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licerCaches/slicerCache1.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Ex1.xml" ContentType="application/vnd.ms-office.chartex+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3.xml" ContentType="application/vnd.openxmlformats-officedocument.drawingml.chart+xml"/>
  <Override PartName="/xl/charts/style4.xml" ContentType="application/vnd.ms-office.chartstyle+xml"/>
  <Override PartName="/xl/charts/colors4.xml" ContentType="application/vnd.ms-office.chartcolorstyle+xml"/>
  <Override PartName="/xl/tables/table1.xml" ContentType="application/vnd.openxmlformats-officedocument.spreadsheetml.table+xml"/>
  <Override PartName="/xl/queryTables/queryTable1.xml" ContentType="application/vnd.openxmlformats-officedocument.spreadsheetml.queryTable+xml"/>
  <Override PartName="/xl/drawings/drawing8.xml" ContentType="application/vnd.openxmlformats-officedocument.drawing+xml"/>
  <Override PartName="/xl/drawings/drawing9.xml" ContentType="application/vnd.openxmlformats-officedocument.drawing+xml"/>
  <Override PartName="/xl/tables/table2.xml" ContentType="application/vnd.openxmlformats-officedocument.spreadsheetml.table+xml"/>
  <Override PartName="/xl/slicers/slicer1.xml" ContentType="application/vnd.ms-excel.slicer+xml"/>
  <Override PartName="/xl/charts/chartEx2.xml" ContentType="application/vnd.ms-office.chartex+xml"/>
  <Override PartName="/xl/charts/style5.xml" ContentType="application/vnd.ms-office.chartstyle+xml"/>
  <Override PartName="/xl/charts/colors5.xml" ContentType="application/vnd.ms-office.chartcolorstyle+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Naveen Mishra\Desktop\Shlimar Excel Training\Advanced MS Excel\"/>
    </mc:Choice>
  </mc:AlternateContent>
  <xr:revisionPtr revIDLastSave="0" documentId="13_ncr:1_{8B503BD9-40A1-401C-A421-545AA3CF99E3}" xr6:coauthVersionLast="47" xr6:coauthVersionMax="47" xr10:uidLastSave="{00000000-0000-0000-0000-000000000000}"/>
  <bookViews>
    <workbookView xWindow="-108" yWindow="-108" windowWidth="23256" windowHeight="12456" tabRatio="854" activeTab="2" xr2:uid="{CDBD2767-7ABE-4F1B-BAA5-D138F5D09BFA}"/>
  </bookViews>
  <sheets>
    <sheet name="exped" sheetId="2" r:id="rId1"/>
    <sheet name="Emp" sheetId="3" r:id="rId2"/>
    <sheet name="Cond Formating exercise" sheetId="4" r:id="rId3"/>
    <sheet name="Sales Descriptive Analytic" sheetId="8" r:id="rId4"/>
    <sheet name="Diagnostics Analytics " sheetId="14" r:id="rId5"/>
    <sheet name="Predictive analytics Forcast" sheetId="5" r:id="rId6"/>
    <sheet name="Employee Performance" sheetId="6" r:id="rId7"/>
    <sheet name="Waterfall_Data" sheetId="19" r:id="rId8"/>
    <sheet name="Budget_vs_Actual" sheetId="18" r:id="rId9"/>
    <sheet name="Fedback Point data" sheetId="7" r:id="rId10"/>
    <sheet name="State Wise data" sheetId="9" r:id="rId11"/>
    <sheet name="Geographic_Heat_Map" sheetId="11" r:id="rId12"/>
    <sheet name="WorldMap" sheetId="13" r:id="rId13"/>
    <sheet name="Data" sheetId="12" state="hidden" r:id="rId14"/>
  </sheets>
  <externalReferences>
    <externalReference r:id="rId15"/>
    <externalReference r:id="rId16"/>
  </externalReferences>
  <definedNames>
    <definedName name="_xlnm._FilterDatabase" localSheetId="6" hidden="1">'Employee Performance'!$E$2:$E$172</definedName>
    <definedName name="_xlchart.v1.0" hidden="1">Waterfall_Data!$A$2:$A$11</definedName>
    <definedName name="_xlchart.v1.1" hidden="1">Waterfall_Data!$B$1</definedName>
    <definedName name="_xlchart.v1.2" hidden="1">Waterfall_Data!$B$2:$B$11</definedName>
    <definedName name="_xlchart.v5.3" hidden="1">WorldMap!$A$1</definedName>
    <definedName name="_xlchart.v5.4" hidden="1">WorldMap!$A$2:$A$48</definedName>
    <definedName name="_xlchart.v5.5" hidden="1">WorldMap!$C$2:$C$48</definedName>
    <definedName name="AN">[1]Data!$IB$400</definedName>
    <definedName name="anscount" hidden="1">1</definedName>
    <definedName name="AP">[1]Data!$IB$376</definedName>
    <definedName name="AR">[1]Data!$IB$404</definedName>
    <definedName name="AS">[1]Data!$IB$406</definedName>
    <definedName name="BR">[1]Data!$IB$384</definedName>
    <definedName name="CH">[1]Data!$IB$399</definedName>
    <definedName name="COUNTRY">OFFSET(Table2[[#Headers],[Country]],1,0,COUNTA(WorldMap!$A:$A)-1,1)</definedName>
    <definedName name="CT">[1]Data!$IB$383</definedName>
    <definedName name="_xlnm.Database">exped!$B$1:$G$1001</definedName>
    <definedName name="DD">[1]Data!$IB$401</definedName>
    <definedName name="DL">[1]Data!$IB$402</definedName>
    <definedName name="DN">[1]Data!$IB$407</definedName>
    <definedName name="ExternalData_1" localSheetId="10" hidden="1">'State Wise data'!$A$1:$E$37</definedName>
    <definedName name="GJ">[1]Data!$IB$381</definedName>
    <definedName name="GO">[1]Data!$IB$378</definedName>
    <definedName name="HP">[1]Data!$IB$388</definedName>
    <definedName name="HR">[1]Data!$IB$387</definedName>
    <definedName name="JH">[1]Data!$IB$385</definedName>
    <definedName name="JK">[1]Data!$IB$389</definedName>
    <definedName name="KA">[1]Data!$IB$375</definedName>
    <definedName name="KL">[1]Data!$IB$374</definedName>
    <definedName name="LD">[1]Data!$IB$403</definedName>
    <definedName name="limcount" hidden="1">1</definedName>
    <definedName name="MH">[1]Data!$IB$380</definedName>
    <definedName name="ML">[1]Data!$IB$391</definedName>
    <definedName name="MN">[1]Data!$IB$390</definedName>
    <definedName name="MP">[1]Data!$IB$382</definedName>
    <definedName name="MZ">[1]Data!$IB$392</definedName>
    <definedName name="NL">[1]Data!$IB$393</definedName>
    <definedName name="OD">[1]Data!$IB$379</definedName>
    <definedName name="OIL">OFFSET(Table2[[#Headers],[Oil Production in thousands of barrels per day]],1,0,COUNTA(WorldMap!$A:$A)-1,1)</definedName>
    <definedName name="PB">[1]Data!$IB$394</definedName>
    <definedName name="PD">[1]Data!$IB$377</definedName>
    <definedName name="RJ">[1]Data!$IB$386</definedName>
    <definedName name="sencount" hidden="1">1</definedName>
    <definedName name="SK">[1]Data!$IB$395</definedName>
    <definedName name="Slicer_Region">#N/A</definedName>
    <definedName name="TE">[1]Data!$IB$408</definedName>
    <definedName name="TN">[1]Data!$IB$373</definedName>
    <definedName name="TR">[1]Data!$IB$396</definedName>
    <definedName name="UP">[1]Data!$IB$397</definedName>
    <definedName name="UT">[1]Data!$IB$405</definedName>
    <definedName name="WB">[1]Data!$IB$398</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17"/>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B408" i="12" l="1"/>
  <c r="IB407" i="12"/>
  <c r="IB406" i="12"/>
  <c r="IB405" i="12"/>
  <c r="IB404" i="12"/>
  <c r="IB403" i="12"/>
  <c r="IB402" i="12"/>
  <c r="IB401" i="12"/>
  <c r="IB400" i="12"/>
  <c r="IB399" i="12"/>
  <c r="IB398" i="12"/>
  <c r="IB397" i="12"/>
  <c r="IB396" i="12"/>
  <c r="IB395" i="12"/>
  <c r="IB394" i="12"/>
  <c r="IB393" i="12"/>
  <c r="IB392" i="12"/>
  <c r="IB391" i="12"/>
  <c r="IB390" i="12"/>
  <c r="IB389" i="12"/>
  <c r="IB388" i="12"/>
  <c r="IB387" i="12"/>
  <c r="IB386" i="12"/>
  <c r="IB385" i="12"/>
  <c r="IB384" i="12"/>
  <c r="IB383" i="12"/>
  <c r="IB382" i="12"/>
  <c r="IB381" i="12"/>
  <c r="IB380" i="12"/>
  <c r="IB379" i="12"/>
  <c r="IB378" i="12"/>
  <c r="IB377" i="12"/>
  <c r="IB376" i="12"/>
  <c r="IB375" i="12"/>
  <c r="IB374" i="12"/>
  <c r="IB373" i="12"/>
  <c r="CD335" i="12"/>
  <c r="CF334" i="12"/>
  <c r="CE334" i="12"/>
  <c r="CD334" i="12"/>
  <c r="CC334" i="12"/>
  <c r="CG333" i="12"/>
  <c r="CF333" i="12"/>
  <c r="CE333" i="12"/>
  <c r="CD333" i="12"/>
  <c r="CC333" i="12"/>
  <c r="CB333" i="12"/>
  <c r="CH332" i="12"/>
  <c r="CG332" i="12"/>
  <c r="CF332" i="12"/>
  <c r="CE332" i="12"/>
  <c r="CD332" i="12"/>
  <c r="CC332" i="12"/>
  <c r="CB332" i="12"/>
  <c r="CA332" i="12"/>
  <c r="CH331" i="12"/>
  <c r="CG331" i="12"/>
  <c r="CF331" i="12"/>
  <c r="CE331" i="12"/>
  <c r="CD331" i="12"/>
  <c r="CC331" i="12"/>
  <c r="CB331" i="12"/>
  <c r="CA331" i="12"/>
  <c r="CH330" i="12"/>
  <c r="CG330" i="12"/>
  <c r="CF330" i="12"/>
  <c r="CE330" i="12"/>
  <c r="CD330" i="12"/>
  <c r="CC330" i="12"/>
  <c r="CB330" i="12"/>
  <c r="CA330" i="12"/>
  <c r="BZ330" i="12"/>
  <c r="CH329" i="12"/>
  <c r="CG329" i="12"/>
  <c r="CF329" i="12"/>
  <c r="CE329" i="12"/>
  <c r="CD329" i="12"/>
  <c r="CC329" i="12"/>
  <c r="CB329" i="12"/>
  <c r="CA329" i="12"/>
  <c r="BZ329" i="12"/>
  <c r="CH328" i="12"/>
  <c r="CG328" i="12"/>
  <c r="CF328" i="12"/>
  <c r="CE328" i="12"/>
  <c r="CD328" i="12"/>
  <c r="CC328" i="12"/>
  <c r="CB328" i="12"/>
  <c r="CA328" i="12"/>
  <c r="BZ328" i="12"/>
  <c r="BY328" i="12"/>
  <c r="CI327" i="12"/>
  <c r="CH327" i="12"/>
  <c r="CG327" i="12"/>
  <c r="CF327" i="12"/>
  <c r="CE327" i="12"/>
  <c r="CD327" i="12"/>
  <c r="CC327" i="12"/>
  <c r="CB327" i="12"/>
  <c r="CA327" i="12"/>
  <c r="BZ327" i="12"/>
  <c r="BY327" i="12"/>
  <c r="BX327" i="12"/>
  <c r="CI326" i="12"/>
  <c r="CH326" i="12"/>
  <c r="CG326" i="12"/>
  <c r="CF326" i="12"/>
  <c r="CE326" i="12"/>
  <c r="CD326" i="12"/>
  <c r="CC326" i="12"/>
  <c r="CB326" i="12"/>
  <c r="CA326" i="12"/>
  <c r="BZ326" i="12"/>
  <c r="BY326" i="12"/>
  <c r="BX326" i="12"/>
  <c r="CI325" i="12"/>
  <c r="CH325" i="12"/>
  <c r="CG325" i="12"/>
  <c r="CF325" i="12"/>
  <c r="CE325" i="12"/>
  <c r="CD325" i="12"/>
  <c r="CC325" i="12"/>
  <c r="CB325" i="12"/>
  <c r="CA325" i="12"/>
  <c r="BZ325" i="12"/>
  <c r="BY325" i="12"/>
  <c r="BX325" i="12"/>
  <c r="CK324" i="12"/>
  <c r="CJ324" i="12"/>
  <c r="CI324" i="12"/>
  <c r="CH324" i="12"/>
  <c r="CG324" i="12"/>
  <c r="CF324" i="12"/>
  <c r="CE324" i="12"/>
  <c r="CD324" i="12"/>
  <c r="CC324" i="12"/>
  <c r="CB324" i="12"/>
  <c r="CA324" i="12"/>
  <c r="BZ324" i="12"/>
  <c r="BY324" i="12"/>
  <c r="BX324" i="12"/>
  <c r="BW324" i="12"/>
  <c r="CL323" i="12"/>
  <c r="CK323" i="12"/>
  <c r="CJ323" i="12"/>
  <c r="CI323" i="12"/>
  <c r="CH323" i="12"/>
  <c r="CG323" i="12"/>
  <c r="CF323" i="12"/>
  <c r="CE323" i="12"/>
  <c r="CD323" i="12"/>
  <c r="CC323" i="12"/>
  <c r="CB323" i="12"/>
  <c r="CA323" i="12"/>
  <c r="BZ323" i="12"/>
  <c r="BY323" i="12"/>
  <c r="BX323" i="12"/>
  <c r="BW323" i="12"/>
  <c r="BV323" i="12"/>
  <c r="CQ322" i="12"/>
  <c r="CN322" i="12"/>
  <c r="CM322" i="12"/>
  <c r="CL322" i="12"/>
  <c r="CK322" i="12"/>
  <c r="CJ322" i="12"/>
  <c r="CI322" i="12"/>
  <c r="CH322" i="12"/>
  <c r="CG322" i="12"/>
  <c r="CF322" i="12"/>
  <c r="CE322" i="12"/>
  <c r="CD322" i="12"/>
  <c r="CC322" i="12"/>
  <c r="CB322" i="12"/>
  <c r="CA322" i="12"/>
  <c r="BZ322" i="12"/>
  <c r="BY322" i="12"/>
  <c r="BX322" i="12"/>
  <c r="BW322" i="12"/>
  <c r="BV322" i="12"/>
  <c r="CP321" i="12"/>
  <c r="CO321" i="12"/>
  <c r="CN321" i="12"/>
  <c r="CM321" i="12"/>
  <c r="CL321" i="12"/>
  <c r="CK321" i="12"/>
  <c r="CJ321" i="12"/>
  <c r="CI321" i="12"/>
  <c r="CH321" i="12"/>
  <c r="CG321" i="12"/>
  <c r="CF321" i="12"/>
  <c r="CE321" i="12"/>
  <c r="CD321" i="12"/>
  <c r="CC321" i="12"/>
  <c r="CB321" i="12"/>
  <c r="CA321" i="12"/>
  <c r="BZ321" i="12"/>
  <c r="BY321" i="12"/>
  <c r="BX321" i="12"/>
  <c r="BW321" i="12"/>
  <c r="BV321" i="12"/>
  <c r="CN320" i="12"/>
  <c r="CM320" i="12"/>
  <c r="CL320" i="12"/>
  <c r="CK320" i="12"/>
  <c r="CJ320" i="12"/>
  <c r="CI320" i="12"/>
  <c r="CH320" i="12"/>
  <c r="CG320" i="12"/>
  <c r="CF320" i="12"/>
  <c r="CE320" i="12"/>
  <c r="CD320" i="12"/>
  <c r="CC320" i="12"/>
  <c r="CB320" i="12"/>
  <c r="CA320" i="12"/>
  <c r="BZ320" i="12"/>
  <c r="BY320" i="12"/>
  <c r="BX320" i="12"/>
  <c r="BW320" i="12"/>
  <c r="BV320" i="12"/>
  <c r="CN319" i="12"/>
  <c r="CM319" i="12"/>
  <c r="CL319" i="12"/>
  <c r="CK319" i="12"/>
  <c r="CJ319" i="12"/>
  <c r="CI319" i="12"/>
  <c r="CH319" i="12"/>
  <c r="CG319" i="12"/>
  <c r="CF319" i="12"/>
  <c r="CE319" i="12"/>
  <c r="CD319" i="12"/>
  <c r="CC319" i="12"/>
  <c r="CB319" i="12"/>
  <c r="CA319" i="12"/>
  <c r="BZ319" i="12"/>
  <c r="BY319" i="12"/>
  <c r="BX319" i="12"/>
  <c r="BW319" i="12"/>
  <c r="BV319" i="12"/>
  <c r="CO318" i="12"/>
  <c r="CN318" i="12"/>
  <c r="CM318" i="12"/>
  <c r="CL318" i="12"/>
  <c r="CK318" i="12"/>
  <c r="CJ318" i="12"/>
  <c r="CI318" i="12"/>
  <c r="CH318" i="12"/>
  <c r="CG318" i="12"/>
  <c r="CF318" i="12"/>
  <c r="CE318" i="12"/>
  <c r="CD318" i="12"/>
  <c r="CC318" i="12"/>
  <c r="CB318" i="12"/>
  <c r="CA318" i="12"/>
  <c r="BZ318" i="12"/>
  <c r="BY318" i="12"/>
  <c r="BX318" i="12"/>
  <c r="BW318" i="12"/>
  <c r="BV318" i="12"/>
  <c r="CO317" i="12"/>
  <c r="CN317" i="12"/>
  <c r="CM317" i="12"/>
  <c r="CL317" i="12"/>
  <c r="CK317" i="12"/>
  <c r="CJ317" i="12"/>
  <c r="CI317" i="12"/>
  <c r="CH317" i="12"/>
  <c r="CG317" i="12"/>
  <c r="CF317" i="12"/>
  <c r="CE317" i="12"/>
  <c r="CD317" i="12"/>
  <c r="CC317" i="12"/>
  <c r="CB317" i="12"/>
  <c r="CA317" i="12"/>
  <c r="BZ317" i="12"/>
  <c r="BY317" i="12"/>
  <c r="BX317" i="12"/>
  <c r="BW317" i="12"/>
  <c r="BV317" i="12"/>
  <c r="CO316" i="12"/>
  <c r="CN316" i="12"/>
  <c r="CM316" i="12"/>
  <c r="CL316" i="12"/>
  <c r="CK316" i="12"/>
  <c r="CJ316" i="12"/>
  <c r="CI316" i="12"/>
  <c r="CH316" i="12"/>
  <c r="CG316" i="12"/>
  <c r="CF316" i="12"/>
  <c r="CE316" i="12"/>
  <c r="CD316" i="12"/>
  <c r="CC316" i="12"/>
  <c r="CB316" i="12"/>
  <c r="CA316" i="12"/>
  <c r="BZ316" i="12"/>
  <c r="BY316" i="12"/>
  <c r="BX316" i="12"/>
  <c r="BW316" i="12"/>
  <c r="BV316" i="12"/>
  <c r="AV316" i="12"/>
  <c r="CP315" i="12"/>
  <c r="CO315" i="12"/>
  <c r="CN315" i="12"/>
  <c r="CM315" i="12"/>
  <c r="CL315" i="12"/>
  <c r="CK315" i="12"/>
  <c r="CJ315" i="12"/>
  <c r="CI315" i="12"/>
  <c r="CH315" i="12"/>
  <c r="CG315" i="12"/>
  <c r="CF315" i="12"/>
  <c r="CE315" i="12"/>
  <c r="CD315" i="12"/>
  <c r="CC315" i="12"/>
  <c r="CB315" i="12"/>
  <c r="CA315" i="12"/>
  <c r="BZ315" i="12"/>
  <c r="BY315" i="12"/>
  <c r="BX315" i="12"/>
  <c r="BW315" i="12"/>
  <c r="BV315" i="12"/>
  <c r="CP314" i="12"/>
  <c r="CO314" i="12"/>
  <c r="CN314" i="12"/>
  <c r="CM314" i="12"/>
  <c r="CL314" i="12"/>
  <c r="CK314" i="12"/>
  <c r="CJ314" i="12"/>
  <c r="CI314" i="12"/>
  <c r="CH314" i="12"/>
  <c r="CG314" i="12"/>
  <c r="CF314" i="12"/>
  <c r="CE314" i="12"/>
  <c r="CD314" i="12"/>
  <c r="CC314" i="12"/>
  <c r="CB314" i="12"/>
  <c r="CA314" i="12"/>
  <c r="BZ314" i="12"/>
  <c r="BY314" i="12"/>
  <c r="BX314" i="12"/>
  <c r="BW314" i="12"/>
  <c r="BV314" i="12"/>
  <c r="AT314" i="12"/>
  <c r="CP313" i="12"/>
  <c r="CO313" i="12"/>
  <c r="CN313" i="12"/>
  <c r="CM313" i="12"/>
  <c r="CL313" i="12"/>
  <c r="CK313" i="12"/>
  <c r="CJ313" i="12"/>
  <c r="CI313" i="12"/>
  <c r="CH313" i="12"/>
  <c r="CG313" i="12"/>
  <c r="CF313" i="12"/>
  <c r="CE313" i="12"/>
  <c r="CD313" i="12"/>
  <c r="CC313" i="12"/>
  <c r="CB313" i="12"/>
  <c r="CA313" i="12"/>
  <c r="BZ313" i="12"/>
  <c r="BY313" i="12"/>
  <c r="BX313" i="12"/>
  <c r="BW313" i="12"/>
  <c r="BV313" i="12"/>
  <c r="BU313" i="12"/>
  <c r="BB313" i="12"/>
  <c r="CP312" i="12"/>
  <c r="CO312" i="12"/>
  <c r="CN312" i="12"/>
  <c r="CM312" i="12"/>
  <c r="CL312" i="12"/>
  <c r="CK312" i="12"/>
  <c r="CJ312" i="12"/>
  <c r="CI312" i="12"/>
  <c r="CH312" i="12"/>
  <c r="CG312" i="12"/>
  <c r="CF312" i="12"/>
  <c r="CE312" i="12"/>
  <c r="CD312" i="12"/>
  <c r="CC312" i="12"/>
  <c r="CB312" i="12"/>
  <c r="CA312" i="12"/>
  <c r="BZ312" i="12"/>
  <c r="BY312" i="12"/>
  <c r="BX312" i="12"/>
  <c r="BW312" i="12"/>
  <c r="BV312" i="12"/>
  <c r="BU312" i="12"/>
  <c r="BB312" i="12"/>
  <c r="CQ311" i="12"/>
  <c r="CP311" i="12"/>
  <c r="CO311" i="12"/>
  <c r="CN311" i="12"/>
  <c r="CM311" i="12"/>
  <c r="CL311" i="12"/>
  <c r="CK311" i="12"/>
  <c r="CJ311" i="12"/>
  <c r="CI311" i="12"/>
  <c r="CH311" i="12"/>
  <c r="CG311" i="12"/>
  <c r="CF311" i="12"/>
  <c r="CE311" i="12"/>
  <c r="CD311" i="12"/>
  <c r="CC311" i="12"/>
  <c r="CB311" i="12"/>
  <c r="CA311" i="12"/>
  <c r="BZ311" i="12"/>
  <c r="BY311" i="12"/>
  <c r="BX311" i="12"/>
  <c r="BW311" i="12"/>
  <c r="BV311" i="12"/>
  <c r="BU311" i="12"/>
  <c r="BT311" i="12"/>
  <c r="AR311" i="12"/>
  <c r="CU310" i="12"/>
  <c r="CT310" i="12"/>
  <c r="CS310" i="12"/>
  <c r="CR310" i="12"/>
  <c r="CQ310" i="12"/>
  <c r="CP310" i="12"/>
  <c r="CO310" i="12"/>
  <c r="CN310" i="12"/>
  <c r="CM310" i="12"/>
  <c r="CL310" i="12"/>
  <c r="CK310" i="12"/>
  <c r="CJ310" i="12"/>
  <c r="CI310" i="12"/>
  <c r="CH310" i="12"/>
  <c r="CG310" i="12"/>
  <c r="CF310" i="12"/>
  <c r="CE310" i="12"/>
  <c r="CD310" i="12"/>
  <c r="CC310" i="12"/>
  <c r="CB310" i="12"/>
  <c r="CA310" i="12"/>
  <c r="BZ310" i="12"/>
  <c r="BY310" i="12"/>
  <c r="BX310" i="12"/>
  <c r="BW310" i="12"/>
  <c r="BV310" i="12"/>
  <c r="BU310" i="12"/>
  <c r="BT310" i="12"/>
  <c r="CU309" i="12"/>
  <c r="CT309" i="12"/>
  <c r="CS309" i="12"/>
  <c r="CR309" i="12"/>
  <c r="CQ309" i="12"/>
  <c r="CP309" i="12"/>
  <c r="CO309" i="12"/>
  <c r="CN309" i="12"/>
  <c r="CM309" i="12"/>
  <c r="CL309" i="12"/>
  <c r="CK309" i="12"/>
  <c r="CJ309" i="12"/>
  <c r="CI309" i="12"/>
  <c r="CH309" i="12"/>
  <c r="CG309" i="12"/>
  <c r="CF309" i="12"/>
  <c r="CE309" i="12"/>
  <c r="CD309" i="12"/>
  <c r="CC309" i="12"/>
  <c r="CB309" i="12"/>
  <c r="CA309" i="12"/>
  <c r="BZ309" i="12"/>
  <c r="BY309" i="12"/>
  <c r="BX309" i="12"/>
  <c r="BW309" i="12"/>
  <c r="BV309" i="12"/>
  <c r="BU309" i="12"/>
  <c r="BT309" i="12"/>
  <c r="AY309" i="12"/>
  <c r="CU308" i="12"/>
  <c r="CT308" i="12"/>
  <c r="CS308" i="12"/>
  <c r="CR308" i="12"/>
  <c r="CQ308" i="12"/>
  <c r="CP308" i="12"/>
  <c r="CO308" i="12"/>
  <c r="CN308" i="12"/>
  <c r="CM308" i="12"/>
  <c r="CL308" i="12"/>
  <c r="CK308" i="12"/>
  <c r="CJ308" i="12"/>
  <c r="CI308" i="12"/>
  <c r="CH308" i="12"/>
  <c r="CG308" i="12"/>
  <c r="CF308" i="12"/>
  <c r="CE308" i="12"/>
  <c r="CD308" i="12"/>
  <c r="CC308" i="12"/>
  <c r="CB308" i="12"/>
  <c r="CA308" i="12"/>
  <c r="BZ308" i="12"/>
  <c r="BY308" i="12"/>
  <c r="BX308" i="12"/>
  <c r="BW308" i="12"/>
  <c r="BV308" i="12"/>
  <c r="BU308" i="12"/>
  <c r="BT308" i="12"/>
  <c r="AW308" i="12"/>
  <c r="CU307" i="12"/>
  <c r="CT307" i="12"/>
  <c r="CS307" i="12"/>
  <c r="CR307" i="12"/>
  <c r="CQ307" i="12"/>
  <c r="CP307" i="12"/>
  <c r="CO307" i="12"/>
  <c r="CN307" i="12"/>
  <c r="CM307" i="12"/>
  <c r="CL307" i="12"/>
  <c r="CK307" i="12"/>
  <c r="CJ307" i="12"/>
  <c r="CI307" i="12"/>
  <c r="CH307" i="12"/>
  <c r="CG307" i="12"/>
  <c r="CF307" i="12"/>
  <c r="CE307" i="12"/>
  <c r="CD307" i="12"/>
  <c r="CC307" i="12"/>
  <c r="CB307" i="12"/>
  <c r="CA307" i="12"/>
  <c r="BZ307" i="12"/>
  <c r="BY307" i="12"/>
  <c r="BX307" i="12"/>
  <c r="BW307" i="12"/>
  <c r="BV307" i="12"/>
  <c r="BU307" i="12"/>
  <c r="BT307" i="12"/>
  <c r="AR307" i="12"/>
  <c r="CU306" i="12"/>
  <c r="CT306" i="12"/>
  <c r="CS306" i="12"/>
  <c r="CR306" i="12"/>
  <c r="CQ306" i="12"/>
  <c r="CP306" i="12"/>
  <c r="CO306" i="12"/>
  <c r="CN306" i="12"/>
  <c r="CM306" i="12"/>
  <c r="CL306" i="12"/>
  <c r="CK306" i="12"/>
  <c r="CJ306" i="12"/>
  <c r="CI306" i="12"/>
  <c r="CH306" i="12"/>
  <c r="CG306" i="12"/>
  <c r="CF306" i="12"/>
  <c r="CE306" i="12"/>
  <c r="CD306" i="12"/>
  <c r="CC306" i="12"/>
  <c r="CB306" i="12"/>
  <c r="CA306" i="12"/>
  <c r="BZ306" i="12"/>
  <c r="BY306" i="12"/>
  <c r="BX306" i="12"/>
  <c r="BW306" i="12"/>
  <c r="BV306" i="12"/>
  <c r="BU306" i="12"/>
  <c r="BT306" i="12"/>
  <c r="BS306" i="12"/>
  <c r="AV306" i="12"/>
  <c r="CT305" i="12"/>
  <c r="CS305" i="12"/>
  <c r="CR305" i="12"/>
  <c r="CQ305" i="12"/>
  <c r="CP305" i="12"/>
  <c r="CO305" i="12"/>
  <c r="CN305" i="12"/>
  <c r="CM305" i="12"/>
  <c r="CL305" i="12"/>
  <c r="CK305" i="12"/>
  <c r="CJ305" i="12"/>
  <c r="CI305" i="12"/>
  <c r="CH305" i="12"/>
  <c r="CG305" i="12"/>
  <c r="CF305" i="12"/>
  <c r="CE305" i="12"/>
  <c r="CD305" i="12"/>
  <c r="CC305" i="12"/>
  <c r="CB305" i="12"/>
  <c r="CA305" i="12"/>
  <c r="BZ305" i="12"/>
  <c r="BY305" i="12"/>
  <c r="BX305" i="12"/>
  <c r="BW305" i="12"/>
  <c r="BV305" i="12"/>
  <c r="BU305" i="12"/>
  <c r="BT305" i="12"/>
  <c r="BS305" i="12"/>
  <c r="CT304" i="12"/>
  <c r="CS304" i="12"/>
  <c r="CR304" i="12"/>
  <c r="CQ304" i="12"/>
  <c r="CP304" i="12"/>
  <c r="CO304" i="12"/>
  <c r="CN304" i="12"/>
  <c r="CM304" i="12"/>
  <c r="CL304" i="12"/>
  <c r="CK304" i="12"/>
  <c r="CJ304" i="12"/>
  <c r="CI304" i="12"/>
  <c r="CH304" i="12"/>
  <c r="CG304" i="12"/>
  <c r="CF304" i="12"/>
  <c r="CE304" i="12"/>
  <c r="CD304" i="12"/>
  <c r="CC304" i="12"/>
  <c r="CB304" i="12"/>
  <c r="CA304" i="12"/>
  <c r="BZ304" i="12"/>
  <c r="BY304" i="12"/>
  <c r="BX304" i="12"/>
  <c r="BW304" i="12"/>
  <c r="BV304" i="12"/>
  <c r="BU304" i="12"/>
  <c r="BT304" i="12"/>
  <c r="BS304" i="12"/>
  <c r="CT303" i="12"/>
  <c r="CS303" i="12"/>
  <c r="CR303" i="12"/>
  <c r="CQ303" i="12"/>
  <c r="CP303" i="12"/>
  <c r="CO303" i="12"/>
  <c r="CN303" i="12"/>
  <c r="CM303" i="12"/>
  <c r="CL303" i="12"/>
  <c r="CK303" i="12"/>
  <c r="CJ303" i="12"/>
  <c r="CI303" i="12"/>
  <c r="CH303" i="12"/>
  <c r="CG303" i="12"/>
  <c r="CF303" i="12"/>
  <c r="CE303" i="12"/>
  <c r="CD303" i="12"/>
  <c r="CC303" i="12"/>
  <c r="CB303" i="12"/>
  <c r="CA303" i="12"/>
  <c r="BZ303" i="12"/>
  <c r="BY303" i="12"/>
  <c r="BX303" i="12"/>
  <c r="BW303" i="12"/>
  <c r="BV303" i="12"/>
  <c r="BU303" i="12"/>
  <c r="BT303" i="12"/>
  <c r="BS303" i="12"/>
  <c r="AQ303" i="12"/>
  <c r="CT302" i="12"/>
  <c r="CS302" i="12"/>
  <c r="CR302" i="12"/>
  <c r="CQ302" i="12"/>
  <c r="CP302" i="12"/>
  <c r="CO302" i="12"/>
  <c r="CN302" i="12"/>
  <c r="CM302" i="12"/>
  <c r="CL302" i="12"/>
  <c r="CK302" i="12"/>
  <c r="CJ302" i="12"/>
  <c r="CI302" i="12"/>
  <c r="CH302" i="12"/>
  <c r="CG302" i="12"/>
  <c r="CF302" i="12"/>
  <c r="CE302" i="12"/>
  <c r="CD302" i="12"/>
  <c r="CC302" i="12"/>
  <c r="CB302" i="12"/>
  <c r="CA302" i="12"/>
  <c r="BZ302" i="12"/>
  <c r="BY302" i="12"/>
  <c r="BX302" i="12"/>
  <c r="BW302" i="12"/>
  <c r="BV302" i="12"/>
  <c r="BU302" i="12"/>
  <c r="BT302" i="12"/>
  <c r="BS302" i="12"/>
  <c r="BR302" i="12"/>
  <c r="GI301" i="12"/>
  <c r="GH301" i="12"/>
  <c r="CT301" i="12"/>
  <c r="CS301" i="12"/>
  <c r="CR301" i="12"/>
  <c r="CQ301" i="12"/>
  <c r="CP301" i="12"/>
  <c r="CO301" i="12"/>
  <c r="CN301" i="12"/>
  <c r="CM301" i="12"/>
  <c r="CL301" i="12"/>
  <c r="CK301" i="12"/>
  <c r="CJ301" i="12"/>
  <c r="CI301" i="12"/>
  <c r="CH301" i="12"/>
  <c r="CG301" i="12"/>
  <c r="CF301" i="12"/>
  <c r="CE301" i="12"/>
  <c r="CD301" i="12"/>
  <c r="CC301" i="12"/>
  <c r="CB301" i="12"/>
  <c r="CA301" i="12"/>
  <c r="BZ301" i="12"/>
  <c r="BY301" i="12"/>
  <c r="BX301" i="12"/>
  <c r="BW301" i="12"/>
  <c r="BV301" i="12"/>
  <c r="BU301" i="12"/>
  <c r="BT301" i="12"/>
  <c r="BS301" i="12"/>
  <c r="BR301" i="12"/>
  <c r="GI300" i="12"/>
  <c r="GH300" i="12"/>
  <c r="CT300" i="12"/>
  <c r="CS300" i="12"/>
  <c r="CR300" i="12"/>
  <c r="CQ300" i="12"/>
  <c r="CP300" i="12"/>
  <c r="CO300" i="12"/>
  <c r="CN300" i="12"/>
  <c r="CM300" i="12"/>
  <c r="CL300" i="12"/>
  <c r="CK300" i="12"/>
  <c r="CJ300" i="12"/>
  <c r="CI300" i="12"/>
  <c r="CH300" i="12"/>
  <c r="CG300" i="12"/>
  <c r="CF300" i="12"/>
  <c r="CE300" i="12"/>
  <c r="CD300" i="12"/>
  <c r="CC300" i="12"/>
  <c r="CB300" i="12"/>
  <c r="CA300" i="12"/>
  <c r="BZ300" i="12"/>
  <c r="BY300" i="12"/>
  <c r="BX300" i="12"/>
  <c r="BW300" i="12"/>
  <c r="BV300" i="12"/>
  <c r="BU300" i="12"/>
  <c r="BT300" i="12"/>
  <c r="BS300" i="12"/>
  <c r="BR300" i="12"/>
  <c r="GI299" i="12"/>
  <c r="GH299" i="12"/>
  <c r="CT299" i="12"/>
  <c r="CS299" i="12"/>
  <c r="CR299" i="12"/>
  <c r="CQ299" i="12"/>
  <c r="CP299" i="12"/>
  <c r="CO299" i="12"/>
  <c r="CN299" i="12"/>
  <c r="CM299" i="12"/>
  <c r="CL299" i="12"/>
  <c r="CK299" i="12"/>
  <c r="CJ299" i="12"/>
  <c r="CI299" i="12"/>
  <c r="CH299" i="12"/>
  <c r="CG299" i="12"/>
  <c r="CF299" i="12"/>
  <c r="CE299" i="12"/>
  <c r="CD299" i="12"/>
  <c r="CC299" i="12"/>
  <c r="CB299" i="12"/>
  <c r="CA299" i="12"/>
  <c r="BZ299" i="12"/>
  <c r="BY299" i="12"/>
  <c r="BX299" i="12"/>
  <c r="BW299" i="12"/>
  <c r="BV299" i="12"/>
  <c r="BU299" i="12"/>
  <c r="BT299" i="12"/>
  <c r="BS299" i="12"/>
  <c r="BR299" i="12"/>
  <c r="GI298" i="12"/>
  <c r="GH298" i="12"/>
  <c r="CT298" i="12"/>
  <c r="CS298" i="12"/>
  <c r="CR298" i="12"/>
  <c r="CQ298" i="12"/>
  <c r="CP298" i="12"/>
  <c r="CO298" i="12"/>
  <c r="CN298" i="12"/>
  <c r="CM298" i="12"/>
  <c r="CL298" i="12"/>
  <c r="CK298" i="12"/>
  <c r="CJ298" i="12"/>
  <c r="CI298" i="12"/>
  <c r="CH298" i="12"/>
  <c r="CG298" i="12"/>
  <c r="CF298" i="12"/>
  <c r="CE298" i="12"/>
  <c r="CD298" i="12"/>
  <c r="CC298" i="12"/>
  <c r="CB298" i="12"/>
  <c r="CA298" i="12"/>
  <c r="BZ298" i="12"/>
  <c r="BY298" i="12"/>
  <c r="BX298" i="12"/>
  <c r="BW298" i="12"/>
  <c r="BV298" i="12"/>
  <c r="BU298" i="12"/>
  <c r="BT298" i="12"/>
  <c r="BS298" i="12"/>
  <c r="BR298" i="12"/>
  <c r="BQ298" i="12"/>
  <c r="CT297" i="12"/>
  <c r="CS297" i="12"/>
  <c r="CR297" i="12"/>
  <c r="CQ297" i="12"/>
  <c r="CP297" i="12"/>
  <c r="CO297" i="12"/>
  <c r="CN297" i="12"/>
  <c r="CM297" i="12"/>
  <c r="CL297" i="12"/>
  <c r="CK297" i="12"/>
  <c r="CJ297" i="12"/>
  <c r="CI297" i="12"/>
  <c r="CH297" i="12"/>
  <c r="CG297" i="12"/>
  <c r="CF297" i="12"/>
  <c r="CE297" i="12"/>
  <c r="CD297" i="12"/>
  <c r="CC297" i="12"/>
  <c r="CB297" i="12"/>
  <c r="CA297" i="12"/>
  <c r="BZ297" i="12"/>
  <c r="BY297" i="12"/>
  <c r="BX297" i="12"/>
  <c r="BW297" i="12"/>
  <c r="BV297" i="12"/>
  <c r="BU297" i="12"/>
  <c r="BT297" i="12"/>
  <c r="BS297" i="12"/>
  <c r="BR297" i="12"/>
  <c r="BQ297" i="12"/>
  <c r="CT296" i="12"/>
  <c r="CS296" i="12"/>
  <c r="CR296" i="12"/>
  <c r="CQ296" i="12"/>
  <c r="CP296" i="12"/>
  <c r="CO296" i="12"/>
  <c r="CN296" i="12"/>
  <c r="CM296" i="12"/>
  <c r="CL296" i="12"/>
  <c r="CK296" i="12"/>
  <c r="CJ296" i="12"/>
  <c r="CI296" i="12"/>
  <c r="CH296" i="12"/>
  <c r="CG296" i="12"/>
  <c r="CF296" i="12"/>
  <c r="CE296" i="12"/>
  <c r="CD296" i="12"/>
  <c r="CC296" i="12"/>
  <c r="CB296" i="12"/>
  <c r="CA296" i="12"/>
  <c r="BZ296" i="12"/>
  <c r="BY296" i="12"/>
  <c r="BX296" i="12"/>
  <c r="BW296" i="12"/>
  <c r="BV296" i="12"/>
  <c r="BU296" i="12"/>
  <c r="BT296" i="12"/>
  <c r="BS296" i="12"/>
  <c r="BR296" i="12"/>
  <c r="BQ296" i="12"/>
  <c r="CT295" i="12"/>
  <c r="CS295" i="12"/>
  <c r="CR295" i="12"/>
  <c r="CQ295" i="12"/>
  <c r="CP295" i="12"/>
  <c r="CO295" i="12"/>
  <c r="CN295" i="12"/>
  <c r="CM295" i="12"/>
  <c r="CL295" i="12"/>
  <c r="CK295" i="12"/>
  <c r="CJ295" i="12"/>
  <c r="CI295" i="12"/>
  <c r="CH295" i="12"/>
  <c r="CG295" i="12"/>
  <c r="CF295" i="12"/>
  <c r="CE295" i="12"/>
  <c r="CD295" i="12"/>
  <c r="CC295" i="12"/>
  <c r="CB295" i="12"/>
  <c r="CA295" i="12"/>
  <c r="BZ295" i="12"/>
  <c r="BY295" i="12"/>
  <c r="BX295" i="12"/>
  <c r="BW295" i="12"/>
  <c r="BV295" i="12"/>
  <c r="BU295" i="12"/>
  <c r="BT295" i="12"/>
  <c r="BS295" i="12"/>
  <c r="BR295" i="12"/>
  <c r="BQ295" i="12"/>
  <c r="BP295" i="12"/>
  <c r="CT294" i="12"/>
  <c r="CS294" i="12"/>
  <c r="CR294" i="12"/>
  <c r="CQ294" i="12"/>
  <c r="CP294" i="12"/>
  <c r="CO294" i="12"/>
  <c r="CN294" i="12"/>
  <c r="CM294" i="12"/>
  <c r="CL294" i="12"/>
  <c r="CK294" i="12"/>
  <c r="CJ294" i="12"/>
  <c r="CI294" i="12"/>
  <c r="CH294" i="12"/>
  <c r="CG294" i="12"/>
  <c r="CF294" i="12"/>
  <c r="CE294" i="12"/>
  <c r="CD294" i="12"/>
  <c r="CC294" i="12"/>
  <c r="CB294" i="12"/>
  <c r="CA294" i="12"/>
  <c r="BZ294" i="12"/>
  <c r="BY294" i="12"/>
  <c r="BX294" i="12"/>
  <c r="BW294" i="12"/>
  <c r="BV294" i="12"/>
  <c r="BU294" i="12"/>
  <c r="BT294" i="12"/>
  <c r="BS294" i="12"/>
  <c r="BR294" i="12"/>
  <c r="BQ294" i="12"/>
  <c r="BP294" i="12"/>
  <c r="CT293" i="12"/>
  <c r="CS293" i="12"/>
  <c r="CR293" i="12"/>
  <c r="CQ293" i="12"/>
  <c r="CP293" i="12"/>
  <c r="CO293" i="12"/>
  <c r="CN293" i="12"/>
  <c r="CM293" i="12"/>
  <c r="CL293" i="12"/>
  <c r="CK293" i="12"/>
  <c r="CJ293" i="12"/>
  <c r="CI293" i="12"/>
  <c r="CH293" i="12"/>
  <c r="CG293" i="12"/>
  <c r="CF293" i="12"/>
  <c r="CE293" i="12"/>
  <c r="CD293" i="12"/>
  <c r="CC293" i="12"/>
  <c r="CB293" i="12"/>
  <c r="CA293" i="12"/>
  <c r="BZ293" i="12"/>
  <c r="BY293" i="12"/>
  <c r="BX293" i="12"/>
  <c r="BW293" i="12"/>
  <c r="BV293" i="12"/>
  <c r="BU293" i="12"/>
  <c r="BT293" i="12"/>
  <c r="BS293" i="12"/>
  <c r="BR293" i="12"/>
  <c r="BQ293" i="12"/>
  <c r="BP293" i="12"/>
  <c r="BO293" i="12"/>
  <c r="GJ292" i="12"/>
  <c r="CU292" i="12"/>
  <c r="CT292" i="12"/>
  <c r="CS292" i="12"/>
  <c r="CR292" i="12"/>
  <c r="CQ292" i="12"/>
  <c r="CP292" i="12"/>
  <c r="CO292" i="12"/>
  <c r="CN292" i="12"/>
  <c r="CM292" i="12"/>
  <c r="CL292" i="12"/>
  <c r="CK292" i="12"/>
  <c r="CJ292" i="12"/>
  <c r="CI292" i="12"/>
  <c r="CH292" i="12"/>
  <c r="CG292" i="12"/>
  <c r="CF292" i="12"/>
  <c r="CE292" i="12"/>
  <c r="CD292" i="12"/>
  <c r="CC292" i="12"/>
  <c r="CB292" i="12"/>
  <c r="CA292" i="12"/>
  <c r="BZ292" i="12"/>
  <c r="BY292" i="12"/>
  <c r="BX292" i="12"/>
  <c r="BW292" i="12"/>
  <c r="BV292" i="12"/>
  <c r="BU292" i="12"/>
  <c r="BT292" i="12"/>
  <c r="BS292" i="12"/>
  <c r="BR292" i="12"/>
  <c r="BQ292" i="12"/>
  <c r="BP292" i="12"/>
  <c r="BO292" i="12"/>
  <c r="GJ291" i="12"/>
  <c r="CU291" i="12"/>
  <c r="CT291" i="12"/>
  <c r="CS291" i="12"/>
  <c r="CR291" i="12"/>
  <c r="CQ291" i="12"/>
  <c r="CP291" i="12"/>
  <c r="CO291" i="12"/>
  <c r="CN291" i="12"/>
  <c r="CM291" i="12"/>
  <c r="CL291" i="12"/>
  <c r="CK291" i="12"/>
  <c r="CJ291" i="12"/>
  <c r="CI291" i="12"/>
  <c r="CH291" i="12"/>
  <c r="CG291" i="12"/>
  <c r="CF291" i="12"/>
  <c r="CE291" i="12"/>
  <c r="CD291" i="12"/>
  <c r="CC291" i="12"/>
  <c r="CB291" i="12"/>
  <c r="CA291" i="12"/>
  <c r="BZ291" i="12"/>
  <c r="BY291" i="12"/>
  <c r="BX291" i="12"/>
  <c r="BW291" i="12"/>
  <c r="BV291" i="12"/>
  <c r="BU291" i="12"/>
  <c r="BT291" i="12"/>
  <c r="BS291" i="12"/>
  <c r="BR291" i="12"/>
  <c r="BQ291" i="12"/>
  <c r="BP291" i="12"/>
  <c r="BO291" i="12"/>
  <c r="BN291" i="12"/>
  <c r="GJ290" i="12"/>
  <c r="CU290" i="12"/>
  <c r="CT290" i="12"/>
  <c r="CS290" i="12"/>
  <c r="CR290" i="12"/>
  <c r="CQ290" i="12"/>
  <c r="CP290" i="12"/>
  <c r="CO290" i="12"/>
  <c r="CN290" i="12"/>
  <c r="CM290" i="12"/>
  <c r="CL290" i="12"/>
  <c r="CK290" i="12"/>
  <c r="CJ290" i="12"/>
  <c r="CI290" i="12"/>
  <c r="CH290" i="12"/>
  <c r="CG290" i="12"/>
  <c r="CF290" i="12"/>
  <c r="CE290" i="12"/>
  <c r="CD290" i="12"/>
  <c r="CC290" i="12"/>
  <c r="CB290" i="12"/>
  <c r="CA290" i="12"/>
  <c r="BZ290" i="12"/>
  <c r="BY290" i="12"/>
  <c r="BX290" i="12"/>
  <c r="BW290" i="12"/>
  <c r="BV290" i="12"/>
  <c r="BU290" i="12"/>
  <c r="BT290" i="12"/>
  <c r="BS290" i="12"/>
  <c r="BR290" i="12"/>
  <c r="BQ290" i="12"/>
  <c r="BP290" i="12"/>
  <c r="BO290" i="12"/>
  <c r="BN290" i="12"/>
  <c r="GJ289" i="12"/>
  <c r="GI289" i="12"/>
  <c r="CU289" i="12"/>
  <c r="CT289" i="12"/>
  <c r="CS289" i="12"/>
  <c r="CR289" i="12"/>
  <c r="CQ289" i="12"/>
  <c r="CP289" i="12"/>
  <c r="CO289" i="12"/>
  <c r="CN289" i="12"/>
  <c r="CM289" i="12"/>
  <c r="CL289" i="12"/>
  <c r="CK289" i="12"/>
  <c r="CJ289" i="12"/>
  <c r="CI289" i="12"/>
  <c r="CH289" i="12"/>
  <c r="CG289" i="12"/>
  <c r="CF289" i="12"/>
  <c r="CE289" i="12"/>
  <c r="CD289" i="12"/>
  <c r="CC289" i="12"/>
  <c r="CB289" i="12"/>
  <c r="CA289" i="12"/>
  <c r="BZ289" i="12"/>
  <c r="BY289" i="12"/>
  <c r="BX289" i="12"/>
  <c r="BW289" i="12"/>
  <c r="BV289" i="12"/>
  <c r="BU289" i="12"/>
  <c r="BT289" i="12"/>
  <c r="BS289" i="12"/>
  <c r="BR289" i="12"/>
  <c r="BQ289" i="12"/>
  <c r="BP289" i="12"/>
  <c r="BO289" i="12"/>
  <c r="BN289" i="12"/>
  <c r="BM289" i="12"/>
  <c r="GJ288" i="12"/>
  <c r="GI288" i="12"/>
  <c r="CV288" i="12"/>
  <c r="CU288" i="12"/>
  <c r="CT288" i="12"/>
  <c r="CS288" i="12"/>
  <c r="CR288" i="12"/>
  <c r="CQ288" i="12"/>
  <c r="CP288" i="12"/>
  <c r="CO288" i="12"/>
  <c r="CN288" i="12"/>
  <c r="CM288" i="12"/>
  <c r="CL288" i="12"/>
  <c r="CK288" i="12"/>
  <c r="CJ288" i="12"/>
  <c r="CI288" i="12"/>
  <c r="CH288" i="12"/>
  <c r="CG288" i="12"/>
  <c r="CF288" i="12"/>
  <c r="CE288" i="12"/>
  <c r="CD288" i="12"/>
  <c r="CC288" i="12"/>
  <c r="CB288" i="12"/>
  <c r="CA288" i="12"/>
  <c r="BZ288" i="12"/>
  <c r="BY288" i="12"/>
  <c r="BX288" i="12"/>
  <c r="BW288" i="12"/>
  <c r="BV288" i="12"/>
  <c r="BU288" i="12"/>
  <c r="BT288" i="12"/>
  <c r="BS288" i="12"/>
  <c r="BR288" i="12"/>
  <c r="BQ288" i="12"/>
  <c r="BP288" i="12"/>
  <c r="BO288" i="12"/>
  <c r="BN288" i="12"/>
  <c r="BM288" i="12"/>
  <c r="GJ287" i="12"/>
  <c r="GI287" i="12"/>
  <c r="CV287" i="12"/>
  <c r="CU287" i="12"/>
  <c r="CT287" i="12"/>
  <c r="CS287" i="12"/>
  <c r="CR287" i="12"/>
  <c r="CQ287" i="12"/>
  <c r="CP287" i="12"/>
  <c r="CO287" i="12"/>
  <c r="CN287" i="12"/>
  <c r="CM287" i="12"/>
  <c r="CL287" i="12"/>
  <c r="CK287" i="12"/>
  <c r="CJ287" i="12"/>
  <c r="CI287" i="12"/>
  <c r="CH287" i="12"/>
  <c r="CG287" i="12"/>
  <c r="CF287" i="12"/>
  <c r="CE287" i="12"/>
  <c r="CD287" i="12"/>
  <c r="CC287" i="12"/>
  <c r="CB287" i="12"/>
  <c r="CA287" i="12"/>
  <c r="BZ287" i="12"/>
  <c r="BY287" i="12"/>
  <c r="BX287" i="12"/>
  <c r="BW287" i="12"/>
  <c r="BV287" i="12"/>
  <c r="BU287" i="12"/>
  <c r="BT287" i="12"/>
  <c r="BS287" i="12"/>
  <c r="BR287" i="12"/>
  <c r="BQ287" i="12"/>
  <c r="BP287" i="12"/>
  <c r="BO287" i="12"/>
  <c r="BN287" i="12"/>
  <c r="BM287" i="12"/>
  <c r="GJ286" i="12"/>
  <c r="GI286" i="12"/>
  <c r="CW286" i="12"/>
  <c r="CV286" i="12"/>
  <c r="CU286" i="12"/>
  <c r="CT286" i="12"/>
  <c r="CS286" i="12"/>
  <c r="CR286" i="12"/>
  <c r="CQ286" i="12"/>
  <c r="CP286" i="12"/>
  <c r="CO286" i="12"/>
  <c r="CN286" i="12"/>
  <c r="CM286" i="12"/>
  <c r="CL286" i="12"/>
  <c r="CK286" i="12"/>
  <c r="CJ286" i="12"/>
  <c r="CI286" i="12"/>
  <c r="CH286" i="12"/>
  <c r="CG286" i="12"/>
  <c r="CF286" i="12"/>
  <c r="CE286" i="12"/>
  <c r="CD286" i="12"/>
  <c r="CC286" i="12"/>
  <c r="CB286" i="12"/>
  <c r="CA286" i="12"/>
  <c r="BZ286" i="12"/>
  <c r="BY286" i="12"/>
  <c r="BX286" i="12"/>
  <c r="BW286" i="12"/>
  <c r="BV286" i="12"/>
  <c r="BU286" i="12"/>
  <c r="BT286" i="12"/>
  <c r="BS286" i="12"/>
  <c r="BR286" i="12"/>
  <c r="BQ286" i="12"/>
  <c r="BP286" i="12"/>
  <c r="BO286" i="12"/>
  <c r="BN286" i="12"/>
  <c r="BM286" i="12"/>
  <c r="BL286" i="12"/>
  <c r="GJ285" i="12"/>
  <c r="GI285" i="12"/>
  <c r="CW285" i="12"/>
  <c r="CV285" i="12"/>
  <c r="CU285" i="12"/>
  <c r="CT285" i="12"/>
  <c r="CS285" i="12"/>
  <c r="CR285" i="12"/>
  <c r="CQ285" i="12"/>
  <c r="CP285" i="12"/>
  <c r="CO285" i="12"/>
  <c r="CN285" i="12"/>
  <c r="CM285" i="12"/>
  <c r="CL285" i="12"/>
  <c r="CK285" i="12"/>
  <c r="CJ285" i="12"/>
  <c r="CI285" i="12"/>
  <c r="CH285" i="12"/>
  <c r="CG285" i="12"/>
  <c r="CF285" i="12"/>
  <c r="CE285" i="12"/>
  <c r="CD285" i="12"/>
  <c r="CC285" i="12"/>
  <c r="CB285" i="12"/>
  <c r="CA285" i="12"/>
  <c r="BZ285" i="12"/>
  <c r="BY285" i="12"/>
  <c r="BX285" i="12"/>
  <c r="BW285" i="12"/>
  <c r="BV285" i="12"/>
  <c r="BU285" i="12"/>
  <c r="BT285" i="12"/>
  <c r="BS285" i="12"/>
  <c r="BR285" i="12"/>
  <c r="BQ285" i="12"/>
  <c r="BP285" i="12"/>
  <c r="BO285" i="12"/>
  <c r="BN285" i="12"/>
  <c r="BM285" i="12"/>
  <c r="BL285" i="12"/>
  <c r="GJ284" i="12"/>
  <c r="CW284" i="12"/>
  <c r="CV284" i="12"/>
  <c r="CU284" i="12"/>
  <c r="CT284" i="12"/>
  <c r="CS284" i="12"/>
  <c r="CR284" i="12"/>
  <c r="CQ284" i="12"/>
  <c r="CP284" i="12"/>
  <c r="CO284" i="12"/>
  <c r="CN284" i="12"/>
  <c r="CM284" i="12"/>
  <c r="CL284" i="12"/>
  <c r="CK284" i="12"/>
  <c r="CJ284" i="12"/>
  <c r="CI284" i="12"/>
  <c r="CH284" i="12"/>
  <c r="CG284" i="12"/>
  <c r="CF284" i="12"/>
  <c r="CE284" i="12"/>
  <c r="CD284" i="12"/>
  <c r="CC284" i="12"/>
  <c r="CB284" i="12"/>
  <c r="CA284" i="12"/>
  <c r="BZ284" i="12"/>
  <c r="BY284" i="12"/>
  <c r="BX284" i="12"/>
  <c r="BW284" i="12"/>
  <c r="BV284" i="12"/>
  <c r="BU284" i="12"/>
  <c r="BT284" i="12"/>
  <c r="BS284" i="12"/>
  <c r="BR284" i="12"/>
  <c r="BQ284" i="12"/>
  <c r="BP284" i="12"/>
  <c r="BO284" i="12"/>
  <c r="BN284" i="12"/>
  <c r="BM284" i="12"/>
  <c r="BL284" i="12"/>
  <c r="GJ283" i="12"/>
  <c r="CW283" i="12"/>
  <c r="CV283" i="12"/>
  <c r="CU283" i="12"/>
  <c r="CT283" i="12"/>
  <c r="CS283" i="12"/>
  <c r="CR283" i="12"/>
  <c r="CQ283" i="12"/>
  <c r="CP283" i="12"/>
  <c r="CO283" i="12"/>
  <c r="CN283" i="12"/>
  <c r="CM283" i="12"/>
  <c r="CL283" i="12"/>
  <c r="CK283" i="12"/>
  <c r="CJ283" i="12"/>
  <c r="CI283" i="12"/>
  <c r="CH283" i="12"/>
  <c r="CG283" i="12"/>
  <c r="CF283" i="12"/>
  <c r="CE283" i="12"/>
  <c r="CD283" i="12"/>
  <c r="CC283" i="12"/>
  <c r="CB283" i="12"/>
  <c r="CA283" i="12"/>
  <c r="BZ283" i="12"/>
  <c r="BY283" i="12"/>
  <c r="BX283" i="12"/>
  <c r="BW283" i="12"/>
  <c r="BV283" i="12"/>
  <c r="BU283" i="12"/>
  <c r="BT283" i="12"/>
  <c r="BS283" i="12"/>
  <c r="BR283" i="12"/>
  <c r="BQ283" i="12"/>
  <c r="BP283" i="12"/>
  <c r="BO283" i="12"/>
  <c r="BN283" i="12"/>
  <c r="BM283" i="12"/>
  <c r="BL283" i="12"/>
  <c r="GK282" i="12"/>
  <c r="GJ282" i="12"/>
  <c r="CX282" i="12"/>
  <c r="CW282" i="12"/>
  <c r="CV282" i="12"/>
  <c r="CU282" i="12"/>
  <c r="CT282" i="12"/>
  <c r="CS282" i="12"/>
  <c r="CR282" i="12"/>
  <c r="CQ282" i="12"/>
  <c r="CP282" i="12"/>
  <c r="CO282" i="12"/>
  <c r="CN282" i="12"/>
  <c r="CM282" i="12"/>
  <c r="CL282" i="12"/>
  <c r="CK282" i="12"/>
  <c r="CJ282" i="12"/>
  <c r="CI282" i="12"/>
  <c r="CH282" i="12"/>
  <c r="CG282" i="12"/>
  <c r="CF282" i="12"/>
  <c r="CE282" i="12"/>
  <c r="CD282" i="12"/>
  <c r="CC282" i="12"/>
  <c r="CB282" i="12"/>
  <c r="CA282" i="12"/>
  <c r="BZ282" i="12"/>
  <c r="BY282" i="12"/>
  <c r="BX282" i="12"/>
  <c r="BW282" i="12"/>
  <c r="BV282" i="12"/>
  <c r="BU282" i="12"/>
  <c r="BT282" i="12"/>
  <c r="BS282" i="12"/>
  <c r="BR282" i="12"/>
  <c r="BQ282" i="12"/>
  <c r="BP282" i="12"/>
  <c r="BO282" i="12"/>
  <c r="BN282" i="12"/>
  <c r="BM282" i="12"/>
  <c r="BL282" i="12"/>
  <c r="GK281" i="12"/>
  <c r="GJ281" i="12"/>
  <c r="CW281" i="12"/>
  <c r="CV281" i="12"/>
  <c r="CU281" i="12"/>
  <c r="CT281" i="12"/>
  <c r="CS281" i="12"/>
  <c r="CR281" i="12"/>
  <c r="CQ281" i="12"/>
  <c r="CP281" i="12"/>
  <c r="CO281" i="12"/>
  <c r="CN281" i="12"/>
  <c r="CM281" i="12"/>
  <c r="CL281" i="12"/>
  <c r="CK281" i="12"/>
  <c r="CJ281" i="12"/>
  <c r="CI281" i="12"/>
  <c r="CH281" i="12"/>
  <c r="CG281" i="12"/>
  <c r="CF281" i="12"/>
  <c r="CE281" i="12"/>
  <c r="CD281" i="12"/>
  <c r="CC281" i="12"/>
  <c r="CB281" i="12"/>
  <c r="CA281" i="12"/>
  <c r="BZ281" i="12"/>
  <c r="BY281" i="12"/>
  <c r="BX281" i="12"/>
  <c r="BW281" i="12"/>
  <c r="BV281" i="12"/>
  <c r="BU281" i="12"/>
  <c r="BT281" i="12"/>
  <c r="BS281" i="12"/>
  <c r="BR281" i="12"/>
  <c r="BQ281" i="12"/>
  <c r="BP281" i="12"/>
  <c r="BO281" i="12"/>
  <c r="BN281" i="12"/>
  <c r="BM281" i="12"/>
  <c r="BL281" i="12"/>
  <c r="GK280" i="12"/>
  <c r="GJ280" i="12"/>
  <c r="CX280" i="12"/>
  <c r="CW280" i="12"/>
  <c r="CV280" i="12"/>
  <c r="CU280" i="12"/>
  <c r="CT280" i="12"/>
  <c r="CS280" i="12"/>
  <c r="CR280" i="12"/>
  <c r="CQ280" i="12"/>
  <c r="CP280" i="12"/>
  <c r="CO280" i="12"/>
  <c r="CN280" i="12"/>
  <c r="CM280" i="12"/>
  <c r="CL280" i="12"/>
  <c r="CK280" i="12"/>
  <c r="CJ280" i="12"/>
  <c r="CI280" i="12"/>
  <c r="CH280" i="12"/>
  <c r="CG280" i="12"/>
  <c r="CF280" i="12"/>
  <c r="CE280" i="12"/>
  <c r="CD280" i="12"/>
  <c r="CC280" i="12"/>
  <c r="CB280" i="12"/>
  <c r="CA280" i="12"/>
  <c r="BZ280" i="12"/>
  <c r="BY280" i="12"/>
  <c r="BX280" i="12"/>
  <c r="BW280" i="12"/>
  <c r="BV280" i="12"/>
  <c r="BU280" i="12"/>
  <c r="BT280" i="12"/>
  <c r="BS280" i="12"/>
  <c r="BR280" i="12"/>
  <c r="BQ280" i="12"/>
  <c r="BP280" i="12"/>
  <c r="BO280" i="12"/>
  <c r="BN280" i="12"/>
  <c r="BM280" i="12"/>
  <c r="BL280" i="12"/>
  <c r="BK280" i="12"/>
  <c r="GK279" i="12"/>
  <c r="GJ279" i="12"/>
  <c r="CX279" i="12"/>
  <c r="CW279" i="12"/>
  <c r="CV279" i="12"/>
  <c r="CU279" i="12"/>
  <c r="CT279" i="12"/>
  <c r="CS279" i="12"/>
  <c r="CR279" i="12"/>
  <c r="CQ279" i="12"/>
  <c r="CP279" i="12"/>
  <c r="CO279" i="12"/>
  <c r="CN279" i="12"/>
  <c r="CM279" i="12"/>
  <c r="CL279" i="12"/>
  <c r="CK279" i="12"/>
  <c r="CJ279" i="12"/>
  <c r="CI279" i="12"/>
  <c r="CH279" i="12"/>
  <c r="CG279" i="12"/>
  <c r="CF279" i="12"/>
  <c r="CE279" i="12"/>
  <c r="CD279" i="12"/>
  <c r="CC279" i="12"/>
  <c r="CB279" i="12"/>
  <c r="CA279" i="12"/>
  <c r="BZ279" i="12"/>
  <c r="BY279" i="12"/>
  <c r="BX279" i="12"/>
  <c r="BW279" i="12"/>
  <c r="BV279" i="12"/>
  <c r="BU279" i="12"/>
  <c r="BT279" i="12"/>
  <c r="BS279" i="12"/>
  <c r="BR279" i="12"/>
  <c r="BQ279" i="12"/>
  <c r="BP279" i="12"/>
  <c r="BO279" i="12"/>
  <c r="BN279" i="12"/>
  <c r="BM279" i="12"/>
  <c r="BL279" i="12"/>
  <c r="BK279" i="12"/>
  <c r="GK278" i="12"/>
  <c r="GJ278" i="12"/>
  <c r="CX278" i="12"/>
  <c r="CW278" i="12"/>
  <c r="CV278" i="12"/>
  <c r="CU278" i="12"/>
  <c r="CT278" i="12"/>
  <c r="CS278" i="12"/>
  <c r="CR278" i="12"/>
  <c r="CQ278" i="12"/>
  <c r="CP278" i="12"/>
  <c r="CO278" i="12"/>
  <c r="CN278" i="12"/>
  <c r="CM278" i="12"/>
  <c r="CL278" i="12"/>
  <c r="CK278" i="12"/>
  <c r="CJ278" i="12"/>
  <c r="CI278" i="12"/>
  <c r="CH278" i="12"/>
  <c r="CG278" i="12"/>
  <c r="CF278" i="12"/>
  <c r="CE278" i="12"/>
  <c r="CD278" i="12"/>
  <c r="CC278" i="12"/>
  <c r="CB278" i="12"/>
  <c r="CA278" i="12"/>
  <c r="BZ278" i="12"/>
  <c r="BY278" i="12"/>
  <c r="BX278" i="12"/>
  <c r="BW278" i="12"/>
  <c r="BV278" i="12"/>
  <c r="BU278" i="12"/>
  <c r="BT278" i="12"/>
  <c r="BS278" i="12"/>
  <c r="BR278" i="12"/>
  <c r="BQ278" i="12"/>
  <c r="BP278" i="12"/>
  <c r="BO278" i="12"/>
  <c r="BN278" i="12"/>
  <c r="BM278" i="12"/>
  <c r="BL278" i="12"/>
  <c r="BK278" i="12"/>
  <c r="GK277" i="12"/>
  <c r="GJ277" i="12"/>
  <c r="CX277" i="12"/>
  <c r="CW277" i="12"/>
  <c r="CV277" i="12"/>
  <c r="CU277" i="12"/>
  <c r="CT277" i="12"/>
  <c r="CS277" i="12"/>
  <c r="CR277" i="12"/>
  <c r="CQ277" i="12"/>
  <c r="CP277" i="12"/>
  <c r="CO277" i="12"/>
  <c r="CN277" i="12"/>
  <c r="CM277" i="12"/>
  <c r="CL277" i="12"/>
  <c r="CK277" i="12"/>
  <c r="CJ277" i="12"/>
  <c r="CI277" i="12"/>
  <c r="CH277" i="12"/>
  <c r="CG277" i="12"/>
  <c r="CF277" i="12"/>
  <c r="CE277" i="12"/>
  <c r="CD277" i="12"/>
  <c r="CC277" i="12"/>
  <c r="CB277" i="12"/>
  <c r="CA277" i="12"/>
  <c r="BZ277" i="12"/>
  <c r="BY277" i="12"/>
  <c r="BX277" i="12"/>
  <c r="BW277" i="12"/>
  <c r="BV277" i="12"/>
  <c r="BU277" i="12"/>
  <c r="BT277" i="12"/>
  <c r="BS277" i="12"/>
  <c r="BR277" i="12"/>
  <c r="BQ277" i="12"/>
  <c r="BP277" i="12"/>
  <c r="BO277" i="12"/>
  <c r="BN277" i="12"/>
  <c r="BM277" i="12"/>
  <c r="BL277" i="12"/>
  <c r="BK277" i="12"/>
  <c r="GJ276" i="12"/>
  <c r="CW276" i="12"/>
  <c r="CV276" i="12"/>
  <c r="CU276" i="12"/>
  <c r="CT276" i="12"/>
  <c r="CS276" i="12"/>
  <c r="CR276" i="12"/>
  <c r="CQ276" i="12"/>
  <c r="CP276" i="12"/>
  <c r="CO276" i="12"/>
  <c r="CN276" i="12"/>
  <c r="CM276" i="12"/>
  <c r="CL276" i="12"/>
  <c r="CK276" i="12"/>
  <c r="CJ276" i="12"/>
  <c r="CI276" i="12"/>
  <c r="CH276" i="12"/>
  <c r="CG276" i="12"/>
  <c r="CF276" i="12"/>
  <c r="CE276" i="12"/>
  <c r="CD276" i="12"/>
  <c r="CC276" i="12"/>
  <c r="CB276" i="12"/>
  <c r="CA276" i="12"/>
  <c r="BZ276" i="12"/>
  <c r="BY276" i="12"/>
  <c r="BX276" i="12"/>
  <c r="BW276" i="12"/>
  <c r="BV276" i="12"/>
  <c r="BU276" i="12"/>
  <c r="BT276" i="12"/>
  <c r="BS276" i="12"/>
  <c r="BR276" i="12"/>
  <c r="BQ276" i="12"/>
  <c r="BP276" i="12"/>
  <c r="BO276" i="12"/>
  <c r="BN276" i="12"/>
  <c r="BM276" i="12"/>
  <c r="BL276" i="12"/>
  <c r="BK276" i="12"/>
  <c r="GJ275" i="12"/>
  <c r="CW275" i="12"/>
  <c r="CV275" i="12"/>
  <c r="CU275" i="12"/>
  <c r="CT275" i="12"/>
  <c r="CS275" i="12"/>
  <c r="CR275" i="12"/>
  <c r="CQ275" i="12"/>
  <c r="CP275" i="12"/>
  <c r="CO275" i="12"/>
  <c r="CN275" i="12"/>
  <c r="CM275" i="12"/>
  <c r="CL275" i="12"/>
  <c r="CK275" i="12"/>
  <c r="CJ275" i="12"/>
  <c r="CI275" i="12"/>
  <c r="CH275" i="12"/>
  <c r="CG275" i="12"/>
  <c r="CF275" i="12"/>
  <c r="CE275" i="12"/>
  <c r="CD275" i="12"/>
  <c r="CC275" i="12"/>
  <c r="CB275" i="12"/>
  <c r="CA275" i="12"/>
  <c r="BZ275" i="12"/>
  <c r="BY275" i="12"/>
  <c r="BX275" i="12"/>
  <c r="BW275" i="12"/>
  <c r="BV275" i="12"/>
  <c r="BU275" i="12"/>
  <c r="BT275" i="12"/>
  <c r="BS275" i="12"/>
  <c r="BR275" i="12"/>
  <c r="BQ275" i="12"/>
  <c r="BP275" i="12"/>
  <c r="BO275" i="12"/>
  <c r="BN275" i="12"/>
  <c r="BM275" i="12"/>
  <c r="BL275" i="12"/>
  <c r="BK275" i="12"/>
  <c r="GK274" i="12"/>
  <c r="GJ274" i="12"/>
  <c r="CW274" i="12"/>
  <c r="CV274" i="12"/>
  <c r="CU274" i="12"/>
  <c r="CT274" i="12"/>
  <c r="CS274" i="12"/>
  <c r="CR274" i="12"/>
  <c r="CQ274" i="12"/>
  <c r="CP274" i="12"/>
  <c r="CO274" i="12"/>
  <c r="CN274" i="12"/>
  <c r="CM274" i="12"/>
  <c r="CL274" i="12"/>
  <c r="CK274" i="12"/>
  <c r="CJ274" i="12"/>
  <c r="CI274" i="12"/>
  <c r="CH274" i="12"/>
  <c r="CG274" i="12"/>
  <c r="CF274" i="12"/>
  <c r="CE274" i="12"/>
  <c r="CD274" i="12"/>
  <c r="CC274" i="12"/>
  <c r="CB274" i="12"/>
  <c r="CA274" i="12"/>
  <c r="BZ274" i="12"/>
  <c r="BY274" i="12"/>
  <c r="BX274" i="12"/>
  <c r="BW274" i="12"/>
  <c r="BV274" i="12"/>
  <c r="BU274" i="12"/>
  <c r="BT274" i="12"/>
  <c r="BS274" i="12"/>
  <c r="BR274" i="12"/>
  <c r="BQ274" i="12"/>
  <c r="BP274" i="12"/>
  <c r="BO274" i="12"/>
  <c r="BN274" i="12"/>
  <c r="BM274" i="12"/>
  <c r="BL274" i="12"/>
  <c r="BK274" i="12"/>
  <c r="BJ274" i="12"/>
  <c r="GK273" i="12"/>
  <c r="GJ273" i="12"/>
  <c r="CW273" i="12"/>
  <c r="CV273" i="12"/>
  <c r="CU273" i="12"/>
  <c r="CT273" i="12"/>
  <c r="CS273" i="12"/>
  <c r="CR273" i="12"/>
  <c r="CQ273" i="12"/>
  <c r="CP273" i="12"/>
  <c r="CO273" i="12"/>
  <c r="CN273" i="12"/>
  <c r="CM273" i="12"/>
  <c r="CL273" i="12"/>
  <c r="CK273" i="12"/>
  <c r="CJ273" i="12"/>
  <c r="CI273" i="12"/>
  <c r="CH273" i="12"/>
  <c r="CG273" i="12"/>
  <c r="CF273" i="12"/>
  <c r="CE273" i="12"/>
  <c r="CD273" i="12"/>
  <c r="CC273" i="12"/>
  <c r="CB273" i="12"/>
  <c r="CA273" i="12"/>
  <c r="BZ273" i="12"/>
  <c r="BY273" i="12"/>
  <c r="BX273" i="12"/>
  <c r="BW273" i="12"/>
  <c r="BV273" i="12"/>
  <c r="BU273" i="12"/>
  <c r="BT273" i="12"/>
  <c r="BS273" i="12"/>
  <c r="BR273" i="12"/>
  <c r="BQ273" i="12"/>
  <c r="BP273" i="12"/>
  <c r="BO273" i="12"/>
  <c r="BN273" i="12"/>
  <c r="BM273" i="12"/>
  <c r="BL273" i="12"/>
  <c r="BK273" i="12"/>
  <c r="BJ273" i="12"/>
  <c r="GK272" i="12"/>
  <c r="GJ272" i="12"/>
  <c r="CW272" i="12"/>
  <c r="CV272" i="12"/>
  <c r="CU272" i="12"/>
  <c r="CT272" i="12"/>
  <c r="CS272" i="12"/>
  <c r="CR272" i="12"/>
  <c r="CQ272" i="12"/>
  <c r="CP272" i="12"/>
  <c r="CO272" i="12"/>
  <c r="CN272" i="12"/>
  <c r="CM272" i="12"/>
  <c r="CL272" i="12"/>
  <c r="CK272" i="12"/>
  <c r="CJ272" i="12"/>
  <c r="CI272" i="12"/>
  <c r="CH272" i="12"/>
  <c r="CG272" i="12"/>
  <c r="CF272" i="12"/>
  <c r="CE272" i="12"/>
  <c r="CD272" i="12"/>
  <c r="CC272" i="12"/>
  <c r="CB272" i="12"/>
  <c r="CA272" i="12"/>
  <c r="BZ272" i="12"/>
  <c r="BY272" i="12"/>
  <c r="BX272" i="12"/>
  <c r="BW272" i="12"/>
  <c r="BV272" i="12"/>
  <c r="BU272" i="12"/>
  <c r="BT272" i="12"/>
  <c r="BS272" i="12"/>
  <c r="BR272" i="12"/>
  <c r="BQ272" i="12"/>
  <c r="BP272" i="12"/>
  <c r="BO272" i="12"/>
  <c r="BN272" i="12"/>
  <c r="BM272" i="12"/>
  <c r="BL272" i="12"/>
  <c r="BK272" i="12"/>
  <c r="BJ272" i="12"/>
  <c r="GK271" i="12"/>
  <c r="GJ271" i="12"/>
  <c r="CW271" i="12"/>
  <c r="CV271" i="12"/>
  <c r="CU271" i="12"/>
  <c r="CT271" i="12"/>
  <c r="CS271" i="12"/>
  <c r="CR271" i="12"/>
  <c r="CQ271" i="12"/>
  <c r="CP271" i="12"/>
  <c r="CO271" i="12"/>
  <c r="CN271" i="12"/>
  <c r="CM271" i="12"/>
  <c r="CL271" i="12"/>
  <c r="CK271" i="12"/>
  <c r="CJ271" i="12"/>
  <c r="CI271" i="12"/>
  <c r="CH271" i="12"/>
  <c r="CG271" i="12"/>
  <c r="CF271" i="12"/>
  <c r="CE271" i="12"/>
  <c r="CD271" i="12"/>
  <c r="CC271" i="12"/>
  <c r="CB271" i="12"/>
  <c r="CA271" i="12"/>
  <c r="BZ271" i="12"/>
  <c r="BY271" i="12"/>
  <c r="BX271" i="12"/>
  <c r="BW271" i="12"/>
  <c r="BV271" i="12"/>
  <c r="BU271" i="12"/>
  <c r="BT271" i="12"/>
  <c r="BS271" i="12"/>
  <c r="BR271" i="12"/>
  <c r="BQ271" i="12"/>
  <c r="BP271" i="12"/>
  <c r="BO271" i="12"/>
  <c r="BN271" i="12"/>
  <c r="BM271" i="12"/>
  <c r="BL271" i="12"/>
  <c r="BK271" i="12"/>
  <c r="BJ271" i="12"/>
  <c r="GK270" i="12"/>
  <c r="GJ270" i="12"/>
  <c r="CW270" i="12"/>
  <c r="CV270" i="12"/>
  <c r="CU270" i="12"/>
  <c r="CT270" i="12"/>
  <c r="CS270" i="12"/>
  <c r="CR270" i="12"/>
  <c r="CQ270" i="12"/>
  <c r="CP270" i="12"/>
  <c r="CO270" i="12"/>
  <c r="CN270" i="12"/>
  <c r="CM270" i="12"/>
  <c r="CL270" i="12"/>
  <c r="CK270" i="12"/>
  <c r="CJ270" i="12"/>
  <c r="CI270" i="12"/>
  <c r="CH270" i="12"/>
  <c r="CG270" i="12"/>
  <c r="CF270" i="12"/>
  <c r="CE270" i="12"/>
  <c r="CD270" i="12"/>
  <c r="CC270" i="12"/>
  <c r="CB270" i="12"/>
  <c r="CA270" i="12"/>
  <c r="BZ270" i="12"/>
  <c r="BY270" i="12"/>
  <c r="BX270" i="12"/>
  <c r="BW270" i="12"/>
  <c r="BV270" i="12"/>
  <c r="BU270" i="12"/>
  <c r="BT270" i="12"/>
  <c r="BS270" i="12"/>
  <c r="BR270" i="12"/>
  <c r="BQ270" i="12"/>
  <c r="BP270" i="12"/>
  <c r="BO270" i="12"/>
  <c r="BN270" i="12"/>
  <c r="BM270" i="12"/>
  <c r="BL270" i="12"/>
  <c r="BK270" i="12"/>
  <c r="BJ270" i="12"/>
  <c r="GK269" i="12"/>
  <c r="GJ269" i="12"/>
  <c r="CW269" i="12"/>
  <c r="CV269" i="12"/>
  <c r="CU269" i="12"/>
  <c r="CT269" i="12"/>
  <c r="CS269" i="12"/>
  <c r="CR269" i="12"/>
  <c r="CQ269" i="12"/>
  <c r="CP269" i="12"/>
  <c r="CO269" i="12"/>
  <c r="CN269" i="12"/>
  <c r="CM269" i="12"/>
  <c r="CL269" i="12"/>
  <c r="CK269" i="12"/>
  <c r="CJ269" i="12"/>
  <c r="CI269" i="12"/>
  <c r="CH269" i="12"/>
  <c r="CG269" i="12"/>
  <c r="CF269" i="12"/>
  <c r="CE269" i="12"/>
  <c r="CD269" i="12"/>
  <c r="CC269" i="12"/>
  <c r="CB269" i="12"/>
  <c r="CA269" i="12"/>
  <c r="BZ269" i="12"/>
  <c r="BY269" i="12"/>
  <c r="BX269" i="12"/>
  <c r="BW269" i="12"/>
  <c r="BV269" i="12"/>
  <c r="BU269" i="12"/>
  <c r="BT269" i="12"/>
  <c r="BS269" i="12"/>
  <c r="BR269" i="12"/>
  <c r="BQ269" i="12"/>
  <c r="BP269" i="12"/>
  <c r="BO269" i="12"/>
  <c r="BN269" i="12"/>
  <c r="BM269" i="12"/>
  <c r="BL269" i="12"/>
  <c r="BK269" i="12"/>
  <c r="BJ269" i="12"/>
  <c r="GK268" i="12"/>
  <c r="CW268" i="12"/>
  <c r="CV268" i="12"/>
  <c r="CU268" i="12"/>
  <c r="CT268" i="12"/>
  <c r="CS268" i="12"/>
  <c r="CR268" i="12"/>
  <c r="CQ268" i="12"/>
  <c r="CP268" i="12"/>
  <c r="CO268" i="12"/>
  <c r="CN268" i="12"/>
  <c r="CM268" i="12"/>
  <c r="CL268" i="12"/>
  <c r="CK268" i="12"/>
  <c r="CJ268" i="12"/>
  <c r="CI268" i="12"/>
  <c r="CH268" i="12"/>
  <c r="CG268" i="12"/>
  <c r="CF268" i="12"/>
  <c r="CE268" i="12"/>
  <c r="CD268" i="12"/>
  <c r="CC268" i="12"/>
  <c r="CB268" i="12"/>
  <c r="CA268" i="12"/>
  <c r="BZ268" i="12"/>
  <c r="BY268" i="12"/>
  <c r="BX268" i="12"/>
  <c r="BW268" i="12"/>
  <c r="BV268" i="12"/>
  <c r="BU268" i="12"/>
  <c r="BT268" i="12"/>
  <c r="BS268" i="12"/>
  <c r="BR268" i="12"/>
  <c r="BQ268" i="12"/>
  <c r="BP268" i="12"/>
  <c r="BO268" i="12"/>
  <c r="BN268" i="12"/>
  <c r="BM268" i="12"/>
  <c r="BL268" i="12"/>
  <c r="BK268" i="12"/>
  <c r="BJ268" i="12"/>
  <c r="BI268" i="12"/>
  <c r="CW267" i="12"/>
  <c r="CV267" i="12"/>
  <c r="CU267" i="12"/>
  <c r="CT267" i="12"/>
  <c r="CS267" i="12"/>
  <c r="CR267" i="12"/>
  <c r="CQ267" i="12"/>
  <c r="CP267" i="12"/>
  <c r="CO267" i="12"/>
  <c r="CN267" i="12"/>
  <c r="CM267" i="12"/>
  <c r="CL267" i="12"/>
  <c r="CK267" i="12"/>
  <c r="CJ267" i="12"/>
  <c r="CI267" i="12"/>
  <c r="CH267" i="12"/>
  <c r="CG267" i="12"/>
  <c r="CF267" i="12"/>
  <c r="CE267" i="12"/>
  <c r="CD267" i="12"/>
  <c r="CC267" i="12"/>
  <c r="CB267" i="12"/>
  <c r="CA267" i="12"/>
  <c r="BZ267" i="12"/>
  <c r="BY267" i="12"/>
  <c r="BX267" i="12"/>
  <c r="BW267" i="12"/>
  <c r="BV267" i="12"/>
  <c r="BU267" i="12"/>
  <c r="BT267" i="12"/>
  <c r="BS267" i="12"/>
  <c r="BR267" i="12"/>
  <c r="BQ267" i="12"/>
  <c r="BP267" i="12"/>
  <c r="BO267" i="12"/>
  <c r="BN267" i="12"/>
  <c r="BM267" i="12"/>
  <c r="BL267" i="12"/>
  <c r="BK267" i="12"/>
  <c r="BJ267" i="12"/>
  <c r="BI267" i="12"/>
  <c r="CW266" i="12"/>
  <c r="CV266" i="12"/>
  <c r="CU266" i="12"/>
  <c r="CT266" i="12"/>
  <c r="CS266" i="12"/>
  <c r="CR266" i="12"/>
  <c r="CQ266" i="12"/>
  <c r="CP266" i="12"/>
  <c r="CO266" i="12"/>
  <c r="CN266" i="12"/>
  <c r="CM266" i="12"/>
  <c r="CL266" i="12"/>
  <c r="CK266" i="12"/>
  <c r="CJ266" i="12"/>
  <c r="CI266" i="12"/>
  <c r="CH266" i="12"/>
  <c r="CG266" i="12"/>
  <c r="CF266" i="12"/>
  <c r="CE266" i="12"/>
  <c r="CD266" i="12"/>
  <c r="CC266" i="12"/>
  <c r="CB266" i="12"/>
  <c r="CA266" i="12"/>
  <c r="BZ266" i="12"/>
  <c r="BY266" i="12"/>
  <c r="BX266" i="12"/>
  <c r="BW266" i="12"/>
  <c r="BV266" i="12"/>
  <c r="BU266" i="12"/>
  <c r="BT266" i="12"/>
  <c r="BS266" i="12"/>
  <c r="BR266" i="12"/>
  <c r="BQ266" i="12"/>
  <c r="BP266" i="12"/>
  <c r="BO266" i="12"/>
  <c r="BN266" i="12"/>
  <c r="BM266" i="12"/>
  <c r="BL266" i="12"/>
  <c r="BK266" i="12"/>
  <c r="BJ266" i="12"/>
  <c r="BI266" i="12"/>
  <c r="CW265" i="12"/>
  <c r="CV265" i="12"/>
  <c r="CU265" i="12"/>
  <c r="CT265" i="12"/>
  <c r="CS265" i="12"/>
  <c r="CR265" i="12"/>
  <c r="CQ265" i="12"/>
  <c r="CP265" i="12"/>
  <c r="CO265" i="12"/>
  <c r="CN265" i="12"/>
  <c r="CM265" i="12"/>
  <c r="CL265" i="12"/>
  <c r="CK265" i="12"/>
  <c r="CJ265" i="12"/>
  <c r="CI265" i="12"/>
  <c r="CH265" i="12"/>
  <c r="CG265" i="12"/>
  <c r="CF265" i="12"/>
  <c r="CE265" i="12"/>
  <c r="CD265" i="12"/>
  <c r="CC265" i="12"/>
  <c r="CB265" i="12"/>
  <c r="CA265" i="12"/>
  <c r="BZ265" i="12"/>
  <c r="BY265" i="12"/>
  <c r="BX265" i="12"/>
  <c r="BW265" i="12"/>
  <c r="BV265" i="12"/>
  <c r="BU265" i="12"/>
  <c r="BT265" i="12"/>
  <c r="BS265" i="12"/>
  <c r="BR265" i="12"/>
  <c r="BQ265" i="12"/>
  <c r="BP265" i="12"/>
  <c r="BO265" i="12"/>
  <c r="BN265" i="12"/>
  <c r="BM265" i="12"/>
  <c r="BL265" i="12"/>
  <c r="BK265" i="12"/>
  <c r="BJ265" i="12"/>
  <c r="BI265" i="12"/>
  <c r="BH265" i="12"/>
  <c r="CW264" i="12"/>
  <c r="CV264" i="12"/>
  <c r="CU264" i="12"/>
  <c r="CT264" i="12"/>
  <c r="CS264" i="12"/>
  <c r="CR264" i="12"/>
  <c r="CQ264" i="12"/>
  <c r="CP264" i="12"/>
  <c r="CO264" i="12"/>
  <c r="CN264" i="12"/>
  <c r="CM264" i="12"/>
  <c r="CL264" i="12"/>
  <c r="CK264" i="12"/>
  <c r="CJ264" i="12"/>
  <c r="CI264" i="12"/>
  <c r="CH264" i="12"/>
  <c r="CG264" i="12"/>
  <c r="CF264" i="12"/>
  <c r="CE264" i="12"/>
  <c r="CD264" i="12"/>
  <c r="CC264" i="12"/>
  <c r="CB264" i="12"/>
  <c r="CA264" i="12"/>
  <c r="BZ264" i="12"/>
  <c r="BY264" i="12"/>
  <c r="BX264" i="12"/>
  <c r="BW264" i="12"/>
  <c r="BV264" i="12"/>
  <c r="BU264" i="12"/>
  <c r="BT264" i="12"/>
  <c r="BS264" i="12"/>
  <c r="BR264" i="12"/>
  <c r="BQ264" i="12"/>
  <c r="BP264" i="12"/>
  <c r="BO264" i="12"/>
  <c r="BN264" i="12"/>
  <c r="BM264" i="12"/>
  <c r="BL264" i="12"/>
  <c r="BK264" i="12"/>
  <c r="BJ264" i="12"/>
  <c r="BI264" i="12"/>
  <c r="BH264" i="12"/>
  <c r="CW263" i="12"/>
  <c r="CV263" i="12"/>
  <c r="CU263" i="12"/>
  <c r="CT263" i="12"/>
  <c r="CS263" i="12"/>
  <c r="CR263" i="12"/>
  <c r="CQ263" i="12"/>
  <c r="CP263" i="12"/>
  <c r="CO263" i="12"/>
  <c r="CN263" i="12"/>
  <c r="CM263" i="12"/>
  <c r="CL263" i="12"/>
  <c r="CK263" i="12"/>
  <c r="CJ263" i="12"/>
  <c r="CI263" i="12"/>
  <c r="CH263" i="12"/>
  <c r="CG263" i="12"/>
  <c r="CF263" i="12"/>
  <c r="CE263" i="12"/>
  <c r="CD263" i="12"/>
  <c r="CC263" i="12"/>
  <c r="CB263" i="12"/>
  <c r="CA263" i="12"/>
  <c r="BZ263" i="12"/>
  <c r="BY263" i="12"/>
  <c r="BX263" i="12"/>
  <c r="BW263" i="12"/>
  <c r="BV263" i="12"/>
  <c r="BU263" i="12"/>
  <c r="BT263" i="12"/>
  <c r="BS263" i="12"/>
  <c r="BR263" i="12"/>
  <c r="BQ263" i="12"/>
  <c r="BP263" i="12"/>
  <c r="BO263" i="12"/>
  <c r="BN263" i="12"/>
  <c r="BM263" i="12"/>
  <c r="BL263" i="12"/>
  <c r="BK263" i="12"/>
  <c r="BJ263" i="12"/>
  <c r="BI263" i="12"/>
  <c r="BH263" i="12"/>
  <c r="CV262" i="12"/>
  <c r="CU262" i="12"/>
  <c r="CT262" i="12"/>
  <c r="CS262" i="12"/>
  <c r="CR262" i="12"/>
  <c r="CQ262" i="12"/>
  <c r="CP262" i="12"/>
  <c r="CO262" i="12"/>
  <c r="CN262" i="12"/>
  <c r="CM262" i="12"/>
  <c r="CL262" i="12"/>
  <c r="CK262" i="12"/>
  <c r="CJ262" i="12"/>
  <c r="CI262" i="12"/>
  <c r="CH262" i="12"/>
  <c r="CG262" i="12"/>
  <c r="CF262" i="12"/>
  <c r="CE262" i="12"/>
  <c r="CD262" i="12"/>
  <c r="CC262" i="12"/>
  <c r="CB262" i="12"/>
  <c r="CA262" i="12"/>
  <c r="BZ262" i="12"/>
  <c r="BY262" i="12"/>
  <c r="BX262" i="12"/>
  <c r="BW262" i="12"/>
  <c r="BV262" i="12"/>
  <c r="BU262" i="12"/>
  <c r="BT262" i="12"/>
  <c r="BS262" i="12"/>
  <c r="BR262" i="12"/>
  <c r="BQ262" i="12"/>
  <c r="BP262" i="12"/>
  <c r="BO262" i="12"/>
  <c r="BN262" i="12"/>
  <c r="BM262" i="12"/>
  <c r="BL262" i="12"/>
  <c r="BK262" i="12"/>
  <c r="BJ262" i="12"/>
  <c r="BI262" i="12"/>
  <c r="BH262" i="12"/>
  <c r="CV261" i="12"/>
  <c r="CU261" i="12"/>
  <c r="CT261" i="12"/>
  <c r="CS261" i="12"/>
  <c r="CR261" i="12"/>
  <c r="CQ261" i="12"/>
  <c r="CP261" i="12"/>
  <c r="CO261" i="12"/>
  <c r="CN261" i="12"/>
  <c r="CM261" i="12"/>
  <c r="CL261" i="12"/>
  <c r="CK261" i="12"/>
  <c r="CJ261" i="12"/>
  <c r="CI261" i="12"/>
  <c r="CH261" i="12"/>
  <c r="CG261" i="12"/>
  <c r="CF261" i="12"/>
  <c r="CE261" i="12"/>
  <c r="CD261" i="12"/>
  <c r="CC261" i="12"/>
  <c r="CB261" i="12"/>
  <c r="CA261" i="12"/>
  <c r="BZ261" i="12"/>
  <c r="BY261" i="12"/>
  <c r="BX261" i="12"/>
  <c r="BW261" i="12"/>
  <c r="BV261" i="12"/>
  <c r="BU261" i="12"/>
  <c r="BT261" i="12"/>
  <c r="BS261" i="12"/>
  <c r="BR261" i="12"/>
  <c r="BQ261" i="12"/>
  <c r="BP261" i="12"/>
  <c r="BO261" i="12"/>
  <c r="BN261" i="12"/>
  <c r="BM261" i="12"/>
  <c r="BL261" i="12"/>
  <c r="BK261" i="12"/>
  <c r="BJ261" i="12"/>
  <c r="BI261" i="12"/>
  <c r="BH261" i="12"/>
  <c r="BG261" i="12"/>
  <c r="CV260" i="12"/>
  <c r="CU260" i="12"/>
  <c r="CT260" i="12"/>
  <c r="CS260" i="12"/>
  <c r="CR260" i="12"/>
  <c r="CQ260" i="12"/>
  <c r="CP260" i="12"/>
  <c r="CO260" i="12"/>
  <c r="CN260" i="12"/>
  <c r="CM260" i="12"/>
  <c r="CL260" i="12"/>
  <c r="CK260" i="12"/>
  <c r="CJ260" i="12"/>
  <c r="CI260" i="12"/>
  <c r="CH260" i="12"/>
  <c r="CG260" i="12"/>
  <c r="CF260" i="12"/>
  <c r="CE260" i="12"/>
  <c r="CD260" i="12"/>
  <c r="CC260" i="12"/>
  <c r="CB260" i="12"/>
  <c r="CA260" i="12"/>
  <c r="BZ260" i="12"/>
  <c r="BY260" i="12"/>
  <c r="BX260" i="12"/>
  <c r="BW260" i="12"/>
  <c r="BV260" i="12"/>
  <c r="BU260" i="12"/>
  <c r="BT260" i="12"/>
  <c r="BS260" i="12"/>
  <c r="BR260" i="12"/>
  <c r="BQ260" i="12"/>
  <c r="BP260" i="12"/>
  <c r="BO260" i="12"/>
  <c r="BN260" i="12"/>
  <c r="BM260" i="12"/>
  <c r="BL260" i="12"/>
  <c r="BK260" i="12"/>
  <c r="BJ260" i="12"/>
  <c r="BI260" i="12"/>
  <c r="BH260" i="12"/>
  <c r="CV259" i="12"/>
  <c r="CU259" i="12"/>
  <c r="CT259" i="12"/>
  <c r="CS259" i="12"/>
  <c r="CR259" i="12"/>
  <c r="CQ259" i="12"/>
  <c r="CP259" i="12"/>
  <c r="CO259" i="12"/>
  <c r="CN259" i="12"/>
  <c r="CM259" i="12"/>
  <c r="CL259" i="12"/>
  <c r="CK259" i="12"/>
  <c r="CJ259" i="12"/>
  <c r="CI259" i="12"/>
  <c r="CH259" i="12"/>
  <c r="CG259" i="12"/>
  <c r="CF259" i="12"/>
  <c r="CE259" i="12"/>
  <c r="CD259" i="12"/>
  <c r="CC259" i="12"/>
  <c r="CB259" i="12"/>
  <c r="CA259" i="12"/>
  <c r="BZ259" i="12"/>
  <c r="BY259" i="12"/>
  <c r="BX259" i="12"/>
  <c r="BW259" i="12"/>
  <c r="BV259" i="12"/>
  <c r="BU259" i="12"/>
  <c r="BT259" i="12"/>
  <c r="BS259" i="12"/>
  <c r="BR259" i="12"/>
  <c r="BQ259" i="12"/>
  <c r="BP259" i="12"/>
  <c r="BO259" i="12"/>
  <c r="BN259" i="12"/>
  <c r="BM259" i="12"/>
  <c r="BL259" i="12"/>
  <c r="BK259" i="12"/>
  <c r="BJ259" i="12"/>
  <c r="BI259" i="12"/>
  <c r="BH259" i="12"/>
  <c r="BG259" i="12"/>
  <c r="BF259" i="12"/>
  <c r="CV258" i="12"/>
  <c r="CU258" i="12"/>
  <c r="CT258" i="12"/>
  <c r="CS258" i="12"/>
  <c r="CR258" i="12"/>
  <c r="CQ258" i="12"/>
  <c r="CP258" i="12"/>
  <c r="CO258" i="12"/>
  <c r="CN258" i="12"/>
  <c r="CM258" i="12"/>
  <c r="CL258" i="12"/>
  <c r="CK258" i="12"/>
  <c r="CJ258" i="12"/>
  <c r="CI258" i="12"/>
  <c r="CH258" i="12"/>
  <c r="CG258" i="12"/>
  <c r="CF258" i="12"/>
  <c r="CE258" i="12"/>
  <c r="CD258" i="12"/>
  <c r="CC258" i="12"/>
  <c r="CB258" i="12"/>
  <c r="CA258" i="12"/>
  <c r="BZ258" i="12"/>
  <c r="BY258" i="12"/>
  <c r="BX258" i="12"/>
  <c r="BW258" i="12"/>
  <c r="BV258" i="12"/>
  <c r="BU258" i="12"/>
  <c r="BT258" i="12"/>
  <c r="BS258" i="12"/>
  <c r="BR258" i="12"/>
  <c r="BQ258" i="12"/>
  <c r="BP258" i="12"/>
  <c r="BO258" i="12"/>
  <c r="BN258" i="12"/>
  <c r="BM258" i="12"/>
  <c r="BL258" i="12"/>
  <c r="BK258" i="12"/>
  <c r="BJ258" i="12"/>
  <c r="BI258" i="12"/>
  <c r="BH258" i="12"/>
  <c r="BG258" i="12"/>
  <c r="BF258" i="12"/>
  <c r="CV257" i="12"/>
  <c r="CU257" i="12"/>
  <c r="CT257" i="12"/>
  <c r="CS257" i="12"/>
  <c r="CR257" i="12"/>
  <c r="CQ257" i="12"/>
  <c r="CP257" i="12"/>
  <c r="CO257" i="12"/>
  <c r="CN257" i="12"/>
  <c r="CM257" i="12"/>
  <c r="CL257" i="12"/>
  <c r="CK257" i="12"/>
  <c r="CJ257" i="12"/>
  <c r="CI257" i="12"/>
  <c r="CH257" i="12"/>
  <c r="CG257" i="12"/>
  <c r="CF257" i="12"/>
  <c r="CE257" i="12"/>
  <c r="CD257" i="12"/>
  <c r="CC257" i="12"/>
  <c r="CB257" i="12"/>
  <c r="CA257" i="12"/>
  <c r="BZ257" i="12"/>
  <c r="BY257" i="12"/>
  <c r="BX257" i="12"/>
  <c r="BW257" i="12"/>
  <c r="BV257" i="12"/>
  <c r="BU257" i="12"/>
  <c r="BT257" i="12"/>
  <c r="BS257" i="12"/>
  <c r="BR257" i="12"/>
  <c r="BQ257" i="12"/>
  <c r="BP257" i="12"/>
  <c r="BO257" i="12"/>
  <c r="BN257" i="12"/>
  <c r="BM257" i="12"/>
  <c r="BL257" i="12"/>
  <c r="BK257" i="12"/>
  <c r="BJ257" i="12"/>
  <c r="BI257" i="12"/>
  <c r="BH257" i="12"/>
  <c r="BG257" i="12"/>
  <c r="BF257" i="12"/>
  <c r="CV256" i="12"/>
  <c r="CU256" i="12"/>
  <c r="CT256" i="12"/>
  <c r="CS256" i="12"/>
  <c r="CR256" i="12"/>
  <c r="CQ256" i="12"/>
  <c r="CP256" i="12"/>
  <c r="CO256" i="12"/>
  <c r="CN256" i="12"/>
  <c r="CM256" i="12"/>
  <c r="CL256" i="12"/>
  <c r="CK256" i="12"/>
  <c r="CJ256" i="12"/>
  <c r="CI256" i="12"/>
  <c r="CH256" i="12"/>
  <c r="CG256" i="12"/>
  <c r="CF256" i="12"/>
  <c r="CE256" i="12"/>
  <c r="CD256" i="12"/>
  <c r="CC256" i="12"/>
  <c r="CB256" i="12"/>
  <c r="CA256" i="12"/>
  <c r="BZ256" i="12"/>
  <c r="BY256" i="12"/>
  <c r="BX256" i="12"/>
  <c r="BW256" i="12"/>
  <c r="BV256" i="12"/>
  <c r="BU256" i="12"/>
  <c r="BT256" i="12"/>
  <c r="BS256" i="12"/>
  <c r="BR256" i="12"/>
  <c r="BQ256" i="12"/>
  <c r="BP256" i="12"/>
  <c r="BO256" i="12"/>
  <c r="BN256" i="12"/>
  <c r="BM256" i="12"/>
  <c r="BL256" i="12"/>
  <c r="BK256" i="12"/>
  <c r="BJ256" i="12"/>
  <c r="BI256" i="12"/>
  <c r="BH256" i="12"/>
  <c r="BG256" i="12"/>
  <c r="BF256" i="12"/>
  <c r="BE256" i="12"/>
  <c r="CV255" i="12"/>
  <c r="CU255" i="12"/>
  <c r="CT255" i="12"/>
  <c r="CS255" i="12"/>
  <c r="CR255" i="12"/>
  <c r="CQ255" i="12"/>
  <c r="CP255" i="12"/>
  <c r="CO255" i="12"/>
  <c r="CN255" i="12"/>
  <c r="CM255" i="12"/>
  <c r="CL255" i="12"/>
  <c r="CK255" i="12"/>
  <c r="CJ255" i="12"/>
  <c r="CI255" i="12"/>
  <c r="CH255" i="12"/>
  <c r="CG255" i="12"/>
  <c r="CF255" i="12"/>
  <c r="CE255" i="12"/>
  <c r="CD255" i="12"/>
  <c r="CC255" i="12"/>
  <c r="CB255" i="12"/>
  <c r="CA255" i="12"/>
  <c r="BZ255" i="12"/>
  <c r="BY255" i="12"/>
  <c r="BX255" i="12"/>
  <c r="BW255" i="12"/>
  <c r="BV255" i="12"/>
  <c r="BU255" i="12"/>
  <c r="BT255" i="12"/>
  <c r="BS255" i="12"/>
  <c r="BR255" i="12"/>
  <c r="BQ255" i="12"/>
  <c r="BP255" i="12"/>
  <c r="BO255" i="12"/>
  <c r="BN255" i="12"/>
  <c r="BM255" i="12"/>
  <c r="BL255" i="12"/>
  <c r="BK255" i="12"/>
  <c r="BJ255" i="12"/>
  <c r="BI255" i="12"/>
  <c r="BH255" i="12"/>
  <c r="BG255" i="12"/>
  <c r="BF255" i="12"/>
  <c r="BE255" i="12"/>
  <c r="CV254" i="12"/>
  <c r="CU254" i="12"/>
  <c r="CT254" i="12"/>
  <c r="CS254" i="12"/>
  <c r="CR254" i="12"/>
  <c r="CQ254" i="12"/>
  <c r="CP254" i="12"/>
  <c r="CO254" i="12"/>
  <c r="CN254" i="12"/>
  <c r="CM254" i="12"/>
  <c r="CL254" i="12"/>
  <c r="CK254" i="12"/>
  <c r="CJ254" i="12"/>
  <c r="CI254" i="12"/>
  <c r="CH254" i="12"/>
  <c r="CG254" i="12"/>
  <c r="CF254" i="12"/>
  <c r="CE254" i="12"/>
  <c r="CD254" i="12"/>
  <c r="CC254" i="12"/>
  <c r="CB254" i="12"/>
  <c r="CA254" i="12"/>
  <c r="BZ254" i="12"/>
  <c r="BY254" i="12"/>
  <c r="BX254" i="12"/>
  <c r="BW254" i="12"/>
  <c r="BV254" i="12"/>
  <c r="BU254" i="12"/>
  <c r="BT254" i="12"/>
  <c r="BS254" i="12"/>
  <c r="BR254" i="12"/>
  <c r="BQ254" i="12"/>
  <c r="BP254" i="12"/>
  <c r="BO254" i="12"/>
  <c r="BN254" i="12"/>
  <c r="BM254" i="12"/>
  <c r="BL254" i="12"/>
  <c r="BK254" i="12"/>
  <c r="BJ254" i="12"/>
  <c r="BI254" i="12"/>
  <c r="BH254" i="12"/>
  <c r="BG254" i="12"/>
  <c r="BF254" i="12"/>
  <c r="BE254" i="12"/>
  <c r="CW253" i="12"/>
  <c r="CV253" i="12"/>
  <c r="CU253" i="12"/>
  <c r="CT253" i="12"/>
  <c r="CS253" i="12"/>
  <c r="CR253" i="12"/>
  <c r="CQ253" i="12"/>
  <c r="CP253" i="12"/>
  <c r="CO253" i="12"/>
  <c r="CN253" i="12"/>
  <c r="CM253" i="12"/>
  <c r="CL253" i="12"/>
  <c r="CK253" i="12"/>
  <c r="CJ253" i="12"/>
  <c r="CI253" i="12"/>
  <c r="CH253" i="12"/>
  <c r="CG253" i="12"/>
  <c r="CF253" i="12"/>
  <c r="CE253" i="12"/>
  <c r="CD253" i="12"/>
  <c r="CC253" i="12"/>
  <c r="CB253" i="12"/>
  <c r="CA253" i="12"/>
  <c r="BZ253" i="12"/>
  <c r="BY253" i="12"/>
  <c r="BX253" i="12"/>
  <c r="BW253" i="12"/>
  <c r="BV253" i="12"/>
  <c r="BU253" i="12"/>
  <c r="BT253" i="12"/>
  <c r="BS253" i="12"/>
  <c r="BR253" i="12"/>
  <c r="BQ253" i="12"/>
  <c r="BP253" i="12"/>
  <c r="BO253" i="12"/>
  <c r="BN253" i="12"/>
  <c r="BM253" i="12"/>
  <c r="BL253" i="12"/>
  <c r="BK253" i="12"/>
  <c r="BJ253" i="12"/>
  <c r="BI253" i="12"/>
  <c r="BH253" i="12"/>
  <c r="BG253" i="12"/>
  <c r="BF253" i="12"/>
  <c r="BE253" i="12"/>
  <c r="CW252" i="12"/>
  <c r="CV252" i="12"/>
  <c r="CU252" i="12"/>
  <c r="CT252" i="12"/>
  <c r="CS252" i="12"/>
  <c r="CR252" i="12"/>
  <c r="CQ252" i="12"/>
  <c r="CP252" i="12"/>
  <c r="CO252" i="12"/>
  <c r="CN252" i="12"/>
  <c r="CM252" i="12"/>
  <c r="CL252" i="12"/>
  <c r="CK252" i="12"/>
  <c r="CJ252" i="12"/>
  <c r="CI252" i="12"/>
  <c r="CH252" i="12"/>
  <c r="CG252" i="12"/>
  <c r="CF252" i="12"/>
  <c r="CE252" i="12"/>
  <c r="CD252" i="12"/>
  <c r="CC252" i="12"/>
  <c r="CB252" i="12"/>
  <c r="CA252" i="12"/>
  <c r="BZ252" i="12"/>
  <c r="BY252" i="12"/>
  <c r="BX252" i="12"/>
  <c r="BW252" i="12"/>
  <c r="BV252" i="12"/>
  <c r="BU252" i="12"/>
  <c r="BT252" i="12"/>
  <c r="BS252" i="12"/>
  <c r="BR252" i="12"/>
  <c r="BQ252" i="12"/>
  <c r="BP252" i="12"/>
  <c r="BO252" i="12"/>
  <c r="BN252" i="12"/>
  <c r="BM252" i="12"/>
  <c r="BL252" i="12"/>
  <c r="BK252" i="12"/>
  <c r="BJ252" i="12"/>
  <c r="BI252" i="12"/>
  <c r="BH252" i="12"/>
  <c r="BG252" i="12"/>
  <c r="BF252" i="12"/>
  <c r="BE252" i="12"/>
  <c r="BD252" i="12"/>
  <c r="CW251" i="12"/>
  <c r="CV251" i="12"/>
  <c r="CU251" i="12"/>
  <c r="CT251" i="12"/>
  <c r="CS251" i="12"/>
  <c r="CR251" i="12"/>
  <c r="CQ251" i="12"/>
  <c r="CP251" i="12"/>
  <c r="CO251" i="12"/>
  <c r="CN251" i="12"/>
  <c r="CM251" i="12"/>
  <c r="CL251" i="12"/>
  <c r="CK251" i="12"/>
  <c r="CJ251" i="12"/>
  <c r="CI251" i="12"/>
  <c r="CH251" i="12"/>
  <c r="CG251" i="12"/>
  <c r="CF251" i="12"/>
  <c r="CE251" i="12"/>
  <c r="CD251" i="12"/>
  <c r="CC251" i="12"/>
  <c r="CB251" i="12"/>
  <c r="CA251" i="12"/>
  <c r="BZ251" i="12"/>
  <c r="BY251" i="12"/>
  <c r="BX251" i="12"/>
  <c r="BW251" i="12"/>
  <c r="BV251" i="12"/>
  <c r="BU251" i="12"/>
  <c r="BT251" i="12"/>
  <c r="BS251" i="12"/>
  <c r="BR251" i="12"/>
  <c r="BQ251" i="12"/>
  <c r="BP251" i="12"/>
  <c r="BO251" i="12"/>
  <c r="BN251" i="12"/>
  <c r="BM251" i="12"/>
  <c r="BL251" i="12"/>
  <c r="BK251" i="12"/>
  <c r="BJ251" i="12"/>
  <c r="BI251" i="12"/>
  <c r="BH251" i="12"/>
  <c r="BG251" i="12"/>
  <c r="BF251" i="12"/>
  <c r="BE251" i="12"/>
  <c r="BD251" i="12"/>
  <c r="CX250" i="12"/>
  <c r="CW250" i="12"/>
  <c r="CV250" i="12"/>
  <c r="CU250" i="12"/>
  <c r="CT250" i="12"/>
  <c r="CS250" i="12"/>
  <c r="CR250" i="12"/>
  <c r="CQ250" i="12"/>
  <c r="CP250" i="12"/>
  <c r="CO250" i="12"/>
  <c r="CN250" i="12"/>
  <c r="CM250" i="12"/>
  <c r="CL250" i="12"/>
  <c r="CK250" i="12"/>
  <c r="CJ250" i="12"/>
  <c r="CI250" i="12"/>
  <c r="CH250" i="12"/>
  <c r="CG250" i="12"/>
  <c r="CF250" i="12"/>
  <c r="CE250" i="12"/>
  <c r="CD250" i="12"/>
  <c r="CC250" i="12"/>
  <c r="CB250" i="12"/>
  <c r="CA250" i="12"/>
  <c r="BZ250" i="12"/>
  <c r="BY250" i="12"/>
  <c r="BX250" i="12"/>
  <c r="BW250" i="12"/>
  <c r="BV250" i="12"/>
  <c r="BU250" i="12"/>
  <c r="BT250" i="12"/>
  <c r="BS250" i="12"/>
  <c r="BR250" i="12"/>
  <c r="BQ250" i="12"/>
  <c r="BP250" i="12"/>
  <c r="BO250" i="12"/>
  <c r="BN250" i="12"/>
  <c r="BM250" i="12"/>
  <c r="BL250" i="12"/>
  <c r="BK250" i="12"/>
  <c r="BJ250" i="12"/>
  <c r="BI250" i="12"/>
  <c r="BH250" i="12"/>
  <c r="BG250" i="12"/>
  <c r="BF250" i="12"/>
  <c r="BE250" i="12"/>
  <c r="BD250" i="12"/>
  <c r="CZ249" i="12"/>
  <c r="CY249" i="12"/>
  <c r="CX249" i="12"/>
  <c r="CW249" i="12"/>
  <c r="CV249" i="12"/>
  <c r="CU249" i="12"/>
  <c r="CT249" i="12"/>
  <c r="CS249" i="12"/>
  <c r="CR249" i="12"/>
  <c r="CQ249" i="12"/>
  <c r="CP249" i="12"/>
  <c r="CO249" i="12"/>
  <c r="CN249" i="12"/>
  <c r="CM249" i="12"/>
  <c r="CL249" i="12"/>
  <c r="CK249" i="12"/>
  <c r="CJ249" i="12"/>
  <c r="CI249" i="12"/>
  <c r="CH249" i="12"/>
  <c r="CG249" i="12"/>
  <c r="CF249" i="12"/>
  <c r="CE249" i="12"/>
  <c r="CD249" i="12"/>
  <c r="CC249" i="12"/>
  <c r="CB249" i="12"/>
  <c r="CA249" i="12"/>
  <c r="BZ249" i="12"/>
  <c r="BY249" i="12"/>
  <c r="BX249" i="12"/>
  <c r="BW249" i="12"/>
  <c r="BV249" i="12"/>
  <c r="BU249" i="12"/>
  <c r="BT249" i="12"/>
  <c r="BS249" i="12"/>
  <c r="BR249" i="12"/>
  <c r="BQ249" i="12"/>
  <c r="BP249" i="12"/>
  <c r="BO249" i="12"/>
  <c r="BN249" i="12"/>
  <c r="BM249" i="12"/>
  <c r="BL249" i="12"/>
  <c r="BK249" i="12"/>
  <c r="BJ249" i="12"/>
  <c r="BI249" i="12"/>
  <c r="BH249" i="12"/>
  <c r="BG249" i="12"/>
  <c r="BF249" i="12"/>
  <c r="BE249" i="12"/>
  <c r="BD249" i="12"/>
  <c r="BC249" i="12"/>
  <c r="DC248" i="12"/>
  <c r="DB248" i="12"/>
  <c r="DA248" i="12"/>
  <c r="CZ248" i="12"/>
  <c r="CY248" i="12"/>
  <c r="CX248" i="12"/>
  <c r="CW248" i="12"/>
  <c r="CV248" i="12"/>
  <c r="CU248" i="12"/>
  <c r="CT248" i="12"/>
  <c r="CS248" i="12"/>
  <c r="CR248" i="12"/>
  <c r="CQ248" i="12"/>
  <c r="CP248" i="12"/>
  <c r="CO248" i="12"/>
  <c r="CN248" i="12"/>
  <c r="CM248" i="12"/>
  <c r="CL248" i="12"/>
  <c r="CK248" i="12"/>
  <c r="CJ248" i="12"/>
  <c r="CI248" i="12"/>
  <c r="CH248" i="12"/>
  <c r="CG248" i="12"/>
  <c r="CF248" i="12"/>
  <c r="CE248" i="12"/>
  <c r="CD248" i="12"/>
  <c r="CC248" i="12"/>
  <c r="CB248" i="12"/>
  <c r="CA248" i="12"/>
  <c r="BZ248" i="12"/>
  <c r="BY248" i="12"/>
  <c r="BX248" i="12"/>
  <c r="BW248" i="12"/>
  <c r="BV248" i="12"/>
  <c r="BU248" i="12"/>
  <c r="BT248" i="12"/>
  <c r="BS248" i="12"/>
  <c r="BR248" i="12"/>
  <c r="BQ248" i="12"/>
  <c r="BP248" i="12"/>
  <c r="BO248" i="12"/>
  <c r="BN248" i="12"/>
  <c r="BM248" i="12"/>
  <c r="BL248" i="12"/>
  <c r="BK248" i="12"/>
  <c r="BJ248" i="12"/>
  <c r="BI248" i="12"/>
  <c r="BH248" i="12"/>
  <c r="BG248" i="12"/>
  <c r="BF248" i="12"/>
  <c r="BE248" i="12"/>
  <c r="BD248" i="12"/>
  <c r="BC248" i="12"/>
  <c r="DD247" i="12"/>
  <c r="DC247" i="12"/>
  <c r="DB247" i="12"/>
  <c r="DA247" i="12"/>
  <c r="CZ247" i="12"/>
  <c r="CY247" i="12"/>
  <c r="CX247" i="12"/>
  <c r="CW247" i="12"/>
  <c r="CV247" i="12"/>
  <c r="CU247" i="12"/>
  <c r="CT247" i="12"/>
  <c r="CS247" i="12"/>
  <c r="CR247" i="12"/>
  <c r="CQ247" i="12"/>
  <c r="CP247" i="12"/>
  <c r="CO247" i="12"/>
  <c r="CN247" i="12"/>
  <c r="CM247" i="12"/>
  <c r="CL247" i="12"/>
  <c r="CK247" i="12"/>
  <c r="CJ247" i="12"/>
  <c r="CI247" i="12"/>
  <c r="CH247" i="12"/>
  <c r="CG247" i="12"/>
  <c r="CF247" i="12"/>
  <c r="CE247" i="12"/>
  <c r="CD247" i="12"/>
  <c r="CC247" i="12"/>
  <c r="CB247" i="12"/>
  <c r="CA247" i="12"/>
  <c r="BZ247" i="12"/>
  <c r="BY247" i="12"/>
  <c r="BX247" i="12"/>
  <c r="BW247" i="12"/>
  <c r="BV247" i="12"/>
  <c r="BU247" i="12"/>
  <c r="BT247" i="12"/>
  <c r="BS247" i="12"/>
  <c r="BR247" i="12"/>
  <c r="BQ247" i="12"/>
  <c r="BP247" i="12"/>
  <c r="BO247" i="12"/>
  <c r="BN247" i="12"/>
  <c r="BM247" i="12"/>
  <c r="BL247" i="12"/>
  <c r="BK247" i="12"/>
  <c r="BJ247" i="12"/>
  <c r="BI247" i="12"/>
  <c r="BH247" i="12"/>
  <c r="BG247" i="12"/>
  <c r="BF247" i="12"/>
  <c r="BE247" i="12"/>
  <c r="BD247" i="12"/>
  <c r="BC247" i="12"/>
  <c r="DD246" i="12"/>
  <c r="DC246" i="12"/>
  <c r="DB246" i="12"/>
  <c r="DA246" i="12"/>
  <c r="CZ246" i="12"/>
  <c r="CY246" i="12"/>
  <c r="CX246" i="12"/>
  <c r="CW246" i="12"/>
  <c r="CV246" i="12"/>
  <c r="CU246" i="12"/>
  <c r="CT246" i="12"/>
  <c r="CS246" i="12"/>
  <c r="CR246" i="12"/>
  <c r="CQ246" i="12"/>
  <c r="CP246" i="12"/>
  <c r="CO246" i="12"/>
  <c r="CN246" i="12"/>
  <c r="CM246" i="12"/>
  <c r="CL246" i="12"/>
  <c r="CK246" i="12"/>
  <c r="CJ246" i="12"/>
  <c r="CI246" i="12"/>
  <c r="CH246" i="12"/>
  <c r="CG246" i="12"/>
  <c r="CF246" i="12"/>
  <c r="CE246" i="12"/>
  <c r="CD246" i="12"/>
  <c r="CC246" i="12"/>
  <c r="CB246" i="12"/>
  <c r="CA246" i="12"/>
  <c r="BZ246" i="12"/>
  <c r="BY246" i="12"/>
  <c r="BX246" i="12"/>
  <c r="BW246" i="12"/>
  <c r="BV246" i="12"/>
  <c r="BU246" i="12"/>
  <c r="BT246" i="12"/>
  <c r="BS246" i="12"/>
  <c r="BR246" i="12"/>
  <c r="BQ246" i="12"/>
  <c r="BP246" i="12"/>
  <c r="BO246" i="12"/>
  <c r="BN246" i="12"/>
  <c r="BM246" i="12"/>
  <c r="BL246" i="12"/>
  <c r="BK246" i="12"/>
  <c r="BJ246" i="12"/>
  <c r="BI246" i="12"/>
  <c r="BH246" i="12"/>
  <c r="BG246" i="12"/>
  <c r="BF246" i="12"/>
  <c r="BE246" i="12"/>
  <c r="BD246" i="12"/>
  <c r="BC246" i="12"/>
  <c r="BB246" i="12"/>
  <c r="DD245" i="12"/>
  <c r="DC245" i="12"/>
  <c r="DB245" i="12"/>
  <c r="DA245" i="12"/>
  <c r="CZ245" i="12"/>
  <c r="CY245" i="12"/>
  <c r="CX245" i="12"/>
  <c r="CW245" i="12"/>
  <c r="CV245" i="12"/>
  <c r="CU245" i="12"/>
  <c r="CT245" i="12"/>
  <c r="CS245" i="12"/>
  <c r="CR245" i="12"/>
  <c r="CQ245" i="12"/>
  <c r="CP245" i="12"/>
  <c r="CO245" i="12"/>
  <c r="CN245" i="12"/>
  <c r="CM245" i="12"/>
  <c r="CL245" i="12"/>
  <c r="CK245" i="12"/>
  <c r="CJ245" i="12"/>
  <c r="CI245" i="12"/>
  <c r="CH245" i="12"/>
  <c r="CG245" i="12"/>
  <c r="CF245" i="12"/>
  <c r="CE245" i="12"/>
  <c r="CD245" i="12"/>
  <c r="CC245" i="12"/>
  <c r="CB245" i="12"/>
  <c r="CA245" i="12"/>
  <c r="BZ245" i="12"/>
  <c r="BY245" i="12"/>
  <c r="BX245" i="12"/>
  <c r="BW245" i="12"/>
  <c r="BV245" i="12"/>
  <c r="BU245" i="12"/>
  <c r="BT245" i="12"/>
  <c r="BS245" i="12"/>
  <c r="BR245" i="12"/>
  <c r="BQ245" i="12"/>
  <c r="BP245" i="12"/>
  <c r="BO245" i="12"/>
  <c r="BN245" i="12"/>
  <c r="BM245" i="12"/>
  <c r="BL245" i="12"/>
  <c r="BK245" i="12"/>
  <c r="BJ245" i="12"/>
  <c r="BI245" i="12"/>
  <c r="BH245" i="12"/>
  <c r="BG245" i="12"/>
  <c r="BF245" i="12"/>
  <c r="BE245" i="12"/>
  <c r="BD245" i="12"/>
  <c r="BC245" i="12"/>
  <c r="BB245" i="12"/>
  <c r="DD244" i="12"/>
  <c r="DC244" i="12"/>
  <c r="DB244" i="12"/>
  <c r="DA244" i="12"/>
  <c r="CZ244" i="12"/>
  <c r="CY244" i="12"/>
  <c r="CX244" i="12"/>
  <c r="CW244" i="12"/>
  <c r="CV244" i="12"/>
  <c r="CU244" i="12"/>
  <c r="CT244" i="12"/>
  <c r="CS244" i="12"/>
  <c r="CR244" i="12"/>
  <c r="CQ244" i="12"/>
  <c r="CP244" i="12"/>
  <c r="CO244" i="12"/>
  <c r="CN244" i="12"/>
  <c r="CM244" i="12"/>
  <c r="CL244" i="12"/>
  <c r="CK244" i="12"/>
  <c r="CJ244" i="12"/>
  <c r="CI244" i="12"/>
  <c r="CH244" i="12"/>
  <c r="CG244" i="12"/>
  <c r="CF244" i="12"/>
  <c r="CE244" i="12"/>
  <c r="CD244" i="12"/>
  <c r="CC244" i="12"/>
  <c r="CB244" i="12"/>
  <c r="CA244" i="12"/>
  <c r="BZ244" i="12"/>
  <c r="BY244" i="12"/>
  <c r="BX244" i="12"/>
  <c r="BW244" i="12"/>
  <c r="BV244" i="12"/>
  <c r="BU244" i="12"/>
  <c r="BT244" i="12"/>
  <c r="BS244" i="12"/>
  <c r="BR244" i="12"/>
  <c r="BQ244" i="12"/>
  <c r="BP244" i="12"/>
  <c r="BO244" i="12"/>
  <c r="BN244" i="12"/>
  <c r="BM244" i="12"/>
  <c r="BL244" i="12"/>
  <c r="BK244" i="12"/>
  <c r="BJ244" i="12"/>
  <c r="BI244" i="12"/>
  <c r="BH244" i="12"/>
  <c r="BG244" i="12"/>
  <c r="BF244" i="12"/>
  <c r="BE244" i="12"/>
  <c r="BD244" i="12"/>
  <c r="BC244" i="12"/>
  <c r="BB244" i="12"/>
  <c r="DI243" i="12"/>
  <c r="DH243" i="12"/>
  <c r="DG243" i="12"/>
  <c r="DF243" i="12"/>
  <c r="DE243" i="12"/>
  <c r="DD243" i="12"/>
  <c r="DC243" i="12"/>
  <c r="DB243" i="12"/>
  <c r="DA243" i="12"/>
  <c r="CZ243" i="12"/>
  <c r="CY243" i="12"/>
  <c r="CX243" i="12"/>
  <c r="CW243" i="12"/>
  <c r="CV243" i="12"/>
  <c r="CU243" i="12"/>
  <c r="CT243" i="12"/>
  <c r="CS243" i="12"/>
  <c r="CR243" i="12"/>
  <c r="CQ243" i="12"/>
  <c r="CP243" i="12"/>
  <c r="CO243" i="12"/>
  <c r="CN243" i="12"/>
  <c r="CM243" i="12"/>
  <c r="CL243" i="12"/>
  <c r="CK243" i="12"/>
  <c r="CJ243" i="12"/>
  <c r="CI243" i="12"/>
  <c r="CH243" i="12"/>
  <c r="CG243" i="12"/>
  <c r="CF243" i="12"/>
  <c r="CE243" i="12"/>
  <c r="CD243" i="12"/>
  <c r="CC243" i="12"/>
  <c r="CB243" i="12"/>
  <c r="CA243" i="12"/>
  <c r="BZ243" i="12"/>
  <c r="BY243" i="12"/>
  <c r="BX243" i="12"/>
  <c r="BW243" i="12"/>
  <c r="BV243" i="12"/>
  <c r="BU243" i="12"/>
  <c r="BT243" i="12"/>
  <c r="BS243" i="12"/>
  <c r="BR243" i="12"/>
  <c r="BQ243" i="12"/>
  <c r="BP243" i="12"/>
  <c r="BO243" i="12"/>
  <c r="BN243" i="12"/>
  <c r="BM243" i="12"/>
  <c r="BL243" i="12"/>
  <c r="BK243" i="12"/>
  <c r="BJ243" i="12"/>
  <c r="BI243" i="12"/>
  <c r="BH243" i="12"/>
  <c r="BG243" i="12"/>
  <c r="BF243" i="12"/>
  <c r="BE243" i="12"/>
  <c r="BD243" i="12"/>
  <c r="BC243" i="12"/>
  <c r="BB243" i="12"/>
  <c r="DK242" i="12"/>
  <c r="DJ242" i="12"/>
  <c r="DI242" i="12"/>
  <c r="DH242" i="12"/>
  <c r="DG242" i="12"/>
  <c r="DF242" i="12"/>
  <c r="DE242" i="12"/>
  <c r="DD242" i="12"/>
  <c r="DC242" i="12"/>
  <c r="DB242" i="12"/>
  <c r="DA242" i="12"/>
  <c r="CZ242" i="12"/>
  <c r="CY242" i="12"/>
  <c r="CX242" i="12"/>
  <c r="CW242" i="12"/>
  <c r="CV242" i="12"/>
  <c r="CU242" i="12"/>
  <c r="CT242" i="12"/>
  <c r="CS242" i="12"/>
  <c r="CR242" i="12"/>
  <c r="CQ242" i="12"/>
  <c r="CP242" i="12"/>
  <c r="CO242" i="12"/>
  <c r="CN242" i="12"/>
  <c r="CM242" i="12"/>
  <c r="CL242" i="12"/>
  <c r="CK242" i="12"/>
  <c r="CJ242" i="12"/>
  <c r="CI242" i="12"/>
  <c r="CH242" i="12"/>
  <c r="CG242" i="12"/>
  <c r="CF242" i="12"/>
  <c r="CE242" i="12"/>
  <c r="CD242" i="12"/>
  <c r="CC242" i="12"/>
  <c r="CB242" i="12"/>
  <c r="CA242" i="12"/>
  <c r="BZ242" i="12"/>
  <c r="BY242" i="12"/>
  <c r="BX242" i="12"/>
  <c r="BW242" i="12"/>
  <c r="BV242" i="12"/>
  <c r="BU242" i="12"/>
  <c r="BT242" i="12"/>
  <c r="BS242" i="12"/>
  <c r="BR242" i="12"/>
  <c r="BQ242" i="12"/>
  <c r="BP242" i="12"/>
  <c r="BO242" i="12"/>
  <c r="BN242" i="12"/>
  <c r="BM242" i="12"/>
  <c r="BL242" i="12"/>
  <c r="BK242" i="12"/>
  <c r="BJ242" i="12"/>
  <c r="BI242" i="12"/>
  <c r="BH242" i="12"/>
  <c r="BG242" i="12"/>
  <c r="BF242" i="12"/>
  <c r="BE242" i="12"/>
  <c r="BD242" i="12"/>
  <c r="BC242" i="12"/>
  <c r="BB242" i="12"/>
  <c r="BA242" i="12"/>
  <c r="DK241" i="12"/>
  <c r="DJ241" i="12"/>
  <c r="DI241" i="12"/>
  <c r="DH241" i="12"/>
  <c r="DG241" i="12"/>
  <c r="DF241" i="12"/>
  <c r="DE241" i="12"/>
  <c r="DD241" i="12"/>
  <c r="DC241" i="12"/>
  <c r="DB241" i="12"/>
  <c r="DA241" i="12"/>
  <c r="CZ241" i="12"/>
  <c r="CY241" i="12"/>
  <c r="CX241" i="12"/>
  <c r="CW241" i="12"/>
  <c r="CV241" i="12"/>
  <c r="CU241" i="12"/>
  <c r="CT241" i="12"/>
  <c r="CS241" i="12"/>
  <c r="CR241" i="12"/>
  <c r="CQ241" i="12"/>
  <c r="CP241" i="12"/>
  <c r="CO241" i="12"/>
  <c r="CN241" i="12"/>
  <c r="CM241" i="12"/>
  <c r="CL241" i="12"/>
  <c r="CK241" i="12"/>
  <c r="CJ241" i="12"/>
  <c r="CI241" i="12"/>
  <c r="CH241" i="12"/>
  <c r="CG241" i="12"/>
  <c r="CF241" i="12"/>
  <c r="CE241" i="12"/>
  <c r="CD241" i="12"/>
  <c r="CC241" i="12"/>
  <c r="CB241" i="12"/>
  <c r="CA241" i="12"/>
  <c r="BZ241" i="12"/>
  <c r="BY241" i="12"/>
  <c r="BX241" i="12"/>
  <c r="BW241" i="12"/>
  <c r="BV241" i="12"/>
  <c r="BU241" i="12"/>
  <c r="BT241" i="12"/>
  <c r="BS241" i="12"/>
  <c r="BR241" i="12"/>
  <c r="BQ241" i="12"/>
  <c r="BP241" i="12"/>
  <c r="BO241" i="12"/>
  <c r="BN241" i="12"/>
  <c r="BM241" i="12"/>
  <c r="BL241" i="12"/>
  <c r="BK241" i="12"/>
  <c r="BJ241" i="12"/>
  <c r="BI241" i="12"/>
  <c r="BH241" i="12"/>
  <c r="BG241" i="12"/>
  <c r="BF241" i="12"/>
  <c r="BE241" i="12"/>
  <c r="BD241" i="12"/>
  <c r="BC241" i="12"/>
  <c r="BB241" i="12"/>
  <c r="BA241" i="12"/>
  <c r="DK240" i="12"/>
  <c r="DJ240" i="12"/>
  <c r="DI240" i="12"/>
  <c r="DH240" i="12"/>
  <c r="DG240" i="12"/>
  <c r="DF240" i="12"/>
  <c r="DE240" i="12"/>
  <c r="DD240" i="12"/>
  <c r="DC240" i="12"/>
  <c r="DB240" i="12"/>
  <c r="DA240" i="12"/>
  <c r="CZ240" i="12"/>
  <c r="CY240" i="12"/>
  <c r="CX240" i="12"/>
  <c r="CW240" i="12"/>
  <c r="CV240" i="12"/>
  <c r="CU240" i="12"/>
  <c r="CT240" i="12"/>
  <c r="CS240" i="12"/>
  <c r="CR240" i="12"/>
  <c r="CQ240" i="12"/>
  <c r="CP240" i="12"/>
  <c r="CO240" i="12"/>
  <c r="CN240" i="12"/>
  <c r="CM240" i="12"/>
  <c r="CL240" i="12"/>
  <c r="CK240" i="12"/>
  <c r="CJ240" i="12"/>
  <c r="CI240" i="12"/>
  <c r="CH240" i="12"/>
  <c r="CG240" i="12"/>
  <c r="CF240" i="12"/>
  <c r="CE240" i="12"/>
  <c r="CD240" i="12"/>
  <c r="CC240" i="12"/>
  <c r="CB240" i="12"/>
  <c r="CA240" i="12"/>
  <c r="BZ240" i="12"/>
  <c r="BY240" i="12"/>
  <c r="BX240" i="12"/>
  <c r="BW240" i="12"/>
  <c r="BV240" i="12"/>
  <c r="BU240" i="12"/>
  <c r="BT240" i="12"/>
  <c r="BS240" i="12"/>
  <c r="BR240" i="12"/>
  <c r="BQ240" i="12"/>
  <c r="BP240" i="12"/>
  <c r="BO240" i="12"/>
  <c r="BN240" i="12"/>
  <c r="BM240" i="12"/>
  <c r="BL240" i="12"/>
  <c r="BK240" i="12"/>
  <c r="BJ240" i="12"/>
  <c r="BI240" i="12"/>
  <c r="BH240" i="12"/>
  <c r="BG240" i="12"/>
  <c r="BF240" i="12"/>
  <c r="BE240" i="12"/>
  <c r="BD240" i="12"/>
  <c r="BC240" i="12"/>
  <c r="BB240" i="12"/>
  <c r="BA240" i="12"/>
  <c r="DK239" i="12"/>
  <c r="DJ239" i="12"/>
  <c r="DI239" i="12"/>
  <c r="DH239" i="12"/>
  <c r="DG239" i="12"/>
  <c r="DF239" i="12"/>
  <c r="DE239" i="12"/>
  <c r="DD239" i="12"/>
  <c r="DC239" i="12"/>
  <c r="DB239" i="12"/>
  <c r="DA239" i="12"/>
  <c r="CZ239" i="12"/>
  <c r="CY239" i="12"/>
  <c r="CX239" i="12"/>
  <c r="CW239" i="12"/>
  <c r="CV239" i="12"/>
  <c r="CU239" i="12"/>
  <c r="CT239" i="12"/>
  <c r="CS239" i="12"/>
  <c r="CR239" i="12"/>
  <c r="CQ239" i="12"/>
  <c r="CP239" i="12"/>
  <c r="CO239" i="12"/>
  <c r="CN239" i="12"/>
  <c r="CM239" i="12"/>
  <c r="CL239" i="12"/>
  <c r="CK239" i="12"/>
  <c r="CJ239" i="12"/>
  <c r="CI239" i="12"/>
  <c r="CH239" i="12"/>
  <c r="CG239" i="12"/>
  <c r="CF239" i="12"/>
  <c r="CE239" i="12"/>
  <c r="CD239" i="12"/>
  <c r="CC239" i="12"/>
  <c r="CB239" i="12"/>
  <c r="CA239" i="12"/>
  <c r="BZ239" i="12"/>
  <c r="BY239" i="12"/>
  <c r="BX239" i="12"/>
  <c r="BW239" i="12"/>
  <c r="BV239" i="12"/>
  <c r="BU239" i="12"/>
  <c r="BT239" i="12"/>
  <c r="BS239" i="12"/>
  <c r="BR239" i="12"/>
  <c r="BQ239" i="12"/>
  <c r="BP239" i="12"/>
  <c r="BO239" i="12"/>
  <c r="BN239" i="12"/>
  <c r="BM239" i="12"/>
  <c r="BL239" i="12"/>
  <c r="BK239" i="12"/>
  <c r="BJ239" i="12"/>
  <c r="BI239" i="12"/>
  <c r="BH239" i="12"/>
  <c r="BG239" i="12"/>
  <c r="BF239" i="12"/>
  <c r="BE239" i="12"/>
  <c r="BD239" i="12"/>
  <c r="BC239" i="12"/>
  <c r="BB239" i="12"/>
  <c r="BA239" i="12"/>
  <c r="DK238" i="12"/>
  <c r="DJ238" i="12"/>
  <c r="DI238" i="12"/>
  <c r="DH238" i="12"/>
  <c r="DG238" i="12"/>
  <c r="DF238" i="12"/>
  <c r="DE238" i="12"/>
  <c r="DD238" i="12"/>
  <c r="DC238" i="12"/>
  <c r="DB238" i="12"/>
  <c r="DA238" i="12"/>
  <c r="CZ238" i="12"/>
  <c r="CY238" i="12"/>
  <c r="CX238" i="12"/>
  <c r="CW238" i="12"/>
  <c r="CV238" i="12"/>
  <c r="CU238" i="12"/>
  <c r="CT238" i="12"/>
  <c r="CS238" i="12"/>
  <c r="CR238" i="12"/>
  <c r="CQ238" i="12"/>
  <c r="CP238" i="12"/>
  <c r="CO238" i="12"/>
  <c r="CN238" i="12"/>
  <c r="CM238" i="12"/>
  <c r="CL238" i="12"/>
  <c r="CK238" i="12"/>
  <c r="CJ238" i="12"/>
  <c r="CI238" i="12"/>
  <c r="CH238" i="12"/>
  <c r="CG238" i="12"/>
  <c r="CF238" i="12"/>
  <c r="CE238" i="12"/>
  <c r="CD238" i="12"/>
  <c r="CC238" i="12"/>
  <c r="CB238" i="12"/>
  <c r="CA238" i="12"/>
  <c r="BZ238" i="12"/>
  <c r="BY238" i="12"/>
  <c r="BX238" i="12"/>
  <c r="BW238" i="12"/>
  <c r="BV238" i="12"/>
  <c r="BU238" i="12"/>
  <c r="BT238" i="12"/>
  <c r="BS238" i="12"/>
  <c r="BR238" i="12"/>
  <c r="BQ238" i="12"/>
  <c r="BP238" i="12"/>
  <c r="BO238" i="12"/>
  <c r="BN238" i="12"/>
  <c r="BM238" i="12"/>
  <c r="BL238" i="12"/>
  <c r="BK238" i="12"/>
  <c r="BJ238" i="12"/>
  <c r="BI238" i="12"/>
  <c r="BH238" i="12"/>
  <c r="BG238" i="12"/>
  <c r="BF238" i="12"/>
  <c r="BE238" i="12"/>
  <c r="BD238" i="12"/>
  <c r="BC238" i="12"/>
  <c r="BB238" i="12"/>
  <c r="BA238" i="12"/>
  <c r="DK237" i="12"/>
  <c r="DJ237" i="12"/>
  <c r="DI237" i="12"/>
  <c r="DH237" i="12"/>
  <c r="DG237" i="12"/>
  <c r="DF237" i="12"/>
  <c r="DE237" i="12"/>
  <c r="DD237" i="12"/>
  <c r="DC237" i="12"/>
  <c r="DB237" i="12"/>
  <c r="DA237" i="12"/>
  <c r="CZ237" i="12"/>
  <c r="CY237" i="12"/>
  <c r="CX237" i="12"/>
  <c r="CW237" i="12"/>
  <c r="CV237" i="12"/>
  <c r="CU237" i="12"/>
  <c r="CT237" i="12"/>
  <c r="CS237" i="12"/>
  <c r="CR237" i="12"/>
  <c r="CQ237" i="12"/>
  <c r="CP237" i="12"/>
  <c r="CO237" i="12"/>
  <c r="CN237" i="12"/>
  <c r="CM237" i="12"/>
  <c r="CL237" i="12"/>
  <c r="CK237" i="12"/>
  <c r="CJ237" i="12"/>
  <c r="CI237" i="12"/>
  <c r="CH237" i="12"/>
  <c r="CG237" i="12"/>
  <c r="CF237" i="12"/>
  <c r="CE237" i="12"/>
  <c r="CD237" i="12"/>
  <c r="CC237" i="12"/>
  <c r="CB237" i="12"/>
  <c r="CA237" i="12"/>
  <c r="BZ237" i="12"/>
  <c r="BY237" i="12"/>
  <c r="BX237" i="12"/>
  <c r="BW237" i="12"/>
  <c r="BV237" i="12"/>
  <c r="BU237" i="12"/>
  <c r="BT237" i="12"/>
  <c r="BS237" i="12"/>
  <c r="BR237" i="12"/>
  <c r="BQ237" i="12"/>
  <c r="BP237" i="12"/>
  <c r="BO237" i="12"/>
  <c r="BN237" i="12"/>
  <c r="BM237" i="12"/>
  <c r="BL237" i="12"/>
  <c r="BK237" i="12"/>
  <c r="BJ237" i="12"/>
  <c r="BI237" i="12"/>
  <c r="BH237" i="12"/>
  <c r="BG237" i="12"/>
  <c r="BF237" i="12"/>
  <c r="BE237" i="12"/>
  <c r="BD237" i="12"/>
  <c r="BC237" i="12"/>
  <c r="BB237" i="12"/>
  <c r="BA237" i="12"/>
  <c r="DK236" i="12"/>
  <c r="DJ236" i="12"/>
  <c r="DI236" i="12"/>
  <c r="DH236" i="12"/>
  <c r="DG236" i="12"/>
  <c r="DF236" i="12"/>
  <c r="DE236" i="12"/>
  <c r="DD236" i="12"/>
  <c r="DC236" i="12"/>
  <c r="DB236" i="12"/>
  <c r="DA236" i="12"/>
  <c r="CZ236" i="12"/>
  <c r="CY236" i="12"/>
  <c r="CX236" i="12"/>
  <c r="CW236" i="12"/>
  <c r="CV236" i="12"/>
  <c r="CU236" i="12"/>
  <c r="CT236" i="12"/>
  <c r="CS236" i="12"/>
  <c r="CR236" i="12"/>
  <c r="CQ236" i="12"/>
  <c r="CP236" i="12"/>
  <c r="CO236" i="12"/>
  <c r="CN236" i="12"/>
  <c r="CM236" i="12"/>
  <c r="CL236" i="12"/>
  <c r="CK236" i="12"/>
  <c r="CJ236" i="12"/>
  <c r="CI236" i="12"/>
  <c r="CH236" i="12"/>
  <c r="CG236" i="12"/>
  <c r="CF236" i="12"/>
  <c r="CE236" i="12"/>
  <c r="CD236" i="12"/>
  <c r="CC236" i="12"/>
  <c r="CB236" i="12"/>
  <c r="CA236" i="12"/>
  <c r="BZ236" i="12"/>
  <c r="BY236" i="12"/>
  <c r="BX236" i="12"/>
  <c r="BW236" i="12"/>
  <c r="BV236" i="12"/>
  <c r="BU236" i="12"/>
  <c r="BT236" i="12"/>
  <c r="BS236" i="12"/>
  <c r="BR236" i="12"/>
  <c r="BQ236" i="12"/>
  <c r="BP236" i="12"/>
  <c r="BO236" i="12"/>
  <c r="BN236" i="12"/>
  <c r="BM236" i="12"/>
  <c r="BL236" i="12"/>
  <c r="BK236" i="12"/>
  <c r="BJ236" i="12"/>
  <c r="BI236" i="12"/>
  <c r="BH236" i="12"/>
  <c r="BG236" i="12"/>
  <c r="BF236" i="12"/>
  <c r="BE236" i="12"/>
  <c r="BD236" i="12"/>
  <c r="BC236" i="12"/>
  <c r="BB236" i="12"/>
  <c r="BA236" i="12"/>
  <c r="DL235" i="12"/>
  <c r="DK235" i="12"/>
  <c r="DJ235" i="12"/>
  <c r="DI235" i="12"/>
  <c r="DH235" i="12"/>
  <c r="DG235" i="12"/>
  <c r="DF235" i="12"/>
  <c r="DE235" i="12"/>
  <c r="DD235" i="12"/>
  <c r="DC235" i="12"/>
  <c r="DB235" i="12"/>
  <c r="DA235" i="12"/>
  <c r="CZ235" i="12"/>
  <c r="CY235" i="12"/>
  <c r="CX235" i="12"/>
  <c r="CW235" i="12"/>
  <c r="CV235" i="12"/>
  <c r="CU235" i="12"/>
  <c r="CT235" i="12"/>
  <c r="CS235" i="12"/>
  <c r="CR235" i="12"/>
  <c r="CQ235" i="12"/>
  <c r="CP235" i="12"/>
  <c r="CO235" i="12"/>
  <c r="CN235" i="12"/>
  <c r="CM235" i="12"/>
  <c r="CL235" i="12"/>
  <c r="CK235" i="12"/>
  <c r="CJ235" i="12"/>
  <c r="CI235" i="12"/>
  <c r="CH235" i="12"/>
  <c r="CG235" i="12"/>
  <c r="CF235" i="12"/>
  <c r="CE235" i="12"/>
  <c r="CD235" i="12"/>
  <c r="CC235" i="12"/>
  <c r="CB235" i="12"/>
  <c r="CA235" i="12"/>
  <c r="BZ235" i="12"/>
  <c r="BY235" i="12"/>
  <c r="BX235" i="12"/>
  <c r="BW235" i="12"/>
  <c r="BV235" i="12"/>
  <c r="BU235" i="12"/>
  <c r="BT235" i="12"/>
  <c r="BS235" i="12"/>
  <c r="BR235" i="12"/>
  <c r="BQ235" i="12"/>
  <c r="BP235" i="12"/>
  <c r="BO235" i="12"/>
  <c r="BN235" i="12"/>
  <c r="BM235" i="12"/>
  <c r="BL235" i="12"/>
  <c r="BK235" i="12"/>
  <c r="BJ235" i="12"/>
  <c r="BI235" i="12"/>
  <c r="BH235" i="12"/>
  <c r="BG235" i="12"/>
  <c r="BF235" i="12"/>
  <c r="BE235" i="12"/>
  <c r="BD235" i="12"/>
  <c r="BC235" i="12"/>
  <c r="BB235" i="12"/>
  <c r="BA235" i="12"/>
  <c r="DM234" i="12"/>
  <c r="DL234" i="12"/>
  <c r="DK234" i="12"/>
  <c r="DJ234" i="12"/>
  <c r="DI234" i="12"/>
  <c r="DH234" i="12"/>
  <c r="DG234" i="12"/>
  <c r="DF234" i="12"/>
  <c r="DE234" i="12"/>
  <c r="DD234" i="12"/>
  <c r="DC234" i="12"/>
  <c r="DB234" i="12"/>
  <c r="DA234" i="12"/>
  <c r="CZ234" i="12"/>
  <c r="CY234" i="12"/>
  <c r="CX234" i="12"/>
  <c r="CW234" i="12"/>
  <c r="CV234" i="12"/>
  <c r="CU234" i="12"/>
  <c r="CT234" i="12"/>
  <c r="CS234" i="12"/>
  <c r="CR234" i="12"/>
  <c r="CQ234" i="12"/>
  <c r="CP234" i="12"/>
  <c r="CO234" i="12"/>
  <c r="CN234" i="12"/>
  <c r="CM234" i="12"/>
  <c r="CL234" i="12"/>
  <c r="CK234" i="12"/>
  <c r="CJ234" i="12"/>
  <c r="CI234" i="12"/>
  <c r="CH234" i="12"/>
  <c r="CG234" i="12"/>
  <c r="CF234" i="12"/>
  <c r="CE234" i="12"/>
  <c r="CD234" i="12"/>
  <c r="CC234" i="12"/>
  <c r="CB234" i="12"/>
  <c r="CA234" i="12"/>
  <c r="BZ234" i="12"/>
  <c r="BY234" i="12"/>
  <c r="BX234" i="12"/>
  <c r="BW234" i="12"/>
  <c r="BV234" i="12"/>
  <c r="BU234" i="12"/>
  <c r="BT234" i="12"/>
  <c r="BS234" i="12"/>
  <c r="BR234" i="12"/>
  <c r="BQ234" i="12"/>
  <c r="BP234" i="12"/>
  <c r="BO234" i="12"/>
  <c r="BN234" i="12"/>
  <c r="BM234" i="12"/>
  <c r="BL234" i="12"/>
  <c r="BK234" i="12"/>
  <c r="BJ234" i="12"/>
  <c r="BI234" i="12"/>
  <c r="BH234" i="12"/>
  <c r="BG234" i="12"/>
  <c r="BF234" i="12"/>
  <c r="BE234" i="12"/>
  <c r="BD234" i="12"/>
  <c r="BC234" i="12"/>
  <c r="BB234" i="12"/>
  <c r="BA234" i="12"/>
  <c r="AZ234" i="12"/>
  <c r="DN233" i="12"/>
  <c r="DM233" i="12"/>
  <c r="DL233" i="12"/>
  <c r="DK233" i="12"/>
  <c r="DJ233" i="12"/>
  <c r="DI233" i="12"/>
  <c r="DH233" i="12"/>
  <c r="DG233" i="12"/>
  <c r="DF233" i="12"/>
  <c r="DE233" i="12"/>
  <c r="DD233" i="12"/>
  <c r="DC233" i="12"/>
  <c r="DB233" i="12"/>
  <c r="DA233" i="12"/>
  <c r="CZ233" i="12"/>
  <c r="CY233" i="12"/>
  <c r="CX233" i="12"/>
  <c r="CW233" i="12"/>
  <c r="CV233" i="12"/>
  <c r="CU233" i="12"/>
  <c r="CT233" i="12"/>
  <c r="CS233" i="12"/>
  <c r="CR233" i="12"/>
  <c r="CQ233" i="12"/>
  <c r="CP233" i="12"/>
  <c r="CO233" i="12"/>
  <c r="CN233" i="12"/>
  <c r="CM233" i="12"/>
  <c r="CL233" i="12"/>
  <c r="CK233" i="12"/>
  <c r="CJ233" i="12"/>
  <c r="CI233" i="12"/>
  <c r="CH233" i="12"/>
  <c r="CG233" i="12"/>
  <c r="CF233" i="12"/>
  <c r="CE233" i="12"/>
  <c r="CD233" i="12"/>
  <c r="CC233" i="12"/>
  <c r="CB233" i="12"/>
  <c r="CA233" i="12"/>
  <c r="BZ233" i="12"/>
  <c r="BY233" i="12"/>
  <c r="BX233" i="12"/>
  <c r="BW233" i="12"/>
  <c r="BV233" i="12"/>
  <c r="BU233" i="12"/>
  <c r="BT233" i="12"/>
  <c r="BS233" i="12"/>
  <c r="BR233" i="12"/>
  <c r="BQ233" i="12"/>
  <c r="BP233" i="12"/>
  <c r="BO233" i="12"/>
  <c r="BN233" i="12"/>
  <c r="BM233" i="12"/>
  <c r="BL233" i="12"/>
  <c r="BK233" i="12"/>
  <c r="BJ233" i="12"/>
  <c r="BI233" i="12"/>
  <c r="BH233" i="12"/>
  <c r="BG233" i="12"/>
  <c r="BF233" i="12"/>
  <c r="BE233" i="12"/>
  <c r="BD233" i="12"/>
  <c r="BC233" i="12"/>
  <c r="BB233" i="12"/>
  <c r="BA233" i="12"/>
  <c r="AZ233" i="12"/>
  <c r="DO232" i="12"/>
  <c r="DN232" i="12"/>
  <c r="DM232" i="12"/>
  <c r="DL232" i="12"/>
  <c r="DK232" i="12"/>
  <c r="DJ232" i="12"/>
  <c r="DI232" i="12"/>
  <c r="DH232" i="12"/>
  <c r="DG232" i="12"/>
  <c r="DF232" i="12"/>
  <c r="DE232" i="12"/>
  <c r="DD232" i="12"/>
  <c r="DC232" i="12"/>
  <c r="DB232" i="12"/>
  <c r="DA232" i="12"/>
  <c r="CZ232" i="12"/>
  <c r="CY232" i="12"/>
  <c r="CX232" i="12"/>
  <c r="CW232" i="12"/>
  <c r="CV232" i="12"/>
  <c r="CU232" i="12"/>
  <c r="CT232" i="12"/>
  <c r="CS232" i="12"/>
  <c r="CR232" i="12"/>
  <c r="CQ232" i="12"/>
  <c r="CP232" i="12"/>
  <c r="CO232" i="12"/>
  <c r="CN232" i="12"/>
  <c r="CM232" i="12"/>
  <c r="CL232" i="12"/>
  <c r="CK232" i="12"/>
  <c r="CJ232" i="12"/>
  <c r="CI232" i="12"/>
  <c r="CH232" i="12"/>
  <c r="CG232" i="12"/>
  <c r="CF232" i="12"/>
  <c r="CE232" i="12"/>
  <c r="CD232" i="12"/>
  <c r="CC232" i="12"/>
  <c r="CB232" i="12"/>
  <c r="CA232" i="12"/>
  <c r="BZ232" i="12"/>
  <c r="BY232" i="12"/>
  <c r="BX232" i="12"/>
  <c r="BW232" i="12"/>
  <c r="BV232" i="12"/>
  <c r="BU232" i="12"/>
  <c r="BT232" i="12"/>
  <c r="BS232" i="12"/>
  <c r="BR232" i="12"/>
  <c r="BQ232" i="12"/>
  <c r="BP232" i="12"/>
  <c r="BO232" i="12"/>
  <c r="BN232" i="12"/>
  <c r="BM232" i="12"/>
  <c r="BL232" i="12"/>
  <c r="BK232" i="12"/>
  <c r="BJ232" i="12"/>
  <c r="BI232" i="12"/>
  <c r="BH232" i="12"/>
  <c r="BG232" i="12"/>
  <c r="BF232" i="12"/>
  <c r="BE232" i="12"/>
  <c r="BD232" i="12"/>
  <c r="BC232" i="12"/>
  <c r="BB232" i="12"/>
  <c r="BA232" i="12"/>
  <c r="AZ232" i="12"/>
  <c r="DP231" i="12"/>
  <c r="DO231" i="12"/>
  <c r="DN231" i="12"/>
  <c r="DM231" i="12"/>
  <c r="DL231" i="12"/>
  <c r="DK231" i="12"/>
  <c r="DJ231" i="12"/>
  <c r="DI231" i="12"/>
  <c r="DH231" i="12"/>
  <c r="DG231" i="12"/>
  <c r="DF231" i="12"/>
  <c r="DE231" i="12"/>
  <c r="DD231" i="12"/>
  <c r="DC231" i="12"/>
  <c r="DB231" i="12"/>
  <c r="DA231" i="12"/>
  <c r="CZ231" i="12"/>
  <c r="CY231" i="12"/>
  <c r="CX231" i="12"/>
  <c r="CW231" i="12"/>
  <c r="CV231" i="12"/>
  <c r="CU231" i="12"/>
  <c r="CT231" i="12"/>
  <c r="CS231" i="12"/>
  <c r="CR231" i="12"/>
  <c r="CQ231" i="12"/>
  <c r="CP231" i="12"/>
  <c r="CO231" i="12"/>
  <c r="CN231" i="12"/>
  <c r="CM231" i="12"/>
  <c r="CL231" i="12"/>
  <c r="CK231" i="12"/>
  <c r="CJ231" i="12"/>
  <c r="CI231" i="12"/>
  <c r="CH231" i="12"/>
  <c r="CG231" i="12"/>
  <c r="CF231" i="12"/>
  <c r="CE231" i="12"/>
  <c r="CD231" i="12"/>
  <c r="CC231" i="12"/>
  <c r="CB231" i="12"/>
  <c r="CA231" i="12"/>
  <c r="BZ231" i="12"/>
  <c r="BY231" i="12"/>
  <c r="BX231" i="12"/>
  <c r="BW231" i="12"/>
  <c r="BV231" i="12"/>
  <c r="BU231" i="12"/>
  <c r="BT231" i="12"/>
  <c r="BS231" i="12"/>
  <c r="BR231" i="12"/>
  <c r="BQ231" i="12"/>
  <c r="BP231" i="12"/>
  <c r="BO231" i="12"/>
  <c r="BN231" i="12"/>
  <c r="BM231" i="12"/>
  <c r="BL231" i="12"/>
  <c r="BK231" i="12"/>
  <c r="BJ231" i="12"/>
  <c r="BI231" i="12"/>
  <c r="BH231" i="12"/>
  <c r="BG231" i="12"/>
  <c r="BF231" i="12"/>
  <c r="BE231" i="12"/>
  <c r="BD231" i="12"/>
  <c r="BC231" i="12"/>
  <c r="BB231" i="12"/>
  <c r="BA231" i="12"/>
  <c r="AZ231" i="12"/>
  <c r="DQ230" i="12"/>
  <c r="DP230" i="12"/>
  <c r="DO230" i="12"/>
  <c r="DN230" i="12"/>
  <c r="DM230" i="12"/>
  <c r="DL230" i="12"/>
  <c r="DK230" i="12"/>
  <c r="DJ230" i="12"/>
  <c r="DI230" i="12"/>
  <c r="DH230" i="12"/>
  <c r="DG230" i="12"/>
  <c r="DF230" i="12"/>
  <c r="DE230" i="12"/>
  <c r="DD230" i="12"/>
  <c r="DC230" i="12"/>
  <c r="DB230" i="12"/>
  <c r="DA230" i="12"/>
  <c r="CZ230" i="12"/>
  <c r="CY230" i="12"/>
  <c r="CX230" i="12"/>
  <c r="CW230" i="12"/>
  <c r="CV230" i="12"/>
  <c r="CU230" i="12"/>
  <c r="CT230" i="12"/>
  <c r="CS230" i="12"/>
  <c r="CR230" i="12"/>
  <c r="CQ230" i="12"/>
  <c r="CP230" i="12"/>
  <c r="CO230" i="12"/>
  <c r="CN230" i="12"/>
  <c r="CM230" i="12"/>
  <c r="CL230" i="12"/>
  <c r="CK230" i="12"/>
  <c r="CJ230" i="12"/>
  <c r="CI230" i="12"/>
  <c r="CH230" i="12"/>
  <c r="CG230" i="12"/>
  <c r="CF230" i="12"/>
  <c r="CE230" i="12"/>
  <c r="CD230" i="12"/>
  <c r="CC230" i="12"/>
  <c r="CB230" i="12"/>
  <c r="CA230" i="12"/>
  <c r="BZ230" i="12"/>
  <c r="BY230" i="12"/>
  <c r="BX230" i="12"/>
  <c r="BW230" i="12"/>
  <c r="BV230" i="12"/>
  <c r="BU230" i="12"/>
  <c r="BT230" i="12"/>
  <c r="BS230" i="12"/>
  <c r="BR230" i="12"/>
  <c r="BQ230" i="12"/>
  <c r="BP230" i="12"/>
  <c r="BO230" i="12"/>
  <c r="BN230" i="12"/>
  <c r="BM230" i="12"/>
  <c r="BL230" i="12"/>
  <c r="BK230" i="12"/>
  <c r="BJ230" i="12"/>
  <c r="BI230" i="12"/>
  <c r="BH230" i="12"/>
  <c r="BG230" i="12"/>
  <c r="BF230" i="12"/>
  <c r="BE230" i="12"/>
  <c r="BD230" i="12"/>
  <c r="BC230" i="12"/>
  <c r="BB230" i="12"/>
  <c r="BA230" i="12"/>
  <c r="AZ230" i="12"/>
  <c r="DR229" i="12"/>
  <c r="DQ229" i="12"/>
  <c r="DP229" i="12"/>
  <c r="DO229" i="12"/>
  <c r="DN229" i="12"/>
  <c r="DM229" i="12"/>
  <c r="DL229" i="12"/>
  <c r="DK229" i="12"/>
  <c r="DJ229" i="12"/>
  <c r="DI229" i="12"/>
  <c r="DH229" i="12"/>
  <c r="DG229" i="12"/>
  <c r="DF229" i="12"/>
  <c r="DE229" i="12"/>
  <c r="DD229" i="12"/>
  <c r="DC229" i="12"/>
  <c r="DB229" i="12"/>
  <c r="DA229" i="12"/>
  <c r="CZ229" i="12"/>
  <c r="CY229" i="12"/>
  <c r="CX229" i="12"/>
  <c r="CW229" i="12"/>
  <c r="CV229" i="12"/>
  <c r="CU229" i="12"/>
  <c r="CT229" i="12"/>
  <c r="CS229" i="12"/>
  <c r="CR229" i="12"/>
  <c r="CQ229" i="12"/>
  <c r="CP229" i="12"/>
  <c r="CO229" i="12"/>
  <c r="CN229" i="12"/>
  <c r="CM229" i="12"/>
  <c r="CL229" i="12"/>
  <c r="CK229" i="12"/>
  <c r="CJ229" i="12"/>
  <c r="CI229" i="12"/>
  <c r="CH229" i="12"/>
  <c r="CG229" i="12"/>
  <c r="CF229" i="12"/>
  <c r="CE229" i="12"/>
  <c r="CD229" i="12"/>
  <c r="CC229" i="12"/>
  <c r="CB229" i="12"/>
  <c r="CA229" i="12"/>
  <c r="BZ229" i="12"/>
  <c r="BY229" i="12"/>
  <c r="BX229" i="12"/>
  <c r="BW229" i="12"/>
  <c r="BV229" i="12"/>
  <c r="BU229" i="12"/>
  <c r="BT229" i="12"/>
  <c r="BS229" i="12"/>
  <c r="BR229" i="12"/>
  <c r="BQ229" i="12"/>
  <c r="BP229" i="12"/>
  <c r="BO229" i="12"/>
  <c r="BN229" i="12"/>
  <c r="BM229" i="12"/>
  <c r="BL229" i="12"/>
  <c r="BK229" i="12"/>
  <c r="BJ229" i="12"/>
  <c r="BI229" i="12"/>
  <c r="BH229" i="12"/>
  <c r="BG229" i="12"/>
  <c r="BF229" i="12"/>
  <c r="BE229" i="12"/>
  <c r="BD229" i="12"/>
  <c r="BC229" i="12"/>
  <c r="BB229" i="12"/>
  <c r="BA229" i="12"/>
  <c r="AZ229" i="12"/>
  <c r="DS228" i="12"/>
  <c r="DR228" i="12"/>
  <c r="DQ228" i="12"/>
  <c r="DP228" i="12"/>
  <c r="DO228" i="12"/>
  <c r="DN228" i="12"/>
  <c r="DM228" i="12"/>
  <c r="DL228" i="12"/>
  <c r="DK228" i="12"/>
  <c r="DJ228" i="12"/>
  <c r="DI228" i="12"/>
  <c r="DH228" i="12"/>
  <c r="DG228" i="12"/>
  <c r="DF228" i="12"/>
  <c r="DE228" i="12"/>
  <c r="DD228" i="12"/>
  <c r="DC228" i="12"/>
  <c r="DB228" i="12"/>
  <c r="DA228" i="12"/>
  <c r="CZ228" i="12"/>
  <c r="CY228" i="12"/>
  <c r="CX228" i="12"/>
  <c r="CW228" i="12"/>
  <c r="CV228" i="12"/>
  <c r="CU228" i="12"/>
  <c r="CT228" i="12"/>
  <c r="CS228" i="12"/>
  <c r="CR228" i="12"/>
  <c r="CQ228" i="12"/>
  <c r="CP228" i="12"/>
  <c r="CO228" i="12"/>
  <c r="CN228" i="12"/>
  <c r="CM228" i="12"/>
  <c r="CL228" i="12"/>
  <c r="CK228" i="12"/>
  <c r="CJ228" i="12"/>
  <c r="CI228" i="12"/>
  <c r="CH228" i="12"/>
  <c r="CG228" i="12"/>
  <c r="CF228" i="12"/>
  <c r="CE228" i="12"/>
  <c r="CD228" i="12"/>
  <c r="CC228" i="12"/>
  <c r="CB228" i="12"/>
  <c r="CA228" i="12"/>
  <c r="BZ228" i="12"/>
  <c r="BY228" i="12"/>
  <c r="BX228" i="12"/>
  <c r="BW228" i="12"/>
  <c r="BV228" i="12"/>
  <c r="BU228" i="12"/>
  <c r="BT228" i="12"/>
  <c r="BS228" i="12"/>
  <c r="BR228" i="12"/>
  <c r="BQ228" i="12"/>
  <c r="BP228" i="12"/>
  <c r="BO228" i="12"/>
  <c r="BN228" i="12"/>
  <c r="BM228" i="12"/>
  <c r="BL228" i="12"/>
  <c r="BK228" i="12"/>
  <c r="BJ228" i="12"/>
  <c r="BI228" i="12"/>
  <c r="BH228" i="12"/>
  <c r="BG228" i="12"/>
  <c r="BF228" i="12"/>
  <c r="BE228" i="12"/>
  <c r="BD228" i="12"/>
  <c r="BC228" i="12"/>
  <c r="BB228" i="12"/>
  <c r="BA228" i="12"/>
  <c r="AZ228" i="12"/>
  <c r="DS227" i="12"/>
  <c r="DR227" i="12"/>
  <c r="DQ227" i="12"/>
  <c r="DP227" i="12"/>
  <c r="DO227" i="12"/>
  <c r="DN227" i="12"/>
  <c r="DM227" i="12"/>
  <c r="DL227" i="12"/>
  <c r="DK227" i="12"/>
  <c r="DJ227" i="12"/>
  <c r="DI227" i="12"/>
  <c r="DH227" i="12"/>
  <c r="DG227" i="12"/>
  <c r="DF227" i="12"/>
  <c r="DE227" i="12"/>
  <c r="DD227" i="12"/>
  <c r="DC227" i="12"/>
  <c r="DB227" i="12"/>
  <c r="DA227" i="12"/>
  <c r="CZ227" i="12"/>
  <c r="CY227" i="12"/>
  <c r="CX227" i="12"/>
  <c r="CW227" i="12"/>
  <c r="CV227" i="12"/>
  <c r="CU227" i="12"/>
  <c r="CT227" i="12"/>
  <c r="CS227" i="12"/>
  <c r="CR227" i="12"/>
  <c r="CQ227" i="12"/>
  <c r="CP227" i="12"/>
  <c r="CO227" i="12"/>
  <c r="CN227" i="12"/>
  <c r="CM227" i="12"/>
  <c r="CL227" i="12"/>
  <c r="CK227" i="12"/>
  <c r="CJ227" i="12"/>
  <c r="CI227" i="12"/>
  <c r="CH227" i="12"/>
  <c r="CG227" i="12"/>
  <c r="CF227" i="12"/>
  <c r="CE227" i="12"/>
  <c r="CD227" i="12"/>
  <c r="CC227" i="12"/>
  <c r="CB227" i="12"/>
  <c r="CA227" i="12"/>
  <c r="BZ227" i="12"/>
  <c r="BY227" i="12"/>
  <c r="BX227" i="12"/>
  <c r="BW227" i="12"/>
  <c r="BV227" i="12"/>
  <c r="BU227" i="12"/>
  <c r="BT227" i="12"/>
  <c r="BS227" i="12"/>
  <c r="BR227" i="12"/>
  <c r="BQ227" i="12"/>
  <c r="BP227" i="12"/>
  <c r="BO227" i="12"/>
  <c r="BN227" i="12"/>
  <c r="BM227" i="12"/>
  <c r="BL227" i="12"/>
  <c r="BK227" i="12"/>
  <c r="BJ227" i="12"/>
  <c r="BI227" i="12"/>
  <c r="BH227" i="12"/>
  <c r="BG227" i="12"/>
  <c r="BF227" i="12"/>
  <c r="BE227" i="12"/>
  <c r="BD227" i="12"/>
  <c r="BC227" i="12"/>
  <c r="BB227" i="12"/>
  <c r="BA227" i="12"/>
  <c r="AZ227" i="12"/>
  <c r="DT226" i="12"/>
  <c r="DS226" i="12"/>
  <c r="DR226" i="12"/>
  <c r="DQ226" i="12"/>
  <c r="DP226" i="12"/>
  <c r="DO226" i="12"/>
  <c r="DN226" i="12"/>
  <c r="DM226" i="12"/>
  <c r="DL226" i="12"/>
  <c r="DK226" i="12"/>
  <c r="DJ226" i="12"/>
  <c r="DI226" i="12"/>
  <c r="DH226" i="12"/>
  <c r="DG226" i="12"/>
  <c r="DF226" i="12"/>
  <c r="DE226" i="12"/>
  <c r="DD226" i="12"/>
  <c r="DC226" i="12"/>
  <c r="DB226" i="12"/>
  <c r="DA226" i="12"/>
  <c r="CZ226" i="12"/>
  <c r="CY226" i="12"/>
  <c r="CX226" i="12"/>
  <c r="CW226" i="12"/>
  <c r="CV226" i="12"/>
  <c r="CU226" i="12"/>
  <c r="CT226" i="12"/>
  <c r="CS226" i="12"/>
  <c r="CR226" i="12"/>
  <c r="CQ226" i="12"/>
  <c r="CP226" i="12"/>
  <c r="CO226" i="12"/>
  <c r="CN226" i="12"/>
  <c r="CM226" i="12"/>
  <c r="CL226" i="12"/>
  <c r="CK226" i="12"/>
  <c r="CJ226" i="12"/>
  <c r="CI226" i="12"/>
  <c r="CH226" i="12"/>
  <c r="CG226" i="12"/>
  <c r="CF226" i="12"/>
  <c r="CE226" i="12"/>
  <c r="CD226" i="12"/>
  <c r="CC226" i="12"/>
  <c r="CB226" i="12"/>
  <c r="CA226" i="12"/>
  <c r="BZ226" i="12"/>
  <c r="BY226" i="12"/>
  <c r="BX226" i="12"/>
  <c r="BW226" i="12"/>
  <c r="BV226" i="12"/>
  <c r="BU226" i="12"/>
  <c r="BT226" i="12"/>
  <c r="BS226" i="12"/>
  <c r="BR226" i="12"/>
  <c r="BQ226" i="12"/>
  <c r="BP226" i="12"/>
  <c r="BO226" i="12"/>
  <c r="BN226" i="12"/>
  <c r="BM226" i="12"/>
  <c r="BL226" i="12"/>
  <c r="BK226" i="12"/>
  <c r="BJ226" i="12"/>
  <c r="BI226" i="12"/>
  <c r="BH226" i="12"/>
  <c r="BG226" i="12"/>
  <c r="BF226" i="12"/>
  <c r="BE226" i="12"/>
  <c r="BD226" i="12"/>
  <c r="BC226" i="12"/>
  <c r="BB226" i="12"/>
  <c r="BA226" i="12"/>
  <c r="AZ226" i="12"/>
  <c r="DU225" i="12"/>
  <c r="DT225" i="12"/>
  <c r="DS225" i="12"/>
  <c r="DR225" i="12"/>
  <c r="DQ225" i="12"/>
  <c r="DP225" i="12"/>
  <c r="DO225" i="12"/>
  <c r="DN225" i="12"/>
  <c r="DM225" i="12"/>
  <c r="DL225" i="12"/>
  <c r="DK225" i="12"/>
  <c r="DJ225" i="12"/>
  <c r="DI225" i="12"/>
  <c r="DH225" i="12"/>
  <c r="DG225" i="12"/>
  <c r="DF225" i="12"/>
  <c r="DE225" i="12"/>
  <c r="DD225" i="12"/>
  <c r="DC225" i="12"/>
  <c r="DB225" i="12"/>
  <c r="DA225" i="12"/>
  <c r="CZ225" i="12"/>
  <c r="CY225" i="12"/>
  <c r="CX225" i="12"/>
  <c r="CW225" i="12"/>
  <c r="CV225" i="12"/>
  <c r="CU225" i="12"/>
  <c r="CT225" i="12"/>
  <c r="CS225" i="12"/>
  <c r="CR225" i="12"/>
  <c r="CQ225" i="12"/>
  <c r="CP225" i="12"/>
  <c r="CO225" i="12"/>
  <c r="CN225" i="12"/>
  <c r="CM225" i="12"/>
  <c r="CL225" i="12"/>
  <c r="CK225" i="12"/>
  <c r="CJ225" i="12"/>
  <c r="CI225" i="12"/>
  <c r="CH225" i="12"/>
  <c r="CG225" i="12"/>
  <c r="CF225" i="12"/>
  <c r="CE225" i="12"/>
  <c r="CD225" i="12"/>
  <c r="CC225" i="12"/>
  <c r="CB225" i="12"/>
  <c r="CA225" i="12"/>
  <c r="BZ225" i="12"/>
  <c r="BY225" i="12"/>
  <c r="BX225" i="12"/>
  <c r="BW225" i="12"/>
  <c r="BV225" i="12"/>
  <c r="BU225" i="12"/>
  <c r="BT225" i="12"/>
  <c r="BS225" i="12"/>
  <c r="BR225" i="12"/>
  <c r="BQ225" i="12"/>
  <c r="BP225" i="12"/>
  <c r="BO225" i="12"/>
  <c r="BN225" i="12"/>
  <c r="BM225" i="12"/>
  <c r="BL225" i="12"/>
  <c r="BK225" i="12"/>
  <c r="BJ225" i="12"/>
  <c r="BI225" i="12"/>
  <c r="BH225" i="12"/>
  <c r="BG225" i="12"/>
  <c r="BF225" i="12"/>
  <c r="BE225" i="12"/>
  <c r="BD225" i="12"/>
  <c r="BC225" i="12"/>
  <c r="BB225" i="12"/>
  <c r="BA225" i="12"/>
  <c r="AZ225" i="12"/>
  <c r="AY225" i="12"/>
  <c r="DU224" i="12"/>
  <c r="DT224" i="12"/>
  <c r="DS224" i="12"/>
  <c r="DR224" i="12"/>
  <c r="DQ224" i="12"/>
  <c r="DP224" i="12"/>
  <c r="DO224" i="12"/>
  <c r="DN224" i="12"/>
  <c r="DM224" i="12"/>
  <c r="DL224" i="12"/>
  <c r="DK224" i="12"/>
  <c r="DJ224" i="12"/>
  <c r="DI224" i="12"/>
  <c r="DH224" i="12"/>
  <c r="DG224" i="12"/>
  <c r="DF224" i="12"/>
  <c r="DE224" i="12"/>
  <c r="DD224" i="12"/>
  <c r="DC224" i="12"/>
  <c r="DB224" i="12"/>
  <c r="DA224" i="12"/>
  <c r="CZ224" i="12"/>
  <c r="CY224" i="12"/>
  <c r="CX224" i="12"/>
  <c r="CW224" i="12"/>
  <c r="CV224" i="12"/>
  <c r="CU224" i="12"/>
  <c r="CT224" i="12"/>
  <c r="CS224" i="12"/>
  <c r="CR224" i="12"/>
  <c r="CQ224" i="12"/>
  <c r="CP224" i="12"/>
  <c r="CO224" i="12"/>
  <c r="CN224" i="12"/>
  <c r="CM224" i="12"/>
  <c r="CL224" i="12"/>
  <c r="CK224" i="12"/>
  <c r="CJ224" i="12"/>
  <c r="CI224" i="12"/>
  <c r="CH224" i="12"/>
  <c r="CG224" i="12"/>
  <c r="CF224" i="12"/>
  <c r="CE224" i="12"/>
  <c r="CD224" i="12"/>
  <c r="CC224" i="12"/>
  <c r="CB224" i="12"/>
  <c r="CA224" i="12"/>
  <c r="BZ224" i="12"/>
  <c r="BY224" i="12"/>
  <c r="BX224" i="12"/>
  <c r="BW224" i="12"/>
  <c r="BV224" i="12"/>
  <c r="BU224" i="12"/>
  <c r="BT224" i="12"/>
  <c r="BS224" i="12"/>
  <c r="BR224" i="12"/>
  <c r="BQ224" i="12"/>
  <c r="BP224" i="12"/>
  <c r="BO224" i="12"/>
  <c r="BN224" i="12"/>
  <c r="BM224" i="12"/>
  <c r="BL224" i="12"/>
  <c r="BK224" i="12"/>
  <c r="BJ224" i="12"/>
  <c r="BI224" i="12"/>
  <c r="BH224" i="12"/>
  <c r="BG224" i="12"/>
  <c r="BF224" i="12"/>
  <c r="BE224" i="12"/>
  <c r="BD224" i="12"/>
  <c r="BC224" i="12"/>
  <c r="BB224" i="12"/>
  <c r="BA224" i="12"/>
  <c r="AZ224" i="12"/>
  <c r="AY224" i="12"/>
  <c r="DV223" i="12"/>
  <c r="DU223" i="12"/>
  <c r="DT223" i="12"/>
  <c r="DS223" i="12"/>
  <c r="DR223" i="12"/>
  <c r="DQ223" i="12"/>
  <c r="DP223" i="12"/>
  <c r="DO223" i="12"/>
  <c r="DN223" i="12"/>
  <c r="DM223" i="12"/>
  <c r="DL223" i="12"/>
  <c r="DK223" i="12"/>
  <c r="DJ223" i="12"/>
  <c r="DI223" i="12"/>
  <c r="DH223" i="12"/>
  <c r="DG223" i="12"/>
  <c r="DF223" i="12"/>
  <c r="DE223" i="12"/>
  <c r="DD223" i="12"/>
  <c r="DC223" i="12"/>
  <c r="DB223" i="12"/>
  <c r="DA223" i="12"/>
  <c r="CZ223" i="12"/>
  <c r="CY223" i="12"/>
  <c r="CX223" i="12"/>
  <c r="CW223" i="12"/>
  <c r="CV223" i="12"/>
  <c r="CU223" i="12"/>
  <c r="CT223" i="12"/>
  <c r="CS223" i="12"/>
  <c r="CR223" i="12"/>
  <c r="CQ223" i="12"/>
  <c r="CP223" i="12"/>
  <c r="CO223" i="12"/>
  <c r="CN223" i="12"/>
  <c r="CM223" i="12"/>
  <c r="CL223" i="12"/>
  <c r="CK223" i="12"/>
  <c r="CJ223" i="12"/>
  <c r="CI223" i="12"/>
  <c r="CH223" i="12"/>
  <c r="CG223" i="12"/>
  <c r="CF223" i="12"/>
  <c r="CE223" i="12"/>
  <c r="CD223" i="12"/>
  <c r="CC223" i="12"/>
  <c r="CB223" i="12"/>
  <c r="CA223" i="12"/>
  <c r="BZ223" i="12"/>
  <c r="BY223" i="12"/>
  <c r="BX223" i="12"/>
  <c r="BW223" i="12"/>
  <c r="BV223" i="12"/>
  <c r="BU223" i="12"/>
  <c r="BT223" i="12"/>
  <c r="BS223" i="12"/>
  <c r="BR223" i="12"/>
  <c r="BQ223" i="12"/>
  <c r="BP223" i="12"/>
  <c r="BO223" i="12"/>
  <c r="BN223" i="12"/>
  <c r="BM223" i="12"/>
  <c r="BL223" i="12"/>
  <c r="BK223" i="12"/>
  <c r="BJ223" i="12"/>
  <c r="BI223" i="12"/>
  <c r="BH223" i="12"/>
  <c r="BG223" i="12"/>
  <c r="BF223" i="12"/>
  <c r="BE223" i="12"/>
  <c r="BD223" i="12"/>
  <c r="BC223" i="12"/>
  <c r="BB223" i="12"/>
  <c r="BA223" i="12"/>
  <c r="AZ223" i="12"/>
  <c r="AY223" i="12"/>
  <c r="DX222" i="12"/>
  <c r="DW222" i="12"/>
  <c r="DV222" i="12"/>
  <c r="DU222" i="12"/>
  <c r="DT222" i="12"/>
  <c r="DS222" i="12"/>
  <c r="DR222" i="12"/>
  <c r="DQ222" i="12"/>
  <c r="DP222" i="12"/>
  <c r="DO222" i="12"/>
  <c r="DN222" i="12"/>
  <c r="DM222" i="12"/>
  <c r="DL222" i="12"/>
  <c r="DK222" i="12"/>
  <c r="DJ222" i="12"/>
  <c r="DI222" i="12"/>
  <c r="DH222" i="12"/>
  <c r="DG222" i="12"/>
  <c r="DF222" i="12"/>
  <c r="DE222" i="12"/>
  <c r="DD222" i="12"/>
  <c r="DC222" i="12"/>
  <c r="DB222" i="12"/>
  <c r="DA222" i="12"/>
  <c r="CZ222" i="12"/>
  <c r="CY222" i="12"/>
  <c r="CX222" i="12"/>
  <c r="CW222" i="12"/>
  <c r="CV222" i="12"/>
  <c r="CU222" i="12"/>
  <c r="CT222" i="12"/>
  <c r="CS222" i="12"/>
  <c r="CR222" i="12"/>
  <c r="CQ222" i="12"/>
  <c r="CP222" i="12"/>
  <c r="CO222" i="12"/>
  <c r="CN222" i="12"/>
  <c r="CM222" i="12"/>
  <c r="CL222" i="12"/>
  <c r="CK222" i="12"/>
  <c r="CJ222" i="12"/>
  <c r="CI222" i="12"/>
  <c r="CH222" i="12"/>
  <c r="CG222" i="12"/>
  <c r="CF222" i="12"/>
  <c r="CE222" i="12"/>
  <c r="CD222" i="12"/>
  <c r="CC222" i="12"/>
  <c r="CB222" i="12"/>
  <c r="CA222" i="12"/>
  <c r="BZ222" i="12"/>
  <c r="BY222" i="12"/>
  <c r="BX222" i="12"/>
  <c r="BW222" i="12"/>
  <c r="BV222" i="12"/>
  <c r="BU222" i="12"/>
  <c r="BT222" i="12"/>
  <c r="BS222" i="12"/>
  <c r="BR222" i="12"/>
  <c r="BQ222" i="12"/>
  <c r="BP222" i="12"/>
  <c r="BO222" i="12"/>
  <c r="BN222" i="12"/>
  <c r="BM222" i="12"/>
  <c r="BL222" i="12"/>
  <c r="BK222" i="12"/>
  <c r="BJ222" i="12"/>
  <c r="BI222" i="12"/>
  <c r="BH222" i="12"/>
  <c r="BG222" i="12"/>
  <c r="BF222" i="12"/>
  <c r="BE222" i="12"/>
  <c r="BD222" i="12"/>
  <c r="BC222" i="12"/>
  <c r="BB222" i="12"/>
  <c r="BA222" i="12"/>
  <c r="AZ222" i="12"/>
  <c r="AY222" i="12"/>
  <c r="DX221" i="12"/>
  <c r="DW221" i="12"/>
  <c r="DV221" i="12"/>
  <c r="DU221" i="12"/>
  <c r="DT221" i="12"/>
  <c r="DS221" i="12"/>
  <c r="DR221" i="12"/>
  <c r="DQ221" i="12"/>
  <c r="DP221" i="12"/>
  <c r="DO221" i="12"/>
  <c r="DN221" i="12"/>
  <c r="DM221" i="12"/>
  <c r="DL221" i="12"/>
  <c r="DK221" i="12"/>
  <c r="DJ221" i="12"/>
  <c r="DI221" i="12"/>
  <c r="DH221" i="12"/>
  <c r="DG221" i="12"/>
  <c r="DF221" i="12"/>
  <c r="DE221" i="12"/>
  <c r="DD221" i="12"/>
  <c r="DC221" i="12"/>
  <c r="DB221" i="12"/>
  <c r="DA221" i="12"/>
  <c r="CZ221" i="12"/>
  <c r="CY221" i="12"/>
  <c r="CX221" i="12"/>
  <c r="CW221" i="12"/>
  <c r="CV221" i="12"/>
  <c r="CU221" i="12"/>
  <c r="CT221" i="12"/>
  <c r="CS221" i="12"/>
  <c r="CR221" i="12"/>
  <c r="CQ221" i="12"/>
  <c r="CP221" i="12"/>
  <c r="CO221" i="12"/>
  <c r="CN221" i="12"/>
  <c r="CM221" i="12"/>
  <c r="CL221" i="12"/>
  <c r="CK221" i="12"/>
  <c r="CJ221" i="12"/>
  <c r="CI221" i="12"/>
  <c r="CH221" i="12"/>
  <c r="CG221" i="12"/>
  <c r="CF221" i="12"/>
  <c r="CE221" i="12"/>
  <c r="CD221" i="12"/>
  <c r="CC221" i="12"/>
  <c r="CB221" i="12"/>
  <c r="CA221" i="12"/>
  <c r="BZ221" i="12"/>
  <c r="BY221" i="12"/>
  <c r="BX221" i="12"/>
  <c r="BW221" i="12"/>
  <c r="BV221" i="12"/>
  <c r="BU221" i="12"/>
  <c r="BT221" i="12"/>
  <c r="BS221" i="12"/>
  <c r="BR221" i="12"/>
  <c r="BQ221" i="12"/>
  <c r="BP221" i="12"/>
  <c r="BO221" i="12"/>
  <c r="BN221" i="12"/>
  <c r="BM221" i="12"/>
  <c r="BL221" i="12"/>
  <c r="BK221" i="12"/>
  <c r="BJ221" i="12"/>
  <c r="BI221" i="12"/>
  <c r="BH221" i="12"/>
  <c r="BG221" i="12"/>
  <c r="BF221" i="12"/>
  <c r="BE221" i="12"/>
  <c r="BD221" i="12"/>
  <c r="BC221" i="12"/>
  <c r="BB221" i="12"/>
  <c r="BA221" i="12"/>
  <c r="AZ221" i="12"/>
  <c r="AY221" i="12"/>
  <c r="DX220" i="12"/>
  <c r="DW220" i="12"/>
  <c r="DV220" i="12"/>
  <c r="DU220" i="12"/>
  <c r="DT220" i="12"/>
  <c r="DS220" i="12"/>
  <c r="DR220" i="12"/>
  <c r="DQ220" i="12"/>
  <c r="DP220" i="12"/>
  <c r="DO220" i="12"/>
  <c r="DN220" i="12"/>
  <c r="DL220" i="12"/>
  <c r="DK220" i="12"/>
  <c r="DJ220" i="12"/>
  <c r="DI220" i="12"/>
  <c r="DH220" i="12"/>
  <c r="DG220" i="12"/>
  <c r="DF220" i="12"/>
  <c r="DE220" i="12"/>
  <c r="DD220" i="12"/>
  <c r="DC220" i="12"/>
  <c r="DB220" i="12"/>
  <c r="DA220" i="12"/>
  <c r="CZ220" i="12"/>
  <c r="CY220" i="12"/>
  <c r="CX220" i="12"/>
  <c r="CW220" i="12"/>
  <c r="CV220" i="12"/>
  <c r="CU220" i="12"/>
  <c r="CT220" i="12"/>
  <c r="CS220" i="12"/>
  <c r="CR220" i="12"/>
  <c r="CQ220" i="12"/>
  <c r="CP220" i="12"/>
  <c r="CO220" i="12"/>
  <c r="CN220" i="12"/>
  <c r="CM220" i="12"/>
  <c r="CL220" i="12"/>
  <c r="CK220" i="12"/>
  <c r="CJ220" i="12"/>
  <c r="CI220" i="12"/>
  <c r="CH220" i="12"/>
  <c r="CG220" i="12"/>
  <c r="CF220" i="12"/>
  <c r="CE220" i="12"/>
  <c r="CD220" i="12"/>
  <c r="CC220" i="12"/>
  <c r="CB220" i="12"/>
  <c r="CA220" i="12"/>
  <c r="BZ220" i="12"/>
  <c r="BY220" i="12"/>
  <c r="BX220" i="12"/>
  <c r="BW220" i="12"/>
  <c r="BV220" i="12"/>
  <c r="BU220" i="12"/>
  <c r="BT220" i="12"/>
  <c r="BS220" i="12"/>
  <c r="BR220" i="12"/>
  <c r="BQ220" i="12"/>
  <c r="BP220" i="12"/>
  <c r="BO220" i="12"/>
  <c r="BN220" i="12"/>
  <c r="BM220" i="12"/>
  <c r="BL220" i="12"/>
  <c r="BK220" i="12"/>
  <c r="BJ220" i="12"/>
  <c r="BI220" i="12"/>
  <c r="BH220" i="12"/>
  <c r="BG220" i="12"/>
  <c r="BF220" i="12"/>
  <c r="BE220" i="12"/>
  <c r="BD220" i="12"/>
  <c r="BC220" i="12"/>
  <c r="BB220" i="12"/>
  <c r="BA220" i="12"/>
  <c r="AZ220" i="12"/>
  <c r="AY220" i="12"/>
  <c r="DY219" i="12"/>
  <c r="DX219" i="12"/>
  <c r="DW219" i="12"/>
  <c r="DV219" i="12"/>
  <c r="DU219" i="12"/>
  <c r="DT219" i="12"/>
  <c r="DS219" i="12"/>
  <c r="DR219" i="12"/>
  <c r="DQ219" i="12"/>
  <c r="DP219" i="12"/>
  <c r="DO219" i="12"/>
  <c r="DN219" i="12"/>
  <c r="DM219" i="12"/>
  <c r="DL219" i="12"/>
  <c r="DK219" i="12"/>
  <c r="DJ219" i="12"/>
  <c r="DI219" i="12"/>
  <c r="DH219" i="12"/>
  <c r="DG219" i="12"/>
  <c r="DF219" i="12"/>
  <c r="DE219" i="12"/>
  <c r="DD219" i="12"/>
  <c r="DC219" i="12"/>
  <c r="DB219" i="12"/>
  <c r="DA219" i="12"/>
  <c r="CZ219" i="12"/>
  <c r="CY219" i="12"/>
  <c r="CX219" i="12"/>
  <c r="CW219" i="12"/>
  <c r="CV219" i="12"/>
  <c r="CU219" i="12"/>
  <c r="CT219" i="12"/>
  <c r="CS219" i="12"/>
  <c r="CR219" i="12"/>
  <c r="CQ219" i="12"/>
  <c r="CP219" i="12"/>
  <c r="CO219" i="12"/>
  <c r="CN219" i="12"/>
  <c r="CM219" i="12"/>
  <c r="CL219" i="12"/>
  <c r="CK219" i="12"/>
  <c r="CJ219" i="12"/>
  <c r="CI219" i="12"/>
  <c r="CH219" i="12"/>
  <c r="CG219" i="12"/>
  <c r="CF219" i="12"/>
  <c r="CE219" i="12"/>
  <c r="CD219" i="12"/>
  <c r="CC219" i="12"/>
  <c r="CB219" i="12"/>
  <c r="CA219" i="12"/>
  <c r="BZ219" i="12"/>
  <c r="BY219" i="12"/>
  <c r="BX219" i="12"/>
  <c r="BW219" i="12"/>
  <c r="BV219" i="12"/>
  <c r="BU219" i="12"/>
  <c r="BT219" i="12"/>
  <c r="BS219" i="12"/>
  <c r="BR219" i="12"/>
  <c r="BQ219" i="12"/>
  <c r="BP219" i="12"/>
  <c r="BO219" i="12"/>
  <c r="BN219" i="12"/>
  <c r="BM219" i="12"/>
  <c r="BL219" i="12"/>
  <c r="BK219" i="12"/>
  <c r="BJ219" i="12"/>
  <c r="BI219" i="12"/>
  <c r="BH219" i="12"/>
  <c r="BG219" i="12"/>
  <c r="BF219" i="12"/>
  <c r="BE219" i="12"/>
  <c r="BD219" i="12"/>
  <c r="BC219" i="12"/>
  <c r="BB219" i="12"/>
  <c r="BA219" i="12"/>
  <c r="AZ219" i="12"/>
  <c r="AY219" i="12"/>
  <c r="DZ218" i="12"/>
  <c r="DY218" i="12"/>
  <c r="DX218" i="12"/>
  <c r="DW218" i="12"/>
  <c r="DV218" i="12"/>
  <c r="DU218" i="12"/>
  <c r="DT218" i="12"/>
  <c r="DS218" i="12"/>
  <c r="DR218" i="12"/>
  <c r="DQ218" i="12"/>
  <c r="DP218" i="12"/>
  <c r="DO218" i="12"/>
  <c r="DN218" i="12"/>
  <c r="DM218" i="12"/>
  <c r="DL218" i="12"/>
  <c r="DK218" i="12"/>
  <c r="DJ218" i="12"/>
  <c r="DI218" i="12"/>
  <c r="DH218" i="12"/>
  <c r="DG218" i="12"/>
  <c r="DF218" i="12"/>
  <c r="DE218" i="12"/>
  <c r="DD218" i="12"/>
  <c r="DC218" i="12"/>
  <c r="DB218" i="12"/>
  <c r="DA218" i="12"/>
  <c r="CZ218" i="12"/>
  <c r="CY218" i="12"/>
  <c r="CX218" i="12"/>
  <c r="CW218" i="12"/>
  <c r="CV218" i="12"/>
  <c r="CU218" i="12"/>
  <c r="CT218" i="12"/>
  <c r="CS218" i="12"/>
  <c r="CR218" i="12"/>
  <c r="CQ218" i="12"/>
  <c r="CP218" i="12"/>
  <c r="CO218" i="12"/>
  <c r="CN218" i="12"/>
  <c r="CM218" i="12"/>
  <c r="CL218" i="12"/>
  <c r="CK218" i="12"/>
  <c r="CJ218" i="12"/>
  <c r="CI218" i="12"/>
  <c r="CH218" i="12"/>
  <c r="CG218" i="12"/>
  <c r="CF218" i="12"/>
  <c r="CE218" i="12"/>
  <c r="CD218" i="12"/>
  <c r="CC218" i="12"/>
  <c r="CB218" i="12"/>
  <c r="CA218" i="12"/>
  <c r="BZ218" i="12"/>
  <c r="BY218" i="12"/>
  <c r="BX218" i="12"/>
  <c r="BW218" i="12"/>
  <c r="BV218" i="12"/>
  <c r="BU218" i="12"/>
  <c r="BT218" i="12"/>
  <c r="BS218" i="12"/>
  <c r="BR218" i="12"/>
  <c r="BQ218" i="12"/>
  <c r="BP218" i="12"/>
  <c r="BO218" i="12"/>
  <c r="BN218" i="12"/>
  <c r="BM218" i="12"/>
  <c r="BL218" i="12"/>
  <c r="BK218" i="12"/>
  <c r="BJ218" i="12"/>
  <c r="BI218" i="12"/>
  <c r="BH218" i="12"/>
  <c r="BG218" i="12"/>
  <c r="BF218" i="12"/>
  <c r="BE218" i="12"/>
  <c r="BD218" i="12"/>
  <c r="BC218" i="12"/>
  <c r="BB218" i="12"/>
  <c r="BA218" i="12"/>
  <c r="AZ218" i="12"/>
  <c r="AY218" i="12"/>
  <c r="DZ217" i="12"/>
  <c r="DY217" i="12"/>
  <c r="DX217" i="12"/>
  <c r="DW217" i="12"/>
  <c r="DV217" i="12"/>
  <c r="DU217" i="12"/>
  <c r="DT217" i="12"/>
  <c r="DS217" i="12"/>
  <c r="DQ217" i="12"/>
  <c r="DP217" i="12"/>
  <c r="DO217" i="12"/>
  <c r="DN217" i="12"/>
  <c r="DM217" i="12"/>
  <c r="DL217" i="12"/>
  <c r="DK217" i="12"/>
  <c r="DJ217" i="12"/>
  <c r="DI217" i="12"/>
  <c r="DH217" i="12"/>
  <c r="DG217" i="12"/>
  <c r="DF217" i="12"/>
  <c r="DE217" i="12"/>
  <c r="DD217" i="12"/>
  <c r="DC217" i="12"/>
  <c r="DB217" i="12"/>
  <c r="DA217" i="12"/>
  <c r="CZ217" i="12"/>
  <c r="CY217" i="12"/>
  <c r="CX217" i="12"/>
  <c r="CW217" i="12"/>
  <c r="CV217" i="12"/>
  <c r="CU217" i="12"/>
  <c r="CT217" i="12"/>
  <c r="CS217" i="12"/>
  <c r="CR217" i="12"/>
  <c r="CQ217" i="12"/>
  <c r="CP217" i="12"/>
  <c r="CO217" i="12"/>
  <c r="CN217" i="12"/>
  <c r="CM217" i="12"/>
  <c r="CL217" i="12"/>
  <c r="CK217" i="12"/>
  <c r="CJ217" i="12"/>
  <c r="CI217" i="12"/>
  <c r="CH217" i="12"/>
  <c r="CG217" i="12"/>
  <c r="CF217" i="12"/>
  <c r="CE217" i="12"/>
  <c r="CD217" i="12"/>
  <c r="CC217" i="12"/>
  <c r="CB217" i="12"/>
  <c r="CA217" i="12"/>
  <c r="BZ217" i="12"/>
  <c r="BY217" i="12"/>
  <c r="BX217" i="12"/>
  <c r="BW217" i="12"/>
  <c r="BV217" i="12"/>
  <c r="BU217" i="12"/>
  <c r="BT217" i="12"/>
  <c r="BS217" i="12"/>
  <c r="BR217" i="12"/>
  <c r="BQ217" i="12"/>
  <c r="BP217" i="12"/>
  <c r="BO217" i="12"/>
  <c r="BN217" i="12"/>
  <c r="BM217" i="12"/>
  <c r="BL217" i="12"/>
  <c r="BK217" i="12"/>
  <c r="BJ217" i="12"/>
  <c r="BI217" i="12"/>
  <c r="BH217" i="12"/>
  <c r="BG217" i="12"/>
  <c r="BF217" i="12"/>
  <c r="BE217" i="12"/>
  <c r="BD217" i="12"/>
  <c r="BC217" i="12"/>
  <c r="BB217" i="12"/>
  <c r="BA217" i="12"/>
  <c r="AZ217" i="12"/>
  <c r="AY217" i="12"/>
  <c r="EA216" i="12"/>
  <c r="DZ216" i="12"/>
  <c r="DV216" i="12"/>
  <c r="DU216" i="12"/>
  <c r="DT216" i="12"/>
  <c r="DS216" i="12"/>
  <c r="DR216" i="12"/>
  <c r="DQ216" i="12"/>
  <c r="DP216" i="12"/>
  <c r="DO216" i="12"/>
  <c r="DN216" i="12"/>
  <c r="DM216" i="12"/>
  <c r="DL216" i="12"/>
  <c r="DK216" i="12"/>
  <c r="DJ216" i="12"/>
  <c r="DI216" i="12"/>
  <c r="DH216" i="12"/>
  <c r="DG216" i="12"/>
  <c r="DF216" i="12"/>
  <c r="DE216" i="12"/>
  <c r="DD216" i="12"/>
  <c r="DC216" i="12"/>
  <c r="DB216" i="12"/>
  <c r="DA216" i="12"/>
  <c r="CZ216" i="12"/>
  <c r="CY216" i="12"/>
  <c r="CX216" i="12"/>
  <c r="CW216" i="12"/>
  <c r="CV216" i="12"/>
  <c r="CU216" i="12"/>
  <c r="CT216" i="12"/>
  <c r="CS216" i="12"/>
  <c r="CR216" i="12"/>
  <c r="CQ216" i="12"/>
  <c r="CP216" i="12"/>
  <c r="CO216" i="12"/>
  <c r="CN216" i="12"/>
  <c r="CM216" i="12"/>
  <c r="CL216" i="12"/>
  <c r="CK216" i="12"/>
  <c r="CJ216" i="12"/>
  <c r="CI216" i="12"/>
  <c r="CH216" i="12"/>
  <c r="CG216" i="12"/>
  <c r="CF216" i="12"/>
  <c r="CE216" i="12"/>
  <c r="CD216" i="12"/>
  <c r="CC216" i="12"/>
  <c r="CB216" i="12"/>
  <c r="CA216" i="12"/>
  <c r="BZ216" i="12"/>
  <c r="BY216" i="12"/>
  <c r="BX216" i="12"/>
  <c r="BW216" i="12"/>
  <c r="BV216" i="12"/>
  <c r="BU216" i="12"/>
  <c r="BT216" i="12"/>
  <c r="BS216" i="12"/>
  <c r="BR216" i="12"/>
  <c r="BQ216" i="12"/>
  <c r="BP216" i="12"/>
  <c r="BO216" i="12"/>
  <c r="BN216" i="12"/>
  <c r="BM216" i="12"/>
  <c r="BL216" i="12"/>
  <c r="BK216" i="12"/>
  <c r="BJ216" i="12"/>
  <c r="BI216" i="12"/>
  <c r="BH216" i="12"/>
  <c r="BG216" i="12"/>
  <c r="BF216" i="12"/>
  <c r="BE216" i="12"/>
  <c r="BD216" i="12"/>
  <c r="BC216" i="12"/>
  <c r="BB216" i="12"/>
  <c r="BA216" i="12"/>
  <c r="AZ216" i="12"/>
  <c r="AY216" i="12"/>
  <c r="EA215" i="12"/>
  <c r="DZ215" i="12"/>
  <c r="DY215" i="12"/>
  <c r="DX215" i="12"/>
  <c r="DW215" i="12"/>
  <c r="DV215" i="12"/>
  <c r="DU215" i="12"/>
  <c r="DT215" i="12"/>
  <c r="DS215" i="12"/>
  <c r="DR215" i="12"/>
  <c r="DQ215" i="12"/>
  <c r="DP215" i="12"/>
  <c r="DO215" i="12"/>
  <c r="DN215" i="12"/>
  <c r="DM215" i="12"/>
  <c r="DL215" i="12"/>
  <c r="DK215" i="12"/>
  <c r="DJ215" i="12"/>
  <c r="DI215" i="12"/>
  <c r="DH215" i="12"/>
  <c r="DG215" i="12"/>
  <c r="DF215" i="12"/>
  <c r="DE215" i="12"/>
  <c r="DD215" i="12"/>
  <c r="DC215" i="12"/>
  <c r="DB215" i="12"/>
  <c r="DA215" i="12"/>
  <c r="CZ215" i="12"/>
  <c r="CY215" i="12"/>
  <c r="CX215" i="12"/>
  <c r="CW215" i="12"/>
  <c r="CV215" i="12"/>
  <c r="CU215" i="12"/>
  <c r="CT215" i="12"/>
  <c r="CS215" i="12"/>
  <c r="CR215" i="12"/>
  <c r="CQ215" i="12"/>
  <c r="CP215" i="12"/>
  <c r="CO215" i="12"/>
  <c r="CN215" i="12"/>
  <c r="CM215" i="12"/>
  <c r="CL215" i="12"/>
  <c r="CK215" i="12"/>
  <c r="CJ215" i="12"/>
  <c r="CI215" i="12"/>
  <c r="CH215" i="12"/>
  <c r="CG215" i="12"/>
  <c r="CF215" i="12"/>
  <c r="CE215" i="12"/>
  <c r="CD215" i="12"/>
  <c r="CC215" i="12"/>
  <c r="CB215" i="12"/>
  <c r="CA215" i="12"/>
  <c r="BZ215" i="12"/>
  <c r="BY215" i="12"/>
  <c r="BX215" i="12"/>
  <c r="BW215" i="12"/>
  <c r="BV215" i="12"/>
  <c r="BU215" i="12"/>
  <c r="BT215" i="12"/>
  <c r="BS215" i="12"/>
  <c r="BR215" i="12"/>
  <c r="BQ215" i="12"/>
  <c r="BP215" i="12"/>
  <c r="BO215" i="12"/>
  <c r="BN215" i="12"/>
  <c r="BM215" i="12"/>
  <c r="BL215" i="12"/>
  <c r="BK215" i="12"/>
  <c r="BJ215" i="12"/>
  <c r="BI215" i="12"/>
  <c r="BH215" i="12"/>
  <c r="BG215" i="12"/>
  <c r="BF215" i="12"/>
  <c r="BE215" i="12"/>
  <c r="BD215" i="12"/>
  <c r="BC215" i="12"/>
  <c r="BB215" i="12"/>
  <c r="BA215" i="12"/>
  <c r="AZ215" i="12"/>
  <c r="AY215" i="12"/>
  <c r="EB214" i="12"/>
  <c r="EA214" i="12"/>
  <c r="DZ214" i="12"/>
  <c r="DY214" i="12"/>
  <c r="DX214" i="12"/>
  <c r="DW214" i="12"/>
  <c r="DV214" i="12"/>
  <c r="DU214" i="12"/>
  <c r="DS214" i="12"/>
  <c r="DR214" i="12"/>
  <c r="DQ214" i="12"/>
  <c r="DP214" i="12"/>
  <c r="DO214" i="12"/>
  <c r="DN214" i="12"/>
  <c r="DM214" i="12"/>
  <c r="DL214" i="12"/>
  <c r="DK214" i="12"/>
  <c r="DJ214" i="12"/>
  <c r="DI214" i="12"/>
  <c r="DH214" i="12"/>
  <c r="DG214" i="12"/>
  <c r="DF214" i="12"/>
  <c r="DE214" i="12"/>
  <c r="DD214" i="12"/>
  <c r="DC214" i="12"/>
  <c r="DB214" i="12"/>
  <c r="DA214" i="12"/>
  <c r="CZ214" i="12"/>
  <c r="CY214" i="12"/>
  <c r="CX214" i="12"/>
  <c r="CW214" i="12"/>
  <c r="CV214" i="12"/>
  <c r="CU214" i="12"/>
  <c r="CT214" i="12"/>
  <c r="CS214" i="12"/>
  <c r="CR214" i="12"/>
  <c r="CQ214" i="12"/>
  <c r="CP214" i="12"/>
  <c r="CO214" i="12"/>
  <c r="CN214" i="12"/>
  <c r="CM214" i="12"/>
  <c r="CL214" i="12"/>
  <c r="CK214" i="12"/>
  <c r="CJ214" i="12"/>
  <c r="CI214" i="12"/>
  <c r="CH214" i="12"/>
  <c r="CG214" i="12"/>
  <c r="CF214" i="12"/>
  <c r="CE214" i="12"/>
  <c r="CD214" i="12"/>
  <c r="CC214" i="12"/>
  <c r="CB214" i="12"/>
  <c r="CA214" i="12"/>
  <c r="BZ214" i="12"/>
  <c r="BY214" i="12"/>
  <c r="BX214" i="12"/>
  <c r="BW214" i="12"/>
  <c r="BV214" i="12"/>
  <c r="BU214" i="12"/>
  <c r="BT214" i="12"/>
  <c r="BS214" i="12"/>
  <c r="BR214" i="12"/>
  <c r="BQ214" i="12"/>
  <c r="BP214" i="12"/>
  <c r="BO214" i="12"/>
  <c r="BN214" i="12"/>
  <c r="BM214" i="12"/>
  <c r="BL214" i="12"/>
  <c r="BK214" i="12"/>
  <c r="BJ214" i="12"/>
  <c r="BI214" i="12"/>
  <c r="BH214" i="12"/>
  <c r="BG214" i="12"/>
  <c r="BF214" i="12"/>
  <c r="BE214" i="12"/>
  <c r="BD214" i="12"/>
  <c r="BC214" i="12"/>
  <c r="BB214" i="12"/>
  <c r="BA214" i="12"/>
  <c r="AZ214" i="12"/>
  <c r="AY214" i="12"/>
  <c r="AX214" i="12"/>
  <c r="EA213" i="12"/>
  <c r="DZ213" i="12"/>
  <c r="DY213" i="12"/>
  <c r="DX213" i="12"/>
  <c r="DW213" i="12"/>
  <c r="DV213" i="12"/>
  <c r="DT213" i="12"/>
  <c r="DS213" i="12"/>
  <c r="DR213" i="12"/>
  <c r="DQ213" i="12"/>
  <c r="DP213" i="12"/>
  <c r="DO213" i="12"/>
  <c r="DN213" i="12"/>
  <c r="DM213" i="12"/>
  <c r="DL213" i="12"/>
  <c r="DK213" i="12"/>
  <c r="DJ213" i="12"/>
  <c r="DI213" i="12"/>
  <c r="DH213" i="12"/>
  <c r="DG213" i="12"/>
  <c r="DF213" i="12"/>
  <c r="DE213" i="12"/>
  <c r="DD213" i="12"/>
  <c r="DC213" i="12"/>
  <c r="DB213" i="12"/>
  <c r="DA213" i="12"/>
  <c r="CZ213" i="12"/>
  <c r="CY213" i="12"/>
  <c r="CX213" i="12"/>
  <c r="CW213" i="12"/>
  <c r="CV213" i="12"/>
  <c r="CU213" i="12"/>
  <c r="CT213" i="12"/>
  <c r="CS213" i="12"/>
  <c r="CR213" i="12"/>
  <c r="CQ213" i="12"/>
  <c r="CP213" i="12"/>
  <c r="CO213" i="12"/>
  <c r="CN213" i="12"/>
  <c r="CM213" i="12"/>
  <c r="CL213" i="12"/>
  <c r="CK213" i="12"/>
  <c r="CJ213" i="12"/>
  <c r="CI213" i="12"/>
  <c r="CH213" i="12"/>
  <c r="CG213" i="12"/>
  <c r="CF213" i="12"/>
  <c r="CE213" i="12"/>
  <c r="CD213" i="12"/>
  <c r="CC213" i="12"/>
  <c r="CB213" i="12"/>
  <c r="CA213" i="12"/>
  <c r="BZ213" i="12"/>
  <c r="BY213" i="12"/>
  <c r="BX213" i="12"/>
  <c r="BW213" i="12"/>
  <c r="BV213" i="12"/>
  <c r="BU213" i="12"/>
  <c r="BT213" i="12"/>
  <c r="BS213" i="12"/>
  <c r="BR213" i="12"/>
  <c r="BQ213" i="12"/>
  <c r="BP213" i="12"/>
  <c r="BO213" i="12"/>
  <c r="BN213" i="12"/>
  <c r="BM213" i="12"/>
  <c r="BL213" i="12"/>
  <c r="BK213" i="12"/>
  <c r="BJ213" i="12"/>
  <c r="BI213" i="12"/>
  <c r="BH213" i="12"/>
  <c r="BG213" i="12"/>
  <c r="BF213" i="12"/>
  <c r="BE213" i="12"/>
  <c r="BD213" i="12"/>
  <c r="BC213" i="12"/>
  <c r="BB213" i="12"/>
  <c r="BA213" i="12"/>
  <c r="AZ213" i="12"/>
  <c r="AY213" i="12"/>
  <c r="AX213" i="12"/>
  <c r="EB212" i="12"/>
  <c r="EA212" i="12"/>
  <c r="DZ212" i="12"/>
  <c r="DY212" i="12"/>
  <c r="DX212" i="12"/>
  <c r="DW212" i="12"/>
  <c r="DV212" i="12"/>
  <c r="DU212" i="12"/>
  <c r="DT212" i="12"/>
  <c r="DS212" i="12"/>
  <c r="DR212" i="12"/>
  <c r="DQ212" i="12"/>
  <c r="DP212" i="12"/>
  <c r="DO212" i="12"/>
  <c r="DN212" i="12"/>
  <c r="DM212" i="12"/>
  <c r="DL212" i="12"/>
  <c r="DK212" i="12"/>
  <c r="DJ212" i="12"/>
  <c r="DI212" i="12"/>
  <c r="DH212" i="12"/>
  <c r="DG212" i="12"/>
  <c r="DF212" i="12"/>
  <c r="DE212" i="12"/>
  <c r="DD212" i="12"/>
  <c r="DC212" i="12"/>
  <c r="DB212" i="12"/>
  <c r="DA212" i="12"/>
  <c r="CZ212" i="12"/>
  <c r="CY212" i="12"/>
  <c r="CX212" i="12"/>
  <c r="CW212" i="12"/>
  <c r="CV212" i="12"/>
  <c r="CU212" i="12"/>
  <c r="CT212" i="12"/>
  <c r="CS212" i="12"/>
  <c r="CR212" i="12"/>
  <c r="CQ212" i="12"/>
  <c r="CP212" i="12"/>
  <c r="CO212" i="12"/>
  <c r="CN212" i="12"/>
  <c r="CM212" i="12"/>
  <c r="CL212" i="12"/>
  <c r="CK212" i="12"/>
  <c r="CJ212" i="12"/>
  <c r="CI212" i="12"/>
  <c r="CH212" i="12"/>
  <c r="CG212" i="12"/>
  <c r="CF212" i="12"/>
  <c r="CE212" i="12"/>
  <c r="CD212" i="12"/>
  <c r="CC212" i="12"/>
  <c r="CB212" i="12"/>
  <c r="CA212" i="12"/>
  <c r="BZ212" i="12"/>
  <c r="BY212" i="12"/>
  <c r="BX212" i="12"/>
  <c r="BW212" i="12"/>
  <c r="BV212" i="12"/>
  <c r="BU212" i="12"/>
  <c r="BT212" i="12"/>
  <c r="BS212" i="12"/>
  <c r="BR212" i="12"/>
  <c r="BQ212" i="12"/>
  <c r="BP212" i="12"/>
  <c r="BO212" i="12"/>
  <c r="BN212" i="12"/>
  <c r="BM212" i="12"/>
  <c r="BL212" i="12"/>
  <c r="BK212" i="12"/>
  <c r="BJ212" i="12"/>
  <c r="BI212" i="12"/>
  <c r="BH212" i="12"/>
  <c r="BG212" i="12"/>
  <c r="BF212" i="12"/>
  <c r="BE212" i="12"/>
  <c r="BD212" i="12"/>
  <c r="BC212" i="12"/>
  <c r="BB212" i="12"/>
  <c r="BA212" i="12"/>
  <c r="AZ212" i="12"/>
  <c r="AY212" i="12"/>
  <c r="AX212" i="12"/>
  <c r="ED211" i="12"/>
  <c r="EC211" i="12"/>
  <c r="EB211" i="12"/>
  <c r="EA211" i="12"/>
  <c r="DZ211" i="12"/>
  <c r="DY211" i="12"/>
  <c r="DX211" i="12"/>
  <c r="DW211" i="12"/>
  <c r="DV211" i="12"/>
  <c r="DU211" i="12"/>
  <c r="DT211" i="12"/>
  <c r="DS211" i="12"/>
  <c r="DR211" i="12"/>
  <c r="DQ211" i="12"/>
  <c r="DP211" i="12"/>
  <c r="DO211" i="12"/>
  <c r="DN211" i="12"/>
  <c r="DM211" i="12"/>
  <c r="DL211" i="12"/>
  <c r="DK211" i="12"/>
  <c r="DJ211" i="12"/>
  <c r="DI211" i="12"/>
  <c r="DH211" i="12"/>
  <c r="DG211" i="12"/>
  <c r="DF211" i="12"/>
  <c r="DE211" i="12"/>
  <c r="DD211" i="12"/>
  <c r="DC211" i="12"/>
  <c r="DB211" i="12"/>
  <c r="DA211" i="12"/>
  <c r="CZ211" i="12"/>
  <c r="CY211" i="12"/>
  <c r="CX211" i="12"/>
  <c r="CW211" i="12"/>
  <c r="CV211" i="12"/>
  <c r="CU211" i="12"/>
  <c r="CT211" i="12"/>
  <c r="CS211" i="12"/>
  <c r="CR211" i="12"/>
  <c r="CQ211" i="12"/>
  <c r="CP211" i="12"/>
  <c r="CO211" i="12"/>
  <c r="CN211" i="12"/>
  <c r="CM211" i="12"/>
  <c r="CL211" i="12"/>
  <c r="CK211" i="12"/>
  <c r="CJ211" i="12"/>
  <c r="CI211" i="12"/>
  <c r="CH211" i="12"/>
  <c r="CG211" i="12"/>
  <c r="CF211" i="12"/>
  <c r="CE211" i="12"/>
  <c r="CD211" i="12"/>
  <c r="CC211" i="12"/>
  <c r="CB211" i="12"/>
  <c r="CA211" i="12"/>
  <c r="BZ211" i="12"/>
  <c r="BY211" i="12"/>
  <c r="BX211" i="12"/>
  <c r="BW211" i="12"/>
  <c r="BV211" i="12"/>
  <c r="BU211" i="12"/>
  <c r="BT211" i="12"/>
  <c r="BS211" i="12"/>
  <c r="BR211" i="12"/>
  <c r="BQ211" i="12"/>
  <c r="BP211" i="12"/>
  <c r="BO211" i="12"/>
  <c r="BN211" i="12"/>
  <c r="BM211" i="12"/>
  <c r="BL211" i="12"/>
  <c r="BK211" i="12"/>
  <c r="BJ211" i="12"/>
  <c r="BI211" i="12"/>
  <c r="BH211" i="12"/>
  <c r="BG211" i="12"/>
  <c r="BF211" i="12"/>
  <c r="BE211" i="12"/>
  <c r="BD211" i="12"/>
  <c r="BC211" i="12"/>
  <c r="BB211" i="12"/>
  <c r="BA211" i="12"/>
  <c r="AZ211" i="12"/>
  <c r="AY211" i="12"/>
  <c r="AX211" i="12"/>
  <c r="ED210" i="12"/>
  <c r="EC210" i="12"/>
  <c r="EB210" i="12"/>
  <c r="EA210" i="12"/>
  <c r="DZ210" i="12"/>
  <c r="DY210" i="12"/>
  <c r="DX210" i="12"/>
  <c r="DW210" i="12"/>
  <c r="DV210" i="12"/>
  <c r="DU210" i="12"/>
  <c r="DT210" i="12"/>
  <c r="DS210" i="12"/>
  <c r="DR210" i="12"/>
  <c r="DQ210" i="12"/>
  <c r="DP210" i="12"/>
  <c r="DO210" i="12"/>
  <c r="DN210" i="12"/>
  <c r="DM210" i="12"/>
  <c r="DL210" i="12"/>
  <c r="DK210" i="12"/>
  <c r="DJ210" i="12"/>
  <c r="DI210" i="12"/>
  <c r="DH210" i="12"/>
  <c r="DG210" i="12"/>
  <c r="DF210" i="12"/>
  <c r="DE210" i="12"/>
  <c r="DD210" i="12"/>
  <c r="DC210" i="12"/>
  <c r="DB210" i="12"/>
  <c r="DA210" i="12"/>
  <c r="CZ210" i="12"/>
  <c r="CY210" i="12"/>
  <c r="CX210" i="12"/>
  <c r="CW210" i="12"/>
  <c r="CV210" i="12"/>
  <c r="CU210" i="12"/>
  <c r="CT210" i="12"/>
  <c r="CS210" i="12"/>
  <c r="CR210" i="12"/>
  <c r="CQ210" i="12"/>
  <c r="CP210" i="12"/>
  <c r="CO210" i="12"/>
  <c r="CN210" i="12"/>
  <c r="CM210" i="12"/>
  <c r="CL210" i="12"/>
  <c r="CK210" i="12"/>
  <c r="CJ210" i="12"/>
  <c r="CI210" i="12"/>
  <c r="CH210" i="12"/>
  <c r="CG210" i="12"/>
  <c r="CF210" i="12"/>
  <c r="CE210" i="12"/>
  <c r="CD210" i="12"/>
  <c r="CC210" i="12"/>
  <c r="CB210" i="12"/>
  <c r="CA210" i="12"/>
  <c r="BZ210" i="12"/>
  <c r="BY210" i="12"/>
  <c r="BX210" i="12"/>
  <c r="BW210" i="12"/>
  <c r="BV210" i="12"/>
  <c r="BU210" i="12"/>
  <c r="BT210" i="12"/>
  <c r="BS210" i="12"/>
  <c r="BR210" i="12"/>
  <c r="BQ210" i="12"/>
  <c r="BP210" i="12"/>
  <c r="BO210" i="12"/>
  <c r="BN210" i="12"/>
  <c r="BM210" i="12"/>
  <c r="BL210" i="12"/>
  <c r="BK210" i="12"/>
  <c r="BJ210" i="12"/>
  <c r="BI210" i="12"/>
  <c r="BH210" i="12"/>
  <c r="BG210" i="12"/>
  <c r="BF210" i="12"/>
  <c r="BE210" i="12"/>
  <c r="BD210" i="12"/>
  <c r="BC210" i="12"/>
  <c r="BB210" i="12"/>
  <c r="BA210" i="12"/>
  <c r="AZ210" i="12"/>
  <c r="AY210" i="12"/>
  <c r="AX210" i="12"/>
  <c r="EE209" i="12"/>
  <c r="ED209" i="12"/>
  <c r="EC209" i="12"/>
  <c r="EB209" i="12"/>
  <c r="EA209" i="12"/>
  <c r="DZ209" i="12"/>
  <c r="DY209" i="12"/>
  <c r="DX209" i="12"/>
  <c r="DW209" i="12"/>
  <c r="DV209" i="12"/>
  <c r="DU209" i="12"/>
  <c r="DT209" i="12"/>
  <c r="DS209" i="12"/>
  <c r="DR209" i="12"/>
  <c r="DQ209" i="12"/>
  <c r="DP209" i="12"/>
  <c r="DO209" i="12"/>
  <c r="DN209" i="12"/>
  <c r="DM209" i="12"/>
  <c r="DL209" i="12"/>
  <c r="DK209" i="12"/>
  <c r="DJ209" i="12"/>
  <c r="DI209" i="12"/>
  <c r="DH209" i="12"/>
  <c r="DG209" i="12"/>
  <c r="DF209" i="12"/>
  <c r="DE209" i="12"/>
  <c r="DD209" i="12"/>
  <c r="DC209" i="12"/>
  <c r="DB209" i="12"/>
  <c r="DA209" i="12"/>
  <c r="CZ209" i="12"/>
  <c r="CY209" i="12"/>
  <c r="CX209" i="12"/>
  <c r="CW209" i="12"/>
  <c r="CV209" i="12"/>
  <c r="CU209" i="12"/>
  <c r="CT209" i="12"/>
  <c r="CS209" i="12"/>
  <c r="CR209" i="12"/>
  <c r="CQ209" i="12"/>
  <c r="CP209" i="12"/>
  <c r="CO209" i="12"/>
  <c r="CN209" i="12"/>
  <c r="CM209" i="12"/>
  <c r="CL209" i="12"/>
  <c r="CK209" i="12"/>
  <c r="CJ209" i="12"/>
  <c r="CI209" i="12"/>
  <c r="CH209" i="12"/>
  <c r="CG209" i="12"/>
  <c r="CF209" i="12"/>
  <c r="CE209" i="12"/>
  <c r="CD209" i="12"/>
  <c r="CC209" i="12"/>
  <c r="CB209" i="12"/>
  <c r="CA209" i="12"/>
  <c r="BZ209" i="12"/>
  <c r="BY209" i="12"/>
  <c r="BX209" i="12"/>
  <c r="BW209" i="12"/>
  <c r="BV209" i="12"/>
  <c r="BU209" i="12"/>
  <c r="BT209" i="12"/>
  <c r="BS209" i="12"/>
  <c r="BR209" i="12"/>
  <c r="BQ209" i="12"/>
  <c r="BP209" i="12"/>
  <c r="BO209" i="12"/>
  <c r="BN209" i="12"/>
  <c r="BM209" i="12"/>
  <c r="BL209" i="12"/>
  <c r="BK209" i="12"/>
  <c r="BJ209" i="12"/>
  <c r="BI209" i="12"/>
  <c r="BH209" i="12"/>
  <c r="BG209" i="12"/>
  <c r="BF209" i="12"/>
  <c r="BE209" i="12"/>
  <c r="BD209" i="12"/>
  <c r="BC209" i="12"/>
  <c r="BB209" i="12"/>
  <c r="BA209" i="12"/>
  <c r="AZ209" i="12"/>
  <c r="AY209" i="12"/>
  <c r="AX209" i="12"/>
  <c r="EE208" i="12"/>
  <c r="ED208" i="12"/>
  <c r="EC208" i="12"/>
  <c r="EB208" i="12"/>
  <c r="EA208" i="12"/>
  <c r="DZ208" i="12"/>
  <c r="DY208" i="12"/>
  <c r="DX208" i="12"/>
  <c r="DW208" i="12"/>
  <c r="DV208" i="12"/>
  <c r="DU208" i="12"/>
  <c r="DT208" i="12"/>
  <c r="DS208" i="12"/>
  <c r="DR208" i="12"/>
  <c r="DQ208" i="12"/>
  <c r="DP208" i="12"/>
  <c r="DO208" i="12"/>
  <c r="DN208" i="12"/>
  <c r="DM208" i="12"/>
  <c r="DL208" i="12"/>
  <c r="DK208" i="12"/>
  <c r="DJ208" i="12"/>
  <c r="DI208" i="12"/>
  <c r="DH208" i="12"/>
  <c r="DG208" i="12"/>
  <c r="DF208" i="12"/>
  <c r="DE208" i="12"/>
  <c r="DD208" i="12"/>
  <c r="DC208" i="12"/>
  <c r="DB208" i="12"/>
  <c r="DA208" i="12"/>
  <c r="CZ208" i="12"/>
  <c r="CY208" i="12"/>
  <c r="CX208" i="12"/>
  <c r="CW208" i="12"/>
  <c r="CV208" i="12"/>
  <c r="CU208" i="12"/>
  <c r="CT208" i="12"/>
  <c r="CS208" i="12"/>
  <c r="CR208" i="12"/>
  <c r="CQ208" i="12"/>
  <c r="CP208" i="12"/>
  <c r="CO208" i="12"/>
  <c r="CN208" i="12"/>
  <c r="CM208" i="12"/>
  <c r="CL208" i="12"/>
  <c r="CK208" i="12"/>
  <c r="CJ208" i="12"/>
  <c r="CI208" i="12"/>
  <c r="CH208" i="12"/>
  <c r="CG208" i="12"/>
  <c r="CF208" i="12"/>
  <c r="CE208" i="12"/>
  <c r="CD208" i="12"/>
  <c r="CC208" i="12"/>
  <c r="CB208" i="12"/>
  <c r="CA208" i="12"/>
  <c r="BZ208" i="12"/>
  <c r="BY208" i="12"/>
  <c r="BX208" i="12"/>
  <c r="BW208" i="12"/>
  <c r="BV208" i="12"/>
  <c r="BU208" i="12"/>
  <c r="BT208" i="12"/>
  <c r="BS208" i="12"/>
  <c r="BR208" i="12"/>
  <c r="BQ208" i="12"/>
  <c r="BP208" i="12"/>
  <c r="BO208" i="12"/>
  <c r="BN208" i="12"/>
  <c r="BM208" i="12"/>
  <c r="BL208" i="12"/>
  <c r="BK208" i="12"/>
  <c r="BJ208" i="12"/>
  <c r="BI208" i="12"/>
  <c r="BH208" i="12"/>
  <c r="BG208" i="12"/>
  <c r="BF208" i="12"/>
  <c r="BE208" i="12"/>
  <c r="BD208" i="12"/>
  <c r="BC208" i="12"/>
  <c r="BB208" i="12"/>
  <c r="BA208" i="12"/>
  <c r="AZ208" i="12"/>
  <c r="AY208" i="12"/>
  <c r="AX208" i="12"/>
  <c r="EF207" i="12"/>
  <c r="EE207" i="12"/>
  <c r="ED207" i="12"/>
  <c r="EC207" i="12"/>
  <c r="EB207" i="12"/>
  <c r="EA207" i="12"/>
  <c r="DZ207" i="12"/>
  <c r="DY207" i="12"/>
  <c r="DX207" i="12"/>
  <c r="DW207" i="12"/>
  <c r="DV207" i="12"/>
  <c r="DU207" i="12"/>
  <c r="DT207" i="12"/>
  <c r="DS207" i="12"/>
  <c r="DR207" i="12"/>
  <c r="DQ207" i="12"/>
  <c r="DP207" i="12"/>
  <c r="DO207" i="12"/>
  <c r="DN207" i="12"/>
  <c r="DM207" i="12"/>
  <c r="DL207" i="12"/>
  <c r="DK207" i="12"/>
  <c r="DJ207" i="12"/>
  <c r="DI207" i="12"/>
  <c r="DH207" i="12"/>
  <c r="DG207" i="12"/>
  <c r="DF207" i="12"/>
  <c r="DE207" i="12"/>
  <c r="DD207" i="12"/>
  <c r="DC207" i="12"/>
  <c r="DB207" i="12"/>
  <c r="DA207" i="12"/>
  <c r="CZ207" i="12"/>
  <c r="CY207" i="12"/>
  <c r="CX207" i="12"/>
  <c r="CW207" i="12"/>
  <c r="CV207" i="12"/>
  <c r="CU207" i="12"/>
  <c r="CT207" i="12"/>
  <c r="CS207" i="12"/>
  <c r="CR207" i="12"/>
  <c r="CQ207" i="12"/>
  <c r="CP207" i="12"/>
  <c r="CO207" i="12"/>
  <c r="CN207" i="12"/>
  <c r="CM207" i="12"/>
  <c r="CL207" i="12"/>
  <c r="CK207" i="12"/>
  <c r="CJ207" i="12"/>
  <c r="CI207" i="12"/>
  <c r="CH207" i="12"/>
  <c r="CG207" i="12"/>
  <c r="CF207" i="12"/>
  <c r="CE207" i="12"/>
  <c r="CD207" i="12"/>
  <c r="CC207" i="12"/>
  <c r="CB207" i="12"/>
  <c r="CA207" i="12"/>
  <c r="BZ207" i="12"/>
  <c r="BY207" i="12"/>
  <c r="BX207" i="12"/>
  <c r="BW207" i="12"/>
  <c r="BV207" i="12"/>
  <c r="BU207" i="12"/>
  <c r="BT207" i="12"/>
  <c r="BS207" i="12"/>
  <c r="BR207" i="12"/>
  <c r="BQ207" i="12"/>
  <c r="BP207" i="12"/>
  <c r="BO207" i="12"/>
  <c r="BN207" i="12"/>
  <c r="BM207" i="12"/>
  <c r="BL207" i="12"/>
  <c r="BK207" i="12"/>
  <c r="BJ207" i="12"/>
  <c r="BI207" i="12"/>
  <c r="BH207" i="12"/>
  <c r="BG207" i="12"/>
  <c r="BF207" i="12"/>
  <c r="BE207" i="12"/>
  <c r="BD207" i="12"/>
  <c r="BC207" i="12"/>
  <c r="BB207" i="12"/>
  <c r="BA207" i="12"/>
  <c r="AZ207" i="12"/>
  <c r="AY207" i="12"/>
  <c r="AX207" i="12"/>
  <c r="EF206" i="12"/>
  <c r="EE206" i="12"/>
  <c r="ED206" i="12"/>
  <c r="EC206" i="12"/>
  <c r="EB206" i="12"/>
  <c r="EA206" i="12"/>
  <c r="DZ206" i="12"/>
  <c r="DY206" i="12"/>
  <c r="DX206" i="12"/>
  <c r="DW206" i="12"/>
  <c r="DV206" i="12"/>
  <c r="DU206" i="12"/>
  <c r="DT206" i="12"/>
  <c r="DS206" i="12"/>
  <c r="DR206" i="12"/>
  <c r="DQ206" i="12"/>
  <c r="DP206" i="12"/>
  <c r="DO206" i="12"/>
  <c r="DN206" i="12"/>
  <c r="DM206" i="12"/>
  <c r="DL206" i="12"/>
  <c r="DK206" i="12"/>
  <c r="DJ206" i="12"/>
  <c r="DI206" i="12"/>
  <c r="DH206" i="12"/>
  <c r="DG206" i="12"/>
  <c r="DF206" i="12"/>
  <c r="DE206" i="12"/>
  <c r="DD206" i="12"/>
  <c r="DC206" i="12"/>
  <c r="DB206" i="12"/>
  <c r="DA206" i="12"/>
  <c r="CZ206" i="12"/>
  <c r="CY206" i="12"/>
  <c r="CX206" i="12"/>
  <c r="CW206" i="12"/>
  <c r="CV206" i="12"/>
  <c r="CU206" i="12"/>
  <c r="CT206" i="12"/>
  <c r="CS206" i="12"/>
  <c r="CR206" i="12"/>
  <c r="CQ206" i="12"/>
  <c r="CP206" i="12"/>
  <c r="CO206" i="12"/>
  <c r="CN206" i="12"/>
  <c r="CM206" i="12"/>
  <c r="CL206" i="12"/>
  <c r="CK206" i="12"/>
  <c r="CJ206" i="12"/>
  <c r="CI206" i="12"/>
  <c r="CH206" i="12"/>
  <c r="CG206" i="12"/>
  <c r="CF206" i="12"/>
  <c r="CE206" i="12"/>
  <c r="CD206" i="12"/>
  <c r="CC206" i="12"/>
  <c r="CB206" i="12"/>
  <c r="CA206" i="12"/>
  <c r="BZ206" i="12"/>
  <c r="BY206" i="12"/>
  <c r="BX206" i="12"/>
  <c r="BW206" i="12"/>
  <c r="BV206" i="12"/>
  <c r="BU206" i="12"/>
  <c r="BT206" i="12"/>
  <c r="BS206" i="12"/>
  <c r="BR206" i="12"/>
  <c r="BQ206" i="12"/>
  <c r="BP206" i="12"/>
  <c r="BO206" i="12"/>
  <c r="BN206" i="12"/>
  <c r="BM206" i="12"/>
  <c r="BL206" i="12"/>
  <c r="BK206" i="12"/>
  <c r="BJ206" i="12"/>
  <c r="BI206" i="12"/>
  <c r="BH206" i="12"/>
  <c r="BG206" i="12"/>
  <c r="BF206" i="12"/>
  <c r="BE206" i="12"/>
  <c r="BD206" i="12"/>
  <c r="BC206" i="12"/>
  <c r="BB206" i="12"/>
  <c r="BA206" i="12"/>
  <c r="AZ206" i="12"/>
  <c r="AY206" i="12"/>
  <c r="AX206" i="12"/>
  <c r="EI205" i="12"/>
  <c r="EH205" i="12"/>
  <c r="EF205" i="12"/>
  <c r="EE205" i="12"/>
  <c r="ED205" i="12"/>
  <c r="EC205" i="12"/>
  <c r="EB205" i="12"/>
  <c r="EA205" i="12"/>
  <c r="DZ205" i="12"/>
  <c r="DY205" i="12"/>
  <c r="DX205" i="12"/>
  <c r="DW205" i="12"/>
  <c r="DV205" i="12"/>
  <c r="DU205" i="12"/>
  <c r="DT205" i="12"/>
  <c r="DS205" i="12"/>
  <c r="DR205" i="12"/>
  <c r="DQ205" i="12"/>
  <c r="DP205" i="12"/>
  <c r="DO205" i="12"/>
  <c r="DN205" i="12"/>
  <c r="DM205" i="12"/>
  <c r="DL205" i="12"/>
  <c r="DK205" i="12"/>
  <c r="DJ205" i="12"/>
  <c r="DI205" i="12"/>
  <c r="DH205" i="12"/>
  <c r="DG205" i="12"/>
  <c r="DF205" i="12"/>
  <c r="DE205" i="12"/>
  <c r="DD205" i="12"/>
  <c r="DC205" i="12"/>
  <c r="DB205" i="12"/>
  <c r="DA205" i="12"/>
  <c r="CZ205" i="12"/>
  <c r="CY205" i="12"/>
  <c r="CX205" i="12"/>
  <c r="CW205" i="12"/>
  <c r="CV205" i="12"/>
  <c r="CU205" i="12"/>
  <c r="CT205" i="12"/>
  <c r="CS205" i="12"/>
  <c r="CR205" i="12"/>
  <c r="CQ205" i="12"/>
  <c r="CP205" i="12"/>
  <c r="CO205" i="12"/>
  <c r="CN205" i="12"/>
  <c r="CM205" i="12"/>
  <c r="CL205" i="12"/>
  <c r="CK205" i="12"/>
  <c r="CJ205" i="12"/>
  <c r="CI205" i="12"/>
  <c r="CH205" i="12"/>
  <c r="CG205" i="12"/>
  <c r="CF205" i="12"/>
  <c r="CE205" i="12"/>
  <c r="CD205" i="12"/>
  <c r="CC205" i="12"/>
  <c r="CB205" i="12"/>
  <c r="CA205" i="12"/>
  <c r="BZ205" i="12"/>
  <c r="BY205" i="12"/>
  <c r="BX205" i="12"/>
  <c r="BW205" i="12"/>
  <c r="BV205" i="12"/>
  <c r="BU205" i="12"/>
  <c r="BT205" i="12"/>
  <c r="BS205" i="12"/>
  <c r="BR205" i="12"/>
  <c r="BQ205" i="12"/>
  <c r="BP205" i="12"/>
  <c r="BO205" i="12"/>
  <c r="BN205" i="12"/>
  <c r="BM205" i="12"/>
  <c r="BL205" i="12"/>
  <c r="BK205" i="12"/>
  <c r="BJ205" i="12"/>
  <c r="BI205" i="12"/>
  <c r="BH205" i="12"/>
  <c r="BG205" i="12"/>
  <c r="BF205" i="12"/>
  <c r="BE205" i="12"/>
  <c r="BD205" i="12"/>
  <c r="BC205" i="12"/>
  <c r="BB205" i="12"/>
  <c r="BA205" i="12"/>
  <c r="AZ205" i="12"/>
  <c r="AY205" i="12"/>
  <c r="AX205" i="12"/>
  <c r="EK204" i="12"/>
  <c r="EJ204" i="12"/>
  <c r="EI204" i="12"/>
  <c r="EH204" i="12"/>
  <c r="EG204" i="12"/>
  <c r="EF204" i="12"/>
  <c r="EE204" i="12"/>
  <c r="ED204" i="12"/>
  <c r="EC204" i="12"/>
  <c r="EB204" i="12"/>
  <c r="EA204" i="12"/>
  <c r="DZ204" i="12"/>
  <c r="DY204" i="12"/>
  <c r="DX204" i="12"/>
  <c r="DW204" i="12"/>
  <c r="DV204" i="12"/>
  <c r="DU204" i="12"/>
  <c r="DT204" i="12"/>
  <c r="DS204" i="12"/>
  <c r="DR204" i="12"/>
  <c r="DQ204" i="12"/>
  <c r="DP204" i="12"/>
  <c r="DO204" i="12"/>
  <c r="DN204" i="12"/>
  <c r="DM204" i="12"/>
  <c r="DL204" i="12"/>
  <c r="DK204" i="12"/>
  <c r="DJ204" i="12"/>
  <c r="DI204" i="12"/>
  <c r="DH204" i="12"/>
  <c r="DG204" i="12"/>
  <c r="DF204" i="12"/>
  <c r="DE204" i="12"/>
  <c r="DD204" i="12"/>
  <c r="DC204" i="12"/>
  <c r="DB204" i="12"/>
  <c r="DA204" i="12"/>
  <c r="CZ204" i="12"/>
  <c r="CY204" i="12"/>
  <c r="CX204" i="12"/>
  <c r="CW204" i="12"/>
  <c r="CV204" i="12"/>
  <c r="CU204" i="12"/>
  <c r="CT204" i="12"/>
  <c r="CS204" i="12"/>
  <c r="CR204" i="12"/>
  <c r="CQ204" i="12"/>
  <c r="CP204" i="12"/>
  <c r="CO204" i="12"/>
  <c r="CN204" i="12"/>
  <c r="CM204" i="12"/>
  <c r="CL204" i="12"/>
  <c r="CK204" i="12"/>
  <c r="CJ204" i="12"/>
  <c r="CI204" i="12"/>
  <c r="CH204" i="12"/>
  <c r="CG204" i="12"/>
  <c r="CF204" i="12"/>
  <c r="CE204" i="12"/>
  <c r="CD204" i="12"/>
  <c r="CC204" i="12"/>
  <c r="CB204" i="12"/>
  <c r="CA204" i="12"/>
  <c r="BZ204" i="12"/>
  <c r="BY204" i="12"/>
  <c r="BX204" i="12"/>
  <c r="BW204" i="12"/>
  <c r="BV204" i="12"/>
  <c r="BU204" i="12"/>
  <c r="BT204" i="12"/>
  <c r="BS204" i="12"/>
  <c r="BR204" i="12"/>
  <c r="BQ204" i="12"/>
  <c r="BP204" i="12"/>
  <c r="BO204" i="12"/>
  <c r="BN204" i="12"/>
  <c r="BM204" i="12"/>
  <c r="BL204" i="12"/>
  <c r="BK204" i="12"/>
  <c r="BJ204" i="12"/>
  <c r="BI204" i="12"/>
  <c r="BH204" i="12"/>
  <c r="BG204" i="12"/>
  <c r="BF204" i="12"/>
  <c r="BE204" i="12"/>
  <c r="BD204" i="12"/>
  <c r="BC204" i="12"/>
  <c r="BB204" i="12"/>
  <c r="BA204" i="12"/>
  <c r="AZ204" i="12"/>
  <c r="AY204" i="12"/>
  <c r="AX204" i="12"/>
  <c r="AW204" i="12"/>
  <c r="EL203" i="12"/>
  <c r="EK203" i="12"/>
  <c r="EJ203" i="12"/>
  <c r="EI203" i="12"/>
  <c r="EH203" i="12"/>
  <c r="EG203" i="12"/>
  <c r="EF203" i="12"/>
  <c r="EE203" i="12"/>
  <c r="ED203" i="12"/>
  <c r="EC203" i="12"/>
  <c r="EB203" i="12"/>
  <c r="EA203" i="12"/>
  <c r="DZ203" i="12"/>
  <c r="DY203" i="12"/>
  <c r="DX203" i="12"/>
  <c r="DW203" i="12"/>
  <c r="DV203" i="12"/>
  <c r="DU203" i="12"/>
  <c r="DT203" i="12"/>
  <c r="DS203" i="12"/>
  <c r="DR203" i="12"/>
  <c r="DQ203" i="12"/>
  <c r="DP203" i="12"/>
  <c r="DO203" i="12"/>
  <c r="DN203" i="12"/>
  <c r="DM203" i="12"/>
  <c r="DL203" i="12"/>
  <c r="DK203" i="12"/>
  <c r="DJ203" i="12"/>
  <c r="DI203" i="12"/>
  <c r="DH203" i="12"/>
  <c r="DG203" i="12"/>
  <c r="DF203" i="12"/>
  <c r="DE203" i="12"/>
  <c r="DD203" i="12"/>
  <c r="DC203" i="12"/>
  <c r="DB203" i="12"/>
  <c r="DA203" i="12"/>
  <c r="CZ203" i="12"/>
  <c r="CY203" i="12"/>
  <c r="CX203" i="12"/>
  <c r="CW203" i="12"/>
  <c r="CV203" i="12"/>
  <c r="CU203" i="12"/>
  <c r="CT203" i="12"/>
  <c r="CS203" i="12"/>
  <c r="CR203" i="12"/>
  <c r="CQ203" i="12"/>
  <c r="CP203" i="12"/>
  <c r="CO203" i="12"/>
  <c r="CN203" i="12"/>
  <c r="CM203" i="12"/>
  <c r="CL203" i="12"/>
  <c r="CK203" i="12"/>
  <c r="CJ203" i="12"/>
  <c r="CI203" i="12"/>
  <c r="CH203" i="12"/>
  <c r="CG203" i="12"/>
  <c r="CF203" i="12"/>
  <c r="CE203" i="12"/>
  <c r="CD203" i="12"/>
  <c r="CC203" i="12"/>
  <c r="CB203" i="12"/>
  <c r="CA203" i="12"/>
  <c r="BZ203" i="12"/>
  <c r="BY203" i="12"/>
  <c r="BX203" i="12"/>
  <c r="BW203" i="12"/>
  <c r="BV203" i="12"/>
  <c r="BU203" i="12"/>
  <c r="BT203" i="12"/>
  <c r="BS203" i="12"/>
  <c r="BR203" i="12"/>
  <c r="BQ203" i="12"/>
  <c r="BP203" i="12"/>
  <c r="BO203" i="12"/>
  <c r="BN203" i="12"/>
  <c r="BM203" i="12"/>
  <c r="BL203" i="12"/>
  <c r="BK203" i="12"/>
  <c r="BJ203" i="12"/>
  <c r="BI203" i="12"/>
  <c r="BH203" i="12"/>
  <c r="BG203" i="12"/>
  <c r="BF203" i="12"/>
  <c r="BE203" i="12"/>
  <c r="BD203" i="12"/>
  <c r="BC203" i="12"/>
  <c r="BB203" i="12"/>
  <c r="BA203" i="12"/>
  <c r="AZ203" i="12"/>
  <c r="AY203" i="12"/>
  <c r="AX203" i="12"/>
  <c r="EM202" i="12"/>
  <c r="EL202" i="12"/>
  <c r="EK202" i="12"/>
  <c r="EJ202" i="12"/>
  <c r="EI202" i="12"/>
  <c r="EH202" i="12"/>
  <c r="EG202" i="12"/>
  <c r="EF202" i="12"/>
  <c r="EE202" i="12"/>
  <c r="ED202" i="12"/>
  <c r="EC202" i="12"/>
  <c r="EB202" i="12"/>
  <c r="EA202" i="12"/>
  <c r="DZ202" i="12"/>
  <c r="DY202" i="12"/>
  <c r="DX202" i="12"/>
  <c r="DW202" i="12"/>
  <c r="DV202" i="12"/>
  <c r="DU202" i="12"/>
  <c r="DT202" i="12"/>
  <c r="DS202" i="12"/>
  <c r="DR202" i="12"/>
  <c r="DQ202" i="12"/>
  <c r="DP202" i="12"/>
  <c r="DO202" i="12"/>
  <c r="DN202" i="12"/>
  <c r="DM202" i="12"/>
  <c r="DL202" i="12"/>
  <c r="DK202" i="12"/>
  <c r="DJ202" i="12"/>
  <c r="DI202" i="12"/>
  <c r="DH202" i="12"/>
  <c r="DG202" i="12"/>
  <c r="DF202" i="12"/>
  <c r="DE202" i="12"/>
  <c r="DD202" i="12"/>
  <c r="DC202" i="12"/>
  <c r="DB202" i="12"/>
  <c r="DA202" i="12"/>
  <c r="CZ202" i="12"/>
  <c r="CY202" i="12"/>
  <c r="CX202" i="12"/>
  <c r="CW202" i="12"/>
  <c r="CV202" i="12"/>
  <c r="CU202" i="12"/>
  <c r="CT202" i="12"/>
  <c r="CS202" i="12"/>
  <c r="CR202" i="12"/>
  <c r="CQ202" i="12"/>
  <c r="CP202" i="12"/>
  <c r="CO202" i="12"/>
  <c r="CN202" i="12"/>
  <c r="CM202" i="12"/>
  <c r="CL202" i="12"/>
  <c r="CK202" i="12"/>
  <c r="CJ202" i="12"/>
  <c r="CI202" i="12"/>
  <c r="CH202" i="12"/>
  <c r="CG202" i="12"/>
  <c r="CF202" i="12"/>
  <c r="CE202" i="12"/>
  <c r="CD202" i="12"/>
  <c r="CC202" i="12"/>
  <c r="CB202" i="12"/>
  <c r="CA202" i="12"/>
  <c r="BZ202" i="12"/>
  <c r="BY202" i="12"/>
  <c r="BX202" i="12"/>
  <c r="BW202" i="12"/>
  <c r="BV202" i="12"/>
  <c r="BU202" i="12"/>
  <c r="BT202" i="12"/>
  <c r="BS202" i="12"/>
  <c r="BR202" i="12"/>
  <c r="BQ202" i="12"/>
  <c r="BP202" i="12"/>
  <c r="BO202" i="12"/>
  <c r="BN202" i="12"/>
  <c r="BM202" i="12"/>
  <c r="BL202" i="12"/>
  <c r="BK202" i="12"/>
  <c r="BJ202" i="12"/>
  <c r="BI202" i="12"/>
  <c r="BH202" i="12"/>
  <c r="BG202" i="12"/>
  <c r="BF202" i="12"/>
  <c r="BE202" i="12"/>
  <c r="BD202" i="12"/>
  <c r="BC202" i="12"/>
  <c r="BB202" i="12"/>
  <c r="BA202" i="12"/>
  <c r="AZ202" i="12"/>
  <c r="AY202" i="12"/>
  <c r="AX202" i="12"/>
  <c r="EN201" i="12"/>
  <c r="EM201" i="12"/>
  <c r="EL201" i="12"/>
  <c r="EK201" i="12"/>
  <c r="EJ201" i="12"/>
  <c r="EI201" i="12"/>
  <c r="EH201" i="12"/>
  <c r="EG201" i="12"/>
  <c r="EF201" i="12"/>
  <c r="EE201" i="12"/>
  <c r="ED201" i="12"/>
  <c r="EC201" i="12"/>
  <c r="EB201" i="12"/>
  <c r="EA201" i="12"/>
  <c r="DZ201" i="12"/>
  <c r="DY201" i="12"/>
  <c r="DX201" i="12"/>
  <c r="DW201" i="12"/>
  <c r="DV201" i="12"/>
  <c r="DU201" i="12"/>
  <c r="DT201" i="12"/>
  <c r="DS201" i="12"/>
  <c r="DR201" i="12"/>
  <c r="DQ201" i="12"/>
  <c r="DP201" i="12"/>
  <c r="DO201" i="12"/>
  <c r="DN201" i="12"/>
  <c r="DM201" i="12"/>
  <c r="DL201" i="12"/>
  <c r="DK201" i="12"/>
  <c r="DJ201" i="12"/>
  <c r="DI201" i="12"/>
  <c r="DH201" i="12"/>
  <c r="DG201" i="12"/>
  <c r="DF201" i="12"/>
  <c r="DE201" i="12"/>
  <c r="DD201" i="12"/>
  <c r="DC201" i="12"/>
  <c r="DB201" i="12"/>
  <c r="DA201" i="12"/>
  <c r="CZ201" i="12"/>
  <c r="CY201" i="12"/>
  <c r="CX201" i="12"/>
  <c r="CW201" i="12"/>
  <c r="CV201" i="12"/>
  <c r="CU201" i="12"/>
  <c r="CT201" i="12"/>
  <c r="CS201" i="12"/>
  <c r="CR201" i="12"/>
  <c r="CQ201" i="12"/>
  <c r="CP201" i="12"/>
  <c r="CO201" i="12"/>
  <c r="CN201" i="12"/>
  <c r="CM201" i="12"/>
  <c r="CL201" i="12"/>
  <c r="CK201" i="12"/>
  <c r="CJ201" i="12"/>
  <c r="CI201" i="12"/>
  <c r="CH201" i="12"/>
  <c r="CG201" i="12"/>
  <c r="CF201" i="12"/>
  <c r="CE201" i="12"/>
  <c r="CD201" i="12"/>
  <c r="CC201" i="12"/>
  <c r="CB201" i="12"/>
  <c r="CA201" i="12"/>
  <c r="BZ201" i="12"/>
  <c r="BY201" i="12"/>
  <c r="BX201" i="12"/>
  <c r="BW201" i="12"/>
  <c r="BV201" i="12"/>
  <c r="BU201" i="12"/>
  <c r="BT201" i="12"/>
  <c r="BS201" i="12"/>
  <c r="BR201" i="12"/>
  <c r="BQ201" i="12"/>
  <c r="BP201" i="12"/>
  <c r="BO201" i="12"/>
  <c r="BN201" i="12"/>
  <c r="BM201" i="12"/>
  <c r="BL201" i="12"/>
  <c r="BK201" i="12"/>
  <c r="BJ201" i="12"/>
  <c r="BI201" i="12"/>
  <c r="BH201" i="12"/>
  <c r="BG201" i="12"/>
  <c r="BF201" i="12"/>
  <c r="BE201" i="12"/>
  <c r="BD201" i="12"/>
  <c r="BC201" i="12"/>
  <c r="BB201" i="12"/>
  <c r="BA201" i="12"/>
  <c r="AZ201" i="12"/>
  <c r="EN200" i="12"/>
  <c r="EM200" i="12"/>
  <c r="EL200" i="12"/>
  <c r="EK200" i="12"/>
  <c r="EJ200" i="12"/>
  <c r="EI200" i="12"/>
  <c r="EH200" i="12"/>
  <c r="EG200" i="12"/>
  <c r="EF200" i="12"/>
  <c r="EE200" i="12"/>
  <c r="ED200" i="12"/>
  <c r="EC200" i="12"/>
  <c r="EB200" i="12"/>
  <c r="EA200" i="12"/>
  <c r="DZ200" i="12"/>
  <c r="DY200" i="12"/>
  <c r="DX200" i="12"/>
  <c r="DW200" i="12"/>
  <c r="DV200" i="12"/>
  <c r="DU200" i="12"/>
  <c r="DT200" i="12"/>
  <c r="DS200" i="12"/>
  <c r="DR200" i="12"/>
  <c r="DQ200" i="12"/>
  <c r="DP200" i="12"/>
  <c r="DO200" i="12"/>
  <c r="DN200" i="12"/>
  <c r="DM200" i="12"/>
  <c r="DL200" i="12"/>
  <c r="DK200" i="12"/>
  <c r="DJ200" i="12"/>
  <c r="DI200" i="12"/>
  <c r="DH200" i="12"/>
  <c r="DG200" i="12"/>
  <c r="DF200" i="12"/>
  <c r="DE200" i="12"/>
  <c r="DD200" i="12"/>
  <c r="DC200" i="12"/>
  <c r="DB200" i="12"/>
  <c r="DA200" i="12"/>
  <c r="CZ200" i="12"/>
  <c r="CY200" i="12"/>
  <c r="CX200" i="12"/>
  <c r="CW200" i="12"/>
  <c r="CV200" i="12"/>
  <c r="CU200" i="12"/>
  <c r="CT200" i="12"/>
  <c r="CS200" i="12"/>
  <c r="CR200" i="12"/>
  <c r="CQ200" i="12"/>
  <c r="CP200" i="12"/>
  <c r="CO200" i="12"/>
  <c r="CN200" i="12"/>
  <c r="CM200" i="12"/>
  <c r="CL200" i="12"/>
  <c r="CK200" i="12"/>
  <c r="CJ200" i="12"/>
  <c r="CI200" i="12"/>
  <c r="CH200" i="12"/>
  <c r="CG200" i="12"/>
  <c r="CF200" i="12"/>
  <c r="CE200" i="12"/>
  <c r="CD200" i="12"/>
  <c r="CC200" i="12"/>
  <c r="CB200" i="12"/>
  <c r="CA200" i="12"/>
  <c r="BZ200" i="12"/>
  <c r="BY200" i="12"/>
  <c r="BX200" i="12"/>
  <c r="BW200" i="12"/>
  <c r="BV200" i="12"/>
  <c r="BU200" i="12"/>
  <c r="BT200" i="12"/>
  <c r="BS200" i="12"/>
  <c r="BR200" i="12"/>
  <c r="BQ200" i="12"/>
  <c r="BP200" i="12"/>
  <c r="BO200" i="12"/>
  <c r="BN200" i="12"/>
  <c r="BM200" i="12"/>
  <c r="BL200" i="12"/>
  <c r="BK200" i="12"/>
  <c r="BJ200" i="12"/>
  <c r="BI200" i="12"/>
  <c r="BH200" i="12"/>
  <c r="BG200" i="12"/>
  <c r="BF200" i="12"/>
  <c r="BE200" i="12"/>
  <c r="BD200" i="12"/>
  <c r="BC200" i="12"/>
  <c r="BB200" i="12"/>
  <c r="BA200" i="12"/>
  <c r="AZ200" i="12"/>
  <c r="AY200" i="12"/>
  <c r="AX200" i="12"/>
  <c r="EO199" i="12"/>
  <c r="EN199" i="12"/>
  <c r="EM199" i="12"/>
  <c r="EL199" i="12"/>
  <c r="EK199" i="12"/>
  <c r="EJ199" i="12"/>
  <c r="EI199" i="12"/>
  <c r="EH199" i="12"/>
  <c r="EG199" i="12"/>
  <c r="EF199" i="12"/>
  <c r="EE199" i="12"/>
  <c r="ED199" i="12"/>
  <c r="EC199" i="12"/>
  <c r="EB199" i="12"/>
  <c r="EA199" i="12"/>
  <c r="DZ199" i="12"/>
  <c r="DY199" i="12"/>
  <c r="DX199" i="12"/>
  <c r="DW199" i="12"/>
  <c r="DV199" i="12"/>
  <c r="DU199" i="12"/>
  <c r="DT199" i="12"/>
  <c r="DS199" i="12"/>
  <c r="DR199" i="12"/>
  <c r="DQ199" i="12"/>
  <c r="DP199" i="12"/>
  <c r="DO199" i="12"/>
  <c r="DN199" i="12"/>
  <c r="DM199" i="12"/>
  <c r="DL199" i="12"/>
  <c r="DK199" i="12"/>
  <c r="DJ199" i="12"/>
  <c r="DI199" i="12"/>
  <c r="DH199" i="12"/>
  <c r="DG199" i="12"/>
  <c r="DF199" i="12"/>
  <c r="DE199" i="12"/>
  <c r="DD199" i="12"/>
  <c r="DC199" i="12"/>
  <c r="DB199" i="12"/>
  <c r="DA199" i="12"/>
  <c r="CZ199" i="12"/>
  <c r="CY199" i="12"/>
  <c r="CX199" i="12"/>
  <c r="CW199" i="12"/>
  <c r="CV199" i="12"/>
  <c r="CU199" i="12"/>
  <c r="CT199" i="12"/>
  <c r="CS199" i="12"/>
  <c r="CR199" i="12"/>
  <c r="CQ199" i="12"/>
  <c r="CP199" i="12"/>
  <c r="CO199" i="12"/>
  <c r="CN199" i="12"/>
  <c r="CM199" i="12"/>
  <c r="CL199" i="12"/>
  <c r="CK199" i="12"/>
  <c r="CJ199" i="12"/>
  <c r="CI199" i="12"/>
  <c r="CH199" i="12"/>
  <c r="CG199" i="12"/>
  <c r="CF199" i="12"/>
  <c r="CE199" i="12"/>
  <c r="CD199" i="12"/>
  <c r="CC199" i="12"/>
  <c r="CB199" i="12"/>
  <c r="CA199" i="12"/>
  <c r="BZ199" i="12"/>
  <c r="BY199" i="12"/>
  <c r="BX199" i="12"/>
  <c r="BW199" i="12"/>
  <c r="BV199" i="12"/>
  <c r="BU199" i="12"/>
  <c r="BT199" i="12"/>
  <c r="BS199" i="12"/>
  <c r="BR199" i="12"/>
  <c r="BQ199" i="12"/>
  <c r="BP199" i="12"/>
  <c r="BO199" i="12"/>
  <c r="BN199" i="12"/>
  <c r="BM199" i="12"/>
  <c r="BL199" i="12"/>
  <c r="BK199" i="12"/>
  <c r="BJ199" i="12"/>
  <c r="BI199" i="12"/>
  <c r="BH199" i="12"/>
  <c r="BG199" i="12"/>
  <c r="BF199" i="12"/>
  <c r="BE199" i="12"/>
  <c r="BD199" i="12"/>
  <c r="BC199" i="12"/>
  <c r="BB199" i="12"/>
  <c r="BA199" i="12"/>
  <c r="AZ199" i="12"/>
  <c r="AY199" i="12"/>
  <c r="EO198" i="12"/>
  <c r="EN198" i="12"/>
  <c r="EM198" i="12"/>
  <c r="EL198" i="12"/>
  <c r="EK198" i="12"/>
  <c r="EJ198" i="12"/>
  <c r="EI198" i="12"/>
  <c r="EH198" i="12"/>
  <c r="EG198" i="12"/>
  <c r="EF198" i="12"/>
  <c r="EE198" i="12"/>
  <c r="ED198" i="12"/>
  <c r="EC198" i="12"/>
  <c r="EB198" i="12"/>
  <c r="EA198" i="12"/>
  <c r="DZ198" i="12"/>
  <c r="DY198" i="12"/>
  <c r="DX198" i="12"/>
  <c r="DW198" i="12"/>
  <c r="DV198" i="12"/>
  <c r="DU198" i="12"/>
  <c r="DT198" i="12"/>
  <c r="DS198" i="12"/>
  <c r="DR198" i="12"/>
  <c r="DQ198" i="12"/>
  <c r="DP198" i="12"/>
  <c r="DO198" i="12"/>
  <c r="DN198" i="12"/>
  <c r="DM198" i="12"/>
  <c r="DL198" i="12"/>
  <c r="DK198" i="12"/>
  <c r="DJ198" i="12"/>
  <c r="DI198" i="12"/>
  <c r="DH198" i="12"/>
  <c r="DG198" i="12"/>
  <c r="DF198" i="12"/>
  <c r="DE198" i="12"/>
  <c r="DD198" i="12"/>
  <c r="DC198" i="12"/>
  <c r="DB198" i="12"/>
  <c r="DA198" i="12"/>
  <c r="CZ198" i="12"/>
  <c r="CY198" i="12"/>
  <c r="CX198" i="12"/>
  <c r="CW198" i="12"/>
  <c r="CV198" i="12"/>
  <c r="CU198" i="12"/>
  <c r="CT198" i="12"/>
  <c r="CS198" i="12"/>
  <c r="CR198" i="12"/>
  <c r="CQ198" i="12"/>
  <c r="CP198" i="12"/>
  <c r="CO198" i="12"/>
  <c r="CN198" i="12"/>
  <c r="CM198" i="12"/>
  <c r="CL198" i="12"/>
  <c r="CK198" i="12"/>
  <c r="CJ198" i="12"/>
  <c r="CI198" i="12"/>
  <c r="CH198" i="12"/>
  <c r="CG198" i="12"/>
  <c r="CF198" i="12"/>
  <c r="CE198" i="12"/>
  <c r="CD198" i="12"/>
  <c r="CC198" i="12"/>
  <c r="CB198" i="12"/>
  <c r="CA198" i="12"/>
  <c r="BZ198" i="12"/>
  <c r="BY198" i="12"/>
  <c r="BX198" i="12"/>
  <c r="BW198" i="12"/>
  <c r="BV198" i="12"/>
  <c r="BU198" i="12"/>
  <c r="BT198" i="12"/>
  <c r="BS198" i="12"/>
  <c r="BR198" i="12"/>
  <c r="BQ198" i="12"/>
  <c r="BP198" i="12"/>
  <c r="BO198" i="12"/>
  <c r="BN198" i="12"/>
  <c r="BM198" i="12"/>
  <c r="BL198" i="12"/>
  <c r="BK198" i="12"/>
  <c r="BJ198" i="12"/>
  <c r="BI198" i="12"/>
  <c r="BH198" i="12"/>
  <c r="BG198" i="12"/>
  <c r="BF198" i="12"/>
  <c r="BE198" i="12"/>
  <c r="BD198" i="12"/>
  <c r="BC198" i="12"/>
  <c r="BB198" i="12"/>
  <c r="BA198" i="12"/>
  <c r="AZ198" i="12"/>
  <c r="AY198" i="12"/>
  <c r="EP197" i="12"/>
  <c r="EO197" i="12"/>
  <c r="EN197" i="12"/>
  <c r="EM197" i="12"/>
  <c r="EL197" i="12"/>
  <c r="EK197" i="12"/>
  <c r="EJ197" i="12"/>
  <c r="EI197" i="12"/>
  <c r="EH197" i="12"/>
  <c r="EG197" i="12"/>
  <c r="EF197" i="12"/>
  <c r="EE197" i="12"/>
  <c r="ED197" i="12"/>
  <c r="EC197" i="12"/>
  <c r="EB197" i="12"/>
  <c r="EA197" i="12"/>
  <c r="DZ197" i="12"/>
  <c r="DY197" i="12"/>
  <c r="DX197" i="12"/>
  <c r="DW197" i="12"/>
  <c r="DV197" i="12"/>
  <c r="DU197" i="12"/>
  <c r="DT197" i="12"/>
  <c r="DS197" i="12"/>
  <c r="DR197" i="12"/>
  <c r="DQ197" i="12"/>
  <c r="DP197" i="12"/>
  <c r="DO197" i="12"/>
  <c r="DN197" i="12"/>
  <c r="DM197" i="12"/>
  <c r="DL197" i="12"/>
  <c r="DK197" i="12"/>
  <c r="DJ197" i="12"/>
  <c r="DI197" i="12"/>
  <c r="DH197" i="12"/>
  <c r="DG197" i="12"/>
  <c r="DF197" i="12"/>
  <c r="DE197" i="12"/>
  <c r="DD197" i="12"/>
  <c r="DC197" i="12"/>
  <c r="DB197" i="12"/>
  <c r="DA197" i="12"/>
  <c r="CZ197" i="12"/>
  <c r="CY197" i="12"/>
  <c r="CX197" i="12"/>
  <c r="CW197" i="12"/>
  <c r="CV197" i="12"/>
  <c r="CU197" i="12"/>
  <c r="CT197" i="12"/>
  <c r="CS197" i="12"/>
  <c r="CR197" i="12"/>
  <c r="CQ197" i="12"/>
  <c r="CP197" i="12"/>
  <c r="CO197" i="12"/>
  <c r="CN197" i="12"/>
  <c r="CM197" i="12"/>
  <c r="CL197" i="12"/>
  <c r="CK197" i="12"/>
  <c r="CJ197" i="12"/>
  <c r="CI197" i="12"/>
  <c r="CH197" i="12"/>
  <c r="CG197" i="12"/>
  <c r="CF197" i="12"/>
  <c r="CE197" i="12"/>
  <c r="CD197" i="12"/>
  <c r="CC197" i="12"/>
  <c r="CB197" i="12"/>
  <c r="CA197" i="12"/>
  <c r="BZ197" i="12"/>
  <c r="BY197" i="12"/>
  <c r="BX197" i="12"/>
  <c r="BW197" i="12"/>
  <c r="BV197" i="12"/>
  <c r="BU197" i="12"/>
  <c r="BT197" i="12"/>
  <c r="BS197" i="12"/>
  <c r="BR197" i="12"/>
  <c r="BQ197" i="12"/>
  <c r="BP197" i="12"/>
  <c r="BO197" i="12"/>
  <c r="BN197" i="12"/>
  <c r="BM197" i="12"/>
  <c r="BL197" i="12"/>
  <c r="BK197" i="12"/>
  <c r="BJ197" i="12"/>
  <c r="BI197" i="12"/>
  <c r="BH197" i="12"/>
  <c r="BG197" i="12"/>
  <c r="BF197" i="12"/>
  <c r="BE197" i="12"/>
  <c r="BD197" i="12"/>
  <c r="BC197" i="12"/>
  <c r="BB197" i="12"/>
  <c r="BA197" i="12"/>
  <c r="AZ197" i="12"/>
  <c r="AY197" i="12"/>
  <c r="EP196" i="12"/>
  <c r="EO196" i="12"/>
  <c r="EN196" i="12"/>
  <c r="EM196" i="12"/>
  <c r="EL196" i="12"/>
  <c r="EK196" i="12"/>
  <c r="EJ196" i="12"/>
  <c r="EI196" i="12"/>
  <c r="EH196" i="12"/>
  <c r="EG196" i="12"/>
  <c r="EF196" i="12"/>
  <c r="EE196" i="12"/>
  <c r="ED196" i="12"/>
  <c r="EC196" i="12"/>
  <c r="EB196" i="12"/>
  <c r="EA196" i="12"/>
  <c r="DZ196" i="12"/>
  <c r="DY196" i="12"/>
  <c r="DX196" i="12"/>
  <c r="DW196" i="12"/>
  <c r="DV196" i="12"/>
  <c r="DU196" i="12"/>
  <c r="DT196" i="12"/>
  <c r="DS196" i="12"/>
  <c r="DR196" i="12"/>
  <c r="DQ196" i="12"/>
  <c r="DP196" i="12"/>
  <c r="DO196" i="12"/>
  <c r="DN196" i="12"/>
  <c r="DM196" i="12"/>
  <c r="DL196" i="12"/>
  <c r="DK196" i="12"/>
  <c r="DJ196" i="12"/>
  <c r="DI196" i="12"/>
  <c r="DH196" i="12"/>
  <c r="DG196" i="12"/>
  <c r="DF196" i="12"/>
  <c r="DE196" i="12"/>
  <c r="DD196" i="12"/>
  <c r="DC196" i="12"/>
  <c r="DB196" i="12"/>
  <c r="DA196" i="12"/>
  <c r="CZ196" i="12"/>
  <c r="CY196" i="12"/>
  <c r="CX196" i="12"/>
  <c r="CW196" i="12"/>
  <c r="CV196" i="12"/>
  <c r="CU196" i="12"/>
  <c r="CT196" i="12"/>
  <c r="CS196" i="12"/>
  <c r="CR196" i="12"/>
  <c r="CQ196" i="12"/>
  <c r="CP196" i="12"/>
  <c r="CO196" i="12"/>
  <c r="CN196" i="12"/>
  <c r="CM196" i="12"/>
  <c r="CL196" i="12"/>
  <c r="CK196" i="12"/>
  <c r="CJ196" i="12"/>
  <c r="CI196" i="12"/>
  <c r="CH196" i="12"/>
  <c r="CG196" i="12"/>
  <c r="CF196" i="12"/>
  <c r="CE196" i="12"/>
  <c r="CD196" i="12"/>
  <c r="CC196" i="12"/>
  <c r="CB196" i="12"/>
  <c r="CA196" i="12"/>
  <c r="BZ196" i="12"/>
  <c r="BY196" i="12"/>
  <c r="BX196" i="12"/>
  <c r="BW196" i="12"/>
  <c r="BV196" i="12"/>
  <c r="BU196" i="12"/>
  <c r="BT196" i="12"/>
  <c r="BS196" i="12"/>
  <c r="BR196" i="12"/>
  <c r="BQ196" i="12"/>
  <c r="BP196" i="12"/>
  <c r="BO196" i="12"/>
  <c r="BN196" i="12"/>
  <c r="BM196" i="12"/>
  <c r="BL196" i="12"/>
  <c r="BK196" i="12"/>
  <c r="BJ196" i="12"/>
  <c r="BI196" i="12"/>
  <c r="BH196" i="12"/>
  <c r="BG196" i="12"/>
  <c r="BF196" i="12"/>
  <c r="BE196" i="12"/>
  <c r="BD196" i="12"/>
  <c r="BC196" i="12"/>
  <c r="BB196" i="12"/>
  <c r="BA196" i="12"/>
  <c r="AZ196" i="12"/>
  <c r="AY196" i="12"/>
  <c r="EQ195" i="12"/>
  <c r="EP195" i="12"/>
  <c r="EO195" i="12"/>
  <c r="EN195" i="12"/>
  <c r="EM195" i="12"/>
  <c r="EL195" i="12"/>
  <c r="EK195" i="12"/>
  <c r="EJ195" i="12"/>
  <c r="EI195" i="12"/>
  <c r="EH195" i="12"/>
  <c r="EG195" i="12"/>
  <c r="EF195" i="12"/>
  <c r="EE195" i="12"/>
  <c r="ED195" i="12"/>
  <c r="EC195" i="12"/>
  <c r="EB195" i="12"/>
  <c r="EA195" i="12"/>
  <c r="DZ195" i="12"/>
  <c r="DY195" i="12"/>
  <c r="DX195" i="12"/>
  <c r="DW195" i="12"/>
  <c r="DV195" i="12"/>
  <c r="DU195" i="12"/>
  <c r="DT195" i="12"/>
  <c r="DS195" i="12"/>
  <c r="DR195" i="12"/>
  <c r="DQ195" i="12"/>
  <c r="DP195" i="12"/>
  <c r="DO195" i="12"/>
  <c r="DN195" i="12"/>
  <c r="DM195" i="12"/>
  <c r="DL195" i="12"/>
  <c r="DK195" i="12"/>
  <c r="DJ195" i="12"/>
  <c r="DI195" i="12"/>
  <c r="DH195" i="12"/>
  <c r="DG195" i="12"/>
  <c r="DF195" i="12"/>
  <c r="DE195" i="12"/>
  <c r="DD195" i="12"/>
  <c r="DC195" i="12"/>
  <c r="DB195" i="12"/>
  <c r="DA195" i="12"/>
  <c r="CZ195" i="12"/>
  <c r="CY195" i="12"/>
  <c r="CX195" i="12"/>
  <c r="CW195" i="12"/>
  <c r="CV195" i="12"/>
  <c r="CU195" i="12"/>
  <c r="CT195" i="12"/>
  <c r="CS195" i="12"/>
  <c r="CR195" i="12"/>
  <c r="CQ195" i="12"/>
  <c r="CP195" i="12"/>
  <c r="CO195" i="12"/>
  <c r="CN195" i="12"/>
  <c r="CM195" i="12"/>
  <c r="CL195" i="12"/>
  <c r="CK195" i="12"/>
  <c r="CJ195" i="12"/>
  <c r="CI195" i="12"/>
  <c r="CH195" i="12"/>
  <c r="CG195" i="12"/>
  <c r="CF195" i="12"/>
  <c r="CE195" i="12"/>
  <c r="CD195" i="12"/>
  <c r="CC195" i="12"/>
  <c r="CB195" i="12"/>
  <c r="CA195" i="12"/>
  <c r="BZ195" i="12"/>
  <c r="BY195" i="12"/>
  <c r="BX195" i="12"/>
  <c r="BW195" i="12"/>
  <c r="BV195" i="12"/>
  <c r="BU195" i="12"/>
  <c r="BT195" i="12"/>
  <c r="BS195" i="12"/>
  <c r="BR195" i="12"/>
  <c r="BQ195" i="12"/>
  <c r="BP195" i="12"/>
  <c r="BO195" i="12"/>
  <c r="BN195" i="12"/>
  <c r="BM195" i="12"/>
  <c r="BL195" i="12"/>
  <c r="BK195" i="12"/>
  <c r="BJ195" i="12"/>
  <c r="BI195" i="12"/>
  <c r="BH195" i="12"/>
  <c r="BG195" i="12"/>
  <c r="BF195" i="12"/>
  <c r="BE195" i="12"/>
  <c r="BD195" i="12"/>
  <c r="BC195" i="12"/>
  <c r="BB195" i="12"/>
  <c r="BA195" i="12"/>
  <c r="AZ195" i="12"/>
  <c r="AY195" i="12"/>
  <c r="EQ194" i="12"/>
  <c r="EP194" i="12"/>
  <c r="EO194" i="12"/>
  <c r="EN194" i="12"/>
  <c r="EM194" i="12"/>
  <c r="EL194" i="12"/>
  <c r="EK194" i="12"/>
  <c r="EJ194" i="12"/>
  <c r="EI194" i="12"/>
  <c r="EH194" i="12"/>
  <c r="EG194" i="12"/>
  <c r="EF194" i="12"/>
  <c r="EE194" i="12"/>
  <c r="ED194" i="12"/>
  <c r="EC194" i="12"/>
  <c r="EB194" i="12"/>
  <c r="EA194" i="12"/>
  <c r="DZ194" i="12"/>
  <c r="DY194" i="12"/>
  <c r="DX194" i="12"/>
  <c r="DW194" i="12"/>
  <c r="DV194" i="12"/>
  <c r="DU194" i="12"/>
  <c r="DT194" i="12"/>
  <c r="DS194" i="12"/>
  <c r="DR194" i="12"/>
  <c r="DQ194" i="12"/>
  <c r="DP194" i="12"/>
  <c r="DO194" i="12"/>
  <c r="DN194" i="12"/>
  <c r="DM194" i="12"/>
  <c r="DL194" i="12"/>
  <c r="DK194" i="12"/>
  <c r="DJ194" i="12"/>
  <c r="DI194" i="12"/>
  <c r="DH194" i="12"/>
  <c r="DG194" i="12"/>
  <c r="DF194" i="12"/>
  <c r="DE194" i="12"/>
  <c r="DD194" i="12"/>
  <c r="DC194" i="12"/>
  <c r="DB194" i="12"/>
  <c r="DA194" i="12"/>
  <c r="CZ194" i="12"/>
  <c r="CY194" i="12"/>
  <c r="CX194" i="12"/>
  <c r="CW194" i="12"/>
  <c r="CV194" i="12"/>
  <c r="CU194" i="12"/>
  <c r="CT194" i="12"/>
  <c r="CS194" i="12"/>
  <c r="CR194" i="12"/>
  <c r="CQ194" i="12"/>
  <c r="CP194" i="12"/>
  <c r="CO194" i="12"/>
  <c r="CN194" i="12"/>
  <c r="CM194" i="12"/>
  <c r="CL194" i="12"/>
  <c r="CK194" i="12"/>
  <c r="CJ194" i="12"/>
  <c r="CI194" i="12"/>
  <c r="CH194" i="12"/>
  <c r="CG194" i="12"/>
  <c r="CF194" i="12"/>
  <c r="CE194" i="12"/>
  <c r="CD194" i="12"/>
  <c r="CC194" i="12"/>
  <c r="CB194" i="12"/>
  <c r="CA194" i="12"/>
  <c r="BZ194" i="12"/>
  <c r="BY194" i="12"/>
  <c r="BX194" i="12"/>
  <c r="BW194" i="12"/>
  <c r="BV194" i="12"/>
  <c r="BU194" i="12"/>
  <c r="BT194" i="12"/>
  <c r="BS194" i="12"/>
  <c r="BR194" i="12"/>
  <c r="BQ194" i="12"/>
  <c r="BP194" i="12"/>
  <c r="BO194" i="12"/>
  <c r="BN194" i="12"/>
  <c r="BM194" i="12"/>
  <c r="BL194" i="12"/>
  <c r="BK194" i="12"/>
  <c r="BJ194" i="12"/>
  <c r="BI194" i="12"/>
  <c r="BH194" i="12"/>
  <c r="BG194" i="12"/>
  <c r="BF194" i="12"/>
  <c r="BE194" i="12"/>
  <c r="BD194" i="12"/>
  <c r="BC194" i="12"/>
  <c r="BB194" i="12"/>
  <c r="BA194" i="12"/>
  <c r="AZ194" i="12"/>
  <c r="AY194" i="12"/>
  <c r="AL194" i="12"/>
  <c r="AK194" i="12"/>
  <c r="AJ194" i="12"/>
  <c r="EQ193" i="12"/>
  <c r="EP193" i="12"/>
  <c r="EO193" i="12"/>
  <c r="EN193" i="12"/>
  <c r="EM193" i="12"/>
  <c r="EL193" i="12"/>
  <c r="EK193" i="12"/>
  <c r="EJ193" i="12"/>
  <c r="EI193" i="12"/>
  <c r="EH193" i="12"/>
  <c r="EG193" i="12"/>
  <c r="EF193" i="12"/>
  <c r="EE193" i="12"/>
  <c r="ED193" i="12"/>
  <c r="EC193" i="12"/>
  <c r="EB193" i="12"/>
  <c r="EA193" i="12"/>
  <c r="DZ193" i="12"/>
  <c r="DY193" i="12"/>
  <c r="DX193" i="12"/>
  <c r="DW193" i="12"/>
  <c r="DV193" i="12"/>
  <c r="DU193" i="12"/>
  <c r="DT193" i="12"/>
  <c r="DS193" i="12"/>
  <c r="DR193" i="12"/>
  <c r="DQ193" i="12"/>
  <c r="DP193" i="12"/>
  <c r="DO193" i="12"/>
  <c r="DN193" i="12"/>
  <c r="DM193" i="12"/>
  <c r="DL193" i="12"/>
  <c r="DK193" i="12"/>
  <c r="DJ193" i="12"/>
  <c r="DI193" i="12"/>
  <c r="DH193" i="12"/>
  <c r="DG193" i="12"/>
  <c r="DF193" i="12"/>
  <c r="DE193" i="12"/>
  <c r="DD193" i="12"/>
  <c r="DC193" i="12"/>
  <c r="DB193" i="12"/>
  <c r="DA193" i="12"/>
  <c r="CZ193" i="12"/>
  <c r="CY193" i="12"/>
  <c r="CX193" i="12"/>
  <c r="CW193" i="12"/>
  <c r="CV193" i="12"/>
  <c r="CU193" i="12"/>
  <c r="CT193" i="12"/>
  <c r="CS193" i="12"/>
  <c r="CR193" i="12"/>
  <c r="CQ193" i="12"/>
  <c r="CP193" i="12"/>
  <c r="CO193" i="12"/>
  <c r="CN193" i="12"/>
  <c r="CM193" i="12"/>
  <c r="CL193" i="12"/>
  <c r="CK193" i="12"/>
  <c r="CJ193" i="12"/>
  <c r="CI193" i="12"/>
  <c r="CH193" i="12"/>
  <c r="CG193" i="12"/>
  <c r="CF193" i="12"/>
  <c r="CE193" i="12"/>
  <c r="CD193" i="12"/>
  <c r="CC193" i="12"/>
  <c r="CB193" i="12"/>
  <c r="CA193" i="12"/>
  <c r="BZ193" i="12"/>
  <c r="BY193" i="12"/>
  <c r="BX193" i="12"/>
  <c r="BW193" i="12"/>
  <c r="BV193" i="12"/>
  <c r="BU193" i="12"/>
  <c r="BT193" i="12"/>
  <c r="BS193" i="12"/>
  <c r="BR193" i="12"/>
  <c r="BQ193" i="12"/>
  <c r="BP193" i="12"/>
  <c r="BO193" i="12"/>
  <c r="BN193" i="12"/>
  <c r="BM193" i="12"/>
  <c r="BL193" i="12"/>
  <c r="BK193" i="12"/>
  <c r="BJ193" i="12"/>
  <c r="BI193" i="12"/>
  <c r="BH193" i="12"/>
  <c r="BG193" i="12"/>
  <c r="BF193" i="12"/>
  <c r="BE193" i="12"/>
  <c r="BD193" i="12"/>
  <c r="BC193" i="12"/>
  <c r="BB193" i="12"/>
  <c r="BA193" i="12"/>
  <c r="AZ193" i="12"/>
  <c r="AY193" i="12"/>
  <c r="AM193" i="12"/>
  <c r="AL193" i="12"/>
  <c r="AK193" i="12"/>
  <c r="AJ193" i="12"/>
  <c r="AI193" i="12"/>
  <c r="EQ192" i="12"/>
  <c r="EP192" i="12"/>
  <c r="EO192" i="12"/>
  <c r="EN192" i="12"/>
  <c r="EM192" i="12"/>
  <c r="EL192" i="12"/>
  <c r="EK192" i="12"/>
  <c r="EJ192" i="12"/>
  <c r="EI192" i="12"/>
  <c r="EH192" i="12"/>
  <c r="EG192" i="12"/>
  <c r="EF192" i="12"/>
  <c r="EE192" i="12"/>
  <c r="ED192" i="12"/>
  <c r="EC192" i="12"/>
  <c r="EB192" i="12"/>
  <c r="EA192" i="12"/>
  <c r="DZ192" i="12"/>
  <c r="DY192" i="12"/>
  <c r="DX192" i="12"/>
  <c r="DW192" i="12"/>
  <c r="DV192" i="12"/>
  <c r="DU192" i="12"/>
  <c r="DT192" i="12"/>
  <c r="DS192" i="12"/>
  <c r="DR192" i="12"/>
  <c r="DQ192" i="12"/>
  <c r="DP192" i="12"/>
  <c r="DO192" i="12"/>
  <c r="DN192" i="12"/>
  <c r="DM192" i="12"/>
  <c r="DL192" i="12"/>
  <c r="DK192" i="12"/>
  <c r="DJ192" i="12"/>
  <c r="DI192" i="12"/>
  <c r="DH192" i="12"/>
  <c r="DG192" i="12"/>
  <c r="DF192" i="12"/>
  <c r="DE192" i="12"/>
  <c r="DD192" i="12"/>
  <c r="DC192" i="12"/>
  <c r="DB192" i="12"/>
  <c r="DA192" i="12"/>
  <c r="CZ192" i="12"/>
  <c r="CY192" i="12"/>
  <c r="CX192" i="12"/>
  <c r="CW192" i="12"/>
  <c r="CV192" i="12"/>
  <c r="CU192" i="12"/>
  <c r="CT192" i="12"/>
  <c r="CS192" i="12"/>
  <c r="CR192" i="12"/>
  <c r="CQ192" i="12"/>
  <c r="CP192" i="12"/>
  <c r="CO192" i="12"/>
  <c r="CN192" i="12"/>
  <c r="CM192" i="12"/>
  <c r="CL192" i="12"/>
  <c r="CK192" i="12"/>
  <c r="CJ192" i="12"/>
  <c r="CI192" i="12"/>
  <c r="CH192" i="12"/>
  <c r="CG192" i="12"/>
  <c r="CF192" i="12"/>
  <c r="CE192" i="12"/>
  <c r="CD192" i="12"/>
  <c r="CC192" i="12"/>
  <c r="CB192" i="12"/>
  <c r="CA192" i="12"/>
  <c r="BZ192" i="12"/>
  <c r="BY192" i="12"/>
  <c r="BX192" i="12"/>
  <c r="BW192" i="12"/>
  <c r="BV192" i="12"/>
  <c r="BU192" i="12"/>
  <c r="BT192" i="12"/>
  <c r="BS192" i="12"/>
  <c r="BR192" i="12"/>
  <c r="BQ192" i="12"/>
  <c r="BP192" i="12"/>
  <c r="BO192" i="12"/>
  <c r="BN192" i="12"/>
  <c r="BM192" i="12"/>
  <c r="BL192" i="12"/>
  <c r="BK192" i="12"/>
  <c r="BJ192" i="12"/>
  <c r="BI192" i="12"/>
  <c r="BH192" i="12"/>
  <c r="BG192" i="12"/>
  <c r="BF192" i="12"/>
  <c r="BE192" i="12"/>
  <c r="BD192" i="12"/>
  <c r="BC192" i="12"/>
  <c r="BB192" i="12"/>
  <c r="BA192" i="12"/>
  <c r="AZ192" i="12"/>
  <c r="AY192" i="12"/>
  <c r="AX192" i="12"/>
  <c r="AO192" i="12"/>
  <c r="AN192" i="12"/>
  <c r="AM192" i="12"/>
  <c r="AL192" i="12"/>
  <c r="AK192" i="12"/>
  <c r="AJ192" i="12"/>
  <c r="AI192" i="12"/>
  <c r="AH192" i="12"/>
  <c r="EP191" i="12"/>
  <c r="EO191" i="12"/>
  <c r="EN191" i="12"/>
  <c r="EM191" i="12"/>
  <c r="EL191" i="12"/>
  <c r="EK191" i="12"/>
  <c r="EJ191" i="12"/>
  <c r="EI191" i="12"/>
  <c r="EH191" i="12"/>
  <c r="EG191" i="12"/>
  <c r="EF191" i="12"/>
  <c r="EE191" i="12"/>
  <c r="ED191" i="12"/>
  <c r="EC191" i="12"/>
  <c r="EB191" i="12"/>
  <c r="EA191" i="12"/>
  <c r="DZ191" i="12"/>
  <c r="DY191" i="12"/>
  <c r="DX191" i="12"/>
  <c r="DW191" i="12"/>
  <c r="DV191" i="12"/>
  <c r="DU191" i="12"/>
  <c r="DT191" i="12"/>
  <c r="DS191" i="12"/>
  <c r="DR191" i="12"/>
  <c r="DQ191" i="12"/>
  <c r="DP191" i="12"/>
  <c r="DO191" i="12"/>
  <c r="DN191" i="12"/>
  <c r="DM191" i="12"/>
  <c r="DL191" i="12"/>
  <c r="DK191" i="12"/>
  <c r="DJ191" i="12"/>
  <c r="DI191" i="12"/>
  <c r="DH191" i="12"/>
  <c r="DG191" i="12"/>
  <c r="DF191" i="12"/>
  <c r="DE191" i="12"/>
  <c r="DD191" i="12"/>
  <c r="DC191" i="12"/>
  <c r="DB191" i="12"/>
  <c r="DA191" i="12"/>
  <c r="CZ191" i="12"/>
  <c r="CY191" i="12"/>
  <c r="CX191" i="12"/>
  <c r="CW191" i="12"/>
  <c r="CV191" i="12"/>
  <c r="CU191" i="12"/>
  <c r="CT191" i="12"/>
  <c r="CS191" i="12"/>
  <c r="CR191" i="12"/>
  <c r="CQ191" i="12"/>
  <c r="CP191" i="12"/>
  <c r="CO191" i="12"/>
  <c r="CN191" i="12"/>
  <c r="CM191" i="12"/>
  <c r="CL191" i="12"/>
  <c r="CK191" i="12"/>
  <c r="CJ191" i="12"/>
  <c r="CI191" i="12"/>
  <c r="CH191" i="12"/>
  <c r="CG191" i="12"/>
  <c r="CF191" i="12"/>
  <c r="CE191" i="12"/>
  <c r="CD191" i="12"/>
  <c r="CC191" i="12"/>
  <c r="CB191" i="12"/>
  <c r="CA191" i="12"/>
  <c r="BZ191" i="12"/>
  <c r="BY191" i="12"/>
  <c r="BX191" i="12"/>
  <c r="BW191" i="12"/>
  <c r="BV191" i="12"/>
  <c r="BU191" i="12"/>
  <c r="BT191" i="12"/>
  <c r="BS191" i="12"/>
  <c r="BR191" i="12"/>
  <c r="BQ191" i="12"/>
  <c r="BP191" i="12"/>
  <c r="BO191" i="12"/>
  <c r="BN191" i="12"/>
  <c r="BM191" i="12"/>
  <c r="BL191" i="12"/>
  <c r="BK191" i="12"/>
  <c r="BJ191" i="12"/>
  <c r="BI191" i="12"/>
  <c r="BH191" i="12"/>
  <c r="BG191" i="12"/>
  <c r="BF191" i="12"/>
  <c r="BE191" i="12"/>
  <c r="BC191" i="12"/>
  <c r="BB191" i="12"/>
  <c r="BA191" i="12"/>
  <c r="AZ191" i="12"/>
  <c r="AY191" i="12"/>
  <c r="AX191" i="12"/>
  <c r="AQ191" i="12"/>
  <c r="AP191" i="12"/>
  <c r="AO191" i="12"/>
  <c r="AN191" i="12"/>
  <c r="AM191" i="12"/>
  <c r="AL191" i="12"/>
  <c r="AK191" i="12"/>
  <c r="AJ191" i="12"/>
  <c r="AI191" i="12"/>
  <c r="AH191" i="12"/>
  <c r="EP190" i="12"/>
  <c r="EO190" i="12"/>
  <c r="EN190" i="12"/>
  <c r="EM190" i="12"/>
  <c r="EL190" i="12"/>
  <c r="EK190" i="12"/>
  <c r="EJ190" i="12"/>
  <c r="EI190" i="12"/>
  <c r="EH190" i="12"/>
  <c r="EG190" i="12"/>
  <c r="EF190" i="12"/>
  <c r="EE190" i="12"/>
  <c r="ED190" i="12"/>
  <c r="EC190" i="12"/>
  <c r="EB190" i="12"/>
  <c r="EA190" i="12"/>
  <c r="DZ190" i="12"/>
  <c r="DY190" i="12"/>
  <c r="DX190" i="12"/>
  <c r="DW190" i="12"/>
  <c r="DV190" i="12"/>
  <c r="DU190" i="12"/>
  <c r="DT190" i="12"/>
  <c r="DS190" i="12"/>
  <c r="DR190" i="12"/>
  <c r="DQ190" i="12"/>
  <c r="DP190" i="12"/>
  <c r="DO190" i="12"/>
  <c r="DN190" i="12"/>
  <c r="DM190" i="12"/>
  <c r="DL190" i="12"/>
  <c r="DK190" i="12"/>
  <c r="DJ190" i="12"/>
  <c r="DI190" i="12"/>
  <c r="DH190" i="12"/>
  <c r="DG190" i="12"/>
  <c r="DF190" i="12"/>
  <c r="DE190" i="12"/>
  <c r="DD190" i="12"/>
  <c r="DC190" i="12"/>
  <c r="DB190" i="12"/>
  <c r="DA190" i="12"/>
  <c r="CZ190" i="12"/>
  <c r="CY190" i="12"/>
  <c r="CX190" i="12"/>
  <c r="CW190" i="12"/>
  <c r="CV190" i="12"/>
  <c r="CU190" i="12"/>
  <c r="CT190" i="12"/>
  <c r="CS190" i="12"/>
  <c r="CR190" i="12"/>
  <c r="CQ190" i="12"/>
  <c r="CP190" i="12"/>
  <c r="CO190" i="12"/>
  <c r="CN190" i="12"/>
  <c r="CM190" i="12"/>
  <c r="CL190" i="12"/>
  <c r="CK190" i="12"/>
  <c r="CJ190" i="12"/>
  <c r="CI190" i="12"/>
  <c r="CH190" i="12"/>
  <c r="CG190" i="12"/>
  <c r="CF190" i="12"/>
  <c r="CE190" i="12"/>
  <c r="CD190" i="12"/>
  <c r="CC190" i="12"/>
  <c r="CB190" i="12"/>
  <c r="CA190" i="12"/>
  <c r="BZ190" i="12"/>
  <c r="BY190" i="12"/>
  <c r="BX190" i="12"/>
  <c r="BW190" i="12"/>
  <c r="BV190" i="12"/>
  <c r="BU190" i="12"/>
  <c r="BT190" i="12"/>
  <c r="BS190" i="12"/>
  <c r="BR190" i="12"/>
  <c r="BQ190" i="12"/>
  <c r="BP190" i="12"/>
  <c r="BO190" i="12"/>
  <c r="BN190" i="12"/>
  <c r="BM190" i="12"/>
  <c r="BL190" i="12"/>
  <c r="BK190" i="12"/>
  <c r="BJ190" i="12"/>
  <c r="BI190" i="12"/>
  <c r="BH190" i="12"/>
  <c r="BG190" i="12"/>
  <c r="BF190" i="12"/>
  <c r="BE190" i="12"/>
  <c r="BD190" i="12"/>
  <c r="BC190" i="12"/>
  <c r="BB190" i="12"/>
  <c r="BA190" i="12"/>
  <c r="AZ190" i="12"/>
  <c r="AY190" i="12"/>
  <c r="AX190" i="12"/>
  <c r="AR190" i="12"/>
  <c r="AQ190" i="12"/>
  <c r="AP190" i="12"/>
  <c r="AO190" i="12"/>
  <c r="AN190" i="12"/>
  <c r="AM190" i="12"/>
  <c r="AL190" i="12"/>
  <c r="AK190" i="12"/>
  <c r="AJ190" i="12"/>
  <c r="AI190" i="12"/>
  <c r="AH190" i="12"/>
  <c r="AG190" i="12"/>
  <c r="EP189" i="12"/>
  <c r="EO189" i="12"/>
  <c r="EN189" i="12"/>
  <c r="EM189" i="12"/>
  <c r="EL189" i="12"/>
  <c r="EK189" i="12"/>
  <c r="EJ189" i="12"/>
  <c r="EI189" i="12"/>
  <c r="EH189" i="12"/>
  <c r="EG189" i="12"/>
  <c r="EF189" i="12"/>
  <c r="EE189" i="12"/>
  <c r="ED189" i="12"/>
  <c r="EC189" i="12"/>
  <c r="EB189" i="12"/>
  <c r="EA189" i="12"/>
  <c r="DZ189" i="12"/>
  <c r="DY189" i="12"/>
  <c r="DX189" i="12"/>
  <c r="DW189" i="12"/>
  <c r="DV189" i="12"/>
  <c r="DU189" i="12"/>
  <c r="DT189" i="12"/>
  <c r="DS189" i="12"/>
  <c r="DR189" i="12"/>
  <c r="DQ189" i="12"/>
  <c r="DP189" i="12"/>
  <c r="DO189" i="12"/>
  <c r="DN189" i="12"/>
  <c r="DM189" i="12"/>
  <c r="DL189" i="12"/>
  <c r="DK189" i="12"/>
  <c r="DJ189" i="12"/>
  <c r="DI189" i="12"/>
  <c r="DH189" i="12"/>
  <c r="DG189" i="12"/>
  <c r="DF189" i="12"/>
  <c r="DE189" i="12"/>
  <c r="DD189" i="12"/>
  <c r="DC189" i="12"/>
  <c r="DB189" i="12"/>
  <c r="DA189" i="12"/>
  <c r="CZ189" i="12"/>
  <c r="CY189" i="12"/>
  <c r="CX189" i="12"/>
  <c r="CW189" i="12"/>
  <c r="CV189" i="12"/>
  <c r="CU189" i="12"/>
  <c r="CT189" i="12"/>
  <c r="CS189" i="12"/>
  <c r="CR189" i="12"/>
  <c r="CQ189" i="12"/>
  <c r="CP189" i="12"/>
  <c r="CO189" i="12"/>
  <c r="CN189" i="12"/>
  <c r="CM189" i="12"/>
  <c r="CL189" i="12"/>
  <c r="CK189" i="12"/>
  <c r="CJ189" i="12"/>
  <c r="CI189" i="12"/>
  <c r="CH189" i="12"/>
  <c r="CD189" i="12"/>
  <c r="CC189" i="12"/>
  <c r="CB189" i="12"/>
  <c r="CA189" i="12"/>
  <c r="BZ189" i="12"/>
  <c r="BY189" i="12"/>
  <c r="BX189" i="12"/>
  <c r="BW189" i="12"/>
  <c r="BV189" i="12"/>
  <c r="BU189" i="12"/>
  <c r="BT189" i="12"/>
  <c r="BS189" i="12"/>
  <c r="BR189" i="12"/>
  <c r="BQ189" i="12"/>
  <c r="BP189" i="12"/>
  <c r="BO189" i="12"/>
  <c r="BN189" i="12"/>
  <c r="BM189" i="12"/>
  <c r="BL189" i="12"/>
  <c r="BK189" i="12"/>
  <c r="BJ189" i="12"/>
  <c r="BI189" i="12"/>
  <c r="BH189" i="12"/>
  <c r="BG189" i="12"/>
  <c r="BF189" i="12"/>
  <c r="BD189" i="12"/>
  <c r="BC189" i="12"/>
  <c r="BB189" i="12"/>
  <c r="BA189" i="12"/>
  <c r="AZ189" i="12"/>
  <c r="AY189" i="12"/>
  <c r="AX189" i="12"/>
  <c r="AW189" i="12"/>
  <c r="AS189" i="12"/>
  <c r="AR189" i="12"/>
  <c r="AQ189" i="12"/>
  <c r="AP189" i="12"/>
  <c r="AO189" i="12"/>
  <c r="AN189" i="12"/>
  <c r="AM189" i="12"/>
  <c r="AL189" i="12"/>
  <c r="AK189" i="12"/>
  <c r="AJ189" i="12"/>
  <c r="AI189" i="12"/>
  <c r="AH189" i="12"/>
  <c r="AG189" i="12"/>
  <c r="AF189" i="12"/>
  <c r="EP188" i="12"/>
  <c r="EO188" i="12"/>
  <c r="EN188" i="12"/>
  <c r="EM188" i="12"/>
  <c r="EL188" i="12"/>
  <c r="EK188" i="12"/>
  <c r="EJ188" i="12"/>
  <c r="EI188" i="12"/>
  <c r="EH188" i="12"/>
  <c r="EG188" i="12"/>
  <c r="EF188" i="12"/>
  <c r="EE188" i="12"/>
  <c r="ED188" i="12"/>
  <c r="EC188" i="12"/>
  <c r="EB188" i="12"/>
  <c r="EA188" i="12"/>
  <c r="DZ188" i="12"/>
  <c r="DY188" i="12"/>
  <c r="DX188" i="12"/>
  <c r="DW188" i="12"/>
  <c r="DV188" i="12"/>
  <c r="DU188" i="12"/>
  <c r="DT188" i="12"/>
  <c r="DS188" i="12"/>
  <c r="DR188" i="12"/>
  <c r="DQ188" i="12"/>
  <c r="DP188" i="12"/>
  <c r="DO188" i="12"/>
  <c r="DN188" i="12"/>
  <c r="DM188" i="12"/>
  <c r="DL188" i="12"/>
  <c r="DK188" i="12"/>
  <c r="DJ188" i="12"/>
  <c r="DI188" i="12"/>
  <c r="DH188" i="12"/>
  <c r="DG188" i="12"/>
  <c r="DF188" i="12"/>
  <c r="DE188" i="12"/>
  <c r="DD188" i="12"/>
  <c r="DC188" i="12"/>
  <c r="DB188" i="12"/>
  <c r="DA188" i="12"/>
  <c r="CZ188" i="12"/>
  <c r="CY188" i="12"/>
  <c r="CX188" i="12"/>
  <c r="CW188" i="12"/>
  <c r="CV188" i="12"/>
  <c r="CU188" i="12"/>
  <c r="CT188" i="12"/>
  <c r="CS188" i="12"/>
  <c r="CR188" i="12"/>
  <c r="CQ188" i="12"/>
  <c r="CP188" i="12"/>
  <c r="CO188" i="12"/>
  <c r="CN188" i="12"/>
  <c r="CM188" i="12"/>
  <c r="CL188" i="12"/>
  <c r="CK188" i="12"/>
  <c r="CJ188" i="12"/>
  <c r="CI188" i="12"/>
  <c r="CH188" i="12"/>
  <c r="CG188" i="12"/>
  <c r="CF188" i="12"/>
  <c r="CE188" i="12"/>
  <c r="CD188" i="12"/>
  <c r="CC188" i="12"/>
  <c r="CB188" i="12"/>
  <c r="CA188" i="12"/>
  <c r="BZ188" i="12"/>
  <c r="BY188" i="12"/>
  <c r="BX188" i="12"/>
  <c r="BW188" i="12"/>
  <c r="BV188" i="12"/>
  <c r="BU188" i="12"/>
  <c r="BT188" i="12"/>
  <c r="BS188" i="12"/>
  <c r="BR188" i="12"/>
  <c r="BQ188" i="12"/>
  <c r="BP188" i="12"/>
  <c r="BO188" i="12"/>
  <c r="BN188" i="12"/>
  <c r="BM188" i="12"/>
  <c r="BL188" i="12"/>
  <c r="BK188" i="12"/>
  <c r="BJ188" i="12"/>
  <c r="BI188" i="12"/>
  <c r="BH188" i="12"/>
  <c r="BG188" i="12"/>
  <c r="BF188" i="12"/>
  <c r="BE188" i="12"/>
  <c r="BD188" i="12"/>
  <c r="BC188" i="12"/>
  <c r="BB188" i="12"/>
  <c r="BA188" i="12"/>
  <c r="AZ188" i="12"/>
  <c r="AY188" i="12"/>
  <c r="AX188" i="12"/>
  <c r="AS188" i="12"/>
  <c r="AR188" i="12"/>
  <c r="AQ188" i="12"/>
  <c r="AP188" i="12"/>
  <c r="AO188" i="12"/>
  <c r="AN188" i="12"/>
  <c r="AM188" i="12"/>
  <c r="AL188" i="12"/>
  <c r="AK188" i="12"/>
  <c r="AJ188" i="12"/>
  <c r="AI188" i="12"/>
  <c r="AH188" i="12"/>
  <c r="AG188" i="12"/>
  <c r="AF188" i="12"/>
  <c r="AE188" i="12"/>
  <c r="EQ187" i="12"/>
  <c r="EP187" i="12"/>
  <c r="EO187" i="12"/>
  <c r="EN187" i="12"/>
  <c r="EM187" i="12"/>
  <c r="EL187" i="12"/>
  <c r="EK187" i="12"/>
  <c r="EJ187" i="12"/>
  <c r="EI187" i="12"/>
  <c r="EH187" i="12"/>
  <c r="EG187" i="12"/>
  <c r="EF187" i="12"/>
  <c r="EE187" i="12"/>
  <c r="ED187" i="12"/>
  <c r="EC187" i="12"/>
  <c r="EB187" i="12"/>
  <c r="EA187" i="12"/>
  <c r="DZ187" i="12"/>
  <c r="DY187" i="12"/>
  <c r="DX187" i="12"/>
  <c r="DW187" i="12"/>
  <c r="DV187" i="12"/>
  <c r="DU187" i="12"/>
  <c r="DT187" i="12"/>
  <c r="DS187" i="12"/>
  <c r="DR187" i="12"/>
  <c r="DQ187" i="12"/>
  <c r="DP187" i="12"/>
  <c r="DO187" i="12"/>
  <c r="DN187" i="12"/>
  <c r="DM187" i="12"/>
  <c r="DL187" i="12"/>
  <c r="DK187" i="12"/>
  <c r="DJ187" i="12"/>
  <c r="DI187" i="12"/>
  <c r="DH187" i="12"/>
  <c r="DG187" i="12"/>
  <c r="DF187" i="12"/>
  <c r="DE187" i="12"/>
  <c r="DD187" i="12"/>
  <c r="DC187" i="12"/>
  <c r="DB187" i="12"/>
  <c r="DA187" i="12"/>
  <c r="CZ187" i="12"/>
  <c r="CY187" i="12"/>
  <c r="CX187" i="12"/>
  <c r="CW187" i="12"/>
  <c r="CU187" i="12"/>
  <c r="CT187" i="12"/>
  <c r="CR187" i="12"/>
  <c r="CQ187" i="12"/>
  <c r="CP187" i="12"/>
  <c r="CO187" i="12"/>
  <c r="CN187" i="12"/>
  <c r="CM187" i="12"/>
  <c r="CL187" i="12"/>
  <c r="CK187" i="12"/>
  <c r="CJ187" i="12"/>
  <c r="CI187" i="12"/>
  <c r="CH187" i="12"/>
  <c r="CG187" i="12"/>
  <c r="CF187" i="12"/>
  <c r="CE187" i="12"/>
  <c r="CD187" i="12"/>
  <c r="CC187" i="12"/>
  <c r="CB187" i="12"/>
  <c r="CA187" i="12"/>
  <c r="BZ187" i="12"/>
  <c r="BY187" i="12"/>
  <c r="BX187" i="12"/>
  <c r="BW187" i="12"/>
  <c r="BV187" i="12"/>
  <c r="BU187" i="12"/>
  <c r="BT187" i="12"/>
  <c r="BS187" i="12"/>
  <c r="BR187" i="12"/>
  <c r="BQ187" i="12"/>
  <c r="BP187" i="12"/>
  <c r="BO187" i="12"/>
  <c r="BN187" i="12"/>
  <c r="BM187" i="12"/>
  <c r="BL187" i="12"/>
  <c r="BK187" i="12"/>
  <c r="BJ187" i="12"/>
  <c r="BI187" i="12"/>
  <c r="BH187" i="12"/>
  <c r="BE187" i="12"/>
  <c r="BD187" i="12"/>
  <c r="BC187" i="12"/>
  <c r="BB187" i="12"/>
  <c r="BA187" i="12"/>
  <c r="AZ187" i="12"/>
  <c r="AY187" i="12"/>
  <c r="AX187" i="12"/>
  <c r="AS187" i="12"/>
  <c r="AR187" i="12"/>
  <c r="AQ187" i="12"/>
  <c r="AP187" i="12"/>
  <c r="AO187" i="12"/>
  <c r="AN187" i="12"/>
  <c r="AM187" i="12"/>
  <c r="AL187" i="12"/>
  <c r="AK187" i="12"/>
  <c r="AJ187" i="12"/>
  <c r="AI187" i="12"/>
  <c r="AH187" i="12"/>
  <c r="AG187" i="12"/>
  <c r="AF187" i="12"/>
  <c r="AE187" i="12"/>
  <c r="EQ186" i="12"/>
  <c r="EP186" i="12"/>
  <c r="EO186" i="12"/>
  <c r="EN186" i="12"/>
  <c r="EM186" i="12"/>
  <c r="EL186" i="12"/>
  <c r="EK186" i="12"/>
  <c r="EJ186" i="12"/>
  <c r="EI186" i="12"/>
  <c r="EH186" i="12"/>
  <c r="EG186" i="12"/>
  <c r="EF186" i="12"/>
  <c r="EE186" i="12"/>
  <c r="ED186" i="12"/>
  <c r="EC186" i="12"/>
  <c r="EB186" i="12"/>
  <c r="EA186" i="12"/>
  <c r="DZ186" i="12"/>
  <c r="DY186" i="12"/>
  <c r="DX186" i="12"/>
  <c r="DW186" i="12"/>
  <c r="DV186" i="12"/>
  <c r="DU186" i="12"/>
  <c r="DT186" i="12"/>
  <c r="DS186" i="12"/>
  <c r="DR186" i="12"/>
  <c r="DQ186" i="12"/>
  <c r="DP186" i="12"/>
  <c r="DO186" i="12"/>
  <c r="DN186" i="12"/>
  <c r="DM186" i="12"/>
  <c r="DL186" i="12"/>
  <c r="DK186" i="12"/>
  <c r="DJ186" i="12"/>
  <c r="DI186" i="12"/>
  <c r="DH186" i="12"/>
  <c r="DG186" i="12"/>
  <c r="DF186" i="12"/>
  <c r="DE186" i="12"/>
  <c r="DD186" i="12"/>
  <c r="DC186" i="12"/>
  <c r="DB186" i="12"/>
  <c r="DA186" i="12"/>
  <c r="CZ186" i="12"/>
  <c r="CY186" i="12"/>
  <c r="CX186" i="12"/>
  <c r="CW186" i="12"/>
  <c r="CV186" i="12"/>
  <c r="CU186" i="12"/>
  <c r="CT186" i="12"/>
  <c r="CS186" i="12"/>
  <c r="CR186" i="12"/>
  <c r="CQ186" i="12"/>
  <c r="CP186" i="12"/>
  <c r="CO186" i="12"/>
  <c r="CN186" i="12"/>
  <c r="CM186" i="12"/>
  <c r="CL186" i="12"/>
  <c r="CK186" i="12"/>
  <c r="CJ186" i="12"/>
  <c r="CI186" i="12"/>
  <c r="CH186" i="12"/>
  <c r="CG186" i="12"/>
  <c r="CF186" i="12"/>
  <c r="CE186" i="12"/>
  <c r="CD186" i="12"/>
  <c r="CC186" i="12"/>
  <c r="CB186" i="12"/>
  <c r="CA186" i="12"/>
  <c r="BZ186" i="12"/>
  <c r="BY186" i="12"/>
  <c r="BX186" i="12"/>
  <c r="BW186" i="12"/>
  <c r="BV186" i="12"/>
  <c r="BU186" i="12"/>
  <c r="BT186" i="12"/>
  <c r="BS186" i="12"/>
  <c r="BR186" i="12"/>
  <c r="BQ186" i="12"/>
  <c r="BP186" i="12"/>
  <c r="BO186" i="12"/>
  <c r="BN186" i="12"/>
  <c r="BM186" i="12"/>
  <c r="BL186" i="12"/>
  <c r="BK186" i="12"/>
  <c r="BJ186" i="12"/>
  <c r="BI186" i="12"/>
  <c r="BH186" i="12"/>
  <c r="BG186" i="12"/>
  <c r="BF186" i="12"/>
  <c r="BE186" i="12"/>
  <c r="BD186" i="12"/>
  <c r="BC186" i="12"/>
  <c r="BB186" i="12"/>
  <c r="BA186" i="12"/>
  <c r="AZ186" i="12"/>
  <c r="AY186" i="12"/>
  <c r="AS186" i="12"/>
  <c r="AR186" i="12"/>
  <c r="AQ186" i="12"/>
  <c r="AP186" i="12"/>
  <c r="AO186" i="12"/>
  <c r="AN186" i="12"/>
  <c r="AM186" i="12"/>
  <c r="AL186" i="12"/>
  <c r="AK186" i="12"/>
  <c r="AJ186" i="12"/>
  <c r="AI186" i="12"/>
  <c r="AH186" i="12"/>
  <c r="AG186" i="12"/>
  <c r="AF186" i="12"/>
  <c r="AE186" i="12"/>
  <c r="ER185" i="12"/>
  <c r="EQ185" i="12"/>
  <c r="EP185" i="12"/>
  <c r="EO185" i="12"/>
  <c r="EN185" i="12"/>
  <c r="EM185" i="12"/>
  <c r="EL185" i="12"/>
  <c r="EK185" i="12"/>
  <c r="EJ185" i="12"/>
  <c r="EI185" i="12"/>
  <c r="EH185" i="12"/>
  <c r="EG185" i="12"/>
  <c r="EF185" i="12"/>
  <c r="EE185" i="12"/>
  <c r="ED185" i="12"/>
  <c r="EC185" i="12"/>
  <c r="EB185" i="12"/>
  <c r="EA185" i="12"/>
  <c r="DZ185" i="12"/>
  <c r="DY185" i="12"/>
  <c r="DX185" i="12"/>
  <c r="DW185" i="12"/>
  <c r="DV185" i="12"/>
  <c r="DU185" i="12"/>
  <c r="DT185" i="12"/>
  <c r="DS185" i="12"/>
  <c r="DR185" i="12"/>
  <c r="DQ185" i="12"/>
  <c r="DP185" i="12"/>
  <c r="DO185" i="12"/>
  <c r="DN185" i="12"/>
  <c r="DM185" i="12"/>
  <c r="DL185" i="12"/>
  <c r="DK185" i="12"/>
  <c r="DJ185" i="12"/>
  <c r="DI185" i="12"/>
  <c r="DH185" i="12"/>
  <c r="DG185" i="12"/>
  <c r="DF185" i="12"/>
  <c r="DE185" i="12"/>
  <c r="DD185" i="12"/>
  <c r="DC185" i="12"/>
  <c r="DB185" i="12"/>
  <c r="DA185" i="12"/>
  <c r="CZ185" i="12"/>
  <c r="CY185" i="12"/>
  <c r="CX185" i="12"/>
  <c r="CW185" i="12"/>
  <c r="CV185" i="12"/>
  <c r="CU185" i="12"/>
  <c r="CT185" i="12"/>
  <c r="CS185" i="12"/>
  <c r="CR185" i="12"/>
  <c r="CQ185" i="12"/>
  <c r="CP185" i="12"/>
  <c r="CO185" i="12"/>
  <c r="CN185" i="12"/>
  <c r="CM185" i="12"/>
  <c r="CL185" i="12"/>
  <c r="CK185" i="12"/>
  <c r="CJ185" i="12"/>
  <c r="CI185" i="12"/>
  <c r="CH185" i="12"/>
  <c r="CG185" i="12"/>
  <c r="CF185" i="12"/>
  <c r="CE185" i="12"/>
  <c r="CD185" i="12"/>
  <c r="CC185" i="12"/>
  <c r="CB185" i="12"/>
  <c r="CA185" i="12"/>
  <c r="BZ185" i="12"/>
  <c r="BY185" i="12"/>
  <c r="BX185" i="12"/>
  <c r="BW185" i="12"/>
  <c r="BV185" i="12"/>
  <c r="BU185" i="12"/>
  <c r="BT185" i="12"/>
  <c r="BS185" i="12"/>
  <c r="BR185" i="12"/>
  <c r="BQ185" i="12"/>
  <c r="BP185" i="12"/>
  <c r="BO185" i="12"/>
  <c r="BN185" i="12"/>
  <c r="BM185" i="12"/>
  <c r="BL185" i="12"/>
  <c r="BK185" i="12"/>
  <c r="BJ185" i="12"/>
  <c r="BI185" i="12"/>
  <c r="BH185" i="12"/>
  <c r="BG185" i="12"/>
  <c r="BF185" i="12"/>
  <c r="BE185" i="12"/>
  <c r="BD185" i="12"/>
  <c r="BC185" i="12"/>
  <c r="BB185" i="12"/>
  <c r="BA185" i="12"/>
  <c r="AZ185" i="12"/>
  <c r="AY185" i="12"/>
  <c r="AS185" i="12"/>
  <c r="AR185" i="12"/>
  <c r="AQ185" i="12"/>
  <c r="AP185" i="12"/>
  <c r="AO185" i="12"/>
  <c r="AN185" i="12"/>
  <c r="AM185" i="12"/>
  <c r="AL185" i="12"/>
  <c r="AK185" i="12"/>
  <c r="AJ185" i="12"/>
  <c r="AI185" i="12"/>
  <c r="AH185" i="12"/>
  <c r="AG185" i="12"/>
  <c r="AF185" i="12"/>
  <c r="AE185" i="12"/>
  <c r="AD185" i="12"/>
  <c r="ER184" i="12"/>
  <c r="EQ184" i="12"/>
  <c r="EP184" i="12"/>
  <c r="EO184" i="12"/>
  <c r="EN184" i="12"/>
  <c r="EM184" i="12"/>
  <c r="EL184" i="12"/>
  <c r="EK184" i="12"/>
  <c r="EJ184" i="12"/>
  <c r="EI184" i="12"/>
  <c r="EH184" i="12"/>
  <c r="EG184" i="12"/>
  <c r="EF184" i="12"/>
  <c r="EE184" i="12"/>
  <c r="ED184" i="12"/>
  <c r="EC184" i="12"/>
  <c r="EB184" i="12"/>
  <c r="EA184" i="12"/>
  <c r="DZ184" i="12"/>
  <c r="DY184" i="12"/>
  <c r="DX184" i="12"/>
  <c r="DW184" i="12"/>
  <c r="DV184" i="12"/>
  <c r="DU184" i="12"/>
  <c r="DT184" i="12"/>
  <c r="DS184" i="12"/>
  <c r="DR184" i="12"/>
  <c r="DQ184" i="12"/>
  <c r="DP184" i="12"/>
  <c r="DO184" i="12"/>
  <c r="DN184" i="12"/>
  <c r="DM184" i="12"/>
  <c r="DL184" i="12"/>
  <c r="DK184" i="12"/>
  <c r="DJ184" i="12"/>
  <c r="DI184" i="12"/>
  <c r="DH184" i="12"/>
  <c r="DG184" i="12"/>
  <c r="DF184" i="12"/>
  <c r="DE184" i="12"/>
  <c r="DD184" i="12"/>
  <c r="DC184" i="12"/>
  <c r="DB184" i="12"/>
  <c r="DA184" i="12"/>
  <c r="CZ184" i="12"/>
  <c r="CY184" i="12"/>
  <c r="CX184" i="12"/>
  <c r="CW184" i="12"/>
  <c r="CV184" i="12"/>
  <c r="CU184" i="12"/>
  <c r="CT184" i="12"/>
  <c r="CS184" i="12"/>
  <c r="CR184" i="12"/>
  <c r="CQ184" i="12"/>
  <c r="CP184" i="12"/>
  <c r="CO184" i="12"/>
  <c r="CN184" i="12"/>
  <c r="CM184" i="12"/>
  <c r="CL184" i="12"/>
  <c r="CK184" i="12"/>
  <c r="CJ184" i="12"/>
  <c r="CI184" i="12"/>
  <c r="CH184" i="12"/>
  <c r="CG184" i="12"/>
  <c r="CF184" i="12"/>
  <c r="CE184" i="12"/>
  <c r="CD184" i="12"/>
  <c r="CC184" i="12"/>
  <c r="CB184" i="12"/>
  <c r="CA184" i="12"/>
  <c r="BZ184" i="12"/>
  <c r="BY184" i="12"/>
  <c r="BX184" i="12"/>
  <c r="BW184" i="12"/>
  <c r="BV184" i="12"/>
  <c r="BU184" i="12"/>
  <c r="BT184" i="12"/>
  <c r="BS184" i="12"/>
  <c r="BR184" i="12"/>
  <c r="BQ184" i="12"/>
  <c r="BP184" i="12"/>
  <c r="BO184" i="12"/>
  <c r="BN184" i="12"/>
  <c r="BM184" i="12"/>
  <c r="BL184" i="12"/>
  <c r="BK184" i="12"/>
  <c r="BI184" i="12"/>
  <c r="BH184" i="12"/>
  <c r="BG184" i="12"/>
  <c r="BF184" i="12"/>
  <c r="BE184" i="12"/>
  <c r="BD184" i="12"/>
  <c r="BC184" i="12"/>
  <c r="BB184" i="12"/>
  <c r="BA184" i="12"/>
  <c r="AZ184" i="12"/>
  <c r="AY184" i="12"/>
  <c r="AX184" i="12"/>
  <c r="AW184" i="12"/>
  <c r="AS184" i="12"/>
  <c r="AR184" i="12"/>
  <c r="AQ184" i="12"/>
  <c r="AP184" i="12"/>
  <c r="AO184" i="12"/>
  <c r="AN184" i="12"/>
  <c r="AM184" i="12"/>
  <c r="AL184" i="12"/>
  <c r="AK184" i="12"/>
  <c r="AJ184" i="12"/>
  <c r="AI184" i="12"/>
  <c r="AH184" i="12"/>
  <c r="AG184" i="12"/>
  <c r="AF184" i="12"/>
  <c r="AE184" i="12"/>
  <c r="AD184" i="12"/>
  <c r="ES183" i="12"/>
  <c r="ER183" i="12"/>
  <c r="EQ183" i="12"/>
  <c r="EP183" i="12"/>
  <c r="EO183" i="12"/>
  <c r="EN183" i="12"/>
  <c r="EM183" i="12"/>
  <c r="EL183" i="12"/>
  <c r="EK183" i="12"/>
  <c r="EJ183" i="12"/>
  <c r="EI183" i="12"/>
  <c r="EH183" i="12"/>
  <c r="EG183" i="12"/>
  <c r="EF183" i="12"/>
  <c r="EE183" i="12"/>
  <c r="ED183" i="12"/>
  <c r="EC183" i="12"/>
  <c r="EB183" i="12"/>
  <c r="EA183" i="12"/>
  <c r="DZ183" i="12"/>
  <c r="DY183" i="12"/>
  <c r="DX183" i="12"/>
  <c r="DW183" i="12"/>
  <c r="DV183" i="12"/>
  <c r="DU183" i="12"/>
  <c r="DT183" i="12"/>
  <c r="DS183" i="12"/>
  <c r="DR183" i="12"/>
  <c r="DQ183" i="12"/>
  <c r="DP183" i="12"/>
  <c r="DO183" i="12"/>
  <c r="DN183" i="12"/>
  <c r="DM183" i="12"/>
  <c r="DL183" i="12"/>
  <c r="DK183" i="12"/>
  <c r="DJ183" i="12"/>
  <c r="DI183" i="12"/>
  <c r="DH183" i="12"/>
  <c r="DG183" i="12"/>
  <c r="DF183" i="12"/>
  <c r="DE183" i="12"/>
  <c r="DD183" i="12"/>
  <c r="DC183" i="12"/>
  <c r="DB183" i="12"/>
  <c r="DA183" i="12"/>
  <c r="CZ183" i="12"/>
  <c r="CY183" i="12"/>
  <c r="CX183" i="12"/>
  <c r="CW183" i="12"/>
  <c r="CV183" i="12"/>
  <c r="CU183" i="12"/>
  <c r="CT183" i="12"/>
  <c r="CS183" i="12"/>
  <c r="CR183" i="12"/>
  <c r="CQ183" i="12"/>
  <c r="CP183" i="12"/>
  <c r="CO183" i="12"/>
  <c r="CN183" i="12"/>
  <c r="CM183" i="12"/>
  <c r="CL183" i="12"/>
  <c r="CK183" i="12"/>
  <c r="CJ183" i="12"/>
  <c r="CI183" i="12"/>
  <c r="CH183" i="12"/>
  <c r="CG183" i="12"/>
  <c r="CF183" i="12"/>
  <c r="CE183" i="12"/>
  <c r="CD183" i="12"/>
  <c r="CC183" i="12"/>
  <c r="CB183" i="12"/>
  <c r="CA183" i="12"/>
  <c r="BZ183" i="12"/>
  <c r="BY183" i="12"/>
  <c r="BX183" i="12"/>
  <c r="BW183" i="12"/>
  <c r="BV183" i="12"/>
  <c r="BU183" i="12"/>
  <c r="BT183" i="12"/>
  <c r="BS183" i="12"/>
  <c r="BR183" i="12"/>
  <c r="BQ183" i="12"/>
  <c r="BP183" i="12"/>
  <c r="BO183" i="12"/>
  <c r="BN183" i="12"/>
  <c r="BM183" i="12"/>
  <c r="BL183" i="12"/>
  <c r="BK183" i="12"/>
  <c r="BJ183" i="12"/>
  <c r="BI183" i="12"/>
  <c r="BH183" i="12"/>
  <c r="BF183" i="12"/>
  <c r="BE183" i="12"/>
  <c r="BD183" i="12"/>
  <c r="BC183" i="12"/>
  <c r="BB183" i="12"/>
  <c r="BA183" i="12"/>
  <c r="AZ183" i="12"/>
  <c r="AY183" i="12"/>
  <c r="AX183" i="12"/>
  <c r="AW183" i="12"/>
  <c r="AS183" i="12"/>
  <c r="AR183" i="12"/>
  <c r="AQ183" i="12"/>
  <c r="AP183" i="12"/>
  <c r="AO183" i="12"/>
  <c r="AN183" i="12"/>
  <c r="AM183" i="12"/>
  <c r="AL183" i="12"/>
  <c r="AK183" i="12"/>
  <c r="AJ183" i="12"/>
  <c r="AI183" i="12"/>
  <c r="AH183" i="12"/>
  <c r="AG183" i="12"/>
  <c r="AF183" i="12"/>
  <c r="AE183" i="12"/>
  <c r="AD183" i="12"/>
  <c r="AC183" i="12"/>
  <c r="FC182" i="12"/>
  <c r="FA182" i="12"/>
  <c r="EZ182" i="12"/>
  <c r="EW182" i="12"/>
  <c r="EV182" i="12"/>
  <c r="EU182" i="12"/>
  <c r="ET182" i="12"/>
  <c r="ES182" i="12"/>
  <c r="ER182" i="12"/>
  <c r="EQ182" i="12"/>
  <c r="EP182" i="12"/>
  <c r="EO182" i="12"/>
  <c r="EN182" i="12"/>
  <c r="EM182" i="12"/>
  <c r="EL182" i="12"/>
  <c r="EK182" i="12"/>
  <c r="EJ182" i="12"/>
  <c r="EI182" i="12"/>
  <c r="EH182" i="12"/>
  <c r="EG182" i="12"/>
  <c r="EF182" i="12"/>
  <c r="EE182" i="12"/>
  <c r="ED182" i="12"/>
  <c r="EC182" i="12"/>
  <c r="EB182" i="12"/>
  <c r="EA182" i="12"/>
  <c r="DZ182" i="12"/>
  <c r="DY182" i="12"/>
  <c r="DX182" i="12"/>
  <c r="DW182" i="12"/>
  <c r="DV182" i="12"/>
  <c r="DU182" i="12"/>
  <c r="DT182" i="12"/>
  <c r="DS182" i="12"/>
  <c r="DR182" i="12"/>
  <c r="DQ182" i="12"/>
  <c r="DP182" i="12"/>
  <c r="DO182" i="12"/>
  <c r="DN182" i="12"/>
  <c r="DM182" i="12"/>
  <c r="DL182" i="12"/>
  <c r="DK182" i="12"/>
  <c r="DJ182" i="12"/>
  <c r="DI182" i="12"/>
  <c r="DH182" i="12"/>
  <c r="DG182" i="12"/>
  <c r="DF182" i="12"/>
  <c r="DE182" i="12"/>
  <c r="DD182" i="12"/>
  <c r="DC182" i="12"/>
  <c r="DB182" i="12"/>
  <c r="DA182" i="12"/>
  <c r="CZ182" i="12"/>
  <c r="CY182" i="12"/>
  <c r="CX182" i="12"/>
  <c r="CW182" i="12"/>
  <c r="CV182" i="12"/>
  <c r="CU182" i="12"/>
  <c r="CT182" i="12"/>
  <c r="CS182" i="12"/>
  <c r="CR182" i="12"/>
  <c r="CQ182" i="12"/>
  <c r="CP182" i="12"/>
  <c r="CO182" i="12"/>
  <c r="CN182" i="12"/>
  <c r="CM182" i="12"/>
  <c r="CL182" i="12"/>
  <c r="CK182" i="12"/>
  <c r="CJ182" i="12"/>
  <c r="CI182" i="12"/>
  <c r="CH182" i="12"/>
  <c r="CG182" i="12"/>
  <c r="CF182" i="12"/>
  <c r="CE182" i="12"/>
  <c r="CD182" i="12"/>
  <c r="CC182" i="12"/>
  <c r="CB182" i="12"/>
  <c r="CA182" i="12"/>
  <c r="BZ182" i="12"/>
  <c r="BY182" i="12"/>
  <c r="BX182" i="12"/>
  <c r="BW182" i="12"/>
  <c r="BV182" i="12"/>
  <c r="BU182" i="12"/>
  <c r="BT182" i="12"/>
  <c r="BS182" i="12"/>
  <c r="BR182" i="12"/>
  <c r="BQ182" i="12"/>
  <c r="BP182" i="12"/>
  <c r="BO182" i="12"/>
  <c r="BN182" i="12"/>
  <c r="BM182" i="12"/>
  <c r="BL182" i="12"/>
  <c r="BK182" i="12"/>
  <c r="BJ182" i="12"/>
  <c r="BI182" i="12"/>
  <c r="BH182" i="12"/>
  <c r="BG182" i="12"/>
  <c r="BF182" i="12"/>
  <c r="BE182" i="12"/>
  <c r="BD182" i="12"/>
  <c r="BC182" i="12"/>
  <c r="BB182" i="12"/>
  <c r="BA182" i="12"/>
  <c r="AZ182" i="12"/>
  <c r="AY182" i="12"/>
  <c r="AX182" i="12"/>
  <c r="AW182" i="12"/>
  <c r="AR182" i="12"/>
  <c r="AQ182" i="12"/>
  <c r="AP182" i="12"/>
  <c r="AO182" i="12"/>
  <c r="AN182" i="12"/>
  <c r="AM182" i="12"/>
  <c r="AL182" i="12"/>
  <c r="AK182" i="12"/>
  <c r="AJ182" i="12"/>
  <c r="AI182" i="12"/>
  <c r="AH182" i="12"/>
  <c r="AG182" i="12"/>
  <c r="AF182" i="12"/>
  <c r="AE182" i="12"/>
  <c r="AD182" i="12"/>
  <c r="AC182" i="12"/>
  <c r="AB182" i="12"/>
  <c r="FE181" i="12"/>
  <c r="FD181" i="12"/>
  <c r="FC181" i="12"/>
  <c r="FA181" i="12"/>
  <c r="EZ181" i="12"/>
  <c r="EW181" i="12"/>
  <c r="EV181" i="12"/>
  <c r="EU181" i="12"/>
  <c r="ET181" i="12"/>
  <c r="ES181" i="12"/>
  <c r="ER181" i="12"/>
  <c r="EQ181" i="12"/>
  <c r="EP181" i="12"/>
  <c r="EO181" i="12"/>
  <c r="EN181" i="12"/>
  <c r="EM181" i="12"/>
  <c r="EL181" i="12"/>
  <c r="EK181" i="12"/>
  <c r="EJ181" i="12"/>
  <c r="EI181" i="12"/>
  <c r="EH181" i="12"/>
  <c r="EG181" i="12"/>
  <c r="EF181" i="12"/>
  <c r="EE181" i="12"/>
  <c r="ED181" i="12"/>
  <c r="EC181" i="12"/>
  <c r="EB181" i="12"/>
  <c r="EA181" i="12"/>
  <c r="DZ181" i="12"/>
  <c r="DY181" i="12"/>
  <c r="DX181" i="12"/>
  <c r="DW181" i="12"/>
  <c r="DV181" i="12"/>
  <c r="DU181" i="12"/>
  <c r="DT181" i="12"/>
  <c r="DS181" i="12"/>
  <c r="DR181" i="12"/>
  <c r="DQ181" i="12"/>
  <c r="DP181" i="12"/>
  <c r="DO181" i="12"/>
  <c r="DN181" i="12"/>
  <c r="DM181" i="12"/>
  <c r="DL181" i="12"/>
  <c r="DK181" i="12"/>
  <c r="DJ181" i="12"/>
  <c r="DI181" i="12"/>
  <c r="DH181" i="12"/>
  <c r="DG181" i="12"/>
  <c r="DF181" i="12"/>
  <c r="DE181" i="12"/>
  <c r="DD181" i="12"/>
  <c r="DC181" i="12"/>
  <c r="DB181" i="12"/>
  <c r="DA181" i="12"/>
  <c r="CZ181" i="12"/>
  <c r="CY181" i="12"/>
  <c r="CX181" i="12"/>
  <c r="CW181" i="12"/>
  <c r="CV181" i="12"/>
  <c r="CU181" i="12"/>
  <c r="CT181" i="12"/>
  <c r="CS181" i="12"/>
  <c r="CR181" i="12"/>
  <c r="CQ181" i="12"/>
  <c r="CP181" i="12"/>
  <c r="CO181" i="12"/>
  <c r="CN181" i="12"/>
  <c r="CM181" i="12"/>
  <c r="CL181" i="12"/>
  <c r="CK181" i="12"/>
  <c r="CJ181" i="12"/>
  <c r="CI181" i="12"/>
  <c r="CH181" i="12"/>
  <c r="CG181" i="12"/>
  <c r="CF181" i="12"/>
  <c r="CE181" i="12"/>
  <c r="CD181" i="12"/>
  <c r="CC181" i="12"/>
  <c r="CB181" i="12"/>
  <c r="CA181" i="12"/>
  <c r="BZ181" i="12"/>
  <c r="BY181" i="12"/>
  <c r="BX181" i="12"/>
  <c r="BW181" i="12"/>
  <c r="BV181" i="12"/>
  <c r="BU181" i="12"/>
  <c r="BT181" i="12"/>
  <c r="BS181" i="12"/>
  <c r="BR181" i="12"/>
  <c r="BQ181" i="12"/>
  <c r="BP181" i="12"/>
  <c r="BO181" i="12"/>
  <c r="BN181" i="12"/>
  <c r="BM181" i="12"/>
  <c r="BL181" i="12"/>
  <c r="BK181" i="12"/>
  <c r="BJ181" i="12"/>
  <c r="BI181" i="12"/>
  <c r="BH181" i="12"/>
  <c r="BG181" i="12"/>
  <c r="BF181" i="12"/>
  <c r="BE181" i="12"/>
  <c r="BD181" i="12"/>
  <c r="BC181" i="12"/>
  <c r="BB181" i="12"/>
  <c r="BA181" i="12"/>
  <c r="AZ181" i="12"/>
  <c r="AY181" i="12"/>
  <c r="AX181" i="12"/>
  <c r="AW181" i="12"/>
  <c r="AS181" i="12"/>
  <c r="AR181" i="12"/>
  <c r="AQ181" i="12"/>
  <c r="AP181" i="12"/>
  <c r="AO181" i="12"/>
  <c r="AN181" i="12"/>
  <c r="AM181" i="12"/>
  <c r="AL181" i="12"/>
  <c r="AK181" i="12"/>
  <c r="AJ181" i="12"/>
  <c r="AI181" i="12"/>
  <c r="AH181" i="12"/>
  <c r="AG181" i="12"/>
  <c r="AF181" i="12"/>
  <c r="AE181" i="12"/>
  <c r="AD181" i="12"/>
  <c r="AC181" i="12"/>
  <c r="AB181" i="12"/>
  <c r="FE180" i="12"/>
  <c r="FD180" i="12"/>
  <c r="FC180" i="12"/>
  <c r="FA180" i="12"/>
  <c r="EZ180" i="12"/>
  <c r="EX180" i="12"/>
  <c r="EW180" i="12"/>
  <c r="EV180" i="12"/>
  <c r="EU180" i="12"/>
  <c r="ET180" i="12"/>
  <c r="ES180" i="12"/>
  <c r="ER180" i="12"/>
  <c r="EQ180" i="12"/>
  <c r="EP180" i="12"/>
  <c r="EO180" i="12"/>
  <c r="EN180" i="12"/>
  <c r="EM180" i="12"/>
  <c r="EL180" i="12"/>
  <c r="EK180" i="12"/>
  <c r="EJ180" i="12"/>
  <c r="EI180" i="12"/>
  <c r="EH180" i="12"/>
  <c r="EG180" i="12"/>
  <c r="EF180" i="12"/>
  <c r="EE180" i="12"/>
  <c r="ED180" i="12"/>
  <c r="EC180" i="12"/>
  <c r="EB180" i="12"/>
  <c r="EA180" i="12"/>
  <c r="DZ180" i="12"/>
  <c r="DY180" i="12"/>
  <c r="DX180" i="12"/>
  <c r="DW180" i="12"/>
  <c r="DV180" i="12"/>
  <c r="DU180" i="12"/>
  <c r="DT180" i="12"/>
  <c r="DS180" i="12"/>
  <c r="DR180" i="12"/>
  <c r="DQ180" i="12"/>
  <c r="DP180" i="12"/>
  <c r="DO180" i="12"/>
  <c r="DN180" i="12"/>
  <c r="DM180" i="12"/>
  <c r="DL180" i="12"/>
  <c r="DK180" i="12"/>
  <c r="DJ180" i="12"/>
  <c r="DI180" i="12"/>
  <c r="DH180" i="12"/>
  <c r="DG180" i="12"/>
  <c r="DF180" i="12"/>
  <c r="DE180" i="12"/>
  <c r="DD180" i="12"/>
  <c r="DC180" i="12"/>
  <c r="DB180" i="12"/>
  <c r="DA180" i="12"/>
  <c r="CZ180" i="12"/>
  <c r="CY180" i="12"/>
  <c r="CX180" i="12"/>
  <c r="CW180" i="12"/>
  <c r="CV180" i="12"/>
  <c r="CU180" i="12"/>
  <c r="CT180" i="12"/>
  <c r="CS180" i="12"/>
  <c r="CR180" i="12"/>
  <c r="CQ180" i="12"/>
  <c r="CP180" i="12"/>
  <c r="CO180" i="12"/>
  <c r="CN180" i="12"/>
  <c r="CM180" i="12"/>
  <c r="CL180" i="12"/>
  <c r="CK180" i="12"/>
  <c r="CJ180" i="12"/>
  <c r="CI180" i="12"/>
  <c r="CH180" i="12"/>
  <c r="CG180" i="12"/>
  <c r="CF180" i="12"/>
  <c r="CE180" i="12"/>
  <c r="CD180" i="12"/>
  <c r="CC180" i="12"/>
  <c r="CB180" i="12"/>
  <c r="CA180" i="12"/>
  <c r="BZ180" i="12"/>
  <c r="BY180" i="12"/>
  <c r="BX180" i="12"/>
  <c r="BW180" i="12"/>
  <c r="BV180" i="12"/>
  <c r="BU180" i="12"/>
  <c r="BT180" i="12"/>
  <c r="BS180" i="12"/>
  <c r="BR180" i="12"/>
  <c r="BQ180" i="12"/>
  <c r="BP180" i="12"/>
  <c r="BO180" i="12"/>
  <c r="BN180" i="12"/>
  <c r="BM180" i="12"/>
  <c r="BL180" i="12"/>
  <c r="BK180" i="12"/>
  <c r="BJ180" i="12"/>
  <c r="BI180" i="12"/>
  <c r="BH180" i="12"/>
  <c r="BG180" i="12"/>
  <c r="BF180" i="12"/>
  <c r="BE180" i="12"/>
  <c r="BD180" i="12"/>
  <c r="BC180" i="12"/>
  <c r="BB180" i="12"/>
  <c r="BA180" i="12"/>
  <c r="AZ180" i="12"/>
  <c r="AY180" i="12"/>
  <c r="AX180" i="12"/>
  <c r="AT180" i="12"/>
  <c r="AS180" i="12"/>
  <c r="AR180" i="12"/>
  <c r="AQ180" i="12"/>
  <c r="AP180" i="12"/>
  <c r="AO180" i="12"/>
  <c r="AN180" i="12"/>
  <c r="AM180" i="12"/>
  <c r="AL180" i="12"/>
  <c r="AK180" i="12"/>
  <c r="AJ180" i="12"/>
  <c r="AI180" i="12"/>
  <c r="AH180" i="12"/>
  <c r="AG180" i="12"/>
  <c r="AF180" i="12"/>
  <c r="AE180" i="12"/>
  <c r="AD180" i="12"/>
  <c r="AC180" i="12"/>
  <c r="AB180" i="12"/>
  <c r="AA180" i="12"/>
  <c r="FE179" i="12"/>
  <c r="FD179" i="12"/>
  <c r="FC179" i="12"/>
  <c r="FA179" i="12"/>
  <c r="EZ179" i="12"/>
  <c r="EY179" i="12"/>
  <c r="EX179" i="12"/>
  <c r="EW179" i="12"/>
  <c r="EV179" i="12"/>
  <c r="EU179" i="12"/>
  <c r="ET179" i="12"/>
  <c r="ES179" i="12"/>
  <c r="ER179" i="12"/>
  <c r="EQ179" i="12"/>
  <c r="EP179" i="12"/>
  <c r="EO179" i="12"/>
  <c r="EN179" i="12"/>
  <c r="EM179" i="12"/>
  <c r="EL179" i="12"/>
  <c r="EK179" i="12"/>
  <c r="EJ179" i="12"/>
  <c r="EI179" i="12"/>
  <c r="EH179" i="12"/>
  <c r="EG179" i="12"/>
  <c r="EF179" i="12"/>
  <c r="EE179" i="12"/>
  <c r="ED179" i="12"/>
  <c r="EC179" i="12"/>
  <c r="EB179" i="12"/>
  <c r="EA179" i="12"/>
  <c r="DZ179" i="12"/>
  <c r="DY179" i="12"/>
  <c r="DX179" i="12"/>
  <c r="DW179" i="12"/>
  <c r="DV179" i="12"/>
  <c r="DU179" i="12"/>
  <c r="DT179" i="12"/>
  <c r="DS179" i="12"/>
  <c r="DR179" i="12"/>
  <c r="DQ179" i="12"/>
  <c r="DP179" i="12"/>
  <c r="DO179" i="12"/>
  <c r="DN179" i="12"/>
  <c r="DM179" i="12"/>
  <c r="DL179" i="12"/>
  <c r="DK179" i="12"/>
  <c r="DJ179" i="12"/>
  <c r="DI179" i="12"/>
  <c r="DH179" i="12"/>
  <c r="DG179" i="12"/>
  <c r="DF179" i="12"/>
  <c r="DE179" i="12"/>
  <c r="DD179" i="12"/>
  <c r="DC179" i="12"/>
  <c r="DB179" i="12"/>
  <c r="DA179" i="12"/>
  <c r="CZ179" i="12"/>
  <c r="CY179" i="12"/>
  <c r="CX179" i="12"/>
  <c r="CW179" i="12"/>
  <c r="CV179" i="12"/>
  <c r="CU179" i="12"/>
  <c r="CT179" i="12"/>
  <c r="CS179" i="12"/>
  <c r="CR179" i="12"/>
  <c r="CQ179" i="12"/>
  <c r="CP179" i="12"/>
  <c r="CO179" i="12"/>
  <c r="CN179" i="12"/>
  <c r="CM179" i="12"/>
  <c r="CL179" i="12"/>
  <c r="CK179" i="12"/>
  <c r="CJ179" i="12"/>
  <c r="CI179" i="12"/>
  <c r="CH179" i="12"/>
  <c r="CG179" i="12"/>
  <c r="CF179" i="12"/>
  <c r="CE179" i="12"/>
  <c r="CD179" i="12"/>
  <c r="CC179" i="12"/>
  <c r="CB179" i="12"/>
  <c r="CA179" i="12"/>
  <c r="BZ179" i="12"/>
  <c r="BY179" i="12"/>
  <c r="BX179" i="12"/>
  <c r="BW179" i="12"/>
  <c r="BV179" i="12"/>
  <c r="BU179" i="12"/>
  <c r="BT179" i="12"/>
  <c r="BS179" i="12"/>
  <c r="BR179" i="12"/>
  <c r="BQ179" i="12"/>
  <c r="BP179" i="12"/>
  <c r="BO179" i="12"/>
  <c r="BN179" i="12"/>
  <c r="BM179" i="12"/>
  <c r="BL179" i="12"/>
  <c r="BK179" i="12"/>
  <c r="BJ179" i="12"/>
  <c r="BI179" i="12"/>
  <c r="BH179" i="12"/>
  <c r="BG179" i="12"/>
  <c r="BF179" i="12"/>
  <c r="BE179" i="12"/>
  <c r="BD179" i="12"/>
  <c r="BC179" i="12"/>
  <c r="BB179" i="12"/>
  <c r="BA179" i="12"/>
  <c r="AZ179" i="12"/>
  <c r="AY179" i="12"/>
  <c r="AX179" i="12"/>
  <c r="AT179" i="12"/>
  <c r="AS179" i="12"/>
  <c r="AR179" i="12"/>
  <c r="AQ179" i="12"/>
  <c r="AP179" i="12"/>
  <c r="AO179" i="12"/>
  <c r="AN179" i="12"/>
  <c r="AM179" i="12"/>
  <c r="AL179" i="12"/>
  <c r="AK179" i="12"/>
  <c r="AJ179" i="12"/>
  <c r="AI179" i="12"/>
  <c r="AH179" i="12"/>
  <c r="AG179" i="12"/>
  <c r="AF179" i="12"/>
  <c r="AE179" i="12"/>
  <c r="AD179" i="12"/>
  <c r="AC179" i="12"/>
  <c r="AB179" i="12"/>
  <c r="AA179" i="12"/>
  <c r="Z179" i="12"/>
  <c r="FE178" i="12"/>
  <c r="FD178" i="12"/>
  <c r="FC178" i="12"/>
  <c r="FB178" i="12"/>
  <c r="FA178" i="12"/>
  <c r="EZ178" i="12"/>
  <c r="EY178" i="12"/>
  <c r="EX178" i="12"/>
  <c r="EW178" i="12"/>
  <c r="EV178" i="12"/>
  <c r="EU178" i="12"/>
  <c r="ET178" i="12"/>
  <c r="ES178" i="12"/>
  <c r="ER178" i="12"/>
  <c r="EQ178" i="12"/>
  <c r="EP178" i="12"/>
  <c r="EO178" i="12"/>
  <c r="EN178" i="12"/>
  <c r="EM178" i="12"/>
  <c r="EL178" i="12"/>
  <c r="EK178" i="12"/>
  <c r="EJ178" i="12"/>
  <c r="EI178" i="12"/>
  <c r="EH178" i="12"/>
  <c r="EG178" i="12"/>
  <c r="EF178" i="12"/>
  <c r="EE178" i="12"/>
  <c r="ED178" i="12"/>
  <c r="EC178" i="12"/>
  <c r="EB178" i="12"/>
  <c r="EA178" i="12"/>
  <c r="DZ178" i="12"/>
  <c r="DY178" i="12"/>
  <c r="DX178" i="12"/>
  <c r="DW178" i="12"/>
  <c r="DV178" i="12"/>
  <c r="DU178" i="12"/>
  <c r="DT178" i="12"/>
  <c r="DS178" i="12"/>
  <c r="DR178" i="12"/>
  <c r="DQ178" i="12"/>
  <c r="DP178" i="12"/>
  <c r="DO178" i="12"/>
  <c r="DN178" i="12"/>
  <c r="DM178" i="12"/>
  <c r="DL178" i="12"/>
  <c r="DK178" i="12"/>
  <c r="DJ178" i="12"/>
  <c r="DI178" i="12"/>
  <c r="DH178" i="12"/>
  <c r="DG178" i="12"/>
  <c r="DF178" i="12"/>
  <c r="DE178" i="12"/>
  <c r="DD178" i="12"/>
  <c r="DC178" i="12"/>
  <c r="DB178" i="12"/>
  <c r="DA178" i="12"/>
  <c r="CZ178" i="12"/>
  <c r="CY178" i="12"/>
  <c r="CX178" i="12"/>
  <c r="CW178" i="12"/>
  <c r="CV178" i="12"/>
  <c r="CU178" i="12"/>
  <c r="CT178" i="12"/>
  <c r="CS178" i="12"/>
  <c r="CR178" i="12"/>
  <c r="CQ178" i="12"/>
  <c r="CP178" i="12"/>
  <c r="CO178" i="12"/>
  <c r="CN178" i="12"/>
  <c r="CM178" i="12"/>
  <c r="CL178" i="12"/>
  <c r="CK178" i="12"/>
  <c r="CJ178" i="12"/>
  <c r="CI178" i="12"/>
  <c r="CH178" i="12"/>
  <c r="CG178" i="12"/>
  <c r="CF178" i="12"/>
  <c r="CE178" i="12"/>
  <c r="CD178" i="12"/>
  <c r="CC178" i="12"/>
  <c r="CB178" i="12"/>
  <c r="CA178" i="12"/>
  <c r="BZ178" i="12"/>
  <c r="BY178" i="12"/>
  <c r="BX178" i="12"/>
  <c r="BW178" i="12"/>
  <c r="BV178" i="12"/>
  <c r="BU178" i="12"/>
  <c r="BT178" i="12"/>
  <c r="BS178" i="12"/>
  <c r="BR178" i="12"/>
  <c r="BQ178" i="12"/>
  <c r="BP178" i="12"/>
  <c r="BO178" i="12"/>
  <c r="BN178" i="12"/>
  <c r="BM178" i="12"/>
  <c r="BL178" i="12"/>
  <c r="BK178" i="12"/>
  <c r="BJ178" i="12"/>
  <c r="BI178" i="12"/>
  <c r="BH178" i="12"/>
  <c r="BG178" i="12"/>
  <c r="BF178" i="12"/>
  <c r="BE178" i="12"/>
  <c r="BD178" i="12"/>
  <c r="BC178" i="12"/>
  <c r="BB178" i="12"/>
  <c r="BA178" i="12"/>
  <c r="AZ178" i="12"/>
  <c r="AY178" i="12"/>
  <c r="AX178" i="12"/>
  <c r="AW178" i="12"/>
  <c r="AV178" i="12"/>
  <c r="AU178" i="12"/>
  <c r="AT178" i="12"/>
  <c r="AS178" i="12"/>
  <c r="AR178" i="12"/>
  <c r="AQ178" i="12"/>
  <c r="AP178" i="12"/>
  <c r="AO178" i="12"/>
  <c r="AN178" i="12"/>
  <c r="AM178" i="12"/>
  <c r="AL178" i="12"/>
  <c r="AK178" i="12"/>
  <c r="AJ178" i="12"/>
  <c r="AI178" i="12"/>
  <c r="AH178" i="12"/>
  <c r="AG178" i="12"/>
  <c r="AF178" i="12"/>
  <c r="AE178" i="12"/>
  <c r="AD178" i="12"/>
  <c r="AC178" i="12"/>
  <c r="AB178" i="12"/>
  <c r="AA178" i="12"/>
  <c r="Z178" i="12"/>
  <c r="FE177" i="12"/>
  <c r="FD177" i="12"/>
  <c r="FC177" i="12"/>
  <c r="FB177" i="12"/>
  <c r="FA177" i="12"/>
  <c r="EZ177" i="12"/>
  <c r="EY177" i="12"/>
  <c r="EX177" i="12"/>
  <c r="EW177" i="12"/>
  <c r="EV177" i="12"/>
  <c r="EU177" i="12"/>
  <c r="ET177" i="12"/>
  <c r="ES177" i="12"/>
  <c r="ER177" i="12"/>
  <c r="EQ177" i="12"/>
  <c r="EP177" i="12"/>
  <c r="EO177" i="12"/>
  <c r="EN177" i="12"/>
  <c r="EM177" i="12"/>
  <c r="EL177" i="12"/>
  <c r="EK177" i="12"/>
  <c r="EJ177" i="12"/>
  <c r="EI177" i="12"/>
  <c r="EH177" i="12"/>
  <c r="EG177" i="12"/>
  <c r="EF177" i="12"/>
  <c r="EE177" i="12"/>
  <c r="ED177" i="12"/>
  <c r="EC177" i="12"/>
  <c r="EB177" i="12"/>
  <c r="EA177" i="12"/>
  <c r="DZ177" i="12"/>
  <c r="DY177" i="12"/>
  <c r="DX177" i="12"/>
  <c r="DW177" i="12"/>
  <c r="DV177" i="12"/>
  <c r="DU177" i="12"/>
  <c r="DT177" i="12"/>
  <c r="DS177" i="12"/>
  <c r="DR177" i="12"/>
  <c r="DQ177" i="12"/>
  <c r="DP177" i="12"/>
  <c r="DO177" i="12"/>
  <c r="DN177" i="12"/>
  <c r="DM177" i="12"/>
  <c r="DL177" i="12"/>
  <c r="DK177" i="12"/>
  <c r="DJ177" i="12"/>
  <c r="DI177" i="12"/>
  <c r="DH177" i="12"/>
  <c r="DG177" i="12"/>
  <c r="DF177" i="12"/>
  <c r="DE177" i="12"/>
  <c r="DC177" i="12"/>
  <c r="DB177" i="12"/>
  <c r="DA177" i="12"/>
  <c r="CZ177" i="12"/>
  <c r="CY177" i="12"/>
  <c r="CX177" i="12"/>
  <c r="CW177" i="12"/>
  <c r="CV177" i="12"/>
  <c r="CU177" i="12"/>
  <c r="CT177" i="12"/>
  <c r="CS177" i="12"/>
  <c r="CR177" i="12"/>
  <c r="CQ177" i="12"/>
  <c r="CP177" i="12"/>
  <c r="CO177" i="12"/>
  <c r="CN177" i="12"/>
  <c r="CM177" i="12"/>
  <c r="CL177" i="12"/>
  <c r="CK177" i="12"/>
  <c r="CJ177" i="12"/>
  <c r="CI177" i="12"/>
  <c r="CH177" i="12"/>
  <c r="CG177" i="12"/>
  <c r="CF177" i="12"/>
  <c r="CE177" i="12"/>
  <c r="CD177" i="12"/>
  <c r="CC177" i="12"/>
  <c r="CB177" i="12"/>
  <c r="CA177" i="12"/>
  <c r="BZ177" i="12"/>
  <c r="BY177" i="12"/>
  <c r="BX177" i="12"/>
  <c r="BW177" i="12"/>
  <c r="BV177" i="12"/>
  <c r="BU177" i="12"/>
  <c r="BT177" i="12"/>
  <c r="BS177" i="12"/>
  <c r="BR177" i="12"/>
  <c r="BQ177" i="12"/>
  <c r="BP177" i="12"/>
  <c r="BO177" i="12"/>
  <c r="BN177" i="12"/>
  <c r="BM177" i="12"/>
  <c r="BL177" i="12"/>
  <c r="BK177" i="12"/>
  <c r="BJ177" i="12"/>
  <c r="BI177" i="12"/>
  <c r="BH177" i="12"/>
  <c r="BG177" i="12"/>
  <c r="BF177" i="12"/>
  <c r="BE177" i="12"/>
  <c r="BD177" i="12"/>
  <c r="BC177" i="12"/>
  <c r="BB177" i="12"/>
  <c r="BA177" i="12"/>
  <c r="AZ177" i="12"/>
  <c r="AY177" i="12"/>
  <c r="AX177" i="12"/>
  <c r="AW177" i="12"/>
  <c r="AV177" i="12"/>
  <c r="AU177" i="12"/>
  <c r="AT177" i="12"/>
  <c r="AS177" i="12"/>
  <c r="AR177" i="12"/>
  <c r="AQ177" i="12"/>
  <c r="AP177" i="12"/>
  <c r="AO177" i="12"/>
  <c r="AN177" i="12"/>
  <c r="AM177" i="12"/>
  <c r="AL177" i="12"/>
  <c r="AK177" i="12"/>
  <c r="AJ177" i="12"/>
  <c r="AI177" i="12"/>
  <c r="AH177" i="12"/>
  <c r="AG177" i="12"/>
  <c r="AF177" i="12"/>
  <c r="AE177" i="12"/>
  <c r="AD177" i="12"/>
  <c r="AC177" i="12"/>
  <c r="AB177" i="12"/>
  <c r="AA177" i="12"/>
  <c r="Z177" i="12"/>
  <c r="Y177" i="12"/>
  <c r="FE176" i="12"/>
  <c r="FD176" i="12"/>
  <c r="FC176" i="12"/>
  <c r="FB176" i="12"/>
  <c r="FA176" i="12"/>
  <c r="EZ176" i="12"/>
  <c r="EY176" i="12"/>
  <c r="EX176" i="12"/>
  <c r="EW176" i="12"/>
  <c r="EV176" i="12"/>
  <c r="EU176" i="12"/>
  <c r="ET176" i="12"/>
  <c r="ES176" i="12"/>
  <c r="ER176" i="12"/>
  <c r="EQ176" i="12"/>
  <c r="EP176" i="12"/>
  <c r="EO176" i="12"/>
  <c r="EN176" i="12"/>
  <c r="EM176" i="12"/>
  <c r="EL176" i="12"/>
  <c r="EK176" i="12"/>
  <c r="EJ176" i="12"/>
  <c r="EI176" i="12"/>
  <c r="EH176" i="12"/>
  <c r="EG176" i="12"/>
  <c r="EF176" i="12"/>
  <c r="EE176" i="12"/>
  <c r="ED176" i="12"/>
  <c r="EC176" i="12"/>
  <c r="EB176" i="12"/>
  <c r="EA176" i="12"/>
  <c r="DZ176" i="12"/>
  <c r="DY176" i="12"/>
  <c r="DX176" i="12"/>
  <c r="DW176" i="12"/>
  <c r="DV176" i="12"/>
  <c r="DU176" i="12"/>
  <c r="DT176" i="12"/>
  <c r="DS176" i="12"/>
  <c r="DR176" i="12"/>
  <c r="DQ176" i="12"/>
  <c r="DP176" i="12"/>
  <c r="DO176" i="12"/>
  <c r="DN176" i="12"/>
  <c r="DM176" i="12"/>
  <c r="DL176" i="12"/>
  <c r="DK176" i="12"/>
  <c r="DJ176" i="12"/>
  <c r="DI176" i="12"/>
  <c r="DH176" i="12"/>
  <c r="DG176" i="12"/>
  <c r="DF176" i="12"/>
  <c r="DE176" i="12"/>
  <c r="DD176" i="12"/>
  <c r="DC176" i="12"/>
  <c r="DB176" i="12"/>
  <c r="DA176" i="12"/>
  <c r="CZ176" i="12"/>
  <c r="CY176" i="12"/>
  <c r="CX176" i="12"/>
  <c r="CW176" i="12"/>
  <c r="CV176" i="12"/>
  <c r="CU176" i="12"/>
  <c r="CT176" i="12"/>
  <c r="CS176" i="12"/>
  <c r="CR176" i="12"/>
  <c r="CQ176" i="12"/>
  <c r="CP176" i="12"/>
  <c r="CO176" i="12"/>
  <c r="CN176" i="12"/>
  <c r="CM176" i="12"/>
  <c r="CL176" i="12"/>
  <c r="CK176" i="12"/>
  <c r="CJ176" i="12"/>
  <c r="CI176" i="12"/>
  <c r="CH176" i="12"/>
  <c r="CG176" i="12"/>
  <c r="CF176" i="12"/>
  <c r="CE176" i="12"/>
  <c r="CD176" i="12"/>
  <c r="CC176" i="12"/>
  <c r="CB176" i="12"/>
  <c r="CA176" i="12"/>
  <c r="BZ176" i="12"/>
  <c r="BY176" i="12"/>
  <c r="BX176" i="12"/>
  <c r="BW176" i="12"/>
  <c r="BV176" i="12"/>
  <c r="BU176" i="12"/>
  <c r="BT176" i="12"/>
  <c r="BS176" i="12"/>
  <c r="BR176" i="12"/>
  <c r="BQ176" i="12"/>
  <c r="BP176" i="12"/>
  <c r="BO176" i="12"/>
  <c r="BN176" i="12"/>
  <c r="BM176" i="12"/>
  <c r="BL176" i="12"/>
  <c r="BK176" i="12"/>
  <c r="BJ176" i="12"/>
  <c r="BI176" i="12"/>
  <c r="BH176" i="12"/>
  <c r="BG176" i="12"/>
  <c r="BF176" i="12"/>
  <c r="BE176" i="12"/>
  <c r="BD176" i="12"/>
  <c r="BC176" i="12"/>
  <c r="BB176" i="12"/>
  <c r="BA176" i="12"/>
  <c r="AZ176" i="12"/>
  <c r="AY176" i="12"/>
  <c r="AX176" i="12"/>
  <c r="AW176" i="12"/>
  <c r="AV176" i="12"/>
  <c r="AU176" i="12"/>
  <c r="AT176" i="12"/>
  <c r="AS176" i="12"/>
  <c r="AR176" i="12"/>
  <c r="AQ176" i="12"/>
  <c r="AP176" i="12"/>
  <c r="AO176" i="12"/>
  <c r="AN176" i="12"/>
  <c r="AM176" i="12"/>
  <c r="AL176" i="12"/>
  <c r="AK176" i="12"/>
  <c r="AJ176" i="12"/>
  <c r="AI176" i="12"/>
  <c r="AH176" i="12"/>
  <c r="AG176" i="12"/>
  <c r="AF176" i="12"/>
  <c r="AE176" i="12"/>
  <c r="AD176" i="12"/>
  <c r="AC176" i="12"/>
  <c r="Y176" i="12"/>
  <c r="GF175" i="12"/>
  <c r="GD175" i="12"/>
  <c r="FD175" i="12"/>
  <c r="FC175" i="12"/>
  <c r="FB175" i="12"/>
  <c r="FA175" i="12"/>
  <c r="EZ175" i="12"/>
  <c r="EY175" i="12"/>
  <c r="EX175" i="12"/>
  <c r="EW175" i="12"/>
  <c r="EV175" i="12"/>
  <c r="EU175" i="12"/>
  <c r="ET175" i="12"/>
  <c r="ES175" i="12"/>
  <c r="ER175" i="12"/>
  <c r="EQ175" i="12"/>
  <c r="EP175" i="12"/>
  <c r="EO175" i="12"/>
  <c r="EN175" i="12"/>
  <c r="EM175" i="12"/>
  <c r="EL175" i="12"/>
  <c r="EK175" i="12"/>
  <c r="EJ175" i="12"/>
  <c r="EI175" i="12"/>
  <c r="EH175" i="12"/>
  <c r="EG175" i="12"/>
  <c r="EF175" i="12"/>
  <c r="EE175" i="12"/>
  <c r="ED175" i="12"/>
  <c r="EC175" i="12"/>
  <c r="EB175" i="12"/>
  <c r="EA175" i="12"/>
  <c r="DZ175" i="12"/>
  <c r="DY175" i="12"/>
  <c r="DX175" i="12"/>
  <c r="DW175" i="12"/>
  <c r="DV175" i="12"/>
  <c r="DU175" i="12"/>
  <c r="DT175" i="12"/>
  <c r="DS175" i="12"/>
  <c r="DR175" i="12"/>
  <c r="DQ175" i="12"/>
  <c r="DP175" i="12"/>
  <c r="DO175" i="12"/>
  <c r="DN175" i="12"/>
  <c r="DM175" i="12"/>
  <c r="DL175" i="12"/>
  <c r="DK175" i="12"/>
  <c r="DJ175" i="12"/>
  <c r="DI175" i="12"/>
  <c r="DH175" i="12"/>
  <c r="DG175" i="12"/>
  <c r="DF175" i="12"/>
  <c r="DE175" i="12"/>
  <c r="DD175" i="12"/>
  <c r="DC175" i="12"/>
  <c r="DB175" i="12"/>
  <c r="DA175" i="12"/>
  <c r="CZ175" i="12"/>
  <c r="CY175" i="12"/>
  <c r="CX175" i="12"/>
  <c r="CW175" i="12"/>
  <c r="CV175" i="12"/>
  <c r="CU175" i="12"/>
  <c r="CT175" i="12"/>
  <c r="CS175" i="12"/>
  <c r="CR175" i="12"/>
  <c r="CQ175" i="12"/>
  <c r="CP175" i="12"/>
  <c r="CO175" i="12"/>
  <c r="CN175" i="12"/>
  <c r="CM175" i="12"/>
  <c r="CL175" i="12"/>
  <c r="CK175" i="12"/>
  <c r="CJ175" i="12"/>
  <c r="CI175" i="12"/>
  <c r="CH175" i="12"/>
  <c r="CG175" i="12"/>
  <c r="CF175" i="12"/>
  <c r="CE175" i="12"/>
  <c r="CD175" i="12"/>
  <c r="CC175" i="12"/>
  <c r="CB175" i="12"/>
  <c r="CA175" i="12"/>
  <c r="BZ175" i="12"/>
  <c r="BY175" i="12"/>
  <c r="BX175" i="12"/>
  <c r="BW175" i="12"/>
  <c r="BV175" i="12"/>
  <c r="BU175" i="12"/>
  <c r="BT175" i="12"/>
  <c r="BS175" i="12"/>
  <c r="BR175" i="12"/>
  <c r="BQ175" i="12"/>
  <c r="BP175" i="12"/>
  <c r="BO175" i="12"/>
  <c r="BN175" i="12"/>
  <c r="BM175" i="12"/>
  <c r="BL175" i="12"/>
  <c r="BK175" i="12"/>
  <c r="BJ175" i="12"/>
  <c r="BI175" i="12"/>
  <c r="BH175" i="12"/>
  <c r="BG175" i="12"/>
  <c r="BF175" i="12"/>
  <c r="BE175" i="12"/>
  <c r="BD175" i="12"/>
  <c r="BC175" i="12"/>
  <c r="BB175" i="12"/>
  <c r="BA175" i="12"/>
  <c r="AZ175" i="12"/>
  <c r="AY175" i="12"/>
  <c r="AX175" i="12"/>
  <c r="AW175" i="12"/>
  <c r="AV175" i="12"/>
  <c r="AU175" i="12"/>
  <c r="AT175" i="12"/>
  <c r="AS175" i="12"/>
  <c r="AR175" i="12"/>
  <c r="AQ175" i="12"/>
  <c r="AP175" i="12"/>
  <c r="AO175" i="12"/>
  <c r="AN175" i="12"/>
  <c r="AM175" i="12"/>
  <c r="AL175" i="12"/>
  <c r="AK175" i="12"/>
  <c r="AJ175" i="12"/>
  <c r="AI175" i="12"/>
  <c r="AH175" i="12"/>
  <c r="AG175" i="12"/>
  <c r="AF175" i="12"/>
  <c r="AE175" i="12"/>
  <c r="AD175" i="12"/>
  <c r="GF174" i="12"/>
  <c r="GE174" i="12"/>
  <c r="GD174" i="12"/>
  <c r="FD174" i="12"/>
  <c r="FC174" i="12"/>
  <c r="FB174" i="12"/>
  <c r="FA174" i="12"/>
  <c r="EZ174" i="12"/>
  <c r="EY174" i="12"/>
  <c r="EX174" i="12"/>
  <c r="EW174" i="12"/>
  <c r="EV174" i="12"/>
  <c r="EU174" i="12"/>
  <c r="ET174" i="12"/>
  <c r="ES174" i="12"/>
  <c r="ER174" i="12"/>
  <c r="EQ174" i="12"/>
  <c r="EP174" i="12"/>
  <c r="EO174" i="12"/>
  <c r="EN174" i="12"/>
  <c r="EM174" i="12"/>
  <c r="EL174" i="12"/>
  <c r="EK174" i="12"/>
  <c r="EJ174" i="12"/>
  <c r="EI174" i="12"/>
  <c r="EH174" i="12"/>
  <c r="EG174" i="12"/>
  <c r="EF174" i="12"/>
  <c r="EE174" i="12"/>
  <c r="ED174" i="12"/>
  <c r="EC174" i="12"/>
  <c r="EB174" i="12"/>
  <c r="EA174" i="12"/>
  <c r="DZ174" i="12"/>
  <c r="DY174" i="12"/>
  <c r="DX174" i="12"/>
  <c r="DW174" i="12"/>
  <c r="DV174" i="12"/>
  <c r="DU174" i="12"/>
  <c r="DT174" i="12"/>
  <c r="DS174" i="12"/>
  <c r="DR174" i="12"/>
  <c r="DQ174" i="12"/>
  <c r="DP174" i="12"/>
  <c r="DO174" i="12"/>
  <c r="DN174" i="12"/>
  <c r="DM174" i="12"/>
  <c r="DL174" i="12"/>
  <c r="DK174" i="12"/>
  <c r="DJ174" i="12"/>
  <c r="DI174" i="12"/>
  <c r="DH174" i="12"/>
  <c r="DG174" i="12"/>
  <c r="DF174" i="12"/>
  <c r="DE174" i="12"/>
  <c r="DD174" i="12"/>
  <c r="DC174" i="12"/>
  <c r="DB174" i="12"/>
  <c r="DA174" i="12"/>
  <c r="CZ174" i="12"/>
  <c r="CY174" i="12"/>
  <c r="CX174" i="12"/>
  <c r="CW174" i="12"/>
  <c r="CV174" i="12"/>
  <c r="CU174" i="12"/>
  <c r="CT174" i="12"/>
  <c r="CS174" i="12"/>
  <c r="CR174" i="12"/>
  <c r="CQ174" i="12"/>
  <c r="CP174" i="12"/>
  <c r="CO174" i="12"/>
  <c r="CN174" i="12"/>
  <c r="CM174" i="12"/>
  <c r="CL174" i="12"/>
  <c r="CK174" i="12"/>
  <c r="CJ174" i="12"/>
  <c r="CI174" i="12"/>
  <c r="CH174" i="12"/>
  <c r="CG174" i="12"/>
  <c r="CF174" i="12"/>
  <c r="CE174" i="12"/>
  <c r="CD174" i="12"/>
  <c r="CC174" i="12"/>
  <c r="CB174" i="12"/>
  <c r="CA174" i="12"/>
  <c r="BZ174" i="12"/>
  <c r="BY174" i="12"/>
  <c r="BX174" i="12"/>
  <c r="BW174" i="12"/>
  <c r="BV174" i="12"/>
  <c r="BU174" i="12"/>
  <c r="BT174" i="12"/>
  <c r="BS174" i="12"/>
  <c r="BR174" i="12"/>
  <c r="BQ174" i="12"/>
  <c r="BP174" i="12"/>
  <c r="BO174" i="12"/>
  <c r="BN174" i="12"/>
  <c r="BM174" i="12"/>
  <c r="BL174" i="12"/>
  <c r="BK174" i="12"/>
  <c r="BJ174" i="12"/>
  <c r="BI174" i="12"/>
  <c r="BH174" i="12"/>
  <c r="BG174" i="12"/>
  <c r="BF174" i="12"/>
  <c r="BE174" i="12"/>
  <c r="BD174" i="12"/>
  <c r="BC174" i="12"/>
  <c r="BB174" i="12"/>
  <c r="BA174" i="12"/>
  <c r="AZ174" i="12"/>
  <c r="AY174" i="12"/>
  <c r="AX174" i="12"/>
  <c r="AW174" i="12"/>
  <c r="AV174" i="12"/>
  <c r="AU174" i="12"/>
  <c r="AT174" i="12"/>
  <c r="AS174" i="12"/>
  <c r="AR174" i="12"/>
  <c r="AQ174" i="12"/>
  <c r="AP174" i="12"/>
  <c r="AO174" i="12"/>
  <c r="AN174" i="12"/>
  <c r="AM174" i="12"/>
  <c r="AL174" i="12"/>
  <c r="AK174" i="12"/>
  <c r="AJ174" i="12"/>
  <c r="AI174" i="12"/>
  <c r="AH174" i="12"/>
  <c r="AG174" i="12"/>
  <c r="AF174" i="12"/>
  <c r="GF173" i="12"/>
  <c r="GE173" i="12"/>
  <c r="GD173" i="12"/>
  <c r="GC173" i="12"/>
  <c r="FD173" i="12"/>
  <c r="FC173" i="12"/>
  <c r="FB173" i="12"/>
  <c r="FA173" i="12"/>
  <c r="EZ173" i="12"/>
  <c r="EY173" i="12"/>
  <c r="EX173" i="12"/>
  <c r="EW173" i="12"/>
  <c r="EV173" i="12"/>
  <c r="EU173" i="12"/>
  <c r="ET173" i="12"/>
  <c r="ES173" i="12"/>
  <c r="ER173" i="12"/>
  <c r="EQ173" i="12"/>
  <c r="EP173" i="12"/>
  <c r="EO173" i="12"/>
  <c r="EN173" i="12"/>
  <c r="EM173" i="12"/>
  <c r="EL173" i="12"/>
  <c r="EK173" i="12"/>
  <c r="EJ173" i="12"/>
  <c r="EI173" i="12"/>
  <c r="EH173" i="12"/>
  <c r="EG173" i="12"/>
  <c r="EF173" i="12"/>
  <c r="EE173" i="12"/>
  <c r="ED173" i="12"/>
  <c r="EC173" i="12"/>
  <c r="EB173" i="12"/>
  <c r="EA173" i="12"/>
  <c r="DZ173" i="12"/>
  <c r="DY173" i="12"/>
  <c r="DX173" i="12"/>
  <c r="DW173" i="12"/>
  <c r="DV173" i="12"/>
  <c r="DU173" i="12"/>
  <c r="DT173" i="12"/>
  <c r="DS173" i="12"/>
  <c r="DR173" i="12"/>
  <c r="DQ173" i="12"/>
  <c r="DP173" i="12"/>
  <c r="DO173" i="12"/>
  <c r="DN173" i="12"/>
  <c r="DM173" i="12"/>
  <c r="DL173" i="12"/>
  <c r="DK173" i="12"/>
  <c r="DJ173" i="12"/>
  <c r="DI173" i="12"/>
  <c r="DH173" i="12"/>
  <c r="DG173" i="12"/>
  <c r="DF173" i="12"/>
  <c r="DE173" i="12"/>
  <c r="DD173" i="12"/>
  <c r="DC173" i="12"/>
  <c r="DB173" i="12"/>
  <c r="DA173" i="12"/>
  <c r="CZ173" i="12"/>
  <c r="CY173" i="12"/>
  <c r="CX173" i="12"/>
  <c r="CW173" i="12"/>
  <c r="CV173" i="12"/>
  <c r="CU173" i="12"/>
  <c r="CT173" i="12"/>
  <c r="CS173" i="12"/>
  <c r="CR173" i="12"/>
  <c r="CQ173" i="12"/>
  <c r="CP173" i="12"/>
  <c r="CO173" i="12"/>
  <c r="CN173" i="12"/>
  <c r="CM173" i="12"/>
  <c r="CL173" i="12"/>
  <c r="CK173" i="12"/>
  <c r="CJ173" i="12"/>
  <c r="CI173" i="12"/>
  <c r="CH173" i="12"/>
  <c r="CG173" i="12"/>
  <c r="CF173" i="12"/>
  <c r="CE173" i="12"/>
  <c r="CD173" i="12"/>
  <c r="CC173" i="12"/>
  <c r="CB173" i="12"/>
  <c r="CA173" i="12"/>
  <c r="BZ173" i="12"/>
  <c r="BY173" i="12"/>
  <c r="BX173" i="12"/>
  <c r="BW173" i="12"/>
  <c r="BV173" i="12"/>
  <c r="BU173" i="12"/>
  <c r="BT173" i="12"/>
  <c r="BS173" i="12"/>
  <c r="BR173" i="12"/>
  <c r="BQ173" i="12"/>
  <c r="BP173" i="12"/>
  <c r="BO173" i="12"/>
  <c r="BN173" i="12"/>
  <c r="BM173" i="12"/>
  <c r="BL173" i="12"/>
  <c r="BK173" i="12"/>
  <c r="BJ173" i="12"/>
  <c r="BI173" i="12"/>
  <c r="BH173" i="12"/>
  <c r="BG173" i="12"/>
  <c r="BF173" i="12"/>
  <c r="BE173" i="12"/>
  <c r="BD173" i="12"/>
  <c r="BC173" i="12"/>
  <c r="BB173" i="12"/>
  <c r="BA173" i="12"/>
  <c r="AZ173" i="12"/>
  <c r="AY173" i="12"/>
  <c r="AX173" i="12"/>
  <c r="AW173" i="12"/>
  <c r="AV173" i="12"/>
  <c r="AU173" i="12"/>
  <c r="AT173" i="12"/>
  <c r="AS173" i="12"/>
  <c r="AR173" i="12"/>
  <c r="AQ173" i="12"/>
  <c r="AP173" i="12"/>
  <c r="AO173" i="12"/>
  <c r="AN173" i="12"/>
  <c r="AM173" i="12"/>
  <c r="AL173" i="12"/>
  <c r="AK173" i="12"/>
  <c r="AJ173" i="12"/>
  <c r="AI173" i="12"/>
  <c r="AH173" i="12"/>
  <c r="AG173" i="12"/>
  <c r="GF172" i="12"/>
  <c r="GE172" i="12"/>
  <c r="GD172" i="12"/>
  <c r="GC172" i="12"/>
  <c r="FD172" i="12"/>
  <c r="FC172" i="12"/>
  <c r="FB172" i="12"/>
  <c r="FA172" i="12"/>
  <c r="EZ172" i="12"/>
  <c r="EY172" i="12"/>
  <c r="EX172" i="12"/>
  <c r="EW172" i="12"/>
  <c r="EV172" i="12"/>
  <c r="EU172" i="12"/>
  <c r="ET172" i="12"/>
  <c r="ES172" i="12"/>
  <c r="ER172" i="12"/>
  <c r="EQ172" i="12"/>
  <c r="EP172" i="12"/>
  <c r="EO172" i="12"/>
  <c r="EN172" i="12"/>
  <c r="EM172" i="12"/>
  <c r="EL172" i="12"/>
  <c r="EK172" i="12"/>
  <c r="EJ172" i="12"/>
  <c r="EI172" i="12"/>
  <c r="EH172" i="12"/>
  <c r="EG172" i="12"/>
  <c r="EF172" i="12"/>
  <c r="EE172" i="12"/>
  <c r="ED172" i="12"/>
  <c r="EC172" i="12"/>
  <c r="EB172" i="12"/>
  <c r="EA172" i="12"/>
  <c r="DZ172" i="12"/>
  <c r="DY172" i="12"/>
  <c r="DX172" i="12"/>
  <c r="DW172" i="12"/>
  <c r="DV172" i="12"/>
  <c r="DU172" i="12"/>
  <c r="DT172" i="12"/>
  <c r="DS172" i="12"/>
  <c r="DR172" i="12"/>
  <c r="DQ172" i="12"/>
  <c r="DP172" i="12"/>
  <c r="DO172" i="12"/>
  <c r="DN172" i="12"/>
  <c r="DM172" i="12"/>
  <c r="DL172" i="12"/>
  <c r="DK172" i="12"/>
  <c r="DJ172" i="12"/>
  <c r="DI172" i="12"/>
  <c r="DH172" i="12"/>
  <c r="DG172" i="12"/>
  <c r="DF172" i="12"/>
  <c r="DE172" i="12"/>
  <c r="DD172" i="12"/>
  <c r="DC172" i="12"/>
  <c r="DB172" i="12"/>
  <c r="DA172" i="12"/>
  <c r="CZ172" i="12"/>
  <c r="CY172" i="12"/>
  <c r="CX172" i="12"/>
  <c r="CW172" i="12"/>
  <c r="CV172" i="12"/>
  <c r="CU172" i="12"/>
  <c r="CT172" i="12"/>
  <c r="CS172" i="12"/>
  <c r="CR172" i="12"/>
  <c r="CQ172" i="12"/>
  <c r="CP172" i="12"/>
  <c r="CO172" i="12"/>
  <c r="CN172" i="12"/>
  <c r="CM172" i="12"/>
  <c r="CL172" i="12"/>
  <c r="CK172" i="12"/>
  <c r="CJ172" i="12"/>
  <c r="CI172" i="12"/>
  <c r="CH172" i="12"/>
  <c r="CG172" i="12"/>
  <c r="CF172" i="12"/>
  <c r="CE172" i="12"/>
  <c r="CD172" i="12"/>
  <c r="CC172" i="12"/>
  <c r="CB172" i="12"/>
  <c r="CA172" i="12"/>
  <c r="BZ172" i="12"/>
  <c r="BY172" i="12"/>
  <c r="BX172" i="12"/>
  <c r="BW172" i="12"/>
  <c r="BV172" i="12"/>
  <c r="BU172" i="12"/>
  <c r="BT172" i="12"/>
  <c r="BS172" i="12"/>
  <c r="BR172" i="12"/>
  <c r="BQ172" i="12"/>
  <c r="BP172" i="12"/>
  <c r="BO172" i="12"/>
  <c r="BN172" i="12"/>
  <c r="BM172" i="12"/>
  <c r="BL172" i="12"/>
  <c r="BK172" i="12"/>
  <c r="BJ172" i="12"/>
  <c r="BI172" i="12"/>
  <c r="BH172" i="12"/>
  <c r="BG172" i="12"/>
  <c r="BF172" i="12"/>
  <c r="BE172" i="12"/>
  <c r="BD172" i="12"/>
  <c r="BC172" i="12"/>
  <c r="BB172" i="12"/>
  <c r="BA172" i="12"/>
  <c r="AZ172" i="12"/>
  <c r="AY172" i="12"/>
  <c r="AX172" i="12"/>
  <c r="AW172" i="12"/>
  <c r="AV172" i="12"/>
  <c r="AU172" i="12"/>
  <c r="AT172" i="12"/>
  <c r="AS172" i="12"/>
  <c r="AR172" i="12"/>
  <c r="AQ172" i="12"/>
  <c r="AP172" i="12"/>
  <c r="AO172" i="12"/>
  <c r="AN172" i="12"/>
  <c r="AM172" i="12"/>
  <c r="AL172" i="12"/>
  <c r="AK172" i="12"/>
  <c r="AJ172" i="12"/>
  <c r="AI172" i="12"/>
  <c r="AH172" i="12"/>
  <c r="GF171" i="12"/>
  <c r="GE171" i="12"/>
  <c r="GD171" i="12"/>
  <c r="GC171" i="12"/>
  <c r="FD171" i="12"/>
  <c r="FC171" i="12"/>
  <c r="FB171" i="12"/>
  <c r="FA171" i="12"/>
  <c r="EZ171" i="12"/>
  <c r="EY171" i="12"/>
  <c r="EX171" i="12"/>
  <c r="EW171" i="12"/>
  <c r="EV171" i="12"/>
  <c r="EU171" i="12"/>
  <c r="ET171" i="12"/>
  <c r="ES171" i="12"/>
  <c r="ER171" i="12"/>
  <c r="EQ171" i="12"/>
  <c r="EP171" i="12"/>
  <c r="EO171" i="12"/>
  <c r="EN171" i="12"/>
  <c r="EM171" i="12"/>
  <c r="EL171" i="12"/>
  <c r="EK171" i="12"/>
  <c r="EJ171" i="12"/>
  <c r="EI171" i="12"/>
  <c r="EH171" i="12"/>
  <c r="EG171" i="12"/>
  <c r="EF171" i="12"/>
  <c r="EE171" i="12"/>
  <c r="ED171" i="12"/>
  <c r="EC171" i="12"/>
  <c r="EB171" i="12"/>
  <c r="EA171" i="12"/>
  <c r="DZ171" i="12"/>
  <c r="DY171" i="12"/>
  <c r="DX171" i="12"/>
  <c r="DW171" i="12"/>
  <c r="DV171" i="12"/>
  <c r="DU171" i="12"/>
  <c r="DT171" i="12"/>
  <c r="DS171" i="12"/>
  <c r="DR171" i="12"/>
  <c r="DQ171" i="12"/>
  <c r="DP171" i="12"/>
  <c r="DO171" i="12"/>
  <c r="DN171" i="12"/>
  <c r="DM171" i="12"/>
  <c r="DL171" i="12"/>
  <c r="DK171" i="12"/>
  <c r="DJ171" i="12"/>
  <c r="DI171" i="12"/>
  <c r="DH171" i="12"/>
  <c r="DG171" i="12"/>
  <c r="DF171" i="12"/>
  <c r="DE171" i="12"/>
  <c r="DD171" i="12"/>
  <c r="DC171" i="12"/>
  <c r="DB171" i="12"/>
  <c r="DA171" i="12"/>
  <c r="CZ171" i="12"/>
  <c r="CY171" i="12"/>
  <c r="CX171" i="12"/>
  <c r="CW171" i="12"/>
  <c r="CV171" i="12"/>
  <c r="CU171" i="12"/>
  <c r="CT171" i="12"/>
  <c r="CS171" i="12"/>
  <c r="CR171" i="12"/>
  <c r="CQ171" i="12"/>
  <c r="CP171" i="12"/>
  <c r="CO171" i="12"/>
  <c r="CN171" i="12"/>
  <c r="CM171" i="12"/>
  <c r="CL171" i="12"/>
  <c r="CK171" i="12"/>
  <c r="CJ171" i="12"/>
  <c r="CI171" i="12"/>
  <c r="CH171" i="12"/>
  <c r="CG171" i="12"/>
  <c r="CF171" i="12"/>
  <c r="CE171" i="12"/>
  <c r="CD171" i="12"/>
  <c r="CC171" i="12"/>
  <c r="CB171" i="12"/>
  <c r="CA171" i="12"/>
  <c r="BZ171" i="12"/>
  <c r="BY171" i="12"/>
  <c r="BX171" i="12"/>
  <c r="BW171" i="12"/>
  <c r="BV171" i="12"/>
  <c r="BU171" i="12"/>
  <c r="BT171" i="12"/>
  <c r="BS171" i="12"/>
  <c r="BR171" i="12"/>
  <c r="BQ171" i="12"/>
  <c r="BP171" i="12"/>
  <c r="BO171" i="12"/>
  <c r="BN171" i="12"/>
  <c r="BM171" i="12"/>
  <c r="BL171" i="12"/>
  <c r="BK171" i="12"/>
  <c r="BJ171" i="12"/>
  <c r="BI171" i="12"/>
  <c r="BH171" i="12"/>
  <c r="BG171" i="12"/>
  <c r="BF171" i="12"/>
  <c r="BE171" i="12"/>
  <c r="BD171" i="12"/>
  <c r="BC171" i="12"/>
  <c r="BB171" i="12"/>
  <c r="BA171" i="12"/>
  <c r="AZ171" i="12"/>
  <c r="AY171" i="12"/>
  <c r="AX171" i="12"/>
  <c r="AW171" i="12"/>
  <c r="AV171" i="12"/>
  <c r="AU171" i="12"/>
  <c r="AT171" i="12"/>
  <c r="AS171" i="12"/>
  <c r="AR171" i="12"/>
  <c r="AQ171" i="12"/>
  <c r="AP171" i="12"/>
  <c r="AO171" i="12"/>
  <c r="AN171" i="12"/>
  <c r="AM171" i="12"/>
  <c r="AL171" i="12"/>
  <c r="AK171" i="12"/>
  <c r="AJ171" i="12"/>
  <c r="AI171" i="12"/>
  <c r="AH171" i="12"/>
  <c r="AC171" i="12"/>
  <c r="AB171" i="12"/>
  <c r="GF170" i="12"/>
  <c r="GE170" i="12"/>
  <c r="GD170" i="12"/>
  <c r="GC170" i="12"/>
  <c r="GB170" i="12"/>
  <c r="FD170" i="12"/>
  <c r="FC170" i="12"/>
  <c r="FB170" i="12"/>
  <c r="FA170" i="12"/>
  <c r="EZ170" i="12"/>
  <c r="EY170" i="12"/>
  <c r="EX170" i="12"/>
  <c r="EW170" i="12"/>
  <c r="EV170" i="12"/>
  <c r="EU170" i="12"/>
  <c r="ET170" i="12"/>
  <c r="ES170" i="12"/>
  <c r="ER170" i="12"/>
  <c r="EQ170" i="12"/>
  <c r="EP170" i="12"/>
  <c r="EO170" i="12"/>
  <c r="EN170" i="12"/>
  <c r="EM170" i="12"/>
  <c r="EL170" i="12"/>
  <c r="EK170" i="12"/>
  <c r="EJ170" i="12"/>
  <c r="EI170" i="12"/>
  <c r="EH170" i="12"/>
  <c r="EG170" i="12"/>
  <c r="EF170" i="12"/>
  <c r="EE170" i="12"/>
  <c r="ED170" i="12"/>
  <c r="EC170" i="12"/>
  <c r="EB170" i="12"/>
  <c r="EA170" i="12"/>
  <c r="DZ170" i="12"/>
  <c r="DY170" i="12"/>
  <c r="DX170" i="12"/>
  <c r="DW170" i="12"/>
  <c r="DV170" i="12"/>
  <c r="DU170" i="12"/>
  <c r="DT170" i="12"/>
  <c r="DS170" i="12"/>
  <c r="DR170" i="12"/>
  <c r="DQ170" i="12"/>
  <c r="DP170" i="12"/>
  <c r="DO170" i="12"/>
  <c r="DN170" i="12"/>
  <c r="DM170" i="12"/>
  <c r="DL170" i="12"/>
  <c r="DK170" i="12"/>
  <c r="DJ170" i="12"/>
  <c r="DI170" i="12"/>
  <c r="DH170" i="12"/>
  <c r="DG170" i="12"/>
  <c r="DF170" i="12"/>
  <c r="DE170" i="12"/>
  <c r="DD170" i="12"/>
  <c r="DC170" i="12"/>
  <c r="DB170" i="12"/>
  <c r="DA170" i="12"/>
  <c r="CZ170" i="12"/>
  <c r="CY170" i="12"/>
  <c r="CX170" i="12"/>
  <c r="CW170" i="12"/>
  <c r="CV170" i="12"/>
  <c r="CU170" i="12"/>
  <c r="CT170" i="12"/>
  <c r="CS170" i="12"/>
  <c r="CR170" i="12"/>
  <c r="CQ170" i="12"/>
  <c r="CP170" i="12"/>
  <c r="CO170" i="12"/>
  <c r="CN170" i="12"/>
  <c r="CM170" i="12"/>
  <c r="CL170" i="12"/>
  <c r="CK170" i="12"/>
  <c r="CJ170" i="12"/>
  <c r="CI170" i="12"/>
  <c r="CH170" i="12"/>
  <c r="CG170" i="12"/>
  <c r="CF170" i="12"/>
  <c r="CE170" i="12"/>
  <c r="CD170" i="12"/>
  <c r="CC170" i="12"/>
  <c r="CB170" i="12"/>
  <c r="CA170" i="12"/>
  <c r="BZ170" i="12"/>
  <c r="BY170" i="12"/>
  <c r="BX170" i="12"/>
  <c r="BW170" i="12"/>
  <c r="BV170" i="12"/>
  <c r="BU170" i="12"/>
  <c r="BT170" i="12"/>
  <c r="BS170" i="12"/>
  <c r="BR170" i="12"/>
  <c r="BQ170" i="12"/>
  <c r="BP170" i="12"/>
  <c r="BO170" i="12"/>
  <c r="BN170" i="12"/>
  <c r="BM170" i="12"/>
  <c r="BL170" i="12"/>
  <c r="BK170" i="12"/>
  <c r="BJ170" i="12"/>
  <c r="BI170" i="12"/>
  <c r="BH170" i="12"/>
  <c r="BG170" i="12"/>
  <c r="BF170" i="12"/>
  <c r="BE170" i="12"/>
  <c r="BD170" i="12"/>
  <c r="BC170" i="12"/>
  <c r="BB170" i="12"/>
  <c r="BA170" i="12"/>
  <c r="AZ170" i="12"/>
  <c r="AY170" i="12"/>
  <c r="AX170" i="12"/>
  <c r="AW170" i="12"/>
  <c r="AV170" i="12"/>
  <c r="AU170" i="12"/>
  <c r="AT170" i="12"/>
  <c r="AS170" i="12"/>
  <c r="AR170" i="12"/>
  <c r="AQ170" i="12"/>
  <c r="AP170" i="12"/>
  <c r="AO170" i="12"/>
  <c r="AN170" i="12"/>
  <c r="AM170" i="12"/>
  <c r="AL170" i="12"/>
  <c r="AK170" i="12"/>
  <c r="AJ170" i="12"/>
  <c r="AI170" i="12"/>
  <c r="AE170" i="12"/>
  <c r="AD170" i="12"/>
  <c r="AC170" i="12"/>
  <c r="AB170" i="12"/>
  <c r="AA170" i="12"/>
  <c r="GF169" i="12"/>
  <c r="GE169" i="12"/>
  <c r="GD169" i="12"/>
  <c r="GC169" i="12"/>
  <c r="GB169" i="12"/>
  <c r="FD169" i="12"/>
  <c r="FC169" i="12"/>
  <c r="FB169" i="12"/>
  <c r="FA169" i="12"/>
  <c r="EZ169" i="12"/>
  <c r="EY169" i="12"/>
  <c r="EX169" i="12"/>
  <c r="EW169" i="12"/>
  <c r="EV169" i="12"/>
  <c r="EU169" i="12"/>
  <c r="ET169" i="12"/>
  <c r="ES169" i="12"/>
  <c r="ER169" i="12"/>
  <c r="EQ169" i="12"/>
  <c r="EP169" i="12"/>
  <c r="EO169" i="12"/>
  <c r="EN169" i="12"/>
  <c r="EM169" i="12"/>
  <c r="EL169" i="12"/>
  <c r="EK169" i="12"/>
  <c r="EJ169" i="12"/>
  <c r="EI169" i="12"/>
  <c r="EH169" i="12"/>
  <c r="EG169" i="12"/>
  <c r="EF169" i="12"/>
  <c r="EE169" i="12"/>
  <c r="ED169" i="12"/>
  <c r="EC169" i="12"/>
  <c r="EB169" i="12"/>
  <c r="EA169" i="12"/>
  <c r="DZ169" i="12"/>
  <c r="DY169" i="12"/>
  <c r="DX169" i="12"/>
  <c r="DW169" i="12"/>
  <c r="DV169" i="12"/>
  <c r="DU169" i="12"/>
  <c r="DT169" i="12"/>
  <c r="DS169" i="12"/>
  <c r="DR169" i="12"/>
  <c r="DQ169" i="12"/>
  <c r="DP169" i="12"/>
  <c r="DO169" i="12"/>
  <c r="DN169" i="12"/>
  <c r="DM169" i="12"/>
  <c r="DL169" i="12"/>
  <c r="DK169" i="12"/>
  <c r="DJ169" i="12"/>
  <c r="DI169" i="12"/>
  <c r="DH169" i="12"/>
  <c r="DG169" i="12"/>
  <c r="DF169" i="12"/>
  <c r="DE169" i="12"/>
  <c r="DD169" i="12"/>
  <c r="DC169" i="12"/>
  <c r="DB169" i="12"/>
  <c r="DA169" i="12"/>
  <c r="CZ169" i="12"/>
  <c r="CY169" i="12"/>
  <c r="CX169" i="12"/>
  <c r="CW169" i="12"/>
  <c r="CV169" i="12"/>
  <c r="CU169" i="12"/>
  <c r="CT169" i="12"/>
  <c r="CS169" i="12"/>
  <c r="CR169" i="12"/>
  <c r="CQ169" i="12"/>
  <c r="CP169" i="12"/>
  <c r="CO169" i="12"/>
  <c r="CN169" i="12"/>
  <c r="CM169" i="12"/>
  <c r="CL169" i="12"/>
  <c r="CK169" i="12"/>
  <c r="CJ169" i="12"/>
  <c r="CI169" i="12"/>
  <c r="CH169" i="12"/>
  <c r="CG169" i="12"/>
  <c r="CF169" i="12"/>
  <c r="CE169" i="12"/>
  <c r="CD169" i="12"/>
  <c r="CC169" i="12"/>
  <c r="CB169" i="12"/>
  <c r="CA169" i="12"/>
  <c r="BZ169" i="12"/>
  <c r="BY169" i="12"/>
  <c r="BX169" i="12"/>
  <c r="BW169" i="12"/>
  <c r="BV169" i="12"/>
  <c r="BU169" i="12"/>
  <c r="BT169" i="12"/>
  <c r="BS169" i="12"/>
  <c r="BR169" i="12"/>
  <c r="BQ169" i="12"/>
  <c r="BP169" i="12"/>
  <c r="BO169" i="12"/>
  <c r="BN169" i="12"/>
  <c r="BM169" i="12"/>
  <c r="BL169" i="12"/>
  <c r="BK169" i="12"/>
  <c r="BJ169" i="12"/>
  <c r="BI169" i="12"/>
  <c r="BH169" i="12"/>
  <c r="BG169" i="12"/>
  <c r="BF169" i="12"/>
  <c r="BE169" i="12"/>
  <c r="BD169" i="12"/>
  <c r="BC169" i="12"/>
  <c r="BB169" i="12"/>
  <c r="BA169" i="12"/>
  <c r="AZ169" i="12"/>
  <c r="AY169" i="12"/>
  <c r="AX169" i="12"/>
  <c r="AW169" i="12"/>
  <c r="AV169" i="12"/>
  <c r="AU169" i="12"/>
  <c r="AT169" i="12"/>
  <c r="AS169" i="12"/>
  <c r="AR169" i="12"/>
  <c r="AQ169" i="12"/>
  <c r="AP169" i="12"/>
  <c r="AO169" i="12"/>
  <c r="AN169" i="12"/>
  <c r="AM169" i="12"/>
  <c r="AL169" i="12"/>
  <c r="AK169" i="12"/>
  <c r="AJ169" i="12"/>
  <c r="AI169" i="12"/>
  <c r="AG169" i="12"/>
  <c r="AF169" i="12"/>
  <c r="AE169" i="12"/>
  <c r="AD169" i="12"/>
  <c r="AC169" i="12"/>
  <c r="AB169" i="12"/>
  <c r="AA169" i="12"/>
  <c r="Z169" i="12"/>
  <c r="Y169" i="12"/>
  <c r="GF168" i="12"/>
  <c r="GE168" i="12"/>
  <c r="GD168" i="12"/>
  <c r="GC168" i="12"/>
  <c r="GB168" i="12"/>
  <c r="FD168" i="12"/>
  <c r="FC168" i="12"/>
  <c r="FB168" i="12"/>
  <c r="FA168" i="12"/>
  <c r="EZ168" i="12"/>
  <c r="EY168" i="12"/>
  <c r="EX168" i="12"/>
  <c r="EW168" i="12"/>
  <c r="EV168" i="12"/>
  <c r="EU168" i="12"/>
  <c r="ET168" i="12"/>
  <c r="ES168" i="12"/>
  <c r="ER168" i="12"/>
  <c r="EQ168" i="12"/>
  <c r="EP168" i="12"/>
  <c r="EO168" i="12"/>
  <c r="EN168" i="12"/>
  <c r="EM168" i="12"/>
  <c r="EL168" i="12"/>
  <c r="EK168" i="12"/>
  <c r="EJ168" i="12"/>
  <c r="EI168" i="12"/>
  <c r="EH168" i="12"/>
  <c r="EG168" i="12"/>
  <c r="EF168" i="12"/>
  <c r="EE168" i="12"/>
  <c r="ED168" i="12"/>
  <c r="EC168" i="12"/>
  <c r="EB168" i="12"/>
  <c r="EA168" i="12"/>
  <c r="DZ168" i="12"/>
  <c r="DY168" i="12"/>
  <c r="DX168" i="12"/>
  <c r="DW168" i="12"/>
  <c r="DV168" i="12"/>
  <c r="DU168" i="12"/>
  <c r="DT168" i="12"/>
  <c r="DS168" i="12"/>
  <c r="DR168" i="12"/>
  <c r="DQ168" i="12"/>
  <c r="DP168" i="12"/>
  <c r="DO168" i="12"/>
  <c r="DN168" i="12"/>
  <c r="DM168" i="12"/>
  <c r="DL168" i="12"/>
  <c r="DK168" i="12"/>
  <c r="DJ168" i="12"/>
  <c r="DI168" i="12"/>
  <c r="DH168" i="12"/>
  <c r="DG168" i="12"/>
  <c r="DF168" i="12"/>
  <c r="DE168" i="12"/>
  <c r="DD168" i="12"/>
  <c r="DC168" i="12"/>
  <c r="DB168" i="12"/>
  <c r="DA168" i="12"/>
  <c r="CZ168" i="12"/>
  <c r="CY168" i="12"/>
  <c r="CX168" i="12"/>
  <c r="CW168" i="12"/>
  <c r="CV168" i="12"/>
  <c r="CU168" i="12"/>
  <c r="CT168" i="12"/>
  <c r="CS168" i="12"/>
  <c r="CR168" i="12"/>
  <c r="CQ168" i="12"/>
  <c r="CP168" i="12"/>
  <c r="CO168" i="12"/>
  <c r="CN168" i="12"/>
  <c r="CM168" i="12"/>
  <c r="CL168" i="12"/>
  <c r="CK168" i="12"/>
  <c r="CJ168" i="12"/>
  <c r="CI168" i="12"/>
  <c r="CH168" i="12"/>
  <c r="CG168" i="12"/>
  <c r="CF168" i="12"/>
  <c r="CE168" i="12"/>
  <c r="CD168" i="12"/>
  <c r="CC168" i="12"/>
  <c r="CB168" i="12"/>
  <c r="CA168" i="12"/>
  <c r="BZ168" i="12"/>
  <c r="BY168" i="12"/>
  <c r="BX168" i="12"/>
  <c r="BW168" i="12"/>
  <c r="BV168" i="12"/>
  <c r="BU168" i="12"/>
  <c r="BT168" i="12"/>
  <c r="BS168" i="12"/>
  <c r="BR168" i="12"/>
  <c r="BQ168" i="12"/>
  <c r="BP168" i="12"/>
  <c r="BO168" i="12"/>
  <c r="BN168" i="12"/>
  <c r="BM168" i="12"/>
  <c r="BL168" i="12"/>
  <c r="BK168" i="12"/>
  <c r="BJ168" i="12"/>
  <c r="BI168" i="12"/>
  <c r="BH168" i="12"/>
  <c r="BG168" i="12"/>
  <c r="BF168" i="12"/>
  <c r="BE168" i="12"/>
  <c r="BD168" i="12"/>
  <c r="BC168" i="12"/>
  <c r="BB168" i="12"/>
  <c r="BA168" i="12"/>
  <c r="AZ168" i="12"/>
  <c r="AY168" i="12"/>
  <c r="AX168" i="12"/>
  <c r="AW168" i="12"/>
  <c r="AV168" i="12"/>
  <c r="AU168" i="12"/>
  <c r="AT168" i="12"/>
  <c r="AS168" i="12"/>
  <c r="AR168" i="12"/>
  <c r="AQ168" i="12"/>
  <c r="AP168" i="12"/>
  <c r="AO168" i="12"/>
  <c r="AN168" i="12"/>
  <c r="AM168" i="12"/>
  <c r="AL168" i="12"/>
  <c r="AK168" i="12"/>
  <c r="AJ168" i="12"/>
  <c r="AI168" i="12"/>
  <c r="AH168" i="12"/>
  <c r="AG168" i="12"/>
  <c r="AF168" i="12"/>
  <c r="AE168" i="12"/>
  <c r="AD168" i="12"/>
  <c r="AC168" i="12"/>
  <c r="AB168" i="12"/>
  <c r="AA168" i="12"/>
  <c r="Z168" i="12"/>
  <c r="Y168" i="12"/>
  <c r="GF167" i="12"/>
  <c r="GE167" i="12"/>
  <c r="GD167" i="12"/>
  <c r="GC167" i="12"/>
  <c r="GB167" i="12"/>
  <c r="FD167" i="12"/>
  <c r="FC167" i="12"/>
  <c r="FB167" i="12"/>
  <c r="FA167" i="12"/>
  <c r="EZ167" i="12"/>
  <c r="EY167" i="12"/>
  <c r="EX167" i="12"/>
  <c r="EW167" i="12"/>
  <c r="EV167" i="12"/>
  <c r="EU167" i="12"/>
  <c r="ET167" i="12"/>
  <c r="ES167" i="12"/>
  <c r="ER167" i="12"/>
  <c r="EQ167" i="12"/>
  <c r="EP167" i="12"/>
  <c r="EO167" i="12"/>
  <c r="EN167" i="12"/>
  <c r="EM167" i="12"/>
  <c r="EL167" i="12"/>
  <c r="EK167" i="12"/>
  <c r="EJ167" i="12"/>
  <c r="EI167" i="12"/>
  <c r="EH167" i="12"/>
  <c r="EG167" i="12"/>
  <c r="EF167" i="12"/>
  <c r="EE167" i="12"/>
  <c r="ED167" i="12"/>
  <c r="EC167" i="12"/>
  <c r="EB167" i="12"/>
  <c r="EA167" i="12"/>
  <c r="DZ167" i="12"/>
  <c r="DY167" i="12"/>
  <c r="DX167" i="12"/>
  <c r="DW167" i="12"/>
  <c r="DV167" i="12"/>
  <c r="DU167" i="12"/>
  <c r="DT167" i="12"/>
  <c r="DS167" i="12"/>
  <c r="DR167" i="12"/>
  <c r="DQ167" i="12"/>
  <c r="DP167" i="12"/>
  <c r="DO167" i="12"/>
  <c r="DN167" i="12"/>
  <c r="DM167" i="12"/>
  <c r="DL167" i="12"/>
  <c r="DK167" i="12"/>
  <c r="DJ167" i="12"/>
  <c r="DI167" i="12"/>
  <c r="DH167" i="12"/>
  <c r="DG167" i="12"/>
  <c r="DF167" i="12"/>
  <c r="DE167" i="12"/>
  <c r="DD167" i="12"/>
  <c r="DC167" i="12"/>
  <c r="DB167" i="12"/>
  <c r="DA167" i="12"/>
  <c r="CZ167" i="12"/>
  <c r="CY167" i="12"/>
  <c r="CX167" i="12"/>
  <c r="CW167" i="12"/>
  <c r="CV167" i="12"/>
  <c r="CU167" i="12"/>
  <c r="CT167" i="12"/>
  <c r="CS167" i="12"/>
  <c r="CR167" i="12"/>
  <c r="CQ167" i="12"/>
  <c r="CP167" i="12"/>
  <c r="CO167" i="12"/>
  <c r="CN167" i="12"/>
  <c r="CM167" i="12"/>
  <c r="CL167" i="12"/>
  <c r="CK167" i="12"/>
  <c r="CJ167" i="12"/>
  <c r="CI167" i="12"/>
  <c r="CH167" i="12"/>
  <c r="CG167" i="12"/>
  <c r="CF167" i="12"/>
  <c r="CE167" i="12"/>
  <c r="CD167" i="12"/>
  <c r="CC167" i="12"/>
  <c r="CB167" i="12"/>
  <c r="CA167" i="12"/>
  <c r="BZ167" i="12"/>
  <c r="BY167" i="12"/>
  <c r="BX167" i="12"/>
  <c r="BW167" i="12"/>
  <c r="BV167" i="12"/>
  <c r="BU167" i="12"/>
  <c r="BT167" i="12"/>
  <c r="BS167" i="12"/>
  <c r="BR167" i="12"/>
  <c r="BQ167" i="12"/>
  <c r="BP167" i="12"/>
  <c r="BO167" i="12"/>
  <c r="BN167" i="12"/>
  <c r="BM167" i="12"/>
  <c r="BL167" i="12"/>
  <c r="BK167" i="12"/>
  <c r="BJ167" i="12"/>
  <c r="BI167" i="12"/>
  <c r="BH167" i="12"/>
  <c r="BG167" i="12"/>
  <c r="BE167" i="12"/>
  <c r="BD167" i="12"/>
  <c r="BC167" i="12"/>
  <c r="BB167" i="12"/>
  <c r="BA167" i="12"/>
  <c r="AZ167" i="12"/>
  <c r="AY167" i="12"/>
  <c r="AX167" i="12"/>
  <c r="AW167" i="12"/>
  <c r="AV167" i="12"/>
  <c r="AU167" i="12"/>
  <c r="AT167" i="12"/>
  <c r="AS167" i="12"/>
  <c r="AR167" i="12"/>
  <c r="AQ167" i="12"/>
  <c r="AP167" i="12"/>
  <c r="AO167" i="12"/>
  <c r="AN167" i="12"/>
  <c r="AM167" i="12"/>
  <c r="AL167" i="12"/>
  <c r="AK167" i="12"/>
  <c r="AJ167" i="12"/>
  <c r="AI167" i="12"/>
  <c r="AH167" i="12"/>
  <c r="AG167" i="12"/>
  <c r="AF167" i="12"/>
  <c r="AE167" i="12"/>
  <c r="AD167" i="12"/>
  <c r="AC167" i="12"/>
  <c r="AB167" i="12"/>
  <c r="AA167" i="12"/>
  <c r="Z167" i="12"/>
  <c r="Y167" i="12"/>
  <c r="X167" i="12"/>
  <c r="W167" i="12"/>
  <c r="GF166" i="12"/>
  <c r="GE166" i="12"/>
  <c r="GD166" i="12"/>
  <c r="GC166" i="12"/>
  <c r="GB166" i="12"/>
  <c r="FW166" i="12"/>
  <c r="FV166" i="12"/>
  <c r="FD166" i="12"/>
  <c r="FC166" i="12"/>
  <c r="FB166" i="12"/>
  <c r="FA166" i="12"/>
  <c r="EZ166" i="12"/>
  <c r="EY166" i="12"/>
  <c r="EX166" i="12"/>
  <c r="EW166" i="12"/>
  <c r="EV166" i="12"/>
  <c r="EU166" i="12"/>
  <c r="ET166" i="12"/>
  <c r="ES166" i="12"/>
  <c r="ER166" i="12"/>
  <c r="EQ166" i="12"/>
  <c r="EP166" i="12"/>
  <c r="EO166" i="12"/>
  <c r="EN166" i="12"/>
  <c r="EM166" i="12"/>
  <c r="EL166" i="12"/>
  <c r="EK166" i="12"/>
  <c r="EJ166" i="12"/>
  <c r="EI166" i="12"/>
  <c r="EH166" i="12"/>
  <c r="EG166" i="12"/>
  <c r="EF166" i="12"/>
  <c r="EE166" i="12"/>
  <c r="ED166" i="12"/>
  <c r="EC166" i="12"/>
  <c r="EB166" i="12"/>
  <c r="EA166" i="12"/>
  <c r="DZ166" i="12"/>
  <c r="DY166" i="12"/>
  <c r="DX166" i="12"/>
  <c r="DW166" i="12"/>
  <c r="DV166" i="12"/>
  <c r="DU166" i="12"/>
  <c r="DT166" i="12"/>
  <c r="DS166" i="12"/>
  <c r="DR166" i="12"/>
  <c r="DQ166" i="12"/>
  <c r="DP166" i="12"/>
  <c r="DO166" i="12"/>
  <c r="DN166" i="12"/>
  <c r="DM166" i="12"/>
  <c r="DL166" i="12"/>
  <c r="DK166" i="12"/>
  <c r="DJ166" i="12"/>
  <c r="DI166" i="12"/>
  <c r="DH166" i="12"/>
  <c r="DG166" i="12"/>
  <c r="DF166" i="12"/>
  <c r="DE166" i="12"/>
  <c r="DD166" i="12"/>
  <c r="DC166" i="12"/>
  <c r="DB166" i="12"/>
  <c r="DA166" i="12"/>
  <c r="CZ166" i="12"/>
  <c r="CY166" i="12"/>
  <c r="CX166" i="12"/>
  <c r="CW166" i="12"/>
  <c r="CV166" i="12"/>
  <c r="CU166" i="12"/>
  <c r="CT166" i="12"/>
  <c r="CS166" i="12"/>
  <c r="CR166" i="12"/>
  <c r="CQ166" i="12"/>
  <c r="CP166" i="12"/>
  <c r="CO166" i="12"/>
  <c r="CN166" i="12"/>
  <c r="CM166" i="12"/>
  <c r="CL166" i="12"/>
  <c r="CK166" i="12"/>
  <c r="CJ166" i="12"/>
  <c r="CI166" i="12"/>
  <c r="CH166" i="12"/>
  <c r="CG166" i="12"/>
  <c r="CF166" i="12"/>
  <c r="CE166" i="12"/>
  <c r="CD166" i="12"/>
  <c r="CC166" i="12"/>
  <c r="CB166" i="12"/>
  <c r="CA166" i="12"/>
  <c r="BZ166" i="12"/>
  <c r="BY166" i="12"/>
  <c r="BX166" i="12"/>
  <c r="BW166" i="12"/>
  <c r="BV166" i="12"/>
  <c r="BU166" i="12"/>
  <c r="BT166" i="12"/>
  <c r="BS166" i="12"/>
  <c r="BR166" i="12"/>
  <c r="BQ166" i="12"/>
  <c r="BP166" i="12"/>
  <c r="BO166" i="12"/>
  <c r="BN166" i="12"/>
  <c r="BM166" i="12"/>
  <c r="BL166" i="12"/>
  <c r="BK166" i="12"/>
  <c r="BJ166" i="12"/>
  <c r="BI166" i="12"/>
  <c r="BH166" i="12"/>
  <c r="BG166" i="12"/>
  <c r="BF166" i="12"/>
  <c r="BE166" i="12"/>
  <c r="BD166" i="12"/>
  <c r="BC166" i="12"/>
  <c r="BB166" i="12"/>
  <c r="BA166" i="12"/>
  <c r="AZ166" i="12"/>
  <c r="AY166" i="12"/>
  <c r="AX166" i="12"/>
  <c r="AW166" i="12"/>
  <c r="AV166" i="12"/>
  <c r="AU166" i="12"/>
  <c r="AT166" i="12"/>
  <c r="AS166" i="12"/>
  <c r="AR166" i="12"/>
  <c r="AQ166" i="12"/>
  <c r="AP166" i="12"/>
  <c r="AO166" i="12"/>
  <c r="AN166" i="12"/>
  <c r="AM166" i="12"/>
  <c r="AL166" i="12"/>
  <c r="AK166" i="12"/>
  <c r="AJ166" i="12"/>
  <c r="AI166" i="12"/>
  <c r="AH166" i="12"/>
  <c r="AG166" i="12"/>
  <c r="AF166" i="12"/>
  <c r="AE166" i="12"/>
  <c r="AD166" i="12"/>
  <c r="AC166" i="12"/>
  <c r="AB166" i="12"/>
  <c r="AA166" i="12"/>
  <c r="Z166" i="12"/>
  <c r="Y166" i="12"/>
  <c r="X166" i="12"/>
  <c r="W166" i="12"/>
  <c r="GF165" i="12"/>
  <c r="GE165" i="12"/>
  <c r="GD165" i="12"/>
  <c r="GC165" i="12"/>
  <c r="GB165" i="12"/>
  <c r="FW165" i="12"/>
  <c r="FV165" i="12"/>
  <c r="FU165" i="12"/>
  <c r="FC165" i="12"/>
  <c r="FB165" i="12"/>
  <c r="FA165" i="12"/>
  <c r="EZ165" i="12"/>
  <c r="EY165" i="12"/>
  <c r="EX165" i="12"/>
  <c r="EW165" i="12"/>
  <c r="EV165" i="12"/>
  <c r="EU165" i="12"/>
  <c r="ET165" i="12"/>
  <c r="ES165" i="12"/>
  <c r="ER165" i="12"/>
  <c r="EQ165" i="12"/>
  <c r="EP165" i="12"/>
  <c r="EO165" i="12"/>
  <c r="EN165" i="12"/>
  <c r="EM165" i="12"/>
  <c r="EL165" i="12"/>
  <c r="EK165" i="12"/>
  <c r="EJ165" i="12"/>
  <c r="EI165" i="12"/>
  <c r="EH165" i="12"/>
  <c r="EG165" i="12"/>
  <c r="EF165" i="12"/>
  <c r="EE165" i="12"/>
  <c r="ED165" i="12"/>
  <c r="EC165" i="12"/>
  <c r="EB165" i="12"/>
  <c r="EA165" i="12"/>
  <c r="DZ165" i="12"/>
  <c r="DY165" i="12"/>
  <c r="DX165" i="12"/>
  <c r="DW165" i="12"/>
  <c r="DV165" i="12"/>
  <c r="DU165" i="12"/>
  <c r="DT165" i="12"/>
  <c r="DS165" i="12"/>
  <c r="DR165" i="12"/>
  <c r="DQ165" i="12"/>
  <c r="DP165" i="12"/>
  <c r="DO165" i="12"/>
  <c r="DN165" i="12"/>
  <c r="DM165" i="12"/>
  <c r="DL165" i="12"/>
  <c r="DK165" i="12"/>
  <c r="DJ165" i="12"/>
  <c r="DI165" i="12"/>
  <c r="DH165" i="12"/>
  <c r="DG165" i="12"/>
  <c r="DF165" i="12"/>
  <c r="DE165" i="12"/>
  <c r="DD165" i="12"/>
  <c r="DC165" i="12"/>
  <c r="DB165" i="12"/>
  <c r="DA165" i="12"/>
  <c r="CZ165" i="12"/>
  <c r="CY165" i="12"/>
  <c r="CX165" i="12"/>
  <c r="CW165" i="12"/>
  <c r="CV165" i="12"/>
  <c r="CU165" i="12"/>
  <c r="CT165" i="12"/>
  <c r="CS165" i="12"/>
  <c r="CR165" i="12"/>
  <c r="CQ165" i="12"/>
  <c r="CP165" i="12"/>
  <c r="CO165" i="12"/>
  <c r="CN165" i="12"/>
  <c r="CM165" i="12"/>
  <c r="CL165" i="12"/>
  <c r="CK165" i="12"/>
  <c r="CJ165" i="12"/>
  <c r="CI165" i="12"/>
  <c r="CH165" i="12"/>
  <c r="CG165" i="12"/>
  <c r="CF165" i="12"/>
  <c r="CE165" i="12"/>
  <c r="CD165" i="12"/>
  <c r="CC165" i="12"/>
  <c r="CB165" i="12"/>
  <c r="CA165" i="12"/>
  <c r="BZ165" i="12"/>
  <c r="BY165" i="12"/>
  <c r="BX165" i="12"/>
  <c r="BW165" i="12"/>
  <c r="BV165" i="12"/>
  <c r="BU165" i="12"/>
  <c r="BT165" i="12"/>
  <c r="BS165" i="12"/>
  <c r="BR165" i="12"/>
  <c r="BQ165" i="12"/>
  <c r="BP165" i="12"/>
  <c r="BO165" i="12"/>
  <c r="BN165" i="12"/>
  <c r="BM165" i="12"/>
  <c r="BL165" i="12"/>
  <c r="BK165" i="12"/>
  <c r="BJ165" i="12"/>
  <c r="BI165" i="12"/>
  <c r="BH165" i="12"/>
  <c r="BG165" i="12"/>
  <c r="BF165" i="12"/>
  <c r="BE165" i="12"/>
  <c r="BD165" i="12"/>
  <c r="BC165" i="12"/>
  <c r="BB165" i="12"/>
  <c r="BA165" i="12"/>
  <c r="AZ165" i="12"/>
  <c r="AY165" i="12"/>
  <c r="AX165" i="12"/>
  <c r="AW165" i="12"/>
  <c r="AV165" i="12"/>
  <c r="AU165" i="12"/>
  <c r="AT165" i="12"/>
  <c r="AS165" i="12"/>
  <c r="AR165" i="12"/>
  <c r="AQ165" i="12"/>
  <c r="AP165" i="12"/>
  <c r="AO165" i="12"/>
  <c r="AN165" i="12"/>
  <c r="AM165" i="12"/>
  <c r="AL165" i="12"/>
  <c r="AK165" i="12"/>
  <c r="AJ165" i="12"/>
  <c r="AI165" i="12"/>
  <c r="AH165" i="12"/>
  <c r="AG165" i="12"/>
  <c r="AF165" i="12"/>
  <c r="AE165" i="12"/>
  <c r="AD165" i="12"/>
  <c r="AC165" i="12"/>
  <c r="AB165" i="12"/>
  <c r="AA165" i="12"/>
  <c r="Z165" i="12"/>
  <c r="Y165" i="12"/>
  <c r="X165" i="12"/>
  <c r="W165" i="12"/>
  <c r="GG164" i="12"/>
  <c r="GF164" i="12"/>
  <c r="GE164" i="12"/>
  <c r="GD164" i="12"/>
  <c r="GC164" i="12"/>
  <c r="GB164" i="12"/>
  <c r="GA164" i="12"/>
  <c r="FV164" i="12"/>
  <c r="FU164" i="12"/>
  <c r="FB164" i="12"/>
  <c r="FA164" i="12"/>
  <c r="EZ164" i="12"/>
  <c r="EY164" i="12"/>
  <c r="EX164" i="12"/>
  <c r="EW164" i="12"/>
  <c r="EV164" i="12"/>
  <c r="EU164" i="12"/>
  <c r="ET164" i="12"/>
  <c r="ES164" i="12"/>
  <c r="ER164" i="12"/>
  <c r="EQ164" i="12"/>
  <c r="EP164" i="12"/>
  <c r="EO164" i="12"/>
  <c r="EN164" i="12"/>
  <c r="EM164" i="12"/>
  <c r="EL164" i="12"/>
  <c r="EK164" i="12"/>
  <c r="EJ164" i="12"/>
  <c r="EI164" i="12"/>
  <c r="EH164" i="12"/>
  <c r="EG164" i="12"/>
  <c r="EF164" i="12"/>
  <c r="EE164" i="12"/>
  <c r="ED164" i="12"/>
  <c r="EC164" i="12"/>
  <c r="EB164" i="12"/>
  <c r="EA164" i="12"/>
  <c r="DZ164" i="12"/>
  <c r="DY164" i="12"/>
  <c r="DX164" i="12"/>
  <c r="DW164" i="12"/>
  <c r="DV164" i="12"/>
  <c r="DU164" i="12"/>
  <c r="DT164" i="12"/>
  <c r="DS164" i="12"/>
  <c r="DR164" i="12"/>
  <c r="DQ164" i="12"/>
  <c r="DP164" i="12"/>
  <c r="DO164" i="12"/>
  <c r="DN164" i="12"/>
  <c r="DM164" i="12"/>
  <c r="DL164" i="12"/>
  <c r="DK164" i="12"/>
  <c r="DJ164" i="12"/>
  <c r="DI164" i="12"/>
  <c r="DH164" i="12"/>
  <c r="DG164" i="12"/>
  <c r="DF164" i="12"/>
  <c r="DE164" i="12"/>
  <c r="DD164" i="12"/>
  <c r="DC164" i="12"/>
  <c r="DB164" i="12"/>
  <c r="DA164" i="12"/>
  <c r="CZ164" i="12"/>
  <c r="CY164" i="12"/>
  <c r="CX164" i="12"/>
  <c r="CW164" i="12"/>
  <c r="CV164" i="12"/>
  <c r="CU164" i="12"/>
  <c r="CT164" i="12"/>
  <c r="CS164" i="12"/>
  <c r="CR164" i="12"/>
  <c r="CQ164" i="12"/>
  <c r="CP164" i="12"/>
  <c r="CO164" i="12"/>
  <c r="CN164" i="12"/>
  <c r="CM164" i="12"/>
  <c r="CL164" i="12"/>
  <c r="CK164" i="12"/>
  <c r="CJ164" i="12"/>
  <c r="CI164" i="12"/>
  <c r="CH164" i="12"/>
  <c r="CG164" i="12"/>
  <c r="CF164" i="12"/>
  <c r="CE164" i="12"/>
  <c r="CD164" i="12"/>
  <c r="CC164" i="12"/>
  <c r="CB164" i="12"/>
  <c r="CA164" i="12"/>
  <c r="BZ164" i="12"/>
  <c r="BY164" i="12"/>
  <c r="BX164" i="12"/>
  <c r="BW164" i="12"/>
  <c r="BV164" i="12"/>
  <c r="BU164" i="12"/>
  <c r="BT164" i="12"/>
  <c r="BS164" i="12"/>
  <c r="BR164" i="12"/>
  <c r="BQ164" i="12"/>
  <c r="BP164" i="12"/>
  <c r="BO164" i="12"/>
  <c r="BN164" i="12"/>
  <c r="BM164" i="12"/>
  <c r="BL164" i="12"/>
  <c r="BK164" i="12"/>
  <c r="BJ164" i="12"/>
  <c r="BI164" i="12"/>
  <c r="BH164" i="12"/>
  <c r="BG164" i="12"/>
  <c r="BF164" i="12"/>
  <c r="BE164" i="12"/>
  <c r="BD164" i="12"/>
  <c r="BC164" i="12"/>
  <c r="BB164" i="12"/>
  <c r="BA164" i="12"/>
  <c r="AZ164" i="12"/>
  <c r="AY164" i="12"/>
  <c r="AX164" i="12"/>
  <c r="AW164" i="12"/>
  <c r="AV164" i="12"/>
  <c r="AU164" i="12"/>
  <c r="AT164" i="12"/>
  <c r="AS164" i="12"/>
  <c r="AR164" i="12"/>
  <c r="AQ164" i="12"/>
  <c r="AP164" i="12"/>
  <c r="AO164" i="12"/>
  <c r="AN164" i="12"/>
  <c r="AM164" i="12"/>
  <c r="AL164" i="12"/>
  <c r="AK164" i="12"/>
  <c r="AJ164" i="12"/>
  <c r="AI164" i="12"/>
  <c r="AH164" i="12"/>
  <c r="AG164" i="12"/>
  <c r="AF164" i="12"/>
  <c r="AE164" i="12"/>
  <c r="AD164" i="12"/>
  <c r="AC164" i="12"/>
  <c r="AB164" i="12"/>
  <c r="AA164" i="12"/>
  <c r="Z164" i="12"/>
  <c r="Y164" i="12"/>
  <c r="X164" i="12"/>
  <c r="W164" i="12"/>
  <c r="V164" i="12"/>
  <c r="GH163" i="12"/>
  <c r="GG163" i="12"/>
  <c r="GF163" i="12"/>
  <c r="GE163" i="12"/>
  <c r="GD163" i="12"/>
  <c r="GC163" i="12"/>
  <c r="GB163" i="12"/>
  <c r="GA163" i="12"/>
  <c r="FV163" i="12"/>
  <c r="FU163" i="12"/>
  <c r="FT163" i="12"/>
  <c r="FB163" i="12"/>
  <c r="FA163" i="12"/>
  <c r="EZ163" i="12"/>
  <c r="EY163" i="12"/>
  <c r="EX163" i="12"/>
  <c r="EW163" i="12"/>
  <c r="EV163" i="12"/>
  <c r="EU163" i="12"/>
  <c r="ET163" i="12"/>
  <c r="ES163" i="12"/>
  <c r="ER163" i="12"/>
  <c r="EQ163" i="12"/>
  <c r="EP163" i="12"/>
  <c r="EO163" i="12"/>
  <c r="EN163" i="12"/>
  <c r="EM163" i="12"/>
  <c r="EL163" i="12"/>
  <c r="EK163" i="12"/>
  <c r="EJ163" i="12"/>
  <c r="EI163" i="12"/>
  <c r="EH163" i="12"/>
  <c r="EG163" i="12"/>
  <c r="EF163" i="12"/>
  <c r="EE163" i="12"/>
  <c r="ED163" i="12"/>
  <c r="EC163" i="12"/>
  <c r="EB163" i="12"/>
  <c r="EA163" i="12"/>
  <c r="DZ163" i="12"/>
  <c r="DY163" i="12"/>
  <c r="DX163" i="12"/>
  <c r="DW163" i="12"/>
  <c r="DV163" i="12"/>
  <c r="DU163" i="12"/>
  <c r="DT163" i="12"/>
  <c r="DS163" i="12"/>
  <c r="DR163" i="12"/>
  <c r="DQ163" i="12"/>
  <c r="DP163" i="12"/>
  <c r="DO163" i="12"/>
  <c r="DN163" i="12"/>
  <c r="DM163" i="12"/>
  <c r="DL163" i="12"/>
  <c r="DK163" i="12"/>
  <c r="DJ163" i="12"/>
  <c r="DI163" i="12"/>
  <c r="DH163" i="12"/>
  <c r="DG163" i="12"/>
  <c r="DF163" i="12"/>
  <c r="DE163" i="12"/>
  <c r="DD163" i="12"/>
  <c r="DC163" i="12"/>
  <c r="DB163" i="12"/>
  <c r="DA163" i="12"/>
  <c r="CZ163" i="12"/>
  <c r="CY163" i="12"/>
  <c r="CX163" i="12"/>
  <c r="CW163" i="12"/>
  <c r="CV163" i="12"/>
  <c r="CU163" i="12"/>
  <c r="CT163" i="12"/>
  <c r="CS163" i="12"/>
  <c r="CR163" i="12"/>
  <c r="CQ163" i="12"/>
  <c r="CP163" i="12"/>
  <c r="CO163" i="12"/>
  <c r="CN163" i="12"/>
  <c r="CM163" i="12"/>
  <c r="CL163" i="12"/>
  <c r="CK163" i="12"/>
  <c r="CJ163" i="12"/>
  <c r="CI163" i="12"/>
  <c r="CH163" i="12"/>
  <c r="CG163" i="12"/>
  <c r="CF163" i="12"/>
  <c r="CE163" i="12"/>
  <c r="CD163" i="12"/>
  <c r="CC163" i="12"/>
  <c r="CB163" i="12"/>
  <c r="CA163" i="12"/>
  <c r="BZ163" i="12"/>
  <c r="BY163" i="12"/>
  <c r="BX163" i="12"/>
  <c r="BW163" i="12"/>
  <c r="BV163" i="12"/>
  <c r="BU163" i="12"/>
  <c r="BT163" i="12"/>
  <c r="BS163" i="12"/>
  <c r="BR163" i="12"/>
  <c r="BQ163" i="12"/>
  <c r="BP163" i="12"/>
  <c r="BO163" i="12"/>
  <c r="BN163" i="12"/>
  <c r="BM163" i="12"/>
  <c r="BL163" i="12"/>
  <c r="BK163" i="12"/>
  <c r="BJ163" i="12"/>
  <c r="BI163" i="12"/>
  <c r="BH163" i="12"/>
  <c r="BG163" i="12"/>
  <c r="BF163" i="12"/>
  <c r="BE163" i="12"/>
  <c r="BD163" i="12"/>
  <c r="BC163" i="12"/>
  <c r="BB163" i="12"/>
  <c r="BA163" i="12"/>
  <c r="AZ163" i="12"/>
  <c r="AY163" i="12"/>
  <c r="AX163" i="12"/>
  <c r="AW163" i="12"/>
  <c r="AV163" i="12"/>
  <c r="AU163" i="12"/>
  <c r="AT163" i="12"/>
  <c r="AS163" i="12"/>
  <c r="AR163" i="12"/>
  <c r="AQ163" i="12"/>
  <c r="AP163" i="12"/>
  <c r="AO163" i="12"/>
  <c r="AN163" i="12"/>
  <c r="AM163" i="12"/>
  <c r="AL163" i="12"/>
  <c r="AK163" i="12"/>
  <c r="AJ163" i="12"/>
  <c r="AI163" i="12"/>
  <c r="AH163" i="12"/>
  <c r="AG163" i="12"/>
  <c r="AF163" i="12"/>
  <c r="AE163" i="12"/>
  <c r="AD163" i="12"/>
  <c r="AC163" i="12"/>
  <c r="AB163" i="12"/>
  <c r="AA163" i="12"/>
  <c r="Z163" i="12"/>
  <c r="Y163" i="12"/>
  <c r="X163" i="12"/>
  <c r="W163" i="12"/>
  <c r="V163" i="12"/>
  <c r="GH162" i="12"/>
  <c r="GG162" i="12"/>
  <c r="GF162" i="12"/>
  <c r="GE162" i="12"/>
  <c r="GD162" i="12"/>
  <c r="GC162" i="12"/>
  <c r="GB162" i="12"/>
  <c r="GA162" i="12"/>
  <c r="FW162" i="12"/>
  <c r="FV162" i="12"/>
  <c r="FU162" i="12"/>
  <c r="FT162" i="12"/>
  <c r="FB162" i="12"/>
  <c r="FA162" i="12"/>
  <c r="EZ162" i="12"/>
  <c r="EY162" i="12"/>
  <c r="EX162" i="12"/>
  <c r="EW162" i="12"/>
  <c r="EV162" i="12"/>
  <c r="EU162" i="12"/>
  <c r="ET162" i="12"/>
  <c r="ES162" i="12"/>
  <c r="ER162" i="12"/>
  <c r="EQ162" i="12"/>
  <c r="EP162" i="12"/>
  <c r="EO162" i="12"/>
  <c r="EN162" i="12"/>
  <c r="EM162" i="12"/>
  <c r="EL162" i="12"/>
  <c r="EK162" i="12"/>
  <c r="EJ162" i="12"/>
  <c r="EI162" i="12"/>
  <c r="EH162" i="12"/>
  <c r="EG162" i="12"/>
  <c r="EF162" i="12"/>
  <c r="EE162" i="12"/>
  <c r="ED162" i="12"/>
  <c r="EC162" i="12"/>
  <c r="EB162" i="12"/>
  <c r="EA162" i="12"/>
  <c r="DZ162" i="12"/>
  <c r="DY162" i="12"/>
  <c r="DX162" i="12"/>
  <c r="DW162" i="12"/>
  <c r="DV162" i="12"/>
  <c r="DU162" i="12"/>
  <c r="DT162" i="12"/>
  <c r="DS162" i="12"/>
  <c r="DR162" i="12"/>
  <c r="DQ162" i="12"/>
  <c r="DP162" i="12"/>
  <c r="DO162" i="12"/>
  <c r="DN162" i="12"/>
  <c r="DM162" i="12"/>
  <c r="DL162" i="12"/>
  <c r="DK162" i="12"/>
  <c r="DJ162" i="12"/>
  <c r="DI162" i="12"/>
  <c r="DH162" i="12"/>
  <c r="DG162" i="12"/>
  <c r="DF162" i="12"/>
  <c r="DE162" i="12"/>
  <c r="DD162" i="12"/>
  <c r="DC162" i="12"/>
  <c r="DB162" i="12"/>
  <c r="DA162" i="12"/>
  <c r="CZ162" i="12"/>
  <c r="CY162" i="12"/>
  <c r="CX162" i="12"/>
  <c r="CW162" i="12"/>
  <c r="CV162" i="12"/>
  <c r="CU162" i="12"/>
  <c r="CT162" i="12"/>
  <c r="CS162" i="12"/>
  <c r="CR162" i="12"/>
  <c r="CQ162" i="12"/>
  <c r="CP162" i="12"/>
  <c r="CO162" i="12"/>
  <c r="CN162" i="12"/>
  <c r="CM162" i="12"/>
  <c r="CL162" i="12"/>
  <c r="CK162" i="12"/>
  <c r="CJ162" i="12"/>
  <c r="CI162" i="12"/>
  <c r="CH162" i="12"/>
  <c r="CG162" i="12"/>
  <c r="CF162" i="12"/>
  <c r="CE162" i="12"/>
  <c r="CD162" i="12"/>
  <c r="CC162" i="12"/>
  <c r="CB162" i="12"/>
  <c r="CA162" i="12"/>
  <c r="BZ162" i="12"/>
  <c r="BY162" i="12"/>
  <c r="BX162" i="12"/>
  <c r="BW162" i="12"/>
  <c r="BV162" i="12"/>
  <c r="BU162" i="12"/>
  <c r="BT162" i="12"/>
  <c r="BS162" i="12"/>
  <c r="BR162" i="12"/>
  <c r="BQ162" i="12"/>
  <c r="BP162" i="12"/>
  <c r="BO162" i="12"/>
  <c r="BN162" i="12"/>
  <c r="BM162" i="12"/>
  <c r="BL162" i="12"/>
  <c r="BK162" i="12"/>
  <c r="BJ162" i="12"/>
  <c r="BI162" i="12"/>
  <c r="BH162" i="12"/>
  <c r="BG162" i="12"/>
  <c r="BF162" i="12"/>
  <c r="BE162" i="12"/>
  <c r="BD162" i="12"/>
  <c r="BC162" i="12"/>
  <c r="BB162" i="12"/>
  <c r="BA162" i="12"/>
  <c r="AZ162" i="12"/>
  <c r="AY162" i="12"/>
  <c r="AX162" i="12"/>
  <c r="AW162" i="12"/>
  <c r="AV162" i="12"/>
  <c r="AU162" i="12"/>
  <c r="AT162" i="12"/>
  <c r="AS162" i="12"/>
  <c r="AR162" i="12"/>
  <c r="AQ162" i="12"/>
  <c r="AP162" i="12"/>
  <c r="AO162" i="12"/>
  <c r="AN162" i="12"/>
  <c r="AM162" i="12"/>
  <c r="AL162" i="12"/>
  <c r="AK162" i="12"/>
  <c r="AJ162" i="12"/>
  <c r="AI162" i="12"/>
  <c r="AH162" i="12"/>
  <c r="AG162" i="12"/>
  <c r="AF162" i="12"/>
  <c r="AE162" i="12"/>
  <c r="AD162" i="12"/>
  <c r="AC162" i="12"/>
  <c r="AB162" i="12"/>
  <c r="AA162" i="12"/>
  <c r="Z162" i="12"/>
  <c r="Y162" i="12"/>
  <c r="X162" i="12"/>
  <c r="W162" i="12"/>
  <c r="V162" i="12"/>
  <c r="U162" i="12"/>
  <c r="GH161" i="12"/>
  <c r="GG161" i="12"/>
  <c r="GF161" i="12"/>
  <c r="GE161" i="12"/>
  <c r="GD161" i="12"/>
  <c r="GC161" i="12"/>
  <c r="GB161" i="12"/>
  <c r="GA161" i="12"/>
  <c r="FW161" i="12"/>
  <c r="FV161" i="12"/>
  <c r="FU161" i="12"/>
  <c r="FT161" i="12"/>
  <c r="FA161" i="12"/>
  <c r="EZ161" i="12"/>
  <c r="EY161" i="12"/>
  <c r="EX161" i="12"/>
  <c r="EW161" i="12"/>
  <c r="EV161" i="12"/>
  <c r="EU161" i="12"/>
  <c r="ET161" i="12"/>
  <c r="ES161" i="12"/>
  <c r="ER161" i="12"/>
  <c r="EQ161" i="12"/>
  <c r="EP161" i="12"/>
  <c r="EO161" i="12"/>
  <c r="EN161" i="12"/>
  <c r="EM161" i="12"/>
  <c r="EL161" i="12"/>
  <c r="EK161" i="12"/>
  <c r="EJ161" i="12"/>
  <c r="EI161" i="12"/>
  <c r="EH161" i="12"/>
  <c r="EG161" i="12"/>
  <c r="EF161" i="12"/>
  <c r="EE161" i="12"/>
  <c r="ED161" i="12"/>
  <c r="EC161" i="12"/>
  <c r="EB161" i="12"/>
  <c r="EA161" i="12"/>
  <c r="DZ161" i="12"/>
  <c r="DY161" i="12"/>
  <c r="DX161" i="12"/>
  <c r="DW161" i="12"/>
  <c r="DV161" i="12"/>
  <c r="DU161" i="12"/>
  <c r="DT161" i="12"/>
  <c r="DS161" i="12"/>
  <c r="DR161" i="12"/>
  <c r="DQ161" i="12"/>
  <c r="DP161" i="12"/>
  <c r="DO161" i="12"/>
  <c r="DN161" i="12"/>
  <c r="DM161" i="12"/>
  <c r="DL161" i="12"/>
  <c r="DK161" i="12"/>
  <c r="DJ161" i="12"/>
  <c r="DI161" i="12"/>
  <c r="DH161" i="12"/>
  <c r="DG161" i="12"/>
  <c r="DF161" i="12"/>
  <c r="DE161" i="12"/>
  <c r="DD161" i="12"/>
  <c r="DC161" i="12"/>
  <c r="DB161" i="12"/>
  <c r="DA161" i="12"/>
  <c r="CZ161" i="12"/>
  <c r="CY161" i="12"/>
  <c r="CX161" i="12"/>
  <c r="CW161" i="12"/>
  <c r="CV161" i="12"/>
  <c r="CU161" i="12"/>
  <c r="CT161" i="12"/>
  <c r="CS161" i="12"/>
  <c r="CR161" i="12"/>
  <c r="CQ161" i="12"/>
  <c r="CP161" i="12"/>
  <c r="CO161" i="12"/>
  <c r="CN161" i="12"/>
  <c r="CM161" i="12"/>
  <c r="CL161" i="12"/>
  <c r="CK161" i="12"/>
  <c r="CJ161" i="12"/>
  <c r="CI161" i="12"/>
  <c r="CH161" i="12"/>
  <c r="CG161" i="12"/>
  <c r="CF161" i="12"/>
  <c r="CE161" i="12"/>
  <c r="CD161" i="12"/>
  <c r="CC161" i="12"/>
  <c r="CB161" i="12"/>
  <c r="CA161" i="12"/>
  <c r="BZ161" i="12"/>
  <c r="BY161" i="12"/>
  <c r="BX161" i="12"/>
  <c r="BW161" i="12"/>
  <c r="BV161" i="12"/>
  <c r="BU161" i="12"/>
  <c r="BT161" i="12"/>
  <c r="BS161" i="12"/>
  <c r="BR161" i="12"/>
  <c r="BQ161" i="12"/>
  <c r="BP161" i="12"/>
  <c r="BO161" i="12"/>
  <c r="BN161" i="12"/>
  <c r="BM161" i="12"/>
  <c r="BL161" i="12"/>
  <c r="BK161" i="12"/>
  <c r="BJ161" i="12"/>
  <c r="BI161" i="12"/>
  <c r="BH161" i="12"/>
  <c r="BG161" i="12"/>
  <c r="BF161" i="12"/>
  <c r="BE161" i="12"/>
  <c r="BD161" i="12"/>
  <c r="BC161" i="12"/>
  <c r="BB161" i="12"/>
  <c r="BA161" i="12"/>
  <c r="AZ161" i="12"/>
  <c r="AY161" i="12"/>
  <c r="AX161" i="12"/>
  <c r="AW161" i="12"/>
  <c r="AV161" i="12"/>
  <c r="AU161" i="12"/>
  <c r="AT161" i="12"/>
  <c r="AS161" i="12"/>
  <c r="AR161" i="12"/>
  <c r="AQ161" i="12"/>
  <c r="AP161" i="12"/>
  <c r="AO161" i="12"/>
  <c r="AN161" i="12"/>
  <c r="AM161" i="12"/>
  <c r="AL161" i="12"/>
  <c r="AK161" i="12"/>
  <c r="AJ161" i="12"/>
  <c r="AI161" i="12"/>
  <c r="AH161" i="12"/>
  <c r="AG161" i="12"/>
  <c r="AF161" i="12"/>
  <c r="AE161" i="12"/>
  <c r="AD161" i="12"/>
  <c r="AC161" i="12"/>
  <c r="AB161" i="12"/>
  <c r="AA161" i="12"/>
  <c r="Z161" i="12"/>
  <c r="Y161" i="12"/>
  <c r="X161" i="12"/>
  <c r="W161" i="12"/>
  <c r="V161" i="12"/>
  <c r="U161" i="12"/>
  <c r="GH160" i="12"/>
  <c r="GG160" i="12"/>
  <c r="GF160" i="12"/>
  <c r="GE160" i="12"/>
  <c r="GD160" i="12"/>
  <c r="GC160" i="12"/>
  <c r="GB160" i="12"/>
  <c r="GA160" i="12"/>
  <c r="FW160" i="12"/>
  <c r="FV160" i="12"/>
  <c r="FU160" i="12"/>
  <c r="FT160" i="12"/>
  <c r="FS160" i="12"/>
  <c r="FA160" i="12"/>
  <c r="EZ160" i="12"/>
  <c r="EY160" i="12"/>
  <c r="EX160" i="12"/>
  <c r="EW160" i="12"/>
  <c r="EV160" i="12"/>
  <c r="EU160" i="12"/>
  <c r="ET160" i="12"/>
  <c r="ES160" i="12"/>
  <c r="ER160" i="12"/>
  <c r="EQ160" i="12"/>
  <c r="EP160" i="12"/>
  <c r="EO160" i="12"/>
  <c r="EN160" i="12"/>
  <c r="EM160" i="12"/>
  <c r="EL160" i="12"/>
  <c r="EK160" i="12"/>
  <c r="EJ160" i="12"/>
  <c r="EI160" i="12"/>
  <c r="EH160" i="12"/>
  <c r="EG160" i="12"/>
  <c r="EF160" i="12"/>
  <c r="EE160" i="12"/>
  <c r="ED160" i="12"/>
  <c r="EC160" i="12"/>
  <c r="EB160" i="12"/>
  <c r="EA160" i="12"/>
  <c r="DZ160" i="12"/>
  <c r="DY160" i="12"/>
  <c r="DX160" i="12"/>
  <c r="DW160" i="12"/>
  <c r="DV160" i="12"/>
  <c r="DU160" i="12"/>
  <c r="DT160" i="12"/>
  <c r="DS160" i="12"/>
  <c r="DR160" i="12"/>
  <c r="DQ160" i="12"/>
  <c r="DP160" i="12"/>
  <c r="DO160" i="12"/>
  <c r="DN160" i="12"/>
  <c r="DM160" i="12"/>
  <c r="DL160" i="12"/>
  <c r="DK160" i="12"/>
  <c r="DJ160" i="12"/>
  <c r="DI160" i="12"/>
  <c r="DH160" i="12"/>
  <c r="DG160" i="12"/>
  <c r="DF160" i="12"/>
  <c r="DE160" i="12"/>
  <c r="DD160" i="12"/>
  <c r="DC160" i="12"/>
  <c r="DB160" i="12"/>
  <c r="DA160" i="12"/>
  <c r="CZ160" i="12"/>
  <c r="CY160" i="12"/>
  <c r="CX160" i="12"/>
  <c r="CW160" i="12"/>
  <c r="CV160" i="12"/>
  <c r="CU160" i="12"/>
  <c r="CT160" i="12"/>
  <c r="CS160" i="12"/>
  <c r="CR160" i="12"/>
  <c r="CQ160" i="12"/>
  <c r="CP160" i="12"/>
  <c r="CO160" i="12"/>
  <c r="CN160" i="12"/>
  <c r="CM160" i="12"/>
  <c r="CL160" i="12"/>
  <c r="CK160" i="12"/>
  <c r="CJ160" i="12"/>
  <c r="CI160" i="12"/>
  <c r="CH160" i="12"/>
  <c r="CG160" i="12"/>
  <c r="CF160" i="12"/>
  <c r="CE160" i="12"/>
  <c r="CD160" i="12"/>
  <c r="CC160" i="12"/>
  <c r="CB160" i="12"/>
  <c r="CA160" i="12"/>
  <c r="BZ160" i="12"/>
  <c r="BY160" i="12"/>
  <c r="BX160" i="12"/>
  <c r="BW160" i="12"/>
  <c r="BV160" i="12"/>
  <c r="BU160" i="12"/>
  <c r="BT160" i="12"/>
  <c r="BS160" i="12"/>
  <c r="BR160" i="12"/>
  <c r="BQ160" i="12"/>
  <c r="BP160" i="12"/>
  <c r="BO160" i="12"/>
  <c r="BN160" i="12"/>
  <c r="BM160" i="12"/>
  <c r="BL160" i="12"/>
  <c r="BK160" i="12"/>
  <c r="BJ160" i="12"/>
  <c r="BI160" i="12"/>
  <c r="BH160" i="12"/>
  <c r="BG160" i="12"/>
  <c r="BF160" i="12"/>
  <c r="BE160" i="12"/>
  <c r="BD160" i="12"/>
  <c r="BC160" i="12"/>
  <c r="BB160" i="12"/>
  <c r="BA160" i="12"/>
  <c r="AZ160" i="12"/>
  <c r="AY160" i="12"/>
  <c r="AX160" i="12"/>
  <c r="AW160" i="12"/>
  <c r="AV160" i="12"/>
  <c r="AU160" i="12"/>
  <c r="AT160" i="12"/>
  <c r="AS160" i="12"/>
  <c r="AR160" i="12"/>
  <c r="AQ160" i="12"/>
  <c r="AP160" i="12"/>
  <c r="AO160" i="12"/>
  <c r="AN160" i="12"/>
  <c r="AM160" i="12"/>
  <c r="AL160" i="12"/>
  <c r="AK160" i="12"/>
  <c r="AJ160" i="12"/>
  <c r="AI160" i="12"/>
  <c r="AH160" i="12"/>
  <c r="AG160" i="12"/>
  <c r="AF160" i="12"/>
  <c r="AE160" i="12"/>
  <c r="AD160" i="12"/>
  <c r="AC160" i="12"/>
  <c r="AB160" i="12"/>
  <c r="AA160" i="12"/>
  <c r="Z160" i="12"/>
  <c r="Y160" i="12"/>
  <c r="X160" i="12"/>
  <c r="W160" i="12"/>
  <c r="V160" i="12"/>
  <c r="U160" i="12"/>
  <c r="T160" i="12"/>
  <c r="GH159" i="12"/>
  <c r="GG159" i="12"/>
  <c r="GF159" i="12"/>
  <c r="GE159" i="12"/>
  <c r="GD159" i="12"/>
  <c r="GC159" i="12"/>
  <c r="GB159" i="12"/>
  <c r="GA159" i="12"/>
  <c r="FW159" i="12"/>
  <c r="FV159" i="12"/>
  <c r="FU159" i="12"/>
  <c r="FT159" i="12"/>
  <c r="FS159" i="12"/>
  <c r="FA159" i="12"/>
  <c r="EZ159" i="12"/>
  <c r="EY159" i="12"/>
  <c r="EX159" i="12"/>
  <c r="EW159" i="12"/>
  <c r="EV159" i="12"/>
  <c r="EU159" i="12"/>
  <c r="ET159" i="12"/>
  <c r="ES159" i="12"/>
  <c r="ER159" i="12"/>
  <c r="EQ159" i="12"/>
  <c r="EP159" i="12"/>
  <c r="EO159" i="12"/>
  <c r="EN159" i="12"/>
  <c r="EM159" i="12"/>
  <c r="EL159" i="12"/>
  <c r="EK159" i="12"/>
  <c r="EJ159" i="12"/>
  <c r="EI159" i="12"/>
  <c r="EH159" i="12"/>
  <c r="EG159" i="12"/>
  <c r="EF159" i="12"/>
  <c r="EE159" i="12"/>
  <c r="ED159" i="12"/>
  <c r="EC159" i="12"/>
  <c r="EB159" i="12"/>
  <c r="EA159" i="12"/>
  <c r="DZ159" i="12"/>
  <c r="DY159" i="12"/>
  <c r="DX159" i="12"/>
  <c r="DW159" i="12"/>
  <c r="DV159" i="12"/>
  <c r="DU159" i="12"/>
  <c r="DT159" i="12"/>
  <c r="DS159" i="12"/>
  <c r="DR159" i="12"/>
  <c r="DQ159" i="12"/>
  <c r="DP159" i="12"/>
  <c r="DO159" i="12"/>
  <c r="DN159" i="12"/>
  <c r="DM159" i="12"/>
  <c r="DL159" i="12"/>
  <c r="DK159" i="12"/>
  <c r="DJ159" i="12"/>
  <c r="DI159" i="12"/>
  <c r="DH159" i="12"/>
  <c r="DG159" i="12"/>
  <c r="DF159" i="12"/>
  <c r="DE159" i="12"/>
  <c r="DD159" i="12"/>
  <c r="DC159" i="12"/>
  <c r="DB159" i="12"/>
  <c r="DA159" i="12"/>
  <c r="CZ159" i="12"/>
  <c r="CY159" i="12"/>
  <c r="CX159" i="12"/>
  <c r="CW159" i="12"/>
  <c r="CV159" i="12"/>
  <c r="CU159" i="12"/>
  <c r="CT159" i="12"/>
  <c r="CS159" i="12"/>
  <c r="CR159" i="12"/>
  <c r="CQ159" i="12"/>
  <c r="CP159" i="12"/>
  <c r="CO159" i="12"/>
  <c r="CN159" i="12"/>
  <c r="CM159" i="12"/>
  <c r="CL159" i="12"/>
  <c r="CK159" i="12"/>
  <c r="CJ159" i="12"/>
  <c r="CI159" i="12"/>
  <c r="CH159" i="12"/>
  <c r="CG159" i="12"/>
  <c r="CF159" i="12"/>
  <c r="CE159" i="12"/>
  <c r="CD159" i="12"/>
  <c r="CC159" i="12"/>
  <c r="CB159" i="12"/>
  <c r="CA159" i="12"/>
  <c r="BZ159" i="12"/>
  <c r="BY159" i="12"/>
  <c r="BX159" i="12"/>
  <c r="BW159" i="12"/>
  <c r="BV159" i="12"/>
  <c r="BU159" i="12"/>
  <c r="BT159" i="12"/>
  <c r="BS159" i="12"/>
  <c r="BR159" i="12"/>
  <c r="BQ159" i="12"/>
  <c r="BP159" i="12"/>
  <c r="BO159" i="12"/>
  <c r="BN159" i="12"/>
  <c r="BM159" i="12"/>
  <c r="BL159" i="12"/>
  <c r="BK159" i="12"/>
  <c r="BJ159" i="12"/>
  <c r="BI159" i="12"/>
  <c r="BH159" i="12"/>
  <c r="BG159" i="12"/>
  <c r="BF159" i="12"/>
  <c r="BE159" i="12"/>
  <c r="BD159" i="12"/>
  <c r="BC159" i="12"/>
  <c r="BB159" i="12"/>
  <c r="BA159" i="12"/>
  <c r="AZ159" i="12"/>
  <c r="AY159" i="12"/>
  <c r="AX159" i="12"/>
  <c r="AW159" i="12"/>
  <c r="AV159" i="12"/>
  <c r="AU159" i="12"/>
  <c r="AT159" i="12"/>
  <c r="AS159" i="12"/>
  <c r="AR159" i="12"/>
  <c r="AQ159" i="12"/>
  <c r="AP159" i="12"/>
  <c r="AO159" i="12"/>
  <c r="AN159" i="12"/>
  <c r="AM159" i="12"/>
  <c r="AL159" i="12"/>
  <c r="AK159" i="12"/>
  <c r="AJ159" i="12"/>
  <c r="AI159" i="12"/>
  <c r="AH159" i="12"/>
  <c r="AG159" i="12"/>
  <c r="AF159" i="12"/>
  <c r="AE159" i="12"/>
  <c r="AD159" i="12"/>
  <c r="AC159" i="12"/>
  <c r="AB159" i="12"/>
  <c r="AA159" i="12"/>
  <c r="Z159" i="12"/>
  <c r="Y159" i="12"/>
  <c r="X159" i="12"/>
  <c r="W159" i="12"/>
  <c r="V159" i="12"/>
  <c r="U159" i="12"/>
  <c r="T159" i="12"/>
  <c r="GH158" i="12"/>
  <c r="GG158" i="12"/>
  <c r="GF158" i="12"/>
  <c r="GE158" i="12"/>
  <c r="GD158" i="12"/>
  <c r="GC158" i="12"/>
  <c r="GB158" i="12"/>
  <c r="GA158" i="12"/>
  <c r="FX158" i="12"/>
  <c r="FW158" i="12"/>
  <c r="FV158" i="12"/>
  <c r="FU158" i="12"/>
  <c r="FT158" i="12"/>
  <c r="FS158" i="12"/>
  <c r="FA158" i="12"/>
  <c r="EZ158" i="12"/>
  <c r="EY158" i="12"/>
  <c r="EX158" i="12"/>
  <c r="EW158" i="12"/>
  <c r="EV158" i="12"/>
  <c r="EU158" i="12"/>
  <c r="ET158" i="12"/>
  <c r="ES158" i="12"/>
  <c r="ER158" i="12"/>
  <c r="EQ158" i="12"/>
  <c r="EP158" i="12"/>
  <c r="EO158" i="12"/>
  <c r="EN158" i="12"/>
  <c r="EM158" i="12"/>
  <c r="EL158" i="12"/>
  <c r="EK158" i="12"/>
  <c r="EJ158" i="12"/>
  <c r="EI158" i="12"/>
  <c r="EH158" i="12"/>
  <c r="EG158" i="12"/>
  <c r="EF158" i="12"/>
  <c r="EE158" i="12"/>
  <c r="ED158" i="12"/>
  <c r="EC158" i="12"/>
  <c r="EB158" i="12"/>
  <c r="EA158" i="12"/>
  <c r="DZ158" i="12"/>
  <c r="DY158" i="12"/>
  <c r="DX158" i="12"/>
  <c r="DW158" i="12"/>
  <c r="DV158" i="12"/>
  <c r="DU158" i="12"/>
  <c r="DT158" i="12"/>
  <c r="DS158" i="12"/>
  <c r="DR158" i="12"/>
  <c r="DQ158" i="12"/>
  <c r="DP158" i="12"/>
  <c r="DO158" i="12"/>
  <c r="DN158" i="12"/>
  <c r="DM158" i="12"/>
  <c r="DL158" i="12"/>
  <c r="DK158" i="12"/>
  <c r="DJ158" i="12"/>
  <c r="DI158" i="12"/>
  <c r="DH158" i="12"/>
  <c r="DG158" i="12"/>
  <c r="DF158" i="12"/>
  <c r="DE158" i="12"/>
  <c r="DD158" i="12"/>
  <c r="DC158" i="12"/>
  <c r="DB158" i="12"/>
  <c r="DA158" i="12"/>
  <c r="CZ158" i="12"/>
  <c r="CY158" i="12"/>
  <c r="CX158" i="12"/>
  <c r="CW158" i="12"/>
  <c r="CV158" i="12"/>
  <c r="CU158" i="12"/>
  <c r="CT158" i="12"/>
  <c r="CS158" i="12"/>
  <c r="CR158" i="12"/>
  <c r="CQ158" i="12"/>
  <c r="CP158" i="12"/>
  <c r="CO158" i="12"/>
  <c r="CN158" i="12"/>
  <c r="CM158" i="12"/>
  <c r="CL158" i="12"/>
  <c r="CK158" i="12"/>
  <c r="CJ158" i="12"/>
  <c r="CI158" i="12"/>
  <c r="CH158" i="12"/>
  <c r="CG158" i="12"/>
  <c r="CF158" i="12"/>
  <c r="CE158" i="12"/>
  <c r="CD158" i="12"/>
  <c r="CC158" i="12"/>
  <c r="CB158" i="12"/>
  <c r="CA158" i="12"/>
  <c r="BZ158" i="12"/>
  <c r="BY158" i="12"/>
  <c r="BX158" i="12"/>
  <c r="BW158" i="12"/>
  <c r="BV158" i="12"/>
  <c r="BU158" i="12"/>
  <c r="BT158" i="12"/>
  <c r="BS158" i="12"/>
  <c r="BR158" i="12"/>
  <c r="BQ158" i="12"/>
  <c r="BP158" i="12"/>
  <c r="BO158" i="12"/>
  <c r="BN158" i="12"/>
  <c r="BM158" i="12"/>
  <c r="BL158" i="12"/>
  <c r="BK158" i="12"/>
  <c r="BJ158" i="12"/>
  <c r="BI158" i="12"/>
  <c r="BH158" i="12"/>
  <c r="BG158" i="12"/>
  <c r="BF158" i="12"/>
  <c r="BE158" i="12"/>
  <c r="BD158" i="12"/>
  <c r="BC158" i="12"/>
  <c r="BB158" i="12"/>
  <c r="BA158" i="12"/>
  <c r="AZ158" i="12"/>
  <c r="AY158" i="12"/>
  <c r="AX158" i="12"/>
  <c r="AW158" i="12"/>
  <c r="AV158" i="12"/>
  <c r="AU158" i="12"/>
  <c r="AT158" i="12"/>
  <c r="AS158" i="12"/>
  <c r="AR158" i="12"/>
  <c r="AQ158" i="12"/>
  <c r="AP158" i="12"/>
  <c r="AO158" i="12"/>
  <c r="AN158" i="12"/>
  <c r="AM158" i="12"/>
  <c r="AL158" i="12"/>
  <c r="AK158" i="12"/>
  <c r="AJ158" i="12"/>
  <c r="AI158" i="12"/>
  <c r="AH158" i="12"/>
  <c r="AG158" i="12"/>
  <c r="AF158" i="12"/>
  <c r="AE158" i="12"/>
  <c r="AD158" i="12"/>
  <c r="AC158" i="12"/>
  <c r="AB158" i="12"/>
  <c r="AA158" i="12"/>
  <c r="Z158" i="12"/>
  <c r="Y158" i="12"/>
  <c r="X158" i="12"/>
  <c r="GG157" i="12"/>
  <c r="GF157" i="12"/>
  <c r="GE157" i="12"/>
  <c r="GD157" i="12"/>
  <c r="GC157" i="12"/>
  <c r="GB157" i="12"/>
  <c r="GA157" i="12"/>
  <c r="FY157" i="12"/>
  <c r="FX157" i="12"/>
  <c r="FW157" i="12"/>
  <c r="FV157" i="12"/>
  <c r="FU157" i="12"/>
  <c r="FT157" i="12"/>
  <c r="FS157" i="12"/>
  <c r="FB157" i="12"/>
  <c r="FA157" i="12"/>
  <c r="EZ157" i="12"/>
  <c r="EY157" i="12"/>
  <c r="EX157" i="12"/>
  <c r="EW157" i="12"/>
  <c r="EV157" i="12"/>
  <c r="EU157" i="12"/>
  <c r="ET157" i="12"/>
  <c r="ES157" i="12"/>
  <c r="ER157" i="12"/>
  <c r="EQ157" i="12"/>
  <c r="EP157" i="12"/>
  <c r="EO157" i="12"/>
  <c r="EN157" i="12"/>
  <c r="EM157" i="12"/>
  <c r="EL157" i="12"/>
  <c r="EK157" i="12"/>
  <c r="EJ157" i="12"/>
  <c r="EI157" i="12"/>
  <c r="EH157" i="12"/>
  <c r="EG157" i="12"/>
  <c r="EF157" i="12"/>
  <c r="EE157" i="12"/>
  <c r="ED157" i="12"/>
  <c r="EC157" i="12"/>
  <c r="EB157" i="12"/>
  <c r="EA157" i="12"/>
  <c r="DZ157" i="12"/>
  <c r="DY157" i="12"/>
  <c r="DX157" i="12"/>
  <c r="DW157" i="12"/>
  <c r="DV157" i="12"/>
  <c r="DU157" i="12"/>
  <c r="DT157" i="12"/>
  <c r="DS157" i="12"/>
  <c r="DR157" i="12"/>
  <c r="DQ157" i="12"/>
  <c r="DP157" i="12"/>
  <c r="DO157" i="12"/>
  <c r="DN157" i="12"/>
  <c r="DM157" i="12"/>
  <c r="DL157" i="12"/>
  <c r="DK157" i="12"/>
  <c r="DJ157" i="12"/>
  <c r="DI157" i="12"/>
  <c r="DH157" i="12"/>
  <c r="DG157" i="12"/>
  <c r="DF157" i="12"/>
  <c r="DE157" i="12"/>
  <c r="DD157" i="12"/>
  <c r="DC157" i="12"/>
  <c r="DB157" i="12"/>
  <c r="DA157" i="12"/>
  <c r="CZ157" i="12"/>
  <c r="CY157" i="12"/>
  <c r="CX157" i="12"/>
  <c r="CW157" i="12"/>
  <c r="CV157" i="12"/>
  <c r="CU157" i="12"/>
  <c r="CT157" i="12"/>
  <c r="CS157" i="12"/>
  <c r="CR157" i="12"/>
  <c r="CQ157" i="12"/>
  <c r="CP157" i="12"/>
  <c r="CO157" i="12"/>
  <c r="CN157" i="12"/>
  <c r="CM157" i="12"/>
  <c r="CL157" i="12"/>
  <c r="CK157" i="12"/>
  <c r="CJ157" i="12"/>
  <c r="CI157" i="12"/>
  <c r="CH157" i="12"/>
  <c r="CG157" i="12"/>
  <c r="CF157" i="12"/>
  <c r="CE157" i="12"/>
  <c r="CD157" i="12"/>
  <c r="CC157" i="12"/>
  <c r="CB157" i="12"/>
  <c r="CA157" i="12"/>
  <c r="BZ157" i="12"/>
  <c r="BY157" i="12"/>
  <c r="BX157" i="12"/>
  <c r="BW157" i="12"/>
  <c r="BV157" i="12"/>
  <c r="BU157" i="12"/>
  <c r="BT157" i="12"/>
  <c r="BS157" i="12"/>
  <c r="BR157" i="12"/>
  <c r="BQ157" i="12"/>
  <c r="BP157" i="12"/>
  <c r="BO157" i="12"/>
  <c r="BN157" i="12"/>
  <c r="BM157" i="12"/>
  <c r="BL157" i="12"/>
  <c r="BK157" i="12"/>
  <c r="BJ157" i="12"/>
  <c r="BI157" i="12"/>
  <c r="BH157" i="12"/>
  <c r="BG157" i="12"/>
  <c r="BF157" i="12"/>
  <c r="BE157" i="12"/>
  <c r="BD157" i="12"/>
  <c r="BC157" i="12"/>
  <c r="BB157" i="12"/>
  <c r="BA157" i="12"/>
  <c r="AZ157" i="12"/>
  <c r="AY157" i="12"/>
  <c r="AX157" i="12"/>
  <c r="AW157" i="12"/>
  <c r="AV157" i="12"/>
  <c r="AU157" i="12"/>
  <c r="AT157" i="12"/>
  <c r="AS157" i="12"/>
  <c r="AR157" i="12"/>
  <c r="AQ157" i="12"/>
  <c r="AP157" i="12"/>
  <c r="AO157" i="12"/>
  <c r="AN157" i="12"/>
  <c r="AM157" i="12"/>
  <c r="AL157" i="12"/>
  <c r="AK157" i="12"/>
  <c r="AJ157" i="12"/>
  <c r="AI157" i="12"/>
  <c r="AH157" i="12"/>
  <c r="AG157" i="12"/>
  <c r="AF157" i="12"/>
  <c r="AE157" i="12"/>
  <c r="AD157" i="12"/>
  <c r="AC157" i="12"/>
  <c r="AB157" i="12"/>
  <c r="AA157" i="12"/>
  <c r="Z157" i="12"/>
  <c r="Y157" i="12"/>
  <c r="X157" i="12"/>
  <c r="GG156" i="12"/>
  <c r="GF156" i="12"/>
  <c r="GE156" i="12"/>
  <c r="GD156" i="12"/>
  <c r="GC156" i="12"/>
  <c r="GB156" i="12"/>
  <c r="GA156" i="12"/>
  <c r="FZ156" i="12"/>
  <c r="FY156" i="12"/>
  <c r="FX156" i="12"/>
  <c r="FW156" i="12"/>
  <c r="FV156" i="12"/>
  <c r="FU156" i="12"/>
  <c r="FT156" i="12"/>
  <c r="FS156" i="12"/>
  <c r="FB156" i="12"/>
  <c r="FA156" i="12"/>
  <c r="EZ156" i="12"/>
  <c r="EY156" i="12"/>
  <c r="EX156" i="12"/>
  <c r="EW156" i="12"/>
  <c r="EV156" i="12"/>
  <c r="EU156" i="12"/>
  <c r="ET156" i="12"/>
  <c r="ES156" i="12"/>
  <c r="ER156" i="12"/>
  <c r="EQ156" i="12"/>
  <c r="EP156" i="12"/>
  <c r="EO156" i="12"/>
  <c r="EN156" i="12"/>
  <c r="EM156" i="12"/>
  <c r="EL156" i="12"/>
  <c r="EK156" i="12"/>
  <c r="EJ156" i="12"/>
  <c r="EI156" i="12"/>
  <c r="EH156" i="12"/>
  <c r="EG156" i="12"/>
  <c r="EF156" i="12"/>
  <c r="EE156" i="12"/>
  <c r="ED156" i="12"/>
  <c r="EC156" i="12"/>
  <c r="EB156" i="12"/>
  <c r="EA156" i="12"/>
  <c r="DZ156" i="12"/>
  <c r="DY156" i="12"/>
  <c r="DX156" i="12"/>
  <c r="DW156" i="12"/>
  <c r="DV156" i="12"/>
  <c r="DU156" i="12"/>
  <c r="DT156" i="12"/>
  <c r="DS156" i="12"/>
  <c r="DR156" i="12"/>
  <c r="DQ156" i="12"/>
  <c r="DP156" i="12"/>
  <c r="DO156" i="12"/>
  <c r="DN156" i="12"/>
  <c r="DM156" i="12"/>
  <c r="DL156" i="12"/>
  <c r="DK156" i="12"/>
  <c r="DJ156" i="12"/>
  <c r="DI156" i="12"/>
  <c r="DH156" i="12"/>
  <c r="DG156" i="12"/>
  <c r="DF156" i="12"/>
  <c r="DE156" i="12"/>
  <c r="DD156" i="12"/>
  <c r="DC156" i="12"/>
  <c r="DB156" i="12"/>
  <c r="DA156" i="12"/>
  <c r="CZ156" i="12"/>
  <c r="CY156" i="12"/>
  <c r="CX156" i="12"/>
  <c r="CW156" i="12"/>
  <c r="CV156" i="12"/>
  <c r="CU156" i="12"/>
  <c r="CT156" i="12"/>
  <c r="CS156" i="12"/>
  <c r="CR156" i="12"/>
  <c r="CQ156" i="12"/>
  <c r="CP156" i="12"/>
  <c r="CO156" i="12"/>
  <c r="CN156" i="12"/>
  <c r="CM156" i="12"/>
  <c r="CL156" i="12"/>
  <c r="CK156" i="12"/>
  <c r="CJ156" i="12"/>
  <c r="CI156" i="12"/>
  <c r="CH156" i="12"/>
  <c r="CG156" i="12"/>
  <c r="CF156" i="12"/>
  <c r="CE156" i="12"/>
  <c r="CD156" i="12"/>
  <c r="CC156" i="12"/>
  <c r="CB156" i="12"/>
  <c r="CA156" i="12"/>
  <c r="BZ156" i="12"/>
  <c r="BY156" i="12"/>
  <c r="BX156" i="12"/>
  <c r="BW156" i="12"/>
  <c r="BV156" i="12"/>
  <c r="BU156" i="12"/>
  <c r="BT156" i="12"/>
  <c r="BS156" i="12"/>
  <c r="BR156" i="12"/>
  <c r="BQ156" i="12"/>
  <c r="BP156" i="12"/>
  <c r="BO156" i="12"/>
  <c r="BN156" i="12"/>
  <c r="BM156" i="12"/>
  <c r="BL156" i="12"/>
  <c r="BK156" i="12"/>
  <c r="BJ156" i="12"/>
  <c r="BI156" i="12"/>
  <c r="BH156" i="12"/>
  <c r="BG156" i="12"/>
  <c r="BF156" i="12"/>
  <c r="BE156" i="12"/>
  <c r="BD156" i="12"/>
  <c r="BC156" i="12"/>
  <c r="BB156" i="12"/>
  <c r="BA156" i="12"/>
  <c r="AZ156" i="12"/>
  <c r="AY156" i="12"/>
  <c r="AX156" i="12"/>
  <c r="AW156" i="12"/>
  <c r="AV156" i="12"/>
  <c r="AU156" i="12"/>
  <c r="AT156" i="12"/>
  <c r="AS156" i="12"/>
  <c r="AR156" i="12"/>
  <c r="AQ156" i="12"/>
  <c r="AP156" i="12"/>
  <c r="AO156" i="12"/>
  <c r="AN156" i="12"/>
  <c r="AM156" i="12"/>
  <c r="AL156" i="12"/>
  <c r="AI156" i="12"/>
  <c r="AH156" i="12"/>
  <c r="AG156" i="12"/>
  <c r="AD156" i="12"/>
  <c r="AC156" i="12"/>
  <c r="AB156" i="12"/>
  <c r="AA156" i="12"/>
  <c r="Z156" i="12"/>
  <c r="Y156" i="12"/>
  <c r="X156" i="12"/>
  <c r="GG155" i="12"/>
  <c r="GF155" i="12"/>
  <c r="GE155" i="12"/>
  <c r="GD155" i="12"/>
  <c r="GC155" i="12"/>
  <c r="GB155" i="12"/>
  <c r="GA155" i="12"/>
  <c r="FZ155" i="12"/>
  <c r="FY155" i="12"/>
  <c r="FX155" i="12"/>
  <c r="FW155" i="12"/>
  <c r="FV155" i="12"/>
  <c r="FU155" i="12"/>
  <c r="FT155" i="12"/>
  <c r="FB155" i="12"/>
  <c r="FA155" i="12"/>
  <c r="EZ155" i="12"/>
  <c r="EY155" i="12"/>
  <c r="EX155" i="12"/>
  <c r="EW155" i="12"/>
  <c r="EV155" i="12"/>
  <c r="EU155" i="12"/>
  <c r="ET155" i="12"/>
  <c r="ES155" i="12"/>
  <c r="ER155" i="12"/>
  <c r="EQ155" i="12"/>
  <c r="EP155" i="12"/>
  <c r="EO155" i="12"/>
  <c r="EN155" i="12"/>
  <c r="EM155" i="12"/>
  <c r="EL155" i="12"/>
  <c r="EK155" i="12"/>
  <c r="EJ155" i="12"/>
  <c r="EI155" i="12"/>
  <c r="EH155" i="12"/>
  <c r="EG155" i="12"/>
  <c r="EF155" i="12"/>
  <c r="EE155" i="12"/>
  <c r="ED155" i="12"/>
  <c r="EC155" i="12"/>
  <c r="EB155" i="12"/>
  <c r="EA155" i="12"/>
  <c r="DZ155" i="12"/>
  <c r="DY155" i="12"/>
  <c r="DX155" i="12"/>
  <c r="DW155" i="12"/>
  <c r="DV155" i="12"/>
  <c r="DU155" i="12"/>
  <c r="DT155" i="12"/>
  <c r="DS155" i="12"/>
  <c r="DR155" i="12"/>
  <c r="DQ155" i="12"/>
  <c r="DP155" i="12"/>
  <c r="DO155" i="12"/>
  <c r="DN155" i="12"/>
  <c r="DM155" i="12"/>
  <c r="DL155" i="12"/>
  <c r="DK155" i="12"/>
  <c r="DJ155" i="12"/>
  <c r="DI155" i="12"/>
  <c r="DH155" i="12"/>
  <c r="DG155" i="12"/>
  <c r="DF155" i="12"/>
  <c r="DE155" i="12"/>
  <c r="DD155" i="12"/>
  <c r="DC155" i="12"/>
  <c r="DB155" i="12"/>
  <c r="DA155" i="12"/>
  <c r="CZ155" i="12"/>
  <c r="CY155" i="12"/>
  <c r="CX155" i="12"/>
  <c r="CW155" i="12"/>
  <c r="CV155" i="12"/>
  <c r="CU155" i="12"/>
  <c r="CT155" i="12"/>
  <c r="CS155" i="12"/>
  <c r="CR155" i="12"/>
  <c r="CQ155" i="12"/>
  <c r="CP155" i="12"/>
  <c r="CO155" i="12"/>
  <c r="CN155" i="12"/>
  <c r="CM155" i="12"/>
  <c r="CL155" i="12"/>
  <c r="CK155" i="12"/>
  <c r="CJ155" i="12"/>
  <c r="CI155" i="12"/>
  <c r="CH155" i="12"/>
  <c r="CG155" i="12"/>
  <c r="CF155" i="12"/>
  <c r="CE155" i="12"/>
  <c r="CD155" i="12"/>
  <c r="CC155" i="12"/>
  <c r="CB155" i="12"/>
  <c r="CA155" i="12"/>
  <c r="BZ155" i="12"/>
  <c r="BY155" i="12"/>
  <c r="BX155" i="12"/>
  <c r="BW155" i="12"/>
  <c r="BV155" i="12"/>
  <c r="BU155" i="12"/>
  <c r="BT155" i="12"/>
  <c r="BS155" i="12"/>
  <c r="BR155" i="12"/>
  <c r="BQ155" i="12"/>
  <c r="BP155" i="12"/>
  <c r="BO155" i="12"/>
  <c r="BN155" i="12"/>
  <c r="BM155" i="12"/>
  <c r="BL155" i="12"/>
  <c r="BK155" i="12"/>
  <c r="BJ155" i="12"/>
  <c r="BI155" i="12"/>
  <c r="BH155" i="12"/>
  <c r="BG155" i="12"/>
  <c r="BF155" i="12"/>
  <c r="BE155" i="12"/>
  <c r="BD155" i="12"/>
  <c r="BC155" i="12"/>
  <c r="BB155" i="12"/>
  <c r="BA155" i="12"/>
  <c r="AZ155" i="12"/>
  <c r="AY155" i="12"/>
  <c r="AX155" i="12"/>
  <c r="AW155" i="12"/>
  <c r="AV155" i="12"/>
  <c r="AU155" i="12"/>
  <c r="AT155" i="12"/>
  <c r="AS155" i="12"/>
  <c r="AR155" i="12"/>
  <c r="AQ155" i="12"/>
  <c r="AP155" i="12"/>
  <c r="AO155" i="12"/>
  <c r="AN155" i="12"/>
  <c r="AM155" i="12"/>
  <c r="AI155" i="12"/>
  <c r="GG154" i="12"/>
  <c r="GF154" i="12"/>
  <c r="GE154" i="12"/>
  <c r="GD154" i="12"/>
  <c r="GC154" i="12"/>
  <c r="GB154" i="12"/>
  <c r="GA154" i="12"/>
  <c r="FZ154" i="12"/>
  <c r="FY154" i="12"/>
  <c r="FX154" i="12"/>
  <c r="FW154" i="12"/>
  <c r="FV154" i="12"/>
  <c r="FU154" i="12"/>
  <c r="FB154" i="12"/>
  <c r="FA154" i="12"/>
  <c r="EZ154" i="12"/>
  <c r="EY154" i="12"/>
  <c r="EX154" i="12"/>
  <c r="EW154" i="12"/>
  <c r="EV154" i="12"/>
  <c r="EU154" i="12"/>
  <c r="ET154" i="12"/>
  <c r="ES154" i="12"/>
  <c r="ER154" i="12"/>
  <c r="EQ154" i="12"/>
  <c r="EP154" i="12"/>
  <c r="EO154" i="12"/>
  <c r="EN154" i="12"/>
  <c r="EM154" i="12"/>
  <c r="EL154" i="12"/>
  <c r="EK154" i="12"/>
  <c r="EJ154" i="12"/>
  <c r="EI154" i="12"/>
  <c r="EH154" i="12"/>
  <c r="EG154" i="12"/>
  <c r="EF154" i="12"/>
  <c r="EE154" i="12"/>
  <c r="ED154" i="12"/>
  <c r="EC154" i="12"/>
  <c r="DZ154" i="12"/>
  <c r="DY154" i="12"/>
  <c r="DX154" i="12"/>
  <c r="DW154" i="12"/>
  <c r="DV154" i="12"/>
  <c r="DU154" i="12"/>
  <c r="DT154" i="12"/>
  <c r="DS154" i="12"/>
  <c r="DR154" i="12"/>
  <c r="DQ154" i="12"/>
  <c r="DP154" i="12"/>
  <c r="DO154" i="12"/>
  <c r="DN154" i="12"/>
  <c r="DM154" i="12"/>
  <c r="DL154" i="12"/>
  <c r="DK154" i="12"/>
  <c r="DJ154" i="12"/>
  <c r="DI154" i="12"/>
  <c r="DH154" i="12"/>
  <c r="DG154" i="12"/>
  <c r="DF154" i="12"/>
  <c r="DE154" i="12"/>
  <c r="DD154" i="12"/>
  <c r="DC154" i="12"/>
  <c r="DB154" i="12"/>
  <c r="DA154" i="12"/>
  <c r="CZ154" i="12"/>
  <c r="CY154" i="12"/>
  <c r="CX154" i="12"/>
  <c r="CW154" i="12"/>
  <c r="CV154" i="12"/>
  <c r="CU154" i="12"/>
  <c r="CT154" i="12"/>
  <c r="CS154" i="12"/>
  <c r="CR154" i="12"/>
  <c r="CQ154" i="12"/>
  <c r="CP154" i="12"/>
  <c r="CO154" i="12"/>
  <c r="CN154" i="12"/>
  <c r="CM154" i="12"/>
  <c r="CL154" i="12"/>
  <c r="CK154" i="12"/>
  <c r="CJ154" i="12"/>
  <c r="CI154" i="12"/>
  <c r="CH154" i="12"/>
  <c r="CG154" i="12"/>
  <c r="CF154" i="12"/>
  <c r="CE154" i="12"/>
  <c r="CD154" i="12"/>
  <c r="CC154" i="12"/>
  <c r="CB154" i="12"/>
  <c r="CA154" i="12"/>
  <c r="BZ154" i="12"/>
  <c r="BY154" i="12"/>
  <c r="BX154" i="12"/>
  <c r="BW154" i="12"/>
  <c r="BV154" i="12"/>
  <c r="BU154" i="12"/>
  <c r="BT154" i="12"/>
  <c r="BS154" i="12"/>
  <c r="BR154" i="12"/>
  <c r="BQ154" i="12"/>
  <c r="BP154" i="12"/>
  <c r="BO154" i="12"/>
  <c r="BN154" i="12"/>
  <c r="BM154" i="12"/>
  <c r="BL154" i="12"/>
  <c r="BK154" i="12"/>
  <c r="BJ154" i="12"/>
  <c r="BI154" i="12"/>
  <c r="BH154" i="12"/>
  <c r="BG154" i="12"/>
  <c r="BF154" i="12"/>
  <c r="BE154" i="12"/>
  <c r="BD154" i="12"/>
  <c r="BC154" i="12"/>
  <c r="BB154" i="12"/>
  <c r="BA154" i="12"/>
  <c r="AZ154" i="12"/>
  <c r="AY154" i="12"/>
  <c r="AX154" i="12"/>
  <c r="AW154" i="12"/>
  <c r="AV154" i="12"/>
  <c r="AU154" i="12"/>
  <c r="AT154" i="12"/>
  <c r="AS154" i="12"/>
  <c r="AR154" i="12"/>
  <c r="AQ154" i="12"/>
  <c r="AP154" i="12"/>
  <c r="AO154" i="12"/>
  <c r="AN154" i="12"/>
  <c r="AM154" i="12"/>
  <c r="GL153" i="12"/>
  <c r="GK153" i="12"/>
  <c r="GJ153" i="12"/>
  <c r="GI153" i="12"/>
  <c r="GH153" i="12"/>
  <c r="GG153" i="12"/>
  <c r="GF153" i="12"/>
  <c r="GE153" i="12"/>
  <c r="GD153" i="12"/>
  <c r="GC153" i="12"/>
  <c r="GB153" i="12"/>
  <c r="GA153" i="12"/>
  <c r="FZ153" i="12"/>
  <c r="FY153" i="12"/>
  <c r="FX153" i="12"/>
  <c r="FW153" i="12"/>
  <c r="FV153" i="12"/>
  <c r="EY153" i="12"/>
  <c r="EX153" i="12"/>
  <c r="EW153" i="12"/>
  <c r="EV153" i="12"/>
  <c r="EU153" i="12"/>
  <c r="ET153" i="12"/>
  <c r="ES153" i="12"/>
  <c r="ER153" i="12"/>
  <c r="EQ153" i="12"/>
  <c r="EP153" i="12"/>
  <c r="EO153" i="12"/>
  <c r="EN153" i="12"/>
  <c r="EM153" i="12"/>
  <c r="EL153" i="12"/>
  <c r="EK153" i="12"/>
  <c r="EJ153" i="12"/>
  <c r="EI153" i="12"/>
  <c r="EH153" i="12"/>
  <c r="EG153" i="12"/>
  <c r="EF153" i="12"/>
  <c r="EE153" i="12"/>
  <c r="ED153" i="12"/>
  <c r="EC153" i="12"/>
  <c r="EB153" i="12"/>
  <c r="EA153" i="12"/>
  <c r="DZ153" i="12"/>
  <c r="DY153" i="12"/>
  <c r="DX153" i="12"/>
  <c r="DW153" i="12"/>
  <c r="DV153" i="12"/>
  <c r="DU153" i="12"/>
  <c r="DT153" i="12"/>
  <c r="DS153" i="12"/>
  <c r="DR153" i="12"/>
  <c r="DQ153" i="12"/>
  <c r="DP153" i="12"/>
  <c r="DO153" i="12"/>
  <c r="DN153" i="12"/>
  <c r="DM153" i="12"/>
  <c r="DL153" i="12"/>
  <c r="DK153" i="12"/>
  <c r="DJ153" i="12"/>
  <c r="DI153" i="12"/>
  <c r="DH153" i="12"/>
  <c r="DG153" i="12"/>
  <c r="DF153" i="12"/>
  <c r="DE153" i="12"/>
  <c r="DD153" i="12"/>
  <c r="DC153" i="12"/>
  <c r="DB153" i="12"/>
  <c r="DA153" i="12"/>
  <c r="CZ153" i="12"/>
  <c r="CY153" i="12"/>
  <c r="CX153" i="12"/>
  <c r="CW153" i="12"/>
  <c r="CV153" i="12"/>
  <c r="CU153" i="12"/>
  <c r="CT153" i="12"/>
  <c r="CS153" i="12"/>
  <c r="CR153" i="12"/>
  <c r="CQ153" i="12"/>
  <c r="CP153" i="12"/>
  <c r="CO153" i="12"/>
  <c r="CN153" i="12"/>
  <c r="CM153" i="12"/>
  <c r="CL153" i="12"/>
  <c r="CK153" i="12"/>
  <c r="CJ153" i="12"/>
  <c r="CI153" i="12"/>
  <c r="CH153" i="12"/>
  <c r="CG153" i="12"/>
  <c r="CF153" i="12"/>
  <c r="CE153" i="12"/>
  <c r="CD153" i="12"/>
  <c r="CC153" i="12"/>
  <c r="CB153" i="12"/>
  <c r="CA153" i="12"/>
  <c r="BZ153" i="12"/>
  <c r="BY153" i="12"/>
  <c r="BX153" i="12"/>
  <c r="BW153" i="12"/>
  <c r="BV153" i="12"/>
  <c r="BU153" i="12"/>
  <c r="BT153" i="12"/>
  <c r="BS153" i="12"/>
  <c r="BR153" i="12"/>
  <c r="BQ153" i="12"/>
  <c r="BP153" i="12"/>
  <c r="BO153" i="12"/>
  <c r="BN153" i="12"/>
  <c r="BM153" i="12"/>
  <c r="BL153" i="12"/>
  <c r="BK153" i="12"/>
  <c r="BJ153" i="12"/>
  <c r="BI153" i="12"/>
  <c r="BH153" i="12"/>
  <c r="BG153" i="12"/>
  <c r="BF153" i="12"/>
  <c r="BE153" i="12"/>
  <c r="BD153" i="12"/>
  <c r="BC153" i="12"/>
  <c r="BB153" i="12"/>
  <c r="BA153" i="12"/>
  <c r="AZ153" i="12"/>
  <c r="AY153" i="12"/>
  <c r="AX153" i="12"/>
  <c r="AW153" i="12"/>
  <c r="AV153" i="12"/>
  <c r="AU153" i="12"/>
  <c r="AT153" i="12"/>
  <c r="AS153" i="12"/>
  <c r="AR153" i="12"/>
  <c r="AQ153" i="12"/>
  <c r="AP153" i="12"/>
  <c r="AO153" i="12"/>
  <c r="AN153" i="12"/>
  <c r="AM153" i="12"/>
  <c r="GM152" i="12"/>
  <c r="GL152" i="12"/>
  <c r="GK152" i="12"/>
  <c r="GJ152" i="12"/>
  <c r="GI152" i="12"/>
  <c r="GH152" i="12"/>
  <c r="GG152" i="12"/>
  <c r="GF152" i="12"/>
  <c r="GE152" i="12"/>
  <c r="GD152" i="12"/>
  <c r="GC152" i="12"/>
  <c r="GB152" i="12"/>
  <c r="GA152" i="12"/>
  <c r="FZ152" i="12"/>
  <c r="FY152" i="12"/>
  <c r="FX152" i="12"/>
  <c r="EX152" i="12"/>
  <c r="EW152" i="12"/>
  <c r="EV152" i="12"/>
  <c r="EU152" i="12"/>
  <c r="ET152" i="12"/>
  <c r="ES152" i="12"/>
  <c r="ER152" i="12"/>
  <c r="EQ152" i="12"/>
  <c r="EP152" i="12"/>
  <c r="EO152" i="12"/>
  <c r="EN152" i="12"/>
  <c r="EM152" i="12"/>
  <c r="EL152" i="12"/>
  <c r="EK152" i="12"/>
  <c r="EJ152" i="12"/>
  <c r="EI152" i="12"/>
  <c r="EH152" i="12"/>
  <c r="EG152" i="12"/>
  <c r="EF152" i="12"/>
  <c r="EE152" i="12"/>
  <c r="ED152" i="12"/>
  <c r="EC152" i="12"/>
  <c r="EB152" i="12"/>
  <c r="EA152" i="12"/>
  <c r="DZ152" i="12"/>
  <c r="DY152" i="12"/>
  <c r="DX152" i="12"/>
  <c r="DW152" i="12"/>
  <c r="DV152" i="12"/>
  <c r="DU152" i="12"/>
  <c r="DT152" i="12"/>
  <c r="DS152" i="12"/>
  <c r="DR152" i="12"/>
  <c r="DQ152" i="12"/>
  <c r="DP152" i="12"/>
  <c r="DO152" i="12"/>
  <c r="DN152" i="12"/>
  <c r="DM152" i="12"/>
  <c r="DL152" i="12"/>
  <c r="DK152" i="12"/>
  <c r="DJ152" i="12"/>
  <c r="DI152" i="12"/>
  <c r="DH152" i="12"/>
  <c r="DG152" i="12"/>
  <c r="DF152" i="12"/>
  <c r="DE152" i="12"/>
  <c r="DD152" i="12"/>
  <c r="DC152" i="12"/>
  <c r="DB152" i="12"/>
  <c r="DA152" i="12"/>
  <c r="CZ152" i="12"/>
  <c r="CY152" i="12"/>
  <c r="CX152" i="12"/>
  <c r="CW152" i="12"/>
  <c r="CV152" i="12"/>
  <c r="CU152" i="12"/>
  <c r="CT152" i="12"/>
  <c r="CS152" i="12"/>
  <c r="CR152" i="12"/>
  <c r="CQ152" i="12"/>
  <c r="CP152" i="12"/>
  <c r="CO152" i="12"/>
  <c r="CN152" i="12"/>
  <c r="CM152" i="12"/>
  <c r="CL152" i="12"/>
  <c r="CK152" i="12"/>
  <c r="CJ152" i="12"/>
  <c r="CI152" i="12"/>
  <c r="CH152" i="12"/>
  <c r="CG152" i="12"/>
  <c r="CF152" i="12"/>
  <c r="CE152" i="12"/>
  <c r="CD152" i="12"/>
  <c r="CC152" i="12"/>
  <c r="CB152" i="12"/>
  <c r="CA152" i="12"/>
  <c r="BZ152" i="12"/>
  <c r="BY152" i="12"/>
  <c r="BX152" i="12"/>
  <c r="BW152" i="12"/>
  <c r="BV152" i="12"/>
  <c r="BU152" i="12"/>
  <c r="BT152" i="12"/>
  <c r="BS152" i="12"/>
  <c r="BR152" i="12"/>
  <c r="BP152" i="12"/>
  <c r="BO152" i="12"/>
  <c r="BN152" i="12"/>
  <c r="BM152" i="12"/>
  <c r="BL152" i="12"/>
  <c r="BK152" i="12"/>
  <c r="BJ152" i="12"/>
  <c r="BI152" i="12"/>
  <c r="BH152" i="12"/>
  <c r="BG152" i="12"/>
  <c r="BF152" i="12"/>
  <c r="BE152" i="12"/>
  <c r="BD152" i="12"/>
  <c r="BC152" i="12"/>
  <c r="BB152" i="12"/>
  <c r="BA152" i="12"/>
  <c r="AZ152" i="12"/>
  <c r="AY152" i="12"/>
  <c r="AX152" i="12"/>
  <c r="AW152" i="12"/>
  <c r="AV152" i="12"/>
  <c r="AU152" i="12"/>
  <c r="AT152" i="12"/>
  <c r="AS152" i="12"/>
  <c r="AR152" i="12"/>
  <c r="AQ152" i="12"/>
  <c r="AP152" i="12"/>
  <c r="AO152" i="12"/>
  <c r="AN152" i="12"/>
  <c r="AM152" i="12"/>
  <c r="GM151" i="12"/>
  <c r="GL151" i="12"/>
  <c r="GK151" i="12"/>
  <c r="GJ151" i="12"/>
  <c r="GI151" i="12"/>
  <c r="GH151" i="12"/>
  <c r="GG151" i="12"/>
  <c r="GF151" i="12"/>
  <c r="GE151" i="12"/>
  <c r="GD151" i="12"/>
  <c r="GC151" i="12"/>
  <c r="GB151" i="12"/>
  <c r="GA151" i="12"/>
  <c r="FZ151" i="12"/>
  <c r="FY151" i="12"/>
  <c r="FX151" i="12"/>
  <c r="EW151" i="12"/>
  <c r="EV151" i="12"/>
  <c r="EU151" i="12"/>
  <c r="ET151" i="12"/>
  <c r="ES151" i="12"/>
  <c r="ER151" i="12"/>
  <c r="EQ151" i="12"/>
  <c r="EO151" i="12"/>
  <c r="EN151" i="12"/>
  <c r="EM151" i="12"/>
  <c r="EL151" i="12"/>
  <c r="EK151" i="12"/>
  <c r="EJ151" i="12"/>
  <c r="EI151" i="12"/>
  <c r="EH151" i="12"/>
  <c r="EG151" i="12"/>
  <c r="EF151" i="12"/>
  <c r="EE151" i="12"/>
  <c r="ED151" i="12"/>
  <c r="EC151" i="12"/>
  <c r="EB151" i="12"/>
  <c r="EA151" i="12"/>
  <c r="DZ151" i="12"/>
  <c r="DY151" i="12"/>
  <c r="DX151" i="12"/>
  <c r="DW151" i="12"/>
  <c r="DV151" i="12"/>
  <c r="DU151" i="12"/>
  <c r="DT151" i="12"/>
  <c r="DS151" i="12"/>
  <c r="DR151" i="12"/>
  <c r="DQ151" i="12"/>
  <c r="DP151" i="12"/>
  <c r="DO151" i="12"/>
  <c r="DN151" i="12"/>
  <c r="DM151" i="12"/>
  <c r="DL151" i="12"/>
  <c r="DK151" i="12"/>
  <c r="DI151" i="12"/>
  <c r="DH151" i="12"/>
  <c r="DG151" i="12"/>
  <c r="DF151" i="12"/>
  <c r="DE151" i="12"/>
  <c r="DD151" i="12"/>
  <c r="DC151" i="12"/>
  <c r="DB151" i="12"/>
  <c r="DA151" i="12"/>
  <c r="CZ151" i="12"/>
  <c r="CY151" i="12"/>
  <c r="CX151" i="12"/>
  <c r="CW151" i="12"/>
  <c r="CV151" i="12"/>
  <c r="CU151" i="12"/>
  <c r="CT151" i="12"/>
  <c r="CS151" i="12"/>
  <c r="CR151" i="12"/>
  <c r="CQ151" i="12"/>
  <c r="CP151" i="12"/>
  <c r="CO151" i="12"/>
  <c r="CN151" i="12"/>
  <c r="CM151" i="12"/>
  <c r="CL151" i="12"/>
  <c r="CK151" i="12"/>
  <c r="CJ151" i="12"/>
  <c r="CI151" i="12"/>
  <c r="CH151" i="12"/>
  <c r="CG151" i="12"/>
  <c r="CF151" i="12"/>
  <c r="CE151" i="12"/>
  <c r="CD151" i="12"/>
  <c r="CC151" i="12"/>
  <c r="CB151" i="12"/>
  <c r="CA151" i="12"/>
  <c r="BZ151" i="12"/>
  <c r="BY151" i="12"/>
  <c r="BX151" i="12"/>
  <c r="BW151" i="12"/>
  <c r="BV151" i="12"/>
  <c r="BU151" i="12"/>
  <c r="BT151" i="12"/>
  <c r="BS151" i="12"/>
  <c r="BR151" i="12"/>
  <c r="BQ151" i="12"/>
  <c r="BP151" i="12"/>
  <c r="BO151" i="12"/>
  <c r="BN151" i="12"/>
  <c r="BM151" i="12"/>
  <c r="BL151" i="12"/>
  <c r="BK151" i="12"/>
  <c r="BJ151" i="12"/>
  <c r="BI151" i="12"/>
  <c r="BH151" i="12"/>
  <c r="BG151" i="12"/>
  <c r="BF151" i="12"/>
  <c r="BE151" i="12"/>
  <c r="BD151" i="12"/>
  <c r="BC151" i="12"/>
  <c r="BB151" i="12"/>
  <c r="BA151" i="12"/>
  <c r="AZ151" i="12"/>
  <c r="AY151" i="12"/>
  <c r="AX151" i="12"/>
  <c r="AW151" i="12"/>
  <c r="AV151" i="12"/>
  <c r="AU151" i="12"/>
  <c r="AT151" i="12"/>
  <c r="AS151" i="12"/>
  <c r="AR151" i="12"/>
  <c r="AQ151" i="12"/>
  <c r="AP151" i="12"/>
  <c r="AO151" i="12"/>
  <c r="AN151" i="12"/>
  <c r="GM150" i="12"/>
  <c r="GL150" i="12"/>
  <c r="GK150" i="12"/>
  <c r="GJ150" i="12"/>
  <c r="GI150" i="12"/>
  <c r="GH150" i="12"/>
  <c r="GG150" i="12"/>
  <c r="GF150" i="12"/>
  <c r="GE150" i="12"/>
  <c r="GD150" i="12"/>
  <c r="GC150" i="12"/>
  <c r="GB150" i="12"/>
  <c r="GA150" i="12"/>
  <c r="FZ150" i="12"/>
  <c r="FY150" i="12"/>
  <c r="EW150" i="12"/>
  <c r="EV150" i="12"/>
  <c r="EU150" i="12"/>
  <c r="ET150" i="12"/>
  <c r="ES150" i="12"/>
  <c r="ER150" i="12"/>
  <c r="EQ150" i="12"/>
  <c r="EP150" i="12"/>
  <c r="EO150" i="12"/>
  <c r="EN150" i="12"/>
  <c r="EM150" i="12"/>
  <c r="EL150" i="12"/>
  <c r="EK150" i="12"/>
  <c r="EJ150" i="12"/>
  <c r="EI150" i="12"/>
  <c r="EH150" i="12"/>
  <c r="EG150" i="12"/>
  <c r="EF150" i="12"/>
  <c r="EE150" i="12"/>
  <c r="ED150" i="12"/>
  <c r="EC150" i="12"/>
  <c r="EB150" i="12"/>
  <c r="EA150" i="12"/>
  <c r="DZ150" i="12"/>
  <c r="DY150" i="12"/>
  <c r="DX150" i="12"/>
  <c r="DW150" i="12"/>
  <c r="DV150" i="12"/>
  <c r="DU150" i="12"/>
  <c r="DT150" i="12"/>
  <c r="DS150" i="12"/>
  <c r="DR150" i="12"/>
  <c r="DQ150" i="12"/>
  <c r="DP150" i="12"/>
  <c r="DO150" i="12"/>
  <c r="DN150" i="12"/>
  <c r="DM150" i="12"/>
  <c r="DL150" i="12"/>
  <c r="DK150" i="12"/>
  <c r="DJ150" i="12"/>
  <c r="DI150" i="12"/>
  <c r="DH150" i="12"/>
  <c r="DG150" i="12"/>
  <c r="DF150" i="12"/>
  <c r="DE150" i="12"/>
  <c r="DD150" i="12"/>
  <c r="DC150" i="12"/>
  <c r="DB150" i="12"/>
  <c r="DA150" i="12"/>
  <c r="CZ150" i="12"/>
  <c r="CY150" i="12"/>
  <c r="CX150" i="12"/>
  <c r="CW150" i="12"/>
  <c r="CV150" i="12"/>
  <c r="CU150" i="12"/>
  <c r="CT150" i="12"/>
  <c r="CS150" i="12"/>
  <c r="CR150" i="12"/>
  <c r="CQ150" i="12"/>
  <c r="CP150" i="12"/>
  <c r="CO150" i="12"/>
  <c r="CN150" i="12"/>
  <c r="CM150" i="12"/>
  <c r="CL150" i="12"/>
  <c r="CK150" i="12"/>
  <c r="CJ150" i="12"/>
  <c r="CI150" i="12"/>
  <c r="CH150" i="12"/>
  <c r="CG150" i="12"/>
  <c r="CF150" i="12"/>
  <c r="CE150" i="12"/>
  <c r="CD150" i="12"/>
  <c r="CC150" i="12"/>
  <c r="CB150" i="12"/>
  <c r="CA150" i="12"/>
  <c r="BZ150" i="12"/>
  <c r="BY150" i="12"/>
  <c r="BX150" i="12"/>
  <c r="BW150" i="12"/>
  <c r="BV150" i="12"/>
  <c r="BU150" i="12"/>
  <c r="BT150" i="12"/>
  <c r="BS150" i="12"/>
  <c r="BR150" i="12"/>
  <c r="BQ150" i="12"/>
  <c r="BP150" i="12"/>
  <c r="BO150" i="12"/>
  <c r="BL150" i="12"/>
  <c r="BK150" i="12"/>
  <c r="BJ150" i="12"/>
  <c r="BI150" i="12"/>
  <c r="BH150" i="12"/>
  <c r="BG150" i="12"/>
  <c r="BF150" i="12"/>
  <c r="BE150" i="12"/>
  <c r="BD150" i="12"/>
  <c r="BC150" i="12"/>
  <c r="BB150" i="12"/>
  <c r="BA150" i="12"/>
  <c r="AZ150" i="12"/>
  <c r="AY150" i="12"/>
  <c r="AX150" i="12"/>
  <c r="AW150" i="12"/>
  <c r="AV150" i="12"/>
  <c r="AU150" i="12"/>
  <c r="AT150" i="12"/>
  <c r="AS150" i="12"/>
  <c r="AR150" i="12"/>
  <c r="AQ150" i="12"/>
  <c r="AP150" i="12"/>
  <c r="AO150" i="12"/>
  <c r="AN150" i="12"/>
  <c r="AM150" i="12"/>
  <c r="GM149" i="12"/>
  <c r="GL149" i="12"/>
  <c r="GK149" i="12"/>
  <c r="GJ149" i="12"/>
  <c r="GI149" i="12"/>
  <c r="GH149" i="12"/>
  <c r="GG149" i="12"/>
  <c r="GF149" i="12"/>
  <c r="GE149" i="12"/>
  <c r="GD149" i="12"/>
  <c r="GC149" i="12"/>
  <c r="GB149" i="12"/>
  <c r="GA149" i="12"/>
  <c r="FZ149" i="12"/>
  <c r="EW149" i="12"/>
  <c r="EV149" i="12"/>
  <c r="EU149" i="12"/>
  <c r="ET149" i="12"/>
  <c r="ES149" i="12"/>
  <c r="ER149" i="12"/>
  <c r="EQ149" i="12"/>
  <c r="EP149" i="12"/>
  <c r="EO149" i="12"/>
  <c r="EN149" i="12"/>
  <c r="EM149" i="12"/>
  <c r="EL149" i="12"/>
  <c r="EK149" i="12"/>
  <c r="EJ149" i="12"/>
  <c r="EI149" i="12"/>
  <c r="EH149" i="12"/>
  <c r="EG149" i="12"/>
  <c r="EF149" i="12"/>
  <c r="EE149" i="12"/>
  <c r="ED149" i="12"/>
  <c r="EC149" i="12"/>
  <c r="EB149" i="12"/>
  <c r="EA149" i="12"/>
  <c r="DZ149" i="12"/>
  <c r="DY149" i="12"/>
  <c r="DX149" i="12"/>
  <c r="DW149" i="12"/>
  <c r="DV149" i="12"/>
  <c r="DU149" i="12"/>
  <c r="DT149" i="12"/>
  <c r="DS149" i="12"/>
  <c r="DR149" i="12"/>
  <c r="DQ149" i="12"/>
  <c r="DP149" i="12"/>
  <c r="DO149" i="12"/>
  <c r="DN149" i="12"/>
  <c r="DM149" i="12"/>
  <c r="DL149" i="12"/>
  <c r="DK149" i="12"/>
  <c r="DJ149" i="12"/>
  <c r="DI149" i="12"/>
  <c r="DG149" i="12"/>
  <c r="DF149" i="12"/>
  <c r="DE149" i="12"/>
  <c r="DD149" i="12"/>
  <c r="DC149" i="12"/>
  <c r="DB149" i="12"/>
  <c r="DA149" i="12"/>
  <c r="CZ149" i="12"/>
  <c r="CY149" i="12"/>
  <c r="CX149" i="12"/>
  <c r="CW149" i="12"/>
  <c r="CV149" i="12"/>
  <c r="CU149" i="12"/>
  <c r="CT149" i="12"/>
  <c r="CS149" i="12"/>
  <c r="CR149" i="12"/>
  <c r="CQ149" i="12"/>
  <c r="CP149" i="12"/>
  <c r="CO149" i="12"/>
  <c r="CN149" i="12"/>
  <c r="CM149" i="12"/>
  <c r="CL149" i="12"/>
  <c r="CK149" i="12"/>
  <c r="CJ149" i="12"/>
  <c r="CI149" i="12"/>
  <c r="CH149" i="12"/>
  <c r="CG149" i="12"/>
  <c r="CF149" i="12"/>
  <c r="CE149" i="12"/>
  <c r="CD149" i="12"/>
  <c r="CC149" i="12"/>
  <c r="CB149" i="12"/>
  <c r="CA149" i="12"/>
  <c r="BZ149" i="12"/>
  <c r="BY149" i="12"/>
  <c r="BX149" i="12"/>
  <c r="BW149" i="12"/>
  <c r="BV149" i="12"/>
  <c r="BU149" i="12"/>
  <c r="BT149" i="12"/>
  <c r="BS149" i="12"/>
  <c r="BR149" i="12"/>
  <c r="BQ149" i="12"/>
  <c r="BP149" i="12"/>
  <c r="BN149" i="12"/>
  <c r="BM149" i="12"/>
  <c r="BL149" i="12"/>
  <c r="BK149" i="12"/>
  <c r="BJ149" i="12"/>
  <c r="BI149" i="12"/>
  <c r="BH149" i="12"/>
  <c r="BG149" i="12"/>
  <c r="BF149" i="12"/>
  <c r="BE149" i="12"/>
  <c r="BD149" i="12"/>
  <c r="BC149" i="12"/>
  <c r="BB149" i="12"/>
  <c r="BA149" i="12"/>
  <c r="AZ149" i="12"/>
  <c r="AY149" i="12"/>
  <c r="AX149" i="12"/>
  <c r="AW149" i="12"/>
  <c r="AV149" i="12"/>
  <c r="AU149" i="12"/>
  <c r="AT149" i="12"/>
  <c r="AS149" i="12"/>
  <c r="AR149" i="12"/>
  <c r="AQ149" i="12"/>
  <c r="AP149" i="12"/>
  <c r="AO149" i="12"/>
  <c r="AN149" i="12"/>
  <c r="AM149" i="12"/>
  <c r="GM148" i="12"/>
  <c r="GL148" i="12"/>
  <c r="GK148" i="12"/>
  <c r="GJ148" i="12"/>
  <c r="GI148" i="12"/>
  <c r="GH148" i="12"/>
  <c r="GG148" i="12"/>
  <c r="GF148" i="12"/>
  <c r="GE148" i="12"/>
  <c r="GD148" i="12"/>
  <c r="GC148" i="12"/>
  <c r="GB148" i="12"/>
  <c r="GA148" i="12"/>
  <c r="FZ148" i="12"/>
  <c r="EW148" i="12"/>
  <c r="EV148" i="12"/>
  <c r="EU148" i="12"/>
  <c r="ET148" i="12"/>
  <c r="ES148" i="12"/>
  <c r="ER148" i="12"/>
  <c r="EQ148" i="12"/>
  <c r="EP148" i="12"/>
  <c r="EO148" i="12"/>
  <c r="EN148" i="12"/>
  <c r="EM148" i="12"/>
  <c r="EL148" i="12"/>
  <c r="EK148" i="12"/>
  <c r="EJ148" i="12"/>
  <c r="EI148" i="12"/>
  <c r="EH148" i="12"/>
  <c r="EG148" i="12"/>
  <c r="EF148" i="12"/>
  <c r="EE148" i="12"/>
  <c r="ED148" i="12"/>
  <c r="EC148" i="12"/>
  <c r="EB148" i="12"/>
  <c r="EA148" i="12"/>
  <c r="DZ148" i="12"/>
  <c r="DY148" i="12"/>
  <c r="DX148" i="12"/>
  <c r="DW148" i="12"/>
  <c r="DV148" i="12"/>
  <c r="DU148" i="12"/>
  <c r="DT148" i="12"/>
  <c r="DS148" i="12"/>
  <c r="DR148" i="12"/>
  <c r="DQ148" i="12"/>
  <c r="DP148" i="12"/>
  <c r="DO148" i="12"/>
  <c r="DN148" i="12"/>
  <c r="DM148" i="12"/>
  <c r="DL148" i="12"/>
  <c r="DK148" i="12"/>
  <c r="DJ148" i="12"/>
  <c r="DI148" i="12"/>
  <c r="DH148" i="12"/>
  <c r="DG148" i="12"/>
  <c r="DF148" i="12"/>
  <c r="DE148" i="12"/>
  <c r="DD148" i="12"/>
  <c r="DC148" i="12"/>
  <c r="DB148" i="12"/>
  <c r="CZ148" i="12"/>
  <c r="CY148" i="12"/>
  <c r="CW148" i="12"/>
  <c r="CV148" i="12"/>
  <c r="CU148" i="12"/>
  <c r="CT148" i="12"/>
  <c r="CS148" i="12"/>
  <c r="CR148" i="12"/>
  <c r="CQ148" i="12"/>
  <c r="CP148" i="12"/>
  <c r="CO148" i="12"/>
  <c r="CN148" i="12"/>
  <c r="CM148" i="12"/>
  <c r="CL148" i="12"/>
  <c r="CK148" i="12"/>
  <c r="CJ148" i="12"/>
  <c r="CI148" i="12"/>
  <c r="CH148" i="12"/>
  <c r="CG148" i="12"/>
  <c r="CF148" i="12"/>
  <c r="CE148" i="12"/>
  <c r="CD148" i="12"/>
  <c r="CC148" i="12"/>
  <c r="CB148" i="12"/>
  <c r="CA148" i="12"/>
  <c r="BZ148" i="12"/>
  <c r="BY148" i="12"/>
  <c r="BX148" i="12"/>
  <c r="BW148" i="12"/>
  <c r="BV148" i="12"/>
  <c r="BU148" i="12"/>
  <c r="BT148" i="12"/>
  <c r="BS148" i="12"/>
  <c r="BR148" i="12"/>
  <c r="BQ148" i="12"/>
  <c r="BP148" i="12"/>
  <c r="BO148" i="12"/>
  <c r="BN148" i="12"/>
  <c r="BM148" i="12"/>
  <c r="BL148" i="12"/>
  <c r="BK148" i="12"/>
  <c r="BJ148" i="12"/>
  <c r="BI148" i="12"/>
  <c r="BH148" i="12"/>
  <c r="BG148" i="12"/>
  <c r="BF148" i="12"/>
  <c r="BE148" i="12"/>
  <c r="BD148" i="12"/>
  <c r="BC148" i="12"/>
  <c r="BB148" i="12"/>
  <c r="BA148" i="12"/>
  <c r="AZ148" i="12"/>
  <c r="AY148" i="12"/>
  <c r="AX148" i="12"/>
  <c r="AW148" i="12"/>
  <c r="AV148" i="12"/>
  <c r="AU148" i="12"/>
  <c r="AT148" i="12"/>
  <c r="AS148" i="12"/>
  <c r="AR148" i="12"/>
  <c r="AQ148" i="12"/>
  <c r="AP148" i="12"/>
  <c r="AO148" i="12"/>
  <c r="AN148" i="12"/>
  <c r="AM148" i="12"/>
  <c r="AL148" i="12"/>
  <c r="GN147" i="12"/>
  <c r="GM147" i="12"/>
  <c r="GL147" i="12"/>
  <c r="GK147" i="12"/>
  <c r="GJ147" i="12"/>
  <c r="GI147" i="12"/>
  <c r="GH147" i="12"/>
  <c r="GG147" i="12"/>
  <c r="GF147" i="12"/>
  <c r="GE147" i="12"/>
  <c r="GD147" i="12"/>
  <c r="GC147" i="12"/>
  <c r="GB147" i="12"/>
  <c r="GA147" i="12"/>
  <c r="FZ147" i="12"/>
  <c r="EX147" i="12"/>
  <c r="EW147" i="12"/>
  <c r="EV147" i="12"/>
  <c r="EU147" i="12"/>
  <c r="ET147" i="12"/>
  <c r="ES147" i="12"/>
  <c r="ER147" i="12"/>
  <c r="EQ147" i="12"/>
  <c r="EP147" i="12"/>
  <c r="EO147" i="12"/>
  <c r="EN147" i="12"/>
  <c r="EM147" i="12"/>
  <c r="EL147" i="12"/>
  <c r="EK147" i="12"/>
  <c r="EJ147" i="12"/>
  <c r="EI147" i="12"/>
  <c r="EH147" i="12"/>
  <c r="EG147" i="12"/>
  <c r="EF147" i="12"/>
  <c r="EE147" i="12"/>
  <c r="ED147" i="12"/>
  <c r="EC147" i="12"/>
  <c r="EB147" i="12"/>
  <c r="EA147" i="12"/>
  <c r="DZ147" i="12"/>
  <c r="DY147" i="12"/>
  <c r="DX147" i="12"/>
  <c r="DW147" i="12"/>
  <c r="DV147" i="12"/>
  <c r="DU147" i="12"/>
  <c r="DT147" i="12"/>
  <c r="DS147" i="12"/>
  <c r="DR147" i="12"/>
  <c r="DQ147" i="12"/>
  <c r="DP147" i="12"/>
  <c r="DO147" i="12"/>
  <c r="DN147" i="12"/>
  <c r="DM147" i="12"/>
  <c r="DL147" i="12"/>
  <c r="DK147" i="12"/>
  <c r="DJ147" i="12"/>
  <c r="DI147" i="12"/>
  <c r="DH147" i="12"/>
  <c r="DG147" i="12"/>
  <c r="DF147" i="12"/>
  <c r="DE147" i="12"/>
  <c r="DD147" i="12"/>
  <c r="DC147" i="12"/>
  <c r="DB147" i="12"/>
  <c r="DA147" i="12"/>
  <c r="CZ147" i="12"/>
  <c r="CY147" i="12"/>
  <c r="CX147" i="12"/>
  <c r="CW147" i="12"/>
  <c r="CV147" i="12"/>
  <c r="CU147" i="12"/>
  <c r="CT147" i="12"/>
  <c r="CS147" i="12"/>
  <c r="CR147" i="12"/>
  <c r="CQ147" i="12"/>
  <c r="CP147" i="12"/>
  <c r="CN147" i="12"/>
  <c r="CM147" i="12"/>
  <c r="CL147" i="12"/>
  <c r="CK147" i="12"/>
  <c r="CJ147" i="12"/>
  <c r="CI147" i="12"/>
  <c r="CH147" i="12"/>
  <c r="CG147" i="12"/>
  <c r="CF147" i="12"/>
  <c r="CE147" i="12"/>
  <c r="CD147" i="12"/>
  <c r="CC147" i="12"/>
  <c r="CB147" i="12"/>
  <c r="CA147" i="12"/>
  <c r="BZ147" i="12"/>
  <c r="BY147" i="12"/>
  <c r="BX147" i="12"/>
  <c r="BW147" i="12"/>
  <c r="BV147" i="12"/>
  <c r="BU147" i="12"/>
  <c r="BT147" i="12"/>
  <c r="BS147" i="12"/>
  <c r="BR147" i="12"/>
  <c r="BQ147" i="12"/>
  <c r="BP147" i="12"/>
  <c r="BO147" i="12"/>
  <c r="BN147" i="12"/>
  <c r="BM147" i="12"/>
  <c r="BL147" i="12"/>
  <c r="BK147" i="12"/>
  <c r="BJ147" i="12"/>
  <c r="BI147" i="12"/>
  <c r="BH147" i="12"/>
  <c r="BG147" i="12"/>
  <c r="BF147" i="12"/>
  <c r="BE147" i="12"/>
  <c r="BD147" i="12"/>
  <c r="BC147" i="12"/>
  <c r="BB147" i="12"/>
  <c r="BA147" i="12"/>
  <c r="AZ147" i="12"/>
  <c r="AY147" i="12"/>
  <c r="AX147" i="12"/>
  <c r="AW147" i="12"/>
  <c r="AV147" i="12"/>
  <c r="AU147" i="12"/>
  <c r="AT147" i="12"/>
  <c r="AS147" i="12"/>
  <c r="AR147" i="12"/>
  <c r="AQ147" i="12"/>
  <c r="AP147" i="12"/>
  <c r="AO147" i="12"/>
  <c r="AN147" i="12"/>
  <c r="AM147" i="12"/>
  <c r="AL147" i="12"/>
  <c r="GN146" i="12"/>
  <c r="GM146" i="12"/>
  <c r="GL146" i="12"/>
  <c r="GK146" i="12"/>
  <c r="GJ146" i="12"/>
  <c r="GI146" i="12"/>
  <c r="GH146" i="12"/>
  <c r="GG146" i="12"/>
  <c r="GF146" i="12"/>
  <c r="GE146" i="12"/>
  <c r="GD146" i="12"/>
  <c r="GC146" i="12"/>
  <c r="GB146" i="12"/>
  <c r="GA146" i="12"/>
  <c r="FZ146" i="12"/>
  <c r="EY146" i="12"/>
  <c r="EX146" i="12"/>
  <c r="EW146" i="12"/>
  <c r="EV146" i="12"/>
  <c r="EU146" i="12"/>
  <c r="ET146" i="12"/>
  <c r="ES146" i="12"/>
  <c r="ER146" i="12"/>
  <c r="EQ146" i="12"/>
  <c r="EP146" i="12"/>
  <c r="EO146" i="12"/>
  <c r="EN146" i="12"/>
  <c r="EM146" i="12"/>
  <c r="EL146" i="12"/>
  <c r="EK146" i="12"/>
  <c r="EJ146" i="12"/>
  <c r="EI146" i="12"/>
  <c r="EH146" i="12"/>
  <c r="EG146" i="12"/>
  <c r="EF146" i="12"/>
  <c r="EE146" i="12"/>
  <c r="ED146" i="12"/>
  <c r="EC146" i="12"/>
  <c r="EB146" i="12"/>
  <c r="EA146" i="12"/>
  <c r="DZ146" i="12"/>
  <c r="DY146" i="12"/>
  <c r="DX146" i="12"/>
  <c r="DW146" i="12"/>
  <c r="DV146" i="12"/>
  <c r="DU146" i="12"/>
  <c r="DT146" i="12"/>
  <c r="DS146" i="12"/>
  <c r="DR146" i="12"/>
  <c r="DQ146" i="12"/>
  <c r="DP146" i="12"/>
  <c r="DO146" i="12"/>
  <c r="DN146" i="12"/>
  <c r="DM146" i="12"/>
  <c r="DL146" i="12"/>
  <c r="DK146" i="12"/>
  <c r="DJ146" i="12"/>
  <c r="DI146" i="12"/>
  <c r="DH146" i="12"/>
  <c r="DG146" i="12"/>
  <c r="DF146" i="12"/>
  <c r="DE146" i="12"/>
  <c r="DD146" i="12"/>
  <c r="DC146" i="12"/>
  <c r="DB146" i="12"/>
  <c r="DA146" i="12"/>
  <c r="CZ146" i="12"/>
  <c r="CY146" i="12"/>
  <c r="CX146" i="12"/>
  <c r="CW146" i="12"/>
  <c r="CV146" i="12"/>
  <c r="CU146" i="12"/>
  <c r="CT146" i="12"/>
  <c r="CS146" i="12"/>
  <c r="CR146" i="12"/>
  <c r="CQ146" i="12"/>
  <c r="CP146" i="12"/>
  <c r="CO146" i="12"/>
  <c r="CN146" i="12"/>
  <c r="CM146" i="12"/>
  <c r="CL146" i="12"/>
  <c r="CK146" i="12"/>
  <c r="CJ146" i="12"/>
  <c r="CI146" i="12"/>
  <c r="CH146" i="12"/>
  <c r="CG146" i="12"/>
  <c r="CF146" i="12"/>
  <c r="CE146" i="12"/>
  <c r="CD146" i="12"/>
  <c r="CC146" i="12"/>
  <c r="CB146" i="12"/>
  <c r="CA146" i="12"/>
  <c r="BZ146" i="12"/>
  <c r="BY146" i="12"/>
  <c r="BX146" i="12"/>
  <c r="BW146" i="12"/>
  <c r="BV146" i="12"/>
  <c r="BU146" i="12"/>
  <c r="BT146" i="12"/>
  <c r="BS146" i="12"/>
  <c r="BR146" i="12"/>
  <c r="BQ146" i="12"/>
  <c r="BP146" i="12"/>
  <c r="BO146" i="12"/>
  <c r="BN146" i="12"/>
  <c r="BM146" i="12"/>
  <c r="BL146" i="12"/>
  <c r="BK146" i="12"/>
  <c r="BJ146" i="12"/>
  <c r="BI146" i="12"/>
  <c r="BH146" i="12"/>
  <c r="BG146" i="12"/>
  <c r="BF146" i="12"/>
  <c r="BE146" i="12"/>
  <c r="BD146" i="12"/>
  <c r="BC146" i="12"/>
  <c r="BB146" i="12"/>
  <c r="BA146" i="12"/>
  <c r="AZ146" i="12"/>
  <c r="AY146" i="12"/>
  <c r="AX146" i="12"/>
  <c r="AW146" i="12"/>
  <c r="AV146" i="12"/>
  <c r="AU146" i="12"/>
  <c r="AT146" i="12"/>
  <c r="AS146" i="12"/>
  <c r="AR146" i="12"/>
  <c r="AQ146" i="12"/>
  <c r="AP146" i="12"/>
  <c r="AO146" i="12"/>
  <c r="AN146" i="12"/>
  <c r="AM146" i="12"/>
  <c r="AL146" i="12"/>
  <c r="GO145" i="12"/>
  <c r="GN145" i="12"/>
  <c r="GM145" i="12"/>
  <c r="GL145" i="12"/>
  <c r="GK145" i="12"/>
  <c r="GJ145" i="12"/>
  <c r="GI145" i="12"/>
  <c r="GH145" i="12"/>
  <c r="GG145" i="12"/>
  <c r="GF145" i="12"/>
  <c r="GE145" i="12"/>
  <c r="GD145" i="12"/>
  <c r="GC145" i="12"/>
  <c r="GB145" i="12"/>
  <c r="GA145" i="12"/>
  <c r="FZ145" i="12"/>
  <c r="EY145" i="12"/>
  <c r="EX145" i="12"/>
  <c r="EW145" i="12"/>
  <c r="EV145" i="12"/>
  <c r="EU145" i="12"/>
  <c r="ET145" i="12"/>
  <c r="ES145" i="12"/>
  <c r="ER145" i="12"/>
  <c r="EQ145" i="12"/>
  <c r="EP145" i="12"/>
  <c r="EO145" i="12"/>
  <c r="EN145" i="12"/>
  <c r="EM145" i="12"/>
  <c r="EL145" i="12"/>
  <c r="EK145" i="12"/>
  <c r="EJ145" i="12"/>
  <c r="EI145" i="12"/>
  <c r="EH145" i="12"/>
  <c r="EG145" i="12"/>
  <c r="EF145" i="12"/>
  <c r="EE145" i="12"/>
  <c r="ED145" i="12"/>
  <c r="EC145" i="12"/>
  <c r="EB145" i="12"/>
  <c r="EA145" i="12"/>
  <c r="DZ145" i="12"/>
  <c r="DY145" i="12"/>
  <c r="DX145" i="12"/>
  <c r="DW145" i="12"/>
  <c r="DV145" i="12"/>
  <c r="DU145" i="12"/>
  <c r="DT145" i="12"/>
  <c r="DS145" i="12"/>
  <c r="DR145" i="12"/>
  <c r="DQ145" i="12"/>
  <c r="DP145" i="12"/>
  <c r="DO145" i="12"/>
  <c r="DN145" i="12"/>
  <c r="DM145" i="12"/>
  <c r="DL145" i="12"/>
  <c r="DK145" i="12"/>
  <c r="DJ145" i="12"/>
  <c r="DI145" i="12"/>
  <c r="DH145" i="12"/>
  <c r="DG145" i="12"/>
  <c r="DF145" i="12"/>
  <c r="DE145" i="12"/>
  <c r="DD145" i="12"/>
  <c r="DC145" i="12"/>
  <c r="DB145" i="12"/>
  <c r="DA145" i="12"/>
  <c r="CZ145" i="12"/>
  <c r="CY145" i="12"/>
  <c r="CX145" i="12"/>
  <c r="CW145" i="12"/>
  <c r="CV145" i="12"/>
  <c r="CU145" i="12"/>
  <c r="CT145" i="12"/>
  <c r="CS145" i="12"/>
  <c r="CR145" i="12"/>
  <c r="CQ145" i="12"/>
  <c r="CP145" i="12"/>
  <c r="CO145" i="12"/>
  <c r="CN145" i="12"/>
  <c r="CM145" i="12"/>
  <c r="CL145" i="12"/>
  <c r="CK145" i="12"/>
  <c r="CJ145" i="12"/>
  <c r="CI145" i="12"/>
  <c r="CH145" i="12"/>
  <c r="CG145" i="12"/>
  <c r="CF145" i="12"/>
  <c r="CE145" i="12"/>
  <c r="CD145" i="12"/>
  <c r="CC145" i="12"/>
  <c r="CB145" i="12"/>
  <c r="CA145" i="12"/>
  <c r="BZ145" i="12"/>
  <c r="BY145" i="12"/>
  <c r="BX145" i="12"/>
  <c r="BW145" i="12"/>
  <c r="BV145" i="12"/>
  <c r="BU145" i="12"/>
  <c r="BT145" i="12"/>
  <c r="BS145" i="12"/>
  <c r="BR145" i="12"/>
  <c r="BQ145" i="12"/>
  <c r="BP145" i="12"/>
  <c r="BO145" i="12"/>
  <c r="BN145" i="12"/>
  <c r="BM145" i="12"/>
  <c r="BL145" i="12"/>
  <c r="BK145" i="12"/>
  <c r="BJ145" i="12"/>
  <c r="BI145" i="12"/>
  <c r="BH145" i="12"/>
  <c r="BG145" i="12"/>
  <c r="BF145" i="12"/>
  <c r="BE145" i="12"/>
  <c r="BD145" i="12"/>
  <c r="BC145" i="12"/>
  <c r="BB145" i="12"/>
  <c r="BA145" i="12"/>
  <c r="AZ145" i="12"/>
  <c r="AY145" i="12"/>
  <c r="AX145" i="12"/>
  <c r="AW145" i="12"/>
  <c r="AV145" i="12"/>
  <c r="AU145" i="12"/>
  <c r="AT145" i="12"/>
  <c r="AS145" i="12"/>
  <c r="AR145" i="12"/>
  <c r="AQ145" i="12"/>
  <c r="AP145" i="12"/>
  <c r="AO145" i="12"/>
  <c r="AN145" i="12"/>
  <c r="AM145" i="12"/>
  <c r="AL145" i="12"/>
  <c r="GO144" i="12"/>
  <c r="GN144" i="12"/>
  <c r="GM144" i="12"/>
  <c r="GL144" i="12"/>
  <c r="GK144" i="12"/>
  <c r="GJ144" i="12"/>
  <c r="GI144" i="12"/>
  <c r="GH144" i="12"/>
  <c r="GG144" i="12"/>
  <c r="GF144" i="12"/>
  <c r="GE144" i="12"/>
  <c r="GD144" i="12"/>
  <c r="GC144" i="12"/>
  <c r="GB144" i="12"/>
  <c r="GA144" i="12"/>
  <c r="EY144" i="12"/>
  <c r="EX144" i="12"/>
  <c r="EW144" i="12"/>
  <c r="EV144" i="12"/>
  <c r="EU144" i="12"/>
  <c r="ET144" i="12"/>
  <c r="ES144" i="12"/>
  <c r="ER144" i="12"/>
  <c r="EQ144" i="12"/>
  <c r="EP144" i="12"/>
  <c r="EO144" i="12"/>
  <c r="EN144" i="12"/>
  <c r="EM144" i="12"/>
  <c r="EL144" i="12"/>
  <c r="EK144" i="12"/>
  <c r="EJ144" i="12"/>
  <c r="EI144" i="12"/>
  <c r="EH144" i="12"/>
  <c r="EG144" i="12"/>
  <c r="EF144" i="12"/>
  <c r="EE144" i="12"/>
  <c r="ED144" i="12"/>
  <c r="EC144" i="12"/>
  <c r="EB144" i="12"/>
  <c r="EA144" i="12"/>
  <c r="DZ144" i="12"/>
  <c r="DY144" i="12"/>
  <c r="DX144" i="12"/>
  <c r="DW144" i="12"/>
  <c r="DV144" i="12"/>
  <c r="DU144" i="12"/>
  <c r="DT144" i="12"/>
  <c r="DS144" i="12"/>
  <c r="DR144" i="12"/>
  <c r="DQ144" i="12"/>
  <c r="DP144" i="12"/>
  <c r="DO144" i="12"/>
  <c r="DN144" i="12"/>
  <c r="DM144" i="12"/>
  <c r="DL144" i="12"/>
  <c r="DK144" i="12"/>
  <c r="DJ144" i="12"/>
  <c r="DI144" i="12"/>
  <c r="DH144" i="12"/>
  <c r="DG144" i="12"/>
  <c r="DF144" i="12"/>
  <c r="DE144" i="12"/>
  <c r="DD144" i="12"/>
  <c r="DC144" i="12"/>
  <c r="DB144" i="12"/>
  <c r="DA144" i="12"/>
  <c r="CZ144" i="12"/>
  <c r="CY144" i="12"/>
  <c r="CX144" i="12"/>
  <c r="CW144" i="12"/>
  <c r="CV144" i="12"/>
  <c r="CU144" i="12"/>
  <c r="CT144" i="12"/>
  <c r="CS144" i="12"/>
  <c r="CR144" i="12"/>
  <c r="CQ144" i="12"/>
  <c r="CP144" i="12"/>
  <c r="CO144" i="12"/>
  <c r="CN144" i="12"/>
  <c r="CM144" i="12"/>
  <c r="CL144" i="12"/>
  <c r="CK144" i="12"/>
  <c r="CJ144" i="12"/>
  <c r="CI144" i="12"/>
  <c r="CH144" i="12"/>
  <c r="CG144" i="12"/>
  <c r="CF144" i="12"/>
  <c r="CE144" i="12"/>
  <c r="CD144" i="12"/>
  <c r="CC144" i="12"/>
  <c r="CB144" i="12"/>
  <c r="CA144" i="12"/>
  <c r="BZ144" i="12"/>
  <c r="BY144" i="12"/>
  <c r="BX144" i="12"/>
  <c r="BW144" i="12"/>
  <c r="BV144" i="12"/>
  <c r="BU144" i="12"/>
  <c r="BT144" i="12"/>
  <c r="BS144" i="12"/>
  <c r="BR144" i="12"/>
  <c r="BQ144" i="12"/>
  <c r="BP144" i="12"/>
  <c r="BO144" i="12"/>
  <c r="BN144" i="12"/>
  <c r="BM144" i="12"/>
  <c r="BL144" i="12"/>
  <c r="BK144" i="12"/>
  <c r="BJ144" i="12"/>
  <c r="BI144" i="12"/>
  <c r="BH144" i="12"/>
  <c r="BG144" i="12"/>
  <c r="BF144" i="12"/>
  <c r="BE144" i="12"/>
  <c r="BD144" i="12"/>
  <c r="BC144" i="12"/>
  <c r="BB144" i="12"/>
  <c r="BA144" i="12"/>
  <c r="AZ144" i="12"/>
  <c r="AY144" i="12"/>
  <c r="AX144" i="12"/>
  <c r="AW144" i="12"/>
  <c r="AV144" i="12"/>
  <c r="AU144" i="12"/>
  <c r="AT144" i="12"/>
  <c r="AS144" i="12"/>
  <c r="AR144" i="12"/>
  <c r="AQ144" i="12"/>
  <c r="AP144" i="12"/>
  <c r="AO144" i="12"/>
  <c r="AN144" i="12"/>
  <c r="AM144" i="12"/>
  <c r="AL144" i="12"/>
  <c r="AK144" i="12"/>
  <c r="GO143" i="12"/>
  <c r="GN143" i="12"/>
  <c r="GM143" i="12"/>
  <c r="GL143" i="12"/>
  <c r="GK143" i="12"/>
  <c r="GJ143" i="12"/>
  <c r="GI143" i="12"/>
  <c r="GH143" i="12"/>
  <c r="GG143" i="12"/>
  <c r="GF143" i="12"/>
  <c r="GE143" i="12"/>
  <c r="GD143" i="12"/>
  <c r="GC143" i="12"/>
  <c r="GB143" i="12"/>
  <c r="GA143" i="12"/>
  <c r="FC143" i="12"/>
  <c r="FB143" i="12"/>
  <c r="FA143" i="12"/>
  <c r="EZ143" i="12"/>
  <c r="EY143" i="12"/>
  <c r="EX143" i="12"/>
  <c r="EW143" i="12"/>
  <c r="EV143" i="12"/>
  <c r="EU143" i="12"/>
  <c r="ET143" i="12"/>
  <c r="ES143" i="12"/>
  <c r="ER143" i="12"/>
  <c r="EQ143" i="12"/>
  <c r="EP143" i="12"/>
  <c r="EO143" i="12"/>
  <c r="EN143" i="12"/>
  <c r="EM143" i="12"/>
  <c r="EL143" i="12"/>
  <c r="EK143" i="12"/>
  <c r="EJ143" i="12"/>
  <c r="EI143" i="12"/>
  <c r="EH143" i="12"/>
  <c r="EG143" i="12"/>
  <c r="EF143" i="12"/>
  <c r="EE143" i="12"/>
  <c r="ED143" i="12"/>
  <c r="EC143" i="12"/>
  <c r="EB143" i="12"/>
  <c r="EA143" i="12"/>
  <c r="DZ143" i="12"/>
  <c r="DY143" i="12"/>
  <c r="DX143" i="12"/>
  <c r="DW143" i="12"/>
  <c r="DV143" i="12"/>
  <c r="DU143" i="12"/>
  <c r="DT143" i="12"/>
  <c r="DS143" i="12"/>
  <c r="DR143" i="12"/>
  <c r="DQ143" i="12"/>
  <c r="DP143" i="12"/>
  <c r="DO143" i="12"/>
  <c r="DN143" i="12"/>
  <c r="DM143" i="12"/>
  <c r="DL143" i="12"/>
  <c r="DK143" i="12"/>
  <c r="DJ143" i="12"/>
  <c r="DI143" i="12"/>
  <c r="DH143" i="12"/>
  <c r="DG143" i="12"/>
  <c r="DF143" i="12"/>
  <c r="DE143" i="12"/>
  <c r="DD143" i="12"/>
  <c r="DC143" i="12"/>
  <c r="DB143" i="12"/>
  <c r="DA143" i="12"/>
  <c r="CZ143" i="12"/>
  <c r="CY143" i="12"/>
  <c r="CX143" i="12"/>
  <c r="CW143" i="12"/>
  <c r="CV143" i="12"/>
  <c r="CU143" i="12"/>
  <c r="CT143" i="12"/>
  <c r="CS143" i="12"/>
  <c r="CR143" i="12"/>
  <c r="CQ143" i="12"/>
  <c r="CP143" i="12"/>
  <c r="CO143" i="12"/>
  <c r="CN143" i="12"/>
  <c r="CM143" i="12"/>
  <c r="CL143" i="12"/>
  <c r="CJ143" i="12"/>
  <c r="CI143" i="12"/>
  <c r="CH143" i="12"/>
  <c r="CG143" i="12"/>
  <c r="CF143" i="12"/>
  <c r="CE143" i="12"/>
  <c r="CD143" i="12"/>
  <c r="CC143" i="12"/>
  <c r="CB143" i="12"/>
  <c r="CA143" i="12"/>
  <c r="BZ143" i="12"/>
  <c r="BY143" i="12"/>
  <c r="BX143" i="12"/>
  <c r="BW143" i="12"/>
  <c r="BV143" i="12"/>
  <c r="BU143" i="12"/>
  <c r="BT143" i="12"/>
  <c r="BS143" i="12"/>
  <c r="BR143" i="12"/>
  <c r="BQ143" i="12"/>
  <c r="BP143" i="12"/>
  <c r="BO143" i="12"/>
  <c r="BN143" i="12"/>
  <c r="BM143" i="12"/>
  <c r="BL143" i="12"/>
  <c r="BK143" i="12"/>
  <c r="BJ143" i="12"/>
  <c r="BI143" i="12"/>
  <c r="BH143" i="12"/>
  <c r="BG143" i="12"/>
  <c r="BF143" i="12"/>
  <c r="BE143" i="12"/>
  <c r="BD143" i="12"/>
  <c r="BC143" i="12"/>
  <c r="BB143" i="12"/>
  <c r="BA143" i="12"/>
  <c r="AZ143" i="12"/>
  <c r="AY143" i="12"/>
  <c r="AX143" i="12"/>
  <c r="AW143" i="12"/>
  <c r="AV143" i="12"/>
  <c r="AU143" i="12"/>
  <c r="AT143" i="12"/>
  <c r="AS143" i="12"/>
  <c r="AR143" i="12"/>
  <c r="AQ143" i="12"/>
  <c r="AP143" i="12"/>
  <c r="AO143" i="12"/>
  <c r="AN143" i="12"/>
  <c r="AM143" i="12"/>
  <c r="AL143" i="12"/>
  <c r="AK143" i="12"/>
  <c r="GO142" i="12"/>
  <c r="GN142" i="12"/>
  <c r="GM142" i="12"/>
  <c r="GL142" i="12"/>
  <c r="GK142" i="12"/>
  <c r="GJ142" i="12"/>
  <c r="GI142" i="12"/>
  <c r="GH142" i="12"/>
  <c r="GG142" i="12"/>
  <c r="GF142" i="12"/>
  <c r="GE142" i="12"/>
  <c r="GD142" i="12"/>
  <c r="GC142" i="12"/>
  <c r="GB142" i="12"/>
  <c r="GA142" i="12"/>
  <c r="FZ142" i="12"/>
  <c r="FY142" i="12"/>
  <c r="FX142" i="12"/>
  <c r="FW142" i="12"/>
  <c r="FV142" i="12"/>
  <c r="FU142" i="12"/>
  <c r="FT142" i="12"/>
  <c r="FS142" i="12"/>
  <c r="FR142" i="12"/>
  <c r="FQ142" i="12"/>
  <c r="FP142" i="12"/>
  <c r="FO142" i="12"/>
  <c r="FN142" i="12"/>
  <c r="FM142" i="12"/>
  <c r="FL142" i="12"/>
  <c r="FK142" i="12"/>
  <c r="FB142" i="12"/>
  <c r="FA142" i="12"/>
  <c r="EZ142" i="12"/>
  <c r="EY142" i="12"/>
  <c r="EX142" i="12"/>
  <c r="EW142" i="12"/>
  <c r="EV142" i="12"/>
  <c r="EU142" i="12"/>
  <c r="ET142" i="12"/>
  <c r="ES142" i="12"/>
  <c r="ER142" i="12"/>
  <c r="EQ142" i="12"/>
  <c r="EP142" i="12"/>
  <c r="EO142" i="12"/>
  <c r="EN142" i="12"/>
  <c r="EM142" i="12"/>
  <c r="EL142" i="12"/>
  <c r="EK142" i="12"/>
  <c r="EJ142" i="12"/>
  <c r="EI142" i="12"/>
  <c r="EH142" i="12"/>
  <c r="EG142" i="12"/>
  <c r="EF142" i="12"/>
  <c r="EE142" i="12"/>
  <c r="ED142" i="12"/>
  <c r="EC142" i="12"/>
  <c r="EB142" i="12"/>
  <c r="EA142" i="12"/>
  <c r="DZ142" i="12"/>
  <c r="DY142" i="12"/>
  <c r="DX142" i="12"/>
  <c r="DW142" i="12"/>
  <c r="DV142" i="12"/>
  <c r="DU142" i="12"/>
  <c r="DT142" i="12"/>
  <c r="DS142" i="12"/>
  <c r="DR142" i="12"/>
  <c r="DQ142" i="12"/>
  <c r="DP142" i="12"/>
  <c r="DO142" i="12"/>
  <c r="DN142" i="12"/>
  <c r="DM142" i="12"/>
  <c r="DL142" i="12"/>
  <c r="DK142" i="12"/>
  <c r="DJ142" i="12"/>
  <c r="DI142" i="12"/>
  <c r="DH142" i="12"/>
  <c r="DG142" i="12"/>
  <c r="DF142" i="12"/>
  <c r="DE142" i="12"/>
  <c r="DD142" i="12"/>
  <c r="DC142" i="12"/>
  <c r="DB142" i="12"/>
  <c r="DA142" i="12"/>
  <c r="CZ142" i="12"/>
  <c r="CY142" i="12"/>
  <c r="CX142" i="12"/>
  <c r="CW142" i="12"/>
  <c r="CV142" i="12"/>
  <c r="CU142" i="12"/>
  <c r="CT142" i="12"/>
  <c r="CS142" i="12"/>
  <c r="CR142" i="12"/>
  <c r="CQ142" i="12"/>
  <c r="CP142" i="12"/>
  <c r="CO142" i="12"/>
  <c r="CN142" i="12"/>
  <c r="CM142" i="12"/>
  <c r="CL142" i="12"/>
  <c r="CK142" i="12"/>
  <c r="CJ142" i="12"/>
  <c r="CI142" i="12"/>
  <c r="CH142" i="12"/>
  <c r="CG142" i="12"/>
  <c r="CF142" i="12"/>
  <c r="CE142" i="12"/>
  <c r="CD142" i="12"/>
  <c r="CC142" i="12"/>
  <c r="CB142" i="12"/>
  <c r="CA142" i="12"/>
  <c r="BZ142" i="12"/>
  <c r="BY142" i="12"/>
  <c r="BX142" i="12"/>
  <c r="BW142" i="12"/>
  <c r="BV142" i="12"/>
  <c r="BU142" i="12"/>
  <c r="BT142" i="12"/>
  <c r="BS142" i="12"/>
  <c r="BR142" i="12"/>
  <c r="BQ142" i="12"/>
  <c r="BP142" i="12"/>
  <c r="BO142" i="12"/>
  <c r="BN142" i="12"/>
  <c r="BM142" i="12"/>
  <c r="BL142" i="12"/>
  <c r="BK142" i="12"/>
  <c r="BJ142" i="12"/>
  <c r="BI142" i="12"/>
  <c r="BH142" i="12"/>
  <c r="BG142" i="12"/>
  <c r="BF142" i="12"/>
  <c r="BE142" i="12"/>
  <c r="BD142" i="12"/>
  <c r="BC142" i="12"/>
  <c r="BB142" i="12"/>
  <c r="BA142" i="12"/>
  <c r="AZ142" i="12"/>
  <c r="AY142" i="12"/>
  <c r="AX142" i="12"/>
  <c r="AW142" i="12"/>
  <c r="AV142" i="12"/>
  <c r="AU142" i="12"/>
  <c r="AT142" i="12"/>
  <c r="AS142" i="12"/>
  <c r="AR142" i="12"/>
  <c r="AQ142" i="12"/>
  <c r="AP142" i="12"/>
  <c r="AO142" i="12"/>
  <c r="AN142" i="12"/>
  <c r="AM142" i="12"/>
  <c r="AL142" i="12"/>
  <c r="AK142" i="12"/>
  <c r="GO141" i="12"/>
  <c r="GN141" i="12"/>
  <c r="GM141" i="12"/>
  <c r="GL141" i="12"/>
  <c r="GK141" i="12"/>
  <c r="GJ141" i="12"/>
  <c r="GI141" i="12"/>
  <c r="GH141" i="12"/>
  <c r="GG141" i="12"/>
  <c r="GF141" i="12"/>
  <c r="GE141" i="12"/>
  <c r="GD141" i="12"/>
  <c r="GC141" i="12"/>
  <c r="GB141" i="12"/>
  <c r="GA141" i="12"/>
  <c r="FZ141" i="12"/>
  <c r="FY141" i="12"/>
  <c r="FX141" i="12"/>
  <c r="FW141" i="12"/>
  <c r="FV141" i="12"/>
  <c r="FU141" i="12"/>
  <c r="FT141" i="12"/>
  <c r="FS141" i="12"/>
  <c r="FR141" i="12"/>
  <c r="FQ141" i="12"/>
  <c r="FP141" i="12"/>
  <c r="FO141" i="12"/>
  <c r="FN141" i="12"/>
  <c r="FM141" i="12"/>
  <c r="FL141" i="12"/>
  <c r="FK141" i="12"/>
  <c r="FJ141" i="12"/>
  <c r="FB141" i="12"/>
  <c r="FA141" i="12"/>
  <c r="EZ141" i="12"/>
  <c r="EY141" i="12"/>
  <c r="EX141" i="12"/>
  <c r="EW141" i="12"/>
  <c r="EU141" i="12"/>
  <c r="ET141" i="12"/>
  <c r="ES141" i="12"/>
  <c r="ER141" i="12"/>
  <c r="EQ141" i="12"/>
  <c r="EP141" i="12"/>
  <c r="EO141" i="12"/>
  <c r="EN141" i="12"/>
  <c r="EM141" i="12"/>
  <c r="EL141" i="12"/>
  <c r="EK141" i="12"/>
  <c r="EJ141" i="12"/>
  <c r="EI141" i="12"/>
  <c r="EH141" i="12"/>
  <c r="EG141" i="12"/>
  <c r="EF141" i="12"/>
  <c r="EE141" i="12"/>
  <c r="ED141" i="12"/>
  <c r="EC141" i="12"/>
  <c r="EB141" i="12"/>
  <c r="EA141" i="12"/>
  <c r="DZ141" i="12"/>
  <c r="DY141" i="12"/>
  <c r="DX141" i="12"/>
  <c r="DW141" i="12"/>
  <c r="DV141" i="12"/>
  <c r="DU141" i="12"/>
  <c r="DT141" i="12"/>
  <c r="DS141" i="12"/>
  <c r="DR141" i="12"/>
  <c r="DQ141" i="12"/>
  <c r="DP141" i="12"/>
  <c r="DO141" i="12"/>
  <c r="DN141" i="12"/>
  <c r="DM141" i="12"/>
  <c r="DL141" i="12"/>
  <c r="DK141" i="12"/>
  <c r="DJ141" i="12"/>
  <c r="DI141" i="12"/>
  <c r="DH141" i="12"/>
  <c r="DG141" i="12"/>
  <c r="DF141" i="12"/>
  <c r="DE141" i="12"/>
  <c r="DD141" i="12"/>
  <c r="DC141" i="12"/>
  <c r="DB141" i="12"/>
  <c r="DA141" i="12"/>
  <c r="CZ141" i="12"/>
  <c r="CY141" i="12"/>
  <c r="CX141" i="12"/>
  <c r="CW141" i="12"/>
  <c r="CV141" i="12"/>
  <c r="CU141" i="12"/>
  <c r="CT141" i="12"/>
  <c r="CS141" i="12"/>
  <c r="CR141" i="12"/>
  <c r="CQ141" i="12"/>
  <c r="CP141" i="12"/>
  <c r="CO141" i="12"/>
  <c r="CN141" i="12"/>
  <c r="CM141" i="12"/>
  <c r="CL141" i="12"/>
  <c r="CK141" i="12"/>
  <c r="CJ141" i="12"/>
  <c r="CI141" i="12"/>
  <c r="CH141" i="12"/>
  <c r="CG141" i="12"/>
  <c r="CF141" i="12"/>
  <c r="CE141" i="12"/>
  <c r="CD141" i="12"/>
  <c r="CC141" i="12"/>
  <c r="CB141" i="12"/>
  <c r="CA141" i="12"/>
  <c r="BZ141" i="12"/>
  <c r="BY141" i="12"/>
  <c r="BX141" i="12"/>
  <c r="BW141" i="12"/>
  <c r="BV141" i="12"/>
  <c r="BU141" i="12"/>
  <c r="BT141" i="12"/>
  <c r="BS141" i="12"/>
  <c r="BR141" i="12"/>
  <c r="BQ141" i="12"/>
  <c r="BP141" i="12"/>
  <c r="BO141" i="12"/>
  <c r="BN141" i="12"/>
  <c r="BM141" i="12"/>
  <c r="BL141" i="12"/>
  <c r="BK141" i="12"/>
  <c r="BJ141" i="12"/>
  <c r="BI141" i="12"/>
  <c r="BH141" i="12"/>
  <c r="BG141" i="12"/>
  <c r="BF141" i="12"/>
  <c r="BE141" i="12"/>
  <c r="BD141" i="12"/>
  <c r="BC141" i="12"/>
  <c r="BB141" i="12"/>
  <c r="BA141" i="12"/>
  <c r="AZ141" i="12"/>
  <c r="AY141" i="12"/>
  <c r="AX141" i="12"/>
  <c r="AW141" i="12"/>
  <c r="AV141" i="12"/>
  <c r="AU141" i="12"/>
  <c r="AT141" i="12"/>
  <c r="AS141" i="12"/>
  <c r="AR141" i="12"/>
  <c r="AQ141" i="12"/>
  <c r="AP141" i="12"/>
  <c r="AO141" i="12"/>
  <c r="AN141" i="12"/>
  <c r="AM141" i="12"/>
  <c r="AL141" i="12"/>
  <c r="AK141" i="12"/>
  <c r="GO140" i="12"/>
  <c r="GN140" i="12"/>
  <c r="GM140" i="12"/>
  <c r="GL140" i="12"/>
  <c r="GK140" i="12"/>
  <c r="GJ140" i="12"/>
  <c r="GI140" i="12"/>
  <c r="GH140" i="12"/>
  <c r="GG140" i="12"/>
  <c r="GF140" i="12"/>
  <c r="GE140" i="12"/>
  <c r="GD140" i="12"/>
  <c r="GC140" i="12"/>
  <c r="GB140" i="12"/>
  <c r="GA140" i="12"/>
  <c r="FZ140" i="12"/>
  <c r="FY140" i="12"/>
  <c r="FX140" i="12"/>
  <c r="FW140" i="12"/>
  <c r="FV140" i="12"/>
  <c r="FU140" i="12"/>
  <c r="FT140" i="12"/>
  <c r="FS140" i="12"/>
  <c r="FR140" i="12"/>
  <c r="FQ140" i="12"/>
  <c r="FP140" i="12"/>
  <c r="FO140" i="12"/>
  <c r="FN140" i="12"/>
  <c r="FM140" i="12"/>
  <c r="FL140" i="12"/>
  <c r="FK140" i="12"/>
  <c r="FJ140" i="12"/>
  <c r="EZ140" i="12"/>
  <c r="EY140" i="12"/>
  <c r="EX140" i="12"/>
  <c r="EW140" i="12"/>
  <c r="EV140" i="12"/>
  <c r="EU140" i="12"/>
  <c r="ET140" i="12"/>
  <c r="ES140" i="12"/>
  <c r="ER140" i="12"/>
  <c r="EQ140" i="12"/>
  <c r="EP140" i="12"/>
  <c r="EO140" i="12"/>
  <c r="EN140" i="12"/>
  <c r="EM140" i="12"/>
  <c r="EL140" i="12"/>
  <c r="EK140" i="12"/>
  <c r="EJ140" i="12"/>
  <c r="EI140" i="12"/>
  <c r="EH140" i="12"/>
  <c r="EG140" i="12"/>
  <c r="EF140" i="12"/>
  <c r="EE140" i="12"/>
  <c r="ED140" i="12"/>
  <c r="EC140" i="12"/>
  <c r="EB140" i="12"/>
  <c r="EA140" i="12"/>
  <c r="DZ140" i="12"/>
  <c r="DY140" i="12"/>
  <c r="DX140" i="12"/>
  <c r="DW140" i="12"/>
  <c r="DV140" i="12"/>
  <c r="DU140" i="12"/>
  <c r="DT140" i="12"/>
  <c r="DS140" i="12"/>
  <c r="DR140" i="12"/>
  <c r="DQ140" i="12"/>
  <c r="DP140" i="12"/>
  <c r="DO140" i="12"/>
  <c r="DN140" i="12"/>
  <c r="DM140" i="12"/>
  <c r="DL140" i="12"/>
  <c r="DK140" i="12"/>
  <c r="DJ140" i="12"/>
  <c r="DI140" i="12"/>
  <c r="DH140" i="12"/>
  <c r="DG140" i="12"/>
  <c r="DF140" i="12"/>
  <c r="DE140" i="12"/>
  <c r="DD140" i="12"/>
  <c r="DC140" i="12"/>
  <c r="DB140" i="12"/>
  <c r="DA140" i="12"/>
  <c r="CZ140" i="12"/>
  <c r="CY140" i="12"/>
  <c r="CX140" i="12"/>
  <c r="CW140" i="12"/>
  <c r="CV140" i="12"/>
  <c r="CU140" i="12"/>
  <c r="CT140" i="12"/>
  <c r="CS140" i="12"/>
  <c r="CR140" i="12"/>
  <c r="CQ140" i="12"/>
  <c r="CP140" i="12"/>
  <c r="CO140" i="12"/>
  <c r="CN140" i="12"/>
  <c r="CM140" i="12"/>
  <c r="CL140" i="12"/>
  <c r="CK140" i="12"/>
  <c r="CJ140" i="12"/>
  <c r="CI140" i="12"/>
  <c r="CH140" i="12"/>
  <c r="CG140" i="12"/>
  <c r="CF140" i="12"/>
  <c r="CE140" i="12"/>
  <c r="CD140" i="12"/>
  <c r="CC140" i="12"/>
  <c r="CB140" i="12"/>
  <c r="CA140" i="12"/>
  <c r="BZ140" i="12"/>
  <c r="BY140" i="12"/>
  <c r="BX140" i="12"/>
  <c r="BW140" i="12"/>
  <c r="BV140" i="12"/>
  <c r="BU140" i="12"/>
  <c r="BT140" i="12"/>
  <c r="BS140" i="12"/>
  <c r="BR140" i="12"/>
  <c r="BQ140" i="12"/>
  <c r="BP140" i="12"/>
  <c r="BO140" i="12"/>
  <c r="BN140" i="12"/>
  <c r="BM140" i="12"/>
  <c r="BL140" i="12"/>
  <c r="BK140" i="12"/>
  <c r="BJ140" i="12"/>
  <c r="BI140" i="12"/>
  <c r="BH140" i="12"/>
  <c r="BG140" i="12"/>
  <c r="BF140" i="12"/>
  <c r="BE140" i="12"/>
  <c r="BD140" i="12"/>
  <c r="BC140" i="12"/>
  <c r="BB140" i="12"/>
  <c r="BA140" i="12"/>
  <c r="AZ140" i="12"/>
  <c r="AY140" i="12"/>
  <c r="AX140" i="12"/>
  <c r="AW140" i="12"/>
  <c r="AV140" i="12"/>
  <c r="AU140" i="12"/>
  <c r="AT140" i="12"/>
  <c r="AS140" i="12"/>
  <c r="AR140" i="12"/>
  <c r="AQ140" i="12"/>
  <c r="AP140" i="12"/>
  <c r="AO140" i="12"/>
  <c r="AN140" i="12"/>
  <c r="AM140" i="12"/>
  <c r="AL140" i="12"/>
  <c r="AK140" i="12"/>
  <c r="GN139" i="12"/>
  <c r="GM139" i="12"/>
  <c r="GL139" i="12"/>
  <c r="GK139" i="12"/>
  <c r="GJ139" i="12"/>
  <c r="GI139" i="12"/>
  <c r="GH139" i="12"/>
  <c r="GG139" i="12"/>
  <c r="GF139" i="12"/>
  <c r="GE139" i="12"/>
  <c r="GD139" i="12"/>
  <c r="GC139" i="12"/>
  <c r="GB139" i="12"/>
  <c r="GA139" i="12"/>
  <c r="FZ139" i="12"/>
  <c r="FY139" i="12"/>
  <c r="FX139" i="12"/>
  <c r="FW139" i="12"/>
  <c r="FV139" i="12"/>
  <c r="FU139" i="12"/>
  <c r="FT139" i="12"/>
  <c r="FS139" i="12"/>
  <c r="FR139" i="12"/>
  <c r="FQ139" i="12"/>
  <c r="FP139" i="12"/>
  <c r="FO139" i="12"/>
  <c r="FN139" i="12"/>
  <c r="FM139" i="12"/>
  <c r="FL139" i="12"/>
  <c r="FK139" i="12"/>
  <c r="FJ139" i="12"/>
  <c r="EY139" i="12"/>
  <c r="EX139" i="12"/>
  <c r="EW139" i="12"/>
  <c r="EV139" i="12"/>
  <c r="EU139" i="12"/>
  <c r="ET139" i="12"/>
  <c r="ES139" i="12"/>
  <c r="ER139" i="12"/>
  <c r="EQ139" i="12"/>
  <c r="EP139" i="12"/>
  <c r="EO139" i="12"/>
  <c r="EN139" i="12"/>
  <c r="EM139" i="12"/>
  <c r="EL139" i="12"/>
  <c r="EK139" i="12"/>
  <c r="EJ139" i="12"/>
  <c r="EI139" i="12"/>
  <c r="EH139" i="12"/>
  <c r="EG139" i="12"/>
  <c r="EF139" i="12"/>
  <c r="EE139" i="12"/>
  <c r="ED139" i="12"/>
  <c r="EC139" i="12"/>
  <c r="EB139" i="12"/>
  <c r="EA139" i="12"/>
  <c r="DZ139" i="12"/>
  <c r="DY139" i="12"/>
  <c r="DX139" i="12"/>
  <c r="DW139" i="12"/>
  <c r="DV139" i="12"/>
  <c r="DU139" i="12"/>
  <c r="DT139" i="12"/>
  <c r="DS139" i="12"/>
  <c r="DR139" i="12"/>
  <c r="DQ139" i="12"/>
  <c r="DP139" i="12"/>
  <c r="DO139" i="12"/>
  <c r="DN139" i="12"/>
  <c r="DM139" i="12"/>
  <c r="DL139" i="12"/>
  <c r="DK139" i="12"/>
  <c r="DJ139" i="12"/>
  <c r="DI139" i="12"/>
  <c r="DH139" i="12"/>
  <c r="DG139" i="12"/>
  <c r="DF139" i="12"/>
  <c r="DE139" i="12"/>
  <c r="DD139" i="12"/>
  <c r="DC139" i="12"/>
  <c r="DB139" i="12"/>
  <c r="DA139" i="12"/>
  <c r="CZ139" i="12"/>
  <c r="CY139" i="12"/>
  <c r="CX139" i="12"/>
  <c r="CW139" i="12"/>
  <c r="CV139" i="12"/>
  <c r="CU139" i="12"/>
  <c r="CT139" i="12"/>
  <c r="CS139" i="12"/>
  <c r="CR139" i="12"/>
  <c r="CQ139" i="12"/>
  <c r="CP139" i="12"/>
  <c r="CO139" i="12"/>
  <c r="CN139" i="12"/>
  <c r="CM139" i="12"/>
  <c r="CL139" i="12"/>
  <c r="CK139" i="12"/>
  <c r="CJ139" i="12"/>
  <c r="CI139" i="12"/>
  <c r="CH139" i="12"/>
  <c r="CG139" i="12"/>
  <c r="CF139" i="12"/>
  <c r="CE139" i="12"/>
  <c r="CD139" i="12"/>
  <c r="CC139" i="12"/>
  <c r="CB139" i="12"/>
  <c r="CA139" i="12"/>
  <c r="BZ139" i="12"/>
  <c r="BY139" i="12"/>
  <c r="BX139" i="12"/>
  <c r="BW139" i="12"/>
  <c r="BV139" i="12"/>
  <c r="BU139" i="12"/>
  <c r="BT139" i="12"/>
  <c r="BS139" i="12"/>
  <c r="BR139" i="12"/>
  <c r="BQ139" i="12"/>
  <c r="BP139" i="12"/>
  <c r="BO139" i="12"/>
  <c r="BN139" i="12"/>
  <c r="BM139" i="12"/>
  <c r="BL139" i="12"/>
  <c r="BK139" i="12"/>
  <c r="BJ139" i="12"/>
  <c r="BI139" i="12"/>
  <c r="BH139" i="12"/>
  <c r="BG139" i="12"/>
  <c r="BF139" i="12"/>
  <c r="BE139" i="12"/>
  <c r="BD139" i="12"/>
  <c r="BC139" i="12"/>
  <c r="BB139" i="12"/>
  <c r="BA139" i="12"/>
  <c r="AZ139" i="12"/>
  <c r="AY139" i="12"/>
  <c r="AX139" i="12"/>
  <c r="AW139" i="12"/>
  <c r="AV139" i="12"/>
  <c r="AU139" i="12"/>
  <c r="AT139" i="12"/>
  <c r="AS139" i="12"/>
  <c r="AR139" i="12"/>
  <c r="AQ139" i="12"/>
  <c r="AP139" i="12"/>
  <c r="AO139" i="12"/>
  <c r="AN139" i="12"/>
  <c r="AM139" i="12"/>
  <c r="AL139" i="12"/>
  <c r="AK139" i="12"/>
  <c r="AJ139" i="12"/>
  <c r="AI139" i="12"/>
  <c r="AH139" i="12"/>
  <c r="GN138" i="12"/>
  <c r="GM138" i="12"/>
  <c r="GL138" i="12"/>
  <c r="GK138" i="12"/>
  <c r="GJ138" i="12"/>
  <c r="GI138" i="12"/>
  <c r="GH138" i="12"/>
  <c r="GG138" i="12"/>
  <c r="GF138" i="12"/>
  <c r="GE138" i="12"/>
  <c r="GD138" i="12"/>
  <c r="GC138" i="12"/>
  <c r="GB138" i="12"/>
  <c r="GA138" i="12"/>
  <c r="FZ138" i="12"/>
  <c r="FY138" i="12"/>
  <c r="FX138" i="12"/>
  <c r="FW138" i="12"/>
  <c r="FV138" i="12"/>
  <c r="FU138" i="12"/>
  <c r="FT138" i="12"/>
  <c r="FS138" i="12"/>
  <c r="FR138" i="12"/>
  <c r="FQ138" i="12"/>
  <c r="FP138" i="12"/>
  <c r="FO138" i="12"/>
  <c r="FN138" i="12"/>
  <c r="FM138" i="12"/>
  <c r="FL138" i="12"/>
  <c r="FK138" i="12"/>
  <c r="FJ138" i="12"/>
  <c r="EX138" i="12"/>
  <c r="EW138" i="12"/>
  <c r="EV138" i="12"/>
  <c r="EU138" i="12"/>
  <c r="ET138" i="12"/>
  <c r="ES138" i="12"/>
  <c r="ER138" i="12"/>
  <c r="EQ138" i="12"/>
  <c r="EP138" i="12"/>
  <c r="EO138" i="12"/>
  <c r="EN138" i="12"/>
  <c r="EM138" i="12"/>
  <c r="EL138" i="12"/>
  <c r="EK138" i="12"/>
  <c r="EJ138" i="12"/>
  <c r="EI138" i="12"/>
  <c r="EH138" i="12"/>
  <c r="EG138" i="12"/>
  <c r="EF138" i="12"/>
  <c r="EE138" i="12"/>
  <c r="ED138" i="12"/>
  <c r="EC138" i="12"/>
  <c r="EB138" i="12"/>
  <c r="EA138" i="12"/>
  <c r="DZ138" i="12"/>
  <c r="DY138" i="12"/>
  <c r="DX138" i="12"/>
  <c r="DW138" i="12"/>
  <c r="DV138" i="12"/>
  <c r="DU138" i="12"/>
  <c r="DT138" i="12"/>
  <c r="DS138" i="12"/>
  <c r="DR138" i="12"/>
  <c r="DQ138" i="12"/>
  <c r="DP138" i="12"/>
  <c r="DO138" i="12"/>
  <c r="DN138" i="12"/>
  <c r="DM138" i="12"/>
  <c r="DL138" i="12"/>
  <c r="DK138" i="12"/>
  <c r="DJ138" i="12"/>
  <c r="DI138" i="12"/>
  <c r="DH138" i="12"/>
  <c r="DG138" i="12"/>
  <c r="DF138" i="12"/>
  <c r="DE138" i="12"/>
  <c r="DD138" i="12"/>
  <c r="DC138" i="12"/>
  <c r="DB138" i="12"/>
  <c r="DA138" i="12"/>
  <c r="CZ138" i="12"/>
  <c r="CY138" i="12"/>
  <c r="CX138" i="12"/>
  <c r="CW138" i="12"/>
  <c r="CV138" i="12"/>
  <c r="CU138" i="12"/>
  <c r="CT138" i="12"/>
  <c r="CS138" i="12"/>
  <c r="CR138" i="12"/>
  <c r="CQ138" i="12"/>
  <c r="CP138" i="12"/>
  <c r="CO138" i="12"/>
  <c r="CN138" i="12"/>
  <c r="CM138" i="12"/>
  <c r="CL138" i="12"/>
  <c r="CK138" i="12"/>
  <c r="CJ138" i="12"/>
  <c r="CI138" i="12"/>
  <c r="CH138" i="12"/>
  <c r="CG138" i="12"/>
  <c r="CF138" i="12"/>
  <c r="CE138" i="12"/>
  <c r="CD138" i="12"/>
  <c r="CC138" i="12"/>
  <c r="CB138" i="12"/>
  <c r="CA138" i="12"/>
  <c r="BZ138" i="12"/>
  <c r="BY138" i="12"/>
  <c r="BX138" i="12"/>
  <c r="BW138" i="12"/>
  <c r="BV138" i="12"/>
  <c r="BU138" i="12"/>
  <c r="BT138" i="12"/>
  <c r="BS138" i="12"/>
  <c r="BR138" i="12"/>
  <c r="BQ138" i="12"/>
  <c r="BP138" i="12"/>
  <c r="BO138" i="12"/>
  <c r="BN138" i="12"/>
  <c r="BM138" i="12"/>
  <c r="BL138" i="12"/>
  <c r="BK138" i="12"/>
  <c r="BJ138" i="12"/>
  <c r="BI138" i="12"/>
  <c r="BH138" i="12"/>
  <c r="BG138" i="12"/>
  <c r="BF138" i="12"/>
  <c r="BE138" i="12"/>
  <c r="BD138" i="12"/>
  <c r="BC138" i="12"/>
  <c r="BB138" i="12"/>
  <c r="BA138" i="12"/>
  <c r="AZ138" i="12"/>
  <c r="AY138" i="12"/>
  <c r="AX138" i="12"/>
  <c r="AW138" i="12"/>
  <c r="AV138" i="12"/>
  <c r="AU138" i="12"/>
  <c r="AT138" i="12"/>
  <c r="AS138" i="12"/>
  <c r="AR138" i="12"/>
  <c r="AQ138" i="12"/>
  <c r="AP138" i="12"/>
  <c r="AO138" i="12"/>
  <c r="AN138" i="12"/>
  <c r="AM138" i="12"/>
  <c r="AL138" i="12"/>
  <c r="AK138" i="12"/>
  <c r="AJ138" i="12"/>
  <c r="AI138" i="12"/>
  <c r="AH138" i="12"/>
  <c r="GN137" i="12"/>
  <c r="GM137" i="12"/>
  <c r="GL137" i="12"/>
  <c r="GK137" i="12"/>
  <c r="GJ137" i="12"/>
  <c r="GI137" i="12"/>
  <c r="GH137" i="12"/>
  <c r="GG137" i="12"/>
  <c r="GF137" i="12"/>
  <c r="GE137" i="12"/>
  <c r="GD137" i="12"/>
  <c r="GC137" i="12"/>
  <c r="GB137" i="12"/>
  <c r="GA137" i="12"/>
  <c r="FZ137" i="12"/>
  <c r="FY137" i="12"/>
  <c r="FX137" i="12"/>
  <c r="FW137" i="12"/>
  <c r="FV137" i="12"/>
  <c r="FU137" i="12"/>
  <c r="FT137" i="12"/>
  <c r="FS137" i="12"/>
  <c r="FR137" i="12"/>
  <c r="FQ137" i="12"/>
  <c r="FP137" i="12"/>
  <c r="FO137" i="12"/>
  <c r="FN137" i="12"/>
  <c r="FM137" i="12"/>
  <c r="FL137" i="12"/>
  <c r="FK137" i="12"/>
  <c r="FJ137" i="12"/>
  <c r="EW137" i="12"/>
  <c r="EV137" i="12"/>
  <c r="EU137" i="12"/>
  <c r="ET137" i="12"/>
  <c r="ES137" i="12"/>
  <c r="ER137" i="12"/>
  <c r="EQ137" i="12"/>
  <c r="EP137" i="12"/>
  <c r="EO137" i="12"/>
  <c r="EN137" i="12"/>
  <c r="EM137" i="12"/>
  <c r="EL137" i="12"/>
  <c r="EK137" i="12"/>
  <c r="EJ137" i="12"/>
  <c r="EI137" i="12"/>
  <c r="EH137" i="12"/>
  <c r="EG137" i="12"/>
  <c r="EF137" i="12"/>
  <c r="EE137" i="12"/>
  <c r="ED137" i="12"/>
  <c r="EC137" i="12"/>
  <c r="EB137" i="12"/>
  <c r="EA137" i="12"/>
  <c r="DZ137" i="12"/>
  <c r="DY137" i="12"/>
  <c r="DX137" i="12"/>
  <c r="DW137" i="12"/>
  <c r="DV137" i="12"/>
  <c r="DU137" i="12"/>
  <c r="DT137" i="12"/>
  <c r="DS137" i="12"/>
  <c r="DR137" i="12"/>
  <c r="DQ137" i="12"/>
  <c r="DP137" i="12"/>
  <c r="DO137" i="12"/>
  <c r="DN137" i="12"/>
  <c r="DM137" i="12"/>
  <c r="DL137" i="12"/>
  <c r="DK137" i="12"/>
  <c r="DJ137" i="12"/>
  <c r="DI137" i="12"/>
  <c r="DH137" i="12"/>
  <c r="DG137" i="12"/>
  <c r="DF137" i="12"/>
  <c r="DE137" i="12"/>
  <c r="DD137" i="12"/>
  <c r="DC137" i="12"/>
  <c r="DB137" i="12"/>
  <c r="DA137" i="12"/>
  <c r="CZ137" i="12"/>
  <c r="CY137" i="12"/>
  <c r="CX137" i="12"/>
  <c r="CW137" i="12"/>
  <c r="CV137" i="12"/>
  <c r="CU137" i="12"/>
  <c r="CT137" i="12"/>
  <c r="CS137" i="12"/>
  <c r="CR137" i="12"/>
  <c r="CQ137" i="12"/>
  <c r="CP137" i="12"/>
  <c r="CO137" i="12"/>
  <c r="CN137" i="12"/>
  <c r="CM137" i="12"/>
  <c r="CL137" i="12"/>
  <c r="CK137" i="12"/>
  <c r="CJ137" i="12"/>
  <c r="CI137" i="12"/>
  <c r="CH137" i="12"/>
  <c r="CG137" i="12"/>
  <c r="CF137" i="12"/>
  <c r="CE137" i="12"/>
  <c r="CD137" i="12"/>
  <c r="CC137" i="12"/>
  <c r="CB137" i="12"/>
  <c r="CA137" i="12"/>
  <c r="BZ137" i="12"/>
  <c r="BY137" i="12"/>
  <c r="BX137" i="12"/>
  <c r="BW137" i="12"/>
  <c r="BV137" i="12"/>
  <c r="BU137" i="12"/>
  <c r="BT137" i="12"/>
  <c r="BS137" i="12"/>
  <c r="BR137" i="12"/>
  <c r="BQ137" i="12"/>
  <c r="BP137" i="12"/>
  <c r="BO137" i="12"/>
  <c r="BN137" i="12"/>
  <c r="BM137" i="12"/>
  <c r="BL137" i="12"/>
  <c r="BK137" i="12"/>
  <c r="BJ137" i="12"/>
  <c r="BI137" i="12"/>
  <c r="BH137" i="12"/>
  <c r="BG137" i="12"/>
  <c r="BF137" i="12"/>
  <c r="BE137" i="12"/>
  <c r="BD137" i="12"/>
  <c r="BC137" i="12"/>
  <c r="BB137" i="12"/>
  <c r="BA137" i="12"/>
  <c r="AZ137" i="12"/>
  <c r="AY137" i="12"/>
  <c r="AX137" i="12"/>
  <c r="AW137" i="12"/>
  <c r="AV137" i="12"/>
  <c r="AU137" i="12"/>
  <c r="AT137" i="12"/>
  <c r="AS137" i="12"/>
  <c r="AR137" i="12"/>
  <c r="AQ137" i="12"/>
  <c r="AP137" i="12"/>
  <c r="AO137" i="12"/>
  <c r="AN137" i="12"/>
  <c r="AM137" i="12"/>
  <c r="AL137" i="12"/>
  <c r="AK137" i="12"/>
  <c r="AJ137" i="12"/>
  <c r="AI137" i="12"/>
  <c r="AH137" i="12"/>
  <c r="GP136" i="12"/>
  <c r="GO136" i="12"/>
  <c r="GN136" i="12"/>
  <c r="GM136" i="12"/>
  <c r="GL136" i="12"/>
  <c r="GK136" i="12"/>
  <c r="GJ136" i="12"/>
  <c r="GI136" i="12"/>
  <c r="GH136" i="12"/>
  <c r="GG136" i="12"/>
  <c r="GF136" i="12"/>
  <c r="GE136" i="12"/>
  <c r="GD136" i="12"/>
  <c r="GC136" i="12"/>
  <c r="GB136" i="12"/>
  <c r="GA136" i="12"/>
  <c r="FZ136" i="12"/>
  <c r="FY136" i="12"/>
  <c r="FX136" i="12"/>
  <c r="FW136" i="12"/>
  <c r="FV136" i="12"/>
  <c r="FU136" i="12"/>
  <c r="FT136" i="12"/>
  <c r="FS136" i="12"/>
  <c r="FR136" i="12"/>
  <c r="FQ136" i="12"/>
  <c r="FP136" i="12"/>
  <c r="FO136" i="12"/>
  <c r="FN136" i="12"/>
  <c r="FM136" i="12"/>
  <c r="FL136" i="12"/>
  <c r="FK136" i="12"/>
  <c r="FJ136" i="12"/>
  <c r="FI136" i="12"/>
  <c r="EW136" i="12"/>
  <c r="EV136" i="12"/>
  <c r="EU136" i="12"/>
  <c r="ET136" i="12"/>
  <c r="ES136" i="12"/>
  <c r="ER136" i="12"/>
  <c r="EQ136" i="12"/>
  <c r="EP136" i="12"/>
  <c r="EO136" i="12"/>
  <c r="EN136" i="12"/>
  <c r="EM136" i="12"/>
  <c r="EL136" i="12"/>
  <c r="EK136" i="12"/>
  <c r="EJ136" i="12"/>
  <c r="EI136" i="12"/>
  <c r="EH136" i="12"/>
  <c r="EG136" i="12"/>
  <c r="EF136" i="12"/>
  <c r="EE136" i="12"/>
  <c r="ED136" i="12"/>
  <c r="EC136" i="12"/>
  <c r="EB136" i="12"/>
  <c r="EA136" i="12"/>
  <c r="DZ136" i="12"/>
  <c r="DY136" i="12"/>
  <c r="DX136" i="12"/>
  <c r="DW136" i="12"/>
  <c r="DV136" i="12"/>
  <c r="DU136" i="12"/>
  <c r="DT136" i="12"/>
  <c r="DS136" i="12"/>
  <c r="DR136" i="12"/>
  <c r="DQ136" i="12"/>
  <c r="DP136" i="12"/>
  <c r="DO136" i="12"/>
  <c r="DN136" i="12"/>
  <c r="DM136" i="12"/>
  <c r="DL136" i="12"/>
  <c r="DK136" i="12"/>
  <c r="DJ136" i="12"/>
  <c r="DI136" i="12"/>
  <c r="DH136" i="12"/>
  <c r="DG136" i="12"/>
  <c r="DF136" i="12"/>
  <c r="DE136" i="12"/>
  <c r="DD136" i="12"/>
  <c r="DC136" i="12"/>
  <c r="DB136" i="12"/>
  <c r="DA136" i="12"/>
  <c r="CZ136" i="12"/>
  <c r="CY136" i="12"/>
  <c r="CX136" i="12"/>
  <c r="CW136" i="12"/>
  <c r="CV136" i="12"/>
  <c r="CU136" i="12"/>
  <c r="CT136" i="12"/>
  <c r="CS136" i="12"/>
  <c r="CR136" i="12"/>
  <c r="CQ136" i="12"/>
  <c r="CP136" i="12"/>
  <c r="CO136" i="12"/>
  <c r="CN136" i="12"/>
  <c r="CM136" i="12"/>
  <c r="CL136" i="12"/>
  <c r="CK136" i="12"/>
  <c r="CJ136" i="12"/>
  <c r="CI136" i="12"/>
  <c r="CH136" i="12"/>
  <c r="CG136" i="12"/>
  <c r="CF136" i="12"/>
  <c r="CE136" i="12"/>
  <c r="CD136" i="12"/>
  <c r="CC136" i="12"/>
  <c r="CB136" i="12"/>
  <c r="CA136" i="12"/>
  <c r="BZ136" i="12"/>
  <c r="BY136" i="12"/>
  <c r="BX136" i="12"/>
  <c r="BW136" i="12"/>
  <c r="BV136" i="12"/>
  <c r="BU136" i="12"/>
  <c r="BT136" i="12"/>
  <c r="BS136" i="12"/>
  <c r="BR136" i="12"/>
  <c r="BQ136" i="12"/>
  <c r="BP136" i="12"/>
  <c r="BO136" i="12"/>
  <c r="BN136" i="12"/>
  <c r="BM136" i="12"/>
  <c r="BL136" i="12"/>
  <c r="BK136" i="12"/>
  <c r="BJ136" i="12"/>
  <c r="BI136" i="12"/>
  <c r="BH136" i="12"/>
  <c r="BG136" i="12"/>
  <c r="BF136" i="12"/>
  <c r="BE136" i="12"/>
  <c r="BD136" i="12"/>
  <c r="BC136" i="12"/>
  <c r="BB136" i="12"/>
  <c r="BA136" i="12"/>
  <c r="AZ136" i="12"/>
  <c r="AY136" i="12"/>
  <c r="AX136" i="12"/>
  <c r="AW136" i="12"/>
  <c r="AV136" i="12"/>
  <c r="AU136" i="12"/>
  <c r="AT136" i="12"/>
  <c r="AS136" i="12"/>
  <c r="AR136" i="12"/>
  <c r="AQ136" i="12"/>
  <c r="AP136" i="12"/>
  <c r="AO136" i="12"/>
  <c r="AN136" i="12"/>
  <c r="AM136" i="12"/>
  <c r="AL136" i="12"/>
  <c r="AK136" i="12"/>
  <c r="AJ136" i="12"/>
  <c r="AI136" i="12"/>
  <c r="AH136" i="12"/>
  <c r="GP135" i="12"/>
  <c r="GO135" i="12"/>
  <c r="GN135" i="12"/>
  <c r="GM135" i="12"/>
  <c r="GL135" i="12"/>
  <c r="GK135" i="12"/>
  <c r="GJ135" i="12"/>
  <c r="GI135" i="12"/>
  <c r="GH135" i="12"/>
  <c r="GG135" i="12"/>
  <c r="GF135" i="12"/>
  <c r="GE135" i="12"/>
  <c r="GD135" i="12"/>
  <c r="GC135" i="12"/>
  <c r="GB135" i="12"/>
  <c r="GA135" i="12"/>
  <c r="FZ135" i="12"/>
  <c r="FY135" i="12"/>
  <c r="FX135" i="12"/>
  <c r="FW135" i="12"/>
  <c r="FV135" i="12"/>
  <c r="FU135" i="12"/>
  <c r="FT135" i="12"/>
  <c r="FS135" i="12"/>
  <c r="FR135" i="12"/>
  <c r="FQ135" i="12"/>
  <c r="FP135" i="12"/>
  <c r="FO135" i="12"/>
  <c r="FN135" i="12"/>
  <c r="FM135" i="12"/>
  <c r="FL135" i="12"/>
  <c r="FK135" i="12"/>
  <c r="FJ135" i="12"/>
  <c r="EW135" i="12"/>
  <c r="EV135" i="12"/>
  <c r="EU135" i="12"/>
  <c r="ET135" i="12"/>
  <c r="ES135" i="12"/>
  <c r="ER135" i="12"/>
  <c r="EQ135" i="12"/>
  <c r="EP135" i="12"/>
  <c r="EO135" i="12"/>
  <c r="EN135" i="12"/>
  <c r="EM135" i="12"/>
  <c r="EL135" i="12"/>
  <c r="EK135" i="12"/>
  <c r="EJ135" i="12"/>
  <c r="EI135" i="12"/>
  <c r="EH135" i="12"/>
  <c r="EG135" i="12"/>
  <c r="EF135" i="12"/>
  <c r="EE135" i="12"/>
  <c r="ED135" i="12"/>
  <c r="EC135" i="12"/>
  <c r="EB135" i="12"/>
  <c r="EA135" i="12"/>
  <c r="DZ135" i="12"/>
  <c r="DY135" i="12"/>
  <c r="DX135" i="12"/>
  <c r="DW135" i="12"/>
  <c r="DV135" i="12"/>
  <c r="DU135" i="12"/>
  <c r="DT135" i="12"/>
  <c r="DS135" i="12"/>
  <c r="DR135" i="12"/>
  <c r="DQ135" i="12"/>
  <c r="DP135" i="12"/>
  <c r="DO135" i="12"/>
  <c r="DN135" i="12"/>
  <c r="DM135" i="12"/>
  <c r="DL135" i="12"/>
  <c r="DK135" i="12"/>
  <c r="DJ135" i="12"/>
  <c r="DI135" i="12"/>
  <c r="DH135" i="12"/>
  <c r="DG135" i="12"/>
  <c r="DF135" i="12"/>
  <c r="DE135" i="12"/>
  <c r="DD135" i="12"/>
  <c r="DC135" i="12"/>
  <c r="DB135" i="12"/>
  <c r="DA135" i="12"/>
  <c r="CZ135" i="12"/>
  <c r="CY135" i="12"/>
  <c r="CX135" i="12"/>
  <c r="CW135" i="12"/>
  <c r="CV135" i="12"/>
  <c r="CU135" i="12"/>
  <c r="CT135" i="12"/>
  <c r="CS135" i="12"/>
  <c r="CR135" i="12"/>
  <c r="CQ135" i="12"/>
  <c r="CP135" i="12"/>
  <c r="CO135" i="12"/>
  <c r="CN135" i="12"/>
  <c r="CM135" i="12"/>
  <c r="CL135" i="12"/>
  <c r="CK135" i="12"/>
  <c r="CJ135" i="12"/>
  <c r="CI135" i="12"/>
  <c r="CH135" i="12"/>
  <c r="CG135" i="12"/>
  <c r="CF135" i="12"/>
  <c r="CE135" i="12"/>
  <c r="CD135" i="12"/>
  <c r="CC135" i="12"/>
  <c r="CB135" i="12"/>
  <c r="CA135" i="12"/>
  <c r="BZ135" i="12"/>
  <c r="BY135" i="12"/>
  <c r="BX135" i="12"/>
  <c r="BW135" i="12"/>
  <c r="BV135" i="12"/>
  <c r="BU135" i="12"/>
  <c r="BT135" i="12"/>
  <c r="BS135" i="12"/>
  <c r="BR135" i="12"/>
  <c r="BQ135" i="12"/>
  <c r="BP135" i="12"/>
  <c r="BO135" i="12"/>
  <c r="BN135" i="12"/>
  <c r="BM135" i="12"/>
  <c r="BL135" i="12"/>
  <c r="BK135" i="12"/>
  <c r="BJ135" i="12"/>
  <c r="BI135" i="12"/>
  <c r="BH135" i="12"/>
  <c r="BG135" i="12"/>
  <c r="BF135" i="12"/>
  <c r="BE135" i="12"/>
  <c r="BD135" i="12"/>
  <c r="BC135" i="12"/>
  <c r="BB135" i="12"/>
  <c r="BA135" i="12"/>
  <c r="AZ135" i="12"/>
  <c r="AY135" i="12"/>
  <c r="AX135" i="12"/>
  <c r="AW135" i="12"/>
  <c r="AV135" i="12"/>
  <c r="AU135" i="12"/>
  <c r="AT135" i="12"/>
  <c r="AS135" i="12"/>
  <c r="AR135" i="12"/>
  <c r="AQ135" i="12"/>
  <c r="AP135" i="12"/>
  <c r="AO135" i="12"/>
  <c r="AN135" i="12"/>
  <c r="AM135" i="12"/>
  <c r="AL135" i="12"/>
  <c r="AK135" i="12"/>
  <c r="AJ135" i="12"/>
  <c r="AI135" i="12"/>
  <c r="AH135" i="12"/>
  <c r="GP134" i="12"/>
  <c r="GO134" i="12"/>
  <c r="GN134" i="12"/>
  <c r="GM134" i="12"/>
  <c r="GL134" i="12"/>
  <c r="GK134" i="12"/>
  <c r="GJ134" i="12"/>
  <c r="GI134" i="12"/>
  <c r="GH134" i="12"/>
  <c r="GG134" i="12"/>
  <c r="GF134" i="12"/>
  <c r="GE134" i="12"/>
  <c r="GD134" i="12"/>
  <c r="GC134" i="12"/>
  <c r="GB134" i="12"/>
  <c r="GA134" i="12"/>
  <c r="FZ134" i="12"/>
  <c r="FY134" i="12"/>
  <c r="FX134" i="12"/>
  <c r="FW134" i="12"/>
  <c r="FV134" i="12"/>
  <c r="FU134" i="12"/>
  <c r="FT134" i="12"/>
  <c r="FS134" i="12"/>
  <c r="FR134" i="12"/>
  <c r="FQ134" i="12"/>
  <c r="FP134" i="12"/>
  <c r="FO134" i="12"/>
  <c r="FN134" i="12"/>
  <c r="FM134" i="12"/>
  <c r="FL134" i="12"/>
  <c r="FK134" i="12"/>
  <c r="FJ134" i="12"/>
  <c r="FI134" i="12"/>
  <c r="EW134" i="12"/>
  <c r="EV134" i="12"/>
  <c r="EU134" i="12"/>
  <c r="ET134" i="12"/>
  <c r="ES134" i="12"/>
  <c r="ER134" i="12"/>
  <c r="EQ134" i="12"/>
  <c r="EP134" i="12"/>
  <c r="EO134" i="12"/>
  <c r="EN134" i="12"/>
  <c r="EM134" i="12"/>
  <c r="EL134" i="12"/>
  <c r="EK134" i="12"/>
  <c r="EJ134" i="12"/>
  <c r="EI134" i="12"/>
  <c r="EH134" i="12"/>
  <c r="EG134" i="12"/>
  <c r="EF134" i="12"/>
  <c r="EE134" i="12"/>
  <c r="ED134" i="12"/>
  <c r="EC134" i="12"/>
  <c r="EB134" i="12"/>
  <c r="EA134" i="12"/>
  <c r="DZ134" i="12"/>
  <c r="DY134" i="12"/>
  <c r="DX134" i="12"/>
  <c r="DW134" i="12"/>
  <c r="DV134" i="12"/>
  <c r="DU134" i="12"/>
  <c r="DT134" i="12"/>
  <c r="DS134" i="12"/>
  <c r="DR134" i="12"/>
  <c r="DQ134" i="12"/>
  <c r="DP134" i="12"/>
  <c r="DO134" i="12"/>
  <c r="DN134" i="12"/>
  <c r="DM134" i="12"/>
  <c r="DL134" i="12"/>
  <c r="DK134" i="12"/>
  <c r="DJ134" i="12"/>
  <c r="DI134" i="12"/>
  <c r="DH134" i="12"/>
  <c r="DG134" i="12"/>
  <c r="DF134" i="12"/>
  <c r="DE134" i="12"/>
  <c r="DD134" i="12"/>
  <c r="DC134" i="12"/>
  <c r="DB134" i="12"/>
  <c r="DA134" i="12"/>
  <c r="CZ134" i="12"/>
  <c r="CY134" i="12"/>
  <c r="CX134" i="12"/>
  <c r="CW134" i="12"/>
  <c r="CV134" i="12"/>
  <c r="CU134" i="12"/>
  <c r="CT134" i="12"/>
  <c r="CS134" i="12"/>
  <c r="CR134" i="12"/>
  <c r="CQ134" i="12"/>
  <c r="CP134" i="12"/>
  <c r="CO134" i="12"/>
  <c r="CN134" i="12"/>
  <c r="CM134" i="12"/>
  <c r="CL134" i="12"/>
  <c r="CK134" i="12"/>
  <c r="CJ134" i="12"/>
  <c r="CI134" i="12"/>
  <c r="CH134" i="12"/>
  <c r="CG134" i="12"/>
  <c r="CF134" i="12"/>
  <c r="CE134" i="12"/>
  <c r="CD134" i="12"/>
  <c r="CC134" i="12"/>
  <c r="CB134" i="12"/>
  <c r="CA134" i="12"/>
  <c r="BZ134" i="12"/>
  <c r="BY134" i="12"/>
  <c r="BX134" i="12"/>
  <c r="BW134" i="12"/>
  <c r="BV134" i="12"/>
  <c r="BU134" i="12"/>
  <c r="BT134" i="12"/>
  <c r="BS134" i="12"/>
  <c r="BR134" i="12"/>
  <c r="BQ134" i="12"/>
  <c r="BP134" i="12"/>
  <c r="BO134" i="12"/>
  <c r="BN134" i="12"/>
  <c r="BM134" i="12"/>
  <c r="BL134" i="12"/>
  <c r="BK134" i="12"/>
  <c r="BJ134" i="12"/>
  <c r="BI134" i="12"/>
  <c r="BH134" i="12"/>
  <c r="BG134" i="12"/>
  <c r="BF134" i="12"/>
  <c r="BE134" i="12"/>
  <c r="BD134" i="12"/>
  <c r="BC134" i="12"/>
  <c r="BB134" i="12"/>
  <c r="BA134" i="12"/>
  <c r="AZ134" i="12"/>
  <c r="AY134" i="12"/>
  <c r="AX134" i="12"/>
  <c r="AW134" i="12"/>
  <c r="AV134" i="12"/>
  <c r="AU134" i="12"/>
  <c r="AT134" i="12"/>
  <c r="AS134" i="12"/>
  <c r="AR134" i="12"/>
  <c r="AQ134" i="12"/>
  <c r="AP134" i="12"/>
  <c r="AO134" i="12"/>
  <c r="AN134" i="12"/>
  <c r="AM134" i="12"/>
  <c r="AL134" i="12"/>
  <c r="AK134" i="12"/>
  <c r="AJ134" i="12"/>
  <c r="AI134" i="12"/>
  <c r="AH134" i="12"/>
  <c r="GP133" i="12"/>
  <c r="GO133" i="12"/>
  <c r="GN133" i="12"/>
  <c r="GM133" i="12"/>
  <c r="GL133" i="12"/>
  <c r="GK133" i="12"/>
  <c r="GJ133" i="12"/>
  <c r="GI133" i="12"/>
  <c r="GH133" i="12"/>
  <c r="GG133" i="12"/>
  <c r="GF133" i="12"/>
  <c r="GE133" i="12"/>
  <c r="GD133" i="12"/>
  <c r="GC133" i="12"/>
  <c r="GB133" i="12"/>
  <c r="GA133" i="12"/>
  <c r="FZ133" i="12"/>
  <c r="FY133" i="12"/>
  <c r="FX133" i="12"/>
  <c r="FW133" i="12"/>
  <c r="FV133" i="12"/>
  <c r="FU133" i="12"/>
  <c r="FT133" i="12"/>
  <c r="FS133" i="12"/>
  <c r="FR133" i="12"/>
  <c r="FQ133" i="12"/>
  <c r="FP133" i="12"/>
  <c r="FO133" i="12"/>
  <c r="FN133" i="12"/>
  <c r="FM133" i="12"/>
  <c r="FL133" i="12"/>
  <c r="FK133" i="12"/>
  <c r="FJ133" i="12"/>
  <c r="FI133" i="12"/>
  <c r="FF133" i="12"/>
  <c r="FE133" i="12"/>
  <c r="EX133" i="12"/>
  <c r="EW133" i="12"/>
  <c r="EV133" i="12"/>
  <c r="EU133" i="12"/>
  <c r="ET133" i="12"/>
  <c r="ES133" i="12"/>
  <c r="ER133" i="12"/>
  <c r="EQ133" i="12"/>
  <c r="EP133" i="12"/>
  <c r="EO133" i="12"/>
  <c r="EN133" i="12"/>
  <c r="EM133" i="12"/>
  <c r="EL133" i="12"/>
  <c r="EK133" i="12"/>
  <c r="EJ133" i="12"/>
  <c r="EI133" i="12"/>
  <c r="EH133" i="12"/>
  <c r="EG133" i="12"/>
  <c r="EF133" i="12"/>
  <c r="EE133" i="12"/>
  <c r="ED133" i="12"/>
  <c r="EC133" i="12"/>
  <c r="EB133" i="12"/>
  <c r="EA133" i="12"/>
  <c r="DZ133" i="12"/>
  <c r="DY133" i="12"/>
  <c r="DX133" i="12"/>
  <c r="DW133" i="12"/>
  <c r="DV133" i="12"/>
  <c r="DU133" i="12"/>
  <c r="DT133" i="12"/>
  <c r="DS133" i="12"/>
  <c r="DR133" i="12"/>
  <c r="DQ133" i="12"/>
  <c r="DP133" i="12"/>
  <c r="DO133" i="12"/>
  <c r="DN133" i="12"/>
  <c r="DM133" i="12"/>
  <c r="DL133" i="12"/>
  <c r="DK133" i="12"/>
  <c r="DJ133" i="12"/>
  <c r="DI133" i="12"/>
  <c r="DH133" i="12"/>
  <c r="DG133" i="12"/>
  <c r="DF133" i="12"/>
  <c r="DE133" i="12"/>
  <c r="DD133" i="12"/>
  <c r="DC133" i="12"/>
  <c r="DB133" i="12"/>
  <c r="DA133" i="12"/>
  <c r="CZ133" i="12"/>
  <c r="CY133" i="12"/>
  <c r="CX133" i="12"/>
  <c r="CW133" i="12"/>
  <c r="CV133" i="12"/>
  <c r="CU133" i="12"/>
  <c r="CT133" i="12"/>
  <c r="CS133" i="12"/>
  <c r="CR133" i="12"/>
  <c r="CQ133" i="12"/>
  <c r="CP133" i="12"/>
  <c r="CO133" i="12"/>
  <c r="CN133" i="12"/>
  <c r="CM133" i="12"/>
  <c r="CL133" i="12"/>
  <c r="CK133" i="12"/>
  <c r="CJ133" i="12"/>
  <c r="CI133" i="12"/>
  <c r="CH133" i="12"/>
  <c r="CG133" i="12"/>
  <c r="CF133" i="12"/>
  <c r="CE133" i="12"/>
  <c r="CD133" i="12"/>
  <c r="CC133" i="12"/>
  <c r="CB133" i="12"/>
  <c r="CA133" i="12"/>
  <c r="BZ133" i="12"/>
  <c r="BY133" i="12"/>
  <c r="BX133" i="12"/>
  <c r="BW133" i="12"/>
  <c r="BV133" i="12"/>
  <c r="BU133" i="12"/>
  <c r="BT133" i="12"/>
  <c r="BS133" i="12"/>
  <c r="BR133" i="12"/>
  <c r="BQ133" i="12"/>
  <c r="BP133" i="12"/>
  <c r="BO133" i="12"/>
  <c r="BN133" i="12"/>
  <c r="BM133" i="12"/>
  <c r="BL133" i="12"/>
  <c r="BK133" i="12"/>
  <c r="BJ133" i="12"/>
  <c r="BI133" i="12"/>
  <c r="BH133" i="12"/>
  <c r="BG133" i="12"/>
  <c r="BF133" i="12"/>
  <c r="BE133" i="12"/>
  <c r="BD133" i="12"/>
  <c r="BC133" i="12"/>
  <c r="BB133" i="12"/>
  <c r="BA133" i="12"/>
  <c r="AZ133" i="12"/>
  <c r="AY133" i="12"/>
  <c r="AX133" i="12"/>
  <c r="AW133" i="12"/>
  <c r="AV133" i="12"/>
  <c r="AU133" i="12"/>
  <c r="AT133" i="12"/>
  <c r="AS133" i="12"/>
  <c r="AR133" i="12"/>
  <c r="AQ133" i="12"/>
  <c r="AP133" i="12"/>
  <c r="AO133" i="12"/>
  <c r="AN133" i="12"/>
  <c r="AM133" i="12"/>
  <c r="AL133" i="12"/>
  <c r="AK133" i="12"/>
  <c r="AJ133" i="12"/>
  <c r="AI133" i="12"/>
  <c r="AH133" i="12"/>
  <c r="GQ132" i="12"/>
  <c r="GP132" i="12"/>
  <c r="GO132" i="12"/>
  <c r="GN132" i="12"/>
  <c r="GM132" i="12"/>
  <c r="GL132" i="12"/>
  <c r="GK132" i="12"/>
  <c r="GJ132" i="12"/>
  <c r="GI132" i="12"/>
  <c r="GH132" i="12"/>
  <c r="GG132" i="12"/>
  <c r="GF132" i="12"/>
  <c r="GE132" i="12"/>
  <c r="GD132" i="12"/>
  <c r="GC132" i="12"/>
  <c r="GB132" i="12"/>
  <c r="GA132" i="12"/>
  <c r="FZ132" i="12"/>
  <c r="FY132" i="12"/>
  <c r="FX132" i="12"/>
  <c r="FW132" i="12"/>
  <c r="FV132" i="12"/>
  <c r="FU132" i="12"/>
  <c r="FT132" i="12"/>
  <c r="FS132" i="12"/>
  <c r="FR132" i="12"/>
  <c r="FQ132" i="12"/>
  <c r="FP132" i="12"/>
  <c r="FO132" i="12"/>
  <c r="FN132" i="12"/>
  <c r="FM132" i="12"/>
  <c r="FL132" i="12"/>
  <c r="FK132" i="12"/>
  <c r="FJ132" i="12"/>
  <c r="FI132" i="12"/>
  <c r="FG132" i="12"/>
  <c r="FF132" i="12"/>
  <c r="FE132" i="12"/>
  <c r="FD132" i="12"/>
  <c r="EX132" i="12"/>
  <c r="EW132" i="12"/>
  <c r="EV132" i="12"/>
  <c r="EU132" i="12"/>
  <c r="ET132" i="12"/>
  <c r="ES132" i="12"/>
  <c r="ER132" i="12"/>
  <c r="EQ132" i="12"/>
  <c r="EP132" i="12"/>
  <c r="EO132" i="12"/>
  <c r="EN132" i="12"/>
  <c r="EM132" i="12"/>
  <c r="EL132" i="12"/>
  <c r="EK132" i="12"/>
  <c r="EJ132" i="12"/>
  <c r="EI132" i="12"/>
  <c r="EH132" i="12"/>
  <c r="EG132" i="12"/>
  <c r="EF132" i="12"/>
  <c r="EE132" i="12"/>
  <c r="ED132" i="12"/>
  <c r="EC132" i="12"/>
  <c r="EB132" i="12"/>
  <c r="EA132" i="12"/>
  <c r="DZ132" i="12"/>
  <c r="DY132" i="12"/>
  <c r="DX132" i="12"/>
  <c r="DW132" i="12"/>
  <c r="DV132" i="12"/>
  <c r="DU132" i="12"/>
  <c r="DT132" i="12"/>
  <c r="DS132" i="12"/>
  <c r="DR132" i="12"/>
  <c r="DQ132" i="12"/>
  <c r="DP132" i="12"/>
  <c r="DO132" i="12"/>
  <c r="DN132" i="12"/>
  <c r="DM132" i="12"/>
  <c r="DL132" i="12"/>
  <c r="DK132" i="12"/>
  <c r="DJ132" i="12"/>
  <c r="DI132" i="12"/>
  <c r="DH132" i="12"/>
  <c r="DG132" i="12"/>
  <c r="DF132" i="12"/>
  <c r="DE132" i="12"/>
  <c r="DD132" i="12"/>
  <c r="DC132" i="12"/>
  <c r="DB132" i="12"/>
  <c r="DA132" i="12"/>
  <c r="CZ132" i="12"/>
  <c r="CY132" i="12"/>
  <c r="CX132" i="12"/>
  <c r="CW132" i="12"/>
  <c r="CV132" i="12"/>
  <c r="CU132" i="12"/>
  <c r="CT132" i="12"/>
  <c r="CS132" i="12"/>
  <c r="CR132" i="12"/>
  <c r="CQ132" i="12"/>
  <c r="CP132" i="12"/>
  <c r="CO132" i="12"/>
  <c r="CN132" i="12"/>
  <c r="CM132" i="12"/>
  <c r="CL132" i="12"/>
  <c r="CK132" i="12"/>
  <c r="CJ132" i="12"/>
  <c r="CI132" i="12"/>
  <c r="CH132" i="12"/>
  <c r="CG132" i="12"/>
  <c r="CF132" i="12"/>
  <c r="CE132" i="12"/>
  <c r="CD132" i="12"/>
  <c r="CC132" i="12"/>
  <c r="CB132" i="12"/>
  <c r="CA132" i="12"/>
  <c r="BZ132" i="12"/>
  <c r="BY132" i="12"/>
  <c r="BX132" i="12"/>
  <c r="BW132" i="12"/>
  <c r="BV132" i="12"/>
  <c r="BU132" i="12"/>
  <c r="BT132" i="12"/>
  <c r="BS132" i="12"/>
  <c r="BR132" i="12"/>
  <c r="BQ132" i="12"/>
  <c r="BP132" i="12"/>
  <c r="BO132" i="12"/>
  <c r="BN132" i="12"/>
  <c r="BM132" i="12"/>
  <c r="BL132" i="12"/>
  <c r="BK132" i="12"/>
  <c r="BJ132" i="12"/>
  <c r="BI132" i="12"/>
  <c r="BH132" i="12"/>
  <c r="BG132" i="12"/>
  <c r="BF132" i="12"/>
  <c r="BE132" i="12"/>
  <c r="BD132" i="12"/>
  <c r="BC132" i="12"/>
  <c r="BB132" i="12"/>
  <c r="BA132" i="12"/>
  <c r="AZ132" i="12"/>
  <c r="AY132" i="12"/>
  <c r="AX132" i="12"/>
  <c r="AW132" i="12"/>
  <c r="AV132" i="12"/>
  <c r="AU132" i="12"/>
  <c r="AT132" i="12"/>
  <c r="AS132" i="12"/>
  <c r="AR132" i="12"/>
  <c r="AQ132" i="12"/>
  <c r="AP132" i="12"/>
  <c r="AO132" i="12"/>
  <c r="AN132" i="12"/>
  <c r="AM132" i="12"/>
  <c r="AL132" i="12"/>
  <c r="AK132" i="12"/>
  <c r="AJ132" i="12"/>
  <c r="AI132" i="12"/>
  <c r="AH132" i="12"/>
  <c r="GQ131" i="12"/>
  <c r="GP131" i="12"/>
  <c r="GO131" i="12"/>
  <c r="GN131" i="12"/>
  <c r="GM131" i="12"/>
  <c r="GL131" i="12"/>
  <c r="GK131" i="12"/>
  <c r="GJ131" i="12"/>
  <c r="GI131" i="12"/>
  <c r="GH131" i="12"/>
  <c r="GG131" i="12"/>
  <c r="GF131" i="12"/>
  <c r="GE131" i="12"/>
  <c r="GD131" i="12"/>
  <c r="GC131" i="12"/>
  <c r="GB131" i="12"/>
  <c r="GA131" i="12"/>
  <c r="FZ131" i="12"/>
  <c r="FY131" i="12"/>
  <c r="FX131" i="12"/>
  <c r="FW131" i="12"/>
  <c r="FV131" i="12"/>
  <c r="FU131" i="12"/>
  <c r="FT131" i="12"/>
  <c r="FS131" i="12"/>
  <c r="FR131" i="12"/>
  <c r="FQ131" i="12"/>
  <c r="FP131" i="12"/>
  <c r="FO131" i="12"/>
  <c r="FN131" i="12"/>
  <c r="FM131" i="12"/>
  <c r="FL131" i="12"/>
  <c r="FK131" i="12"/>
  <c r="FJ131" i="12"/>
  <c r="FI131" i="12"/>
  <c r="FH131" i="12"/>
  <c r="FG131" i="12"/>
  <c r="FF131" i="12"/>
  <c r="FE131" i="12"/>
  <c r="FD131" i="12"/>
  <c r="FB131" i="12"/>
  <c r="EY131" i="12"/>
  <c r="EX131" i="12"/>
  <c r="EW131" i="12"/>
  <c r="EV131" i="12"/>
  <c r="EU131" i="12"/>
  <c r="ET131" i="12"/>
  <c r="EP131" i="12"/>
  <c r="EO131" i="12"/>
  <c r="EN131" i="12"/>
  <c r="EM131" i="12"/>
  <c r="EL131" i="12"/>
  <c r="EK131" i="12"/>
  <c r="EJ131" i="12"/>
  <c r="EI131" i="12"/>
  <c r="EH131" i="12"/>
  <c r="EG131" i="12"/>
  <c r="EF131" i="12"/>
  <c r="EE131" i="12"/>
  <c r="ED131" i="12"/>
  <c r="EC131" i="12"/>
  <c r="EB131" i="12"/>
  <c r="EA131" i="12"/>
  <c r="DZ131" i="12"/>
  <c r="DY131" i="12"/>
  <c r="DX131" i="12"/>
  <c r="DW131" i="12"/>
  <c r="DV131" i="12"/>
  <c r="DU131" i="12"/>
  <c r="DT131" i="12"/>
  <c r="DS131" i="12"/>
  <c r="DR131" i="12"/>
  <c r="DQ131" i="12"/>
  <c r="DP131" i="12"/>
  <c r="DO131" i="12"/>
  <c r="DN131" i="12"/>
  <c r="DM131" i="12"/>
  <c r="DL131" i="12"/>
  <c r="DK131" i="12"/>
  <c r="DJ131" i="12"/>
  <c r="DI131" i="12"/>
  <c r="DH131" i="12"/>
  <c r="DG131" i="12"/>
  <c r="DF131" i="12"/>
  <c r="DE131" i="12"/>
  <c r="DD131" i="12"/>
  <c r="DC131" i="12"/>
  <c r="DB131" i="12"/>
  <c r="DA131" i="12"/>
  <c r="CZ131" i="12"/>
  <c r="CY131" i="12"/>
  <c r="CX131" i="12"/>
  <c r="CW131" i="12"/>
  <c r="CV131" i="12"/>
  <c r="CU131" i="12"/>
  <c r="CT131" i="12"/>
  <c r="CS131" i="12"/>
  <c r="CR131" i="12"/>
  <c r="CQ131" i="12"/>
  <c r="CP131" i="12"/>
  <c r="CO131" i="12"/>
  <c r="CN131" i="12"/>
  <c r="CM131" i="12"/>
  <c r="CL131" i="12"/>
  <c r="CK131" i="12"/>
  <c r="CJ131" i="12"/>
  <c r="CI131" i="12"/>
  <c r="CH131" i="12"/>
  <c r="CG131" i="12"/>
  <c r="CF131" i="12"/>
  <c r="CE131" i="12"/>
  <c r="CD131" i="12"/>
  <c r="CC131" i="12"/>
  <c r="CB131" i="12"/>
  <c r="CA131" i="12"/>
  <c r="BZ131" i="12"/>
  <c r="BY131" i="12"/>
  <c r="BX131" i="12"/>
  <c r="BW131" i="12"/>
  <c r="BV131" i="12"/>
  <c r="BU131" i="12"/>
  <c r="BT131" i="12"/>
  <c r="BS131" i="12"/>
  <c r="BR131" i="12"/>
  <c r="BQ131" i="12"/>
  <c r="BP131" i="12"/>
  <c r="BO131" i="12"/>
  <c r="BN131" i="12"/>
  <c r="BM131" i="12"/>
  <c r="BL131" i="12"/>
  <c r="BK131" i="12"/>
  <c r="BJ131" i="12"/>
  <c r="BI131" i="12"/>
  <c r="BH131" i="12"/>
  <c r="BG131" i="12"/>
  <c r="BF131" i="12"/>
  <c r="BE131" i="12"/>
  <c r="BD131" i="12"/>
  <c r="BC131" i="12"/>
  <c r="BB131" i="12"/>
  <c r="BA131" i="12"/>
  <c r="AZ131" i="12"/>
  <c r="AY131" i="12"/>
  <c r="AX131" i="12"/>
  <c r="AW131" i="12"/>
  <c r="AV131" i="12"/>
  <c r="AU131" i="12"/>
  <c r="AT131" i="12"/>
  <c r="AS131" i="12"/>
  <c r="AR131" i="12"/>
  <c r="AQ131" i="12"/>
  <c r="AP131" i="12"/>
  <c r="AO131" i="12"/>
  <c r="AN131" i="12"/>
  <c r="AM131" i="12"/>
  <c r="AL131" i="12"/>
  <c r="AK131" i="12"/>
  <c r="AJ131" i="12"/>
  <c r="AI131" i="12"/>
  <c r="AH131" i="12"/>
  <c r="GQ130" i="12"/>
  <c r="GP130" i="12"/>
  <c r="GO130" i="12"/>
  <c r="GN130" i="12"/>
  <c r="GM130" i="12"/>
  <c r="GL130" i="12"/>
  <c r="GK130" i="12"/>
  <c r="GJ130" i="12"/>
  <c r="GI130" i="12"/>
  <c r="GH130" i="12"/>
  <c r="GG130" i="12"/>
  <c r="GF130" i="12"/>
  <c r="GE130" i="12"/>
  <c r="GD130" i="12"/>
  <c r="GC130" i="12"/>
  <c r="GB130" i="12"/>
  <c r="GA130" i="12"/>
  <c r="FZ130" i="12"/>
  <c r="FY130" i="12"/>
  <c r="FX130" i="12"/>
  <c r="FW130" i="12"/>
  <c r="FV130" i="12"/>
  <c r="FU130" i="12"/>
  <c r="FT130" i="12"/>
  <c r="FS130" i="12"/>
  <c r="FR130" i="12"/>
  <c r="FQ130" i="12"/>
  <c r="FP130" i="12"/>
  <c r="FO130" i="12"/>
  <c r="FN130" i="12"/>
  <c r="FM130" i="12"/>
  <c r="FL130" i="12"/>
  <c r="FK130" i="12"/>
  <c r="FJ130" i="12"/>
  <c r="FI130" i="12"/>
  <c r="FH130" i="12"/>
  <c r="FG130" i="12"/>
  <c r="FF130" i="12"/>
  <c r="FE130" i="12"/>
  <c r="FD130" i="12"/>
  <c r="FC130" i="12"/>
  <c r="FB130" i="12"/>
  <c r="FA130" i="12"/>
  <c r="EY130" i="12"/>
  <c r="EX130" i="12"/>
  <c r="EW130" i="12"/>
  <c r="EP130" i="12"/>
  <c r="EK130" i="12"/>
  <c r="EJ130" i="12"/>
  <c r="EI130" i="12"/>
  <c r="EH130" i="12"/>
  <c r="EG130" i="12"/>
  <c r="EF130" i="12"/>
  <c r="EE130" i="12"/>
  <c r="ED130" i="12"/>
  <c r="EC130" i="12"/>
  <c r="EB130" i="12"/>
  <c r="EA130" i="12"/>
  <c r="DZ130" i="12"/>
  <c r="DY130" i="12"/>
  <c r="DX130" i="12"/>
  <c r="DW130" i="12"/>
  <c r="DV130" i="12"/>
  <c r="DU130" i="12"/>
  <c r="DT130" i="12"/>
  <c r="DS130" i="12"/>
  <c r="DR130" i="12"/>
  <c r="DQ130" i="12"/>
  <c r="DP130" i="12"/>
  <c r="DO130" i="12"/>
  <c r="DN130" i="12"/>
  <c r="DM130" i="12"/>
  <c r="DL130" i="12"/>
  <c r="DK130" i="12"/>
  <c r="DJ130" i="12"/>
  <c r="DI130" i="12"/>
  <c r="DH130" i="12"/>
  <c r="DG130" i="12"/>
  <c r="DF130" i="12"/>
  <c r="DE130" i="12"/>
  <c r="DD130" i="12"/>
  <c r="DC130" i="12"/>
  <c r="DB130" i="12"/>
  <c r="DA130" i="12"/>
  <c r="CZ130" i="12"/>
  <c r="CY130" i="12"/>
  <c r="CX130" i="12"/>
  <c r="CW130" i="12"/>
  <c r="CV130" i="12"/>
  <c r="CU130" i="12"/>
  <c r="CT130" i="12"/>
  <c r="CS130" i="12"/>
  <c r="CR130" i="12"/>
  <c r="CQ130" i="12"/>
  <c r="CP130" i="12"/>
  <c r="CO130" i="12"/>
  <c r="CM130" i="12"/>
  <c r="CL130" i="12"/>
  <c r="CK130" i="12"/>
  <c r="CJ130" i="12"/>
  <c r="CI130" i="12"/>
  <c r="CH130" i="12"/>
  <c r="CG130" i="12"/>
  <c r="CF130" i="12"/>
  <c r="CE130" i="12"/>
  <c r="CD130" i="12"/>
  <c r="CC130" i="12"/>
  <c r="CB130" i="12"/>
  <c r="CA130" i="12"/>
  <c r="BZ130" i="12"/>
  <c r="BY130" i="12"/>
  <c r="BX130" i="12"/>
  <c r="BW130" i="12"/>
  <c r="BV130" i="12"/>
  <c r="BU130" i="12"/>
  <c r="BT130" i="12"/>
  <c r="BS130" i="12"/>
  <c r="BR130" i="12"/>
  <c r="BQ130" i="12"/>
  <c r="BP130" i="12"/>
  <c r="BO130" i="12"/>
  <c r="BN130" i="12"/>
  <c r="BM130" i="12"/>
  <c r="BL130" i="12"/>
  <c r="BK130" i="12"/>
  <c r="BJ130" i="12"/>
  <c r="BI130" i="12"/>
  <c r="BH130" i="12"/>
  <c r="BG130" i="12"/>
  <c r="BF130" i="12"/>
  <c r="BE130" i="12"/>
  <c r="BD130" i="12"/>
  <c r="BC130" i="12"/>
  <c r="BB130" i="12"/>
  <c r="BA130" i="12"/>
  <c r="AZ130" i="12"/>
  <c r="AY130" i="12"/>
  <c r="AX130" i="12"/>
  <c r="AW130" i="12"/>
  <c r="AV130" i="12"/>
  <c r="AU130" i="12"/>
  <c r="AT130" i="12"/>
  <c r="AS130" i="12"/>
  <c r="AR130" i="12"/>
  <c r="AQ130" i="12"/>
  <c r="AP130" i="12"/>
  <c r="AO130" i="12"/>
  <c r="AN130" i="12"/>
  <c r="AM130" i="12"/>
  <c r="AL130" i="12"/>
  <c r="AK130" i="12"/>
  <c r="AJ130" i="12"/>
  <c r="AI130" i="12"/>
  <c r="AH130" i="12"/>
  <c r="GQ129" i="12"/>
  <c r="GP129" i="12"/>
  <c r="GO129" i="12"/>
  <c r="GN129" i="12"/>
  <c r="GM129" i="12"/>
  <c r="GL129" i="12"/>
  <c r="GK129" i="12"/>
  <c r="GJ129" i="12"/>
  <c r="GI129" i="12"/>
  <c r="GH129" i="12"/>
  <c r="GG129" i="12"/>
  <c r="GF129" i="12"/>
  <c r="GE129" i="12"/>
  <c r="GD129" i="12"/>
  <c r="GC129" i="12"/>
  <c r="GB129" i="12"/>
  <c r="GA129" i="12"/>
  <c r="FZ129" i="12"/>
  <c r="FY129" i="12"/>
  <c r="FX129" i="12"/>
  <c r="FW129" i="12"/>
  <c r="FV129" i="12"/>
  <c r="FU129" i="12"/>
  <c r="FT129" i="12"/>
  <c r="FS129" i="12"/>
  <c r="FR129" i="12"/>
  <c r="FQ129" i="12"/>
  <c r="FP129" i="12"/>
  <c r="FO129" i="12"/>
  <c r="FN129" i="12"/>
  <c r="FM129" i="12"/>
  <c r="FL129" i="12"/>
  <c r="FK129" i="12"/>
  <c r="FJ129" i="12"/>
  <c r="FI129" i="12"/>
  <c r="FH129" i="12"/>
  <c r="FG129" i="12"/>
  <c r="FF129" i="12"/>
  <c r="FE129" i="12"/>
  <c r="FD129" i="12"/>
  <c r="FC129" i="12"/>
  <c r="FB129" i="12"/>
  <c r="FA129" i="12"/>
  <c r="EZ129" i="12"/>
  <c r="EY129" i="12"/>
  <c r="EX129" i="12"/>
  <c r="EW129" i="12"/>
  <c r="EF129" i="12"/>
  <c r="EE129" i="12"/>
  <c r="ED129" i="12"/>
  <c r="EC129" i="12"/>
  <c r="EB129" i="12"/>
  <c r="EA129" i="12"/>
  <c r="DZ129" i="12"/>
  <c r="DY129" i="12"/>
  <c r="DX129" i="12"/>
  <c r="DW129" i="12"/>
  <c r="DV129" i="12"/>
  <c r="DU129" i="12"/>
  <c r="DT129" i="12"/>
  <c r="DS129" i="12"/>
  <c r="DR129" i="12"/>
  <c r="DQ129" i="12"/>
  <c r="DP129" i="12"/>
  <c r="DO129" i="12"/>
  <c r="DN129" i="12"/>
  <c r="DM129" i="12"/>
  <c r="DL129" i="12"/>
  <c r="DK129" i="12"/>
  <c r="DJ129" i="12"/>
  <c r="DI129" i="12"/>
  <c r="DH129" i="12"/>
  <c r="DG129" i="12"/>
  <c r="DF129" i="12"/>
  <c r="DE129" i="12"/>
  <c r="DD129" i="12"/>
  <c r="DC129" i="12"/>
  <c r="DB129" i="12"/>
  <c r="DA129" i="12"/>
  <c r="CZ129" i="12"/>
  <c r="CY129" i="12"/>
  <c r="CX129" i="12"/>
  <c r="CW129" i="12"/>
  <c r="CV129" i="12"/>
  <c r="CU129" i="12"/>
  <c r="CT129" i="12"/>
  <c r="CS129" i="12"/>
  <c r="CR129" i="12"/>
  <c r="CQ129" i="12"/>
  <c r="CP129" i="12"/>
  <c r="CO129" i="12"/>
  <c r="CN129" i="12"/>
  <c r="CM129" i="12"/>
  <c r="CL129" i="12"/>
  <c r="CK129" i="12"/>
  <c r="CJ129" i="12"/>
  <c r="CI129" i="12"/>
  <c r="CH129" i="12"/>
  <c r="CG129" i="12"/>
  <c r="CF129" i="12"/>
  <c r="CE129" i="12"/>
  <c r="CD129" i="12"/>
  <c r="CC129" i="12"/>
  <c r="CB129" i="12"/>
  <c r="CA129" i="12"/>
  <c r="BZ129" i="12"/>
  <c r="BY129" i="12"/>
  <c r="BX129" i="12"/>
  <c r="BW129" i="12"/>
  <c r="BV129" i="12"/>
  <c r="BU129" i="12"/>
  <c r="BT129" i="12"/>
  <c r="BS129" i="12"/>
  <c r="BR129" i="12"/>
  <c r="BQ129" i="12"/>
  <c r="BP129" i="12"/>
  <c r="BO129" i="12"/>
  <c r="BN129" i="12"/>
  <c r="BM129" i="12"/>
  <c r="BL129" i="12"/>
  <c r="BK129" i="12"/>
  <c r="BJ129" i="12"/>
  <c r="BI129" i="12"/>
  <c r="BH129" i="12"/>
  <c r="BG129" i="12"/>
  <c r="BF129" i="12"/>
  <c r="BE129" i="12"/>
  <c r="BD129" i="12"/>
  <c r="BC129" i="12"/>
  <c r="BB129" i="12"/>
  <c r="BA129" i="12"/>
  <c r="AZ129" i="12"/>
  <c r="AY129" i="12"/>
  <c r="AX129" i="12"/>
  <c r="AW129" i="12"/>
  <c r="AV129" i="12"/>
  <c r="AU129" i="12"/>
  <c r="AT129" i="12"/>
  <c r="AS129" i="12"/>
  <c r="AR129" i="12"/>
  <c r="AQ129" i="12"/>
  <c r="AP129" i="12"/>
  <c r="AO129" i="12"/>
  <c r="AN129" i="12"/>
  <c r="AM129" i="12"/>
  <c r="AL129" i="12"/>
  <c r="AK129" i="12"/>
  <c r="AJ129" i="12"/>
  <c r="AI129" i="12"/>
  <c r="AH129" i="12"/>
  <c r="AG129" i="12"/>
  <c r="GQ128" i="12"/>
  <c r="GP128" i="12"/>
  <c r="GO128" i="12"/>
  <c r="GN128" i="12"/>
  <c r="GM128" i="12"/>
  <c r="GL128" i="12"/>
  <c r="GK128" i="12"/>
  <c r="GJ128" i="12"/>
  <c r="GI128" i="12"/>
  <c r="GH128" i="12"/>
  <c r="GG128" i="12"/>
  <c r="GF128" i="12"/>
  <c r="GE128" i="12"/>
  <c r="GD128" i="12"/>
  <c r="GC128" i="12"/>
  <c r="GB128" i="12"/>
  <c r="GA128" i="12"/>
  <c r="FZ128" i="12"/>
  <c r="FY128" i="12"/>
  <c r="FX128" i="12"/>
  <c r="FW128" i="12"/>
  <c r="FV128" i="12"/>
  <c r="FU128" i="12"/>
  <c r="FT128" i="12"/>
  <c r="FS128" i="12"/>
  <c r="FR128" i="12"/>
  <c r="FQ128" i="12"/>
  <c r="FP128" i="12"/>
  <c r="FO128" i="12"/>
  <c r="FN128" i="12"/>
  <c r="FM128" i="12"/>
  <c r="FL128" i="12"/>
  <c r="FK128" i="12"/>
  <c r="FJ128" i="12"/>
  <c r="FI128" i="12"/>
  <c r="FH128" i="12"/>
  <c r="FG128" i="12"/>
  <c r="FF128" i="12"/>
  <c r="FE128" i="12"/>
  <c r="FD128" i="12"/>
  <c r="FC128" i="12"/>
  <c r="FB128" i="12"/>
  <c r="FA128" i="12"/>
  <c r="EZ128" i="12"/>
  <c r="EY128" i="12"/>
  <c r="EX128" i="12"/>
  <c r="EW128" i="12"/>
  <c r="EG128" i="12"/>
  <c r="EF128" i="12"/>
  <c r="EE128" i="12"/>
  <c r="EC128" i="12"/>
  <c r="EB128" i="12"/>
  <c r="EA128" i="12"/>
  <c r="DZ128" i="12"/>
  <c r="DY128" i="12"/>
  <c r="DX128" i="12"/>
  <c r="DW128" i="12"/>
  <c r="DV128" i="12"/>
  <c r="DU128" i="12"/>
  <c r="DT128" i="12"/>
  <c r="DS128" i="12"/>
  <c r="DR128" i="12"/>
  <c r="DQ128" i="12"/>
  <c r="DP128" i="12"/>
  <c r="DO128" i="12"/>
  <c r="DN128" i="12"/>
  <c r="DM128" i="12"/>
  <c r="DL128" i="12"/>
  <c r="DK128" i="12"/>
  <c r="DJ128" i="12"/>
  <c r="DI128" i="12"/>
  <c r="DH128" i="12"/>
  <c r="DG128" i="12"/>
  <c r="DF128" i="12"/>
  <c r="DE128" i="12"/>
  <c r="DD128" i="12"/>
  <c r="DC128" i="12"/>
  <c r="DB128" i="12"/>
  <c r="DA128" i="12"/>
  <c r="CZ128" i="12"/>
  <c r="CY128" i="12"/>
  <c r="CX128" i="12"/>
  <c r="CW128" i="12"/>
  <c r="CV128" i="12"/>
  <c r="CU128" i="12"/>
  <c r="CT128" i="12"/>
  <c r="CS128" i="12"/>
  <c r="CR128" i="12"/>
  <c r="CQ128" i="12"/>
  <c r="CP128" i="12"/>
  <c r="CO128" i="12"/>
  <c r="CN128" i="12"/>
  <c r="CM128" i="12"/>
  <c r="CL128" i="12"/>
  <c r="CK128" i="12"/>
  <c r="CJ128" i="12"/>
  <c r="CI128" i="12"/>
  <c r="CH128" i="12"/>
  <c r="CG128" i="12"/>
  <c r="CF128" i="12"/>
  <c r="CD128" i="12"/>
  <c r="CC128" i="12"/>
  <c r="CB128" i="12"/>
  <c r="CA128" i="12"/>
  <c r="BZ128" i="12"/>
  <c r="BY128" i="12"/>
  <c r="BX128" i="12"/>
  <c r="BW128" i="12"/>
  <c r="BV128" i="12"/>
  <c r="BU128" i="12"/>
  <c r="BT128" i="12"/>
  <c r="BS128" i="12"/>
  <c r="BR128" i="12"/>
  <c r="BQ128" i="12"/>
  <c r="BP128" i="12"/>
  <c r="BO128" i="12"/>
  <c r="BN128" i="12"/>
  <c r="BM128" i="12"/>
  <c r="BL128" i="12"/>
  <c r="BK128" i="12"/>
  <c r="BJ128" i="12"/>
  <c r="BI128" i="12"/>
  <c r="BH128" i="12"/>
  <c r="BG128" i="12"/>
  <c r="BF128" i="12"/>
  <c r="BE128" i="12"/>
  <c r="BD128" i="12"/>
  <c r="BC128" i="12"/>
  <c r="BB128" i="12"/>
  <c r="BA128" i="12"/>
  <c r="AZ128" i="12"/>
  <c r="AY128" i="12"/>
  <c r="AX128" i="12"/>
  <c r="AW128" i="12"/>
  <c r="AV128" i="12"/>
  <c r="AU128" i="12"/>
  <c r="AT128" i="12"/>
  <c r="AS128" i="12"/>
  <c r="AR128" i="12"/>
  <c r="AQ128" i="12"/>
  <c r="AP128" i="12"/>
  <c r="AO128" i="12"/>
  <c r="AN128" i="12"/>
  <c r="AM128" i="12"/>
  <c r="AL128" i="12"/>
  <c r="AK128" i="12"/>
  <c r="AJ128" i="12"/>
  <c r="AI128" i="12"/>
  <c r="AH128" i="12"/>
  <c r="AG128" i="12"/>
  <c r="AF128" i="12"/>
  <c r="AE128" i="12"/>
  <c r="GQ127" i="12"/>
  <c r="GP127" i="12"/>
  <c r="GO127" i="12"/>
  <c r="GN127" i="12"/>
  <c r="GM127" i="12"/>
  <c r="GL127" i="12"/>
  <c r="GK127" i="12"/>
  <c r="GJ127" i="12"/>
  <c r="GI127" i="12"/>
  <c r="GH127" i="12"/>
  <c r="GG127" i="12"/>
  <c r="GF127" i="12"/>
  <c r="GE127" i="12"/>
  <c r="GD127" i="12"/>
  <c r="GC127" i="12"/>
  <c r="GB127" i="12"/>
  <c r="GA127" i="12"/>
  <c r="FZ127" i="12"/>
  <c r="FY127" i="12"/>
  <c r="FX127" i="12"/>
  <c r="FW127" i="12"/>
  <c r="FV127" i="12"/>
  <c r="FU127" i="12"/>
  <c r="FT127" i="12"/>
  <c r="FS127" i="12"/>
  <c r="FR127" i="12"/>
  <c r="FQ127" i="12"/>
  <c r="FP127" i="12"/>
  <c r="FO127" i="12"/>
  <c r="FN127" i="12"/>
  <c r="FM127" i="12"/>
  <c r="FL127" i="12"/>
  <c r="FK127" i="12"/>
  <c r="FJ127" i="12"/>
  <c r="FI127" i="12"/>
  <c r="FH127" i="12"/>
  <c r="FG127" i="12"/>
  <c r="FF127" i="12"/>
  <c r="FE127" i="12"/>
  <c r="FD127" i="12"/>
  <c r="FC127" i="12"/>
  <c r="FB127" i="12"/>
  <c r="FA127" i="12"/>
  <c r="EZ127" i="12"/>
  <c r="EY127" i="12"/>
  <c r="EX127" i="12"/>
  <c r="EW127" i="12"/>
  <c r="EB127" i="12"/>
  <c r="EA127" i="12"/>
  <c r="DZ127" i="12"/>
  <c r="DY127" i="12"/>
  <c r="DX127" i="12"/>
  <c r="DW127" i="12"/>
  <c r="DV127" i="12"/>
  <c r="DU127" i="12"/>
  <c r="DT127" i="12"/>
  <c r="DS127" i="12"/>
  <c r="DR127" i="12"/>
  <c r="DQ127" i="12"/>
  <c r="DP127" i="12"/>
  <c r="DO127" i="12"/>
  <c r="DN127" i="12"/>
  <c r="DM127" i="12"/>
  <c r="DL127" i="12"/>
  <c r="DK127" i="12"/>
  <c r="DJ127" i="12"/>
  <c r="DI127" i="12"/>
  <c r="DH127" i="12"/>
  <c r="DG127" i="12"/>
  <c r="DF127" i="12"/>
  <c r="DE127" i="12"/>
  <c r="DD127" i="12"/>
  <c r="DC127" i="12"/>
  <c r="DB127" i="12"/>
  <c r="DA127" i="12"/>
  <c r="CZ127" i="12"/>
  <c r="CY127" i="12"/>
  <c r="CX127" i="12"/>
  <c r="CW127" i="12"/>
  <c r="CV127" i="12"/>
  <c r="CU127" i="12"/>
  <c r="CT127" i="12"/>
  <c r="CS127" i="12"/>
  <c r="CR127" i="12"/>
  <c r="CQ127" i="12"/>
  <c r="CP127" i="12"/>
  <c r="CO127" i="12"/>
  <c r="CN127" i="12"/>
  <c r="CM127" i="12"/>
  <c r="CL127" i="12"/>
  <c r="CK127" i="12"/>
  <c r="CJ127" i="12"/>
  <c r="CI127" i="12"/>
  <c r="CH127" i="12"/>
  <c r="CG127" i="12"/>
  <c r="CF127" i="12"/>
  <c r="CE127" i="12"/>
  <c r="CD127" i="12"/>
  <c r="CC127" i="12"/>
  <c r="CB127" i="12"/>
  <c r="CA127" i="12"/>
  <c r="BZ127" i="12"/>
  <c r="BY127" i="12"/>
  <c r="BX127" i="12"/>
  <c r="BW127" i="12"/>
  <c r="BV127" i="12"/>
  <c r="BU127" i="12"/>
  <c r="BT127" i="12"/>
  <c r="BS127" i="12"/>
  <c r="BR127" i="12"/>
  <c r="BQ127" i="12"/>
  <c r="BP127" i="12"/>
  <c r="BO127" i="12"/>
  <c r="BN127" i="12"/>
  <c r="BM127" i="12"/>
  <c r="BL127" i="12"/>
  <c r="BK127" i="12"/>
  <c r="BJ127" i="12"/>
  <c r="BI127" i="12"/>
  <c r="BH127" i="12"/>
  <c r="BG127" i="12"/>
  <c r="BF127" i="12"/>
  <c r="BE127" i="12"/>
  <c r="BD127" i="12"/>
  <c r="BC127" i="12"/>
  <c r="BB127" i="12"/>
  <c r="BA127" i="12"/>
  <c r="AZ127" i="12"/>
  <c r="AY127" i="12"/>
  <c r="AX127" i="12"/>
  <c r="AW127" i="12"/>
  <c r="AV127" i="12"/>
  <c r="AU127" i="12"/>
  <c r="AT127" i="12"/>
  <c r="AS127" i="12"/>
  <c r="AR127" i="12"/>
  <c r="AQ127" i="12"/>
  <c r="AP127" i="12"/>
  <c r="AO127" i="12"/>
  <c r="AN127" i="12"/>
  <c r="AM127" i="12"/>
  <c r="AL127" i="12"/>
  <c r="AK127" i="12"/>
  <c r="AJ127" i="12"/>
  <c r="AI127" i="12"/>
  <c r="AH127" i="12"/>
  <c r="AG127" i="12"/>
  <c r="AF127" i="12"/>
  <c r="AE127" i="12"/>
  <c r="AD127" i="12"/>
  <c r="GQ126" i="12"/>
  <c r="GP126" i="12"/>
  <c r="GO126" i="12"/>
  <c r="GN126" i="12"/>
  <c r="GM126" i="12"/>
  <c r="GL126" i="12"/>
  <c r="GK126" i="12"/>
  <c r="GJ126" i="12"/>
  <c r="GI126" i="12"/>
  <c r="GH126" i="12"/>
  <c r="GG126" i="12"/>
  <c r="GF126" i="12"/>
  <c r="GE126" i="12"/>
  <c r="GD126" i="12"/>
  <c r="GC126" i="12"/>
  <c r="GB126" i="12"/>
  <c r="GA126" i="12"/>
  <c r="FZ126" i="12"/>
  <c r="FY126" i="12"/>
  <c r="FX126" i="12"/>
  <c r="FW126" i="12"/>
  <c r="FV126" i="12"/>
  <c r="FU126" i="12"/>
  <c r="FT126" i="12"/>
  <c r="FS126" i="12"/>
  <c r="FR126" i="12"/>
  <c r="FQ126" i="12"/>
  <c r="FP126" i="12"/>
  <c r="FO126" i="12"/>
  <c r="FN126" i="12"/>
  <c r="FM126" i="12"/>
  <c r="FL126" i="12"/>
  <c r="FK126" i="12"/>
  <c r="FJ126" i="12"/>
  <c r="FI126" i="12"/>
  <c r="FF126" i="12"/>
  <c r="FE126" i="12"/>
  <c r="FD126" i="12"/>
  <c r="FC126" i="12"/>
  <c r="FB126" i="12"/>
  <c r="FA126" i="12"/>
  <c r="EZ126" i="12"/>
  <c r="EY126" i="12"/>
  <c r="EX126" i="12"/>
  <c r="EW126" i="12"/>
  <c r="EA126" i="12"/>
  <c r="DZ126" i="12"/>
  <c r="DY126" i="12"/>
  <c r="DX126" i="12"/>
  <c r="DW126" i="12"/>
  <c r="DV126" i="12"/>
  <c r="DU126" i="12"/>
  <c r="DT126" i="12"/>
  <c r="DS126" i="12"/>
  <c r="DR126" i="12"/>
  <c r="DQ126" i="12"/>
  <c r="DP126" i="12"/>
  <c r="DO126" i="12"/>
  <c r="DN126" i="12"/>
  <c r="DM126" i="12"/>
  <c r="DL126" i="12"/>
  <c r="DK126" i="12"/>
  <c r="DJ126" i="12"/>
  <c r="DI126" i="12"/>
  <c r="DH126" i="12"/>
  <c r="DG126" i="12"/>
  <c r="DF126" i="12"/>
  <c r="DE126" i="12"/>
  <c r="DD126" i="12"/>
  <c r="DC126" i="12"/>
  <c r="DB126" i="12"/>
  <c r="DA126" i="12"/>
  <c r="CZ126" i="12"/>
  <c r="CY126" i="12"/>
  <c r="CX126" i="12"/>
  <c r="CW126" i="12"/>
  <c r="CV126" i="12"/>
  <c r="CU126" i="12"/>
  <c r="CT126" i="12"/>
  <c r="CS126" i="12"/>
  <c r="CR126" i="12"/>
  <c r="CQ126" i="12"/>
  <c r="CP126" i="12"/>
  <c r="CO126" i="12"/>
  <c r="CN126" i="12"/>
  <c r="CM126" i="12"/>
  <c r="CL126" i="12"/>
  <c r="CK126" i="12"/>
  <c r="CJ126" i="12"/>
  <c r="CI126" i="12"/>
  <c r="CH126" i="12"/>
  <c r="CG126" i="12"/>
  <c r="CF126" i="12"/>
  <c r="CE126" i="12"/>
  <c r="CD126" i="12"/>
  <c r="CC126" i="12"/>
  <c r="CB126" i="12"/>
  <c r="CA126" i="12"/>
  <c r="BZ126" i="12"/>
  <c r="BY126" i="12"/>
  <c r="BX126" i="12"/>
  <c r="BW126" i="12"/>
  <c r="BV126" i="12"/>
  <c r="BU126" i="12"/>
  <c r="BT126" i="12"/>
  <c r="BS126" i="12"/>
  <c r="BR126" i="12"/>
  <c r="BQ126" i="12"/>
  <c r="BP126" i="12"/>
  <c r="BO126" i="12"/>
  <c r="BN126" i="12"/>
  <c r="BM126" i="12"/>
  <c r="BL126" i="12"/>
  <c r="BK126" i="12"/>
  <c r="BJ126" i="12"/>
  <c r="BI126" i="12"/>
  <c r="BH126" i="12"/>
  <c r="BG126" i="12"/>
  <c r="BF126" i="12"/>
  <c r="BE126" i="12"/>
  <c r="BD126" i="12"/>
  <c r="BC126" i="12"/>
  <c r="BB126" i="12"/>
  <c r="BA126" i="12"/>
  <c r="AZ126" i="12"/>
  <c r="AY126" i="12"/>
  <c r="AX126" i="12"/>
  <c r="AW126" i="12"/>
  <c r="AV126" i="12"/>
  <c r="AU126" i="12"/>
  <c r="AT126" i="12"/>
  <c r="AS126" i="12"/>
  <c r="AR126" i="12"/>
  <c r="AQ126" i="12"/>
  <c r="AP126" i="12"/>
  <c r="AO126" i="12"/>
  <c r="AN126" i="12"/>
  <c r="AM126" i="12"/>
  <c r="AL126" i="12"/>
  <c r="AK126" i="12"/>
  <c r="AJ126" i="12"/>
  <c r="AI126" i="12"/>
  <c r="AH126" i="12"/>
  <c r="AG126" i="12"/>
  <c r="AF126" i="12"/>
  <c r="AE126" i="12"/>
  <c r="AD126" i="12"/>
  <c r="AC126" i="12"/>
  <c r="GQ125" i="12"/>
  <c r="GP125" i="12"/>
  <c r="GO125" i="12"/>
  <c r="GN125" i="12"/>
  <c r="GM125" i="12"/>
  <c r="GL125" i="12"/>
  <c r="GK125" i="12"/>
  <c r="GJ125" i="12"/>
  <c r="GI125" i="12"/>
  <c r="GH125" i="12"/>
  <c r="GG125" i="12"/>
  <c r="GF125" i="12"/>
  <c r="GE125" i="12"/>
  <c r="GD125" i="12"/>
  <c r="GC125" i="12"/>
  <c r="GB125" i="12"/>
  <c r="GA125" i="12"/>
  <c r="FZ125" i="12"/>
  <c r="FY125" i="12"/>
  <c r="FX125" i="12"/>
  <c r="FW125" i="12"/>
  <c r="FV125" i="12"/>
  <c r="FU125" i="12"/>
  <c r="FT125" i="12"/>
  <c r="FS125" i="12"/>
  <c r="FR125" i="12"/>
  <c r="FQ125" i="12"/>
  <c r="FP125" i="12"/>
  <c r="FO125" i="12"/>
  <c r="FN125" i="12"/>
  <c r="FM125" i="12"/>
  <c r="FL125" i="12"/>
  <c r="FK125" i="12"/>
  <c r="FB125" i="12"/>
  <c r="FA125" i="12"/>
  <c r="EZ125" i="12"/>
  <c r="EY125" i="12"/>
  <c r="EX125" i="12"/>
  <c r="EW125" i="12"/>
  <c r="DZ125" i="12"/>
  <c r="DY125" i="12"/>
  <c r="DX125" i="12"/>
  <c r="DW125" i="12"/>
  <c r="DV125" i="12"/>
  <c r="DU125" i="12"/>
  <c r="DT125" i="12"/>
  <c r="DS125" i="12"/>
  <c r="DR125" i="12"/>
  <c r="DQ125" i="12"/>
  <c r="DP125" i="12"/>
  <c r="DO125" i="12"/>
  <c r="DN125" i="12"/>
  <c r="DM125" i="12"/>
  <c r="DL125" i="12"/>
  <c r="DK125" i="12"/>
  <c r="DJ125" i="12"/>
  <c r="DI125" i="12"/>
  <c r="DH125" i="12"/>
  <c r="DG125" i="12"/>
  <c r="DF125" i="12"/>
  <c r="DE125" i="12"/>
  <c r="DD125" i="12"/>
  <c r="DC125" i="12"/>
  <c r="DB125" i="12"/>
  <c r="DA125" i="12"/>
  <c r="CZ125" i="12"/>
  <c r="CY125" i="12"/>
  <c r="CX125" i="12"/>
  <c r="CW125" i="12"/>
  <c r="CV125" i="12"/>
  <c r="CU125" i="12"/>
  <c r="CT125" i="12"/>
  <c r="CS125" i="12"/>
  <c r="CR125" i="12"/>
  <c r="CQ125" i="12"/>
  <c r="CP125" i="12"/>
  <c r="CO125" i="12"/>
  <c r="CN125" i="12"/>
  <c r="CM125" i="12"/>
  <c r="CL125" i="12"/>
  <c r="CK125" i="12"/>
  <c r="CJ125" i="12"/>
  <c r="CI125" i="12"/>
  <c r="CH125" i="12"/>
  <c r="CG125" i="12"/>
  <c r="CF125" i="12"/>
  <c r="CE125" i="12"/>
  <c r="CD125" i="12"/>
  <c r="CC125" i="12"/>
  <c r="CB125" i="12"/>
  <c r="CA125" i="12"/>
  <c r="BZ125" i="12"/>
  <c r="BY125" i="12"/>
  <c r="BX125" i="12"/>
  <c r="BW125" i="12"/>
  <c r="BV125" i="12"/>
  <c r="BU125" i="12"/>
  <c r="BT125" i="12"/>
  <c r="BS125" i="12"/>
  <c r="BR125" i="12"/>
  <c r="BQ125" i="12"/>
  <c r="BP125" i="12"/>
  <c r="BO125" i="12"/>
  <c r="BN125" i="12"/>
  <c r="BM125" i="12"/>
  <c r="BL125" i="12"/>
  <c r="BK125" i="12"/>
  <c r="BJ125" i="12"/>
  <c r="BI125" i="12"/>
  <c r="BH125" i="12"/>
  <c r="BG125" i="12"/>
  <c r="BF125" i="12"/>
  <c r="BE125" i="12"/>
  <c r="BD125" i="12"/>
  <c r="BC125" i="12"/>
  <c r="BB125" i="12"/>
  <c r="BA125" i="12"/>
  <c r="AZ125" i="12"/>
  <c r="AY125" i="12"/>
  <c r="AX125" i="12"/>
  <c r="AW125" i="12"/>
  <c r="AV125" i="12"/>
  <c r="AU125" i="12"/>
  <c r="AT125" i="12"/>
  <c r="AS125" i="12"/>
  <c r="AR125" i="12"/>
  <c r="AQ125" i="12"/>
  <c r="AP125" i="12"/>
  <c r="AO125" i="12"/>
  <c r="AN125" i="12"/>
  <c r="AM125" i="12"/>
  <c r="AL125" i="12"/>
  <c r="AK125" i="12"/>
  <c r="AJ125" i="12"/>
  <c r="AI125" i="12"/>
  <c r="AH125" i="12"/>
  <c r="AG125" i="12"/>
  <c r="AF125" i="12"/>
  <c r="AE125" i="12"/>
  <c r="AD125" i="12"/>
  <c r="GQ124" i="12"/>
  <c r="GP124" i="12"/>
  <c r="GO124" i="12"/>
  <c r="GN124" i="12"/>
  <c r="GM124" i="12"/>
  <c r="GL124" i="12"/>
  <c r="GK124" i="12"/>
  <c r="GJ124" i="12"/>
  <c r="GI124" i="12"/>
  <c r="GH124" i="12"/>
  <c r="GG124" i="12"/>
  <c r="GF124" i="12"/>
  <c r="GE124" i="12"/>
  <c r="GD124" i="12"/>
  <c r="GC124" i="12"/>
  <c r="GB124" i="12"/>
  <c r="GA124" i="12"/>
  <c r="FZ124" i="12"/>
  <c r="FY124" i="12"/>
  <c r="FX124" i="12"/>
  <c r="FW124" i="12"/>
  <c r="FV124" i="12"/>
  <c r="FU124" i="12"/>
  <c r="FT124" i="12"/>
  <c r="FL124" i="12"/>
  <c r="FK124" i="12"/>
  <c r="FA124" i="12"/>
  <c r="EZ124" i="12"/>
  <c r="EY124" i="12"/>
  <c r="EX124" i="12"/>
  <c r="EW124" i="12"/>
  <c r="DZ124" i="12"/>
  <c r="DY124" i="12"/>
  <c r="DX124" i="12"/>
  <c r="DW124" i="12"/>
  <c r="DV124" i="12"/>
  <c r="DU124" i="12"/>
  <c r="DT124" i="12"/>
  <c r="DS124" i="12"/>
  <c r="DR124" i="12"/>
  <c r="DQ124" i="12"/>
  <c r="DP124" i="12"/>
  <c r="DO124" i="12"/>
  <c r="DN124" i="12"/>
  <c r="DM124" i="12"/>
  <c r="DL124" i="12"/>
  <c r="DK124" i="12"/>
  <c r="DJ124" i="12"/>
  <c r="DI124" i="12"/>
  <c r="DH124" i="12"/>
  <c r="DG124" i="12"/>
  <c r="DF124" i="12"/>
  <c r="DE124" i="12"/>
  <c r="DD124" i="12"/>
  <c r="DC124" i="12"/>
  <c r="DB124" i="12"/>
  <c r="DA124" i="12"/>
  <c r="CZ124" i="12"/>
  <c r="CY124" i="12"/>
  <c r="CX124" i="12"/>
  <c r="CW124" i="12"/>
  <c r="CV124" i="12"/>
  <c r="CU124" i="12"/>
  <c r="CT124" i="12"/>
  <c r="CS124" i="12"/>
  <c r="CR124" i="12"/>
  <c r="CQ124" i="12"/>
  <c r="CP124" i="12"/>
  <c r="CO124" i="12"/>
  <c r="CN124" i="12"/>
  <c r="CM124" i="12"/>
  <c r="CL124" i="12"/>
  <c r="CK124" i="12"/>
  <c r="CJ124" i="12"/>
  <c r="CI124" i="12"/>
  <c r="CH124" i="12"/>
  <c r="CG124" i="12"/>
  <c r="CF124" i="12"/>
  <c r="CE124" i="12"/>
  <c r="CD124" i="12"/>
  <c r="CC124" i="12"/>
  <c r="CB124" i="12"/>
  <c r="CA124" i="12"/>
  <c r="BZ124" i="12"/>
  <c r="BY124" i="12"/>
  <c r="BX124" i="12"/>
  <c r="BW124" i="12"/>
  <c r="BV124" i="12"/>
  <c r="BU124" i="12"/>
  <c r="BT124" i="12"/>
  <c r="BS124" i="12"/>
  <c r="BR124" i="12"/>
  <c r="BQ124" i="12"/>
  <c r="BP124" i="12"/>
  <c r="BO124" i="12"/>
  <c r="BN124" i="12"/>
  <c r="BM124" i="12"/>
  <c r="BL124" i="12"/>
  <c r="BK124" i="12"/>
  <c r="BJ124" i="12"/>
  <c r="BI124" i="12"/>
  <c r="BH124" i="12"/>
  <c r="BG124" i="12"/>
  <c r="BF124" i="12"/>
  <c r="BE124" i="12"/>
  <c r="BD124" i="12"/>
  <c r="BC124" i="12"/>
  <c r="BB124" i="12"/>
  <c r="BA124" i="12"/>
  <c r="AZ124" i="12"/>
  <c r="AY124" i="12"/>
  <c r="AX124" i="12"/>
  <c r="AW124" i="12"/>
  <c r="AV124" i="12"/>
  <c r="AU124" i="12"/>
  <c r="AT124" i="12"/>
  <c r="AS124" i="12"/>
  <c r="AR124" i="12"/>
  <c r="AQ124" i="12"/>
  <c r="AP124" i="12"/>
  <c r="AO124" i="12"/>
  <c r="AN124" i="12"/>
  <c r="AM124" i="12"/>
  <c r="AL124" i="12"/>
  <c r="AK124" i="12"/>
  <c r="AJ124" i="12"/>
  <c r="AI124" i="12"/>
  <c r="AH124" i="12"/>
  <c r="AG124" i="12"/>
  <c r="AF124" i="12"/>
  <c r="AE124" i="12"/>
  <c r="AD124" i="12"/>
  <c r="GQ123" i="12"/>
  <c r="GP123" i="12"/>
  <c r="GO123" i="12"/>
  <c r="GN123" i="12"/>
  <c r="GM123" i="12"/>
  <c r="GL123" i="12"/>
  <c r="GK123" i="12"/>
  <c r="GJ123" i="12"/>
  <c r="GI123" i="12"/>
  <c r="GH123" i="12"/>
  <c r="GG123" i="12"/>
  <c r="GF123" i="12"/>
  <c r="GE123" i="12"/>
  <c r="GD123" i="12"/>
  <c r="GC123" i="12"/>
  <c r="GB123" i="12"/>
  <c r="GA123" i="12"/>
  <c r="FZ123" i="12"/>
  <c r="FY123" i="12"/>
  <c r="FX123" i="12"/>
  <c r="FA123" i="12"/>
  <c r="EZ123" i="12"/>
  <c r="EY123" i="12"/>
  <c r="EX123" i="12"/>
  <c r="EW123" i="12"/>
  <c r="DZ123" i="12"/>
  <c r="DY123" i="12"/>
  <c r="DX123" i="12"/>
  <c r="DW123" i="12"/>
  <c r="DV123" i="12"/>
  <c r="DU123" i="12"/>
  <c r="DT123" i="12"/>
  <c r="DS123" i="12"/>
  <c r="DR123" i="12"/>
  <c r="DQ123" i="12"/>
  <c r="DP123" i="12"/>
  <c r="DO123" i="12"/>
  <c r="DN123" i="12"/>
  <c r="DM123" i="12"/>
  <c r="DL123" i="12"/>
  <c r="DK123" i="12"/>
  <c r="DJ123" i="12"/>
  <c r="DI123" i="12"/>
  <c r="DH123" i="12"/>
  <c r="DG123" i="12"/>
  <c r="DF123" i="12"/>
  <c r="DE123" i="12"/>
  <c r="DD123" i="12"/>
  <c r="DC123" i="12"/>
  <c r="DB123" i="12"/>
  <c r="DA123" i="12"/>
  <c r="CZ123" i="12"/>
  <c r="CY123" i="12"/>
  <c r="CX123" i="12"/>
  <c r="CW123" i="12"/>
  <c r="CV123" i="12"/>
  <c r="CU123" i="12"/>
  <c r="CT123" i="12"/>
  <c r="CS123" i="12"/>
  <c r="CR123" i="12"/>
  <c r="CQ123" i="12"/>
  <c r="CP123" i="12"/>
  <c r="CO123" i="12"/>
  <c r="CN123" i="12"/>
  <c r="CM123" i="12"/>
  <c r="CL123" i="12"/>
  <c r="CK123" i="12"/>
  <c r="CJ123" i="12"/>
  <c r="CI123" i="12"/>
  <c r="CH123" i="12"/>
  <c r="CG123" i="12"/>
  <c r="CF123" i="12"/>
  <c r="CE123" i="12"/>
  <c r="CD123" i="12"/>
  <c r="CC123" i="12"/>
  <c r="CB123" i="12"/>
  <c r="CA123" i="12"/>
  <c r="BZ123" i="12"/>
  <c r="BY123" i="12"/>
  <c r="BX123" i="12"/>
  <c r="BW123" i="12"/>
  <c r="BV123" i="12"/>
  <c r="BU123" i="12"/>
  <c r="BT123" i="12"/>
  <c r="BS123" i="12"/>
  <c r="BR123" i="12"/>
  <c r="BQ123" i="12"/>
  <c r="BP123" i="12"/>
  <c r="BO123" i="12"/>
  <c r="BN123" i="12"/>
  <c r="BM123" i="12"/>
  <c r="BL123" i="12"/>
  <c r="BK123" i="12"/>
  <c r="BJ123" i="12"/>
  <c r="BI123" i="12"/>
  <c r="BH123" i="12"/>
  <c r="BG123" i="12"/>
  <c r="BF123" i="12"/>
  <c r="BE123" i="12"/>
  <c r="BD123" i="12"/>
  <c r="BC123" i="12"/>
  <c r="BB123" i="12"/>
  <c r="BA123" i="12"/>
  <c r="AZ123" i="12"/>
  <c r="AY123" i="12"/>
  <c r="AX123" i="12"/>
  <c r="AW123" i="12"/>
  <c r="AV123" i="12"/>
  <c r="AU123" i="12"/>
  <c r="AT123" i="12"/>
  <c r="AS123" i="12"/>
  <c r="AR123" i="12"/>
  <c r="AQ123" i="12"/>
  <c r="AP123" i="12"/>
  <c r="AO123" i="12"/>
  <c r="AN123" i="12"/>
  <c r="AM123" i="12"/>
  <c r="AL123" i="12"/>
  <c r="AK123" i="12"/>
  <c r="AJ123" i="12"/>
  <c r="AI123" i="12"/>
  <c r="AH123" i="12"/>
  <c r="AG123" i="12"/>
  <c r="AF123" i="12"/>
  <c r="AE123" i="12"/>
  <c r="AD123" i="12"/>
  <c r="GS122" i="12"/>
  <c r="GR122" i="12"/>
  <c r="GQ122" i="12"/>
  <c r="GP122" i="12"/>
  <c r="GO122" i="12"/>
  <c r="GN122" i="12"/>
  <c r="GM122" i="12"/>
  <c r="GL122" i="12"/>
  <c r="GK122" i="12"/>
  <c r="GJ122" i="12"/>
  <c r="GI122" i="12"/>
  <c r="GH122" i="12"/>
  <c r="GG122" i="12"/>
  <c r="GF122" i="12"/>
  <c r="GE122" i="12"/>
  <c r="GD122" i="12"/>
  <c r="GC122" i="12"/>
  <c r="GB122" i="12"/>
  <c r="GA122" i="12"/>
  <c r="FZ122" i="12"/>
  <c r="FY122" i="12"/>
  <c r="FX122" i="12"/>
  <c r="FA122" i="12"/>
  <c r="EZ122" i="12"/>
  <c r="EY122" i="12"/>
  <c r="EX122" i="12"/>
  <c r="EW122" i="12"/>
  <c r="DX122" i="12"/>
  <c r="DW122" i="12"/>
  <c r="DV122" i="12"/>
  <c r="DU122" i="12"/>
  <c r="DT122" i="12"/>
  <c r="DS122" i="12"/>
  <c r="DR122" i="12"/>
  <c r="DQ122" i="12"/>
  <c r="DP122" i="12"/>
  <c r="DO122" i="12"/>
  <c r="DN122" i="12"/>
  <c r="DM122" i="12"/>
  <c r="DL122" i="12"/>
  <c r="DK122" i="12"/>
  <c r="DJ122" i="12"/>
  <c r="DI122" i="12"/>
  <c r="DH122" i="12"/>
  <c r="DG122" i="12"/>
  <c r="DF122" i="12"/>
  <c r="DE122" i="12"/>
  <c r="DD122" i="12"/>
  <c r="DC122" i="12"/>
  <c r="DB122" i="12"/>
  <c r="DA122" i="12"/>
  <c r="CZ122" i="12"/>
  <c r="CY122" i="12"/>
  <c r="CX122" i="12"/>
  <c r="CW122" i="12"/>
  <c r="CV122" i="12"/>
  <c r="CU122" i="12"/>
  <c r="CT122" i="12"/>
  <c r="CS122" i="12"/>
  <c r="CR122" i="12"/>
  <c r="CQ122" i="12"/>
  <c r="CP122" i="12"/>
  <c r="CO122" i="12"/>
  <c r="CN122" i="12"/>
  <c r="CM122" i="12"/>
  <c r="CL122" i="12"/>
  <c r="CK122" i="12"/>
  <c r="CJ122" i="12"/>
  <c r="CI122" i="12"/>
  <c r="CH122" i="12"/>
  <c r="CG122" i="12"/>
  <c r="CF122" i="12"/>
  <c r="CE122" i="12"/>
  <c r="CD122" i="12"/>
  <c r="CC122" i="12"/>
  <c r="CB122" i="12"/>
  <c r="CA122" i="12"/>
  <c r="BZ122" i="12"/>
  <c r="BY122" i="12"/>
  <c r="BX122" i="12"/>
  <c r="BW122" i="12"/>
  <c r="BV122" i="12"/>
  <c r="BU122" i="12"/>
  <c r="BT122" i="12"/>
  <c r="BS122" i="12"/>
  <c r="BR122" i="12"/>
  <c r="BQ122" i="12"/>
  <c r="BP122" i="12"/>
  <c r="BO122" i="12"/>
  <c r="BN122" i="12"/>
  <c r="BM122" i="12"/>
  <c r="BL122" i="12"/>
  <c r="BK122" i="12"/>
  <c r="BJ122" i="12"/>
  <c r="BI122" i="12"/>
  <c r="BH122" i="12"/>
  <c r="BG122" i="12"/>
  <c r="BF122" i="12"/>
  <c r="BE122" i="12"/>
  <c r="BD122" i="12"/>
  <c r="BC122" i="12"/>
  <c r="BB122" i="12"/>
  <c r="BA122" i="12"/>
  <c r="AZ122" i="12"/>
  <c r="AY122" i="12"/>
  <c r="AX122" i="12"/>
  <c r="AW122" i="12"/>
  <c r="AV122" i="12"/>
  <c r="AU122" i="12"/>
  <c r="AT122" i="12"/>
  <c r="AS122" i="12"/>
  <c r="AR122" i="12"/>
  <c r="AQ122" i="12"/>
  <c r="AP122" i="12"/>
  <c r="AO122" i="12"/>
  <c r="AN122" i="12"/>
  <c r="AM122" i="12"/>
  <c r="AL122" i="12"/>
  <c r="AK122" i="12"/>
  <c r="AJ122" i="12"/>
  <c r="AI122" i="12"/>
  <c r="AH122" i="12"/>
  <c r="AG122" i="12"/>
  <c r="AF122" i="12"/>
  <c r="AE122" i="12"/>
  <c r="GT121" i="12"/>
  <c r="GS121" i="12"/>
  <c r="GR121" i="12"/>
  <c r="GQ121" i="12"/>
  <c r="GP121" i="12"/>
  <c r="GO121" i="12"/>
  <c r="GN121" i="12"/>
  <c r="GM121" i="12"/>
  <c r="GL121" i="12"/>
  <c r="GK121" i="12"/>
  <c r="GJ121" i="12"/>
  <c r="GI121" i="12"/>
  <c r="GH121" i="12"/>
  <c r="GG121" i="12"/>
  <c r="GF121" i="12"/>
  <c r="GE121" i="12"/>
  <c r="GD121" i="12"/>
  <c r="GC121" i="12"/>
  <c r="GB121" i="12"/>
  <c r="GA121" i="12"/>
  <c r="FZ121" i="12"/>
  <c r="FY121" i="12"/>
  <c r="FX121" i="12"/>
  <c r="FW121" i="12"/>
  <c r="FA121" i="12"/>
  <c r="EZ121" i="12"/>
  <c r="EY121" i="12"/>
  <c r="EX121" i="12"/>
  <c r="EW121" i="12"/>
  <c r="EV121" i="12"/>
  <c r="DW121" i="12"/>
  <c r="DV121" i="12"/>
  <c r="DU121" i="12"/>
  <c r="DS121" i="12"/>
  <c r="DR121" i="12"/>
  <c r="DO121" i="12"/>
  <c r="DN121" i="12"/>
  <c r="DM121" i="12"/>
  <c r="DL121" i="12"/>
  <c r="DK121" i="12"/>
  <c r="DJ121" i="12"/>
  <c r="DI121" i="12"/>
  <c r="DH121" i="12"/>
  <c r="DG121" i="12"/>
  <c r="DF121" i="12"/>
  <c r="DE121" i="12"/>
  <c r="DD121" i="12"/>
  <c r="DC121" i="12"/>
  <c r="DB121" i="12"/>
  <c r="DA121" i="12"/>
  <c r="CZ121" i="12"/>
  <c r="CY121" i="12"/>
  <c r="CX121" i="12"/>
  <c r="CW121" i="12"/>
  <c r="CV121" i="12"/>
  <c r="CU121" i="12"/>
  <c r="CT121" i="12"/>
  <c r="CS121" i="12"/>
  <c r="CR121" i="12"/>
  <c r="CQ121" i="12"/>
  <c r="CP121" i="12"/>
  <c r="CO121" i="12"/>
  <c r="CN121" i="12"/>
  <c r="CM121" i="12"/>
  <c r="CL121" i="12"/>
  <c r="CK121" i="12"/>
  <c r="CJ121" i="12"/>
  <c r="CI121" i="12"/>
  <c r="CH121" i="12"/>
  <c r="CG121" i="12"/>
  <c r="CF121" i="12"/>
  <c r="CE121" i="12"/>
  <c r="CD121" i="12"/>
  <c r="CC121" i="12"/>
  <c r="CB121" i="12"/>
  <c r="CA121" i="12"/>
  <c r="BZ121" i="12"/>
  <c r="BY121" i="12"/>
  <c r="BX121" i="12"/>
  <c r="BW121" i="12"/>
  <c r="BV121" i="12"/>
  <c r="BU121" i="12"/>
  <c r="BT121" i="12"/>
  <c r="BS121" i="12"/>
  <c r="BR121" i="12"/>
  <c r="BQ121" i="12"/>
  <c r="BP121" i="12"/>
  <c r="BO121" i="12"/>
  <c r="BN121" i="12"/>
  <c r="BM121" i="12"/>
  <c r="BL121" i="12"/>
  <c r="BK121" i="12"/>
  <c r="BJ121" i="12"/>
  <c r="BI121" i="12"/>
  <c r="BH121" i="12"/>
  <c r="BG121" i="12"/>
  <c r="BF121" i="12"/>
  <c r="BE121" i="12"/>
  <c r="BD121" i="12"/>
  <c r="BC121" i="12"/>
  <c r="BB121" i="12"/>
  <c r="BA121" i="12"/>
  <c r="AZ121" i="12"/>
  <c r="AY121" i="12"/>
  <c r="AX121" i="12"/>
  <c r="AW121" i="12"/>
  <c r="AV121" i="12"/>
  <c r="AU121" i="12"/>
  <c r="AT121" i="12"/>
  <c r="AS121" i="12"/>
  <c r="AR121" i="12"/>
  <c r="AQ121" i="12"/>
  <c r="AP121" i="12"/>
  <c r="AO121" i="12"/>
  <c r="AN121" i="12"/>
  <c r="AM121" i="12"/>
  <c r="AL121" i="12"/>
  <c r="AK121" i="12"/>
  <c r="AJ121" i="12"/>
  <c r="AI121" i="12"/>
  <c r="AH121" i="12"/>
  <c r="AG121" i="12"/>
  <c r="AF121" i="12"/>
  <c r="GU120" i="12"/>
  <c r="GT120" i="12"/>
  <c r="GS120" i="12"/>
  <c r="GR120" i="12"/>
  <c r="GQ120" i="12"/>
  <c r="GP120" i="12"/>
  <c r="GO120" i="12"/>
  <c r="GN120" i="12"/>
  <c r="GM120" i="12"/>
  <c r="GL120" i="12"/>
  <c r="GK120" i="12"/>
  <c r="GJ120" i="12"/>
  <c r="GI120" i="12"/>
  <c r="GH120" i="12"/>
  <c r="GG120" i="12"/>
  <c r="GF120" i="12"/>
  <c r="GE120" i="12"/>
  <c r="GD120" i="12"/>
  <c r="GC120" i="12"/>
  <c r="GB120" i="12"/>
  <c r="GA120" i="12"/>
  <c r="FZ120" i="12"/>
  <c r="FY120" i="12"/>
  <c r="FX120" i="12"/>
  <c r="FW120" i="12"/>
  <c r="FA120" i="12"/>
  <c r="EZ120" i="12"/>
  <c r="EY120" i="12"/>
  <c r="EX120" i="12"/>
  <c r="EW120" i="12"/>
  <c r="EV120" i="12"/>
  <c r="DM120" i="12"/>
  <c r="DL120" i="12"/>
  <c r="DK120" i="12"/>
  <c r="DJ120" i="12"/>
  <c r="DI120" i="12"/>
  <c r="DH120" i="12"/>
  <c r="DG120" i="12"/>
  <c r="DF120" i="12"/>
  <c r="DE120" i="12"/>
  <c r="DD120" i="12"/>
  <c r="DC120" i="12"/>
  <c r="DB120" i="12"/>
  <c r="DA120" i="12"/>
  <c r="CZ120" i="12"/>
  <c r="CY120" i="12"/>
  <c r="CX120" i="12"/>
  <c r="CW120" i="12"/>
  <c r="CV120" i="12"/>
  <c r="CU120" i="12"/>
  <c r="CT120" i="12"/>
  <c r="CS120" i="12"/>
  <c r="CR120" i="12"/>
  <c r="CQ120" i="12"/>
  <c r="CP120" i="12"/>
  <c r="CO120" i="12"/>
  <c r="CN120" i="12"/>
  <c r="CM120" i="12"/>
  <c r="CL120" i="12"/>
  <c r="CK120" i="12"/>
  <c r="CJ120" i="12"/>
  <c r="CI120" i="12"/>
  <c r="CH120" i="12"/>
  <c r="CG120" i="12"/>
  <c r="CF120" i="12"/>
  <c r="CE120" i="12"/>
  <c r="CD120" i="12"/>
  <c r="CB120" i="12"/>
  <c r="CA120" i="12"/>
  <c r="BZ120" i="12"/>
  <c r="BY120" i="12"/>
  <c r="BX120" i="12"/>
  <c r="BW120" i="12"/>
  <c r="BV120" i="12"/>
  <c r="BU120" i="12"/>
  <c r="BT120" i="12"/>
  <c r="BS120" i="12"/>
  <c r="BR120" i="12"/>
  <c r="BQ120" i="12"/>
  <c r="BP120" i="12"/>
  <c r="BO120" i="12"/>
  <c r="BN120" i="12"/>
  <c r="BM120" i="12"/>
  <c r="BL120" i="12"/>
  <c r="BK120" i="12"/>
  <c r="BJ120" i="12"/>
  <c r="BI120" i="12"/>
  <c r="BH120" i="12"/>
  <c r="BG120" i="12"/>
  <c r="BF120" i="12"/>
  <c r="BE120" i="12"/>
  <c r="BD120" i="12"/>
  <c r="BC120" i="12"/>
  <c r="BB120" i="12"/>
  <c r="BA120" i="12"/>
  <c r="AZ120" i="12"/>
  <c r="AY120" i="12"/>
  <c r="AX120" i="12"/>
  <c r="AW120" i="12"/>
  <c r="AV120" i="12"/>
  <c r="AU120" i="12"/>
  <c r="AT120" i="12"/>
  <c r="AS120" i="12"/>
  <c r="AR120" i="12"/>
  <c r="AQ120" i="12"/>
  <c r="AP120" i="12"/>
  <c r="AO120" i="12"/>
  <c r="AN120" i="12"/>
  <c r="AM120" i="12"/>
  <c r="AL120" i="12"/>
  <c r="AK120" i="12"/>
  <c r="AJ120" i="12"/>
  <c r="AI120" i="12"/>
  <c r="AH120" i="12"/>
  <c r="AG120" i="12"/>
  <c r="GU119" i="12"/>
  <c r="GT119" i="12"/>
  <c r="GS119" i="12"/>
  <c r="GR119" i="12"/>
  <c r="GQ119" i="12"/>
  <c r="GP119" i="12"/>
  <c r="GO119" i="12"/>
  <c r="GN119" i="12"/>
  <c r="GM119" i="12"/>
  <c r="GL119" i="12"/>
  <c r="GK119" i="12"/>
  <c r="GJ119" i="12"/>
  <c r="GI119" i="12"/>
  <c r="GH119" i="12"/>
  <c r="GG119" i="12"/>
  <c r="GF119" i="12"/>
  <c r="GE119" i="12"/>
  <c r="GD119" i="12"/>
  <c r="GC119" i="12"/>
  <c r="GB119" i="12"/>
  <c r="GA119" i="12"/>
  <c r="FZ119" i="12"/>
  <c r="FY119" i="12"/>
  <c r="FX119" i="12"/>
  <c r="FW119" i="12"/>
  <c r="FA119" i="12"/>
  <c r="EZ119" i="12"/>
  <c r="EY119" i="12"/>
  <c r="EX119" i="12"/>
  <c r="EW119" i="12"/>
  <c r="EV119" i="12"/>
  <c r="DM119" i="12"/>
  <c r="DL119" i="12"/>
  <c r="DK119" i="12"/>
  <c r="DJ119" i="12"/>
  <c r="DI119" i="12"/>
  <c r="DH119" i="12"/>
  <c r="DG119" i="12"/>
  <c r="DF119" i="12"/>
  <c r="DE119" i="12"/>
  <c r="DD119" i="12"/>
  <c r="DC119" i="12"/>
  <c r="DB119" i="12"/>
  <c r="DA119" i="12"/>
  <c r="CZ119" i="12"/>
  <c r="CY119" i="12"/>
  <c r="CX119" i="12"/>
  <c r="CW119" i="12"/>
  <c r="CV119" i="12"/>
  <c r="CU119" i="12"/>
  <c r="CT119" i="12"/>
  <c r="CS119" i="12"/>
  <c r="CR119" i="12"/>
  <c r="CQ119" i="12"/>
  <c r="CP119" i="12"/>
  <c r="CO119" i="12"/>
  <c r="CN119" i="12"/>
  <c r="CM119" i="12"/>
  <c r="CL119" i="12"/>
  <c r="CK119" i="12"/>
  <c r="CJ119" i="12"/>
  <c r="CI119" i="12"/>
  <c r="CH119" i="12"/>
  <c r="CG119" i="12"/>
  <c r="CF119" i="12"/>
  <c r="CE119" i="12"/>
  <c r="CD119" i="12"/>
  <c r="CC119" i="12"/>
  <c r="CB119" i="12"/>
  <c r="BZ119" i="12"/>
  <c r="BY119" i="12"/>
  <c r="BX119" i="12"/>
  <c r="BW119" i="12"/>
  <c r="BV119" i="12"/>
  <c r="BU119" i="12"/>
  <c r="BT119" i="12"/>
  <c r="BS119" i="12"/>
  <c r="BR119" i="12"/>
  <c r="BQ119" i="12"/>
  <c r="BP119" i="12"/>
  <c r="BO119" i="12"/>
  <c r="BN119" i="12"/>
  <c r="BM119" i="12"/>
  <c r="BL119" i="12"/>
  <c r="BK119" i="12"/>
  <c r="BJ119" i="12"/>
  <c r="BI119" i="12"/>
  <c r="BH119" i="12"/>
  <c r="BG119" i="12"/>
  <c r="BF119" i="12"/>
  <c r="BE119" i="12"/>
  <c r="BD119" i="12"/>
  <c r="BC119" i="12"/>
  <c r="BB119" i="12"/>
  <c r="BA119" i="12"/>
  <c r="AZ119" i="12"/>
  <c r="AY119" i="12"/>
  <c r="AX119" i="12"/>
  <c r="AW119" i="12"/>
  <c r="AV119" i="12"/>
  <c r="AU119" i="12"/>
  <c r="AT119" i="12"/>
  <c r="AS119" i="12"/>
  <c r="AR119" i="12"/>
  <c r="AQ119" i="12"/>
  <c r="AP119" i="12"/>
  <c r="AO119" i="12"/>
  <c r="AN119" i="12"/>
  <c r="AM119" i="12"/>
  <c r="AL119" i="12"/>
  <c r="AK119" i="12"/>
  <c r="AJ119" i="12"/>
  <c r="AI119" i="12"/>
  <c r="AH119" i="12"/>
  <c r="AG119" i="12"/>
  <c r="GU118" i="12"/>
  <c r="GT118" i="12"/>
  <c r="GS118" i="12"/>
  <c r="GR118" i="12"/>
  <c r="GQ118" i="12"/>
  <c r="GP118" i="12"/>
  <c r="GO118" i="12"/>
  <c r="GN118" i="12"/>
  <c r="GM118" i="12"/>
  <c r="GL118" i="12"/>
  <c r="GK118" i="12"/>
  <c r="GJ118" i="12"/>
  <c r="GI118" i="12"/>
  <c r="GH118" i="12"/>
  <c r="GG118" i="12"/>
  <c r="GF118" i="12"/>
  <c r="GE118" i="12"/>
  <c r="GD118" i="12"/>
  <c r="GC118" i="12"/>
  <c r="GB118" i="12"/>
  <c r="GA118" i="12"/>
  <c r="FZ118" i="12"/>
  <c r="FY118" i="12"/>
  <c r="FX118" i="12"/>
  <c r="FW118" i="12"/>
  <c r="FA118" i="12"/>
  <c r="EZ118" i="12"/>
  <c r="EY118" i="12"/>
  <c r="EX118" i="12"/>
  <c r="EW118" i="12"/>
  <c r="DJ118" i="12"/>
  <c r="DI118" i="12"/>
  <c r="DH118" i="12"/>
  <c r="DG118" i="12"/>
  <c r="DF118" i="12"/>
  <c r="DE118" i="12"/>
  <c r="DD118" i="12"/>
  <c r="DC118" i="12"/>
  <c r="DB118" i="12"/>
  <c r="DA118" i="12"/>
  <c r="CZ118" i="12"/>
  <c r="CY118" i="12"/>
  <c r="CX118" i="12"/>
  <c r="CW118" i="12"/>
  <c r="CV118" i="12"/>
  <c r="CU118" i="12"/>
  <c r="CT118" i="12"/>
  <c r="CS118" i="12"/>
  <c r="CR118" i="12"/>
  <c r="CQ118" i="12"/>
  <c r="CP118" i="12"/>
  <c r="CO118" i="12"/>
  <c r="CN118" i="12"/>
  <c r="CM118" i="12"/>
  <c r="CL118" i="12"/>
  <c r="CK118" i="12"/>
  <c r="CJ118" i="12"/>
  <c r="CI118" i="12"/>
  <c r="CH118" i="12"/>
  <c r="CG118" i="12"/>
  <c r="CF118" i="12"/>
  <c r="CE118" i="12"/>
  <c r="CD118" i="12"/>
  <c r="CC118" i="12"/>
  <c r="CB118" i="12"/>
  <c r="CA118" i="12"/>
  <c r="BZ118" i="12"/>
  <c r="BY118" i="12"/>
  <c r="BX118" i="12"/>
  <c r="BW118" i="12"/>
  <c r="BV118" i="12"/>
  <c r="BU118" i="12"/>
  <c r="BT118" i="12"/>
  <c r="BS118" i="12"/>
  <c r="BR118" i="12"/>
  <c r="BQ118" i="12"/>
  <c r="BP118" i="12"/>
  <c r="BO118" i="12"/>
  <c r="BN118" i="12"/>
  <c r="BM118" i="12"/>
  <c r="BL118" i="12"/>
  <c r="BK118" i="12"/>
  <c r="BJ118" i="12"/>
  <c r="BI118" i="12"/>
  <c r="BH118" i="12"/>
  <c r="BG118" i="12"/>
  <c r="BF118" i="12"/>
  <c r="BE118" i="12"/>
  <c r="BD118" i="12"/>
  <c r="BC118" i="12"/>
  <c r="BB118" i="12"/>
  <c r="BA118" i="12"/>
  <c r="AZ118" i="12"/>
  <c r="AY118" i="12"/>
  <c r="AX118" i="12"/>
  <c r="AW118" i="12"/>
  <c r="AV118" i="12"/>
  <c r="AU118" i="12"/>
  <c r="AT118" i="12"/>
  <c r="AS118" i="12"/>
  <c r="AR118" i="12"/>
  <c r="AQ118" i="12"/>
  <c r="AP118" i="12"/>
  <c r="AO118" i="12"/>
  <c r="AN118" i="12"/>
  <c r="AM118" i="12"/>
  <c r="AL118" i="12"/>
  <c r="AK118" i="12"/>
  <c r="AJ118" i="12"/>
  <c r="AI118" i="12"/>
  <c r="AH118" i="12"/>
  <c r="GV117" i="12"/>
  <c r="GU117" i="12"/>
  <c r="GT117" i="12"/>
  <c r="GS117" i="12"/>
  <c r="GR117" i="12"/>
  <c r="GQ117" i="12"/>
  <c r="GP117" i="12"/>
  <c r="GO117" i="12"/>
  <c r="GN117" i="12"/>
  <c r="GM117" i="12"/>
  <c r="GL117" i="12"/>
  <c r="GK117" i="12"/>
  <c r="GJ117" i="12"/>
  <c r="GI117" i="12"/>
  <c r="GH117" i="12"/>
  <c r="GG117" i="12"/>
  <c r="GF117" i="12"/>
  <c r="GE117" i="12"/>
  <c r="GD117" i="12"/>
  <c r="GC117" i="12"/>
  <c r="GB117" i="12"/>
  <c r="GA117" i="12"/>
  <c r="FZ117" i="12"/>
  <c r="FY117" i="12"/>
  <c r="FX117" i="12"/>
  <c r="FW117" i="12"/>
  <c r="FA117" i="12"/>
  <c r="EZ117" i="12"/>
  <c r="EY117" i="12"/>
  <c r="EX117" i="12"/>
  <c r="EW117" i="12"/>
  <c r="DI117" i="12"/>
  <c r="DH117" i="12"/>
  <c r="DG117" i="12"/>
  <c r="DF117" i="12"/>
  <c r="DE117" i="12"/>
  <c r="DD117" i="12"/>
  <c r="DC117" i="12"/>
  <c r="DB117" i="12"/>
  <c r="DA117" i="12"/>
  <c r="CZ117" i="12"/>
  <c r="CY117" i="12"/>
  <c r="CX117" i="12"/>
  <c r="CW117" i="12"/>
  <c r="CV117" i="12"/>
  <c r="CU117" i="12"/>
  <c r="CT117" i="12"/>
  <c r="CS117" i="12"/>
  <c r="CR117" i="12"/>
  <c r="CQ117" i="12"/>
  <c r="CP117" i="12"/>
  <c r="CO117" i="12"/>
  <c r="CN117" i="12"/>
  <c r="CM117" i="12"/>
  <c r="CL117" i="12"/>
  <c r="CK117" i="12"/>
  <c r="CJ117" i="12"/>
  <c r="CI117" i="12"/>
  <c r="CH117" i="12"/>
  <c r="CG117" i="12"/>
  <c r="CF117" i="12"/>
  <c r="CE117" i="12"/>
  <c r="CD117" i="12"/>
  <c r="CC117" i="12"/>
  <c r="CB117" i="12"/>
  <c r="CA117" i="12"/>
  <c r="BZ117" i="12"/>
  <c r="BY117" i="12"/>
  <c r="BX117" i="12"/>
  <c r="BW117" i="12"/>
  <c r="BV117" i="12"/>
  <c r="BU117" i="12"/>
  <c r="BT117" i="12"/>
  <c r="BS117" i="12"/>
  <c r="BR117" i="12"/>
  <c r="BQ117" i="12"/>
  <c r="BP117" i="12"/>
  <c r="BO117" i="12"/>
  <c r="BN117" i="12"/>
  <c r="BM117" i="12"/>
  <c r="BL117" i="12"/>
  <c r="BK117" i="12"/>
  <c r="BJ117" i="12"/>
  <c r="BI117" i="12"/>
  <c r="BH117" i="12"/>
  <c r="BG117" i="12"/>
  <c r="BF117" i="12"/>
  <c r="BE117" i="12"/>
  <c r="BD117" i="12"/>
  <c r="BC117" i="12"/>
  <c r="BB117" i="12"/>
  <c r="BA117" i="12"/>
  <c r="AZ117" i="12"/>
  <c r="AY117" i="12"/>
  <c r="AX117" i="12"/>
  <c r="AW117" i="12"/>
  <c r="AV117" i="12"/>
  <c r="AU117" i="12"/>
  <c r="AT117" i="12"/>
  <c r="AS117" i="12"/>
  <c r="AR117" i="12"/>
  <c r="AQ117" i="12"/>
  <c r="AP117" i="12"/>
  <c r="AO117" i="12"/>
  <c r="AK117" i="12"/>
  <c r="AJ117" i="12"/>
  <c r="AI117" i="12"/>
  <c r="AH117" i="12"/>
  <c r="GW116" i="12"/>
  <c r="GV116" i="12"/>
  <c r="GU116" i="12"/>
  <c r="GT116" i="12"/>
  <c r="GS116" i="12"/>
  <c r="GR116" i="12"/>
  <c r="GQ116" i="12"/>
  <c r="GP116" i="12"/>
  <c r="GO116" i="12"/>
  <c r="GN116" i="12"/>
  <c r="GM116" i="12"/>
  <c r="GL116" i="12"/>
  <c r="GK116" i="12"/>
  <c r="GJ116" i="12"/>
  <c r="GI116" i="12"/>
  <c r="GH116" i="12"/>
  <c r="GG116" i="12"/>
  <c r="GF116" i="12"/>
  <c r="GE116" i="12"/>
  <c r="GD116" i="12"/>
  <c r="GC116" i="12"/>
  <c r="GB116" i="12"/>
  <c r="GA116" i="12"/>
  <c r="FZ116" i="12"/>
  <c r="FY116" i="12"/>
  <c r="FX116" i="12"/>
  <c r="FW116" i="12"/>
  <c r="FV116" i="12"/>
  <c r="FU116" i="12"/>
  <c r="FT116" i="12"/>
  <c r="FA116" i="12"/>
  <c r="EZ116" i="12"/>
  <c r="EY116" i="12"/>
  <c r="EX116" i="12"/>
  <c r="EW116" i="12"/>
  <c r="DF116" i="12"/>
  <c r="DE116" i="12"/>
  <c r="DD116" i="12"/>
  <c r="DC116" i="12"/>
  <c r="DB116" i="12"/>
  <c r="DA116" i="12"/>
  <c r="CZ116" i="12"/>
  <c r="CY116" i="12"/>
  <c r="CX116" i="12"/>
  <c r="CW116" i="12"/>
  <c r="CV116" i="12"/>
  <c r="CU116" i="12"/>
  <c r="CT116" i="12"/>
  <c r="CS116" i="12"/>
  <c r="CR116" i="12"/>
  <c r="CQ116" i="12"/>
  <c r="CP116" i="12"/>
  <c r="CO116" i="12"/>
  <c r="CN116" i="12"/>
  <c r="CM116" i="12"/>
  <c r="CL116" i="12"/>
  <c r="CK116" i="12"/>
  <c r="CJ116" i="12"/>
  <c r="CI116" i="12"/>
  <c r="CH116" i="12"/>
  <c r="CG116" i="12"/>
  <c r="CF116" i="12"/>
  <c r="CE116" i="12"/>
  <c r="CD116" i="12"/>
  <c r="CC116" i="12"/>
  <c r="CB116" i="12"/>
  <c r="CA116" i="12"/>
  <c r="BZ116" i="12"/>
  <c r="BY116" i="12"/>
  <c r="BX116" i="12"/>
  <c r="BW116" i="12"/>
  <c r="BV116" i="12"/>
  <c r="BU116" i="12"/>
  <c r="BT116" i="12"/>
  <c r="BS116" i="12"/>
  <c r="BR116" i="12"/>
  <c r="BQ116" i="12"/>
  <c r="BP116" i="12"/>
  <c r="BO116" i="12"/>
  <c r="BN116" i="12"/>
  <c r="BM116" i="12"/>
  <c r="BL116" i="12"/>
  <c r="BK116" i="12"/>
  <c r="BJ116" i="12"/>
  <c r="BI116" i="12"/>
  <c r="BH116" i="12"/>
  <c r="BG116" i="12"/>
  <c r="BF116" i="12"/>
  <c r="BE116" i="12"/>
  <c r="BD116" i="12"/>
  <c r="BC116" i="12"/>
  <c r="BB116" i="12"/>
  <c r="BA116" i="12"/>
  <c r="AZ116" i="12"/>
  <c r="AY116" i="12"/>
  <c r="AX116" i="12"/>
  <c r="AW116" i="12"/>
  <c r="AV116" i="12"/>
  <c r="AU116" i="12"/>
  <c r="AT116" i="12"/>
  <c r="AS116" i="12"/>
  <c r="AK116" i="12"/>
  <c r="AJ116" i="12"/>
  <c r="AI116" i="12"/>
  <c r="AH116" i="12"/>
  <c r="HD115" i="12"/>
  <c r="GX115" i="12"/>
  <c r="GW115" i="12"/>
  <c r="GV115" i="12"/>
  <c r="GU115" i="12"/>
  <c r="GT115" i="12"/>
  <c r="GS115" i="12"/>
  <c r="GR115" i="12"/>
  <c r="GQ115" i="12"/>
  <c r="GP115" i="12"/>
  <c r="GO115" i="12"/>
  <c r="GN115" i="12"/>
  <c r="GM115" i="12"/>
  <c r="GL115" i="12"/>
  <c r="GK115" i="12"/>
  <c r="GJ115" i="12"/>
  <c r="GI115" i="12"/>
  <c r="GH115" i="12"/>
  <c r="GG115" i="12"/>
  <c r="GF115" i="12"/>
  <c r="GE115" i="12"/>
  <c r="GD115" i="12"/>
  <c r="GC115" i="12"/>
  <c r="GB115" i="12"/>
  <c r="GA115" i="12"/>
  <c r="FZ115" i="12"/>
  <c r="FY115" i="12"/>
  <c r="FX115" i="12"/>
  <c r="FW115" i="12"/>
  <c r="FV115" i="12"/>
  <c r="FU115" i="12"/>
  <c r="FT115" i="12"/>
  <c r="FA115" i="12"/>
  <c r="EZ115" i="12"/>
  <c r="EY115" i="12"/>
  <c r="EX115" i="12"/>
  <c r="EW115" i="12"/>
  <c r="DE115" i="12"/>
  <c r="DD115" i="12"/>
  <c r="DC115" i="12"/>
  <c r="DB115" i="12"/>
  <c r="DA115" i="12"/>
  <c r="CZ115" i="12"/>
  <c r="CY115" i="12"/>
  <c r="CX115" i="12"/>
  <c r="CW115" i="12"/>
  <c r="CV115" i="12"/>
  <c r="CU115" i="12"/>
  <c r="CT115" i="12"/>
  <c r="CS115" i="12"/>
  <c r="CR115" i="12"/>
  <c r="CQ115" i="12"/>
  <c r="CP115" i="12"/>
  <c r="CO115" i="12"/>
  <c r="CN115" i="12"/>
  <c r="CM115" i="12"/>
  <c r="CL115" i="12"/>
  <c r="CK115" i="12"/>
  <c r="CJ115" i="12"/>
  <c r="CI115" i="12"/>
  <c r="CH115" i="12"/>
  <c r="CG115" i="12"/>
  <c r="CF115" i="12"/>
  <c r="CE115" i="12"/>
  <c r="CD115" i="12"/>
  <c r="CC115" i="12"/>
  <c r="CB115" i="12"/>
  <c r="CA115" i="12"/>
  <c r="BZ115" i="12"/>
  <c r="BY115" i="12"/>
  <c r="BX115" i="12"/>
  <c r="BW115" i="12"/>
  <c r="BV115" i="12"/>
  <c r="BU115" i="12"/>
  <c r="BT115" i="12"/>
  <c r="BS115" i="12"/>
  <c r="BR115" i="12"/>
  <c r="BQ115" i="12"/>
  <c r="BP115" i="12"/>
  <c r="BO115" i="12"/>
  <c r="BN115" i="12"/>
  <c r="BM115" i="12"/>
  <c r="BL115" i="12"/>
  <c r="BK115" i="12"/>
  <c r="BJ115" i="12"/>
  <c r="BI115" i="12"/>
  <c r="BH115" i="12"/>
  <c r="BG115" i="12"/>
  <c r="BF115" i="12"/>
  <c r="BE115" i="12"/>
  <c r="BD115" i="12"/>
  <c r="BC115" i="12"/>
  <c r="BB115" i="12"/>
  <c r="BA115" i="12"/>
  <c r="AZ115" i="12"/>
  <c r="AY115" i="12"/>
  <c r="AX115" i="12"/>
  <c r="AW115" i="12"/>
  <c r="AV115" i="12"/>
  <c r="AU115" i="12"/>
  <c r="AT115" i="12"/>
  <c r="AK115" i="12"/>
  <c r="AJ115" i="12"/>
  <c r="HC114" i="12"/>
  <c r="GZ114" i="12"/>
  <c r="GY114" i="12"/>
  <c r="GX114" i="12"/>
  <c r="GW114" i="12"/>
  <c r="GV114" i="12"/>
  <c r="GU114" i="12"/>
  <c r="GT114" i="12"/>
  <c r="GS114" i="12"/>
  <c r="GR114" i="12"/>
  <c r="GQ114" i="12"/>
  <c r="GP114" i="12"/>
  <c r="GO114" i="12"/>
  <c r="GN114" i="12"/>
  <c r="GM114" i="12"/>
  <c r="GL114" i="12"/>
  <c r="GK114" i="12"/>
  <c r="GJ114" i="12"/>
  <c r="GI114" i="12"/>
  <c r="GH114" i="12"/>
  <c r="GG114" i="12"/>
  <c r="GF114" i="12"/>
  <c r="GE114" i="12"/>
  <c r="GD114" i="12"/>
  <c r="GC114" i="12"/>
  <c r="GB114" i="12"/>
  <c r="GA114" i="12"/>
  <c r="FZ114" i="12"/>
  <c r="FY114" i="12"/>
  <c r="FX114" i="12"/>
  <c r="FW114" i="12"/>
  <c r="FV114" i="12"/>
  <c r="FU114" i="12"/>
  <c r="FT114" i="12"/>
  <c r="FA114" i="12"/>
  <c r="EZ114" i="12"/>
  <c r="EY114" i="12"/>
  <c r="EX114" i="12"/>
  <c r="EW114" i="12"/>
  <c r="DD114" i="12"/>
  <c r="DC114" i="12"/>
  <c r="DB114" i="12"/>
  <c r="DA114" i="12"/>
  <c r="CZ114" i="12"/>
  <c r="CY114" i="12"/>
  <c r="CX114" i="12"/>
  <c r="CW114" i="12"/>
  <c r="CV114" i="12"/>
  <c r="CU114" i="12"/>
  <c r="CT114" i="12"/>
  <c r="CS114" i="12"/>
  <c r="CR114" i="12"/>
  <c r="CQ114" i="12"/>
  <c r="CP114" i="12"/>
  <c r="CO114" i="12"/>
  <c r="CN114" i="12"/>
  <c r="CM114" i="12"/>
  <c r="CL114" i="12"/>
  <c r="CK114" i="12"/>
  <c r="CJ114" i="12"/>
  <c r="CI114" i="12"/>
  <c r="CH114" i="12"/>
  <c r="CG114" i="12"/>
  <c r="CF114" i="12"/>
  <c r="CE114" i="12"/>
  <c r="CD114" i="12"/>
  <c r="CC114" i="12"/>
  <c r="CB114" i="12"/>
  <c r="CA114" i="12"/>
  <c r="BZ114" i="12"/>
  <c r="BY114" i="12"/>
  <c r="BX114" i="12"/>
  <c r="BV114" i="12"/>
  <c r="BU114" i="12"/>
  <c r="BT114" i="12"/>
  <c r="BS114" i="12"/>
  <c r="BR114" i="12"/>
  <c r="BQ114" i="12"/>
  <c r="BP114" i="12"/>
  <c r="BO114" i="12"/>
  <c r="BN114" i="12"/>
  <c r="BM114" i="12"/>
  <c r="BL114" i="12"/>
  <c r="BK114" i="12"/>
  <c r="BJ114" i="12"/>
  <c r="BI114" i="12"/>
  <c r="BH114" i="12"/>
  <c r="BG114" i="12"/>
  <c r="BF114" i="12"/>
  <c r="BE114" i="12"/>
  <c r="BD114" i="12"/>
  <c r="BC114" i="12"/>
  <c r="BB114" i="12"/>
  <c r="BA114" i="12"/>
  <c r="AZ114" i="12"/>
  <c r="AY114" i="12"/>
  <c r="AX114" i="12"/>
  <c r="AW114" i="12"/>
  <c r="AV114" i="12"/>
  <c r="AU114" i="12"/>
  <c r="AT114" i="12"/>
  <c r="HC113" i="12"/>
  <c r="HB113" i="12"/>
  <c r="HA113" i="12"/>
  <c r="GZ113" i="12"/>
  <c r="GY113" i="12"/>
  <c r="GX113" i="12"/>
  <c r="GW113" i="12"/>
  <c r="GV113" i="12"/>
  <c r="GU113" i="12"/>
  <c r="GT113" i="12"/>
  <c r="GS113" i="12"/>
  <c r="GR113" i="12"/>
  <c r="GQ113" i="12"/>
  <c r="GP113" i="12"/>
  <c r="GO113" i="12"/>
  <c r="GN113" i="12"/>
  <c r="GM113" i="12"/>
  <c r="GL113" i="12"/>
  <c r="GK113" i="12"/>
  <c r="GJ113" i="12"/>
  <c r="GI113" i="12"/>
  <c r="GH113" i="12"/>
  <c r="GG113" i="12"/>
  <c r="GF113" i="12"/>
  <c r="GE113" i="12"/>
  <c r="GD113" i="12"/>
  <c r="GC113" i="12"/>
  <c r="GB113" i="12"/>
  <c r="GA113" i="12"/>
  <c r="FZ113" i="12"/>
  <c r="FY113" i="12"/>
  <c r="FX113" i="12"/>
  <c r="FW113" i="12"/>
  <c r="FU113" i="12"/>
  <c r="FT113" i="12"/>
  <c r="FA113" i="12"/>
  <c r="EZ113" i="12"/>
  <c r="EY113" i="12"/>
  <c r="DC113" i="12"/>
  <c r="DB113" i="12"/>
  <c r="DA113" i="12"/>
  <c r="CZ113" i="12"/>
  <c r="CY113" i="12"/>
  <c r="CX113" i="12"/>
  <c r="CW113" i="12"/>
  <c r="CV113" i="12"/>
  <c r="CU113" i="12"/>
  <c r="CT113" i="12"/>
  <c r="CS113" i="12"/>
  <c r="CR113" i="12"/>
  <c r="CQ113" i="12"/>
  <c r="CP113" i="12"/>
  <c r="CO113" i="12"/>
  <c r="CN113" i="12"/>
  <c r="CM113" i="12"/>
  <c r="CL113" i="12"/>
  <c r="CK113" i="12"/>
  <c r="CJ113" i="12"/>
  <c r="CI113" i="12"/>
  <c r="CH113" i="12"/>
  <c r="CG113" i="12"/>
  <c r="CF113" i="12"/>
  <c r="CE113" i="12"/>
  <c r="CD113" i="12"/>
  <c r="CC113" i="12"/>
  <c r="CB113" i="12"/>
  <c r="CA113" i="12"/>
  <c r="BZ113" i="12"/>
  <c r="BY113" i="12"/>
  <c r="BX113" i="12"/>
  <c r="BW113" i="12"/>
  <c r="BV113" i="12"/>
  <c r="BU113" i="12"/>
  <c r="BT113" i="12"/>
  <c r="BS113" i="12"/>
  <c r="BR113" i="12"/>
  <c r="BQ113" i="12"/>
  <c r="BP113" i="12"/>
  <c r="BO113" i="12"/>
  <c r="BN113" i="12"/>
  <c r="BM113" i="12"/>
  <c r="BL113" i="12"/>
  <c r="BK113" i="12"/>
  <c r="BJ113" i="12"/>
  <c r="BI113" i="12"/>
  <c r="BH113" i="12"/>
  <c r="BG113" i="12"/>
  <c r="BF113" i="12"/>
  <c r="BE113" i="12"/>
  <c r="BD113" i="12"/>
  <c r="BC113" i="12"/>
  <c r="BB113" i="12"/>
  <c r="BA113" i="12"/>
  <c r="AZ113" i="12"/>
  <c r="AY113" i="12"/>
  <c r="AX113" i="12"/>
  <c r="AW113" i="12"/>
  <c r="AV113" i="12"/>
  <c r="AU113" i="12"/>
  <c r="HB112" i="12"/>
  <c r="HA112" i="12"/>
  <c r="GZ112" i="12"/>
  <c r="GY112" i="12"/>
  <c r="GX112" i="12"/>
  <c r="GW112" i="12"/>
  <c r="GV112" i="12"/>
  <c r="GU112" i="12"/>
  <c r="GT112" i="12"/>
  <c r="GS112" i="12"/>
  <c r="GR112" i="12"/>
  <c r="GQ112" i="12"/>
  <c r="GP112" i="12"/>
  <c r="GO112" i="12"/>
  <c r="GN112" i="12"/>
  <c r="GM112" i="12"/>
  <c r="GL112" i="12"/>
  <c r="GK112" i="12"/>
  <c r="GJ112" i="12"/>
  <c r="GI112" i="12"/>
  <c r="GH112" i="12"/>
  <c r="GG112" i="12"/>
  <c r="GF112" i="12"/>
  <c r="GE112" i="12"/>
  <c r="GD112" i="12"/>
  <c r="GC112" i="12"/>
  <c r="GB112" i="12"/>
  <c r="GA112" i="12"/>
  <c r="FZ112" i="12"/>
  <c r="FY112" i="12"/>
  <c r="FX112" i="12"/>
  <c r="EZ112" i="12"/>
  <c r="EY112" i="12"/>
  <c r="DC112" i="12"/>
  <c r="DB112" i="12"/>
  <c r="DA112" i="12"/>
  <c r="CZ112" i="12"/>
  <c r="CY112" i="12"/>
  <c r="CX112" i="12"/>
  <c r="CW112" i="12"/>
  <c r="CV112" i="12"/>
  <c r="CU112" i="12"/>
  <c r="CT112" i="12"/>
  <c r="CS112" i="12"/>
  <c r="CR112" i="12"/>
  <c r="CQ112" i="12"/>
  <c r="CP112" i="12"/>
  <c r="CO112" i="12"/>
  <c r="CN112" i="12"/>
  <c r="CM112" i="12"/>
  <c r="CL112" i="12"/>
  <c r="CK112" i="12"/>
  <c r="CJ112" i="12"/>
  <c r="CI112" i="12"/>
  <c r="CH112" i="12"/>
  <c r="CG112" i="12"/>
  <c r="CF112" i="12"/>
  <c r="CE112" i="12"/>
  <c r="CD112" i="12"/>
  <c r="CC112" i="12"/>
  <c r="CB112" i="12"/>
  <c r="CA112" i="12"/>
  <c r="BZ112" i="12"/>
  <c r="BY112" i="12"/>
  <c r="BX112" i="12"/>
  <c r="BW112" i="12"/>
  <c r="BV112" i="12"/>
  <c r="BU112" i="12"/>
  <c r="BT112" i="12"/>
  <c r="BS112" i="12"/>
  <c r="BR112" i="12"/>
  <c r="BQ112" i="12"/>
  <c r="BP112" i="12"/>
  <c r="BO112" i="12"/>
  <c r="BN112" i="12"/>
  <c r="BM112" i="12"/>
  <c r="BL112" i="12"/>
  <c r="BK112" i="12"/>
  <c r="BJ112" i="12"/>
  <c r="BI112" i="12"/>
  <c r="BH112" i="12"/>
  <c r="BG112" i="12"/>
  <c r="BF112" i="12"/>
  <c r="BE112" i="12"/>
  <c r="BD112" i="12"/>
  <c r="BC112" i="12"/>
  <c r="BB112" i="12"/>
  <c r="BA112" i="12"/>
  <c r="AZ112" i="12"/>
  <c r="AY112" i="12"/>
  <c r="AX112" i="12"/>
  <c r="AW112" i="12"/>
  <c r="AV112" i="12"/>
  <c r="AU112" i="12"/>
  <c r="HB111" i="12"/>
  <c r="HA111" i="12"/>
  <c r="GZ111" i="12"/>
  <c r="GY111" i="12"/>
  <c r="GX111" i="12"/>
  <c r="GW111" i="12"/>
  <c r="GV111" i="12"/>
  <c r="GU111" i="12"/>
  <c r="GT111" i="12"/>
  <c r="GS111" i="12"/>
  <c r="GR111" i="12"/>
  <c r="GQ111" i="12"/>
  <c r="GP111" i="12"/>
  <c r="GO111" i="12"/>
  <c r="GN111" i="12"/>
  <c r="GM111" i="12"/>
  <c r="GL111" i="12"/>
  <c r="GK111" i="12"/>
  <c r="GJ111" i="12"/>
  <c r="GI111" i="12"/>
  <c r="GH111" i="12"/>
  <c r="GG111" i="12"/>
  <c r="GF111" i="12"/>
  <c r="GE111" i="12"/>
  <c r="GD111" i="12"/>
  <c r="GC111" i="12"/>
  <c r="GB111" i="12"/>
  <c r="GA111" i="12"/>
  <c r="DA111" i="12"/>
  <c r="CZ111" i="12"/>
  <c r="CY111" i="12"/>
  <c r="CX111" i="12"/>
  <c r="CW111" i="12"/>
  <c r="CV111" i="12"/>
  <c r="CU111" i="12"/>
  <c r="CT111" i="12"/>
  <c r="CS111" i="12"/>
  <c r="CR111" i="12"/>
  <c r="CQ111" i="12"/>
  <c r="CP111" i="12"/>
  <c r="CO111" i="12"/>
  <c r="CN111" i="12"/>
  <c r="CM111" i="12"/>
  <c r="CL111" i="12"/>
  <c r="CK111" i="12"/>
  <c r="CJ111" i="12"/>
  <c r="CI111" i="12"/>
  <c r="CH111" i="12"/>
  <c r="CG111" i="12"/>
  <c r="CF111" i="12"/>
  <c r="CE111" i="12"/>
  <c r="CD111" i="12"/>
  <c r="CC111" i="12"/>
  <c r="CB111" i="12"/>
  <c r="CA111" i="12"/>
  <c r="BZ111" i="12"/>
  <c r="BY111" i="12"/>
  <c r="BX111" i="12"/>
  <c r="BW111" i="12"/>
  <c r="BV111" i="12"/>
  <c r="BU111" i="12"/>
  <c r="BT111" i="12"/>
  <c r="BS111" i="12"/>
  <c r="BR111" i="12"/>
  <c r="BQ111" i="12"/>
  <c r="BP111" i="12"/>
  <c r="BO111" i="12"/>
  <c r="BN111" i="12"/>
  <c r="BM111" i="12"/>
  <c r="BL111" i="12"/>
  <c r="BK111" i="12"/>
  <c r="BJ111" i="12"/>
  <c r="BI111" i="12"/>
  <c r="BH111" i="12"/>
  <c r="BG111" i="12"/>
  <c r="BF111" i="12"/>
  <c r="BE111" i="12"/>
  <c r="BD111" i="12"/>
  <c r="BC111" i="12"/>
  <c r="BB111" i="12"/>
  <c r="BA111" i="12"/>
  <c r="AZ111" i="12"/>
  <c r="AY111" i="12"/>
  <c r="AX111" i="12"/>
  <c r="AW111" i="12"/>
  <c r="AV111" i="12"/>
  <c r="HB110" i="12"/>
  <c r="HA110" i="12"/>
  <c r="GZ110" i="12"/>
  <c r="GY110" i="12"/>
  <c r="GX110" i="12"/>
  <c r="GW110" i="12"/>
  <c r="GV110" i="12"/>
  <c r="GU110" i="12"/>
  <c r="GT110" i="12"/>
  <c r="GS110" i="12"/>
  <c r="GR110" i="12"/>
  <c r="GQ110" i="12"/>
  <c r="GP110" i="12"/>
  <c r="GO110" i="12"/>
  <c r="GN110" i="12"/>
  <c r="GM110" i="12"/>
  <c r="GL110" i="12"/>
  <c r="GK110" i="12"/>
  <c r="GJ110" i="12"/>
  <c r="GI110" i="12"/>
  <c r="GH110" i="12"/>
  <c r="GG110" i="12"/>
  <c r="GF110" i="12"/>
  <c r="GE110" i="12"/>
  <c r="GD110" i="12"/>
  <c r="GC110" i="12"/>
  <c r="GB110" i="12"/>
  <c r="GA110" i="12"/>
  <c r="CZ110" i="12"/>
  <c r="CY110" i="12"/>
  <c r="CX110" i="12"/>
  <c r="CW110" i="12"/>
  <c r="CV110" i="12"/>
  <c r="CU110" i="12"/>
  <c r="CT110" i="12"/>
  <c r="CS110" i="12"/>
  <c r="CR110" i="12"/>
  <c r="CQ110" i="12"/>
  <c r="CP110" i="12"/>
  <c r="CO110" i="12"/>
  <c r="CN110" i="12"/>
  <c r="CM110" i="12"/>
  <c r="CL110" i="12"/>
  <c r="CK110" i="12"/>
  <c r="CJ110" i="12"/>
  <c r="CI110" i="12"/>
  <c r="CH110" i="12"/>
  <c r="CG110" i="12"/>
  <c r="CF110" i="12"/>
  <c r="CE110" i="12"/>
  <c r="CD110" i="12"/>
  <c r="CC110" i="12"/>
  <c r="CB110" i="12"/>
  <c r="CA110" i="12"/>
  <c r="BZ110" i="12"/>
  <c r="BY110" i="12"/>
  <c r="BX110" i="12"/>
  <c r="BW110" i="12"/>
  <c r="BV110" i="12"/>
  <c r="BU110" i="12"/>
  <c r="BT110" i="12"/>
  <c r="BS110" i="12"/>
  <c r="BR110" i="12"/>
  <c r="BQ110" i="12"/>
  <c r="BP110" i="12"/>
  <c r="BO110" i="12"/>
  <c r="BN110" i="12"/>
  <c r="BM110" i="12"/>
  <c r="BL110" i="12"/>
  <c r="BK110" i="12"/>
  <c r="BJ110" i="12"/>
  <c r="BI110" i="12"/>
  <c r="BH110" i="12"/>
  <c r="BG110" i="12"/>
  <c r="BF110" i="12"/>
  <c r="BE110" i="12"/>
  <c r="BD110" i="12"/>
  <c r="BC110" i="12"/>
  <c r="BB110" i="12"/>
  <c r="BA110" i="12"/>
  <c r="AZ110" i="12"/>
  <c r="AY110" i="12"/>
  <c r="AX110" i="12"/>
  <c r="AW110" i="12"/>
  <c r="AV110" i="12"/>
  <c r="HC109" i="12"/>
  <c r="HB109" i="12"/>
  <c r="HA109" i="12"/>
  <c r="GZ109" i="12"/>
  <c r="GY109" i="12"/>
  <c r="GX109" i="12"/>
  <c r="GW109" i="12"/>
  <c r="GV109" i="12"/>
  <c r="GU109" i="12"/>
  <c r="GT109" i="12"/>
  <c r="GS109" i="12"/>
  <c r="GR109" i="12"/>
  <c r="GQ109" i="12"/>
  <c r="GP109" i="12"/>
  <c r="GO109" i="12"/>
  <c r="GN109" i="12"/>
  <c r="GM109" i="12"/>
  <c r="GL109" i="12"/>
  <c r="GK109" i="12"/>
  <c r="GJ109" i="12"/>
  <c r="GI109" i="12"/>
  <c r="GH109" i="12"/>
  <c r="GG109" i="12"/>
  <c r="GF109" i="12"/>
  <c r="GE109" i="12"/>
  <c r="GD109" i="12"/>
  <c r="GC109" i="12"/>
  <c r="GB109" i="12"/>
  <c r="GA109" i="12"/>
  <c r="CY109" i="12"/>
  <c r="CX109" i="12"/>
  <c r="CW109" i="12"/>
  <c r="CV109" i="12"/>
  <c r="CU109" i="12"/>
  <c r="CT109" i="12"/>
  <c r="CS109" i="12"/>
  <c r="CR109" i="12"/>
  <c r="CQ109" i="12"/>
  <c r="CP109" i="12"/>
  <c r="CO109" i="12"/>
  <c r="CN109" i="12"/>
  <c r="CM109" i="12"/>
  <c r="CL109" i="12"/>
  <c r="CK109" i="12"/>
  <c r="CJ109" i="12"/>
  <c r="CI109" i="12"/>
  <c r="CH109" i="12"/>
  <c r="CG109" i="12"/>
  <c r="CF109" i="12"/>
  <c r="CE109" i="12"/>
  <c r="CD109" i="12"/>
  <c r="CC109" i="12"/>
  <c r="CB109" i="12"/>
  <c r="CA109" i="12"/>
  <c r="BZ109" i="12"/>
  <c r="BY109" i="12"/>
  <c r="BX109" i="12"/>
  <c r="BW109" i="12"/>
  <c r="BV109" i="12"/>
  <c r="BU109" i="12"/>
  <c r="BT109" i="12"/>
  <c r="BS109" i="12"/>
  <c r="BR109" i="12"/>
  <c r="BQ109" i="12"/>
  <c r="BP109" i="12"/>
  <c r="BO109" i="12"/>
  <c r="BN109" i="12"/>
  <c r="BM109" i="12"/>
  <c r="BL109" i="12"/>
  <c r="BK109" i="12"/>
  <c r="BJ109" i="12"/>
  <c r="BI109" i="12"/>
  <c r="BH109" i="12"/>
  <c r="BG109" i="12"/>
  <c r="BF109" i="12"/>
  <c r="BE109" i="12"/>
  <c r="BD109" i="12"/>
  <c r="BC109" i="12"/>
  <c r="BB109" i="12"/>
  <c r="BA109" i="12"/>
  <c r="AZ109" i="12"/>
  <c r="AY109" i="12"/>
  <c r="AX109" i="12"/>
  <c r="AW109" i="12"/>
  <c r="HC108" i="12"/>
  <c r="HB108" i="12"/>
  <c r="HA108" i="12"/>
  <c r="GZ108" i="12"/>
  <c r="GY108" i="12"/>
  <c r="GX108" i="12"/>
  <c r="GW108" i="12"/>
  <c r="GV108" i="12"/>
  <c r="GU108" i="12"/>
  <c r="GT108" i="12"/>
  <c r="GS108" i="12"/>
  <c r="GR108" i="12"/>
  <c r="GQ108" i="12"/>
  <c r="GP108" i="12"/>
  <c r="GO108" i="12"/>
  <c r="GN108" i="12"/>
  <c r="GM108" i="12"/>
  <c r="GL108" i="12"/>
  <c r="GK108" i="12"/>
  <c r="GJ108" i="12"/>
  <c r="GI108" i="12"/>
  <c r="GH108" i="12"/>
  <c r="GG108" i="12"/>
  <c r="GF108" i="12"/>
  <c r="GE108" i="12"/>
  <c r="GD108" i="12"/>
  <c r="GC108" i="12"/>
  <c r="GB108" i="12"/>
  <c r="GA108" i="12"/>
  <c r="CV108" i="12"/>
  <c r="CU108" i="12"/>
  <c r="CT108" i="12"/>
  <c r="CS108" i="12"/>
  <c r="CR108" i="12"/>
  <c r="CQ108" i="12"/>
  <c r="CP108" i="12"/>
  <c r="CO108" i="12"/>
  <c r="CN108" i="12"/>
  <c r="CM108" i="12"/>
  <c r="CL108" i="12"/>
  <c r="CK108" i="12"/>
  <c r="CJ108" i="12"/>
  <c r="CI108" i="12"/>
  <c r="CH108" i="12"/>
  <c r="CG108" i="12"/>
  <c r="CF108" i="12"/>
  <c r="CE108" i="12"/>
  <c r="CD108" i="12"/>
  <c r="CC108" i="12"/>
  <c r="CB108" i="12"/>
  <c r="CA108" i="12"/>
  <c r="BZ108" i="12"/>
  <c r="BY108" i="12"/>
  <c r="BX108" i="12"/>
  <c r="BW108" i="12"/>
  <c r="BV108" i="12"/>
  <c r="BU108" i="12"/>
  <c r="BT108" i="12"/>
  <c r="BS108" i="12"/>
  <c r="BR108" i="12"/>
  <c r="BQ108" i="12"/>
  <c r="BP108" i="12"/>
  <c r="BO108" i="12"/>
  <c r="BN108" i="12"/>
  <c r="BM108" i="12"/>
  <c r="BL108" i="12"/>
  <c r="BK108" i="12"/>
  <c r="BJ108" i="12"/>
  <c r="BI108" i="12"/>
  <c r="BH108" i="12"/>
  <c r="BG108" i="12"/>
  <c r="BF108" i="12"/>
  <c r="BE108" i="12"/>
  <c r="BD108" i="12"/>
  <c r="BC108" i="12"/>
  <c r="BB108" i="12"/>
  <c r="BA108" i="12"/>
  <c r="AZ108" i="12"/>
  <c r="AY108" i="12"/>
  <c r="AX108" i="12"/>
  <c r="AW108" i="12"/>
  <c r="HD107" i="12"/>
  <c r="HC107" i="12"/>
  <c r="HB107" i="12"/>
  <c r="HA107" i="12"/>
  <c r="GZ107" i="12"/>
  <c r="GY107" i="12"/>
  <c r="GX107" i="12"/>
  <c r="GW107" i="12"/>
  <c r="GV107" i="12"/>
  <c r="GU107" i="12"/>
  <c r="GT107" i="12"/>
  <c r="GS107" i="12"/>
  <c r="GR107" i="12"/>
  <c r="GQ107" i="12"/>
  <c r="GP107" i="12"/>
  <c r="GO107" i="12"/>
  <c r="GN107" i="12"/>
  <c r="GM107" i="12"/>
  <c r="GL107" i="12"/>
  <c r="GK107" i="12"/>
  <c r="GJ107" i="12"/>
  <c r="GI107" i="12"/>
  <c r="GH107" i="12"/>
  <c r="GG107" i="12"/>
  <c r="GF107" i="12"/>
  <c r="GE107" i="12"/>
  <c r="GD107" i="12"/>
  <c r="GC107" i="12"/>
  <c r="CU107" i="12"/>
  <c r="CT107" i="12"/>
  <c r="CS107" i="12"/>
  <c r="CR107" i="12"/>
  <c r="CQ107" i="12"/>
  <c r="CP107" i="12"/>
  <c r="CO107" i="12"/>
  <c r="CN107" i="12"/>
  <c r="CM107" i="12"/>
  <c r="CL107" i="12"/>
  <c r="CK107" i="12"/>
  <c r="CJ107" i="12"/>
  <c r="CI107" i="12"/>
  <c r="CH107" i="12"/>
  <c r="CG107" i="12"/>
  <c r="CF107" i="12"/>
  <c r="CE107" i="12"/>
  <c r="CD107" i="12"/>
  <c r="CC107" i="12"/>
  <c r="CB107" i="12"/>
  <c r="CA107" i="12"/>
  <c r="BZ107" i="12"/>
  <c r="BY107" i="12"/>
  <c r="BX107" i="12"/>
  <c r="BW107" i="12"/>
  <c r="BV107" i="12"/>
  <c r="BU107" i="12"/>
  <c r="BT107" i="12"/>
  <c r="BS107" i="12"/>
  <c r="BR107" i="12"/>
  <c r="BQ107" i="12"/>
  <c r="BP107" i="12"/>
  <c r="BO107" i="12"/>
  <c r="BN107" i="12"/>
  <c r="BM107" i="12"/>
  <c r="BL107" i="12"/>
  <c r="BK107" i="12"/>
  <c r="BJ107" i="12"/>
  <c r="BI107" i="12"/>
  <c r="BH107" i="12"/>
  <c r="BG107" i="12"/>
  <c r="BF107" i="12"/>
  <c r="BE107" i="12"/>
  <c r="BD107" i="12"/>
  <c r="BC107" i="12"/>
  <c r="BB107" i="12"/>
  <c r="BA107" i="12"/>
  <c r="AZ107" i="12"/>
  <c r="AY107" i="12"/>
  <c r="AX107" i="12"/>
  <c r="AW107" i="12"/>
  <c r="HE106" i="12"/>
  <c r="HD106" i="12"/>
  <c r="HC106" i="12"/>
  <c r="HB106" i="12"/>
  <c r="HA106" i="12"/>
  <c r="GZ106" i="12"/>
  <c r="GY106" i="12"/>
  <c r="GX106" i="12"/>
  <c r="GW106" i="12"/>
  <c r="GV106" i="12"/>
  <c r="GU106" i="12"/>
  <c r="GT106" i="12"/>
  <c r="GS106" i="12"/>
  <c r="GR106" i="12"/>
  <c r="GQ106" i="12"/>
  <c r="GP106" i="12"/>
  <c r="GO106" i="12"/>
  <c r="GN106" i="12"/>
  <c r="GM106" i="12"/>
  <c r="GL106" i="12"/>
  <c r="GK106" i="12"/>
  <c r="GJ106" i="12"/>
  <c r="GI106" i="12"/>
  <c r="GH106" i="12"/>
  <c r="GG106" i="12"/>
  <c r="GF106" i="12"/>
  <c r="GE106" i="12"/>
  <c r="GD106" i="12"/>
  <c r="CU106" i="12"/>
  <c r="CT106" i="12"/>
  <c r="CS106" i="12"/>
  <c r="CR106" i="12"/>
  <c r="CQ106" i="12"/>
  <c r="CP106" i="12"/>
  <c r="CO106" i="12"/>
  <c r="CN106" i="12"/>
  <c r="CM106" i="12"/>
  <c r="CL106" i="12"/>
  <c r="CK106" i="12"/>
  <c r="CJ106" i="12"/>
  <c r="CI106" i="12"/>
  <c r="CH106" i="12"/>
  <c r="CG106" i="12"/>
  <c r="CF106" i="12"/>
  <c r="CE106" i="12"/>
  <c r="CD106" i="12"/>
  <c r="CC106" i="12"/>
  <c r="CB106" i="12"/>
  <c r="CA106" i="12"/>
  <c r="BZ106" i="12"/>
  <c r="BY106" i="12"/>
  <c r="BX106" i="12"/>
  <c r="BW106" i="12"/>
  <c r="BV106" i="12"/>
  <c r="BU106" i="12"/>
  <c r="BT106" i="12"/>
  <c r="BS106" i="12"/>
  <c r="BR106" i="12"/>
  <c r="BQ106" i="12"/>
  <c r="BP106" i="12"/>
  <c r="BO106" i="12"/>
  <c r="BN106" i="12"/>
  <c r="BM106" i="12"/>
  <c r="BL106" i="12"/>
  <c r="BK106" i="12"/>
  <c r="BJ106" i="12"/>
  <c r="BI106" i="12"/>
  <c r="BH106" i="12"/>
  <c r="BG106" i="12"/>
  <c r="BF106" i="12"/>
  <c r="BE106" i="12"/>
  <c r="BD106" i="12"/>
  <c r="BC106" i="12"/>
  <c r="BB106" i="12"/>
  <c r="BA106" i="12"/>
  <c r="AZ106" i="12"/>
  <c r="AY106" i="12"/>
  <c r="HE105" i="12"/>
  <c r="HD105" i="12"/>
  <c r="HC105" i="12"/>
  <c r="HB105" i="12"/>
  <c r="HA105" i="12"/>
  <c r="GZ105" i="12"/>
  <c r="GY105" i="12"/>
  <c r="GX105" i="12"/>
  <c r="GW105" i="12"/>
  <c r="GV105" i="12"/>
  <c r="GU105" i="12"/>
  <c r="GT105" i="12"/>
  <c r="GS105" i="12"/>
  <c r="GR105" i="12"/>
  <c r="GQ105" i="12"/>
  <c r="GP105" i="12"/>
  <c r="GO105" i="12"/>
  <c r="GN105" i="12"/>
  <c r="GM105" i="12"/>
  <c r="GL105" i="12"/>
  <c r="GK105" i="12"/>
  <c r="GJ105" i="12"/>
  <c r="GI105" i="12"/>
  <c r="GH105" i="12"/>
  <c r="GG105" i="12"/>
  <c r="GF105" i="12"/>
  <c r="GE105" i="12"/>
  <c r="GD105" i="12"/>
  <c r="CU105" i="12"/>
  <c r="CT105" i="12"/>
  <c r="CS105" i="12"/>
  <c r="CR105" i="12"/>
  <c r="CQ105" i="12"/>
  <c r="CP105" i="12"/>
  <c r="CO105" i="12"/>
  <c r="CN105" i="12"/>
  <c r="CM105" i="12"/>
  <c r="CL105" i="12"/>
  <c r="CK105" i="12"/>
  <c r="CJ105" i="12"/>
  <c r="CI105" i="12"/>
  <c r="CH105" i="12"/>
  <c r="CG105" i="12"/>
  <c r="CF105" i="12"/>
  <c r="CE105" i="12"/>
  <c r="CD105" i="12"/>
  <c r="CC105" i="12"/>
  <c r="CB105" i="12"/>
  <c r="CA105" i="12"/>
  <c r="BZ105" i="12"/>
  <c r="BY105" i="12"/>
  <c r="BX105" i="12"/>
  <c r="BW105" i="12"/>
  <c r="BV105" i="12"/>
  <c r="BU105" i="12"/>
  <c r="BT105" i="12"/>
  <c r="BS105" i="12"/>
  <c r="BR105" i="12"/>
  <c r="BQ105" i="12"/>
  <c r="BP105" i="12"/>
  <c r="BO105" i="12"/>
  <c r="BN105" i="12"/>
  <c r="BM105" i="12"/>
  <c r="BL105" i="12"/>
  <c r="BK105" i="12"/>
  <c r="BJ105" i="12"/>
  <c r="BI105" i="12"/>
  <c r="BH105" i="12"/>
  <c r="BG105" i="12"/>
  <c r="BF105" i="12"/>
  <c r="BE105" i="12"/>
  <c r="BD105" i="12"/>
  <c r="BC105" i="12"/>
  <c r="BB105" i="12"/>
  <c r="BA105" i="12"/>
  <c r="AZ105" i="12"/>
  <c r="AY105" i="12"/>
  <c r="HE104" i="12"/>
  <c r="HD104" i="12"/>
  <c r="HC104" i="12"/>
  <c r="HB104" i="12"/>
  <c r="HA104" i="12"/>
  <c r="GZ104" i="12"/>
  <c r="GY104" i="12"/>
  <c r="GX104" i="12"/>
  <c r="GW104" i="12"/>
  <c r="GV104" i="12"/>
  <c r="GU104" i="12"/>
  <c r="GT104" i="12"/>
  <c r="GS104" i="12"/>
  <c r="GR104" i="12"/>
  <c r="GQ104" i="12"/>
  <c r="GP104" i="12"/>
  <c r="GO104" i="12"/>
  <c r="GN104" i="12"/>
  <c r="GM104" i="12"/>
  <c r="GL104" i="12"/>
  <c r="GK104" i="12"/>
  <c r="GJ104" i="12"/>
  <c r="GI104" i="12"/>
  <c r="GH104" i="12"/>
  <c r="GG104" i="12"/>
  <c r="GF104" i="12"/>
  <c r="GE104" i="12"/>
  <c r="GD104" i="12"/>
  <c r="CU104" i="12"/>
  <c r="CT104" i="12"/>
  <c r="CS104" i="12"/>
  <c r="CR104" i="12"/>
  <c r="CQ104" i="12"/>
  <c r="CP104" i="12"/>
  <c r="CO104" i="12"/>
  <c r="CN104" i="12"/>
  <c r="CM104" i="12"/>
  <c r="CL104" i="12"/>
  <c r="CK104" i="12"/>
  <c r="CJ104" i="12"/>
  <c r="CI104" i="12"/>
  <c r="CH104" i="12"/>
  <c r="CG104" i="12"/>
  <c r="CF104" i="12"/>
  <c r="CE104" i="12"/>
  <c r="CD104" i="12"/>
  <c r="CC104" i="12"/>
  <c r="CB104" i="12"/>
  <c r="CA104" i="12"/>
  <c r="BZ104" i="12"/>
  <c r="BY104" i="12"/>
  <c r="BX104" i="12"/>
  <c r="BW104" i="12"/>
  <c r="BV104" i="12"/>
  <c r="BU104" i="12"/>
  <c r="BT104" i="12"/>
  <c r="BS104" i="12"/>
  <c r="BR104" i="12"/>
  <c r="BP104" i="12"/>
  <c r="BO104" i="12"/>
  <c r="BN104" i="12"/>
  <c r="BM104" i="12"/>
  <c r="BL104" i="12"/>
  <c r="BK104" i="12"/>
  <c r="BJ104" i="12"/>
  <c r="BI104" i="12"/>
  <c r="BH104" i="12"/>
  <c r="BG104" i="12"/>
  <c r="BF104" i="12"/>
  <c r="BE104" i="12"/>
  <c r="BD104" i="12"/>
  <c r="BC104" i="12"/>
  <c r="BB104" i="12"/>
  <c r="BA104" i="12"/>
  <c r="HE103" i="12"/>
  <c r="HD103" i="12"/>
  <c r="HC103" i="12"/>
  <c r="HB103" i="12"/>
  <c r="HA103" i="12"/>
  <c r="GZ103" i="12"/>
  <c r="GY103" i="12"/>
  <c r="GX103" i="12"/>
  <c r="GW103" i="12"/>
  <c r="GV103" i="12"/>
  <c r="GU103" i="12"/>
  <c r="GT103" i="12"/>
  <c r="GS103" i="12"/>
  <c r="GR103" i="12"/>
  <c r="GQ103" i="12"/>
  <c r="GP103" i="12"/>
  <c r="GO103" i="12"/>
  <c r="GN103" i="12"/>
  <c r="GM103" i="12"/>
  <c r="GL103" i="12"/>
  <c r="GK103" i="12"/>
  <c r="GJ103" i="12"/>
  <c r="GI103" i="12"/>
  <c r="GH103" i="12"/>
  <c r="GG103" i="12"/>
  <c r="GF103" i="12"/>
  <c r="GE103" i="12"/>
  <c r="CV103" i="12"/>
  <c r="CU103" i="12"/>
  <c r="CT103" i="12"/>
  <c r="CS103" i="12"/>
  <c r="CR103" i="12"/>
  <c r="CQ103" i="12"/>
  <c r="CP103" i="12"/>
  <c r="CO103" i="12"/>
  <c r="CN103" i="12"/>
  <c r="CM103" i="12"/>
  <c r="CL103" i="12"/>
  <c r="CK103" i="12"/>
  <c r="CJ103" i="12"/>
  <c r="CI103" i="12"/>
  <c r="CH103" i="12"/>
  <c r="CG103" i="12"/>
  <c r="CF103" i="12"/>
  <c r="CE103" i="12"/>
  <c r="CD103" i="12"/>
  <c r="CC103" i="12"/>
  <c r="CB103" i="12"/>
  <c r="CA103" i="12"/>
  <c r="BZ103" i="12"/>
  <c r="BY103" i="12"/>
  <c r="BX103" i="12"/>
  <c r="BW103" i="12"/>
  <c r="BV103" i="12"/>
  <c r="BU103" i="12"/>
  <c r="BT103" i="12"/>
  <c r="BS103" i="12"/>
  <c r="BR103" i="12"/>
  <c r="BQ103" i="12"/>
  <c r="BP103" i="12"/>
  <c r="BO103" i="12"/>
  <c r="BN103" i="12"/>
  <c r="BM103" i="12"/>
  <c r="BL103" i="12"/>
  <c r="BK103" i="12"/>
  <c r="BJ103" i="12"/>
  <c r="BI103" i="12"/>
  <c r="BH103" i="12"/>
  <c r="BG103" i="12"/>
  <c r="BF103" i="12"/>
  <c r="BE103" i="12"/>
  <c r="BD103" i="12"/>
  <c r="BC103" i="12"/>
  <c r="BB103" i="12"/>
  <c r="BA103" i="12"/>
  <c r="HC102" i="12"/>
  <c r="HB102" i="12"/>
  <c r="HA102" i="12"/>
  <c r="GZ102" i="12"/>
  <c r="GW102" i="12"/>
  <c r="GV102" i="12"/>
  <c r="GU102" i="12"/>
  <c r="GT102" i="12"/>
  <c r="GS102" i="12"/>
  <c r="GR102" i="12"/>
  <c r="GQ102" i="12"/>
  <c r="GP102" i="12"/>
  <c r="GO102" i="12"/>
  <c r="GN102" i="12"/>
  <c r="GM102" i="12"/>
  <c r="GL102" i="12"/>
  <c r="GK102" i="12"/>
  <c r="GJ102" i="12"/>
  <c r="GI102" i="12"/>
  <c r="GH102" i="12"/>
  <c r="GG102" i="12"/>
  <c r="CV102" i="12"/>
  <c r="CU102" i="12"/>
  <c r="CT102" i="12"/>
  <c r="CS102" i="12"/>
  <c r="CR102" i="12"/>
  <c r="CQ102" i="12"/>
  <c r="CP102" i="12"/>
  <c r="CO102" i="12"/>
  <c r="CN102" i="12"/>
  <c r="CM102" i="12"/>
  <c r="CL102" i="12"/>
  <c r="CK102" i="12"/>
  <c r="CJ102" i="12"/>
  <c r="CI102" i="12"/>
  <c r="CH102" i="12"/>
  <c r="CG102" i="12"/>
  <c r="CF102" i="12"/>
  <c r="CE102" i="12"/>
  <c r="CD102" i="12"/>
  <c r="CC102" i="12"/>
  <c r="CB102" i="12"/>
  <c r="CA102" i="12"/>
  <c r="BZ102" i="12"/>
  <c r="BY102" i="12"/>
  <c r="BX102" i="12"/>
  <c r="BW102" i="12"/>
  <c r="BV102" i="12"/>
  <c r="BU102" i="12"/>
  <c r="BT102" i="12"/>
  <c r="BS102" i="12"/>
  <c r="BR102" i="12"/>
  <c r="BQ102" i="12"/>
  <c r="BP102" i="12"/>
  <c r="BO102" i="12"/>
  <c r="BN102" i="12"/>
  <c r="BM102" i="12"/>
  <c r="BL102" i="12"/>
  <c r="BK102" i="12"/>
  <c r="BJ102" i="12"/>
  <c r="BI102" i="12"/>
  <c r="BH102" i="12"/>
  <c r="BG102" i="12"/>
  <c r="BF102" i="12"/>
  <c r="BE102" i="12"/>
  <c r="BD102" i="12"/>
  <c r="BC102" i="12"/>
  <c r="BB102" i="12"/>
  <c r="GZ101" i="12"/>
  <c r="GW101" i="12"/>
  <c r="GV101" i="12"/>
  <c r="GU101" i="12"/>
  <c r="GT101" i="12"/>
  <c r="GS101" i="12"/>
  <c r="GR101" i="12"/>
  <c r="GQ101" i="12"/>
  <c r="GP101" i="12"/>
  <c r="GO101" i="12"/>
  <c r="GN101" i="12"/>
  <c r="GM101" i="12"/>
  <c r="GL101" i="12"/>
  <c r="GK101" i="12"/>
  <c r="GJ101" i="12"/>
  <c r="GI101" i="12"/>
  <c r="CV101" i="12"/>
  <c r="CU101" i="12"/>
  <c r="CT101" i="12"/>
  <c r="CS101" i="12"/>
  <c r="CR101" i="12"/>
  <c r="CQ101" i="12"/>
  <c r="CP101" i="12"/>
  <c r="CO101" i="12"/>
  <c r="CN101" i="12"/>
  <c r="CM101" i="12"/>
  <c r="CL101" i="12"/>
  <c r="CK101" i="12"/>
  <c r="CJ101" i="12"/>
  <c r="CI101" i="12"/>
  <c r="CH101" i="12"/>
  <c r="CG101" i="12"/>
  <c r="CF101" i="12"/>
  <c r="CE101" i="12"/>
  <c r="CD101" i="12"/>
  <c r="CC101" i="12"/>
  <c r="CB101" i="12"/>
  <c r="CA101" i="12"/>
  <c r="BZ101" i="12"/>
  <c r="BY101" i="12"/>
  <c r="BX101" i="12"/>
  <c r="BW101" i="12"/>
  <c r="BV101" i="12"/>
  <c r="BU101" i="12"/>
  <c r="BT101" i="12"/>
  <c r="BS101" i="12"/>
  <c r="BR101" i="12"/>
  <c r="BQ101" i="12"/>
  <c r="BP101" i="12"/>
  <c r="BO101" i="12"/>
  <c r="BN101" i="12"/>
  <c r="BM101" i="12"/>
  <c r="BL101" i="12"/>
  <c r="BK101" i="12"/>
  <c r="BJ101" i="12"/>
  <c r="BI101" i="12"/>
  <c r="BH101" i="12"/>
  <c r="BG101" i="12"/>
  <c r="BF101" i="12"/>
  <c r="BE101" i="12"/>
  <c r="BD101" i="12"/>
  <c r="BC101" i="12"/>
  <c r="BB101" i="12"/>
  <c r="GX100" i="12"/>
  <c r="GW100" i="12"/>
  <c r="GV100" i="12"/>
  <c r="GU100" i="12"/>
  <c r="GT100" i="12"/>
  <c r="GS100" i="12"/>
  <c r="GR100" i="12"/>
  <c r="GQ100" i="12"/>
  <c r="GP100" i="12"/>
  <c r="GO100" i="12"/>
  <c r="GN100" i="12"/>
  <c r="GM100" i="12"/>
  <c r="GL100" i="12"/>
  <c r="GK100" i="12"/>
  <c r="GJ100" i="12"/>
  <c r="GI100" i="12"/>
  <c r="CV100" i="12"/>
  <c r="CU100" i="12"/>
  <c r="CT100" i="12"/>
  <c r="CS100" i="12"/>
  <c r="CR100" i="12"/>
  <c r="CQ100" i="12"/>
  <c r="CP100" i="12"/>
  <c r="CO100" i="12"/>
  <c r="CN100" i="12"/>
  <c r="CM100" i="12"/>
  <c r="CL100" i="12"/>
  <c r="CK100" i="12"/>
  <c r="CJ100" i="12"/>
  <c r="CI100" i="12"/>
  <c r="CH100" i="12"/>
  <c r="CG100" i="12"/>
  <c r="CF100" i="12"/>
  <c r="CE100" i="12"/>
  <c r="CD100" i="12"/>
  <c r="CC100" i="12"/>
  <c r="CB100" i="12"/>
  <c r="CA100" i="12"/>
  <c r="BZ100" i="12"/>
  <c r="BY100" i="12"/>
  <c r="BX100" i="12"/>
  <c r="BW100" i="12"/>
  <c r="BV100" i="12"/>
  <c r="BU100" i="12"/>
  <c r="BT100" i="12"/>
  <c r="BS100" i="12"/>
  <c r="BR100" i="12"/>
  <c r="BQ100" i="12"/>
  <c r="BP100" i="12"/>
  <c r="BO100" i="12"/>
  <c r="BN100" i="12"/>
  <c r="BM100" i="12"/>
  <c r="BL100" i="12"/>
  <c r="BK100" i="12"/>
  <c r="BJ100" i="12"/>
  <c r="BI100" i="12"/>
  <c r="BH100" i="12"/>
  <c r="BG100" i="12"/>
  <c r="BF100" i="12"/>
  <c r="BE100" i="12"/>
  <c r="BD100" i="12"/>
  <c r="BC100" i="12"/>
  <c r="GX99" i="12"/>
  <c r="GW99" i="12"/>
  <c r="GV99" i="12"/>
  <c r="GU99" i="12"/>
  <c r="GT99" i="12"/>
  <c r="GS99" i="12"/>
  <c r="GR99" i="12"/>
  <c r="GQ99" i="12"/>
  <c r="GP99" i="12"/>
  <c r="GO99" i="12"/>
  <c r="GN99" i="12"/>
  <c r="GM99" i="12"/>
  <c r="GL99" i="12"/>
  <c r="GK99" i="12"/>
  <c r="GJ99" i="12"/>
  <c r="GI99" i="12"/>
  <c r="CV99" i="12"/>
  <c r="CU99" i="12"/>
  <c r="CT99" i="12"/>
  <c r="CS99" i="12"/>
  <c r="CR99" i="12"/>
  <c r="CQ99" i="12"/>
  <c r="CP99" i="12"/>
  <c r="CO99" i="12"/>
  <c r="CN99" i="12"/>
  <c r="CM99" i="12"/>
  <c r="CL99" i="12"/>
  <c r="CK99" i="12"/>
  <c r="CJ99" i="12"/>
  <c r="CI99" i="12"/>
  <c r="CH99" i="12"/>
  <c r="CG99" i="12"/>
  <c r="CF99" i="12"/>
  <c r="CE99" i="12"/>
  <c r="CD99" i="12"/>
  <c r="CC99" i="12"/>
  <c r="CB99" i="12"/>
  <c r="CA99" i="12"/>
  <c r="BZ99" i="12"/>
  <c r="BY99" i="12"/>
  <c r="BX99" i="12"/>
  <c r="BW99" i="12"/>
  <c r="BV99" i="12"/>
  <c r="BU99" i="12"/>
  <c r="BT99" i="12"/>
  <c r="BS99" i="12"/>
  <c r="BR99" i="12"/>
  <c r="BQ99" i="12"/>
  <c r="BP99" i="12"/>
  <c r="BO99" i="12"/>
  <c r="BN99" i="12"/>
  <c r="BM99" i="12"/>
  <c r="BL99" i="12"/>
  <c r="BK99" i="12"/>
  <c r="BJ99" i="12"/>
  <c r="BI99" i="12"/>
  <c r="BH99" i="12"/>
  <c r="BG99" i="12"/>
  <c r="BF99" i="12"/>
  <c r="BE99" i="12"/>
  <c r="BD99" i="12"/>
  <c r="BC99" i="12"/>
  <c r="GY98" i="12"/>
  <c r="GX98" i="12"/>
  <c r="GW98" i="12"/>
  <c r="GV98" i="12"/>
  <c r="GU98" i="12"/>
  <c r="GT98" i="12"/>
  <c r="GS98" i="12"/>
  <c r="GR98" i="12"/>
  <c r="GQ98" i="12"/>
  <c r="GP98" i="12"/>
  <c r="GO98" i="12"/>
  <c r="GN98" i="12"/>
  <c r="GM98" i="12"/>
  <c r="GL98" i="12"/>
  <c r="GK98" i="12"/>
  <c r="GJ98" i="12"/>
  <c r="CW98" i="12"/>
  <c r="CV98" i="12"/>
  <c r="CU98" i="12"/>
  <c r="CT98" i="12"/>
  <c r="CS98" i="12"/>
  <c r="CR98" i="12"/>
  <c r="CQ98" i="12"/>
  <c r="CP98" i="12"/>
  <c r="CO98" i="12"/>
  <c r="CN98" i="12"/>
  <c r="CM98" i="12"/>
  <c r="CL98" i="12"/>
  <c r="CK98" i="12"/>
  <c r="CJ98" i="12"/>
  <c r="CI98" i="12"/>
  <c r="CH98" i="12"/>
  <c r="CG98" i="12"/>
  <c r="CF98" i="12"/>
  <c r="CE98" i="12"/>
  <c r="CD98" i="12"/>
  <c r="CC98" i="12"/>
  <c r="CB98" i="12"/>
  <c r="CA98" i="12"/>
  <c r="BZ98" i="12"/>
  <c r="BY98" i="12"/>
  <c r="BX98" i="12"/>
  <c r="BW98" i="12"/>
  <c r="BV98" i="12"/>
  <c r="BU98" i="12"/>
  <c r="BT98" i="12"/>
  <c r="BS98" i="12"/>
  <c r="BR98" i="12"/>
  <c r="BQ98" i="12"/>
  <c r="BP98" i="12"/>
  <c r="BO98" i="12"/>
  <c r="BN98" i="12"/>
  <c r="BM98" i="12"/>
  <c r="BL98" i="12"/>
  <c r="BK98" i="12"/>
  <c r="BJ98" i="12"/>
  <c r="BI98" i="12"/>
  <c r="BH98" i="12"/>
  <c r="BG98" i="12"/>
  <c r="BF98" i="12"/>
  <c r="BE98" i="12"/>
  <c r="BD98" i="12"/>
  <c r="BC98" i="12"/>
  <c r="GY97" i="12"/>
  <c r="GX97" i="12"/>
  <c r="GW97" i="12"/>
  <c r="GV97" i="12"/>
  <c r="GU97" i="12"/>
  <c r="GT97" i="12"/>
  <c r="GS97" i="12"/>
  <c r="GR97" i="12"/>
  <c r="GQ97" i="12"/>
  <c r="GP97" i="12"/>
  <c r="GO97" i="12"/>
  <c r="GN97" i="12"/>
  <c r="GM97" i="12"/>
  <c r="GL97" i="12"/>
  <c r="GK97" i="12"/>
  <c r="GJ97" i="12"/>
  <c r="CW97" i="12"/>
  <c r="CV97" i="12"/>
  <c r="CU97" i="12"/>
  <c r="CT97" i="12"/>
  <c r="CS97" i="12"/>
  <c r="CR97" i="12"/>
  <c r="CQ97" i="12"/>
  <c r="CP97" i="12"/>
  <c r="CO97" i="12"/>
  <c r="CN97" i="12"/>
  <c r="CM97" i="12"/>
  <c r="CL97" i="12"/>
  <c r="CK97" i="12"/>
  <c r="CJ97" i="12"/>
  <c r="CI97" i="12"/>
  <c r="CH97" i="12"/>
  <c r="CG97" i="12"/>
  <c r="CF97" i="12"/>
  <c r="CE97" i="12"/>
  <c r="CD97" i="12"/>
  <c r="CC97" i="12"/>
  <c r="CB97" i="12"/>
  <c r="CA97" i="12"/>
  <c r="BZ97" i="12"/>
  <c r="BY97" i="12"/>
  <c r="BX97" i="12"/>
  <c r="BW97" i="12"/>
  <c r="BV97" i="12"/>
  <c r="BU97" i="12"/>
  <c r="BT97" i="12"/>
  <c r="BS97" i="12"/>
  <c r="BR97" i="12"/>
  <c r="BQ97" i="12"/>
  <c r="BP97" i="12"/>
  <c r="BO97" i="12"/>
  <c r="BN97" i="12"/>
  <c r="BM97" i="12"/>
  <c r="BL97" i="12"/>
  <c r="BK97" i="12"/>
  <c r="BJ97" i="12"/>
  <c r="BI97" i="12"/>
  <c r="BH97" i="12"/>
  <c r="BG97" i="12"/>
  <c r="BF97" i="12"/>
  <c r="BE97" i="12"/>
  <c r="BD97" i="12"/>
  <c r="BC97" i="12"/>
  <c r="GX96" i="12"/>
  <c r="GV96" i="12"/>
  <c r="GU96" i="12"/>
  <c r="GT96" i="12"/>
  <c r="GS96" i="12"/>
  <c r="GR96" i="12"/>
  <c r="GQ96" i="12"/>
  <c r="GP96" i="12"/>
  <c r="GO96" i="12"/>
  <c r="GN96" i="12"/>
  <c r="GM96" i="12"/>
  <c r="GL96" i="12"/>
  <c r="GK96" i="12"/>
  <c r="CW96" i="12"/>
  <c r="CV96" i="12"/>
  <c r="CU96" i="12"/>
  <c r="CT96" i="12"/>
  <c r="CS96" i="12"/>
  <c r="CR96" i="12"/>
  <c r="CQ96" i="12"/>
  <c r="CP96" i="12"/>
  <c r="CO96" i="12"/>
  <c r="CN96" i="12"/>
  <c r="CM96" i="12"/>
  <c r="CL96" i="12"/>
  <c r="CK96" i="12"/>
  <c r="CJ96" i="12"/>
  <c r="CI96" i="12"/>
  <c r="CH96" i="12"/>
  <c r="CG96" i="12"/>
  <c r="CF96" i="12"/>
  <c r="CE96" i="12"/>
  <c r="CD96" i="12"/>
  <c r="CC96" i="12"/>
  <c r="CB96" i="12"/>
  <c r="CA96" i="12"/>
  <c r="BZ96" i="12"/>
  <c r="BY96" i="12"/>
  <c r="BX96" i="12"/>
  <c r="BW96" i="12"/>
  <c r="BV96" i="12"/>
  <c r="BU96" i="12"/>
  <c r="BT96" i="12"/>
  <c r="BS96" i="12"/>
  <c r="BR96" i="12"/>
  <c r="BQ96" i="12"/>
  <c r="BP96" i="12"/>
  <c r="BO96" i="12"/>
  <c r="BN96" i="12"/>
  <c r="BM96" i="12"/>
  <c r="BL96" i="12"/>
  <c r="BK96" i="12"/>
  <c r="BJ96" i="12"/>
  <c r="BI96" i="12"/>
  <c r="BH96" i="12"/>
  <c r="BG96" i="12"/>
  <c r="BF96" i="12"/>
  <c r="BE96" i="12"/>
  <c r="BD96" i="12"/>
  <c r="BC96" i="12"/>
  <c r="GX95" i="12"/>
  <c r="GV95" i="12"/>
  <c r="GU95" i="12"/>
  <c r="GT95" i="12"/>
  <c r="GS95" i="12"/>
  <c r="GM95" i="12"/>
  <c r="GL95" i="12"/>
  <c r="CW95" i="12"/>
  <c r="CV95" i="12"/>
  <c r="CU95" i="12"/>
  <c r="CT95" i="12"/>
  <c r="CS95" i="12"/>
  <c r="CR95" i="12"/>
  <c r="CQ95" i="12"/>
  <c r="CP95" i="12"/>
  <c r="CO95" i="12"/>
  <c r="CN95" i="12"/>
  <c r="CM95" i="12"/>
  <c r="CL95" i="12"/>
  <c r="CK95" i="12"/>
  <c r="CJ95" i="12"/>
  <c r="CI95" i="12"/>
  <c r="CH95" i="12"/>
  <c r="CG95" i="12"/>
  <c r="CF95" i="12"/>
  <c r="CE95" i="12"/>
  <c r="CD95" i="12"/>
  <c r="CC95" i="12"/>
  <c r="CB95" i="12"/>
  <c r="CA95" i="12"/>
  <c r="BZ95" i="12"/>
  <c r="BY95" i="12"/>
  <c r="BX95" i="12"/>
  <c r="BW95" i="12"/>
  <c r="BV95" i="12"/>
  <c r="BU95" i="12"/>
  <c r="BT95" i="12"/>
  <c r="BS95" i="12"/>
  <c r="BR95" i="12"/>
  <c r="BQ95" i="12"/>
  <c r="BP95" i="12"/>
  <c r="BO95" i="12"/>
  <c r="BN95" i="12"/>
  <c r="BM95" i="12"/>
  <c r="BL95" i="12"/>
  <c r="BK95" i="12"/>
  <c r="BJ95" i="12"/>
  <c r="BI95" i="12"/>
  <c r="BH95" i="12"/>
  <c r="BG95" i="12"/>
  <c r="BF95" i="12"/>
  <c r="BE95" i="12"/>
  <c r="BD95" i="12"/>
  <c r="BC95" i="12"/>
  <c r="GW94" i="12"/>
  <c r="GV94" i="12"/>
  <c r="GU94" i="12"/>
  <c r="GT94" i="12"/>
  <c r="GS94" i="12"/>
  <c r="GM94" i="12"/>
  <c r="GL94" i="12"/>
  <c r="CX94" i="12"/>
  <c r="CW94" i="12"/>
  <c r="CV94" i="12"/>
  <c r="CU94" i="12"/>
  <c r="CT94" i="12"/>
  <c r="CS94" i="12"/>
  <c r="CR94" i="12"/>
  <c r="CQ94" i="12"/>
  <c r="CP94" i="12"/>
  <c r="CO94" i="12"/>
  <c r="CN94" i="12"/>
  <c r="CM94" i="12"/>
  <c r="CL94" i="12"/>
  <c r="CK94" i="12"/>
  <c r="CJ94" i="12"/>
  <c r="CI94" i="12"/>
  <c r="CH94" i="12"/>
  <c r="CG94" i="12"/>
  <c r="CF94" i="12"/>
  <c r="CE94" i="12"/>
  <c r="CD94" i="12"/>
  <c r="CC94" i="12"/>
  <c r="CB94" i="12"/>
  <c r="CA94" i="12"/>
  <c r="BZ94" i="12"/>
  <c r="BY94" i="12"/>
  <c r="BX94" i="12"/>
  <c r="BW94" i="12"/>
  <c r="BV94" i="12"/>
  <c r="BU94" i="12"/>
  <c r="BT94" i="12"/>
  <c r="BS94" i="12"/>
  <c r="BR94" i="12"/>
  <c r="BQ94" i="12"/>
  <c r="BP94" i="12"/>
  <c r="BO94" i="12"/>
  <c r="BN94" i="12"/>
  <c r="BM94" i="12"/>
  <c r="BL94" i="12"/>
  <c r="BK94" i="12"/>
  <c r="BJ94" i="12"/>
  <c r="BI94" i="12"/>
  <c r="BH94" i="12"/>
  <c r="BG94" i="12"/>
  <c r="BF94" i="12"/>
  <c r="BE94" i="12"/>
  <c r="BD94" i="12"/>
  <c r="GX93" i="12"/>
  <c r="GW93" i="12"/>
  <c r="GV93" i="12"/>
  <c r="GU93" i="12"/>
  <c r="GT93" i="12"/>
  <c r="GS93" i="12"/>
  <c r="CX93" i="12"/>
  <c r="CW93" i="12"/>
  <c r="CV93" i="12"/>
  <c r="CU93" i="12"/>
  <c r="CT93" i="12"/>
  <c r="CS93" i="12"/>
  <c r="CR93" i="12"/>
  <c r="CQ93" i="12"/>
  <c r="CP93" i="12"/>
  <c r="CO93" i="12"/>
  <c r="CN93" i="12"/>
  <c r="CM93" i="12"/>
  <c r="CL93" i="12"/>
  <c r="CK93" i="12"/>
  <c r="CJ93" i="12"/>
  <c r="CI93" i="12"/>
  <c r="CH93" i="12"/>
  <c r="CG93" i="12"/>
  <c r="CF93" i="12"/>
  <c r="CE93" i="12"/>
  <c r="CD93" i="12"/>
  <c r="CC93" i="12"/>
  <c r="CB93" i="12"/>
  <c r="CA93" i="12"/>
  <c r="BZ93" i="12"/>
  <c r="BY93" i="12"/>
  <c r="BX93" i="12"/>
  <c r="BW93" i="12"/>
  <c r="BV93" i="12"/>
  <c r="BU93" i="12"/>
  <c r="BT93" i="12"/>
  <c r="BS93" i="12"/>
  <c r="BR93" i="12"/>
  <c r="BQ93" i="12"/>
  <c r="BP93" i="12"/>
  <c r="BO93" i="12"/>
  <c r="BN93" i="12"/>
  <c r="BM93" i="12"/>
  <c r="BL93" i="12"/>
  <c r="BK93" i="12"/>
  <c r="BJ93" i="12"/>
  <c r="BI93" i="12"/>
  <c r="BH93" i="12"/>
  <c r="BG93" i="12"/>
  <c r="BF93" i="12"/>
  <c r="BE93" i="12"/>
  <c r="GV92" i="12"/>
  <c r="GU92" i="12"/>
  <c r="GT92" i="12"/>
  <c r="CY92" i="12"/>
  <c r="CX92" i="12"/>
  <c r="CW92" i="12"/>
  <c r="CV92" i="12"/>
  <c r="CU92" i="12"/>
  <c r="CT92" i="12"/>
  <c r="CS92" i="12"/>
  <c r="CR92" i="12"/>
  <c r="CQ92" i="12"/>
  <c r="CP92" i="12"/>
  <c r="CO92" i="12"/>
  <c r="CN92" i="12"/>
  <c r="CM92" i="12"/>
  <c r="CL92" i="12"/>
  <c r="CK92" i="12"/>
  <c r="CJ92" i="12"/>
  <c r="CI92" i="12"/>
  <c r="CH92" i="12"/>
  <c r="CG92" i="12"/>
  <c r="CF92" i="12"/>
  <c r="CE92" i="12"/>
  <c r="CD92" i="12"/>
  <c r="CC92" i="12"/>
  <c r="CB92" i="12"/>
  <c r="CA92" i="12"/>
  <c r="BZ92" i="12"/>
  <c r="BY92" i="12"/>
  <c r="BX92" i="12"/>
  <c r="BV92" i="12"/>
  <c r="BU92" i="12"/>
  <c r="BT92" i="12"/>
  <c r="BS92" i="12"/>
  <c r="BR92" i="12"/>
  <c r="BQ92" i="12"/>
  <c r="BP92" i="12"/>
  <c r="BO92" i="12"/>
  <c r="BN92" i="12"/>
  <c r="BM92" i="12"/>
  <c r="BL92" i="12"/>
  <c r="BK92" i="12"/>
  <c r="BJ92" i="12"/>
  <c r="BI92" i="12"/>
  <c r="BH92" i="12"/>
  <c r="BG92" i="12"/>
  <c r="BF92" i="12"/>
  <c r="GV91" i="12"/>
  <c r="GU91" i="12"/>
  <c r="GT91" i="12"/>
  <c r="CZ91" i="12"/>
  <c r="CY91" i="12"/>
  <c r="CX91" i="12"/>
  <c r="CW91" i="12"/>
  <c r="CV91" i="12"/>
  <c r="CU91" i="12"/>
  <c r="CT91" i="12"/>
  <c r="CS91" i="12"/>
  <c r="CR91" i="12"/>
  <c r="CQ91" i="12"/>
  <c r="CP91" i="12"/>
  <c r="CO91" i="12"/>
  <c r="CN91" i="12"/>
  <c r="CM91" i="12"/>
  <c r="CL91" i="12"/>
  <c r="CK91" i="12"/>
  <c r="CJ91" i="12"/>
  <c r="CI91" i="12"/>
  <c r="CH91" i="12"/>
  <c r="CG91" i="12"/>
  <c r="CF91" i="12"/>
  <c r="CE91" i="12"/>
  <c r="CD91" i="12"/>
  <c r="CC91" i="12"/>
  <c r="CB91" i="12"/>
  <c r="CA91" i="12"/>
  <c r="BZ91" i="12"/>
  <c r="BY91" i="12"/>
  <c r="BX91" i="12"/>
  <c r="BW91" i="12"/>
  <c r="BV91" i="12"/>
  <c r="BU91" i="12"/>
  <c r="BT91" i="12"/>
  <c r="BS91" i="12"/>
  <c r="BR91" i="12"/>
  <c r="BQ91" i="12"/>
  <c r="BP91" i="12"/>
  <c r="BO91" i="12"/>
  <c r="BN91" i="12"/>
  <c r="BM91" i="12"/>
  <c r="BL91" i="12"/>
  <c r="BK91" i="12"/>
  <c r="BJ91" i="12"/>
  <c r="BI91" i="12"/>
  <c r="BH91" i="12"/>
  <c r="CZ90" i="12"/>
  <c r="CY90" i="12"/>
  <c r="CX90" i="12"/>
  <c r="CW90" i="12"/>
  <c r="CV90" i="12"/>
  <c r="CU90" i="12"/>
  <c r="CT90" i="12"/>
  <c r="CS90" i="12"/>
  <c r="CR90" i="12"/>
  <c r="CQ90" i="12"/>
  <c r="CP90" i="12"/>
  <c r="CO90" i="12"/>
  <c r="CN90" i="12"/>
  <c r="CM90" i="12"/>
  <c r="CL90" i="12"/>
  <c r="CK90" i="12"/>
  <c r="CJ90" i="12"/>
  <c r="CI90" i="12"/>
  <c r="CH90" i="12"/>
  <c r="CG90" i="12"/>
  <c r="CF90" i="12"/>
  <c r="CE90" i="12"/>
  <c r="CD90" i="12"/>
  <c r="CC90" i="12"/>
  <c r="CB90" i="12"/>
  <c r="CA90" i="12"/>
  <c r="BZ90" i="12"/>
  <c r="BY90" i="12"/>
  <c r="BX90" i="12"/>
  <c r="BW90" i="12"/>
  <c r="BV90" i="12"/>
  <c r="BU90" i="12"/>
  <c r="BT90" i="12"/>
  <c r="BS90" i="12"/>
  <c r="BR90" i="12"/>
  <c r="BQ90" i="12"/>
  <c r="BP90" i="12"/>
  <c r="BO90" i="12"/>
  <c r="BN90" i="12"/>
  <c r="BM90" i="12"/>
  <c r="BL90" i="12"/>
  <c r="BK90" i="12"/>
  <c r="BJ90" i="12"/>
  <c r="BI90" i="12"/>
  <c r="BH90" i="12"/>
  <c r="BG90" i="12"/>
  <c r="CY89" i="12"/>
  <c r="CX89" i="12"/>
  <c r="CW89" i="12"/>
  <c r="CV89" i="12"/>
  <c r="CU89" i="12"/>
  <c r="CT89" i="12"/>
  <c r="CS89" i="12"/>
  <c r="CR89" i="12"/>
  <c r="CQ89" i="12"/>
  <c r="CP89" i="12"/>
  <c r="CO89" i="12"/>
  <c r="CN89" i="12"/>
  <c r="CM89" i="12"/>
  <c r="CL89" i="12"/>
  <c r="CK89" i="12"/>
  <c r="CJ89" i="12"/>
  <c r="CI89" i="12"/>
  <c r="CH89" i="12"/>
  <c r="CG89" i="12"/>
  <c r="CF89" i="12"/>
  <c r="CE89" i="12"/>
  <c r="CD89" i="12"/>
  <c r="CC89" i="12"/>
  <c r="CB89" i="12"/>
  <c r="CA89" i="12"/>
  <c r="BZ89" i="12"/>
  <c r="BY89" i="12"/>
  <c r="BX89" i="12"/>
  <c r="BW89" i="12"/>
  <c r="BV89" i="12"/>
  <c r="BU89" i="12"/>
  <c r="BT89" i="12"/>
  <c r="BS89" i="12"/>
  <c r="BR89" i="12"/>
  <c r="BQ89" i="12"/>
  <c r="BP89" i="12"/>
  <c r="BO89" i="12"/>
  <c r="BN89" i="12"/>
  <c r="BM89" i="12"/>
  <c r="BL89" i="12"/>
  <c r="BK89" i="12"/>
  <c r="BJ89" i="12"/>
  <c r="BI89" i="12"/>
  <c r="BH89" i="12"/>
  <c r="BG89" i="12"/>
  <c r="CX88" i="12"/>
  <c r="CW88" i="12"/>
  <c r="CV88" i="12"/>
  <c r="CU88" i="12"/>
  <c r="CT88" i="12"/>
  <c r="CS88" i="12"/>
  <c r="CR88" i="12"/>
  <c r="CQ88" i="12"/>
  <c r="CP88" i="12"/>
  <c r="CO88" i="12"/>
  <c r="CN88" i="12"/>
  <c r="CM88" i="12"/>
  <c r="CL88" i="12"/>
  <c r="CK88" i="12"/>
  <c r="CJ88" i="12"/>
  <c r="CI88" i="12"/>
  <c r="CH88" i="12"/>
  <c r="CG88" i="12"/>
  <c r="CF88" i="12"/>
  <c r="CE88" i="12"/>
  <c r="CD88" i="12"/>
  <c r="CC88" i="12"/>
  <c r="CB88" i="12"/>
  <c r="CA88" i="12"/>
  <c r="BZ88" i="12"/>
  <c r="BY88" i="12"/>
  <c r="BX88" i="12"/>
  <c r="BW88" i="12"/>
  <c r="BV88" i="12"/>
  <c r="BU88" i="12"/>
  <c r="BT88" i="12"/>
  <c r="BS88" i="12"/>
  <c r="BR88" i="12"/>
  <c r="BQ88" i="12"/>
  <c r="BP88" i="12"/>
  <c r="BO88" i="12"/>
  <c r="BN88" i="12"/>
  <c r="BM88" i="12"/>
  <c r="BL88" i="12"/>
  <c r="BK88" i="12"/>
  <c r="BJ88" i="12"/>
  <c r="BI88" i="12"/>
  <c r="BH88" i="12"/>
  <c r="CV87" i="12"/>
  <c r="CU87" i="12"/>
  <c r="CT87" i="12"/>
  <c r="CS87" i="12"/>
  <c r="CR87" i="12"/>
  <c r="CQ87" i="12"/>
  <c r="CP87" i="12"/>
  <c r="CO87" i="12"/>
  <c r="CN87" i="12"/>
  <c r="CM87" i="12"/>
  <c r="CL87" i="12"/>
  <c r="CK87" i="12"/>
  <c r="CJ87" i="12"/>
  <c r="CI87" i="12"/>
  <c r="CH87" i="12"/>
  <c r="CG87" i="12"/>
  <c r="CF87" i="12"/>
  <c r="CE87" i="12"/>
  <c r="CD87" i="12"/>
  <c r="CC87" i="12"/>
  <c r="CB87" i="12"/>
  <c r="CA87" i="12"/>
  <c r="BZ87" i="12"/>
  <c r="BY87" i="12"/>
  <c r="BX87" i="12"/>
  <c r="BW87" i="12"/>
  <c r="BV87" i="12"/>
  <c r="BU87" i="12"/>
  <c r="BT87" i="12"/>
  <c r="BS87" i="12"/>
  <c r="BR87" i="12"/>
  <c r="BQ87" i="12"/>
  <c r="BP87" i="12"/>
  <c r="BO87" i="12"/>
  <c r="BN87" i="12"/>
  <c r="BM87" i="12"/>
  <c r="BL87" i="12"/>
  <c r="BK87" i="12"/>
  <c r="BJ87" i="12"/>
  <c r="BI87" i="12"/>
  <c r="BH87" i="12"/>
  <c r="CU86" i="12"/>
  <c r="CT86" i="12"/>
  <c r="CS86" i="12"/>
  <c r="CR86" i="12"/>
  <c r="CQ86" i="12"/>
  <c r="CP86" i="12"/>
  <c r="CO86" i="12"/>
  <c r="CN86" i="12"/>
  <c r="CM86" i="12"/>
  <c r="CL86" i="12"/>
  <c r="CK86" i="12"/>
  <c r="CJ86" i="12"/>
  <c r="CI86" i="12"/>
  <c r="CH86" i="12"/>
  <c r="CG86" i="12"/>
  <c r="CF86" i="12"/>
  <c r="CE86" i="12"/>
  <c r="CD86" i="12"/>
  <c r="CC86" i="12"/>
  <c r="CB86" i="12"/>
  <c r="CA86" i="12"/>
  <c r="BZ86" i="12"/>
  <c r="BY86" i="12"/>
  <c r="BX86" i="12"/>
  <c r="BW86" i="12"/>
  <c r="BV86" i="12"/>
  <c r="BU86" i="12"/>
  <c r="BT86" i="12"/>
  <c r="BS86" i="12"/>
  <c r="BR86" i="12"/>
  <c r="BQ86" i="12"/>
  <c r="BP86" i="12"/>
  <c r="BO86" i="12"/>
  <c r="BN86" i="12"/>
  <c r="BM86" i="12"/>
  <c r="BL86" i="12"/>
  <c r="BK86" i="12"/>
  <c r="BJ86" i="12"/>
  <c r="BI86" i="12"/>
  <c r="CU85" i="12"/>
  <c r="CT85" i="12"/>
  <c r="CS85" i="12"/>
  <c r="CR85" i="12"/>
  <c r="CQ85" i="12"/>
  <c r="CP85" i="12"/>
  <c r="CO85" i="12"/>
  <c r="CN85" i="12"/>
  <c r="CM85" i="12"/>
  <c r="CL85" i="12"/>
  <c r="CK85" i="12"/>
  <c r="CJ85" i="12"/>
  <c r="CI85" i="12"/>
  <c r="CH85" i="12"/>
  <c r="CG85" i="12"/>
  <c r="CF85" i="12"/>
  <c r="CE85" i="12"/>
  <c r="CD85" i="12"/>
  <c r="CC85" i="12"/>
  <c r="CB85" i="12"/>
  <c r="CA85" i="12"/>
  <c r="BZ85" i="12"/>
  <c r="BY85" i="12"/>
  <c r="BX85" i="12"/>
  <c r="BW85" i="12"/>
  <c r="BV85" i="12"/>
  <c r="BU85" i="12"/>
  <c r="BT85" i="12"/>
  <c r="BS85" i="12"/>
  <c r="BR85" i="12"/>
  <c r="BQ85" i="12"/>
  <c r="BP85" i="12"/>
  <c r="BO85" i="12"/>
  <c r="BN85" i="12"/>
  <c r="BM85" i="12"/>
  <c r="BL85" i="12"/>
  <c r="BK85" i="12"/>
  <c r="BJ85" i="12"/>
  <c r="BI85" i="12"/>
  <c r="CT84" i="12"/>
  <c r="CS84" i="12"/>
  <c r="CR84" i="12"/>
  <c r="CQ84" i="12"/>
  <c r="CP84" i="12"/>
  <c r="CO84" i="12"/>
  <c r="CN84" i="12"/>
  <c r="CM84" i="12"/>
  <c r="CL84" i="12"/>
  <c r="CK84" i="12"/>
  <c r="CJ84" i="12"/>
  <c r="CI84" i="12"/>
  <c r="CH84" i="12"/>
  <c r="CG84" i="12"/>
  <c r="CF84" i="12"/>
  <c r="CE84" i="12"/>
  <c r="CD84" i="12"/>
  <c r="CC84" i="12"/>
  <c r="CB84" i="12"/>
  <c r="CA84" i="12"/>
  <c r="BZ84" i="12"/>
  <c r="BY84" i="12"/>
  <c r="BX84" i="12"/>
  <c r="BW84" i="12"/>
  <c r="BV84" i="12"/>
  <c r="BU84" i="12"/>
  <c r="BT84" i="12"/>
  <c r="BS84" i="12"/>
  <c r="BR84" i="12"/>
  <c r="BQ84" i="12"/>
  <c r="BP84" i="12"/>
  <c r="BO84" i="12"/>
  <c r="BN84" i="12"/>
  <c r="BM84" i="12"/>
  <c r="BL84" i="12"/>
  <c r="BK84" i="12"/>
  <c r="BJ84" i="12"/>
  <c r="CS83" i="12"/>
  <c r="CR83" i="12"/>
  <c r="CQ83" i="12"/>
  <c r="CP83" i="12"/>
  <c r="CO83" i="12"/>
  <c r="CN83" i="12"/>
  <c r="CM83" i="12"/>
  <c r="CL83" i="12"/>
  <c r="CK83" i="12"/>
  <c r="CJ83" i="12"/>
  <c r="CI83" i="12"/>
  <c r="CH83" i="12"/>
  <c r="CG83" i="12"/>
  <c r="CF83" i="12"/>
  <c r="CE83" i="12"/>
  <c r="CD83" i="12"/>
  <c r="CC83" i="12"/>
  <c r="CB83" i="12"/>
  <c r="CA83" i="12"/>
  <c r="BZ83" i="12"/>
  <c r="BY83" i="12"/>
  <c r="BX83" i="12"/>
  <c r="BW83" i="12"/>
  <c r="BV83" i="12"/>
  <c r="BU83" i="12"/>
  <c r="BT83" i="12"/>
  <c r="BS83" i="12"/>
  <c r="BR83" i="12"/>
  <c r="BQ83" i="12"/>
  <c r="BP83" i="12"/>
  <c r="BO83" i="12"/>
  <c r="BN83" i="12"/>
  <c r="BM83" i="12"/>
  <c r="BL83" i="12"/>
  <c r="BK83" i="12"/>
  <c r="CQ82" i="12"/>
  <c r="CP82" i="12"/>
  <c r="CO82" i="12"/>
  <c r="CN82" i="12"/>
  <c r="CM82" i="12"/>
  <c r="CL82" i="12"/>
  <c r="CK82" i="12"/>
  <c r="CJ82" i="12"/>
  <c r="CI82" i="12"/>
  <c r="CH82" i="12"/>
  <c r="CG82" i="12"/>
  <c r="CF82" i="12"/>
  <c r="CE82" i="12"/>
  <c r="CD82" i="12"/>
  <c r="CC82" i="12"/>
  <c r="CB82" i="12"/>
  <c r="CA82" i="12"/>
  <c r="BZ82" i="12"/>
  <c r="BY82" i="12"/>
  <c r="BX82" i="12"/>
  <c r="BW82" i="12"/>
  <c r="BV82" i="12"/>
  <c r="BU82" i="12"/>
  <c r="BT82" i="12"/>
  <c r="BS82" i="12"/>
  <c r="BR82" i="12"/>
  <c r="BQ82" i="12"/>
  <c r="BP82" i="12"/>
  <c r="BO82" i="12"/>
  <c r="BN82" i="12"/>
  <c r="BM82" i="12"/>
  <c r="BL82" i="12"/>
  <c r="BK82" i="12"/>
  <c r="CP81" i="12"/>
  <c r="CO81" i="12"/>
  <c r="CN81" i="12"/>
  <c r="CM81" i="12"/>
  <c r="CL81" i="12"/>
  <c r="CK81" i="12"/>
  <c r="CJ81" i="12"/>
  <c r="CI81" i="12"/>
  <c r="CH81" i="12"/>
  <c r="CG81" i="12"/>
  <c r="CF81" i="12"/>
  <c r="CE81" i="12"/>
  <c r="CD81" i="12"/>
  <c r="CC81" i="12"/>
  <c r="CB81" i="12"/>
  <c r="CA81" i="12"/>
  <c r="BZ81" i="12"/>
  <c r="BY81" i="12"/>
  <c r="BX81" i="12"/>
  <c r="BW81" i="12"/>
  <c r="BV81" i="12"/>
  <c r="BU81" i="12"/>
  <c r="BT81" i="12"/>
  <c r="BS81" i="12"/>
  <c r="BR81" i="12"/>
  <c r="BQ81" i="12"/>
  <c r="BP81" i="12"/>
  <c r="BO81" i="12"/>
  <c r="BN81" i="12"/>
  <c r="BM81" i="12"/>
  <c r="BL81" i="12"/>
  <c r="CP80" i="12"/>
  <c r="CO80" i="12"/>
  <c r="CN80" i="12"/>
  <c r="CM80" i="12"/>
  <c r="CL80" i="12"/>
  <c r="CK80" i="12"/>
  <c r="CJ80" i="12"/>
  <c r="CI80" i="12"/>
  <c r="CH80" i="12"/>
  <c r="CG80" i="12"/>
  <c r="CF80" i="12"/>
  <c r="CE80" i="12"/>
  <c r="CD80" i="12"/>
  <c r="CC80" i="12"/>
  <c r="CB80" i="12"/>
  <c r="CA80" i="12"/>
  <c r="BZ80" i="12"/>
  <c r="BY80" i="12"/>
  <c r="BX80" i="12"/>
  <c r="BW80" i="12"/>
  <c r="BV80" i="12"/>
  <c r="BU80" i="12"/>
  <c r="BT80" i="12"/>
  <c r="BS80" i="12"/>
  <c r="BR80" i="12"/>
  <c r="BQ80" i="12"/>
  <c r="BP80" i="12"/>
  <c r="BO80" i="12"/>
  <c r="BN80" i="12"/>
  <c r="BM80" i="12"/>
  <c r="BL80" i="12"/>
  <c r="CO79" i="12"/>
  <c r="CN79" i="12"/>
  <c r="CM79" i="12"/>
  <c r="CL79" i="12"/>
  <c r="CK79" i="12"/>
  <c r="CJ79" i="12"/>
  <c r="CI79" i="12"/>
  <c r="CH79" i="12"/>
  <c r="CG79" i="12"/>
  <c r="CF79" i="12"/>
  <c r="CE79" i="12"/>
  <c r="CD79" i="12"/>
  <c r="CC79" i="12"/>
  <c r="CB79" i="12"/>
  <c r="CA79" i="12"/>
  <c r="BZ79" i="12"/>
  <c r="BY79" i="12"/>
  <c r="BX79" i="12"/>
  <c r="BW79" i="12"/>
  <c r="BV79" i="12"/>
  <c r="BU79" i="12"/>
  <c r="BT79" i="12"/>
  <c r="BS79" i="12"/>
  <c r="BR79" i="12"/>
  <c r="BQ79" i="12"/>
  <c r="BP79" i="12"/>
  <c r="BO79" i="12"/>
  <c r="BN79" i="12"/>
  <c r="BM79" i="12"/>
  <c r="BL79" i="12"/>
  <c r="CO78" i="12"/>
  <c r="CM78" i="12"/>
  <c r="CL78" i="12"/>
  <c r="CK78" i="12"/>
  <c r="CJ78" i="12"/>
  <c r="CI78" i="12"/>
  <c r="CH78" i="12"/>
  <c r="CG78" i="12"/>
  <c r="CF78" i="12"/>
  <c r="CE78" i="12"/>
  <c r="CD78" i="12"/>
  <c r="CC78" i="12"/>
  <c r="CB78" i="12"/>
  <c r="CA78" i="12"/>
  <c r="BZ78" i="12"/>
  <c r="BY78" i="12"/>
  <c r="BX78" i="12"/>
  <c r="BW78" i="12"/>
  <c r="BV78" i="12"/>
  <c r="BU78" i="12"/>
  <c r="BT78" i="12"/>
  <c r="BS78" i="12"/>
  <c r="BR78" i="12"/>
  <c r="BQ78" i="12"/>
  <c r="BP78" i="12"/>
  <c r="BO78" i="12"/>
  <c r="BN78" i="12"/>
  <c r="BM78" i="12"/>
  <c r="BL78" i="12"/>
  <c r="CL77" i="12"/>
  <c r="CK77" i="12"/>
  <c r="CJ77" i="12"/>
  <c r="CI77" i="12"/>
  <c r="CH77" i="12"/>
  <c r="CG77" i="12"/>
  <c r="CF77" i="12"/>
  <c r="CE77" i="12"/>
  <c r="CD77" i="12"/>
  <c r="CC77" i="12"/>
  <c r="CB77" i="12"/>
  <c r="CA77" i="12"/>
  <c r="BZ77" i="12"/>
  <c r="BY77" i="12"/>
  <c r="BX77" i="12"/>
  <c r="BW77" i="12"/>
  <c r="BV77" i="12"/>
  <c r="BU77" i="12"/>
  <c r="BT77" i="12"/>
  <c r="BS77" i="12"/>
  <c r="BR77" i="12"/>
  <c r="BQ77" i="12"/>
  <c r="BP77" i="12"/>
  <c r="BO77" i="12"/>
  <c r="BN77" i="12"/>
  <c r="BM77" i="12"/>
  <c r="BL77" i="12"/>
  <c r="CL76" i="12"/>
  <c r="CK76" i="12"/>
  <c r="CJ76" i="12"/>
  <c r="CI76" i="12"/>
  <c r="CH76" i="12"/>
  <c r="CG76" i="12"/>
  <c r="CF76" i="12"/>
  <c r="CE76" i="12"/>
  <c r="CD76" i="12"/>
  <c r="CC76" i="12"/>
  <c r="CB76" i="12"/>
  <c r="CA76" i="12"/>
  <c r="BZ76" i="12"/>
  <c r="BY76" i="12"/>
  <c r="BX76" i="12"/>
  <c r="BW76" i="12"/>
  <c r="BV76" i="12"/>
  <c r="BU76" i="12"/>
  <c r="BT76" i="12"/>
  <c r="BS76" i="12"/>
  <c r="BR76" i="12"/>
  <c r="BQ76" i="12"/>
  <c r="BP76" i="12"/>
  <c r="BO76" i="12"/>
  <c r="BN76" i="12"/>
  <c r="BM76" i="12"/>
  <c r="BL76" i="12"/>
  <c r="CL75" i="12"/>
  <c r="CK75" i="12"/>
  <c r="CJ75" i="12"/>
  <c r="CI75" i="12"/>
  <c r="CH75" i="12"/>
  <c r="CG75" i="12"/>
  <c r="CF75" i="12"/>
  <c r="CE75" i="12"/>
  <c r="CD75" i="12"/>
  <c r="CC75" i="12"/>
  <c r="CB75" i="12"/>
  <c r="CA75" i="12"/>
  <c r="BZ75" i="12"/>
  <c r="BY75" i="12"/>
  <c r="BX75" i="12"/>
  <c r="BW75" i="12"/>
  <c r="BV75" i="12"/>
  <c r="BU75" i="12"/>
  <c r="BT75" i="12"/>
  <c r="BS75" i="12"/>
  <c r="BR75" i="12"/>
  <c r="BQ75" i="12"/>
  <c r="BP75" i="12"/>
  <c r="BO75" i="12"/>
  <c r="BN75" i="12"/>
  <c r="BM75" i="12"/>
  <c r="BL75" i="12"/>
  <c r="CL74" i="12"/>
  <c r="CK74" i="12"/>
  <c r="CJ74" i="12"/>
  <c r="CI74" i="12"/>
  <c r="CH74" i="12"/>
  <c r="CG74" i="12"/>
  <c r="CF74" i="12"/>
  <c r="CE74" i="12"/>
  <c r="CD74" i="12"/>
  <c r="CC74" i="12"/>
  <c r="CB74" i="12"/>
  <c r="CA74" i="12"/>
  <c r="BZ74" i="12"/>
  <c r="BY74" i="12"/>
  <c r="BX74" i="12"/>
  <c r="BW74" i="12"/>
  <c r="BV74" i="12"/>
  <c r="BU74" i="12"/>
  <c r="BT74" i="12"/>
  <c r="BS74" i="12"/>
  <c r="BR74" i="12"/>
  <c r="BQ74" i="12"/>
  <c r="BP74" i="12"/>
  <c r="BO74" i="12"/>
  <c r="BN74" i="12"/>
  <c r="BM74" i="12"/>
  <c r="BL74" i="12"/>
  <c r="CL73" i="12"/>
  <c r="CK73" i="12"/>
  <c r="CJ73" i="12"/>
  <c r="CI73" i="12"/>
  <c r="CH73" i="12"/>
  <c r="CG73" i="12"/>
  <c r="CF73" i="12"/>
  <c r="CE73" i="12"/>
  <c r="CD73" i="12"/>
  <c r="CC73" i="12"/>
  <c r="CB73" i="12"/>
  <c r="CA73" i="12"/>
  <c r="BZ73" i="12"/>
  <c r="BY73" i="12"/>
  <c r="BX73" i="12"/>
  <c r="BW73" i="12"/>
  <c r="BV73" i="12"/>
  <c r="BU73" i="12"/>
  <c r="BT73" i="12"/>
  <c r="BS73" i="12"/>
  <c r="BR73" i="12"/>
  <c r="BQ73" i="12"/>
  <c r="BP73" i="12"/>
  <c r="BO73" i="12"/>
  <c r="BN73" i="12"/>
  <c r="BM73" i="12"/>
  <c r="BL73" i="12"/>
  <c r="CL72" i="12"/>
  <c r="CK72" i="12"/>
  <c r="CJ72" i="12"/>
  <c r="CI72" i="12"/>
  <c r="CH72" i="12"/>
  <c r="CG72" i="12"/>
  <c r="CF72" i="12"/>
  <c r="CE72" i="12"/>
  <c r="CD72" i="12"/>
  <c r="CC72" i="12"/>
  <c r="CB72" i="12"/>
  <c r="CA72" i="12"/>
  <c r="BZ72" i="12"/>
  <c r="BY72" i="12"/>
  <c r="BX72" i="12"/>
  <c r="BW72" i="12"/>
  <c r="BV72" i="12"/>
  <c r="BU72" i="12"/>
  <c r="BT72" i="12"/>
  <c r="BS72" i="12"/>
  <c r="BR72" i="12"/>
  <c r="BQ72" i="12"/>
  <c r="BP72" i="12"/>
  <c r="BO72" i="12"/>
  <c r="BN72" i="12"/>
  <c r="BM72" i="12"/>
  <c r="BL72" i="12"/>
  <c r="CL71" i="12"/>
  <c r="CK71" i="12"/>
  <c r="CJ71" i="12"/>
  <c r="CI71" i="12"/>
  <c r="CH71" i="12"/>
  <c r="CG71" i="12"/>
  <c r="CF71" i="12"/>
  <c r="CE71" i="12"/>
  <c r="CD71" i="12"/>
  <c r="CC71" i="12"/>
  <c r="CB71" i="12"/>
  <c r="CA71" i="12"/>
  <c r="BZ71" i="12"/>
  <c r="BY71" i="12"/>
  <c r="BX71" i="12"/>
  <c r="BW71" i="12"/>
  <c r="BV71" i="12"/>
  <c r="BU71" i="12"/>
  <c r="BT71" i="12"/>
  <c r="BS71" i="12"/>
  <c r="BR71" i="12"/>
  <c r="BQ71" i="12"/>
  <c r="BP71" i="12"/>
  <c r="BO71" i="12"/>
  <c r="BN71" i="12"/>
  <c r="CK70" i="12"/>
  <c r="CJ70" i="12"/>
  <c r="CI70" i="12"/>
  <c r="CH70" i="12"/>
  <c r="CG70" i="12"/>
  <c r="CF70" i="12"/>
  <c r="CE70" i="12"/>
  <c r="CD70" i="12"/>
  <c r="CC70" i="12"/>
  <c r="CB70" i="12"/>
  <c r="CA70" i="12"/>
  <c r="BZ70" i="12"/>
  <c r="BY70" i="12"/>
  <c r="BX70" i="12"/>
  <c r="BW70" i="12"/>
  <c r="BV70" i="12"/>
  <c r="BU70" i="12"/>
  <c r="BT70" i="12"/>
  <c r="BS70" i="12"/>
  <c r="BR70" i="12"/>
  <c r="BQ70" i="12"/>
  <c r="BP70" i="12"/>
  <c r="BO70" i="12"/>
  <c r="CK69" i="12"/>
  <c r="CJ69" i="12"/>
  <c r="CI69" i="12"/>
  <c r="CH69" i="12"/>
  <c r="CG69" i="12"/>
  <c r="CF69" i="12"/>
  <c r="CE69" i="12"/>
  <c r="CD69" i="12"/>
  <c r="CC69" i="12"/>
  <c r="CB69" i="12"/>
  <c r="CA69" i="12"/>
  <c r="BZ69" i="12"/>
  <c r="BY69" i="12"/>
  <c r="BX69" i="12"/>
  <c r="BW69" i="12"/>
  <c r="BV69" i="12"/>
  <c r="BU69" i="12"/>
  <c r="BT69" i="12"/>
  <c r="BS69" i="12"/>
  <c r="BR69" i="12"/>
  <c r="BQ69" i="12"/>
  <c r="CJ68" i="12"/>
  <c r="CI68" i="12"/>
  <c r="CH68" i="12"/>
  <c r="CG68" i="12"/>
  <c r="CF68" i="12"/>
  <c r="CE68" i="12"/>
  <c r="CD68" i="12"/>
  <c r="CC68" i="12"/>
  <c r="CB68" i="12"/>
  <c r="CA68" i="12"/>
  <c r="BZ68" i="12"/>
  <c r="BY68" i="12"/>
  <c r="BX68" i="12"/>
  <c r="BW68" i="12"/>
  <c r="BV68" i="12"/>
  <c r="BU68" i="12"/>
  <c r="BT68" i="12"/>
  <c r="BS68" i="12"/>
  <c r="BR68" i="12"/>
  <c r="BQ68" i="12"/>
  <c r="CJ67" i="12"/>
  <c r="CI67" i="12"/>
  <c r="CH67" i="12"/>
  <c r="CG67" i="12"/>
  <c r="CF67" i="12"/>
  <c r="CE67" i="12"/>
  <c r="CD67" i="12"/>
  <c r="CC67" i="12"/>
  <c r="CB67" i="12"/>
  <c r="CA67" i="12"/>
  <c r="BZ67" i="12"/>
  <c r="BY67" i="12"/>
  <c r="BX67" i="12"/>
  <c r="BW67" i="12"/>
  <c r="BV67" i="12"/>
  <c r="BU67" i="12"/>
  <c r="BT67" i="12"/>
  <c r="BS67" i="12"/>
  <c r="BR67" i="12"/>
  <c r="BQ67" i="12"/>
  <c r="CO66" i="12"/>
  <c r="CN66" i="12"/>
  <c r="CJ66" i="12"/>
  <c r="CI66" i="12"/>
  <c r="CH66" i="12"/>
  <c r="CG66" i="12"/>
  <c r="CF66" i="12"/>
  <c r="CE66" i="12"/>
  <c r="CD66" i="12"/>
  <c r="CC66" i="12"/>
  <c r="CB66" i="12"/>
  <c r="CA66" i="12"/>
  <c r="BZ66" i="12"/>
  <c r="BY66" i="12"/>
  <c r="BX66" i="12"/>
  <c r="BW66" i="12"/>
  <c r="BV66" i="12"/>
  <c r="BU66" i="12"/>
  <c r="BT66" i="12"/>
  <c r="BS66" i="12"/>
  <c r="BR66" i="12"/>
  <c r="BQ66" i="12"/>
  <c r="BP66" i="12"/>
  <c r="CO65" i="12"/>
  <c r="CN65" i="12"/>
  <c r="CJ65" i="12"/>
  <c r="CI65" i="12"/>
  <c r="CH65" i="12"/>
  <c r="CG65" i="12"/>
  <c r="CF65" i="12"/>
  <c r="CE65" i="12"/>
  <c r="CD65" i="12"/>
  <c r="CC65" i="12"/>
  <c r="CB65" i="12"/>
  <c r="CA65" i="12"/>
  <c r="BZ65" i="12"/>
  <c r="BY65" i="12"/>
  <c r="BX65" i="12"/>
  <c r="BW65" i="12"/>
  <c r="BV65" i="12"/>
  <c r="BU65" i="12"/>
  <c r="BT65" i="12"/>
  <c r="BS65" i="12"/>
  <c r="BR65" i="12"/>
  <c r="BQ65" i="12"/>
  <c r="BP65" i="12"/>
  <c r="BO65" i="12"/>
  <c r="BN65" i="12"/>
  <c r="BM65" i="12"/>
  <c r="CQ64" i="12"/>
  <c r="CP64" i="12"/>
  <c r="CO64" i="12"/>
  <c r="CN64" i="12"/>
  <c r="CM64" i="12"/>
  <c r="CJ64" i="12"/>
  <c r="CI64" i="12"/>
  <c r="CH64" i="12"/>
  <c r="CG64" i="12"/>
  <c r="CF64" i="12"/>
  <c r="CE64" i="12"/>
  <c r="CD64" i="12"/>
  <c r="CC64" i="12"/>
  <c r="CB64" i="12"/>
  <c r="CA64" i="12"/>
  <c r="BZ64" i="12"/>
  <c r="BY64" i="12"/>
  <c r="BX64" i="12"/>
  <c r="BW64" i="12"/>
  <c r="BV64" i="12"/>
  <c r="BU64" i="12"/>
  <c r="BT64" i="12"/>
  <c r="BS64" i="12"/>
  <c r="BR64" i="12"/>
  <c r="BQ64" i="12"/>
  <c r="BP64" i="12"/>
  <c r="BO64" i="12"/>
  <c r="BN64" i="12"/>
  <c r="BM64" i="12"/>
  <c r="BL64" i="12"/>
  <c r="CQ63" i="12"/>
  <c r="CP63" i="12"/>
  <c r="CO63" i="12"/>
  <c r="CN63" i="12"/>
  <c r="CM63" i="12"/>
  <c r="CL63" i="12"/>
  <c r="CK63" i="12"/>
  <c r="CJ63" i="12"/>
  <c r="CI63" i="12"/>
  <c r="CH63" i="12"/>
  <c r="CG63" i="12"/>
  <c r="CF63" i="12"/>
  <c r="CE63" i="12"/>
  <c r="CD63" i="12"/>
  <c r="CC63" i="12"/>
  <c r="CB63" i="12"/>
  <c r="CA63" i="12"/>
  <c r="BZ63" i="12"/>
  <c r="BY63" i="12"/>
  <c r="BX63" i="12"/>
  <c r="BW63" i="12"/>
  <c r="BV63" i="12"/>
  <c r="BU63" i="12"/>
  <c r="BT63" i="12"/>
  <c r="BS63" i="12"/>
  <c r="BR63" i="12"/>
  <c r="BQ63" i="12"/>
  <c r="BP63" i="12"/>
  <c r="BO63" i="12"/>
  <c r="BN63" i="12"/>
  <c r="BM63" i="12"/>
  <c r="BL63" i="12"/>
  <c r="CQ62" i="12"/>
  <c r="CP62" i="12"/>
  <c r="CO62" i="12"/>
  <c r="CN62" i="12"/>
  <c r="CM62" i="12"/>
  <c r="CL62" i="12"/>
  <c r="CK62" i="12"/>
  <c r="CJ62" i="12"/>
  <c r="CI62" i="12"/>
  <c r="CH62" i="12"/>
  <c r="CG62" i="12"/>
  <c r="CF62" i="12"/>
  <c r="CE62" i="12"/>
  <c r="CD62" i="12"/>
  <c r="CC62" i="12"/>
  <c r="CB62" i="12"/>
  <c r="CA62" i="12"/>
  <c r="BZ62" i="12"/>
  <c r="BY62" i="12"/>
  <c r="BX62" i="12"/>
  <c r="BW62" i="12"/>
  <c r="BV62" i="12"/>
  <c r="BU62" i="12"/>
  <c r="BT62" i="12"/>
  <c r="BS62" i="12"/>
  <c r="BR62" i="12"/>
  <c r="BQ62" i="12"/>
  <c r="BP62" i="12"/>
  <c r="BO62" i="12"/>
  <c r="BN62" i="12"/>
  <c r="BM62" i="12"/>
  <c r="BL62" i="12"/>
  <c r="CQ61" i="12"/>
  <c r="CP61" i="12"/>
  <c r="CO61" i="12"/>
  <c r="CN61" i="12"/>
  <c r="CM61" i="12"/>
  <c r="CL61" i="12"/>
  <c r="CK61" i="12"/>
  <c r="CJ61" i="12"/>
  <c r="CI61" i="12"/>
  <c r="CH61" i="12"/>
  <c r="CG61" i="12"/>
  <c r="CF61" i="12"/>
  <c r="CE61" i="12"/>
  <c r="CD61" i="12"/>
  <c r="CC61" i="12"/>
  <c r="CB61" i="12"/>
  <c r="CA61" i="12"/>
  <c r="BZ61" i="12"/>
  <c r="BY61" i="12"/>
  <c r="BX61" i="12"/>
  <c r="BW61" i="12"/>
  <c r="BV61" i="12"/>
  <c r="BU61" i="12"/>
  <c r="BT61" i="12"/>
  <c r="BS61" i="12"/>
  <c r="BR61" i="12"/>
  <c r="BQ61" i="12"/>
  <c r="BP61" i="12"/>
  <c r="BO61" i="12"/>
  <c r="BN61" i="12"/>
  <c r="BM61" i="12"/>
  <c r="BL61" i="12"/>
  <c r="BK61" i="12"/>
  <c r="BJ61" i="12"/>
  <c r="CP60" i="12"/>
  <c r="CO60" i="12"/>
  <c r="CN60" i="12"/>
  <c r="CM60" i="12"/>
  <c r="CL60" i="12"/>
  <c r="CK60" i="12"/>
  <c r="CJ60" i="12"/>
  <c r="CI60" i="12"/>
  <c r="CH60" i="12"/>
  <c r="CG60" i="12"/>
  <c r="CF60" i="12"/>
  <c r="CE60" i="12"/>
  <c r="CD60" i="12"/>
  <c r="CC60" i="12"/>
  <c r="CB60" i="12"/>
  <c r="CA60" i="12"/>
  <c r="BZ60" i="12"/>
  <c r="BY60" i="12"/>
  <c r="BX60" i="12"/>
  <c r="BW60" i="12"/>
  <c r="BV60" i="12"/>
  <c r="BU60" i="12"/>
  <c r="BT60" i="12"/>
  <c r="BS60" i="12"/>
  <c r="BR60" i="12"/>
  <c r="BQ60" i="12"/>
  <c r="BP60" i="12"/>
  <c r="BO60" i="12"/>
  <c r="BN60" i="12"/>
  <c r="BM60" i="12"/>
  <c r="BL60" i="12"/>
  <c r="BK60" i="12"/>
  <c r="BJ60" i="12"/>
  <c r="BI60" i="12"/>
  <c r="BH60" i="12"/>
  <c r="CP59" i="12"/>
  <c r="CO59" i="12"/>
  <c r="CN59" i="12"/>
  <c r="CM59" i="12"/>
  <c r="CL59" i="12"/>
  <c r="CK59" i="12"/>
  <c r="CJ59" i="12"/>
  <c r="CI59" i="12"/>
  <c r="CH59" i="12"/>
  <c r="CG59" i="12"/>
  <c r="CF59" i="12"/>
  <c r="CE59" i="12"/>
  <c r="CD59" i="12"/>
  <c r="CC59" i="12"/>
  <c r="CB59" i="12"/>
  <c r="CA59" i="12"/>
  <c r="BZ59" i="12"/>
  <c r="BY59" i="12"/>
  <c r="BX59" i="12"/>
  <c r="BW59" i="12"/>
  <c r="BV59" i="12"/>
  <c r="BU59" i="12"/>
  <c r="BT59" i="12"/>
  <c r="BS59" i="12"/>
  <c r="BR59" i="12"/>
  <c r="BQ59" i="12"/>
  <c r="BP59" i="12"/>
  <c r="BO59" i="12"/>
  <c r="BN59" i="12"/>
  <c r="BM59" i="12"/>
  <c r="BL59" i="12"/>
  <c r="BK59" i="12"/>
  <c r="BJ59" i="12"/>
  <c r="BI59" i="12"/>
  <c r="BH59" i="12"/>
  <c r="CP58" i="12"/>
  <c r="CO58" i="12"/>
  <c r="CN58" i="12"/>
  <c r="CM58" i="12"/>
  <c r="CL58" i="12"/>
  <c r="CK58" i="12"/>
  <c r="CJ58" i="12"/>
  <c r="CI58" i="12"/>
  <c r="CH58" i="12"/>
  <c r="CG58" i="12"/>
  <c r="CF58" i="12"/>
  <c r="CE58" i="12"/>
  <c r="CD58" i="12"/>
  <c r="CC58" i="12"/>
  <c r="CB58" i="12"/>
  <c r="CA58" i="12"/>
  <c r="BZ58" i="12"/>
  <c r="BY58" i="12"/>
  <c r="BX58" i="12"/>
  <c r="BW58" i="12"/>
  <c r="BV58" i="12"/>
  <c r="BU58" i="12"/>
  <c r="BT58" i="12"/>
  <c r="BS58" i="12"/>
  <c r="BR58" i="12"/>
  <c r="BQ58" i="12"/>
  <c r="BP58" i="12"/>
  <c r="BO58" i="12"/>
  <c r="BN58" i="12"/>
  <c r="BM58" i="12"/>
  <c r="BL58" i="12"/>
  <c r="BK58" i="12"/>
  <c r="BJ58" i="12"/>
  <c r="BI58" i="12"/>
  <c r="BH58" i="12"/>
  <c r="BG58" i="12"/>
  <c r="BF58" i="12"/>
  <c r="CP57" i="12"/>
  <c r="CO57" i="12"/>
  <c r="CN57" i="12"/>
  <c r="CM57" i="12"/>
  <c r="CL57" i="12"/>
  <c r="CK57" i="12"/>
  <c r="CJ57" i="12"/>
  <c r="CI57" i="12"/>
  <c r="CH57" i="12"/>
  <c r="CG57" i="12"/>
  <c r="CF57" i="12"/>
  <c r="CE57" i="12"/>
  <c r="CD57" i="12"/>
  <c r="CC57" i="12"/>
  <c r="CB57" i="12"/>
  <c r="CA57" i="12"/>
  <c r="BZ57" i="12"/>
  <c r="BY57" i="12"/>
  <c r="BX57" i="12"/>
  <c r="BW57" i="12"/>
  <c r="BV57" i="12"/>
  <c r="BU57" i="12"/>
  <c r="BT57" i="12"/>
  <c r="BS57" i="12"/>
  <c r="BR57" i="12"/>
  <c r="BQ57" i="12"/>
  <c r="BP57" i="12"/>
  <c r="BO57" i="12"/>
  <c r="BN57" i="12"/>
  <c r="BM57" i="12"/>
  <c r="BL57" i="12"/>
  <c r="BK57" i="12"/>
  <c r="BJ57" i="12"/>
  <c r="BI57" i="12"/>
  <c r="BH57" i="12"/>
  <c r="BG57" i="12"/>
  <c r="BF57" i="12"/>
  <c r="CO56" i="12"/>
  <c r="CN56" i="12"/>
  <c r="CM56" i="12"/>
  <c r="CL56" i="12"/>
  <c r="CK56" i="12"/>
  <c r="CJ56" i="12"/>
  <c r="CI56" i="12"/>
  <c r="CH56" i="12"/>
  <c r="CG56" i="12"/>
  <c r="CF56" i="12"/>
  <c r="CE56" i="12"/>
  <c r="CD56" i="12"/>
  <c r="CC56" i="12"/>
  <c r="CB56" i="12"/>
  <c r="CA56" i="12"/>
  <c r="BZ56" i="12"/>
  <c r="BY56" i="12"/>
  <c r="BX56" i="12"/>
  <c r="BW56" i="12"/>
  <c r="BV56" i="12"/>
  <c r="BU56" i="12"/>
  <c r="BT56" i="12"/>
  <c r="BS56" i="12"/>
  <c r="BR56" i="12"/>
  <c r="BQ56" i="12"/>
  <c r="BP56" i="12"/>
  <c r="BO56" i="12"/>
  <c r="BN56" i="12"/>
  <c r="BM56" i="12"/>
  <c r="BL56" i="12"/>
  <c r="BK56" i="12"/>
  <c r="BJ56" i="12"/>
  <c r="BI56" i="12"/>
  <c r="BH56" i="12"/>
  <c r="BG56" i="12"/>
  <c r="BF56" i="12"/>
  <c r="CM55" i="12"/>
  <c r="CL55" i="12"/>
  <c r="CK55" i="12"/>
  <c r="CJ55" i="12"/>
  <c r="CI55" i="12"/>
  <c r="CH55" i="12"/>
  <c r="CG55" i="12"/>
  <c r="CF55" i="12"/>
  <c r="CE55" i="12"/>
  <c r="CD55" i="12"/>
  <c r="CC55" i="12"/>
  <c r="CB55" i="12"/>
  <c r="CA55" i="12"/>
  <c r="BZ55" i="12"/>
  <c r="BY55" i="12"/>
  <c r="BX55" i="12"/>
  <c r="BW55" i="12"/>
  <c r="BV55" i="12"/>
  <c r="BU55" i="12"/>
  <c r="BT55" i="12"/>
  <c r="BS55" i="12"/>
  <c r="BR55" i="12"/>
  <c r="BQ55" i="12"/>
  <c r="BP55" i="12"/>
  <c r="BO55" i="12"/>
  <c r="BN55" i="12"/>
  <c r="BM55" i="12"/>
  <c r="BL55" i="12"/>
  <c r="BK55" i="12"/>
  <c r="BJ55" i="12"/>
  <c r="BI55" i="12"/>
  <c r="BH55" i="12"/>
  <c r="BG55" i="12"/>
  <c r="BF55" i="12"/>
  <c r="CM54" i="12"/>
  <c r="CL54" i="12"/>
  <c r="CK54" i="12"/>
  <c r="CJ54" i="12"/>
  <c r="CI54" i="12"/>
  <c r="CH54" i="12"/>
  <c r="CG54" i="12"/>
  <c r="CF54" i="12"/>
  <c r="CE54" i="12"/>
  <c r="CD54" i="12"/>
  <c r="CC54" i="12"/>
  <c r="CB54" i="12"/>
  <c r="CA54" i="12"/>
  <c r="BZ54" i="12"/>
  <c r="BY54" i="12"/>
  <c r="BX54" i="12"/>
  <c r="BW54" i="12"/>
  <c r="BV54" i="12"/>
  <c r="BU54" i="12"/>
  <c r="BT54" i="12"/>
  <c r="BS54" i="12"/>
  <c r="BR54" i="12"/>
  <c r="BQ54" i="12"/>
  <c r="BP54" i="12"/>
  <c r="BO54" i="12"/>
  <c r="BN54" i="12"/>
  <c r="BM54" i="12"/>
  <c r="BL54" i="12"/>
  <c r="BK54" i="12"/>
  <c r="BJ54" i="12"/>
  <c r="BI54" i="12"/>
  <c r="BH54" i="12"/>
  <c r="BG54" i="12"/>
  <c r="BF54" i="12"/>
  <c r="CM53" i="12"/>
  <c r="CL53" i="12"/>
  <c r="CK53" i="12"/>
  <c r="CJ53" i="12"/>
  <c r="CI53" i="12"/>
  <c r="CH53" i="12"/>
  <c r="CG53" i="12"/>
  <c r="CF53" i="12"/>
  <c r="CE53" i="12"/>
  <c r="CD53" i="12"/>
  <c r="CC53" i="12"/>
  <c r="CB53" i="12"/>
  <c r="CA53" i="12"/>
  <c r="BZ53" i="12"/>
  <c r="BY53" i="12"/>
  <c r="BX53" i="12"/>
  <c r="BW53" i="12"/>
  <c r="BV53" i="12"/>
  <c r="BU53" i="12"/>
  <c r="BT53" i="12"/>
  <c r="BS53" i="12"/>
  <c r="BR53" i="12"/>
  <c r="BQ53" i="12"/>
  <c r="BP53" i="12"/>
  <c r="BO53" i="12"/>
  <c r="BN53" i="12"/>
  <c r="BM53" i="12"/>
  <c r="BL53" i="12"/>
  <c r="BK53" i="12"/>
  <c r="BJ53" i="12"/>
  <c r="BI53" i="12"/>
  <c r="BH53" i="12"/>
  <c r="BG53" i="12"/>
  <c r="BF53" i="12"/>
  <c r="CN52" i="12"/>
  <c r="CM52" i="12"/>
  <c r="CL52" i="12"/>
  <c r="CK52" i="12"/>
  <c r="CJ52" i="12"/>
  <c r="CI52" i="12"/>
  <c r="CH52" i="12"/>
  <c r="CG52" i="12"/>
  <c r="CF52" i="12"/>
  <c r="CE52" i="12"/>
  <c r="CD52" i="12"/>
  <c r="CC52" i="12"/>
  <c r="CB52" i="12"/>
  <c r="CA52" i="12"/>
  <c r="BZ52" i="12"/>
  <c r="BY52" i="12"/>
  <c r="BX52" i="12"/>
  <c r="BW52" i="12"/>
  <c r="BV52" i="12"/>
  <c r="BU52" i="12"/>
  <c r="BT52" i="12"/>
  <c r="BS52" i="12"/>
  <c r="BR52" i="12"/>
  <c r="BQ52" i="12"/>
  <c r="BP52" i="12"/>
  <c r="BO52" i="12"/>
  <c r="BN52" i="12"/>
  <c r="BM52" i="12"/>
  <c r="BL52" i="12"/>
  <c r="BK52" i="12"/>
  <c r="BJ52" i="12"/>
  <c r="BI52" i="12"/>
  <c r="BH52" i="12"/>
  <c r="BG52" i="12"/>
  <c r="BF52" i="12"/>
  <c r="CN51" i="12"/>
  <c r="CM51" i="12"/>
  <c r="CL51" i="12"/>
  <c r="CK51" i="12"/>
  <c r="CJ51" i="12"/>
  <c r="CI51" i="12"/>
  <c r="CH51" i="12"/>
  <c r="CG51" i="12"/>
  <c r="CF51" i="12"/>
  <c r="CE51" i="12"/>
  <c r="CD51" i="12"/>
  <c r="CC51" i="12"/>
  <c r="CB51" i="12"/>
  <c r="CA51" i="12"/>
  <c r="BZ51" i="12"/>
  <c r="BY51" i="12"/>
  <c r="BX51" i="12"/>
  <c r="BW51" i="12"/>
  <c r="BV51" i="12"/>
  <c r="BU51" i="12"/>
  <c r="BT51" i="12"/>
  <c r="BS51" i="12"/>
  <c r="BR51" i="12"/>
  <c r="BQ51" i="12"/>
  <c r="BP51" i="12"/>
  <c r="BO51" i="12"/>
  <c r="BN51" i="12"/>
  <c r="BM51" i="12"/>
  <c r="BL51" i="12"/>
  <c r="BK51" i="12"/>
  <c r="BJ51" i="12"/>
  <c r="BI51" i="12"/>
  <c r="BH51" i="12"/>
  <c r="BG51" i="12"/>
  <c r="BF51" i="12"/>
  <c r="CN50" i="12"/>
  <c r="CM50" i="12"/>
  <c r="CL50" i="12"/>
  <c r="CK50" i="12"/>
  <c r="CJ50" i="12"/>
  <c r="CI50" i="12"/>
  <c r="CH50" i="12"/>
  <c r="CG50" i="12"/>
  <c r="CF50" i="12"/>
  <c r="CE50" i="12"/>
  <c r="CD50" i="12"/>
  <c r="CC50" i="12"/>
  <c r="CB50" i="12"/>
  <c r="CA50" i="12"/>
  <c r="BZ50" i="12"/>
  <c r="BY50" i="12"/>
  <c r="BX50" i="12"/>
  <c r="BW50" i="12"/>
  <c r="BV50" i="12"/>
  <c r="BU50" i="12"/>
  <c r="BT50" i="12"/>
  <c r="BS50" i="12"/>
  <c r="BR50" i="12"/>
  <c r="BQ50" i="12"/>
  <c r="BP50" i="12"/>
  <c r="BO50" i="12"/>
  <c r="BN50" i="12"/>
  <c r="BM50" i="12"/>
  <c r="BL50" i="12"/>
  <c r="BK50" i="12"/>
  <c r="BJ50" i="12"/>
  <c r="BI50" i="12"/>
  <c r="BH50" i="12"/>
  <c r="BG50" i="12"/>
  <c r="BF50" i="12"/>
  <c r="CM49" i="12"/>
  <c r="CL49" i="12"/>
  <c r="CK49" i="12"/>
  <c r="CJ49" i="12"/>
  <c r="CI49" i="12"/>
  <c r="CH49" i="12"/>
  <c r="CG49" i="12"/>
  <c r="CF49" i="12"/>
  <c r="CE49" i="12"/>
  <c r="CD49" i="12"/>
  <c r="CC49" i="12"/>
  <c r="CB49" i="12"/>
  <c r="CA49" i="12"/>
  <c r="BZ49" i="12"/>
  <c r="BY49" i="12"/>
  <c r="BX49" i="12"/>
  <c r="BW49" i="12"/>
  <c r="BV49" i="12"/>
  <c r="BU49" i="12"/>
  <c r="BT49" i="12"/>
  <c r="BS49" i="12"/>
  <c r="BR49" i="12"/>
  <c r="BQ49" i="12"/>
  <c r="BP49" i="12"/>
  <c r="BO49" i="12"/>
  <c r="BN49" i="12"/>
  <c r="BM49" i="12"/>
  <c r="BL49" i="12"/>
  <c r="BK49" i="12"/>
  <c r="BJ49" i="12"/>
  <c r="BI49" i="12"/>
  <c r="BH49" i="12"/>
  <c r="BG49" i="12"/>
  <c r="BF49" i="12"/>
  <c r="CM48" i="12"/>
  <c r="CL48" i="12"/>
  <c r="CK48" i="12"/>
  <c r="CJ48" i="12"/>
  <c r="CI48" i="12"/>
  <c r="CH48" i="12"/>
  <c r="CG48" i="12"/>
  <c r="CF48" i="12"/>
  <c r="CE48" i="12"/>
  <c r="CD48" i="12"/>
  <c r="CC48" i="12"/>
  <c r="CB48" i="12"/>
  <c r="CA48" i="12"/>
  <c r="BZ48" i="12"/>
  <c r="BY48" i="12"/>
  <c r="BX48" i="12"/>
  <c r="BW48" i="12"/>
  <c r="BV48" i="12"/>
  <c r="BU48" i="12"/>
  <c r="BT48" i="12"/>
  <c r="BS48" i="12"/>
  <c r="BR48" i="12"/>
  <c r="BQ48" i="12"/>
  <c r="BP48" i="12"/>
  <c r="BO48" i="12"/>
  <c r="BN48" i="12"/>
  <c r="BM48" i="12"/>
  <c r="BL48" i="12"/>
  <c r="BK48" i="12"/>
  <c r="BJ48" i="12"/>
  <c r="BI48" i="12"/>
  <c r="BH48" i="12"/>
  <c r="BG48" i="12"/>
  <c r="BF48" i="12"/>
  <c r="BE48" i="12"/>
  <c r="CP47" i="12"/>
  <c r="CO47" i="12"/>
  <c r="CN47" i="12"/>
  <c r="CM47" i="12"/>
  <c r="CL47" i="12"/>
  <c r="CK47" i="12"/>
  <c r="CJ47" i="12"/>
  <c r="CI47" i="12"/>
  <c r="CH47" i="12"/>
  <c r="CG47" i="12"/>
  <c r="CF47" i="12"/>
  <c r="CE47" i="12"/>
  <c r="CD47" i="12"/>
  <c r="CC47" i="12"/>
  <c r="CB47" i="12"/>
  <c r="CA47" i="12"/>
  <c r="BZ47" i="12"/>
  <c r="BY47" i="12"/>
  <c r="BX47" i="12"/>
  <c r="BW47" i="12"/>
  <c r="BV47" i="12"/>
  <c r="BU47" i="12"/>
  <c r="BT47" i="12"/>
  <c r="BS47" i="12"/>
  <c r="BR47" i="12"/>
  <c r="BQ47" i="12"/>
  <c r="BP47" i="12"/>
  <c r="BO47" i="12"/>
  <c r="BN47" i="12"/>
  <c r="BM47" i="12"/>
  <c r="BL47" i="12"/>
  <c r="BK47" i="12"/>
  <c r="BJ47" i="12"/>
  <c r="BI47" i="12"/>
  <c r="BH47" i="12"/>
  <c r="BG47" i="12"/>
  <c r="BF47" i="12"/>
  <c r="BE47" i="12"/>
  <c r="CP46" i="12"/>
  <c r="CO46" i="12"/>
  <c r="CN46" i="12"/>
  <c r="CM46" i="12"/>
  <c r="CL46" i="12"/>
  <c r="CK46" i="12"/>
  <c r="CJ46" i="12"/>
  <c r="CI46" i="12"/>
  <c r="CH46" i="12"/>
  <c r="CG46" i="12"/>
  <c r="CF46" i="12"/>
  <c r="CE46" i="12"/>
  <c r="CD46" i="12"/>
  <c r="CC46" i="12"/>
  <c r="CB46" i="12"/>
  <c r="CA46" i="12"/>
  <c r="BZ46" i="12"/>
  <c r="BY46" i="12"/>
  <c r="BX46" i="12"/>
  <c r="BW46" i="12"/>
  <c r="BV46" i="12"/>
  <c r="BU46" i="12"/>
  <c r="BT46" i="12"/>
  <c r="BS46" i="12"/>
  <c r="BR46" i="12"/>
  <c r="BQ46" i="12"/>
  <c r="BP46" i="12"/>
  <c r="BO46" i="12"/>
  <c r="BN46" i="12"/>
  <c r="BM46" i="12"/>
  <c r="BL46" i="12"/>
  <c r="BK46" i="12"/>
  <c r="BJ46" i="12"/>
  <c r="BI46" i="12"/>
  <c r="BH46" i="12"/>
  <c r="BG46" i="12"/>
  <c r="BF46" i="12"/>
  <c r="BE46" i="12"/>
  <c r="CQ45" i="12"/>
  <c r="CP45" i="12"/>
  <c r="CO45" i="12"/>
  <c r="CN45" i="12"/>
  <c r="CM45" i="12"/>
  <c r="CL45" i="12"/>
  <c r="CK45" i="12"/>
  <c r="CJ45" i="12"/>
  <c r="CI45" i="12"/>
  <c r="CH45" i="12"/>
  <c r="CG45" i="12"/>
  <c r="CF45" i="12"/>
  <c r="CE45" i="12"/>
  <c r="CD45" i="12"/>
  <c r="CC45" i="12"/>
  <c r="CB45" i="12"/>
  <c r="CA45" i="12"/>
  <c r="BZ45" i="12"/>
  <c r="BY45" i="12"/>
  <c r="BX45" i="12"/>
  <c r="BW45" i="12"/>
  <c r="BV45" i="12"/>
  <c r="BU45" i="12"/>
  <c r="BT45" i="12"/>
  <c r="BS45" i="12"/>
  <c r="BR45" i="12"/>
  <c r="BQ45" i="12"/>
  <c r="BP45" i="12"/>
  <c r="BO45" i="12"/>
  <c r="BN45" i="12"/>
  <c r="BM45" i="12"/>
  <c r="BL45" i="12"/>
  <c r="BK45" i="12"/>
  <c r="BJ45" i="12"/>
  <c r="BI45" i="12"/>
  <c r="BH45" i="12"/>
  <c r="BG45" i="12"/>
  <c r="BF45" i="12"/>
  <c r="BE45" i="12"/>
  <c r="CQ44" i="12"/>
  <c r="CP44" i="12"/>
  <c r="CO44" i="12"/>
  <c r="CN44" i="12"/>
  <c r="CM44" i="12"/>
  <c r="CL44" i="12"/>
  <c r="CK44" i="12"/>
  <c r="CJ44" i="12"/>
  <c r="CI44" i="12"/>
  <c r="CH44" i="12"/>
  <c r="CG44" i="12"/>
  <c r="CF44" i="12"/>
  <c r="CE44" i="12"/>
  <c r="CD44" i="12"/>
  <c r="CC44" i="12"/>
  <c r="CB44" i="12"/>
  <c r="CA44" i="12"/>
  <c r="BZ44" i="12"/>
  <c r="BY44" i="12"/>
  <c r="BX44" i="12"/>
  <c r="BW44" i="12"/>
  <c r="BV44" i="12"/>
  <c r="BU44" i="12"/>
  <c r="BT44" i="12"/>
  <c r="BS44" i="12"/>
  <c r="BR44" i="12"/>
  <c r="BQ44" i="12"/>
  <c r="BP44" i="12"/>
  <c r="BO44" i="12"/>
  <c r="BN44" i="12"/>
  <c r="BM44" i="12"/>
  <c r="BL44" i="12"/>
  <c r="BK44" i="12"/>
  <c r="BJ44" i="12"/>
  <c r="BI44" i="12"/>
  <c r="BH44" i="12"/>
  <c r="BG44" i="12"/>
  <c r="BF44" i="12"/>
  <c r="BE44" i="12"/>
  <c r="CQ43" i="12"/>
  <c r="CP43" i="12"/>
  <c r="CO43" i="12"/>
  <c r="CN43" i="12"/>
  <c r="CM43" i="12"/>
  <c r="CL43" i="12"/>
  <c r="CK43" i="12"/>
  <c r="CJ43" i="12"/>
  <c r="CI43" i="12"/>
  <c r="CH43" i="12"/>
  <c r="CG43" i="12"/>
  <c r="CF43" i="12"/>
  <c r="CE43" i="12"/>
  <c r="CD43" i="12"/>
  <c r="CC43" i="12"/>
  <c r="CB43" i="12"/>
  <c r="CA43" i="12"/>
  <c r="BZ43" i="12"/>
  <c r="BY43" i="12"/>
  <c r="BX43" i="12"/>
  <c r="BW43" i="12"/>
  <c r="BV43" i="12"/>
  <c r="BU43" i="12"/>
  <c r="BT43" i="12"/>
  <c r="BS43" i="12"/>
  <c r="BR43" i="12"/>
  <c r="BQ43" i="12"/>
  <c r="BP43" i="12"/>
  <c r="BO43" i="12"/>
  <c r="BN43" i="12"/>
  <c r="BM43" i="12"/>
  <c r="BL43" i="12"/>
  <c r="BK43" i="12"/>
  <c r="BJ43" i="12"/>
  <c r="BI43" i="12"/>
  <c r="BH43" i="12"/>
  <c r="BG43" i="12"/>
  <c r="BF43" i="12"/>
  <c r="BE43" i="12"/>
  <c r="CQ42" i="12"/>
  <c r="CP42" i="12"/>
  <c r="CO42" i="12"/>
  <c r="CN42" i="12"/>
  <c r="CM42" i="12"/>
  <c r="CL42" i="12"/>
  <c r="CK42" i="12"/>
  <c r="CJ42" i="12"/>
  <c r="CI42" i="12"/>
  <c r="CH42" i="12"/>
  <c r="CG42" i="12"/>
  <c r="CF42" i="12"/>
  <c r="CE42" i="12"/>
  <c r="CD42" i="12"/>
  <c r="CC42" i="12"/>
  <c r="CB42" i="12"/>
  <c r="CA42" i="12"/>
  <c r="BZ42" i="12"/>
  <c r="BY42" i="12"/>
  <c r="BX42" i="12"/>
  <c r="BW42" i="12"/>
  <c r="BV42" i="12"/>
  <c r="BU42" i="12"/>
  <c r="BT42" i="12"/>
  <c r="BS42" i="12"/>
  <c r="BR42" i="12"/>
  <c r="BQ42" i="12"/>
  <c r="BP42" i="12"/>
  <c r="BO42" i="12"/>
  <c r="BN42" i="12"/>
  <c r="BM42" i="12"/>
  <c r="BL42" i="12"/>
  <c r="BK42" i="12"/>
  <c r="BJ42" i="12"/>
  <c r="BI42" i="12"/>
  <c r="BH42" i="12"/>
  <c r="BG42" i="12"/>
  <c r="BF42" i="12"/>
  <c r="BE42" i="12"/>
  <c r="CR41" i="12"/>
  <c r="CQ41" i="12"/>
  <c r="CP41" i="12"/>
  <c r="CO41" i="12"/>
  <c r="CN41" i="12"/>
  <c r="CM41" i="12"/>
  <c r="CL41" i="12"/>
  <c r="CK41" i="12"/>
  <c r="CJ41" i="12"/>
  <c r="CI41" i="12"/>
  <c r="CH41" i="12"/>
  <c r="CG41" i="12"/>
  <c r="CF41" i="12"/>
  <c r="CE41" i="12"/>
  <c r="CD41" i="12"/>
  <c r="CC41" i="12"/>
  <c r="CB41" i="12"/>
  <c r="CA41" i="12"/>
  <c r="BZ41" i="12"/>
  <c r="BY41" i="12"/>
  <c r="BX41" i="12"/>
  <c r="BW41" i="12"/>
  <c r="BV41" i="12"/>
  <c r="BU41" i="12"/>
  <c r="BT41" i="12"/>
  <c r="BS41" i="12"/>
  <c r="BR41" i="12"/>
  <c r="BQ41" i="12"/>
  <c r="BP41" i="12"/>
  <c r="BO41" i="12"/>
  <c r="BN41" i="12"/>
  <c r="BM41" i="12"/>
  <c r="BL41" i="12"/>
  <c r="BK41" i="12"/>
  <c r="BJ41" i="12"/>
  <c r="BI41" i="12"/>
  <c r="BH41" i="12"/>
  <c r="BG41" i="12"/>
  <c r="BF41" i="12"/>
  <c r="BE41" i="12"/>
  <c r="CS40" i="12"/>
  <c r="CR40" i="12"/>
  <c r="CQ40" i="12"/>
  <c r="CP40" i="12"/>
  <c r="CO40" i="12"/>
  <c r="CN40" i="12"/>
  <c r="CM40" i="12"/>
  <c r="CL40" i="12"/>
  <c r="CK40" i="12"/>
  <c r="CJ40" i="12"/>
  <c r="CI40" i="12"/>
  <c r="CH40" i="12"/>
  <c r="CG40" i="12"/>
  <c r="CF40" i="12"/>
  <c r="CE40" i="12"/>
  <c r="CD40" i="12"/>
  <c r="CC40" i="12"/>
  <c r="CB40" i="12"/>
  <c r="CA40" i="12"/>
  <c r="BZ40" i="12"/>
  <c r="BY40" i="12"/>
  <c r="BX40" i="12"/>
  <c r="BW40" i="12"/>
  <c r="BV40" i="12"/>
  <c r="BU40" i="12"/>
  <c r="BT40" i="12"/>
  <c r="BS40" i="12"/>
  <c r="BR40" i="12"/>
  <c r="BQ40" i="12"/>
  <c r="BP40" i="12"/>
  <c r="BO40" i="12"/>
  <c r="BN40" i="12"/>
  <c r="BM40" i="12"/>
  <c r="BL40" i="12"/>
  <c r="BK40" i="12"/>
  <c r="BJ40" i="12"/>
  <c r="BI40" i="12"/>
  <c r="BH40" i="12"/>
  <c r="BG40" i="12"/>
  <c r="CT39" i="12"/>
  <c r="CS39" i="12"/>
  <c r="CR39" i="12"/>
  <c r="CQ39" i="12"/>
  <c r="CP39" i="12"/>
  <c r="CO39" i="12"/>
  <c r="CN39" i="12"/>
  <c r="CM39" i="12"/>
  <c r="CL39" i="12"/>
  <c r="CK39" i="12"/>
  <c r="CJ39" i="12"/>
  <c r="CI39" i="12"/>
  <c r="CH39" i="12"/>
  <c r="CG39" i="12"/>
  <c r="CF39" i="12"/>
  <c r="CE39" i="12"/>
  <c r="CD39" i="12"/>
  <c r="CC39" i="12"/>
  <c r="CB39" i="12"/>
  <c r="CA39" i="12"/>
  <c r="BZ39" i="12"/>
  <c r="BY39" i="12"/>
  <c r="BX39" i="12"/>
  <c r="BW39" i="12"/>
  <c r="BV39" i="12"/>
  <c r="BU39" i="12"/>
  <c r="BT39" i="12"/>
  <c r="BS39" i="12"/>
  <c r="BR39" i="12"/>
  <c r="BQ39" i="12"/>
  <c r="BP39" i="12"/>
  <c r="BO39" i="12"/>
  <c r="BN39" i="12"/>
  <c r="BM39" i="12"/>
  <c r="BL39" i="12"/>
  <c r="BK39" i="12"/>
  <c r="BJ39" i="12"/>
  <c r="BI39" i="12"/>
  <c r="BH39" i="12"/>
  <c r="BG39" i="12"/>
  <c r="CT38" i="12"/>
  <c r="CS38" i="12"/>
  <c r="CR38" i="12"/>
  <c r="CQ38" i="12"/>
  <c r="CP38" i="12"/>
  <c r="CO38" i="12"/>
  <c r="CN38" i="12"/>
  <c r="CM38" i="12"/>
  <c r="CL38" i="12"/>
  <c r="CK38" i="12"/>
  <c r="CJ38" i="12"/>
  <c r="CI38" i="12"/>
  <c r="CH38" i="12"/>
  <c r="CG38" i="12"/>
  <c r="CF38" i="12"/>
  <c r="CE38" i="12"/>
  <c r="CD38" i="12"/>
  <c r="CC38" i="12"/>
  <c r="CB38" i="12"/>
  <c r="CA38" i="12"/>
  <c r="BZ38" i="12"/>
  <c r="BY38" i="12"/>
  <c r="BX38" i="12"/>
  <c r="BW38" i="12"/>
  <c r="BV38" i="12"/>
  <c r="BU38" i="12"/>
  <c r="BT38" i="12"/>
  <c r="BS38" i="12"/>
  <c r="BR38" i="12"/>
  <c r="BQ38" i="12"/>
  <c r="BP38" i="12"/>
  <c r="BO38" i="12"/>
  <c r="BN38" i="12"/>
  <c r="BM38" i="12"/>
  <c r="BL38" i="12"/>
  <c r="BK38" i="12"/>
  <c r="BJ38" i="12"/>
  <c r="BI38" i="12"/>
  <c r="BH38" i="12"/>
  <c r="CU37" i="12"/>
  <c r="CT37" i="12"/>
  <c r="CS37" i="12"/>
  <c r="CR37" i="12"/>
  <c r="CQ37" i="12"/>
  <c r="CP37" i="12"/>
  <c r="CO37" i="12"/>
  <c r="CN37" i="12"/>
  <c r="CM37" i="12"/>
  <c r="CL37" i="12"/>
  <c r="CK37" i="12"/>
  <c r="CJ37" i="12"/>
  <c r="CI37" i="12"/>
  <c r="CH37" i="12"/>
  <c r="CG37" i="12"/>
  <c r="CF37" i="12"/>
  <c r="CE37" i="12"/>
  <c r="CD37" i="12"/>
  <c r="CC37" i="12"/>
  <c r="CB37" i="12"/>
  <c r="CA37" i="12"/>
  <c r="BZ37" i="12"/>
  <c r="BY37" i="12"/>
  <c r="BX37" i="12"/>
  <c r="BW37" i="12"/>
  <c r="BV37" i="12"/>
  <c r="BU37" i="12"/>
  <c r="BT37" i="12"/>
  <c r="BS37" i="12"/>
  <c r="BR37" i="12"/>
  <c r="BQ37" i="12"/>
  <c r="BP37" i="12"/>
  <c r="BO37" i="12"/>
  <c r="BN37" i="12"/>
  <c r="BM37" i="12"/>
  <c r="BL37" i="12"/>
  <c r="BK37" i="12"/>
  <c r="BJ37" i="12"/>
  <c r="BI37" i="12"/>
  <c r="CU36" i="12"/>
  <c r="CT36" i="12"/>
  <c r="CS36" i="12"/>
  <c r="CR36" i="12"/>
  <c r="CQ36" i="12"/>
  <c r="CP36" i="12"/>
  <c r="CO36" i="12"/>
  <c r="CN36" i="12"/>
  <c r="CM36" i="12"/>
  <c r="CL36" i="12"/>
  <c r="CK36" i="12"/>
  <c r="CJ36" i="12"/>
  <c r="CI36" i="12"/>
  <c r="CH36" i="12"/>
  <c r="CG36" i="12"/>
  <c r="CF36" i="12"/>
  <c r="CE36" i="12"/>
  <c r="CD36" i="12"/>
  <c r="CC36" i="12"/>
  <c r="CB36" i="12"/>
  <c r="CA36" i="12"/>
  <c r="BZ36" i="12"/>
  <c r="BY36" i="12"/>
  <c r="BX36" i="12"/>
  <c r="BW36" i="12"/>
  <c r="BV36" i="12"/>
  <c r="BU36" i="12"/>
  <c r="BT36" i="12"/>
  <c r="BS36" i="12"/>
  <c r="BR36" i="12"/>
  <c r="BQ36" i="12"/>
  <c r="BP36" i="12"/>
  <c r="BO36" i="12"/>
  <c r="BN36" i="12"/>
  <c r="BM36" i="12"/>
  <c r="BL36" i="12"/>
  <c r="BK36" i="12"/>
  <c r="BJ36" i="12"/>
  <c r="BI36" i="12"/>
  <c r="CU35" i="12"/>
  <c r="CT35" i="12"/>
  <c r="CS35" i="12"/>
  <c r="CR35" i="12"/>
  <c r="CQ35" i="12"/>
  <c r="CP35" i="12"/>
  <c r="CO35" i="12"/>
  <c r="CN35" i="12"/>
  <c r="CM35" i="12"/>
  <c r="CL35" i="12"/>
  <c r="CK35" i="12"/>
  <c r="CJ35" i="12"/>
  <c r="CI35" i="12"/>
  <c r="CH35" i="12"/>
  <c r="CG35" i="12"/>
  <c r="CF35" i="12"/>
  <c r="CE35" i="12"/>
  <c r="CD35" i="12"/>
  <c r="CC35" i="12"/>
  <c r="CB35" i="12"/>
  <c r="CA35" i="12"/>
  <c r="BZ35" i="12"/>
  <c r="BY35" i="12"/>
  <c r="BX35" i="12"/>
  <c r="BW35" i="12"/>
  <c r="BV35" i="12"/>
  <c r="BU35" i="12"/>
  <c r="BT35" i="12"/>
  <c r="BS35" i="12"/>
  <c r="BR35" i="12"/>
  <c r="BQ35" i="12"/>
  <c r="BP35" i="12"/>
  <c r="BO35" i="12"/>
  <c r="BN35" i="12"/>
  <c r="BM35" i="12"/>
  <c r="BL35" i="12"/>
  <c r="BK35" i="12"/>
  <c r="BJ35" i="12"/>
  <c r="BI35" i="12"/>
  <c r="CU34" i="12"/>
  <c r="CT34" i="12"/>
  <c r="CS34" i="12"/>
  <c r="CR34" i="12"/>
  <c r="CQ34" i="12"/>
  <c r="CP34" i="12"/>
  <c r="CO34" i="12"/>
  <c r="CN34" i="12"/>
  <c r="CM34" i="12"/>
  <c r="CL34" i="12"/>
  <c r="CK34" i="12"/>
  <c r="CJ34" i="12"/>
  <c r="CI34" i="12"/>
  <c r="CH34" i="12"/>
  <c r="CG34" i="12"/>
  <c r="CF34" i="12"/>
  <c r="CE34" i="12"/>
  <c r="CD34" i="12"/>
  <c r="CC34" i="12"/>
  <c r="CB34" i="12"/>
  <c r="CA34" i="12"/>
  <c r="BZ34" i="12"/>
  <c r="BY34" i="12"/>
  <c r="BX34" i="12"/>
  <c r="BW34" i="12"/>
  <c r="BV34" i="12"/>
  <c r="BU34" i="12"/>
  <c r="BT34" i="12"/>
  <c r="BS34" i="12"/>
  <c r="BR34" i="12"/>
  <c r="BQ34" i="12"/>
  <c r="BP34" i="12"/>
  <c r="BO34" i="12"/>
  <c r="BN34" i="12"/>
  <c r="BM34" i="12"/>
  <c r="BL34" i="12"/>
  <c r="BK34" i="12"/>
  <c r="BJ34" i="12"/>
  <c r="BI34" i="12"/>
  <c r="CU33" i="12"/>
  <c r="CT33" i="12"/>
  <c r="CS33" i="12"/>
  <c r="CR33" i="12"/>
  <c r="CQ33" i="12"/>
  <c r="CP33" i="12"/>
  <c r="CO33" i="12"/>
  <c r="CN33" i="12"/>
  <c r="CM33" i="12"/>
  <c r="CL33" i="12"/>
  <c r="CK33" i="12"/>
  <c r="CJ33" i="12"/>
  <c r="CI33" i="12"/>
  <c r="CH33" i="12"/>
  <c r="CG33" i="12"/>
  <c r="CF33" i="12"/>
  <c r="CE33" i="12"/>
  <c r="CD33" i="12"/>
  <c r="CC33" i="12"/>
  <c r="CB33" i="12"/>
  <c r="CA33" i="12"/>
  <c r="BZ33" i="12"/>
  <c r="BY33" i="12"/>
  <c r="BX33" i="12"/>
  <c r="BW33" i="12"/>
  <c r="BV33" i="12"/>
  <c r="BU33" i="12"/>
  <c r="BT33" i="12"/>
  <c r="BS33" i="12"/>
  <c r="BR33" i="12"/>
  <c r="BQ33" i="12"/>
  <c r="BP33" i="12"/>
  <c r="BO33" i="12"/>
  <c r="BN33" i="12"/>
  <c r="BM33" i="12"/>
  <c r="BL33" i="12"/>
  <c r="BK33" i="12"/>
  <c r="BJ33" i="12"/>
  <c r="BI33" i="12"/>
  <c r="BH33" i="12"/>
  <c r="BG33" i="12"/>
  <c r="CU32" i="12"/>
  <c r="CT32" i="12"/>
  <c r="CS32" i="12"/>
  <c r="CR32" i="12"/>
  <c r="CQ32" i="12"/>
  <c r="CP32" i="12"/>
  <c r="CO32" i="12"/>
  <c r="CN32" i="12"/>
  <c r="CM32" i="12"/>
  <c r="CL32" i="12"/>
  <c r="CK32" i="12"/>
  <c r="CJ32" i="12"/>
  <c r="CI32" i="12"/>
  <c r="CH32" i="12"/>
  <c r="CG32" i="12"/>
  <c r="CF32" i="12"/>
  <c r="CE32" i="12"/>
  <c r="CD32" i="12"/>
  <c r="CC32" i="12"/>
  <c r="CB32" i="12"/>
  <c r="CA32" i="12"/>
  <c r="BZ32" i="12"/>
  <c r="BY32" i="12"/>
  <c r="BX32" i="12"/>
  <c r="BW32" i="12"/>
  <c r="BV32" i="12"/>
  <c r="BU32" i="12"/>
  <c r="BT32" i="12"/>
  <c r="BS32" i="12"/>
  <c r="BR32" i="12"/>
  <c r="BQ32" i="12"/>
  <c r="BP32" i="12"/>
  <c r="BO32" i="12"/>
  <c r="BN32" i="12"/>
  <c r="BM32" i="12"/>
  <c r="BL32" i="12"/>
  <c r="BK32" i="12"/>
  <c r="BJ32" i="12"/>
  <c r="BI32" i="12"/>
  <c r="BH32" i="12"/>
  <c r="BG32" i="12"/>
  <c r="CU31" i="12"/>
  <c r="CT31" i="12"/>
  <c r="CS31" i="12"/>
  <c r="CR31" i="12"/>
  <c r="CQ31" i="12"/>
  <c r="CP31" i="12"/>
  <c r="CO31" i="12"/>
  <c r="CN31" i="12"/>
  <c r="CM31" i="12"/>
  <c r="CL31" i="12"/>
  <c r="CK31" i="12"/>
  <c r="CJ31" i="12"/>
  <c r="CI31" i="12"/>
  <c r="CH31" i="12"/>
  <c r="CC31" i="12"/>
  <c r="CB31" i="12"/>
  <c r="CA31" i="12"/>
  <c r="BZ31" i="12"/>
  <c r="BY31" i="12"/>
  <c r="BX31" i="12"/>
  <c r="BW31" i="12"/>
  <c r="BV31" i="12"/>
  <c r="BU31" i="12"/>
  <c r="BT31" i="12"/>
  <c r="BS31" i="12"/>
  <c r="BR31" i="12"/>
  <c r="BQ31" i="12"/>
  <c r="BP31" i="12"/>
  <c r="BO31" i="12"/>
  <c r="BN31" i="12"/>
  <c r="BM31" i="12"/>
  <c r="BL31" i="12"/>
  <c r="BK31" i="12"/>
  <c r="BJ31" i="12"/>
  <c r="BI31" i="12"/>
  <c r="BH31" i="12"/>
  <c r="BG31" i="12"/>
  <c r="CU30" i="12"/>
  <c r="CT30" i="12"/>
  <c r="CS30" i="12"/>
  <c r="CR30" i="12"/>
  <c r="CQ30" i="12"/>
  <c r="CP30" i="12"/>
  <c r="CO30" i="12"/>
  <c r="CN30" i="12"/>
  <c r="CM30" i="12"/>
  <c r="CL30" i="12"/>
  <c r="CK30" i="12"/>
  <c r="CJ30" i="12"/>
  <c r="CI30" i="12"/>
  <c r="CH30" i="12"/>
  <c r="CC30" i="12"/>
  <c r="CB30" i="12"/>
  <c r="CA30" i="12"/>
  <c r="BZ30" i="12"/>
  <c r="BY30" i="12"/>
  <c r="BX30" i="12"/>
  <c r="BW30" i="12"/>
  <c r="BV30" i="12"/>
  <c r="BU30" i="12"/>
  <c r="BT30" i="12"/>
  <c r="BS30" i="12"/>
  <c r="BR30" i="12"/>
  <c r="BQ30" i="12"/>
  <c r="BP30" i="12"/>
  <c r="BO30" i="12"/>
  <c r="BN30" i="12"/>
  <c r="BM30" i="12"/>
  <c r="BL30" i="12"/>
  <c r="BK30" i="12"/>
  <c r="BJ30" i="12"/>
  <c r="BI30" i="12"/>
  <c r="BH30" i="12"/>
  <c r="BG30" i="12"/>
  <c r="CU29" i="12"/>
  <c r="CT29" i="12"/>
  <c r="CS29" i="12"/>
  <c r="CR29" i="12"/>
  <c r="CQ29" i="12"/>
  <c r="CP29" i="12"/>
  <c r="CO29" i="12"/>
  <c r="CN29" i="12"/>
  <c r="CM29" i="12"/>
  <c r="CL29" i="12"/>
  <c r="CK29" i="12"/>
  <c r="CJ29" i="12"/>
  <c r="CI29" i="12"/>
  <c r="CC29" i="12"/>
  <c r="CB29" i="12"/>
  <c r="CA29" i="12"/>
  <c r="BZ29" i="12"/>
  <c r="BY29" i="12"/>
  <c r="BX29" i="12"/>
  <c r="BW29" i="12"/>
  <c r="BV29" i="12"/>
  <c r="BU29" i="12"/>
  <c r="BT29" i="12"/>
  <c r="BS29" i="12"/>
  <c r="BR29" i="12"/>
  <c r="BQ29" i="12"/>
  <c r="BP29" i="12"/>
  <c r="BO29" i="12"/>
  <c r="BN29" i="12"/>
  <c r="BM29" i="12"/>
  <c r="BL29" i="12"/>
  <c r="BK29" i="12"/>
  <c r="BJ29" i="12"/>
  <c r="BI29" i="12"/>
  <c r="BH29" i="12"/>
  <c r="BG29" i="12"/>
  <c r="BF29" i="12"/>
  <c r="CT28" i="12"/>
  <c r="CS28" i="12"/>
  <c r="CR28" i="12"/>
  <c r="CQ28" i="12"/>
  <c r="CP28" i="12"/>
  <c r="CO28" i="12"/>
  <c r="CN28" i="12"/>
  <c r="CM28" i="12"/>
  <c r="CL28" i="12"/>
  <c r="CK28" i="12"/>
  <c r="CJ28" i="12"/>
  <c r="BZ28" i="12"/>
  <c r="BY28" i="12"/>
  <c r="BX28" i="12"/>
  <c r="BW28" i="12"/>
  <c r="BV28" i="12"/>
  <c r="BU28" i="12"/>
  <c r="BT28" i="12"/>
  <c r="BS28" i="12"/>
  <c r="BR28" i="12"/>
  <c r="BQ28" i="12"/>
  <c r="BP28" i="12"/>
  <c r="BO28" i="12"/>
  <c r="BN28" i="12"/>
  <c r="BM28" i="12"/>
  <c r="BL28" i="12"/>
  <c r="BK28" i="12"/>
  <c r="BJ28" i="12"/>
  <c r="BI28" i="12"/>
  <c r="BH28" i="12"/>
  <c r="BG28" i="12"/>
  <c r="BF28" i="12"/>
  <c r="BE28" i="12"/>
  <c r="CR27" i="12"/>
  <c r="CQ27" i="12"/>
  <c r="CP27" i="12"/>
  <c r="CO27" i="12"/>
  <c r="CN27" i="12"/>
  <c r="CM27" i="12"/>
  <c r="CL27" i="12"/>
  <c r="BZ27" i="12"/>
  <c r="BY27" i="12"/>
  <c r="BX27" i="12"/>
  <c r="BW27" i="12"/>
  <c r="BV27" i="12"/>
  <c r="BU27" i="12"/>
  <c r="BT27" i="12"/>
  <c r="BS27" i="12"/>
  <c r="BR27" i="12"/>
  <c r="BQ27" i="12"/>
  <c r="BP27" i="12"/>
  <c r="BO27" i="12"/>
  <c r="BN27" i="12"/>
  <c r="BM27" i="12"/>
  <c r="BL27" i="12"/>
  <c r="BK27" i="12"/>
  <c r="BJ27" i="12"/>
  <c r="BI27" i="12"/>
  <c r="BH27" i="12"/>
  <c r="BG27" i="12"/>
  <c r="BF27" i="12"/>
  <c r="BE27" i="12"/>
  <c r="BD27" i="12"/>
  <c r="CP26" i="12"/>
  <c r="CO26" i="12"/>
  <c r="BY26" i="12"/>
  <c r="BX26" i="12"/>
  <c r="BW26" i="12"/>
  <c r="BV26" i="12"/>
  <c r="BU26" i="12"/>
  <c r="BT26" i="12"/>
  <c r="BS26" i="12"/>
  <c r="BR26" i="12"/>
  <c r="BQ26" i="12"/>
  <c r="BP26" i="12"/>
  <c r="BO26" i="12"/>
  <c r="BN26" i="12"/>
  <c r="BM26" i="12"/>
  <c r="BL26" i="12"/>
  <c r="BK26" i="12"/>
  <c r="BJ26" i="12"/>
  <c r="BI26" i="12"/>
  <c r="BH26" i="12"/>
  <c r="BG26" i="12"/>
  <c r="BF26" i="12"/>
  <c r="BE26" i="12"/>
  <c r="BD26" i="12"/>
  <c r="CO25" i="12"/>
  <c r="BY25" i="12"/>
  <c r="BX25" i="12"/>
  <c r="BW25" i="12"/>
  <c r="BV25" i="12"/>
  <c r="BU25" i="12"/>
  <c r="BT25" i="12"/>
  <c r="BS25" i="12"/>
  <c r="BR25" i="12"/>
  <c r="BQ25" i="12"/>
  <c r="BP25" i="12"/>
  <c r="BO25" i="12"/>
  <c r="BN25" i="12"/>
  <c r="BM25" i="12"/>
  <c r="BL25" i="12"/>
  <c r="BK25" i="12"/>
  <c r="BJ25" i="12"/>
  <c r="BI25" i="12"/>
  <c r="BH25" i="12"/>
  <c r="BG25" i="12"/>
  <c r="BF25" i="12"/>
  <c r="BE25" i="12"/>
  <c r="BD25" i="12"/>
  <c r="BC25" i="12"/>
  <c r="BB25" i="12"/>
  <c r="BA25" i="12"/>
  <c r="AZ25" i="12"/>
  <c r="BY24" i="12"/>
  <c r="BX24" i="12"/>
  <c r="BW24" i="12"/>
  <c r="BV24" i="12"/>
  <c r="BU24" i="12"/>
  <c r="BT24" i="12"/>
  <c r="BS24" i="12"/>
  <c r="BR24" i="12"/>
  <c r="BQ24" i="12"/>
  <c r="BP24" i="12"/>
  <c r="BO24" i="12"/>
  <c r="BN24" i="12"/>
  <c r="BM24" i="12"/>
  <c r="BL24" i="12"/>
  <c r="BK24" i="12"/>
  <c r="BJ24" i="12"/>
  <c r="BI24" i="12"/>
  <c r="BH24" i="12"/>
  <c r="BG24" i="12"/>
  <c r="BF24" i="12"/>
  <c r="BE24" i="12"/>
  <c r="BD24" i="12"/>
  <c r="BC24" i="12"/>
  <c r="BB24" i="12"/>
  <c r="BA24" i="12"/>
  <c r="AZ24" i="12"/>
  <c r="BX23" i="12"/>
  <c r="BW23" i="12"/>
  <c r="BV23" i="12"/>
  <c r="BU23" i="12"/>
  <c r="BT23" i="12"/>
  <c r="BS23" i="12"/>
  <c r="BR23" i="12"/>
  <c r="BQ23" i="12"/>
  <c r="BP23" i="12"/>
  <c r="BO23" i="12"/>
  <c r="BN23" i="12"/>
  <c r="BM23" i="12"/>
  <c r="BL23" i="12"/>
  <c r="BK23" i="12"/>
  <c r="BJ23" i="12"/>
  <c r="BI23" i="12"/>
  <c r="BH23" i="12"/>
  <c r="BG23" i="12"/>
  <c r="BF23" i="12"/>
  <c r="BE23" i="12"/>
  <c r="BD23" i="12"/>
  <c r="BC23" i="12"/>
  <c r="BB23" i="12"/>
  <c r="BA23" i="12"/>
  <c r="AZ23" i="12"/>
  <c r="BW22" i="12"/>
  <c r="BV22" i="12"/>
  <c r="BU22" i="12"/>
  <c r="BT22" i="12"/>
  <c r="BS22" i="12"/>
  <c r="BR22" i="12"/>
  <c r="BQ22" i="12"/>
  <c r="BP22" i="12"/>
  <c r="BO22" i="12"/>
  <c r="BN22" i="12"/>
  <c r="BM22" i="12"/>
  <c r="BL22" i="12"/>
  <c r="BK22" i="12"/>
  <c r="BJ22" i="12"/>
  <c r="BI22" i="12"/>
  <c r="BH22" i="12"/>
  <c r="BG22" i="12"/>
  <c r="BF22" i="12"/>
  <c r="BE22" i="12"/>
  <c r="BD22" i="12"/>
  <c r="BC22" i="12"/>
  <c r="BB22" i="12"/>
  <c r="BA22" i="12"/>
  <c r="AZ22" i="12"/>
  <c r="BV21" i="12"/>
  <c r="BU21" i="12"/>
  <c r="BT21" i="12"/>
  <c r="BS21" i="12"/>
  <c r="BR21" i="12"/>
  <c r="BQ21" i="12"/>
  <c r="BP21" i="12"/>
  <c r="BO21" i="12"/>
  <c r="BN21" i="12"/>
  <c r="BM21" i="12"/>
  <c r="BL21" i="12"/>
  <c r="BK21" i="12"/>
  <c r="BJ21" i="12"/>
  <c r="BI21" i="12"/>
  <c r="BH21" i="12"/>
  <c r="BG21" i="12"/>
  <c r="BF21" i="12"/>
  <c r="BE21" i="12"/>
  <c r="BD21" i="12"/>
  <c r="BC21" i="12"/>
  <c r="BB21" i="12"/>
  <c r="BA21" i="12"/>
  <c r="AZ21" i="12"/>
  <c r="BU20" i="12"/>
  <c r="BT20" i="12"/>
  <c r="BS20" i="12"/>
  <c r="BR20" i="12"/>
  <c r="BQ20" i="12"/>
  <c r="BP20" i="12"/>
  <c r="BO20" i="12"/>
  <c r="BN20" i="12"/>
  <c r="BM20" i="12"/>
  <c r="BL20" i="12"/>
  <c r="BK20" i="12"/>
  <c r="BJ20" i="12"/>
  <c r="BI20" i="12"/>
  <c r="BH20" i="12"/>
  <c r="BG20" i="12"/>
  <c r="BF20" i="12"/>
  <c r="BE20" i="12"/>
  <c r="BD20" i="12"/>
  <c r="BC20" i="12"/>
  <c r="BB20" i="12"/>
  <c r="BT19" i="12"/>
  <c r="BS19" i="12"/>
  <c r="BR19" i="12"/>
  <c r="BQ19" i="12"/>
  <c r="BP19" i="12"/>
  <c r="BO19" i="12"/>
  <c r="BN19" i="12"/>
  <c r="BM19" i="12"/>
  <c r="BL19" i="12"/>
  <c r="BK19" i="12"/>
  <c r="BJ19" i="12"/>
  <c r="BI19" i="12"/>
  <c r="BH19" i="12"/>
  <c r="BG19" i="12"/>
  <c r="BF19" i="12"/>
  <c r="BE19" i="12"/>
  <c r="BD19" i="12"/>
  <c r="BC19" i="12"/>
  <c r="BS18" i="12"/>
  <c r="BR18" i="12"/>
  <c r="BQ18" i="12"/>
  <c r="BP18" i="12"/>
  <c r="BO18" i="12"/>
  <c r="BN18" i="12"/>
  <c r="BM18" i="12"/>
  <c r="BL18" i="12"/>
  <c r="BK18" i="12"/>
  <c r="BJ18" i="12"/>
  <c r="BI18" i="12"/>
  <c r="BH18" i="12"/>
  <c r="BG18" i="12"/>
  <c r="BF18" i="12"/>
  <c r="BE18" i="12"/>
  <c r="BD18" i="12"/>
  <c r="BR17" i="12"/>
  <c r="BQ17" i="12"/>
  <c r="BP17" i="12"/>
  <c r="BO17" i="12"/>
  <c r="BN17" i="12"/>
  <c r="BM17" i="12"/>
  <c r="BL17" i="12"/>
  <c r="BK17" i="12"/>
  <c r="BJ17" i="12"/>
  <c r="BI17" i="12"/>
  <c r="BH17" i="12"/>
  <c r="BG17" i="12"/>
  <c r="BF17" i="12"/>
  <c r="BE17" i="12"/>
  <c r="BD17" i="12"/>
  <c r="BR16" i="12"/>
  <c r="BQ16" i="12"/>
  <c r="BP16" i="12"/>
  <c r="BO16" i="12"/>
  <c r="BN16" i="12"/>
  <c r="BM16" i="12"/>
  <c r="BL16" i="12"/>
  <c r="BK16" i="12"/>
  <c r="BJ16" i="12"/>
  <c r="BI16" i="12"/>
  <c r="BH16" i="12"/>
  <c r="BG16" i="12"/>
  <c r="BF16" i="12"/>
  <c r="BE16" i="12"/>
  <c r="BD16" i="12"/>
  <c r="BQ15" i="12"/>
  <c r="BP15" i="12"/>
  <c r="BO15" i="12"/>
  <c r="BN15" i="12"/>
  <c r="BM15" i="12"/>
  <c r="BL15" i="12"/>
  <c r="BK15" i="12"/>
  <c r="BJ15" i="12"/>
  <c r="BI15" i="12"/>
  <c r="BQ14" i="12"/>
  <c r="BP14" i="12"/>
  <c r="BO14" i="12"/>
  <c r="BN14" i="12"/>
  <c r="BM14" i="12"/>
  <c r="BL14" i="12"/>
  <c r="BM13" i="12"/>
  <c r="G17" i="4" l="1"/>
  <c r="F17" i="4"/>
  <c r="E17" i="4"/>
  <c r="D17" i="4"/>
  <c r="C17" i="4"/>
  <c r="G16" i="4"/>
  <c r="F16" i="4"/>
  <c r="E16" i="4"/>
  <c r="D16" i="4"/>
  <c r="C16" i="4"/>
  <c r="G15" i="4"/>
  <c r="F15" i="4"/>
  <c r="E15" i="4"/>
  <c r="D15" i="4"/>
  <c r="C15" i="4"/>
  <c r="G14" i="4"/>
  <c r="F14" i="4"/>
  <c r="E14" i="4"/>
  <c r="D14" i="4"/>
  <c r="C14" i="4"/>
  <c r="G13" i="4"/>
  <c r="F13" i="4"/>
  <c r="E13" i="4"/>
  <c r="D13" i="4"/>
  <c r="C13" i="4"/>
  <c r="G12" i="4"/>
  <c r="F12" i="4"/>
  <c r="E12" i="4"/>
  <c r="D12" i="4"/>
  <c r="C12" i="4"/>
  <c r="G11" i="4"/>
  <c r="F11" i="4"/>
  <c r="E11" i="4"/>
  <c r="D11" i="4"/>
  <c r="C11" i="4"/>
  <c r="G10" i="4"/>
  <c r="F10" i="4"/>
  <c r="E10" i="4"/>
  <c r="D10" i="4"/>
  <c r="C10" i="4"/>
  <c r="G9" i="4"/>
  <c r="F9" i="4"/>
  <c r="E9" i="4"/>
  <c r="D9" i="4"/>
  <c r="C9" i="4"/>
  <c r="G8" i="4"/>
  <c r="F8" i="4"/>
  <c r="E8" i="4"/>
  <c r="D8" i="4"/>
  <c r="C8" i="4"/>
  <c r="G7" i="4"/>
  <c r="F7" i="4"/>
  <c r="E7" i="4"/>
  <c r="D7" i="4"/>
  <c r="C7" i="4"/>
  <c r="G6" i="4"/>
  <c r="F6" i="4"/>
  <c r="E6" i="4"/>
  <c r="D6" i="4"/>
  <c r="C6" i="4"/>
  <c r="G5" i="4"/>
  <c r="F5" i="4"/>
  <c r="E5" i="4"/>
  <c r="D5" i="4"/>
  <c r="C5" i="4"/>
  <c r="G4" i="4"/>
  <c r="F4" i="4"/>
  <c r="E4" i="4"/>
  <c r="D4" i="4"/>
  <c r="C4" i="4"/>
  <c r="G3" i="4"/>
  <c r="F3" i="4"/>
  <c r="E3" i="4"/>
  <c r="D3" i="4"/>
  <c r="C3" i="4"/>
  <c r="F251" i="3"/>
  <c r="F250" i="3"/>
  <c r="F249" i="3"/>
  <c r="F248" i="3"/>
  <c r="F247" i="3"/>
  <c r="F246" i="3"/>
  <c r="F245" i="3"/>
  <c r="F244" i="3"/>
  <c r="F243" i="3"/>
  <c r="F242" i="3"/>
  <c r="F241" i="3"/>
  <c r="F240" i="3"/>
  <c r="F239" i="3"/>
  <c r="F238" i="3"/>
  <c r="F237" i="3"/>
  <c r="F236" i="3"/>
  <c r="F235" i="3"/>
  <c r="F234" i="3"/>
  <c r="F233" i="3"/>
  <c r="F232" i="3"/>
  <c r="F231" i="3"/>
  <c r="F230" i="3"/>
  <c r="F229" i="3"/>
  <c r="F228" i="3"/>
  <c r="F227" i="3"/>
  <c r="F226" i="3"/>
  <c r="F225" i="3"/>
  <c r="F224" i="3"/>
  <c r="F223" i="3"/>
  <c r="F222" i="3"/>
  <c r="F221" i="3"/>
  <c r="F220" i="3"/>
  <c r="F219" i="3"/>
  <c r="F218" i="3"/>
  <c r="F217" i="3"/>
  <c r="F216" i="3"/>
  <c r="F215" i="3"/>
  <c r="F214" i="3"/>
  <c r="F213" i="3"/>
  <c r="F212" i="3"/>
  <c r="F211" i="3"/>
  <c r="F210" i="3"/>
  <c r="F209" i="3"/>
  <c r="F208" i="3"/>
  <c r="F207" i="3"/>
  <c r="F206" i="3"/>
  <c r="F205" i="3"/>
  <c r="F204" i="3"/>
  <c r="F203" i="3"/>
  <c r="F202" i="3"/>
  <c r="F201" i="3"/>
  <c r="F200" i="3"/>
  <c r="F199" i="3"/>
  <c r="F198" i="3"/>
  <c r="F197" i="3"/>
  <c r="F196" i="3"/>
  <c r="F195" i="3"/>
  <c r="F194" i="3"/>
  <c r="F193" i="3"/>
  <c r="F192" i="3"/>
  <c r="F191" i="3"/>
  <c r="F190" i="3"/>
  <c r="F189" i="3"/>
  <c r="F188" i="3"/>
  <c r="F187" i="3"/>
  <c r="F186" i="3"/>
  <c r="F185" i="3"/>
  <c r="F184" i="3"/>
  <c r="F183" i="3"/>
  <c r="F182" i="3"/>
  <c r="F181" i="3"/>
  <c r="F180" i="3"/>
  <c r="F179" i="3"/>
  <c r="F178" i="3"/>
  <c r="F177" i="3"/>
  <c r="F176" i="3"/>
  <c r="F175" i="3"/>
  <c r="F174" i="3"/>
  <c r="F173" i="3"/>
  <c r="F172" i="3"/>
  <c r="F171" i="3"/>
  <c r="F170" i="3"/>
  <c r="F169" i="3"/>
  <c r="F168" i="3"/>
  <c r="F167" i="3"/>
  <c r="F166" i="3"/>
  <c r="F165" i="3"/>
  <c r="F164" i="3"/>
  <c r="F163" i="3"/>
  <c r="F162" i="3"/>
  <c r="F161" i="3"/>
  <c r="F160" i="3"/>
  <c r="F159" i="3"/>
  <c r="F158" i="3"/>
  <c r="F157" i="3"/>
  <c r="F156" i="3"/>
  <c r="F155" i="3"/>
  <c r="F154" i="3"/>
  <c r="F153" i="3"/>
  <c r="F152" i="3"/>
  <c r="F151" i="3"/>
  <c r="F150" i="3"/>
  <c r="F149" i="3"/>
  <c r="F148" i="3"/>
  <c r="F147" i="3"/>
  <c r="F146" i="3"/>
  <c r="F145" i="3"/>
  <c r="F144" i="3"/>
  <c r="F143" i="3"/>
  <c r="F142" i="3"/>
  <c r="F141" i="3"/>
  <c r="F140" i="3"/>
  <c r="F139" i="3"/>
  <c r="F138" i="3"/>
  <c r="F137" i="3"/>
  <c r="F136" i="3"/>
  <c r="F135" i="3"/>
  <c r="F134" i="3"/>
  <c r="F133" i="3"/>
  <c r="F132" i="3"/>
  <c r="F131" i="3"/>
  <c r="F130" i="3"/>
  <c r="F129" i="3"/>
  <c r="F128" i="3"/>
  <c r="F127" i="3"/>
  <c r="F126" i="3"/>
  <c r="F125" i="3"/>
  <c r="F124" i="3"/>
  <c r="F123" i="3"/>
  <c r="F122" i="3"/>
  <c r="F121" i="3"/>
  <c r="F120" i="3"/>
  <c r="F119" i="3"/>
  <c r="F118" i="3"/>
  <c r="F117" i="3"/>
  <c r="F116" i="3"/>
  <c r="F115" i="3"/>
  <c r="F114" i="3"/>
  <c r="F113" i="3"/>
  <c r="F112" i="3"/>
  <c r="F111" i="3"/>
  <c r="F110" i="3"/>
  <c r="F109" i="3"/>
  <c r="F108" i="3"/>
  <c r="F107" i="3"/>
  <c r="F106" i="3"/>
  <c r="F105" i="3"/>
  <c r="F104" i="3"/>
  <c r="F103" i="3"/>
  <c r="F102" i="3"/>
  <c r="F101" i="3"/>
  <c r="F100" i="3"/>
  <c r="F99" i="3"/>
  <c r="F98" i="3"/>
  <c r="F97" i="3"/>
  <c r="F96" i="3"/>
  <c r="F95" i="3"/>
  <c r="F94" i="3"/>
  <c r="F93" i="3"/>
  <c r="F92" i="3"/>
  <c r="F91" i="3"/>
  <c r="F90" i="3"/>
  <c r="F89" i="3"/>
  <c r="F88" i="3"/>
  <c r="F87" i="3"/>
  <c r="F86" i="3"/>
  <c r="F85" i="3"/>
  <c r="F84" i="3"/>
  <c r="F83" i="3"/>
  <c r="F82" i="3"/>
  <c r="F81" i="3"/>
  <c r="F80" i="3"/>
  <c r="F79" i="3"/>
  <c r="F78" i="3"/>
  <c r="F77" i="3"/>
  <c r="F76" i="3"/>
  <c r="F75" i="3"/>
  <c r="F74" i="3"/>
  <c r="F73" i="3"/>
  <c r="F72" i="3"/>
  <c r="F71" i="3"/>
  <c r="F70" i="3"/>
  <c r="F69" i="3"/>
  <c r="F68" i="3"/>
  <c r="F67" i="3"/>
  <c r="F66" i="3"/>
  <c r="F65" i="3"/>
  <c r="F64" i="3"/>
  <c r="F63" i="3"/>
  <c r="F62" i="3"/>
  <c r="F61" i="3"/>
  <c r="F60" i="3"/>
  <c r="F59" i="3"/>
  <c r="F58" i="3"/>
  <c r="F57" i="3"/>
  <c r="F56" i="3"/>
  <c r="F55" i="3"/>
  <c r="F54" i="3"/>
  <c r="F53" i="3"/>
  <c r="F52" i="3"/>
  <c r="F51" i="3"/>
  <c r="F50" i="3"/>
  <c r="F49" i="3"/>
  <c r="F48" i="3"/>
  <c r="F47" i="3"/>
  <c r="F46" i="3"/>
  <c r="F45" i="3"/>
  <c r="F44" i="3"/>
  <c r="F43" i="3"/>
  <c r="F42" i="3"/>
  <c r="F41" i="3"/>
  <c r="F40" i="3"/>
  <c r="F39" i="3"/>
  <c r="F38" i="3"/>
  <c r="F37" i="3"/>
  <c r="F36" i="3"/>
  <c r="F35" i="3"/>
  <c r="F34" i="3"/>
  <c r="F33" i="3"/>
  <c r="F32" i="3"/>
  <c r="F31" i="3"/>
  <c r="F30" i="3"/>
  <c r="F29" i="3"/>
  <c r="F28" i="3"/>
  <c r="F27" i="3"/>
  <c r="F26" i="3"/>
  <c r="F25" i="3"/>
  <c r="F24" i="3"/>
  <c r="F23" i="3"/>
  <c r="F22" i="3"/>
  <c r="F21" i="3"/>
  <c r="F20" i="3"/>
  <c r="F19" i="3"/>
  <c r="F18" i="3"/>
  <c r="F17" i="3"/>
  <c r="F16" i="3"/>
  <c r="F15" i="3"/>
  <c r="F14" i="3"/>
  <c r="F13" i="3"/>
  <c r="F12" i="3"/>
  <c r="F11" i="3"/>
  <c r="F10" i="3"/>
  <c r="F9" i="3"/>
  <c r="F8" i="3"/>
  <c r="F7" i="3"/>
  <c r="F6" i="3"/>
  <c r="F5" i="3"/>
  <c r="F4" i="3"/>
  <c r="F3" i="3"/>
  <c r="F2" i="3"/>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3019365-9389-47DE-A50F-AAF654AE225A}" keepAlive="1" name="Query - List[edit]" description="Connection to the 'List[edit]' query in the workbook." type="5" refreshedVersion="8" background="1" saveData="1">
    <dbPr connection="Provider=Microsoft.Mashup.OleDb.1;Data Source=$Workbook$;Location=List[edit];Extended Properties=&quot;&quot;" command="SELECT * FROM [List[edit]]]"/>
  </connection>
</connections>
</file>

<file path=xl/sharedStrings.xml><?xml version="1.0" encoding="utf-8"?>
<sst xmlns="http://schemas.openxmlformats.org/spreadsheetml/2006/main" count="8114" uniqueCount="1913">
  <si>
    <t>Transid</t>
  </si>
  <si>
    <t>Date</t>
  </si>
  <si>
    <t>Place</t>
  </si>
  <si>
    <t>Product</t>
  </si>
  <si>
    <t>Display</t>
  </si>
  <si>
    <t>QUANTITY</t>
  </si>
  <si>
    <t>REVENUE</t>
  </si>
  <si>
    <t>Paris</t>
  </si>
  <si>
    <t>Exploring in 10 Easy Lessons</t>
  </si>
  <si>
    <t>Store</t>
  </si>
  <si>
    <t>London</t>
  </si>
  <si>
    <t>Camel saddle</t>
  </si>
  <si>
    <t>Catalog</t>
  </si>
  <si>
    <t>Compass</t>
  </si>
  <si>
    <t>Geo positioning system</t>
  </si>
  <si>
    <t>Hammock</t>
  </si>
  <si>
    <t>Boots - snakeproof</t>
  </si>
  <si>
    <t>How to Win Foreign Friends</t>
  </si>
  <si>
    <t>New York</t>
  </si>
  <si>
    <t>Map case</t>
  </si>
  <si>
    <t>Elephant polo stick</t>
  </si>
  <si>
    <t>Tokyo</t>
  </si>
  <si>
    <t>Web</t>
  </si>
  <si>
    <t>Hat - polar explorer</t>
  </si>
  <si>
    <t>Sydney</t>
  </si>
  <si>
    <t>EmpID</t>
  </si>
  <si>
    <t>Full Name</t>
  </si>
  <si>
    <t>Supervisor</t>
  </si>
  <si>
    <t>Company</t>
  </si>
  <si>
    <t>Date Hired</t>
  </si>
  <si>
    <t>Yrs Service</t>
  </si>
  <si>
    <t>Dept Code</t>
  </si>
  <si>
    <t>Type</t>
  </si>
  <si>
    <t>Region</t>
  </si>
  <si>
    <t>City</t>
  </si>
  <si>
    <t>State</t>
  </si>
  <si>
    <t>Postal</t>
  </si>
  <si>
    <t>Country</t>
  </si>
  <si>
    <t>Email</t>
  </si>
  <si>
    <t>Akyuz,Aaron Spencer</t>
  </si>
  <si>
    <t>Flores,John Markham</t>
  </si>
  <si>
    <t>Marsh</t>
  </si>
  <si>
    <t>CTI302</t>
  </si>
  <si>
    <t>E</t>
  </si>
  <si>
    <t>EMEA</t>
  </si>
  <si>
    <t>Edinburgh</t>
  </si>
  <si>
    <t xml:space="preserve"> </t>
  </si>
  <si>
    <t>EH3 9EP</t>
  </si>
  <si>
    <t>United Kingdom</t>
  </si>
  <si>
    <t>aaron.spencer.akyuz@marsh.com</t>
  </si>
  <si>
    <t>Anderson,Abdrahman</t>
  </si>
  <si>
    <t>Kelly,Daniel</t>
  </si>
  <si>
    <t>Guy Carpenter</t>
  </si>
  <si>
    <t>Americas</t>
  </si>
  <si>
    <t>NY</t>
  </si>
  <si>
    <t>10036-2708</t>
  </si>
  <si>
    <t>United States</t>
  </si>
  <si>
    <t>abdrahman.anderson@guycarp.com</t>
  </si>
  <si>
    <t>Ashoka,Abhishek</t>
  </si>
  <si>
    <t>Tallinn</t>
  </si>
  <si>
    <t>Estonia</t>
  </si>
  <si>
    <t>abhishek.ashoka@guycarp.com</t>
  </si>
  <si>
    <t>Childs,Adam</t>
  </si>
  <si>
    <t>Lenton,Samuel</t>
  </si>
  <si>
    <t>Mercer</t>
  </si>
  <si>
    <t>N</t>
  </si>
  <si>
    <t>Yerwada</t>
  </si>
  <si>
    <t>India</t>
  </si>
  <si>
    <t>adam.childs@mercer.com</t>
  </si>
  <si>
    <t>Earnhardt,Adam T.</t>
  </si>
  <si>
    <t>CTI331</t>
  </si>
  <si>
    <t>Melbourne</t>
  </si>
  <si>
    <t>VIC</t>
  </si>
  <si>
    <t>Australia</t>
  </si>
  <si>
    <t>adam.t.earnhardt@marsh.com</t>
  </si>
  <si>
    <t>Foley,Alain</t>
  </si>
  <si>
    <t>Hamilton</t>
  </si>
  <si>
    <t>HM12</t>
  </si>
  <si>
    <t>Bermuda</t>
  </si>
  <si>
    <t>alain.foley@mercer.com</t>
  </si>
  <si>
    <t>Kumar,Aldo</t>
  </si>
  <si>
    <t>Manama</t>
  </si>
  <si>
    <t>Bahrain</t>
  </si>
  <si>
    <t>aldo.kumar@marsh.com</t>
  </si>
  <si>
    <t>LeCompte,Alexander T</t>
  </si>
  <si>
    <t>Cruz,Kathleen M</t>
  </si>
  <si>
    <t>Oliver Wyman Group</t>
  </si>
  <si>
    <t>D08708</t>
  </si>
  <si>
    <t>Cape Town</t>
  </si>
  <si>
    <t>South Africa</t>
  </si>
  <si>
    <t>alexander.t.lecompte@oliverwyman.com</t>
  </si>
  <si>
    <t>Marcuse,Alexandre Penha</t>
  </si>
  <si>
    <t>Asia Pacific</t>
  </si>
  <si>
    <t>NSW</t>
  </si>
  <si>
    <t>alexandre.penha.marcuse@guycarp.com</t>
  </si>
  <si>
    <t>Olson,Alexey</t>
  </si>
  <si>
    <t>Hoboken</t>
  </si>
  <si>
    <t>NJ</t>
  </si>
  <si>
    <t>07030-5792</t>
  </si>
  <si>
    <t>alexey.olson@marsh.com</t>
  </si>
  <si>
    <t>Padmanabhan,Andrew</t>
  </si>
  <si>
    <t>Madrid</t>
  </si>
  <si>
    <t>Spain</t>
  </si>
  <si>
    <t>andrew.padmanabhan@marsh.com</t>
  </si>
  <si>
    <t>Philip,Andrew D</t>
  </si>
  <si>
    <t>Sao Paulo</t>
  </si>
  <si>
    <t>04583-904</t>
  </si>
  <si>
    <t>Brazil</t>
  </si>
  <si>
    <t>andrew.d.philip@marsh.com</t>
  </si>
  <si>
    <t>Rajendran,Anil</t>
  </si>
  <si>
    <t>Riyadh</t>
  </si>
  <si>
    <t>Saudi Arabia</t>
  </si>
  <si>
    <t>anil.rajendran@marsh.com</t>
  </si>
  <si>
    <t>Thangavelu,Anthony Vaughan</t>
  </si>
  <si>
    <t>W1U 8EW</t>
  </si>
  <si>
    <t>anthony.vaughan.thangavelu@marsh.com</t>
  </si>
  <si>
    <t>Trivedi,Anupama</t>
  </si>
  <si>
    <t>EC3R 5BU</t>
  </si>
  <si>
    <t>anupama.trivedi@marsh.com</t>
  </si>
  <si>
    <t>Trotter,Arethea Y</t>
  </si>
  <si>
    <t>arethea.y.trotter@mercer.com</t>
  </si>
  <si>
    <t>Vashishtha,Arun</t>
  </si>
  <si>
    <t>Kuala Lumpur</t>
  </si>
  <si>
    <t>Malaysia</t>
  </si>
  <si>
    <t>arun.vashishtha@marsh.com</t>
  </si>
  <si>
    <t>Adams,Augustine C.</t>
  </si>
  <si>
    <t>Smith,Ellen</t>
  </si>
  <si>
    <t>Corporate</t>
  </si>
  <si>
    <t>CTI316</t>
  </si>
  <si>
    <t>Austin</t>
  </si>
  <si>
    <t>TX</t>
  </si>
  <si>
    <t>augustine.c.adams@mmc.com</t>
  </si>
  <si>
    <t>Andrew,Augustus M</t>
  </si>
  <si>
    <t>Khator,Daniel M</t>
  </si>
  <si>
    <t>King of Prussia</t>
  </si>
  <si>
    <t>PA</t>
  </si>
  <si>
    <t>augustus.m.andrew@oliverwyman.com</t>
  </si>
  <si>
    <t>Arms,Balaji</t>
  </si>
  <si>
    <t>CTI319</t>
  </si>
  <si>
    <t>Espoo</t>
  </si>
  <si>
    <t>Finland</t>
  </si>
  <si>
    <t>balaji.arms@mercer.com</t>
  </si>
  <si>
    <t>Bacon,Borja</t>
  </si>
  <si>
    <t>Stergiou,Omar Farooq</t>
  </si>
  <si>
    <t>borja.bacon@mercer.com</t>
  </si>
  <si>
    <t>Baker,Brian</t>
  </si>
  <si>
    <t>Gildea,Christine</t>
  </si>
  <si>
    <t>D08709</t>
  </si>
  <si>
    <t>Winnipeg</t>
  </si>
  <si>
    <t>MB</t>
  </si>
  <si>
    <t>R3B 0X3</t>
  </si>
  <si>
    <t>Canada</t>
  </si>
  <si>
    <t>brian.baker@mercer.com</t>
  </si>
  <si>
    <t>Battula,Brian</t>
  </si>
  <si>
    <t>Sharma,Elizabeth B</t>
  </si>
  <si>
    <t>brian.battula@marsh.com</t>
  </si>
  <si>
    <t>Bellanti,Brian T</t>
  </si>
  <si>
    <t>Bogota</t>
  </si>
  <si>
    <t>Colombia</t>
  </si>
  <si>
    <t>brian.t.bellanti@marsh.com</t>
  </si>
  <si>
    <t>Brunaccini,Bunyamin</t>
  </si>
  <si>
    <t>Frankfurt</t>
  </si>
  <si>
    <t>Germany</t>
  </si>
  <si>
    <t>bunyamin.brunaccini@marsh.com</t>
  </si>
  <si>
    <t>Burg,Calvin</t>
  </si>
  <si>
    <t>K70784</t>
  </si>
  <si>
    <t>Rotterdam</t>
  </si>
  <si>
    <t>3013AP</t>
  </si>
  <si>
    <t>Netherlands</t>
  </si>
  <si>
    <t>calvin.burg@marsh.com</t>
  </si>
  <si>
    <t>Cam,Heloise E</t>
  </si>
  <si>
    <t>CTI320</t>
  </si>
  <si>
    <t>catherine.e.cam@mercer.com</t>
  </si>
  <si>
    <t>Chung,Chandresh</t>
  </si>
  <si>
    <t>chandresh.chung@mercer.com</t>
  </si>
  <si>
    <t>Dhadwal,Chau</t>
  </si>
  <si>
    <t>Hayward</t>
  </si>
  <si>
    <t>WI</t>
  </si>
  <si>
    <t>chau.dhadwal@mercer.com</t>
  </si>
  <si>
    <t>Dutta,Chris</t>
  </si>
  <si>
    <t>Poznan</t>
  </si>
  <si>
    <t>PL61771</t>
  </si>
  <si>
    <t>Poland</t>
  </si>
  <si>
    <t>chris.dutta@marsh.com</t>
  </si>
  <si>
    <t>Genberg,Chrisovalandis</t>
  </si>
  <si>
    <t>CTI334</t>
  </si>
  <si>
    <t>Bangkok</t>
  </si>
  <si>
    <t>Thailand</t>
  </si>
  <si>
    <t>chrisovalandis.genberg@oliverwyman.com</t>
  </si>
  <si>
    <t>christine.gildea@marsh.com</t>
  </si>
  <si>
    <t>Gmoser,Christopher D</t>
  </si>
  <si>
    <t>DEU240</t>
  </si>
  <si>
    <t>Seattle</t>
  </si>
  <si>
    <t>WA</t>
  </si>
  <si>
    <t>christopher.d.gmoser@mercer.com</t>
  </si>
  <si>
    <t>Gosain,C-John</t>
  </si>
  <si>
    <t>Kitchener</t>
  </si>
  <si>
    <t>ON</t>
  </si>
  <si>
    <t>N2G 2W1</t>
  </si>
  <si>
    <t>c-john.gosain@mmc.com</t>
  </si>
  <si>
    <t>Gupta,Clayton</t>
  </si>
  <si>
    <t>Los Angeles</t>
  </si>
  <si>
    <t>CA</t>
  </si>
  <si>
    <t>90017-5822</t>
  </si>
  <si>
    <t>clayton.gupta@marsh.com</t>
  </si>
  <si>
    <t>Hadley,Clinton</t>
  </si>
  <si>
    <t>MX0144</t>
  </si>
  <si>
    <t>clinton.hadley@mmc.com</t>
  </si>
  <si>
    <t>Hicks,Cody Elwood</t>
  </si>
  <si>
    <t>Bryant,Ivan</t>
  </si>
  <si>
    <t>Tunis</t>
  </si>
  <si>
    <t>Tunisia</t>
  </si>
  <si>
    <t>cody.elwood.hicks@mercer.com</t>
  </si>
  <si>
    <t>Isoor,Colette</t>
  </si>
  <si>
    <t>colette.isoor@marsh.com</t>
  </si>
  <si>
    <t>Jackson,Corey</t>
  </si>
  <si>
    <t>Cairo</t>
  </si>
  <si>
    <t>Egypt</t>
  </si>
  <si>
    <t>corey.jackson@mercer.com</t>
  </si>
  <si>
    <t>Jamil,Courtney</t>
  </si>
  <si>
    <t>Jakarta</t>
  </si>
  <si>
    <t>Indonesia</t>
  </si>
  <si>
    <t>courtney.jamil@mercer.com</t>
  </si>
  <si>
    <t>Jones,Cynthia</t>
  </si>
  <si>
    <t>cynthia.jones@guycarp.com</t>
  </si>
  <si>
    <t>Keefe,Dan</t>
  </si>
  <si>
    <t>Dallas</t>
  </si>
  <si>
    <t>dan.keefe@marsh.com</t>
  </si>
  <si>
    <t>daniel.kelly@mercer.com</t>
  </si>
  <si>
    <t>Taipei</t>
  </si>
  <si>
    <t>Taiwan</t>
  </si>
  <si>
    <t>daniel.m.khator@mercer.com</t>
  </si>
  <si>
    <t>Kinsley,Darlene J</t>
  </si>
  <si>
    <t>EC3M 6BV</t>
  </si>
  <si>
    <t>darlene.j.kinsley@mercer.com</t>
  </si>
  <si>
    <t>Kroussoratis,David</t>
  </si>
  <si>
    <t>Denver</t>
  </si>
  <si>
    <t>CO</t>
  </si>
  <si>
    <t>80202-5534</t>
  </si>
  <si>
    <t>david.kroussoratis@mercer.com</t>
  </si>
  <si>
    <t>Kuykendall,David</t>
  </si>
  <si>
    <t>Amstelveen</t>
  </si>
  <si>
    <t>1185 XR</t>
  </si>
  <si>
    <t>david.kuykendall@marsh.com</t>
  </si>
  <si>
    <t>Lee,David</t>
  </si>
  <si>
    <t>david.lee@marsh.com</t>
  </si>
  <si>
    <t>Livingston,David</t>
  </si>
  <si>
    <t>Urbandale</t>
  </si>
  <si>
    <t>IA</t>
  </si>
  <si>
    <t>david.livingston@guycarp.com</t>
  </si>
  <si>
    <t>Milagres,David</t>
  </si>
  <si>
    <t>david.milagres@mercer.com</t>
  </si>
  <si>
    <t>Mishra,David Alan</t>
  </si>
  <si>
    <t>Noida</t>
  </si>
  <si>
    <t>UP</t>
  </si>
  <si>
    <t>david.alan.mishra@mercer.com</t>
  </si>
  <si>
    <t>Moilan,David William James</t>
  </si>
  <si>
    <t>david.william.james.moilan@marsh.com</t>
  </si>
  <si>
    <t>Nasim,Dean</t>
  </si>
  <si>
    <t>CTI308</t>
  </si>
  <si>
    <t>dean.nasim@oliverwyman.com</t>
  </si>
  <si>
    <t>Nepecks,Debbie L</t>
  </si>
  <si>
    <t>Monterrey</t>
  </si>
  <si>
    <t>Mexico</t>
  </si>
  <si>
    <t>debbie.l.nepecks@marsh.com</t>
  </si>
  <si>
    <t>Nguyen,Denis</t>
  </si>
  <si>
    <t>Geneva</t>
  </si>
  <si>
    <t>Switzerland</t>
  </si>
  <si>
    <t>denis.nguyen@mercer.com</t>
  </si>
  <si>
    <t>Osborne,Dennis</t>
  </si>
  <si>
    <t>Hong Kong</t>
  </si>
  <si>
    <t>H</t>
  </si>
  <si>
    <t>NA</t>
  </si>
  <si>
    <t>dennis.osborne@marsh.com</t>
  </si>
  <si>
    <t>Osinski,Dennis William</t>
  </si>
  <si>
    <t>CTI322</t>
  </si>
  <si>
    <t>Kolkata</t>
  </si>
  <si>
    <t>dennis.william.osinski@marsh.com</t>
  </si>
  <si>
    <t>Palmgren,Diane G</t>
  </si>
  <si>
    <t>Dalian</t>
  </si>
  <si>
    <t>China</t>
  </si>
  <si>
    <t>diane.g.palmgren@mercer.com</t>
  </si>
  <si>
    <t>River,Sam</t>
  </si>
  <si>
    <t>CTI326</t>
  </si>
  <si>
    <t>Montreal</t>
  </si>
  <si>
    <t>QC</t>
  </si>
  <si>
    <t>H3A 3T4</t>
  </si>
  <si>
    <t>sam.river@marsh.com</t>
  </si>
  <si>
    <t>Quinn,Donald W.</t>
  </si>
  <si>
    <t>donald.w.quinn@marsh.com</t>
  </si>
  <si>
    <t>Qurashi,Donnell</t>
  </si>
  <si>
    <t>Dubai</t>
  </si>
  <si>
    <t>United Arab Emirates</t>
  </si>
  <si>
    <t>donnell.qurashi@marsh.com</t>
  </si>
  <si>
    <t>Reade,Duncan</t>
  </si>
  <si>
    <t>Bilbao</t>
  </si>
  <si>
    <t>duncan.reade@oliverwyman.com</t>
  </si>
  <si>
    <t>Reeves,Dustin</t>
  </si>
  <si>
    <t>Lima</t>
  </si>
  <si>
    <t>Peru</t>
  </si>
  <si>
    <t>dustin.reeves@marsh.com</t>
  </si>
  <si>
    <t>Rigsby,Dwyane</t>
  </si>
  <si>
    <t>Pune</t>
  </si>
  <si>
    <t>dwyane.rigsby@mmc.com</t>
  </si>
  <si>
    <t>Rodrigues,Eduardo</t>
  </si>
  <si>
    <t>eduardo.rodrigues@mmc.com</t>
  </si>
  <si>
    <t>Rooney,Edwin</t>
  </si>
  <si>
    <t>Milan</t>
  </si>
  <si>
    <t>Italy</t>
  </si>
  <si>
    <t>edwin.rooney@marsh.com</t>
  </si>
  <si>
    <t>Saini,Eliezer</t>
  </si>
  <si>
    <t>Avis,Harry G</t>
  </si>
  <si>
    <t>Reading</t>
  </si>
  <si>
    <t>BERKS</t>
  </si>
  <si>
    <t>RG7 4BY</t>
  </si>
  <si>
    <t>eliezer.saini@marsh.com</t>
  </si>
  <si>
    <t>Sofia</t>
  </si>
  <si>
    <t>BL113</t>
  </si>
  <si>
    <t>Bulgaria</t>
  </si>
  <si>
    <t>elizabeth.b.sharma@mercer.com</t>
  </si>
  <si>
    <t>CTI335</t>
  </si>
  <si>
    <t>ellen.smith@marsh.com</t>
  </si>
  <si>
    <t>Srinivasan,Emma</t>
  </si>
  <si>
    <t>France</t>
  </si>
  <si>
    <t>emma.srinivasan@mercer.com</t>
  </si>
  <si>
    <t>Tam,Emmanuel</t>
  </si>
  <si>
    <t>Singapore</t>
  </si>
  <si>
    <t>emmanuel.tam@mercer.com</t>
  </si>
  <si>
    <t>Teh,Eric</t>
  </si>
  <si>
    <t>64057&amp;1019</t>
  </si>
  <si>
    <t>eric.teh@marsh.com</t>
  </si>
  <si>
    <t>Trampler,Eugene</t>
  </si>
  <si>
    <t>eugene.trampler@marsh.com</t>
  </si>
  <si>
    <t>Warrington,Fabio</t>
  </si>
  <si>
    <t>IRL140</t>
  </si>
  <si>
    <t>Witham</t>
  </si>
  <si>
    <t>CM8 2UP</t>
  </si>
  <si>
    <t>fabio.warrington@marsh.com</t>
  </si>
  <si>
    <t>Wasik,Fayth Ema</t>
  </si>
  <si>
    <t>Croydon</t>
  </si>
  <si>
    <t>SURREY</t>
  </si>
  <si>
    <t>CR0 2AQ</t>
  </si>
  <si>
    <t>fayth.ema.wasik@guycarp.com</t>
  </si>
  <si>
    <t>Witcher,Fernando</t>
  </si>
  <si>
    <t>Brisbane</t>
  </si>
  <si>
    <t>QLD</t>
  </si>
  <si>
    <t>fernando.witcher@mmc.com</t>
  </si>
  <si>
    <t>Woods-Smith,Florian</t>
  </si>
  <si>
    <t>K70795</t>
  </si>
  <si>
    <t>florian.woods-smith@mercer.com</t>
  </si>
  <si>
    <t>Afzal,Frederic</t>
  </si>
  <si>
    <t>Hagler,Ka Man</t>
  </si>
  <si>
    <t>D08808</t>
  </si>
  <si>
    <t>frederic.afzal@marsh.com</t>
  </si>
  <si>
    <t>Al-Jalili,Gary George</t>
  </si>
  <si>
    <t>Johannesburg</t>
  </si>
  <si>
    <t>gary.george.al-jalili@marsh.com</t>
  </si>
  <si>
    <t>Alvarez Pless,George</t>
  </si>
  <si>
    <t>george.alvarez.pless@mmc.com</t>
  </si>
  <si>
    <t>Amezquita Coy,Gian E</t>
  </si>
  <si>
    <t>CO0195</t>
  </si>
  <si>
    <t>Warsaw</t>
  </si>
  <si>
    <t>PL00807</t>
  </si>
  <si>
    <t>gian.e.amezquita.coy@marsh.com</t>
  </si>
  <si>
    <t>Amiss,Giane</t>
  </si>
  <si>
    <t>Shanghai</t>
  </si>
  <si>
    <t>giane.amiss@marsh.com</t>
  </si>
  <si>
    <t>Araujo,Giles Stanley</t>
  </si>
  <si>
    <t>BR0022</t>
  </si>
  <si>
    <t>Bangalore</t>
  </si>
  <si>
    <t>giles.stanley.araujo@mercer.com</t>
  </si>
  <si>
    <t>Arima,Gowhar</t>
  </si>
  <si>
    <t>CTI323</t>
  </si>
  <si>
    <t>gowhar.arima@mercer.com</t>
  </si>
  <si>
    <t>Atweri,Hareesh</t>
  </si>
  <si>
    <t>hareesh.atweri@marsh.com</t>
  </si>
  <si>
    <t>Audley,Haroutioun</t>
  </si>
  <si>
    <t>San Francisco</t>
  </si>
  <si>
    <t>haroutioun.audley@guycarp.com</t>
  </si>
  <si>
    <t>D08805</t>
  </si>
  <si>
    <t>Caracas</t>
  </si>
  <si>
    <t>DF</t>
  </si>
  <si>
    <t>Venezuela</t>
  </si>
  <si>
    <t>harry.g.avis@mercer.com</t>
  </si>
  <si>
    <t>Pond,Bree</t>
  </si>
  <si>
    <t>bree.pond@marsh.com</t>
  </si>
  <si>
    <t>Bailey,Herbert</t>
  </si>
  <si>
    <t>Toronto</t>
  </si>
  <si>
    <t>M5J 2M4</t>
  </si>
  <si>
    <t>herbert.bailey@marsh.com</t>
  </si>
  <si>
    <t>Bakali,Howard K</t>
  </si>
  <si>
    <t>howard.k.bakali@mercer.com</t>
  </si>
  <si>
    <t>Barnett,Miguel</t>
  </si>
  <si>
    <t>miguel.barnett@mercer.com</t>
  </si>
  <si>
    <t>Becket,Ibrahime</t>
  </si>
  <si>
    <t>ibrahime.becket@guycarp.com</t>
  </si>
  <si>
    <t>Beesley,Imran Abdul Hamid</t>
  </si>
  <si>
    <t>imran.abdul.hamid.beesley@oliverwyman.com</t>
  </si>
  <si>
    <t>Bradbury,Irene E.</t>
  </si>
  <si>
    <t>Mexico City</t>
  </si>
  <si>
    <t>irene.e.bradbury@marsh.com</t>
  </si>
  <si>
    <t>Brook,Irshad</t>
  </si>
  <si>
    <t>Curitiba - Parana</t>
  </si>
  <si>
    <t>80410-180</t>
  </si>
  <si>
    <t>irshad.brook@marsh.com</t>
  </si>
  <si>
    <t>Brown,Israel</t>
  </si>
  <si>
    <t>israel.brown@marsh.com</t>
  </si>
  <si>
    <t>Quincy,Adam</t>
  </si>
  <si>
    <t>163-1438</t>
  </si>
  <si>
    <t>Japan</t>
  </si>
  <si>
    <t>adam.quincy@marsh.com</t>
  </si>
  <si>
    <t>Busek,Ivan-Ernesto</t>
  </si>
  <si>
    <t>Fitzgerald,Jerry B</t>
  </si>
  <si>
    <t>ivan-ernesto.busek@guycarp.com</t>
  </si>
  <si>
    <t>Camargo,J Paul</t>
  </si>
  <si>
    <t>j.paul.camargo@mercer.com</t>
  </si>
  <si>
    <t>Ng,Brunella Q</t>
  </si>
  <si>
    <t>Glasgow</t>
  </si>
  <si>
    <t>G2 1AL</t>
  </si>
  <si>
    <t>brunella.q.ng@marsh.com</t>
  </si>
  <si>
    <t>Carrico,Jagdeep</t>
  </si>
  <si>
    <t>CTI346</t>
  </si>
  <si>
    <t>jagdeep.carrico@mercer.com</t>
  </si>
  <si>
    <t>Cheng,James Gerard</t>
  </si>
  <si>
    <t>Muscat</t>
  </si>
  <si>
    <t>Oman</t>
  </si>
  <si>
    <t>james.gerard.cheng@marsh.com</t>
  </si>
  <si>
    <t>Cohen,James J</t>
  </si>
  <si>
    <t>Israel</t>
  </si>
  <si>
    <t>james.j.cohen@mmc.com</t>
  </si>
  <si>
    <t>Couture,Janet</t>
  </si>
  <si>
    <t>CTI325</t>
  </si>
  <si>
    <t>Lille</t>
  </si>
  <si>
    <t>janet.couture@mercer.com</t>
  </si>
  <si>
    <t>De Luis Romero,Jason</t>
  </si>
  <si>
    <t>Leeds</t>
  </si>
  <si>
    <t>LS1 4HR</t>
  </si>
  <si>
    <t>jason.de.luis.romero@marsh.com</t>
  </si>
  <si>
    <t>Ding,Jason John</t>
  </si>
  <si>
    <t>jason.john.ding@marsh.com</t>
  </si>
  <si>
    <t>Doyle,Jayant Kumar</t>
  </si>
  <si>
    <t>Scott,Niraj</t>
  </si>
  <si>
    <t>jayant.kumar.doyle@marsh.com</t>
  </si>
  <si>
    <t>Duguay,Jeanette</t>
  </si>
  <si>
    <t>FRA240</t>
  </si>
  <si>
    <t>jeanette.duguay@mercer.com</t>
  </si>
  <si>
    <t>Eugenio,Jeffrey A</t>
  </si>
  <si>
    <t>jeffrey.a.eugenio@mercer.com</t>
  </si>
  <si>
    <t>Fear,Jeffrey L</t>
  </si>
  <si>
    <t>Brussels</t>
  </si>
  <si>
    <t>Belgium</t>
  </si>
  <si>
    <t>jeffrey.l.fear@marsh.com</t>
  </si>
  <si>
    <t>jerry.b.fitzgerald@mercer.com</t>
  </si>
  <si>
    <t>john.markham.flores@mercer.com</t>
  </si>
  <si>
    <t>Foster,Jose</t>
  </si>
  <si>
    <t>jose.foster@marsh.com</t>
  </si>
  <si>
    <t>Foster,Jose G</t>
  </si>
  <si>
    <t>Cali</t>
  </si>
  <si>
    <t>jose.g.foster@marsh.com</t>
  </si>
  <si>
    <t>Freeman,Josee</t>
  </si>
  <si>
    <t>josee.freeman@marsh.com</t>
  </si>
  <si>
    <t>Galus,Joseph</t>
  </si>
  <si>
    <t>joseph.galus@mercer.com</t>
  </si>
  <si>
    <t>Garay,Joseph E</t>
  </si>
  <si>
    <t>DEU244</t>
  </si>
  <si>
    <t>Stockholm</t>
  </si>
  <si>
    <t>S11357</t>
  </si>
  <si>
    <t>Sweden</t>
  </si>
  <si>
    <t>joseph.e.garay@guycarp.com</t>
  </si>
  <si>
    <t>Giles,Josh</t>
  </si>
  <si>
    <t>Vancouver</t>
  </si>
  <si>
    <t>BC</t>
  </si>
  <si>
    <t>V6C 3S8</t>
  </si>
  <si>
    <t>josh.giles@marsh.com</t>
  </si>
  <si>
    <t>Gomez,Joshua A</t>
  </si>
  <si>
    <t>joshua.a.gomez@mercer.com</t>
  </si>
  <si>
    <t>Grewal,Julie Unrue</t>
  </si>
  <si>
    <t>julie.unrue.grewal@marsh.com</t>
  </si>
  <si>
    <t>ka.man.hagler@mercer.com</t>
  </si>
  <si>
    <t>Hahn,Karin</t>
  </si>
  <si>
    <t>karin.hahn@marsh.com</t>
  </si>
  <si>
    <t>Hargreaves,Karissa</t>
  </si>
  <si>
    <t>CTI324</t>
  </si>
  <si>
    <t>Belfast</t>
  </si>
  <si>
    <t>BT1 3BG</t>
  </si>
  <si>
    <t>karissa.hargreaves@marsh.com</t>
  </si>
  <si>
    <t>Hawks,Karl</t>
  </si>
  <si>
    <t>karl.hawks@guycarp.com</t>
  </si>
  <si>
    <t>Hermosura,Karl J</t>
  </si>
  <si>
    <t>Charlotte</t>
  </si>
  <si>
    <t>NC</t>
  </si>
  <si>
    <t>karl.j.hermosura@mmc.com</t>
  </si>
  <si>
    <t>Hill,Kashyap B.</t>
  </si>
  <si>
    <t>kashyap.b.hill@mercer.com</t>
  </si>
  <si>
    <t>Hodgson,Kasim</t>
  </si>
  <si>
    <t>kasim.hodgson@marsh.com</t>
  </si>
  <si>
    <t>Birmingham</t>
  </si>
  <si>
    <t>B1 2JQ</t>
  </si>
  <si>
    <t>kathleen.m.cruz@mercer.com</t>
  </si>
  <si>
    <t>Inoue,Kevin</t>
  </si>
  <si>
    <t>kevin.inoue@marsh.com</t>
  </si>
  <si>
    <t>Johansen,Kevin</t>
  </si>
  <si>
    <t>kevin.johansen@marsh.com</t>
  </si>
  <si>
    <t>Juggan Jr.,Kevin A</t>
  </si>
  <si>
    <t>Auckland</t>
  </si>
  <si>
    <t>New Zealand</t>
  </si>
  <si>
    <t>kevin.a.juggan.jr.@marsh.com</t>
  </si>
  <si>
    <t>Kemp,Khuram</t>
  </si>
  <si>
    <t>khuram.kemp@marsh.com</t>
  </si>
  <si>
    <t>Khan,Kin</t>
  </si>
  <si>
    <t>kin.khan@oliverwyman.com</t>
  </si>
  <si>
    <t>Woods-Smith,Vern</t>
  </si>
  <si>
    <t>vern.woods-smith@marsh.com</t>
  </si>
  <si>
    <t>Kosary Sr.,Kumara</t>
  </si>
  <si>
    <t>kumara.kosary.sr.@mercer.com</t>
  </si>
  <si>
    <t>Magongoa,Latosha A.</t>
  </si>
  <si>
    <t>ZOU011</t>
  </si>
  <si>
    <t>Chicago</t>
  </si>
  <si>
    <t>IL</t>
  </si>
  <si>
    <t>latosha.a.magongoa@oliverwyman.com</t>
  </si>
  <si>
    <t>Mangano,Lee</t>
  </si>
  <si>
    <t>Norwalk</t>
  </si>
  <si>
    <t>CT</t>
  </si>
  <si>
    <t>lee.mangano@marsh.com</t>
  </si>
  <si>
    <t>Martinez,Li Hui John</t>
  </si>
  <si>
    <t>li.hui.john.martinez@guycarp.com</t>
  </si>
  <si>
    <t>Martinho,Lian Hwa</t>
  </si>
  <si>
    <t>lian.hwa.martinho@mercer.com</t>
  </si>
  <si>
    <t>Martins,Linda J.</t>
  </si>
  <si>
    <t>linda.j.martins@marsh.com</t>
  </si>
  <si>
    <t>Martucci,Lori</t>
  </si>
  <si>
    <t>lori.martucci@marsh.com</t>
  </si>
  <si>
    <t>McConnaughhay,Magnus</t>
  </si>
  <si>
    <t>magnus.mcconnaughhay@marsh.com</t>
  </si>
  <si>
    <t>McNulty,Mahendra</t>
  </si>
  <si>
    <t>Dublin</t>
  </si>
  <si>
    <t>Ireland</t>
  </si>
  <si>
    <t>mahendra.mcnulty@marsh.com</t>
  </si>
  <si>
    <t>Mejias,Manuel</t>
  </si>
  <si>
    <t>VE0050</t>
  </si>
  <si>
    <t>manuel.mejias@mercer.com</t>
  </si>
  <si>
    <t>Metcalf,Manuel A</t>
  </si>
  <si>
    <t>Windsor</t>
  </si>
  <si>
    <t>SL4 1QN</t>
  </si>
  <si>
    <t>manuel.a.metcalf@marsh.com</t>
  </si>
  <si>
    <t>Miller,Marcos</t>
  </si>
  <si>
    <t>marcos.miller@mmc.com</t>
  </si>
  <si>
    <t>Miok,Maria</t>
  </si>
  <si>
    <t>maria.miok@mercer.com</t>
  </si>
  <si>
    <t>Montilla Zapata,Marinela</t>
  </si>
  <si>
    <t>CO0194</t>
  </si>
  <si>
    <t>Cork</t>
  </si>
  <si>
    <t>marinela.montilla.zapata@marsh.com</t>
  </si>
  <si>
    <t>Morales,Mark W.</t>
  </si>
  <si>
    <t>Minneapolis</t>
  </si>
  <si>
    <t>MN</t>
  </si>
  <si>
    <t>mark.w.morales@mercer.com</t>
  </si>
  <si>
    <t>Moss,Matsobane Gerson</t>
  </si>
  <si>
    <t>matsobane.gerson.moss@marsh.com</t>
  </si>
  <si>
    <t>Nzilo,Matthew</t>
  </si>
  <si>
    <t>matthew.nzilo@guycarp.com</t>
  </si>
  <si>
    <t>Osborn,Matthew</t>
  </si>
  <si>
    <t>B16 8TP</t>
  </si>
  <si>
    <t>matthew.osborn@mmc.com</t>
  </si>
  <si>
    <t>Palermo,Matthew</t>
  </si>
  <si>
    <t>matthew.palermo@marsh.com</t>
  </si>
  <si>
    <t>Andropov,Hillary</t>
  </si>
  <si>
    <t>Beijing</t>
  </si>
  <si>
    <t>hillary.andropov@mercer.com</t>
  </si>
  <si>
    <t>Poole,Michael</t>
  </si>
  <si>
    <t>Shenzhen</t>
  </si>
  <si>
    <t>michael.poole@marsh.com</t>
  </si>
  <si>
    <t>Pozzuto,Michael</t>
  </si>
  <si>
    <t>Mumbai</t>
  </si>
  <si>
    <t>michael.pozzuto@mercer.com</t>
  </si>
  <si>
    <t>Pratt,Michael</t>
  </si>
  <si>
    <t>michael.pratt@mercer.com</t>
  </si>
  <si>
    <t>Prymus,Michael</t>
  </si>
  <si>
    <t>michael.prymus@mercer.com</t>
  </si>
  <si>
    <t>Rajendran,Michael B</t>
  </si>
  <si>
    <t>michael.b.rajendran@marsh.com</t>
  </si>
  <si>
    <t>Ramos,Michael Patrick</t>
  </si>
  <si>
    <t>michael.patrick.ramos@mercer.com</t>
  </si>
  <si>
    <t>Robb,Michael W</t>
  </si>
  <si>
    <t>Boston</t>
  </si>
  <si>
    <t>MA</t>
  </si>
  <si>
    <t>michael.w.robb@marsh.com</t>
  </si>
  <si>
    <t>Romero,Michael W</t>
  </si>
  <si>
    <t>Fukuoka</t>
  </si>
  <si>
    <t>802-0005</t>
  </si>
  <si>
    <t>michael.w.romero@mercer.com</t>
  </si>
  <si>
    <t>Rutledge,Mohammad</t>
  </si>
  <si>
    <t>mohammad.rutledge@guycarp.com</t>
  </si>
  <si>
    <t>Sadesky,Mohammad</t>
  </si>
  <si>
    <t>mohammad.sadesky@marsh.com</t>
  </si>
  <si>
    <t>Sanchez Gonzalez,Nazrin</t>
  </si>
  <si>
    <t>nazrin.sanchez.gonzalez@marsh.com</t>
  </si>
  <si>
    <t>Sangtae,Nicholas</t>
  </si>
  <si>
    <t>nicholas.sangtae@mmc.com</t>
  </si>
  <si>
    <t>Santos,Nicholas Murdoch</t>
  </si>
  <si>
    <t>nicholas.murdoch.santos@mercer.com</t>
  </si>
  <si>
    <t>Scherer,Nigel B</t>
  </si>
  <si>
    <t>nigel.b.scherer@mercer.com</t>
  </si>
  <si>
    <t>Schramm,Nigel Eric</t>
  </si>
  <si>
    <t>Zurich</t>
  </si>
  <si>
    <t>nigel.eric.schramm@oliverwyman.com</t>
  </si>
  <si>
    <t>Schulz,Nikkia</t>
  </si>
  <si>
    <t>nikkia.schulz@marsh.com</t>
  </si>
  <si>
    <t>niraj.scott@marsh.com</t>
  </si>
  <si>
    <t>Sheppard,Obrien Cabrera</t>
  </si>
  <si>
    <t>obrien.cabrera.sheppard@marsh.com</t>
  </si>
  <si>
    <t>Shoaib,Oladipo</t>
  </si>
  <si>
    <t>oladipo.shoaib@marsh.com</t>
  </si>
  <si>
    <t>Sotny,Olga</t>
  </si>
  <si>
    <t>olga.sotny@mercer.com</t>
  </si>
  <si>
    <t>Puebla</t>
  </si>
  <si>
    <t>PUE</t>
  </si>
  <si>
    <t>omar.farooq.stergiou@mercer.com</t>
  </si>
  <si>
    <t>Takvorian,Otis E</t>
  </si>
  <si>
    <t>otis.e.takvorian@marsh.com</t>
  </si>
  <si>
    <t>Taylor,Pakiso Happy</t>
  </si>
  <si>
    <t>pakiso.happy.taylor@mercer.com</t>
  </si>
  <si>
    <t>Thapa,Patricia</t>
  </si>
  <si>
    <t>patricia.thapa@marsh.com</t>
  </si>
  <si>
    <t>Rodriguez,Ian</t>
  </si>
  <si>
    <t>ian.rodriguez@marsh.com</t>
  </si>
  <si>
    <t>Vassallo,Paul</t>
  </si>
  <si>
    <t>paul.peter.vassallo@oliverwyman.com</t>
  </si>
  <si>
    <t>Verga,Peter</t>
  </si>
  <si>
    <t>peter.verga@oliverwyman.com</t>
  </si>
  <si>
    <t>Waine,Peter</t>
  </si>
  <si>
    <t>peter.waine@mercer.com</t>
  </si>
  <si>
    <t>Wallin,Peter</t>
  </si>
  <si>
    <t>SWE026</t>
  </si>
  <si>
    <t>peter.wallin@marsh.com</t>
  </si>
  <si>
    <t>Weaver,Philip</t>
  </si>
  <si>
    <t>philip.weaver@mercer.com</t>
  </si>
  <si>
    <t>Welfare,Phillip</t>
  </si>
  <si>
    <t>phillip.welfare@marsh.com</t>
  </si>
  <si>
    <t>West,Pilar M</t>
  </si>
  <si>
    <t>CTI359</t>
  </si>
  <si>
    <t>pilar.m.west@guycarp.com</t>
  </si>
  <si>
    <t>Cooper,Josephine</t>
  </si>
  <si>
    <t>Rio de Janeiro</t>
  </si>
  <si>
    <t>20040-006</t>
  </si>
  <si>
    <t>josephine.cooper@mercer.com</t>
  </si>
  <si>
    <t>Willenborg,Rajat</t>
  </si>
  <si>
    <t>rajat.willenborg@mercer.com</t>
  </si>
  <si>
    <t>Wone,Ram Prakash</t>
  </si>
  <si>
    <t>ram.prakash.wone@marsh.com</t>
  </si>
  <si>
    <t>Wong,Renganathan</t>
  </si>
  <si>
    <t>HK0011</t>
  </si>
  <si>
    <t>renganathan.wong@marsh.com</t>
  </si>
  <si>
    <t>Xu,Richard</t>
  </si>
  <si>
    <t>Troy</t>
  </si>
  <si>
    <t>MI</t>
  </si>
  <si>
    <t>richard.xu@marsh.com</t>
  </si>
  <si>
    <t>Zahani,Richard</t>
  </si>
  <si>
    <t>richard.zahani@oliverwyman.com</t>
  </si>
  <si>
    <t>Zeng,Richard Keith</t>
  </si>
  <si>
    <t>richard.keith.zeng@mercer.com</t>
  </si>
  <si>
    <t>Cowherd,Richard V.</t>
  </si>
  <si>
    <t>CTI330</t>
  </si>
  <si>
    <t>richard.v.cowherd@guycarp.com</t>
  </si>
  <si>
    <t>Ajenifuja,Richel</t>
  </si>
  <si>
    <t>D08701</t>
  </si>
  <si>
    <t>richel.ajenifuja@guycarp.com</t>
  </si>
  <si>
    <t>Hiles,Robert D</t>
  </si>
  <si>
    <t>robert.d.hiles@mmc.com</t>
  </si>
  <si>
    <t>Kellerman,Robert Henry</t>
  </si>
  <si>
    <t>robert.henry.kellerman@mercer.com</t>
  </si>
  <si>
    <t>Kirkby,Robert J</t>
  </si>
  <si>
    <t>robert.j.kirkby@mercer.com</t>
  </si>
  <si>
    <t>Levesque,Robert Paul</t>
  </si>
  <si>
    <t>Norwich</t>
  </si>
  <si>
    <t>NR1 3QQ</t>
  </si>
  <si>
    <t>robert.paul.levesque@marsh.com</t>
  </si>
  <si>
    <t>O'gorman,Rochan</t>
  </si>
  <si>
    <t>rochan.o'gorman@mercer.com</t>
  </si>
  <si>
    <t>Shamsee,Rodney K.</t>
  </si>
  <si>
    <t>rodney.k.shamsee@marsh.com</t>
  </si>
  <si>
    <t>Smith,Jennifer</t>
  </si>
  <si>
    <t>jennifer.smith@mmc.com</t>
  </si>
  <si>
    <t>Andreyev,Roger</t>
  </si>
  <si>
    <t>CTI311</t>
  </si>
  <si>
    <t>Halifax</t>
  </si>
  <si>
    <t>NS</t>
  </si>
  <si>
    <t>B3J 3N4</t>
  </si>
  <si>
    <t>roger.andreyev@marsh.com</t>
  </si>
  <si>
    <t>Bramwell,Roland</t>
  </si>
  <si>
    <t>roland.bramwell@mercer.com</t>
  </si>
  <si>
    <t>Contreras,Roland R</t>
  </si>
  <si>
    <t>Padova</t>
  </si>
  <si>
    <t>roland.r.contreras@marsh.com</t>
  </si>
  <si>
    <t>Horton,Roland Stuart</t>
  </si>
  <si>
    <t>roland.stuart.horton@marsh.com</t>
  </si>
  <si>
    <t>Jones,Antoinette P</t>
  </si>
  <si>
    <t>Perth</t>
  </si>
  <si>
    <t>antoinette.p.jones@marsh.com</t>
  </si>
  <si>
    <t>Choy,Roy A</t>
  </si>
  <si>
    <t>roy.a.choy@marsh.com</t>
  </si>
  <si>
    <t>Clarke,Ruben Dario</t>
  </si>
  <si>
    <t>Liverpool</t>
  </si>
  <si>
    <t>L2 2QH</t>
  </si>
  <si>
    <t>ruben.dario.clarke@mercer.com</t>
  </si>
  <si>
    <t>Jones,Rune</t>
  </si>
  <si>
    <t>CTI307</t>
  </si>
  <si>
    <t>rune.jones@marsh.com</t>
  </si>
  <si>
    <t>Juliano,Ryan B</t>
  </si>
  <si>
    <t>ryan.b.juliano@mercer.com</t>
  </si>
  <si>
    <t>Landry,SambathKumar</t>
  </si>
  <si>
    <t>sambathkumar.landry@oliverwyman.com</t>
  </si>
  <si>
    <t>paul.peter.vassallo@mmc.com</t>
  </si>
  <si>
    <t>D08723</t>
  </si>
  <si>
    <t>samuel.lenton@marsh.com</t>
  </si>
  <si>
    <t>Leshaw,Sarah Elizabeth</t>
  </si>
  <si>
    <t>CTI310</t>
  </si>
  <si>
    <t>sarah.elizabeth.leshaw@marsh.com</t>
  </si>
  <si>
    <t>Ng,Saravanakumar</t>
  </si>
  <si>
    <t>saravanakumar.ng@marsh.com</t>
  </si>
  <si>
    <t>Novreske,Saurabh</t>
  </si>
  <si>
    <t>Houston</t>
  </si>
  <si>
    <t>saurabh.novreske@mmc.com</t>
  </si>
  <si>
    <t>Palmer,Scott</t>
  </si>
  <si>
    <t>scott.palmer@marsh.com</t>
  </si>
  <si>
    <t>Rozek,Scott B</t>
  </si>
  <si>
    <t>scott.b.rozek@marsh.com</t>
  </si>
  <si>
    <t>Ryals,Sean</t>
  </si>
  <si>
    <t>sean.ryals@oliverwyman.com</t>
  </si>
  <si>
    <t>Tai,Sharon L</t>
  </si>
  <si>
    <t>sharon.l.tai@oliverwyman.com</t>
  </si>
  <si>
    <t>Taylor,Shaukat A</t>
  </si>
  <si>
    <t>shaukat.a.taylor@marsh.com</t>
  </si>
  <si>
    <t>Barros,Shawn</t>
  </si>
  <si>
    <t>BR0080</t>
  </si>
  <si>
    <t>shawn.barros@oliverwyman.com</t>
  </si>
  <si>
    <t>Brunini,Sheila L.</t>
  </si>
  <si>
    <t>CTI328</t>
  </si>
  <si>
    <t>sheila.l.brunini@oliverwyman.com</t>
  </si>
  <si>
    <t>Campbell,Stephen B.</t>
  </si>
  <si>
    <t>stephen.b.campbell@marsh.com</t>
  </si>
  <si>
    <t>Chambers,Stephen John</t>
  </si>
  <si>
    <t>K70792</t>
  </si>
  <si>
    <t>stephen.john.chambers@marsh.com</t>
  </si>
  <si>
    <t>Cullen,Stephen Michael</t>
  </si>
  <si>
    <t>D08720</t>
  </si>
  <si>
    <t>stephen.michael.cullen@marsh.com</t>
  </si>
  <si>
    <t>Davis,Stephen William George</t>
  </si>
  <si>
    <t>Princeton</t>
  </si>
  <si>
    <t>stephen.william.george.davis@mercer.com</t>
  </si>
  <si>
    <t>Deneault,Steve</t>
  </si>
  <si>
    <t>steve.deneault@marsh.com</t>
  </si>
  <si>
    <t>Geurkink,Steven Harry</t>
  </si>
  <si>
    <t>steven.harry.geurkink@mercer.com</t>
  </si>
  <si>
    <t>Hatcher,Steven William</t>
  </si>
  <si>
    <t>Anchorage</t>
  </si>
  <si>
    <t>AK</t>
  </si>
  <si>
    <t>steven.william.hatcher@marsh.com</t>
  </si>
  <si>
    <t>Jefferies,Sunita</t>
  </si>
  <si>
    <t>Deerfield</t>
  </si>
  <si>
    <t>sunita.jefferies@marsh.com</t>
  </si>
  <si>
    <t>Khan,Surachai</t>
  </si>
  <si>
    <t>Hamburg</t>
  </si>
  <si>
    <t>D20457</t>
  </si>
  <si>
    <t>surachai.khan@oliverwyman.com</t>
  </si>
  <si>
    <t>Kuhn,Takahiro</t>
  </si>
  <si>
    <t>Westminster</t>
  </si>
  <si>
    <t>takahiro.kuhn@marsh.com</t>
  </si>
  <si>
    <t>Lopes,Thomas</t>
  </si>
  <si>
    <t>thomas.lopes@marsh.com</t>
  </si>
  <si>
    <t>Norton,Tieisha N</t>
  </si>
  <si>
    <t>tieisha.n.norton@mercer.com</t>
  </si>
  <si>
    <t>Peterson,Timothy</t>
  </si>
  <si>
    <t>timothy.peterson@mmc.com</t>
  </si>
  <si>
    <t>Randall,Todd M</t>
  </si>
  <si>
    <t>todd.m.randall@mercer.com</t>
  </si>
  <si>
    <t>Sokolov,Tomislav</t>
  </si>
  <si>
    <t>SYMGTI</t>
  </si>
  <si>
    <t>tomislav.sokolov@mercer.com</t>
  </si>
  <si>
    <t>Zeng,Tony</t>
  </si>
  <si>
    <t>Chennai</t>
  </si>
  <si>
    <t>tony.zeng@guycarp.com</t>
  </si>
  <si>
    <t>Zasada,Travis R.</t>
  </si>
  <si>
    <t>travis.r.zasada@marsh.com</t>
  </si>
  <si>
    <t>Zahani,Umesh</t>
  </si>
  <si>
    <t>umesh.zahani@mmc.com</t>
  </si>
  <si>
    <t>Hill,Sergi</t>
  </si>
  <si>
    <t>sergi.hill@mercer.com</t>
  </si>
  <si>
    <t>Chen,Franklin</t>
  </si>
  <si>
    <t>franklin.chen@mercer.com</t>
  </si>
  <si>
    <t>Magnolia,Vincent</t>
  </si>
  <si>
    <t>vincent.magnolia@guycarp.com</t>
  </si>
  <si>
    <t>Fox,Annmarie</t>
  </si>
  <si>
    <t>annmarie.fox@oliverwyman.com</t>
  </si>
  <si>
    <t>Allen,Gemma</t>
  </si>
  <si>
    <t>gemma.allen@mmc.com</t>
  </si>
  <si>
    <t>Jarsinsky,Nigel</t>
  </si>
  <si>
    <t>Saskatoon</t>
  </si>
  <si>
    <t>SK</t>
  </si>
  <si>
    <t>S7K 7E5</t>
  </si>
  <si>
    <t>nigel.jarsinsky@marsh.com</t>
  </si>
  <si>
    <t>Plant,Nick</t>
  </si>
  <si>
    <t>nick.plant@marsh.com</t>
  </si>
  <si>
    <t>Deo,Ritika</t>
  </si>
  <si>
    <t>ritika.deo@marsh.com</t>
  </si>
  <si>
    <t>Data Bars</t>
  </si>
  <si>
    <t>Color Scales</t>
  </si>
  <si>
    <t>Icon Sets</t>
  </si>
  <si>
    <t>Below Average</t>
  </si>
  <si>
    <t>Color Highlight</t>
  </si>
  <si>
    <t>Name</t>
  </si>
  <si>
    <t xml:space="preserve">Achievement </t>
  </si>
  <si>
    <t>Rank</t>
  </si>
  <si>
    <t>Status</t>
  </si>
  <si>
    <t>Amarjeet Singh</t>
  </si>
  <si>
    <t>RANK</t>
  </si>
  <si>
    <t>Sachin Kumar Sharma</t>
  </si>
  <si>
    <t>&gt;10</t>
  </si>
  <si>
    <t>red</t>
  </si>
  <si>
    <t>Mohit Malik</t>
  </si>
  <si>
    <t>5-10</t>
  </si>
  <si>
    <t>yellow</t>
  </si>
  <si>
    <t>Deepak Sharma</t>
  </si>
  <si>
    <t>&lt;5</t>
  </si>
  <si>
    <t>green</t>
  </si>
  <si>
    <t>Kratika Bhatnagar</t>
  </si>
  <si>
    <t>Gaurav Khanna</t>
  </si>
  <si>
    <t>Asif Khan</t>
  </si>
  <si>
    <t>&gt;=80</t>
  </si>
  <si>
    <t>Ajaj Kumar Rana</t>
  </si>
  <si>
    <t>&lt;80 and &gt;=60</t>
  </si>
  <si>
    <t>Aakash Bhutani</t>
  </si>
  <si>
    <t>&lt;60</t>
  </si>
  <si>
    <t>Praveen Sharma</t>
  </si>
  <si>
    <t>Ravi Ranjan</t>
  </si>
  <si>
    <t>Vivek Pant</t>
  </si>
  <si>
    <t>A</t>
  </si>
  <si>
    <t>Pallavi Srivastava</t>
  </si>
  <si>
    <t>B</t>
  </si>
  <si>
    <t>Anoop Kumar Singh</t>
  </si>
  <si>
    <t>C</t>
  </si>
  <si>
    <t>Shivam Kumar Gupta</t>
  </si>
  <si>
    <t>Year</t>
  </si>
  <si>
    <t>Sales</t>
  </si>
  <si>
    <t>Emp Code</t>
  </si>
  <si>
    <t xml:space="preserve">Employee Name </t>
  </si>
  <si>
    <t>Department</t>
  </si>
  <si>
    <t>Basic</t>
  </si>
  <si>
    <t>Hire Date</t>
  </si>
  <si>
    <t>S109</t>
  </si>
  <si>
    <t>Michael Jones</t>
  </si>
  <si>
    <t>HR</t>
  </si>
  <si>
    <t>North</t>
  </si>
  <si>
    <t>S064</t>
  </si>
  <si>
    <t>Roger Jones</t>
  </si>
  <si>
    <t>S049</t>
  </si>
  <si>
    <t>Jim Motts</t>
  </si>
  <si>
    <t>S164</t>
  </si>
  <si>
    <t>Luke Morris</t>
  </si>
  <si>
    <t>S129</t>
  </si>
  <si>
    <t>Rebecca Van Hof</t>
  </si>
  <si>
    <t>S149</t>
  </si>
  <si>
    <t>Mary Johnson</t>
  </si>
  <si>
    <t>S029</t>
  </si>
  <si>
    <t>Eleonora Morrell</t>
  </si>
  <si>
    <t>S173</t>
  </si>
  <si>
    <t>Admin</t>
  </si>
  <si>
    <t>S153</t>
  </si>
  <si>
    <t>Nancy Lee</t>
  </si>
  <si>
    <t>S073</t>
  </si>
  <si>
    <t>Michael Morgan</t>
  </si>
  <si>
    <t>S053</t>
  </si>
  <si>
    <t>Spencer Morgan</t>
  </si>
  <si>
    <t>S018</t>
  </si>
  <si>
    <t>Adam Long</t>
  </si>
  <si>
    <t>S033</t>
  </si>
  <si>
    <t>Lisa Ryan</t>
  </si>
  <si>
    <t>S017</t>
  </si>
  <si>
    <t>Kevin Mayers</t>
  </si>
  <si>
    <t>S113</t>
  </si>
  <si>
    <t>S193</t>
  </si>
  <si>
    <t>Kendra Morgan</t>
  </si>
  <si>
    <t>S077</t>
  </si>
  <si>
    <t>Adam marks</t>
  </si>
  <si>
    <t>Accts</t>
  </si>
  <si>
    <t>S177</t>
  </si>
  <si>
    <t>Thomas lee</t>
  </si>
  <si>
    <t>S157</t>
  </si>
  <si>
    <t>Jacob long</t>
  </si>
  <si>
    <t>S097</t>
  </si>
  <si>
    <t>Shannon ryan</t>
  </si>
  <si>
    <t>S117</t>
  </si>
  <si>
    <t>Jesse carter</t>
  </si>
  <si>
    <t>S016</t>
  </si>
  <si>
    <t>Naveen mishra</t>
  </si>
  <si>
    <t>S197</t>
  </si>
  <si>
    <t>Maureen marks</t>
  </si>
  <si>
    <t>Mktg</t>
  </si>
  <si>
    <t>S181</t>
  </si>
  <si>
    <t>James Roberts</t>
  </si>
  <si>
    <t>S041</t>
  </si>
  <si>
    <t>Jessica Roberts</t>
  </si>
  <si>
    <t>S061</t>
  </si>
  <si>
    <t>Shannon Kelly</t>
  </si>
  <si>
    <t>S121</t>
  </si>
  <si>
    <t>James Anderson</t>
  </si>
  <si>
    <t>S161</t>
  </si>
  <si>
    <t>Tina Bennet</t>
  </si>
  <si>
    <t>S081</t>
  </si>
  <si>
    <t>Jesse Light</t>
  </si>
  <si>
    <t>S101</t>
  </si>
  <si>
    <t>Annie Thomas</t>
  </si>
  <si>
    <t>S065</t>
  </si>
  <si>
    <t>Annie Gregory</t>
  </si>
  <si>
    <t>S015</t>
  </si>
  <si>
    <t>Sandra Lawrence</t>
  </si>
  <si>
    <t>S125</t>
  </si>
  <si>
    <t>Mary Miller</t>
  </si>
  <si>
    <t>S085</t>
  </si>
  <si>
    <t>Jim Young</t>
  </si>
  <si>
    <t>S165</t>
  </si>
  <si>
    <t>Mark Jones</t>
  </si>
  <si>
    <t>S013</t>
  </si>
  <si>
    <t>Cynthia Roberts</t>
  </si>
  <si>
    <t>S045</t>
  </si>
  <si>
    <t>Samuel Gregory</t>
  </si>
  <si>
    <t>S105</t>
  </si>
  <si>
    <t>Trevor Thompson</t>
  </si>
  <si>
    <t>S025</t>
  </si>
  <si>
    <t>Jim Jones</t>
  </si>
  <si>
    <t>S145</t>
  </si>
  <si>
    <t>Jeffrey Philips</t>
  </si>
  <si>
    <t>S185</t>
  </si>
  <si>
    <t>Mary Gregory</t>
  </si>
  <si>
    <t>S059</t>
  </si>
  <si>
    <t>Thomas Carroll</t>
  </si>
  <si>
    <t>South</t>
  </si>
  <si>
    <t>S119</t>
  </si>
  <si>
    <t>Shannon Jones</t>
  </si>
  <si>
    <t>S079</t>
  </si>
  <si>
    <t>Maureen Carroll</t>
  </si>
  <si>
    <t>S179</t>
  </si>
  <si>
    <t>Shannon Schmidt</t>
  </si>
  <si>
    <t>S139</t>
  </si>
  <si>
    <t>Jesse Gregory</t>
  </si>
  <si>
    <t>S039</t>
  </si>
  <si>
    <t>Jacob Schmidt</t>
  </si>
  <si>
    <t>S159</t>
  </si>
  <si>
    <t>Jessica O'Connor</t>
  </si>
  <si>
    <t>S099</t>
  </si>
  <si>
    <t>James Thomas</t>
  </si>
  <si>
    <t>S083</t>
  </si>
  <si>
    <t>Mark Morrison</t>
  </si>
  <si>
    <t>S163</t>
  </si>
  <si>
    <t>Samuel Carter</t>
  </si>
  <si>
    <t>S143</t>
  </si>
  <si>
    <t>Jim Overmire</t>
  </si>
  <si>
    <t>S063</t>
  </si>
  <si>
    <t>James Adams</t>
  </si>
  <si>
    <t>S123</t>
  </si>
  <si>
    <t>Annie Morrell</t>
  </si>
  <si>
    <t>S043</t>
  </si>
  <si>
    <t>Tina Adams</t>
  </si>
  <si>
    <t>S003</t>
  </si>
  <si>
    <t>Melinda McGregor</t>
  </si>
  <si>
    <t>S103</t>
  </si>
  <si>
    <t>Mary Goldstein</t>
  </si>
  <si>
    <t>S183</t>
  </si>
  <si>
    <t>Annie Adams</t>
  </si>
  <si>
    <t>S027</t>
  </si>
  <si>
    <t>Mickey anderson</t>
  </si>
  <si>
    <t>S067</t>
  </si>
  <si>
    <t>Mary fulkerson</t>
  </si>
  <si>
    <t>S167</t>
  </si>
  <si>
    <t>Jim anderson</t>
  </si>
  <si>
    <t>S087</t>
  </si>
  <si>
    <t>Aiden owens</t>
  </si>
  <si>
    <t>S127</t>
  </si>
  <si>
    <t>Trevor Ryan</t>
  </si>
  <si>
    <t>S187</t>
  </si>
  <si>
    <t>Trevor Fulkerson</t>
  </si>
  <si>
    <t>S147</t>
  </si>
  <si>
    <t>Eleonora Smith</t>
  </si>
  <si>
    <t>S111</t>
  </si>
  <si>
    <t>Kendra Long</t>
  </si>
  <si>
    <t>S091</t>
  </si>
  <si>
    <t>Joe Robertson</t>
  </si>
  <si>
    <t>S191</t>
  </si>
  <si>
    <t>Michael Kiln</t>
  </si>
  <si>
    <t>S031</t>
  </si>
  <si>
    <t>S071</t>
  </si>
  <si>
    <t>Rebecca Kiln</t>
  </si>
  <si>
    <t>S171</t>
  </si>
  <si>
    <t>Spencer Miller</t>
  </si>
  <si>
    <t>S151</t>
  </si>
  <si>
    <t>Lisa Austin</t>
  </si>
  <si>
    <t>S131</t>
  </si>
  <si>
    <t>Michael Lee</t>
  </si>
  <si>
    <t>S051</t>
  </si>
  <si>
    <t>Aiden Kiln</t>
  </si>
  <si>
    <t>S155</t>
  </si>
  <si>
    <t>Donald James</t>
  </si>
  <si>
    <t>S135</t>
  </si>
  <si>
    <t>Adam Roberts</t>
  </si>
  <si>
    <t>S195</t>
  </si>
  <si>
    <t>Adam Pecks</t>
  </si>
  <si>
    <t>S175</t>
  </si>
  <si>
    <t>Debbie Van Hof</t>
  </si>
  <si>
    <t>S021</t>
  </si>
  <si>
    <t>Jesse Bennet</t>
  </si>
  <si>
    <t>S115</t>
  </si>
  <si>
    <t>Maureen Bennet</t>
  </si>
  <si>
    <t>S075</t>
  </si>
  <si>
    <t>Kendra Pecks</t>
  </si>
  <si>
    <t>S095</t>
  </si>
  <si>
    <t>Thomas Gable</t>
  </si>
  <si>
    <t>S035</t>
  </si>
  <si>
    <t>Nancy Van Hof</t>
  </si>
  <si>
    <t>S055</t>
  </si>
  <si>
    <t>Joe Pecks</t>
  </si>
  <si>
    <t>S006</t>
  </si>
  <si>
    <t>Annie Philips</t>
  </si>
  <si>
    <t>West</t>
  </si>
  <si>
    <t>S124</t>
  </si>
  <si>
    <t>Melissa Gable</t>
  </si>
  <si>
    <t>S104</t>
  </si>
  <si>
    <t>Rita Perry</t>
  </si>
  <si>
    <t>S084</t>
  </si>
  <si>
    <t>Kaylen O'Connor</t>
  </si>
  <si>
    <t>S044</t>
  </si>
  <si>
    <t>Jackie Jones</t>
  </si>
  <si>
    <t>S144</t>
  </si>
  <si>
    <t>Michael Williams</t>
  </si>
  <si>
    <t>S088</t>
  </si>
  <si>
    <t>William Carter</t>
  </si>
  <si>
    <t>S168</t>
  </si>
  <si>
    <t>Greg Owens</t>
  </si>
  <si>
    <t>S148</t>
  </si>
  <si>
    <t>Kate Greg</t>
  </si>
  <si>
    <t>S068</t>
  </si>
  <si>
    <t>Rita Knapp</t>
  </si>
  <si>
    <t>S128</t>
  </si>
  <si>
    <t>Paul Thomas</t>
  </si>
  <si>
    <t>S028</t>
  </si>
  <si>
    <t>Lila Owens</t>
  </si>
  <si>
    <t>S108</t>
  </si>
  <si>
    <t>Cynthia Adams</t>
  </si>
  <si>
    <t>S188</t>
  </si>
  <si>
    <t>Paul Knapp</t>
  </si>
  <si>
    <t>S192</t>
  </si>
  <si>
    <t>Sandra Tate</t>
  </si>
  <si>
    <t>S023</t>
  </si>
  <si>
    <t>Pamela Carter</t>
  </si>
  <si>
    <t>S112</t>
  </si>
  <si>
    <t>Kevin Morrison</t>
  </si>
  <si>
    <t>S132</t>
  </si>
  <si>
    <t>Sandra Goldstein</t>
  </si>
  <si>
    <t>S024</t>
  </si>
  <si>
    <t>Anna Morris</t>
  </si>
  <si>
    <t>S092</t>
  </si>
  <si>
    <t>Carla Anderson</t>
  </si>
  <si>
    <t>S032</t>
  </si>
  <si>
    <t>Kelly Ryan</t>
  </si>
  <si>
    <t>S172</t>
  </si>
  <si>
    <t>Minnie Ryan</t>
  </si>
  <si>
    <t>S152</t>
  </si>
  <si>
    <t>Carol Roberts</t>
  </si>
  <si>
    <t>S072</t>
  </si>
  <si>
    <t>Cynthia Tate</t>
  </si>
  <si>
    <t>S056</t>
  </si>
  <si>
    <t>Carla Johnson</t>
  </si>
  <si>
    <t>S136</t>
  </si>
  <si>
    <t>Jamie Taylor</t>
  </si>
  <si>
    <t>S116</t>
  </si>
  <si>
    <t>Stuart Owens</t>
  </si>
  <si>
    <t>S156</t>
  </si>
  <si>
    <t>Simon Mayers</t>
  </si>
  <si>
    <t>S196</t>
  </si>
  <si>
    <t>Jamie Johnson</t>
  </si>
  <si>
    <t>S022</t>
  </si>
  <si>
    <t>James Owens</t>
  </si>
  <si>
    <t>S176</t>
  </si>
  <si>
    <t>Denise Thomas</t>
  </si>
  <si>
    <t>S036</t>
  </si>
  <si>
    <t>Mickey Thomas</t>
  </si>
  <si>
    <t>S180</t>
  </si>
  <si>
    <t>Melinda Thompson</t>
  </si>
  <si>
    <t>S100</t>
  </si>
  <si>
    <t>Roger Van Hof</t>
  </si>
  <si>
    <t>S160</t>
  </si>
  <si>
    <t>Zachary Young</t>
  </si>
  <si>
    <t>S080</t>
  </si>
  <si>
    <t>Stuart James</t>
  </si>
  <si>
    <t>S140</t>
  </si>
  <si>
    <t>James Pingault</t>
  </si>
  <si>
    <t>S120</t>
  </si>
  <si>
    <t>Melinda Robertson</t>
  </si>
  <si>
    <t>S040</t>
  </si>
  <si>
    <t>Jennifer Thompson</t>
  </si>
  <si>
    <t>S014</t>
  </si>
  <si>
    <t>S0123</t>
  </si>
  <si>
    <t>Amit</t>
  </si>
  <si>
    <t xml:space="preserve">Sales </t>
  </si>
  <si>
    <t>S001</t>
  </si>
  <si>
    <t>Malcom Pingault</t>
  </si>
  <si>
    <t>East</t>
  </si>
  <si>
    <t>S034</t>
  </si>
  <si>
    <t>Carol Thomas</t>
  </si>
  <si>
    <t>S134</t>
  </si>
  <si>
    <t>Kevin Thompson</t>
  </si>
  <si>
    <t>S094</t>
  </si>
  <si>
    <t>Denise Morrell</t>
  </si>
  <si>
    <t>S020</t>
  </si>
  <si>
    <t>Maureen O'Connor</t>
  </si>
  <si>
    <t>S114</t>
  </si>
  <si>
    <t>Jamie Young</t>
  </si>
  <si>
    <t>S074</t>
  </si>
  <si>
    <t>Sandra Dungen</t>
  </si>
  <si>
    <t>S154</t>
  </si>
  <si>
    <t>Mickey Lawrence</t>
  </si>
  <si>
    <t>S054</t>
  </si>
  <si>
    <t>Minnie Dungen</t>
  </si>
  <si>
    <t>S174</t>
  </si>
  <si>
    <t>Carla Thomas</t>
  </si>
  <si>
    <t>S019</t>
  </si>
  <si>
    <t>Jamie Morrison</t>
  </si>
  <si>
    <t>S194</t>
  </si>
  <si>
    <t>Kevin Dungen</t>
  </si>
  <si>
    <t>S158</t>
  </si>
  <si>
    <t>Jennifer Morrison</t>
  </si>
  <si>
    <t>S078</t>
  </si>
  <si>
    <t>Jamie Ryan</t>
  </si>
  <si>
    <t>S138</t>
  </si>
  <si>
    <t>Stuart Jones</t>
  </si>
  <si>
    <t>S118</t>
  </si>
  <si>
    <t>Malcom Morris</t>
  </si>
  <si>
    <t>S058</t>
  </si>
  <si>
    <t>Denise Ryan</t>
  </si>
  <si>
    <t>S038</t>
  </si>
  <si>
    <t>Simon Goldstein</t>
  </si>
  <si>
    <t>S098</t>
  </si>
  <si>
    <t>Melinda Ryan</t>
  </si>
  <si>
    <t>S178</t>
  </si>
  <si>
    <t>Ryan Goldstein</t>
  </si>
  <si>
    <t>S122</t>
  </si>
  <si>
    <t>Roger owens</t>
  </si>
  <si>
    <t>S182</t>
  </si>
  <si>
    <t>Roger james</t>
  </si>
  <si>
    <t>S142</t>
  </si>
  <si>
    <t>Anna mcgregor</t>
  </si>
  <si>
    <t>S007</t>
  </si>
  <si>
    <t>Melissa james</t>
  </si>
  <si>
    <t>S082</t>
  </si>
  <si>
    <t>Luke long</t>
  </si>
  <si>
    <t>S102</t>
  </si>
  <si>
    <t>Melissa lee</t>
  </si>
  <si>
    <t>S026</t>
  </si>
  <si>
    <t>Michael Robertson</t>
  </si>
  <si>
    <t>S066</t>
  </si>
  <si>
    <t>Melissa Linden</t>
  </si>
  <si>
    <t>S106</t>
  </si>
  <si>
    <t>Paul Roberts</t>
  </si>
  <si>
    <t>S046</t>
  </si>
  <si>
    <t>Luke Linden</t>
  </si>
  <si>
    <t>S166</t>
  </si>
  <si>
    <t>Kaylen Robertson</t>
  </si>
  <si>
    <t>S086</t>
  </si>
  <si>
    <t>Greg Bennet</t>
  </si>
  <si>
    <t>S162</t>
  </si>
  <si>
    <t>Jackie owens</t>
  </si>
  <si>
    <t xml:space="preserve">Mktg </t>
  </si>
  <si>
    <t>S190</t>
  </si>
  <si>
    <t>Cynthia Hope</t>
  </si>
  <si>
    <t>S150</t>
  </si>
  <si>
    <t>Kelly Anderson</t>
  </si>
  <si>
    <t>S110</t>
  </si>
  <si>
    <t>Sandra Gregory</t>
  </si>
  <si>
    <t>S009</t>
  </si>
  <si>
    <t>Rita Greg</t>
  </si>
  <si>
    <t>S030</t>
  </si>
  <si>
    <t>Kate Gable</t>
  </si>
  <si>
    <t>S070</t>
  </si>
  <si>
    <t>Paul Hope</t>
  </si>
  <si>
    <t>S050</t>
  </si>
  <si>
    <t>Greg Hope</t>
  </si>
  <si>
    <t>S130</t>
  </si>
  <si>
    <t>Cynthia Thomas</t>
  </si>
  <si>
    <t>S170</t>
  </si>
  <si>
    <t>William Gable</t>
  </si>
  <si>
    <t>S090</t>
  </si>
  <si>
    <t>Minnie Jones</t>
  </si>
  <si>
    <t>Performance Point</t>
  </si>
  <si>
    <t>Ecode</t>
  </si>
  <si>
    <t>First Name</t>
  </si>
  <si>
    <t>Last Name</t>
  </si>
  <si>
    <t>Raja</t>
  </si>
  <si>
    <t>Ray</t>
  </si>
  <si>
    <t>Kuldeep</t>
  </si>
  <si>
    <t>Sharma</t>
  </si>
  <si>
    <t>Suman</t>
  </si>
  <si>
    <t>Shinde</t>
  </si>
  <si>
    <t>Beena</t>
  </si>
  <si>
    <t>Mavadia</t>
  </si>
  <si>
    <t>Seema</t>
  </si>
  <si>
    <t>Ranganathan</t>
  </si>
  <si>
    <t>Deepak</t>
  </si>
  <si>
    <t>Jain</t>
  </si>
  <si>
    <t>Julie</t>
  </si>
  <si>
    <t>D'Souza</t>
  </si>
  <si>
    <t>Neena</t>
  </si>
  <si>
    <t>Mukherjee</t>
  </si>
  <si>
    <t>Pankaj</t>
  </si>
  <si>
    <t>Sutradhar</t>
  </si>
  <si>
    <t>Andre</t>
  </si>
  <si>
    <t>Fernendes</t>
  </si>
  <si>
    <t>Sujay</t>
  </si>
  <si>
    <t>Madhrani</t>
  </si>
  <si>
    <t>Shilpa</t>
  </si>
  <si>
    <t>Lele</t>
  </si>
  <si>
    <t>Meera</t>
  </si>
  <si>
    <t>Lalwani</t>
  </si>
  <si>
    <t>Sheetal</t>
  </si>
  <si>
    <t>Desai</t>
  </si>
  <si>
    <t>K. Sita</t>
  </si>
  <si>
    <t>Narayanan</t>
  </si>
  <si>
    <t>Priya</t>
  </si>
  <si>
    <t>Shirodkar</t>
  </si>
  <si>
    <t>Aalok</t>
  </si>
  <si>
    <t>Trivedi</t>
  </si>
  <si>
    <t>Aakash</t>
  </si>
  <si>
    <t>Dixit</t>
  </si>
  <si>
    <t>Parvati</t>
  </si>
  <si>
    <t>Khanna</t>
  </si>
  <si>
    <t>Farhan</t>
  </si>
  <si>
    <t>Sadiq</t>
  </si>
  <si>
    <t>Satinder Kaur</t>
  </si>
  <si>
    <t>Sasan</t>
  </si>
  <si>
    <t>Suchita</t>
  </si>
  <si>
    <t>Panchal</t>
  </si>
  <si>
    <t>Shazia</t>
  </si>
  <si>
    <t>Sheikh</t>
  </si>
  <si>
    <t>Pooja</t>
  </si>
  <si>
    <t>Nimkar</t>
  </si>
  <si>
    <t>Jasbinder</t>
  </si>
  <si>
    <t>Khurana</t>
  </si>
  <si>
    <t>Bharat</t>
  </si>
  <si>
    <t>Shetty</t>
  </si>
  <si>
    <t>Rishi</t>
  </si>
  <si>
    <t>Malik</t>
  </si>
  <si>
    <t>Mala</t>
  </si>
  <si>
    <t>Bhaduri</t>
  </si>
  <si>
    <t>Hajra</t>
  </si>
  <si>
    <t>Hoonjan</t>
  </si>
  <si>
    <t>Ahuja</t>
  </si>
  <si>
    <t>Giriraj</t>
  </si>
  <si>
    <t>Gupta</t>
  </si>
  <si>
    <t>Ankur</t>
  </si>
  <si>
    <t>Joshi</t>
  </si>
  <si>
    <t>Tapan</t>
  </si>
  <si>
    <t>Ghoshal</t>
  </si>
  <si>
    <t>Zarina</t>
  </si>
  <si>
    <t>Vora</t>
  </si>
  <si>
    <t>Arun</t>
  </si>
  <si>
    <t>Khetan</t>
  </si>
  <si>
    <t>Parikh</t>
  </si>
  <si>
    <t>Chitra</t>
  </si>
  <si>
    <t>Pednekar</t>
  </si>
  <si>
    <t>Dodhia</t>
  </si>
  <si>
    <t>Richa</t>
  </si>
  <si>
    <t>Raje</t>
  </si>
  <si>
    <t>Kirtikar</t>
  </si>
  <si>
    <t>Sardesai</t>
  </si>
  <si>
    <t>Gokhale</t>
  </si>
  <si>
    <t>Piyush</t>
  </si>
  <si>
    <t>Surti</t>
  </si>
  <si>
    <t>Shaheen</t>
  </si>
  <si>
    <t>Khan</t>
  </si>
  <si>
    <t>Kinnari</t>
  </si>
  <si>
    <t>Mehta</t>
  </si>
  <si>
    <t>Jeena</t>
  </si>
  <si>
    <t>Baig</t>
  </si>
  <si>
    <t>Vicky</t>
  </si>
  <si>
    <t>Neha</t>
  </si>
  <si>
    <t>Rakesh</t>
  </si>
  <si>
    <t>Kumar</t>
  </si>
  <si>
    <t>Ruheal</t>
  </si>
  <si>
    <t>Mario</t>
  </si>
  <si>
    <t>Fernandes</t>
  </si>
  <si>
    <t>Heena</t>
  </si>
  <si>
    <t>Godbole</t>
  </si>
  <si>
    <t>Mehul</t>
  </si>
  <si>
    <t>Sheth</t>
  </si>
  <si>
    <t>Vishal</t>
  </si>
  <si>
    <t>Virsinghani</t>
  </si>
  <si>
    <t>Lalita</t>
  </si>
  <si>
    <t>Rao</t>
  </si>
  <si>
    <t>Kajal</t>
  </si>
  <si>
    <t>Joglekar</t>
  </si>
  <si>
    <t>Katti</t>
  </si>
  <si>
    <t>Maya</t>
  </si>
  <si>
    <t>Disha</t>
  </si>
  <si>
    <t>Parmar</t>
  </si>
  <si>
    <t>Geeta</t>
  </si>
  <si>
    <t>Darekar</t>
  </si>
  <si>
    <t>Anuradha</t>
  </si>
  <si>
    <t>Zha</t>
  </si>
  <si>
    <t>Asha</t>
  </si>
  <si>
    <t>Waheda</t>
  </si>
  <si>
    <t>Veena</t>
  </si>
  <si>
    <t>Patil</t>
  </si>
  <si>
    <t>Timsi</t>
  </si>
  <si>
    <t>Parul</t>
  </si>
  <si>
    <t>Shah</t>
  </si>
  <si>
    <t>Uday</t>
  </si>
  <si>
    <t>Naik</t>
  </si>
  <si>
    <t>Mandakini</t>
  </si>
  <si>
    <t>Pravin</t>
  </si>
  <si>
    <t>Reeta</t>
  </si>
  <si>
    <t>Surendra</t>
  </si>
  <si>
    <t>Godse</t>
  </si>
  <si>
    <t>Yamini</t>
  </si>
  <si>
    <t>Laveena</t>
  </si>
  <si>
    <t>Shenoy</t>
  </si>
  <si>
    <t>Nita</t>
  </si>
  <si>
    <t>Pandhya</t>
  </si>
  <si>
    <t>Suraj</t>
  </si>
  <si>
    <t>Saksena</t>
  </si>
  <si>
    <t>Nayeem</t>
  </si>
  <si>
    <t>Drishti</t>
  </si>
  <si>
    <t>Deep</t>
  </si>
  <si>
    <t>Chhaya</t>
  </si>
  <si>
    <t>Sagar</t>
  </si>
  <si>
    <t>Bidkar</t>
  </si>
  <si>
    <t>Dayanand</t>
  </si>
  <si>
    <t>Gandhi</t>
  </si>
  <si>
    <t>Tara</t>
  </si>
  <si>
    <t>Phule</t>
  </si>
  <si>
    <t>Kalpana</t>
  </si>
  <si>
    <t>Shirishkar</t>
  </si>
  <si>
    <t>Kunal</t>
  </si>
  <si>
    <t>Pinky</t>
  </si>
  <si>
    <t>Robert</t>
  </si>
  <si>
    <t>Ruby</t>
  </si>
  <si>
    <t>Joseph</t>
  </si>
  <si>
    <t>Sonia</t>
  </si>
  <si>
    <t>Jignesh</t>
  </si>
  <si>
    <t>Tripathi</t>
  </si>
  <si>
    <t>Vinit</t>
  </si>
  <si>
    <t>Shrivastava</t>
  </si>
  <si>
    <t>Tejal</t>
  </si>
  <si>
    <t>Patel</t>
  </si>
  <si>
    <t>Priyanka</t>
  </si>
  <si>
    <t>Niki</t>
  </si>
  <si>
    <t>Digaria</t>
  </si>
  <si>
    <t>Payal</t>
  </si>
  <si>
    <t>Singhani</t>
  </si>
  <si>
    <t>Harsha</t>
  </si>
  <si>
    <t>Radhika</t>
  </si>
  <si>
    <t>Kulkarni</t>
  </si>
  <si>
    <t>Kabir</t>
  </si>
  <si>
    <t>Pushpa</t>
  </si>
  <si>
    <t>Raut</t>
  </si>
  <si>
    <t>Chetan</t>
  </si>
  <si>
    <t>Dalvi</t>
  </si>
  <si>
    <t>Indu</t>
  </si>
  <si>
    <t>Rupesh</t>
  </si>
  <si>
    <t>Sawant</t>
  </si>
  <si>
    <t>Feedback Point</t>
  </si>
  <si>
    <t>Population</t>
  </si>
  <si>
    <t>Rural population</t>
  </si>
  <si>
    <t>Urban population</t>
  </si>
  <si>
    <t>Sex ratio</t>
  </si>
  <si>
    <t>Uttar Pradesh</t>
  </si>
  <si>
    <t>912</t>
  </si>
  <si>
    <t>Maharashtra</t>
  </si>
  <si>
    <t>929</t>
  </si>
  <si>
    <t>Bihar</t>
  </si>
  <si>
    <t>918</t>
  </si>
  <si>
    <t>West Bengal</t>
  </si>
  <si>
    <t>953</t>
  </si>
  <si>
    <t>Madhya Pradesh</t>
  </si>
  <si>
    <t>931</t>
  </si>
  <si>
    <t>Tamil Nadu</t>
  </si>
  <si>
    <t>996</t>
  </si>
  <si>
    <t>Rajasthan</t>
  </si>
  <si>
    <t>928</t>
  </si>
  <si>
    <t>Karnataka</t>
  </si>
  <si>
    <t>979</t>
  </si>
  <si>
    <t>Gujarat</t>
  </si>
  <si>
    <t>919</t>
  </si>
  <si>
    <t>Andhra Pradesh</t>
  </si>
  <si>
    <t>993</t>
  </si>
  <si>
    <t>Odisha</t>
  </si>
  <si>
    <t>Telangana</t>
  </si>
  <si>
    <t>988</t>
  </si>
  <si>
    <t>Kerala</t>
  </si>
  <si>
    <t>1,084</t>
  </si>
  <si>
    <t>Jharkhand</t>
  </si>
  <si>
    <t>948</t>
  </si>
  <si>
    <t>Assam</t>
  </si>
  <si>
    <t>958</t>
  </si>
  <si>
    <t>Punjab</t>
  </si>
  <si>
    <t>895</t>
  </si>
  <si>
    <t>Chhattisgarh</t>
  </si>
  <si>
    <t>991</t>
  </si>
  <si>
    <t>Haryana</t>
  </si>
  <si>
    <t>879</t>
  </si>
  <si>
    <t>NCT of Delhi</t>
  </si>
  <si>
    <t>868</t>
  </si>
  <si>
    <t>Jammu and Kashmir</t>
  </si>
  <si>
    <t>890</t>
  </si>
  <si>
    <t>Uttarakhand</t>
  </si>
  <si>
    <t>963</t>
  </si>
  <si>
    <t>Himachal Pradesh</t>
  </si>
  <si>
    <t>972</t>
  </si>
  <si>
    <t>Tripura</t>
  </si>
  <si>
    <t>960</t>
  </si>
  <si>
    <t>Meghalaya</t>
  </si>
  <si>
    <t>989</t>
  </si>
  <si>
    <t>Manipur</t>
  </si>
  <si>
    <t>992</t>
  </si>
  <si>
    <t>Nagaland</t>
  </si>
  <si>
    <t>Goa</t>
  </si>
  <si>
    <t>973</t>
  </si>
  <si>
    <t>Arunachal Pradesh</t>
  </si>
  <si>
    <t>938</t>
  </si>
  <si>
    <t>Puducherry</t>
  </si>
  <si>
    <t>1,037</t>
  </si>
  <si>
    <t>Mizoram</t>
  </si>
  <si>
    <t>976</t>
  </si>
  <si>
    <t>Chandigarh</t>
  </si>
  <si>
    <t>818</t>
  </si>
  <si>
    <t>Sikkim</t>
  </si>
  <si>
    <t>Dadra and Nagar Haveli and Daman and Diu</t>
  </si>
  <si>
    <t>711</t>
  </si>
  <si>
    <t>Andaman and Nicobar Islands</t>
  </si>
  <si>
    <t>876</t>
  </si>
  <si>
    <t>Ladakh</t>
  </si>
  <si>
    <t>853</t>
  </si>
  <si>
    <t>Lakshadweep</t>
  </si>
  <si>
    <t>946</t>
  </si>
  <si>
    <t>Sales Rep</t>
  </si>
  <si>
    <t>Customer</t>
  </si>
  <si>
    <t>COGS</t>
  </si>
  <si>
    <t>NorthEast</t>
  </si>
  <si>
    <t>Chin</t>
  </si>
  <si>
    <t>Nature Company</t>
  </si>
  <si>
    <t>HLL Item</t>
  </si>
  <si>
    <t>Yahoo</t>
  </si>
  <si>
    <t>WKL Item</t>
  </si>
  <si>
    <t>MidWest</t>
  </si>
  <si>
    <t>Sherman Williams</t>
  </si>
  <si>
    <t>BPZ Item</t>
  </si>
  <si>
    <t>CSJ Item</t>
  </si>
  <si>
    <t>Home Depot</t>
  </si>
  <si>
    <t>AUW Item</t>
  </si>
  <si>
    <t>Amazon.com</t>
  </si>
  <si>
    <t>KEI Item</t>
  </si>
  <si>
    <t>Whole Foods</t>
  </si>
  <si>
    <t>FKD Item</t>
  </si>
  <si>
    <t>ExcelIsVeryFun.com</t>
  </si>
  <si>
    <t>MWN Item</t>
  </si>
  <si>
    <t>HAI Item</t>
  </si>
  <si>
    <t>Google</t>
  </si>
  <si>
    <t>WPF Item</t>
  </si>
  <si>
    <t>FEK Item</t>
  </si>
  <si>
    <t>XNB Item</t>
  </si>
  <si>
    <t>Costco</t>
  </si>
  <si>
    <t>YWP Item</t>
  </si>
  <si>
    <t>LOP Item</t>
  </si>
  <si>
    <t>SouthEast</t>
  </si>
  <si>
    <t>Peet's Coffee</t>
  </si>
  <si>
    <t>UXD Item</t>
  </si>
  <si>
    <t>TGL Item</t>
  </si>
  <si>
    <t>RCA Item</t>
  </si>
  <si>
    <t>AIL Item</t>
  </si>
  <si>
    <t>SVF Item</t>
  </si>
  <si>
    <t>Solar and Wind Inc.</t>
  </si>
  <si>
    <t>PET Item</t>
  </si>
  <si>
    <t>McLendon's Hardware</t>
  </si>
  <si>
    <t>TMF Item</t>
  </si>
  <si>
    <t>YVD Item</t>
  </si>
  <si>
    <t>CNG Item</t>
  </si>
  <si>
    <t>CVY Item</t>
  </si>
  <si>
    <t>The Economist</t>
  </si>
  <si>
    <t>KYW Item</t>
  </si>
  <si>
    <t>RHM Item</t>
  </si>
  <si>
    <t>FMP Item</t>
  </si>
  <si>
    <t>JLK Item</t>
  </si>
  <si>
    <t>JXK Item</t>
  </si>
  <si>
    <t>WLY Item</t>
  </si>
  <si>
    <t>BNH Item</t>
  </si>
  <si>
    <t>STR Item</t>
  </si>
  <si>
    <t>KST Item</t>
  </si>
  <si>
    <t>VBF Item</t>
  </si>
  <si>
    <t>VYV Item</t>
  </si>
  <si>
    <t>OLN Item</t>
  </si>
  <si>
    <t>VPY Item</t>
  </si>
  <si>
    <t>EYP Item</t>
  </si>
  <si>
    <t>AYF Item</t>
  </si>
  <si>
    <t>VNQ Item</t>
  </si>
  <si>
    <t>LEO Item</t>
  </si>
  <si>
    <t>Office Depot</t>
  </si>
  <si>
    <t>ICN Item</t>
  </si>
  <si>
    <t>LFI Item</t>
  </si>
  <si>
    <t>WXR Item</t>
  </si>
  <si>
    <t>PUJ Item</t>
  </si>
  <si>
    <t>QRV Item</t>
  </si>
  <si>
    <t>Jeri</t>
  </si>
  <si>
    <t>NEE Item</t>
  </si>
  <si>
    <t>ZLA Item</t>
  </si>
  <si>
    <t>NJY Item</t>
  </si>
  <si>
    <t>QLL Item</t>
  </si>
  <si>
    <t>KSG Item</t>
  </si>
  <si>
    <t>Jon</t>
  </si>
  <si>
    <t>ZJS Item</t>
  </si>
  <si>
    <t>YGP Item</t>
  </si>
  <si>
    <t>PTH Item</t>
  </si>
  <si>
    <t>IQG Item</t>
  </si>
  <si>
    <t>VMC Item</t>
  </si>
  <si>
    <t>SHA Item</t>
  </si>
  <si>
    <t>LOI Item</t>
  </si>
  <si>
    <t>XOU Item</t>
  </si>
  <si>
    <t>BYE Item</t>
  </si>
  <si>
    <t>JYF Item</t>
  </si>
  <si>
    <t>OYO Item</t>
  </si>
  <si>
    <t>YQS Item</t>
  </si>
  <si>
    <t>NBK Item</t>
  </si>
  <si>
    <t>VIN Item</t>
  </si>
  <si>
    <t>MSH Item</t>
  </si>
  <si>
    <t>NWT Item</t>
  </si>
  <si>
    <t>EWM Item</t>
  </si>
  <si>
    <t>UBV Item</t>
  </si>
  <si>
    <t>MYE Item</t>
  </si>
  <si>
    <t>KHA Item</t>
  </si>
  <si>
    <t>TGO Item</t>
  </si>
  <si>
    <t>ILP Item</t>
  </si>
  <si>
    <t>HGQ Item</t>
  </si>
  <si>
    <t>EZU Item</t>
  </si>
  <si>
    <t>YIP Item</t>
  </si>
  <si>
    <t>EIE Item</t>
  </si>
  <si>
    <t>WWB Item</t>
  </si>
  <si>
    <t>JZS Item</t>
  </si>
  <si>
    <t>PQT Item</t>
  </si>
  <si>
    <t>XHR Item</t>
  </si>
  <si>
    <t>IAG Item</t>
  </si>
  <si>
    <t>UGN Item</t>
  </si>
  <si>
    <t>FLS Item</t>
  </si>
  <si>
    <t>LRH Item</t>
  </si>
  <si>
    <t>QDA Item</t>
  </si>
  <si>
    <t>MQP Item</t>
  </si>
  <si>
    <t>ATV Item</t>
  </si>
  <si>
    <t>UZP Item</t>
  </si>
  <si>
    <t>UDH Item</t>
  </si>
  <si>
    <t>QJV Item</t>
  </si>
  <si>
    <t>KVA Item</t>
  </si>
  <si>
    <t>TLQ Item</t>
  </si>
  <si>
    <t>Luke</t>
  </si>
  <si>
    <t>MME Item</t>
  </si>
  <si>
    <t>BJH Item</t>
  </si>
  <si>
    <t>ZEI Item</t>
  </si>
  <si>
    <t>CLN Item</t>
  </si>
  <si>
    <t>ZMF Item</t>
  </si>
  <si>
    <t>VRK Item</t>
  </si>
  <si>
    <t>MQW Item</t>
  </si>
  <si>
    <t>LFD Item</t>
  </si>
  <si>
    <t>JTV Item</t>
  </si>
  <si>
    <t>MOQ Item</t>
  </si>
  <si>
    <t>TTM Item</t>
  </si>
  <si>
    <t>NSN Item</t>
  </si>
  <si>
    <t>JUE Item</t>
  </si>
  <si>
    <t>XZF Item</t>
  </si>
  <si>
    <t>YHI Item</t>
  </si>
  <si>
    <t>SRN Item</t>
  </si>
  <si>
    <t>CCV Item</t>
  </si>
  <si>
    <t>YNQ Item</t>
  </si>
  <si>
    <t>UCA Item</t>
  </si>
  <si>
    <t>ETU Item</t>
  </si>
  <si>
    <t>WVS Item</t>
  </si>
  <si>
    <t>AIM Item</t>
  </si>
  <si>
    <t>HAK Item</t>
  </si>
  <si>
    <t>BCD Item</t>
  </si>
  <si>
    <t>CNN Item</t>
  </si>
  <si>
    <t>LVD Item</t>
  </si>
  <si>
    <t>XVI Item</t>
  </si>
  <si>
    <t>ZFB Item</t>
  </si>
  <si>
    <t>VDA Item</t>
  </si>
  <si>
    <t>KBY Item</t>
  </si>
  <si>
    <t>ULJ Item</t>
  </si>
  <si>
    <t>ENW Item</t>
  </si>
  <si>
    <t>EXM Item</t>
  </si>
  <si>
    <t>QDR Item</t>
  </si>
  <si>
    <t>YAK Item</t>
  </si>
  <si>
    <t>RYV Item</t>
  </si>
  <si>
    <t>Rhonda</t>
  </si>
  <si>
    <t>MKO Item</t>
  </si>
  <si>
    <t>WHF Item</t>
  </si>
  <si>
    <t>MHX Item</t>
  </si>
  <si>
    <t>TIH Item</t>
  </si>
  <si>
    <t>XMY Item</t>
  </si>
  <si>
    <t>NZX Item</t>
  </si>
  <si>
    <t>XZI Item</t>
  </si>
  <si>
    <t>DIO Item</t>
  </si>
  <si>
    <t>PEN Item</t>
  </si>
  <si>
    <t>KFE Item</t>
  </si>
  <si>
    <t>XFU Item</t>
  </si>
  <si>
    <t>XWP Item</t>
  </si>
  <si>
    <t>OAP Item</t>
  </si>
  <si>
    <t>THO Item</t>
  </si>
  <si>
    <t>FFT Item</t>
  </si>
  <si>
    <t>EFD Item</t>
  </si>
  <si>
    <t>SNK Item</t>
  </si>
  <si>
    <t>FSD Item</t>
  </si>
  <si>
    <t>UMN Item</t>
  </si>
  <si>
    <t>WBN Item</t>
  </si>
  <si>
    <t>IWN Item</t>
  </si>
  <si>
    <t>ITT Item</t>
  </si>
  <si>
    <t>MKA Item</t>
  </si>
  <si>
    <t>LVG Item</t>
  </si>
  <si>
    <t>QSA Item</t>
  </si>
  <si>
    <t>EYG Item</t>
  </si>
  <si>
    <t>VCN Item</t>
  </si>
  <si>
    <t>JUV Item</t>
  </si>
  <si>
    <t>SWQ Item</t>
  </si>
  <si>
    <t>FZK Item</t>
  </si>
  <si>
    <t>BUZ Item</t>
  </si>
  <si>
    <t>FPF Item</t>
  </si>
  <si>
    <t>UVO Item</t>
  </si>
  <si>
    <t>UNH Item</t>
  </si>
  <si>
    <t>UDS Item</t>
  </si>
  <si>
    <t>QTS Item</t>
  </si>
  <si>
    <t>CJK Item</t>
  </si>
  <si>
    <t>WWU Item</t>
  </si>
  <si>
    <t>IZV Item</t>
  </si>
  <si>
    <t>DNA Item</t>
  </si>
  <si>
    <t>RFR Item</t>
  </si>
  <si>
    <t>EAR Item</t>
  </si>
  <si>
    <t>ZAH Item</t>
  </si>
  <si>
    <t>ESJ Item</t>
  </si>
  <si>
    <t>Sheliadawn</t>
  </si>
  <si>
    <t>WEW Item</t>
  </si>
  <si>
    <t>QHO Item</t>
  </si>
  <si>
    <t>AIQ Item</t>
  </si>
  <si>
    <t>ONY Item</t>
  </si>
  <si>
    <t>RGS Item</t>
  </si>
  <si>
    <t>MFB Item</t>
  </si>
  <si>
    <t>IAF Item</t>
  </si>
  <si>
    <t>SBX Item</t>
  </si>
  <si>
    <t>JZO Item</t>
  </si>
  <si>
    <t>CRF Item</t>
  </si>
  <si>
    <t>SCW Item</t>
  </si>
  <si>
    <t>GLG Item</t>
  </si>
  <si>
    <t>NGZ Item</t>
  </si>
  <si>
    <t>KKF Item</t>
  </si>
  <si>
    <t>PKE Item</t>
  </si>
  <si>
    <t>HMW Item</t>
  </si>
  <si>
    <t>KQN Item</t>
  </si>
  <si>
    <t>BPJ Item</t>
  </si>
  <si>
    <t>ONK Item</t>
  </si>
  <si>
    <t>KNX Item</t>
  </si>
  <si>
    <t>PBH Item</t>
  </si>
  <si>
    <t>QGM Item</t>
  </si>
  <si>
    <t>NCH Item</t>
  </si>
  <si>
    <t>VGE Item</t>
  </si>
  <si>
    <t>JGS Item</t>
  </si>
  <si>
    <t>TBQ Item</t>
  </si>
  <si>
    <t>WWD Item</t>
  </si>
  <si>
    <t>HQT Item</t>
  </si>
  <si>
    <t>PUD Item</t>
  </si>
  <si>
    <t>IYT Item</t>
  </si>
  <si>
    <t>QBL Item</t>
  </si>
  <si>
    <t>JFF Item</t>
  </si>
  <si>
    <t>LCU Item</t>
  </si>
  <si>
    <t>XYL Item</t>
  </si>
  <si>
    <t>NIV Item</t>
  </si>
  <si>
    <t>HUO Item</t>
  </si>
  <si>
    <t>Steven</t>
  </si>
  <si>
    <t>OQM Item</t>
  </si>
  <si>
    <t>HPF Item</t>
  </si>
  <si>
    <t>VDD Item</t>
  </si>
  <si>
    <t>QIL Item</t>
  </si>
  <si>
    <t>FZS Item</t>
  </si>
  <si>
    <t>DKM Item</t>
  </si>
  <si>
    <t>LGZ Item</t>
  </si>
  <si>
    <t>BAN Item</t>
  </si>
  <si>
    <t>OCL Item</t>
  </si>
  <si>
    <t>MTL Item</t>
  </si>
  <si>
    <t>SMX Item</t>
  </si>
  <si>
    <t>DRK Item</t>
  </si>
  <si>
    <t>XLF Item</t>
  </si>
  <si>
    <t>III Item</t>
  </si>
  <si>
    <t>FPO Item</t>
  </si>
  <si>
    <t>LXS Item</t>
  </si>
  <si>
    <t>WPE Item</t>
  </si>
  <si>
    <t>MGO Item</t>
  </si>
  <si>
    <t>RDD Item</t>
  </si>
  <si>
    <t>RGD Item</t>
  </si>
  <si>
    <t>GYH Item</t>
  </si>
  <si>
    <t>HKD Item</t>
  </si>
  <si>
    <t>GYK Item</t>
  </si>
  <si>
    <t>UPA Item</t>
  </si>
  <si>
    <t>QPM Item</t>
  </si>
  <si>
    <t>XIM Item</t>
  </si>
  <si>
    <t>EAP Item</t>
  </si>
  <si>
    <t>UWT Item</t>
  </si>
  <si>
    <t>MPS Item</t>
  </si>
  <si>
    <t>ACF Item</t>
  </si>
  <si>
    <t>ZCL Item</t>
  </si>
  <si>
    <t>AWF Item</t>
  </si>
  <si>
    <t>TYZ Item</t>
  </si>
  <si>
    <t>OGH Item</t>
  </si>
  <si>
    <t>VYM Item</t>
  </si>
  <si>
    <t>WIP Item</t>
  </si>
  <si>
    <t>WMW Item</t>
  </si>
  <si>
    <t>MQT Item</t>
  </si>
  <si>
    <t>ILS Item</t>
  </si>
  <si>
    <t>XXH Item</t>
  </si>
  <si>
    <t>BTJ Item</t>
  </si>
  <si>
    <t>SXT Item</t>
  </si>
  <si>
    <t>DRO Item</t>
  </si>
  <si>
    <t>Troung</t>
  </si>
  <si>
    <t>WIL Item</t>
  </si>
  <si>
    <t>EIS Item</t>
  </si>
  <si>
    <t>TTK Item</t>
  </si>
  <si>
    <t>UBW Item</t>
  </si>
  <si>
    <t>GMO Item</t>
  </si>
  <si>
    <t>XLN Item</t>
  </si>
  <si>
    <t>BSV Item</t>
  </si>
  <si>
    <t>IKV Item</t>
  </si>
  <si>
    <t>PXE Item</t>
  </si>
  <si>
    <t>KKL Item</t>
  </si>
  <si>
    <t>RRT Item</t>
  </si>
  <si>
    <t>ZMY Item</t>
  </si>
  <si>
    <t>YTX Item</t>
  </si>
  <si>
    <t>CMU Item</t>
  </si>
  <si>
    <t>EVO Item</t>
  </si>
  <si>
    <t>PUA Item</t>
  </si>
  <si>
    <t>BJI Item</t>
  </si>
  <si>
    <t>FZY Item</t>
  </si>
  <si>
    <t>AEW Item</t>
  </si>
  <si>
    <t>KXJ Item</t>
  </si>
  <si>
    <t>NFU Item</t>
  </si>
  <si>
    <t>YHA Item</t>
  </si>
  <si>
    <t>CNH Item</t>
  </si>
  <si>
    <t>KFB Item</t>
  </si>
  <si>
    <t>ZQH Item</t>
  </si>
  <si>
    <t>EUH Item</t>
  </si>
  <si>
    <t>XBY Item</t>
  </si>
  <si>
    <t>GAK Item</t>
  </si>
  <si>
    <t>SQZ Item</t>
  </si>
  <si>
    <t>KPO Item</t>
  </si>
  <si>
    <t>EHO Item</t>
  </si>
  <si>
    <t>GPQ Item</t>
  </si>
  <si>
    <t>DVC Item</t>
  </si>
  <si>
    <t>PJA Item</t>
  </si>
  <si>
    <t>WCX Item</t>
  </si>
  <si>
    <t>YGD Item</t>
  </si>
  <si>
    <t>ZAW Item</t>
  </si>
  <si>
    <t>WJP Item</t>
  </si>
  <si>
    <t>YIT Item</t>
  </si>
  <si>
    <t>KJV Item</t>
  </si>
  <si>
    <t>PAY Item</t>
  </si>
  <si>
    <t>GHH Item</t>
  </si>
  <si>
    <t>TUL Item</t>
  </si>
  <si>
    <t>Geographic Heat Map (India)</t>
  </si>
  <si>
    <t xml:space="preserve">Enter your data below. The spelling of state/UT names should be consistent with what you see below. However, you can enter the states/UTs in any order. </t>
  </si>
  <si>
    <t>State/UT Name</t>
  </si>
  <si>
    <t>Data</t>
  </si>
  <si>
    <t>Dadra and Nagar Haveli</t>
  </si>
  <si>
    <t>Daman and Diu</t>
  </si>
  <si>
    <t>Delhi</t>
  </si>
  <si>
    <t>Lowest (Red) to Highest (Green)</t>
  </si>
  <si>
    <t>State Name</t>
  </si>
  <si>
    <t>Oil Production in thousands of barrels per day</t>
  </si>
  <si>
    <t>Nigeria</t>
  </si>
  <si>
    <t>Africa</t>
  </si>
  <si>
    <t>Angola</t>
  </si>
  <si>
    <t>Algeria</t>
  </si>
  <si>
    <t>Libya</t>
  </si>
  <si>
    <t>Congo Republic</t>
  </si>
  <si>
    <t>Gabon</t>
  </si>
  <si>
    <t>South Sudan</t>
  </si>
  <si>
    <t>Chad</t>
  </si>
  <si>
    <t>Iran</t>
  </si>
  <si>
    <t>Asia &amp; Pacific</t>
  </si>
  <si>
    <t>Vietnam</t>
  </si>
  <si>
    <t>Brunei</t>
  </si>
  <si>
    <t>Syria</t>
  </si>
  <si>
    <t>Norway</t>
  </si>
  <si>
    <t>Europe</t>
  </si>
  <si>
    <t>Denmark</t>
  </si>
  <si>
    <t>Romania</t>
  </si>
  <si>
    <t>Middle East</t>
  </si>
  <si>
    <t>Iraq</t>
  </si>
  <si>
    <t>Kuwait</t>
  </si>
  <si>
    <t>Qatar</t>
  </si>
  <si>
    <t>Yemen</t>
  </si>
  <si>
    <t>North America</t>
  </si>
  <si>
    <t>Russia</t>
  </si>
  <si>
    <t>Russia and Central Asia</t>
  </si>
  <si>
    <t>Kazakhstan</t>
  </si>
  <si>
    <t>Azerbaijan</t>
  </si>
  <si>
    <t>Turkmenistan</t>
  </si>
  <si>
    <t>Uzbekistan</t>
  </si>
  <si>
    <t>South and Central America</t>
  </si>
  <si>
    <t>Argentina</t>
  </si>
  <si>
    <t>Ecuador</t>
  </si>
  <si>
    <t>Trinidad &amp; Tobago</t>
  </si>
  <si>
    <t xml:space="preserve">Desktop </t>
  </si>
  <si>
    <t>Laptop</t>
  </si>
  <si>
    <t>Tablet</t>
  </si>
  <si>
    <t>2010</t>
  </si>
  <si>
    <t>2011</t>
  </si>
  <si>
    <t>2012</t>
  </si>
  <si>
    <t>2013</t>
  </si>
  <si>
    <t>2014</t>
  </si>
  <si>
    <t>2015</t>
  </si>
  <si>
    <t>2016</t>
  </si>
  <si>
    <t>2017</t>
  </si>
  <si>
    <t>2018</t>
  </si>
  <si>
    <t>2019</t>
  </si>
  <si>
    <t>2020</t>
  </si>
  <si>
    <t>2021</t>
  </si>
  <si>
    <t>2022</t>
  </si>
  <si>
    <t>Revinue</t>
  </si>
  <si>
    <t xml:space="preserve">New Customers </t>
  </si>
  <si>
    <t>Jun</t>
  </si>
  <si>
    <t>Jul</t>
  </si>
  <si>
    <t>Aug</t>
  </si>
  <si>
    <t>Sep</t>
  </si>
  <si>
    <t>Oct</t>
  </si>
  <si>
    <t>Nov</t>
  </si>
  <si>
    <t>Dec</t>
  </si>
  <si>
    <t>Jan</t>
  </si>
  <si>
    <t>Feb</t>
  </si>
  <si>
    <t>Mar</t>
  </si>
  <si>
    <t>Apr</t>
  </si>
  <si>
    <t>May</t>
  </si>
  <si>
    <t>•What is likely to happen (Future)</t>
  </si>
  <si>
    <t xml:space="preserve">Status </t>
  </si>
  <si>
    <t>Project</t>
  </si>
  <si>
    <t>Project 1</t>
  </si>
  <si>
    <t>Project 2</t>
  </si>
  <si>
    <t>Project 3</t>
  </si>
  <si>
    <t>Project 4</t>
  </si>
  <si>
    <t>Project 5</t>
  </si>
  <si>
    <t>Project 6</t>
  </si>
  <si>
    <t>Project 7</t>
  </si>
  <si>
    <t>Project 8</t>
  </si>
  <si>
    <t>Project 9</t>
  </si>
  <si>
    <t>Project 10</t>
  </si>
  <si>
    <t>Project 11</t>
  </si>
  <si>
    <t>Completed</t>
  </si>
  <si>
    <t>Inprogress</t>
  </si>
  <si>
    <t>Not Started</t>
  </si>
  <si>
    <t>Product 1</t>
  </si>
  <si>
    <t>Product 2</t>
  </si>
  <si>
    <t>Product 3</t>
  </si>
  <si>
    <t>Product 4</t>
  </si>
  <si>
    <t>Product 5</t>
  </si>
  <si>
    <t>Product 6</t>
  </si>
  <si>
    <t>Product 7</t>
  </si>
  <si>
    <t>Product 8</t>
  </si>
  <si>
    <t>Product 9</t>
  </si>
  <si>
    <t>Product 10</t>
  </si>
  <si>
    <t>Product 11</t>
  </si>
  <si>
    <t>Product 12</t>
  </si>
  <si>
    <t>Product 13</t>
  </si>
  <si>
    <t>Product 14</t>
  </si>
  <si>
    <t>Product 15</t>
  </si>
  <si>
    <t>Product 16</t>
  </si>
  <si>
    <t>Product 17</t>
  </si>
  <si>
    <t>Product 18</t>
  </si>
  <si>
    <t>Products</t>
  </si>
  <si>
    <t>Dispatch Date</t>
  </si>
  <si>
    <t>Qty</t>
  </si>
  <si>
    <r>
      <t xml:space="preserve">Descriptive Analytics – </t>
    </r>
    <r>
      <rPr>
        <i/>
        <sz val="10"/>
        <rFont val="Arial"/>
        <family val="2"/>
      </rPr>
      <t>What happened?</t>
    </r>
  </si>
  <si>
    <t>Purpose:</t>
  </si>
  <si>
    <t>Summarize historical data</t>
  </si>
  <si>
    <r>
      <t xml:space="preserve">Predictive Analytics – </t>
    </r>
    <r>
      <rPr>
        <b/>
        <i/>
        <sz val="18"/>
        <rFont val="Arial"/>
        <family val="2"/>
      </rPr>
      <t>What is likely to happen?</t>
    </r>
  </si>
  <si>
    <r>
      <t xml:space="preserve">Excel can do </t>
    </r>
    <r>
      <rPr>
        <b/>
        <sz val="10"/>
        <rFont val="Arial"/>
        <family val="2"/>
      </rPr>
      <t>basic forecasting</t>
    </r>
    <r>
      <rPr>
        <sz val="10"/>
        <rFont val="Arial"/>
        <family val="2"/>
      </rPr>
      <t>, even without advanced tools.</t>
    </r>
  </si>
  <si>
    <t>Excel tools used:</t>
  </si>
  <si>
    <t>TREND / FORECAST functions</t>
  </si>
  <si>
    <t>Forecast Sheet</t>
  </si>
  <si>
    <t>Line charts</t>
  </si>
  <si>
    <t>Example:</t>
  </si>
  <si>
    <t>Predict next quarter sales</t>
  </si>
  <si>
    <t>Forecast apartment bookings</t>
  </si>
  <si>
    <t>Estimate future expenses</t>
  </si>
  <si>
    <r>
      <t xml:space="preserve">Diagnostic Analytics – </t>
    </r>
    <r>
      <rPr>
        <b/>
        <i/>
        <sz val="18"/>
        <rFont val="Arial"/>
        <family val="2"/>
      </rPr>
      <t>Why did it happen?</t>
    </r>
  </si>
  <si>
    <r>
      <t xml:space="preserve">You go one step deeper to find </t>
    </r>
    <r>
      <rPr>
        <b/>
        <sz val="10"/>
        <rFont val="Arial"/>
        <family val="2"/>
      </rPr>
      <t>reasons and patterns</t>
    </r>
    <r>
      <rPr>
        <sz val="10"/>
        <rFont val="Arial"/>
        <family val="2"/>
      </rPr>
      <t>.</t>
    </r>
  </si>
  <si>
    <t>Pivot Tables with slicers</t>
  </si>
  <si>
    <t>COUNTIF, SUMIF, AVERAGEIF</t>
  </si>
  <si>
    <t>Conditional Formatting</t>
  </si>
  <si>
    <t>Filters &amp; Subtotals</t>
  </si>
  <si>
    <t>Why sales dropped in one region</t>
  </si>
  <si>
    <t>Which vendor caused cost overruns</t>
  </si>
  <si>
    <t>Which month has the highest cancellations</t>
  </si>
  <si>
    <t>Month</t>
  </si>
  <si>
    <t>Budget Cost (INR Lakhs)</t>
  </si>
  <si>
    <t>Actual Cost (INR Lakhs)</t>
  </si>
  <si>
    <t>Category</t>
  </si>
  <si>
    <t>Amount (INR Lakhs)</t>
  </si>
  <si>
    <t>Opening Budget</t>
  </si>
  <si>
    <t>Land Acquisition Cost</t>
  </si>
  <si>
    <t>Design &amp; Architecture Cost</t>
  </si>
  <si>
    <t>Approval &amp; Legal Fees</t>
  </si>
  <si>
    <t>Material Cost</t>
  </si>
  <si>
    <t>Labor Cost</t>
  </si>
  <si>
    <t>Machinery &amp; Equipment</t>
  </si>
  <si>
    <t>Unexpected Site Expenses</t>
  </si>
  <si>
    <t>Cost Savings (Bulk Purchase)</t>
  </si>
  <si>
    <t>Final Project Cost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</si>
</sst>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5" formatCode="[$-409]d\-mmm\-yy;@"/>
    <numFmt numFmtId="166" formatCode="_(&quot;$&quot;* #,##0.00_);_(&quot;$&quot;* \(#,##0.00\);_(&quot;$&quot;* &quot;-&quot;??_);_(@_)"/>
    <numFmt numFmtId="167" formatCode="&quot;₹&quot;\ #,##0.00"/>
    <numFmt numFmtId="168" formatCode="[$-14009]dd/mmm/yyyy;@"/>
    <numFmt numFmtId="169" formatCode="[$$-45C]#,##0.00"/>
  </numFmts>
  <fonts count="24">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1"/>
      <color theme="1"/>
      <name val="Calibri"/>
      <family val="2"/>
      <scheme val="minor"/>
    </font>
    <font>
      <sz val="10"/>
      <color theme="1"/>
      <name val="Arial"/>
      <family val="2"/>
    </font>
    <font>
      <sz val="9"/>
      <name val="Geneva"/>
    </font>
    <font>
      <b/>
      <sz val="11"/>
      <color rgb="FFC00000"/>
      <name val="Calibri"/>
      <family val="2"/>
      <scheme val="minor"/>
    </font>
    <font>
      <b/>
      <sz val="8"/>
      <color theme="0"/>
      <name val="Verdana"/>
      <family val="2"/>
    </font>
    <font>
      <sz val="8"/>
      <name val="Tahoma"/>
      <family val="2"/>
    </font>
    <font>
      <sz val="8"/>
      <name val="Verdana"/>
      <family val="2"/>
    </font>
    <font>
      <sz val="10"/>
      <color indexed="8"/>
      <name val="Arial"/>
      <family val="2"/>
    </font>
    <font>
      <sz val="9"/>
      <name val="Verdana"/>
      <family val="2"/>
    </font>
    <font>
      <sz val="11"/>
      <name val="Calibri"/>
      <family val="2"/>
      <scheme val="minor"/>
    </font>
    <font>
      <sz val="8"/>
      <color theme="1"/>
      <name val="Tahoma"/>
      <family val="2"/>
    </font>
    <font>
      <b/>
      <sz val="18"/>
      <color theme="0"/>
      <name val="Calibri"/>
      <family val="2"/>
      <scheme val="minor"/>
    </font>
    <font>
      <b/>
      <sz val="14"/>
      <color theme="1"/>
      <name val="Calibri"/>
      <family val="2"/>
      <scheme val="minor"/>
    </font>
    <font>
      <sz val="8"/>
      <name val="Arial"/>
      <family val="2"/>
    </font>
    <font>
      <i/>
      <sz val="10"/>
      <name val="Arial"/>
      <family val="2"/>
    </font>
    <font>
      <b/>
      <sz val="18"/>
      <name val="Arial"/>
      <family val="2"/>
    </font>
    <font>
      <b/>
      <i/>
      <sz val="18"/>
      <name val="Arial"/>
      <family val="2"/>
    </font>
  </fonts>
  <fills count="14">
    <fill>
      <patternFill patternType="none"/>
    </fill>
    <fill>
      <patternFill patternType="gray125"/>
    </fill>
    <fill>
      <patternFill patternType="solid">
        <fgColor theme="8" tint="0.39997558519241921"/>
        <bgColor indexed="65"/>
      </patternFill>
    </fill>
    <fill>
      <patternFill patternType="solid">
        <fgColor rgb="FFFFFF00"/>
        <bgColor indexed="64"/>
      </patternFill>
    </fill>
    <fill>
      <patternFill patternType="solid">
        <fgColor rgb="FF0070C0"/>
        <bgColor indexed="64"/>
      </patternFill>
    </fill>
    <fill>
      <patternFill patternType="solid">
        <fgColor theme="5" tint="0.39997558519241921"/>
        <bgColor indexed="64"/>
      </patternFill>
    </fill>
    <fill>
      <patternFill patternType="solid">
        <fgColor rgb="FFFF0000"/>
        <bgColor indexed="64"/>
      </patternFill>
    </fill>
    <fill>
      <patternFill patternType="solid">
        <fgColor rgb="FF92D050"/>
        <bgColor indexed="64"/>
      </patternFill>
    </fill>
    <fill>
      <patternFill patternType="solid">
        <fgColor rgb="FF00B050"/>
        <bgColor indexed="64"/>
      </patternFill>
    </fill>
    <fill>
      <patternFill patternType="solid">
        <fgColor rgb="FFFFC000"/>
        <bgColor indexed="64"/>
      </patternFill>
    </fill>
    <fill>
      <patternFill patternType="solid">
        <fgColor theme="0" tint="-0.14999847407452621"/>
        <bgColor theme="0" tint="-0.14999847407452621"/>
      </patternFill>
    </fill>
    <fill>
      <patternFill patternType="solid">
        <fgColor theme="9" tint="0.79998168889431442"/>
        <bgColor theme="9" tint="0.79998168889431442"/>
      </patternFill>
    </fill>
    <fill>
      <patternFill patternType="solid">
        <fgColor rgb="FFFF0066"/>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style="thin">
        <color indexed="64"/>
      </left>
      <right/>
      <top/>
      <bottom/>
      <diagonal/>
    </border>
    <border>
      <left style="thin">
        <color theme="9" tint="0.39997558519241921"/>
      </left>
      <right/>
      <top style="thin">
        <color theme="9" tint="0.39997558519241921"/>
      </top>
      <bottom style="thin">
        <color theme="9" tint="0.39997558519241921"/>
      </bottom>
      <diagonal/>
    </border>
    <border>
      <left/>
      <right/>
      <top style="thin">
        <color theme="9" tint="0.39997558519241921"/>
      </top>
      <bottom style="thin">
        <color theme="9" tint="0.39997558519241921"/>
      </bottom>
      <diagonal/>
    </border>
    <border>
      <left style="thin">
        <color indexed="64"/>
      </left>
      <right style="thin">
        <color indexed="64"/>
      </right>
      <top/>
      <bottom/>
      <diagonal/>
    </border>
  </borders>
  <cellStyleXfs count="9">
    <xf numFmtId="0" fontId="0" fillId="0" borderId="0"/>
    <xf numFmtId="43" fontId="5" fillId="0" borderId="0" applyFont="0" applyFill="0" applyBorder="0" applyAlignment="0" applyProtection="0"/>
    <xf numFmtId="0" fontId="4" fillId="2" borderId="0" applyNumberFormat="0" applyBorder="0" applyAlignment="0" applyProtection="0"/>
    <xf numFmtId="0" fontId="9" fillId="0" borderId="0"/>
    <xf numFmtId="166" fontId="4" fillId="0" borderId="0" applyFont="0" applyFill="0" applyBorder="0" applyAlignment="0" applyProtection="0"/>
    <xf numFmtId="0" fontId="4" fillId="0" borderId="0"/>
    <xf numFmtId="0" fontId="12" fillId="0" borderId="0"/>
    <xf numFmtId="0" fontId="14" fillId="0" borderId="0"/>
    <xf numFmtId="0" fontId="1" fillId="0" borderId="0"/>
  </cellStyleXfs>
  <cellXfs count="87">
    <xf numFmtId="0" fontId="0" fillId="0" borderId="0" xfId="0"/>
    <xf numFmtId="0" fontId="6" fillId="0" borderId="0" xfId="0" applyFont="1"/>
    <xf numFmtId="0" fontId="9" fillId="0" borderId="0" xfId="3"/>
    <xf numFmtId="1" fontId="9" fillId="0" borderId="0" xfId="3" applyNumberFormat="1"/>
    <xf numFmtId="14" fontId="9" fillId="0" borderId="0" xfId="3" applyNumberFormat="1"/>
    <xf numFmtId="0" fontId="6" fillId="0" borderId="0" xfId="0" applyFont="1" applyAlignment="1">
      <alignment horizontal="left"/>
    </xf>
    <xf numFmtId="0" fontId="0" fillId="0" borderId="0" xfId="0" applyAlignment="1">
      <alignment horizontal="left"/>
    </xf>
    <xf numFmtId="0" fontId="5" fillId="0" borderId="0" xfId="0" applyFont="1" applyAlignment="1">
      <alignment horizontal="left"/>
    </xf>
    <xf numFmtId="165" fontId="0" fillId="0" borderId="0" xfId="0" applyNumberFormat="1"/>
    <xf numFmtId="1" fontId="0" fillId="0" borderId="0" xfId="4" applyNumberFormat="1" applyFont="1" applyAlignment="1">
      <alignment horizontal="center"/>
    </xf>
    <xf numFmtId="0" fontId="10" fillId="0" borderId="0" xfId="0" applyFont="1" applyAlignment="1">
      <alignment horizontal="left"/>
    </xf>
    <xf numFmtId="0" fontId="0" fillId="3" borderId="0" xfId="0" applyFill="1" applyAlignment="1">
      <alignment horizontal="left"/>
    </xf>
    <xf numFmtId="0" fontId="5" fillId="3" borderId="0" xfId="0" applyFont="1" applyFill="1" applyAlignment="1">
      <alignment horizontal="left"/>
    </xf>
    <xf numFmtId="0" fontId="4" fillId="0" borderId="0" xfId="5"/>
    <xf numFmtId="0" fontId="11" fillId="4" borderId="1" xfId="5" applyFont="1" applyFill="1" applyBorder="1" applyAlignment="1">
      <alignment horizontal="center" vertical="center"/>
    </xf>
    <xf numFmtId="0" fontId="12" fillId="0" borderId="0" xfId="6"/>
    <xf numFmtId="0" fontId="11" fillId="4" borderId="1" xfId="5" applyFont="1" applyFill="1" applyBorder="1" applyAlignment="1">
      <alignment vertical="center"/>
    </xf>
    <xf numFmtId="0" fontId="4" fillId="5" borderId="1" xfId="5" applyFill="1" applyBorder="1"/>
    <xf numFmtId="0" fontId="4" fillId="5" borderId="1" xfId="5" applyFill="1" applyBorder="1" applyAlignment="1">
      <alignment horizontal="center"/>
    </xf>
    <xf numFmtId="0" fontId="13" fillId="0" borderId="1" xfId="5" applyFont="1" applyBorder="1" applyAlignment="1">
      <alignment vertical="center"/>
    </xf>
    <xf numFmtId="0" fontId="13" fillId="0" borderId="1" xfId="5" applyFont="1" applyBorder="1" applyAlignment="1">
      <alignment horizontal="center" vertical="center"/>
    </xf>
    <xf numFmtId="0" fontId="4" fillId="0" borderId="1" xfId="6" applyFont="1" applyBorder="1"/>
    <xf numFmtId="0" fontId="4" fillId="6" borderId="1" xfId="6" applyFont="1" applyFill="1" applyBorder="1"/>
    <xf numFmtId="17" fontId="4" fillId="0" borderId="1" xfId="6" quotePrefix="1" applyNumberFormat="1" applyFont="1" applyBorder="1"/>
    <xf numFmtId="0" fontId="4" fillId="3" borderId="1" xfId="6" applyFont="1" applyFill="1" applyBorder="1"/>
    <xf numFmtId="0" fontId="4" fillId="7" borderId="1" xfId="6" applyFont="1" applyFill="1" applyBorder="1"/>
    <xf numFmtId="0" fontId="4" fillId="5" borderId="2" xfId="5" applyFill="1" applyBorder="1" applyAlignment="1">
      <alignment horizontal="center"/>
    </xf>
    <xf numFmtId="0" fontId="4" fillId="0" borderId="1" xfId="5" applyBorder="1"/>
    <xf numFmtId="0" fontId="12" fillId="0" borderId="1" xfId="6" applyBorder="1"/>
    <xf numFmtId="0" fontId="4" fillId="8" borderId="0" xfId="5" applyFill="1"/>
    <xf numFmtId="0" fontId="4" fillId="9" borderId="0" xfId="5" applyFill="1"/>
    <xf numFmtId="0" fontId="4" fillId="6" borderId="0" xfId="5" applyFill="1"/>
    <xf numFmtId="167" fontId="4" fillId="0" borderId="0" xfId="5" applyNumberFormat="1"/>
    <xf numFmtId="0" fontId="8" fillId="0" borderId="4" xfId="7" applyFont="1" applyBorder="1" applyAlignment="1">
      <alignment wrapText="1"/>
    </xf>
    <xf numFmtId="0" fontId="8" fillId="0" borderId="4" xfId="7" applyFont="1" applyBorder="1" applyAlignment="1" applyProtection="1">
      <alignment horizontal="center" wrapText="1"/>
      <protection locked="0"/>
    </xf>
    <xf numFmtId="0" fontId="8" fillId="0" borderId="5" xfId="7" applyFont="1" applyBorder="1" applyAlignment="1" applyProtection="1">
      <alignment horizontal="center" wrapText="1"/>
      <protection locked="0"/>
    </xf>
    <xf numFmtId="43" fontId="8" fillId="0" borderId="4" xfId="1" applyFont="1" applyFill="1" applyBorder="1" applyAlignment="1" applyProtection="1">
      <alignment horizontal="left" wrapText="1"/>
      <protection locked="0"/>
    </xf>
    <xf numFmtId="168" fontId="8" fillId="0" borderId="4" xfId="7" applyNumberFormat="1" applyFont="1" applyBorder="1" applyAlignment="1">
      <alignment horizontal="right" wrapText="1"/>
    </xf>
    <xf numFmtId="43" fontId="8" fillId="0" borderId="4" xfId="1" applyFont="1" applyFill="1" applyBorder="1" applyAlignment="1" applyProtection="1">
      <alignment horizontal="center" wrapText="1"/>
      <protection locked="0"/>
    </xf>
    <xf numFmtId="0" fontId="8" fillId="0" borderId="4" xfId="7" applyFont="1" applyBorder="1" applyAlignment="1" applyProtection="1">
      <alignment wrapText="1"/>
      <protection locked="0"/>
    </xf>
    <xf numFmtId="168" fontId="8" fillId="0" borderId="4" xfId="7" applyNumberFormat="1" applyFont="1" applyBorder="1" applyAlignment="1">
      <alignment wrapText="1"/>
    </xf>
    <xf numFmtId="0" fontId="6" fillId="0" borderId="3" xfId="7" applyFont="1" applyBorder="1" applyAlignment="1">
      <alignment horizontal="center"/>
    </xf>
    <xf numFmtId="0" fontId="6" fillId="0" borderId="3" xfId="7" applyFont="1" applyBorder="1" applyAlignment="1">
      <alignment horizontal="center" wrapText="1"/>
    </xf>
    <xf numFmtId="168" fontId="6" fillId="0" borderId="3" xfId="7" applyNumberFormat="1" applyFont="1" applyBorder="1" applyAlignment="1">
      <alignment horizontal="center"/>
    </xf>
    <xf numFmtId="0" fontId="0" fillId="0" borderId="0" xfId="0" applyAlignment="1">
      <alignment horizontal="center"/>
    </xf>
    <xf numFmtId="0" fontId="15" fillId="10" borderId="0" xfId="5" applyFont="1" applyFill="1"/>
    <xf numFmtId="0" fontId="15" fillId="10" borderId="6" xfId="5" applyFont="1" applyFill="1" applyBorder="1"/>
    <xf numFmtId="0" fontId="15" fillId="0" borderId="0" xfId="5" applyFont="1"/>
    <xf numFmtId="0" fontId="15" fillId="0" borderId="6" xfId="5" applyFont="1" applyBorder="1"/>
    <xf numFmtId="0" fontId="16" fillId="2" borderId="0" xfId="2" applyNumberFormat="1" applyFont="1" applyBorder="1" applyAlignment="1"/>
    <xf numFmtId="14" fontId="17" fillId="0" borderId="1" xfId="0" applyNumberFormat="1" applyFont="1" applyBorder="1" applyAlignment="1">
      <alignment horizontal="center" vertical="center"/>
    </xf>
    <xf numFmtId="0" fontId="17" fillId="0" borderId="1" xfId="0" applyFont="1" applyBorder="1"/>
    <xf numFmtId="0" fontId="0" fillId="0" borderId="1" xfId="0" applyBorder="1"/>
    <xf numFmtId="0" fontId="8" fillId="0" borderId="1" xfId="0" applyFont="1" applyBorder="1"/>
    <xf numFmtId="0" fontId="6" fillId="0" borderId="1" xfId="0" applyFont="1" applyBorder="1" applyAlignment="1">
      <alignment horizontal="center" vertical="center"/>
    </xf>
    <xf numFmtId="0" fontId="6" fillId="0" borderId="1" xfId="0" applyFont="1" applyBorder="1"/>
    <xf numFmtId="0" fontId="4" fillId="13" borderId="0" xfId="5" applyFill="1"/>
    <xf numFmtId="0" fontId="19" fillId="13" borderId="0" xfId="5" applyFont="1" applyFill="1" applyAlignment="1">
      <alignment horizontal="center"/>
    </xf>
    <xf numFmtId="3" fontId="4" fillId="0" borderId="0" xfId="5" applyNumberFormat="1"/>
    <xf numFmtId="14" fontId="4" fillId="13" borderId="0" xfId="5" applyNumberFormat="1" applyFill="1"/>
    <xf numFmtId="43" fontId="0" fillId="0" borderId="0" xfId="1" applyFont="1" applyAlignment="1">
      <alignment horizontal="center"/>
    </xf>
    <xf numFmtId="0" fontId="8" fillId="11" borderId="7" xfId="5" applyFont="1" applyFill="1" applyBorder="1"/>
    <xf numFmtId="0" fontId="8" fillId="11" borderId="8" xfId="5" applyFont="1" applyFill="1" applyBorder="1" applyAlignment="1">
      <alignment horizontal="center"/>
    </xf>
    <xf numFmtId="0" fontId="8" fillId="0" borderId="7" xfId="5" applyFont="1" applyBorder="1"/>
    <xf numFmtId="0" fontId="8" fillId="0" borderId="8" xfId="5" applyFont="1" applyBorder="1" applyAlignment="1">
      <alignment horizontal="center"/>
    </xf>
    <xf numFmtId="3" fontId="8" fillId="11" borderId="8" xfId="5" applyNumberFormat="1" applyFont="1" applyFill="1" applyBorder="1" applyAlignment="1">
      <alignment horizontal="center"/>
    </xf>
    <xf numFmtId="3" fontId="8" fillId="0" borderId="8" xfId="5" applyNumberFormat="1" applyFont="1" applyBorder="1" applyAlignment="1">
      <alignment horizontal="center"/>
    </xf>
    <xf numFmtId="0" fontId="4" fillId="3" borderId="1" xfId="5" applyFill="1" applyBorder="1"/>
    <xf numFmtId="0" fontId="4" fillId="3" borderId="1" xfId="5" applyFill="1" applyBorder="1" applyAlignment="1">
      <alignment horizontal="center"/>
    </xf>
    <xf numFmtId="0" fontId="4" fillId="3" borderId="9" xfId="5" applyFill="1" applyBorder="1"/>
    <xf numFmtId="0" fontId="7" fillId="0" borderId="0" xfId="5" applyFont="1"/>
    <xf numFmtId="169" fontId="4" fillId="0" borderId="0" xfId="5" applyNumberFormat="1"/>
    <xf numFmtId="0" fontId="4" fillId="0" borderId="0" xfId="5" quotePrefix="1"/>
    <xf numFmtId="0" fontId="3" fillId="0" borderId="0" xfId="5" applyFont="1"/>
    <xf numFmtId="0" fontId="0" fillId="0" borderId="0" xfId="0" applyAlignment="1">
      <alignment horizontal="left" vertical="center" indent="3"/>
    </xf>
    <xf numFmtId="14" fontId="0" fillId="0" borderId="1" xfId="0" applyNumberFormat="1" applyBorder="1"/>
    <xf numFmtId="0" fontId="4" fillId="0" borderId="1" xfId="6" applyFont="1" applyBorder="1" applyAlignment="1">
      <alignment horizontal="center"/>
    </xf>
    <xf numFmtId="0" fontId="18" fillId="12" borderId="0" xfId="5" applyFont="1" applyFill="1" applyAlignment="1">
      <alignment horizontal="center"/>
    </xf>
    <xf numFmtId="0" fontId="4" fillId="13" borderId="0" xfId="5" applyFill="1" applyAlignment="1">
      <alignment horizontal="center" wrapText="1"/>
    </xf>
    <xf numFmtId="0" fontId="22" fillId="0" borderId="0" xfId="0" applyFont="1" applyAlignment="1">
      <alignment vertical="center"/>
    </xf>
    <xf numFmtId="0" fontId="0" fillId="0" borderId="0" xfId="0" applyAlignment="1">
      <alignment horizontal="left" vertical="center" indent="1"/>
    </xf>
    <xf numFmtId="0" fontId="0" fillId="0" borderId="1" xfId="0" applyBorder="1" applyAlignment="1">
      <alignment horizontal="center"/>
    </xf>
    <xf numFmtId="0" fontId="2" fillId="0" borderId="1" xfId="5" applyFont="1" applyBorder="1"/>
    <xf numFmtId="0" fontId="1" fillId="0" borderId="0" xfId="8"/>
    <xf numFmtId="0" fontId="7" fillId="0" borderId="1" xfId="8" applyFont="1" applyBorder="1"/>
    <xf numFmtId="0" fontId="1" fillId="0" borderId="1" xfId="8" applyBorder="1"/>
    <xf numFmtId="0" fontId="1" fillId="0" borderId="1" xfId="8" applyBorder="1" applyAlignment="1">
      <alignment horizontal="center"/>
    </xf>
  </cellXfs>
  <cellStyles count="9">
    <cellStyle name="60% - Accent5" xfId="2" builtinId="48"/>
    <cellStyle name="Comma" xfId="1" builtinId="3"/>
    <cellStyle name="Currency 2" xfId="4" xr:uid="{431A003C-79D6-400B-85E8-85398DCD1792}"/>
    <cellStyle name="Normal" xfId="0" builtinId="0"/>
    <cellStyle name="Normal 2" xfId="3" xr:uid="{1C710DCC-99A6-4B75-9AEA-3BA41A5CB60D}"/>
    <cellStyle name="Normal 3" xfId="5" xr:uid="{3EC04064-16A3-47E3-A339-600EC2EE2CC5}"/>
    <cellStyle name="Normal 3 4" xfId="6" xr:uid="{C66B854F-9081-482C-BB5E-FA48EADCAF4E}"/>
    <cellStyle name="Normal 4" xfId="8" xr:uid="{480193E8-4565-414E-AF29-C3C5CCD4CEE5}"/>
    <cellStyle name="Normal_Employees" xfId="7" xr:uid="{0253F1DE-AFC7-43FA-A854-DCAE75AD95CE}"/>
  </cellStyles>
  <dxfs count="14">
    <dxf>
      <font>
        <color rgb="FF9C0006"/>
      </font>
      <fill>
        <patternFill>
          <bgColor rgb="FFFFC7CE"/>
        </patternFill>
      </fill>
    </dxf>
    <dxf>
      <fill>
        <patternFill>
          <bgColor rgb="FF00B050"/>
        </patternFill>
      </fill>
    </dxf>
    <dxf>
      <fill>
        <patternFill>
          <bgColor rgb="FF0070C0"/>
        </patternFill>
      </fill>
    </dxf>
    <dxf>
      <fill>
        <patternFill>
          <bgColor rgb="FFFFFF00"/>
        </patternFill>
      </fill>
    </dxf>
    <dxf>
      <font>
        <color rgb="FF9C0006"/>
      </font>
      <fill>
        <patternFill>
          <bgColor rgb="FFFFC7CE"/>
        </patternFill>
      </fill>
    </dxf>
    <dxf>
      <fill>
        <patternFill>
          <bgColor rgb="FF92D050"/>
        </patternFill>
      </fill>
    </dxf>
    <dxf>
      <fill>
        <patternFill>
          <bgColor rgb="FFFFFF00"/>
        </patternFill>
      </fill>
    </dxf>
    <dxf>
      <fill>
        <patternFill>
          <bgColor rgb="FFFF0000"/>
        </patternFill>
      </fill>
    </dxf>
    <dxf>
      <font>
        <b/>
        <i val="0"/>
        <strike val="0"/>
        <condense val="0"/>
        <extend val="0"/>
        <outline val="0"/>
        <shadow val="0"/>
        <u val="none"/>
        <vertAlign val="baseline"/>
        <sz val="11"/>
        <color theme="1"/>
        <name val="Calibri"/>
        <scheme val="minor"/>
      </font>
    </dxf>
    <dxf>
      <numFmt numFmtId="0" formatCode="General"/>
    </dxf>
    <dxf>
      <numFmt numFmtId="0" formatCode="General"/>
    </dxf>
    <dxf>
      <numFmt numFmtId="0" formatCode="General"/>
    </dxf>
    <dxf>
      <alignment horizontal="center" vertical="bottom" textRotation="0" wrapText="0" indent="0" justifyLastLine="0" shrinkToFit="0" readingOrder="0"/>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07/relationships/slicerCache" Target="slicerCaches/slicerCach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connections" Target="connection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Ex1.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Ex2.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Diagnostics Analytics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'Diagnostics Analytics '!$D$3</c:f>
              <c:strCache>
                <c:ptCount val="1"/>
                <c:pt idx="0">
                  <c:v>New Customers </c:v>
                </c:pt>
              </c:strCache>
            </c:strRef>
          </c:tx>
          <c:spPr>
            <a:solidFill>
              <a:schemeClr val="accent1"/>
            </a:solidFill>
            <a:ln>
              <a:noFill/>
            </a:ln>
            <a:effectLst>
              <a:outerShdw blurRad="63500" sx="102000" sy="102000" algn="ctr" rotWithShape="0">
                <a:prstClr val="black">
                  <a:alpha val="4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'Diagnostics Analytics '!$C$4:$C$16</c:f>
              <c:strCache>
                <c:ptCount val="13"/>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strCache>
            </c:strRef>
          </c:cat>
          <c:val>
            <c:numRef>
              <c:f>'Diagnostics Analytics '!$D$4:$D$16</c:f>
              <c:numCache>
                <c:formatCode>General</c:formatCode>
                <c:ptCount val="13"/>
                <c:pt idx="0">
                  <c:v>100</c:v>
                </c:pt>
                <c:pt idx="1">
                  <c:v>120</c:v>
                </c:pt>
                <c:pt idx="2">
                  <c:v>130</c:v>
                </c:pt>
                <c:pt idx="3">
                  <c:v>134</c:v>
                </c:pt>
                <c:pt idx="4">
                  <c:v>120</c:v>
                </c:pt>
                <c:pt idx="5">
                  <c:v>160</c:v>
                </c:pt>
                <c:pt idx="6">
                  <c:v>170</c:v>
                </c:pt>
                <c:pt idx="7">
                  <c:v>130</c:v>
                </c:pt>
                <c:pt idx="8">
                  <c:v>120</c:v>
                </c:pt>
                <c:pt idx="9">
                  <c:v>100</c:v>
                </c:pt>
                <c:pt idx="10">
                  <c:v>90</c:v>
                </c:pt>
                <c:pt idx="11">
                  <c:v>100</c:v>
                </c:pt>
                <c:pt idx="12">
                  <c:v>100</c:v>
                </c:pt>
              </c:numCache>
            </c:numRef>
          </c:val>
          <c:extLst>
            <c:ext xmlns:c16="http://schemas.microsoft.com/office/drawing/2014/chart" uri="{C3380CC4-5D6E-409C-BE32-E72D297353CC}">
              <c16:uniqueId val="{00000000-CCBE-4557-8C4A-55DF3BEE6A19}"/>
            </c:ext>
          </c:extLst>
        </c:ser>
        <c:dLbls>
          <c:showLegendKey val="0"/>
          <c:showVal val="0"/>
          <c:showCatName val="0"/>
          <c:showSerName val="0"/>
          <c:showPercent val="0"/>
          <c:showBubbleSize val="0"/>
        </c:dLbls>
        <c:gapWidth val="219"/>
        <c:axId val="349590960"/>
        <c:axId val="349590304"/>
      </c:barChart>
      <c:lineChart>
        <c:grouping val="standard"/>
        <c:varyColors val="0"/>
        <c:ser>
          <c:idx val="1"/>
          <c:order val="1"/>
          <c:tx>
            <c:strRef>
              <c:f>'Diagnostics Analytics '!$E$3</c:f>
              <c:strCache>
                <c:ptCount val="1"/>
                <c:pt idx="0">
                  <c:v>Revinue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'Diagnostics Analytics '!$C$4:$C$16</c:f>
              <c:strCache>
                <c:ptCount val="13"/>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strCache>
            </c:strRef>
          </c:cat>
          <c:val>
            <c:numRef>
              <c:f>'Diagnostics Analytics '!$E$4:$E$16</c:f>
              <c:numCache>
                <c:formatCode>[$$-45C]#,##0.00</c:formatCode>
                <c:ptCount val="13"/>
                <c:pt idx="0">
                  <c:v>30000</c:v>
                </c:pt>
                <c:pt idx="1">
                  <c:v>35000</c:v>
                </c:pt>
                <c:pt idx="2">
                  <c:v>30000</c:v>
                </c:pt>
                <c:pt idx="3">
                  <c:v>40000</c:v>
                </c:pt>
                <c:pt idx="4">
                  <c:v>71118</c:v>
                </c:pt>
                <c:pt idx="5">
                  <c:v>65000</c:v>
                </c:pt>
                <c:pt idx="6">
                  <c:v>72896</c:v>
                </c:pt>
                <c:pt idx="7">
                  <c:v>80000</c:v>
                </c:pt>
                <c:pt idx="8">
                  <c:v>28000</c:v>
                </c:pt>
                <c:pt idx="9">
                  <c:v>26000</c:v>
                </c:pt>
                <c:pt idx="10">
                  <c:v>20000</c:v>
                </c:pt>
                <c:pt idx="11">
                  <c:v>20103</c:v>
                </c:pt>
                <c:pt idx="12">
                  <c:v>18000</c:v>
                </c:pt>
              </c:numCache>
            </c:numRef>
          </c:val>
          <c:smooth val="0"/>
          <c:extLst>
            <c:ext xmlns:c16="http://schemas.microsoft.com/office/drawing/2014/chart" uri="{C3380CC4-5D6E-409C-BE32-E72D297353CC}">
              <c16:uniqueId val="{00000001-CCBE-4557-8C4A-55DF3BEE6A19}"/>
            </c:ext>
          </c:extLst>
        </c:ser>
        <c:dLbls>
          <c:showLegendKey val="0"/>
          <c:showVal val="0"/>
          <c:showCatName val="0"/>
          <c:showSerName val="0"/>
          <c:showPercent val="0"/>
          <c:showBubbleSize val="0"/>
        </c:dLbls>
        <c:marker val="1"/>
        <c:smooth val="0"/>
        <c:axId val="349588336"/>
        <c:axId val="349588664"/>
      </c:lineChart>
      <c:catAx>
        <c:axId val="3495883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588664"/>
        <c:crosses val="autoZero"/>
        <c:auto val="1"/>
        <c:lblAlgn val="ctr"/>
        <c:lblOffset val="100"/>
        <c:noMultiLvlLbl val="0"/>
      </c:catAx>
      <c:valAx>
        <c:axId val="349588664"/>
        <c:scaling>
          <c:orientation val="minMax"/>
        </c:scaling>
        <c:delete val="0"/>
        <c:axPos val="l"/>
        <c:majorGridlines>
          <c:spPr>
            <a:ln w="9525" cap="flat" cmpd="sng" algn="ctr">
              <a:solidFill>
                <a:schemeClr val="tx1">
                  <a:lumMod val="15000"/>
                  <a:lumOff val="85000"/>
                </a:schemeClr>
              </a:solidFill>
              <a:round/>
            </a:ln>
            <a:effectLst/>
          </c:spPr>
        </c:majorGridlines>
        <c:numFmt formatCode="[$$-45C]#,##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588336"/>
        <c:crosses val="autoZero"/>
        <c:crossBetween val="between"/>
      </c:valAx>
      <c:valAx>
        <c:axId val="349590304"/>
        <c:scaling>
          <c:orientation val="minMax"/>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9590960"/>
        <c:crosses val="max"/>
        <c:crossBetween val="between"/>
      </c:valAx>
      <c:catAx>
        <c:axId val="349590960"/>
        <c:scaling>
          <c:orientation val="minMax"/>
        </c:scaling>
        <c:delete val="1"/>
        <c:axPos val="b"/>
        <c:numFmt formatCode="General" sourceLinked="1"/>
        <c:majorTickMark val="out"/>
        <c:minorTickMark val="none"/>
        <c:tickLblPos val="nextTo"/>
        <c:crossAx val="34959030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a:outerShdw blurRad="63500" sx="102000" sy="102000" algn="ctr" rotWithShape="0">
        <a:prstClr val="black">
          <a:alpha val="40000"/>
        </a:prstClr>
      </a:outerShdw>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Predictive analytics Forcast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'Predictive analytics Forcast'!$T$2</c:f>
              <c:strCache>
                <c:ptCount val="1"/>
                <c:pt idx="0">
                  <c:v>Desktop </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'Predictive analytics Forcast'!$S$3:$S$15</c:f>
              <c:strCache>
                <c:ptCount val="13"/>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strCache>
            </c:strRef>
          </c:cat>
          <c:val>
            <c:numRef>
              <c:f>'Predictive analytics Forcast'!$T$3:$T$15</c:f>
              <c:numCache>
                <c:formatCode>[$$-45C]#,##0.00</c:formatCode>
                <c:ptCount val="13"/>
                <c:pt idx="0">
                  <c:v>100000</c:v>
                </c:pt>
                <c:pt idx="1">
                  <c:v>80000</c:v>
                </c:pt>
                <c:pt idx="2">
                  <c:v>70000</c:v>
                </c:pt>
                <c:pt idx="3">
                  <c:v>50000</c:v>
                </c:pt>
                <c:pt idx="4">
                  <c:v>40000</c:v>
                </c:pt>
                <c:pt idx="5">
                  <c:v>35000</c:v>
                </c:pt>
                <c:pt idx="6">
                  <c:v>30000</c:v>
                </c:pt>
                <c:pt idx="7">
                  <c:v>28000</c:v>
                </c:pt>
                <c:pt idx="8">
                  <c:v>26000</c:v>
                </c:pt>
                <c:pt idx="9">
                  <c:v>20000</c:v>
                </c:pt>
                <c:pt idx="10">
                  <c:v>20103</c:v>
                </c:pt>
                <c:pt idx="11">
                  <c:v>18000</c:v>
                </c:pt>
                <c:pt idx="12">
                  <c:v>10000</c:v>
                </c:pt>
              </c:numCache>
            </c:numRef>
          </c:val>
          <c:smooth val="0"/>
          <c:extLst>
            <c:ext xmlns:c16="http://schemas.microsoft.com/office/drawing/2014/chart" uri="{C3380CC4-5D6E-409C-BE32-E72D297353CC}">
              <c16:uniqueId val="{00000000-0257-463A-B508-4B6723639B34}"/>
            </c:ext>
          </c:extLst>
        </c:ser>
        <c:ser>
          <c:idx val="1"/>
          <c:order val="1"/>
          <c:tx>
            <c:strRef>
              <c:f>'Predictive analytics Forcast'!$U$2</c:f>
              <c:strCache>
                <c:ptCount val="1"/>
                <c:pt idx="0">
                  <c:v>Laptop</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'Predictive analytics Forcast'!$S$3:$S$15</c:f>
              <c:strCache>
                <c:ptCount val="13"/>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strCache>
            </c:strRef>
          </c:cat>
          <c:val>
            <c:numRef>
              <c:f>'Predictive analytics Forcast'!$U$3:$U$15</c:f>
              <c:numCache>
                <c:formatCode>[$$-45C]#,##0.00</c:formatCode>
                <c:ptCount val="13"/>
                <c:pt idx="0">
                  <c:v>30000</c:v>
                </c:pt>
                <c:pt idx="1">
                  <c:v>35000</c:v>
                </c:pt>
                <c:pt idx="2">
                  <c:v>30000</c:v>
                </c:pt>
                <c:pt idx="3">
                  <c:v>40000</c:v>
                </c:pt>
                <c:pt idx="4">
                  <c:v>71118</c:v>
                </c:pt>
                <c:pt idx="5">
                  <c:v>65000</c:v>
                </c:pt>
                <c:pt idx="6">
                  <c:v>72896</c:v>
                </c:pt>
                <c:pt idx="7">
                  <c:v>65000</c:v>
                </c:pt>
                <c:pt idx="8">
                  <c:v>64705</c:v>
                </c:pt>
                <c:pt idx="9">
                  <c:v>71704</c:v>
                </c:pt>
                <c:pt idx="10">
                  <c:v>66000</c:v>
                </c:pt>
                <c:pt idx="11">
                  <c:v>70000</c:v>
                </c:pt>
                <c:pt idx="12">
                  <c:v>80000</c:v>
                </c:pt>
              </c:numCache>
            </c:numRef>
          </c:val>
          <c:smooth val="0"/>
          <c:extLst>
            <c:ext xmlns:c16="http://schemas.microsoft.com/office/drawing/2014/chart" uri="{C3380CC4-5D6E-409C-BE32-E72D297353CC}">
              <c16:uniqueId val="{00000001-0257-463A-B508-4B6723639B34}"/>
            </c:ext>
          </c:extLst>
        </c:ser>
        <c:ser>
          <c:idx val="2"/>
          <c:order val="2"/>
          <c:tx>
            <c:strRef>
              <c:f>'Predictive analytics Forcast'!$V$2</c:f>
              <c:strCache>
                <c:ptCount val="1"/>
                <c:pt idx="0">
                  <c:v>Tablet</c:v>
                </c:pt>
              </c:strCache>
            </c:strRef>
          </c:tx>
          <c:spPr>
            <a:ln w="28575" cap="rnd">
              <a:solidFill>
                <a:srgbClr val="00B050"/>
              </a:solidFill>
              <a:round/>
            </a:ln>
            <a:effectLst/>
          </c:spPr>
          <c:marker>
            <c:symbol val="circle"/>
            <c:size val="5"/>
            <c:spPr>
              <a:solidFill>
                <a:schemeClr val="accent3"/>
              </a:solidFill>
              <a:ln w="9525">
                <a:solidFill>
                  <a:srgbClr val="00B050"/>
                </a:solidFill>
              </a:ln>
              <a:effectLst/>
            </c:spPr>
          </c:marker>
          <c:cat>
            <c:strRef>
              <c:f>'Predictive analytics Forcast'!$S$3:$S$15</c:f>
              <c:strCache>
                <c:ptCount val="13"/>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strCache>
            </c:strRef>
          </c:cat>
          <c:val>
            <c:numRef>
              <c:f>'Predictive analytics Forcast'!$V$3:$V$15</c:f>
              <c:numCache>
                <c:formatCode>[$$-45C]#,##0.00</c:formatCode>
                <c:ptCount val="13"/>
                <c:pt idx="0">
                  <c:v>13000</c:v>
                </c:pt>
                <c:pt idx="1">
                  <c:v>15000</c:v>
                </c:pt>
                <c:pt idx="2">
                  <c:v>18000</c:v>
                </c:pt>
                <c:pt idx="3">
                  <c:v>35000</c:v>
                </c:pt>
                <c:pt idx="4">
                  <c:v>45000</c:v>
                </c:pt>
                <c:pt idx="5">
                  <c:v>40000</c:v>
                </c:pt>
                <c:pt idx="6">
                  <c:v>70000</c:v>
                </c:pt>
                <c:pt idx="7">
                  <c:v>80000</c:v>
                </c:pt>
                <c:pt idx="8">
                  <c:v>78000</c:v>
                </c:pt>
                <c:pt idx="9">
                  <c:v>90000</c:v>
                </c:pt>
                <c:pt idx="10">
                  <c:v>120000</c:v>
                </c:pt>
                <c:pt idx="11">
                  <c:v>130000</c:v>
                </c:pt>
                <c:pt idx="12">
                  <c:v>120000</c:v>
                </c:pt>
              </c:numCache>
            </c:numRef>
          </c:val>
          <c:smooth val="0"/>
          <c:extLst>
            <c:ext xmlns:c16="http://schemas.microsoft.com/office/drawing/2014/chart" uri="{C3380CC4-5D6E-409C-BE32-E72D297353CC}">
              <c16:uniqueId val="{00000002-0257-463A-B508-4B6723639B34}"/>
            </c:ext>
          </c:extLst>
        </c:ser>
        <c:dLbls>
          <c:showLegendKey val="0"/>
          <c:showVal val="0"/>
          <c:showCatName val="0"/>
          <c:showSerName val="0"/>
          <c:showPercent val="0"/>
          <c:showBubbleSize val="0"/>
        </c:dLbls>
        <c:marker val="1"/>
        <c:smooth val="0"/>
        <c:axId val="792984856"/>
        <c:axId val="792990432"/>
      </c:lineChart>
      <c:catAx>
        <c:axId val="7929848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92990432"/>
        <c:crosses val="autoZero"/>
        <c:auto val="1"/>
        <c:lblAlgn val="ctr"/>
        <c:lblOffset val="100"/>
        <c:noMultiLvlLbl val="0"/>
      </c:catAx>
      <c:valAx>
        <c:axId val="792990432"/>
        <c:scaling>
          <c:orientation val="minMax"/>
        </c:scaling>
        <c:delete val="0"/>
        <c:axPos val="l"/>
        <c:majorGridlines>
          <c:spPr>
            <a:ln w="9525" cap="flat" cmpd="sng" algn="ctr">
              <a:solidFill>
                <a:schemeClr val="tx1">
                  <a:lumMod val="15000"/>
                  <a:lumOff val="85000"/>
                </a:schemeClr>
              </a:solidFill>
              <a:round/>
            </a:ln>
            <a:effectLst/>
          </c:spPr>
        </c:majorGridlines>
        <c:numFmt formatCode="[$$-45C]#,##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929848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a:outerShdw blurRad="63500" sx="102000" sy="102000" algn="ctr" rotWithShape="0">
        <a:prstClr val="black">
          <a:alpha val="40000"/>
        </a:prstClr>
      </a:outerShdw>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Budget_vs_Actual!$B$1</c:f>
              <c:strCache>
                <c:ptCount val="1"/>
                <c:pt idx="0">
                  <c:v>Budget Cost (INR Lakhs)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Budget_vs_Actual!$A$2:$A$13</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Budget_vs_Actual!$B$2:$B$13</c:f>
              <c:numCache>
                <c:formatCode>General</c:formatCode>
                <c:ptCount val="12"/>
                <c:pt idx="0">
                  <c:v>40</c:v>
                </c:pt>
                <c:pt idx="1">
                  <c:v>45</c:v>
                </c:pt>
                <c:pt idx="2">
                  <c:v>50</c:v>
                </c:pt>
                <c:pt idx="3">
                  <c:v>60</c:v>
                </c:pt>
                <c:pt idx="4">
                  <c:v>70</c:v>
                </c:pt>
                <c:pt idx="5">
                  <c:v>80</c:v>
                </c:pt>
                <c:pt idx="6">
                  <c:v>90</c:v>
                </c:pt>
                <c:pt idx="7">
                  <c:v>100</c:v>
                </c:pt>
                <c:pt idx="8">
                  <c:v>95</c:v>
                </c:pt>
                <c:pt idx="9">
                  <c:v>85</c:v>
                </c:pt>
                <c:pt idx="10">
                  <c:v>70</c:v>
                </c:pt>
                <c:pt idx="11">
                  <c:v>65</c:v>
                </c:pt>
              </c:numCache>
            </c:numRef>
          </c:val>
          <c:smooth val="0"/>
          <c:extLst>
            <c:ext xmlns:c16="http://schemas.microsoft.com/office/drawing/2014/chart" uri="{C3380CC4-5D6E-409C-BE32-E72D297353CC}">
              <c16:uniqueId val="{00000000-664A-476E-B8AF-9D5B3409C9E4}"/>
            </c:ext>
          </c:extLst>
        </c:ser>
        <c:ser>
          <c:idx val="1"/>
          <c:order val="1"/>
          <c:tx>
            <c:strRef>
              <c:f>Budget_vs_Actual!$C$1</c:f>
              <c:strCache>
                <c:ptCount val="1"/>
                <c:pt idx="0">
                  <c:v>Actual Cost (INR Lakhs)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Budget_vs_Actual!$A$2:$A$13</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Budget_vs_Actual!$C$2:$C$13</c:f>
              <c:numCache>
                <c:formatCode>General</c:formatCode>
                <c:ptCount val="12"/>
                <c:pt idx="0">
                  <c:v>42</c:v>
                </c:pt>
                <c:pt idx="1">
                  <c:v>48</c:v>
                </c:pt>
                <c:pt idx="2">
                  <c:v>55</c:v>
                </c:pt>
                <c:pt idx="3">
                  <c:v>58</c:v>
                </c:pt>
                <c:pt idx="4">
                  <c:v>75</c:v>
                </c:pt>
                <c:pt idx="5">
                  <c:v>85</c:v>
                </c:pt>
                <c:pt idx="6">
                  <c:v>92</c:v>
                </c:pt>
                <c:pt idx="7">
                  <c:v>115</c:v>
                </c:pt>
                <c:pt idx="8">
                  <c:v>98</c:v>
                </c:pt>
                <c:pt idx="9">
                  <c:v>82</c:v>
                </c:pt>
                <c:pt idx="10">
                  <c:v>72</c:v>
                </c:pt>
                <c:pt idx="11">
                  <c:v>68</c:v>
                </c:pt>
              </c:numCache>
            </c:numRef>
          </c:val>
          <c:smooth val="0"/>
          <c:extLst>
            <c:ext xmlns:c16="http://schemas.microsoft.com/office/drawing/2014/chart" uri="{C3380CC4-5D6E-409C-BE32-E72D297353CC}">
              <c16:uniqueId val="{00000001-664A-476E-B8AF-9D5B3409C9E4}"/>
            </c:ext>
          </c:extLst>
        </c:ser>
        <c:dLbls>
          <c:showLegendKey val="0"/>
          <c:showVal val="0"/>
          <c:showCatName val="0"/>
          <c:showSerName val="0"/>
          <c:showPercent val="0"/>
          <c:showBubbleSize val="0"/>
        </c:dLbls>
        <c:marker val="1"/>
        <c:smooth val="0"/>
        <c:axId val="86833727"/>
        <c:axId val="86828447"/>
      </c:lineChart>
      <c:catAx>
        <c:axId val="868337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828447"/>
        <c:crosses val="autoZero"/>
        <c:auto val="1"/>
        <c:lblAlgn val="ctr"/>
        <c:lblOffset val="100"/>
        <c:noMultiLvlLbl val="0"/>
      </c:catAx>
      <c:valAx>
        <c:axId val="8682844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83372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_xlchart.v1.2</cx:f>
      </cx:numDim>
    </cx:data>
  </cx:chartData>
  <cx:chart>
    <cx:title pos="t" align="ctr" overlay="0"/>
    <cx:plotArea>
      <cx:plotAreaRegion>
        <cx:series layoutId="waterfall" uniqueId="{AE55DB46-5E63-4E4B-8E6C-EA04F91BCD8A}">
          <cx:tx>
            <cx:txData>
              <cx:f>_xlchart.v1.1</cx:f>
              <cx:v>Amount (INR Lakhs)</cx:v>
            </cx:txData>
          </cx:tx>
          <cx:dataLabels pos="outEnd">
            <cx:visibility seriesName="0" categoryName="0" value="1"/>
          </cx:dataLabels>
          <cx:dataId val="0"/>
          <cx:layoutPr>
            <cx:subtotals>
              <cx:idx val="0"/>
              <cx:idx val="9"/>
            </cx:subtotals>
          </cx:layoutPr>
        </cx:series>
      </cx:plotAreaRegion>
      <cx:axis id="0">
        <cx:catScaling gapWidth="0.5"/>
        <cx:tickLabels/>
      </cx:axis>
      <cx:axis id="1">
        <cx:valScaling/>
        <cx:majorGridlines/>
        <cx:tickLabels/>
      </cx:axis>
    </cx:plotArea>
    <cx:legend pos="t" align="ctr" overlay="0"/>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_xlchart.v5.4</cx:f>
        <cx:nf>_xlchart.v5.3</cx:nf>
      </cx:strDim>
      <cx:numDim type="colorVal">
        <cx:f>_xlchart.v5.5</cx:f>
      </cx:numDim>
    </cx:data>
  </cx:chartData>
  <cx:chart>
    <cx:title pos="t" align="ctr" overlay="0">
      <cx:tx>
        <cx:txData>
          <cx:v>OIL MAP</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OIL MAP</a:t>
          </a:r>
        </a:p>
      </cx:txPr>
    </cx:title>
    <cx:plotArea>
      <cx:plotAreaRegion>
        <cx:series layoutId="regionMap" uniqueId="{00000000-431A-4673-B4E9-494EFC9B58DE}">
          <cx:tx>
            <cx:txData>
              <cx:f/>
              <cx:v>OIL MAP</cx:v>
            </cx:txData>
          </cx:tx>
          <cx:dataLabels/>
          <cx:dataId val="0"/>
          <cx:layoutPr>
            <cx:geography cultureLanguage="en-US" cultureRegion="IT" attribution="Powered by Bing">
              <cx:geoCache provider="{E9337A44-BEBE-4D9F-B70C-5C5E7DAFC167}">
                <cx:binary>7H3Zc9u4s+6/ksrDfbr0ECA2/u6ZUxVSsmNLzmJnnReWxna4A9y3v/42bcuREFHycVwVPxzNQ2pA
QwC+7v660WhQ/3XV/ecquVkVr7o0keV/rrq/XwdVlf3nr7/Kq+AmXZVHaXhVqFL9qI6uVPqX+vEj
vLr567pYtaH0/8ImIn9dBauiuule//d/wbf5N2qprlZVqOTH+qboL27KOqnKPc92Pnp1pWpZjd19
+Ka/X7srubpevX51I6uw6j/12c3fr7f+5PWrv/Qv+mXQVwnMq6qvoS/DR8LCtimYZVocIRO9fpUo
6d8/Nmx6ZCPLwpgQwS2T2Hw99rtVCv0Pz+d2Nqvr6+KmLF/d//uz39bcfzaHpXLvFu6qcZrum9t1
/bUN7H//l9YAK9VaNrDXYTn0SIf+S3hTyVW6Xv/vY4+sI4ItyybYvPtsY49McYQpYxhb8OBO4Heg
P2Imu1F/6KjB/tCu4/7l3Z/H/V3o3xThag3B7+NuHzHA26KM3+NOt3SeH9nw4UisH5P10HfoP2I+
u9F/6Kih/9Cuo//u5M+j/2a4Kf5dhdFKrlH4fQEQ88iyLWAcm49Q27bYEgDhR1xwTE16bxia+j9u
SrtlsNlXE8PmI10Sb/55AZKQvkqe0QwMhI4E55QzYe3kH35EmY0wwehOSvZaA+7s4M3B+UyI4L6f
Dv998y/Qv38B0CfPTEFYHI2QY8buoQVsN9wuvqUgEMvG400H8ObwfCawX3fUwV+36+jPXoDiz/0+
q9a69/vsg9kRNceAxqa71B7bYBUEISHunpp4PfSd2h+czW7k77tpuN+36qjPXwDxL8N/+2dkG0Bd
YIsQhu/dKsC6ofFIHCFsMY6J/SCUTY0/OJvdqN9301C/b9VRX37/80zzqQhleL26fvV/Vmn2/159
Uv+ufLVWwN/XfWQecQKkY/Kdum8wdGQKYpocs/Wgd1r/MK+VvH7ErHZLY+eXaLLZ+Te6pD59+vOS
eqeKdtWvUfp90cBODBFkUYuhOwuwtgxkDFoRwzam9x4DHm8ayOHp7JbJup8mhnWzjvy7F+CNXdif
qlcXN1n9bxJerWH4fQkYYByYEdgOr6lf2w0jesQIshG1dgem6ym9Uj9eVcHNq9uJ7pvfbpFMfI0m
oYm/0gXmvgBXclo85+7BwiAFTrG9toTt2IkSCFuJRU30M6rdNJRDk9ktk7temgjuGnXETy/+PDld
qroKXl3W188JPD8SEI8SC4GDuP1su3AInBhjHPy3tl975GR2A7/VWcN/65kuhsvLPy+Gz8O/N3FY
Vs8pBYKOLGyNubj7QArQ3gikmHVkUyxMYcGmelPvHzeX3ULY7KvJYPORLoLPL2DzcLL6Vz1j6gJ8
hAAHvE4NjWawnT2CTTWDv4A/2O0jDs5ntwTuu2ng37fquJ+8+fOq7war67UC/r5rHj0vsiA8EvfB
0bbSI/vIRJQhbv20iU3dPzSZ3Zjf9dIgv2vUEf80+/OIz25kuiri5wOdsiPTIsK0kXkXc26n6ewj
C9kmMyFeuvtoG+VHzGc37g8dNegf2nX0Z4s/j/6nWoblc2apLetIEDgcMLm+EQD3i6zRz959tBOZ
R0xkN+wPHTXYH9p12D+9gMOBy1V9Hb56U6z+fU7sMYFsBMMCcbLlXAnElkQgm4jRCcBH87GPnc1u
AWz31qSw/VAXxeULYPzTapU8436YWEcUUwpRzj2/bLMPgu3y7QZAgP/d5PqD09gN/n03DfX7Vh3u
0xeQf3CDUK7WS/99D2tBVpTacARskzvV3t5VIdM64tSyiK3lHQ5OYzfc9900uO9bdbjdF0A0sNfL
nxFt68i0KYVoZjt6BIIBzrE5g/3r7QfinC3lPjCL3WDfzV3D+q5Rh/r04593pafyWsmbZ3WmELbD
IRbj1r1uj/9sMTtCBE5kIG6HBJsG+WNmM4H7z646+D+f/CKBFxBKggSe1Z3iIwu4HBL865TNFvYc
IklmMQEB/J3S/yqB/bOZRH/s9ivyY+svqL8AivlUF3F6A2Hks+YLLEAX+ATC+PsN6XY4SeGxjQm1
1+UOGr8/dlK7ZbDdWxPF9kNdIp/O/zwTfZZhdXN9G16+mqdhsapuyjU7/L7LhSgT9B0T/pDJ3DIL
CpkcSLcJtD5+14LN/+nkdkto97doktr9R7rE3sz/vMTOV8mqf1bXYcHBC9jHfaXKTsfBTThMNpl2
ZPaYqeyWyc+emhx+PtCxP//+57H/FKzCBM4Hn89CIO2DLMSFjXenfUw4rkQC9sL3z7Vo6TET2i2B
nz01Cfx8oEvg09s/L4EvN/JmqG+es0poLFSBUjioDB1VHz6QbthINxuMHY3PLLQOrTSWetSUdgth
o6smhY0nuhi+vAASelOXVbFK9gct/7M6XQNTOJyE/YLFtlMSkBU9AvKBcpWxqBE+mg08ai678d/o
quG/8UTH/83nP28Gi7pdhdXz0RCcbGEOhbqUrpV8ywagXhG2bDaBQroHE9nctB2ezm781/008NfN
OvKLr38eeaeo5U34fMiPug2Jf+CXO2Rt8LEb7DPu2qAmQnCKNNo5PJHdmK/7aZivm3XMnRewbZgo
BLjTwN+PUv+3KmLiLsetAu2+5rHzkb4TfVP4o4yeM4lngDOANAexwVE8UNGGvRgMnjPwIxTdewtt
t/eoOe22nI2umvFsPNHt581LqJXon/V2AYiAEfDHY3n77Wc7YILtONyigfpSvq7tXbPlXaHd5aHZ
7Eb/vpuG/H2rjvrlC9gs3G8pF3B76lo946WacdcMp8Cc0fuj4O0iFQMfga+ASrr7DcUv8dLj57Vb
EHp/TSL6Y100J86fd+Ifbop6rZTP4D+g8BdUndljXentZzuANTgFi6CCYnafHYTnm+HToenslsNd
Lw39u0Yd8w8vYMtwrxeX1fOmmIBtCBQ0UmZxOMwcS4I2vYEtoFYIAltGMIXnlqkdJT96UrtFoHXX
ZKE91YXy+fLPG8L3G0jHrpXx9y0BsSOLcLhQs95Kb4sDthECaksx3aiQ37SDg7PZLYX7bhr69606
6t9fgClcqHQln3PvTCjccYUzNQ5Z7h0eGdKwwE0UHIYWDD1iIrshf+iogf7QrsN+8QKqqj+uqlXx
fMoO+QoLmMUW+Gecs8E9FB1hqOCFS8f3Vboa9gdnsxv5+24a7vetOuof3/x5inkPuv6MoEM+FD5Y
rMMbSAZtgs7hMRy0CaEliQ7NYjfYd700rO8adajfv4DDnIu6fNaDAbgrA+XOcIePboeYNkT4Nhxm
ErT7DP/wPHbDve6nAb5u1iG/eAmJuNWwioPnPc8kcFPMRMAd5J5YtvdXkI/m/Lb8+S7YHAssNr3o
4lFT2i2Bzb6aFDYf6ZJYvIAyaKdYDWGyhuL3YxkDbpIBv8NnvB+5wTEGbMDuDpr5fYoBnm8K4PBM
doO/7qcBv27WQXcu/jy5n9904dUz3t7D494WaijgyOsukNkOIEEmsLs1YasF/22Dfngmu0Ff99NA
XzfroJ9/+/OguypR6bNWg8IxPcCN2Fj6tqnpHK5pm+BLxxrp248G+mNmshv2nz014H8+0KF3X0AI
Ob+qV9eqWKvec7AMkAxE7hBG3rP5dkBj3JYOjZfo8e7bFo+Y0W4JPHTUBPDQruM/d/+86u+8O3vH
vb8vi/+9OvzwFqd9bxl6eNnSDPZT89u3NG28aGj/01tVhBMFreu9+9wpwjvpnl7//RpzCITg3U/3
L0DSvuPu9VMTA+x9+MjRTSDHhzdPjYNvOf11kLox3bHDzaqs/n5tALUeMQoHeZRDpRqDGuTXr9qb
8RFc7GFEUAikwe8BAVtAsVIVVfD3awFvL6FwJ9okkO6FdPrYqRyvPf79Gq7IQf7dpALqcsjoMMnD
O7k+qKT3lXyQw/3/v5J1+kGFsiphTAhYsrs/G3E1MCKcEG4hE9qvVheQsR7/6v/WoiijuCTRkrSi
9r25Cgtcknkdm37y1fM7bMwiFvAVSps8jB3F7cJo3HIgJak+JlJayb9+R1u2LDOSdFcb+O2YFSRF
d03KhFVvTqqzkoopnsllwor4OzUL/Dnp1If9Xw4x8s4vh/hi88tZgYMOqzZdJmVdlDPf72zXClCB
ZlFJvOP9g0ytANR2cxBlCA+XPU6XQYpS38mDyshnZZt7q/3fD6qxcxFj+4bYUl5L2cs4XZaiTudB
4g8noT18zEnSf8R5fgCqqVFGCDdGaQoeRUObpkvfx/FFovBH06f1GeokcbNGfdq/limBjBhujCJV
q6wBNqDLKAprc2bgzArfeq3V+E5AS17M9g8ztRgwzc1hitA2h7wNkmWCe4kuOZJmeuJhjlHqhh0z
pcMzZkTK2T/clGWNW4jN8UpqFNIPlLdsSp+RwmXlMKQnlcdq430U5JFBZnaJhEpPeqtMg1P4a5aQ
Y254fXdu0IFU/cxkTU9mqq4Lyu+yD3cvj/twZ9qbFj8FAwQbm9NChc1J06l4qdLynTQL20VtZs5q
v+tdIc3gANqj8HbwiqnxSjKYZeiLRCyMPvjaohA7PoOx9mO7+8vh6sz2GjzeK5+QJl7igNBZ2Mbx
uZ080Xah8mL725OuxDnyArGg5dC7FRUychIDkbsd8KQAdqs7HmvNNgVgci9oFI+sZYk5za+soOpV
NLciFIfzyJZ5Uz0RJY0jqswOzbTPo2UQN3HjVF6QZjNpZWZ+QMWnxKDRA+5El6CsjZacJ0k2Ezyr
jJlpdfjAAnarKgYPt4WUlB7xEMr4wi6BF1IV0plVGd98bHvnAW+/71emKXlovJDiMK5l2/KFZJma
kT7PZ16YZbMwkeEBoEbR/moM8H6T7YVkXhUVoYWSpZ0U1LHy5pNdNdm32K/bmcrUMVZdmB0Ya0oo
mn2bQRZbknbJMjNkeWKr2P8m/cY/2w/WlEg0s86wlTV+bSZLafnm3OjK0DUJ5q6vmO80fp8e7x9n
QihCs/AG+YPyVMMXmATEIbSMTzxu1XOe1OFy/xATQAnNzCs4K0kME8mlLdvosiVG8L5u4sunfblm
5B33yshKRbfwUdh9IenA1VskPCpO938/mgJIM25Mq9I0OztYVllmCO5ijyl2bASD3X4qOI8qa65w
bqBPQWv51Y+4KYX5vRwU71yWVDW+LHLY8hMnNEwmvoeJAbvPt3VXDOiDzais5cn+iU7Nc2zfcO7U
C3EijNxcGKL80ZmZf2lU5BuvouGJA2gkYcdx4xmYoUUXG2jZ4KQ9iWKELuLE8J+oKRpD2L0MPB4V
eNGnVnlaGDT/R8S4OLCAKT3UyGFocSxRK6ulZVaWE+S98Y0OeZge4INRnXdwz3gqsimAnHm5qAhP
lobRIOq5npcKr3L6wLMyJzCl16zsPom7awwHWWRw2ijJezHfL/0JuhAaXdgFM0oDJ/WyrczMUbXw
b7LM/miV3L/IWRC9fdIwXGMLq1SwqfLSeplFheeyBqWOYEN1msf5d6OovAP+aEJSXGMM2JT4gWmm
zaIdoqg+zbmZ0dyhFGNJnziExhvGUOQdSwpvATvF3lWCFRepx4vggDJMrUBjDaLaohOGYS+iLmzY
vDVq1hynrZfcvXxgMraZkDfXrL3HlV9XcQS6XAm/+pIjkgQnAW6Y4HPaSiFXqq1wiw7IfYJcxovs
m7rdstpTXds0izQqs0+DQftl7oXoY5ik9gEin1qRZvvCqDqWm/mwIHZtuh3FjQuuu57JMPvY0yg4
QAJTK9FIIKAQg8uChOdZnn42avJJeKqYNb75tN0P5hoNDGHap6byo/MmDL+KhM0smg0ODWEn1xal
ON5viFP6pdm7pyojqFM/WEYdK5eowOqMF6Y8FNuMVrCDy5hm534AVG8VhnkRD91nIVM5awPvurZy
w/WkhOhwaGf7F3Kb/9g1lGbrLc4Dz5cqOk9C8wuJuVMX70LuK4eIpnSslH9BseWwzlZOXovogH1O
aBvTzD+NBhljPwmWKvGoU0cVdj27bN0+6952IR6eJqbxUtem3eSZMeQRS/CFmXbJhzLNgq/cjswD
VjmhBEwjgaT1/cJqrWAZy95IZhjHYXbCO1wdQmlqgLF9I6bwLT+3KhpaC2XY8h/cSECo8A38fb/s
p4SgmXwQ8GDIhyBY1kFqnKC4sRy7r8KTqrb8eavU05iFaSbv2YU5GJYMztOmILO+y97T0E9nXMSV
2+Q8OaDJU2Bphh/ZQcUtpuJzEZTJSRVZ4dceIusDvDWFlWbwAe144QvPPweHaLuhTBYK2cZxy/zv
ac25+ySJUM3ui0AY0g4ttUyamttnIBdrOOn6BAY+JlZqR4EzwP6ZFAd2OROYUc34cTeUJCfIP29a
G7tWK9AigQzt06yPakYO99Ai3wqweVH7RbeCY7kQuUHMIbv6NLQ06xYEpx5DGcgEoiLX9OKvOI7Y
Qmbptypi6IBMJjwW1aw8EBm3IQ7yzyGoC05qy0RzPyiJG6FezfcvBI8Wt4OEqWboXRLG1pB0ZCE9
ZVuQQK1jXA7zpKV2z9+WVadU71BkxfU/nV/K8i3xIsiAnsmy5JnvFkNk0BPB4iQPHXjPTdG2zhCk
IsxnkUh6a14Pbc5XZlu2/XueQ4HpmZ0mcfI1iVqzPuOQwbO549GKIOz0AsNLbb1M1uLuvsxksDRq
767VjaveoLGYWKLBrEnO80Z9wUVyEZue2xt1c0aS6ltimSe8rjpHeuWh8G9KZhrltFbEmdGH/rky
jc9h2fszbAXctfMsOyCyqRE0tolZKVnS2say9vrBbWsjmnlGGZ1ExVAfoJwp2DTKIXVJujTrk/Oy
Qj+YbH3HzAynbvPWIT613BG4irW9Iw3KDij7BCEQjYBauBjdhJlnLElRJReks1DjNLxWTwubic43
MSWhHfj+ec98deIZ/ENsZJCGSpVwk3GF++1pQjhEI542GIrBQ0G4bDNVpN/swIqbd3bkqzxwu9z3
GvPAQOO8d2g20RkI5A4JfT89H+O02kfvPb+R8xjVH8vO/tI1sLm1x5b9yxqnv2u0cbkbdpRnbdom
AzWWKgviGcsr6qYU5G9GwnRN2Na6Rdav9o814e+IxkgogRRJb0Js0zatmFUoOzf9LpkVlvLmRijs
p7kIolFDWcui9mmcXZR1KB3l8e6St8j/sn8RU9qs0UCOSs8OE1NdYNKopYikmKeI1AfEMSV8jQI8
2ZVNYxCxCOxI+nLWG3ZJTy1LtvGPtOU0+N7RxOfqZIio5P0soKpp2wODTy1NI4c4GixuRUN2IWgZ
fKxhpZDk8Mzu7X7kRpXaoWqWxgOxwZGysjy78GDjfIrh3Ea6WRmlTld4TzXT8ULDpj7HrUVVALn0
Be+thLhpQ2J1YqZBEjhl7EXWbP9aJqCydDbwyoHaCQOoYgXZZ9X46rSUNLx82tdrHIBxGcdxkhUX
8JtL4pQJUsVuVuO+P8AxE1ZvaVbvU6JQn6Bu0QxYzAZRC5datHfrug6dtCbfJTj+k/1rmRL7COEG
w5AIkmh+T/OL1JbG8cjNgWN1fnTakYZfPW0MzeTTnKoCXvkcLocGchifkO2JeDyDwAKCFlmBuu0f
Z0rsmvF78KKJEBS3uAgN3M9Nw7RyN4vS0nf3f/8UVpr595BcrBMcDxCz9RQOvu3KjWVTurBzjw9o
7tQQmpFjGrTAwnZ90fceXqTc8/6Jq946KwJwogfUawImrFl6WHcBLTgqL1Ix9DPFG2ORxalxgN8n
lBdrJm4SZVS9X7Kzzm5FHM9AhdvcNQr4qRrplJVPvVMepmwoZ3nBTHWzXzTj3HewF9YsPjSSoOvC
gX4cjC6ou2PU9knVOknEeTDucQ3PzmfYAP6s35ZdKGjoZsPQ8fcU4i2WPi2bPv4Iw6YxpW0svMFP
IOztSADZzZq/hbvv/gHdGL9l1xpHndkwVcW6oeqZiM9DwPi4x/xYNEF/FkFo3TTt5/1ATolvVJqN
QUJWeIbXKVhC2mDXT4vgRMHZkeub/Y8OhpTcIAc8zpTMNFogXFaZymCToODn7Vwvzc5qBZ5GxRDb
jEPhPvk+dIF0Gm/4sX91U6qvMYSycqj0GVpj4Qk4ZT1VqBH4q5VzIg9Q0IT9Yo0iJJQ5VqTv6bIx
2sZVMRzlH8deb0ZOVlsNOmDBU0LSWKJs+qrNGxIsqReHdu2YhcjL9ExUNq2P7Sai5k079CLojonf
WsYh4kDjKnZo4FiytakcEHpSPy76cunbUvFqFquc0uDYCC0h5mEa19ZZAIU1qJ4j02/r+N1QqKiO
IMGYh8k3ynFJZ6grpW8fUKEJuMe3SGxOyETJECKvzpYBiszWiZqgOkkL1lEn6jJxsl9p0IThIY1c
oMgFUmOytRdF2kD+5C0XLK8v4yDPyDdl16xSLgsGksD2nVQ1y5wqiUhfO7kJoVR9ivuOeZd91nT0
bdoPZl6c9F6Wxd+6WMZZ5TCzQGI+9EpU5vH+KU8oyO1KNq247D27yeXwHsgwVuSsiovGklCdDJUS
8ZlPDJEEs7yBjQxxi5KI8lA6a8Kmb890NwYOfIOKIEj9ZZV3ZiePg0iASgL5cjQz8kCaPwiPRBEe
ZxjxGrwPrlLvJMmF6PMDOjEpLo3CZDHEFZV2vQitOmq+0bQvm9ahGQYxHlse7sJTEmXVUC7bxMed
4ZRBGEVnZd0U2WebRZB+dfqqgQpiZ6wc/BGWddtdwysQ0yycxz03LSdMO3TQmidICWk82PZWXrWW
FVzEZd8PTl8EnXKYrdjTvNJtFdeGTHzDqvOssOPLEg/2MoaaqGQuVVB6s/3KhqcWoJFeGHNPhQOi
C5O0uWxnVtv6hoKaiVz6Zz0xK28J1WA+bhdD0lZR7sQ264p4nlmJUUH1lOdXop1j5MnBcJpewuuS
TryyRWbqenWYDG7JIlknMwGsZ38uapvVPhyPZFGQOkZre8CAGBsRPSm72qbV24Z5XKZukpRpZLhx
TMzw+/6lTq1UI948EFaX4IEtIZrt8Sxm1CPzpqnaD/u/f4LP9OrQOu8sOwzC5NIPfZo5JpS7fIEK
l7p1CjOuD6RkJsjB1EizTeQgpIjDZW3ScKb6QjgxraRrqa4/xiJ/B6mu7kDIfOsadriM8Yr6JkNT
HMhSQYZzOaQSfvXlmNZhVX3wMKuxOC3LoumNucCQ2KpOek4zKFsMe0muqypP8XnVdRn/t21D2Mw5
CTdiU86ayLQD4Zqp8NGXLmpb2jlMBREUb/Z+2BrxO5lY1o2qwjqgT0uam6Nj2LAgFaZ2PVRWdFl7
bejN6ryhxYJ3oHsHHPqEhxkvvW0O0IPPLFkZhkvqKzJXvPwqO5DNUJNLBT70gDAmtNcc2zeWAQVB
ZYLS2oaCFRKfFFmUWS6PSnSoMHJqFRqR+bZQVQ/ZvmXldYbLmfdRDASd+iI+tVCRH1gFmlqGFsT5
VjEkfjygBc5S0nbHHs4l5EUV3Db5R5ImlGzWdl1douMizQb52S77kEduHgYDpAERb+3kcwq7XpnN
/bAzzMoZOM65m1ZmZB6Y5NQcNUqMar8sYy77ZQS/RnVsCs9OHIH69st+npgyYY2H4oBDHIKGbmn0
vf0e6qQuG6u5KVAxHKeDp1z4+ZkD3nS3TOFVpts6E2YptktbBktW9EPnqC6tkxOaxBKSdxaEQ9bb
Acks6A4Ywm4CRHqBaheoGoVGWiwKA95G7FodR7Eb+7EoXK6G/GkBNPqlUNXv4t6TAYcatqAbCKwE
wq/rPiw5HErYdqT6UwF1eu3HBg1lEjxJKdB4yW/T/ljuEUja9cFFaHtm8TUsyiK4IIXqnuToka2x
SFqLCqIpz17IICguqWd1n4vE/7Rf5aYko5FHmnt5UuYmBMHc6E9YWJ5C7ZW6rFVQHIBn9D+/ugo0
XtfbhKfvWVmlfZYuDCaVd26pmmeroDTyunMiG2XoDHjYDhonaHxBvsoALv21T9Q7jVMCQbquLy20
aBN499MCfvg1sJ1S9GF+GTUxb473gzhlTRotVOPV0MQHCZHcblwIYT6LqPo0RIAhNg8VaE4NopED
vMcbpD4M1aIXDWFfcGulYej4bTrI71EgbWtO2tiKDvHxeJdnl9z0gtYuIGEJ9djRmWSy6m4y4dXD
iVAeHi47BEVyTt6Y8FIzx+B+YTdO7gVRE7pVl7VklZIK88SJvNwgH5sUtc2XIWgiAZlI085jp5V9
16pZBKbP4tMYynBNN8mVnwh3EIHoP/aDFZD3RdGGWEJutDSA6YNMpgmbe2GZ+O9QIxH+t6Vx08wH
VnSG/F4bfZ3RK9V7Qe7WXgk1pjKDOi40Qz4cFnzDEavVt6HO/Kh1Q8SK5iwuJGsOmOnE9Ql49ee2
osdQfNPXNM4XhumJKnUIztTwnhS+NUApWZYFvaMAim4VV0xkgRMwxMi7ok/K8C3GsN393IvQ6P/x
IhqQar5fNXd7LHhl7PakTJ7APjAO2cewN/3zsOchOpF1jZIDqj/1/aP2bAQfLMYKchSIfcQGHJ8d
w+s42xMopcH5bP/8p7RQIz+DwplYX4Hn8MIiYdKRcAWBHFs9Fnbs5FWP/MKF15nQ9EmhOhIaH/LU
9JUySLWsozKH2tM4p998L8kTBzVBdGBRU6DplJihAYd+VixEkDfzDDZNVya2Du02rJERdjCu0Fiv
9gZI0vqiWA6SxrR1glqE4TsmoKDuPIZMTh+6mNuxtTRFwy08M1rLTDrHMERWw/mdSOW3smuQ2X6D
ys6aENeQpidBg5QZ1pDXsCWZA/515tY5hcs+vLSs06iOu7R0atql3blKKwOsHCrRusu04eYQHLde
AOnHkhRF1bmYZDFx4qCLcASn3iXY+XwIK8hCOj0uLDEc0P4J76aXEpNS2i3O6mopkyD8zCFT4ZLG
y0KH1kX2RAvQeNlmULvdU1wswG92xrXCsNVbsazKr/dbwO6gEOmlwo1lRl0RGP0CjilacW7UXJYf
4Hpm4DEng4NKc67gEljuRGmDjPRpGqoXDlewL29SSeE2oIoh7e/0PW7KZRD2fn65f1kTNjBek90i
joYZRTvE5bK3c3RZYdgnwW2umF497es1XopEBsUqeVssaYG+Vpks3w0Uqnyf9uUaKcmyRoQGgzgL
uTF89QK4Z+gMTcTI08IWvUoYBbw3M8vzF13a+/IDbexcpDPTjyPujnWe45vGH279frijhM2bdVMy
0HjI7FXndV6koDy8jZkLRlmwD4MtguLA1b0J++MaE8G5cJGl8LvBS5blvuWkvApDNzVQCGcbNuKH
anim1qHFX/C7YEVpeLV3UUdxVM4hgZvIt/CjhfjQ1cgJL8Q1G4ff7RZhFhrRUtbRty7D5nxImHJb
D0r7aDec7hfHBFp6sTCD3a0NK/Au8tRO3NRrwpk5pGKu4mE4oFkTwTjTYhRiQtGpX5TVIvDzOkaz
3PCRuEppGtgUcqm23bytWS97yJEyIb/URAk433va8jSLz4028gM7ERdxP8Ru6Rv2W5JDrYuh4vzk
aUNoVu8xRmJmCPsi94bmzKQ8OLsFL0DNoWzLlJA02/dTQwKAhMNur6RubMNVS5Yo6sJFyKdVC0MQ
qFFj2pEYqpHiJcT59Yeoq5PKNeo2PVSUPrUEzexDwyjLqBP8wkuKyPUHD4qOSMecyjyI0pSeaYaf
Bk3vQ8mZWnBV2pdVU9vhlalEYR4bVWX4P0jnBcPVUFAFpX0S7m89Ucc0JoAr2EVeNyY+g0v//Kxv
Mf6Y2X1wWkk4HdyvYxP+mGlckDK/MLumkmfwZs/O7WUzS3KczHhb967lt8cxfeJ9WPhhvW1FiM3B
M3zQtY+YVMaNSor2M24getm/kAk10GuGWQd7p4hW6bKgdhRdRnEqra9h6pnl236oguSQOt8eqO2I
R/XyYfBaKZzQDvGiKlgob5o6bsXCh/jFO/YqqJf9QI02wOhYDhnCgYMkM5ov0guIek89GRaDE7cs
jz6IKvTZaRdVcfsj7yM/g9rdLFH1eVTYUCc4g3SymbMnJYfhZ2y3sS/7zMyqipMLkzTYO41LSHA7
vjK5nD0Nfo1ITFZZVQrJyYuatH336f9zdm1NjuLM8hcRIQQI8Yqx3e2+zHTbc30h5rILAsRNCCF+
/UlPnIdevsFEdOzLbscGsqRSqVSVmWVJV0fHDGA0vi/KJvh8e5SVq3EJSO5ynZUV3OyLwIP70bpR
/1JXrTq87+sLT8L4TDs+txkgeXkvv2hbhORIqOjNOwdY+BHi6rDoekNfJdL/xR56AxE7ADm9VURb
KWS4wcJhgFpWBH5QhA/DXIz+y5BrwuZ9qRj3ErQDnN2d8Scz5TtkKviD75R2VMcGcIAaxuA518Ri
OmaADPF+Zj9Ebb0627VBCh/xuQO+H+TWtglTR8RuNRAg5nMiSfhxzBt0dN/wSGsHeeGRrKr0CExR
dpZl5Dz5PBLPGVf918rP7UY4veL0lnDidvJCp8+y/GEMpdqVaZ4dCZvMyeuacR9Nut8ZvBB2t61q
ZT5LcLE/W/wzCvfk+wTnfZhdL4b+w3SSPkm3csVrgyyiEdT6iZG9U567uitVTOuxCmMVeLmJw2De
jBxXzt8SWDxZmg+FXzsn1ykqFwhfqfVeRSRVG1786o/+4lz9hRtpSFFxnRbOqeq9GZbn/sO7vDv1
UYoMk2y2Slkr5Rl3iSNmZGz7wA7kIRuiJkA2ziJNcleWOnQfKRVzdFcSCJZksWnKMnfjFKk3GL1u
WsoSp3GKsN/lY5sWdTxFEGLYtY3LbJkESAl41fl9lrP0RwEAdZkYqnMqcyESifzGHakaOyRFCcjT
7UH+JPT+tuQLp9Qq182oI9pTCOmCiKOE6Qfuq2JN1MvYZAETP5shE/YQNrnsij0BLoHFrk9Vk8U0
03PxlQIcYg7z3IgxSzLqKpPkTulyGbuOSOf91Flth0eJIHMaYkKEaT/OLRe6uvP9XBXpqQCgt/43
6ETKk7ECxfAHAnY6j3vL/Tpnh0zwVh7w6jLZp8rX0v1UDR2v0qMTopr/Mvmhk1e7aByC7sBBtg/o
cRilMb+byacpf3a5kfULwmg69numSlf8I2bo9tME4hDA4vsOdEDYfmpVnv8swMogL8JzuuK3F9Ko
uEdSx5dFHDZtRz+acQidOmktXmQonQFAcOQDksbtzpdN5jy3SF93X/De4d7u2hKxK3dp1/j5XS0g
zd3HlWgCeppnnUbPeJ62vgVRw9OTd/Q6LcbgoVGia7+XNEj5sQP5xf8STl5aD4lRtnfvCyxAVyeV
D/WnL7mTpcOJkKJISRI5gPQ8DE3r82eUwrz0MHRkUF9UyYum2/eFHhq9wyvZjInySodig4nIVLcL
p8G5ZpYrZ34qJS1ylkg5tsML3jWiRmkDIBQvitPGYUUVk7qoiw37u0Z/fzO/xZXlQ7p5LoacnIax
hpMsImPZ17bkubzX8+gWPC4s8ZnYmcEivotrjiCq2nv1UNUfbx+BNa+2uHFcJPxairr9A2vTbqe4
QbJ/apt36rSgidl/gy8nZyWJUjM/BHpMw10KGEiZWDctN26Yld+/BKwLz6e+aErnxdfMmAMevIPE
EgIcf/euBVpC1X3gs0RX+cVDCbc/H23E8gs4DDDC299fub3+FG3epN1JL4O2m1xzGoyYvHxXs7KI
vBhc9hF5zkHQYCODs7ZSi+uFRI7iym/tA2eCqX1IcIQS8Pv1xk6sXF/eddw3E8nGPtVe7bZnLYJs
h3ICvZOcDzvCi/EOekBbohJrC7a4GQZg8iBVkI6niPKWHYo8i6KvtfELs/fnotriRa0t1+JqaFrB
mkqa9rWrvRIJohrgslhkwvl5e9//VE3/cvi9xeFPlVJBE0r5Go08HPm9LCtV0u8NK7OsSmpOaoMn
lCFd1/RxmmneYHgSVDSOStWVx1nmPQzFlnwq/sXh4vw0wHc0Hw3S+m6iEEm4cZu5hfeE5IPODzKN
/PQrdMb6Fz+t9HzleCAK6IARoAkXwTidRWgz+om4Npue0tpFZT0WtGyDPIYOICGJ6KDzN+2aYMzo
d6tJr5FYGnWXmD5kwylzZNH2Rz1HQw/hGUzo7Euk1b6mEMuSgAkMQBLtOMJsr79HFM2KBy9CLdTf
28YaVMpULq0b26Yf6zkxiEiGbK+Yc73flB2GNk4jlskjgJPgp8cVJUOXdIhIzEEBOU5Ogmc9UL14
y/SfMsCasgHObJ68V9lokh1bcHTqhEc1RbEj4yRo9sguCMTymbTEnvywjbz6PuVSllNMgEpsDl3V
AsF63/PBdZ5p1UMode9LNki1z5HdaR2A6twUNUJuFRBhQMKF5SsYWnX1D94jdfSxHCXjv0xnSThg
NSM30jtG/A5116z0kHtUbWrq5ii6SLafQoTHLohJvAzLYJ9WUMADtTRUbbELAIRv9jrno1bxbALg
sB/HYSyb9qM79EVaxYjgwnEjGl25m/6UpN4cZ1o4eUBh+a+iwHEm6CG6K2kEVl0eQmdLg1QBkPsO
0oUfIpFuKUX8gVT+5VAsqQ80s6ydfBOclEib4IMJiGGQr5PeRI5lClW7NFaRFigrEV9iVWJet5be
MU4NryCH0k3t3gq3ho4NZA/9Y1hCe3J83Tiyf7+ul8yJCYniTHlQSMijUT1T2snexqWjsxDbLwKf
3zkO9VOR9KZVSB1RNtOJIUseQZbifcmMJY8icnRDobNZPEIOKB8eCymmdF8Unbb725NceR8uKRJR
IaZIwoU8FD237J9qcAPxrc1UWn/uVcAKC1cxhh08PGBF195r7yhfXFvEv707BmeEcEODXNIMjZg8
1hr82ViTNH1fmecPMPaNMSvo6pmZueqMZxRPtJtnbAfVVLOlzvPHPv9mt4tLCe4rqGmO4nwzqIoE
TzoPBzdMoCwJtdS9RQgd5Hck8pXj7bKxbTjdmcmGEMHojAzi0gs6/IkJlFvFUbvQUbNJDSGvsYwd
L2vtEfmZMfxZjcHUjnEKFxoVcVH35OsE15uX+zrIM6A34QVTSWOq5KB2PHIio+PZnyKOl36o3Hu/
poXY5/5UkFNDqsp9rqyaw3kjBlhJFtPFpUm1bsO6LugLKzkuKkjk9BOBHhIpyjLmdNbixEjp+PTe
UchgPbjIcNRb/MuVAGRJ7UjDquZZa9SZhc6wM2Mx3NtQZnuXIRneUr3F+V2JDOgiZGYWLN925P25
VBPugryNHp2opRvM/JVZLCkcHIoWdeEI9syy1jnQnl3SAV6v7EUVt7T+fPvArY2yqB4BtT0Voifs
ufOmZpcGoPVA3oDsyRDcIxNbb9jD2jCL1Ayeapb3Rcee8awYYgpNmX1mxBB7zHyK2iDcuKtWzG7J
pjAt81Q7q+6shrKCsIBbhd0Dpx1RMlZo+dt/9Uti5b5TouVTPAfhoJLbC7liDEs+BTCQwNJPQPNR
t47+BS7bhkld4aG4sYJr37/+/a3nwiQAt6L8JatAZS0bnX6Yezyu3/frvf9+3YQIQISquzOiv+ze
qLw7VmxSG6a8EqkveQ2mHwxy4Tx/JWhq8YGKa15OONBKqiNe/Lo9g7UxFlE0r6vRGZQoXoEIG77b
aIaMHAtc++9A/Ixv2NfaIIsTT0s6hLXTTC+GNW2YCA0Gy6EvmqxNKhG17xNnQYfR/+4Ga2fShiB/
vtLaD57TtrQk9hB+X24v1Ypuo7vkFXA9ySgHXOlDOlzl/gAZcC2572gH5Dyuo6poHyHNpC6NbdNJ
xNRt1JSEUteAFGlSeKjt8Xom1bHqxdxAfc71qpDs5pnL5glAtwGJ3ds/deVAL0kJPHDSonBU9qqb
MIzBtfjCJmg2+JFhyMPgLumbYD/Qbkv6biXoWfIHDIt8x+AgvwL+o55VCgcoar/Ypy6oY7QCjWWs
2PsEPdwll4BpcMqmAsdCANzAk6zSqEcx3ClbGd611Vv6DBnkLV6t5MV6ovKngwVoJo/2gBsxKwDO
bUzID8g2dIIi3QCqByKJnJbvTPpfdejfuiytC+4XVrsvqc6r6dmabA4Tz/E8/66uAlHd37aRlbtl
qXFtoyHsTd21Z2KF802KwCI7IwwPT42dexLXYMtseeE1+1h4GVpmoaJN4L+wNIJV+A65t6362RSG
vnAzfhqGTQWGtfT8Ur1aQ0GCSVmHL7KRWfOVTEo1O+L5FVMQGKjoOCZcgu37QnXjD9UOYppl7R+x
ykOR+JzV5VfpBKM6gKkEwbodp2APngI65dlGJunv7hAiUf/dYNbwvFUNdMzLEMFoV8x2b6J+Ql6c
bQl5rA2xiE+En48SVZDmjBewc29lefVXaFNy1yNweec0FsEJlhXl07Roz4JmKiEtHG074SlbuM77
CAXoHPTfleL9OHgjNJnPIJ3OLzoo6q8FpJEPt0/A2iJd//4mNrjSFYbCBPbM+0rsxdQAUs0Q8KJK
vyWiunJn4IXy3zEamrkzH9vyVapSxqkB51x6ABek1+owci3X/+DOeEihYRVz3OuJzL1//vyLTnHV
X8nvM3zpxk3890OPtvWLn1MRJGPyyJ5TrUzMjf4qA3WVevDDOArebX6Ld0wjqoJ3HaNnIgeQkFAo
eySdw5KxU9XGk3Rt8xYuJQ1wy5oglGdedyQpAXL07zwC1X6w6a3YUuBbW69F5NJUUTibzE3PHYfS
f8Js5NBYqRzFhDLMld6PdZcHL++yxyXPwLdz1wSsTs9sMM+Q/ev3qYP7c6iZurs9wt/9MFkC82UE
YGOndXoGnE0cZBXqfVYPZI9GJa9z1/v7ObRsw9RWNmiJtwdcbmJzmaVn7tgfnT+nxwj5wB3Ir9X+
9myuZ+h/kwbQUPivMcs2QqJ1UOk5tY7vIgc55vkuKqNi2FiutSlc//7GQYAdgQaLKTYEWJcawlR4
R0J/0dnNfbYVa6wNsfAPPJqJjGgdoU7bOQeVT2nC6755GIS7JXy0YsN8ceY1H5E+4yp4YXKqv5Ky
5F0ERLoWUbYbSNSSb6jT+XWT3N6VtRktzj7rAXW9Nqm4NOkI5urVvQC60u+czJD97SFWFF7JEs1O
pVONFnKYl6zr20vadFN/FJo4xU55Y+OA7gY/o6uKPEIjIkRcM14BJ2PrVu+0jIVfSMcZWRHUrC/S
96uHrG0+ctV2d8DkXG5PccW2l1h3CfrLHLlUXHhf9lf17fxUePW48fPXvs7/a9i+o3ARRf70Cnmk
9nen/eEL/GkuNkxg7fOLyEAjB2rTQNjXRtnpOxdNu+99lV/etzSLY49q/KxpS+UlDcuijAd0G1Bx
0wzlhnWtGPBSCFtn3mAjEpUX8GjLapcZNK5MmJx7N857FwCf903junhvnAufGwslnS56JaUIkw5V
lbsr7/99wdm1dfTbrzM3RSwmtfeqU+38BIVHHU1V9g10Q6AVdnsG9A8O6S8eeIlqB9dPOEZw9mpd
VxWPjW/q+igEgAXVfsxgBt8L4nblB5H6U3VfsiEU4KOlTqT3IGB5dJ+ihFMcieP7UYKkamBjLnxA
G8WUE3SlgHBX+5QVXeB8wIM2irI9mq4WRsQQdpLDvduhesdiFIDUPpKzyA+4NFHlsiF10se0HcJv
o9tPwx0HI+GT9UpFH01QoNsMskFIXned6tpLV+Qlf1CmILaPhQYQM268auzurW9I+wsJsLres8oB
hiFzWxbiJ06Rd7BZOT0glB9+2TSU6X0WzNU37qFXyJ5c2SgHiD+JELDYuXEfOcvTF5pTPh2btiX8
AUFy+I8zZL75qWfRll+0B4rOkVQgeENOZOrYB6MhHv9TRtDb6WLDJC43VQy6g+Bf7ckdeIN4q0FV
ju3YMJUITkTY/JK9nNpT51A8qHjY948M6mRPCis+nVUtTd/taQoVvEsmqqr4AMDU7CRsBJDkG0Sl
m+rYlFTScS+DIR3sTqFgCa6i9vv2Ls2h2xUjIa/ojsops9+bsB6Dj8zr5hfWNHN0yGTXF8fME3Ta
2ygI5kNZ4mEZQ02uyO5IHko38SOqaMynuXdOkJPqQYWISW47cZijFjViBjJUdT8Uk30yeBv5BzkC
Od3GOurmTkJYm5JwTkCqBANSF+C7HTlUpaFCJMG30iC5T0GHsq5qRv9x8nU/7bu5aX6E0zSyu+4K
N4prcOlYTH1ECse8Lgv5wXLLP5VuAc3TyRPtv5wMM2wC+/3F6WcPekpynOcfYOwKfd9UnikvCrVS
SLBk0DWHRQz2y5jr+beGNosfp86k02TM55rHhvvOt8zvRfuh0WXX7ljriGIP3p6Rj3pwszEBvLYi
sZiCpoUGZkCjXQMChHfMQzE9+CRyIYNJ0dktt+EUPaI0Kmzigf0JpBO1nT34k2rLEy6lDsJSHUSm
frWA7gy7TPUw18yaojx6syPUL/DWut+Rp+nOkYGQd7TNQvvBuAPkVv25D/H4KfBavDfWOGnSa2hZ
Psj2umZ9xGQP2ZhMRjtQusddIRnrxsR6ALwegiuUeReoESkR67D2m0LXuyKe9VB9nIH4qb9mrTuQ
u6DuJx9znEcnJvp6Vdd5OVdoMHXVmnAUXgn7pgVIOrGkb/914do/84qY/BTlYhYJMu3+7zIz+AM0
EKEoE4q6j1sUOelDm7ol2flDCP5UXVoMn3UAA+zqHP9/IrjfejL2IC55AskuL587yeWZTCIa8YMg
OPjQV0Nd7EfIPJX3qONbcpiQ1n3inTOLO197nsQZk9X82JZO7dO41ND9+NpHARRlS4la9uNc2e7s
zK6ie5h8nSde5Fh0oJKk+tLJbEKfHejCzsco10N43xqNnAK6rAQAu2UtJP1KNeLHe3p2/UMH7c3P
lehRAU07qqMkI4wolN0MGLxIDLvDZ1fT6osREBd1xKwioPwFpOjyBuDvi3WvMGET1fY0FYp+CV1o
SSGQAJ/iwXFMyjYugbXb8n/eYRoS9FPHX/2gVGbPqBN5SVmYFkJdoSv5O0OKRcAlS9IXvl94r0q4
UibQpfeiHav1+fZVthKxLAlHPlp2534+RCCCBGZXIufzHDjulm7jyhotuUaq4ExFfZ2f2ZXJpFLA
RdH6r4inISw2gpa1CSxCLuVp1xtNkZ/T3rhHcn1xt9Z7Z0y/bDpAQg1NEr/xXifqV2dPa+c4RN5Y
73Q+bHXqWVuk69/fxEMsV7QlZe29jgFt2yPOlBuW8qMj53mLQr22SNe/vxkCXBUU46uZv3p0MCft
DJBTHlK98eC9pu/+EgyxRchVMmBTy3bir3Zux4SKF6Xg5dCXD415RlQfDSn2ted8GyO+Bd1eG3Lx
1uLKpYCwag5qhnlh2HiLPgc7qGyTGC7O7uBakiFA+TY3xia3j8raPi0OvKi7K6TXDV9lUAoNQKyp
h7jhGe6CEQrrW5mqtb1aHHjiQba7LkDNUiKnKiahCL079JeUWxJyKwMsKUUQO3XTgTfhayZbYH+U
8pwmGYmaf99ep7XvL99YQVqw0lbgloWgTO44mUdzyEMCOafbA6wkc4LFkU8JD0M/y/TFjEG1F4De
fgd9pnmBCpo+StT1umQMQvEuagVZsoBY4KVNmmqMFoB5oPNxxAHKZBxmm5zF68r85QAt2xJoW3ZR
OHr6wrP0txoDv42F6dXRHyQ0UebJJhNa7XxwWTa9c1LXvXvjEIid+qIWQl8sdHlA7cYh0QPoufl1
2Nu7tJJ9CRZeAQp81q+CBpOSfrXXQ/8keRfeQdPpqQLdKbk9ysqhDBaOgBopWDDy4QLslo554Cl0
eh2fZxyXjRFWXM2SHnTtb4qme9p9pbhhgArg7Y50NhZXcIgh9RhzX79wWx8hfrnxhl0bcuECGrQo
1m0n/n9I4s0/LPq9ZgO86p8RISjSx9Lt4wl2vnGoVk7tkt6TBVWd9tGEIi4T1J5sKYTayxFlgY0B
VnZqSemxVPHJVMV4ycYSLUqzIpiy04wGQeTooGr1PnIuWfYLkOhImhW8Hi4k59nnDspz3+zMnVM9
19FGkXltqRZ5GBfvJOYAuPUSGW/OnimEP50dQLPI+N826hV/sCT0mLqd0KRpnC9kQPwNdc0jg0Bp
Upros1ezx7oNTTK01Zaw84r6K3pzL7yBUf2sdNBdlDW9eeWgeiEY7B1O7L3MZsUS8IlIeDYQROQ/
OPdo8KG0NYBAcRbWLo9DdNZ2Ptye/Ip3X7YR0BKwG5FqlFDy2buXo3ry8bQFTNYVDxUPPyJi3Thm
a8u88B0dsgFuMUiKNLriO5p1j1mDlaUB/Ser0x0yXk89Gd9X4/AX0UMzFf1UoQx24aRMX/TQhd/S
KLJPjqHBRiy/dsIWboNPE3XDUJsLGjAUz0QrwAOIW9p7BErNFop+LQW9JGaIEaFqyC25zGH3eeZz
GgNE6zzRGr1MEOBf/CiNhwnmGhVz8Iwmshu7tXKfLAkbkGZ0OrR/Dl7KnkKvToxROSfMZy6K18KF
ILwDPVz28bYRrpjGkrzRAQiczmFFzpDFq4H7pDuQK1yspgNgGEWx0jHB60SiLfzyisdfkjm4RGLB
RyLuTMB3ikuImzIHH/9TowSEu95BTmqfUzQIQTfUzX5x16v4L3HHsh2Boumo+jqaLqj7lzXZIdMG
Fkws6gCA0zgaNN7nkHAlXpSg0uDOjxDhb7JvyIpR56FqoiYfEwh8FTbcW+Zx8QL1UcR6G1uwtuEL
r8Q7OcsSJI1XPWZCXbjHnOrJqCgPn2YVINOA7Id0vyMX24UyMa0Y5/RHOUI7SJzGAp1370rgShn4
ANeWHnEI3BSWNZDND/RqF+aLaCPAk3e16UrxS7G+LjVEgaIMCCZAipH0OAE+fi1VV11QOvcC4jro
6Mz6ViDblpYEiZNsyJ0miKGpMfpV4veVHT9NM/DmWLZ07i7QhalU0hDdVAAxlhA+iDu3c6bfpVP5
DiBJAV4OgPOzgkbnLAjQlSoGLszJEl1DS7lBrVU23j1etbT7YSA2iYaR4WBbiILM1O9jyklIztRi
p/YaYr1oMMVGltNDCXKFq/ZlQRh4Oikag9dlIgtGzQsN0dZOxCTwffVJQr0XFcS0ARbrwnxoq14A
CvacL6AjZEW5k3U2QXJLdxUddFyQMWhfADNFL6sdukyO3sMUlhX7KhSIzTyWXZmzOycc8pLdMeug
IpmIEQR3/NLUASkV6Sm07rnru67oLWSqjcw+IKmbUT8xPJPQ3VX+EMiDy9Dh4Yi7nKLFgwdJj/q+
KYZpVDFkiaDtT9OodX0gF7jp2T4fJ5L+c9vq1oxuEbUy0vomJKw+W14eLPqmJqQeHCBU9LmFbuGG
ba9EEN7i5iGS2YK6IjyTgAwtZOKqQR5RKyyj5H3TWNw23dgHYiIWKQtg4Oa7yjrtxwbiX48NBLem
u4I3W0CPtaksLp3S2ro0NeAI/oSM9j4rw845ja2HTq23p7IywJLZwRHOZWEgmrPyQvcHqL1F/xq2
kPh4H55iSc6gaPZBfPTEffErAuJTN7Zj8RxVlUyv6rF4it2exophLfkXkqEQgVxYfjG1GnecQSS5
LNJ8l3OE8EM2iI2dX7m5ljSMDgKoBddzdoHwIjh0YMZen14lKeqERgx9TUIcWsnZhiWvXFxLAgZa
HxjToSPnmUOdLyaNavdIkVwRbs2vzAfXqnNt+y2FhNk9rbbwrmuDXk3lzesVVId0zIVrzjas+931
pELj8aNGr0XQJKId+kPvWt6c8nIr9lgbcOEVMk+HJOuVORsNPMR1wKZqPuprFy28c/uYhe4uxPMv
aKqthogrwdySEdGgS0dfF6G4pCILDzJLyQnpLb1HPzTn/rZJrp2shZNIBdjKvaTmLPlQ3BkbjM8I
87f4QGtrtnAMJkWrS9Vzcyai+cW1+bNHbMJTiQzVr84vDsE1mke2aMPyV07YkgChBChIneHywtHp
+t7PPX6ftn12XwWITItwc5yVE/Y/rSnQ+cJ4ph3OgBY7P7PaXqnqQsWS6hmZ+ZGeTE7uag8n7vY+
rbyIll0qqHXyOp39+tIY6iUWwHtEHPg66fxo1zNg5CKoMO5uD7Zid0tKRFMgFaVmPX1I+VwlJJ/I
gfjpt4pXW+nitelcR35zelMqK81Naz/ILsvrnxkZPf8YdUEK4WmjwEFFwA0akk2U4tzf6rGzYux/
ULNvRpXFOKkCgggX46Injcn65mW2MJHbq7b29YWDIJ1LW1fmSBLmQ/tM00IcKsX8LZ2mtSVbxgth
PdQcSqFn60LUzMzY8m4O6qNS6MYwMX2O8HrduKjWprLwCmVXopkSqk5n9BCNPssZekFQ6kMAuWHN
a8d04RfsmNeFB/LpJWVTSO4kdGpUBs1P2YM0jPKr39aAm0y62cgnrBj0khxhRJ3qDrWCS2kbAKLx
0nJ+Cs8vf9fEhK/v2v4lQSIVgYhqiGifoT4GpXkdqiz4mQPaPF1uD7BiAEteg2Y5s+DIVRfIT12j
cm1R9kdW5JqdjL2mrBM33wwh1lbsunNvjgpHvxSn11X0asngoLUM8tyZCiBPkhO6ETasGNmSylD6
RM5e7VUXMWv2ImWox2MoumBLoGXt+9e/v5kCyVLmuBCmuJSTXwEnMUTojJLVEHq4vR9rS7Q473bO
TCVRNL+oCnT3pOm5StEViAf8MNUs2qJZrW374txDQKZVIXr5vPBurh4lyMq7FOrEkNjt2Qm6Z5/r
2vc3pnTd3b8kA8ji3BNHgHrRm/yFqtwEscmFSk+BbcLswZZB5CT5SF1+d3v91vZn4QRQ+kcys2Hh
R/R5CJ78K+SAWq4ut7/+190BuP8akrzZfTMIxeY8Ky5ArbAj4S1JmolFd6JCb9rbQ/x1tTDENTh4
MwSPPBDOobBysU7I0bKGPXbXLLAfQM3Sy4CmuT3MX9cJw1wN480wWrAInPk0v0AHi9o7tNodyyeP
Ixe1setrA1zn92YAv4waXwIWctHod4g2O+C+BsNkN+6StY24/v3N1zXrFPp6i+xCKEdplo4abW49
E+T7vkWh/n1rdJ3am0FK9Lk0/jA5Z8QpYxdDWwn9UwFjy/a3v7+21YuzzgntdAVZ9jMZWYUr13fv
IR4Qg06/60z58/Ygfz3p2OjFSecd2BIqyPqLCoYirPdqjjp9YGqsWbfzgbuyH6A9xMd/NHdms6XH
urb7izNv63rQtk/5a9Y1ut5ldMjjks1yC+q5tv+LYw6YjysLY/NLh852BGrfjefvQEuO2Gmup2Lj
hl+ZxZI+wGYDwTsOJI4cOwjhIHGYD7F18IC/vTdr31+cdWPq3ubhHL42knsfyn7KfMCZevRTvf39
v9dfGNStFhY8AkpHmOt91Koq3GMbpRBoB0yv7RzobtddFD1SSESOX12A3vQXn4jRgyQIawddxgLq
3OmliBx/C5CyNt+FT9CQsW7LqvLOdEJdhAOjeHLx5k5uz3bt6wufUEJYRtaD7539QtodNEHJYxu8
702LpbyO+sYZpMgZBspk3hkPdegZ8xKsL9qW9dfbP37FoJeUAuEDhmfdjp756MzqiTl4vu6kqFGK
4Er+uj3IisNZivc36AvegB7uAdLkA9QyteQRXNunPuyhOOu177zCllwChvZxUQsNoY+i6kBNUejY
7H6hRTR4dyGaMOVPY6Wz7j01U+zL0hN4jmpBS/TOZZFFX3mj0H4C3IT5XW2ZWLSkDQwMkJbZ6uxf
CB7R9EMIWZWvwP9w5/PtPVmx2qUavpVZ6aiiEuDe4r4HafS74fnWk2jFqsLF+c8gppfT1svPdkIi
BhJ0gD4KVnhqP6DX0OF9M1icap4hNWvkqC8MGJb6kOb98N3v3bZ4D6QEO7A412xMe0q0G531PItH
kabud2ZVvQ+aufz0viksDncjvShAv3rnES3VukQgMtq77payxd+bHWICi3veug0qfk7hfixdTxUn
DZ0VAjnQSpTfMpmFxVP2f5xdW5OcOLP8RUQIAUK89m3unu7xjL32CzFe7woQIECI268/2f5eZmWr
OdFvjgkHal2qVKrKyswG9BFkiJiiXcp6SNUJXid7NUB97G6RS8du4hJvSlMFsrlLe7yjn5nqGm8n
TIdnITfazAByg6iwQc1yiOVNnrYBclWimwD8CzhYqaYe3C/fAYDv1ohBXEfXCi0kWOJkVqTiRUdm
egShV3vfRPW3y1viiFtiK4JoeWe09IRADI9XDy3ZDkCcL/OAaE+Da9Dv27UciMtILA+igY5OMnA4
vYpmWkaUtwP0arehDxx8r+ar+h5ZYuNhjYkCnw6peBrnWhzOsJsqhc609usWgtfeyqo55mLjYqEC
n/tNOUXHlJvuIUxAGyD6YHyeWLMWtbqGsHwK6/NFoM8xOo6CFk9kiYG/b2u+bVWer3iUs+f47cWI
tbI8SghJ7KYRjXj6ZY5iMH+FAs+flgfxJgM/2+7yEXOcX3ae4YcrnQ/odiki6p1mzqr5Dq0E1WHM
BpavvB8cR9jm2m9ZhDpzrNvXMNDzXZ4lR5GiK0BqYR50MxyuTa5ixWwXUzR0JEHUv7Isj83t3Neh
RJwXjHCTUVus0a27VsyyeB2HHm1BEfGiIb/zwPjAX7MIPLiX9+PP4kKYhWXzcqinABWR5ASl8gqE
Jh5qsv0tsqtesiEiLDkozmQ1o6ElYNWDhGeMbsXgZY3Yjn4TfcmTMIMoI3jg0q2pA6VRK57PgsWq
KdMKjeAlg+p0WAs0XRzqKc/voQo2s1cpILT8gAeQ6e5FMqmHLMv0sonYUCaIk/sIjIUoJRPS7EbV
g4IvBxFWdjNXSRWBDrtHY8TlFXAdfNsVocAQRVOmX9p2ip5UWr6ymZMvKixelxqy5pdHcViwjdMF
IRHkgr05PZEKDFX3QkvxXTDZJJ+6Rl+lLMgSWwFAS9AflX3WvaQqlvdV7EXvNajirosJfkPq9gUh
kwzkiwBOaCfwqgDuYCpvwSOeby+vkuOs2/BcNIqjABma4UWwPPnERq0/RVkXrfgeh2+wkbmizoPc
tEK8jJk5d8ABRD8EX5VYgPowSxfQ53nuM/5tChnoNlc23jWl898/OLwRF+eYsE5i0BotQmkNUc5N
ObbemrCfawDLDY10ImzOouQEuikR3Us05SCd2Bv/n8t74rCP30C56BIa41EkJ59lbyiIeY9owoFg
XxiUwOGobFVP5vwC/8MNFFmeiKfcg/ySV74wHg13baPRuohe9bHMxIEG5bewHw5Fhzz5dfOy7J70
EA6bAUIDpwVYl9u8qDYUSL47PaEGnAWIeS6P47B8G4vLy060QQ460JTWtdgoNHD2Wwa1RwGltGUe
rzMdG5Gb1t0AyEOTvyAD2MhbHWb+eON53pVvMhuKO3slwBXogX4BLUUIVJtp8ZgpOxJdVUUA1ZIV
gAARGEN3nNYvgGHT7GkGS+x4AvsVm69cISv0UKBd7AIzJ6eQA84OIpkOyMM6h2zp5Y12GIoNvJ2j
cQE9/KTQL55ntyOkY3SLPLWmKOsVsV5LMDns3YbUggqAUXRnVi8mIRTqTmj/8bro5fIcXB+n//VW
6Bqe2OBhlwXIh3YGBBtACw90Jdhwfd22cCQ7hadrqOmmaf5AEOnfqaR4ve6nW/YMWfISajNx96+M
VPXTED5lN77iCD6u+r4NlQVbFtqiUYl6NVBtzXcyYUP4AOJKxD2XB3A4ChsTm+dirpOiE28aqL0d
h8rihky8vovNKleQYwNsJCwDe3IB8lD/BPFI7W+wRg2goVXw9fIMXJ+3TJh4JG8i8DS/tf7IHtW5
p8aYYM2Rur5u2a+E35nLWnivnEL7gavOBwEyS1fz2w77Dc7jfripVdPVuGaW9iXVM/e3M1Qesq0K
QJX6JQIGz2x65Au7FUNzbbZ1a88ZGik9E/NT26F/F/f3dxkF+eeFzO+X98I1gGXJaJBtaxx/ejKx
3961dRdt+UDCA3Iiy+byEI4L2+YuZ3mWJXHZei+jAS90uMg9ztP0qHgD1QbwCm06LpJDM45rxLLn
kt8fIgSbjVqCJB9v7CJ4lXJ6AyU3yNBTULM8yTG4XxrvzHErt0GyoC0e/cxrTH2OadqYRQiYQsgD
XK+voMyvN2nePAC8+9OgLrlBIhFAWhPe9z4ilcur6jjmNoQxjJYpy0s9vDI/UjsRTf2uTLKf133c
SiSAcgY9BEMVnELpTcWBzYpVNyWP5Jfrvm95gG6G4D00ZIq3oQGRw5Px6rRF07wXD9WKl3TthuUF
tB+YfEzF8Era6EGAT1lKNeB16tUbbnDTejUoGqdzyuq6GVleYRZdypquik7gaFaPo2jpJ5/BmK77
uuUGKDTTAooE3gv4+4MG0WESeybZ121k0Cdw3RiWJ8hB/QGf7CGkAsX/gaGL77CU6ubyx//cQcIS
m29ZLE04DcjkPgHRcj+HzWO4jDsl1FF4/Kk6QyhnujxHSfUNtQixMiWHc7PJl6uJgecRrBonU9bV
IYQaBNg/QCER02ItWnQ8Fm0A4qgVD6pk9F5I2+mDCs9N0ArpADlxvQetxLcCdbu7y4vomI4NQlSM
A+If9x0ocv30GS0i8t8ReiCfPeJRb+UcuzbKBh4KuVSpJqF5paP/DOmI6PYXIkhE8/tsKvWImgK8
W90A95CE9156lbYMS2wMIltCTcRc+CcRgC8SumuLP7xEZdSsMTg6HKZNvjzmxaQFBHJOdMnz7sBU
tiR7Yjhdye+6vm95gNHrKk/Uhp5AwgkBDbGwJblZPGH+vW73LR/QhmGMakuRnBQ0iCGrAdqh+p5L
v6+3XRRIvsLD7JqG5QYUiIokGGDDEzcD/YRcO/KIDJjny5NwBE+/quEfgqdWNXEZxmAtrlAJBr2N
BgtlFn/HEctewPTSrZxi1ySsID+EjjJqMC3SaH1sloNA407+2HVp01yX5LIBhhCaMBmIddRLy9Px
RovkZxoCm7mMZGW3HTP4DV1oWh+NWQa0vGBvTW45IaB87MewXQuSHM7ERhfOZVsISnGlCKiMv4cU
Xkr2HQTw4rYif13ebdckrGseJfJx8qB5+JbHCai2U9DaRJshWiVHdjhfG1E4S9JLBSWDv3PAF7vq
4MV17pUgYGoNv0+iOU7/8jVHWHTX5knC1kq3jkNMztP9cIh1mIO+ugHpLugu+incgBXTL/+O/ZAE
38aQAhUYGdBfrVTRXRtl2T2pJaOkmdQb+MrLHfjGxIPIUXJZ+LTWFOsawrJ55gtIPNTTdIIXrv6H
zNPpnL5PaTyuBACuo2C96XO/UywY4d7NNFL1tQqhbn4SiQpWCjquKVgWTxmJh6gqyAk6SHN/m4eJ
zr4QvgTdvllSPq/Y/Z+3ntsoQzVxFo2ayzfo79EHCDx+UR4ib2CBW8j+AUl12XBcw5yj2g8nLMx7
UEyVAT0BY76Af1uIFJ2MGw5hIbUDC4Eegk03QJdxd3m8P+8OtyGHdAjDUcZ++TZCGzregjk6Ug/g
QBjkyvb/+UnGE8sTAM/i1zSFZBEfJNppx1jPn/OWmeIphTTVfTaa4qXQeVRrhE9h592OPSSPLk/u
z0eDJ+e/f1jMVoHfI5Z5elJF9YpKorjLOv95ATXr7eUBXLtl+QMKuWmNVij/xHklDwgy0t1ocBaE
CPPPAzUr3vS8+b8/a4E2/e88cl1Vrd+M9csMwPntDIo3raEoFCJuzoqC4bKToML+NGeVyTeFNzVR
ubKCruNh+QdMKF9iIbo3NhjgIGaxmJ/xgNLcVYEtTyznkOYFNLbqAKBwZC0fQ93X0ZYA73ObBYPh
V07C8hCEoX3Uz/sAzLAwnX1bmQJKj0bNK37asT02IhHMTUOpZIb3UwkEvWjABwtpgo3upEArlwTx
XcV2JS6Jlfk4jrVNb5x2S6ETkPMCsW+WGJpSorjjIH1UUH5hVzGRoQJ7vnk/2I6JFoVnm1xOlPhg
sGQkCsJl6xXsrJVz2Xp+KXz84VzbzMasZzTivk7xdAaW94X3IAkGSV6OmKTczCANrO5RnKfJPx1I
8LItBcdTtkPnIc/vtFeFZhdVaZN9RSU66Q+Xf5PjwHPLZXA2dZFJceBNeBbAm5QZISDH5VqJ0fV9
y2OIoCVd0nTJqdVd64EPVQDDKidB+pWXr2sAy1cAw5dAF6jt3ij0Yu/NDLJz8G1PPy4vj+voWf5A
h1VjINyEp5QIwY8poh4YKcjroWIVcRAWXXnCLbcAWhKjoL4VnfQi6vgxVY33z1j5fvoQTaFeeyu4
JmP5BdGimjGXCqPQbHqGZiPZzkC63fStfxVWmds4RVovHbhSRHiCdgp4D0WTVuCKzgJ/ZTsc94+N
UzRpIGLQeXZvBCqEtzrLm80YQZaAjJHYddmwxkLvOFQ2ZDFFLrrOMh/z8KAGcsjzeWB3xXSuV18+
V3+O53lsRQltF4BEPYj7Nzrq7gF8FIs649MjsE96S7KcQAyhxpuGhYDeXjeiZejor4iLNDprx3h+
+Bfk+JqNTCFPLYhf7/K0QdGMrNKfu9bv/PcPzhR3aEpGn4SnsfTjeZdyCc7CNAYD8OXJOE6yDWbE
QydJAgLgAqtUt8WSzbdqKsV2wP29MoRrCpblM1MlLISffQPc0QdXxuw9BX0QXHeF2sBCqYpghNxc
/YicGroEG9reVWWmNlXY0D2Oy9nhQzqk71YzhA5cE6pl/90T5qEhGuxCDUKbzjsDmoo5ezNm8tsN
axueig04he/RxJJ/6iGw97T0+R3NSNLuvWLx+g0wamLPwbW+DSGmsqf9oF5pwsGAyEaidmcOYgbF
iT5pARwf2HIAUrYH6MsrwIOdA3aYbbwxBm/JGLMg+zQpLvsnMhSh+tYYqMeJTVZkRN80I83TlXjV
sYk23hFsDS2QpvnwNnpecgLGZMzuvM6b6DWsPYzbSEdVD3FZQDb1JGlJXuaxB5NOpvnTvECMCfmA
Nc/t8HvMCk7yoBRpouvhjYRoKpwhHGEU2rGDBXlJVOiOV1mVjXiUgBhVPSLvE8Vrfzjk0NOdt0Yg
aN34ixetPJBcc7EcETQslyhhbfmSe171PJYsuJFQfNpqeuYx9yXEJK6bjuWESA6SnHLO6UnpDkzj
BDRe8UaCzaG5CUGtsqYm4TpjVgCie+TD0mWoH8emnLeAUpt9r9cgZq6PW14IYOppYqUJTsqE5iZv
5r7bT0T1wf7yGrm+bwUelHIQoPnD8JYukt3NqQeojyej1VKhw1Ezy+nQruoFmOSbt1EtwXygLOlG
YFz5pL4sgWj16app2GBCM7SNKgRPTk1MqocuGPOvZbjK9ei4rG0UIQtLAD4riP0A1T5t1DIezmjF
gzBDD/6cdBsEOVlxWI71siGFECkAJfTcD29q6sEABLTu6OH1DhHTr9etlBV4oH4S0gl59ZdQxOw7
5Wxk22RasqsUqoBLs6x7TkUd5jyTLzIqwb6KrptDCizpps8gh3V5Cq41suyaNgjvdYXywxyr6tO8
oKVwQ1KVPHY9Vd8vj+FwUja959z0ddwpg/iM+c85uKnBtZ/X2zJA86ivAu+6+8OGEpJkoNGksd1h
NirUakE113zVpFPzDShS8nk75AmJ1grproWzjZ37vGyaYjkJ6AOU+zDOmg2ZqSA7gUbc67xuZFn8
3ADBTMiCB1864BkdjJ/msivvmmW1VcKxNzZ+UBQUhOhTWnxWTNGnUaZJvmkKv3zIUch/WqA6fl2D
J7chhBip78DpXrzoHqwaCnTxClmUO2/ha7wdji2xQYQ6ygv0jQH1oosum/YsBilF3kW+d7Pky2Ku
2xMbSYiHXwmV4yg4kSiKANZg0YOc4umz0Jk8XDYYx0Vik3qyvJkkALACfqWW6PzxSCCmbVKVUN9Y
mYXDDdtwQlbGPleC+u/57HU++o0qlh8K46toO7QMTHY6ImkG9EklrswW29BCGYDT1zMkeKiQAP8O
KPbSf8n8QsiViMu1atb1LqcpA9cbDx7ScPLLcUNokgaPlCRTvOJhXAfMsvlxZFJmzbicSFyocCe6
kX4alcjZTsrwukoqet3/+7TgikxZVYNwTy8kAmt42kKHADSnWb+/6nTZUENeZklGGiMeeRGXYDHj
gClvJzSSruyDw6XYSEMzgHgmj7v0oQURPno6xt08cX8nkZM5eNFa56ujNGCDDasp8Evor5gX2nU5
WC7CcdtG0T9nsi3GIZHSqrjbzZG5RUPE35cXzjWx898/PMTbOZ6TJq+nl7E9062nSV+NO6ZL6Mro
nM0T5Lsybw3+5jjNNuEmbcaq5xrZHzU1xV+E4O7nQ7z2IHecZBuNWKg+JeHSTKfBK/W2onW3Nzon
z7lnVhbLNUJgLVbXefWZNvwkigUy8RxkaLIru8eBp18ub4drhSx7J1kWtWFdNG8a5m52slzYVwWB
imZz+fuuE2ZZuwQePSWDIqewMNAICuIRCsbKTN4/fKAhQ2yPcqHEIygZZLbRcS3yr32iWvDaXf4B
rglanoCGxnQeINgns8Bfb3jax1+hfsJXipL+eSv+kEG3oYdtN9XDFKTeidCgMOiHKIn+N8wibW4h
6CWj7xWEmcDHvkQzTCxoYi8+okjh8V3UFZmP4C1s6bhPkYYPvU08NNmwMnMHnAhSIv89PVBKVgWh
w/gC2eRgWyWg7iRJtFcgzmuT4B8lofXGi5BtG2I+l6m/1ufgMHGbepHJOOSznvsTxOXQR8GTErK4
A9m3nJLNFKwBJV3DWJ6kqqXXtrNGWVs1pj3RJizzGyFYR/ajRKPw0+IhxFvZZ8cxsnkXOW28aBQh
f++Z122i85ziIV0LUR2BxK8W6Q9OkQQqCwLqxe9gn01vRIky2aaaafaChtLsJdZq/tp6Pnu/bBIO
r0ItrwLgxpIk1UhOMvPJQUTwimORi0PhjWuaF79oE/9kFpZfgWpX6lcQIDlxr8jmLynLhsLfBAZF
Oo0M+dzK+yauTfSNYRnlIUf+I78jnm7Np7TMIZi70WnlSWCtimWCgBqkaSuoNCCVNd1wwH18MEF2
ZQSOG9PlwZc2kCiOcr+Zsx/U8wPUuXkMbbPp4M3+laQK3AZS6oK1YO+p5xfoJIGRhuQQnts1ak7Y
ymPbdcosZ+VFyagrMAX/hExZDQQwyGpzulEAG/RrzW6Oo2aDJqUcplHpeHoBfvWzLlmC/uGi258F
XPwEjEp1ulqbd5wzGzMZeotIqa/j906a5QYcSqjMQhMw6ZsV4ImrfGkDJmWCVl4OHooXHfj/jiS/
hVYJFL9n8KbppCxALhs+pWjmA7//6xK202OUQAipK8OVpLnDBdnAyTZjPPC4nh4o7gAt92AN7UDB
wFHfFm+pgTrb+0LNGs7GNdp5nT94CeO1lfbiLgTpNvJ6iD63pZcm+7zoju2YXCVMwXDr/HcUifdf
3wcoM4gSTzOVe8vtYIY1sRrXmbB8zziCiIrXfvhOQO2yn8thn0JiE+rG+XUFv19H5cMikSKhSxjU
0fsIRqp0y5e2bz4DHhSSlUPn2gUroulqsBT7ywJffb7ddNyWm6xM203mob5Y8ut0ibAPli9QIB/n
5dInp7RI+Os8i0ltalTJVrCmjo2wUZTQ7sNnEfG/t6mO8HLxfs4iDvbCBOX28jXjcGY2jBLS3AFY
g6v8BExz8WMekKPSXmauu5BtDGXOoUYHEM78EvqUQQlhNMbsAFwu1zAlrp9vhRchrZBi1SV/lw3U
LfuZm9tWK/Hl8uI4TpENnwQrCPjj+1I/jEZEzYbGULbP57xCQ38MRYKgRibs8kiOCNxGTIJgOCqS
gHvHFNCO7UzmeRPW0Z4qDDb7YKhmntCbqaHbOIS6zuVBXYtnmXliZp4UCLXfpwwaza9dw4GXIwTC
lTeXB3BcY8SKL5DwkNPIJvmehCU46JrxU5zKYlMPSItpxY6+ki+XR3Ktn2Xv0NRTZTn56bGtJDBf
Uu4hefUppcu45QEqogsaVaeqe1pwd69Yjss2LdNvRQl5sE5iSBGRNzD0ZuDimNURhfg18//zBsU2
mBJdi0s+j6I4qa5rXiFXkr1C90quTMD1devlQUA/jZQOFSdQBObBvh1yiDf0fRTJ3eVN+bP5xDZo
slRZV/ApDN9Z3ke7gnfDrmxBnqYb74mZiV45D8sHMAn1XiNyaPDICXyglWaP/w+euz9vc2yDI0MD
/qE6m/oHik76/p6DEvA+7FJYfuqbeE1tyLUX579/uBBV7AdCJtI80Jhk0LvQ4wztU2CUwmUlo+fa
DMvYz0QN41mD4qUVSIG0M/ueM0CTqhTPPajUnC5vuWselsXrapDtBGWNF4HmzzuadMWPpDNrpDSu
vbCsXIUTSyHmk55A4xMOZKt8AtzTBtJWJffvsrBI1oz7bAO/v4zixDJuISjkVYH1PWH39UEkyZPh
R01Qmf/lkgnEEbZDL1+vWjUbGakTXkEi2JQnWihomEMvGRdkAOqWemXzHQtnQyFZNk+pz8z4gJkE
cL3JrWAQqEc3xnVJvNjGQUrfj9FPL8oTFLnZTRUO9Njl8rqLJLYRkLRMDGSAqTxJZQAbxnYoMZ5G
BjIATZMv6KA4XrcT5wX8YIdoHwk5J705hf45l5ehIS4mIGi5/HXHqbJ5GFVhJjUJrwauP3liQ447
cfJv2kL/4DMuKQW9PEgir+y5wxRtVsYUyjcNdPnM2zgQVWwgMiCiB6jOJPHKu8o1G8vWeai6oC/T
/qRyn23CCZEKdD83c2DqvYoLfTjTKUBsuFmZkCNVFtvcjG2Yt1CR7/RD3iFLNofo9jAm1bc5hcw0
Ov73kA1P99AeKPc06iFzOqwKTzjHthxC3mU5A9ApPzGfH88MaKmnCnDQgtSYVUW3NeHyPFUAoaDJ
DUJYbTOs3G6OVbaxkZXpwiqdeXYKKXuUXeZvWclfFUFaK/fVuJnmFKBSBDuXj6hrojZWUtc9GkVo
qJ9lMRMA/kpIIN5AOLqR7y1g1MNDBXnCcN9EFBJItCJMjzfUyA5MRllM2jU9BOfvOMeUHywRyMm+
oN6kcWTz+QbM98VOUv/f1DP7OY6PYQhY2awLoARDwMjick1m8s8xa2xDLCla7hKyzNlJjV0CVYHX
CoIcAH73/7sqU6/aXV5px4VsU0O2cdLzUKKI3wO1fcxY197MJcJ9XJ/1z0lk7f7yOA7fH5/9w4eF
TGejoMTQDe9thGbCCjKdBzFGj0MN6bbLIzg8jQ2rTPuC94tom2fQNJNy1488/dqzyvtx3ectP8Oa
gpWMFO2DFAqiY3vmURAWQAUOFdXD5SFcRmYFFiHQlJPxTHpUTRNuBJI2WkDjAwKm7c5TZrtIdRz8
ao0CxbUltjM5q1uD0LJ7IFGGjm8SeHVwx5M56r92hkNA7PKs/vwoim0YYys64qOLvDqxoLtLJSCv
avgbIcaDKUax+eU9fGL23TmsuTyi40zbwMZc87riS1c/0wpgBHIn0YMhQRGEbmi0fLeyyuOHTkSj
XGs3c03R8hIpstPDjJfYW8qCrxQci994EyBlZVS+gR3dg3Dk8xRFyAPX07Wxjg14JIkIBQOc7tSa
ugtvSFNqqLNBEv2vy6vocEE2t2MYgpbPb1v5BqWgZqt9ZNY9Mt2mEWLDntxH9apQlcNybZbHeZ4g
FF3n5Qn9D+VrSgt2AkP0z8vTcH3cenHkXQ3NbkaLZ4nmQwRqraDxYaFg891dHsBhRsxyDLoCJy2e
keUp9dIMJBZtVRbPqkO6F6DgRBB2lUovi3/jdtQ81sTHMpki5nKb48SRzRyX3UPk+Ws9Xo48efwb
6JHRHtj3Xj2MYzOAwQLkgDnA0NucjJ8AuanxzjnrxlcEhciwL25U/9qr7skb1oAGjg2z4ZDe7FGo
d3Tx9wDcq5sll9lNgyrhim9w7JYNh9RRx9GrVFdvIpzQ9dUuwc60XfTkh0K9Xz4QDm9gwyBZHWmk
G6R3ZMmMdUv7H7qYdhVCaiq6u7GLfcAwKySgVkWpXUt2doQfLteq4NkcUUAiWZqF+g5ikZCplHM1
jl8uT8m1aue/fxiAQnIzUnJMjxXYcUOkIJvlBL5fhFvoBl1z2651O8/uwyBmUcEQgtbiKCYQEIF8
6jhnGlATjXBkjJZ/QyqeaS9+lkv4z3XTsnxDAuqXfGqE/NH6/bhfAgZ0jqYI5ePRWwmcXZOyvIMg
6KWfaOgdwdKv0GzAD4CtQSBAnu8+yo6mITd+L1+G8yvy8qxcJmxTL6KJCXK7fjf/rNJWPOfgb91W
JFM3wgNSvWogFwDKHbQ1NGN6440V3ULlqdukOvkWA6O94hZdZ9KKLlLZkgAsjPM76SP1lp7lRGkY
1zeX5+g4kL/BKHXSFIZV2Q+0E5gDEu71PpR5v6kpDPq6Ic5R2ofjGEG6ti6SMfsByZ3H3B/Smz6G
HqSe0mblbLgmYYUNM6tHAsnP+shz1d4QU833FToaN30/1PvLk3CElDZ4UosgHkDuGx/VgGzLWcbt
jABHMxNeyAokSzoKIb609mpx7LmNoxwjHRAvo9kPjQ7ePSnb5lNBQRt3eS6ur5///mFDRjTv++jQ
645h2qOXjRSlr/HQzdIrEyM2YNK0aZMgux0fdcAexyV94rRAa+t5nfgS3U0Ref5/mKlr9y3PwOJF
lWE7NkfiAy1fna9whl6PjcdW1QldK2Y9KKAVJod58vqjakt1Z5AYI5uoTud/L2+IawaWic9Z7UGc
Wuij1EhEI8c+PFEVvUKifliJQR3H14ZOpoBmiqUm/EinCf7SxK+M6B8VdGG3M8Aav15E0zndc3lC
jvWykZRAZ/aACqnlvfcIlw+kHCZUjISa42wlNnAsmY2ipBVSiH3aVP+LDRC576psnPd9y16vm4IV
CugYHF0iUiBKz6CYqwACvlv8kay4E9fPP//9owlCIKoCt011rFhZ5TeV18BADDxx/RIFJXjFr5uE
Zem4CuuYBfV8nOPga5pBWg29UFcWnALr0ueknQrB9HwEqftPw6DbDjjGmgs5L/MfMva2ejRfPCY7
b56PkFht70kMFCao/tlxFkZtA7P6xHWdVNuy9dibSCbTUfvqTO0+JcG/UtfX6VLENjUjlxKy6uMg
f0zh9F5I2u2aaVVlyPGwtGGQUMrNWI5Y76jBtwplPglZe/SrPArFybbGPdXxdFjJ1joOrI1rTBPZ
jlMT9kcTQJ0zXCiwNsEk7z1BxrfLh9U1hHWLyx5nKdLdiCFqUN6DwURVGzn6ZvrcnMl3VwzbNYxl
2OkSNaJKclAFeNgJSG9TsempRBMB9eofl6fiOFU2cjFtUrQ1otXtSJNBPapx0u99y6/jFopt5CJa
nzrlI491VAvo91rOjlMO07780x2GZwMVW1UU0BIth2NLzoVFiv656nybZhkIzIpFrEEkXNtg3drn
R0pIJTfHNo3+GWdkc8Kh/wvJnTVMlWsilmVnAI+Ck2QWP6YS5gBIhN7GTfBCCpo/qCBeQSa5dtq6
uiswVeWAqLbHahluiY/e+Qi6SZe3wvFtGzYYNp0/cm/At0EAjuw4yh9o2FlL8zpCAhspKJcMCg+G
Vn+ffzmkpO6Lit54Mnz8NdDCh7/amqx14bqmYtl2OvqlP1ayRcgJVSMIYwp0IZTfrlsny6JZBSKy
GJoFD63vjTdkGaPPSZesvZBcP/18gD9c1RS4cdMlVXsEs/IiUG2dfLBMqPI6UBVY0/77fTk1WWcM
b75z+NIH0XnLS9CvtpY5ns2/IPQffj2BYyiyemy+q16Onb9J2p753T7xp7lhB0PruH/gZJj7Qwrl
x2hEtjwFf9gm4HGfruyP6zdYph6MqWSB6eTfjfCB4pnATarZazWZz8UIChKIN4Hki0BmdGqvs0qb
dtEUlQJBCJd/A1AWbFqQDxzwoFpLVLpOhGXz0kRFBp36+JlmgxdukdWLpk0IloHby+fZca/bMEE1
V4pkXhM/g40cWkCifPkVuiF/k+6rpf98fZ3fxguClGXo+5EtD6RJbtsY+KqkXiW/dKyTDRdkLPLw
DGgYqFuDVD4Z3zcRirokYNeFt8Q2fAgA5XlhyqPSot+nQD/+gMds1l4xjhvkN7xgTkAZ2S/mb3TM
tpsWYhVbeb4Ai5DTzRCAbf3yfrvWyfIAJAP1XTUP+bPRRGZPyjAoOU/pkBf7ywO4JmJF6uPCRlN2
izwC84T2wvMtZQJQJM0xqtxBTO4uD+Oah2XnKvSyydNliUcNW+IngQSPOdCqLK/TwYlt+eZKC6bk
kOfPqfBheBAyS8hu8clcrSyUawaWZVfahCTlpDzmQrE7qOCKL1FWxGsw6XPo8fujBgq4/3X1BKUe
P+iRfYUqe+5/U0NZmX9y6OLp2ywqQY4zLiZOb5cgHL2nvCm875OC0RwqkNR+FeOAPkSIYbdDg3y7
T4LdmAt/uZ/RcoN/Sxbm+3no0di0IFnqbcGkqMwT+hjK5ibNqrzZUjoHyXbwWFk/QWQwDItNI7nO
nikyqPxAQjX4T1UUF+yvMPhVd+FJneB/ITPQJs8AznV4BUveNLegr6vlodVFqk8wh5Hv6OKH8h+F
JcTlrpO2ivD6H0T6wysqn8sVk//zUYbI5n+XMCx7niwqkUdaZf5r253hoY18DSet3sZ4eLt8kh1w
BQgl/neYjodlXPi593fflP6eaJruuqn/HLVoRMrwoN4Cbqm3kzcn2ySpdxTtcysTPIcVfzojlk8b
5wE88QITVDW4qH/ZKtiNBnTurGZnXGt4HvpDTFBlvAcpZZz9EBF78fuSb0G3mu5JoZJD3vC1CpFr
GMutJbqow3rEGsZeVyBHD1SPD3EAljOIyYtqrTDgGsZybmwy3ZBR9X+cfVmPnTjX9S9CMsaAuT1j
TSkqSVUqyY2VdDrGzJMB8+vfRbU+qeInHD6dm0hdLeHjYXvYew3TfTvodB8l1UOYMZTUJnksGNt4
Ff39SIae+59DlnOkmKHNJv6ZI3ETOU6z60dvn7f9I1hduJZH5QYKa236rVfLCOS2YcjWxRQRx4/Q
g6izmDdqzD7WTQmjlY1l9vedDsIOf3ao6xM5QhdyBM2ZT/tayOmgCXm9HD4rH7cBkJPbQXHSUdnP
2VResadDWjxCX5//uu7z9h5QT6wIBVUvBpLR9R2PRuoede2kV727Ahv8yBLYxtZ9Q39AskbsZCmC
Q58mW7eKtcGxAlw5lTcFXPmxgVxCAbkCB9W/umuxzV43PFZ4J5x1xssb90daG0KeSDp6D/OM3MrL
dd9fOvZu+/B7wKdoPns/3K4ScR30unjoPV2UG9fflYC2kY7S5LBTF6L4kVVRtFDTy31ZQagOKai7
Bpv/RkivRJrtQC0I8k2QQPPjDMYie4UVu6t62cD2g2zc69Y6YsWyDCcGMb2y/BG2eXCc2PJ6DHAA
p7X7Pash3H3dfFihLBUB/7ZP/JjUAWjdBLj2fpeSxN+Yj5WBsiGLfKbJ2IWq/CFF8KmH0NUJ5umn
WnfuxjitNWDFszZu2VduzmJmgk8jCWGv2rP06Ia13ngPLl/6y6FqKzkmUQTDEt6VP8okHT+lJPsF
EQYzQNYsKM+yNezYha05yKqYNu56KweGjTssJtwi4fBT/ORt8AkSyb+Nh8dVlvEPCtUjpPrD60w/
Aht4WBSzY6a0p/HIUf4aE4CDs9AL9l49bQT8Wl+sgG+N0imgesVPuM3DfKtE2X1qVLYrOXI5HYQY
dt4Eh6GrVrONPqSTKtXohf5d5wBSB/ZqaJz9zOAtdl24hPTP7WucItnqSSc/3aj8NAVwOg/hlHHl
r7dCnrqOO+qmlD9BMXF205x6sVNLtXE5WDk6bPFG6OMVLQGSEQCAuhuORQpu9kvai3K4LtRtiKEs
jGqSUDs//JxSHKnIKrvQ+MZlZwuQvBLrNqQQ8rwVQGQ0jCuCHNSBYDo8eJNIB4SuMummw1WryJZK
1HkxlAlkLWOACcviDrj81kW0O3N21Vs3sEGDweSZcBq0iYN+fKTpUj4I2/F0+devDdLy93cnbDcN
ZKB9Qf87mgo93KhelwBluAbIu+vasIK6w41G1bVhMR688lDl4ltD3FdfjOnGrr6yWG0faOmnyJu2
GYmDItftDV6tUOthRQJp6et6YAVy5krIeaYti7MRKF8YHY27BtWo/VxuZvreSOV/OThsqKAirl8z
yNfEVVmEMu6mfBq/6NAvx6eJexOAfQaCwyjjdh2vP8AcsihfxzoJfL4PJNzc96bjbvg16iDM8JPg
rTKVhwEwYfVacDrPZOfyztAtN+W1IbduAmoKHHx6OUgJyOoVBQFtUC07Xh7vla/beMKoBXdKDKT4
4TL98AYdQOms35jMtY9bd4CCkilHAs/EhLpIZhRDp/YwnBmuvHXbWEKiFo29zGXxQlsFEJx+8FGE
2CiOrv1460rvmA6enaYtfiRKFfva1MTbRaInV650W05xLBwPGZqIxNJMEX1gStP8hNLcUvatnU4X
G5Pw90R94C/9e7fvKKiWpt1U0DvAUEAxIt0HHvoPGbLcu6Iq76vJfwjxh7bbesmtbHS2wCKfI092
xoyxaAekB0JyLlTr3Lpam42tdG1qrE2iGvngZzUZY+YRcgpm3z3A0+T5ckSs/XzrtG96FXA2Nrh5
jxUgaED0em6nd13ZwZjdI1Wzab+0RPBf9iFbT7FMCfYWY8w/8FnLgOZ1YdmdqF2hRJpG90kQqezT
6IEVWB9aJ4t0bCrIY8Jtfm4C9wnu7cUwHiJNU3ozt3MnnnXSkSH6EMpKm+nIaqbqc6R46H4cUs9h
n1ucQTSGYIRoop2aa8NhUYD0a2wcr5mdg87wJhh3tZ+UudlByzX9WZYwVpd9O8VFALnlE/R1CNnN
bmDUJwjOhMX3CVr5ECzG27FbPIZ1VEVn3xtM+HloiOw+1HPpkXTvR2lRf3R4X7iPSqgmP8Fhlja/
YaSh0x/co0V5FML3u18jfI5yMEjSWUXfpA9rGnjHiKBk3jnKChZEtyTzGtpvPCNW4sMGS1ZQuZhr
mcz/5IB07JMwei5ASGh74p5DgKx3bpn+ksAp74K+2VL1WXm62OqTXcKDwOP+jIQQJew2o7xtb1k9
BN+bqZ/94eCHQRW1Rx64pERqKkAu+PLqXgkdW5Vy7OpCBo0M7hTUtD6MIxyz6OhfJxEb2IBKJJyT
kRToV5X7/LYYkvmR9Z0HcOCiPny5BysA3sDGUZq6MyH1Fb0jqbqhFYofb8BhMXxkgX/bAWovA36T
ecOLCdz9QnDMJfTXL7dO33DCf4laW6uyWpCJIDk53xWZubhLDNLVz+EkEic/ckiF+eem6/LqFBRj
0NwL+G+zXe5nJVe7YRLmyS8b1j5EWQslZmcQMNoCS8+YQyCLvtuPE8zSX2gXzuZOtjJqnwJdhuq+
IBG6/TKmkI5NzwZGVNmh6js+vyhTpNO56MHkhx6FmrJ/IjnR8q5NuhJDA6cqvLIEKKXOiehQDnKH
5AuWmxi9lO8zTfE75qn0R++Ywg2n+E3AmEnVQqKeohs6hVH5UWQg3H4aoXc1fsiCAc8IyLWN5ieM
+0B8mHsUK154ptv5a4OKgfnA864u/+0Uxa6zlz0ffX+Xt0kJYYE0qUsnNi30cD8n1PfZJ68JJOgS
fZpBCxuAArZvy55+LgYHEnez6TO5D0hB3edknJT6kjhZ5z5EI4QjX2oYFoJgCq0guhfQrxJnPzAz
7Ishx9Hz2wD/NmeIp3jBoQZ3ix/LFrj8sy8doL4jXHnafalznT6GhMLTRqMUAC5C5zq3snNM9m9Q
07neBZXodEzbOvIeKkoGfqJ55TXnUjFfQkKwSyA8knmUuTcTrSJnh5743U/UXFmd7Sakh7rjgL2N
36YNqFYf5BBCU7ycF2wXVHR7cdZdlVW/5zocuDqydBzac+6iXNCWUZQ9aOAtq53scOMm+z7sQDiA
UH9Rip9lY4gPf8BxRn0Ucl8pP3k59FB2fcEF6461mFg178YSRkfPIfM9/6M/AmzOgSRLzfA0JH6I
PBlLFcc4BrMS5T/NUOBVIqqQqR00a6PwXwOMvvw4+qnv3RkZpT+xjjQA31qGwPwKFcz9Catz8Lpv
VaJL9pomRTqfoSsTjnsjuh588LqK6gmHaUUZGDGRKw4eMID5ATBokR3hTEDJmY/A690qOLguGYgI
dU3kJfr2YQbH1HV3eZ73WbYv3cRp7lpDRTzBLXzYi0QOzV0aQPz/JKAZK/YtycxnzzcD/+qBYtQf
gkly55QA3RvcIKmJmCsqZ65eIZRNm0PpyEIeuITv0LH0oNl0M3Zl3p0Cr2qrCqphNTvKDuo+p8Zz
ZLDPgrBOb8e86mDQ13v9fOjSqNT3tQK65xxUNaNH3zW8uc9bVT8HMgInqHRl9k+Hw3r8iMQh5Hzg
5w3xwIcKLmnB3SSzUN+FHGJy084nBEtY0xlwl7Cog/pDhcqbHKHE1tBEHejk+A30TOcG0E9kDegn
Ybxq/Bi6gQeDNVZGGnkKaLR2ep8kjLzwFohIZwf25CAm8FOGyMGQ1FSc3NIJfuRiGPIPoU9F/ZL5
tR8d0kZH+rEq8j7/DFlxnOgFA10hzuuhoo+418/R54ZMZXpOUXNov0NXr86G3QDbrvE3LN/y5Lmo
RjPfoSbq+gAw8tw/+42UzlFigOkhyRMvPeeVkcEBxoAVylYe8/0jQipQd0SkEFDrfE/ys0TlUdxk
bhmUt/4MGZE9a4B0/x1lde/cgTAYArVfKydMdm1ej8ndLMDVfNIhS/ubskrLWp2QC07ab4HTQQ3C
4QOYEHlL+YvIveHrXLShUDtIaXbiMJhSdwfXJcn0FV+D4uWO9QoJvhPKtHiFHSIx51sp2LWj2Pvz
Yj6GAh7FMmnjYh5RigThNKvA/kyy35ePqrXvW7fkBkiNsuiJ85xp0/b3Re5i7dKpCcV1mStm3ZSl
G6TdCDHdGKRlg+JZATulOwfV42jjcbqiCRrY6sOAp+YhbhLFPQHnbUcXro5U8lURrJqoeoBF7Q1I
5sUO26reVWP4S3n6JgF71vH5ddkzG2TPREYaHPRTzFwkJJDFcXYw+JX7Xk9XJlVsYH2jqeqcIJlj
rWT0gn2d5wecPu5W9nV5sf7lxmLD6nHoR3mr0yEOJiRGoRwJheCcj4eC6OZ2yobPl9fbykXasx7M
BDzLlElV3HM373csml445I+bLvm13MfAx0WGUz+WdBPmvfJSs0WJK6mjIEVmcwGbcQisY8+gPfgC
4FVt8bTWhm6JrfePZzqXdIL7dTzPwJuGhX9Qfa5PqacPEXG2sv0ruXgbdA9fFjBhk2p6ZiWsJXdQ
8A9AGCH8PGat/Cjz8NcEOYXLs7SyK9gYfMZhT5g0mY750Few9UHCgC7By4m3pQuxthCsfQGC6tzz
xpbcEaLihagPN8x7li0ApaS6W2w1eg3Ya7tJil1bCFaKrOrnaOg0GeKmFekREi0MxHIQsdNpi7u1
hh35X1h+Bn++PszvgwIPDp3W4mgghwqiR3OSif9AfW0OjQGlPU/4U44L7EbxYWUwbYx+5hWOyaNg
eMT1LSpOHsQRG74TTlmzm66qGEqdeOzPeENKFt1OAirnu5pBRZ9v/ICVBWOLEI9+XjkCYtn3cE8c
s7PwjEhuvSSEUvflFbk6ttbGARdtmCyHk3vHOkAJ1fioQ/6kXbofuf/w9p7TU7CbIOgCz/utAuva
uC5r6V1kI2s4zE5F8nuJRQowfLqvfOi10AjrJij8ZzbzD2mE5iAa9+tyR1fC3Ib4qzpKdW+WkQxd
vOEGF2/iAieKvwtS3/3uwYUCtpQDVDo2RnZt6rw/+1hJ4biN5C5KJRlRe5kQOO+6JdyfNl7Daw1Y
VwwVOkOODIV+1sgiO1BbqwOknVy65Xq79n1rJ8loJZGbNjMCG79ZtBDuxwtuCyy/tgSsbaMJGOsz
EZgYwJMk5LuGIrsOjVaodCQ70NvYdAt9ijTydwRyq/5XVdb5AFdazbMtVPDKzmWzAXiaGyhthEM8
djOBXFIN7eW2HPZuRKvD5VW31oSVhB+JB+Qgn0fkmeHWgud4ClQNkgf+3A6/IAgo6t+XG1pZ3raG
cMFdl2m30LGYOH8hTp8/8AKo8z6Zqj1yFPm9Gw7Dxt1zrTFrz6DzMEyycIt7XUOMU8/jI+R275um
gCq+KZ+GakuZeG34rH1CNrlXkhpnC09rwPcg8yzGRbcKQJONG+ba/vc/ZAG4RbrgnZM7tryUJUga
i3hVEJAY+YUbOSQ3zdiqw5xFH1xRbgjPrISWzSFgokDmSk5NLADQMMBAO5m3TwwcKjcaWMlxvqXv
3m2wgN06ScXd7P6NyEagyb/MkMF7CnUmFMyS4KH2Kn26vPjWumPtFEU9D4QNUKlHtSyQ+6zKoCju
D2347fL3l3X1lzv029y9683YBOkQNqqPwUGY8UaPtAgBGKfaR2IB3tlCDaeSw+J1i4+wtipswkDW
gSWkyjK7r/p2uBGK/auj8Ans1XM2l+muWvCKuB7C+EFOL+20Vb1ZGcj/IQ8Qp06iUKN6w+RM1S6A
VoFfHeYWD+d/L4/lWhNLTL8byyLzC06Yxlw1fXeWIZyKppSI83Vft3YGBooL8gMlFnYOYRY5IBPl
y03fqLXfbm0HqkaGu5lkEI/EJM/QD9ffwgTPnet++9Lqu5EBBBqog37A13lDdiBAtcc5gWjydV+3
rgOyLLCEpczviwhKozvqOLS+RwKLyCuH3roOjLqbawY5qXulkdTdgUyMhZv5Rh0ud2BlL7apAhnJ
wixwuyGGKjJ/lolqmnuDyDw6HYuCjZ1k5WQh1q1AzzJX+cSSlwy30axh98TFLXBhVUDhLJ7VlbAi
3yYOaN454MQO2CAFce4z36s/jCYnG2P19274NqaeQDUYZvFz8lIE/EmG7L6p/XAHXawYgpnf+gp4
/msmBbr/f65ZmLT5QRtFKBBCVfFI/XHeV1Ob7MoIIl/XNWGFdKDbxk0bf4ppVz+ooPnZ5eUTlkJw
1T3Zt/WD1QjcNzjdQ8zoGDYwzpuIvPUoEt4bHfj76eFHVlwTePNIqWkPv8HaOWWR+CKm3pxGs4iy
bPfj7/HhR1aAq3loBlRPdawodEvN3P2kyGE/RfBE+XTdTFgRvlRFUONj6T1r1Qh2qcnlT7+avPlb
PTteenu5lZWzz4+s07zyDOS1aIvFi7z1niaN2HUOTCe5dL6MDrSACtxXPow0/LXIs0Rp9/Nyw8t8
/O8pD6LRn2u5SVK8Rbta3UN5pGkgqeGjDg6utrv1YPr7pQjuNn82wAUqJ0QL+VIwkDMyZ/g64qa6
6Dc1Lv23GZMCVsnXOcz6tqKwkI7qwywrnzOf3XPM1TGM4B50eahW1pqNp9dESJWaEUlFWX/pUNvb
UZJ+KsWmUNPKXNh6wpVAXc0tmHzRGubVWT56B/Dvt1BVaz9/+fu7k1a3so7crhli2Jv0u0bguWVy
CLah0uRvXIDXOmAFPcOVF2qz/vzS6TACV0YS/9EME3+5PAFrn7eCPRi60C3LqY95xetXIslc7FC4
vdI2w7eh9ADCpVoOg3xRQT7dG9iPgTXBo41Hz8qOyK0IZ503DGWeaiAVISr2hU4jHNNdClVSCkoc
P+F/QZrg8kittWVFtYxM56WemV84Ej4HmqbVjrqQiQDiih9670oSiG9j6rXTh5h0NuL2Rn5XGUTs
PKBVNs6olQVra/5yQB6KoOBjPFXJdOMMg7dTeEy9RgzH+uVxWmvCPskT7BGTo+aXJpgNEt2M3uOY
+uzCGux8XQvWQd7l8HrMA396hq8BIKMZ1ILNTcHq8FsvaEI3cgMrCBHfRs9L1FVJV2vzYsB4lHsN
QJo5BlOnxS4zcMk5FSiIZufamdR0Zm0xk7tqgjLQgTl1Nd4ABoFyui9kkBwv93slVm19X3gDJS7K
+jrGJUzuVY7CrgMWyca8rRwqNrpeRAke1ShQP1Ovak5c+ncZQQp8FPPvsQbPCSKUSaO8jdbWVgn9
c+fsfLBcy8JBX8wc3jQ9AU9ei56/1JMGgOXygK11ydoehJ4Gz/fQJdUgvZPl9ZNSH99usF2WlnuT
od4HElF4uNzcWp+sHUK0dSmAsmhjGE2VR2WgoJVpp7v1wN3dWPorm5CNwheFV8Efppf3WQi/JtiP
fictWiARtD/SGtKDl3uystJsKH7gORqqRCjvQN2X7LoOyIN6Odyu+7q1Q3SwH0MlPpnusGn7cJTL
8icfwq7fL399bYis3cGEZTM0HNfXDq4+Z7hyRzuaiB4WEhP9CCG7Lbrx2hgtq+Dd2W+aqYGwYzXE
2ZC2O7hxk8Pgbc7AWi+WVt99HcqcgXY5ce5IUMJJHvQqDo71WRqYgP9/FD9XIsRG4jeOMBVvhulu
HFCXXnQLWcRvODbT/bJpA0j508nMj8szsxIftopvUFKdRL7Bad1BswvPJXJkxZJ6quct7uqyhP5y
9bZB+RWUEQfPTXQ8Rml4gN3Nr6gKoZiQK2+PHFS2iwh4xpe7szZFVrgb05ue5cgjZEwt+ikFlGwS
COUPMI3Zt2AC1CX8mjMveLrc3sqCs0H2RmsHGgewmwc90TvrWuevPVRUN3aWta8vK+TdglMydQYI
USFbvKSPO9iTABAz/77801eGyobYd3PrAqcukHKJynYvit6HFyD2k+WyHwKmfrzczMoC85fm3/VB
wJ6tmE3rAgszOLdNERx4BV330UXh73ILax2xgl663KG5ES5wHBBtNhmZ928vSV5O/n00NVvl0rXL
h2/FP/wtDPR3SnNnAv+7wmCBIQ8VVrgUKEBWREvODenpDS09pKkd9uAAmXU1E9m30fdNVuZZaShB
FSb/VFSqObXSzTem6e8VM9+3z/6ZtOnMXUBTm+oMjwt+GMPqrDov3JlIQojYFd+Qvzxtv8jXUgFv
MNx3K8OEjUCTHMMp3fObJwtzY9V3t1nkPwQd6j2LGD/Tw0eAt7bY1muLxdogNLidQw1Ay51JUZ0t
BqSPwTlw7vuw0IDnqWAj0bGy7G3suQlHBmkIQmJdheEOPgAHuowlWKWHq1a9DTTPgikY3QoNCFpq
JDGRnMtgV3gKZfnPLIrudLmZlc3bRpXzCEeOlPP/24J6uKAoxp5Jjrta6CQ3zuQ53y43tbLb2RDz
bKAl9VpNYiSXvYcgMMmnusNV5/LX6TLDfzmGbHD5CFl/6Bq14TMAue5cHXSfDfUhBdACZgx52Xxv
4NKlb+CULKuvuu1Z80n4BE5gh9LonOS3HumjgB9BJvOcz7DOJeyRB4YWEOGCCAj5PeARV4Jmm/Kg
bfdRR+VAd3CuqRICBJ0H8/PrboI2Th3AQi/NgwZUvbmc5C4DSFihFjtuiSevTYT355ZNBJBRU1nT
uKj91pzYOHTyOedVJTfKFWvBYW02uvSS1BUCJAk3/yQX/t+YDh+nflPKaq0B65Eh64DMXtqKO4AM
yAmoZ1itBVruQt5vETLXBsnaSPDM5ciUkjnuegp6AB+db6XPk63c+8rnbXBiEzlCabf041FAcw1+
F/y3O0705nIwrOz2Ni4RjuaLg1Dmx13m3y+YHBwn3q5ogV0GLtuBssKzhxXda8AyLre4MiM2UjGb
ouk/Ql/hAzNAZ/1ZkzB5ipw22FhUK+RP30YpCu40wLoD81PhWlacg5TCVD5zgJM9cCqS7JHUqbqr
ARs3e1ivlfwmBaraeQQeL/jOeunUz5VjiuxrI8ZGf+nKqBy/KtQ+mg9eMc7elc9sG9xoZkiFjT0T
jx6BvsHr3JoAFP3KAVL+n3qmPd/S7FxbQ8vf3x+wKL3mSU3EHQxZzD8KBKRsN85DukGjXJtSa5uA
264vCRi9MfVU/Wms66cCqjGnLDH5xjJd64C1Tyg4luNeDe0V4gzTzyaJHLpLCiRGr1uT1i4hZtAx
qtyrY8MzeU9aZPRUU6uHcIamxXVNWLtEMIZzy6AA+981oNHVPdxM2M31LdjwRT4Nqm4r2kBOxLwI
5CZPmTLeuQbI5PmqPtg4RcWH2qHSreNAIHTBKf6YwRTlCHbgFvVqZSXZQMSM9otJOaliJIvpseix
JzA8tPfQ8/M2Mocr9z66/P1dLFRzW7AcaqyxHKJ6Xxl8uFCBv2Nu8DmpSPZyeaxWVqytJEy4kAAR
dW4shJG3XE84mXMYNGxMxVovlmbf9QJMigC4aENjFrb8yMPU7JnU5BTykhzKxS/xcjdWbn22qrAa
XCcIYRgPGu6cgbmGD2sU7IC7LeYfQ1+b237YPIzWZt+K8oYNxVh7EWa/nPNb4mrvVnEc1gOEMjYu
f2vTYkV6lnlEZyJv4xE8Eg8MGSdEpSDsuo1pX0nZvN05382LcZRoTZ5DAaKEu06R6fAb+Fnfg94P
TlFTfZnSMbhLHHDZLs/PSn9scKER0veUa7BzzUY9QNIJb5kQ1ZXX6z5v5R0Ko+HWY0QdV4GK8eyF
LR4qzpe/vbKEbSyhyvpOmAEvPZnl2YlkJAWcZGCf8LDmx7DINtMCK8vq7Zrwbk7GKY1k2Uk3bviQ
VwfwDPPw2LXK5TD5W+Q5ruvP0vy7Zljk5LhKKRobogH3hRpVE0KEu+sJO/nD7G84Q67N+PL3982Q
KJ8AhXfjShT69ygnDwxKosjGSbs2WNZZ3vkDkpgeJAtMiieMjorgRx9i3uss6DauCyt7io0aZDok
1Vhj7+I+Lpgt0otqCYjlRRwu/1VnyM1fnpO13ljhLsIRSmHgd2Dt4lXPlzSwj4mZZyE3xmttOqxz
nbGyrQmKXG8aWDzRIvYM/rn881c+buMDWVGkeiogESWV15ojSQr5K42apNgYnrXvW+HN4BacNy0m
G0J8w0d4KNBvkGTcyiStDL4tI8xm4XWlU3ixgoz4WQyu8r6kNI3Cg1N7ajhfN0bWeQ6daGoMkFd3
KiHpzyxvDWikvGk3Kvwri9XWEiZjj/WT+HgClzjHG9eFGI6pZHgS45zSA1Rh85t0cLr2dF13rPAu
ynJuA9x2gEUuyVch2ynY+9C+36pRrU25Fd8QmmNF41HcS5K+eCRjO6WnpMrYFq5nZVcn1hlOGxjj
5bT2/isjgBz9zPk0viyPyBlc8esucTZKsOrFCK504sXg5ABDkLXlRO9gzOj+G0lDb/wszcfn6ybE
CvDR8EU+ok9foScJgbvFbliEyVaZ4u8xwmyAIHUMFIWrCru5Yt2PzqHFvyZn+pjkWXu83IG/r2BU
iKwDw2mQDhRdCRlgJ6jvoSLg6aMIwfH5V4FWVIJppBKPHqYOUvxbScm/LzNmIwa5N8xQpSVunFV1
dSpqmnY73+H89+U+rQ2bFfS0DUbZjBBpe8t5wo2iuh+kugHlurkqDpmNFxRlb6pMuupV8CQEQBsV
cW+vk9RpNvbetS5Yga6HshcFH3AK9tDIHDNH3tDeqXd906QbZ9PfY5HZWMGxzMFkzl2cfihTjCPc
2qPK3LJQfKuhoXfV/stshd0OIP9kIOMcc1QQwZzwHA+FvKo07eHyXK+tX+sMp5qGJRSg1OvbjWRM
O+9huVKzAsVW10exCiJ3W5STtUmxgr2qgj53CMhIb2pWBoJDb/ltnbOr6t/MBgdCdyJpStD+Y+61
w1v2y7gjPdWohkHwTmxcRVeiz0YFFkk2p0nmYG2F2tyKJJjFLq9ktAXdWPv+MlXv7qCwiROyyhYN
mCiJHpWp9GcYePGNCV/7uhXcleNy0eosfTWRGM+ZAn3pBAkJ6ElcXlBr318m//2vr5IkhwYD9iaa
lvpF17DM6PZ50Ev99boWlpbftUAjNVQhbg6vEjm9u6aYYXxcZ6T65/LnV+LaFtqFWEwe0iSaYw+K
xMe5mX6MpIeTBV7NZx/M3ytXkXWUdymqR22bu7EpGhOcKhYM7QcYBQBudbkfaxNhRXZXulCYd+r+
FdJx/D4IaPsxZVcCfhi3YlnBCRqpfr977Ypi+sIYsgl0qvx93tcbt5CV3cIGA6qmcCOGayccRqE3
rTv+NMJ//Qwz+y1251oL1tlNh5xJqht+V9VdfWya8hvk89ujx7dW6loDViRDSojzLBTtq8gd9yAq
upcT3BdRDLvueLD1dMekFYLzWr+iggA/iUoNkYbuEImeLq+htQ4sf38XakarMB080r5q6tIbJA0e
eFnlDxBj//dyA8tQ/2+1kNm4vpGnzUiHDg0gWXTLKuonj+OQ+8kzzBOgYlP4hoQvfMqc8py0ZCuR
9GZ587d2rYs6tKaGNi+97AdlcwmXnwDwv7hJVDZ0ZxLhPdiA+z468P6s2zTovFMfupr94KwYJwDa
O0L4vQ8Din6L8r820tZ2QOtxghWPq1+hiROMOyh7558gCCS+13NzHcWPhdaOwCG+DLsjl8RwrG9A
0FVBqvcldd0flydzZcexhXjHKW8bKDMNr2yuuifor01wNRWN6TaSMyt3FRsBaIbCTdqGqO8QAVLJ
XZUPpg7uoIzmd90uoUVHH1zhU2ZOAipfEP27qls2IlAPSU+ZYvq1gwEGSGUC2qHSC3q2cRKsTL2t
yhsEJX40JIzjDFnfbCy7kyPIbyxOed1tO7COfOU68AKLWPNDFjr/1LdO+QI3qy1w+NrPX/7+bo9Q
UQ1ps2jqXwPGFT8ZN4QeVVA65EvdbZrorE29deYzbaDy1IritVnwpQMyjicNBXyDpP+pasGRVhUc
MC/P91qHrL2hExGPeBaFd8RLskMzomQ7KuAwJrGZOVuJFBsOSIMJvO5QVLFqu8E/dknVpndwO7gy
c81sMCCHgFWf+qR4JV3U3Rkl8sfe3Xy+rVyRAuvwNw6HXyckuF6hhcK9mww+kdkjKwvufwiUk/2a
KNwQNhbvymzY0L8KqlkDyVX/KqYphyAdKhaSdNPOgw/CdTcN37oH6Mrtm3rW3WsjACLi4OKcsaaS
/aRR5ru8plbWr40C5GEIsmi2HKS9mosPtEE98RmKZVBEJW1ddF/A0MsS5NZAosNz4nKjK6vMxgTy
AfKRKVQRX9MgFbd57cGzp+FfLn98ZQ3Y6rsdjqXKQL3ltZOzd9sQ/XlcolLNkDINk02nvrVmrMBX
fg9FBJUUr7KnUEclHuS39ozxmz4tv/kmaa5cA1bQgzgGcQ9Jq9eGLe7PmZa3fjvNkH+7sgDHbOxf
0+W9m3tu+V+uC/pqZPfG8/RzpG8uT8pasFgnPOr37qR6Vb5muE8EO4Zk5wv3RKR2HVsMmy+3sjYn
VviPTlYGmavb17ebOUx4TlnmqNtG1uMuUv11XBdmY/twgMORSfTlK1OVPHUEbxdYjpe7aButthIh
NrqPNQb5wUw0r4b65pusJhhRONlWlmtlNmxQHxnMmGu/LLF1tQoPSHfeVQxuZT7sLDfOqrUOLFP0
7vAltAebpMvq1wymQjCtLw3E1z1GrktoMxvNF9TExYuFVK9mGoMHUonoJgiKL5fX0dr4WLFtaBjV
hUcx+v/H2ZU1t60zy1/EKgLcwFdq8W4ncY6k5IWVk5xwBUEQ3MBff1u+Lw5iiF/p1a4ihGUGg5me
bgWQr3MuGS4USLv/QTDbNoRh1umsPXCBFXiBdWiDgYOa9hXY97dQ9lrLoNm2gP65BcWsmwBqW+3R
dxj9XPng/xB+RVfKebavGxadBi0v+kU1R5eHeAjI1AluQmhUzbvLe2D7vmHLfuGFpEFodaQOauch
98i/XXVlhds34XUZqQraE18cp7AmTZL2gIcmfdyBp/Hyz7e4IhNhV9W4rHmsyyNPkc3SDrAyQyyj
WzrJpyWerkxqmbA6iH3kU4yk+IsvwHVF4m4bX53jNQF14BwXkaqW6ogMtbqd8r5zE2BlkNW6bo3O
tvHeR/R5CI9dyRcZi4fJKftEselHV4pP81k8+fIglgDHM2yZhv4UCyX4scrL9Jaf82Sqb9tdWqHe
ErHgS1dX1f7yWLZNN4y6aoJijthcHt8EHVQW/3KHXN+XffHy9jK4PIrFdZg8f8XAkcoE/TFS76B6
1I4DWls00o9oRAaQYg0EbBvFsO/QhUgRylQ4wAG4nScZTVuBKzxpQyDNL0/EYuKeYeKsQhQAEcry
WGSeJPvJYWCUDZEov047yDexcVmv8nomi0Q3EJrAQF/+2I3tuPLrLZttwuJc7i2k4mF11AIkBhSX
/1Nx7vwosnpIUFMLXi+v0sdYXd8Ex0Eke3HAyx2+8mLu6g1X4L7hDoh7MgdBQRul5WYoPXUryvwl
78Kvl0e1mI2Jl0PxdtZV7OLpoZtiX6Cq8DD1AEi+vXN06+jPSL8tKzZqOQgmao6G4F2r54L/GJYx
unVH3u5mIeqVqdi+fv77OzfDIYYlZuGWR6Bm/GADFgi0hKXUZcGVP98we6bBv1MxWR+1V8nmBdx8
bnoXjz7Iwa/bDPrnDNwAOlVpyPmR4Qa8qeBO4B+rPdhl0100x7/qM1fl5aFsi2WY/SBAAA2uV9S9
HW/+jv4GtfFj99qcjAmUQzEdJ3mg3X2aikNRSpDR+yiE9e1YrzTeWCZgQuOKeYgaAoLs+1S1D1OG
VsYAyZiVnbZYBTEe5OgcbECCTMkRANIlqbKyix/dAh3ZHhiFFtbE9yUd0+t6iHwTKqeXSY5OldeI
IfJpBJXF6J8gw84eILqQ/3fVfpsoOQCZsojHZXEUeOCDonCkGvrBi5pXKp+Wa4Sc//7O+KgUPEJO
dIRtQEc+lOOzKqG8HmnQilw3A8O8IZ00YwJVd585pP4W5sKH5m9f8etyuyabHgoXSHxXYjoOVSFu
tA6/ChfqeeCI7ja8gsjvKKp+5ezaFsuwc9DUt/OYjvxY1Omy/HCHLuJ3jKmgeJ1L1df/Xrdiho2H
XlczTUJ5D2nfl4JMGqzwqxpctjkYlzqnHhKTo3aPUgLAxmR+U1f1l65ACuaqX2+i49TiTPM0RdnR
1axZ0NHgU5I+uGBimm4vj2CZgkmUxwinQ5bG47HodfQNym7jVksJKv8RaMLrhjg7mHdmEWokWfHM
XF6BaXoaQE20nxvUbxpoMK+MYPGD7jlseTcCmlDnLgMq+fw+G8pbHxvDz0oIw7fLM7C4QhMhB8i2
AptaVv0QUfwrn4JHdqb/5oT8InR8JWcWlssD2SZi2LfIdaajrq+Ofg4R0y+CVxTwgLIe+O/LA9i2
27i+wdoEjXKqltfJmT6jTlRvFGmmfY8k1Uprkm0Khl2nlGsf3YD5UaHodC+HIBw3LY2i6+DtvomL
gxBbGLF0Ho+yLGpMwasO6D2+9tI2efOmYdF5IHr9yiVkjGiD8AlikOVN7A5rCJyPV8gzAXEy1y4k
fUL9mrGlohvfLTS59zgZwxWbtg1g3NxymF3IE2OAQtTgGx5cEF/qK2nmPBP3lnqtQ/qmn4+pJ3K5
cbso7hI896/DxnixYczKy0CJO/vZkddgmUYPzlAsN3k+RteVEj0T9+ZKxy1jcAO9hmh4e+ZL5v9C
nMP/u8bCPJMkT/t1JPjQ6VdoKC4bBt2vLVeZl3gUD/HLQ9j21zBi4WpB2y7PjoI6bbmRYTvs6dxf
6U49E++GRIgLQcVpeE45/DR3FFh73VWl2I9dkGey4kF5mLjAFgzPKk+fwjoadoWM9og19eby8nz8
iASQ/8/bgEd4WQ1h1D8XslIJCBPYHVgclUxaNvOdiIfPgYKIn6jiF0hGZ8XKsOfz+TeawfsL9zZo
6LQ4GTmGoCtKaKvrrRRt9yDi8mtQp+5KjcSy+SbwDSJhpIRdICQ4FxWVyJDSAz48XImXLLtjEuKl
UyMha6fzUya94UZk02dWjGrDVHq4vDu232+YN6jI0xYJ1BDPinNEw9oxiu6gTDIs++sGOM/sXTAg
MxG4YDlIj1XUhv7TgBau7EcsOyZW3Kttic4zezeAnmg+Zx7O15sUpUY9P3mLm0boOq3MwTaEYeFD
N4J4vNX6mMkQOP/JGzpnBx0KQXnSyWwV+XNe9I/OrHFZ89rzSdNGy3FC4uBG5u23olrEJwBs/gFR
5VoP/8fhk2ey5A1zXRLtT/kpHAPebLKwIJsMPHPf/E75O/CIyLsKQcmVBmKYP2NhFKO4k+J+6qvv
RVCPeTKO1XJz1fEyEXEDGmmdOvdx/bU91Ck0mj36bdlAZ+Hy9y1bbzLkpU3rOLls8xNn3hFFV6Rw
YyFfy54Hh+tGMOJxAmGRifXB8LyknQy2fjuE6b9Tqpx44+KR3/26PIzF0E1YHHNd4oPaPju5bhvK
14JGsvxWT5DlXDES2wCGoVPRzxOywPmJRpnaZqR0t2RYA6dZLMPExMkuakpcqdlRh8032Q7/igal
Tz+ufQDPVukQbVMw7LxYur6ou845qEyV3k6ggjtuIoI2xO3lTTiHfB8YuKko77twIMuQpq++Ir8L
KGntkRJ8PJfugXG9hWQ33xO/Wzm6ttkYb21dpnXP3dI7MgcUTkPm/zc7qwTNto8bZl0RSaKcNN4x
G8nyCzo/6r5y0jWAi+XrJqrNTVGKlET0z5xH7B9gm3tv05QptPuu2gcTvibQVYUCbpWDdQEcLFUR
3HOnS7IZmaEBL5pdA3qZsYYq1+XhLE7kLzQbyYIYZXt6VIr3CbZkAtMZSPRKCBhe52ZNPJuqW1p1
os+/gimuuof0jHPXaZB2XTcBw7YrLrJ6REfEqehqcUtTiAt6KTTJ2VKspSUsFh6ej8K7azyrgqgJ
PO0csnLsHoWXTts0nuZb3U3pTcTWmH5sW2GYOAgYh1pmvX8sHHCfgvuZo+dN9GGTOF7ATpeXy3LD
mlC2tOBosVhyoJlEXexckBknwUSD/dKPD7PMbsiYrkXXtmUzjLwa/HkaJ+wM9HchMliO5aaACvCN
ExTlhrSr9m5bN8PefQU4cJ2KAlqsKthqnQ47SE3q+zj2f11eNMsIJqgN+ovglKJnhUiFRwBzoull
nCHLs/j18um6IYyXOBeu06E9NDjS0u3zmwnKJMNGy2ZuN2W9rLWwW7bExLVBECcFLIvkp07yeufh
NGzP0isBpMo3ESo2K5GPbb3Ow78zGMDlgFrNVXGCoGixAz6bPUAn+AvecmtsMRaaNM/Es9E6biU4
c3AfqvFEKRLobTY9sRiVIAGdzkQOTnDXZOQ3ySh/6hW6ti9vlMX/m3R34CWOA7euxmfoCdN9kaIn
PIrZmoiM7euGD5Blt2TQ2StPcgKAB6qh47Yse7m9/NstZECeiWnjQzgV8eQ2928dDqBhAa9lV3nf
ls71XtAiV9z70A+poSan5V06gGmZgfn0h5uDUS8LajSbqbL+Sqbwq1oadOrFmXMdLsczee+mmJBh
yUl4pHhYtAluCbTc93jTrHlx29IabqLo+7BGA2v/DAniM7OeR8aERICLX3cwTPwbD/JMjHFXnDgG
ihK1eEsioxaatZc3zxKgmeC3sEbrWl549JjVYO/KvJxswKg2bmUNHi8wrv4aSNRv8ETKV6zYsmAm
Ho4UWe+xsSxPLS8DlL+8oan2jKOXdWVGlrvoL2o7l+H5mvlIv0DuKUmD4TUrG/WpArdho6Nsu8QQ
qLu8eLa5nD3VO4/kRrKGGjIpT26NMx9lOVopCuBh1/yR7fvnv7/7/oC04MTmyDkwLm6AyxufFyeN
P1/34w2noBTauuOiHZ59h3g3YzSc3pbnuo/TP3+5X5ZKZ2ymRxRwQW0HOGijxHVVKaQI/vx4VYvJ
4Ro24Y4ONN1Z9GlohbNSF7StuWHQVcYF9AZgEAq0O0k2QTeonLO13n3LHWZi4QqkY0HlFAdP2Vw3
4ncWBxUjkP0uSKX3c9UhdLrOcZiguJ5VBW/j1PvhnrWWgzxHxKecDpTsV+2wiYZL4Zg6oWp6rEBd
/l2WZ5dKZoev/X5LUPEXII6BjE/EeG8JBm3JWwh3994uJMvS3/VOVJXbfGLZfOVkDEMuwFmHNGPj
/AOdcAoWkLqdl9uYthXdXl4tW2RhQuOGUgV0CWf9pELS/ywmIT2eKNBLaaTOl1iMG1nE8OqsZ16G
QKNlMeTFK+QQy2kzNmW05h5tJ9Aw+zTWUoBlkhx5B+WILfp0hvu57oNpE6chXaH0sG2eYf7D5PO+
wJqiU5CESVZMOdlNKGGCm9MPIGOvXdVduXWGM1Aun8NYx+RYxNyPHv0StY+dnsdlLa9ucQgmcs5n
Xp3zsnYOtG/UvE0dwKZK2abu/vLRsGzIX8C5rC1AJ+pXJ5dAwErRrrnvu8hBKyq9rsfVM+Fzfuh2
SOlA7IuFhD25XhNmL2Paz0PSLXoIVs64ZaFM8Fw9AEFMg6g6pYOv9mdtkJ3j5WvyDLavG9G/C9ER
1J06MEZS7qZJGS2A/kUyvg7aAlmqPy8VWsQemD8FzhHx2fQQjrVX3mTT4KyJlNomcP77u8ucUUH9
1PfEvU8m77EQvvjyPzxXLXGcySIHJFQbqoIhFPEbsQ9a9D9GvG926ZlmXMh6fgQu009iuta0azu2
holnZRBX4Tin/7hD3xUQEOVBkWiPuMFnB61ma7BS2zCGeYu0LtLcUwKVpkh8hy4Me8pA8PuYZST9
cZ0BGjd+uegMmzGXJyfzQUs6RPVN9qYDVHblCsuUxR+aQDkmQQsjSVGfihkIT82RVYcGgNxK+OE6
R4fRVTMxIXPalUXn+7I+qQWvu67mzbZg9bdhIdeOcA663x1iiOxWjMu2PNW9djbpUn2Btwk3y1R9
vW4KhpkzP2B9Fo3liRTMH+4X0LWKTeig6WQXQlRnXnG6tg0xrB2ChHFN+lDcAy4yPWQtn3ch5BAf
UhQMdjJck4e1nF5TkxbXe6uKMC5P1HWbOz6U7m6EYPBtRvq1YNg2E+M+d0pNKp841YkFnrORbZVu
ynEEB9/o/Y67bo343zYTw9wpXaI5H5f6xMqCjnC/cI8bkLvXD61bO18ub77FRb416r87XXKRhTvT
FHkKCv0CHQ6virL8uoTxW2T27uPUp2hKcLroMdNt17cJFJyB9YMg3kLWnJXl95twOY5W/SFzetxR
seq9pO67oE3AS6jWMLEWL/8XWi4e0TFMF/78xhU6sE9nMWAx5beiTr+90fV4xMlXvIltNoatVz7A
BHOr+DOtewYod5a9eNJfK5NaDpSJmZt7h/ggC+CneKn726Ieikc6kCMj7b+XD5NtgPPf3+134yzL
BCpjfiJufmz5An2Ic1gl3GmtLcuSaXDPC/duBDpCeDxtfH4CgOqmG4ABY21/V7pfJwSiXb5Kf24b
xzDxfuJN3DaCn/A2mH+ASoFtoBk0bupZ06PIwA9cqby7ctcNQ2cuyQQw7vzU1dDBTLySOP8VVems
OF7brhj3uaI68vwYa+Y70z9gIK23s1t96UAdsL287bbFMm5zVw/eHPud94N1KAICLfYI5nixqYlU
mzj7CkqzNdSn5U1H/wLSRSV1B99PD9JDwyIQxAJNsDX3IEkKJqgECbXoZ1eWgU4CZBBA6AuIOUla
aFBfnurHBkpN2jntBEOTLtnwrCkbdlM/ei8kWNbolT/eKWri7EQYlDzLHH5afN4kUd0XCbS9dDIE
JF45a7YhznfaOwNSKdDRUZcOz+HgTxsdQI4ii7LbhrG1LmXbEp1HfjcCX0Cn0IVlcxIoFX4WUKWc
/DE7XLf+hv37deyAyyyrnql2M7xz+TARD1JYJESv9XVDGKYfFaWbNznjpwGl8v/ykof3AMascam8
vTH/Ls9TE2mXsnaZ6ki6PwDJ9cTWoV28qCQe2cJ0wmbmi1MPUQ2FYrSoGkGTNi+GcFfyIBu3A2rg
Xb4PO3D4R3cSYMxqekSWzw9+87jzkdytydTlx4JSL4DsnBsWnyOno/IsbAN5x1I1OoEUQJkFNyOC
u3q5wTle3DopXNerKtC1oStDbmjaAN6ZiMAjtPlSNz0aC39mIZN+vuIzbKfEcEpcK2ee8pifdI/s
TxAqvePDmtjvxwEaNeGAhTMCgpwvzUGApGkDlkYCyhLECUkNuYCbVsWrKTOLOZkIwLTmQR+j7fig
vfArgpEoyeS4dzK5Vun52LdSE/unGeTFRKnqb1nG9SbMubOfSNUWSOgs4PMnofrZCpAmXD77loUz
oYC+buOsdUtxkGPwH1DR39OxVtmm97onCE2AyvryMJbN/0shN1BRo0NZHThl5Q6syWEyt+gtvO7r
hgNylyiI1cDrw6Th+6tYzN8d4BT+ufx124YYHsitXS9E9U0c/DcudFf9mxYx+Rfycv7ubLHbqPXp
z8tj2dbJcEUhupWcPl74KZunIULOcORnCLPS12WpqCmVS+Fp4pR45cFnoKh2PQSyKRq7k1ivHimb
hRiGXpQ9KUqviR/fakOoEz2zIm+2DtSVVvbbNoIRfvg1o9KfXX4KIj3sozKgt75oxs0oVln3LBvx
FwIw6qMlHov4scrSWzriwVqHaEa/vMuWE2XC/3xcvUi0ZO2Bngn3Khl8canD5ySthLNZQoCklwHd
6dfZXnT+Fe+uZ1nRKAfrufsUBm7qfqGAyuodc5xR7C5Px+JDTBCg5i1IJ7uhPRQOeUGNvRZJMdVp
0sjpcz0GVxYQ6F9auejuYk7qsUeRq+XTpJgokshNxxVkm+VUmWjAog9oD4IlcaB40e8mNMuAyx/J
Hb5Gmmo7U6ZxE6E9TbvqAJwA6IqnIaQSnWrpWo7N9n3jVUFlt6TTXFQHida+T1rWRbQpOzDorRxb
2wIZho1uTa9u/bg5hD3Uw8IJ9D1c4dFSwyVePkm2GZiG3eY56d08fpwgqfrgNtCg8prRW7nrLF83
8X8qqxzeeecIJPLSNonQGNAnNJinFTuwfd8AAglRuMGYduWB+TGej3IGc88GzZzuSoLT9n3DkKOa
KrE4hJ88LX+Grhej76Fe6Qq12LCJ9EtriL6C40kc0LEpb7PAuUNXi9iRxXsO2RoswXKAwvPf33ki
5jvVFLi8OciJ8dchX6rPvt+dkdvs11UHyMT7+WMIuus8a1DnkWznl3X7PE6VvLn89Y8zQ9QUsmVD
i8wsqf2nIsgLJ6FZz+J7/G1ptqmuIIeyJwSkN7swmLrpGwU03b2OnIGa4D8/hjpb1s7ilHEknHsa
76GtPm4hJjVuHLYKtrDtkGHioVIdB+W5/+TGtP4GBak7Jpf2Vzet5llsh9gw8RRklRpSDfnBR3Yl
hna1mudHz+fpdRpb1ET8DTzuCy8Y/QMoHwZ/V1V5zDaCdWslJssSmRx2GlLrlPWROBUO3tOTxm0t
vca5W9JV8RKLMZpYv6LKHLRLy/wAshp3J0fgLWngqqdIik+NX641oFi2wmStAzfNuW3Qyw9ZqJp7
6QXufdwgsr1sLLZ1Moxdo3XTaabQe0KzHGQgxmnaMzfWddLUzUq0bImjTECfIktQiHkUpymApqCM
qLxzp1beilSJ745bfQ06UL9dno7F9k2xWkYrqVk5xo+UiYdzUChb8TBo6WwAX8mT2RleI1KJ/eXR
bFtjXOVTOVdpI0hxkAAl6FuJ3OT0A/IHcbXSwftx/xw1MXs0awKuwpAcqjj+RYvPIgoeRdeMtwNe
nl2Fzm38IQpXj7RtQobZ+37Vd32Q+QfO+vL2LTxk1bLGt2IxGBPAp5ey4lHsipOIWrTKhb7/H5nk
chMTRh+pP6xckpYj/ReOT0IvDlQozUkFHp13LdA5O+fMyp3KhlXXPW5M7B60MwDplWVwUFxwkJXk
isxb+LIx33m14/Pbq07YXwi+CKSofUCCA+4yBSRiS27KZfG2l79usUyTzY7GkmOxtDiIaWzuB3Tw
fAple5hQLfhWMKKeyHKlRDr9Sz02jDwIL4/5PWiWpx3r4vYJGKzlE53T8jtPR/bP5TlZjrBvhO/Z
oNETxpU4oOAIaa/MDWu1CcF3kK0smsUmfcPoMw5vmQ8xOaROtPchg5hwiDyFTfckyuaGUbiZs+pT
2fpXVeuoifGTZJSNChbvIBYfaXWfIdn9eQFmpb/ykBlWr4msipkOwYHp2T3hmizHBJy/mq44ZYtB
mki/rGKzjyRocNBTysHntei4THQfy3lX6kmvtUPYhjnfCe/iVooWSsDvy/aQomMTGum13J8V3rzh
Su4tagL9qsDVXFSwF+1rkAM2FcpcYzS/pi5Uw+d5VbXW4ihNwB8U0Yq57er2/zESQyi+oXdluW1E
PkC7pfp22VJso5zX8d16sdrpAlqzANnYqvrJSziYqYzK30PR0U05rMEYLPZiwv3wyWlpakoOPAu/
n5X92Bg/VbAODsSkcL2HPqu/oFN/5cq0nQLD/kOCZo42iJGtT+dgU/quTlQV/XIC9/flZbM4GJMH
T0BTOIB8EjkoKNA8hs3EX/NAOmt5INvvN2J7PqiuHHvRnlSRZ0+08Oe7pu34Czp71sr/tiEMe1eB
k3ZCV+FBO6r6Ho5ZeMOdGspW6OtYI5GyHC4TylfEoCjX+dycMtBdHOPS9b++8ZKHUzX968GFrjz2
LKfLxPOlUAxBi8TgHgTJvhdu+9bMp+HQ9kUHxD7CJNawpz4FoOWq7TehfbLwIt8LkGemQRDXW1rW
hN87JXIWK5GF5XyZFHhTJJRbxLo5hciC6AeBFgcQSxQBr47XzcCweyCHdCvjOjyEGhywaQYG1XK4
so+W0vO03nkVkIGKTjFQVKgAV24xS72vz63Tl3+77VgZ1u1yAYlWl7cnUUz0uWAuf6lpCBECEDEk
zdx8vjzMmzrkB9VAalzyYeOFEcrX7cmNm59QFPw0zfxuquZ0y2rxyZX6x1SDNhddZTcSYBAW59+j
Ev+9PLxtloYP0F6QDVDMFiftznpfFO1jGMjxHokNSO5eWxA2SfGmsUOVNm+L+3NfdTqouwziKSv7
ZDnEJsovYNFSiIK1p9Lzf49D0e8culpYsH3cuOh96DxCnYuJw5CpKEsY1zA+Mjdr3Yi275/D5XdH
WI3g2GRBFxwmEJPs2eLoG6idnC7vre3j5z1/93Ed0ajufFYf/NxNoXcA9vsZyl/XfdwwbZBt6VCE
Tnt6Q8bE4A0E+TVbwwVb7g0TwhcuEVWzzJuT7D3cFk7eeMmZIhCSqjReE+W2mZ7JfMdRivAjMAwf
JtI1YbALW5RCHqcR7Ea3Ux2E7ZIAChCoMkFHdddGSVo2TroDVk6Vj1mnGvfLWOe58zrpsVoL+i0v
JVNFFlVrwBadtjkxr0q9G7DFBt1egXdCbeeBxo8OZJOcrRsiSru8kzZEjQkAzJYs5byGD1A5OB9B
9h4eIY4NAZ4o9fWbJtNbEkVCLPKGh034mPZqjVnUttFGgJCnEwOMI29PEcQMbmod+fumShNwdF53
x5noQFkHM5k5FSeWU03OeIavbgs1m5XPW36/iQ0MlqBrkJ5rTp0fts9ibOpvIs1eID5b7i9vj8VD
m2qztAl6HXgDP4TRSHeU1F+4XPSu6uFB52pVv+Ds0T64hkxkIM81QzSby1O4BNW9qMomoSRCad5R
pwESPDvF003ejCuZE8spN8n1fDlWcTarFk12VbQNa0C5eCXZxh0BRVra+LYZnDVyWYsf/AsxCFIr
JwoEPwxQCkXjjxY/FxAoXXkBuUagkIfTIIAAFycviKC8nmvnyWcVu/KAGeFB1S6Ic2bWnNCjDHoK
nbtx+Bl8yYGLZMAIOunLp8y2RkYcAELfym/YQA/DNBbbIgMwdJRXssfBf/15E0GQA1LoYmgOU4lI
bcJUnIco9ji/Km9BTExgBSR8VgMjf5pY/AuMHiWQh9WXyyvzsf0RE+9H506iz94jhwHP/HvtMTV8
wenNvfvUJ0wdliKPV0z9400gJvjPrwsVyLR2D0NUzQ/uuTq5aVMwTK1ssm0q57+/Cwjccg7qnLjA
enRh8JD2QwVzKLyx/TbXNFWfQUnNrrMKYvLtoR3Xo81ctnCMafoCgGZzQPQ8rFjFW4fN3+4KcoR/
TmWYqqJp2sl9BFlm/8Id5N1vSenE3kseVsz/PTThHCw3M1caEn1TFnrBLV4Q6t8QKwDOo6Hnuv6d
ptGMljUmoR79D40JbtqwzHO9cxw6ic8hClLQvBrkmA4E+6EL8Qp64qn96pHM88ekWLy2u6dznkYr
E7MdAcOZMJAI+npAxlJ6E92plmQH4vLsqoIxMZGHRQW+vbqX5AAEk3czKFmHJ7zGF7IScX78RCZ/
sfxFuhoFOm0fFQHqbvLPAsBxDhp/F/3zohq31cJuvTC4612+klqyLZjhWhSyFhBZKOVJxFK+gOEg
eNLjVG8vG//H1zsxwX1ZqirPh0bcQTOv9J/DEPrcoG+X0EzudCNXtsU2yvlOfmeX4PtVeIVn0QHZ
JGefkcmFjvU83mVQ+15xLbYhjIdGJloGUE7YPo2gU9mPTf4fn8CjgbB2rQz68Y1OTESfGwP063ON
VE9QeqDsGdyTYmm2B/35cJcGTnvfR8F1dKGEnaf5bsWC3NW+cBEkkxmV6Fso/UTha6lke504C2GG
f3EDN6smz2ufmEQnQ1JxcB45gstm5WBZLMWUuiVNrSYRDXCPadhvqtF/KNxo3Pmh39/SQuCeaR9a
DeHkpaf1zeXDbDEVE+o3MJ42ZI7IQTYP6O8+6mb+9/KXbafLiB4Cj+uFe3hBSBn735jDZohbCpEs
cvJ+XR7C9uNNO6/RfKEaxEHUJaz8LTwWDp9lr7q1K8UygAnwAwVfGbnQIUNfgabpFpqWuBkcnpcr
Ea/t+4aRFyG04/u5aU+I5Ue6jUgU8FfHS68s4BET1hemFcBeYlz+P3rQOQv3U71aUbVssYnpC8up
iXgbIA4V05Rv5wjPj7haINqb43pdCVAsT1EswZ92XUnPC8Ewpp40R6pNBih7FBQXYeWBl1QRoO/8
tJsTNXPxWRNybNZZ9i0WaaL9lpD3bj927WmSpPoK9Dt/Oid5cbt8auYuTaY0iDfaGUaVTA36mq46
1pFx308VT33I+YUH0aPat6t8cFLsurljKzZvCflMKsChjGkEoqDoIDuQ6E3ubxF7/p434jFC0vT2
8iRsZ8Mw/1Ty2O0LeOMJ77gNmjLiDe3j9r7N/LV5vCUjPgj4TIXbzIXyZJVLfahchRZe6MqnhE4b
cT4AkFIniab0v8n17r3COfQ1npJNqvLrdskEChYAE7vQ2kGGJAN93KbwauLscolS9pUDGM7B7zpI
ZvkoJUkGQGWCw1/CRbh8rWnOZlgmN6CeAeQqJ5xuTw/utuaOSHiMtovYCR5mcCcnoyv060TSb4gK
7/+H1K/lbJg4QjrJcRzRTHLS2uEvrhjBFtgOzI+Sicv8yrDZBBLi6UeGuEQSfagU+nHBUndXxu28
UuizuG4TRMjFwFs/U+opzJDmSQbugtCl6YpgxX7Ou/zB2TZhhBLMfVHVDOpJoFiZVHX7KSNuuh2g
sylEXu2nJZi27bD2orVNh/7pZF3qyrTnOGxxAzGfjuXtzxJ4ld1lZ2CbjOEMgLhUpTtQ9aSKae9D
Rv52osPpXIEtEHdo1RXbuV1LI9lOlxEVFCx3UuHjVtJMuC+DArqLtdx94J5aa220rJYJHyxnyEHj
ahAnGrSkThZ3uMvzdPl9ebVsXzcMv0cGL1tA0HmCugfbqCF1bj2i1367xfubuEFkXESF3hr1BLaI
cgO8yC9ZivuM9qc4Wy2UWfbARA3qSi2A243yaWig2QXsW5vQEhl0p0IrzHWrdB76Xbiv0zBunBL+
t2jVsB9qNLCeXdV1Hz9vzbuPy1F2ld9T/jx4xS9fowtGDmsIbYsxmCBBPObl4stIP6qon5OwC9Vt
NvGfIstQLqmBoY0biNyO59Di8mRsAxq2TX2GkVqNZOTEvixjBSJpia5YpuN8087hV7QSjdtgWXt9
24YzjH0AzDInEbLrIS1+aaESwfKXEJ/H4+k+dfi2m9eQ3Jb3ZWCYOhdBLqOY8OdzVJbGQFiDB+MM
7hhyelyHQFnCQBM5SHQd8siDc/RLUm9qXSEcA3mvEzMQQgf1ZkJH8J62fEMztgYltTgBE0YonLho
0r7vnt7c5TDhhY6y5srL37JuJnwQWI6+pXWjntAdEyfFnItEq2ifniWDIemxLZGOuersmQjCM42h
5MhkPOoOqChRQ2tG5b9cUf9M5/61wcmo/bXWGcvBM/GEshfd+H+cfVlv3DjQ7R+6AqiNol7V7aUd
t+M4cdzJCxEnM9pIUTsl/frvyN+9gIcxWxc9wLw4gNhcqlisOnVOHsIjFIu6D/mkd61k3wPq3aig
+KyXHsVaVMrPT8y2hIaHID5S4c3Mu6OsQUgrBf2nC0G2SwbofPUxQdlqU3/NdhSM98AwtNMMgRJ4
OvD+J0Ek57t67LqN14Bt1QzvwMsx6tCtOt83wRDiLIAWZ009rAaruE93pA6e1rN9ftlsczGcQz6z
2p1ShDVvF0MzVHvdDFvABdvHDXegir4C4AOkHHPp8Rv0845JlqG8c/6nWy5OE0cY0WwKA04RV+RR
c+XStNn1oBqAO+s7mchCu98vG2jdqXeXD6TcnBT6tt2RdAzak7D6/3dL56R4Oj+G5YI2sYRgRWBl
16xLVc1pQstq3NMYat61tylhZRtiXcd30+Au120/Ou1RqppC7Rls2sj5o+e/mdNlox3vrSz/QZjs
m1EAuNp1upD2yMXoDddEZZW8k1CWwTsPerpu84yGetDRJzR3NAeNZJcGxW/SpKT/7oiaN3xPQKDT
Xkk1R86u4BOy+pctseEhoPIbzlmg5YOe+/qqAdlE6lf11aWsE65v+AUgmlGycWIgzfEQRWMr2L/+
qaZQP5///bbzbjgGSB4jBw2d6JOT+SRBMej3kBHybVzwup7qeth4SFn8j294BE7KTvdgIDhBq+U0
IX+7i5epzHdlTXl9vdbsQDzGup3I6qW+Pj81i6MwmQTBboQtLxFhhz3p7tjM+ZIgJGu2cgO2p7WJ
PyyjOaqcEg+EFcBVNfMpK+gnEI15x0HrGaljvLWjOXwKXXe6jUBMdZl7NfGIZSwaZ+hH+cCQe0kC
FwEm+Bk2jM2yaib2EKLhaSxqvzqhXhh/6QPOnCT0QSm5v2hXTOhh2NRpn/lldRpFFe7zMlO3UMjd
oqe0BHEmrWDrBCWpeg+Q0EoNO6deUqQM2Z/1nlvTRFkb795CBBWQC2M4E4wInWcvbv22OpVelu88
DbCViIALP79ctgkZ5t/0XlgsMo3vGbQIO0H+HaZ0/g1m73wfVIu4KSDgeT13S3rM4Cg2rNV2Bgyn
gNbbcCI9LU9jztufKmr7PlFZ6N+en5PlzvAMZ9DFTAfAa2cPOhPf1mhRAUN776ReuOGUbb/fCBGY
aCs28hxnrEODie8I9xXYlq2OLMvPN3GHHgHvDIfkyQNqqs/gY6ivVF30B+jkbuk72EYwYoNI055x
BQYqx3f9/KUJ0Pf3ChLXdLrnQ8eDx4v24S8R3lxXFRh78LAaoZwGIBg4hZtQhXu3Kut/z49h2QpT
hFdG3GEZGcrT4vPyDmpm/EAXgnb9yz6/ruC78EP2MmVRVOFeKUkQH6a6ysUzZSq8jGXVNfGIUMOT
wo0YNjtEG7F0IUsd4zV9/tdbjNuEIXZVyBUqDM3dmjFLc37UNI2vA2Rqb5C8f+zRa7Jb/wkibRdm
7E2QIUDrOlZ5JE9oxSiS3KlFAiwL0sFUbIXQttNrmHcazrzHzy9PXZeVe9cp2n+QWg5BdK/7C0+V
YeCRCnBDIfI7ja0O02dGRnBx7qQI0+jL+a2xTMJED3ZMlFMPwrkTXx9M3tAeEbXII3pyth7NFEf0
g6DWBBAqWZCm7t3yf5VV8kUpvkMfWfHKoqw7kWYhW4JsFhs0gYQlGNognjXJEyg4/J12F+x8WjP6
47KlWif4zgbBWRh5bKTiRKaGpckMgZ2kjoSza5WzJbNpm4Jh5xFNh1ZU88qGkz4Bjrrc+LD8jevC
thProO8mkDf90GfgFjuVPX0qS7Q+zqgIHyrcTHXkqw1va5uCcZOrZhpoKsGNNhXjnzLgSbTZSmA7
rMZ9XSMaTIUG7+lEwYIDWK86ED4D0Yu44LKY09ThrXJF+y7K4DdqiCDjmugg9FvOcot9yjYFw6IJ
lIzKJYgEsJRhdxV6rf+jXtBhM9VNdTp/Tj/eAGJiBYNSZjInAudUTs8tJOF30CwrNhIsljIlMdGC
+QL64qpNUSmEw2ZU3TCAm5N+aZubiUrvalnfCEGwH4ep2/UhzlcG0vb9+al9vHrExA8uQeW7Lsqk
p9EP+33m8gi9SZ2MoEHgAhx5fhDb+hl27uEmr6uel6cy0s3XMkNL+K4qs01m9jW6+dshEhM46Cwt
uA7bSp3czvndrRxRAMWd1szU+j5US14mmV9fBq8lJo7QA4NQVWREnHTg+vtFD5omaoZKG5Dd9YZn
tK2YYfKdC9RbKAJAV3wkRhPP68VLVNdqvnDbDbtXJBgin6r16QEF36RTbX2rWOje0oDrrWeu7WwZ
1/kc6apbZJA9kAEKHdwDix4nRO+iYFP33jaEYfyKkQUdwXDA3ohuMRFG930fzDfuUqdXF51dE85X
5AXNfVRzTwKZiJsKj/Iu77awgpZtNnn6UuoEQT8gh5IP1Q+mISwWl238/bJfvqam311OCkxOse9X
cIxOceuEkdqHDUSUz3/csvB/QffKSBbQ9QZ92oQMRemJfVGXVwVIIjdO6McRLjHhepINDHlmdEmw
iR6CfNrrNbGkJv6dQwZ2DofbFAIMcMvzxoPg47ucmPA9GQL4gowqbtmK/aOXtkzqmqR7NLoIUKm2
G67QkvohJoqPu2VZgtMEloeQYZgAqGQKgtw5MEzfIUl8v5SIHVADAaS3vY/6Mr2+bMNMi8d+uR0G
OXV9M+504ZLvghQF240BWvg31vDjqgcxBXwhytLnjfDlqQPW7s0cfTF2d67PmqTNgsemmIrby+Zj
WH7qzH7e4/+HLl7KXTdFeq/jmr4WZepdiC0jJsBP0fj/2ufaJBD1xdO0Von44oijE3fyV+hEQCwq
yHFmTUa+67grL2pPICa9X+hkwh2RXz1FgcvRQTow2u7xiAyezi+fxfOYyD/SOyEMGGz0ZZGrw4I2
6x9B6Ie/zn/dYrwm8q9z0kXpFMm0tT4OjeIkndmfvtUzUNz576L7PeflH9HkW/3cttmsXuqdq9OD
DzyEg3hFgug+SuqS1vwadJvOtHGwbQOsf383gALQLgA3jDyxvp3uIUWAsm7W9FG9P79gtu8b972v
RpQmA2QjatLQmzDNm9vIExtJOYtVmoA+iH+okC41ijl8cm/QtdG5VwC7+KDM6rookbLL95A02rIa
SzQWGdd+XEOOifGpQvZc/PFWpGc+L/xmhAmR+WUs4gZ6BHTrIrJNzvADge/Squvm8iFFudUZAOyb
vfKnrNDyqK49rV2XHyc8ZEm9Q83M7YONC9AyronvK0mTNQNtBIhJw3g8zGXtXAfRVOIlPiv3HrRY
X3ywuW2MZjkfpixwteTo5kQd8VRJdzyxpZR+MqtYXPSOJSbULx/iFiruTvkwL8H8A2hMaIbQPJPx
rk6X7gHKgl2/MRPbBWii+2QU5H3sR+mxU7gjdIzu65VQfGZNmKhi+gXlU7GHxtcnty+fXOCPLrIw
E+6nO2j+QcUciR8Rhc1VugyxuG2cqom+nR/AcuxNxF8JShriuCQ9EkDvrvTybZ2VR5tX3UPPR47N
wa0u47gkJvpPpHRpweEnT14BBSfZePRx5BeC/onJEzgjyz6OMwLHtp3rHw2LSHBDCCm6/fmVWr3y
B881ajgINlZyHv0eihIzUpVVJB7R0EkOBPorGyNYD5nhFYgDzvM2zqqTBN3WLkO/RFFN/yJvBl3z
Ks6PgrWHTuh9zPPpV4TH4vmZ2d7yJvLPHeaAhoOHe6Jx/20BnAvCb3xtLkxbQKqACil3K8TJjdSd
LMo/tYY21vmhg48X1aQUzGuOEx2m4pSBgOKKT1H2CFy4ujn/dUtwbKICmUs1j50C9PZImkNUJhXg
YGqaG5AWfq+zetgIUm2TWId/d83yioOZxV2DfhnX6LFby1SDuCybSUzRYJ7xxsHNLU8UUqZIXsfR
jdIu3fjtFvs3iQTR9V8GCBMQ+2b8+JbCWYMemaV/IHORDFTI5HIFZGLCBJ1QVEurRHWqMILq1W/N
sjbhgBGMY1dfAdyyd9LpeZmcH9onl8V1poBwledVATIuCJyk4X1Tqk+Fr5yXaKrFfiHZbatafZ31
4PQNYpdsXBi2M2F4C9V1sRiUjg88m/QTQ/vZvdv0r+fPte3jhp+YS9BN69iPD9Kd6Jey9Px/pxE1
94u+/hcwEFp4yu8nLFdOQMPnec1Q/xhKF9p7l1m9CQOs+cxriETC6n0PWhbQCKx0kjfZeNni/4UE
5GDJ7kZ4lbrKQi/peNWOXzrXH8Xh/BJZ7gITAIgXSNN2eS5Rtqjdr9Cump9nSbAfc1VvPKUsvsvE
/XU8asEJ7YkTADB5vhOdJ5/Q2Tg8Z3kdOPsw8Ni3yyaznrJ37ovKmnhR5abHOZtFlkD+kNxpukCA
C1og6VZazeJoTA5BmeK9XlfISIG5xksc5AxEACoVKMq80Lh5DdziCtXIDRyjxUBMPkEqGBoXaqg/
AdnW7ppwGO98sUklZPu6YdslgN/DNEbhkVa5e9d04N/LhdyKM2xfN4ybgD8+yh0/PeZOF+67EfIa
jQsRjPObbdkGE+/HwpGxvgnTY5nzP2wagNUO6fXQ4WUY1OOXkevnaLudyHKITZXgTs9Zr0MoBr5V
FRFB9zuoesjPQPSIpJzyy1SViQn8G0RNlyKuoA26Vi8Jcrj7bV4Ei7GbzIGz57RuMxTlaa70g88i
CuqLtv8Mzd365fymWLbcxPsR0ARnLO4K0LNH42MTIalWBJuyKrbfv476zr4bF+FJXC3F6Y3gXJRu
mlQAFd9K6f9z2e838gBFjyRwPqMc44Yeeyg62iO76lJJr85/3zYDz5gB0DNhP6jsWBSB71+DDJwW
X8a+duprNBMtWzVw2zYYdt35aupLVBZPrC3bZGagdEtqt/MvDHZNgF5XpWMKOsDqFAQ6+4IPC1Cb
LHr+fX6VLD/fhOcpV/JY+IofPJT+knzsqqtifdpf9vXVobw7RWUlSxnEqLnKjDl0X8Suyx7TCizg
G5GoxVeYQDyez+nEcsAoAFqFehHpvWvXk8vDWpZGJCIuszUTj0eaVtdtD1vTMgwgyB1H9T/17KLM
d36dbNNYz/C7dcqRWMmaqsxPtEdtJ8eh2k8gS4KogNCH0qsh2XjZQKZZkxphR6bzE5+aYsfzNtw1
bdbcLQLtHF4lg+fz49iOlWHcsxgWwKkLfujqkd2k5cJ/RbzKvpz/um25DNMOHNCnTIGfA1Pq/itH
J3YS1QRPBS6jnYuIrdtYLdssDNtug0r70GHC8e2qrNmpsK/K65hrYDfOT8SSPDaZ/0DMowoJcp6T
u4xCo3N2HB7B29J8LiBg+rOOOu8lcqua7KMZXM0ELuYyszfheXO5SDHHXXZSk/B/dA5Jv0dtWu7P
T8uybqbmLyr5NFNVicvDm8Q99Je5m9BebeFcLJ7dhOTVXIsCeyFOYTWpByRE5Z2XRVAtABnQhuOy
DbGevHcG2Q20ruWwxIc3ySFZhT/zCdplgF28nl8iyxF2DYt3x3ycvZ7npwiQaI9xx0tW4eVxdvJD
46nL5ACJicyj0olHf3SyE5k1dCBrdjOGar7sQWMi85So+8WJiuKkoMG8r+AUr9uBPk1jGG3Yh20b
vP9uA0nDVNNwzEBPF4gr2s/eno+03C8BAKWXbYRh40x3qesPXf6Wy5hjwp5Ju5bVgHzYkx5tzBfa
hBGhr6CmGe298YEs/E9XZxCtmlDlPT8Ji8GZQLwglSR3Fp6dGqRlvnSTpu4eXf4i3zAH2/eNexzN
/WDK9JFRdoMs3qvBbVMwPpTx18t+/lp4eGdtA3QewSgTZidaT/1nkZXspJE62IJl2VKVf7H3IcIZ
prkdj1CGy+/XQl1KIMQ6ZNWOoLs80T644omqxH0gZQFJUfSToy592eRMS68WN+2FyE9hnNJHTmol
d03mORuOxLY169/frZ0XUMn7FBnssOzr+KZahra/ryGVpS/ce/+/A1CQ/cS5wN7PXTjdpnGr0O21
uPMWGGHd5A9S5MSw8TkFoVcOSOdJ6rB8rvDeuO/n6onOBfqFwLz5HMeX8ckSE583yCwo/CWDLrmq
4grikCzVV/GgtvbClos3mfwk9blT98hXeIP6XoPpcuVHmdwy3EcremNlKUYm5t5FE2Ny4QkLYxOz
5/uh64smxF1ShOLguE39rR3DQWw4lw+vKnzeMH4ZhxGdwwl3CGnjuzlbe+XpqHaKVfqaQJ5iY5wP
nT3GMb2AirUfQKIVlZ7mLk/XJxRly+d4DsWWAMKHZw1DGNf6NEIR1hk1hph1kKhKfspm6dPE6x14
Aep2uwiMfxdlLDGaYfk+z5do5H12ArNmIK+Fo9zpwFoZXpQewwCm7WcLOt8Ajr9Xi5ZJOoo5UVEE
OeGvaYpG/aDIh09V31xUB8ZwhifImc7SNMZV2TuTA/KnHm2ZKwdYG9Q75VWPBYpdG4nMj102xjK8
wtI7ZdyA0v8UISGeLKX3K46HL5knv4WKewmtoYrWrV2aSjyCyvlO184l/hojGwFBWgV9ydCtffLq
oHtQ2Ug5Eo7zsPF52xE04oBg9kkTCEwMaLgswaUtE+p50Dmell/gjC6TweVyf8HVE0Ip5L+uG7mD
NoSyG/DIaAOfhMr3yFFsnYb1kP3lt/Fxwy2gfB5oVowoMTXqR9cBGFRX4Va/2PqRjz5u+IJGLqFy
wjmGlAs/ojH7KldNnqjR/xQv6lOU0nvRb1EA2M6aCfBDlRQ070HV3OkZ+LtRT8lMh6+DbDTEUXDG
aOTulij77K4Aj4LNv9aa5mU7ZLgIIoOUQ1wAqHovFkuiBJdTUpTBlsbihw9MbNK6ee+ig1nGkyhq
juwUirQrNQS0qzwZ/KOr4TREEHxuwN4wDZdJC2M8w0VEIK6POsf/3/HcaWF7SLVu9S1+fL3i64ZT
8JCFLGY5iJPo2/sKlympyj5BN+O/tQNKYegzfa4D4OFrpu5av9hSArFcgCbUb8iXjoypxw68RtST
c6gNlUi0eg4801v70fmzYLn/mOEZurCr5JQX7QOo8LrHrm1L73ORV86SOLQNnNvzo1jM1sT58Tob
i7JR8VFLWFcLnrrKB3Hc+Y9bVsqE8jXg6fAdR7EDoJEj21M9prdgOeuu8hHRnNeT+PH8QLZZGP6B
d1UrvQbNYM3AnCPgb/qpiPP86rKvG2GCdKJgzHpgTlqROk8txIam694Pp4sg6WFs8vhBWcQlOp/Y
QTfZz2AEkNibIfWDCH7rtWk5SyZdH18g8h2Ngh/R4lKMu6ZgiHLycRofIZN3kXQkpmEYO41d6lee
I5Dm4e6yExGVx2aNeXbnt8E2CcPcVV3Ww+g17KBU+pIDgrvv4vEZYIYtYWnbAMZVH5SDO4iZR4eS
t+Mu8OJjUEXx7f/Hw9xmEIZNp3wafWR2o2PZR/AfaIqcJ7CvsZD/KNT86/w6WQYx8XkKrZ08A2cJ
6kxTkaDClCZgYT41MfWv3BjtkeeHsdicCcyb55CxpXOHBzn3r5Kz6ia62HOYsDyS1W6gwzA6kLEq
Trl0xQs4/5qvjZSgEVzmcpNb1naLmKg8wvO0qIFGPznO/KUtm+5Lx1dCjho0zNFKFlCitvy1Hefi
yGX5J6dbgHjbAq7H8N1lHABSMkwK7G6q4/EX0qPykkROPV+ErA1jE5aHVNnUEa+lxyBGiVZWXY6H
TSavL9t+w9rVwvJuGXn3iscMONcJ+nR+5OIyUBd+vGHsYFr2uhRKIQ8zhdQhuLcRl9BNhgDb0huW
PnR+o4mg4wNaveoduOqLIoFHG0/n18YS1FPDzNEbLJeFpvpBD+CpQSjX7tQAkGKXhwe8kyBEeLFr
N3F3uZ8FczVW3YNXFX/YjK6JvB1TQPM3O40si2Xi6+aYDhygRf0AeNdtV0JCahm0cwn+NkTu4L9G
kOJNIqt8Isd5gZQCYZm7ywmZr/g4dA/b+XXbHMwrPOMQVvOW9sFrYv4Crv0sB6nwFG/JnVmuDhNg
p2nXBNkQuEfesO6VVOhrAf5bfh2zct7wt7Z3iQmzo4IWK2G8e+wYyccRlEGzzz+5eY17K3GXeGR9
kg+oI9xqUIv3/jXQRYMCtRdxRpbfBXHZCQputhB6EufPuW3Whg/gy8R6Z27do8fYI+sAVxzAFvK1
pbrbuMts+2a4AeXOLSjXhHskldvvZYzO4iyE3Mb532/7uuEGRAo5+65FAhCiZc0h1Rzd5Hm19T6x
fd3wAsOkWatGOT/oenI+CWgk7EKw/+0v+u0mwi4op1mnbV6eAgegx441/sFZX92Xfd14zTctQR86
OPBfp1JOu2Lxo9tMNsHGb7fduSa4zpWx4HyUANchKUq88AmKYfH3sKcMsvBgu61EfJRQI70mc1jf
LXp6vWxahhvo6MxzSXMc2Kp10LZO/M+zdl/Of9xiDSbaTtVtDtUL+JgcNKinspyeUx4tnwYKKYfL
RlhP2ruIQQcE9j9Rehjo+JXEZXOT15InVe5t+TFLgsBE2IkAPaWiiJ1fGaB21wV6EfLJ/dSW4ARy
caXtkFT840TiEyH1hVtiWLgXhMjsR7V3BGx9Zlc8VDT9lHkNeFXOL5olHDZlevPFzWO39cjxLarP
Nf0WdEuL9uL0zzLOW5xgts03jF2jVIX6QQHnLOr5azpw/Q38+GGftBIlko0rwDKICbzzqIOg2+3J
ETw9ZeKtT6C89MlBcHd8PL9a61H6INNmou1UV3VxynxyDBz9PIxIaYjpso7iEK0u/z2/pC16gNpZ
f2QdBaaWxcgGJZHnxBvJDMvpNVF2Y65Hnvq6PKUt85LJFyoZivwPV93rnKV+kjqOBCdx+MmhxRZv
o21P1r+/s8kmdso+zHG81KrN9bYnQVsFV67fuTeX7Ylh9oqHVTq7AzlCmT17aqjngPu62gKd2CZg
XOJo2moKf+D9EX4q+JOzMH5sMgqy8SmrxbfLZmAYOe2zqK16zKCJqgEdASDvpqrZX/Zx4xaXep7U
APjjMY+l95N2Oho/VaC4njeW3+JATMhdHpVxDKY/evCivEnmGNlR4jTOpypehhtnlVm4aB5/Ye86
9HvQviYoo4ziHuh/9SViQ7dV7FpPyweWbTLgMRnI2teEHngTahDyArJb9eDVuOzHm6adimoM4wpf
H7lznBvfOSItH3697Ov/vbfPf8Nyzk2aO292Qj8CoyCEglbe+MAVVwN3051YpX3OD2GLa0xeO7Q+
FvPEp/xVO5CnXdmDtVPW37w1R1U1aPrznbhN6gapw5G74SeQAG/xt1lO6Zv21zs/xMYBnHe+Ex5k
v2pXTM9viUQ8pf6dQrlFU2U7Q4Ydp51ohijK6KEL0vQnnRf1O8687On88tm+bhhyUxFZZcvi/a+f
QxkP2oCIOjY2x3I5mOA6KBkKZ9BzcFhpFUpn+Ze48jdhmlyvNO89U/eF2ze3Pv7loun8BaqrYxfF
YxIeOC3ULarL3gOwLHJDIcdynE1QHZuUJMVC8lcwxwLZXykOtpQC9PvfllFuQv0tW2Ji6/LFy9Fd
keWvNKfdMwpR3m8BHOLGfW2bw3/N+v9AUA40BlCbPCjG9R4ZRZIEIqC7uOMXIfdCiNL993pmsa4h
QOuGB8Qz1Z1SPWgZB1Tw9iHoDjfSPTazN2F1TerWyLKuq0SQxHA9b07avtqt7RFz1epkwOHSZX9C
JKrvy1F8P3/AbMtn3NzpgDAGZAP0QEX9/Y38h7ryeztukqbaBjDMHZwgkysmsLcpDt/l0eo7J7LY
+QQprPNTsJ0vw+SB8QGXJemyV2RnwOLm0FkkdRjJS7TisPtGVO7xYARccAnxYOrY2wRIU1S7ogPN
1EUT+AtqJxqFnkofSyS7KU6oLKs+mUZ0kJz//np/fnBrm4x3fdSQVa6lfKWd55G9E0zplIxeGp+c
OOtu2FRG0c5R8/P54Sw7/hftHSs1OPA99YBYZEgIGFmIT8SVu3bdXDaCYfNzX9CYl4t6CNhwarRe
drGc5qRwNwNay5ky1XIJNHsgfSQBUPKQ3EUOLD30bDPvYluhddR392zsF6p0kT88jdD2SvqM10kh
XPoF5Uf5cn6JbBMw7FqiDUYvPC1fpRdmT31d/45aHl6W8zLxdYwUwlOhVg/EqwsoUCB8dTjo+y77
6YY9eyEwETm0yE9lqwj4myfg5KkryNYL2LY0hkGjId9TTVQAAUyn5pYNeQQIhuTq6fzPXw/h39bG
TOic6r2RDEhzv6hqeiaQiPvW0OqT4wAoXTudd3V+lI8nwUwEnZN7xax8yl6iOcjvS9E7oFnK4g0T
tn3diMRnAf3QcYzjl9RDk4CjS+9Re5ucg7avG+bLaJa2RATxywplnJGV3VE6bjXBf2xbzETIsdKP
xaRS/jLM0MRATf9RtFDJcVY5mPNLb9vgdVrvrDdvZuIF4xi95GX0Tef+gpwADn8gMcJUZfTm/DC2
VTIsmOrW8yHj1Rxl60H7OO9roa5YjVTXxjxsA3j/nccgOIUiDolfZDOE+1D17msjm/kyqCIzQW9j
HQMrKOr4RaWhuI27oP+tM8ffQDl9HIkjy/PfHy/HXs5+Bz3rvKrHfZBOX7R/LBFmsEE/K6cg+wzc
sc6SXRRmMhP3NsRERqnMo1PQse5OdXm5Zygvf2+B9tvYD8vJ/Qv9FoEvPyMqOkEpPbitl1hcu40j
wdVfbXXdvtENf+CcmGHYFDwume6ZuPMaus+H8B9W1I8De/QAP9OjfiZFCGaP6lFV7NYL0f4GAvfz
x9k2O8PoRz00Q4x+rddwRCCwz/jKs1EAp5KHvePszw9iOdIm7R1RpBvcLqanVFLvt9Ke/uxHqKBc
FHcwE/rW8CZvaelHL1XZ/s68NNsDh/EaLeIikn5gHwybR78k9YulYC+8SIeXoSY3LRTqvl22OKa9
95VinsfKnwUGPrjTUMtkVBnfOly2xTfu7XwZQI00D+LnLIHnToex3wv0uG1Yh+3rhsG7IBEsl2oW
P6tRBFeem3VJqdst+JSlMApS///6kzxjLBqcuPxJOgE9k7TataO+9QuoVvjL9OyM8oa30fWY0ftV
v6lvqu/nd8Xy8GMmwK2HSvAwTI34ic6kn13X3TISfM7AzojXTJ+Mqb7Wvt63RP5eKRs3Bl33/AM/
YBLY0Q4fdx0Bqq9gvJ19xOnhW5uKB/1jGpJdl02/spWdHodcJis4VfDhmnp6601i8d8mx11B+RQ0
NbjGIJR3TOthNwiKZrhUfA+QSguB89yt6zxXbGOdLbe2CZAb3KkehN8ExzRwviuhHmnWe1fc67+2
gbeFjbUcUhMjR9I6zUFWUt01DdR0KQfcV4dQIzm/a7avG97Bcbkf4DFd/sxj1SZp67DHDHXCX+e/
/pbO+OhMGP6hbBYENmVd/pxrAAfX41DV03Wlx+s3m6gKSLDXsAf01eudWMbbqJf3UxD9oBmEphQu
qdDZasK23BYmC54bxV7tEElf0TeXlbu60nBT4J9zf2mlosvudFPhtmNz5THd+MeuX1MTeTrs8gWl
sEhuET9ZdsyE0XF0ZgSBir0jq7OfTdOHD0KicHF+wyxrZILnlMu9CDmv+BX7obO7maXRdeZkgQeB
aK/cSnnapmBEDESEYxMtPDh4rngiLQBtYC/awuTbPm4EBWCHdtOlwcffdFgZnX+VHC+Zy9ZnXbd3
cToS5N7kpAwfZ3jDd4XzXVPghiuAnC4cYZ3WuxF0wUAMWWAEz695wp3oEVzN/b6VgJCfnwP72E+b
VHVNWQ7ClTQ4NE57oMGdh9KzioIrBcyDoOTzWAcbOJx1Pz+wfhMsB0XsYKjnMDgQ+MdO4l3fuXwH
fo5nTr1/BuZuxFAWP2zS14FrFH1kkfR+UZ+CbNRJZZ24RRrsgqwPnrmYt+ijbAMZAUPWNn4/5FP5
c2oHeT0sUAwcmYLSiofQYQG52PkdslihiZ3rO/QMLfWMYcJ0vqW5uAZmsj6CWmor8rFMxMTOkVH2
UU898iqyNIyTVgw66SpGIOwB+hfKhq0gyDYVw9S1P81NCtaAn+UIWpbGH6JbLy/LJOrAvnd+tSwG
HxoGH0cshsY8rv1aQauOlK3zKdTjhb7KRNDl0N7tIDNFXpES7g8Uh/duNZLzP922Ooax56FShAeV
+BnLXDxN7ZwfaAu6ostHMO73NEeJu2ud4qecQBOY4/06A9p9qONNFIDFyE0GujFuMl0AYvjaTOX1
NAfLLhzcXdxEB7Ay11CX0BvBhG2fjbeAF/bl0EMh/DXPR/emaRyIqlRNszgbXsTiF01tWrTT5bz0
/fi1Tx3vunBTyINXDrtjfjuhA27m+7kcl1VzzLu+aPtNrFxZBg2boin4xWJKX+oZbMwMynlXDNSv
G8ZhOWEmHR2f5tjNYBKvzkSrmwl13qvWryqwoYI2+/wsLPtiguZkNnfNsLjsZXTS8jO6yDuSLPjv
wjegSUg3C907PUCQr9hs96ajVfRE3WGrXmn79evCvbtvZ9KMynXK4J6hpPSNNaCUThx/E0dsW3/D
wp1Sp74DQZGf4KD9TFY+iEyPzsEL2+DbZctvWLjXaZ0DdOm+Dkv/uoxM73pc7Bsn1GLcJtkclPXG
NGJFcA8uQ+CVvB3p1jagEqClsUt/xqTZsj7bPhjWraHpiMFa/kO4Q15dywAdZfvFZ8HGTGwbYVzd
CiK8vG9T57WL0R7OIwS2je/KNBmzbOsmsoxh4uDiEdQ+RaOd1xqqdZ/fOFn/h7Mra5ITZ7a/iAgQ
QsArtXRXtT3el/ILYbdnWIQQmxDw6+/Bcx/aGqv4greOfkAlpVJKZZ48x/OdHjDkYCuhZ1kmEwfH
ZlpHhe7TH9E4Vu+jKYh+OjlgvPf30npl/iFgM4FwuqhDz1kW50c7QqI9b9pLN+Bhph1EoAN6UTZO
DNsw6/9f+FwJgamiL3vnR466yQFdcuACjKEzX/T/nq+7KPsDMH/8Po50GzpUvTfdwGfXuQeVlmn/
zpn8cgvYZzO44d0aKntoxeHOj4CPqEhO5espd7rjDHGAjUvJZm/Du1v086lGanrR89J/byI3etrd
WRb55PcFKr0lFOh+TX8UPcjSA0/3n9WEFr++Ie5GWsg2AcOvo1qRmAYpLUHGmOoHVwn9d45F21U2
BAD09xmoGT1K85Rnz10Joi0I1LGHATDHn/f9wWJfE/qmJ754qEoGJcRmY88/tA5HdmmG3EnPnPx0
fxDLCpkAODbSHtjikZTJjGgNOUFHN+VrB4wCy9aj0hLamPxzPAO+X3Y8xBDNQr6MLQD5sg9eZWWZ
Pmpdg6+4LuNrUNQbmXlLKs5kopupamfWhPMNuST2qmm8kqC7c1GvFMTRi1cgShclxM3ieoCu1px2
7FjxcvA3zheb2db/vzhfinbqm2hR860Fj+K57tO3TlZFT/lYbI1gs9n6/xcj9AXopCGrAptlNejy
f8G1kMPa2NQ2cxlOrwZ0YOpigM+osKLLka+ywFBMqB515etTkBbjYUrHOjgDRDQ6G/vQZjPjMIB4
Qa3coVhuWanPTrQ8BN2tos0lRlyfAormBx9b0uy7aUzd2LZwg143Y/acRWV8hoDYydXx+FrU4M5t
pi01J9tGME6HeEqLlgdL+mP0AK2CsEEzH6ch5O9nXYtd7F/Aua/r+WIvxIr3oAOd5lsNnsLEoUhn
QnMVjVZQZt/Y0JbtZoLqZnfh9UI9B6lLB9JABFjyz8zFlHadQCaajo0sgghSnP5oU2fh5wXSOWAM
yIMtzmqLGf4jHLtkWemRzC8TUmty0gGgO0ogCzDO4vn+FGxDrP9/YYRMOG4Hdn/nRwm93U+/RIGg
/dG8znK67yL7D5iOpz1jdECpvABeWQyHVEH/4wCVPsffgoxbXNCkquMTd0veBOSVYNFbSfjHdEAZ
vchwbtG1ciO7ejwUYXtZxJR/2bdyhtv3yMUOs4ziH1HpOLfZCz/2VSo/ti06eO6PYAn3ftXHXthG
lBnTc9NFFzXVR94HpxYayImf6/NKV3J/DJv9DU+PIohp+YObfgmRfz9mQspD50Japm6LcJ+XmJA6
2cpwkH5KLtxF9zWu0/oYhtkWd51lkUxAHTBhXs/ToIIQE3iSR4gBHktNv4mVVzeJAQnZMIZloUwk
nQ9hAoUugehHV2t5bsA0ltAszI55vqWEbDmsTBo7txymYJ598gpds/w4E1+dBrL5drB93XD0iLeQ
shoVA0aMu/ygXVyNUbRVsLKtzjrqi63aDmHP4oWkP1Y/4DWe65kIXg0Fynq79qlrXu148bi5jskl
ywjwPWhmggTBfIRi2vv7A9jWx3BnIiClXM6z86PQKIceUxmUzaVU0AnemIFtACOgV7Nf/puG4zU6
dr9HU9VPTxli4vZh3wwMV5buyH3IPjS3bvL1w8Ir8uiUW8q9f05ohCaSjgF0XbN6JK+Kun/NRxRV
tESpkaXDaW1S6PrQP+yZRmii6QjC7TiXTvGVFKXKzzJbwj6JU6XpRpT4Z0OEJhEdZOJm6Ib1zY1P
ofwWgr14OEZFrbdqBH/2hdBkoRNF6pGydsB1EfLilPp1mkRV6CXbyWmbMdaRX3gbn2Xhxih2XXSU
Zkdk70kiwZFz5hr1bWjFgQuGuDtXy/BsHhGV1STOnpEvcyDM3jtB/mpxWtDO3Le3BXQR/od3znEg
bUbAKrTGzwQkVmjjeVOAR1GghD2r9iLo8GHsRAI2o8f7Y/75oYAC9u8L2GqKIDPus+cZmtcglor8
pNYQYKyX/r1Iu/q0lMXjWDsQIrk/oG3PGc5PcU2NfSGiC1088BE24MBouNgH7wtjw/Nbh6rCW1py
W+vCeUqHQ0GrLftYfrqJtmtbt/BDsOT9KKpIfEA0XaMX0s/e3V8Yi7P8B2hXF6KGvFVcJtxbvgPq
kh6pil4v2SaUz/b7Vyd64Sxs7v2pgDjOrSXgRFfFyK6QWd6iybP9fiMlJxeAKUtK/QuI6uMDgzgt
WlSR5V3y+Oe+FTKcfZ7AYxvAQW4EEFfa8wrqzKw6tcKbz/tGWFfuxQohTV0wJHaR4i3C964zVw/r
9nfSct/NFP4HSofmb6+TvSqTtHO7v7OpKmh8iCsXyPjj/Tn8OQwMTe64FpqWnmKa3OQArieEsWky
U7A9+93yvWxBY3l/GJu5DT/OPMo4VAmKZypcliCrHB2buhRJvRK17BvCcObYpXIoOkFuFbhsH8TM
u1PYyegkGr2Fy7a4hAmwEzLMAffq82eAydsPtKtkmaD9YRdxeBCaKDqtuBauTP3LumN71/2HBnF+
iAMceveXyGJsEzGnJ9pDN74jt07539CGnB1oAEh/NVB5rLrN1hbbMOv/X/hFMdWF3/q0+Nqm9U3U
unxUHfkS0bl6BP1usWFvmzEM/+YQL4/6No7KBNLRffRN8EDwL5Cr2gqdLZedCYSboxpa9XUH3Iob
fmyDyL1Aky4+8BKHoDOC1YL48cEpCvnjvnVsEzJCdcCk5y4GlclzzJv2GPi0O4KPSW5c3TajGFe3
ptXMQiHoheKFdIRYYPRPWoDF04tBlJNDtGjD0y0xlol6W4JC5yjeyVvDIVxTtT+yYkT4w6fzmDJ2
QOP7vjpwaELfWpeN/iSJvKluAsrb6wEpWbotOgDLPEzYWx4TBt33sXhum4YXaAGDpGfjB/khbMv4
L68InVM/ZOnpvu0t56OJg+PC6WJUzHA+ch48kixS0Cfl/bnx0Tu9bwjjPucgkloI3vU3gPmm8tyL
oHoIocbNnmZCdpIThiaLnM69MuW6DC9kQMeKHCv1lLpr9baotg56i5+YOq5t4ASB1wr/NvMoRN8K
Ky7/A4+Y7evr/18cXhFiV+IXKb0FQH2o775LxuAaOCp0ttJTNlsbfu76UV7nYYriSKbqnCZuQ/5N
8vWP+bJJS2hBg4cmGI5HKlAd5/Wtq7wvFKRY53JJ4w8D9OcPYQZkl/b8J7/Ci9TzpfogWT2f05z/
vL/bbMtoXPh4pKNPQg/iNtcyP5ZRew1iMm94i+3jxlUvuJ4hBRmyi8iaz21H9GGMNxkcLOYxwXCt
AwmgoCnZBSAvkZBRpKcVPVihI3RXZjc0wXAqR7Go8Qt2a9EhcUC92L/GYp+CahCaTHJ9JydaFXV9
S92he+KOaj/sbmEITfBbBRXjukat7QZg6gwI4rhAbTITGd04pSymNeFvURTVc7C45XPq1UgIQ14b
PJc9FNE2Xs02667jvnBv3Ra+QPIrvNEqffyl1h343cVzIdC7a+MHhndPTSGBls/FLVIeio2O77A8
0W1EH/Z937jHhTOD8KzE+UQi3xdnAgR1+RA6Ll2+7BvA8NzAr/Hsi3mJTrd2esyh/P0BIe+wsfct
16oJelMh5+kIKpln39FumhShj6pjFMox6Uf42sGBVOdfI2GbG8picBPzFvdzxLiQ/HmEmEYydtOS
+BVZklT72fH+illCKxPzlg1ZCAZsFtxc5jSvqy4L6Wvoqc/0SEc15ocKiu3txvrZpmPc4oAMjiH3
MJ01s5iMmv2cCwrJeSia3p+MxQFN9JsbRGE+oYPruUXiqj0AnpFOR7+Q2c44xKSHaxoHsnE5YTcf
kzkRqj7oOGsforHbOkNsa2T4OIUeLsIznz+jhfankDhZmeN/GzOEn/vWyPBxkvJqqRkvnrNaBfJB
VgHNH8OG9ztDWxMG50ctX5ibVc/gqXavDkDB76JFlhuUKbb9anh41jbQx8jm6lliY76byxZ+CB2m
rw3L8oe2L7c0pGxbybimAzz/QDZU0Zto0C197DPlyQt4niXfd1SZ+DfiZRlILfLyGTR52ammsnnv
znO6pfBi2Ucm9i2QdTdFomO31O+j9+1QkTrJp0h/A7ko+Dnu76U/l2BDEwLHvNYPqz52LzqvPq5K
C2vLgsvl21aHb9Wg/or613Wm390fzWISkxnOqbtQcDLnzwEkMGpQn1djnkDBJDje/75la5kIOOiq
DcHo0eqZzAQqIZoBMljOB7H0/Y/SGXcpgge4I36/xUso4nCcqv7tV2m0m+PpqoZs3Hgq2xbJcG8c
fKDMA8nscxQWy3Lop36Zkqyo4n1nuImCy9wQANqK+zd/xD0oQRtQ5UIlYbWp3ma5ZX3Dw4UK0qwS
uX+Ry/I9m4L3GakfUkBs1h4YP94qB9isbTi46sSo8DzKEawhxR1Ei5PMGfvsTOhcQK/ivkqKCYqj
ELkXMu+DW9b3aCVPNcS9HqYBovAbm9ZibxMQ14IPq03RlHjr0CVyWXMKz3Ga51v8t5ZjxATDReBz
AuVW3SHOgTVkU/dva3TnAQZZXO57nSVTZaLfopTkVVg55TMbx9Q/QjM4f+d4uP9yVAOiSHqXAKDC
GdW6LXCKZYOZJHKryrLWmQcuQKQqsyIvL/OsoEylWXobKX4JJJi2csc286z/fxGye5JV0qG4DNs5
dyFFFQUN4EK1ijauQ9v3DXePow5tuy0Xz2jhat9AVQek1UzJ9nbfOLbPGwE7g0wGyyE6+Ow1lTce
qxj43XMN1fsNJIrt+4avj86cc1XiluV5CTPkjP/TkLbdSOfZNq/h4j2Ua0ZBC/4cVIE3ntC0MnZI
H/SUvifjtGUCy0FiQtoYpJVDAjqym69llKGbB4x6micwNGiqjjxfPOpA3rlxs3jDZSyrZiLcas9H
3U/L4rlM0zlMZLziCVgIQffjLrObGDfZDzJi3YA4WrdLk7jBoM8qQ3FoIwa1GMbEuHVhXIcLleI2
FdS5QBe+aQ80q5vPAKdsaRxaYhOTNE4VAvCRauI3OqCHYT29KFGHdpDsJNG49KvDvgA3sqOdfc5i
gt6gVDz1HvK6l7mTn/sqwjMwBqH7lvC2bdEMV+cdcgsruPHZH4KP3RrppiDX/h9eBraNbDh76HnB
UIKS8JnGxDl0dfAljLvmS8WhKF03ip3vby7bPAyfx00+QS2cihtEDr/gkCdPYtDsUOhli+zVcsCb
jHEtQLhh1+HSjfEqr09DMPePbEjB71ZLhkQ7AQwKkiRQhL0/I4s/mmA3AZ5tNMBN2TPx68KBzOxw
Gf1W1RveYvv8enO+uEMILqdayZ7dQD5QvsnkkH90IKy4z9dNjBsFz/8iAxTuiohEn/q+jq9DWi1b
gF/bj18324sfH1XtJNEh8W+6k/Tg3Q2znT1EockSR/0a0SKU1AEzhRGuECoLc44GcwhdTMcagepW
s5JtFuv/X8wiW5QCsw34MHTq9FdWuVNzqFCUijaMYPEJE+kWg/UJ4RuwKW7vyscKPY1vJcDe/1TD
vLVJbUMY3j124MqcvSV/Lt22b98pNH+rxzSLwC6QIA3nbzmfbRzDvfthdsu4LepnFIG/F2kbf0Y1
6iMArFsYXMsxZQqydq6TKyVRasxLET1QVtZJ6rLhoJjsH3qgyXd5NTPRbxpvEN3lQ3RjjceuLHUD
nBo0hnTk/VPjz/NgJuatkzUauvKU3Uiouido4AEpkc3ZUaiuBpy1GzZehH82CDOhb71TVbSScXBb
BMkf+pF/HF1Svq57kCffn8mfvYOZ4LcUfRcR2ii9IgHZvERMDVG95jjkTdButeb+ukT/223HTFq5
FNS4zeDI6ja3EOwD1AO92WhLTCEdSdc6EF5X4687HSQ9b1cCEUXL9/UYP5aF85kCR71vqsZB4AZZ
mBZSBRfmzfIVWTSYQrt0WPbpWgfsP8C4Zqz9SCCVUmi5vKbNADUmmet2POrS4f4hL7TXJhnCsjHx
OwKByRkp3DO6xIBIKSNBpo2Z2rancV5wMkQR5ue91sXCD5EulweAeerDIuKfTqPSXS8A6Mv9frL2
fr50XsnZbRJQ0ko8ppwfXeeWG08A29Y0ngBOoHEC0aF+1oqsLWLxVDD1rQfncrOVNrL4l4mVUw4P
F8Jo/Vw34VPdk/lY1xGWLWQ7W1qYCZjrB7cJ3Sblt9Zrg2M2lB+DEn/s2tLRGkW9uNtaNsPSxQyK
a7fugAsA2Iw1xZbEmGUbmUKsZO5FriRWh1HvDaLX9qHVfdueo7C+gmlURQ/3Z2Gzwvr/F7OARpOD
DItfP0+z0xwE88aLql15zObC20d0zEz6uQzlnqWkQXBrajXqo8dLUBBTBLTv78/BsllNyByEl8s8
K7voptPGBb1hXkCSWc7opbz//T8/iZiJl2MCUnV0XJD4KGn/Seh66r6rEe1zh2CehD5GIQioDujq
d1AdXVBuetOUdag2uthsszM83ZWQEZ0ponDlh/wTG6GW+VCOkBE635/dn6N+ZmqtKpyMha5B1Z7R
djwomg0f20q87xEgHMtY9mcndeKtzLdlW5toOg2hGBe93+tSArqzApeLDKC9WchXTgUh2ftTsiyZ
CarrCwX1nngNO8P5u8D7/uBlU7nhMbYpGH5fiRK93eBAuPll4J5+sfrlOIMTzfVw7FtPbVwkFruY
THNROlaCOpV87iGHnQpAEkDf2l+HUYTH2UnFa3+AHN39BbOcAibJXIScQu8witukb/KHym39/wcI
ks0SoM0m6/9fHDQN3gJi1HVwmysfiZ0q71YtPVVvSXLapmA883uHchaSkN10vHzIqAe+RXIYFnff
gwyf+v33tx2YRwqINd7mGMStygUBdh9E+65bE0DXa9EFaJKntx5o3DNz9ZyoYZw3Imbb0huX+eRI
N6IlalrofhX+GSjsVLxN25TzjcTan3PR7D+4uZU1R84Bu3ml+MmiMXzUY3lKB3nt1XhiDlTqaTns
nI6Jm6unXtWT48nnGqT3aaIb6jtvhYeWnp/3vcGyXqYAK4eU9kyq5t9Et5Q1ChANHgNsnzlMuFzk
BOhuYIrdAojMDUh4Zo48dtqhexfIuNNVHWQdVI7lMxpfRqhj6Oon2NTDXek6tKP+7giiypaaC2Qm
ftHTzSnkXeLt9gzL6WoSx42DK0idKpx6AoCNMR5oQn09vkvl+krtU/F1n40Ndwb4sVRAv0ENZSzi
pJ0m8jiBfuF4/+u2WRh3dgspLk8Dp3VZW3R43bVHUAW8y1j0Om4HshGW2AYx3Joq4Ux93IeXloLF
zy1R1U37/GfauvrgNcG3+1OxnKsmNM5lXSq9yQsvfTl/+iXumU7t6zgfthhVLd5mIuNSwDq5aMbw
gjTdP3Oc+0kOsY37P972beOulkXaTbXoQaq+oFhZtDnoHzq1U/iOmcA4gHdVHhCdfpmiPH+no8k9
g0FsqBKkJpZ3+6ZgOLMAL6aUjkbHVwNi/iTN2ZSdvJ7yjSWy2ddwZ7oUkHEggD4WJf3yy75CZD9L
takgb9mmJjgOEq0a9E4oG4psTZ2JMaviJ19ghc4MnJYBcNWQc9x4FttmY7h1y9D2ilI0ZJRa6JWR
iX1jbEkf8njT62xbynBt2vukKLIouqAHqz8QHFagGR53lSVBWPz72ap8IMqQrMm+5iSo0J4x+/RQ
kSDaOjIsy2MC4yjtysaVUfDUK9c9s5bwa9Sy7IhK8lYcZlkfExhHclq00G8jr6HTCQsM4AAcQ2cL
BWybgOHQfRQsdEhn8hoTANLSTevlrdKdLg/T5EWf7rucbZB1J78IVSWIJLI5XsILBMpxpoq4flg8
XSRDFC7H+0PYVmkd+uUQyxCUcaGdL7r00jdNkbuvmqhrz/u+vo764uu9ingaF6nzBQG3c1lkCDx+
vdXsYVsdI9DOOOBp88LCC3C7kJiRbZEAOv+x83YKIzETCSc7h4+iR/xVdN6blIAjEWWhnW9DUxKV
EUJyqFVCLqDkaP6VYz3rw27kAqOGC9e8FFCRVc6XbizEgyrK9gwamg/3DWvhumYm+q1QqNeIgvqv
cLPhwoxfy9pVDykL3+pSyHNKxI1MdXRgKTtPofswaPSS5CUCmyVDM8bkjfWpEd1G3G/ZCiZYzgWZ
hOrHXPyMuUMS3BnTQ6jXTqliE3ZpG+I/Du/TZmpi/nMuS48m7TD+xULagr7UQ/vo/VW13FAmQA5C
DmFUdJn4CXBTyRPtp59xM0XHlC7+e2+Ts8I2jOHzYgg0jyAvepk5gziKD0YnUGRlTXpbHFRW983F
cP1UhF3Q5XXz3Iepl3DG5OeZK1cnjoN24bwbli1RCcsR5hvnQBtX5TQsI30iLmJBAfBGAsYYd+MI
+0VH84fChQmYSwmuwb5x/QtNw7CEvqkbkAytZNFQ4MCJdc4+EzdrC/nUZXPbPWVxnc45CDtC4EeO
VUTF+IO1sajmxO005GJOKQ9GtuGItskbUUAeVoGKfJH+LEsOFSytKnULlzLbcCzb541DRIU9bSRX
9AliMXN3VPnUeeh6Iv2+fI8Jr2slEESuV9GnKHSiuk54pxb5ESKsmofJwqHzumFGy0RMmF3vhoHw
SU2fWhFMYBYL9bFAn8T9vW77uHE2AKYEMl10lD+xpXqPFtfxgiLnFr7O9vHVi1/coarv2CD6uAGW
xwm9A8WGqh9yEXnF+/u/3pI0MeF0dIko1CLGtQ0MmaW3a2muL9z0zTzy9zL20QUsl6JKwmansD0z
FVoVI+3Szdz7O0ADybkjZfC4u0uImSKsvrfUfheja2ruVab/ijMO4tNFNR3fKMjaLGLE9rKs43oW
hDyrnLYghogkyE5qT+5rIWAmXZyCjuXsgkbwOYAQa+JWUPfpHM8/BlpXG35tuc1MHVak2VFbGSLv
eUDTN/ImTUiCQ+N0/ZU4xZZIyi8v/sPRaSLrQhmMPqJvt0wmMKJnH5FOadITrN/KJuEx8+StHwWU
+76AQWnSwQkQFumWD6Qexw4PAtk17iNS8jI9UEh4/i0mKvkx40O4fCLe6PhPmVcOHgLLsezeEzp3
gOhBDUHi8yjBIv0E1YKmEvqQdRCUW1AU6brsSWW0ZEDTS+2hgSIgaTeP5z6iFTvrvtHOeWXW9Dc2
i+WyNbF+OgWT4Sro+OSiyIDso3MoGvWh4N6X2tunrcVMuB+LhlICE4JmWkn1IVr0udfoavHWkPj+
GWHZ8ibgr4C0STEFKaBeVazo936g6HQXeRbWG4eQbQAjJmFBAUEUNgzPePSH8gSCkXp+HCc9bWSP
bN9f///iFOViBO8fRACe+kWh6UDr+fg/BG62rxshSBkqpdNoll+XYvw0DmCL6SIw2N1fe9sOMo4b
8Cx2ywgqtqfUW9gVtKkBaFei/CppeXLaTaS4bRgjkhjQ6MDqxhn+Dpq2jk9L5+g4mRfuj+UB+yuK
31Iims/352RbMCOu4HkEbwhd/4mkgTc/8Jj3xaERTq02ChkWoTZmYvpcNivcWGACS2SoJW9BuVm2
uMZm0fqRf/T9BSpnoGfVTvHI40pN5OxCzCujFxYMHVNPEaofrDjCffOSg5wkL6Lzrsmb7HcE5DBp
Wkm8/Bb2Ph0AqQsgF3LY93EjFgmLwNetEBw6e/MPFeBmqlyMsO/j69554UU9UVQy6YprW0GhrIeQ
WAL4x4bJLHvCBAOikMUd2nTxRS84KVMPNC3Ihm/BiW1fX///4qfPldtVEWPsSfag30IcviRa043T
y3KdmvA/TlXNYsra66oGmE4uOa/yTl27KQJt+/XGGeAIj6aV9sjffTaCz22ui4BcYhaOy77OSOYa
7k8XGY8BEjYX0g4/INRYnKKUvgeryRZlim2NDJcnvvAc5P3Q2k7BoSUL/ZULROFB0P+4vzn/PEBg
4v2kqOOprkh1ZXmfnVyPf1RCBsCUbSn8/NkIgQn4y7wiHwY0Rl5n7XhHt2vAWRRv9TrYPm74LUlL
Imawzl8higGmEuZOj4MOt2r4trUxHLcYeqokL8nfcgbTUl8Gb6Mgdj532tsCatlGWP//wr+Yyka5
tGF+7Sfgm/Hox3uic8dYJR3VewcxnJgoHgs05afImY1gwsR9iLTFhNsWD8nk/i6y2cG4ylmTxqoJ
Kb/quG+PPYQaDgs27b6PG26cCiSHPT3Jq0SMf6IC2Sn0+32//3GbBQwPnl29OL2Ys6siKMNFGXBg
FBggSOqCLOH+ELbFMXxYRkPdMnQ/XlkDsUHpzf80TbAPQx2YODziB+CvBXvB9Vc9l0DEOlEiHA5j
6f5z/+dbVsiE4bl+5ywMzF9XyKB8Jh77SJiawUCyyddqG8Bw4hk6PWU9qPY6lzVPwJSG5ngOtaxS
Yqfen4PFBCYeT/Q0LIuqbK6tAK6EVxhCpaBS2vd1w4sL1gL5O4fFFcLkb3+t/kRRWNr3ccN7BXgo
ptENqqs76zOjC6rDebulHWFbesNvVb40yp1rcVW0kIniiJLTEqzbnjPuSzSi2PX7EQelw94Db011
7TuUGES0vGnGTXo0m10N7xWLEArtuM2VxNCuSn1VHRe2jzAcbGG///I+5Q6vMiyOVmWHuxe3+0r1
668H0H3bWpbfxNP1canDrB0Ejv/xa6YpPa9X4+Ru5sZtA6zZqxf3Sz+LJfCrKb9GOYJmdCS4VKfH
AUxGp/szsBjA5KfLJGmaTEswmXpZfyxC4Iu7avp0/+O2X2/cvxEi2tBXE5ZnxrEcRdl8WHqg3kFH
vpVwt/3+degXC8SKthPS4eLKI4DnM8jMVNne+MGko8vQiKmdCOYlpfrB0CVw0OH4qVtvx/sLZPv1
hvsiaQ5Fp7xtr6yGxKASYIHswAv/9f7XbctveG5b9JAFG5z8qqboTNZDB9iqh3J7+9t+vuG9UaRQ
pk1X+9YodRxaeBjOn16w0/0J2L5vODA055YOTwx8X8tnaNqRQzNvvuosq2Oi5goRd7XjDPU1m8ev
lLv/QH1jONb+Jjum5debQDkCejwo21a4d3kLrgSU+Ds338dUH5ggOUU0aEpHWl6pTxY/yWjdjl98
cDmTfUy9gYmTS0de90rhaPZ14xxCFmbvpgFJvPumta3++v8XfptBryaKylBcRbBUR6aj8y//woPg
/b4BVqu8GMCNZUZQSGmuzENcKLGRrrSJXoO9eWt3rqfYf/O8gYmV07E3Ta0HEDC4MLJk1sC4RMBV
n9fGsUp1/cO+iRheDGYB13EnPDHQp62Pmg9f6TCe/W1mjzVM+9M8DC8uQPUw4OgRV4j8vVIaoBR3
vclmF9DCki/gO/akGI/3Z2NzCsOlZRkNeMBHMEs2fmg9veCdsVm1tGwqEywnCzX4pUMwk/WpukqE
s7UumrJ6VzNAYILleuUPpNWsvmoHxCG/LoN4pwp4YLLItRBzx/Mg5leKFF6CqjEy93jO71p3Eyun
wqDEK6ytrpHL/Ksb1vGrMdqpaByYFHIpShBBrVIImPtj8WvhM+qzg6+2yC8s2yZY///Cm1UaU53P
XF7VjDhRqqF9HKq0O+5bHOMaFiCWQuks4tcUtLPZDH2AXEJJ/v7HbZvS8N92SQNwhWc1uOLn5QCJ
kbdg55TJtmqNbQDDf8EQn8Y8j/GC5MBLiQZ97+gpkolHxD5EU2AC49w5X2KOGAXLDxL6Xyd1iInc
XyCLbU1U3DwWBZ/BRI4k/ywPv84E3GOf933cCKCzplnGOq3q61yNp1+m9dhm8GxZeVMW1fVDMC3n
pL0SrysSUUzzcfaHDwPflHKx3DHUiKAFqDAj0D5iZ2ZB/p6AYegMZU5nVYV8NbRDsc8BTIK4NAig
gTyuYUqJZrq0W/insN6s5Xv/Jgv/cMdQw38jnY8ItfDMcKdIfgMGoW0+KNybn9WqeXUi4Jv4iUby
sj4TMGY/9gN6iNJkYUsEmVyhO6hJjREk0tiJTE2VJ0ADNKdCYW2SsqiRrSU65uTYF3nhnZCsJOKN
t8ipuUrdNvwxyhSPBFLfZKbZqcAvjsQXcD/XEz/0IXjrE17jJ541mmLJUfpTnh+IS4v8TMOs/Asa
FgMkUYNhac6yFeR1S6h4TTrZXnt0EOsnjTj7gg6kYjqI3ClPcRg0Nzw/x6+uzPPllKWL991tVf4u
JK7/pp1S7zjHxH8/53KBqmRafMjG2n1UvhAYjaj4oCGA81bVpeMmTlOUXymtwFIcOYKfBCSjzlrw
xUWaF9g/b9bhY1SP+jzKQPzNBGcX6NBG4wNIzlZVvj6O/uFdBaQdA20vDAzq1r8U9LSxYnmK5jmR
Qk+xlxQA+QUpBRCAdG19kcEyfWNZpr7gIcTeKS9mZ0i9qxMK2bABYwK9ajPUb5Oo7iCfk7H1AYwq
8zvgyLMnupbzwbUq0MAKFPBwqOKa+UlfpvpjltfZmRB/GVBs86qnPEVlNY16Zzq2UI5EmFOQMcl8
2J36VXFaWlY8kQ7V6sT165CiA6hTZ7dt+zCBwo58lzUuGjjcJW7O6FyYv3XosmEABvECASCgsEgw
DDgd+wZyKsgSttMrN17QpKzSaXgjmzm6MIInmBhinxx5yFv10E8R/QSiiUodM8bVk0urkALhBOaf
xzaW9KusZzQyZ+Pk0XPqCPUlxip4j3icAyo3unP/3R2qJkgiJ/eiJ9Gz/hNXsXPDuzI7Rl3ayKea
Td1R+zq/iX7w/s48b8qubcGX+ljJlgZHX4Jh5hVwIqh4uv3/cXZlTXLi6PYXESFACPEK5F6ba7Fd
fiFcXbYESIAQm/j192Tf+9CTt9M1UW81jp5MUkj6trOAs1lFXkK2QjXRfmFe/V4bM76Oqxb38J3R
IC51S7NRrfK20H4QBwno/UsLvhQ0230fecU8R2rvDRO26litnKcrr51/tCLkt9YRGn4hKwbfD2U9
sf4A1KLv9kYUxa/W88/T72SA3FVguG2h3YPLolwSIGS4qebbOEGfKOvbgt8ZMuBZPMiktGnlgCPL
XR8blwU1Ri6ZWxP5YDX1IUE6BANIOGSK/2rWv3nhRlqaQ3jBkLQYXN0dSAkUCIDlQ3HL1EprgN3E
GqSBrIdhYzoMPHPqZuCbrF+reFNFBW9uPQqHza0QJc42t9J3x1Ey8qLAtrSboMZ1kA21w9+lWgBM
8PkY4DEMDu8jsUbqL5UTugCjamzgCdrDwj1Dk7C1e81gT/1IF+ygaIaIM5xfAFpMpgKN2xKpIcSl
64o3b7OHY5txVK19nQ0lTNP3ftwV8hbmCP6I1HfobW6LKBSPJGIQ2QIRU8h07P2ozjXqXJ3pbhjw
2goLQRBovs3xJk6WuNkkmO32OxYMWAse9RCEKYqYiB1fpa92MEroW6DIqNqFlbFBCkZYsF+hDNlt
PRPFPRA1TUd2eNjB2BTGfZpOWUFZEdyVWpdxBhFj4dI4DOvmxalODzobxypaU6aGiG7GcPWbrAbX
MhlzQsqhuZsjXaLMDQp2pMk4dk9liMZYOut5GfaKzJ1/s7ili2TqTVEFLHc8OFhP8lEESz7qwAv+
EkZUC1Acbhz7lNWiSb6zpG1QgxAPsk7fa1x6042ARe4IgGvF+GGRwCS5TRRPEZvSNfAX7wearYjF
OOZsnm9a34ePuyjXhZ4gr9uSZTNPkF2Y0gDLP229FR4fP2vMD6b3WihpjujvV22Qzl41K5s64LdH
RI1RsCcSwiFsox3p5b5cnYKBSt3X64H6q9ObQFd2zGScdP528n3LM22dZTkkH2f2Ch8Xe1fPa7J+
qScDsCQKrtqmdRevY6YnzyybCBfsnNmgVCYHvEpMD0zGusls6Qp28KeYrrcEav5ZK2ggttTv1p2M
sQ1+wu11nA5z4sy4RcVTQNWSyAro1gFcp5NultDmgxrCuEtByezJgw9Jcve16pUedwlN6nLZJLro
7EMsuIGe3NiHE2Kr1xXkBChSn/yWkafDh6IQCftNGPf8nyUctfV2LhKExXhNymkHBSY2Hzyp/WbF
OarX/pcTSSxe0G2q5y3gHMKBQVuVc8qdqMZnSwP5jNGWIy9DoqfKT5OxCmyDGhp4wjJj5ZhEaRnV
rD6hljAx2N5CDXOma1/Pz4U/62ZfWtBNlnxWgKsCBroY6OgMmiXyp0g0Akg8FyXJgEMN4pd6mQu1
gXo2Dn3hhNftyBT1JC1xLXa5awf1DLwJj8BdqSXbVz2U4vMxqZZwJ3CxuNvZVG1/E/sR9IWxY9Wh
bn3Tdehr8rHaQ2gFZSahuPkyQC5MkwfcWZFhl5jg0JWUmo0b/Wm+ZSOBMy50VDz3CERj1R0sX/yf
AbMRg1LyoFT/slbVbE8BZA3W3JsmPElUhyuMpVrQ5G5UzcW8YT1HxpSRcipg8IANCyv3dBHV+QoL
O0t5Kuw81AtuECisb9U4Jesp4q56k3BRjHYa2Cy78ZdJIYYucjIbVi6rfWWDHye3sHVQyRtNusSf
c13BVuk0VmMcbvvQFmo/0UaTLWfQOPxpmL8mm3FYbUwzeHh0rt/UrNXzUc1hMv9uyRDeTHEz+rcF
NrU4MODoX7GESxnuyiIcwmVrKGB+YYo6Jlr4rm77Nf5SQgnNfAviRtVfakKF+1pUHuqQnHLhjfd8
Vk2Tg2QZdKirBs8k9zV8ENobCJH09aMBmi3ZBA2PxgKHtamWHdF+0Y4ZgyXxCjqgrns8b7f26hdM
tgygyq3sXPlK0doxD04q2qejx4b5B3cM2QWLEu0LPCONp50rWVg/CZTT5o6xRtCTXQKgGlOcq868
gRoz/BUJoEwftNASMBsfisjzpvUHaHsZqSK4MkJbgLh9wboxye16vkhNOdLgsEw9tAxMKJZkryim
DFuzDG1yN5YBh5BPvTTEHVgN/DUMx9oYFaVaZve98ON+hpgtcNsawpfLFL8Nah0QJGTXigFqU0kE
O1NS6ZFvW1lEJ8ob6u1ppRaeO9Vaf6NXiKfkQeFLxAEGFWRQ3qD4k5UB6DEKEQb8wGmqxYYT2tAn
cpYJvTNhu8xJLvq2fQOuMZGHUFP1aItJtjca83AGH5dwjk7jvCh3hBuK5i06ZiWm8ugDFv27AvDK
ZDqwXn/ve2FY/Ogswe60TPbzxuc1RASCpFPPSzRFt8KT7dSmbYfc5zRIh6C7eFWQ3HlWRKc57Kje
jwC6BdsgQWda5sWsq0SnDgMyXDR1rep6TBdXUz5AWyVcwm1JRkcneNNBDF/moqs0faVmbvyXdZIe
sHOgq1QPVEBL9GSwaNFXyya40abh2hQyq7sAedLcBPG6w03sSBq3NfiCpLIJni6IPcH20LP1vZ+z
Zyw/xqCxHRdnMLxLVQ8H0wzGaDVC0xgspuCZaQqYbIBFRGi6kn6JXlBphsV2qNaAbGJoYP/QvO/E
Tw6dEsicOqQBueOuafoUDoHLM6y4SvOgdS+nX7oMe/577pguv/hqinQKSXte3SRWMpW10SCWTQmB
KrlFbmv1KytpJDcgbiryK6CA+eWIgau4DVRo0Wu2RSjvRIU3lPKl6fuDswEQV0Gj1/gp8EPev3EZ
Vv0mLEZFD5R2bthy1boloy1cJG+DSLL5V22w2Hncm9FsVLNM0860sy5fLI9DsTWwAbE5gc+3/cY7
BJ+950skQiyaehQfEC+i/dbwEpnojtJh+dH3iMFvYlKhYOkkOSu3SPMH8TyPCe0ew1gP6ylRvQUP
Rw3ISPCTCvoUIeEnuLwWD2kJccVY7GY/Lp+KFWnjfRkwHCmqoMb+fRQDNxz02DYsN40r+S8x+0AL
BgZsoMxNyvVjGlDUT1uIk0fjc2kQbDJRDR2/SbDuq0irBgUFenuz3IVOdvYmrFfTbOQUksz3IsTH
1CSuXzcUV/aaBsU0h7s5SYTO6qFBbUqifh6zfrGyRMxdJ50zWyHVGpGs+LmNAiNOUVtBCK+V9UwO
EcCx79rneD8QFPLqjTf3zk9n1yDF65HRr5s1SrpveoU7/W5EYXwi3YwkEbD7FWcOlxA51GB/+DcF
GfmLqzrcipAAUEPGle70iaEI34qGwkkARZF9gxQMpfvat0lfp4iA9OsEacHpbhmY+paQuJPfpIzC
x3jifYsapB1vKrkExcn3e7Zuh5hO9U4LgRti1nGSUXkG1Wi4vvVbOnXn1tmUtJg24VMz486adg4z
IqBjeoJqA2SUhORknONHzpmoN4UyMX1A0oATTahEYKaLjQGVUhX+hiIhAFoZp4yvX1zrlzUu8D7K
E1HEQ54sMmmeoQ4WfW3DAYVK21AEAuoHk7cVcTDd8TVkLsczlk91bOxP59P2YZxIx+7R9avVXQuw
6jfEz9F+n/kITmYMV7anujG03SE/Fv0X7cEl6q5duxiEzamEypBsIA5xhjD2uJGbIkSdhPHsegt7
omreE1/AFnxybPVyY3GADVUzen5F6WcFtmGb18vaNJu6ROj7PnSsbe7bgqGlMaK04nfw2CIb4tWu
TzVo8hI2zQ44VBpz9i3ogeZ4w6FLbDbTLrypu7C69ZJg4RuYoAfeBqcMp3NtgBP6O5rzTe8t869C
n6NEMRjIzTHEZ9gYeIss8xZ6IF4+UguhHgCdx/eiPJukok8Mz2Muep+nWpCux7O0qtUbMcHLfcN9
VFBjG46Qz56D1tep8OEl8GhRvfFsDVcVbheolH4n07m9E1KHUxV4Vh1Ic14G4oR1pyEh5jCSqZrS
oqmR2hZhONktXOgHswHcV77WEJf4hTBbmxzEXAylUZyg8FINrt8f8MwY6k0cTzMOepTUaYjk6tCi
GCkzdF9ovyEJGfjWegO2k+0WRCpYnNhoWwOzfL4nffm8Rs4b0b6oPYVUg6xQdWo55LWzslwk3zoc
R5zGxeJMAn9c/IIK6DJbCJdabDnZ42dF8VnYaPY0qroeexV/xx3S6Kbrw5sCSdApKS0IGfUMs7dk
FAa7yPf0PXhoa5zVbqjumYri4lh4wWByqiMcJ+TF8CQSYc/e2ohUI1r1elVpr2Jcm4le/Wk/Q47S
3xkElg3MRn3UKJM2HvJchU1Jl9HiQWAgH6QuQcdOQF1GZ4NPbJ8q4KT0ruj86fssQ+yToO8W/dwu
kADLBaewPBCMFOggGb7Et7NDm+bZsJ7dQLahr46lVCB1jeWE5BfGKwhX5YD2kg4c2n0NB/YniB07
1raocj23Z6srDvYlR8118Ao1UlSZFo0hYBv8Jj3v5a8OqWQeaILCAkI79jhOFdslQCm9nk/JCUJ1
wV0SosOTAu0CmV3F517lrResXkaBn30jwPMtG65l2ZxaaCiJDGwYe0dJD0ktCFSCQl8XAnsCaWFg
D1R2oclgio7Q0o7w09EzVmOxer1FUh8UeVPP8psIJvG1rox6QHZ4jiSJrV9qWOzt4Q85PawMLVjj
0SlCViA9cqpR93YbhmLpyJYy7k8NwizCVhFOChovXoOkue0RmW8AMg9voVw1Phu9Nl0qXaneVez6
XzgqcXUj3QThPeukOb8FJHViWYhESerE17EbqjdTTONTLQwMxNngzT9NgzszHSTX99Yz6wTaDBUZ
90E/wTgmCKBQzfX6ECRzDK6HxPQT0gn6iVl0YrXsk68EvY/jlEi8EdhTFXuBLh36JrXvNg2BBGoO
Z9Llh7JeheSnVfGalaKAwC6cZM5BbqzIPZti6aVNSewjw8zmBsrnS4foGJZ3FB4qZb7W513JQO7e
JNDhaI4hSjC0Ufj8Uy4d1Cp5gY7w5A9tjg3Dfg1dsU65oNxuKgqHZchJhV1WSIu7Alg2tFcYaJb7
juCq4DbEZy+SdbABqpBGJ4Uza0aCGj2v1SVzjSjgyWxOCJqCNZgQf80ln+4I5tzbdsKZ9psxyHB7
RixbtGh33I+iE87n/KI6Ab+72merTiO0Qr/C1t4+hpLZY5lMSOAbRYbcDbr+wYdF/3KuXH/3y1z9
JGjZIVHDRZXVRYAjVQCcdfP3f766ZfnBk3p503OJzr6j865bZ3HAwsf7KTbjnLK+8t6gxN8+tkFS
5fOMWyl3rETPgDqkankLI+BmMy61vrM8lAK0AtscOR3QRbVNMv/qOun9gObAeBIoqRug/0A+owuh
L/Clw/PgbE82neXYf2dyMSQD86ACM0mb+DEy03REYcK+oVVQH0cvJl/xI6JdWcXLX0HX6zsCFptM
CRSxnx36lMG+tknxk6IsVmmpevVc06b9QgvSfy/mFrcGcpxzGAyDus1Lx8M6NWKJkxuhVLUuGbpl
OIyr7Lwqb32UjKnBDT3A7DVQbboQEEv367SiX2nduL7jfip2fRgHNMOEYjyVMQgTHfaLvCeaD/xW
T3WLJIYoPmHyhh53k7TqUQUd609mZP2vkTCRtV0EZVFWwFsyDTBp+Y5WCza/Hxco488KgA+wMTL1
C4SV2Bdc09NDGFN9Ds8BUkqI/KNn6iUGtPOE8lMSk/Edbffha9eVoUR3Mop3ap0JmmCtj8Wc0PXL
igmJVTc7qXeQOhB8x8GNP4Cxa4tcMwi7p7yT5OT1ZclywsF8RDcZqkIwXMVyxGe2VlGvqELnPqx2
bki4t1UaQIE0QDfGbUN0mZ5irwy9dFoQZPKhXzC9WxPEM/wzefQakvAMVAYs+Ezr5K4ClMrmkB9Z
nrCn6y2iwXBwkAOAqjUv0GdrYDGH67pF9cQjz00ZJaJDIVNUP2JMCULsHS5eGIw8Dk0NCTaIfdcG
GggxXhJqMn2LCNwNQMf5yYPhZ50TPQ1RJnH1IgPwIEEXBPP8OJF22pdQ2t4hTtOtXyYgyBjGoYka
rLj1FJPDM2Q6gGVdws57JMDP7tFcRIMXN2r4G7314ZVMI9LBhfvou9pJrLsOEhUd8GEzrsK+Mw53
wMJ0CJ3Tms/oDej5Fh1Ys/VdwsHXXs79Ygjwm/0yecj6haLlU9PCyjMD3KO6t+h9ZgNHxQu19z47
ZwgHuGNOERpjXvQTh+s3NxanIOg41xsVIaDvuPPkpkdG7O2aMcGSai/mL0VR4W0LaHyKFPbVqsD/
pxP3RMSAdoAwQPZdZSt4Zifo+1WSoL0Hq/tnkJ9g2J7QcSd9v34hlNAkb4lRj/jN629IXHgC/E+B
brU/4iBhahbej71BAkARaLAXWOB+t9FsH4H6aA6RRjwoZMB/j0yod9ao+fGckezxFoC7ir1kz5T0
Hj24OnU3gmokrMJLuv4xDljbA1e2uM3KYXuOPjPy6AYoiSxaWm9LTYGbhxHSmRSa3YCq9p7AosFY
K3pyAUYjvcHUbXSt3qq5YT8bFQVfsJfRflBeifEWHv0xMRrN0zJMQPerPGSnzk4g7g+LiuaczFOR
d2pBKA4jg1fcikR8ZZJhpsQxgrnnZVie5KjpexGX3o9AD+KeBxb9k5jADeRlIVU47SM7wKc9KNAD
LqDs+oBZtPyFIwRKW4jcsp+YXxxEi67QF+2jdQOJ6KAgaQQP4eCBeu140mjMDrnnnzeKNWvV73TU
INtqZ7h4mzaucHsGQV1hcBThinHGkvsEetDTtvV7u236yB5j1cDnFMnGEB9Q66KjQTy/+9aW3iQ3
QC/FyAMn8zRMS7xXQY2Cwl8suUl65vN9pyFk7DxsTNKRiqVk1GNyJi7V9Y9+ovyQ8BIFVW0IgbFL
xejzOLrudal6Bg5sAv6236O4zWrdmaeGAw2aGKitLyl8d5MpLxgjx8YDA9JBYOutBlLlTUR0WPPF
BvJxRRu529VQctjQBBO+pxUF+z2mH8UO0RdXAoeXpD1BLDAejojM8720c7Mp0M9vwQvgXpELOFkm
KQUehqWwl+pVVg7UrzI4J/FuQ5jv3qc56b+AkBxsuGXtj9a2ctpoZFYbggr3EdhwfseQ7tzStmwh
mk/GKG9Q47SoxwKU9rDf1ffrVMowr4y3nuK1RhTr+gKTMhPBItII9DoTfzBL1gdh8CXoyn4TQCD8
yS4dLM2sPhfmOPktSKcRCrXAk/WPaTmHPVVatAvR9GI/65aWdyum42GOKFaLnMFV8S9RIV/14FHR
bxIZ1V8xfUF1IaYKue8Sw96hRC04b4DYqbdMtt6bakc7bBIS0jXtRAQUQztP4c3K0TxNIxEubOsL
yXZtqNb3nmC/7z2oPVSp8SGLCd9O6qdeDAecLUdwvzPQv6s3gRuQJCGmoBWhG13teV1V3wOPtX/B
oFH3GTxgxLboQ0NyV7TxeBqXtXutR/xv5Ezl3d9TUiRa8rkFbQ1BFFhZD5n/dBeXrPsWCPQrZMLt
HlZd8KqcKVN7bDUUe+c+PUhKdRO89QnscPMlnmK7VUtZlxsZg0GalihrQI+m/LvHi5Dupyls672O
IlQAHrRyz67JBZTEukYG5aNX0ABzGcybwKvsIAmRGudLXGuaPFINp8MUUFX1OK14uNBD5zEdIobx
w+TX6zsszdR8H6wFeSSVr78R1KpPsCK3Xzuv42MqYy494E4rb03Lc/zB6FttLO4TlRO7jDsMbezL
TBqz66MO0wU4sOFPD9m26hb3SqfAl7etwMgrteXgDhpgjh8BXvJjqBwmvlSE7WlaEO3zcoERDjJK
DPfRQcdrNNF01yEBNgD5/T0IqJd2DX+ICjc2pHyr8TeSJyN+tksptgMjgberK4iXL17p/ppXM9BN
W/tTUaUWwsP7YTLxinwt8Zo3G8sfhT82yU5MeOCu1d4jSv0VJanTaECYWdXnSFRsUIt138SqSwTY
ZMRg2sSTfnJlZPe+reQr2tPmCdeJ+NExHxNRzNnkLwjxoC6wcaXCrMS48L4dGpKPKLTpK0b27ohR
e+ulsR9OsFsPLbyYPAWYjkqLhdUvXBCz14VFs47N3jzvbeVDdUCiakntBML9vnUBQh9kCEwuFmu6
ve2gGJMvI0QF0dROSshyWwbwSiLIcj9BVLm+1fDJqp49GfnzDoNQ9UilMPxJOg8DQz366ltdKWxI
JMVQCJoHbyCnABJtUY4xUXCrSkmrQ7xOxfgdH+EP+9DFYsVchgCqQaJC8a/x0CzvTVw3mdexSmyK
dsaUKZGkSO7QiQmaLBnG4FuzrkS9tmgdtfukq9Yy99yK2TGOdDvvUDehH4MOeSnuEqpwn6DqxOg/
kQ7a7Wm3Yjc+AGgxvkZwXABMEE1aOn4AS7+G97pA2wWkYa4bR/G/jKezDdB+9dbwk1CmC7gdr/uW
+WHRHms0yrdmPd9CMsZV+8HnX8N8XaDtgkJ1xVle4X9Rv2VooswEw5PvKEk/B1m7gMiOOpong2bO
sQ0Bsjs5gB4I2hiAEzWfewOXMlYtIilHAdYenQdG2PknQOPnI7vfK6/3UpWqpGbxNMUC0aq8R2Cz
6X+B1DzD9v4FR3Zp3Yjsr0xQ7wBHFkFBLzCyGRDDFn8XyLDVIM0tEtlcjBqkCUvKPodQvFSoIuWC
lH/hGrhZaK7NLeuyWH3kD3llQ136Nxa+BTisasURgYFlQKC94s55GGBI+jkA6qVzI0OJFwRgzB1B
F2VfoGDmNlAkDn97RfKRmdi133BxpDEfmEKMEkHjhRh8ikT/lQV99N/IQVzbVRfHGp4453FbjENB
Uei+MG+q6BffW9sPOKpXgJaX9o2B0bAI72P/RGA8Gu4Jpq7aB9jLoUZqYNnh4HHjVoAR/3zGry3Y
xRlHnxwFbAyoPXKne3fmi41r9fhfEOuufMGlxBSZvTGizPMO1EH5Y6ayQQ5p3iAVPH7uJ1xqS0EK
TCgWKSD5Meho4WRSNtkkxuRmqVr1/OdluvLWL30cKXJyUbdCHYNkYUduFdLohY3x+MHRuPLWL10c
RY15HxsoOlqRl1K83ozMAkAZg4Y4osjnGBzB+R39A7zeIiE2bgF43fgd0CwhTHv6BzejFxfnq0Vl
8hGO/dpLPy/jP75IjBouCItujwTXJHKr5hWKFTiGHxL6rr2Pi3PeDmG0SF8guBYrrt8zl0br8Nef
X/a1p7844pgzS994De4poPBR1UJUeVl+Vv2HXMG/ndT+JXpcSkwZWoeGFs2E6CF+iKi8p9Gz0OQ3
YARPwHm+CiP3MHn7ucK69XO/6eKcs0n40BcH7aJM2ik/M4A1cIn7CbfNB8fwyiu5VJuqRx8A0UFP
4OAVSEGCuEbbWgoS7P/8C659/jkS/2NPkUIxDCD9s87guBk9+9YGzQdh9coLvxRwwoSl8E1fhSdn
efAAr8N+OhEMedAkHiJ0lP78A66c8UsRJx7IRi5VGJxq6ZMtQE8iwuQrmPvly2C6Flr/MWm7j3h5
137T+d//sVyw04uaAFKBJxeCElCLVn4pkB72QzF9SjAmuvRrNEUJ8ZChxyYOijBzOI2pVMPbnxcr
wWP+ywn5Ww7yH4/PUNZ6XVQOxzHpITex5Dbg78ILH+dE7ClcAtHiOarP2lJEf+sY/eP7gFdx1tF2
OM6JUpiD0i7z1EfCB9e27kWqDhRlsSbWDUfLQT82aK7lqv6Qen/tNrn0axzlWM0sLscjhk7ok7fV
O0a9T+fFGmU9oSuqvwIZuY95s2v6TxZPlwJPtB9DINUCNLe4GsDGh2AKYAYf2R5doQJeajShp5Q0
XrHgJ63zXTFCSE00yBxMbG5RlcIj8kP+55VE/tK/US/dqESE33HWDhrBgYZ4wbjRkzmcTfEW1D2x
817/vKmv7ANyQaJhmGYTr/OHIy3diwG3JB/cJwXJo0v9JgyHyzgsm/HIF6ixBGP/pkLwCv785Fdu
E3L+Rf84HoKwwgOIezzWMezggCfKCuuLbCk+5GNe+4aLiC7okCTeYNwNJeeUoYIilxuhHxRX6Kb8
+UdcuYBJ8J8/gljcV6aBeKpJIE3IY43BqMZS0fEu1p9VCLlUcmKVp+D0G+NbcBA5EGe5T9HJ/PNP
uLaDLsI4UFCkBbzTHjVlz8yv+gwz68+JANBLBacauDmmaGiPsyxB8uDJ1/DjnOff3y+9VG9q56Ka
Qo8j+imYloF2XQBb0JapqpfPqeXSS6dGA1Ho0Rhnj0LVcd4WGHWfE6nPrDx8Kv9z85TWazAEUsNR
SPjsofP+6n1Mor+2OOd//8fx4jD8ZDSBNeqIDoIJVbE5m9TBmNx8kP79+77BROI/v2CW/P9Wf+Tl
e4u7IpPhhwXYtQ+/PLpnPE7RSFyhyaJuIIP0auuEfrDu15bm4tCePeJGtWIWVoSIa3LGOE/gavus
Fiu9dFA0cdN0hcPGFKt6tqRzh6LTX30/tp/Kk2hycWYJELl25soeyXo2VmPANHbnV/ypfXkp2wTt
IQ+Umhq5xSh+MNTBGcYL9oNr/8qbvVRs6uGGWnlMlb9gXQN4hyT3ti3MJ5/8HPv/sekBp2fruUV8
altsfmgCQoA9BdSPPv95Za7snEupJsKhP0mZC09atn2mzzrxzkGqaXHy/XPfcP7mf/wCimFM3Dcm
PJHV0iqDaPxssjqCSgEASjBa/aA5cO0tnP/9H1/jlBMQsJqD01gD6gSw0et/Qey99uEXh5cDUkMa
jG8FpsFEHYBsAlEF005QGf68SP45y/3/qTy91G3qGTfTMAUYUNdSPi6dqdMK+rtn54LVSoWGcrlX
WvEMfDaD+RPivZnmD66Paz/vIvWO6oXHNVw0BeDSdphPK6+qEvQztLV//fn3/XuqSi/Fnfjk9Z6V
MRYw8mN1UJH33ofd16hcWQZu3XcdBh+otf97/kIvRZ4mBa+qFghEoCdGTjI5NCodMNY5EB3dEAAq
PlizKwfn0jZRkL5mo++PQFWc0YSmUUfF/RfYwLrtn9fsylu5FHuiUzH5S6DwDYgUXTZCdzoHQPxz
Smf00jIR+uCDW0BwEWkvwGQqgTLZkN7/3FyEXrokgnwIxP5A8fSiX16MHF0+VONHa3Nt9S9OO+CQ
UIVcInx6osdbKUFxIa27W9C/2Xxu9S+OfAXvqFkkkIJI4WEU9hsDXvDwCOYRyOwfBI5rP+IiamsP
o4myAoAprSk7RD7mg/BWUZslCLzPhdVLr8TBDjz2zYCvKCBst69WYp6MAu/uz4t07RdcRO2GggBN
MJ2QEAmbKEx/POjyB170a/UBX/rzd1w5BpfKT4p7KwchKJbp4A/fl9p6t1IAJfS5T+f/GTbGduoH
j/b4dLRq3sfKi3ahaPjn1udS96kF4BeoMY5PB44+ThuJBMHqGhAEgSLC/+QKXWTdxYwpG9g24AZE
i1puvJFFD+EKM9rPLdH55f8jslqhge2JO44f4QNOxoHwS7WMgMv43OdfnGU+8p7PbRhgE9mJbaTj
Jj1TYz8ICNf2z8VBdk0IFgmYxIB+SWgTkLl+Rtvyc7b0lF2c4cQakF5JjIcPm+An4Ck6hw/WR0Kv
V84XuwjMdQTmtO47PDs1cHgUBPpVpegP54D2QeZxbXkujvCCQWAH/DI2T9evgK77MEQqVqARP/Vy
L0We0J0ipQnPF1C8Iq0sCw5VYkjSfPD0VxboUuIJuhKtNwi/eJe1BuECBL1UwSw9hXmh/eRXXGTg
QFvB8C+MinfloDgX+0W1jV1b7SiA9J87YZdyT6EBDHocCU5YYNVDF4YRmBxL9UGmcuUNX8o9mfJ/
ODuTJTl1rmtfERFCIAHT7CvT5abcnwnh8zoPjQAhOgFX/y/8T8qylXzBxIOKsEg1W+3az5pA3KUN
BpFHwjdl0SOnanaileax7OxM1pMHZCQyanqUvuxXS9Y+J61/6x3cWui5OpfcPW8bSd7v01DSzX3U
Jb9maqDFoYsa0zNvIYt/XLxtJBmBDOx+QQSZsJRRMMPekLxAjkqQyhNr1+Dxtk8Y0RzSznFF1WsA
z7AY9LH/D0Eizm5uu23m8T4zgjnw8yEMl4TPHZcYqJARCmRlxnX98riRLEPJhD8lOoBRvE/inwBP
fNI5El6Q7Ftu8nP0TTPESgwzyyCSxDrgYI9FEsjpdhT59Wtb0mU9/MsZywRAAezbDbKqfZCts4tM
p13ZV18IPA4KRb8+biDbJ5a/v1orwyTQwBimqAPU8+rQJ9F70L66H1Cu0qNWDtuEtvNNBJTfDiHo
LxO+Q7xUHHB7Qo5QDaw5z9v6efn7q2oAQeBqXy1TRttAIjI5vD/WC+nncSvZijdCWS2v3gxvbFcK
efa0hxFf+h1ZkTpemZNs5RuxTCeI1Nu6wM8vcgRYVeviKHpIBR7/fEscm66IUBO2EMxMPu6qGv4e
QkHxuRR15x0hhJ2ybdOdaY2YxdjjIndCX/Xktz8EuErtvmmraWWgWupgispECkZT2CKjJwOm641u
+29UZ87JYdsQhr4pLBN5hweEuaTI4EJaMFSw094Bk2dFAGT7+YExQFtwAgpcVfwCU4YSr14x6996
Iwhhm/rYFJGFUT0OFU7gV1yLQKk7w+8DamtA6nOeTh8ff8MyTE0tGTozjpDBMVxLiEKBOQqQ3Q9S
3LbCl4++CmEpOo831TRck5i/AAVAcLez5iVna30jfsM+xdtHPsantvZA3qqL8JyR/IXlAJo//vWW
edQ0NJyQC5r2LsUXMn2CfeEbhetmynBXkbKVtWw54f1lNTA1ZJIPs+O1SLGCSDy7NFS840n9piqH
44KFUE1wauaN7yKesS4zwN+UQzN8y5X5senCT0igOT1uKssoMrVjQQm0FGz3YOeYIE3pEBXAfCkx
rizKlq42dWPInsZVKghjSITmWbVDxvSFY9eyY96aL+oSsn/pB1M1RvqunTvYNKTIl0YijT9cHFKc
lBAvAME95S07Pm4nW02MpblldU47qVETZ8SrLMsB2BPK53uAMLYZH/imdqwqq6H2tXR+TuGSXl7D
ZaFz1JoQ2FYDI6RVWVPpN/Ni3FnO5BhXuj2nQ+u8aOB+HjeSbTAZkQ0NoleOSHlHZ9SMHFk04Hkw
LenKaLLEHDUW5rJoq5TQEcUrF/oBCu5vln1ISHpBoioDOhHJ3eBEbKuLsd3uVVOIpKP4WEK5/xlq
hemEnN01oLRt3BoxjeUyA+JqcH764+jsgG7sT9BHqbNO9GeSNvS9i7Pc45pYPmWqxhjMTRmZI3Q8
8mPI5198/i5JxwNSW+l+GJQEPEXXK4Fi+5pxJeZx+OJMxeIPO0/5xZ+Sf1IuQJzJX0YKUhmpt91N
moKyNBk6raUSyY5Icoc10gBF+NZrQ1NIRqZyTPEPSu+Awd1Hc1zvXX/tKGdZn35ZTr9aXXkR+0HH
nBR2jxxQsq6EjM9PYSqEhwAFTwaB3KXHfW+JSFNABvSB7wPKmdyTHv6+qcBsBVqUg1fAbeUbEZ+N
bahE67tXkebvFAWAG/45a5aMlhnLFIyBrOK1TZ6kd9zCxee6L3M8b4X8FCkdbIvyXw9qr3oiI0j/
AT10uGodttc4TOe3tcYL4OPWsVXACPLY8R2kdYzpHcimYQ/aCztMNRxbGrZme2KZEv+QiCnSe96E
mQpPfOxrlXv7WA5vZ2/4EangU8eqL27p3x/XxjKWTMHYHNDlooYndyBk1BNm3Oyj9Kp0ZUNlK32Z
T171BAhsdYz0U0SwqjOiEjBikrmOdnPsRHzbdb0pDgOtlgMtM5ArsrNvugNmdUTK5bZQMMVh2J4N
bZ1ME5wD53nvFx3ugjguLbc1/tJsr5pHDSoE4xjX2ngV6M86iLKPToJ07selWwaq6e4XFoEDyhQF
8A6P1cUbMMGgcpSBhwRmly/AmW2fob9Xos/B1Ez9Kr+3MD/dZ1qcYhYhBXh0N16om8owkkc6kVVX
3f+/RxIoWkdk0laHx7/fNkaNeCZAjWKr2ed31cCZCjnjeMxvkTm/pXTP1IaFLgEA0yPVHTSKAnms
3vQBSrdqZaP/9y72THFYmwKyRXPpXkuS0MNydxXDlXjU/dq1zN8XNc+UhlHh6aZLQnHv5jjcNbik
uTXcv/HYHd5HgBSv3VLaKmLsxDmASLWvhHtNWgwiJKvCx3EGAr/RaxpS2xeWv7+KNd9VGrdjDrn2
dKqOSHGfL4nnXVkE1MbjrrZ9wYhmRw7gYQRFcZd5/NxFYL0C1PYfrEXK4+MP/H2kepGxLk8c6Bng
M+Udhxb5o+wmT52DCQn2K+XbKmBEMhBKIUvgjXwvY5hAZBJxhvzFGOARVW7a4HmmaAxcbIAsxxa8
TinP89jEx//Dq4a3NMSf50bPVIwJt2jozP3xKiF4lidP4oE+3xWej/SpXSKQP3AFT1fPL0haAE5m
p4eFZukBWN4AmOtmoBkf3aRrBQOUKKxL/KcsS+D7MwBmr34Mvajntwzv53gtRyo4BJ+8JN8ScA+Q
Vl6UzKsPbkRL53s2g2lF+8J5yYmqxDew3zoXWT3YDqZnKsCwha4GpDUWAoXsRozsSvgB1Z8WxE0f
7cqmAzK0a6LAXbkcswwdU+029dNYRHPjXrOyeOEj1NptpT9vGpam2A3E4zGSUyvurROBWOEPPhBk
eZ7ydOXeyjIuQ2MX0Wd5Cw6MrO5Z0bN9Frn0PWjl066TLVsZl7ZPGPMPEOQwIncqFxYWPT9OHls4
Va5fP2NwbHz49MLl46+mINaBgZ5MZLjPIYsBjY+/AEKZrcw+th42Zh9wQwcuGcBifa/BmYWesRqR
Dve4i23NY8w8C06fVEPp/nomUR4yuzjIfHmQrx05fp1b/xK6ptjNAyOPlGDTgLCJQfRBZdF7ko7k
lBfds0oy6D8RLAdPgeMxsBqcPzUnT4AjzMDBpe+qEvUlgwM0LsAibsEP3sBe2mKYri6DIfO2VjBu
DwBlnUMMxOE+wipnV4/gHNN0SOAUkGYrygRbQxubkZh7zSCdvrz7yBcA+4LvcgJX6cDDdfamSphi
uNGdxqaGw9698MoEvHjMPc6c8uvQBmufsGwaTB1cWMJzwCmkvPdDMd5YUt2YQ8NbAHoWjCogh3hc
E8uIN8VwIbR2gUywe8aVwft4OaaCdb3tpsgzpXBgutTwTxmGOwAVyJ9hJdzk6UbDVc9UwvlN5w9D
RPo7iDb13u+QyJjnFXCD4bb5LDBmA+A3lEPCuL/XnvagUBjfFrAB3U9Vv+0cjzf93yezuPQBJ1cU
G1skEn92qoB+jcoU87/jFxAzPe7iv987AdP2+0dCgZRtmMbIu4jxdMpjGEOmU8mveNMGNox3H6MR
KLXH37INJyO6fSfsSeKq8j76TXirob0je2yxYNqwrXwztIeEMQqTkXszwaUTtMR0/N+c195KjpRl
5jA1caSJvBz+K9V9dL1bmsbFqaqinynFOvn499s+YNwB+lRWkAAX1V1k8U+o9eEmMQDCvfUqAneK
v3d2NhAfDtZtec9DVp0Z+BBPyQA/jMc/39K9phuiC1cSAQOv8g4YUQBQ51AdR7iiHB6XHuE3/mX5
4kujvVra2xhODiA9TteQaCxeNbTz0FeWDZBv+QvogU/D/Am86JWTva0uy99ffW1KkX7cV11zzwDW
3tVZ9k/Vep8e18RWthHXLQkESA3oZlZVL4EnfoY8+Pm4aNsIMqI5Cz1YxQOkdw9g2PFLGMrL1j0X
w2r6o+0LRgzjVgNPhE3W3EvYF4A9jifsocmAKJ9+PK6CZWnjRhAnUjUTNoTNnQzZu7T3X5ju3oIg
+tVh25zyPFMeF4YSrjwZVXcvgIs4BZwIZw22cV37Qx0HPx94usz9nbqUfuUimj7MyaQ+Pm4eS/ub
Dogj8kH9KGHqng06O4Cu9yUKfJhWxcmaDMUSaKYuDlopt6qxGtyd1LlgjftWFO0Fe5fnvu0vM5M/
R6/7P+izLNFgCuXmua75FMOTSwT5+G6uCSxNVKbrdP+4wWzlL39/FckcrKNRTr26y6itjy3Wz71w
nXBlyraVbsQyuL/1HDaJxDwBQqGPcSqAeEdKzMZfbwQ0vAPAdYvz6i6x1FBgynZMggm2rWmMWFZw
L4WJRTdds2Lx2smcL6oBavRx4baBasQxQGBzjofA6j4DEgwHFge5O7r4Hy7d/ZUvWNre1MV1bSUF
zK7UfRSdvMSzeGng1bBtATB1ccliByDVgBPxiGyEPoqqs5PDbehx49h+urEQ4wA5EsDH1B1+cdW/
Y15Fxc7rcbG+rXjjrK1znpO8aao7DC4+92nR31o3d7ZddJgquAluSYFHx+6OnG66C3ohz1HXOBtb
xghX+H52yZQG6j657K47H05vawIay1bXN2JVOWoKYKio7iBLf+/9+ro8gbdk+BDI+r1wspWRY/sM
/X3CIcD+d1iH1R3Y5GTPU/+rKLpvhDfQk4vhA8y9jtt62QzfuWfjAF+nbAc870/4KwJhWQ8adMdt
5RsRHKa4qXSART4JD1jUkHXk5GUgAG4q3dTC0bLpo2AK6juuosmtaYvyWaa+e9hWurGVHjNFNOtZ
cccuum53A+/h/0TybpvQzjMha70IYKsAG4972AKI+FwSzdsbvFfEh22/34jgeIY1ZS3j4ARAanvk
Mu3P69APywg1JXCaz8PYuhO98QoUoaw4xWBwZKL5lwfuvtbkvK0ORijnbiHhBeS09yILwG7XEfKk
93Ja4LjbPmAEdOjDVkxWCm5Jk38XXfATN8trz5IWdIlniuFkMAwzZfj1bJD/dJSRf0UewFGsQy5g
yNh8y2HWcubOj0FLcfLy5J9tlTKi2i1G2LgwbPCiwKGnGDZKT33Tf35cuGVzbUriJIPfRVRycc8k
xI8jMMM7QPRA4knIOzfK1xgplrXfVMctJqSDCDIsb6X04fzn3xUcNQ7g0tOVrrd9wYhvB0azYwen
wHsJl818HwDreY1m1+l2QV73K+/elvxgz1TJ5dPMKi/xkaI7wPDROddV04afxz6U/Bu0qrU4DT0O
ivPXWhXwN9vhVi6mBfY5dQOWclIHuCR+GR1g1ddQU7Z6G/MCHRMB+xG8BMA2jcNdKHomYd/unWFt
YrOMEFNMB4I++PiwgrkLIFrCz0ELgWy8D0AhyL4lCd7QYzFV+tPj4WirjTFDKEf70KXJ6Rq3IEEl
wHPDmg+sJl59efyBpaC/XBpQc4aYRu7BTAUnPVK4+zwbkqML5Nvjwm1NRX9f6EtwJRYHsRbP8p67
cJwB2TxAWz+Kg1DSJYcuSui/j79lq4gxK4S4pqmiEVOdIpA+qTzF8JIbn5eosdBXsGBpI2/o7k7T
tSB9wBOqPMEXonWOm369KaVTpcrp5Fbo5xq6bh3rzxz445WpwLKaucZUgDfAcCw4/Ev1xJ8mt9xL
d8CyyT+pNHg/wmZp5TuWwWoq5yDJdVkN5uVpsU04gZza7YkPQHo9pj8fN5PtC0ZwIwHEixPJolMp
9VvlApHUtvmnaszXjvaWUWQK6CZoDYZIDS7g6vJLOyNLY/tp0tTMIb0Ek2CAX5/UXXgu3bZ9y8rV
+3zbTzciWUCWPMkxnG4grjVvsKuWL3icbFe2KpZQNiVzwuG57sY5Oom6qmHfkXnYufspNN1jCYVp
vzZl2MaqEcaljHC4Yd0EZEwXw/OL6u6djvz0a8sjrnaTN8FUIaX59L/HI8pWLyOyeRxOKu6BbE1g
pXAreQqjqDp34n9IOXjA7/N6ZehauscU1ClJADBJPPdGcRSJuZ73VQffgse1sBVuRHjLXR/Agc6/
ha3j7rCV/xI3wfttZS899fp6SI+wOJ3c+DQRl15ACs/PsCr58bhwS0CbwjmRZCRLS15f/aHq8fjk
zc5NVw18trwiKO+PP2JrneXjr2owwZB6jPCudRKzCzv3DK9c8Dpaa3tbFZavvi691b1bQ0EH99kS
Lqkuu03Y2J3Ab3/Z9vONwI5hx6Djto4z0O2wycJNbD7kX0fF+naNFWSJApOuVmaZX1dDT26l0vCr
YHl2xFPssDhXxTtvhAv4tqoY0Q1sW+wVHQ1PYQN0iJqL/sTSaO1Ia+sJM5a14wZeE083mdP/sgRo
D8L9YzFCPPP45//9A9QU0sH4sYsDlcMGHjeme1iqvegYe8utuzFqaukyx6uxkSz9W9w4+kwHZKUn
zZqk1/brjUCuO5jJ97kXwjg9GJHqUMGms6gA5eLDxvdwapLWnBac0qKGe8sOtPD3gxZI9gW1b6X9
/z5MabTU7FWoxTDkAwxAJedSh++TAUpSbGRCPz/CTO30uIv/PldQE7aGRPEGDj+dcwozZKPDurSB
bVbkwXRtW/lGMPs468BVsunfKBheHeAr/QLh89oG7O+LJ42o0T6Jk9W4N+3fwDS9fuYSenNaLAMJ
CQYJoI9wAw024gxhuvP7xwjN4ihNJyS/pQX2SSPEXFCQNf9uaycjlgnrBOyKapQOZX745IF4sx/7
ZI3ZbYkFU4sWggAEa44SjnbZOJ1gGAyfNNqxt6BBtMdNNTAlabSoc69rfO/GaYupe4RXTDWvHUhs
v9+IZZ7FfZeXJD7BeKETz9xXfXMMdVW4b8mo4Sb5uA62zyyB+Crg/HhiJICR1FWlCgZJEADpMNnV
fr1yf/D3lzRIO38vn8dxmsDdBL2sVQ3PFBfadr+bfvR586/W/svSYDXAEFAHXR7X6FdO158HXhoa
yzV0OvD1qJP5RmO49UJdmTdDB2u6GJaTTpzBhjtMPDjdwbRn+l/ZzjCea/sJ3HXJgFE+wc+sIB97
F0ZHdy8OGDsORTdO70jkzvIn9hmwDxP9skWWdQdQQDlHVQykvVLjoSh0WjwPDR+2wSdoaMwmpaNw
9yLSGCcujGAOZ/cDgmaN0GHrfWM6kbBG9OgcZOeeKIn7yT7wkZZ9AB7eLaArBlnmv8edYpl0Q2Mq
ieEeCGsgxzn1MvjUJvxpMUN5XLRlSjQJb9DkMTeE6885hPnMsYU5Du5xA3nQOYSJZYNDkifntexs
Sz1MXVvi4fjA4Wl3Ul3Bz7AIk5+iQulN+0BqStoyNw7ZmETOaZJwFSwjLBvOKpTf0temkM2Puoz2
mmHdG+D2RAP5/RdfV7Vrb0u2tjGmEt3MNVyD0Mdl1rGDynF+9BN/JT/U0sumlg2ual3azYFzWvI3
cf/3JtE+0teL77FTHsZ8WJk8bI1kzB0qhY3l6GJzQKDZ3vsZf8OXt+YFffR4tNoayYjnzBlD+CWn
1Q3bjukgSrBeY9zRPC7c9uuNcBZNSzC3aufUdvFPXUUunB29f+Bru+21gZpUt5ATmNMOARwyWxhs
xxq7V6i1VpYK2683NgS6mZLaTUrnFAtczIth/JA4M14bRrmi8La0vSle0zDoRapJVN7ihePjO7Dh
LXuxdnSwlW6c0MOWDUD5qPIWSmhpwwQs+WTKPz3u2SWG/rKm/aFaE45TeHDbOmlv/LxcjREnBKGZ
HRbvi8efsP1+I3yzIAG/OgnEuffAet0JzqLsc82E9jc2/9Lvr7YaOkwBQ9O6vBG4Fu5IW/m7Jctn
269favWqcBFQApHLUN7gYyPPJOvIMUWS2LbCjaDt8cgfKlLDeC5DCte/ScNgmZs4m167qElyC9PG
9WDUWt78Js/fwqPYeWJIhD5s++3GyqtY2LZlAFdeFYGz65dF88adhmSTApiaSjWk5eVz6HnljSOb
bd+7uJOfkBx5dMnqK6RlWjCVan4b64mNXnVuXQybMoCRhYZjbAdT493jJrLsUU21mmZtnSHHbVm4
5BfAgJIL1B0hzNlhZQAFcrBz06C9eD2P9m7TrCWDWFY0U8UGt3PWtcMocdR1zwSrGdw0T4sJiIPt
kQNJxuPKWcLalLLJYo51Lmd5Rpoy35dkno6YB1eef2yFGyEdy4RUgYskK/htfuxrqvcNH9fuAmyF
L39/FdKwvsY73OjCAX3CVV7oBj9hPLtNHkSZEdIkwfQ20bm8lXKS+wlO60fPDX8+bnPbkDXWYSqT
zHE0IjqLM7nrOdZfGnjBjiFD9rDtE0ZYtxoeSNhASvBicAeQiLqG/WP/EaDjtSQR2/g0lmNepUXB
p0ieOcgoxEcowHR00T/6Qh9Sve15kpoKNsAywPso5XwtO2yI4hTzBomn/x63kmUImQq2UsEEXVEx
X1ufv8gq63ZOvErjshW+NNyr8SlwizTjYFufdR8/wzJY7rxuI9AFfqC/F17SlKUdNhJnnsJrY3F7
SOfVW07bLzfCtu0bEL+BfnzSEfJg+wlghELwtQSm5Sf+Za/iL1991S687GCgGkbZUxzWbxTO9v1Q
fRF1eHEDtQ2aSE0dW1hVo3BdXZ/hIftFj9jpyhmerUG2zRSI+kYIC1a5pEx8dG6RvyPLi3yzfeQY
wQvz4Riy0EjdaN32J0FqWM+qYeU8bGt+I25L2HFnUx40V90TmZzjrMVuLk7bUldPTZX0bfPksLrr
V8g6lrFkath4NMyygxzj2otxohfMdSGuwYTw3OOmGDZ5bhASYvM7BjVucKp+RzhsZqEq/LStcCOG
J+AR42ymGEczWDpixuSwVWNPTZQb3HxDxVXZ3PQIE6aJiJdyyWXZ9suNGIa/CjaJDlE3GYX+KUnc
5EtDh2JlYbcMoj/MQDUNi9qZm5vU2KBMBAc+pGNGpNxHy7l+WxWMNdhPYEY9NvA5F9i0n8sRZktl
2a3lmVvWL1O8JkIRIw25zp6WKWLhnLf8U1Y0T1Pi3Ruydn9qG/5GKCceQ6pD0zS3dsIAgnVz8q7u
VhHSlo3EH1q1WeZsaNIGpxrkygtk8JVLDipuUb897gLLB0yVmj90GKV4Prv5nUOxdxcJP5MmTX6m
6VisXHnYvmEcjP0O9F+sM9mTP8fJQYbpuwUfoXj+8rgOlo42FWqhX1R9lI3YQQzts4YobqeJdwUK
6TiU0XOXrN0NWbradAGd/IAmeJJqbrGv+FH7XfyuKyDsXwloWzMtf3+1bNImABAp6psb8eV70mLL
247RlyHFPcLjdrL9/uXvrz6QBTSMs6hqbirEZr1CTlQT5fN5W+FGLMtetsEYe5jrBkhBRQwZMEAe
ubumcLL9ePr7j8dTOGsGL29vInfqasdpmp26WUHsuO33G3EMY6Fei7ifr5nEc5EKipdwyqaVfGvL
bGqKy8oAZlduhygjI3uJdQC4JHsKiv/hFX7tDGsZPX/Iy7JYZFPnNjc6yy8ST7RvMoaTq6dXX7ss
YWZqzMLadZOIsubWQ6mAXOX+4/J0clUehalOFb3BBcnG3Z0pMxNtNkLRNiCiW5JDX9zshINX+M3n
ApPRxlXhcj206sxlk3fnKkv8/0YAsdbuAi0dborMBPAyPay/5+vEoBgh3vCtb+hXOUe/qM+bRqyp
NYPaHn6knZc+xb+IQh0dnoayWfOvt8Sb6fAJy7AOgvs5fdJFUJwT39cHr1vTd9uGkhHMWtSjiDRN
n8rJ+1rCIGuHLfGlLbtvfY9BO4to5XrK9iEjqpNOdgiMNH/Gi9aXJPBv00jOehw+g3+7OX8PyOvf
Jycgb4HYCmt1pksSWcnJu/WhaqmCqSqLA082E2vaq+CU6x3wtKGz12PeHWnDs+StBMH/FtDZXbM4
t8wkJqutdYRusaZmTzJzsnk/aeXlx35227dyIj39sGn0msaesSOakHldCxI3QElQoLXva0K2AYCo
KTpDmkXXBrV2nyRSBn9tuv8PnumW0DBpbS0yQxsGwyJYkBa4Eo65U0/7NM+6lftgWwcY67Tvhs0U
ATvxBNyNOtA2IDueEnkIZbhm3GIbVMZqTfRAmoy07lPc5T8z1sJUop2LGZDjut2zSsPA3g3y5vi4
r20VMsKdy8jJnaGlT3pc9vmLHKzXYKLmPgBcjz9h6xMj0MsSDn5Cd+5TmDp+8gITqCo6Z6Ldqhoi
RoiXlKouVCAlhdzJbjGSIM5sjrflS7um7Exx5gMrnqVPfLmN9CX8jSNn7VXw74uRa0rOeBm7RVzF
/JaxOXnGOQ6WXgkuIkun4m+6Blf2W/rAjZbB9mp/STpZAFdVpDhouQ15lnzidzHBWfnztvKX+r0q
P8y7OYfOs77qJnqOFVgpEehWh22FL2P3VeGOyKuRjLP/1LTIoj1MCpLIXdR0wY/H5f+SUf95K+b+
ITvD/on0I7rYryFRhXmCC0pN0h6Wk6mECCYL4H8jYPiyx4z+yWfNuAuJdxtI4K0ct23jwAj6tp9p
PjfRdNVBD+cvEu818jB56t0ZVqzH1fx7HAJD9nsz8pyCACaV9xR2bPgAohIbL46gjbNpJ+2akrSJ
wzK78lh3o02Fa60W6iuk3U6xo3xQnMPR64djrqO53HYugOjn9wphBp5zgiTNa9ZAksE9RfcBjb9s
ai1To8bV2Gi/bdmtT9x3IsUlI5N4Q9lWuHHsnmRKKw1Y180b6H0Ie7ETsvi4rWwj1HsuqqiZGvYE
gw5QiCPkgXgRLuYel24ZqH9Yg8bEGQDeSp5A42pgWhOH0RGvTPVzrodUPW0eraY4bYKLgIhSyp54
W8rLNKZUXKqOkOj8uCKWaDCVaK4jlOvFMAjd4Tp5eJuWVQc/tnxbfr77hzaMNEk8Lq+FhSZ18xmv
D6X8MDie68iNY8gMZ7iBCpLE7KYcN5Q7CuRquM+xL9lmAub+oQuDh0nel55zKfMcuR8w0NwNefRz
W/Mbsdv2+US4CzTm7tdMG/sQo3ti2wuBa0rBVEu7ukhof+tr/VbILP+WIsPu66afbirBoPvUSR7B
5HCX6Ewc+iBpd+687dnWNaVgYAJ6yNeL2FPSO8khFrhSLEi5dvi1jHoTaqbHsFUlEPsXAn5Bt4tr
Vv2gHcSx25rGWKlnVTGXdw2aZhYNspUWPOAsyTaFn2syzUjtqLZwMxTfSOIfRzyfn1mxdZNkAs1k
1BciVtK5AKU4vwWH1t/hfiO4bGsbI17FKNHyukngk4i7UH95zkgLeMc8Ln1p4b9sYUz1F5l0ODQx
fjuJKukfwsabyD4WuTqlq6Rw2zeMmM3CkbU6LjR4I3Wuv81ZAE1BWDnPkZLbVl1TBkYjoR01x0Aq
yhk4nF+ydtjUbHuZd7mx7sq4dMM49VB8m2GTF8/yBqdJAiMAuaJ1WlbZv/SDKQZToMUF2AvzW1m6
Z5gn7SfJCJjb4fOcYGeXd/23xx1u+9CyQL/aFAuvc1hYKHYhit2WDWO4bFSH6uZ21WF9G2RZ702s
WT9JAVeDSF2TCI5QdDgtwrYpmN/l/sadFl/mqlc1mTzeTlM9RrgQGCEgwjklTXaO0+rT45ayzHnc
+718XI8o1XZC33BrXO90j7DO07UUOls3GFEtcyBOkGqrb0qEJ7xitTlkqYJ/8uvwuRkhUtpWB+MM
PbF04lHntWcwf0akGCIxbPNWyxSKTYGWHYNRwtkvdR7tpgz3TMduFmtZnpYOMFVik4+0Upa07CKK
vNlNUE78x3CBuW05NhViidskMKcJ1FV2KL3V/o142K0/bndL95pCMKHgV51kFfywfRpd4CH3ksTA
Ri/+gEHrX7uozla+ZJlcTS1Y3wwwJnFyffNJ/Z6DHXIQGqqJVExq5a3P1g3G4kynofXgqNOdVVe/
mQpsLOZGbbuTBlL39yArhQOL59kNnlQbvad9p55mR/Qrk6qtbYwIXvw7XF6n5CmMsSdCskeus13V
dpl84zG/rret0MyI5TgvmczTGg3E2F0IlhxS/GHb1ogZERxmcvFuVzEkWnyqDzSGhfWFeqWOPz8e
qrbuNVZnUU7xEBQdu2SZM4R73wk+sNBxNnawqQWTAN/lBfXZJZlmvB/WKS2fCxcPlZt+vakGm0rG
koYnzZXOooQ3E65YGMVO43HplgFkmnzGfZGVU82DbPfLxQPZG6Pc8cant7ojY73SxZa10tSFZZ3C
xQdFPhNhSGrxGRJJOZ/jXR7CTMKdNyrnXJNwBi4eHMtULq7c6RkyqrN3k6g2jlNTIRb3ZUVYDGqz
EEqXe9LUPPrsDaVD1x7TLQP1D31YqBzo8xJkqXIgfXbhoD/8wng/7mpb6UYQ6xY58nWX8AuH93l8
ruI2PcNgha85fNmGkhHHWYGh6XgZvyQM+7nexwTBm/JLMCNbZFsNjEDOFr+42e0xjPA2KfrZO4Dl
vOaNbVnQTEmY4mmfDFnOf20bwZsb4O7NO/itqqL5F6SHOdg7E5nXnr5/Xdf8ZT9sKsR0hFvGMHL5
RVdTU+4UstiK3TgOHO4IkU6rA7TW84e8rsNwNyWK+d1O574+OjUG+Nmrwkl/CJrR/69SjKoDfiVk
xmwep+/KrYh4GyOD9HuCDZEHUOqssEGaKPuYlV0pj6LOo/iCJJj8G814WL2Q2uP/SuAvqxNs+pzv
uDjJ3saqSsedm7leDydD2vXvHVD6v3PdBcN+lvGU7/qUe9EOQhnSPg9zKpOjlhDMhDvOK874LmEV
TQ6KdyLDkbFOGziKFFAZQw2fORBWXlAXP303dVEvPKRk6x6kdY5k5EAdw3wsq0/+3KvoEych7nB0
qYJsX/pz2O4pvM8UBhjcZfd9m+GeB3+Iix04d8N7IPvw51IQ72UWsB55jxRH7NwqJfL+k3IHL3zr
Cw/SIZf38fhumpFd9j2onCA7QJQMjj6txs7bB2E1/iszIE51lamvaRom6VWXXMNCmFVNsaexAyba
APR+uS+doe8Pc5hmWQ+3ai4+FwGQY/s+DFN6LEjqhvvAL/1uJTHFEm4myC4WM3AgAeeXGIj99zFY
NnE3imvN1kzbbB8wzlGwmusbErb8kqGu+xZ7GH4IgWvuxlynh00RbQLtfJgyNm6j+WUxNQjV0B3q
BUGyrfBlInx1fJIuKIW+LPqzgApnrzmuXDT3tu28fvmsvCo89r1e5CPjF9GLTzrgib8LWEkOXtA0
a3tsy4xtigGnzgH0Jwz4xSfJ1yyDCpM5/pq9t617jela+DKdsdj058zhxdes9J1nCgXudxYpsjJE
Lcu+KQSkRZpXYtbBRfPoEnfLZAp4gu/uUvARWVsoZ9v+1BQExkNegQ9KgosQ4MyETjDfKr6qErO0
lGnq+v84u5ZmSVFu+4uMQFTEab6zsk7Xo6uru2piVD8+VFRUxNevv8u6k9P0IY1wlpEDEDYbNpu1
11KlGia+RPGNRyhG0R1AbrnK03NPoQL0fKmuaZY3DgMbDQhVvgQk6egiDKffuEfHsx7nnnwnHQ65
lSN9Qh3MJZNBQf583qNjbdm4QN6mZcwQf/3/lK3F7WG2xQLganudyFe+gTxwMgaBiKAVTEhwoiEo
MbKx3Uq/u+xh+/UQ8kinQrwj4yjbQ8h098echuacRNCEfj49rj6Cfw+hhaKyEjrDEBgDGEqpFEwV
uN8CbrULgg5GcauHpe2Lduj4bdbIqTK86tAPHtjisg0UkcsIln8LYjJT9FNy0536i8woG41HVBw8
nx5X41YkNnuKRZMmuPgnvhqzQ95GMjrJbpr6T7t6sKGBphJ5kMeo7P8ZBo9Z+NljyE/ta3x1w1cL
lKRsjYMWfgO5dZkfW4ZauWMBANzGg69j9dhQQOANwy7yCD5epd5XuiazVxgdKEJ3ZrVtLCAKMXQS
QvT7+jNzZARSqQDH9If9SX8bDmgMSUoQqYyo94BGNrhN24Oi6GKfCSwn5ijCZKNPx8fc6BeTIKuD
Lbw/PW/cNf+W96YtpNl07Y+PqmTf1dQMx1ngaAs6KbZU+Rxnm008BwJb0uDlIrnn6+wQOX4aE5V+
mEV9KrJN+KrDz2y5VmagcxZD5PFe4bpwYFBjO3rgFNhpA8uLkUCrqfGVuZp4JbwWaD0u1cddNrAh
gBpXfm8Al8kdubvgkBqo5FY1808l6Ek3vt9hZhv0p0TRyqzhPni0s7Adj4bhia24FtzQsLh0Xjhs
6YU67GAD/4hRLXS9sfwPORiqD5DqUO9rPDJs5HhcA7FC7TwoJ2QcZ/UOYvEa4LmqvQhUOZyKGBWS
z83hGsHa9astb1z8pk2WkN+htc7OP0svE8q+7Gt87fRV4zxRPYphvOwFFeDRi1zS5FNTLP0+eI4t
1koBMwuzpMRuanpIoFMUeZxib4t5xzUx9N/fThVSLrizhvefJLkqYOI2ZGwjAnY1bh3Ca61umkxJ
kB9mFv0TQoXxXILR7rRv2i3/zVEpwnWnw7tBCPGiFQcTZa/BTLmneWLj+/hECVghfn48DX5HiX97
rKtR73JeYgP8SNLMY5olDfLioBCey8oc5ljTc9Oa+bJvAGuq59Wy1KjyHwCWabB7ogvILFcHpOu+
Pm/8bZ8lieWziJ9pBw6f5k6j5h10x/2vks/mOrAVkrqvC8tnhcqpBElQcwcbOzkh+ZAc2Fh0x6lE
SPq8i/Vr/3vxIDbAbxQEjOV92Ny1D+oYQ9LuBHm09HsfddGxzyrv8/N+3nYEYuuzVjSeNQrxmrts
m49jCg7HAgqoG4NwmYL+285SQV9W0KK5q5XERLW4c0gF7rcu2amEjIeUf3cx9mUr46kQUHmE5p1Z
X7f6cdh1FSA2XE/5wRwjBBXvZOnVRxapGxKc+w55FK39+8tZYuIuphR+BiLND1yaBMJkS77vCZPY
dHJE+rPoJXwspCBompn5de42S2ocq8ZWN61AMuR1qsfqTAj7PUxo/7+hGvti1/5J/gPZy4sly6VP
sDesmpolCFh7uplgcX285b1EByWNtUHrqkZWIi296NoM0Fbb5VE2TI+pKgIoPZjzAwn9/wmgQj4P
fsU2ojfHvmCj9MIYEBHQQZT3Fa0hwZWRYvGIjr9s80245sfyWlEJpFXqtrtXUzQCpIEbaia9bsO2
b2dUiI3Ra0uVg+pgzF9yFHFe2kGzc4548RAmrDkCK9CfgNuLXga+CQB1jcc6jSGG6Y35EpZ3Waq/
KBC/52RAcfBzazvsYeP20mAxY181WExV20dHbrA/iBq1flXS/xoY3HCe9+MYhA3hg0QA85YFHmfC
GppVmqZRfDDdMm1k6t5+ZSE2iA8UvjwuKclfoCUf3UMdr9v1xzTMfjVKeJ+HfKe6PLEBfWIZSkVA
33hHGFC8qHRSv0Fmgu7DnRCb2i31WIMqraAEJ2DAgaZs8vfduEWt7DjQbDjfmPZNBeKj8q6mJbiP
Vcc+5kmkv1CqtojTXYa2rsioBBrDJiflnXv5h1bhxtGUPr3sW0WWaytvMQGr/fKO+lT1HppZ8t0g
9qGWiA3om0u2IFU6mttIkDBoTfQFyPmtkNqxbcSWE1dRUuSEtMOVocgP4tp3OYQP6ZtPEGC+e713
KOVWZbbDyDaiLy0CPDiWxtzmxdDfW4ATyzWwyL6hPtv757khXH1Yia601dhhh84AmzBe0ibrv/Q1
/xiXm+eEYxnZqD4uoKIEtSx5F2Rqb6wEzUKbosjl+ee7Wl93w1cBPJ7xhqUfveHO+kyfKoifXoeV
IHBf6+ukvWpdgWUTVNaxuecK6Y9waJszBaRvZ+vrmF63nrCp7aIZFYlIAVYB+Bi3sZSuebGc1yRB
I/p+zHH3AI1yXmJeVlHv59PiOGr+w+zWNM04TH1+n5ewSh9jlJRlCoTaBPzA0XSeVOQolnIzyHMc
CcwKrVFCpHvQJY7XNdRQgr1fWQJ1XH3soI3T9+bX58NyzZnl2Xkepj5LYnOjXlH3FxUAKHJNRmLE
H887cMybDeYDCbvfcElgcBaHv/18JmLQET/PU0TuC8rQ9y0sG9ZnGC9Ig8gGnCBQrkSc0Z4SAO93
tm7dmREN65AsqbmZyXghgNLgXEUqLZs3zODYkWw035jXGk/x03BviwZw9dQb5jNodqebT0AJ9twS
rj4sxwaYNc0oK+b7z9hPtkiYAsrwt1Z656XKBvUhVZoZHUzDNSx6D2//U7nUpygmfrvTDJaH64HR
aqjL4TZL9r1duVC7nZy6xEbzqSYVA+Fxj3xaQT/8DLxb2r4UNCUbBnD4mg3pMyAHFF2xDHfc3YrD
2IODEAjmfGfrlierrOOAw0T4/lFk33UH+u91q3i+dhyfbqP58ORU8CCKpvtPePoMcuBj3A7BLqQp
scF8KMgteMZ9c2O+D4lh1YbLAfhQ8XXfx1vOS9KlHsMlq248XH6YOumPmcl2LkkbxDcusgnKRE93
Kcc/KFPjIUrCjepxx95pA/fEUle6RALhpr0VCO0XqXcIyVyegwZ82FE/tGzDsRx7g43ia8FxEclc
ArYfp/lDiCT/hWd6OgTtTgpIYsP42Dhpr4I+wz2fQFcNvPu170Eyts/E9N9hxWziibdBM93baX0R
gvTsufCQTnveussO1llsEik0Un/D3ZTl55ay+CAAbrqmU/sSQd97Azvj8jHLgdMITxF17i13BjLI
k0AVyzkpmo2UuyOcsHF8aThlYQTlh1s7oMpTUnOcB/IBVBdXnooPE6g0nk+VYxA2fs9kOYQEdTmh
NBq1bkSE2OParcczV+OWI4uyKeMlF/6D5AAexDM7QKp6y8iuxlfjv4pMW7yC+kHmmVu1otfAiU2O
0aD/3Dct1tmrwSzWGhIOd1Gj0u0KSfLUf0QCoOiNt3XX16//v/r6HG/SWTxG45031bIcBSlMdEJq
s9sI41ztWycvimB6fyjnEd6Llz5RTb+ZZu+lwEZ0UVDIRENqcLoI6LeIRupL5G1eXh3eG1jeS2rI
VmSajneSqfaq9MxfQIgD1i8/LU5ZsCnA4Joiy3/BpZ7rlgwjKpABSTfUiEPMtsq3HBu0jeVSpo6D
Gnzwdx0K8qCDyd+bHjfKbtmbGrIBXbTNjE89gst9AbmnMS7IqR7nH7scwIZyyd5PAzy94LnboAhg
gXI9hIYoeYnI6DdbyhQOS9vorXYxkHMY+vGOgtsPLOMf1xo3WtVfPbIly+Qwsq0nCqoTlJmHEkt1
WPXVDPKAyIJt0TqsCYg33p2o5cUEiiNFA+4TpACjM4hQoD2IjXqKL0hHfVloelziet9GbUuJjrob
m7kdzZ3LqXwvFfIH4zgHO1u3zmOsJVXpMZvupgEJCl7r5AWcKFsocZcz2B4d5Lrzgqm/K86T40ql
CO6C/hjl8Zfnq9XVgeXKugfEF/Vz+o462fKjKCXkWrqSQb+g32JSdKxVG8k1et2k5pGIF+WJ70Ki
6gA3kOTWmHi89nlrLs9H4upmXWmvzgUNKkjjww3uBJRcd1X47Ktmhp/yAtj3RqEKaCNGWh/O3li6
NrirCoM0yiIcQBJ43/jRmmL5hTTDlByQxyjKowLXkneoeJWeVZyY4pOXTshzPx+lw1427itkssuV
aMd7Va/VQNJfUKpefa3bqt64Xbl6WP9/NY8iyFUMrWw8cIqw/MInYDnGumrOg0xBYfh8FC5bWd5P
g4bSccAeP6qqPqWp+VVBm/iiW/6S4W63MRLHDmazwSHkS8GLoYY7ClPMe/AqDcNhabp2ZxLAhoCF
IJmbQyjw3lMGxa4qaAUY8Lfuoa4psjwfdQnArmejvlcdqB3VMmTXn3EgRC/FywJGxueWcFnb9v+S
TgElEazNVcKgKye7s/R4cYpQOb2xRTr6sJFgKpszEy2LvufJoN7TLPk4+9A021a6cHVgub7MGcph
EgqMhzbie8qS+hoNvDwODID85/PkMIcNAAvBt+Ip8IzdoWWWn1Pem0vVACwBbszgONJpH3KR2Bxw
bUFUMuVag0Wm94660vxsBl3euwZkzM+H4jh6bSY46UVt3Damv1d8oMe2X8pTGuJ0Z5NZjrFm96zt
xDlZ/3reocMPieXtqou9OkxKfQ8DVP/RmP5O82GryMNlGDtcxwtEL0k93sWqz6LGqjywEIYRuT+e
o6EV532DoP/eFk3Yjylt1pQWypdOOQEJVSSKLTCUaxSWt9NyaLx6puaWI232Qhuub6h1MmcfotIf
A1wHvzwfhcv2lrvzaVK5TMz8GPV8MLV6rEqVYhh+q1tz9JX8jAqwj8+7etPqYWKjx2bp0WyIehzF
vfgd2cD5GETeLuQGGrc8Hi8Ty4TaMn0XnawPAqLIhyHZBw9H69btO1cyKFM1I0ddi/jSznF0Xbp9
12+0vq6BVwcsKUhQDm2O3YrUZXlo19x9vpZI7Jv3dZN81fyYp0WaI3l8n1mof0kjH2+vUx7d9rVu
+XLVNH43jevths8wa4uJr1fRqOetv7mRY2osZwblcKirrMDEC0BCqgIvAmkDbvVpzv5+3oNrVVpu
nKct8QqxLI8UdNJyIcthWmlInjfu+nzLi2c1VPGQzZgczH8E2aWyO1clyrbKDNzbz/twDcDyYBbR
1DepP/18LUtXSKPne992tW1DxWYFpARps+EuG4RlfOwYqBbiv/Y1brksH4PcayQd7iTGVaaLp+U8
S7K1gTqmxUaKiXTpxDy3mPqfpdModM4gRbil1uhq3XJZbPwhKfJ2vo8Z1BohFBgf5jb45/nEvLn3
h4nN54Y0JTJwasXH07EtjjT3i+tca+/YEtb/jhrUXVUv6Ggd3audATKcvuB8REfQThGg09TxLZj2
IczRvOW8qlMCJFdYktjXWmh0t/T3bc0mh2txy2/1XMWgD6rx7SATYGc+BJCF4hlWf1wnezKLGIDl
vhVAMKi/Wg2hlN+faNxh5ymQA39uZ9cQLM+lTaVrxA3zvW3jLxWIZcBmmWTHWm/yyb55M4WWxvr/
KwOrZvLxsIfErk7EdxoK9SPtal+fTFpycLJByOAG1HK8oGB6WlBJkgRbUvaOsdmwMRKCjTcV3Xw1
eMk/kpEHx9krhtMQbdb0OHzQRo6FdZ96naQ5Xv2G7HtORYVqeUzic+O4Wrc8nBNSF325zAAg+OkJ
EttZfw54T5fz8/YdTm7DxZSnSy5rf76CO/ADb/LbykDPBjAHzumWRrirD8u/Z66iJvBazFCaACCO
wqRvHHHLp1AOn4YUP54PZY2C/pP/wCqz/LylIOStdTJf8yaOD2FDfsxD4L2osKrfNQWuXQ08dKOv
N+NV9GW5vYRMWJKAH+QKaoYPK+ns+p4jkBpUcXheNVH6fqvc3dWV5f1G+/7sBWy+6laeqed/aKEb
szKvmzz6shYs990uvDdGZe0E4ZiDEmCO5mvK4S1z0eenrhg3pszhijasjLZazhn081Z8aBocdRr0
9FKJuDtNvmjGjTu9w19svjgRJIOGPpD3PuSluEDV7R9E47uwiQDkWvE3L5ZlCaFn+76N8HqNs/wP
0KFsET06li+zPD2twYAN9qogO6Cm430YfckNMOumva8IxWXKNopnHM5o08PRSA66MQE0iBQe2XgV
PVQfPnKDlwzPT4/PXdHVieXxtJNz52kPa7SF9Ec+/Taq8SSb6P22W7gMbXn7DIr1KYqUf20D9p3l
uKbEAQAXz7/ftVYt91Yh+LiN6vwrr2pUbpA86UDMi/fn6Bh5SbYLq4v1ZLk2ixD2CAWkZQ7BR1qx
L0uz5W2u1WS7ctGyemqD/qaL6RRK+WV9bA6TP8uk+hbTXXKYYWJDy1DB0dRqGrpbNeBNsh1BrbMy
6D43giNqsPFkkB3wRw0ugJusxguF/Kxe2Gcm5SUvcAnIh08Vrx/eMlz2dWc5t0grTwjdUGCyZgDA
VtBfquhRBd63eVo+rLttg5033vcgh8mzHF5Ovel4qoob9VF5l+bZ3zEttm6sDveI1pX9KuRi8TxO
QeNjq2qS4HOaiviDBx6TDf92tW75tzEgdA/nqnoB+vIT9ePhj6Qcwj+eG+JnHvyNgzyyXFsMqZZN
l1UvrfSvNFoVwye8Fv8sk+AwR5gVX7hGfQRSUd1p5P1xMvrPaZ7obRo2H5Mde4CNRpOULl6M4OhF
ylj8RnNDj2ntA4/b1MEGJMTVheX/KKITJBWp915W/XBsxzXHzcFZ35O4OD+fTMdOHFn7wAzhDpYo
Vr5ALFUfUACOJGfTQSIGm704LXEKfphdPdkANREnScfiTLzkyvxJ9TJ/Q95wPtWV+D6N8/zteS+O
fc0GqrU6QoWDV1QYT31q5XA2Ed4D+ITimT5CwmRgYpd0S5jYFHRhFOUmSxL5XvhL9iVPUQM6LmNw
ypr87+eDcYR2NnINPK1Twb2pgs4aLV44AcEV6qXK4FKXI/suhlZ96vogengxGbbyNI41ZyPaRmGQ
Jwu5fF9lg75KryhQCF9FJ4iA7lzWNpRN9KyJ656KF2QoCXA84FnjiC8OCd33dAPb2FuEh2Rc5uXy
pZJIaIHhWB01Ku6vSLYUGzwlDs+xNUtpH8qRVBGeh8ueX4WM78g5IcPeFem5qdmX50vAZQ5rCzBR
k5KGpLC+lsmlDRb9p8jCd1EBeMnzHlweY+0AZiJlkvhN+UIosh954pkzYMj5uhf4R4ChguBcF43h
G8eo42iwYW5z0U0+ARPZSxVMQB0zJcFHNvgd49fn43HYxca3MS04vprJF5HPHm6peJatWEKzY1eq
5F1AfH8rd+eYOZvJLJy6ZNFwlRdQBqAXQM3F9EXjtQ0kgkERvPiEenQP9DBMbHVTroqkFX0KgsKc
Qg8ADD/BsfTl5+dz5lhlNp1ZW8nJ74sctXkyQjzbKpTDcDX9aLp9AhkYgBUSTEXJUOUpqxso5O+D
VhPCwXjrRdv1/Za7VxOPQWBSY3ZGX32kshHItIWfm3DztHctWyviz0VUQhQjAmWQQNUqkAzDMajI
FrjXtWYtL5ex9rMSVBE32WXfV8lClQ0X2Q8Qit6q2nINwHJz3QkhvSpuYOIs9X+YefDYqeljufNp
y8a/QV0lTmcelDc2sO9+qJqDLLLfnq9Px/zYwLd8mkAaBBKKGyXmTNlwk0X+gdf8pii/Pe/ip3zc
G1Hlf/BvOM8VxTn7XkJ9D0TNIEvLm/dpVMgD4v7p0KGILjPdSwHKMeBnt4gMHEvXRsTRpW4C0a/M
ozmknb+shDyqaeLPCQ3/eT4yh+VtQBwvGkBgira8zeW43ldAxNuUu+j9UchuuTWoeBReAxN8PgLu
4o5AK7ktGMO+T7f8GgDNePCKn5OTLvl7iMJG15rsYsLAt1s+LfIlMxO0ekD6ylCbbKBYAhAZpDOy
qR03ol7X5FueDfFX3D+gt4j5aaFE9fOG4GMV7Zsfy6ll6WcFVNfQOutXFJ8Ev/h2tZ5jadoAOF7p
bOKEYssQgIkdAOhZjiof9LEZN5XAHJ5t65wS3+uqGhI6uFXT8vNokGoqoi8FwJVFuYUVctjABr5B
UqcfpZdhHJVc5gMiQpydm8Bx1yytI3t1k9ayoxnFfocRNHo88BLnf7g+kEBzfkuxztXH+v+rPipI
pCwo2EIfjEmwbCzp32CZTU8GWYPLrqVkC5y22svzUrToQi5x9EAtLLs3AMDsi8psTBtKGAbUtSfe
NazLLzmlRx6nX5WM7g1AdM9H4Joky511ocqOjyVGoCvgE/JaDGewqUWngs/paV8fljuHOgmivglr
GEKk8V9VFgbtFXKa0XgCP/HYHvd1Y/k11ayrY5ZhKCnDvqcT8wcH/e8vEVC7GxuTY7ZscFvpN6rz
ypxc/Cy6BYM5dm198rMtsJbD52yKszIYUwPZV3Jpmb5RjcSYx4N4wwquxteA/JU78CrEa1cgMT08
hBSRyMFsWuTZrjq9EAwt/26+JTTzQ4qpoUohjd97qNNDFdnOj7d8OexZK2s5zxfDh8PU9VeVyY2M
qMum63y9mpe07KJUQ3ElO9AQT1yKkv8ZOYB0TOTdxrJxTb11IntQnAwAsVwutWhPS0iOUNve+HpX
05b/mkoCpQNZtUsVyMs06fvc9ufn/uQ4ZYjltlXQp7zrluUSqOnqLe+1Ls8mrw/1sPPbLYcFOI12
YwWjRkxfcj++tvEWmdbb08JtPFqYM1mooF0uRQrsJv2WsC1lo59sjP8NebmNRhtonwnewphTcUnO
IDo/gDv8XXEQJy86jhuB9duLktugtCgFiVBCzHJJk/5zNHqfoyC6BF63kfB727TcRqUlPAXkxOuW
C5nUdSLjFfTf7zJdHWRXbdy9XSNY/3/lVk0/0TTTarkwFoQnD3SKx2YCG3Qtw63a+LdTCdymM2vL
KgnbLEEXCprWYV7kZ2h7pmcdcH0GCvm7T0ux8cLnWlCWC0McLsuqCGt1yOczG1qA2bd2B5cxLBcO
B64gJ9kslxbs2edlSstrE+M5jHZeephEqjb82TUEy5/xAENyf16why6/yWA4J0purNYENn3LJSxH
DsFpNrByPeDVIoqHosp8y8G4dIQIm/ggoPihVrpXSER/yMpAbiB4HCvMBrCpnMWcZB56JRBPRA7R
/8AAgTkv/pZ+omOB2XRnPZ/BihsP8wWVssi0Cv9Ud82hJvF5rMLPIAXYiFwclrHxbGk2iCwNhX+R
RdEctBDLdSjwJvd8H3e1vq67V57Yy7AUCO5w+kzDt7kff2f61+ctO1auDWbDlawC/W0EC0RK/dF6
8cWf8GqVBV+qrNqgy3P1sY7q1de3pue4zYaQ4u7EsfaKC+QPD0k4/14n+UaY7Zogy7d5Uox+1WbL
RaXiSnjwqc+iDZ9zrVHLt0nVS0MFwwoSv5UEHK/kXZxv7LCuz7b8mTYzUqjFGu+qGhWgrBrns48X
3ee2ffsZBQTH/553WkeyGuaSXlf8EviUP6f5cKNd/ysALB8CE74rmvH0vCuHiW0kWwxZNAoKuvkS
5DI9tBUqhRb/nI3JuaTR/5734ZgsG7OGmpGsQ4szEoQq/wtKrh09zAiddoUy3MargbKzQJqzIxeQ
y/4QEdQIlj4YNxaRYxuyyc2SrowiPsfzBdSLPjTRw+LzXOhvvcTNOffkcMDjY7lvUdnQtbCqIFSd
ZOSS9p1HDpXyeP5uEWXfbawrh0fYbGfME1nJB+lfQP7mv1Pr4zzvRH72o6Da2JZctrb8GZV6QcEm
Qi5IInkHCFvx66DGrQDQ1brl0rnQs+LpghkamvRMl3z6Afqz6Ou+dWo5tayHWUeElLgrj9x74elU
IqgBV/fz5l2zb3l1DuqNJEoxNRVB8q5t0voqktg/DOnmanV0YUPS5sybGkixkIuEugVULb9AdfLX
ut2X3eQ2Fg3lPiA5CTTumS2nHxlCsflYD/1mzaXDvDYczbBqDnAfwZnG9Di27zRIkdI71DPjXXQP
IbcxaQyFz2AUp1hAAaqxZnAj3hcG4pPnFnZspjYUbQS9XDWaAa0DeKxx9F/+38daUR/8Afmp5924
pmn9/9WxPBaqqaB+CytL8mPlW4LqVH7Y17blvyPlCa74WKQSFZZH5UNhKs7NtNG6a31a/qv5OFZj
VaH1EohJ4csvIkPA1TX7GAdgYMuHl9bLKtbl/mVp8Gw6lKV37miQnZ/Pjuv7LRduZdVBcIrh7jbi
1KccRSEhXS88c7OLiQ/6Kmuc/8q4ua6KHAB/cslpQu5hMekfUUdVtrFEHWvHxqCpIIjAnunxB03m
5KtS3dAefB0kH59PkKv59Rh99fUAuPVjU5TJQ5vE/0FDI6Brtt28Y/5thBnx8hZI1SJ+hP7IzLue
9Ka+FIaS6dL7FDjWfaNYu381CsPAW5REY/wwpKHmAmI2qKnpmtFvz9t3DcNyYKS4aEiDgj/kzD6v
kpnHSuXtpQvbZiNyd/VguTHphySdZbtmBNcUfw1KsLbP2T2our1dWL4MJLLhcZTxhyAiA4kdSnWi
gJszuAx31QLDFyxnrvoONFtN0NxmH4UcRfMul92fwxI+pmIr1HYtWMujR8mzMp2gzFzJgv4ashjM
xWUD4N1zSzuatzFkDKR+pK5y/sg7QCJDvBBFpWAbdyeHkW3oGG27AgrxJLikeB2dK07u1JhfpjqP
9yVebMDYOKHcvqrD8ZFGkIPgJZKyFGvp/HxuHKflf8BiXj5O/uQHFxM20BHFXtr61QksXi+9VOm+
E8dGhxHU86O2lOPEYaCTJ2kVfe2Gjv5SFzurvbiNDtPtWPZJboLLKpv88zgGbnhju153/TeyOzYs
LO9DZYZyHB5zAfA890DUYyZ+QVH0ciU+y+/joPnLWAyfOs3/3mcXy7HHcm4UQgx6gSZFc8grQ89h
M5HL2NXZNYqLWGzYxuUclnuzHtlPr+TBZZTqLxlCCBqKO1sJSlfjlmNzJcK+j7LpAdpc2X3WULgS
4hBIMGJsuJ+jBxsYlsdhkKWZnB7hYCAaP6cNW47l3G1Jmjjc28aF6ag0spPjctWVUqj8AGUPzdSl
wY/nhnZ1YB3WJJFyGKM0fkBeSVxmigA1nBVITr1miyvG1cXq+69OUppo4D1jFVxIZlpomAGbUs4x
grNq3shEuqyw9vyqBwO5GplKAtFy7sG0yHwm5FH6ZVf/b98srR2/6mAmw1QkKIO8mABPVDrFbYHL
Vj2yblO+0TVL1mktwsj3KxQ34LQuIAo9yOoCOPPvGU6j875BWD5NszhgRONmIniIbDBdQgRmnohS
dvBRcuVtbFcuY1gerZq4WIhEYBOy2nxLK+TqfdRr/Ng3CMulgYycugJ7xqPlzfsRb/Kf5q6LDkvp
i6+7erAhYSpGRqfqePxIC/ZdDxARSpWUhyUATvZ5D+vCf2NDt4FhOjQs7DrspiQcP606y6cVOReX
46dsor8/78NhBRsYlo9FgtKCkj8AYkhv46K9R7zwcSMoWHeHt0ZgubTv9WArozhRCWu6w9RQSAQT
Rk+1DvAMx+vkmCFu21i3rqFY3h0yQvHMVE0PiLJOBepd+3YAY87Mpn0r1oaDpYOsO07K8SHzLmqO
HI/njyIFUHWjfYdr25xoIVRZh0iK/w/1Fc7uF3+JvifLTpwntzFhKi78mFTrhTekPwRf/A8pxNM3
rnOur7f8GQ+fuPzHSJfwuXqfGm8+yySYzh5vyp09WD4tkt7jAsp7l6DzcJnOp/GEzOGvqVDJZZc3
2KAwwXgaUqgGX8wcfa+iLDgUQ8031qdjgmw0GGNlP5dLGD8EDRJ+hHywKlH/XZjx0Jmlj3aOwTqp
22Xi4Fla1swktsAjyyHv15X7eJ5DbnOdza0BvW0bQyIS3FTRYaR9m5/Aeoj+9tlgnb7XZ2g/VnlY
ddFVD0nen6vaU9VfSUMCtgU6cOyrNhoMmgIZn/MZO3fZQx+1Zu/nhX3UuccPXpHsu83ZmLA0SFgy
dBOmBU/f5VEnyI5lePfcOBtci8k6pOXkIRkm1/xz26CUddYQMa2ExIa3chg8t4SrD8ujBQp0kBNL
oTW6Am7Sdi5POp7Lm9du0ua7TGG5NBQK5wGibfN17v0PeVd+1spACCh48LjbWlCOYdhgMCNQkyPj
dHhoFLOdRA8d0J+SqYO3j3k+hOr9v9fs2ChPhrEmD1Gx8lvYhv5w8CALvkuRHe1bPq2GHKA/vwSv
IQVr0GGu+yn/sBjSbr1ROg5qGxVGhOlD0jW4MWpUyoH3DwxnQaZuLQvMuQhoeWsIH/54vq7WWXkj
KrC5zhTKvgrejeTRMh585g3K/0yAXYqkkNgWZmIHBTWIY+D3O3PJ/yE7S0eU5M0dbi+y1x8JSk/R
D6ocdFbv04WHjazAHPT6YEgPvehhMtAtoLI5PfVyiDe2E5eBbH/3q1j1RcIepA3Vb0Be/8oKNC7W
e/2cgLEiG3ai9rkNKAubaGpRroa+JpB7/MZqmrBbqn0AhbBBcr1LvxUzZjl/TgMqwdHJHqg8Lg7z
WOtrJMCv9nyVvR0OogDz3z45D3Ice+6xxyrWQEnD3nUVXhifN/72nhLb4DIyBRnE3xV7jEEfnnHX
7kBq3pPLEOwsYo5taNmYN00ZDQvYluP1hddEVVgc4rDbGoJrftYt+dU5G06Lv+AUZI8c9y+UxlXe
vQvEvkgqTtaJe9U69ZYqW3yIPas6By/m1EZV+Qvve9VuPIC7LLAO63UHBahhgs5ElzSNyoco1HAb
k5y+RCXdAi65ZsjyaEgGsJSIkj1Q6Qapg1aSOT8VPue7Eu9xYvm0zgzYsSpJHkwOxa2aJqQZw9wU
L0PG2VZS0zUI6xA3TMXYZnP2UHOeHGSD/SIedtJLxbZI5lxAfStDketDj3T8h0J9E6CfNCG7Ejag
IPu3kdMIjFKV8IZHnuj/4+xKtuXEgewXcQ4IIWCbmY+0nc/TK5enDafKZQsxCRACxNf3xd2LZ9lK
+rBlIaEhpFDEjXsB2pQz0HZmN6js2EI2bGydZjOnHUfFMZRcTwrqxWdiwq8QcVp2fHFXD9a9jSxF
wUrUy97oXFQXRiA2mW83atiEycv7J5FjfW25TIiFg++40dVW56Neqw7cf5E8RnVNYxs5piGjC8Ia
Fd3EkiSXfBrU36YpzMOMkMGOl+kawPb9mSGbSEOdN69QlQHCA6nWEG92yNwemx3LhGk/jE3ti/mm
2Fj1J6mTUp/LfqoPZf9imwENPlGtRbNi9pWMXvXevJ6j8GBZaWxzn/npEiZtR6NbH3rq1CC+8RDG
1Z6+uWviresXoEDwwk1JdCMI6r026Sgek4g+HZp4Gysm6sEPl4RjYjZMmm9U/TjF8x71isOubJQY
X/t5IbLdNr1GaVjvc35LkWc/B0t78OC0oWKgsC1QKszgEkvxH6nAo7Sy3fp61wCsy7cf0rxDKIlk
tIIKLTe1zPIh9BEiG47FV+PfEGIkaqd03Kqd+rj6myRyLs/rZPy9Z9WfPVKkRH61WyWoVPVQgEKp
gw42iodey0LXX0w4/jX4RQzhrbLZOUYdO9UmN5P5EINqzKc3Atl5FD/NKwlfxqKj4uHYbrVu4mZo
Jp03ZL01dIaXBR702HsVesluhZhrBNYt3Cc0HJd8oLfci2OFuyaI2LmGCOr7YwOwbLmiytQl933E
PkX6ATKZ+j84ETrdOUYd29XGigW1EBGQJf5tVQqiybx5kv2Yn0i7HKr1jG20WA+J4cR0Y3DTTTp9
hnIDO0VLLPbqkB3Tb4PF+ramCYmCFZ5Wq/sL7wCWvXRgQm6OXWI2VmyT5RjLpotuFCgNE4OVZ1QH
CyRjGyomQhbVUuXYPDCpE0oBSxQBTtP7IK0PKcHTmFnGLAueDiNYPxBgUGt3AoYIrIgTK8LgmIUx
6yKGeG5Yxd4U3BKF2LxEAPrUhkefY7Y6JkXVR1SYmt70tDGiLF79GIR9ffp/PCddJmBbME+iNq4D
dFHk8l2+rvnV95BibWPe7WwiVxeWEcuEMHD8ViQzAjQ/5oRYykIuVSWF+FwI0oqDi2HjxljRMtpH
03JLajryNw0DkvWE265NdyI82zX2e4QntpFjiQgSVFYLxMNy/lVEHXugybx8HbsBse62qn7cP/X+
HEiKI9u9RqVMH1IkyJIwP1MQpc0GjOYVnd7/TJQREEmv7V6htWN1bDwZq4MmraKY3lSQdGfU0vCP
P4ut19rnf98fj+OY+o23rBhpCSUcILFGyEs0hcgfSnBB3G/c9f+WiXN/ZtBA8syNe3x8qDpAKNLS
mEtwNHMM3aFfXYJmAZTYgM3iBlgXKlfTpTqzGNyKywzY2v1RuKbIuqk15RH3dLzeeDjL9wbe3zfU
LB+DIMQ2iIxQr66B0VxvcxsnL5MkEjc55V+GBCO5//+uVbBsnCSQQOjFEmTc4EVoxj45/8Tm1Ave
hve7cEyRjSPLixCe9lyut76RNH6ESBHT70fo/Bx0x2wsmQ8l+sYfdJBRbE7qhTQDzk7tPPkdR4eN
IxORCQipk/lq6CQuwvjm0hvwjAqQjd7CJj+kM01jG1HW1Egnjoh9Zjn0YlDb0AlzDlIzfL+/CI51
trFkRPqNYVWKdc7Zk7/BHCcs/dnbRV65VtkyZ+Y1hb8GWGUaQvqiMvH8dgNqfDz2+5Yl96OiaVdj
mwJArrLcr/ts4us/AIpGO8Ev1/9bhizaemUeiG8yrLA59bFJblNfrTs24LgZqHVbGwC6B1DH5jeq
gh+GRd/nGtqrpX6Tg233pEj4ahRgYz42WZZNgyYN2orFam5dsPbBJZ3XojUnGus+Br5BxygPvd+R
wzZsFBlnsklBKLJtKijqVI2XsRrckDWf/lrILpbMMXe/Ycko8MZASec3SafPfvUN3FPJAwHtKMtZ
FijY4tLsKls7XpE2zVg/8nxojJqvVQ+NWeK1H7cylDkI8Z5vzilq2e5PncMebYoxkzeh7mqW85Pv
teRGy4g8pGs4v0zJNOxsOseWtonGTAtBIpK3JIP79jIPWf6yALfhTrzb1bhl79CdzumKYOXNNyR5
3fT11ILpKCne3Z+fP4NH49AyeF6vOifRiPnpWfdKI9T94A/FdGpawk8Vmy5gAwS9bTrdPB/Jjvud
uvazdQYwnJJKTDmYsHuELhPg/ERUimxe22sbIJZwvxfX0ltnAcITZawnSjLkZkx7GeP1uwaX/MmP
SRfvXOuu1bGOgFnwwZ/XxQD9HKi/ZVyZl6AeGY8R2sY21sxMq1pE3pqb5FGK11/cBNWDB7Heg+9X
G2om8u1Cr6m56Qh6fWedCNC9JE1cfru/Bo75sWFmeG40Uzy14e0nTRdUvAkgYe0e+b1jH9k0Yz2i
x60sZHjjrOWZXoL6knCEEARFVjnmwY/7g3BsJJtrjAxK136AoB1f2vYMYY1vSJT3l9A/CA+PbYQZ
73VFkPgLb7kGjWyJQuHJb1V2//dda2CZuG6buR8KL7g1ebO+mamoftTE9MfyEDa2zOgIaP+1xK9v
BQbAzl/WFNIW93/dNfOWCZt2pajxL8KbLPPXDVMgPoeSybkM+2O0rYCp/fp0QUBWBg3CctnWA9/+
vJuir0uCYp77Q3DM/m/Qsjj2aEwEzm8I1z+aBu5+X8MXOdb6dpc/S6JUfFmLsC1xkqLaD2o1kDcK
+S5yzfXv2+X9rPUesiwVtMTIDfWWYGkWsfgckE4fy6HYiDKCAtpFBAvJdJUiekPiJvbPXl9Bu/P+
5DjutmDbVc9+n+NK1kndpdj405smDD+Z1nBgTFCJBKEKCvqcU1Or6BTk8c5t6tivNsKs6ROztEWZ
3gxlpLw0KoRE3YoH+Gkq472XkqsT255LwWZvU3hB3UUVQoJnjl+IJpCXaGr6nTPD1Yd1Qxs/DNNw
SNi1lxzALLBSPvScIYG5goH8/uo4PMCf/D3PVkevtDVLE5CMwY2lIgjxpGS42OSGAAskBjWFIDjY
MUNXb5adz6SFIDeijxlD62win1gPOlhe0SfUf6znME/2HpiOXWfDzpKarajj0iliYFF0A2ceyuoU
9rdJ6qcKxV16HNW/TIN/q5zojpPouAhtHFqfjlCCq9sUARjN3jXrKCsIuYJKBljZPs8Kf/R3jNax
MWxEWtkzqHOAqAx6BCRcTzwIWnZi7do/Livf4990DWf7/mxrmBpebuM3JOundvknxjXwpkvicLiB
yDsVr2faRO/vb0LHCWdD0pgcINSxhH5W0iJ55EM+PdLY+3ys8a3TZ8OAqiBqcRaEGqpZpa/Au+ad
c074sR1t484qnXhG+dhnQhiwTeekFu8SUDr5J1C9+U+ND9rDs/ZIGl7uD8e19NaZQGYCq+yxKnqW
oLmH7AUYEMZbHBr59/0eXKthXfcoeB2GskDwpIqQV0HBaxj8tYxpvKfn6mrfOgRACDHJSfbpLYmK
7mOi4vIHCoP3xMf/PD/MBp6RpSImx7kJcS9wIFy513xj8di/XKAZvLMEfx4As+FnukniKUlivDT9
Ql1mRSEAgNfHzonsat267nPpTRU4zUB01cX69YSKJsibQF/7kK0xm9RMz0hWBqhgyWDKvn+RwhDv
07p6Uu2cTa7/3xbmmb1Jwso8rZPkBikN7xMD5TE/DUmtdw7Zn47J79kNZvOZsSTtojGZQSO/6YaR
fPw34ahFhDb0V/CyzJc8IX+ZcfzL0PEhbuR1hTQWhO3SU71yc9pEW4qiftoXb3GN13IETMz8hXcr
/kdywkBl68sNkX/McwWb/K/TiULSSde4+VGnDx1fUhSQ0oDp7xxff74mWWrZepJOQdwJEt8YbZuM
6emFnA0ulBKaCU00PuhRPk7rB4CQ9oALf75VmI1ZozlPqwmOfaYKWv7DaPFfnsD7m1m9PHrjrmS7
Q8kFu+LXeWN5Ohf+gqJ3Brcz10JdiIIkRB8Nr5kBQgsb66upow+YE44yjam8TghSFuDlBmTSz+4f
pY7B2hi3JukLBRhpmAEgoG899DJB3LTKb+vSdw+oByr3WN4dm9DmRlOdr8CW0q9XQ8JPOprkGUQC
e4EiV+OWI4DAra9InYO55KfrDqVvc/EgIHO5P0mOE9tGuQF0NqmyMzAggPPUFew7X/qqhujOQL/e
78G1DNvAnh1JUAxaA1Fq9JDwAdXYyRczwQ0oU4C2i57u5E5c47AOAg/XPlDtK0SMkZQUJwoof7W0
38Ik7HdmyjUO6yxgyVBT1BdhHJCGkJdmCCcIi+bQcJny93FQ7UyXayD2oRCDhbgbtunSpkIYmIoX
y+A/lnHu7xw7rh1luQBN5w8pG7Yl385vkQO4h1fGXpbP0bqNfpPpitSMHrflHvP5ArRncNlq+e5v
Jlfr1mOfQDBctPEmYyIEgwzVAuA52OTlsevfBr7pLl4qbQD5wRN56V/A14b2ZrcH3XPsIJskjdQK
ZR5TRzOAnqMTYnVgk5UzgMntO+RxH+7P0J9feczGvvWmzUHc39Bsw/6bRgnILkZPfqjfV7X3Zdql
DXQNZluhZ2YtQ+KB82vrp1MQ7JoeKJv/7pf+9Tjvclm7VtsyalYX0ufzTDOS5+VD3uv1DLWGj/cn
yjUAy5618jnUcQz9yYc3F+237SU8tWAOPMgayGLLlpsmmYwYV8zRlGQ5YOJnxP0f1y7uzkul/r0/
DtckWebMyp7oSVKaYXfxi9ry9UBM7UySo3Eb/bbxUK1lo2nGh7F7kGnyX6LqPd4aV+OWMTeoZfX0
NNAMgg39SRTNl/JobIXZuLeZjY32PI9mWxX8kI9nsDe8Q6bwQz8N/x5mAmNs217P7GBeR103CbaR
9lsoitTmnw75+mPnkQ1/Qw0qrv8iwgZCvdvJ1/Qp2K91ck3/9v3ZnxMfMNkh8lFAlfsViopXhIWi
9uBJbaPe6DyByH2FPMOJCbSuCUJMCJLv8dA7jjkb9qYL6jVCMVhvNL8HX50Bwy5o0kCxBF3rczzu
3meO+9hmSjOt9nLd49DWkvkQgPD8s9YDimGMPhQjYcwyYM4gzQV0Msg/0vpDJVHF4NVyOraDbLyb
Rl0TNOVwOggfaPF8E04Kfe9YcoLZYDek5XhO1h5njxeEF6i4f0ARKHsYxnQHHOuYfRvmNlc9SDKn
Ncz6tguwk6KvZm3kYzEv3vX+8enYSDa2zcw6FKJlIUwseTfj+AdRERioln8qgFjrwN+BoDmM7Td8
G1gBphUi0RlSfx+VgTNXDwAx3B+Dq3HLkmUZGbn0BKd0CySBxoMbLheO1Putu9bAuoXnCCI6EMLA
IudNo3CFlQmoUaq1Ni+HadMlv9+NaxDk1+MIMGtKfUXB7tJF87kvQSi6Ful/9xt3jcG6iZnXQmKe
LjRLCpM+Ek+s7+eeg5ejPFhvA9yo9f9Vr4JOL2HGQI5xNqCYPik/2bEDx+TYwLaqWOoSgSlwmEE4
8EH3jc4muCz3J8fVuH0PR2EBKoaNIM2r1OknWQyU4f851vhmd89uGVTNG6HUhJln8toIHp4WerBQ
hdlINtaIPNULzh+TzuSh0oCZGU8MOzvScTTYQDbDatWDOSfMKuXxizaGv5QzXt4+MOnvURD27zTt
UtK61mD7/mya2FBRPaGgNsuBdHrjJ6t66juID95fBMf2t/nR0rrvqmjjkGs1LLhi4OlpCLzpOSqC
y/0uXAOwzNdHBhx6mThHmxEZRjYhtTSAqHxnAK7WLfsVUzv09aLCLAkg4AYdQHH2W+/LsV+3LFf5
tCZk8KstxDL/NRegoR3VQapYZiPXDBvCNicltDFisBiD+ZOcClS6HjucbcQaLz1AfGaQw+UxYh+c
S/PK33xQWq6H0IrMhqkRyJNEyZrjXJvklwR0AudI7QZYHSZmY9MIrdkcgLsyqyR7EkH9lBcgOfTZ
Oz6WH9JujxDbsf9teJqIUzXlAttH15ilnyScSdt8K2vvmEoi9EJ+tV9V+qSFqxVmfPb/USs4HOIS
6kWHNuhvCDXQwxLIVISZFPPnWazs9P9wcB2mFVqGy1Na8HxhQCWNHT3xqv2W9M2eOLRr4i27TaYi
DIfWEFzqeAT4DAUjUCRrT968HFOmYKFlvf6iloGDpA/lloDxnRMf9IugKP9+aOpt+JnM52gOu7bm
JxUuAM5J0MLhbNuTpHIEIWzwmQb0um7raUsoTn+RFrqUXfWUI4rSJnunW7At5B9yNjYAzZfaX6Ez
vkJEdZGEf+CeiNk3raeq+0F5HpbnOMrLb6Yt0/WdacMCmoBM1klcvq1kAP2t85j2EIQ8g4nIpHon
YOvYdjZwDUrnpVDegJGPoGpqIigzQltsD4Hgan3bj8+uUx6jBhcVvUHW+wPE6qHevSBwfszdtqFq
IvZLn6UAwwE19QHp//qhCPG6Pbbhwl//PCeLz6ghAIfjNUWCCCg+verr/cYd5mgj1UD4nZqGwo0c
5Tyf+hl8SY0CN2AF9s/L/S5cM29ZPGUJHpzpEGQJZCZCHkVnhjKDYwehDVWTTdFKMK0hO94iwcJo
R6BpjQLoQ79u49RQjF/MOpLAmG/KmwYKkA+Q7xU7u2bzpv9ghjYHmkQZLxYSpSMaEh8gTomn97oc
XsdIF43qFKegYLg/DMci27KYUBoD2+0EzMUGlZeovb3MoRhPQ8/2amIda2zD1rZnfyd7cBsSDl/P
zEReynVXHsDVumW7Kmz7IN/wNbMG4jFIh8uSQjLr/uS4Gt++PzsYGnCzEFBNYwcp+Y6Hk/9Qerl4
eb9xx2luE5/pcSm9KAfJIK9QqGr66kmBruoUokC87nyys5FcQ7Au7JzVHvJcPXohjP5NSyZuybAc
A4gwG5NmdDBBxRsT5DfTnP2c/q4Z/70/Qa5ft+7qZsQjYakxQXMRqLM/SPqwGsZ2Nr6jdRt2xnuy
lkqNAcTW+seKQfsqaHZZ51yNW49ktRSemRocDn4MBHQyg4N+jVFMc39iHH6wjSmTa0BRIr+kGQER
XEXZS5b4SCeT74lPnzYq4PvduAaxbdznux+uWEfodjSgTEOXKE3sllFc7jfu2P02kIyjZooU6ZQi
Eh68NUFzJpV+I1XyYr+UxfX/2/dn/58g5wQi0g7TtM5rjAzjCJ65Ou3mp2NDsC5fJho+LAB5ZVLB
xWvq6Q2J1+sWUa7rg+xcoGb9dRBVYPLcyw0uAs9XbxSK/7fKDKQodhbZcf7bHGYijEe/1ZsZJGBf
7PH6PImcfF9y6p/uT5OrB8uMBYNwuphCFBB67QBoJ8K+AQD7izmGGYhsHJlEKS3iXC06oDo68ZQ9
ymDKiEBMMAn3mPH+vJkiG0nmdwPAJhWipn6ahud+Ev/1MdvTRf7zbR/9RmFWQ+IpGeEG0TZ65UfF
Cw7l07OUgENpeRvL6Gtrip3Y8p+XI7JRZQSsTboPe5aJOOkC1CyRvgpBeBUR0WZIT3X9TijA1dH2
/Zn5kQQSmZ6PM7BazN8i0uxVioqHVnh7F6hrSWz71p1c+xjrXnUi/ZxEsviE4qK9KICrdcu6yVSX
6UTQulmEPFVpN533kQmuubGtuprbmXsdUMEcuESBgO2lCaL6XKcH6ygiGy+mdbFCmQG6ZIBPzefE
S4MTAXLjct+oXbNjGXXejCgUnGbY3FCKd1KV6atII296v/U/Xw6RjQhrfDqqXEEtwfejW4LHbSKm
91u2/bAZ2HivZFg9jIAj1oBoP4iFoPykQBVSgy5pZ4ocwrqRjfQSxTorPRdRRqB0PqfeF73GGesA
3NuOpzQ4l1H0VK701VgABNFV7U7HjrWxmc5yM3pVJ3GkzyC8h5YeUJ1FJ/67vzSuxi2rznvqeXUT
4T7aXuJihrI6ELzHmD2iZOv12ZkxaQLE/7qFZxKG9NeUNN5tavvy5G2u8f0ROGwvsQxbpJ0KIo0S
oLr0P6h0KE95174cSHssixrZXGdz6akR5cfgrCrq5pzPtT5BuLd5cf/3/+z8RTbXmVTIZANbRrM5
0GduwCOopq1Eg7zzfLyq9q9V10rbJr6oVYq2764V+JNf+AWqWeMFfFX3h+FYBRv5BYjRPEReD+Oo
1l5dpUeKD74amHisdaH2GKwdY7D5z3SypA3LV5BfggXj0bB0WCF32/A9iKyr/W2Rnu1XWSSTRBYS
x+Bq2gcDl6YSu6gFV+OW/y1R7w3mHPjfZNDIEZL43bzuVt04jlgb+WVQFpiTou6umoafcrmOb3vE
diEW05wKP93L87hWeRvas/kB81jYjL4AhD0tnrRAkpwAuONF/p7ekWuOLGNWTMftkCtkylX0XbXT
Z6KmveCaa4qsS1r0pRrUxCNoKekH3rFHHcpH2FlRHYO9RDbky0OMZwFzeJBFYPA8zyGsi9bimD52
FFsGzDwJIr4C3BRJCM0hw4Q61SL6ft9+HceQjfUS7aBwv9VwvpCl/YblDc5JgFwDdAL9t+CFa14P
IOfZObId/rHNepZzCAwFm4fP1irLwen80ydL1jnTAQjpo6IFc/+eEqRjz9pYsEZOpgwFPINmBB9T
s4CXZ17SNzXKgnciP665swybrf4I7fW5u4Iq61ulqwckjl8mVf1tK4QIxTFm/cjGg4F+iamUIKyt
QOvyU8+sCQa+MwaH4dlEaMnahmkPRHZGAZt/wZuZfIvrXVoVV+uWWZPC62rP3/zjGSm4mSI51hga
72wnV+uWYUO3gsgwKlCfHpnlgdOQnUu9/nXfMFyNWyFtziMwj6dIYvUl+z5HqEpPI3Bi3m/ctTct
k5ZTAk20Bd6X71XRC1kjcCiKan5Ki6Xc6cJx6tkYMFlUwybAAQCP7kl68xPZgtNZ9R2qJE8LRDKo
OHdBRI/pJ0P4+dcrgrUtKViDty9uZXn1cfeckgmwVNCiHQNqR7/hwgClmlRbAZVHV3C31l76foQO
8TFLsDFhnZBk7ApNsm70p5MRAO7mU7JXk+1Y8d+gYDwYUWCPIFMzruwVpio+0QBMUiXiG5dDmyra
dvKzS9qgrHZpfISYAObZauJDedELyKNrOu89F12jsOw5Xsuqr00SZFNq3oOn7y2r5w8ypF/uj8Bh
c5Fl0Fxor5+R38n8Wq3vgInhb2u5tA/HWrcsmrYj97utDg/s19U5T5B81MlBRoLIRoLJCNB+L8ct
XUk14bXQ8Idlu6oP/bsNBeuDrbZalogsFc140is2Z0ewh+637lhWm+AMOoq1pxSSC3OAdHcP/+tC
/Xm8dNUuIMbVxXaHPtuclUgKTxQoQsPm/Kp8sF77Zl1PXpjuwZ0cm8eGhYEtutUgvOmusoS6QiWB
2YrDce+F4Pr/7fuz/5f5GveQZ95cF4RhaKG+8BTMNFso7P4aOJwJWymzH6JIDyDzz/qhQ9nGEoXm
ROa6aqGBQJvvkOtOXq1sPVYCFtngMAjEKKRUsaHyHppARCHXJqAXcwq2Y+P+iFxTZlkz8vqEkQQj
6miuHqM4/k4XXmXVtrPu9+Bacsuiq7GKpF/BAaigVn5uKpALRgtUe+637vp/65KuWGvEohB56w1u
NPAvRohhiLfpFgi434Pj/39DiTXVstAJ7lHTr/wlZwAVoKpgL2Xo8ABslJhe8pHkDN62KHj1kKRM
fmSa96eiGINrN4Px6tgoLNPutmIIBYciq+cozVQ8/w3xFnqwccvHbgaW90OwxfdK/a8s2um8FLu1
uK7531b+mVEbVPUukCvAyzyM+Lkq0Xok2mOXmQ0O44sxUVMgtIqFqM9E+/N5QvDw/pw79uZv4LBp
iFAtuP35imIvEkNHMjZz+NLjnTnmD9kQsYaa2BsFnh2zKJFXAJr0YaiGbmddHcddaJmub4rYNyXe
nXOQvtjwfxB3h8r3MD5WsSTn1ST/3Z8p1xrbVjyGY2Wgj33lJYLRl57NU/26k+3qHevABovRmTTd
AIKyrK/rEGBMLh46/yD/a2RjxYiPSqZgSOSV9vLbHEHbO2QQ9Do0N7+BxJYhWPEcAI60CufzVov1
M/Z4rHHLcsVYcVBFA/rSNPpfFYBPcZmi5HKsccty53FABUo3A3hcl/UZRENf6kXsuUOOvWlDveYW
6HWQOMOVAwc5vKHq1CDab1IOMOMa3hbR7QAAHHvTFsBkkMNZBg+PAtZ7wVWRcnoRs/CfY1NkXb+y
CxYTAl14ncfAf5gTlr7wZm86VJuAh8uvR2eVNhATBHtb5ncLPWmF4u7W6/ewr46ry4Z85RAs8VCb
kP8Q0fyGrs031bfvQLnzccjbd4emx8Z9zaDdjKga8x+sFf/N3fh51ADGHWvbegtXTIYJKYv/u1c0
uHFfD0shju0aG+rFkkTwAGGVDGmp4kRTiBMiMPR0/9cdM2+jvJKUGJp7+HXmJe+IBMJxlsmLWoLI
fETY9H4njtvLJigjTBZrQ5bu2ucQWmSk4w98mKvz0IOk+34XDtOyGcnyIedgtq7kNSlROn7ywxhP
jng4yJ8X2agvmheSBb5MfzTVak7VANNFXTpiXAlvz/eH4DiGfkJ7n3knzRqBc2UaOgRT+FcVsZcq
KN4yWT7NYsqWxb/e78Y1U5YlI32wMGxYedVeqU4J1JZJNx3DbkaBffs2ZRvETQrG+qibIJ5q/pkD
VFoc+nMb+jXXivChjBFtSqMH2SXlJVx2lb4ce9SmFmviqA0HOqBxVodfFBsWfZLREHpvW2iDdDvm
5oiI2xAwIWg6IM3YXVU7Z34wX4TvX+cwetQeyxY9vVmQLjo2W9Z9TOshLEjk/d86o6YpR4qo5t7X
Y81bN7KcucQ7YEx/SPjRJ+DIwTG+Rju+qGsxtr37zBRYPtZ0SrYsBSq/HsUob7T1UeU97ZJAuHqw
IluoJZBD28EKQN0/nkyAZDsN5+R17ffs/f0ZctizDQGjQKBSJIq6azOp5Aw3tL3wvNFfdAD2Sprk
8lTWbX6MQiayAWGMq7zjxfZ6DdFbw1BWNmi+s9iu2bLM2ofScmjqIPnRiz4/VVSIBxOC1WfyDtof
tdFgFeLjyh+a7ooSuTnjE4pr9MYeE9HoGKINpJ6/7qq5mOtmAeH7FTf/xF5XioceCGQAv3/sjNJi
55hK0dzvGHBqo8I4b6pCr317zQ005YoEiDw5dSqTJFJPKAEB3LCfXmkdlQ9g6e93vIQ/LxG18WF9
tMr/Tb2wLgQz2ARxW07A3ltC+3lnYH++OaitecnDFHghRMCuJvL8l36whNdirrL71uL6f8vke1wa
VVXw7ioGxs95msonaFSE51UUcudU+bNB0tSyebymYgIacLytANeTs/4ML2G+bLcrMFDDJdgQN/cH
45op8utOy6NZhmsCr8p0HLRYDEwwciV7YsZ/vkSoDRHLdaObSA3tlafBD+mZf1RdfdBB/3Jg9FYU
wdsBFGz3B+JaFcvwcw4FHd+HVeYTGEzFkvuvpmrp//KOwm7ob6CxcZFpPI3tdW76qLggJR2OD+sY
k700kmMMNmTMn4b/c3F5ENbXfppJFizTG+g9qKf7s+TYWMn2/dl1ldCqXcJe+hmn8/sk5J+aoXra
1AQScLRMYLU51o11o6t1hfGxVF4rM5pXfKavoProneYOoZrCn01WhNVeIYtr0rbvz4bEUEu8SoND
jEMRqCGgxO1Aexp3MJj7g3GYiA0Zy8EasnRk8jc68yvJvW+hXxxzFKkNFUOcCdKJcm6vG4XrW14r
+ndXoLzkmHXbQDGZF1Oiow6VMTkOq2+Cy3p95Gqs4+v9uXFNvuWiJ2aAYvSEhe49vMNYkbwTIh4u
BWKMO0PYtswf7qjEsmsgAHjdxnClNxgDEzXQsv6VBvW3Fsfi/UE4urCRYszT0bw0OKU22XuS+9dG
6gdZ06dtIx3rwrrQaTol1brGfiYlKDHUWNWnHHv2M2go80va+/WhmjFqM4aJYYXkfY+Lj6c8euFJ
cCh63i6ky7HaNmMYC8cVgGikHIBBqy58wn2to2V5UbB+j83YYWw2aqzPwzGVgARcDZICOYj+r6Ws
eXZ/FVz/v3X67KggBeQHuWjaa6U6+a9JYpbpZM6voeTVzmHh2kvWzQ1mAAF19qi9Uimv+eq/TVBx
Mkz0VUGPxShAVf/rKNjQoQoEwYOrGKHXY0ZQhvApXz+Hoyo+3J8o1ypYZo13EjjsQY98raaOZ77s
87eo7D8WAaE2bEwGqQTxnIB328gvOQczzCD3aNQcf26jxhrepw0e8mibIfNQhsA8d3LYm3pX67YZ
D7keUyQ9r02k1fzSgGOlPVdNzI9xkFEbGuZPchknMDD9YEG3yFPf9nD2y2WXvtNx/9v0YBTKmwkk
PdtrQ+IHOeT1/8a4/C3GxeKcnap+3TmKHJZgg8OMUUUaNYhzrcVjLcpLEkKcIzT+11bEnw5tUxsi
RjwytX4BadhqFMhSEo7yH69ncg8s7hqCZcx9p5gqp439nqBSA/NVfpSF+kiUOYN4a4+UwOEk29xh
FWjihQB9zjXpIEQ3q6JGTNy7NXE9nAnX5qKr+B1j/L/7k+YalGXbXIs1mj2vuUa9aM5Ll5+rArwx
COcAhojttuMZuLqx7u0KwNY4r/zmOtP8nBfzX0lJwb+7Xle+p6Po6MIGkulK9wsPWnllJlmus17O
lY78Sz2k+tSzYno4NGE2fkzhXFUxtD+vXAMNx0EhnZP+NZ6wb73dmL9rKJu9PruZzJwq40HrK6MJ
/9qH5MyqCogaUELFqvpwfxyOw8uGkRmEW3zwcsmrNPxTrgBJCMZ6j5zI1fh25T4bAIjbAewmCg5O
uqqz4SC+7sRuPMTV+vb9WetNvJIhSXAfbUJo0CgRD216sE6XRpaVQ/AiAjkj4qmMgFKPJQjlSLFb
cOI4cW3kGHjAi3UF9yCguPN7M8jpsr3nt6d8qvLgsg/GdTg3kWXX67QuxQSUbLZy8kmO3pd+mfhp
rsZwxxN3LYJl0bTrQXM4Yv9sPL1EbYxKZbBXR+H4extGlgMKCF10ULRrr5suZFTtZ8GhQJZC8XDn
QnL8v40lm0sVQ44YzDKmKpocIU2vZKd+0GWSHTIwWzCz6sI0Rv04XqJNCCSOb2JOT4PvF8eSj9QG
kvl57CGiCW2MBK/FjC2Am0ig+VEenH+M6j0GV9dSWKbM5JLQsksBbOH6u+pRlZOo6X2koex7f55c
HVjWvCUJKxaBKjnhG7eLr15XcHQuNeRYd7aqqwfLpCUluqr42FwZCHrPPhi1viSbOrSION3TmnRt
J8sNb73/4ezLeivF1a5/EZIxxphb2EPmpFJJarixqirdBoyZjAHz67+1z3dTh/fsbClqqVUddRHw
8IzrWQv09bNBqrWADim+HtK1K7M6rebPAYzYVjkTShUyKeYqAszFg2Bagah+SfjniLHBZfjfJhV0
CkSJcFQgRyuWcmfAUYTBJeSlH+/xmdXZAsiCpoCY1GhCEJco9i0EajanQfg5xg+2BZC1Q+ojO4Sk
AFGJGbKCD+0hgrrE/nMvv/XGthqpsqeVD6uhRwRjpqt1MhcjijM+YUszBkb1MqLTGhzAgHScEcCc
ZjU9qQ4LaAriT9IrsC3N2DxPYTOEwCq4EfcM2htTvp6YQD63SJtbHOjF8TBK6iMwlLtGmoOO1gsd
gnOHZ3N9XWsiEg54NJxBRnVzXC6Wic89enNrabNK0wh4STWGT9xDui6x6SeT/y10TPg6kUkNmKR1
7XHQ9GqBaFImA7OLq4sQjjO2bUswxnqI884sXg+QrmizecCV5Qr42MgWl/KeM79iCxwTshlJNNv1
UCRT/7IaOb+qtHiDbGTwucOzBY8RTgpglg05lPX42y5Bm/1nRPlTJ3MLHosZANHaoKexFlRDe+mk
r9GTS2HQmVB9yxTmwH1XK0S5BwV6g/yEv5IepNVtVTwmGLv++BPO/ZLTzvwV8LIIxm1kCKdBVooe
Kcqep4iOn4z0Qj+Hr2BbNJkIQZfhFTaB9JCTsVoWedJ8kuqZbSFkomz7OAK7C+bfLXDcK8bep2H+
8vH6nLnGW+YwqZUKCoHCtip9AGgIJEYbfxFSf+7pm1DagbQn7iuCVx/SJ72AJzOey8+RqLMtggy1
374e2xLQ8K7Uu7Js7bGI4ksIwTMHZwse85GXsaqT6ABd3Vul1ps+xFQvnV4/7Va2zGHqJA/EdIlU
D0uU6QlNsAqy5MePd/aM7dliyDSvmoGs6FCBWFLnPdSO8jHRzwnaDBfCzzO7uwWSUW8avjgJVh0R
P7cF2vdT/0niXLYFkAnBMAcznxJ5l777CNySob5IfX3uzU8//8sq8E67bgWDD1CZ6NfbAXShXQly
iY9X/tzTN17XRNVSFeUJEXWa5j0ZZhm04pOLvvG7OmKkroGXP6g17L+WmOR85GDj/OSrby4sAbiq
jktMybdood74Hi35BcCGC934c0dyEyrPpSAQUwDxchtgdMePbXgcQxBqrDW4zj619lvAGMjeBaDC
AzmcKH/bGlgVhFbzhSt1ZmO3gDEZt/XCBtiEGbT4j9GifR7F+lJT5dzTN8GyLQeB6AZo6orWS74m
7uAmcHZ8bl1OZu6vE4/420LWEKOPvWb6pofecJ/B6vSfUwtnW5IwApSejtf1hFYdePXr1A03yVJ/
+/jtzxwcclqyv96+ZzXDEAQkTv9zo1gAslYXgXIc2culUaZzq7+5tLYbMWpE4KrIHFRIIqqmLjI4
FvZJKM0WGyZm5WMWglxRa/LL6KTax/0nucfA9PbfC+RAM94P/PT2YyWvtATUcHWXWkHnVn9zbVm0
sAL9DjD4e1BnGLGQ17WYgwzFxPrCzTqd8f/bnI62UDAKYVkbcExYqArQQr6CMBqD9iVafXxsboEP
uxDu/G+vHm3xYKvSPLVxiZHpgj6vi9n5tr+XBUGb99Lcwv9eLVSq/nsreJxwrgfoHQhXXvVoXHau
2a3BpWLGucdvLjKrCtoEJ9eFGYb0rjTgMQXOs32J54tAkP99FTCe+d9f0Bso7K0pJpe5E/SLn6X/
Ny79pYmIc1u9ucvl2pGiQ8ILcWR7X1pxaFW3K0317Nchi9wl4bhzH7G5z7rhaGpFAeI3B2qllpI1
W9dP5uzR/xGQbKIGyhOQqdFdEfxSNB1UNjHkRx/bu3Mvv7nO6Jc1C5hjMfuS8heBrta+kFNy9fHD
z92BzXUGRZAHwDJkhyRcH5nTL71sbkQXX89x9PbxrzhzSLcAL8ybrm1kUPlUHWOQV48aW90w4LiT
3VAZ3V0YMjizTFuY1xyPdJVQ2z5QVr5DjtJkDQrfH3/CmVX6PwAvMoSxKjB+dDqmhJz4DiYAbflT
tF7CQ51bpc1VbsMQdM0DBfuUVdUDjcrwrRcD3Vd6qi8RZp/7jM1dpv1cGSiog4g/mb+AA96iqn76
ipMm58cLdW4TTj//yzezkvercJCREbVZgfhZ0q9FLZPPUXRB1/G/H18OPQj9ZAFjVPV3c5O8x2vz
yVO6CaWB9x9kBbmsA03aH22CWyZKFOnTBRx/H6/NuR3e3GPWV22SKrgb6bs7PoTHWbNbO4kLN/nc
0m9v8toHUwt5ncNQpDNGF5BfyymtLmQaZwz1Fs2lpsaauQSPJlbl6Irujnpk1yZt7k5WehqH7sIq
nTmj/4f6q6jcnHhcYxUGr7Jp+S+ToK+EITxITkGgbv/xZpxZrS2ky0mauBEq1ocyjr6ZrngPqs9V
UaItngtc+xOjYwynTMA7wVhTZUlYXsI2ntuIzR0eQ1Pq+aSG06flj3TRj/P6olNx72TlTmD2C9nZ
uW04rdtfF5lDzr1cMOp30LU5LnXyT4ShpFEW76O51BE79yWby6w4Amp6+hLEQ3dRCmoCWryfqJA7
w3fVZ2OkLbDL1GKepgR0YPPAi7zvIVIuaq7APBUVnzxMm5u9gKyrLTnkjzrm17106t0kujh8fFLP
mI0trotKYCah+AVxtyZ50LN4p746pKl9+fjxZy7CFto1k2ksRASzgQZ6kTkF3NsSXATCn9njLQMY
OHFDugY19rgmP+LSnk4rB4dqxvv2MUWh6+OPOLNGW4BXh6AoTcCZdaiK+iuYG4E1QAgjCvLt4+eH
0X+UcP5HUrLFePW6NCy20CHIEEsmf0xouAaPxizmg618/cSJCZ4FMckAAT6HijJvPdir53FcfoaO
kNcx6Sn+W3DMfdBomTB7J8ClAKxk2ozoCtfmwAagAWUHyTjLRGHyOe7cv6RJwwkTnwF7841t70rQ
FjTZXGC+TnY9v+knCW4ezJuk+zZEFtBrbq9YDak+PYG1L08A8fge1V38xEVEsiFYUo32sHN3barJ
d0rL9urUcb2GrDzrjzqN59ch7eiD6Fn33uCLgx3EpIo5A/i8ir4oKiJ5gL+U0Y7Faur/2LRx6h9B
G5S6FdS/PLpiVVnvrB4TC8VS0JruFZ/ccQAHyfMaNd2LoZiRBd8WeACaZrl1pQh/c92MLy2p9UFB
FDnK+rGpcgIFEXSr1GQh7pm0Y5fZrsNEzdx50B6qKQRIkCYoG5HOo2TKirH67mrnvipqQFLOZi1y
XoNnJdPlupaZDdNAZYJOcqcXPj2AJUCtIHKrQXrHDWXroxgY1jeA2uSc61gvLwqUAn8KLUDZqTvZ
9sCFVpAgs7COb5C9Rn9Impn/Ek263vKAUfkTIt6DvqcFq2+RtU7xXs1Y2lyNLLoBUVZ0U5KC7sDG
yr6T0NP+ANIs++IjaDrs6mYdxhtD1vq6jAZAllKtblvaMbfjYzlPGRh2AcRUxhZ6r9DHqJ/x/8kg
4zM38pbHtroKqskPGQFc6A0SC+hseAbnjRx0MSwPA9/Eb0PUK5oB6TViXTlG03pmjM/SOS1xedTQ
f5U1cvvMtmI1mQgTiBAEHYWMfLh096134liGNlHZuMzQ0bB9nH4xVYuIiegRu9Qwxapcy1D659K3
87N3eDHfJ+V6RbGM/b1oke/ldCnBAgimTIdh+wQTnntSevXegknmWidUPnoB0r1DPeCfvCsn8OM4
RpIrQoM1yrCq/c5WraM7Mi5jeN1Mlk57vbLqTwDhGZVR2+ElAY4NfxEm2avC1RwyEI5HNzVPq+Vq
EZSSr9pGUbR3OHx8Tyaq2bVYxzLaoxo8P5a89mg4RqL+BlhkUl2lzrPvYPBZrmw8qHcMP/LumSJF
ewbcb7aZrWtH/rTg3LU7Dj5WDBiuAYbnRIQ/9qBJyEXXD3c2xOkyKwvuiyRs//G2dT9XOdR3VTGI
48wjvP+gaHSkIxYoG6qx/QJDV8S3KTM4r2s3NjdjZNi76E/ysQMTt74RmGRqulbmqh/RYayG+kmp
if8eNS/VTVhO4dEp49xu7sc6yqd2RiIsfQ1HrNfFr1lqU/FvsPa127EZJBFfajJgdyL8pVtoU9EH
GANAiCidrskimmu2tvaAulC0k6Io5HEGy3RGhxOMugwn89XYOc5KoWWXscKN/KZrbR0+lcM46DVT
HcxAuUPldCgfOobBxVvVt+5fU9EABwisecXOgAxGZdGopsdQj77EHKX26zVYhy0AO3M6D0flDWZD
Zc/1TclHrFbUggd812pxUh6uyvG57wn3eRk345uKx+RZVkK/YoAgaX53QuPsA/SgxBG0Kv3V0q6i
rPLCh/2aA2lU3UezXo8FrbyCtBiFllLuISH+j8XE8G+KYbUn1wfpk8HFfhZFjFXUwen4zdWk/5Ut
TCwhUaEOUskar4mz9MKh//PbWV8dF5jJKwmZ8B26qpF6cyWNquNpGDzemYQG8l7Crr2s0enMdHJo
oqyYfbVeD8CbLEdWDSewj4Ym1s5yTvtdAUK4HtIMBNlR4Bqy/KPLOXqcPbSADrRJfXJUk5gehIrn
F9TAQBQI4bTxMSokL0EOXVdTJmLR+F1LcDhIHAZpbqimXzl80ZSVI7VD1kDy5C4FdvCar+3405HS
HJBhtsMujZWlmZxZ/a0BLrbbzx2N+hyVjCB4LdPKusdoDBuRtSiLkZyYYbjD8NeY7sB8Oc73Utn4
Hpgy8eoxbf/Dwe8dE+hZ5YB2dzZj3VI/zeDvu2ec2ecgngBN1cAsv2iQQh75XPY/eDXwL3Bd8476
MIAwzqqWF7lUcZnxxJBpp4MoYlcLg3zxw6wwgVFlwlVkfaEYyuU9jJE8/SoFIpM/jAfwnolfKM9J
LWO8iBfRIzLzwICdvQ2eKa8lubZBMo8a0ISmrw8C8rUduOcieEJQxIXFPVegoDM1oWTvqkDAlpbJ
dK/DCJUQOi2tverSoW4PqOAV36yK68ZdYV7clz/YxED5Xxv01q6dmLrkuUs6NmRaoVlOJDrnGS3i
HrcGwNbXhvX0AWi8+gliX+zVzViHfVMW4fLbxym9nYfZ13naJ52bwRrcj+aHwukJX/tQ4K2AZuX/
oOw3/BNI3GwCtad3QX1bZxE6ZXuELlCOUwiubjGlOWDL6FTsGA2mB04jn2QtqUz4AObJML0F1VxM
wVekoSYr1RQ8+8rF/e2gPQfFQVB+B9bcxfsOoknvPPXN97So+jSzVJc+T5CleaB3OL0VwRL8gOQ2
rqPhLh5uRTfg5Tmd2ruxJ+69U8bTPCZdpXOEUivJJYE5rHlsHts26KGXHngKnjjBRthguLUwx7rP
MgehcvQ8rwucEW9jHe8ks/yXn1r3NbE4c+jlA902z6q6DuDbrueW2V8gb0NAMktwEFTSkDHvwN6w
451x6a5IUn7o0r4mWRXJsQE1I0isMS4B75mmBVy1Skl0Da4l85WFQwMQUek4xEeRqgQ0U0aBgFTC
iCCElPbe8DR6BkV1+69XMBbR0gbLgY8Lt7erh2iYL+GIsjlSVmVrAokmKKZQ/hPE3313y6Ya+zY7
4QHY84tMMBVCa054Dn24vgCOg8CDZYsrseowIbq5h0mC/HuGcXVCdkEZpKBxT2sY8nsLiMa4ixKL
LQ2TQi8PU8pVvR/xiutuJQ0XX+uw7G/mZZi+ACK7kt2KvoA98pTbN71OrMtaGHBI8kKpeq/jKdR5
mnZV3k4Y7w+bQP6M9WoeVlbWd2jvlPlsOICeFQmYz1RU2TLnPdhzrrzwos3QcR6rbELxrMg1VlVn
tV0iumtEI+v9QNOeXjcJE9fLuPgfSd35b21chXynKtfvFJwjKzJZqaHe9UXTH7ByGBFI23S55bCQ
Qc4XjxC8R/3ykRYl7KRGxKn3rsaMNZsUh3MrllvqIv9Dpk393gFu/mTt3NxAkIPcLZgBvulBUFjk
MKLVvRjq+ikN5sjuU7L20W5C5Pk0y7rAEEdtYcCnePZL3kS+/alKnhZ5ChKuOp/cUhR5QyMYTTIw
LEZSV53Jyj5QP6BL2QZHAiwmy4SZ1OtYhMUzr6T+ksDaOsjDrCjBEeQway47pqadD0W1h+hz1+VW
CvkLFCDuB6jX6l+CtN1DLx1cqOoJDIutgac7jJ7W3xCMr796TNgleRkGCBQdHPkNZvtivAkJQNLO
yekgiWAw/aNYwNCXTXFffKG6KJ8qjCtPGIWxcAWQUhBNzqJTEbhE7hNfNT4BQQX4zdHJaxBk/uyX
iv9izTC/xhJUYboPll+Uxem7KQU/8KgtD70oEBsXa/s6O8+zIPGgup1F+qMsEv1FIjsBQXA6v1gF
MDqOiVD52DlOchasWGs8DQG6T0fcEG2Wt7IGAWnbTMtvJDSRQ36mkVIYFshv4OoLf9GJL+kVjxAB
57KvSkQ1tkNj0JERE4GsotWf4sRq1najv670TBCIdkBDSz9NNypu5wPnbPwmljZ+cx3SQG3n4JYh
d7sK+8o8iFhVXxVgLH43iH7KSwS2X2eK7riD/MTON5O6BsJCAN4yxvdJCSxH7oFHv7GmBVKzxVRW
OYB3mbBZ7sqlWSFC20E4b4Dm4rKDMnD4VqD8kSFzmO+Lma5lPkQo07Zourx0azhdCwqDd2qK7bgY
8ddtREB6iaIGffAYe/SZAKnwE3MGVmYm3XqUM6Xz3jXWPgiMilQH1A/QjyVp0uUuSocvuk9w6eNu
NfdEOCx6q2pypZt+eZOm4td9OsQ7TMmz5zVIp/tej+1dT9v+BlGLzsupXr8MogIF6tLrn+FA5FE6
itWWCe2vS8naXe8a942cYiMZIqtSnCTPrGv0H+5Hk+YgP+yv43DiN23fNjcDxD2/Uezp/dyL9Rat
S/noOKv2o4UZalqAP1TXgLsMi5CRUrkfFFHTkpWuswt8nVzrPSO+/oGuOa12AxQn6a6yRZm3ACDd
QNemuUfBCcfNeZIGmWlgH9oYSS1Yopa3VIKwEkNbNdZv0ScDHVkXongHrW+jK34MyVwnWdM1uI4l
J+DnTIsn1UuRoRBtDsBMiGsPDVoIV2nQ/CqukOJLKgRHWgX+0Cs/0ul7n/TuHcB/ixBcGbnXHc4Y
83A7O0GS7l6iHfbUC/6TtgoqxUkt1ZVrW4M0ekmiR9xOUABSipzFdMZ+UXys7+CRozvu4+l6xPX5
OjEF84yCfBHtyi4GqoilwHQMmQniyO7gHzAAfES6RILMC8wkkqwuSBm96MIHPXQpKlJeNWHPm58j
C2V5VEFgNVhYujlJrpH+ItvgkP5admJR5LtGjfPaSkjjZDym1W9KbAOXtk7h8xhKsmRAzt55MqT2
tVQ9TiriLMi0O2ipiK8E45wBkuUevpC1ZpxNhlIGg4lYZf3NLNFS/+vmUNtdT1rkd6dkqMqow1Du
FRuksDeY28RlS8mwsF1VYMYElTKBjeobsJLfyDZEroKx2lD+Izuq46NLTMFzMfBkuIrWpmp3Qeui
5kZpJa+A2IbPLTpTQkNw6k7RZIxY21riiq8akSjS0rpRuvwahGNRgpx6lhheBE3vVOzB0KhxRkck
Hpkv5jJ6iwOYAPDjwDciHQVcoU0klkn6ouJPho4IvWB6XXzDYLosTHQUzzsdB/QLa3XCf0HyFmkz
JpotYi7aIi+6XcsmUE+ILtKEw4GG7es0aahvaL4k9oZymoTXtsWITyZ049odxH/n4J5DTBP1Kshf
pMeBkiG5moGFT25YuQ7iFRpJJ1tZKAqgEhgsIBRcw7VDlhgrIBdExAeJU1GDGT2ZsXahQeoJvrA5
2fsu1c03Xcq2u0/FMD+T5hScQ468o8eToeuvbDHOwUEEXqvd7LX/Wq4Rwn5OGW/3fIX2Cp4V1eWR
IWYZ0GIWabBrUhzvLGqK+tmPCHF+0BozwE9miJtfNK1wHVrE7QWYEl1VHAwfE4IwA+bzwTADIvIl
bGaUS0dO73XS1dM3XCdT7I0lvLrCPUMY7G0D0EiZ8kkfm7nlT76bVpkh2hjfJJg2EbEQc8o3yraR
+4CPYBXLwHQ4Qn8QApxqkZmPZ3rF0PqwO2P0NP8MsStTTgHP/0PXwoS/IowasltmogI4UxlRNLKC
63VCindtZ4aOuh+QoXIRFgSag9rQrLEsQNA/imNLxbxDnLmQd2fGpN0rI2A25GR5nVcgFFyycUAV
AAQmo2gwmo5RLqgiQYcp59NJ2s5V3RsbLepTIoZhFm6Y22dfEvEi007kJRLsI5EluSpbza91NWOg
wziFSpGUfJj29QTUWiiDuthXS6PeLdRlgPwtl0WkN/0K6SvXYKAOWQZuoAADMAI+53VuJ5LexWmH
m3c6N8W1HIG/wl3UY7ifV1hDOMcVRQcKyuMXNbTr+0yoeksY+IgBnnV3EQFcaxRl+KUikHq8cc1i
H5xK4gfJ3TDlfgoXtSNlao4JotIoE1Ec5ayBbwPxt0RJSMejzusESulFBZXUEvJHZqhuHULv+ihC
AitqF9QNkaeYe53qJQWXd+fKvY0RlFpY7RIE8bJ4Qq4bPwAwKa5V0v6B2UA2EIqgRfY12CHHiGSI
bIwHcjeQhMvMoAaLuqPDzadsie9LUqHEEPZiTxay/CRTXP2SC+qpmBvkdyvkoYtDlUiS2zVGJmnq
HrIolLR/inUgd+HSBOtVhFr1H9EJpE4Adt/V9eQPKUsg5Dk4VuMW0JjVGQmQzN4y74pj6ajKeVhF
qD2CxEOk7frEoK0z7OQkUWuxtRi+EzOyfV8XHFpHIDt7LUYULVExTeJXZmFZvZgImol0ummDBqVe
QXp3O3oUAERfTyBbOEUgwOPbw4KqxhWcePcw9lUKxcBpDG5toYDoWJIaOZqCPXhpOuxxiurmHtZo
+iJhyvmxGDEEBbIld1pJOOWgSzBCM0KV1wpUn7J5VVF/9KZI36lc0ycxNPUzmxlSWo7q4zCY6rtc
efjTdQ0SfJTzkSfD//kb1CvQnld+QMGjj3vk5BjcmA/hZBMwhgMTKNmIOAH5yFvHm7VBrCDbIEOg
MT/ijqvHoO26lxLTW48zW2SBaaFIzb9DpVKaR4hWXkfoUNxTlshvAg3LnM81gdajJWggSCYxNgvV
7zwytF4ze6qv6xLkfrkbI5hfFwUsY5AtyRZ0IL8ksdcN5gtN3MGXKUTa0diCgcxZHcg9pINxpvs0
LOssrCv6EwM7xTcnkkFhyghNtAwMXX7P9Fwck7g1ZtesLhTZRFH63mtfEZNNaMJ0qHrZGJSFqGLm
xq2a7lbQDLb7ONGVvzNLNQT5gN7AsCNdENYHNFGWr5zoBGoqk5/1i8bdDq574DdRK5tJ+jbHejJv
pRxS/aMMmuCgw25A4azW5sHWij8FQDXs5rpE3j9GfnwEJ4vIgyFuT9uk9Z+lZDiqjvp94cu63RUp
cghQfumDc2tzGmELxSsdZz7nDuUwFJldGnHk713xBbayBSPRsjqylyNt/ZVEPLfCjQ8T7G20IpPW
+476JH6Jbaj6azj50l03Y9k3p+r0ImE0JvY6NnrwhwDk5SKvaId3RYMHlRhQJsK2NymLHlWIgo2V
mLlyfSLMfhAKd6Id8S9Q1kHcwQzIv3GTTuUjqAT1N2od1upfW6+gY+vEjEwYhbnQ/hJutL9Iqtyt
j6r+h6UdnK3pPPLluKvcN7fEFhnP6N7NwpY/pZT1g11RxF0WBIwI2InGFwQkb1cUkpYQU5GBFyl5
LEgwRncoS5YPfUtPViiAiIlq4LBCgj/p1tinwc84iUnIf0oRwtdXc5m+F8DXgQUtqu7n6hRSRMy8
BhZxZ9ZPTtzi3EKCQ0CDF0Er9f82NeoNOWqtaMfA87Q/YfAR1/Sxq18CBZezQ7YVPIPHD7W7Ybbo
NcVt7+4sJFFF7p1DpaWVAP32OkCq0+qWPDtVdc/N3FTfIzbQB9pB5jSvbRB+LWA8uhdoIzVjNiJw
c1dFNSY/RjUSVPRRW6js3teR/wK8OIrMRsTk+qQj/iaDOPyJ5t/6PLvU7k2vWr0bEXxEV41B0bHo
Z16jTNiMYGpYxoiM1yn0Lsp4168++QFBNfg1iHlCf7as6NQjjo4EVggZ4I7WY4nAHlNbwy1T1IEQ
yKMVwZYZmZQuaTVfeRPBNXSwiJlrOo1XDdh6G6RDwnaoTAU+G2JogoPLpPoXXBHqDaO0oCMrta2A
kELw9WMgcKp5wWh/pxJksVe+MNWVYZCFRMUovkZjiDXXoG41j66aInMogqGs9kHSiOmIhgiyow4U
h5dEJM/1ck8//wt5YObChaACjoBeRR+hla04jtFwXyd1f6Gjfq7lvcE2UKyeEAkAGqShK9wAuN86
8jka+IhvUA2urMLTXCY/EOeRiiBwCgf2z8dt6HMvvsEorbpRMwm7+BDF5DfkFv6ZExteAPicW/YN
hkHpSKLegDYSc/4IebxvtK9VFsNRXejRn0GU8A0+SfdDAksKkITo3S/ELyiLTg+ydg9TwT+HPttS
V/TUTbNtofjCgBRDHTd+qcNPzgBFW8IKNGVA6leM7DASd9cTf1iRtWYmrA41WCU+3uAzcImt4pEM
RqB42iGG3GiScYZ8X3Q6pyh1pEHytE6XuLnOHKQtacVMywHKSoDpMa+THSzNuJuSzz58c4HtCsrJ
OcYFNkmLBjkmjMYVU9Yfr9D/pnWJtqJHJLUEKQSEA+vV9xkGZQ8aNfiTMquJoyTT1XQIgKb/+Jed
W6bNXQZ9yAQpgQhMNTNKS2gmR7P/UbsE1bSPf8GZO7GlsWANRGxhu+MDZuP+RSFrNwf2O3Mg4L54
pM59w+ZeI4MHilSn0cHK5RWJaZdP48VpxHPndXOnhxQCNdVi4wMgRD+N0yfJdmQXDhQZCQf3c1J+
bie2RBa2aGoLetv4YNpyp6X9lozswpDQGcO3JbDwxPXltKTsYCTskTnFiAgGR3RRYZwunNpzv+O0
fn/7tJjXdTfBcKPX7fZ8RtherqBIS09otE8dpS2LRessK1pDIjD5IQgwqflxQvYCRHAbOvf1499x
5iyx0+f99Rm+VLIaO9zscgWPuyXI4bkhFwTOzz389PO/Hj7FMZ3RcYB6cMrHvE2H5qYcUHP93Ktv
rrIhAMaE4RIfiCqv5ILMb2kuqlOc296NX8YiWxR/I36QKCVmbYpJGBuM3zvJ1wtwzHOLs7nFBAOJ
iR0ZP3gQ8GZ6nnQeNdXrx2tzxgptSStQtRwWIvD6LQ1RRWLIkgHyTD3LurEILsQXZ75gS11hOy3q
pgX+oLTyVy/RWIpr8jnWhGjLXGGDqgHtMdC8EAF9ddNpd5f+0rTcmd39DyLwr4NpXG8Y4Zh4Os1f
aAlhExQ9JxBTu0tKdWc2YMtc4VObUNUO///1BSzbCRleuvauK9pLpKXnvuL087++YraGdd7AD2hw
9Gc8xRr52a15UKNP9alztFVAsmGXxFXQxicAw9Pkl90w6HcGtCpynku6bGc8zlYISdoktJALgYSN
BatoQ3ORyDeJ2ZVpfelgyS8Y7HOndXOjNROiKjFee5BsCv6Jddr8oY2qL0D1z+3F5jbbYioAXzst
VOrRbm7uTkNnTTw9fbwP515+45Up8vTBkx4uPwW3fU/gktGH+P2ph29ZLCR44BX6fyfgfFrnGs25
XXhy+p97+ins++uUWqNczSs8ndjli+oww5AMUBb9+OFnln3LYFGmY4GZVBsdegDMMhT7xrxHjrD0
+MPHv+HM6dyyWMxTtRJV+/gw8Pl2jVCnhR8maZonGEWqg08msHRzlyPeqhn6ihhcNEAAoo/YZ6h+
XHr6uWU6Hau/9qAcuhiwaJ/+x5ieAOcmCb+NEHy4sA1njueWwqKs/x9nV9IkJ68EfxERCBASV5bu
2T0ee7xdCM/YZt8XCX79S/wuY32jJoJrHwp1qUpLKSuTgVfVXfkJ5ZxvaCMp8YrI9nggNEupSmGx
4D0gTTIC43V1t2TdnbudhFpU5irz4+VJ1vlHyd6sSryFAwt9wiNHGeJyJvwitr0Ab6p7d2Wdi5QM
dmZzYniXQW95gUfWpYeuaOr0O1JOGhepZBZ4WsrRF58DF2lzPAqZaGZLr5qsfty/AmpuaSqZBRAM
eOAHvxOaphPjMebtnWnUj6nt/Gq9OjSTHCX1Pd4zja9UagusbHgnGXrsMAnJ0iu8EA+n1T1G72ir
tBbJuNRgjWccF49lQxNDN7PGQ8Lpcijpxq4kcj7mBukcibGTvpijtvNYxFJzR7VDsxqpmkjWANTT
VHO0dVQVP7Fs+mTL6bnt7QjV7x+lzXb2G7JF/ju9Eao4UmZt6tPUwIdmyNgMxQINsurUduT3/z/W
3glbhHzNP9hIxLX6fsx71r8LVZV3KPiXlGMbHbybaQaogyxFs7NJ6+ZGTXM3bleRp2h094DDwLsu
C1vQvIbHxq5kOF9QkDUGZHhmji/CAGCH8KOlKpX3Is5z2qbUtU95N0PilU9lwKnzlKS2jR1PHAte
lQCD1q3brM7IwBFXP7sdlkEAB9ednVTjfVUoiSfmKDyDohJmjhQPvLgvzOJgh565rYxvdjh3HfN1
HBIXghbsc4bGyWAVQMIdmlmV/KIRFE9m8eSc8KTs+Bm6Yo6v3Sr3RY66abUKe+vUQm9I1lfnsasz
oISsG4aH750dWrNDmPa//sF7FkPHSrwJr9tfu+1UvdUSelOEkNP+esxNSvKawDjE3lQByQeEZ4QD
pTjbxe4/0IWPkry5Xc1g7F8H+KkeH6W9yjurb/KdHVRnXUneeOw4ALkTrHfE/mpB4vp2NgDsOeIZ
NA/8631zMWXSzA2s86kZr/G2noUTjc0vl82/vytYKuuFkwtjBR4ERc11U7iUtAkXCrWoumtePGcQ
PrHavavz+46yVPoLAagCILAOvgV1PjusE+5FuNt+vvxP3g9TLMP/OqosszEd8H6N3bPkvxlwpIEs
bLQkuD9cw97ZRN8/ylgq/8VoJpBdcY3tI3NRRH/1dyWLH4BOTdBNMjaBhZc7pywObWqWt7nyzdoE
0FpT4nstjk7AQQbZsgLyOJTHVAIsVQNJggW7GOuxA+wZnNuOb4xDjxYXmbbPlydFN+VKXvO5A5sq
d+Gv0cLdEDAFtLXU606R8K+Q4H+PGmDw/Nc9cQIutrLf5jyjkBPppqAS/DQQ55al1aOHk+a83PPW
vUVv4aHam+Up2W6RxKsXE0BvoHtAQJnlaOqy6Z6atia+VHaMeO5x4eI1rCcWUKHEeEHChNDGuSUp
tNamxDoDLfft0OSoHBkZa2Zm5EX/y6wm6dMUu1QHhMyxhYtvK86b0HU6dACV89z/qiHMEsykecH7
qh0eG7qS7IAHptVQ8O7XMItvUM/jfu4BLHjZ+PtXOmCt/h05SmMAq9vEeM1GyMPlU2XcMlbEV2lr
eXuH5C0B3olcVfCo7JfO6EyeoClMkD8G66i/MVB2dCvPbHqrVo6C9OKM0CkYA6hgfQX3scRq3Bzi
f7VU8ow5LzyxoMPrz7a9BADAAiyWF9nOsUezrfxHFEmim8ikVvaKjuiwREUFofCAJ5vPGz/E/p/Q
fUbJ/2ISnmcDYPlnyobrxZg+mQa/z5bpaluFV8ih70SEZhlTBZIm7Fl4E+qXF2kuCWA4Hs4+vXuM
T9JS2TTKxlmzZSyc12GNT8R1IlQS0GNUQO+Venu6Z5q/oDJptObiZqBeoS+liT4S0devIFvId9JR
s2yp/BkNFA4Hb7KMl6XF+ZxOJDDm6smjTeoDfwJ0ZjoHg+PsFdZ0/0XJ/kR2fVpVifkaF2gvMsRP
ylATuZz8OttK8kPNqXQL9Om9uqN4EK0cghEg+p200Bnffn+zJprc4VZGm+XVtFszdLdRu2vRH7Su
HtS7jhgQUbFf07RCDXBrlAC3xc6KpRv6tpC9GXqdy2WZFwx9RQWZheiz8TwQvtVDdgiuAcz4vx+Y
XNdgoI42X/lC7GvA3kFWh76cY7uRypsBVis7oZ5R/eGp1+KABuguIwc3UpU1o8o9mSxOb76CkWH8
WbqkfRhSlz9cjkhNQcVyt6x743o5pw50J+Lij8fHe8fy7sF3NId/ocRoOc38uY3vqezvpy7pfJnS
H918jATeUqk03KV2ICXI3ZdkyND8lAO5kU2gs7j8zzQxpbJoOFDlQTP67LwYTe4EZlfPAbpXdw6H
OuNKIqNDY+VL0zoveL2fQfAmDfTKZTv3AJ3x7fc3U2KBJ7CDnEnyZykA0verpbS+2uWYno85Rsnk
0TOXJV5777eBXjJ/lpSgXSZ7PWZcyWQ7db0aHbfuS4pOfj8G01hQdXJPZGS7l75zsHGVNF7zlXtb
m+fLsDF+1pz9dgl05Be7+m5NQBKuvXsdrys6XoS0jiW3CiZrG3CxzK4lX1uHFkBhJaCl7XvcYC87
TLO7qUAyqFzajWMa7u+tpphlddCBgLIW4j6HEGY5tjfoTdlZZTUHGhVW1vF2ovkgxtemSH/06BYu
6zEyW+fJQ0F46fbkljQnXBVZxno7WYWoxlcPFGo3PbqlzsnqAqdjzEBxXPaa7hvKJm1QEwUpJiSq
ObXfT1sr8w9rObZZUCW53SmFetDUyoiAMyYBwURzDJmAJoZ/M9twmaALeN4iUnwg/WnMv1x2h2bF
UBWQrNImJOGw29MYhGzl+FOgHX1n5998+k7SqcixRVgecA6LRMvQ1QKdsTnz+/5LI46tGFTJ6anK
emmRTkZT0l7LtX1JOrZTPPurRvDe0JX7dMXJMmeOKSP0Od6JyPPHcIj6cAkaH/K/YRs9uGEafn51
fBJAnjmUETSRfOF/2avsa3yngsn6ZVk9C23WUdHcJqT1J/YldT9n096BUpMHKqKsT/lqeTGc1zfN
h3KqbwwTPad1+vVyXOmGv60kb3aiEprheGfuZeRNKP2WcXqNfegBJKThWlfTTnxpgleFkwFZj03f
xCRJsy79HAREfp8dwzGjzfrff9DhxR093CsmNiH+yMaTa+2xcut8ryazUQ+eW0/bGtROIbivyo8g
NrOuhDvaO/donf/tf0ef9nExpiNck9PXOn1ATyK60HynPra1Ocpm7XlFwjI0G0dMLmgbSORva0ni
8HLs6Nyj5HU9TXwYKsQOgbaDi9ZSG9+gnRddNq+LGiW1rUk2k5vAvNF9buavjvV82S7Z/vw7a4aK
HnNysMssDCklvtSfzYjcgsqj/OqA4yYs7+sg2dn3NeNXcWTGXC/OANniiOXAyU71yZv3XKPxvIoi
m/uicVe8ikeyeu7N0k+bl55/uewe3bC3SH2zIjgNqBTRJiMjqMnNfziAgnVA81p0O4uBbuzb72/s
2yBaMiGLJiMQ7ALS8odCGCfOu51jg2702+9vrFMK1bKSImhqdg0xSL8wny67RXeNUsFiaNsb15bD
co7T9Au9f5TBeP5UnJpwOkZ1b9lbwL4Z/GDmpGQSrqk5VCy9Jmy8g7mq6h5BxBrENkuNZJKnTlxn
ovWXLt2ZUp3TlUxFmWnwGrYZz0+L8cM9eHBQ4WG9oByMgVi9UnaVLk+esbMq6gr/qrbRAC7btgF9
RWSzMcim6qkg8vM8UHBWWK+kmEBxb38ieH8e0PJ4OX40C72KF6sdO0FfLf6Lk3+dCfj7iijPXHSP
vly2r5kDFS224h6JXs8Sq00KDp3bPt8pH2iuFCo8rJmhyI02XRm5S/ZbVPRJgKm/NJYHp4hBH2Xt
AOd1w1fydmldSh2JGbHGu0zelNmx/VXFhy1e14C9uJKR6bDIalkwsan30a/yiWe12Jlb3eCVvPUI
bxfR4zqRL95zYnQlYqqrd5JLG6zqNmuNMeooWHhAGOKPcQuUB/rADHANOO214fCbkYGeSLKgS/fA
jbpJVxLasOsMXeb4Qywpw8olfpWfspT7sftBsI+XA1azD6jIMTKnLTTvkBBSgA2UDNfU5eivrXZu
Bpo5UVFjHidtXqG4Gy1QnwKlza007Z3lQzdy5czcicXuoOUpIz7eOeKj21+38c7mq1klVISYu7F+
lANM25kVrWMfzLQPRohQQZth5xM6xyj7bwomKtoShBOvsff+QYf05fnU2d1+f7N5ASIJ0LHAJpCw
AnT28SdWFjsO15lWDskSLB2E2lgcwC0DQuE5sEW1k10600rqLo5w+cQQJm0JRqAnSXeWTZ1dJWmT
erAkSEREZNIu6qgMDVBIHHO0kpxTFdd9hS6LiEAJ3JuLsCR7qpqa8FOxXtJZBrEKOLpu0hPIc/xm
+OmYKfhp995eNLmj4rw6J6ssG1SpUW3/bumPovzRsmNFHRXl1c95TZpuc7kRB8PQhRIcGpddrjv8
qSCvGpReTmxgQZwg9t7WX1ZSn9raDWqKdQVC4+XNwNtw7W6Ft8ddr4kgFfoF2XReGQummRqlD35J
fx73Osh0prff36RqTMD7B8o0GQ3gBe4/9iy67CadXSVPhbOmE19hF+y1PgNfG2p2xywraVo2dJLg
/pNRO1yV8s4+eOxQ1Y3o2rIK5IRb9ebBmsLMfTo2XiVHiwlMUbhGiagDVc2MYD9dtqu5uxIVzyUQ
X1aewPByUz1M5+z+N/lIgxvjEUxFO8H+/iJAVEyXNXFzdaDXGLnyh6w3jZXOZ+xWMnq+/CfeDxMQ
DP0bfnYOJIRjuyIiNsiDFjQ0pHtPQn+h+f+925P/wLi8BPimFZQXS+CeQUQQ5qfmPj0lfvx5+XBn
n+0gSP1PV7bhO0+3yddjf0jZUmk/zYwxeKwcrpkAUeOhFY2o8C3omFadV2BFo6CexFJwE/NjSwBR
oVtbKbkcnVhEwKOHkomQuXu3K138KLnaI1UHpzBFxLvhnlfsa53HkZlJ9OiDM/2yx9/fRkC4rYRQ
B3KBCejjCO1uQceTe6/1gJ3bK+rqIlRJXzAEpbVbYFtdqA2qXHMoIpE0xwThiIrSArsvXlBsOKjx
HhIQyK/002WvaIatIrIq0fUDmBgxqR5YTtjVRpl52fKWmu+klYrGmtaMT20Dy3LsbzYOclQqniVu
gqjSvdIV/JKXv/P3oPveh7agerM1eWVrF2UJ37gf21Nxk/xgD7N/Np7tm+aU3/Cn5vaKfr78LZ23
lKydC2a3fY1PdVXUZh+sveVNE5sqNqtOvRqcpQnKi2D5ykHunaffRmgBXR61zrqyx0JhhuUFh/WV
PmXFa5c9mdW3Y6aVxF3dgZukhOkZbcFd99Ox02DKDo5byVjoGHttDbbayHDqaAbJer5MAXQpDl33
IHb4b9yMxC4qkILgHD/xB2ZXkT2znZFr4kTFV0EEW7bAr4vIkiCuAwy/B0nZZY//vY2+E+4qrIrm
MqPgqhRR/w10RT+Kq/HKCFjkBevDY3VX3dHgI7v+Vb3sfO7913WiAq3kbOW1ud12zHvxO360QHr9
aIJi6wQNkJc/8UN9394b1/k9C+Ofxc5/3DL3vb+4/f4mo6fEqHAox1rqYe3w88L0/JK2kJbdLgFT
JXfuiFzzGSWbWy8WoyzBH1vy56S7AyVj2HQfY/KciTOo1Hb+jG59YluQvPk3hteYbFigRZxkIqAU
ugFefLZW8PtCBMHj1ocWCd9580c7lXc1j2+tmAdr3QR1bUVusX6QixFdnk2dY5WVoCHmxI0YQ7Gm
5zwJB1C7mo9ddgj/QlSlo1iCq6RknYgqs4o8V5xwVd6ZKt3AlaVgzMtsmhKBA0JWemFn2CG04D+K
9kZuFNKXnaNZJlXA1jSw0ehjLO6J4d65oC8H+VN1a+bJoXolUTFbNOkZmt2xVnIemMaZJofqlUQF
a1Fo6XbgnxMRaPCt7KpJfgJZOx1T7iYqHsvOTDwclaOIQPYXJH37QTTWSdZ7WquaHFQBWVCmGHjc
bRvIHBCC14s7uoAeYLgFcZgrdg7FmqOIqyT6vFoVWfPN8/n4aLWQsuicc9/Y96AFBqMjCQ8FkKsk
egtSNQb2R7w9oKue3WXrKct3UksTmyqrV7EkwyQLiUWf09Kv8AB2YksHqn23KE+XR6/Zs1zr32UK
h8DFnGeMXsgfzL6Xe8wnuqErqdtCu9getrONdJ4WUCl2952xk1E608oObpfOWNbbVjgMd4Z9XcaP
5bHKEFERWFNDB4gHYdSgkfCMu+HY6zpR4VaZhDAViPvxaGE7vhu/MvdQ9RC0Yv9OX8kb2hkQGYlo
ZoS0H3EFOXiaUdm6qjitxSxh2lmi0v5glscOYCqkSiRtTiBDjQNYUp0IJzcrr8+Xg1mT8SqmCqts
7BheiiKN9RFCNYZ3ZfDvTDyDC/LYbqGiq8YGguKGwOGhNptvYJh+QCfYnwmaFJf/gCYbVXyVQ+Mt
G/EHrDgOUjcGfn4PJqfzjZKQVVHEgJy3uJg1oG430IQ1dpafzdODyDs0gLh7z1CaTZsq6TmldV7V
XoEP5dYpK5ez6z4TkE1Oe29OGiepQKrGYSApdxGYbjp8AYwQUm6fL7tfs7KoEKrYJBUzeuyppGGQ
nCySwMzA9SrJVD5f/oLGOY6Sr+5sODHEFASebFwzMqpyujIAzA9dsAhHqURj6uXv6Hy0ff/N6dNa
8qHuChyciRV4xQ3ovy7b1WzcKoZKECDlnQKTa1XnEkWaDNoWVIDOG6x4Mnmc850LiCZane1/vRn/
WLReBukgEbFqeaDQokpAfw285CN6/q+yat75jM5NysnYsb2q78iEOkjn/QDyHFIgnO/1JumMK1tr
01mcDRTJDDb3IKWTP67ny7Ogi1Mll2OZyYRBRzBqwaWck9Cbv/cgYr5sXDdsJX/blPHYgrho1KRg
FWOFj2LOIcsqnGqeqBCWs61u9e0wXfVyZ1HWXFZV/FRTQUembLPN7uCX612KUlwOkPEEtZ3SgjjQ
xxKagpf/gyaBVUAV6UcbWvf4D5SJAC9eflV89uitswe/IZq5VVm5yr6CWtO4uf/LyxDwx6fl8czu
78xw8T8ZQIPv/A/dZ7bf3ySYhHIDen7xmU1ZYfgiLBCl198u+0gTQSojV1vSJrYz2C7M60TepHs3
d51dJVuJtG1arrA79K9gRvbnfo+mTGdZSVVvgNSazSrcYascMQ/xAdocW4lVPJWNAu7/B70sH9b6
et3Dg+omUEnTxTHnzGTITeiwQqHU75prNvCd6ND4Q8VTjWmcGxCWwqWYpfNjUy+fbEhE7BxyNCNX
MVVMCrtssIRFVftYGFdF+lTWT4ciT8VOISAgydPBdOvcNfQpno5NooqZMnIe1/HKUWwesrCe4ggw
+/DykDWLlwqb6qepTCGUs5Xi8+k0EsMJoD0HzRIKvs5TmVhmaOMB+bFoC1AZtN6e1LZuFrapf7MA
kNyghRNjimO7+tSAywZtgq4TWtLZmWbNFq4CqgwJJVeeNvjA0NvB0gzfYzTPh8RJ15txiYcwgfji
9WUn6uJVyd8Y6iLgSvTwLf4wjB/4sf4oYikbrTl0kDiYcNVE++HZyNsztFx2QkrnfyV/CxtCsQbu
EhFx/rgsWqbOn8pjC7CKmIKKQIxTMsIVGt5/Oinlr8ok68tlX2sGruKlgG1ASxpF4EjzrrK+Dt4z
BGx3dnLNPKqsWpk5d/Fi4XjZp9kfNnmrP3rFTtlAZ3vb0d8EPMR06mbIUUyRMfRE0seSXF12iCbQ
/+7kbwyjaJBafCt1gKkRklOBk73S6rapv9VJE13+xDbGd0rjKqdWOZRFJgXGDk3J0BE3ZPmes+vJ
OsZEQFQqrbWHgmMOhvoIMkwnOxe+acuwW/ZaU3SuV9KzKboM6k94cykdKLq2EqItdGdWddGoZKjL
JamgHzdHkv8q0l+WizbAPUIi3cQqKboUA9S4JVaw0binYJUrjTbMlkcPfEFFte6sAxrf/AdJZaTp
5JWQjzYHFjUtprQX68F8UkFULeAGUFfEP3Dawnm0xkGcx5GJvcdejfNVIJWEqhZmkuAe4qwB6IjP
cwouCWrvRL3G/yqWCuo9bLIIyv9dczvHn1dSBkN3X/Eb8C2GlxNL94ntn73J3dZdWw80AgDetB+L
8izxHO45mzqDAabjnTq0zkvbzL/5huOi3byh5gyM7EMz0KBKz1C03/kDOuPqmXhe82IBm0c08fR+
LYtzUfJrwdud9NIsPKaSublwrcZNEJ1e3p0k5JKgnekjk8OkTo/t3SqyKq3bhM02ZjkzbwovAavY
XjeZzjdK/lKPFFAFQ58ip7d8+EGXH5x/vhw329z9d0EGl+q/c9qUg2dW3RY34xXUYMzl12W77w/Z
VCFVbVWMVe8iVqb8epx+53jfnT9eNq0b8pYCb8IQuoEydkvUXfP11ED1ro0u230/REwVSAVBGyJS
iSGv7KeX39XLS1r/hkD4Zes6h2y/vxm1Z4EGwqqwM61Chq0AaRRnfgV832XzOqdsv78xb0haLrmL
p9ElNtxH2x4ZOMOIfL1sXTd4JTmdtIca95b5c3+f4Gk59e7i5usx20pm9tCIakiL6XRqcQLXYggx
o5CPrn/ZvM4xyr7qGRJqrxtuiqCjhoNSZ+ewpHOJkpOgeGhNp4ZdVqbPIFCLqrm+a5x8Z63VDFtF
TFklqMvdLRiJm9wxsFdAR/PnIY+omKmlxXul8FaYxrHUorGfyHrnDKBxigqaaiHnZvdthrlMZDiR
4cVd12tPOoeeEU2+Ze6bIG+gxgHRaBRTLef7SH5Wzu8Juk2XvfL3CPrOSqiSWDmgxzHXMTZ+LRUI
S6Et8iVvueWXzL6FOrLpFwa9zobme804ZKXF6t4QPDf/VXAA99+jlE1+6PIAjpt//yaY+FjnSbzk
t20PPcnZH4w9NK1ugpRENrI1n+dt7nPIfVluBxxCAyJmdmyRU1ms5OrWtVPOeNG08me2lNz3Cva9
Gche1VKXFko2xy6IWGcHpwRm/mJjBjGWvUqRzjNKPneWUYF+CXsstB/9NYa6ee3T/PFycGm2FhVQ
5a0Jc2sL2ezZ3g0kis/QuD9n6XxXingHRqHxjIqr6kiRGp0YcUYQDg731lc68mMbroqhwo1qyRr0
LEVkJGHruSHFC8llx2i8zpSMdmwuJLBFoOqwbySauezubpIvl23rPLJ9881qsTjQ0DGm7dTE5/uB
Vj9XL945TepMb7+/MY0Ol5hXBJv54p7m9lMx/zk2ZCU9watgSHuGXeKdp+JlEXu6D7oBK5ssBfTQ
4DYMm/2pzz5Mzc6ZVxfYSj46EvA6vmDBZw4x/N7BdUAO7g/ek/IKWnjl58t+0YWJkpyS1XO8LBj+
aH2Ji1trlb7THTt/qLgmQmvqmSMSp58By6poJDxyH+8esDVDV+FNmSsKtHFM1asz571fONVrVqDN
CPj2g+Nn/8aiNyXlZG8lFa+7d9satLToKN1JTw4b7+yJKryJdVA2LVzsRDaRJzLh0YZbMQSyB9Ag
VfNpnrLvc8739MI0waTinOjMhsaSqCBDCQXi0ZLmnfQ70eDxhZby5MXT0dO4inUqoANoCzKIKKWD
Ty3vPIBrb/TK6HK8atJNxTstPZSO0b+HtLDLE7gx8f6YHGt7NlWgE2gw06Hc5nvl9/Xw1SqeL49Z
F6hKKndJnkK8Hqs8n4ybRQJXweckmNP61zH7ag5X6zBYC/Js5hnUsOsvLu8D1hwDEJkq4qmxRm9s
XLhF1E2Euwr0tcjp8sg1s6mCnnoXxJi9AdPFxPyUGRD83QOz6EwryTuiEkHnASdawhe/60UIsdxj
p0gV9gTlkTKpbJzFGiADIjEvFt5fUmvnTKDJVRX8BFU84UwzOppEIu6EW5x5CoDMTMIZ8hQ7/2Cr
Qbyz+qgoKGMEa4CxICJrfm9byWmwX/v0pmdfCPqzWnFr7m0BmoZzU0VDiYyvvVPI5HeapnUIjbBg
SJIsEG1a+7XF1qu8gEx221jBHEOdDA8ee0SgugBQNuY+rhwLHRkoDfYnt34qjxWjTJWBKnbHtmQu
7DpuHjikvZK1FV5OB81CoeKiQGuUNk6MwLL7K+Hd9eIVDT87tzCNO1RIFJ5NSjfxgGPhIPHx56zt
/IIMny4PXNNKaKqwqLzs1k4k2M76yXi1Ght9KpM/TOPP0ZUhjSeg1BoozLvBiHu90495ME3uzt1V
kzAqYGop8GhYQ0wqonFyxZn9CB1OcBsUV9XKdkoSOudtn35zKvWmLo87FxPTVeJcWqZPp+XgvGyx
8Mb0yMxVlikW78y+cVEAsqGrc3lSdIPefn9reeaWLBac0o3hYzx8i/fomnX+tv+1W+TObINREUfG
eX02YvOxLkPgIXI+HDt3qURTg1MOcQw1iShbryz6aLKrfg8Sr8kwR9mKWcuZU/OsevUaz71ptv62
TvRZWM3uwXVHFS0UXTFBUAvhyIz0zPM8SGpv5yaqGb2KjnKpXdhphgyaoY+wTg/c7H2P7pxINdOq
QqTSuOkYbTCtJH8evRshPqcA3Mfi96FoVFFRtWfllbl1mMTN7WD8YM7OsHU+UVKz80yj97bOu6zJ
/SHpgxjK1uVeLVLnlO2rb3LIJLHZddtN13NfPOMZ+mN+PZeB3fw85hUlRxNzGpKlR/YLcu/gZaNG
B9Uxy0qW0kEaS+HAMhbDtqtW9B70TnTZts7nytaa9gPOtCO8UpQDKH+v6uzrkh4rAKhgqDmpwS21
7SRtf+1Udy45OGblkExRVc6YgXz3bFBLfVi6j+neoqJZaFUoVAXy+ilJ4zGKjRWQszH95kBYcmce
NRGoQqG8CuJICEHcp+wk910Jia+YuKtfJLTwwQZf73xHM6cqLiq3BhOK9tkUeUN7xUh7DQqrqF3M
YzuoCo8Cv5xryoyNEdgXwKjtBsZwjGvcVOFReHLPwQcOD1kGgzZFvDVaH2pEMC0lPYvUcTM3TqYo
FpXPoR0wZ2zH37qgUfJTDoUNjyDO46mo/MyEGrnRt8PO3q87kKlyg2ND28lacWLJiDH6a5nRu5TP
zWPtLfeLU5PASsXz2BIaNgLcr83smH6+mJY/eOtwcM6VzdYrZFVYDLe7ZbHb23aU5FtrOOTYO46l
JHQf11QKt5kiuvY+82RQTnudmZpcUMFRQvRG343b3VHQ7+WwXOUZ6hjLwSOfCo/iPaWQO4F5Fn9w
PDdIZBFeXpg1QaWCo4p5hrhCg6Dy2nWNaoRu6A27bbE668pW6yUFaYcYS+hErpv43p6PxYmKjjKl
Aw6pjI9R2hdBlrVBzPhBh2x/5c3+PVAHaoJTjSDh8VeCOomPR5pvl52tixIlgyF9hNThxhStS+Kb
2UNNrrzp4KPJ37x+O/CY8i61UoCWzOzHxIpvNKlC20n3aJq3Msg7FYC/5ERv7HtG2ZPeQAziuf83
r5b1XC2WE5SM0YgX6+dloHsknbqwURJ1IlY+gPt2jFpskYJN5wanqMtToDGtIqMKo1vtleJfWA6q
mm3hO3t9lZptV4VFrW5np01BxygrPsn1zlykz0AiQXdO8rqBK9Upo2xGqLzDvATUOTC8QZ7klKY7
Zx3d4JVELTMw+9QJWtBa2YRj9kRSSPYkIT14xVHppNrRhQLyRmmSgpot7egHw925+un8sv3+JiwZ
+JwndMrOeFliXtgCWutPBhlPl8NFE/SqfGCBMBRFg3EPg3sGNPJsG8l5LCUUjtbQRi3v8md0f8L6
90/0IqnydetMIsaHwUxAeHisJcNUgVC5lVgEMtQ4pBkAF8yd6ce1PJXt8OvYyJVULWSJc9rfkZNw
yG+bQ4qctqdioVhlylau6xSl5gzQ6Nj63RwXO2edd2cVxvm/7hb5lBY8RUEOrOmyg/yWfEzbPpjw
/pDKnXzVfWP7/U1ckqyTpsyrKZrbe85BnJ+cxvq8xr3vOHsK0e/uJ/gfStY6vLO9nmOvmkDHImx+
7cYDXvnFHoL33bCE/e27b/5DmTUVChPGGLEG5OayvFq5/Xg5bnRDV9K2chohhgJD5/KZm7dV8lDP
R47gGLWyy9LVmqxBwPPS+LzYXyzyfHnI75bAYVdJUrkOWWclBVJJPnTTU8cf0wRk6UPnE+ehrr7G
0x60Wecc5RiMt69usQfEp7leL85Xp/9WZnuEKDrbSsK2kwua2M071frDKwn2wF/t7jF4S6D/nBFs
T0VKtSLNvTLGrPb1h458i+ljz74P9h86mdCN3znGv7tX4SNK9qZGi2JWi2P8nJhnwwJbKZ5Tuqk6
db08clDDJ5Tknaq+tZ0E5Yq5+8jj33y42qVf0I1eydlkzJyEzFvOuvEz9FeeQLrtJ1SEZut9vxyo
milW0VNpzOdirfCJEZQ3SfXULtfLLjZLN34lcXHtpAMFnDZKnAmP278aO/3kzN7JKPcgLrrhK/m7
DjMb7QInP0BW74dl+sZH42Nt73EyaxZmFRfVlGuTpSUSQBjz1eKkJzr8qrhxtY6Ayi/V+dgcKCks
entuiIOvWFZ/z0oSjKI91Tl5umxeszKrhFOLXSQz57hYUZKGDp8jAYHVy6Y1E6zio9qOTdQwyykq
yMd5QPklwfkeUHy0rp8uf0EzwSo8Kvdaw5Qzsqufu5NYFzwTJ4E7GjvmNeu0CpGaRuauSQ/flJW8
hYIJ2qShgJCWQQqE7xQX/pgvPuvL8PK/0UyFCpvKSQZyD44TlklrL+CSNSeIre/xzWhWVLb58M0W
LCajqozaKF5xluh8vKWLoBi8e1GM31pqX4M7MQtbl+3syprcUPml1tRpvHoyx4h6HzoDwB5U88rx
BPr4gHmHlJRtjyn5zSF+DqAMSmS9CbIIQC6zgDPQIhybDmWXzsScLR5fEbcQ8MRl71Fk4uBMKzlN
y0JUi4uBA6EELMwUJvYhjXj4RNmV2USg29i3MJ2aERR5r/m0h4/TZJuKqcqqpGysAbWSvh//TGXz
lRCUacW805GpM6/sxrSKvYRROGVovkDVJGTrOXZ+HJpLlTCKd6w1Z7D6RvlEfQqwh5R71RJN1qpo
qniTti+2YqrN1qgx5clpDulR2J4KnXIWlhm9ve2QlfFgx+t90Y87R1vN2qxCpRj2rdYs4ezUuquz
swXE7faayvae/HWTqaSmXGgmuhYH/jEmVcjGdQo6IoagX3Mzujynuk8o+Tl747IMPWo7PbXALOSW
fikyD1i2bMdHmjVM1fAzZ2SlNWzPEv8j7Uua4/S9aD8RVYCQEFvobk9JbCfxEG+oDDYIEPMkPv07
5P8W/ilW84q36+qF0HDvlXR17jnV/RREAfVD0n1NvXsr3kJwmpZB81ahmmSyGcJk4iSR6wTPXKZ/
hqxYMQr1xjAM86RjqAbU7EBMD0tdUzzZyjYU/WVadvtWQYdRBYTLthvgWelSHXKVRfFy02zGYFPf
16V5v2n5ZGhaG2bUtN5lEQd3KB+4dt3h8bwJGXxXR1NlMXjdoNjRH+VQRHUwHAbUUO5reh3Ru55D
I3YEdTaOJkhABPaDZdvqe1PNVr6BPDFs5zqMym9iXKNy7E7OPBSg87wYB/LGK3VC5jY/qNY9Chb0
G4v8MZSKBDqUyuuAsCgoTtJ9lR6b+nceu6BFhlAiHh0DPE6UQO3XbgUthvzq/PwZPEPnmupdJ/Nb
hRGw6UXGKlraIorZRV89nG/ftPTaFlz3bd1nvitevbwebpJE0avOabbuxobQoaOpsDKzjWoS2G3s
QenOOQHzdErqJCoAsWH5xuXSYAM6rspNaV4lDA+b5UTGGxqDQzco5oOrqjuICTp4lLQhSTLTrfdg
w5zpSKsJdTnErlYr8NhPd0xPXWM/7VoOHUjVup07uq2DQMjbG9Ynv3pOdtGnkECX7evnHszmaz6d
AgSWl+qQW1v044Ybgk44xVk7skDR8o/di0t7+F22qAZR/WVVlRfz4oEzoTq40xbLv+lr67q8iylF
7vuss+ATtA1OhNzicYDUAhEmAd7tyMo5DLbAJybT0vbvxKpFKTJ8Ssmb1HubijuWPA7Nd+LdE7aR
fjGZk7aBc+oXfT4w+afyUqhaDqo4LtJ+O29QpgFo/k1p2acZ9yAb66lrd8jDmi8hSFKAAbUR6mmU
9luse4ZQpaOuhGyG2eZIsskq/unidHk7D51zcCjyMQtl2UbEMnxGR2CRbAw8EOKtFX7tJV2cKxSf
3lJXnoo83jgmmz6xTuZ7A0PNMNKVqvzTU3BVJW3+vQ7GN5sEp9bdIkP5WOqUBDoaq5g9m5EKKH0O
3uba+4MSPKgg2+HIX8eEhvMI0Xa8TJfIFC81+VoN92Vyy1kcIkl6QbhzmKzXMoPIhbKPZfvotvzo
NelR0v7AXRJO2ZM/eiFN7Xsht/RZTROz/v9uYgK3TQq3Vzhrgn23o/STKh/YIMGUTN/O26vpC9p5
QZICBVMzdgwIphSnTOCJQhE/vppKj0VBGbDHfd/RYggnTq6CoIZjz+5hKPowWUoLE11Ahsuew/Mf
MXi2rjFYA8sHqVF8pAYp7EE06a9YjFu1v+uMfJAa1tUF04mVk50qUFJM9hvxv3v18jXtd0lSwjq1
uNE3Nk+bBa1XKy2nsCfnOumXKsxIyw7nZ8c0AO3Q7w1ObqfJPAKzZV9MdXEh4+xyTOJ992gdErZ0
c0lAYDoeO+jyOaq/Tuw8sqG4u6v3OijMKRkS8wUmqPMDlPbxzALGL/jjLX2yMT+GbU6Hgymr6IZs
BHuB255Sv4rIHN8O/Q+aXcV+cqL2JaNbT+2mT2l+nVRj00tw36I4yTrwVl20TXkXkPH7gBJnFTe/
i8b/FKT0tG/uNCevbccDLBrMiLmTHwFfFpF0A4iMoQLl/AcMjqeDxoK2XpwqAyHGMgTNw8grFnzt
2dRsSSsYopTOmrVYAaV9mgDk4wHWWbnVqZ+Dy2XEk6dFsqvzgzD4h44fy9NlaeYAFjZ21xW54daL
GjbSkn/35A+Ch06Z5ToOngo9tL18Kg7iKMKr7/On+nty01ykJxklD1/JF/vWuT4CwhS92eG3b+1F
foLUDn7mh8v4y2XxeZUoIuFWktlwVdCxZIu7OOnQ/yWouB4KiLHSG8gsNcFaTbixrRusQseUzR0X
ScIw6KZwjgwiX6obNnzVsFY6nqxzyiKnEr23kbJuRnUMRBpJT+xsXrv/e8FIgFHEmSdlL3XxBia+
ufuxy8p0iUK7nt1ycnsUKdv+Nfg+vTLAg3qy4emmKdc8nVFZqb5Q4vegALF0RT6EY2BtdN3U+Pr/
u9MI43VsCXdcA2Qs+hBoy9S5lFXa2Vtu8vEWqxNuNTyuAy5AKEB8W4XVyjyZ57/3zbt26geZQJ3i
Jonih0hc8WgLjmUyRG3fTqxl6YpRgD/NOolxDJ3yMIqN6TDcJf5mRd7Nd5W1s3B5l/6eOobzqLhk
MT10OBG7vPhRgbm/9DYQ6IZR6KAyPrSiSNMYZExSuKDktYiVvzVp0xDQUU6bYdD0Ge2cPwjFOtUw
VJse3KP3u9novcEu/yHcclKrg8bMAjYcn0dFL29FVYuNrc3UZ22rrnA19Cvkmo6d58oQNG1WOLEJ
ErV5tvcT66ffrbPDFxFUHLnM1mYgDHuC2HQ0bLEAGLZOW3NaS6ml7CiyyT2uMoA0lNVT1twJeX/e
rUzNaxf2Omni1GvRPAghwxm1vt5dxVRo71LrJIFOtTUBCJP2Ftovy+5izlnUqK23ApPZaK7bC5DW
ezGmvXeR7lvlwscNgzTZjHbSpq5lAQOOlpEoC8E1zpMuWqzX8zP+cbe5DiwbrbjL8gzPtYUXh5Xn
nuz5bV/LmntmqY9TaY+5rtz6UzG4L6LfSqt+fODlumbhWBE3B3vlgGrCG7tReAuDsIn3OIJXsT3B
WOat2ijT7GjualNuzbLB1I+oga6d5DTy5nB+ej42dVD4/ddNW0cFLsr8u2Mgof0A4alwHOqDV/on
V5JdNUyE65qFbHDnqlxX1+qhIuU3UVPt8lT+D6rMGntZu6snwT8H7yaTCraJW+aG0ZumR9tgWZOB
1qVrOwBGqhBaZSFXd31yX3db5Tofb4dcFy0MnFoIUWEAlroj8Sntb2T8B7GMsLtN8/nYc3mgeW47
FEvbSkx/vzx1eM1O/D95vO8CznVwWRswu1hAgwH1F0CrvWtkd5AS3AgLhp7roDJWoNowrv/nYej8
bGMRnOfzlm9qWzsOy8luM7eCU3V0vA6mAiGnOpTLPqgs15m4EqheNyK31dGl40tck8t4IhtGaer5
+v+7rbVYqN8IDw9507CEXrWEOIJEFJmn8xNjiDY6uVap2tQfUzRPQVZAhiDqqo2WP76eca7tqxUk
gDloA1DDmBP/WCq/u5nmLuqTtrsGXVhyEtXWPmj6lOa4clqICqApBvwPHsrVKckhylyFwHOElDzt
myhtrx2Yn2dVAs2cBqk/xeSlXyYbp2RT9zWXTRp0fVzxG2tcE/JpCF65eKidC8SFXZ3XAWUTzcjU
U6zyuqdU4DlTyT6wD9eRZE7VE6fFRfzotPSq7u4aPzvt6/Q6Xe8sf0oAqkNl4PpQmwEa6Jz6fZcF
ruPFYlkEWZAiRjYSyXEwK7g8DuN05w6oA8YsPxNZRcRyFFAHbwLnG+Xdxfk5MWxROjpMTgLvWBUC
8FDdAOUbeukN5xCllPuijQ4Mm2TqOnipxmq6c0j7V05eR7lLgYTwfxQFx8RN5gLTLno/6sYuwt60
b1o05yypBa7yBh6EifDJaybvR0rR/K7MLdehYeUSV3MewH3y5m4992HLxixtxElDgNfBYYEobFIz
BC80vl4PcKIp4aHnJ8YQ3nW6rXiZu8Dt14dn3J0Cn0FSZqvfBlPUkWFpPMjUstctlT/hMINrU6z2
3sq4Dg6bPPRaJOj44rw65XMtbzAve+Ohjg+r5eh6Y7tGXNzJfFYfNi3REMt1eJgjJpZACuHvrOAy
uQaX//U93VVtRbhOplXlfWO5HYyxzGi0DKAf3HsY0Lm0OkKGCkoIwGU3r1PdHObA32mHmoPaY65Q
MIrl9JZ7iVvfirM8b+Em99E2z9kXUgQTWh5h4bb12uEtbvNGYGhcR4AVtCRqmbGa8E27wHuN87z3
oK7jvzw3zZiQRB2zpJ0e4jaBRGlhlct9NQZiq/bM4P9U20OHRs2QMbcUOMrVczmMV5Vfb2xFpqbX
uPBue17IyMYxB9DBA7uBU9JvAhxU59fU1PS6HO+aTmnb/w/l66Jp5PVO21HL1PT6/7umy6Sv6rZx
Metd9dxP6f2CJ8rzvTYZi3bgFWWZ2GMG78HlhfSv2CQ87BXn2zZ1WzvhgkaCTkIEuLXL5conyUNZ
trsejbhOjZVzDrkrKKEfpWrmJOSFO4yffKeyZFQPytq6Ohq2Cx3YpXyHOqpE2OrHG3hTu2LfqtfN
JKFhgnREV1LEDvSBEAZmt/kbFbePLYae6+CtWWQKFCRYV2x0xfzEydOIq9jmXmRqXnPRTgQ2uB3Q
PLaLYoxDkMuGSLUFyJzssh0dxVXKfCiZB0ddj10pSK5rWh72Na05Khh2wbERY9axYZRJC96KdiO6
GFIlulAgCxiDJC4g81xc4jGzerWzPrSyLnTj02Yicp3if980uad5bNq7QcaGFauF22Lp3LX9nV/e
0Qz4/NO+CdL8NusgCjkLATwHGWYSOWBev2xKl2wRJpqMR9tXgbOunJ5PHRBUxQ0rmiOp30o+fGNb
LxOmddC2V1c0eYXQ8zftOVU3S/ns4eQLz/3/2Ap1gFbfylGxNeVZ0v4qDtrbsRbRENcbt19D6lYn
yWqLaRj5muNoirclq3gIFy7ju1Z6Ud1YX1xa45X06fyCGzYBHaOFAOcXs8LJEqpE4RrkcLL0t3IQ
htXWNQQb4k7Qe0fjAylDbDGe9wdhyOtfz/fdEEOJ5s1z0wellKs7gJHk4LGhDWOgwfZtYbp6YBn4
SnZrem99I1Kc/j/kIEzzovuxJ0cx95iXYHjiWRJOuLJCFircneXQoVNO3tvluFY0AFn9N0Lvb1pz
4VIVORd/s9p5jdwMXp7KLfS5Ib4RzXkdq6RJ5qPXuBOP49u6uyC44eVM7BPaIVzHTIH16/+mUnDz
lg6uxvLeKl5xV7N3qU7iC2tkendic3juMrdG1sCuyfzAunz51S4N3Sr7MgQ4HTMlrLxIbA9zhAGk
8NlUcZSkrptAIPzLIH0771uGuKBTaU3lIMdBdkgfOj8AQAgLXq/s1/t8S2fT6mXcuNgyh991WVb3
eWnNT1VJil1wY65jo4Y0AZqBoPClHlI+Hxvf6sYTdxowDZ6fHEPg0cFRhT0E3ANw9tiu75hChRAI
uDzftCE0/AOJQieTshjUESXHTwOxb4ERuGAivWzTat9tRUdGZanb9jYkao/D7Eckbi4k/Ox8701W
oznwnEi+ANarjiXYWQMwTtG6PeSTt+9kqMOb6pJCkiytFDQq50PHy2gQZKNpQ891eFNtL0UApfkO
1HHjdV7XByjO37vLzonRObNIJsbYymfULU9p89z0WTt+k2PPghtXVGm/73irI50GO5/jqVPVMWmw
m3C/zMLE8r6eX1uDZeoEWo3MvFZCpgiQRprcuF0TgGeXXsu+rh9ctoUDM2wBusKgwnEhGNsSCYDe
CT3RhgpQzWKJXBRh19bGUAz+q6Oe5rb3CtHhTXlq6I2yl8NQbxWJGgqouM6pZTXlvAyzUOsD1XjZ
o3Gvdy74PAFA6VzlMokq5nW3E310NwXqTOPRtuR+iEXQZ0CbrveC9c3NRjb8/Kqb/ELzaBfINstV
ZDkOLWlO7ezxiNnQiK+ySm24nmFH+wcKVVki8eay/41E0mWcNp+ADvmCZOcUOgt9lc4CLTZoBe0a
j065NTaumNvC6XBP8y7buD1IupyGjG+MxTBdOjAq53Y21z3pj0EM7I+4k3YTsb1ZFV2IsAfyD1Rz
c3dMbOd6kfKN9csugkvCdbqtcUzGBfIB3TG10k9iVUPKS7mVTDFNy2q4785ESztM1TCg8aynhwTU
1iUrHoq2/n5+UQ1BQ6fcYmwpKnvAvIgcqdrqHuehlJSHTO1GueioKLGoag6csTuWuXWECcHV1IaL
GbxX59uyUiBISYHJWZ9TgRu7s3KykSszNa15b9r6iow9WFfadv7WefbnIN4IoR/vBr6OiXJBLYkb
MKYcaYgkbQ94e4tR6NA1G/fSj3vu63xbTt+4XdZiUvySPvmgVKwhnLsx4aa+r2b0zhqTIstRaoy2
kR2DtSRThdLWMlxxtuft0fSB9f93H2BWUM1y7TxwM/V4w9hdE1zX3RYGwtT86mXvml/igdaQUO0g
uQ6ZUJFEQLZM1vVMt97IP/YnX4dEtcmSSrpmaQQ9WSjugXzPClyy8BYnpnhjkkwrTP47ilbmvuOm
A7A5ffYlb4BlbIu78/NvatrVmraWrhItmlZVHGbosU238nwfRzIUvvy36dQZGFVz3R1zgLka/wRw
Zyo3bN60rpq34lgwpsEEuFsdXOOWekBuDyHM7fpdm5Ovo6FoRrtelcCLxaT/Kit25U35bVps8c4Y
Zv0fPNSEZBJiWXec8JbNvSCcyfP59TRMjM6t5ftQWZn4iiKYxLEeQws7CF0g9ZRt5ZwNFq8DopZl
HErLQd+t1FoT265zwgtg2AJvsfkqbxqF5rZj07kuq3DFEPY9HS7WsINb+0y/7ZukdVneRYWpKSsw
caJ5BJ0iTqPJORHbOyRAXZz/gMH0dYAUmdrOcmwJ83S6E5ff6mS6SPpdO5WvU2zVPnjTvTxFNADi
h0KNgbRbtVgfny99rrmsXQWTLZOkO3bFG13Lta1rAK4m9w9Uea/oFmTJNDua8wJyQTtLLX+/IlUV
SmjPbGZjDK71Dx4q6L2Ge7yFfrZ3mFwQmwvvcH5VTU2vs/bObDwhVZnZfnusvezSmtSpD7ZgboYp
0Vm1bGqRGEGhO9K5v5Z2cgssXQTpvR/7er762bueN4JJO48DXNkx3YrlN5SrDV8y9Xz9/13TbZmP
Vdeg534liks3kKhQDubu0KFKZlcWxteRUSNsvaB93P3FdE1u8rku9iV4fB0URZUnZpkxPG/ZBVin
SP5SpdnGHmUyF21rVSLulpKS9jiOXR12kgVRXgf7Ejy+r7lqx1SyQPfF+8GrOgNfPW4hdNm6+pm6
rnmoBVYTJ61H70cRFIDqEonCu3ar2trQuI6K6vjAijEdvB9ZlzYo7Zue7VT+3mXoOigqb62kFkXj
/fDjgIcdmVnoLsW4cSow9XzdEt/Zel63KcNLivVi0RIc9wL3mrpuhtP5vhs8ScdFVVXdQ3pEWi+8
dFg4iHmJ5qpBGcWcb+1LpgFozsqWBmLLLlO/AS5qLhmK5r53Mum/nh+AqfX1/3fTE6S+I7py8n5Y
NgQxeDs8u3axdRMxNU7+27hMclQKtb36teKwwpJ2U1h2yVb8NbWu+arIISQBSFT6Mg0t80MVOAEg
QdXSbOzZhgONTpsVA1mce0kgf5crWGdE5WOg/E990uXR7GxxbpgMSPNaMhdjMNO8fqHg0bviSxxc
IvXegMHSaw/nl9jwCR01xZumLlpp1y9VUnxvyOj/pu6sDsBoi439xHC81LFTHaRschARyd9jwdpP
UxZ4p3nhTmiNIot4m8s05Bk7nh+OYVl0DJXKWk94Nj42V+yp7UsIftJPXUKhQ74TMuzrfFqL1YzZ
kMzZT1Kr8WrwMnFy8uHh/AAMdquLE5ZTEcgi75KffcL6SAGoHaqObJEOmFpf/3/n0BN3O0ZaxDvb
K74r4U5ROiEPeL7rhrOmTp9ls6EIPJq2zzCjb3MrI8LrI/LNSJNnXzNVRNIiO5dZ825EuNlivt88
e0GXh6NyPmUWksx2k0U4z4XnxxNgUv5FnPg62EqxBdSPCcGTxUSeWvnQMJTYCStMcgsW2z8Tj11N
WXZ5/msmN9F8vUwHYS04gz67Izs4fn8ZCPFCe3LspvgyGOvn858xWICOvar7pRY2WP+fQT91KCCR
G3o82wLTG8ago6/SAAKBQAK5z8QqImxGd1NKj27uPDXwRCveussbDE2n0ULexHH7htXPQcpfBaoH
RV/dDFX7uWHua56ll1219SpvCI86Hou19oBbfVf+7ANwYF7MU8MfunmY8gNz5SA2LM30lfX/d27p
S29QFFvUD0qgCCAJze8bG9fvybe3CE1M6655fmu5MkCIL3+2kN0BdX81haBn8TfOUaaF1/bykSQE
z8FJ+dMOgs80cOxw4Akyi/XwK88zyGlDfnmf/WqeH8jGwgY19C+BE1eHpIWqU1JvbeqGBywIf/93
IZBEUGCTz4qfec++cls9JEl1sVrWalWJyr77VJxELFCbQ3c92Ps6rxZejGmRTa78mYDgE1Vdcrzj
MbF2VUP4OlpLzHlt23Fdv4BcG3RRsuDgQ65EmINuYmPt/yrafBAndciWXUobQA8veJl5cWLedd2S
txgcy6nLLlMEM7eWUSPok4j7+5byjXhpMGgdvNX4AtQ861dbkLyGRVaXh1KV9uG8mRnOETp6C0JM
wMrE7vJD0DpxX7k/p0+en1agc+hFc+2xyrY2mIxMn9Kcv8k7rM1cxT+QkZQ+1GOduULhl1vk9ad+
rHhlRwLPRxuMmgZP1ZFdXus31qhI/AsY9mKIui79mmaVOGR2lT60TTGlUeds5uVMX9PiQjIFSWm1
Q/s7tabL9TiWWON90zWfM/v7Ng23yRS0mJBLy7ek0we/gCqgkWelAqXwOPSfNwVT61pMmGbayK7y
UDgz5c+cWnZoZ3jiPt+4aYK0XX8CWL5xoLjyK/HYp8ma7odp/CKq4bJrxnur3/lqoiO/xj7w85gv
/Ak8gU8d5A3DJmjvibCSQ1PEd+fH8hen8EEg0NFfkkPIr/Zi69fsVA7YfdvGbx07anieQc3XU7Ms
nVNH+Vh882LIY5NQAO9phS0UuQPy0PmqbE7O0I85qIdQDQFaJEHsPEC44lQ4389307CeOogsa+Ie
W3k+/XLmll00sRNf+LWY9nmzjh0jvc2HXC7qV+GBtAak8NmF31JywUcJTCsqj0/7RqFFjWChuRsL
Nv9iLrND4gYkUl6xD6Pm6yiyGCABS4D44cmdchIyv2ijcpTlxo6x9vEjO9GiQpvNgRzHzHohKmtO
ik1AgYrAu+TOsmXwpkXWQoKdxYEzdMX0y05ccvBoBqKcaYvS82PtR+LrKDIxdz3Fq53zNLTeFLlJ
eaKe7YRtziPQQTyU7XITjyVe+0uw03vewRrUHxyHN5betOHqZFp84EUx2CP9FVv+Caf3O4d5xzRQ
tyidv+VDdvTB3rNeuApm3871LtFG4usItCrz7Ek1TvXYtFnfR2lqseUkpYsLUhWk5cboDCung9EY
ztklkZQ9jGlKs8h3ynaOUA5dbZy3DLc6HY02LLYv3bkJHiyP3SRCWYAdWLhj+6eYLbetx752eXqZ
d/Nhl6PquLQqA+l57uF7DWpVQ5VW9GAlyZYEueEqpAPToLpDCjdN+MME3h3/FQzWavwxxQMKuxGJ
Y0eEspvypThBD29RzzwYp2DjAGY4t+hoNS/uKFO1BfIvpwGhjfwBbtJjQewLJLEvzs+d6RNaoEgh
3WHXUEL+nY7+gcGYvTz/LgInygdrn2gXnt3/e+THKTIuk2n2HuxO5RFz5GNPEO7OD8BkzNrZIeY0
ne1aeQ91gUlxm0EdxiXeoLw3Na6dHVqvsSH5ukwPQ01/phUkr6S7kxnG14Fpcu7qaUnd6aEp65tx
Bo9CrPZuLzoQjQ6QtcZjx/SQxjEPoUtVRVnSbMmBGeZFx6E1sz9kq/LLw+wM44Hb3i2dwYl9fkUN
DqfD0CrcBiAjN0wPbdd/6+v2kdcIsLPtXihr+FLmwJ4mNN2CB5qGou3yhAIeKBnLH8sg77sotYDu
iAJL7FJHBzB8/e67xAOpHWm1MwseEgJy6nTVw1NifDg/VYZtXkemjS3te3/p5KF3/eV734Gx38ee
fNE3b+c/YJodzXWtpXZAMyrkQXpLHi1BUrSh68T+733Na87bj50L4keJ/lv+VV2P1W2GJMfGNmSy
I815h45AvyZr5AGp8Es5J3VUxbjH8hjq6arIDsQdyOdGjvtUhJiOWVucIc2QuZaH2vH6U2W57Q1n
dJ/LMR2xBnWMuFXlJA/TmB9VUF3O7dap4+NFZjqXV8lrj084PR8EskqJ3fwmiv88v8AfGyhqLv5r
/Y7lFhl1l+Bhqn1yPVdTGgbUJlHndVsQYkNGiek0Xjyps7Gtpf8LOMfJKi882/KbMpo6J+V31Ksy
qIhkfWcjQVZXcdkkkSgT6GDi1uTXJDvNciGMblxlTQPW3H0p/YJBIkgexgYIK05OVnKy6T5ySqZT
fuHGPSphO8XBc8c4OQajl93JdpnvsnawrcP5NTOZg+bzldfktRMsxaFM/Pw0Zzl9mjO2bLzqmSZI
c3mnm5pKxGVxSBoPi+QFXlgs8Ve39nadaJjO+AV6MvAKk7SACNn46Fn+95F1922XJmGidmmUE6ZD
3fJeVUAEy+IgrT5Lw5xawK0LaHvtsyId6yYLRmKQkKJ9X9AvdZaPB0/1NA3tYdo4W5rcRke9ZU4J
EmmLJ4+tt3CaHZMcXAAkBOFzUEWtUwgw+/mWVdfikKeokaijpFKLEw3KsyBfl8ty5DtNTsfH2X2S
DnOSeQ9ep2qwctbN4g9RYHeF/bjLqHUFSs9xnDSbJH9Yar/HFVIG38ok5hspCYPL6LRhkpPRxX07
eay6YQ4ZxVt1LfYBS5gOjJuWOmi6MWsf47hB9nJypvgz9k2yhaH4+ArAdGycKrpq7lw//21buRWc
WD5VdnKpUruZIjLSwisuS6oU20iPGg1PiwD9JPoElDDNz7Ibvsw1DTnu0nVSHEVT3iQ+mPRw306D
u7rfIiz6+CTAdG1K17WJDb675qdkawmyXeGVSd6whF+lZXG3XkZJs0WmZZhNHUsXK5txcCQ0P22l
bli9fOZNewOQxzeVbhWhG6xN5xgL+tn3KOz50U+FDPvKng59LrZij6n1NY/67sBq87ZP85LjfCTi
MYXXI10Q+Ukphy2xa8MWoPONdakEk/xM44dxKuaXQlmZ9a1DAlWlYeZ7mdp1eWM675j0STG0RZI8
2o79pgqrxtGjTo7n44lpDOvsvZslFFkBEpil1gMfSV3d2Uuf8+9tWXv+W61au9uI0qbF0K7nLqsL
Dp3W/jF3Jd4NhEPGLgQlyVae7eNUDdM5yMBfl5LU760H5PD8L76bsVAqrzpIRd/YnMaRuyCbonjn
RkG3me//K4Lxb3qS6UC8xE6QjCz76hCraUzjR+l58W06J3gzCy3Z+wHE5eqqtcRB2TRrIfwHKP/0
c5pTS1AY5uT0zs3Q10v7AiCscn5NY8n60I+599zlbmolIQp+O5qFFaQGcoJUnRz5l9kN3Fweii5T
Yx5OKASUPwKeZHZztNxSVPMlHyH++c3PG5UVYdxmLHnxM04Qj+YlqPrIAultANVTJLGC8iJVLAZH
2camb1pr7b7CSBZYAID5l+1v+26rVuTj1w+mAweTtq1KayrESzWzq1VYahoPtVVd/M1h8nQjphvM
SIcQen3XWnYcsIdOTCcxj994t8Lx0jJKRwVIYW+f4iA7sXjrymIalhakVJZlNE2s7JFjWHFVfyr5
9G3xizveZqdBzlvHedN3tPvL1BAPEuJqeOyI89ZV7BNluF1T5xYcp3dFsiVZalh6nYANmWZWWnEj
HhORPKlFNqdaMH44H6pMja//vwtVuN3MI7Tb7IciaNPQ9bI8VB7/fr5xQxz8h34to2xqITP80ibk
RiXidW26Hodv+5rX7iJsAUlAJ2L+YjfVhSvu1yRo6+zcq3WEIZuXrK7SPABHLT95AuXA3sT/UMnv
lnQzf2yafs2tJ8CwEWJQkGtL6ruvOFApeuk7mdzCnRhsVMcX9rNLKuIM9BGbxdfEG+dwLOUdhlaH
FlPfJTz+/GKYPrQer94ZErPszqtKijM0Lz9l6YDLIY5R6SyaEIzxBcS3tvS4DXOmYwzBejEWeevy
BxwUA6CREUSoBdnU8+Mw2Ow/6EIXB9BWEf4QDOqLU/tXOHB+ZsTdAIQYToA6vrBmifB6L58eJ1td
LEXObqYV669cUPF6Pt34immK1v/fLYZkfZ+MQWs/AiRlRdXC7aiv6Mv5GTI1rh07xsRJC3R1ekQO
BZptY6vCiZAtPjvDcVyX5IRW0mzni8IElezrzMjNuikVDtCFwvoyUnWRtFu+YVpq7a7RVOAqq/xh
fnQXl4GOJe5zKUJWTH38LQBGg16cnzDTkDQnD9SU8tol02NhjYeq9z/xorrLrPm2RNH56oFD1+xb
eB1eKJjN+dB486PdLBCus2PkmjYfPAzj0OGFsQzwnl5Y8yPn4/LHt6r5l01TsHdzPHLF0RzDJxkU
pjGVKgbI5PzsGcxNRxuCyA8vFdPkv/h2noe+5ddhVm6CiQ3+qAMMG+Wloxhr7yXgw6n05wPwDp+5
HJ7bZksk0hAZdflOrx5YOapyfgRp1JVXxJdLK/8+cjo2BI2LLW5CwzFLZ4GLOSsdv2zJy3rMWk8k
eYZXo9xahouyrS6ywXkhM/VOdbeVezANTAsEvJk81g+TDencEcxg7NDM7DtR8nodWDIsG+5jMoD/
Q9qXLceNM80+ESNIENxuyW62WrIkS7Zbkm8Qng0AN3Bf8PR/cq40+MzmiT5zNaFwEI2lCoWqrEzj
mpfRaNN6tKcL18DLMKqsZO7mvQ74rQNgOAG6TGymqo0u2nLjwLWSBnTRczU9SUF2JrABGPBNjCFz
2RJVQGdfnHmO10M2qendifjzKN17wrFwmbrvvSwDG1eZEtbsFDk25maiD3MRhDKvMW43tmlu24fO
pvfcUz/pHvhwY29M7OEkur6QUzFeRhldVAZp48YO9lrBN/yzCTHs5ikQgRUOFzu0/bglaBhWeRTb
8/zrJtdiogydtgsCa1DjpeeFjSoW6e4kxMaO17++9fPXv3+6hCdIjha2L8eLU1Ql+krL7wAivK4B
5PXvb+3uuiefv1/jwatA0npp5jxF9edpLRV3pfe6oJi7Ew1t7a9h4lQBeZfToLvYtBkeRG4Xr6hf
3AbWQhD13xnMLW6MwMnDC9osvmgLB6dYyCvkVT5w6afXV2lrBoZ9ezxUXq6H4AJMfI22viJHqr/5
4/rHNzzg/5DGQbK8Up7TXWbaXAj1/l6NOfQ6vKR67/8huN6YhIkfBLKsqATzu59y9n8Sf0KDkD2z
w/VJbJxTEzYY+nlIFsCgL6rwrOwAmuL2veYWfyORNSfXx9iawLqAn86q4wCzNeIteGkaQAFQpwrB
qjR9u+3jq4F8+rg9Dk1Efd5e7Hz5YTuApLsM6hnXP761OoYVQ5EqXMqmbC/TuCqc1lydx6n6s2Is
u3H91zX79PMnru2JCbu9AKhYJIMjVJxPlkhotEtztLX8hhmHkyRuUXjtxZ0HiCRNqnvxbJLfFnSa
vHHtVAGUQaCSLPLeK+JBF41OFsWnv69vwUZkY8L9utx2l1m27QWWFuMK/QUUcCxVdQjd6hRkwZc1
3lhF0G8bzgjXO28BNXXk9rjT5FvN+LPTYZiR35VWlpYqe7UG76HO97ppNnyICetjvh3YNsUBW904
WrZOSwHRXi8869L9DumEm3q+fRPXN3UhL8bGdy/SW1RCta1jAWXBHSvZOGAmqk+hbKI8MGNf8q5b
yP1Ydo2TeG6N1oPrm7JhhiaMr8kKh1uNU18AmngcHOUfx7qpge4cX64PsDUDw86romYdVxgA7YXq
DNAgLouM6bvrX9/a5HXUTzYOkBufm/WiWM9TN/I8LoBwXA8UHTASIAbn6wNtBAWOYelQElY1RdPE
ZX3PkGD8FnnytW+AIr45rDQhe5QvpTtAb+bih+25WEDyUfnyuUdC92af/m8o/WnBFtXStq065xJO
S/bcRVweq5B2Ox5ra5UMEx9oOEQ+ZfYFvURgrRumAymbx0FXD31g76S9Nw6UieBzXK3LoRLOpWCj
V8dTqIu7CYo0O7HrhlM0MXwSFXnqt8S+dPBGsnSe1azGWCFu6kl1cGrvp5v1TxkFD+P1k7VhgSas
T4YgmCODZ1+gv+S+RksB41CB44ypKKTaI+neMBQT3xdkSPmIeSYfyIqmYx6kqple1jTcXJP7ISxf
r09mI5VhMs6FU+7MfMDqDU3xusiFx6UbpG7QPa55GdzGUDoRO7a/tXCG7cspsoaSdeSD2PU9mfzv
mQb9EZ4D16eycZZNmF+95Bawag35mBb/LKh8HRz/a9GQZBr7HQTD1qYYcXqEYrsIWV5durL8Uqrp
KQeDOnq/HuXUPKrav+2KMsnooPXp67629KWD5veDvZThKetllF5fp61JGDZf16DfB72tfUECMQ35
bB+zZn5Zt1kwPAqk1+/cJL/fb8+E+rG2HbtSUX2BfHkW91PpnBhUEBILGc2dp9/vfYtn4v1UmU++
1/T6QuWov7K+s8615Q5/XV+prQmsK/jJ90aelddBUOlL6/HooO2OHYdsbNJhIcvh+hBbE1gP86ch
IDxesAVitchMMH4gfiHT0vOm0/Wv/94kPBP013OI/kyFrS8OHtxNC+seqH1qpukvV5c7WfCtRVpn
9mkGdZsBJFUP+sIi7hwr5qOrF23j6xVY7Exja5GMuzych6onylKXefH6x0w273Y95Tteaevjhk1P
yDsvVu3Ml2Vl/lB0eJF8LxX5e1NDv/F/1yZvIwe9KjL86PvqNfeXk0PIzykaUlvpf7xmrzC6tQWG
Rdtg/AitIQ8/pO88O+i/QVHiRXe92LnxNo6RCeRrmoWF3LWCj2D0j+ubAzRVz2FfnTS6kq+f1I2V
MrF8tBcjFdLmF+3231DCBEARwibyqAfwHOxmULcmso7+6awOrKLQfQQCjdoSSq2YCaQ9X9Au+G8F
4raZGBbNS9UM7Ywx3IX+sw4Bv3HmmXdeH2f7l+nGsTWheoFT2mGjeoC04kAd3b2up9/HA56J0UMB
xgf3jed+TIF8nvR3gtflemAVdnvU3+tQ7USeW7/fsOmmk6BCzH33g03+gUZQUNk1h61dNiw69ChK
AAPmQKPpUE3BndVBAmYGJAbDXN/krSEMw3YK7Qd2GZEPnat7HNfFa8GPHCXOHtvihkmbYLw5UIUE
upX98OcImH//wQmXe7zGd15HG+Zm4u9yqw8ZVon8u0T4/esjzBv9xwwvALDj7PiNjT02IXhDMWV5
NXH3Q+bkeVFWFVugZdn5+O/jfs8ktgNasS7LvJk/MuJ/jaIicWl5ong/rlElgJEr1UfZBjcV3zwT
jTfV2TyKhpYfpB4FvSeV21ffsihz9uB+GyfKxOFVlgLvaCTaD6uqoeyRZCSb9alsKLozYgj2TAoI
6sFm2d/XT/DW8q179skVcsZ4VzRL+zFFLCng14EjO1bgU53leBBwVeOAv+8ehQ2/YtLh+Vndenbr
1x8RHMm6UzlOmgK751SNaYXYM4v2CBm2hjLMn4MdVtI5rD8UZrPODud7rZ1DCiFdKbEcpKavr+GW
FRlegLn1NDK0R3xM/vSykCD1kcdwIwDS6R9Ckp2Mz9Yoxu3e2RanNVrsPvquP6/cBWDOSWkdPga9
ndgAfVyfzMaymRi4qBdu1tCl/liaIl6HWrBW+ciSPkJyQw4p25V125iRCYRT7dxOORJlH5FWB8F/
ENR+uWRJVv2ZLXuvzY0DbkqNgozB7hlIBj+Y7OKJqBNbaDwiOYqu+3idTwifkWF+ty2fce0Dqksd
ry3VR9eXsQTxebm+PGFDdl7G/1+x0v/g4MKRBGieEpfKJnc8kGkwj+dWjIdZOMfOqndO94b3NlVJ
iw58IAVxo/cG4KxfECUFhrNRtNqj+93weCYornNa0bUqzz5yXNP/FmSt6mvvjE9RuRd/b9yipjbp
MAWWlNCD/mCklXEo1Kkj0WVt3L2+6RtME56JjbPxWelYnfVOqNa0ikfCoWqRQAdCDurQVtAubhIk
wJT/CldRVw8lqbKoTAhxBiuKfdV4TXGnBj4USLh0bHqnYin7M1jjRn/nrt/aR8N/VNHgdlZQgWkr
qml91yoH3EFUz84ewf2GOZvQOhW1TeYIz34fpGQl9KWteZmAEpznzD0NoPeskFQCUVaUzAEvm513
58a0TDo/vDh53S7R/A4tJtf7QjO0TH8fba272658E17XeFzzSoz1OxG1+jXAof/kI/qzrx+drZ9v
+At/bIsZlajuXdVVwQ9aNE53GvrMC0/XB9jaldUmPl3wULcFL1HU9e8WK2MwyCUrOQODaXkleaj8
vbLyhol56/w+DaOpK3QA7Nu7y6BH+YtMc8BeQmhb5D/RgeHzb7fNxv3vMCTkLAIsvX6XrnpYrw0p
K1Q3KZgTcMHvVlc2Lg0TdFcKNHhqEqr3Jhf/enGO+1V241MZ8pjZTlIjiGjZjaGKyeyXA6i0+OFQ
Xgjr/1gTr2tU1DX0uDjOG+c/KFluSsJ7ppJq1GU2Y5Mr36Oii7530Gz/rnytXq/vzoYrN9F2Nefa
h58R7xbW7ZDPtU7ryLkjOdWHTtfDToiycdZM3F0zhpFcylxAlNjvdIyFai2U2CxwnbZLL/aY0LaG
WS3q05GeuaPBotKGb3kQPQ5ZkYog+IBk1G3+2ETacWUj0ySa8C3ryNx9MPBsirhnlWPd9jg1cXaD
ojQfiAzelrp75IGFEJ/fzZrGmT/9uL7hG8GiibELtMqmqq78N8cXKm3A7xKzpmUxRTxFBhIeeoj8
xU1duofrA264S1N1NeRS+4PFvLdx7KcnwcrhrfDncY++eGvLjTeDCjMKbXdB3gLeTe2JdnbgPKxS
Mxoqn3M+pbfNwngwcGLR0lZBdpxyCJt1zRRHAA/uWMeWERr3PG877aksRI9qP6XrRijwJI80uG9Z
tFP/2BjCxNENZLYiauf9Gyul9eYQxZmbQqZo8XQ8Ivi1p695BFWXneXaGm49fZ8MUXXAUtLRzo55
O4ZfGSNVwph07hvgk1NeUfef69uyNY5h8MqPUBMuR3HMu+J716B8KIm6Z3PzqOdd/MzGCTYxdkQW
GSdiEkc2IxYFA1eYrPiZ6zPY+vh6rj+tlA/YvJ0tfnYMx+WHHPDiKUi/9wDdWp510E8fn52ladoZ
p7YYwb6Py8+m/HlNzNqR+3Hb7zeud1c6vqs8WbzhAvF/ZZMUbz0VnbNjGlvLY5g3nK2lw2XI34KB
g/6qKkI9JNWqirszwNYSGYY9WE4d/ctTpnr+1sziLz+zT66m9+7ue3bDRZkQOyBjQXzl+tlbzvPp
keqaRoe88ugSj9Jp9ghUNyZiAuxG1Lj6ZfaLFIqIL0TYXwPqQmxwvg9HvueoNnbDxNmVeq4cFXpF
Wucu6P+bcIo1Wo93tmJjnUxavVlSMGFXrEhn3np/QLnAHdZucPqd0qzI0pvOq8mu14F12y+R6Uk1
UvCJo+R80tO8B8HZCN1NZdaagzkhtDAFRvCOqqZInkRFi7M/cwlBom5B2mfyktumYlh30PAqR5qk
SJc2++bBqR6V0+3RTGxttWHXNnWLxvNqrFNGn8VS+8lcRXuAsa2PG1bdDw1HN2qOnZ4ach6WQaUQ
Zt87RxtPARNsxwgNClcS/gaxuSquB/JvAgncPsehbnWsccm61Z9i2AN2bVmecX2Xuvd93lVFqpzo
biocLx7AN8HwtBmhxrljHBuTMjF2C4JNp28n/mYreQdqkQNochsw1ooOvcBu9B10qIvnnG46WSbS
rswjAe74zPrucxt5twpgf7QVo4PhxvyrCbYLKWmbqIisy/paW19qa7Vq0f2RTH2CKHTH2Dc8yv9A
7vQSkrwLxZH2g4gnXNpqRo/o/u29tSvG7Q1Y/GAPlW9dsqJ6EJOTFAihcjkkQz4cnbI8sQoUTP1t
eQ2TLw+mzrM6IkWK7CRMhiteVcfRm+bo2/V931ovw+grbwBvAVrD0ybQc+KMtExBzOyeFmDQj9eH
2DAWE3nndb5fu0tQpJA9DM5OGLmnrujtOw+ovzgs6xuvQxN9F+Uhp5kV5kgW68G9dwJthZC+GPyE
UyY+ulpw+sdtUzLsH2htF6yW8GbdEE4/x1n3T1XkTVYSFpq8aG5Fe5zSG9eLCcgLZKEHDWXHtG2n
7LEl5av0iyNrqDhZdYbmn2APhLnBYuKZ4DxUYloVjWVwIasUKPKuoONNuS3uPG2dEAWcBmdIm3G6
A6PAztHYmt3690/RalsW4Elw0OAe6OzO5jxF+CpiMMo94+110lmwl/zdGmg9m58GQgfrSJamzlYw
x7di6OdkCVyRuA30b7pWpqz395DxW0MZDsIbLL+3XI5jmA9/I1jOAWLNHljA7qyocuJA9N+vH8Kt
gYxgwJ8nx537PE8hoPAtnNjfmWO9dyM5uYtTxW6b/XN9nI38gYnVs+wwUBFS4Wj11XlcuRpdBcW5
9sa7UI0/AJ1+6SF7eX2sjTDBVI1l7VQEbQuSrt6NGDmgqTyD6mhBqj32iK0BjOBfEc8j2Bz/Uo4k
6dv8Y8jljfthOIUC2pcVt1SWojT3GBSWjIeofOpLF1QcuQRjbP71lkWiJlZPjn1mz6GFWtKUUysp
mjB7VE42DTtR5u8PFjWBeoHd9PXU2SiPKnbSXpcjth2PatZnHebQ6pJ7XC2/3wxq0vSNCAUhcDVh
oNaVH7476o8u9CK+E0Btfd4wesEmqx8tkqW93w1OHBKVzaCqHGZx02mlJmTPciu8XWBoqTVly8Fn
C4ipB3Xrz1+n9clnWdwf2cJ72AIX9ofbK/fesnW1x3b9+5ufmsx7QyZ7JtFHnNLeevIKMIWiLToN
oRu/c4y2lt8I+a1l8AOBclPah+0fXt67aIYW/d7q/N4rUROuZ7m5bXUglU49XB1zTp6QSv1K7Orv
0uJ3fecdx0XpnZlsGYRh2cSzJn9xRZaGNvsyC6SAR6EvrqxT6oJgcrrxCUZN8B5oHBwsmcxSIYLh
UOauTsGK4NwEVaYmbi/y/FDbDhw5OEgqdHSDbuap7EGNsHObr3b1vxxI1OTfWyrQROgSfmlBE2/K
C//Os6u7NszrA8ikdtKaG3thEutBiIZ7AbqOU7/USC5GfQrHehopUti8nt/tIGA77mNrOsZF3sgp
J4uXY9ct52HWwU+PjndlNacoVd/U60xNBN8E7HgOEVfsd9N+QVQPvmSLQ4M9Os5L8O36bbFh5ybZ
XuMQ3iDlCAmaqmiPYek4CHlU+6WPmuHGaRiW3s+0VXaPYxu11THyMY0of/eX4d7T8nx9FhvOxNSk
7aswLweOy7UDtuFYZWF/pEy/3fZxw767mTjhaDORajkEzyrK9F0jNdlDv238dhPAJ9qyhOAflqfO
ga3vppEn9i6qfmN7Tdwec2UUuBOOUF4JqBp1PzLgweaq3qlFbhiBidwbrSITcgpF2lnuH9L1L8Qe
SBHXjqPihk5Nf5uxmZg9v9fuEFBMgwbjo6j0c2n3mIbz3nd7sin030fTbxyUidvzZmjAlbYjf+At
TcNzICMtT72qyN+R53jfFLTmyA+/lbo9qNFRVosiQybHVyeS7fTQLrbkqZVl+U+/wn/JgM6o8Fvh
e9K+H/DMZT+DYRHsAPVO/C/38pLHVCnpHyLG3dQPgAPjQ7DUh1ZPzXgYF38IkzKnc7C2XiNLKEA6
xk+gCULECCCS3zSnsi+r9wpkWnUasjGQSdBCR+IwDrnjpJ7D1XSox4C7h76q9F9AQYQfZMmcMh5Z
271rirJe0tjufFeEk/+ScwKJh1Dp+gm8LqDdnaNhCqPE1oXdHrwKqBtvDHUfT0u4WGc0VGvxjeQe
RS6FQ806LprBduOuiLoXnTdU/UHYmFupAzJKmvLF7f+s8h5XTLeEjn9Q4ZqjJAHSVYlfBwuJoflV
Ok+NYKJ7X8YytF7FSLT30DpOPiY0C5kfqwLSLw/whNWz9qxmSSU4O+j85AftQofEA/HhkoS+dlmq
63nMT9bIm/CO9W1L8dqyZcG/BnVL57/J0ubOS6dd7jUJ9tyF0l8xfKHcp8MBVENDWjgA6E1S6eiA
LYiCF69uRHUA801FH120nlIw7fEMsAxfhH32UWord56AI2RFrBfANRK/VeH0ANCDmAErzhdIeiiw
04OTL8RfXBT6sGoizIAuLwIpgxPoe6p7G0pkI8S1QOKg/mFkVbSRkYTrLJ1MeU++BDnUXVjxsTyF
wCn1oKdxG+yy5+YOIjWQTET5kXV1PVtxZteg5YwJr127TK12Ef6zNfrhJeIEaht+kHVQhXSJtaDw
K5c/J6dZvk2L1Z2zmXdfNfemBh4pc1VM2r7PYkgj5a8VAlDUhgVtoWIWgWI8Bf90W44rFN+Vv0Tm
jv7b0k+s+acaCx79jQ5qcPLPhQ2kaLBIaBdQt8d2BnjVjfGyTLo78Zp241lOVnexkHqqXivPAwOv
8uuJFocxsrrhSwO0kx+HiuIA9S4hf/quP3qJnYH1KAZnZMXjKpLqDytq5BcaLsv8pVl5o+McUnXV
UeVhxw446AiXm2r5CULs5c/Kd73iofFnMMAid5MNZxsIwOxU6KCyX+2ZiD4uG7DEnnIsGo+jkcs6
aWsRDj/cAeShsfYt/VqU8ywOyg7IkU46/FYt0Py4w73k/4KMgvcUjP1o3zmzFdiJDwbyH7yzvYte
ao99n6ao0HEe1P1zvwStvEf52hmOFamcEWytPXMeplyEzpce4Vn+PgfILx+sfG7yxzJgYjhS0arl
O+pHfftkidrhB9TB7fe2tikk5ktRy5igP8Z+qYZuAeskGUP35NlzNcSNY2EFl5DSNu5A9Chj2ReB
eKCC1ZDVarqvHVPRXyzIoJsCPwxeL+GULcqfWf3K9NJYSY4y0A/e2xDLGjqLesegUqz96ixeCMKF
YCyC4XWQegLd0eLNUVvHsMbKPflgZgix+xlYqoSWnZX0IPNp45mMcCRW53iP3TirF9mJyDlZTu/z
OOS5/qvDYvZxhuZA+yBUH/mx35AoODWULV8dh7jNoQO2oDv4S2dliTvhZQ+qTRV9n9uh/zWCwQrq
EGiY9WY4PC5Fks89Twnt3X+wDn13HHnlRqnHZzBwqrLROqGOwtkRnc+jIW6josj/gvNqoUvZ2WGX
+CNFqt+jda6zmEfCbe7GyFbj80Q9313boydbH0cHlIr50SOq859tPjTjt7AQwQcuApw7wEHl/GUG
CyBP2khN7CsU3ACNGbSAVlLflEt0jAr0Kh9lAHm1JA86QlFD8nL20JOZ8BP6n6DwCGSg/2ahvwqA
WVwqXWr5g8eWuKVDR1IVlHI+iGKqv7c6Qoq1BJmCdcqQuQzhIVXexdQt2Qkk4mDDiQvIZdsk7upw
HI6lA/KRlDEBX0sz1Kd10o7EgybDHIn+Hxhs1x3sgvkfVuDby5FYffF9wG3yhnhZFU8R7bT9MqHG
452neVb1oXRYRg51hd7f81LSBje81ZLhhIb1wTsi9TZYaUT6enkNRqvpH6JGZ4DZgSnhi1eQhSHj
XbjhHc+boH6hPWucN8pmiCgBiQOy9VAtNrq5o5kg4c/BjMZ4DtLlUqiApMCgyP6Vcjr5sSXdmZyA
0lfN2WpbDUDSBN1cgfvMxc0To2U3lOcCfWXQoWxGPg/4oIQ6xyK6oDrYIeB/r9r2phpXajV6YPUJ
cbqWqAn+rMasAAisZHUD8E6NWOY4ao1/yeD81V0N4a3uCPFqkidjNovmHo369T8i0sDFQFK8yX94
WVm/Oj0v/25BBtslygVP+8cwR/3bDM/QnBdAscdzUSivGxN0sfjqcZ7wcA+TqBLNN5pFBXtD4VRX
KzWfvUyAhuc5f0W/FvPvx24IyiPU1nA7t4VcwiN6ltvpHvtfdo+hiKx7V7ghP3qT0/0JaRjkS+Ou
bWWUqMnJ0JUTrUmCTPqeOLm8GcBpVggKLR8HRArlMXK0+j7RJqpRAM0yfk/tnDc7mZatKNfIhaCA
voq3IgwNwKv+wJkdAV2S+y9T17g7Q2xF6e5/0y0e5IHV4OAR4BWQUqxclf9wi7p8uf7E2JqA8USC
ZpntEODh0k6LTiQTim3TsS8EtHTzYCz3EupbkzDSmyzz+iJD2gW9wsMbqXh7CIW9V/XcmoPxTJLE
H/MMqczUUnZxF7nkn7Ij1jErF76zBxsjmH0NpeOXVdW5IrWbIbtr3LxMJuQGzy6Xe1mpjQeN2c8g
QtSJ89kSaQ9Z1TMUAkQi6ERO/tqtIeZqOV3f8I08hdnS4C9FwMNMynTo9eMo+ijOS+cRGPoj80uk
E/ZaJzZ23F/n+SlL6HoEvtHDfKQ3oTZs+dPZLspg51m2kWUz2xciTv0G/bACgAMYNPOj81K1j5Vr
H9pQtKmbIyQD081OtXNrbwwrzy2pSz02mEvhByDKLp5sALsOnqjRKHabvBY1WxnEHBT1HCkB/AGE
LoIxr1KQ8nY7J3hrOww7b5DtaoVeZKoU6+9cKAEBURtW1Vjf+FI22xjmoYE0b8jkDy+cn5ywPwdO
d17xb9iinUf/1iQMQwefssPdupNAzFjslLnQSxBgp945UxtfN1sQQhuK36BjgaN1VP5LCEC0Y1xI
3m1QE2o2G+DJ2zcuWZ3IREFLVTYCNO9gqSpuw7dSs9kgnzvfsaxJpMx1xRPHOXqypJA3NdsicPyv
QWsxTu5QYPEdP4K0ZeA0K+2xBhjkxvVfne8nj1FEC96krhapiiyK0ActdnMQ7ak6bbhws8cAlEF8
Vh4e1bPVqSRy+/pXHYDJnqLulu/MYMO3esZVjfAOogESOzzX4lkLWseLpe4kH+6zIHxuwFlz3Ydv
nVTDmEu3BQlOY4u0QpydMLsHyVkX3gbVpGZDwSjFImqEAymY4CAVIF/nYFIx1APSzNut8mxNwTDl
ZYkgsQS1x3QSvohpBgii5audpOzGPpitBBMQzEGgbZ6ybuoeSsZOaIt6zNTSAyNf56A9rXfc6sY9
ZHYToMd1aIISPmOmOehomy9UH1WY/8xkfe7rAS/1PXTu1kjrXD9ZR20Lqw5X4y676BxFPzsWPLR4
mXXBfHQBLpHZcFtIaPYWgBGRcj6vcwKIAyKS8FVum5fHTIVyx1C2JmOY+sggfDVw1DtnRV/XJke3
bJK5du60lmmxPAbdHjLx97Ao+j9NBoI1QnYDfGKlEZq7ySzz556Fad/Rp3wkd6MVvRae2ClqbBxr
s8WAZ65grUKkYPcC2GmrBpdzrCzL93ZMf+toG6ZPJC6MTGbW0bLEr6yKjoBGrWmtNkuyurvP6J60
7NZMjIh9bhAhVG1pHcF+BSmkNu/PjFvL63UPtuGNTRJfYhE0IxOc5rnuVHF2LLz4EpTYJ3IsCMTr
DteH2ZiE2WuQ8ZZTiYb3IyBWQWyHpD54GZ93vr4RFpp8vQo5bqeaEYSqrO1PY23bz1xO2Y/F7wWK
ZUF+um0WhukD7UD6DlpUxxoov28N6duEZ7K9rfpq9hQMIqBzg2DnKMcgoXM/xC4b97S3t5bIMHRp
23osaspT2gh1j9Dcmse4hwSrjBdIoZV97Moyv6mbk7rrKfjkIvOhFoEPxrO0ZAi2Lk3YyPJJuMDf
7bitreNk3O/ap7TMCZ6WBVfFiwft+bTtcu/GjTBMO1O9bc0MG8GZRb7oZWHo/Z6qH9cP0QaMDgAA
Y3Ug4l0gwWlfkNFGsygLhsLqgOHorbo5CsfpnDLtRrw7wLdbgWaPn/y6lDBIHxlM6iVOGfpiZ6ob
XszsQ+ghH9SXhWLHZiVBA6EHfULVPzxy2rKkIv6ckBGaf9dnvnEGzXYEv3dbLmrbOi45TF97BTu1
WTM9DpDSOCBFzo7Xx9k4HWZLgohaXo5Zw46VyFU6EgdwjB4KJNe/vuExzZYExwMiqQfJ8zFsJ+s8
IVmdIClGD9DbU8n1IbYWav37J/sJmiJ03JWgDGIjd2NPm1jPSJ73gApai/vr+iBbq2R4hA7c5gRs
dOyotVOldujoZzSg5Dv379YU1lE/TcEB/4xeZuz1IEM/9kTDXnTotwlB0vXULmO2E2FuzcLwBMyy
2EiAtj42fcESS7lQSo4qfuPXDU8AxlE3mlF6O+bM90AuHIRnysK9RMPWSTIcgVN3OeKUCue0jazD
TP3+Ufssf5o7Gt3mKIkR3aMJy/Zph01GL0jxlUWBc5aK7bFIbyy+2YAQZlnUe6sbtoFqPM6u5SQN
43tI/a2vrzHrpyMURW3gTRF8E8Q52Nvgyf7Mc1nv3OUbi2+2G4DgodUMddsjyd3qTtFR3JExm+6y
vrjxHjFbDWgbakb8HDyDMsRTQYz5vc816l/XDXjDxBzDgIU3TRlEENnR6Wf3QLviruzUuZf2370z
yx1XtBG2m/0FfoYidTbPEfAOQ1L7Q2oJ9z5v87tcgSJ1JUGDPUdy3HGuW3tumHNZTqDyrjCnZqzJ
YXZodgC4ak9mfeO2MxsNqiWww7LE17kdnZtw+B5mZXaEQmY8A16Q2ARCFtf3ZmsehmlzrauW+5wd
bcKrBOK8FmpHmdpZpa15GFYNewBVJhfsSN38Fwij8xj8Tx+j654CKv+ADOseBHTjiJnNBRP64bKJ
wEPhGERvvAjzL3UXdmcbD92jIxx+Y1LIbC1QGfs/zq5sOU5di34RVQghIV6hB7vt2E47cYYXKnES
iUliFIKvv6vvUy43uKv8cuJycgRI2tLe0hq6eNJevM/yLk9F3xU3M9M0VbXvv6/T1kq/lSdiQtjs
7aHN9RQAfoJirfyGC8sbzjPc5sn2fQ564Vrtl4SshnUXyfaTxNXi91jPSp7qArfdt5XNcM0OcyyU
wWIChudd020t/Ku5nIe+dt4+6ol7rSPSfMyE887va/0yyf9aiBsf0gx0iOO9V0xxKtH6LiiK7go2
8LKc/wNztWYPUK7V4lOD1oPyGWiJfN9MNaAw4JEMHoAZUQWdej1f2dG3ZnTwv9+CfYoCz9TGSHhV
dpgzWh2IP/U3E3TY01bO1zQItp6zWgBw1M66igdQQ6wzROdt5i0QUYWD0ZUT+I3ty18tAUGZxTar
0b4MPnjTfYGkij29Pdz/bpqu2QMVbu6hAISmlcSejtt7lTBdXZmpW41fZsFfc2kYa5N3A4A7UfHZ
d0fXvtL8ne99WS3/arpydQ+4G5rm4SffPYztjf++ZAFmX//bdBB1ENKPWbyPCj5A4S6I0wL6CQAb
Te87SqZrqgAMRAIegCKyH+sp2nEdLem4tNGVbOff+xGNVyGMGs45HpN4P8UtEpBhmGNgpJbu5e0p
8+/ZTtdUAUCTKqHbGXAsNuy5q44Gzr3dog95V14J3K2Jswrcpo5trAOHWUn1fiRQ5Q+DQx3YK81v
ddAqXr1phAMXhXppV7N0kF8tjl/e7pt/b9Y0XkWqFm3d4EKZ7zLhA+2JrMa3OOIxh6wiifXFlcds
9M+aGQAGSOOVPj6AqiMgZGncFQkn10qVDbMvuqYGhEidAOi5NG8BarvrpdxnlXgO5Z8oPESs3sva
28Fefheaa9dQG5NqzRYoA04j21mAYzsL9OFy6miV6j64K5Zrq9HGqK+5AsEY1rWf4xFRLXCF9tFF
1yymtl7+Mkx/LUbtGIeN36O/TP/CrEojgGS8R2S2u7dn1Vb7q4BuY+ixcoI3FzgRGlkEsKCAnhXw
cMs1b5WtGbXKxcslzBfr8Ih2nk+SZjtE3LFQ9F08DSpWAa18pmVdoIckJSddzSlbojQi3Ydu1oeW
vDOw17wAU/qs6y9D7LJlx90XswTvjLhVYFPFYeWRjegf8qGtXudQJtT8eHt4NybmmhFg2rYGcBJt
d6RPGhxqqGv0mI2Js6YDIHuD/Lrvix0f5C0i7JCheDNMPrLxGh90Y+KsKQFCwBgyM3j5vnyux+/W
PAj98e1+2Wr68lV/hZXhg83HHk0rBrPt+CWKn6379nbbW32+Ctk+JONCwEnb9e4zaNuJq97Hl6TR
KlinHIU50B5YDNpfdoFqW3VrzCEKZzDR1ZVCfWtcV9G6iMIGJUy1d0tnTiq8EcHviOudJOe3e2er
51fhakYvKv0I30DAQuLeR2celOn3bze+1fWr3dfGgsa269E4V+ncfW3nP+9reBWjgpQLywTynpyW
6qTmCuRn1cnfb7e+0SdrNFrRsmpiGn1u629VXieONWkorsA8thpfZcoF72SkNTpczIYlyElvu2g+
VebadN9qf5UuSx97OpDwfNdEnxtx0v6w88Nh976eWcVp4HcaqQ1iKfOBOau+LWYPFbv9+xq/fNFf
i8DSKAdxFR/JbDX+xCnEr5z1F+DFNZ72Vs+swjXKy4tBS4dQ8g49ofsIcM+uuna4vzHX1/CyuiEi
iC36PWjvvOgQuN9v98pWu6sABWUlqKMc7bZz/3FoyFMYXeNtbjW9Ck864MKjrNB07ccfFKRfe3rN
2nmrr1cBOlg9WpCnkFeGLx0uUFh/GONrAJqNxtdAsni0cyiKy0DSl7GKkro6iFZfWXC3Gl/FJx3j
ETimliPrvZMa7BpwfPS1k8qNHl8jyHImJtbPCP6Y1C+59vOkV9OV3GLrxVexOVJWoE7Ai0fuOY7z
G5d/yIL3AXTp2gm+g5M1gWMuxpOXx2p+qcrTkkX7t6f41ptfeuuvwO+LoQNrziArutSA9iYDKWvi
V9bbrS5fbaDKwqqYCjRe6+rGgfYesGshv7E3r4VohyGGds6Ipgv6UmgGXhhYntFZtGT3dsf8+wyN
rpFik67UCPUCDKnnf6gYDulQMjWuA4umLoeENeXPyL8mF7o1CquQlTBpyw0p4z336yzN9FQkIo/s
MS7naxdLMQb0/88E6Ro3ZhfdTKqpMRbdIRIA4epxx+JvpfoxN36ioM6Sv+scja5xY64QYVkvJebr
1N5OLEpkAXbEFJFrNtkb5f/a6L2nXUZ7VvAdix5r4W7Z9DRBJ1r/mMh48/bobwzIGifGwzoqYkhm
7/rilkF8hZ4NdGTebntjZq3lZ7kbojD20LaZvZPwXhqvBRnoZwVfCX9Iy/JdwG66RodVYE5WU43H
WPUjMiK5BHeBkry+thVshOAaD4ZLPqSXirNdbcGu9eOHZba3auHn1rSf3+6qjQUkXG3ALZAUA/FU
vK9l5R5dVg1Po1uuADW2xni1BfNuaXmpcKEELlcz7lqvY+W+nYlwOxIX4tfbn7DVS6vQxiVo4wWz
EmABzf0RtszFDZtlkPi1txzwBubp7edszKo1HCyCjVkUaSr2ecu/l0vsjkVgbWrBPyIjeIChn013
PSVXDvc2YnCNDysWa6KQObF3pr6Be9OrmJavUvfHJZwe4pJcO/TZGKS1tXsJowDww0y0h361SXMB
xnSkrUlmi2T17Z7bmGT/BxKDSYkDySzaQ4OgO4VRHN7WTVVcyWm2Wr982F8bbA7pvQzsB773o9l/
YFnlxpu2iuP3YWfoGhgGEZ+pAkmZ77xuSAuPA9kcHEGwe98WTldbOPe7nsRRFe4D3sGWDVTPU7N4
6vf7un4V33nVlXFQCLYXFaHTyW/cgiNPmjt1ZZpu9f4qxo0PqVaQUtneBMuwk/jpLup8/uXt19+K
uVVsB71SLqwt288VOc7Z19yYuzxiO3+hdxSKTRYClW8/aeM71jgvsMKNB013tpejBw6yjHtwgf0/
72v88nl/TVHCGtfD9yOEukfu4oPQo3YfUBlX1/w6N9bANb5rxAnZBKeUcN8X0a3P69cgWo4EVrTU
W658w9YjLr//6xtGAT36QnnhHmJKIruB1Xt3P5PKOy9BQB/h+d6EN2/31taTVgE9FtwV4PeGkIHN
H3lTHkoTE3iZF+fi8sP7HnKZB399ztzYsgnrOdy3I4hG/vicTdFTYfJHRUP/yjO25tQqtGUQONzO
BOG+dsw+5WFr7ql0uEF5+xO2ml/FNrTOySAiNB9UWf+zzPzuK+um+OXt1rdGYRXYNQHVHqdn4Z6P
sKyWJJz2QdeAk86pGFIFD+Jr1KatJ62CfABbeKllVz8jsf3QD+yUsQkuwNrc+yG5Uj9u7KZr1Fcv
smweI1c/i1J9z+rmBGX9ZxxonC+eiITBdfZdvbZWnBXAz/QVyFnPfszvoTk64ESWHMnQP5XdNQ/g
jXFfo8D8EvnayE2wb2tantqO+oknsW28/QWXKPtHGbMGgAHSK6vAsuG8wKHn04KkeV94Vf0BFVT1
vkPrNQishnhty0IxnEvcjt3MXiDh84Yy5u0P2BrqVWRPHfRkikEHezHDYlMS/8eEXWIcbbUDrnDv
nH98+0FbPbUK7wGyEdDdJsM5Hpcl8Wyl07ma5C29aBW8/YitoV6FOKRG5rCJKndWMc7zrBUktXEx
vm/PW2vLZn479cU04QOYg6KJB+57LIIrW/dGVP8XSf7XAmugwCj9RQV7f5w/+xBcnQr7MZ66W1W9
8/3XSK+g7lgXDjw+mya/mWOdJRAWvobu2uj6NbprkIvLGpLZcwP1orQeyy6dJQRV3h7YjbmzBnZl
k8igJdT2ZxWM2d5oq9MI4M4Dna8e4Gx9wGVg/hqAPOKQ1JjG/hx692P2O7p2GbfV7uWT/mp30NAz
UrqJzjImf3zO9b5wkX7flPQvD/2rcVdEpVNlhn4hfB9reC2H1+yott57Fa4BDyFjOfpoWnnJ6GBc
p965Zq4FXnskcm1Wuu5slvyO2ukFlO8sCcS1u7itV1/txVguhWKj6M7xEpLqA4khMXqmemr4p7en
40awrpFZbatp7QbdnXnDz57uv06gH8LD6WvjXaOQ/HvGB2uElhxG4mel355B6X+YoKaVeBW/HRQI
gm9/w787KVgLvPZdVUDJiLRnN9RtAmM8l/SkfNeWBUWe/52XEEf36mk23blvIIUPSZzvY0ivleD/
7v1gjdRqsiIGCWxC4307Hz0/Njdz0I+nLuYmncOiuxJcW0Nw+f1fwSU8fnEHFO1ZNG1l0wVgBpdO
OvBfw7wN+t3b4/Dv/RdVzf8+RVE/iE1oxrPxQAsgFAVb8KVu21sngzsasPP7HrMKZ4nzyZw0NDzb
ju14a75VU3dqDIdcPUSkGEACbz9nq9NWW3CFGrTvp8KdiYx3crBJW8MylF0jO2w1vwrtHlJAbhAQ
pELeWEEpcwyg16Rtorwqv/IFW9NrlV8zcMPGHgo+5yZq7y7F4SW1juC/hzn2+V2dtAZyccgQBGGh
3Hn0nrjfJIWG4PnA3xfZaxzXJKDWXPPencsihkgRg44RiewVSM/GsrFGbLGRaqI1lg1CvEwmQR9C
/psW/ZWFY2N812itjDcDH5Vuz600LyD+vV6cWBWx165ptl7/8ty/Yrqu52Ac+iw4lySrdlkVKtxu
XG393+cvwVrKVcMrIy87Qc+wB/108Wi2II1Tlu/LRtx4A/ZRWl+J5xgv/P91R7BWdGXzPHvzHATn
wkfxV5Mj9F9S4M+/91wfTTx+zHL9YhDfb8/YrcetwhrmlKZpbUjPqAvOc2X3EW3vo6F/8GHn+N8v
gy8AZFmv1Apbw7QK89YL4mGB/yoyhAbfp6LcfFx61lw7C9iaZqsYH8CJbhwJmvNQRr8mqN4FNTxj
ciibX4nBjQeswV1h39FWdwTr1FJinRLLcVAawJH2mtvNxraxxngNBII4jV+054EMX30SnoqlPqK8
gi4iqOmRjK/c2mw95/L7vwLGi7qG2hY9ZZYZil/Rvrb9z6hiJ/ZfQOK1x2wM+Fr6VWovi4Kgbc4V
UCXJMPpNWszLtRVxazQuv//rI/LMogyEnQ3i0rrE9ZlOXKkhbQNL4/fN2DX+K7QeDd00Neei7H5a
PQw7Zc37VKiDtRn7zBm1ptQjfD/sTYC1PJ6mZ5zHfa0gxPR2gG8NwCrAs2qGqjYz5uzFS3mSEH68
8+v8Gl1mq/VVPGcVyyDuS8dzMLLfrB/y8uO4mPmaGcLWJF2FM/SPjWjyUZ+NjW8uCfPYlgdeoZ9E
cx/Sq5SvjdRgDQbjla4h4rYMZz+OFwdT8oXgagsnsAn0u8UnKOKqT+8ajrVCWU9QNEK4aDnbuWMJ
mSsBx1T1zixqrUs2s8zL5kqbMwcePs354n/2wzpMYI5tfr79ARsht5YkK+quZ7Eu9JnQYkxbB/kl
KNxm8Pq5SijbGo1VVLOlth1lnT530/IIv5ifl6uOKGaHS6X0vq+4zOe/Fg41IzvDRlufJ+SDhWlP
fs3uxwhqvu9rf5WVF9EyhRrCwme61FB11iPs9XBBu5ctBDfffsRWL60CW1qvmYYAvdRI72loe3lA
anWfhyWsIevq5X0PWcV3PnK/D6CMefYhcXnnYtl8wr6d7UvICu/gL5u/78A44KtI50xKJLdRdc58
80LFeHO5i7jkIR1ojFcGZWOxWkPKWmgoc/B/qjMvhykhVNS7cPSu8RE2xmOtTBZW9bQMYZmfseA+
QjTlVrHly+WktSmuASE2Ym+NLIMOdNz3XZifoWtNYf3a5Gkcz94rILhm9/aAbz3i8nV/B4bwip5H
gTqziN5NxJUpsurEE/jh7QdsDcIquKdS2smYRZ2dT086tj+K0n1+u2mBq3K85j+y57VAGVMdX4bW
s3tXzkte7DwKKP5zCzo6GXcTE1HBdlR74PWkmtG4g2Y56E6hwx0CvMqCBCcDPsg3bWtCqZIYChtD
m0qPe2reuzYzck5MX5TQwqpDAI12QMoH8sxZ1WEs6n7m5Oc8Yy/55QOp58lHLafGG3Z50zv+lTd9
3X6fTT4ZlczNUmWvQRkPPZwuJienRFEcaJ0g5y7yKRFQJ5NNmk9d7/yEsZnsBxOUp6nl8I2HXLLf
558Db9Rtl1CPMgWl2TF0gZ+4cc5kCG25KM6QFAkicMhU1Cq0T0MuPU0hTG61uM8En4cXOpISYCD4
dKWT5+e/inoxk4MysagoUJd145HjxbLc829rDhGQxwKv1C37JjO6fIWlUwA9IMGEXboHDZgJ9VIS
95VX4qp9aPIlISOPzROqs8x1SW1txaBUVRJ4g0I0kzG8R1SX+qurWw+ZKIS48+jrBHCHZR+rgWpe
gbo+04rAgkeQ2SZE4hL8Bx2GvHtoXAXt/LQMQsFlGjiyRC/a0jK0abGUNnruY+3kd5+ZqNX7ikKS
3qWqgqFFuLe5jCEwHQJg19YJAeC0LpN8Gi3JkriD3m2TTBBX4kdVlhUOvAtVwBL32AJIUAZgVS6M
/zQSFVqdXE4j6xbr4UWf90RLVnfYc3mo6J0aFu9DLBzcMAO48WVJtzRdfG4Xq9hN3Id++Ge80PRf
417MHZxYIdTewx4gYFbSdNHtuLxCjN3PP48D2O/DHXS/p6hPFP4nWScjt1DJPZUWsKzhMHuVhOAx
HFrEXCWzi1/hJ2BnqDhPAwQHDobNCsYXcUhRhM+hXaxMCswm/7suKy82aRUKJn9FfphPci8Z5OUe
PFIGVXXns5KxH54nBwJHpLGh2fdGLyqiCVgus3rOFrzK5yYolv4RNo3GfOh5aHp16Gwn6e+YA2uf
p4FYLhyzyavnbm9x+kYe54u2GEw/atDsasjkm64ddlFfZvY5YotRKoF2lp1/zqq1XX6PhWiM72cW
8cztOi/SA0mMjSKccsqh0axKIpN7atlT2RVuuY8NnFF+jtDJ40WqhRHLPQQ2BfvesFYup9pf+tg7
FM1Ew68x8Uoh4Mbo8eXPNGs+3oZ+O0RuB/FgBcWBiVLxzRutsuFdw32uol24dDo8jGJusg9BmEXN
I8W0IrcL4Nz2gfeNZ4/txNRwVxSzZ6HB4M9Qvl6meco/t1Mwey8QVGujLoF1gkxASghww1XAPGs6
NTDDqSGiQFgfvphZjP3XqGNeNqV10OvsOWYz7X5Cj16WcRIEPTU3JosDlI6NA9sGqowd7HaTXjeq
fepiEecyDSvaIAZ0plQ7JzHMqet9Pc5F+avwFpxqJKY1enjWwTjC2QBuyuWhYsPY/HAKZh13HuP4
A7iQfnanuiwJ/Ub1EOdnnAb23q5SUsYw+rN24U+WTHn4GcrRtTsVWAeZ3JVe4fs/bFm6XGOOT7bX
CH9hcc8dOA3kfgKqjcMBl0dI+8wuJUsBcwMC97MWohUDTVw4k0KnyxQgMkPj46bxVRayqskeHg0S
NE0JGYr2jl0UriW0IazvvUKtaLCfu5Jm/GWAD4HYdVPm53jdMn+GJZ2yh0U1iwG6MySnbmBtHCZ5
HkKuO0U0SvLZVeUUPI1dU5kygVy79V51a8nQ7oqwisEiyaqW5t9JVYIpmM2xHFRSDZDBb1PYjUNd
ZQeZlVE9QZ5RWRDkg6CI/9C6qOhHqSIfpq8QAZ0g7hWNrfkdVENlvkQDXu9PxGGS8T0YsDsF+3qA
eP4+gsu12M8M6/GcNiyPhi+WwvELzDtIxbg06/t+OLuybJhJhPJgNZJAPWEwT1hu2vIBJ31q+QjN
e1qr1COzdn9kPuSo0cM6l8XRdp2Z5gQD2wMxCuPYevjBhbXz45LNWNwTRwcWYarMssp3RCvSnLoe
LhIZTABsw39p4kt4MTCl+ulRwo+jOgJkHMQPLdwz6y+AXRH1MPS67dM+qJywaZ7jdPYZNKViuaOm
rtW3bJLx8JXAKiOGR+UkJxBul4z34aHzlpo/BQ1kj6rE2ay8iOf3WZ4/Lo0WfrgrKajLcRLykPtH
4VBv1UmcY3MyiYX+oi0TnNe0eZ5E1OEyA74VvWubG1SAMo4/ZwWnuvwwI1Jkcd+r2gh3t2DjnGwa
NI0GtCGNJcv70+C1sE48SFY1fZu4HFCgb/Hc+d4DVkt8S+pXrfFeYRAUWEiFGc0g9kGLrj4uFvVH
kAqVN+QX4pc2PCkCzwbJgrzlG1F1ZE7o/hikJNkFEEeH9xycT1/gMGG6OcE+H2LfUUzlLvWgk4+V
E+4F4a4Nsro4iqUR+U4P4ZRHJ9gQ4MwtLaLBz334HuQFg5JqGHlfxqEJL/d0FQs/zjNy1wPMFWD/
DicBf4o+ur4GxzbpfCSySwKl/AWcf1i9sQPWejV/j2ujaBrzfMrtqSpkjkIzHARW+l3Gqnm6jYsp
EOeMOngBJgMFsnZMqk4BfpLUXEaI9jnyNK7c+zaMmzbpqQdsENx2Yl0ZZEOuGWDI5lq2JI0U00QP
GMx5fFIKRyU/FW8lEwlVtgoxFELIXVSyvgO5OSrG+siiTDc/nQvasNl32l/qxM/h7+IfZO4v3wRs
D38E+FAojKmZONvuahrxIDi0+OuCpxqGduGZwlLI1EcFE0B+zODPUd9nTSXVo8QqYHxcbjrYXyTj
mJvmvsihkNulHq0kXNEExYIOs3tpcQvneQWMl30zm69hQx0cd+Kx8298pviJ4DozBqdfFKFF7jk2
eqoSi9SxhtqmyyTJUldY+ADdQuTIwdmU03YkD7qCaPsR2wqLd0g6XUZ3tszG7AkmMy58LGMkquUu
dk0ZvsYQack/yiojak5UKKZ+2bd+9GVyQc6f9dCq5RtdAqQWadwUkQt3g8xgDpUKMc4LjCoGrs2H
hZBQ/4iitp2ixIQeZHiSCHbPqPzt1JDhg5N+f7LQWEOY1tRnFgaWcJDIYSYge2ykwCazItDAQkS+
/G27mLWfalUWIXy2l6Dtb4MiImI+6KEKIWw6FFHh/ZQ2vojQy7CcsymJ47bIPnhIHvTvfm6Cpk/a
MqfG7gIGV4QgjXMPIPSecK9J/H6kxCbo6YlznFOMNfugkZENvyKrkRFDIdyOUKlZLKvVn3pRutfI
Yonfw+6nqMXi7qvISbpvBCSzwx0QNcZNRxZK5hdJnfUCi/nA+eSzWzflgX4ATqj3zoFWefVlLhyB
F4decsLBYZ7LUYtbjgXXtffQdFTqo9dWy53yewEVaAWZ7OBsx0XU93IoZAuUflY0tLwNxDTQ+ugr
afPmpGTcND+7MEA5uIOoC6mxjwsdjd2pw39gtNRpjIy5qQogIRekBHyAwyfQG6rhxyrX49jskc70
jUVVMLKuPMLWllT2LGbeBTAooWNYAkcyw5johCveRi2pliRWI3xD5h/eUsD/pil14XZIr5n9KPRQ
hANcrrI4r9LZ0twbd4TCj0Pg1GMI5zxdLolQviuWzO/7ZBAxU+VhKcUEW+ByzJEdJIOeFvguMVyv
QEINWVKnfi2sg1J5KkYYp3wBuL2tXwIQZnL/BrkHneweFpe2hSbGVIULhIJVlC3dregkyrbbMpp5
Qw4j62nUHAz2wdZ+LHxKlxBniJUG7xDfY/MQfhCMuiKB8E8v7uAyT6zCqEBO+SnSU8++LKRpMJx+
1E6/VSGDakb5FjfsMOM0D2L2YYlQfe2HKYJ1Eh+lEgmHtihFMJOpEfBfMpARe22CDvu9UAtSuJ2w
ymMvRE5F9VSMqq8eG+VL+nVsYCR3LvsxC/xDXE4ChRk8y5go08ricpEnFfUr6LrA8gsopWQkuLmO
drD7LCu2s7rrJ7nTmQXzhjNrhjoZnGf7h4o7UlEgswyvP0IRIvQUWEY2tGYXOOx8eg910RHFFLzs
cIuygz3OKI4Z6yMzJVXmR0ucjnqc+VeLlWH5VsFHdvxifQ0bU7Cua+1/LlQZl3ZP4TuFtR2CFhJ7
+mznsbyTUbWEf6g/hrlJFkS/gVRxTVoOI5XI9zXEEYcga8InClepeEpKaA3OZWJ4AG+ehDsTl03K
c2ncrxD2WYBRLRH2wDoxMfP9KMG3awhBESjZFwR7VTDKV7gu9eQjGS6Ku0mJNXkXwv0Fe08RyAxE
Lg37pW4Xj1HsdAKrarii75G+5cvrtOQT1nGOUsTckYHlWfcaxJ3KCS4VtZ79VLvcoe6a8zIPdTLg
7KCNHxQut/pTE2KmMSCleE4++WSuex+fGvELhxEJXf3Lq1tYd6VZZ+eKpV3pgwOCvMB04lOBraNo
UjhTKZgQYZntxREiJJhWBTxb2Dd/6kzwtJAK1QGFExoMGqLYVjAoD3UHl9RuKach0bKLig9KzbO/
mxkMQ3SCwog1d7GLRpS1cslxHow8itLitY16zMSE4xpifixaUC11MsqQeN9REhlxF82yG6sjrMDC
5UtphZSo4pu20C3sc4qh/xKEbTOOSThJgSKsavmFTW18UnjfRQ3fou9Z3HomeABCsPQevJDmRQfS
mfNbnSe1o7BvSywIbmM+kui5jpoChmJNsTTLR8zOCet7kQPfBjf5QuAs4a4JdOyHEPKpa89Lpm7i
vzOvhGPfgspmmNPOb2ColAY4CaIot+BGpuOUzotz1cF3ZC4npG91I8ZdrcBduquioWrh3jO2o4cV
oQtyePXNRhlR3Ne1FT42tzYbpNmbDFUZ2GZsGXKbgoaJQx5cz/oIpgS2YJb84p4XFUPazFHrHXlh
zfy59JcRKQ4Sx2qEU5bMn2vBaoqEqslGZMwTrMPoLylnQb/mmCz578zAo8YhcW/77rHosdx8jidA
Kz9JAlHhMlX9QqK7OghhDoQSmBh+9tvlwjOF+YyqUNKTUaKiktS08xfhEAcf+KB9hBUk9YGegglg
CGU717R8uB+k18hjBLM7Wid9MWb5DZO44HysltZz8075AsGbUtBlFUlQgNTlwxDCr6dPs5mW870m
QxB8DmocAxxpB9uwYpcXRcCfQ6WW7BHQzSZWO4gVd8ArwIgK7SQL4UPTfjFSIRFJyYz+pEfRdbzB
1uk76CdJY6w5T6gtsu40DM7irLbKoOWUjMwt5rTwfpoZYK3Q0oMRGCkz5KgR0BwXh7EFOneHAHbz
SDzGxp9bH/EfRP5Xwygcr5JaaJopiCjBIi1M4erEJMXpP7K75z4ChXRI/Wwx9U/iN3HLdgV8mzzQ
Mb0wuEj4Yo3pxqSQYJrj+KjC0ZxJw8uJUQj50r4NXhCDXRnC6X7wLHAyoKC3PO2Qu+I2w+VGPhrk
CzlLGYCJEYRHdO4Bz98i1SxfZ6zjy8notiweFQ/J/G22lWXJxawuRG4Irb32IMaAkSdxSbLnPaj6
Wn3NoVVpxKMfZxDO3jdekzvv2JE6zmcYS+MWK9gPHRtYfQjgZsHdMRzpOOMACcVnbZIROwbXtzUR
kFDCP1efkUpjc0rbxqhW7CcH8TVyjFB2sOJmITXEPNCN4+iGnXMjQZ2rJGmGMkUOOQ6fQK0pfP0C
ng1UMpKK4Qi1vS0anNDJGw80Ddc9DygMnwanI/7IETcgXVFPIZHYwY4NTELT4cCQn8PYOI36MMpB
OONSjBluUxSs1uArp8r9ROeySrvWAGALCEsBOUgmMS51ok3b4F4tLHrvm+A0OAjeP0+B77K0oGVF
f3l5OY19kncK+WMSNZZRfWtVhwoZq/xgqicB94z8RwsDxObEMYmyi02EDBFoZW9h1Ifv+g9H57Uc
qa6F4Seiiiy4hc4ObW+H8fiGGs/YJBGEEOnpz9fneu8a290grfXHFpjx0FFv6fyeB2YafvxaEZEL
uJE71gttsMUUQnuPWtJjIafKO3D3tVl/MjYLZfaaBdXSvS5ajvVfWEZLlQDuahx/6rGmTSzDWSlf
lQxsfScCbr54D2+FRnHfdLW7PLrcvLxdcTyOvkkoEK/lus88e/HyQ8cqV21pTPFV/ocg3CDi4+i2
sBzO/MKcoukc5Kt7i7uXah/4VetSHBmjCEkXHYB3eZlb8PKpaBJfduwH1Oa1jtX6b4y1c6mSzsMh
e4huKRrwZ2rrjn1tbR7YmyxUsKaSBYjVyR2ZXRq2CnUdZUknCgWzgjRzoAYIN7o+qaD5CEJ7if+z
WZzLv27DwfmfssaGrgnBRlA8+GQnh+99m8X5P1VjYUAbI81MxPoCPBI/A7hY0y8e1nZ9YYL2ogca
SraOKr5q+VNPXORZoqppi/erAd5TDGZVbD/kTCj2KffEOv2RdcD948rQyXZxVcf9rs8KValdtlKT
mYTsJ3T7LsAo8glWrIyWX3nAhuOlfLdL9tgtq7vsb4Zem7UtaiWBWvjG1+HHDGUIcByXZfjH3oZy
eSPWujJrGtucV/MlcwVdUqmYqjG6cPM7L0075mJHfaJeEzUwAydb4ZR8sFVW0sdqG1ukVssyeZ81
w6IuPLPm4G1OyceS36Dwwl+pG80pTS3vclYOfYaHII7IcZ1uTfmDGxDydtLVPo6t7SPL2vqzqCa+
qNoo37qrFaElXPSupW08w0SGJjIeqK3T4STPqz+I68zueOf5Zf0QjD27hJ+Z9pI3vvATNxjGz3Be
ordsa9xf7Obh38AmjH0X29N0GiTGANd4FldV57THkIC+Jl046sejIUnK5hMtindw/PWlaQK1ppka
3M8hWKfnJjDmvrczChvVQl9IMmSLN6RwSuZAmY45FF7TP24UlHj7uQrm72oL/PiFLrYg/M8jMpIl
WvVOBSTe6Wnf5n2ldzR49n/G2B3OsUeV6k5m9TZS47bFQcIl3n6B6QTjXxT7N+pzAAE+AB/2/a7m
ZQGCiGfVHdvNiofjthbOdolGonZxAXY0zLokJqokNllhX3jtCCdC9UFjYjaq9kMGK7WkHSZ2AIew
o1xwiMWwc9d8/Tss9nrx/JBZgPx/GjHb2ahr7HSDuBldgveOxJCvloJGhzdf+1Wac4eIvan98iOQ
doR5VeRzkYyOippHZRuSqj2d10+Y/SkZXPyg9h4o8wxebNIzt8SWtWxPzCjeQzbk7lflRBx5xdTE
F0/zAic4ZF2QrsDa6K9tZgpZTwOQkdrzIobOLl634NHAcoWPwVSTCBY0kgZFdxnal75dqzLxRpfC
RQ9p6sWqxgrUWjL6MXYs3ZtZGr5OgNYmTttyqYIzuHZWpbK32zHBPpar1DEmJyjVzc2Pv3VmuM6V
rXqalbX7iz1k9XdDtGq5i+S2/qLwcdx2G527wW5kmakpPx1UcR868eIdR4/B+xgHpJaCywjsoJRc
mIXW3oHrj4N+W2AqprUI7oArDQxRZDsvjLfcZ6Sq5kyYBTXiJ/+GdtD9GPWPOggse6cQ6MHc9K1n
EuICqRtfLKC/NHNnvnt0AUhyAfb1n3pcwVTycnLlAYIx0OfJuOsPeFxcXaYKQ+xpyBWbVCuqannI
rdtHBWox1DtXtP7JJ8i+ToWYxNXzg+q/eskbc3CbiqdW5DaboqrCfjlPTKYUac7+hHWjXa1lxyHA
/xN3tey+tViL18gPtSKOdB68A05x+vhiryyDQzUHy5oqi6q4S6SW4d7XPCingglHPdODEDzKqIjC
w7yJ+LkxQwE7EjaM93FpfjsV8vY0UHN51/sUoB7lzM1/IU0jvF3ige73Izd2nPq2a9o022w4C1mP
ggrmdt1AW8nG9rihcZ+8EyZe2GwP3RyAuUmlwC76rXqmS4LHf+gq97GAMqNG01uHnYrr4sZzWc4n
WC4dx2EYaWfv12op+fC45ZIFFuzVmTLvNe+Lbrqfi9FfzhFEqDo6cK6vyJ3bK20NQfiUezOvdo/e
otqPbIH8cOVH9bGXRhIhs4XbNZOSv5uZSb+68yKLZKDGzfllmtj5LkQffi1lWGTcdqZwq+sYlZQQ
gHiUdloy5zupj4nNT1vl0kXu1O1YXkAy5+y3GUzJrtoz+L9qIqN/pJlEvyNiNDAXzx4ouwWACvoK
xJCYmUdTUTcNurjZ/mvgF7CnnTPZ4/tsiZlLs0cZV19oMF0h9f2id1J0eWOxG8e8kIkroDp3/JX2
+t2HmdruGEVc9aTh6yClBm0F6QyAPZ60yZs/2cLhfAQsGZyzzf/jJ309rOt9uHhiTBvubLGb+NVs
Fi6VZS8r095KtSSoWTJ4BaRHM/nBY+NxnrOA3w5+bsegOcnGX8w5t2va1LPb4bXXOqo++y2qf5dM
ecO/uqdr45T1pX3dFsWv5XZkBCabiryrM061SVx0DPc+yUrkRWNwpAnYqj6WrjDXzl+mDyyjLTt0
bHWM5tPi+ccwsovvRtfCpGaYKMrepIdCIUeonA4hELdTrlacaM12kUa2py/EEpTtgbgA9W90XL8n
a5dK7vaoBidYGASzybmMBEr8kwiYnh2mIj+xFUnWBx1B7N65qJDOOdt4+7dTUOvs1YF7hxVN/7dq
YMxDSHN5eKqbMra/fDO5w4efl448ILqLGFKU9B6oPR6pMOMCsnbUCym5h2DlGrTHmpuboQ2FDvzB
8jes4BN2lP+yeopxsJp/dTtHzT8y1T29r5t2TR1icp9rykSobi6brv1vduohPNbzHFYPGbGV09GC
qihOixmy8KRCNtfU3exVpBIT4NW2h1qd3AK9waHb+OQe1oqG5RN9x5t/HjLNPzkIfPi7sSpd+96z
pkrwtOSIBeivlc3O5G693Wc1Y0uZsNWX1b4OAPuPzCNhmeZu0Lf8bq1+iuq5/uuwv0WXdcm0l5Yd
yhWm/rVYHpolAkRF5BByVGZOHF81Y7h8pZK+xF0g4qJq5mO5biYeUt8NMIkbVHPqy3UEDbfgyM72
2S0VD49e435N+iHS9yX3EMXFw5B9lvAVVxukYbiLNsN1MXWDo/YOQXUV+6SKcd5UJSzdmDpkva+Q
NK1qa87lKGu7n7F06bw+GjLQho8oKmrdf6zGdyt5XSj8dOf7Udp2X6G8jlmGvO+hiDJGG5iBwr9I
y9brTM5N14glUfipqRRESmiVy3XuZOs8loGDQ9IopEL/pIkd8cCiXTPQRxHAdrhaW5dGNUtMnwTE
gxRX5CNWjBEG9Cyt6pZFPWKqFjsmGunuxuUmeWfrzd9pOh6W3Sxj8Lswznyu9NwpAIJdx2vvqA1C
UWAXteXvXEUS/ImY4vipdN1NHLNp048uz3yxD5Z+BbnMbctPDdwIAKOpaDKH7i9XYBbW1FRPoTYn
R4q6e2rRu49J5MXdO+v+chWbo/5xF/gfdjzK7bnpQ/ZzOY496tx29frrJCSus5rQ+JHnRaxz0lV1
Ye2HZhRM9NMyvtdMst3JjoE0zyt6GCsNRk/6vNp0xO/yWVSX7jZR3xUb3FUqRdC/MHFl2b5xB9F8
mDEauUqjLHxB/eI+6c6S3l52QrhTMvVlTIGZA7HH/aur9r6CLl44zQptX03r1s2L3srujFRCNtdG
3zrjY5WBfMxBk80nZJzkJGv8BpOXolow096JBpeiZotiBTQRwt12iEV4KyheoEyeEVUyWonQq/ZV
GObyYSwjhCLTZHMV9nlJH5jOPbdLbohSfe6x5UNE85VVe38kwnE3+NKp93lbOe0p9NCn3G0kxb+A
X0Y/ayXj+3qyKbnvFgqpnqpahL9CGujq9wiC6rvy++ph6gunBaTIXfvBcgRHcNLzhwAAZK5+3WAb
InRNq7fdt82tkVdkNJcdaZUpDAhDOUcfsh/87bMVWZAXKY953op0dnW+7d1hzK9NOwMg7+fSatpr
DH+e72LRW+Ls2qOR32ySU3xdbQLvU38eOePgj33zgqahkO+jEEg9WhQ74jCuZeAmS17G763dxP0D
zO/yWQzWtB20FebLW786c/1Vx420AaeVsJCF1bOI6O62Gzd6v2UA0B0fuY7zJ5yr9sr0N49HEKsi
eqJ8CRvxrtkyNcHgxqTxXhc43/C+9o2B3FzmYvZO81LJ7sxKM7b7zRdFedC1p1xyGLzZOy6T5uO2
YGOKI61CDH/urEMv6akQJLbLhWXf+7M95DsJlP1mKFwXZ0hYL9+FsTt9hGoSfzmRXAbcIbLGvR74
5VLb6sczWgNavQjA3Gv21WzPFtLHZ2tpM+dYIIah3XMyUYUGDtmHVI+6F2bbScLUzX2kMgDkZGAK
K+9bk6tq3w9WPuyD2c7HpxnYOv/TsDhaVysrb6hhBwz1oha13Fnu3D+WiLL+YPayo7SbZ/TWk/bH
EVh6m7zL6mXbSA+62cQDtxX/NTSCB2ljInzwl7W51r3Y6GVpsuHZ9uv44i5RE+28yna81G+zan2i
AKt72/hUynTu82LXexr82GLO+/IYmk/Ohpj/T8lT2Z0WNmq571EQ/Wmi2X9FGDLcI6uNf2InH19H
M4TPPdqZl0Y2FHdSPWN/0KzC2DXP9faP7Q52ga2ueJoJ33nyWcV/Mlm1ORh407+vZRlH3xVbt3dU
bSCcFFqRRRy4Of83tyswpOm38p6aQDHfQPT2cYN//ofKlqEtQxqzIwaZDWNCr3OOGCkOuULJcCIh
boOwWHTY2d5hpu9PXUUV6ckDBo6FOEUlURUOJO2SQuyojoNlg7iymbzYuFZZU2Ph6Pcx8tdfecz7
dtPz5rtRTlAEfTXqIxWmVX3MJzXPu9hf6udopQqKI9W6m8Ks+iuxKJ39cQFlHefcztAHw+qt8P3n
3mYq20lbV95l7PQwXXIjaP1ethotSUl+l+m7+Q3A2t+Pjtf54MzG2L9MyYFJaY34O07+4BwyXCND
Wm8ewzVjYrCdbN9r7dQBRIx3vt0j0ciR08ODTDlTADyL/866dQODfT0O+yz28jDliYtQvxRLv6f6
fYAKBhN5DMpymPY5w59OSRfogsPgtaa6NNNY3he6lfMht6S9AwCcQPiLYVt3W+/m674OyzqHvA+3
4ARm1b2jIfRAt2fT2EmGVojUGdMO9/18mwHBHJHjyYh1iTQRvKyRDO2awXwIg/2YieJJx1M+pfxi
hZ3YNgpov5/zf1T1QCMwWVOJ2oWtO+9Wf6HoGHla+QKXXV3dPmqLR0hkpY9DqbzsgDCqah4W0Zvu
ZOgHPeSbkwHsK2aZKB6L10Hw4LlZvD42c+wW5I8v4uT2NrLxnIDwZxlM0yXrKufV1Y477wttwSWg
VrHZuPTQpCRDFXXiaSPv44awv8QQKF+dQD9z++yLcG5SqVX0xsko4OG3ijkUUIoiEHjGP3zNoNkE
GoafNnVBHaeZ4KFrrXZI1ht+ufPUvMwpNEHspE3ZBg+j7YoEP/xy4isF/ZqZ4asZCGGycsEmARDg
J81WDtaNKBUzSy4rJLkLHnM75PXRoAvh3lJW6+zyzZvrV3eR8l8rhuK5piBl77YA36laYv7erq6q
89JYw24cqvmNZaEd0qzcoEStuqp/mI51dB5Rug27fnCr4xI34ru0o0ieKKbRhLy1GetHYWm9y5rM
D/axdHSfuNyYzP9uVj04Dczbjib3/Kwzn4PVpvLbutTZ7EUXwMLgQbtN/dcKY6VhpGxOGNBOa0yy
utwemkJMOlmJxJt2wIh8Ox4xQfdRQIdQEy/rPigqxuRizm+lwLHuH+tcwK+J0vwyRBruIO2t/5ZM
2K/rHNaXsmjjd98BZ2LA9te9yDJ6ROd18P4r65pRsW8R9KH2CqNHQ3XjV5NJ4X7WVbZa+aGpiJM8
5bk3Wc8mR6GaNrWaO7Z20NZDoGcEkGFTliZduXOnI+ALK5f2+r7kZOcY3HGEOeYeYRhymqCMhj+O
rkEF2Wq9VHUKLq80USjvpjYWMLSt6D5nyrnPAfRgwf2ISilxO94AjajE283oLO6aKuhR1DRBeQ/4
3v81QeccM6sVv7cKugXktS+aw+oE0FhhJLNoNxmAouNqefXHkCMsSmu7r98GMIUiiXyI6ET3Teu/
AEQHd30gSno+Ld6TBE6eP6JtoOgOJVEZ49nOWRrZ/IS3/XC49dV/9CHZ1MlkUTXfQzA1w3FCWZkM
YWuKI0JrU56zddDTg7aK3EMX7OC69Mka+vbaHJpZLeNnVOv1V6EWXDc86/TR+PFU/7SlmcPEGkrz
ole3E4diqoh7WbWVP8taKLIY40C7O5INjHcyWs4apFaabtcDhhnU5rN8ioPwFscFKonCkA7LRBhO
igyw+CvmM6p3ct1mMhAatFKOrJrHaNLNi8l88eFNlSmTnBFbpijCg+FgiP+kBHPZYno+nM77iejM
ZH4ewvVvvObmV2kv1V9X5q5CNtWyFPR5Nl2arJraQ09H63IBzbhphkpE1o8ILLzUEYESpxx79bM/
W6FmbnUBl3tjz3ySjrmborj9NXhaxPQsr/Y4/S14MdaD6KxQnG7SiDvCOaaU/rwGmSE/BEYyR/4t
lrBP52quL8bLYvTiwn3OOuHe9Z1j/fa0Ze19HxZ+blGsGv/2S0M2E5/pT6wcZbm4KHpRgLKNV8Ux
jyuuTfrij7AdgtF8KSp/31YoFEKliA/N4q39Gsca+M6KjT9Bu/jjp4e2zT/2yzKyD8km3E+WIKpu
2362YHZgOVs/FucbsiXp2pTWmfUYGb8ZZi5H6Dv3EdV++Il+uReHAULgZbIW95NnwL8GtiretRtk
hMoWGkySiRbFEKfw+Es79vDhjvba7iRk/24UEiTGQ3b4tMKo7qfYQX1DjB0OgVAXEqH0XDufXVEN
5rHP2BqBbcSGC8Xd5n3U86MBd0Pvq9769WUTHK0cp3yTa+BMHxaSyiPY+QJz6a73wZb3d1UQ3NaD
xu/+dMtYfNdEPXwOI3hj4oQQ3cladoNJpbIcKylgYA8FApy3ZerNcHBtt19PiFT93zhE6iRE8pWO
jIgkl3NXH4C6y3bXqMohgrk2gcPntgZceU0+frmLjxB0tddsSI3bbM8sSMOdBgi+C9bbkY8/djfB
mSLzirpdLkew8EkRVVOvTnmHkmeIUksr2e1xazMOhjEGi8mF52yDfkxKZGNFOpvVSlSv8z2fctmn
7TAOPKFd5//YXh8QJK6ZY8aaaLyT07resHcN9slk9pfgI1iK8HsmzONVu4v5jeuifLxJOOak8Vp1
mIHMFqhI1/kjHRSeAt3xUydFn2bOxtGl6uDU9IgZFjlkzBWGkU9Wq3cJqli/czBvXqI6kR1zQIkz
BP4Mz4taakWkWTpE0SJU2WWWqbiqxEqYRMRZ+62RjI2JHhVarVtbc3xs/RtNgGqrbxK/aLsvf7JD
8yDGTD7iZMk4561w+CY1pGy/kKHoIaEqc6nSjJ/2sGZ0pVqysg6mjpydisLmwSC6jY94L0AZyk77
r3HZAGpm+AmGRCOK2Q9OQ7B+xdhAinHNv76sCo9Gv9ZMDb3Xm/tJ5qpNgq0gTdlp8nJNa247aHZR
jq8AvNWf0EEmD60FNj/GdnsxvQJK4Px7rEn4e7PajaN/zFcAwQrOaN9LOb6Vbt3dFWWbPcVIIl4t
RG88eHbfHAzaxavVSigaa6xOc+9qIizC8EvFN7g6CxdUSO203Jeey3G3FvV4iiLcDGne3rprZtww
J17Z2bvLzeB805rDUzVw7rT7wnMBJEd053vEGeCkTlivZ7XO0ZnhVTf7kNdOJ7UVTP98a0MDESph
J5E1mN+zyh03pRtD3jms19w/k9zbXeQfwNqXU9AZJnVKRGonJY7B3U/M4H8DMVrfMReWl5q8qqO0
BeabUyxLMHW2qpnWplqhaMFXpd8q6ZfB3ppdGqlNaOXfUCn5j0+B6X9FxsL9yFbCKxWpiVOhCFlI
G+nMX9ynznHylP/B/e5XZ8Vf9oYUsPpQ2Vo/d/iHrKOWS/glI/bYRCPVRP/ZRH+XBhvNYaH25Guc
V7k3EF0PTmeXxaG0FnDuZSPnaJcHi3cuZ86dJOZYSrd17k6Dce2r6jwzpKJZ1EkjTZM4ZLvc3smI
Gfqs23y6dIuM7mw0LG9FgB3OqKYccFguRQHXLe2PSSPx6D2qnfXcmDvPXrs3dDPyd1EH05PUPXAj
PqsTeo3gtYDm/w/BpqHqwNREzAxmjO8zx4uyYwdzrVB0NzayqcjmMy0QhzasO3XWpsiEtcv7PkLb
+C3r8g5ThbMr6iLeLRRb77eMOirjzhyjY2SqB6g966scZn2Tl4/uAwd7tFOBp86aIGAnnZex/unc
Iv83NpHcuyHjOPsYiPHMTQHEIPQpRr14AKi1LsBSaF3gxy2XFIVW/R62HFywyW0/3m9xrBEjrxnI
d0ecT3R2sUBxeIF0vjJmjxpRSIy4YiMPOrrkNdMS9Jkxuzwct39LjsADXr3z016O4a/JCdmG+eDm
B2kX4mpnLSI4yBBgFo/poU4CI7rqaCl0hnejgCJFMg9b6FoLHEkVjCOJDF4QPqumUR7uDjw59ujN
/kn6dGQzNZRDuxzGjncWV2YwBxc1ddvz5nnuswcOctCIAIr92qJHT1bGtJuXoqtATz3PvmfByKk3
UaMXvm6TKp1fmoEy4zcUsC9WVmXVIY7d8ZWZdbmPVjZy7HugVh7rlTyUwrNASlo+X3+b5rcARBrh
DXavMZWZ5Xz5axwjYQ2t3+r/VhdPlDyYxmbrgHtxZP7GPRW/lyWVlJjdxs4SRRrU1U14xLnrjQ/o
qcAe0bCbEneVjiI6JfMyekW2XOinbYY2XwhSWlDClGrumf4EpbxDqhrF1yameXpyi6x5KYAdn0Vj
d7umibv/pLLdFNdF3p3Y+6cHx46CL7vuJ+cuEP5YvFF/bL8Bj4tw32yKndpYceCeqZ518PwBmnUL
M0CeFc7FL8cxJOm8mHA1zv08rXaCYdZZtqReO/Ef7kDpXYONy6fZD3NNRDbKKpmoQpnnMEdsS7RL
dV2GpX/A8MCFlyGK5nIrom4PBOYNz+gXBFGdDYqo+N7ZZosubkp8nOrKmMsEVW0zi3KcAWymLXBb
nHR8/jKlvrJzdpmRrjk2tb+V2DbNXB+tiUXwZGAmXHjVCnWF6hydpxYTXZVu+daMB0RmHRYf1ZKs
71bK5o137HPph+0zvz4I87gh306K1uYXyFyqi4X2o4+A+u4eR6mE/p8GUUScyXb2GXcWK2azbI+6
tfTFGuP5qxpKFD5DkK3ECqHFKMnR4H9BaOyK8jnqPW5ze+nNFTPZagBCyGE79jFOosQRHm5t5AXh
N1VzMBRBVwx34RT9X0uCISoNWsM/jkZiiulnIEMgGWyeZIKqV6o1ObKyCGrObREfsmz3iSfXEo0e
0oo3zIYSJJr5soP85dO7C51W/CV7RZ4YUtXVsSYL9uj2FrcMu/bJt+yF2yL0zF73eDQOde5heBVc
hdmlKOz5gGABds2K3Gc9E6pbQioeyrXmUXGcfntETjbcccLm57aGNdnJzh6B/wfEsandW/IwLWY7
Ahm5hxW4/DGMQJk9w5EjBarNqyq82YIWm6CdX6ThH77oJZKvmMHJidm2KihOBV/PK7bR6FGrAFat
QcpzvwRx9yrmSj+S414hnst8vg2P6vU3S8IZJ1Ce4y5DxsX8x71GUwQO1VNoR+GUekzX9yXM4K8O
OOgpQhOLRpOB8KzpBL5Fy4LndrMqfgka1B6cPHB/e5WTv8cjahvmX77sQgbF74Un/h5IYfmceAKc
nTtNI3JR6C/sKDzpOXBF6X5FQbFe3CEG80Neh2pXmQ5uALjOeddZhH2/9jvSeE10N8usfClxMR3j
TcHpGLfHkgmfDlHbG+ydKfx98FPorkG3OlXxfZ/n1vGWUPwLdQaj2eRGv1ebjSspuh5Wh+fB+bII
sV04kafxU499fJkLL7wKUzanLl+yKzBzfI9GLHhqTNwwsmBXqkCiB+vQN375Mg5Rcx2sPjvW+Ll+
xuYmKWnB7PaiAnRv8Eq26AVstETaa4GAgmD5G7kDz1Ld4qDaz+MtRLyCvGlgaQ74huv6t++7o/5P
2yPQEW4heXJCkifLEBkuPS2RZ3b+2ASoDmqZR/sOf853ANeOnBPj1aHFdcB7Xm9PDfLbR8k2nLKy
8mp3nhsQuREH8htXF4qDYZBnEdntMQpLtEO6yT+VjSzuREx//tsd5Y268W7D1wyPz1JQEAKLPjK/
s3Ot/1hl1DVIhWz7GmCcOlo15oadM6119ccPq/Fc5xn4yMyZn3AZIQZMAw+bwEECc71PzYJVPKpD
N/FKB3/jgJc3voAWbM5/TkQgMydNz3wJmMTO6Habp46NL6spwUtZTHttGyeG+lKe/F1V3gyTHYZY
2kS4xh1J1KWFpWLF5JqSPlr/QYOaiUPUSKl3YVSYXxaEqHi8ATIczrGKxI5tfqSPaZyW6JWVdf1x
pkXD9nELxj9qtoblRMkDMHqI4yyprAEL8laXpTjFVlHieY2jQj7qJmDw98OIWKdtuElAc2Gi6ez4
XWWfRtjpS42d4rkLVTDBgg8bh7MTRf8qOlpVUsIJBEmtqjw7GVZjsPEsRL5NrQ6yoRYb7wPydf+f
Vedx+biJJotpNQg8LqkYvW2C1luxCFFAvDyUgR00uF7C+YtSBImeXMsc1wCqiOEw3YYCtJcznzFh
DYBYEyOel+BacHZiayJc1NM0f3MzTtM9DIDzLtaADapCCWKxQmYVFeo6fl2i1mYjZUHBZrD672GL
aRf+CHfnsW0JyVDan/HurzWbhT/12T6qK4x2W734DSBHbCNG9SIre2kKsn/mTWFHK1k905tKe0pX
UehXxsNiOaJ69Y75Stf5bgWiuHL6lBI3gcjqQ9nZPG5zvgCr5YjkC8iZqiJKWFfDgLe5K5pU5AbT
UhTL6g7iGEanRQEtEnuOwtO0qRvY6dzWFoWiIe3s2VOpR2LAtxUNdXQt1niTO7WI8boiPn4Me+Wu
R6UBNCeFUp+zccmavdvjokvNPKBNzwmmReXEP/0ANMhuuLm46htS/izsaaXLODsNIc+7WvO0ZCpy
9sBuvp0i+Gi/5x7kuWeO/5xQhJ7m2B9/omjqOV4Q7/5RWKLCZ7frm+8mM+tvLABNf/RXr1t3rZK9
eRzyFvdSIcUudoV+mMcZb2SRsXtba+WLPM0rCplPzCQwjhx0C0gToOaZEbXzv1rVx/9wncDxcUnH
fND10D+aqKlS8o27Mlm4bjhugSX8VJOhHXyg0gkoYOjCUnUSuGMsbq7JVREw2XpyUb/HrtAjvhHP
8Y85NqTyHcsCNHt56ThTWucBUZkc8nvUFkCBfAdmCe4yIO0mjfA//4xoT7JTR+rmfyJWobqpWIbG
5pvsDJZKkZn/cXQmS5LiShT9IswYhdjGHDnPWZkbrLKqGsQkQICAr3+Ht2rr7hojQHK/fu/x4L/J
n8r3rvNR68y66tt07VwqozSbYu6+fHCuLKCOJZG5ofyGkcfUakzK4rSSYx8byuqSyfxSiPRzbmoj
o4NfSf+U1OFyL/qpcj8w/IrwL6FW36QHDKR2fnOK0kb/QMNMXEB0hCRtd3XsBDGlp6KJrxeClLhd
StGd4Dgk7g0+QqVOaIoZM8DZ3Tw8a6v/o6ON7SOJda876Dw1N27kc6+m0g9eqgXswY7AR8djAg7x
XFSoqtIvC/YtuCjgPnH9L5Kv2yvtSe5Jo6ru7+aIfqkhbuY7xaAaT3EdYhT3QH5i/ugT8KhJM+pi
L43V3qUPlzk+eA5uXBamSTxnuuYMD+neFnHkkpsaf9+5YREdPQaQ1XOzubnLPcn50b1dYN3+xgde
6UOJV1o+kMSU1UGTf8xJ05Rj/pJgbO44c1Nk4FyGOOvYMBUJgAiEww/kafm9Erwrd1wZ7X0yLX59
0op04q7vJ76ghMD7h4XQQhpJ8U23aOV31lIKMYMlPnSpC8dTL4rFj8VbMhRe91Ci+2Jx4V8e4qCf
70LhIKoEWV5qpBOK5T0Wl+khhWAg/tixohSYGhwgnZJ1wmy7EEgLmAFu+P1XGpFE4l0tZ0/fxOQy
Fzb8luZfNGvgDC0bYbtzzj3LMBGfibnVBS8bAyn6ar1DLqVx7IqhPE41ac+3wWl9eSGvjv9pt9aN
CLdL1HpzdnSCwbQ/1JuIqbsa+xrtr9ABcqP2stK8FgSKzB16EZrvEktR3HX4aiZSJoGZXnHPrqw8
iuntDhWWjX7P/TRPT9naJvQJTALbjxHbxYvn6UocR1Oo+TxG7fQYhX6qjyAJWr/aC4ZC/a3nxjhs
GL0pen0Pn+ixI+zJ0Lc1wRMEiuWKY7vF3Upq/cbXFT6Kfmm7sytX752DuK+/XPApE/x4pK5rHOJz
ukKCqAuqnniJbxd69Zb3t8z67wQjzmXggk0vzRjnhHeHwdEPnAwGC51x/a54XpyQRqoLpmss9KDv
8oYw1T8EulB866jXObJFpX8axuls6DNmLJ4b8pmMerRYs3MVaZcdo7U7IfZBiBPzF2/1GId7GL9E
NQYAIcO/HOiT/anUgEt25zedan7lDQr7Exrm4p5yHwo4XuWodajUwl6emWXFjE3C2BqSV643yerF
E161eodIEIm+1gmDjOeiVJ75mW3IxCPkOm9ufIZR8W+6oTkc0GA1ZiUuj3LMIuguTRMu+KK3zmNv
U9hjy151qB/QCgKWedTaBiBk8I/2/4VIPVHKJItjdeteiji4uORT2h/JW2JuC9AFIXMhhjJf4Kx8
1HlfGjA+TVnGdb2rQmsBtGTNWD21grTtFWUxqh+GZY6kx4IBvLgKw8yXzrFAA1qP1vKaJpJROVOy
5L+KKJ64szirAK843WCD75bZ3NZDTmsYQlDvuuQ0Z51Ib6bQGwB2MCjJ75xhMPm/FX+Av/BtU8J/
ZYSna8wHmOfq9wFeWfER94EvPwvoEUG6UynH44efNQLOflmy1YZRpxFtbK/AGPzFXIpAjX2BtlfK
yDl2VlRe+qLywnok7Lyqae+BzpDz2J6dwZ4z2Lt5XOywwdj8KJOkyC5LBzNLHuaWvPJO0l3h2u51
F55Kr17XfdvnYct9V0fSdcnwz0vy0U9+/rWsWVzcJgNlPDQOaub2XE0dT/iE6GOuRWNmBwZvM6fv
mzfLO4J/yLOXsPCYLxzSPmxQH1w3HOIbPx6Jc+96bADDe49FabgwkUc1T612wk/XjlgwssXDH98P
flIfZ0aUwyuO67h5brt+CG5xjEW0pmm9lKfc8aV65jNZn4iwheqYEl5cTgWzvJdoiSO1V3VJxBKk
QwDmpDeUxF7FmI7Zf5JdWiRde0qjuERpjubkUs/OgCkFzpJHhq0d6s/Y8genGGxcL7ky1cjys5GJ
TfHCI4w9iApV6qEPgD/d+6ZcqouL/2h9tCrXuj94Uayzo6ogX1yUUCl/9WlOpvYJ11vR8ph72/R6
WtY13YUoqvwLLmUTclg7fbSU5yYOyc+DL6gZEKGtMI7kvI48dRZDZIzkEhQ0xEfTYE3iH4Nmkz35
st5vh4sd26S8j5LWCkxOdd/H+8kItd5NTTqvDpqyyyyVXfVoU4ymMZ/GS4DO1vTzes5Kmf1rV3Kj
JIinNL7v25o5UaPw4fFUdTielsSjbCbA/0pipI93vqMx6jOVm59sE+JrAVKz3scdfnSWOMZWn9Jx
dh9dxp3rMSFwQr3UB49NXwbL1a1jMuXz6CtmW8HEZNFzEve336Q9bgIVNHK3oLUVR1V3pDYFmJOd
jobsneVYPoRK0b84wM5+e9RanDqFi4k2Hsvu2PQT1+NScdHue7MwYiu6IT8H2g+9IywB1DtgB6p8
SEf44SdPh7Rx3pBnpzCuildGPPiio4SdOkTZpuqzWJoR64tFNtnlY09nZLoN6sVd6P+hKx/vTBqD
QVhmDzE3rtrkI2twi+6TfMY5uq4zq37GPGtfuijBdZjA0aK8rC2iWCf62uNyTfOjyklZACvFcUWS
nvhfMTF/3wBr674qe+d351QYs2yond9yXkd14zFRWeGfK6IbxM7AuU9gxLC1QXNYtqbZJo1LEn5h
CBImajMZMDFJdwVc0XdAU+R7G7fwpkvmtO6lQnt63c7F28W03ICZi13zhZGQvooqo0OkYiCilkRR
6O1SJvvvzMLrB5YfZiUbjG3bo6C3FWim3udnw8k84M2KHmLlIlBhruXoa/JoV01jdlWDXh/mEkfj
zmLoSbB01mlGsnJ2jf4tnHJwW94Md5jvTTTEI3O70SRHhmy5OduCW7A6WzLBSUt63UO5KsGZ9Mk1
ilapWurLRqXP7uJ3atiPC5b200orUs3MWYdlYK+aW7on2UfGfqWdyIIbwwB2OuXJbBMKn3FSN0NS
k38r0aMZSdbNPyBTATYCQmV3aT7HX8mqnR+KMj6TiTukOiwdkUhm6VvFrKxP0ZSmM43HsoKk4wEz
Tn8OBVbwmypwpHpv5y5hjiYbglqdM+b2ShiYZyKHRXXNLUUtljb8ELvQLcwv9ESK6nClyr0oNtUX
mE7N4h3oRbhVLLQK/bBqnfn1C6YUcmmT27lZta9X15P1pcyb2Qc+jOGEORkuovxXt8xjfp+KbQp7
LI1OGDJJD5mZsAgu6bykpwtJO9EYI0XYSxCQ5A2eUZHG9WON2Q2EeyZKG3Eg/FIvF+xZfXmK4k56
qM2jJkMbW+X1L1NJJqNafCo0yxjjocUqVB4mncUKGtiEr6xbXGwROGHp1iKbMc/Duke1RF7Azp+Y
nCKSyyHmsV3cgszbqWwV463CtfmBaTw3D3qc7XxKKlnbV0vre9cU2Wr2cVeQxFBgjZJd6U+duQXt
Q5iuTl05nGMxOOYzCzs+Ajy0YYDBOAgic5MHIwGJaahXymfeYixApdPO33bGJHKbdspfjjnPY/Mm
K2q0o8KXQ6AhdMJfpDj44OK1qfDMCQ8HX50Mrv4a5kLcGeGr6dw41qjzMKLHP3L0GHfer0O1EJzF
vlDjKA4TcfKUn+KGd8fs7zKkQl350TY8OCMsjjseHN0yds21fw4h9A1fBmvGf45EmWXav5CRTym/
v9YecBX2mrjxLqpbyvXdLfSy7qfBERFxmNxJE+6nUH/PNmunG2I4i3uz4rT8CIde5XuTIEJcKsLC
EuqR038F2Tj+Qu2k5+hrJ2qIpxZtdVp9Pc3npepakjpT8to3HuO8EQ2tgJrFhBZaUt59MmAN/1sl
JtK9EdNKELGbthSnz+hjScXyVVsL8QWlD39bvklvcRk28uCvWdiQRVVS/UbH85/FnMfD3aZBGVR5
3eMlBzG8XglnBmcyvc4/YnbetYN0au+BRxD2NhpzqPFXpEZ8QuiZRYmlugjGWp9CpvI3pshwV0dV
ZpuHdNC6oW6qSHYlcRNzqbKvdN3jkqY+HXuDUoKGKyBf0U1vmB4OwXt0VnKTKI98OQl5cnvl3faj
r1Tjl9jFaYBBDXWJK62ne/xl6IhIZqAuZrt1aKhsu7nmf3LfFtM+a3X7QBJZf3hOtLw2jvC+Cyfy
/8QRWts/R6hkuhb07+T+iIuX9ie1FeWIHoB8nTfwijqQJ0zw1FYerdvS49K5lA66905hxT3POboe
Gpu9jVanflROTIB0dmUZnH2gY/hZWE2E1TRywxTFeODeC6EsXcc6zNxjUfrik/Q1kE4Gi+LbS1Wd
nHJGBf6ORpWDsKDmf0ObnC5Rsap/i1T6OQY7dA+idPnPKaiLdiJDfNxPWwBul2chFAJ/KFPIkCBf
7uUarS9e1zn/gtyZ1z0rxZPnDFfjuxgrjnzm49mxz4T/J2e6zJZxr9mmo9Af7lbG1nQg3IKUvaq4
tH5uQB902dEtAy7Gds3Mc+KnwWNPFuVWkQ5EOywqpryqHfz6IKBqPm0aLcYVP3SRtAbm5MmMNzLI
kG+cBscgWKis+hC838MV+YsR8AD7B19FIR+0EHS3pYnktdQac3/RuC8jsarlCBhxK2VI7ap9U6cw
HDwglgBQ7C9rWLSAawTKGTbLXMw8TVX+HgReMRN8UWhwVe4SaG+y6D1soT3swjZzfwWdHv0T1r1l
3MEOxs0LqC46dN3Yqd3gMT5s+zZ9VPyMYzo3uKf5dX0evihJkJ65Zr/D3pQfOaZRhvVrNFOU9NIF
bzP3kCMvWhVxeKAq1P1tOmb88QRUH3kS9WidrVRAKGzwZb/qhKE8Smz5wqdJuKVNnOAdiNB0yMIa
G4bJRen/1Xobyq9gBU/AEwuMPPGWawyADrzAa6AHgVS4BA6I3Co5uajy0GVWPp0PtkIaNjZkbS3x
zkbVA7Yfgvzws/zhkcZKledhKcsChZ0u5IFQyBxxHOv2xR1AQu0NKNg7WyyJf1xjlqIc1RC4Lmcy
PgB0+u3cr/y+bk+h7frmqRgApt6ATsxGVBGuFIw8ktrdDRZVHSaF++oGswuqqFhj0KyS5jJNIGue
SJjLNzxYboDpRtvsYlaMQTBZYUxQx2KP23eBax5qXJbQ1NBRgj1/1tT+RXyN53PTsWQopjN3Um86
2ylkIr7LRN3+3w/I9E3uQsa43m9npKQ4RmVsh8vC+Jc8y+TX4oRhOXrFux3lJ6sg+52Qc7KOTtLg
uvzoyQ/N07mWXU+rJvzgv5FVDs+REKk+YGyT+c1kZTa8OEVWXIWNGLExqLY/Pq9ssutw+D6v0i/u
exDJf/nfzXLovc3P1mE84GGYSATuCA6X1RNuQpW+MR8j5ssv6VTPFgpIfMafauMjPU6BM7EIBMjD
ucJBkFbGnNMBYtEB+o3zAwmY+JTXSPsdAdZ0V2ZZS5M9unlNKnsi4vDdhDQbfGGK0Lgd5pi0v8RT
wemCfQ6PPrWvKHGHoz8OmDNhgejsMMmATdE1rV5zE5o8aq4jAAWMb3gmogNEXS9+l03EcAhny7uA
LHzKCHpmR8LaRLt1SmThDNqRZECVcudSdyVPMfkJMLSolBSwnvUvFRTO8ZyUwJu2qoRvqUTdffDL
Dm/EIlhtSp2Zxjc1tsjgKmRGP91oo/RNPcZkM7M05UrZlcoXcIDGqqv4jHt3+QKrl1zguCzA4nhl
Sa0PLuAqTa6AtIeu8vsedQYh1kjh3am1Q1h1B9wjzKYIuWHejBgfdHGLxuRABFh28VIjq6dYyd5m
5IazHLLGxcZL9u+Yimx4i4EK7U2fdi0c4IqvMKmT6CP3TfFTrwzsrJaVPJcFeZpdJML6tRtV9aZD
Y8c/Wb0E3W9cXnRhPeE7s+N62rI6qZmH80q4Wz9KpE99B7dzvOuZ1x1JT9Xx2Xbx5l8Y/NaH7NuI
Z0TuipFRXRCFx6nA4t6RH6L35TSmn1au8tqtmxWhA1l0YmYVyEuZ2YhJp9+v/St03UyeSHB3BYzT
GusU6yhXtQvHxTwZvHLcAnw4FA48YedotgTkm5aRPENvn5HNmLv97261hEBwT2EGgNET7HFdoneM
fbH8mVeC7dcOezTDMGCUZ/Te9kkaZZu7TWOf91KR0N4TL47kYyFh+55iNJDhlE6t9yG8pTgXfqC9
O/xCEtm/rimPZ1eZ8oR5hY0lXoSC/AfrAyUxyRXxRD9cbekLt2huZCstcnXjEE1+yt1lPIvARVTQ
QV2qIxJX49zOWMZvPfTmp8U0UfPX2MYmB+FGWfPl5JYcihzL6ApRlme8mYamOUdEItUd3DYmNHCF
9HeXp+4VpxL2FQaWZbBvHe11p8V42IMkfsXywKAZ2+Pqj+19ZjbvY65M1z+FtmQ6T8IvIf+nZf6W
RUj45BZwjx0X/IHhlRM+/E92vsADSxwE6jIrNbHD0znh4WdNIpaMuTyjFoOs2GV5kH1gDC2mc0Kc
Z8uRxo251FHWdrD/AtGLvz4FFxzQuvfeyBCEb1gkqLxo47LgIXIgcO2ZiBDWTVqiereTGc10KtSK
3U3Hxi2urQodRndBQTAg42mfiNMsoUMuK6Nlmo3vVQ/CpmI9VW1RiENvt9qs93RxUVFe/UX0RXEa
IcxjOGL1ML7MIPE/mzXB6ThR2T/aMtomsWPovvvuQI4jnVIwurpIs/swQWL5GYFXJWcm5JSqY4nX
4EbDI7gFIsPEKhZNP150sErYhpFbEOtaZkr4U7eyPgJWpg8QIWwTBt99Qc2zI2LH5iU8BSZvTtju
umoPyQEgxuzmw++WML18BF8mhkd8c+6RaQcdmwCHjp7czc3RkjQlg9hV8W0iSsVFAiGT4FNJZ7Pt
XfGflzJOvdvMlgjmkBK3qAzNoCCMNojNH13D4BFLrrARDzGJaKPtP0jY4VsnfJIXZRaS2845on+p
KOT4rtp2bQ7lmHLlEaPDKotVMZsOS0FgRSPdrzs7ddVwLRQEwH1ZtGgvqR8pxiOtK/uTw4SGL7qe
q2sWrBjiQKUusAXLmNX0aQPkMx1gIe/TgBsF4FRNieXrrPyOiVoWuwyT/JOL5IkblHjXHhAAWZDO
UIDvdeWN5zQs/aeJgVm959bgICbgshllUxwJfDwG13qTzNNzS7oCF8QI2mEnQDVn+P8AFx7lAhtr
Rzvv1BAEhvgFfYYSwnZRdeSmx0Djs5Di0yMe4uzKNpV/tyvS3YXhJJ6g54g7IsDEv+IGbA0uxc0W
ik8UB3ZxLmONuZn6KQyORrg0BcJtsCRwEVX65M7DlB9dN4XKzPwz70911mWPFt3gOWtT+6bileI0
nMb2wfq9vFcepwPuwAxgQuBvQAxUVJYx4PlWD/4EUO8E3NL/LbMJOLjqnOy1bjGZUFz7/EILjiRx
H62Mdhcmr0e8vWl14fws2wfhr/I9K+vgK+xxkgETXDYNjUbv0hUMgED/zjEJkT7jA7GW1MzeVtPw
kHpOgVAFYvuKVBS1x9RjYISRyCaknENSCtR/AbEzTqF7vrTqSxkfPw35PSl5zSf/niODeBmkdVw1
keZbCHHg1HtCWVvQKm/SIzHfbZDTbmAYC+5yRq2c889liiMCq4YDYq/mFocxlTOVEuNZw0C2UcW+
JDV11UHFORhlI+6GmojYPwF6KDmORcARPUZr8qr0kL/UAPU+E4DRwU718WYLWGP1a1w3mIM/9PxY
2cvmx52gKPBzkw9ZxqQN3F7cSaZE3+kaJsFhE4T6vY5B6u6ijilshxfolSpftEfVwPM/0Mrmz+mY
JxjBWqP9V1DrjrrAu8G4Bq6YTjkTTnhRroIswJS++gsBYgUZw2jo2zUJtg9TS/Wqib1/1yxg6S4S
MzaiNCKSOZRRgVVBC7SqnYjHASdWzVxfsUUsQcyWfcaQLsKj7NQY3ch18ZabZawIDqkAE0YGgLqj
i+N6KNeFU64GaM4F3UVRfRaLyV90X82PKFUTRyKgJrRpzMHjLJhBSEqkglgX8DVciFsqMO21mY8h
undwFBkD08O2D+6L4oKznWEGMWDNsfxsfdyiGB7503QZpqGaO0fvEel5TjqsQt9OstBOKMdiQyNv
ojD8LfpP1vdNBgQr9C+AhhECUybKrI6IhrI9Lq1e/nQmwSKoYGdiWnfZSa1QCmjSkq6/Vb2kP5SV
M3wBnuUBLyMHYFyUb/Z0LN3kyGh+SEtgWfzrr0KsnHBh+zkaNC/+nIiTB+YqDES6oXff0zIsfnzS
1npnPVV4bCyy4iYjMrueJU8bgVinhTA/lziSXBqRDhlVOc15DiyORrzE8E3YlTblN1bPJt6NxRDm
p9zgfzsar0nKHbPeqbrH/Y5Jsl/xd118GMb2BvZ4aU6ZqS3R4VW4yzX0XWI9uGmQSPjLhT3mUJBN
ZgAj/p2qib+LO2iOxyGZENAJT3VX2JtYCPUg1tsuo8o50XTZ9L0dFqBVct2UQC9ye9RNM0X2OlvO
BxpO/owU0fIqC2wCh07TwSB8OC3wjmxbdxOzyefq5pKSbwBcCZMHaybuQjkLdafjMVhOU0ultFAz
FreYOPqF17NQ8P9pDSKsI9hvyjt/VmXzofgW1GPIJK5/bkWJdAlhVfr7LKNco1OJWtHdiiiJpxE5
E0rnNQxhv95wzjT5E6/B3HO6Uxvu4SL1ySM7LnA2YPU07oVlv63q92D9BJCf1PJt0hRa4BKMu/+x
902wbYyUnEI/bkd+A+AmeW4vcvCa0T2Mbj2swyUEMRpz1uQbiSRN44lWsGfpxINm7cqC9pjY8iAD
pvrjscZI1Hd3bJwq0xe78LA+jp6BfazyBBkYFyiX/3UoGKs8ZDDfxa1FlnaOQJVob6hFyv48erDz
NPBia5vspgx5BUNUEbzQJ9cbO0KxhBEZvd9QLOGB2vuC/C9RpIJpbH/JLO7yXzX+vIyoSe/6F3A9
XV8fXFYd6L/u6qIf+ByT5a/Ob5hBHzHFSf7uANB7/yGqB1KmYsWZta+jely5WGcQOifaJ9/Bszh2
5AVHPjlCnwlWK/w8MJR4VkMMyxQP08TXD/Uoof3A6wEUH7/mhnkRmVe7d77xFfODfm7yeDcAjkp/
Srn98+AHpWxIb8xEUPH7lG0dfbsOzBk2RMDPP0xCMQZQ5cRzDHfKD+67dgL+m5Wj4+38AvUZF6SA
VXmbzmUk72Jc6bDo9RACJbEijNkUM1RF9A2bK9kMmXjdCBAHCzY2woxtc+0bvoDN4KH9lC+JWNJ1
UlHb3pt668xlO9LjLqXbAP7z4lxMH4Bmp/rJMt0u/8vQWRBVlrlcH8MO9PBlaX3M1wzufHlPoJ5z
xG2AaD1nA6y4J0BWNTZXt2/CewPh3LlOmA+gFcPLD19F2HnLU+aHyG0uJJwSQ3U3tLsQf1p3SeFB
ISkTJZ9P2VQE+ZuuM9F8S7ddwvxYdh5FKjxC3CL4npI7P9cwCSYX+FRMU9DveViX9jrHbIHYLU48
5QfrsakQzkPY/h15Tfe4X+z0i7sTWFKSy6EG3jDTqe6gGxJaUnCg0+vYoMihoctg+Yud3M3HAxJQ
50Kx2kzdw6pFfe7J4GaMtRv7MgY4+vcqcMt3RHwKDPaBESBJhY9TGeRChSg9CHlgNuTov+SEo+kN
JSNAMsH+xJypTKOFrb4RX7r7M4hajL/NFGhwyOwKHeqzv3rrAGbLD+Qj4zSPstK35fRRF01bfiKP
OGTvCwc7ylHg6CC7MMpM6Bt/joaVRDSKCmL4SBj8pkV1Lk82JqSTQ1izh7AA0PeLhRBDeplATNKG
1pJeFohY33WnLs4A0xPczejDsYwz5UM+zqkpFopEMlQULE2px1tJV7+kvOAGFA9VWdKwh1cC8jEQ
DC0GhOnQLWPgn9N5Qn1alJ/Zz4XwLljATHXZHzJfRXZDYpSolQxTBjJgUKlFoMYTWQHYkN0zLtoc
iDTLw0FDQKm5SUsWfuxIdwXzFaZj5Hz4jcLlrujjg2Evs5TRBnM8Jhb56HJXYczsKUawXYD99GWf
gDmLveXZkApnYuhoLiefDXL6n1s4Y3TDodY9OluizVUbtaMvtwIebCxhutpr3JCJtFuW2QusgLb5
x+YbHIsLk0z3mW4Xu2UYz3NxwnQwhTcLI/yGXNg2zUYDoI3gUJRnIGJDmdGXLTLi1NbiWvP+Ep4O
A+9H1a7rPmTT6OxildTDrwWCAguyyDwUAY8kbPR/+O5MekNNtegHX1usPqelx3nCg6v5RF9ghPkR
W0Gq/KTBNk4XRAO+8T0+YGwDo5dp+Wz4tGW8CyhKB0a3Ae6GcF6zGS7hpFBJuoSedtcF1Ni3bZnM
46GtXLE0R3ToYTmw0QilCsVlbp/UWK+1uWOzghifla2npNoz5YassZvbjPGJG40zvNiV1ET+OqIE
tX9rk+KKAy/hpv0TKx02hh+eS4injmT0RQSIaxeGGzJFpsBPQv1RzPV96Zn+YQ1XzhIfpOZyGYuW
9LYrouEpBFro3hqa/55kt+y7e03i/mcc4MJcM1qV/sesfSA/tc/KzoMEkWtulwkP57M3OrIBqRGu
b0TTA+9oZbd4N3UOTOCX77Xp/JiPIElOPcED12Bw8jlMF70M/WUEGuSB3RjIcaTpaMp7uVA73LLI
lBBMN5pWfVundcpPIRfH+c+qlWqYwSVHgQ+hKNqJvgjlgG+TAfBxjbDFX7nvtixLYcp/oJmAKBSr
e/RZc6RfO3+d1gdg16rGO9HIJMBjRDasuoCS4leDtmS+O/DfDHyqAr3VxLSb9B9uFZojKnkKlDhH
/r4Ps6UbT3aIoleqashvrs+fcC95Nfy9WFFi9n6GVf1gQeGoZ9Egqf2iUKw2sFbQdicXgScA1JnT
PwFOaZczYCc8cjTYIV78if553iVFgHuqLPuEnsc1nYMAMmti1dD7goiXv1hea7eoncfQmbS8Cz2E
MY5/thkUO8q5ZnzH21UiTm+QWCwMWD2IGi3xsyrS2N4SXfDvSXABA4G84pNWQUfinMrcYsKLJtxs
DN+w0sTDefEkuNyQvXVUmpPqkkchQ9JGKCqxfSuYl4ntFQrEDvJ/ug0AkuUnTLKJnlfHHM0ljNj+
aCcfKknIACqhKUDcPfVkj1ey6NvNsPn0nROYPFa0HHh7q+VV8NMIWHFyrDeOPxJFMCwCd35njl8y
ErbMii8rNk40FeL74yHVi5JfImNSd/JAvkSnOWXadpAi6bc5UtKqWwP4JP7RYQFBgh6UPU03pP9C
zHsWrrlzJD7sHZw2GrpTa4g9Q+cBVn6tuxT1LITWNO4shrvPLuk0S8zYWnMUmJsb7u5Atb9Ty5qX
Bdch/nseI4KTc4g4qWyFEWeAFHWgxap9MIhAhM/IMHN7Zg0AJxob0pzgjueVQzhrOhHei6llqpaS
bHdvdMywbpydlF1KkydnErOZch58WWNLgtKUDGciTBCnQxN35lkqLEy34zh4OQVD4v3QFZTeP+mV
2vu05GFZFOdWoD7rBQvQsa5LhCS3we91p6wFhJYGVDP3oi7QzLjcZ5ccTwA/Dwa2h3dTL0V86ETQ
DTc4kPUfU0NBYoyY6QWTms9h065lTmrId6MILBkkcxYirSp8iADWrVfyAVLdM3gpu4PE74DnV6yE
EAiWu+rigRWrzjQcJDXpkGfP+WRsMVTfLnBKcbWMihhHueip763jYRHPZtPPj/AHolfTNlYcEdbm
+i2FEszMoG65Qsw0UTeKMEuwUlTakLRpEAM/5Jr7ERGfOGv0FSGpWm4ERa+9cs4W3RN9Bw17NuDy
S0lzxa9sTqIFx5YFkSJFGz10bsEoRpbZEvweo6FuLrKZC5rYeMP4Li71jqSZdhksSktjahKiWQcm
6JV/gehc5vdk4lPzPE4DC7yPiG/cokvVMqsYV8aUfJcODoEaE6u4MK2txi/hMEr76y+S55xhomYL
T4MZEIq+smNz4mYn5kMcQSf8bgSFzmPNf/kn4LfEl2WUvKipSMAJM8Kmk+N2JR4V1uzwufgygMTQ
dfEa/hlGj2BA1vaAv/SSDCxs61YemZi97Pe4pBb3eQBp/o3X0Zij6RcqELY8YRDaLcFovUOFf0pi
mVlnPLF6LR61N9GhLYEl2jsynKt5G6T3g7F4M+5pOJYU1LXw2r1xgvSRUaHLpBUacH+Wiw3mB4YI
wr2M+GXGQzmTjbwPm86tztjZ3UfmRll0mxctpa6iofxr5830ymkdjL/K1RTyESYsMjtqDtF5F49V
Q2VvuHTqcSzUj0q78c4KTQSlL8wa35be5sQDv0IJKGQNYK/09LYRRg/o4bhZVApKbYvasfsQuUSx
MMsc9f/b6zBnYL63Thi+jULwQyCVmvesKDLntYt8bj1i5AJRGJdaezd7w9zeqKlnAx18Llc7zHur
7f5RM5o40JcqAA2GYmeMe3Sxu3CaFzKRe2rfdMCkac3vAHtMTCNWcMlWQeX/Srj8SWqzm+qT4h6c
z5hO/yPpvLbj1rEg+kVcCwQBhtfO6laWbMt+4bJsXeYAgvnrZ9PzOsG21E3ioE7VLiiJYdKScgrE
FAFK6okaDTntGjveZXQme9jg+2cmHrJSzFOef5SjggpN4SWX3Y4RaXig7YG9WNLgkwL6E0/jL+nF
/faIzLZ/p8+nFG+5TwzkR9H2QU9VIztwSn1ih1UBQmJUPJFb2EDUc1I+rGDYz1ETp/4tkhHT++ix
h3mrW197TO89a1seW744yHIorzAsXfo9EVfjm2XiXa+Nn/tfhGsgdPqdzsMbptP0Kybul55UEbiC
1p6ab4nJO6HuyMi6+mWpoI39KPhnj4/lOMvmOsdyNT8EmbaQfiNosvsMlK6mM8JnT2j7kuYy9saL
w1FIWCM7WEH2EpYV4hrCFhauN5YzIQ+drsv1UTLo67MdJMYiicUcoxjCHX5+HxpDVZVR+F2Y1THj
sbGxXz9Rn9W5f0dvqteHsU+1B2WpHeht4tLXf7nrDPluwBLsPaKW1tyqi0lV2LjZeAN6GMzA0N9o
My9PNlu2QAbMf+p6ZmGqRxD7KEhL0ECv572pl19qVsj2IQzS8mRo+Ax3fj0G4sIN19sqAHSGQatX
MMSDLFH/senzFQ3IACOBoEIu4wLkwqn9wBMjCGWIWc+XJPCn96omaAj5UUrLYFhlJ49ZpDiTgN0k
J+TV36y9dP9UcHN19gyCvIbglEp5NgurmE3oQdsOaeb4h9YmDREq2X0kDk6GdI8FIha3zNbjeFfj
QRyeq9HR5Y22K6Qc4SYGjSnzpY4etmk1eeBlQuI26QBLXbKcEoBLU40F0Nk2dt8UIMWe9t0Wv+sB
StLcPOKYXEtcyGuk3jI5TuUd0VLcquj9nqU8SgjXJ8U5pnnwp1A4+a8chSxuSEj5XyJsp68M2n75
2NIhoI6UR+RvPt7N9B0VvClOSani9CmkcaNhDmZmUt+tT0PRW8H+5nNwXc8WrBkr1znG3NiBItQi
yZ5cv+N9kVmx1QTkwo8eBJt+Pi3+sv5lwmA1f/oWIYunI6YS9rWJmdj2Ib007imkSqR95SJEJhd7
UNaH2Jk9FyiEhzDx3+ixsUJZdulxaQFHzWzoojx8XZD0QZd7vG8Li00p6ehaznZ4CVkAsRgH7iQj
N4XgEXB7eiVgmDYXgjREYftZj+3PBbUzxGFFMmw92CnvxU34FiY7PhdEBlCf26vc3QbiLEjH4cCn
sLBFwEcbvFaOu52qg+eNV0KlvComr1Dpxcuh2r6JpfVBuDaAG6E5Q1v7KyZGCTYGK2Q9RVK9PE5J
Nblv0eIjACq8VfrJqxTvrgmzcXDKyxkNVngGYamMh1AQmiwW9EwrY31lW0J+QuFHoLRy6YbkqfN9
XskAvJbgjOZeuRyS2lbpcfIT5nejAkSZ3iMGfYBXJMSh8u12nIeANM3BXeh12bEHB8C3S9uR2AyH
dL4+wdJVs7MfXIoMHisfD0575s9e9D1O5mV93eRIvldVQEfAMLaQwhGcwiXdEU/g7PGLZJ4uC8tP
e985unJfpF78HMRAErBa8hsB9p76vf55gAdT3ssxLNi5Edj3ccnwYiGaZvNgvvJ3BdE1jIrYXHti
La8eJH7n7GVFfEKZBSyo+O1FX2Jx2/ogUNcmPC2jf09VCfkVK7aJbK4cFMq2xwddzt5orkPa8DJh
f54/oCNsFDVpBjR9cNOFf/SxoGzGe4NdHSsmOkXTbjhfSUkWpokgZ+HRZBlk86l3bf7MEEkeNqvG
KeekJSKmTlmrhuoAEiHFgeS3bf9rCCPVukeTDfVxGWNmWzyckMVhyidNcSjSak5+NJ3snZccUp53
IR2HkismQv+HDNcvycwCuizLOo/jWw55Od5NczvgS8ygG/wayMwb/n6W9oie6+pF3qmAwYUTmVcf
qcclGqvmONGtRNzMiQrxNkxBNPwSTeE/DyFggDfmSJU+BtiLZ/dSV+yDn5hrBvvRGXTTSxHiTcRN
x2i0n0ELSXMou3wDK4hpyR9WLhoLOAzuApd0DLltTt4IidpSY0WfZF6SDFZkM5FAfODoSQXV/hN4
qW3Og+Abf67YWS6vnCr4cTC3dfohKyuSYGMFQM4szbRQDJOUrFezgSwZHs9oDW+xIlB2nvixszs2
j6Rqp3BCHWAhnno/eWp1/MIiShGCJ39n30wTQSTOXMX+3ClmT3NPbcPlUayxl70l28v7CIshLB5i
BWryulGicU2EATBwCM+5PssewhpVAWuonimxlL+iLG7a96YHxHEaBhlEz/FMknXHLT/t+cxZKJ6S
CvLASzcQpz5GdYFQGxaj+5slMvZTkk/Y6Sa4FOVdOFsve8ANS+C5UGry38c5ntRTKbHNut3orOfI
zBzhwtjhVrszrjVUW2TnWeWM6GQ6qx5ItzdSdRFIyMgeTbk41+lvDLFeyAbMClVX/zpd5g4FaRxp
1cUj1LJXLYxFS2kZhXwyBDMpUE9i/D4w/o4NTsQKn87e8Jvv9gmfFFyentQKvF9MSBI6k4Y6R3o/
ln9G12nUM68LULMCXml2NIHV5ohjwsojKL62u4W5T5aUuYyDl3o9mqd2FkYLHcIpDfRnO29g56LR
JR0dU87HwHJyCClkqkx5kkbH2Z+qQ2WbAhgpV58X9ROwHb4+w9ZV9K41ZaYAt9kcTneCbgWmCQrR
2w8fOW/6ol+GTVHX4aI6dmLgm8DQ4CQDRZaWFZiiKzZ7xZzhZ9/R9hq+WNMApyrHU5V+iBYoByRG
BrrAYiveYigL+8QB2NBbzamr0XQkUGKCm7p9GXrJi4qDoOEI7Ui9LgmfSAt3/OhjVW2y84Qwhvlh
nYOueXAHd4geDd0Z8QN0QLhoGQFbTDHB2IljADm/giZe5P4zVJlFn9lkw9SvIG2w+9eNAPCUmwCG
GZL6v3uPI4lph41koAOy6wkEbmcaquq7Gtg/eD9M4cCwbj22ktKtUNGOcYFDHjpUEHIQLljlJO0c
rhneKsz32bstgN9D0UFtfQK0wHplt2XmMQCzVJaHUfkzcDRsKD+8gQeY4acInuhqyN0zSwx4BZPb
cofRJH/IBToMVu+geLDHym6s1IOY9ETRkm7L1t2hOvBk0f7GJWagPhY0gmEquyD3RveC2XP6gVOH
Vzf6DhF+oCneU0jEaDWYAzUFcLjdRsBZvLLgYfWVRzs675NA0NqNWJaIPiZ02ZQCPMYqHOb3kVR5
8MOm2yo8pQjlu6+Ikx/WKXVYawW00R3QyPEJaKm6/to23ixajBMr38vEYCA54MDx5FPgaqnHHVBn
Sim50nXdpVBQDO7XqLQQ0CBQHmfVIYThrQuo94M+gC1+XUStjyAFEGVn1soJRoPt+b8koxXO3SDc
7B6JBrEp61bX3Id51f/h9CrdZ4/FDI28ZeaV/1LbdIhjC6Y9jnueSwiaNWI0kOKHxsfaMYfwoY8S
0Wf5BPXj5zfL1M6QFW5SqA2kG/9lM4C4Bm4c2aOj3zJL054s9Wz8lzhzwH9ehK/4sHl2Sr428ajK
a4B1wN1zQyKbx8U16S5BkPto2YRFksRcVGq9rn/eQGn6IQ633B5w16b+8rGMiJvjTObSwIhL/0uW
Sg4wuAlxtFtsxB1/9RF4z72LxXm4Q07q4eCHs06Ai4xu6b8mOfzvbBeGTs9sms6bquwvSPt0/vg2
3lkg2ZtfuVL82qtu5h/24K9dk7QnkqsoC6bVvLOyNAy/EWtRYX2MZh9VsJaMiZ94XKT85qmA28M6
DoWDqqo6nGlQdoOKEoE4peWH6qrE/17G7LLHPdVSCNwmrtT0NGI3re5minqd7+5QYrdphpXAkQ04
c14IE7EQEf5YffntdtLVC2rv0R8Rnc59A86MzVvtFS/4l/mms8InDj9SS7B+UgJKbcsy59MHDZRx
cV82E4+TmtI4eI8inXnvtqyBe4CrcN9xaTjRh2na/r0g9cpS16lY5UWVx6asX/PmkogWyTScVVFf
KYvFV8V9CXc1qhT7NdSl2T1kGY1BvHFKze24MSsxB+YMJ7HvmNW6uqFDQLGGY4tK6uPcjGM3PANU
Cvg7CqPkT53TWbbrqQRFtcD73zzSOlQSaJch8RWoaZBBqYQWBGBxhsSh3976imsAu2e5NfSyy2L/
OjCdAJJ1sKbErNXbfROtCV4p9srNteib0cOFs0DBO1Z+G0XPfHuY820wGnkO0Gymk88JAR00MgMe
AIpxxbcsn2TzabEFYKnyyc6/N3lFgXKscEgfqM1F4l2cQTzh5V1HF52Nbc+RJm/gbbUUnLfGdfCr
+lwq2ftGBW6digXqmp4EGOmI1Ufu19+aPM0/UovCRiDTgXrJNN5D8P4kYu8Wv5aWrd2PKJyA0B7q
kk5hCa+SmiDy8nTQTSfkbm++hZmN2jvejhjtr/Pk2m8w9JaKhjDlrBQkmEZ7ZbNPEIcwhOD2XgXN
38kENigdChc4Hhj7Fsp4pJqECOiccreDl8QhGLPyWV4SMkrrz0oXJOUE6+6VqQBlhxBVqv8hIQdw
pT95R5ZMHgAtVvFYIzBhy2c6KbmJgVDDPkQ5E48Owk7uffA1HpOvhLVnuy8m4kA/ECrd5Q4M7Ors
/bi2Ka7qLQPBi7KbfjO3gEihBUfmMwWCNbPcV8SPQCkQ6y6meRbkwEF93LLPGqrNiLPBkgJm8CGW
Ue8oF8qm/1wIOPWx1xPFyztcOhs6l4m4PmKOY8cA53dN9rmvqq8hqTGl5eijwaXGNf0X5yeAMzpx
7LNmfpfPjiTc+rStKscdnaJYBwXm8EcvayjkSSaZZd95VKscnI+WWFsxGS+EBmhHaLAojbWlTAsx
Gv01JgRPM9rs3ALM1zz0s5IvGacvj2XHVHocO1CgN37V8/A3IZLXXJXikYACKLlJ0IWIErPEm6zE
iZh64F/Y6Qpl+YRTJLFpP8aD7B9Yt5r2kkK+o8JYGmRgghWxf415UbACtyC5yfvS4U1ceAnXM+0v
rPqzIaMZryPtau+HaHLQ9Wetwnu2OCSvsprqjN2ox7x7xUOJMS7KEvlLeJiM+I/rwafbbRM0V0pY
ITqTrL45fYKNLklz/iY3Gge2TaVigaHDGhYX590mZRDiDSBUFnp6YuXDOFV1wJL2XKeL8JAkBHXg
Ivd9+1c6JCfuMieLICpXIWAZbH8svu4KcmUQBYemkZ++16GqnCUFL8mDYzqsTLaSPKbo67xIcapk
8tr0c6g/TeX3ooAwXkSkarh7sT/e2bmJ8wstXeSn6OHjfYBsgq7M0czVbOpHnINJS5zx0rQUna4n
rjTYMGILyvnZGQPfUh+GdWqMrqpwJkE23ZZBxn2anPGidl5VBRGpGiYEfxdsgUH0DgocUmxH0DjD
6xTqrdwCC5Lsaxg3K6YvjG5AtN78tkPaPUQxt9grXW3egusLLWCGQsaGP/2PguHaTy4TChZkJJwo
vnskaLgy9XhTE2ffZlBVIbd2fp2S3XybrLQzZsKU9fuQcI6yVQRtk5gnXUBd+PIZeNlS5ciB2/0z
asOIm3odA/Ll1jZ8pCNp34eyX9oyOmZjvL01gqyjOtfMgNIoH2uH+SJqq0fKiZQ395eWaiPfOSTk
mSrwzbkx6zMjmOf89nVXUzuTwGsqkT7wxOPIaQN3Bl3ZWMqj1qLx+EJPXBPS3yxVgJzullRO4kfc
w+WBFNoMGJWKsVveckjEzX2mDcE4Pwy2u2tlWeBr7jTxNprWhXA+NQ8LnT0EcLFhgeV+8zuq6lku
DV5/5B5qz3wK4c+gdyvz2w9n/kT2nV88zE54poU9+7N6xXZnMQJZQ8xVcXIV9teu73HrUr8YtA8c
owHYDEDYr7rcLLvk7lljZVsxn9AmPKMYefc2N/kHGC1MdCYecaih56/2iSKqoNmneEmu8G9XoCj0
XFKkh50iZIdTImRzUR82HSio4fXuWftSljGmreb/zMBkX9zCh+t2GKgcb4c9TrFJgOScA8k2OfK6
iPx/sPYsk9wtDqZgosBLMC4RBy4qk8uNg7HsLSBYvR5YOIE8z4PAje8mNizpUaILUoPXCdYRTZrS
bsZOO3HfYxaCrBrXZg0ekw6XOPTuKRgx9zm5/FOgbtKtw3j+Eosiai6Oorn0qMkWu6cF/U2+iyle
vhMuZ3mULh2ZnmYR7rYEnN18AAI2GhZJUfie2MxmtwEnSPhSWW+p70256O7ejHnq7wvcreWhUmmU
Xf1w1Rn7tDX4wwHtILI5sarvRNltxKhyAx/Eninfk9WxjDf8z2fCUBvDIzvAKo1aLgQsVGMSYBpJ
nV4DxNyVO99fIFFIRSrHRJv0Gss3nCEkTVEYKK1Dgkh6TwICcEAc1f7vJDDmDG1kaj+72dU3vuNO
hz7We/ZgV0IIJ47cEVwEWba1eiD5wHepbWfQih15CmiheU75Vyxm50F17ZzeYZBqw3t80HwUeIb7
PwRC7Sct3by3qtVh2ybXKMjuwhSQ/KOqUYX2ED7CMwtefuqQL9VTU/tS7Zs+xNGDuC/tBczlYL98
ppgB9naAL/hjxPT6HVIsc2E19pxIVJ8D2WB0DZ50m2VUnAET4Z+4TCOLJcnwCF/Zmf32q/Hcvvpe
KCl/goFrLiQJivZlGdzO+0xwNPUEHioRo2Lhwi5QN+m1z7ujKeWSHfwp638lBUfPWXht8DpxTr4M
sU9YZMMST8ywa/mzibXNEWsr7b0UwM55mbdzEP6UGaCNn1A3DZsJB1la0inVepiwk5w3Y+XGhJpN
MODenmwEQTtRoMm4mePy/XcVRTHCcGuUrau/baxRVUDPTq+uEukr9l6mBROCID9u/kFzLTWuSjyk
26a+Kba2AMLd+ClKE6TE3//BOteuQ3s8sFPGVdFF5OA+Be2l2B4advHic+OOTVQTRNQfCcVbJOo2
+lJeJExRPOPmCQpDMj7naJp0YVLqOtg7KAgmvWHnmclgrpViroQ5Q5NGgSum7/dpkrvec8Yvb8RF
LXFrHJYOJsYf0u/j/JbYtc1cXg1lmP+2SzwjPbCtrBQpKV3Mwa/N18CZC44grO5qZ06oWYz8wLlB
5ODhJN9PMOJTSphaH+zkG+dOojF77LaFDQeq/ZLU4Xnv5cXFC/1Qs8nUz5pIfXfuqxx6ZxIio+rQ
S8QdGP06PZDLwhcYwh4mNlCEPvpPxCq669CoLrbPuciA2ASrLmnWOCwl9QGIy0kxnQK3kuaEY234
yZm8cRGXlKdusMPPUHZ80+cNyHqPypKQEF7ZP1bnNUhVdOfGPIn3Oe+y5mfbarKTISYt/Zjg2LgG
aSZeafFS8uh7pfu10J4RvvS5zycrINBuc0LGNm6JPVTHgKTcpr/QL8i5z6MjiQplp7Rksxl2QVY/
MHvIhzkAKbidZCz6cfNzvtQRARis67yElapY7eAjHkzWnYO2jv7OASG4Q+P6JK/Xde25iIy+/R20
SN7Ywlk2H3IMJQ9ZG4OrnaItRhDg6ziBVWL2xdzGHsNfXEPRcdk2Bd9S9jc7ybRQQzXZ9k9TWpiA
k6hhzGua7Z2QeHi9cWdNT/xv7bcwztMLyELbvgUpOTVQ/tTc8FtpislgFZ/o7l0NF/RdM4Ld1/HM
SkG4RhE0cZzgGdsm3lY98sjeJ0pz0Yj8NOEK2AW9YT6Cjv0+YFjsriwYxggbvqOR/FmwxciFMSZO
Q2dbSjnbERc1TtQQaIninjysXNvwg+XU3I89Hb/7lEVVfa36RH524BW6E7a2QR05sbhTYh6FfMr7
LqiZTdJI9uE+KsZQveZVBDzSxmRMHmiOj4KjSl2iIsOAV0tA1QBGAIuruNNka3v8OZnTn3S7JYwH
1m7NBXhbH+nn3kqlXNpgNUjGA+viAZKyIiC45+WQdHdMVnQxWiPjT9Y2TK07vMWVvXlYTaqN29wN
8aNbb9LRks70X+HXnSDYg4rREbEtBdjqZteU+wxsBGiT+NHGDQwYrYxWEs+uOXEjKr652J6Cq7Ai
my7KVMtbwe80YvM2d9LPd521vXvHEhKj2YXAZEs/TDXxf9bMT+QYmeiWI819cfcAfqYsvzl1wgnb
hkHqHuY1m6iPZmVT3pOwxb/FqTLN7qsYRsJBlI81NuETa5GGnsgretFXxBCdRntfL2X0mCldg+Sk
bNpmOxfDm5dcYsXG5hhbprcHxEDVva5igJbKWr7lnUNGkLeVgY0Q3vzIyala9vptUq+Y7bmpiKRA
WjgMBOdikHlNKs1XxRRc9ucQZj7d5KTc1oPpvZDbBjXb5EBh8szVA197xkw/czFVhZXlrIf3Udn6
Hl1mHF9oNaZDkjOOfzTdFlxW0h3mCIrpwRsb97+kzHL7hxmSBS9L28Jjlxhm4jOompiG6BHn6S3p
AzLzmR25ZCWBBJeJSOyo8lcFaEIdlxCPQHBIPJGMrzIjx/9gsH8uvzh028cQ7gRL3bD23yZnCB8s
Qt0FrQbDQEG1k7jH9KKz26xh0jzDC/LzS9pOW/TY0312rAL+A+HnyYhQww7uWmH9hO+Xw/DDplDN
wafpWS03dEZtrgzfw6yBmk98Yld0ECmoSaQchG72hmGJnRcNtTWkyz2cFf9r1gKuM+UZ2c9ajdru
sYXK/rYGAbFlHbC+5MBtmTQbl/QTpx171Kog2wKzkexfM/SZB+mB9s9MSfyHZpwQkQbh4bKitLkg
80jknaqFcDWbvZI67s30x9BFmc7GZloX2iN8j0DIXoXeFv816C9V1qOVV6Nafkbh5mrLy2KrdDQJ
xZEjdQ/isnCWWTLVkuRnGGi2I57YLvvoK9NH3eSk/useQxR8OFSHnQhHd34VGCzr5wyw2PSXvBZ2
mAK+bfeTVOLWlMKCBnvqspkvMFnLhyxvC0sn0AqpmPQF8EprK4B3w8C2dLHxdEO6ZunA7Em3RZWu
ncumr6HKN6Fl4VGTt6jO7T+RUugocYYTd/OE7vKlRmUW5MSHA8j2qP+tCtY/hNkz7rUAbadhix3U
ru8g8kOO7bzpmTZTcQnY/ManVBd+cB5jZ/HP2RoSe1l4Un9vAcHkJsw2lkVu1f8iHckGBFiW+utV
TlAXO8qJOnnP8SvqBwKWy4zbZ03dLyy807cMz0qx5xfFHT70fc4h4QxRfs9exX4x7vH7Dn3SqU3F
C32feGVlKbR3mtdFumwOu8LtPvwsZ6OvFgGAV1ftO9GmyeJNSlll+WxeQPC5XFSgVkX6LdcT6zhE
sfADh1QZPlWZI5+JVJsB840AuZhBUOzH05IGAWe1juoPaDvNy4RKzcQONOY9mSbctUgt00lVDfbI
ykaeOhHVqS+m6vLhzQi6wUTvwgNYw3Rih/GvPLRw8aBQZSbNdyQWGiDJPsdVdj/q1b6GfEmJs3EM
hKdaIARBdfHW8UDxNleFJqORcMF9McR7rvpAu24+dyQaNpDfQ1ZXupdPNJrW+X3hbmn2AOcWC+se
cy2fOxjdhZgUmvu5nonAgfmb8JirylGMi/RcjjtXZ8HTsFR4mYDk5m+U8KCNTm4KO23qMMudsxoa
zx/IpFjrCT6S0s1w4rMUh8CLtVJE9nuGfAC7hzb7mOQpFRuKk7hhZxrX3l3jzyRwPbxU+6TsA+dx
y/TmZ36OBKYYbAVyAMCledIRUoP/WER1zkVYXzhHEQhO8r00bAu+0VKUdj9Fh+L/zXcEfMIdz0tT
goQvwyaJX1CuMLDCA6o152Y5uwNUrcIm/y18HYLwkNJP4SX3CCNqeiRTh6qDxb+GpEkCz7+JPIPj
gweNwoBX1rR5Wt+xJS7bxxgjw/iGqtJ3NBa321AHZnb2bipkE4uBzrB5vSN0zzyBo9h1HqmrcIYt
5u6Wij8SDttyCNNRjM+TAZj4peUAxZuP3cX4aN2F05IAu+8swytvWNGZnd93MsMIGfL2e9aUSliG
Mjxjf1zTxmZ5t+FCSn83ttL4TEoM/d+cJE2z14QYN7M1yjUuD/ggOr0nCFrN1x5GHcRdbAjZhHFe
lfGyr2ctV/TDsRb3TMasUwGbBd1lZcG8vLJwp5/VeLDF9hNVIWCX4TYWEyZIuYg9YDlcJSLW5C4x
m83+aftDoeP50aRfXZFhXB0geej7ZXaU/OXJdvmRlb1bXBj+cqoHuAjq5rb6XZfe+hZ2BCUMVVvf
CDDBhHPlME//FTSh1wcIN8giakWQqTAtbra3LZcxrCU2Y7hFTNgiCvH1Jd6E+WownX81UcTdKNDV
Yh7Is+QdBwgDCh7CDgweK+Z26wqMo+4lxdRNCqmoklNDSBdfHCXWWxCq98roQ9K649W8olbmgs5N
40u41OIjC1VZU7cMY/G7WsvpfgZCJTeBQHdfGroRPx85bvY7WpAtB+YpkxPxOwAWu2DmuSa2n//h
kA7KYAtIBCNZGtR41ipK0uOO3dIL8wAbLO+u+KVOl6A/uk6hioIKm27rozPCDX7wvnVP9dy2w2Md
NdxUPM/B9go5iQQ4FfHsIlGdNsaVKIlwQMBmirEIhqhGlMuaI1I1Km8KqONXlW4R27ImRg3OdE6p
bqspWwdZFFX6fuo23E/CHZW9coywdAYO4UZv/DqhmbRLSOGvrVTYHbyMdd9xWEP84xWIbGdXkfew
0IuQSk5OxaUDbLF4gxmL+7/oZrGcEkKyKOJBoYdbVCwkncd4Mi+k09bhgRSX/PAEx9RO4bK7uUne
EJoKXbLB4SjUD85BVzKnUMjsMiMTCuLvNCI2LKnm2XTPPiHMr5WVgAcnnRXYQ6IRFB+zEf7jIdYs
0nY5pt8I1JVyzaVsx3xDG9H0uJPSs198Y3X2CoJ2NR/FyAX2AlUBqxMxKx5uRGREf9IxRp0nnbcM
GY2nW3i0ONuBuUCSyDwYAGEdPVvbueUZu4Osnia6OPV3QauH4aAv2EED/3BC1sssCxLz3disw9nY
q4DibXYpBK4Lif1uyAJZXtcet/SpdJliXmU0YTxK4Y6aezv6QAqlA9Hj6mEANrc1Fa48poqD4Qu5
uRcavGa76r8Li4T0BdlP8WrTVQZEpWiz8QSkJOgIOI7dVmjaLPTmkgVJr5SyMMAs2sLnR/vjvTGI
qObITbscfdfnpzoVa4WGwLvPxI94cTiK2Tst9h5HE3FLYGBzRiigYzbDubME+xgyl6CdAXg0mkGJ
5zHT0QCONrID58yaJjiEjCeC3wPTeLtx5YCUBGzZd3SxU7PG9RXkEfkcDm9ccZvVGZSduWYZ7W33
QueQSQZS3RnVoBP/Le8U9gIm4j59KLoy8PZJ5/XyJKxHUyYQ7xVPaiWRPsh8buYEKDACreaT7mUe
Lbjw+rt0pH5c1pLfGFUZSFLwX0T/nRmY67dJQjA/RNDG/rwxFn7Gyk2/+H4xW4aY639LL59ew67h
K2KGjS2FUEx5+4QAwsmMU9PZDeBti31hZq602NAwm8BV/3fH3AA6VSawGTUY+/lhpeaLISgP4s21
4cV3KfS+P4AfWbgUoN0+SvQBB5NnXqBEaASuvWqb7ldoTX5lA5c6B/BuPs2wnmXTzEtxMWwN4QGh
zy4kbQ5A39DQfLFifkTBT8IfSejb60C2dbklAIP/YJ0nU53FXsGBZ2gr27x+pCuspELtgMkewXWC
WPkSuwAxjrjV2vaQFJIbV4VAToVKlQfvGebb8IDviuxeLK3zix8w/CYj2AUYgTnH8DVlpr4R7sPY
hzcV7gU2KP6FRe+guLrafq8mjU8PtwxUZOC1/qcQlVWEqpDI1V1Uenw0GLyq6trRIgvOwW3h+xAh
pVqD2pPtogyIemcnmKlIQzjir1yaGe2bmCrUE6RrTMEiXpLgsfDASeyBllLcBcW3vEkoBPYOsD8y
AI034wiOF6Mksc/oyiTKYRs7DvFBESomWzNhb9yxJLD0u3WFYBnBn05jfW7Q6HjRvbRiZm6yso3u
oSvKH87QEhUMGKHUs5As3A9Ctql+8UdwJRDiNqDJkhFPIOi5FSWBmJ7voVqUBFV6vD2+txAGZFAr
nuMpAzqC7UFhySZXegQpw49hF7T1A3eVZb5PevAD2651Ybm1WfyMLLk5of6oI4V/E3h2KrL6uxAL
NH3zwwj7iQgPU7chJi3fVF4wMsezoXouxiz2mdTSufGcEM3Hw+y/+O7MBbExGX7uDGoa6l091eqZ
c4gp0sf6G8C6bMl52NrV/Y7vv03vulQ7yW2JLPU7xcQi4z7FcgQNA99ZskfTd38tZCgOFvkQqbjL
ic6F8xb44T1PJG9h+6C+DZnTTt+KLIKulkfYfysaEe+IgW5jCP0WzJU4oHiP0nXaAFiEkfSnwDpY
7dexUd9skkfyZ1ATnriFLOfekAuKUx3lnMNhCINwV3h5pe5MJGAVSFy9fLpJhI05XpvpNVcSiV/Y
1D0uy9zN/PZjiGZAPEjN4Jec5x+92eCHccuyCgPTav2zoiGHaY+IPYmPebJ6j8hc8inbcksSAbt6
qROMdSczdYBrFA0THg9WGVO7AeeGrPApR1YIfyAS0XIARgGIsnUIqhxYJ+oLPooWW3OqzBsBKU52
yS+qeBuod9tanuYNvDOZ9b+YMAJFbMNQUEkN4e48NCsW+TzCw32lUNJeivJf9k5RS4BLu8VgR1rI
73mDUHd5R2kfiUSHLQe9xj4dtY8JyDnDjTLvrxP2A64EhRs+lywjesAavvfTuF7yGAdD+u7awGKE
86BVbFnHYWZf3+SfRhm6dvXsVOGOiEfHK3x2o6ZmwVz4T2G/uu2uMywH7mLrRM9YPWieKRlp3qYE
1M1+GAMnpLqF04MJKo7OJFNJllO5w/asIFuG3aNeMOAGfuROryvyI2yUfoB9H3S9OwMEUiF21Ysf
l9isgsJ09xGOs+FJLjO/HAgR2TGQOJROAxqveiRPODonad1sZpWVj5iQFExuurZ6+YtQzRSjU5dB
vm+beXt+ABxQGEyD2IS3G2H+pD0GzTZf2NwCp+GrYvx2/q3pDKFSp8zwT0QluXhqrcfS2dGXy+bj
/93mALPI48Q04eU7EFHud9s15mmsKkwqRBI9cUSDqC2Io7GlN4+Si79JODjDXTP6vHbJtLEfmRvN
eN0AwIGd1Yx8N3KSOLyUs6jilePAb1g49W5eXXO5xPTj9IcIcX69C1nef3XzgPG37dmNn+Y8c/29
R77pR7CMUFPg3bvN36jNa2RXqmmDHwHZEv5EPiQUPbh+cQoPEKbpXZUrQQng4DTRSS7aDLi8MtyH
+5hMu706ad9yLAGA6vGNEvklpVHFWmHa9GxAWYzM/sfYmTU3jqRX9K901LMxxpZYHO55IMGd1E5V
qV4QUpWEfcsEkAB+vQ/bYztmnhzRL9VSsSQSSGTe795zJajggiMo4iRTOqu9zjEIPmwsOP4ejIJ8
xcdkzWH5ntHnhwCLYktrp5eqtDtU2N3tYxkYI9NTRdVGca9a5xZOn1IQF8cp8Xu7iHB9e0gwzuKU
uwy8NJ2kimC+wh3IhYPEz4yv4HhbHMlaAgioWp3xVtI9TjFSQhXrslcyly3cI5qI9AOEBqwawrwl
5mYWSL2D9Fi+QLXDFBIoA0uTO48u9zJWivSYMQiYaC+SCAsm29Xp3AzsTjcN3jD7yS16bF3omYzh
XRan14ocKxGoXHiM3T0xlM81Knz1YtBYMP30iJ9+b0iLLlxwUoNqoEEDu2U+dL+62pwcnpmZTCxk
KgqPWcwWKAZfVad7Dbh4LrGMHbzWHSkS5aOR8vsQL6YXrG7tyK259gnQm2sIcAG7bTmMjJRxPkC4
BUOQXON+VBZCjtMtxZFrwbmvklr38kL4lOvLEywv7G06HWBKZ5Sd0JLHngSYet3gV40qcKlbEwPk
K547ypiksrtD7iI2lURLk9J5KUA+1z+bMKS4F1xmfm5Sz2AC25E2sp3OOw6BPVnV3nUUtQCU/6Ae
bZLaX5KD004GqMsmd6r3zjU7f8sZOMw+cFUhRtMG77RPtejd5FqyWum3UvoIJUzPew+iaY8tT1zT
EroPRMDbZjUYTP79uON8+4VKFrqKPUXfonh0C1PSr2HkKAFcQWFXBKXhuAsExmwsOu95kITgeFKP
YJbRk8N0BvId2D0VD35f/RhyaCgnrqJJZXimGiq51kHJ1vXIZPwmPybCoryjK0OLJpswYQKQWZQp
3w/TEADkGYZOX7FKlMZMBIDrx1jjSslvMRxYTsGwL9BdZgYeovGo5lpkwPI0mjNhL026Ur0ybWiM
q18FfvU0gBFwiPHYfVIw7sHhgbaawG+xiUrF2KRzctIPg+d6ITVInAya6cCATWcmJjiVtW+A5RD/
cSI1hflktJUlxaoJKmm8LYm0PHu9eHNCRIPOHSIB3DBN7WxpJRO1jGxlB/WjQdlFA5nAotuLCE5p
xNysJch4hnWxj1S6WchqdPOWzhz8MOfFDvhbcwBy3o3KuBYVLixc0ZNY9WQozCxKU5G/5ZW5wPrh
EP+c5Gk244fqm7eOKYbtnKlgDaxj1VoUBNVcq+cixW+7MjmbWfhWfaKk4FIA2q5UFxbdjvPd2ISb
NFsYYa6tziYcsGkdHHSPvcTcf4fk3tOjRFZJj7/AUzrzr9qjVPXMzmUJv+wADuy6p5ZBnlqOnSYJ
HNbdY0bKCBysz7aCy4bc47nCz9reKWpa5FZ3QjP3U233FLojzdsKwphPkKeGTLgG+TgTKcqwsV+t
WMovEuCp+zjZ+YKhU5lzeR9XC33xbuIZObEd+iH3KXIuleiLrs5GbVS/qWZS5Y7eXNMhRyd8ums1
StXDiMU+2U8dT5F6nduwWu+EQv7rkJKr1G6j3vWMd4qlLap0JG/hM6XobNbWeB3x0wdEhSECY8YO
tliZ/PyDQZsoL+hEJkE+RHJ2BFWS00yOyA0ClJoupipSxdMnlXklyfuSLdNir3KHkhRsk6NNq7Ob
oByuGTLJq5lNmmtw5BGBZMVo8q4IJOwVn7yFcyAAOvORa+qg2EipUH6NVT49Fg5jYp+5sxUMGya8
YUilBYVM8T05Iun/JErXgbqLg/KdoqFYoWknRqifc64rwcVkGrNe9ZMcPWjXfFyrcMQRf3b9Je7u
9MwU7zwOlQNjEoy9/5kxh3Ne2ol9Cr7UGEZHmBOGCdeh4Xc4FhPh3YdybHxQZpNBjUbYtyDVLGHu
ehU21HRNKXKOzGiYvo0XW5tNOX09t/FOkRQGrhCb0p+VD50Ty1GeusdW18FHTMo0X1vSHPGsKQvz
cp4ZbmRaRfijXmzMUZieYrEKkED1DjMffa6mMNwXIEbBM6GCHqmdh3Vruvq9BQOcRgvVE5BABq9w
jyN2sQ5JjrWa532DMZTYrP3CqjBfnEDDIswB7VJxXMHDIeyTDxcGQNUb6rSRgHToCDMA8Ky+sA/M
p6YLxm3Guef7kGTNA03fYjuyF7hYGHfvDK8MX2Ohp7eBw5JDKQAsBcSlIjtPiMTvAcsb6P7YTIK9
YbsN2W26FRHNjMT02f1C0lgvWvYfft0GN7ZmgLLEkafdcs9R/lYyKf6EPCZ/2mXneGs/S4unm4vh
meJe+xkf2ERMLEvMIzAnHmjYCThUNX1yV9aKrmFHYW3nPAn8J9O4FjQ9C1926zsnCCwleTiZwCJX
s/wiRDqd2N7T87IoyhrY/dTTp2ENibdxKxRPmBJkfl7o+g5n4kQYR3hl7hHyPXVecdk7KcrKzfXL
SbymrID3kl/7OmJwAR/jiO6nlYruWiUQPdjXiOTSxwTF91NNf+CGTWJB29uQwF81QkbSY2Hre3LT
zCODzmvWlVEK826RGdiMVY2HZbnObMzsbD12iwQYrkBHrbvUC3+LlnBClLLCncqyQ39sJA6zddmC
Nq0CgaWy8QQHU2Z2On+rYzt9T2xRnCuHoo21DP223TOBqUjR+VW66/zbsBNVtPX2YW5qb0trT+F/
T+2h2uPh5PEO9sz/SqhI4zRawHCPmMokI+OocdEPnm2UZO6T0T2AD0omiJiiNlc1cjtPU1h0PpE2
ayIUWNma3s/YUx4NHXaabQBVVETA4qA5t5U5O2vUg8qNwrIW3YGpAJEVkmGIx/XcgQ4k1llajEXj
YIlC5LlyPeaFdaGzfop8aJSseV4ZqMOCT+/nCOlFRHS9s8o00o8VQS2dvmjiUWU0MIltrr43YnEa
FP/mL+DmBSEvVfjBA+ZId4xoo/fdvVfmgbExCtUzQM8JON98RvSJUI3jAtWmw9ohYVglqomdXRf4
Y3Vi62C5OJWMMuDY4c8Fr/XXGMO1qvIHM3rYDbquQFybiqCAY7jqqkXphaug98zfDsShdyO3DIgi
iSPewcYOYGoWfIjMScvqzQ8s/MiECAk9jlhQ4apDQiAaCoOH6uyh7R6F6NGsmnpgXBzawXGSc+8e
4wLH5yYULpua3MaDtYHD0DP5tfCvMQ/rDPe+aLX9obTX12fCNyq7Nl1vvFmG1TZHT0zVHWcqBvXk
hek7gt3hYuPiUEYJXTPTSCN7h0ZsygiMK/4a+Wu22YtTXWuYydmWAcveZHRTxp4K5yreHqN6N7si
LNi/cpyDeck0tdtkFYfyDYPZ6hpYacc9SDnS2Z/aKeEkkbI49zrzfMqdS7DMHknRRzUM6bEpOLVF
Rh/mVwwN8io4rh1NjkB6H1LQRNQIJ0QMJ7E105ewJiT9i9BHPV3qhOEZeq4o4miylxJ7UZrYXDNJ
32L7SbGcW+c8dPL22rdWNV1Iwjbqpcgbh5hym7ZBuWKw2zU4FcGr79if03/L01iIk+cbRDIT1N36
HQtVYbwEmQMbQ7c0GhH7JqW5Bg9AO2EQ1j0LJFTxChVvqs0wB+uem0vEisz7Dyqv0efMTKtyY6Vl
YzD/ESbGAWMy4gvdBIa7y7CAguHMZhhadGui2tWMcPzD7dAp33JiKqFLOtWNq0MBWxn4mEmoc62h
SHDt8DmNF2qAMvtNk4BU0xq4TyboqcWl8d20ENKitoJd/GIsHFReQ+LqDGMLHftvvDGdi0JENcje
CadkvjL6CvVWMUYDo4Vx3N4RWM6J6CbspS8EXGp/v2i2GGvdjIJ1ly0J0Q2/8fN4q9w+d3fDFBrB
lSQ3buEVCrvO6Y+NxXdaoiwqcnge+VGu0SgJMlNjCewpCYt0VWLJoizTJ9TPtjG0QULQVB7N5pRk
5xC9qd7YBCiaPY2hqnzwfS/gFXTT+c4jKvWMYc0u4A68tbbfdRz+52Zasydp6muphnI4stpV1Xsa
N4a7zavcliLCsJMTP4vNRt6XxPzsh8m35uEyNmlT3ZNC8BcmPfnM4JATQIiXwuzCY18yYfo+0/Fp
b5ge0HfN3Z7MW0qD7foFs6I9A/3kMX21sc2m87pyXYru2WGVDHG9DCsZD6vaJStKiPVaEkUSn1af
1v7DjVs2b+al5W2KamjaLrajGQdqJMa08zeMQaoSr1vCtHMzgei6MVNk95hy9zrbimWIrSF28y+P
0p5+Y+i05eFvCv/nNPnVs2Cmk29LPxjGaMgKrHqel6IgCg01FglwxtcxNWH3Y6k8HwXK9RX5qkIP
tHEguoKfJr5SRKH2ZXzXpaF71+WcLTZVZ8wftHg47CDyoSfB5E2E5CNaSwtSM0z4Vpp1GoupHdqv
ksApofSKPSA5CxR75CbiW2uTTov7lv3gzQCTqu8mDTeovYxkTi0PohF13lK/Ha0tfUicvIcIn4Vq
3Js2Y25oAwkd2X5LNSBcO2YI0DEblhpuHyan5hR6eLPmEKVVcxvTQZTIgvkZbSUIzczCmn0b0jgJ
RwQtkQAJBKRNX2Wh3MwlxbgH6MDsu1NXmfFaGqg8G2o2OjyRDkO2E5VzHR5I5HoqzKvbQJL9s79m
yj0GK+WUWbIFdkewX+C1ohLsdrxd8Zm6wVYJX9Kd3PKIWMFbtb/7MWLMJg9qA44hwyW8Sj3a2FoF
HQ9gO3dL58g11nwfs3LeIWF7w6YlmZpvFlWa7p51y8QtxdHp3mpicM3LnNsLtL1YvvquVPNrh+Vx
pKXd0POvTOfs8JfGg0vDu6qnPSUm6R2kGKt94vwEWDyYu9k58MhIHMY3AWgSBrOqGewVHu9O32Hc
tJu9J2DmgMqj3WUb65C9YScrm4SNVEZ2yQwSFGtm7XW4Tw05NyTVWgomV0E2BukJznyOxWEYmhTv
gpt8AAFwbeCyOj3lGqLl3UIz53IJ9dB793ASlwGcJkyfSBiG9+6Dq01WQmbscKymK4t9MTPAontR
5bf/k8m7HLv0kRtr+JmEBP242sfiR5sUQXoPCiAsDvTfyWVbdcJ/Auejpw1dS6SCWCF1c11QRzER
kTUuSJqzenAE9CZMbhSs8kGI3PjuQeVrTwSH4/rkVVk+8Y7gFsCJ3feofWEde1C0umGz8DJUbAD0
NaLBAFhz9WzS4RCdcOlv+cTkcuUUH9oRNRV1y0XUze8YqKi29JrUAjwPfr96GAcp2nOuPZ2fZVBQ
r7gQyGw24VIPYDTZyv6CKIXtvq4G+b6IVo+bmBrokV8sq7jRFqcmnD4u89brU9ffyDmAZlPSLuq8
OAJwym+rNTHCMk/N9cNCZckcGaPrtLtOolrtgpIn1oq1cqB6ZXaCIGrsSvuo0GNNCXrDarKlq6N9
Lma7/yL+DSWQ6J93H3c4knDADRjrtQem/5Bj6tF7IzCyNBpRU4ffFeo6rPmUITjQEi3jnYPGbUW4
6uGzl7MfviSDgXfTBslRHsfK6OsDM3dpRoyQjXGLJwtdUIi0ac8VoYy9oJEwYBMPQAYHJpEhbTOG
BQb+abUcfTuQYncOM+/dHFTN8C6qocRyMgY/g5YOU1nb3U6o2riOThdgWQG5/lRmc3sv6MPgfoeE
t+GWoDgn9JvPnvrdGw/NwpJXxrHBVt+3H1s0gnfFGrhdMJsfhTm2zQP7B+vOjQ3f3Tl+wWHNAZ75
Wck0xIC3qCNhbQ84oj1FkhHsM8uZvctSw6o2pPS9DdDcagdzYX5sR9MhRlaD6nOU94FaNz63KSXv
B6JZ4tfManwKrck4dH28/IS2Cu21CfxuTagJfVJRgbnPJVykrTlMruDpYfpO1Napem7SyTsqRdx6
XbQjVtSMMfOjAajFgW+aezucUdmmtqgbBcXtbSmLwGBTheMRV+tgckRvvewOEPSQHWrb9bkaKGxc
DwZUvzbP4kOqlpkmTUx/K5K12Q+Z56BddetwZDYy3N4rwOa45oVyUjwY3DwjTa0MelFae/0denHa
0UqbEkc3PMvW+6YT8ilOHEYK8AyhZKAIUPrXkYK6TLRfdO2K+OvwmxYyH6C0gtgPfcFUFwMlQUWC
iQTp4byYKQ7t6oXNnZoFcSK4JsOWuOoMdNyx7hH4w3NakIAmPLi8+Xp2rjS4YnTgeOkCmCSzcuI9
TrMDrXo5QTzGiSyrBq9ldrb5NpHlNPcgFG97I3S/njnb2AAH6AvgRlyIidpD31n0ea6dvFkDpiG3
AdGV8dLBnHLEETaLVbnrvcp5gFsC13Qsu52llTxBpHN2hJCc+wA212vRUdVBNYjcsuNXT0lZS7UL
shDOheTgxiocuL082QWmXFQUXBYrJwsMRiMNSICoHosZ5SGRwo5o2oOk1Vqup/E4k2p4TUp42V2n
q+dmVvYFXU+SE4do86qXrqG6rAsYDAaYmS3mJN5YN/uAhFa4KakehrUJ6IRC91F1bAtr3fLgjkO4
9JQD8xFigmEeTPtHvEnaJb8MN7WHpwCKUse7Bl8LpsQjJOBpL1tL/2DMChdwic33jCqJQ+zOYk+y
qT4QHsrnjZ+QTIt0uRjFwWXTXP00OkiNW6cuNM5LCkPdtdmGEnIrpz5OBfVo5ZskZ3S2xyJPr1Me
VGDxERUrK/CgW9aS/O2YOQatq51u+LR7TnX0WC7TLpPFqLBiZ0t8ImWwhNcwoGrppWO9ZVsgFL2a
cx7E5Rlq/UBvC5N41DyDrhjTD0RkBW32kXNtnvykd0+4q2FcS0c84OGa2Jjx/9pmLDF6dhaB5rbL
0SSH4be2uFHDWnbz3vFuY2UJG4KqVDKOnPineKGwGtPzbpQL8dmWRq34vmnBcUHIyZMvSKzqoXZR
vGhozuRx7Kdn0DO5e2eWOZGQifWdbgZnyQA+QS2KcpemqW0PmxcmAgqIhnZnjOqI0c5S5YqEBIHj
rK0XblWHWU4GUpc573CdDcZQPBAs0IHZLodnYlEKGFICnG4DIL92fI8zfDGmyMBiOewWxyg4GRqi
DasXvJ9W1keVMkWgtoAJaVwluIcxRffNg68IqOja6GBJ0rQIJWxT9ZyB+yizFkO44MOU26rI4Jg+
NGcqjpfySjGy0X6ftRr5qdredqejsBTT0IPsfEY9UQAZRL5jeRzJ6DW0HjNR0AkpMm5y8t9JJFCv
b5ec5/cMq2A8zmsjdMOngEIN9gWwI4z56PHMLj4ZgM4+lGjtEpLjDFH681PcCcc+fPvj3//+n//+
a/qP5BOZDw5bU6u//yd//tUwisoSZn7//Me/AzHnv7/+zv9+z798y+6zuXtnWvSv33T7d/737/C6
//h3o/f+/Z/+sKn7rJ8fh085P31yrur/en1+wtt3/n+/+MfnX6/yMreff3771Qx1f3s11Mz62z++
dPj95zdh/fUO/PcbcHv5f3zt9vP/+e3Gza0+svd//Ruf76r/85vheX8LGAsJ1E3bhPDout/+0J9/
fSmw/uY7NjxWDg6hb3vC+/ZH3cg+/fOb5fyNiWkYhBb/uT4f2bc/2OjevmS4f7Mdy6PYnGYOz+aV
7W//87v/06fzf5/WH/VQPeC47tWf3/gh7G9/tP/9Mf712wlfhGSR+Ndsx7HBK/p8/df7U4aywU/y
bxRYZCQ1M8LdUtv3ILtwXx6ZCSEoPXI8kRjduWcMeACB2Sn/mT29dvecBKW4swqkUeLi473Vdl/L
Mh4cf/xCS0iMx0mECY+WNqb5vKcV4AtAjIXOwtN4OxPZmJ/c0MJv78SxWeN0q2sbtw5+Y3pWLbMF
squSYt7UpEXGlzql6DayS7ObXmn1LBWBgdya7PcxaBrgS0XYN2sBbU+vWWEgz3cMpEuyrhnNoDTA
JPJJpmOiDtPCZo+lf4ydj7Exh/aL1SQbdwJ8GoGrtPCnLfN3CiaJz+HfR4iC0DK2+UKRLICRJ8Zb
zAhKikxK7LL4qramQ4QUz4BfqQ0TxgLvCaBje2eFTFCxnXmej51naDgMFKFlRuwKkHXdIp8MKAMJ
wR5+NK88pG7NuCAdQYwA50zwvAxTl5LHSfzhlsnGkIxIPRlFVjGYWBj2cGDrk2NeAlm7I0A1L69N
imMq+WWqKvzpMwDKCaR7MiTYURmPohMJj7qpCQwoX7V6J6AJmRi0fR1SwZ1C+VxJg3P7TzAEGsce
fqT4p2zjDNX2RlWZgfPQavuDQU1WXm4ptuRAbUPR8NCm+m3tQumq9ij0yo44thuYSAmCL98lqVk8
Pd4QcraoewP5IDSoY6pXIXL2Uxk3VoI02JvLy6DN7g2GAaRDevrg4W4QZCsHmyZb1Q1DE+Z8uEGc
fg93OLH2VT67FIBB2TFhg6qgGk+VBVLw5HpBh2lgXgZzNzgsgZvgdkymqCPBqbUkVXZ7KC85cxMv
7fSj63ZTcLLhbWD86X0nvQzuAm1O5IyrVwSYvYOrKlywSViXbuS0YkCvomPiS2Pjx6vWE9ATB5j7
XXpr0swFFqSsISUTLHphxq08vqkwpdwoFF3roaUicwDKVQYekWfXmA9OxX0RKXgCHFtTOet55IA/
mP65n3vfXec8NbO1xHZXHPGBZM2WHdEM1jCVcn73Yfm3H1YrO4BGI+TvExQk3vYF271/UthpY2Dc
Tdi8GHj28m0f4kjY+ArI9GDEGkKBsuyR+QcXwPgoFubsv8hmEvJVShNHgfQf0uqVmFTOaMLX4iQE
DQzwFkI6sDj9QwVY8XjU/S3vuZSPnHnL9FD3dYxlZGGQdo45ztwcEnGY70yvAyYSGRXmjVWL0ZFy
FpA42Dl6Ai1QS2527o25TNhg84GHagteesBguc+wYupzz3O7eCoSItBRWZoCEwI9DXg8wAe5EUC3
Lqe4d55Pqmh57yq2q6+MCWidnOL6NhCtfU4JyvJvhWU3c9rJ88ZpfF+qIHdIuZY18EtLGX6ETD59
McBv3DOqW83lARUcsw+fuwQgjRmUewhsBg7UFGY7cUlndBiWNfzMb7jWiaRWSCjJ0fSnwKRQIKWQ
C6d+S6dwRVTphLEgLkFg4KRZNXXbInMzL+8+SHJNyQu5KEZp1FfjTAW2VdXsHW9BDvlULW2rfvnY
Xl4IjyNNUxqZnJh5gN/Fby2+U1I9WAxHwPphFvTUHFnYF+hdKyWn9IE4ib/BLnoDmnNmfCtSF93Z
lBgftN3HQOgqP9+NhWDOzVJTc+nd+j+FmzScn3pTEnX1RvsEkajUG9YtmUUWAtxpIO7IUK8dg5Nj
2zVebSRLrDlOtSn90vqduu78ISZpZqvRa8ez26fUA+WG0s/STahGZOv4QJKIc3+qW7JiK3wysYpa
N4aHsSDZxpeuxBoQEdrp542FZTbeANjs1TslO4BVhG1OBBNcF7ZVZjeq2PsMkYv9MrrK91bSNtHi
84RkX75yhpk7XMaxQymV4eP2I0NPjCGOhfdTA8dNONmnYUnMctay++rZm89XxUXQV2u2chaz6iVl
w9dfYfRCFQgfEtLumI5PyIFMZCmKghTBkLSxXzifPHW+q3Fqsfz5Fvpc7upsOwmDHixVeStPtebe
dCknSxqvO8bQAzYm2VbKQ8SPvhYPaHi7WvWPOWsh0BMuGsPExKRj/AUJtx6es/5iuNa5wDnLIupQ
0J3U935jvcoifRbWHKysufzU2fQII3yMFoEXHHXtM5ng9Xvefe7wZKrIEKez0x8tBaeld+3gbGrp
fnds8Ki0Ao5HiQDGjD894c03d6JzeKxQTQ/szeDuUF26Zgf9rNsQpiFEaZCXSHlc4Bsx9ckPOjgH
Eo8FCYG63zFf8Y9gTPAY2k3yiHGGQOqtDAb4OIeje215qbm1cP3vzLT9nQhaR6jLRtDn7tiMhYd0
VSTnFPLyBsZtxyszO0qHiueYuVBpgrxyT5UZxKmyvpsn2h9lkWRPQEu9bVCKO44l/TvbmR/GjO+O
IpIjfXsvKEV/OT3KHTcsfH+RvodNZ92nFWWucUO6LsxcVAMfp50ppP3ZQ2K6J+H75c9Tug3plIHm
4R+NCvwBSsUFxfpxtEH90d7n7IphmneQX3CEte17iXHwCSU6fTWqoTrClW5JaRfix9wbdG2QitgZ
de/unboxYB/WHzjFqJdth/NidFTcWVUdLY7F3JQx+6qWZvGhRvNCQfUZNsFdz/yJs1+Tb8e4RY7B
WrgJ5+A9hZRwI0pDOVxkiD5YcQJEiuBpHnWQm6gqgzVDNcLWHrIH3jp9drmmUERwM3XtZ8WdsIJc
uJfA+HpZvsrF/gBWuc/RNIkNleB6lyNjWBGFhTqTRSV8a0vkEFFjLKofKB84DIn/y+3VQZnjlqg6
Fo542upp2qZ2urPTtHrPDWqzdJr8Lvwc/OFUiZ2eVLWj5ePHGCLHW7O183HJEI5sdtOY43bB+Tzg
qiWmpyOWgSf238+F5UCNkmdFkQ72dTidc6BOU86cfLiN92C+b3po5us+HSn5xOy4NwyHW3hsPXwb
buXtKMmhcSIkd+8uWYNslTNGcO3xOXF68zOs0/g5o+kkX08Oh/uRoHmysuK556ldW8UVwxq7JDyz
sPXyYEa4xxIaOpN7xkCvDgDhhvdhbKernwXFE99SPgSYfklzi/SS9tJZpeV0c0qMwWfr08HgsMna
13PY3lFTk/wY+3i+K8j2IojV2OQgoz/At8EKOBPMuWMvWrj8spaFZo/REzfioH40KeC4fVPagbhM
Y4tnPiENR12DvTRU2eXzIreljEOAMuyjPyqDXSmQ96KnFALJntI5OY/PAnwNK//Y+/OB23Dso5Ei
3mwnRvKYRwemnPjZlJnfn/PeIkmvldu8Zdglh8+gpI5oh46Cvhd1M/ZsMEqNNLBDW7dYJMPt5DEr
b4OXpmP7xhyuQJjISBypyNQDwow5yEvtS/N1BqzEk6B1j+bc1TMEVxmA3s37hfITn9TZammtjN1V
yYkoWthbqp2vhn5cS4ncu3cT7BPskOw+xGzFmQHfYWx9NIb3nXwVWU57QoDGe5dzShnutTFvcHJD
EnGGfj1yqoi4ZadrRRr9VOq63eeqp3utK3gCa8qaq6TymNHwKG4KIqg6Brcs8tw6siC8lACHn6ZJ
dg81wtopS2bBQkwzrxxNQt/mD6LJZjR1OEBIz5cr8h6vvaQvDZ/Hve03z/B9rJ+YweSxqUwez72k
81Ew6maW+Bl2k3e/WOM7hv8PPdISWeliPuZZdiO2m/W96Kv+VMFV2Clu2UtqB4rHKVSiEOLetZ3n
4NYXlm3ZYVRfIDvnLYv4ss6rjM7EEqGRk8RgPaKfiX3vDukmd6XxxInCBEU6wuXl/MTWEZqkG1JO
xgOKTR3HHtM4qoQt5cp07IpHhDIOpGTNCxs5BQC7JticuJeSYtRV5/sjkLAYXYwqyWLlms1tam82
JzG0OE7oVtlhfywv2Ps6njv6d0f7H6iAKSe6G0+HEOzvunH6V1aGlF8s2N6K/UhUDhTVi99+F5Kp
CfciFusRZwlxGEKkjvNpze5bLcbnwcK3CysnB4ABrDcew7ceQBIcaDpwlmZAbuwE5srKfrMdwXOe
uruVKzFKUG611um4rG/J1tXCsMbIvLupde7oOn1l70dfn0ojTGzXvFV7WGn0BfTexfCK98FWP9ya
bUNuWvcgns8YQ997C7q+Gey0BQcztmYmZGFSoiSB72pLHiy2Sz0FPNttUOg71LQXPOO/ZxPL8KLb
Czuvi8SDevGpL1s5AG5J07lfYWPgtWXow1PSvNi2dyj8EIdjsQDSYxRMqTWraOLs2hSYmM7EAYDt
S59ku8Hj58DYzZkz7PudBBy1Gt3mV2ot3RZiQRPFPEbWPsM8yGasgblHCjArmPZZCT+0MdnYUfvp
pzOhUfrg06lwI2nayiv00CuzpvwmtVPh3Ax0zlW7AfLVTZ5syXP746FPSXxJltgDHIfHfmGeUfTl
uuDpsLFkzBzAZtEw8rsQbZhnRog1ZczDDTOXZN1W82ueD2eTpPEGnw6XEqXDiybCSsnRi+y7R9NT
5o6+WYrZdW1vhNn9CpkZrXTgPGJfWFuT+eLm4cNY5kc7VfdgoUkFU5wIdzx5bKXTbnM86XsiQZRs
UMe6FqoLUFjK4qGDN7XGv1ysvdxmpFZWg39GBfV4pSxbJ5STnZvMQ1AVNXmpIWXkURKax9AHp91c
mHTgFBP+vTsT2MBftqYizF2LmTy5NoNT2Iita87urpyz6gCOLITsnx7ispqjxfJfRRc26PxI8YEX
PjU+tkkqP/AI0spuOXv4RK/CnTcm6PgVWdWfyAYXJebv1ENd56IjFblQ25qbdsmlH0AdUi1zmww4
8xCXEVsjYtI1JEtLs0udWV5WkFlh3BPKYTntdX1pZ0SDooxfSBaWG0LGV8tgsJZQVYtcGuNx5iVv
oKtt45YyGhiynk3TaA/s47pdZ2mXB44/vLJbJfBNzAnrfxjIg1RjqzAIk0hFc4BwLZaxaJFxKlWt
6ZoiI4UdMf7o5nY8pEVvJfBpZgAavd3G7/1QTMOGJpZF7E1H8FRkqDOaGxgmE4zSwsq2Nwjik5HH
9sldlMUWxkC9RK16yYC7wDqev7DxMfQzx2mTEDu5h6sWbweE6xClaa4K1g53oJ6z7Pd+M6q98Prq
q2SCc2Qs3R16ExNA6ZFgwn3H/WeDTsJ7kHhkLROXgxokTX5ZhnPByQDJTD98MJK3gxzMMmPGlTiG
VEU4p6Iq1MW1jeFHZXmy2eGTY8kGEFlZh9AKYRuEWXhCvNHhhYwcNW2lxv8mwyKWhxpfPq1pjro3
lQ1pw47DhzQFJPzU5pOaDmW/OOclc9OSN7gm6lFJukKSybzLLXY0O0Nn4FscYtiMWFG6UAoIhXkc
6E5sIZiFZ/30BZu33nCssvbF0liIh87yX8yd2XLdyLVtvwgOZCYSzcuNuLvf7BuRlPSCECUKfd/j
689Aue6xuIsiw3q6Lw7bZRMbQCKbteYck16jbg2mA8TghhHfakLHLyKRfaqUnM9LuIGPaTbYwILi
6DqozeZe1MFtMffnhIw9oF+uj+j5YU3ZtbXLIx/5zAzKAWN+aqtvUzwgzzFsomvGgEA/VzxkWXzr
B9UVKpNorbrmxuoQb47aPY6xvLLGbAdgcVs4ZrWHYvkjjcszwdmgr42vGdjlRYx8NoepucWH9VRn
8XUpcuhcbjStBRWzjQ0jZy2rrOO4h5K1xW9Ap5rEVBVuaeQuKYiduWNzeomGgz2+HX+p+wif8NSu
qTNiKUy6A/zxSzvxzgyHLmo90nVG1rOrUyqKme8Vt3AOQAwWfbIRAYJJPEEEtBT+sDVczg2xNSOa
rh11lmDEvvY4GVzrnAhG9kZlgRQO8nZUW/w6yxbkU+RFi3QRENgQUpXLyHC8MkyLZPSkv+w9zmkG
1WIeCwpjmI97ghgvYE4f3Lm/x/+6DYLytpY+Qj7DSNDRkl5ZDcm6jYxz5HQPqmytNeFayda3HeDO
BoIQ27KiY2mrjM0zEEUMMqvRNm68dn5qBvq2ZAB8wldCpLFsP0PIuI6Bda5Kqixrui3+Cvn7Po7y
gW1ee9Xl4HlgjCyHimtKs89Fz3imQQ9a/xYM3FZIvQ+m6S4dLAz6Od7WDF3HqkuMo+jkMzKsc0rF
ASgH45vw3K8ikvMxjuJiUxuchQvco5NzMdnTZQuUjZDopxH1VBekDzgRDxRMNzUxO1Y473NkqIjS
csQ3YCWaIj76/hLN4gyXkxX+lEFzls3jZRpXt43WpNLPt44RPABD/Kl1elZQAwDpQB53Nl1jecj3
OAsALjqo6QnpXXuqB74wbDzC6xFbbKXfcS99/jS58W014T/GOn1c2LL+jKOgLX7Q19sao+Lza3Ya
ynhT4BEEO7nWCkBjkW3IXMLipgN2HBBtjYoTZLslUvooKeBbcXEzSOueYEaEZ7qB15/YN3TDrqjU
XaIhRvNuZd8TA8+1HV4nQOpprLJQ6wfmfGxERYNCa4S6Vw7uU4lYJ4UtvJZZb1JsdexrwfGO08hE
zDj6s1XjJ3Lf+iaWYhqoScgCWwqnfGzAFiHCAVxT1mwWKzRvcXXtxv0ZtIR1646HuDDPvZ4dVeWP
Z7Gd7rCJnScu+QsWtZNZ0HObK5KLxsmEFwNlOjM9wKt5GdA0t0AU1uGR6uJq0MW3Jhr2bCof6PHu
Qa48Q8u4oiR2Qebb92hqoejJFBkowpzZ2tZjeR3X6hoEPVZqnM0UCDeJEV+wP/0a2/FtGvtr+sTf
SMT45gwaQp6Gw2vJcNnANXvMHwvkI9qnfXXdhuGTU0afiqQmozuvggMC9JeiDyhxcxBkOyOQYkZH
l+DWdTR6zwQyPLeJ3lVB+Ek13jduND63g/EqahiYy07J9C9Cv7ugcr4Ew5ToU/GQy9AIt1qWn3Lp
7bF8Ft8spH9nHV3aVbPsWeQg+DTj/HZMCH72IpxqI2bibT93Nw6kjJ2UxU00TLvcWCiaEfEUfvkp
sZtHPCkQ9lEk7hBY/nBK29h3DfFvZa3hcxjBHdWf77nhXg6GMDi3gdho3fk88sVljTxtNfTlrV6g
t1PVHVox8FB1d9uFI6OjCD61JCLzqYaHqPT2biXR1aZHuCj0pkdj2AEq793dmDcD2hgvfg5aOV3K
ucVi6yYoXNEPugmvJFOXHZQ1MuVMeUY3hZIALSP2Q2a1pimQfLf6Xqx7jsmfsc7o41QKNv3Kn60L
m/LyPf2a+W4xGl3im2o2YWNTbCCOrLs3ok4QzV6OF5mNFjqimoULDHUftHnT7zG2muOXNs2CQ8XB
/9ybR/EFxEj9jbLKc1/hdpHOUnTpQ5/OiGYVB7bIf0Qz70/RTZ2S8BE26Il7le9zVuPCIejLgZod
0LK/dAcSSTiIXmMupGbfTdjBTDEDY0ajQcrSRhhItJoFtII/ABfTwmld8Bmmx2dCtaNfcSS4tTCd
CFXf0/djmIKXJuAwgZqpUGZSF0XpX1XEgyZmyHsCl51QU8cj4oCyL5o7oyghaxO45M3u05TZaPSS
5KsdO89o4NEuholeqxJ2rfT9p6AONxCNSNiNTeKzIufzBJzls26KPY2kegsG55C15p0vxHNdqR+h
g0LCnqF9OVQKrD55msbRXJe0SzYomwqclWy1BV2Oo14OoSN6nF0d8frGXh3Tbv4EgBRYUdp+bhPj
wgnkNXKBq7ZCdBtkDTkwDcnrsOdRXLCoI+REnGWA14UNR55pXp47XnQojJiJvpo/U7u4zpz6G+rf
+0hX80p0xTMOPPNK1P1BWNa9TzAxtQQq96NKj6GyUZnJM9z31irEFPdAnlJ90BQqtp3VSmAgZbRJ
+n7aY0Ynrzoob6wJfsc0osT16CB9NeulxIBRYVfJTL/AE8gBJSOxBSBUHdNAooAsh+h+zOf+TEs+
eukOI6ZwKHirtrTki81A3tAMiq9pGyGOb2rgoHQyvZzicBjf95UMrgQmY/KIG857jSkNJlCr+ktW
ZuYrdNTms0d47MqtPPp/jFYcldVwY4M9pYTdya3CX/0YGJG6aN0wPIoZFijChbEUYEkb+0pTlT0a
TmHdwHWx0NTOYWKsRiJ3WNRHFEpWjNmDYBB/hT8KamJEHmoauuOWQhbVmSJqu1uAoCNF+rlqS+YI
heSY0M+IXBESso54jChzVpygstGLf9ZexCKucnVR4SG6S2HLXSisYGeqmOTB84zspxxUcN6LqQLb
4dl6FUZJw0WBC5WXU+8avKbQ/QQCaTwmc14dPRUOZwKxxTZpPRMklaPA2RaD+KwSRGugQBC2NaQH
trIw9r7oh4OPh2AvQBucF4JeWYOXluxkgig2flnau8yZ4htjKpmIY2hn7Zqn1D1kqlCP9nLmatyS
BwqQZx8SbkEBwdDRVT+U1hFnCklOrh3BgWSDOQi6UdjEwCO4M9vexGziox5Ea6/CCvBXX7is6Qsx
DH6cj8LJCIy1QZAt4p1gsAigCtVPpFOFhPfcLiSS1ku2og3Yi886RT0l0gbwBmg8iUGXrRjVngdB
v8ZFGT1EX0Vvho+FbpNtRuOh3NA8pSJEThnmeoNaXZWqWywoYp+JAIAx+IinMKXBCZXBvIyzsWEv
iyI0Lix9jad0uKntOZ43oFpjNItUvnZTRyxh0mgMyRAp7qb6GqSBDz3VkU1Nq95b/FAG6bZnsm2C
g8DwnaOnAjKRU69boVyIMfzUXXqnq0pnO7+FgrbFdYKg01fih994wxnck+TFUmTCbfrcb776VCIe
e0WoAfGjFdxo4nTdS/JlQgHbeI6/ijwZv+ahWegt25kWLwgRIQ3aKq8eSbOO+Zb5ARwaViBBmp5q
EcHLq6msh4D9XY2G23N65W9FRXmTIiSif/smcELmAtsP6uEwFyEbPWBPwiEddziA8qdcWFpYjlwg
dwQnAKx9wEIiiw0sfYWeImfB2XYFKAgiWiE87pzur34wMrmHdIAXvE+7blL4a7023aTkf0Cy0bmV
bcFc065PUGPOK2RGC+dm0vjggspxg4MmXPlMjG7Y7lqrb58pwDbJJhMNXZqu9VqPGq6sPqNcYYWJ
dGCEa79Mx3rXykC5gATK8AqndW1tIqffUwF2xMGZjHi+Q4iyjKawlMMmU2rOSUynfPwD3RMdStcg
zBvrQdctSWPk9K11YHGU5R+i3VB2vZShfJjfgLvIK9wKiwV60yBrtrex6ebZeciS69Jm0ll1SdyM
G10CzfXFNw1/U18OBbFxlwAR8i8NOtORXy1BnlnQsCccK5Xu1z5SDUh4LXLpyfdeZD7pn77NngJy
SNE15140ZrdA8ADmYHsDZ1ejgVgbbkESuoNapFupBsz4Xptt3m8aP0B4jeJREWzime0LdhtaHOaM
iXyThvMDeviJwIiSNiqREswYpMh8z0arK7clhIVF9ZqDsV9lkEXuRMuG2izarDtHwux+p8kBkRLx
TzcSPesjwAEt5pq72vQxKHr9/BNkLId+2yzNaoNFhrXXBLTmbsMxrUtEcwtQtyUZI9wUQ1ZeWFhO
R4y3SEb27LwBoXE0CzmMxm6jzjsot+NfbeppN0ywvFDqe/48XlhGVzj3Tk/C+GYYFwk59YxgawdI
KqDFkF153UUKjwA4NAQJKOU8d9/3qE4uahDh+rwj7+CGoNUZipIU5y3L7MAJqxuT+5g9X30pu6Bn
QzMTjsOmGhTPQuyAx4ZrwEWPNJolIX5UCMoVWiiEI4PlMRMLm43CVvTEl+x6nFuw6FDVeCjsG+N7
WJqmusAtnFD5ED3lJAC28Y9xdkJcZXah1i42NpzjILCJP0VAglIHuBTHt1CtGcGUIcHu0FYC7O75
63IaoIyH3hL9oSdMa/Mo3dspGNLnWJMagkEzDKtPGcIHsYMwxnHebIISxx6bNv8xteWYXYqwidpV
z18ZaZiFHWs0+ZIN2yBi7744sKAtXMugztmFNy4FatnY05OuNdAlExCoQ6U6rjHfLvJa9rrKxfIS
VsGtjb/5xwA4hpgD6SO/acGDfUZ6T+d08nOX8Om27p5FNaNqjbKQmmE74Am5LoO0/0n7E/NsEfIX
t6U3N+SdCEc9zjIjDG50KhbTkmpGgsWlN8YXky4SeHLUNc7e9PqA3KvQtR0+sLDHcOsR0nyWEpj6
k1BsdtWqTi3sNaRTeisQq3N+7pgFCtp0KNFS5Rpfy673SCsknTKWj2TeWX9Fgmr0ulL730KKvN1X
jUijOSuNWNYL9IPEhtapB2/dst2hYGxkxgXHcnCbpBu5Cr+509zlfW1eTQWh2psoMBbg5lQTDzh1
mI23TOYcqZGr4PtFDLVjNgQ1a/Y9ST+JjOmEA00a2etlSl/Y1YgQOgrNtDlLVeCBq9A10yfNDboU
uHQE7X56+vmmiy268TqcLSAbfVV1T/Qw3W8+jUbqqiKV32XmGU9+ost+402pxUGfwUFHAO9Xtiv6
sda3VDzAW5iw/8Jj5TeOhd3DqK+tuMQVHEXNLOlhW7XEvT2QN8hM26rzFuJPucHRFTebNg80sXIk
WPibVNjdtObjbcOLQhFNz5lLJ5dpwD84z2qRRfDbpoT+tOuOfBZlM1yzpxsJH24UQq8oN9Ia8uVM
lQxr6Vyw71RJeNFQHiF1Ap7ld+CVRbbLKz8AzZVOSq+BrNrVflKVFe1D9igtdzMP31vGj0dxzdTu
XkYJgqkwCKDUkuTuP3tWQGwkGqjM3RudVXs7uzdp+85xiJOrIhOJfRipqBH0ngwwaRr2IFW8SCXb
Kta6ZwUc5msQlfjBUnJrwIJDE0JoUiJEWRyeZnRWywxlLqoZZg6sZBYO5KIlsnDkcs3W9jviTjL+
v3prURVs1s5QtISDVmjFOHGnNASJpBHR2pJZGWGoXYKjH5ICquRhNiYLzFIBKfUsjaU2QvzuacDH
lNnTfCUcq4r3GCR0t0wpMmOWYcW2V7+IXf/Wk/6qH13Eof8Rj7psaRzPFLZytHQ5xEi0sq/EozkT
JJ53yaHKr/ka2gYuuqMWJAFYSp5kcpiq/fvXRPz6+pqw0Bzkr4L53UEHuwhafxGsCmVFlOYTtbGc
zLxzXKqOqqqQpCYFTiBp+rs8sCYsPByABl3P3Qf3rP95fVtJTfNTWRLa7sk9U8UL50lzfWBk805E
YX9w5IRewgzHl/dv9a1LWaZDHJqDDtg51eaScEInKyzVRsg6vZIEBq0MBHMbKBPu3fuXEsvPfvUq
md5c9MgII23kDVq9fqxBxNfdU3JlmzGhtO2oKAbwLysNz94wL2IU7FSda7ZAoGaDkhI84CWwRO//
DETPp7/CtVxK0SaLBUWEk1/Bbj3rmDVALbWZfIYVT1TgmBjpqiR46bbhODZ/cMV/DGGHeyWTwJWo
oIVjnwwnDsd+xDfJbRaggIu4f0F8gx/V6D/jmbmtwBr/1wNIacvSylE29UNXLs/glwFcE0JlwWpf
OMEodtiS4ppMEQmZDmjM//JxuhbeDRvkqa0tpSz39aVUj94NLyM6ZhFXn8PRjc9mEt5WbkAlAVq1
cXj/esjZX78+LmbZjoSQ6kL69k5urVJhGesg50hA2Ey8NaoIAdxIbdH94K29cSFHqGXI4mLRDJTX
N+aNHcvNWCAUqM3+Hk1seDVavbN9/3bEPy/jggSVJJ5K03KIG319mW5CHD8SZ7LNM612kO3lPhFW
wpLQAMygdAQl1Z1X/IjHKQ98Qn6onCdWDonNDZcTwUiD2sGj9/7vWl7bq2+VQ+2vP+vktebk4rF7
0vF2ykPEHwlChLkjRSUojWStZ91eJlhebqDbyw8G1D8eCPMtr5VPRgmBOXf557+M3TJCT6Cw7VNk
UflF4U/ezRSZzgdXOZ33LIIqMCRgjWDUsnM+uT+TekVKk03Qu0chUbvReF2wz1u5sR9u3n+UpzfE
9+cqKCWmlja/XJ0MpBobcs7pPabsLOiUARGrEe2PpTN8MJZO74mRir+ClcORSLu0bb5+co2J+qWp
unAnQNnWl7ro4zsCgaEOh2hO+n/f1n/lw7mMvtecwn62py6bX002/+e6fMnv2/rlpb38Vp7+L/8/
9OMsCxeOpN/4cf5vHSyunvzbr4ac5f/ytyFHq3/Zmk8ZCqAyFcZYdhd/G3Ic9S/eiuYVacdiMXB4
g38bcgyJWQc/Dp5ZirFwFdUvjhyt/8WGhGmcwFiXb4M/+f9+3s2/P9p/G6TeduQs4+0/nzYXshwu
YDsnM00ZtGTVF1a4HbUE6oh3EPyeq1J9MwE+J+xHqqj5YBIVr7dS/7nYyaCPVWWwtw/sXWyM2YsD
pnidgBeDKFS4sDB8bG19cBsT/LGOuvkFwTtSyUZypClquIqRMOH4NyWmEAPSTArasYeoQPRmNpJt
KLwPvtHXn87//szTzQCFpLp2Ddfelc4MOtpHA1m3wYw6vS52v4ySv1/DrxvZ19PAfy5x8lVi0ILj
1bBU4Z9OHkFbwfAi86G6f//Pv56w//fPn26q0Pz4pMRW5NSlsruqUSweE8IarkqBHx6W90tHNe3S
SSb7o1f7myuqkxsymqQ1CBXCfwBeBtkUcWAlFhmaE3Ax+4awhKT9wsEWYAcUGFquNEMU4jX4guSH
EategUxub9zURthXWV+C2ew3KHrTwx89EaleT4PAw6vMqUx82wlIFc7C19S5HoAi7MJ2KA/lFGKE
NcWn968mll3cG5+VOBnpajKqfjRsdE/SjW5J6QDMOkFoxCdf7UI7eXYJhoda1bTHcAiGbeeE2NOC
Fk5CLLKH93/F2+MYq93re059vrYEi8tWt2EM5h4o5XAMcbbA35idtr56/zLLVPHPe9Xeyas3ncKM
oZnbu8REhhqbobHyA/paQxl4l3msYZj0hfXBe3z7w9Hucq+/bAS6oYIJBKhuV9XFcEbWcXLpGHL+
o89Suye3kjLlUaDQsA7MZLwZwsj/qvAmjx98Jb95Ic7JIPRjZZCj7utd4EMVsHDPHKAczRcFe44P
tjJy+alvvA17mXt/eUAl2VpA6WM+fQwM5x15Hru+G5uN52LnIbtBUzYpprXs0ayMWvXnMA0pLbhV
TRkYzYU27HmPMS7bm9aIuwUcx8HwSLgBWqqoeNTlMSh674Of+5snYp+8zpk4Z112ItzamHOSL8Kw
JnxGUxDmwyO8lkzrD7awvxk3avlQf3ksgaMF5R5mxMwZc0BhaGydNdszK9q+/xX85k5OywOAWwVx
KhNaqsSaPmU45r9OWV8e68Qe7/7kEpZzMjo5RqYagbK9Y5vnn/uW559XAatp1PXV5o8uYZ48ptYJ
Kekk6E0IduiOc+40O2Xa6G0X68X7lxBvLxUcR1+/ighGgWWYRXJ0G8sVzm4ynP4H5whpbEcO6cA+
YSaQVtyFVvEJfGZTPzZJOCAUKFykNe3arWi87j3iXtfaKF38uzZtnQlbA0mL17gnxcPQYRYeArdT
5x/86re/Kzbvr3+1g/Ud238XHKaJOl9BBPUNWA8q9h7MqNqhw1b3AcL/wIl2uVXYNwrrYPbB6BW/
ufrp8qro86N2lvUB/HP71BP3wb8j99kIUfZoZ/D3TVl9zQS1FNhtw3juLKKU92/97ZGN9/v1nbdW
ngUTlPKd4TdluQ6dDKdbULU20UxlmXww9S4r4z/nLeL5Xl8lUGaGi7ENDkGnaH0OaqJSnte3fWBm
e7C0H21C1fLC3riQOtnxFiXh512NUrknGMS/AU4qg3hjoIdvNqTBjBiShhZZ7ZYWVYOZLFeyny+A
S0uUrzbaowYvKae28D5OZqxEtWiyIUewH4PM2Fl9JqPokDnt4BXn5WjntrrMa9r9n10znMncRYog
Bn/thOiL9NGbaiIcNz1N5bhajXIc0kewKqOTYG72KXyvSrqlVWRRxce3YG9h4A2Rs4lw8HTZJd+l
omMvzaK6qSrPR374/kt/e74U5slcI+K+03VVR0hcygm39WScmXZJz/r9P//2mILz+/ptowZGXk48
N1SdmfSpPKsxzAFtq6JzZ8ha8YeXOfloDeU2S7d7OJKxF56hyE+eEFUMeCWs/INx+/aDovz0+k4g
GBQdql990E0DRhJx0jXTwvjBtPOb56RPvj0UftQEwtE4EPn6RUpZXeUYOAFit+aX99+E9dee9J8f
hKmXO/tlaYyZ5PO2mMpjgtujusZ/HubJUem0l+xOccNGYg3fRfQ3aed77o3oMD+52BPmqOJcgeJ7
sM8Xx0i6WbTro1yPNDpAtoAVHslyJg46jNHceFZb+Qend7z5gdB2GAhmAFf8WxC7Cgllhg5FfsLe
FWhvP1giiYj468YWbG5Y4NM2cYBB8v7h+/6AuzBB2/BsevASu50ReXGHFygCLEBgrE8dp7ypAG+g
/lK4zGBXl4BLCnwtEmVAPqUJVqemEYAN0MYE7rSFYgPwF75Lhe5g7ZhxP9HgEuYIAiE1unYANUQT
d/RvS8qXMvxqQH5TzlOiQitixojFuqWJtgEebO/yDhrovDZHVxZXAeEO2FvgarbNTV0FnTYhy1mO
X10YrepNQuIDp28uPQufCMBdODMHTCbIste2OyTqErT2jMXLs34wGrZ43Fmb18D4jfnCw4MWOtPw
UPgco5uW4u+5YVclPocICFN/X8FVsu2NaTp0lrAtVZE/XHZI9FWJ97BibrsbndFR/U3llKO+brMU
s/EeRenklVuJC0G7Kw/+Z5sf2rZLPVbZciSlY+XimNO36A09SLpGGgRDc1HBUNYSFXNjoPYz69xO
4AgGdfc9aJWNl0t1FUKZMxPLtTT29FqcPMJpBuoY/Dsfq3URRUObX88J4vUvptvl2SeHWBVET2NB
+0WsSdEGHX9s6LsL3j+8wbre8ETGHm+zG2XDi4JnEBerzEgUGTqzxdbvEe5oOPnbBL8sHD4hbZc8
tbkHp4GmLVGkvpkVXmt4kxrcRYfhyNXoPeVQJfG+7HUSdPc2Ar9M33op7m2Md5qk0jYCTD7X4BjW
M6QeTC8kpLuJj966qUdPIDvDA17s0wYtcXIpgw628flcG6Wa7oKOpr7Y+9441z+pLBhI+cKZg3B2
E9t1lIYHKQzVE1cqHNbcHz0kOAi5mqJQ+NPoxjDAQohgclFZD0Pd7tuFEUkTm34cPaltFBCo+5QV
wLCM9YTjFgRWF0K8usAVbFk/yiW3KVqVOEXm5D5v+ti6qfKyMMQuxg453fWEDdTfUeJlQmAYpHeC
LUvSRb2oRvIxaOw2SPEiRmlIavWK1UrDz6/pE88T7j/2SxKSV1QNR0X8VFLvyF/TgmP/pEi7OZit
QZLDMYyCjK3UXObmoh+GGpHu66ik1gtgzirpWhbkiWpvwzTeEecJRcKrJS7MsUNfwvnPxs4PMdYo
xRecQkZqnkX4BNUPSO5D4t9UUcUQ2MIbdjHTFLAeYCjUCLycYt8PjmHVxwnonUx2LTmpEyQAgO60
Shuaxd2tSiF+A5eK50wSnZIGXT34dzOmb8NbyS5PO9RITATFpC6a0rGzGjczwGR331UoDS+RHNS1
uAoGgINIq5Aq8tt94mOAhxOk1QSPcHggfWGQIEw03Y1pGydXNUwQXO244iqd/ky9RE7VjtA7P/xk
OeRk0nPFh2P3O7KGcnWNmVQT1eWT7su5r9Q4V8w1MSsRdBk0r1iC0T2k5lhQOuuD0hc1orhxoq6n
yNtoP6HKnPp0NUYKvccmtMhwAD3iqMY1t5qesy/WKYBW9yIzsLLqtew41DuU/guSrc/NUONbWgEH
LyuUoJ3ChrOqJnDwIL5aTaFj3dlz/Yy3U5d7Jku3kWu0OwOoV0AEKr03QwUNmogabN8muJF4wGwo
pWqhD9RIBYqXMAY+/zzWQ0FgF198CKOwCsq2wSGUNku+BTKdpYYUgf/tvpLHTKb0Bjxy2iB4J6Y9
0isCy0P4xY4s/PbBKf2Zv+Fn9PghAkP5hSbGjgqVK5a6BBHUCitL2T4kwHxx2HoqiI0Fu5nxhpMm
sBTeCPrf2PHoUyOFYy1gHVxhHemGc/p+0+AQRlY15O8Cgk/i5OBqBLxrlBQ6x7pJ1gDDagB+q16C
JhuvmYD8EQ24Igz1RaY9KhQqYrEWZ5UdCU4d2JnWCWIkgjtmdJf4ESloWQnRQIjZOAN5s1HzPWfC
G4YfPgt682xgu6hRW3HON+GsKltE3ywRgWxaL5vIrMD96/cYJyV8qNzZ8B7LilcvW2ZeaB82ojYJ
D7K7inEtUmOViKIehzIr6Qj3QOlm3DJ5TqzCCpNXkd7AT2/Kp474iQk6so7T+UeMYAJnEv+aFg9C
TSGXm4yOuvIqJ800+Dz4+SAe3MHhe17Fk+m2X6JmCvxPdZN42G1IZrXabEd1dFQepAdJduZ2QHTT
Hm0bmWq/CrH2VNWm9ttpfmg0JWakxFVfJ/lqdtDCWitrIj2cp2oG/qY3jAx2O9nhcUiWGKxE59FF
HT3wCA02XDvobZn/GU3SzOAZwwxMpDtbeOnTAWjf3k7GKDlkHIraZt/PwMqOThOTr7ZJfGlG3cqr
w3G4zmCZJuTFETsC5gN8YFEg2HHsChknIuEs+Rwmbu/cNnYeOhZYQ1F2LqFwOjLPJrwWf6H67Gi6
tjhftAc4/+b0kE55Xh4BuDXubQyuBtRQntJPvR2z2GuxB6gc0v6qt83eN+nuJnVbIL6rKvHJ7zzH
/yFyJ7fvqkTbNLgZl0TvbLhkO950oLB7cMDjPHv3XmJaqbVlHCA6XpEk6VUM+9mErLOM4BLxYtJA
rb53XVsC7xnMNhFXAILi9MdIcQujEYK+wKxXHqTT5kdVApD0bojQy4DTV4RbNZdmMQo3RC2kiSZm
pfSn7gajR92Eq74tiYLEUwE+DkchgcnXhZtkRb1u69JpX/zJ1dbFpCNAns26xIYkjFtSjxAY3lYA
R+UH1ZC3z6Tm6cnXtJNG0akoMSCWPtbJRmwd36wOyKInkvawo76/B//rD76xBTdPjkOxYxPoNIxU
Z1UEpUrCPiTTI4nmp0xa+Se047F5KLGq4QIdNijZ1pHRBWc1GOBbOB/TVWQRbrDSKAtZCew/OdrQ
Zjo5GMxs5hsGB8BTwGgPBl6JaN1wNPU+uO03Hy9//+TID4SuTsZAU5PDM3ahOkuWxwYgxZcYsO6e
kIsu+pNjlE2qzOsjTlV20NlKxO1kZgPdNyNm+6aefsJw1T/ff4e/uRnr5GYEktQOeJrGRBNaW9IJ
7T1hAj7r6KBW4Oo+Uqy8eSK0wcm8vpU+nNlatSl1xnp6VtYoMC2a7gMT4kdlxreLTVzi5L1bcz45
pmArUSB7eyGq6c4tARYFUfmEUzUHCxb5LLiQmeh2XlIWcG7+5Bm6p52EuhwQms04DZidhi04tOJS
0xjHMgskwLCKjxojy43843Oz4T6/foYwnaBIi9zY1UFaPxpDUoJNaosPaton0qa/u2/8+WWI/HKg
hpRlTYmX8/xyqa49UszPrUEE28qgcAZAuD3oDtiICYVvY4b4QgAuPhVKBN/ff4y/GSKnRQMxLyBy
LO3s40GwsoujROy6xj4g3/Hy/Uv87h5PO4xW5i/xjpaxg0hXYjZycRxSkNxaRIbsga1CKu46mFBV
SdKcBZBHl8EtlOLmox8g336H1vLf//KQUfFDuI4hKyyUJouVepLuF4oWcp3aeXPAtzMxWRFairwe
793kG/vBi/BxdxID8vtP4TcPWp18KBiBarsXmbezFNaVGqTE0Rri+taNwP7/2SVOphXZmYMxxAzV
yKobSuJ0bWKCDi6w5mR/OF7lyZQyloWFi5IpJcMweoVqJd+OTWWTVTN8ixAzbIK68FfhlM+bqGnZ
vE72vFGjER7fv0fxZknWRoDz+l2GtEeLvgvpINqxuybCxdjKjAQLzPF0/FVK9nk9GJu2o7VIzQgX
BVL8zdgIYzcahQURq6k/eN7LFPDG1HDauG1HGwNuMhq7ppbocqYkNzZyAHkH66NI8QeOprMcTtru
j5Ym969n8ss4bnPP7AASB3sk7d18FncdxRVQmXLAJqX7b+8/4rdXJ9c8Gal+SBBCqhPqHKLHLOM0
9t1QDFglkbnvidJK1+9f522JByrdk88yMSFD0Gf2d5AXgsNQ5GIl3P5boiwsUd6CpcRvYmPM5eBE
FTyybGB2ieucp9KY10v81VonebDBoOWv4LLBHnRhwGomm2++4XsfTJFvv2a0iq9HnGtYNqVAx9vV
LYzx1Gzni2rAZUpscrYJUohxZjRlZx88lGUc/3NQOafrTYcdyR3tEd1LSLXGd4RYL0dMRLycJlH2
N6QK1Jx8PSPZU1ectjaP8YOLv9ltQ99z8uZNww1zQ/fYquiaX0jSbEHV1o+4o8odAdxiVWDCWCWc
7D4YAm8vrgTVvH60MdgqYM42X5BDp+XMw5VO+ZITRbN5/3G+Peuijnx9AZrlNohS0yPIx592orMe
Y79ND/FofiQzXya+N97XqQCIxbpKKT7SaC3Hez+tdw5OfqcGD6pJLYbeQ30ReCeiqbivP3hsb3+h
zukkjNdLGCR3BEeykygVWZNFKcZ1YJUkrf3Utr7x9U8en32qlZ1GO7ArgwYqxUj3we+Nxe9c+l9h
kboX71/i7XtBUf36DSUWNaPERgxUAMrCwVAl56L1Zh5n051zBrQ/GNu/mW3s0wMaXrdRCNvQO90Y
/h7qC7GVJmGrZGQMG22RxcSddmewi2xQqf65m38htHNnjiGnR3lnuyR2ex5ZqQJy1I5TMwfRonO3
phF0/8PemTS3jaVd+q90fHtkYB4W3QsMBEFSEjVa8gYh2WmAAIh5/vX9QM76SmZSZldGbzqiI7Iq
nem0LgHe8b3nPOfCuzjflxi4v74LGHUmrsrSWg1qpT6UpTns6nrQnZHLhVVcwrsarK6lNCg069qK
Lymjz09w+umE33JLqMagd1ZiNGJiJ8IleVEG3XqhhIklKBd10A81teTb33/l5xVPFBlOnnOeBdjN
VGhWkybqfkWR123kVPCyCY8jmrAwMLCBBuohO3B0tvQbsgBrtyTHx8bPkF/aFp6farXTodsUAgre
UKYMShn8vgcJaVKUAm5TpLeNiZE8lvOvEdwNRxYUyVdL6Ay/fwPn5z1NP9mpFVNvdNjZrNVYszvw
VNzQx9VEkmV/oYHz856mnWzT8o4CbzjxaNwxltuCW38PTvu07eux8v7RM5yeHNqoLplTFWGF+awP
/WHWdNTd1JkunV7Pjwbt9NjQaYqM03w5GiUCOwO8gHamTIYjl2mOq6ioVyShhG5uRl+lsK8v7HDP
r4Fcgv06BmcNmqSKz4JNtF55lMHrNQXYnVGTVXmo4AljgG2wKjbthff4SYPiSYNA7VpRS7hPlMmA
eW46lYJhlzBD5brk6niUV30zJwE0JfPCVHj+xZIt+esjEiBRSPNhMemLkuS10UjoZj0/WFKSOj13
CVzDOZi/74A85cHvO8v5h1TNkybriGQg6cjhElEOfCJJmvxixCc5yKXmi1Jk4P4uxo2JO/XCGnl+
BKjmyeZSxe3cDiiGMbTCMJe1qXdHQne2ROddkuidnzeRRP/6HmsMbZkm8s2pPYio7thOG4Ec5BUB
X+SASl0OMrkpbn7/Bj9p7PT8COagb6WDEa7CyizvpoNUgrIrDEzqs3B1zBRgIhLkwn/W2OnLE81J
OpKaDnKhDx+KRHvrcypVTa6YLuay2SG16ZJk6PwGQH2vGnw81HSwcscDm87lAsKOSacNKMFXvtWm
0Qa77Hjhmc7PucppMUyhNs/imsdeAS3pFcNluxNHY2j/0YyrnPZwY5ol0GGd4R2473K1OhIdWRmN
QOeGefX7b+WTJzjt0mQ99CBllsSH5Gj94C6NLAwDmuH7T///toz/YoX78KL/lpNyVeSv34pfTBnL
H/jpyjD+UN+tnItVTVJFfF3/MmXwO1xnY6wwTPPdlcE0+5cnQ1X+QCtK3dWQLCQJ8iJUa36GpCy/
RbyXYol4KcR3i+Z/4Miw3pelfx8/DBn0xOL11GRFtkRVPi2LGDHe6LDnJq2Sb2GVES61vaXO5cyr
2AGSsr6aDLcDeBPdm464GbzcPfoH30ABuZoT4MmTvX2KepmcLcdX/Nbra3t6Hmt7063io5ushudp
rW0Qum0GcBn6RuxcdD3N9VPjQShYH9eGZwIVOril4h31tXx8Eqf1oudpbfI8wP7bx6teuyu5C+RT
Tc64gvJB0AEBiXb0VXM757bjI9x2TuhZbubHge7FPjZSu9jGt8rgwBXttggYO/sJ5P5OvJZvs0Dk
WVATrORNudN92S9d7WUruBk/RHDFL+q63mSe/EacltetnwZHuFdskntpIbRV4yY1bGUXrmBOHQxb
vOtf5KvO6exb8OSedKNzSWI/bW6fniz7arv8w+TUuyxovK+qU9iGXe/qXWFPG+QHfHboPPbz6uEh
st9Gt9y1bucd79CW2OnTUtg0cqcx7K3oQx7luzjMjmXZ3VMM69ElBJkf9/VgP/CubKjjbsu/Ixf6
G5eYNnQD036rXxQ3vWtdAAG7ox1dTxbG90dJzu8OuPT9hGJfFw2uwYW/clt9m30xKNftVk1cQmMK
ZSXRCH9up90e9lBk/Wbd2RIY+Ng+DPdzFXlawZM1DrdxbuimO1AAQe1HoLdHwgcfo2zbuJG5ke+h
FQPg9Eh59CRAEVtM4i/j+uFBWEuz2/itXTlkSm2SIHFNV3HjIA5GX93Ksvekliv1T+lLtoKbuSlX
4wpocAeqeTMQP7FZqZorEFDhcRuZuk8kYmu2tfzfWICksatx3dopwGbc+sGXxyz0oHnyx1pbrTYg
YtX74bHmjvBrn6zICoOrMspQhcH5c8Rbx/hL+shtI1ca/Ep0jV0jen3/ZY4cLbu2bnGfuKUP2+8q
3slXyn29G/zuUTf2wpv1BuvEFU0cRJYtOgq/EDfpdexy08g/J8LVMHiiU6e7IrVFbQUoVQTdnCKA
AdhEYps/7IwgJ/dWA6PhqZY7keArXSlN0LGn1O3uBxoKGa0ROX/aqnzoXuPE1nbtTcPPKIJh2nQd
MI41aKVNvOfF7rSOPxTe8iPdN8g99n6/2/D5CXK4h3vCgC9Ggknt+FkAI/aQAx9WnEPlND/0r/oV
0BjfCkKA0hD2PdiaK4EeBajvIHjaNwgvfG+S78aeETtHJyxWC6YUyhCCVhfu7vhMN6vQSHyR9kCX
tBcXSnR4L35LVnZrQwPyu7V6xem4hzvmaN94MEDLq3jVrfbTWrZsJ0q3aPh4O2rNbBBdKzfho7BK
3WXIisrj9AUCC2g2NAk7aHFl7pTPGhOF4fTP4W2yj7bjd53M7j+FN8QqYQGkFL0CyWtriF3Rlwou
4/RA4iVCiCtEts6KHGFv4eQGs3tTrrTtG2yJK8bJYZt8T6/1Dedq/TV3JTv9M8x5JeLgmC8Z/Hi7
Xssv++jKegWxWtt5spfvgMdZj0oS9PLLjNjVkW6VK/nF3JV1a0eoNDr7mwgk7Mq88WbH8M3n0GZ/
tusd1S7f5H2g3PmYCa7jH8q1ue8dGDH3yua6CpJ1sZIqStZ3RhqUdqg+qdDUfHxYkMfXwIjcxHt9
jddJ7ViBaN8Dwt9vEk9xvnilHdvXk+tpt3LsfZNdqNVO813e8StbdNXn/PVFYeqGgJXb06r1OpdL
jtfOzW2TfyM5oweLbK05szfsruWV5FznNjr62FVvCEXwTRJ+nGMAK9VtPfOmCAi5cJC/2SiEHN01
oLnx31g+B6TsWtsMLh+Iv77skALZxDKQ8GEpgZo76ZX+wqk+3LRAQm1+mf14Mfz3T3HdPiHYa7aZ
X9rZk+GhnyoWIqiNUHA3rDqZTo5UiOAuedO4ORDN2p4daH7wJvhb6x0DfrkDApnZCqqGpmUrboc3
hEAS0Sv5HVY2lz+j25qfaSuBhBzTAcKqiVfqt0V7UGorxYv2mv8iXEk8g6W6EBuZDH16pWv4kkeu
m/L6SFrV5t5Z/xCCvHPlrb41V4/XkK61gxOatvaqOWlQs0oaV9J1OjjTHs2b260qt3IVf/kfWdS3
BlG2X1lR+fgGtXw7eshfU/hKlt/s+FDmMyfd62FHyR2W4WDHV1b1dQod4XuvugYZCSQgqTehd2u5
2sB6lfnERffRWi1Z2LSXjI8M2UJBaGSuSmGt9GvLlbhUVoG7W8LP/e5/tF0kSo+/To25v1h4/f93
0vTIrlsOIZ8beO/L+rXNpv+BcvQ1/9583DH+9Wd/7hkpJ/7BFs8URZ1sasNa/FU/jbz40v8gN9rA
imtxNGW/9t97Rn4H0ZzIHxIlU0GNx4H2rz2j/gfObO5JdIUdp8qGUvlPXLxnr+x16CAnN2g1fol+
UjsDDtEGONo3KmALI+kxlyRfQGCvlsXGGm4Al184eZ074emLB/nXczIZj30mN/IYzEA6K/xg3FRW
tjkfnkgNfvvwTex/7ng/mmTP3gsujZxUGMQIxCqarSlIu7sBKqSat+6g6S6CPq8f30LkQ/1B3tYK
FwwHxEFtDudUv/CEZyuaS+snpYAMU9GEnl8IxGTwC/BKGCqdRYCIIMs1yj0SKRJwWYNA96IS2uXH
9YXnXkqG/z4A/BQQLC2f1FIVC0F7XglNIJiqbxYoew+B1kt2FE3bTuz3cFS3Rqq7oPSdcEwunHY/
6UTAAn79TlO1gh6HGzyYRs+66a6zm/ZLjAHmiYDOS1Kn5as792jLOfhDZQDbDLzDGaR+DgutZN+E
XNGHjhhZ4N8Ky41T9dL3p3zS1PLvPzSFDYoEZbDbILxNf57g/ZlsmkLZJo5wT7YzRoHZ35Hc1+UP
mtK4SDsvlP/e6xznnpKp4GPTEGDHeJaGFty15PfiHgyZT/lgfWALpHG5WDa8UTiWpu7G+iWzyzL0
zjV6UoA2CSMqRGNugxRZajlYriKOPpHmPnZBl6K4HxIocxhU/x/20pM5p0eQaFataQblc3l/+JPs
J2CEbBjCL/VVeLTni/3yk+FwarEhAQCHCFrowBIMjj0PR/iUymS9d5+ZGS1SnEroVlKiPIoXJ7hP
3uZp7SfBy9x0aMbee0+sSBTl2n2HtbBaOi2T0Zikb0N92P+zt2mezDbScCQ/RZjkQLWIoGwtd1AP
a6MlSEbvk70BIAHup3vsF+eFSZrNdGnUnyuqMtmcXtyQMVVV6SjKQbd0TFFGlG25pGDbofw1Dpc9
G0fn+utBkuCgk6fclvvjQfanEJHtxb5rfPYdn849+si0IPdhYKpbUeEMdrScjsyfwUo2KE1n2yRj
ucm+ZIO4DY8VIQhaRNQBwS0NeeZqyMaolESqmUQ39wOkMxkStUvmORGi0yD4sBetAC/AXXJw68gC
ThvJ/WYwydA44gGuDrXLbN+5lZzdCAKE30EAxi630g6DEarK4WhrWCRswJxJFn0xpoPXIshNogXl
a8YrTYGh3HfTyyGPb5qRAk2boRiO1P0oaVcTWD4zyaoVFUuoxDOnRTsxjON13OeukBxdUozI82rW
kJ1JnpOOa9FIqxVx1B1CBO06L2SSEganLd8iIgDaC/Xnz/r4yWTcYSHB25KHAZjgt6WPAxV0D5iB
hpBqRmRsC7oDwV+XZoxPZuRTD21COS5TqzIMwgMpbc9o4N9MgUypA+D2ki9sJgGNOrh5Zc6wrelg
TGj/cDU4LbRCVMWZJR7DoMp92tK4xy/p5Mt6YBfFXdwTiHa4iwlCmpNojYbjUsPnbiSX8XUyLc/K
KB8JJg4DXS328BjsHAB5llFFKU3XSkqSW7a9dpsXdxdmks/e8sm8rCrHHtlunWzyoLSsDaHFj1AR
18tbTgqgxMJVX2d7TWIN0uXtHG2s4Pctf7K2G0s3+7DgTgJGk6bUk01vWttKlV3xAF6AOCOiWrag
vd8X+N839dlexTjZGhbiQFpDdpCDYhL3cShuTI38I+ouUfNo6jmzNtYmhCcyQYoXmlwW7zPr6+nV
0Dg38IYVSwpIodhCHrXDgcjzyT3GqddK0vbAbEgWx03Ipm1BHqaTcWmSlt+76bnGT7aEajMRsXlg
MzP223Sw1mEGO5vFIYGka0ujFdpKIT6pGVNUmra7PE63x8y6QV8kVTWH2XE7Z0OQVeFLqRQ7RXaa
OPUB2drw0hyBXCjuhZpVqmyqZlUU22lmKvKR3gp8e9JKAEyySJdgkU9stmWC10yBWVYEHdqs4TBC
7nWqsQMYTa6ZTEbmTDzXnTJvh/JNzfYl258YWq5fWwFpjZG4Ho31XK9JvRZHr8AuDSjG19mqwJOc
wu2UPivy9XAEcvCsqXed/GCNX0r1R6s+HfN7qfdTxe+NHz2hRfi4m4AKnQisO13jFZfG5UM38aoe
falfC/2auOhIC7R4LRCCJcPyP8LhR2YvlPKuN8mlMvtkdIxcIGpKuUnr7gH+6g6TGo8F0pLSllVW
oI8Vom8qD5Odoxz6VdpZAdXHuK+WeLNgThQsgi1ViUAU52vV/KLoj32R+4dpWmcRayjDvS3VLTq8
VWwBDDXH7xKyasOc7i00MtS7zB9CLt1NjfmottdSUQdKpj9YSn4F/Pdba8Vb4zDeSYhpxSYOpoZq
OmFUEfjaGHqNZAmeNDXfBsFEaENtvkFekeSvswiA2TzEtwdz8qd5Ys5RH49Z4s9VTpIfL0NoKL4k
prgT4/QBzXCAn0nL/owp8qhk/jTV1yb8cYjWdUdencuFFZVFZbiKEcokWu1DE5+9DMh6MejrKuK4
MloOBFxXS83NoMhBJJTeUZ73EzICs+ntHp03qgKfK4fqkG3N0ryVYtAGMEurTnGt6uCVsTNHS7aP
vO6b4h4e/k3S924iqWxPxABvFkx3H4by8mpuOC09YO1WUoo7s8RuFzozW6XkLj0O38q8cKJcXFlz
GRhqF2Rlc6UTkTQlCRENxnhNVtOfqjzed+UVyaFOITJoCDnBT3rUr3rKmxBVh0i9Iy37qpv0+yEy
3jDKETfTuqkor+MsQ/RCbddO9WlfoXlJKu22F4cdeR4ElunBIHa+xklcOUr4F4tAU2VQteZaj/fH
CY+dpm3NttomXerF8otQhozf8TaOVIpCoR0mFMDUFOuWRZgjMfJzA6BbfGZmtVPDgFe8l8ho+Yez
3MlGjGS6WsUz2gXVFABJXpsVyFmh9g6x6WrLQerHEeUQcjQi9+ZNdOlcqH6yFznVKRrA71WjUfrA
hOcfRuFV1DLAjz1KEfEaTib9OSPpnRuR8rohrrE43odD6EZs+ET9vproWobpGFHlomQGQMU1Uttx
dcK11xHSdrhOkKNH4LOPCqB+kyxYAkHw1jT5iyiy/fh+GGTPwr8xSNg3yIoyUMyHxdHp2aKNHdpr
eUKqdRv1+zK/Sw18XmblGA/H4RIZVP6kpmKcHFhn8hnTnjydQImRGOdb0rkz+SEXX1hhbI3z1OJg
NUnp6UGYj9O+sTTHYs8KMN0Wp9tuDDAijyQ05TrZ5u2BCHFlx1bq+ljp3i15uxe2NO91iHOL0cnx
VpWIk4KSVAfHScHAKwdgl12SGfy8fm7VO9G6rnEGGgcg0zLpW9IOqn2Q5u1ODtvVEWdkDcK6K/cH
+aqPtwOdTN5mYrWpykXiDjQ7dXBiYu18Vlq621tXlU6VwTgRIzJVDY5epLNa3IimuauH3EMwxJs+
5jJGtAlpdXLBazQuADQqu8wYFRiZyDtYs3NUGltUvmXHH8sRACyfc2hj7pxSBw8+uk6CF4hVNtHi
wjPgFb4Kw1cpGpC07EoN4yvpeq0CpjYVudu5TduAOyo5uSFzycZETWGIXogUhTvTXfFlLNtVIZsr
04rAdVQOAmPoXs2KhGSnlrkCCzMvAhZstS95i87deFBZvdXxzWDS7eZLwlJtOUGe+7ZONqCCkUdK
2kgNd0xmIvlFPot+Juv7CcdLhH+0SQOtve+Sp2gouJF7qeJbzO1ORKjhpHfeDEQ1a5sHtYtgl2yT
yG1Sbk6S90PWZjCme60ayYWNYZLWV0R5emSX2YZCDd/CxZXWN1aa7xJ0LEx99lGXA9C3tmz2yFsn
V5k6p6GONxC8lqd4ZPp5rWJrTEg4mbPjJrWMdSpXbnJkXdVyb64KLzlEnoRGHIiCLbMd+f3M9z7M
zr2n031zSL6F2RA3qGUvgCLghetXLN5bEcW8GrXrzByvq4N1K3eLef7w0Il+bJBSyheXRtk18aRB
r1e3Us11SLtKJuFm1gvuxNLHJla/yMcmIEzA61qZ+PjC0S2QqflyiO4jziQvesP1ZDRuTaFYgwe0
xey1s3LHYi2do9QdJ8EHBOPF9MYpF26ErLopBz2IysGNYXdVXbeWpq9qQR1r5gpuLDy9Ha9Kowum
Q7k+tIjPjlyD8XcoeEgBdALNOzd5qobE05cTc3Ef4mXva7JnSVI1Dt4spn6qme5Yk1wSXpo8pE9m
uVNAWRHJlMOVJN4csJiYFneUZXMLkoJyHLmJ7Q3YPNfMTL+MuPBtrMcjEfbsueyM+ks1Wf7lgtlZ
FBBHs1OpOgbHUKUEIARmYhH2WytbcbpppkKiUDdlGF67NwjJu8wYHth+B8p83wYgsLdawQXbhKiu
am9r2yDqW5nl1NUqQK7iwAx3fDt2hCWwwVnuRok2CjSzvZuLgjDqighfaz1oQZteAPB9VifXT2pH
CGs1ox0yHYy+ug2n+FmJfLPU8XM7gLX7RN/mbfQki8q2GLe6Irhz21UXhs2njZ+cTNKZlGKz7rl6
oMg54b2tcnNblNbrUe22ccUF5dRvlSkiqqjdW0m2rflCBfUS2O2zk+ApQo7gFV2Q68gIwN7d1GW4
BZrghh25iAQEFhBT3qtWg7afi+Tp91PFJ3uVUwdCDfxBBKer4cS23JwLENPcLyf6pYiBSdwdYpGs
3H/67Z5sC8SD2JrQX5Ug0atHnVlZCzMoD9/l2Npq5sPxULqIgV01rveCNkH+mrcaJ6DfP+onZ3r9
ZKnvq1yyFDATgT5QjCOEfu6uJ11zEx6zSUNfri7Wk9Xz69SpgBrK1hTPLSfEarohqtdNzOOjyDMu
b1boBL/+QfqfM0pEhaqN4uYHnRWATWlySbX4Wdn+lJWc523dkucD1Ih1Eue1m0zkF6TtSud9Vrzj
lmtnOTMdmAUrIPEX3vFn7Z4qu7Osl+BfTSbu55It/fMydqvwqZENtjbzVuLV6/jQxjLdw+q9tNP/
5KtddHEfyzXWAeawxq1kAEmlIDNo3eRPKPMPZLpgk9TILZXW2aKwsdwEszn5Krfjgmtov0Jo2yMs
sxXCkaLw0oXNJ6Pqff/yoXyUQf/oNNJigjKTX8M+8hpV2x5EzSd+lu2+uK2FaSuF2qXn/6Qwp51M
XNB8uBntSysgZ/vN5DoNg/umGt7nK5NAXPmguUXxhYTnS1PlJ0XuU3k9SaYR9nx6uMbIOaiiK2ul
qwzPYWS6sdzsh4kycflckTgjRP9srjqle2Gi18ZBsAT26v02mrUtNg2ObkyRFPOh4WxFLuAk1tvf
zxefTcd/V/jLWVanqhBEFP2WCYPkcHecFdbtaSvXIioYhfEruXiEfrb5f1u28CmffGnoWwGw4xAR
s/O/3rUP0LMXUekv/+BB+m45T/1ZT3d/Nl3W/kvlufyX/6e/+T8WXng7PUzln//zv74VwMiWnxYd
ivyj9kBabp0/Vy3c0mD9t//+p1JBk/+ALy9JoqrCzEdEyjz7U6mgiX8YbCEtYmUsTRMJUPlvpYKs
/yEReMbvwU7Bdg5U/F9KBVlF+ICyFVu+RP6KxI3Yv557/3P7/Dve+IllC7CqJsqWxa6Ljwja7H07
8WG0HxoI/B2B8chdJqcljlyryQ3kkFW0kV9nrXtsMChZ7GzbZzPd98Zzz8TftD+Ggghm6+4YPSZk
EBfGsPrwBv/6pB/VBr8uP8sHkyWZeBkTHS+fUT05LrVZqEqkmZbucj0gUsI9tv+R1fevFnh2NMQq
Vtz3EsiHR59kYzZjGFduZ2r2QM57FejjpayGk/3Y31rRTo4z81HCy1yHhatS6HKMdHxKWjkYDJKj
5SonvTKxuFVDQkqKDTLYjtRBEkpNe5AK8rGr/sd//FoVyUBMLSGFQeu8zPofHpqOLguDZjbuwuPR
ExRi4cvvW/j1AvP9gT+2cAr5GMmD0Do5XmCakI7Hq4ns66kIft/Ir4vl3xs56R3IjLJGUBbua8tr
GmHQ2qR4BoYufk9b408QfDuoh5fq/svL+feR9GerDBhwRqCjyOBgUvj48jJ22JlIUp+bBMqq8ylv
rAS/9Y0LD3eyAfl7OydbghofStIQPuwWiXVf1MLoquJXuFNSv6pDj2BNW7AMogCJZCv1+O73r/aE
fvP31pe38KGLUKUgkRAsvtt4o5vth+sKrSqcK8MnLHKde6UzbBPnQqO/3pL91ejCGVuGvSXKJ69W
VIDAAu5DCA27vrChQyJr7Z36h6oioWwdJLMXtnlnJhhFNYirkSQC4xTrZD9fVyTa1eqhdblhiWcs
8dL3C8+07Fz+1l0+tLB8gg8vsm8hUGF8RVTZOX0dtLVbiHScoxevqNzUKzAYc/lddGsHnfqFpzs3
Csm5kERDItXCON3FN8acahFXUG4HBg/58XeCpFQ7Mm8vPONy8Dh9RhR4KqK5xYohntSpayk+IPgQ
+N5eB89YJSvlTke/2iDfPawuPdS5r+w9QgVyn4Id42TUJ+EIVIVLBwoS34cIcHqVX3htJyqzn/1Q
1zDoG4tM0DxVm4lzYo51Rq/IdqNLUc6Jbg8+9navuMH4cWEHqp7rIfoSPiMh8yJO7WSoCfKYHItp
6YOydhXPs+ro0uSVXXj0jEaI3WnqvJicdCU//iiLylUzEwCYatllBP+j4soQKH6fZY4WP7VJ5JjJ
TKLsF609OvOxc0QVJwPFek+Ujv7QV/6gZoFpUMIeZ50Ay/5ayG4mfLr20ZTtJPsmh8cAOVa7aVs0
7vB0XStrHyKlc/v0TSz6Gy4G34DqbEZ0fqFyuPD2l0F+2pk+vI5Tsro1iL1xSKPSPYZfhvZHmK0j
Qh5DwiD5nQttnetLBnplUZPoTBCSfh2chMPqSTZatZvDfZ7JZBYhrf5+cJx7HDLqDI0sLBa90/Pk
cTT6GC557Y7DeBVSE2jaF7VB9zAfN3P05feNnRvwHxo7PTSXWQn7dOqJsE2iIC0w1qeuaskX5umz
rZAQp0iyaaKtPRnuB3VoxS7jdsfMuQfR0NXn97pyyeh3Erz1PgpVkdlZ4RPKiHlPVoMykqGNWCGi
7pt5RVkP84twPe1njjDO5BbusJYE//fv70x/+KXJ0zXXKtto0qDYtlqgtCTtRd2Fdyefb4JtA/OK
xqbz5OUZuN+X2EmGsU9Zs51XI4f++ioz11rs1g/MNR6kQrRPrt756XFVmWsCr3AlQF7BV7Q4zy5M
QGc2NKoIglpEb2aZf9v9F2kScUvAXq0hI4XcPeoNtV/Lz9YczGoNHB3EvnVpyTgz6dGohpVuSZAk
W+DXkXeAT6gDZqNRrD0QLJPQPt7NoZ1jjkJt5lrlXnbNL5TQLgz5c/uqX1peFrMPC3I9NzEUQ1rO
goTwW29cq24auzAqnBTH9oWXe+ZsJavL9EKoE4p0+XS7mGtiSbw333drhgFeGyRlnoJrJnMTt91W
rn7D2Ss4FHaP1wR6s/tPdlW/fIKTTt2mYTLqYEBd2T9eT1cFG7kWo8b8RBqzkzsX21te4MkE/kt7
J+tZMUk9XOaUQeQO3vRE8dA9OtJXns8DppJcGLLvL/A3zZ06M8Uk48YTSqE7OBLvtfHDgMgqD43K
uvXUFbRSVCZOem96v58rzvbgf3+xp/sQDQ461yESIb0TF8MH5a47UvQt+hdNMO5/39S5DQlxZLqp
SqRy4u4/GS1jrw9aF/OMombXAY/ozndF5pAuaOde7h8vfYdnZvhf2jsZI1ZOgBSVP7xuMsqkoeG2
O1knUn9hMjwpTP2c4j8+l/LrWCTcqxBzGfYIk6En2NK6Xg9ss5LNxV5yrlN+bGmZlj+M+koYG50K
Rs2o757oJU7sKncatqPmPnLDS891qbWTSb4QwWqYIKzdyuu8fleulkFnvVp+7h3uq/WF3rG8pdMR
IGuSLFIrUfBPn7Q2CtnYtsf3AVe8kjvfB8lNb3Nt2TClEOt2c+ltnlvDiN0EO83CvPCKT15m3fZq
iuEB11PjhvAgdUiyFx7q3Kr0sY3TLtiECunadMHWXYb1wYvdXuGO346/hft6Sx520O26IL9NSxYL
u88vMILeU4hO3yqDTaYqZJpE+p08pFaj7z7QQ9kTNl7eqX5UJruQ1IQBzyjprVfaYKw0sfbjQlxH
prQOiyIoOyEgtXlXz4erMDHWkL3uZcFCOIMRT9ADER3ClJbI67C4JqlXpqoTt6YfiyTV8DO0WAwM
hG4jKSaxNF0i8Syf+XfPdPJSjSmL08ORQh9W7mBZ+tpNEUCGd6N/tux8fH8nY9uoK87z8VDjUAbq
JHvAJuxwPa3klfa+zl2Kgz3XYYht5KhLUWvZcP/aKSWjHuO27xrmkmiNAdofVuqqxod9oWOef4f/
bmdZFz7MJEMn6AOytKUywv39ZibIwgWY7iZbIeAIfKG1c6vMx6c62QR3hM8oscnMvyym9XdjG22S
Zttizszu5HUmrMG4b3PnH81gH9s92TQIcTvlhJA3br+SQBxUt/jcnfm2CtDJ5PalTdnZp8QVqJEc
y7niFAqkHKuYhHSRsVan3piWzmSwyOExji7BqM72EnbfkC0x+mmnab5NRQ14NPVlHYjWx40ZzJsG
H762v/C9keX897HGKKaQtWz0dXJDf+0nuPJCUmjM3M3KESmjIaGgQQk141oeeqnFfJtJr+Z7ZlRH
ltCgCpuZQ7zeIMJJYDuo+s5oLBXNsGI5pAKshOKICkMhAUAoJGJ0GmDYqdZfK820VXJtazX1TdnG
K5nz/SCbN+T0+pqKwivUoxept1R4aihMm7l5VbLxnjvHhaXnlQUO/gjRbdYvUuq+seXkeC03aoqm
eLnfnWHT1/KNqXIfd6inLQiegxulIWAJsy7dWuqvjCPZSzW1BwILbmJ+qNAcVlU1RZS3su96XSBi
1aoXxcw2qYI7r80esRH58txcHQTDzUdphyLWG8fhexIS9pFz+6dKwtc5K7B8j9VdnrSBZOU+6ti9
2ItcmLFjDmP17UBohEtwwmNhFk+J1onoVbQvcdI9aZVxb4XDA1Kv3UQQGGjPwTuMgMsbrfdLQ9k3
WjfYQpq+JeGxC+rI9DrrWK66iEj3IzFUUvOsybj9uuZmMKfcqXX9lkvD0UEDsJmlYt1MONkAzR/9
VpDXg5jejrF1MwjtVir6TYK+Z4zztXEsrR3JwruwOfxIM9lXswTfVLeB2oqgW9kSYLFtW3kT5uYT
6+qDWlQJvr+484iTMRxFSrZWp38B9fqoW+1VOE/P8pxGaFn0u4UCnyukrx5ChIZmhOc9KgO5Q0ld
hoJgj930vR5I5wD5fXOQICVoom+R9WePQyT4KPSmK31U/5yafkc+KFfMlrxvaxV7N7klWjk+6CBJ
bbmcyGHUr8mnuZmqnJ6JND0TnqDS36Mh+dErirmLxv51rI+SsyQqTnQldPDVo1mHrwb3i+pxuNW7
NrLVcrqPx9HR2smfE+xE2jzeJZYyA/AQZLclkHaVmkvmc37VtcT11FHYQQ+MYcpjDxEK35zSYl3G
RhAX/fdSPeywpN30Vu4RK7gZwql30my6JgJMt4+H/LuF+rhJ0jdBqm4rK7ccshicSqxvpEj+luWW
ZLeGehWW7TXq6y/4PT1ViF9HbbqxGutWaK2tOGv/m7PzWpLbWNb1EyEC3twCaDs93pI3CM6IhPce
T78/UOts9YB9BmtLl5JiqqtQVZmV+Zs9jhw7VQ7ZU8U3o+VRMWEUthuswB2w0nGjJAmpRda7Islg
DOW3gxaS81UBMOOO9pmpKUfdFB67Co2QAN0MSe9ni44a7r9ZPFd+9QojwAaKRhcYmV8Kdd2o+zaz
eMK+7EXxs79UJdsDgrqVC613BlmyjU58FOUyv8OPRr2BixU9GFYmvIWe5G+RN9wLEFDsweqCh6pA
ggRYShJk3VWj9ztZVB+5cFy4BK+iUH6DF+WUOsThYbS22vACqcsCHFrfN8Y+wdKs6PyKZ/rs5zDq
m7oNr6siehgK7TnqYBhkMmxcNOpfRL/D0hb4IsufPNT6cCiw6q0redvG2g6PBuVO8tDXMES37sDk
ybGBvsuUPenWy2B44Dm8+7GpH/gfHRPktxAKtmAMt4aePQaI2WptKTgYZ5SPVV2XtoZg4W0qy9dm
Frh1aAAxQhBgGneC9jJNb5loQK1oui1G406BwrdDAVNQld2Iq4Y07nWFp8CQOYlmOZgVAVnNnVG0
EOPwkjdzSPxNVvxSppk+WgdI49Gxw6XCc2ASTW6BQbPDOQWG2WIuVVho74SFjwFRGaL1HYC8V39o
Yo4OdtXfTq1oC5mwK4U7QWgdywAaWAwHqKIOR6ixZSNxMtFqd3LgtU6SB1idZMhFpMNrFYpseg3l
IaCdLMyHkv3iT74F1vhk6f1rrLZPuon7TVZ+tJO+8yootTWyerEQctAwSsAqosRoY1T3g16+t2r4
A06XBvptxjOiHUFMPNIl+IEWb72X0uBXqfK6VLAY5KpQswoQtAXFWsEqtexPiuhdm8ovwQ9UJ47M
jZF395PlP/oRBWMhd7rsXqy/gcOvxfsiFbeRRlRJFXvUfLdsp2slTbcw/4gOmog2UshHa+xiGB8j
9XpME6e3ABXHsjsWQ3qIoqkjQNU3LYXNfBbtTfxjLPig00V1r7LtYLhcqULErmh9FD648r/rRexU
wuR62Us/BjCTePN506aQoi3uaEf83m1ZDz/KYYgPGXBhPBu0h0YPbL9CydpP/Q8rwmOJ34cChJK9
e1n00kbVMyBMRxMiNxvnryZuK4SpLeFZiY1NicOA0VtX9AfRSK6OWfcwQUqRa+1ZHoPbyo/Q6Nfu
+mx0DA8gS67ehMOLKLX7NtVexBQt6A7JCkJuy31lnazmPW7Rv2nQ5omwdRmA3fjIpqS1WzRIF4r+
Uaq/qx7eoFL8pMYQPYImdIb61Ay/NP3gTcpe9fvvIo1YGwNZKJcg5SHQU1grMPGYwEl/K7rmVq/7
pyiRAQTGri7NUjqZLfSeneCRE+n9pi1qR5ri3ej72MmJtgpguavSnSHUJw0es8pkInF0Mv8h9JkB
AJZaG9jrHTOZto2sbMTowQ/ag5VO0AAQ0Qo+ZA2fmfrdJ1rarVxdpbl/qPTGScaZ8aEAXMZuxdNN
Oye/ctSYzcd+R7SkoIOexNE11L1DDeGqSJO9bok8yaTUrVloZHRdL8qucqigfS7eR3H7GGRSDRnL
UGxdVO9RBv2pGVmxqQ252Wk5vEdNmieNVDwi4BF7NLXujL58Li3rVuv8l7jCZSFUdnHbQjYxsrvG
Mm6C1npQBvU75Zk3rGK2HUZS2tRzl3xUpnddZepGwxEvVct7dcaX+8JzEwsfPDdzu5HreTxrZ4Xp
Fiu9DWpmW1MKrhtSs07AWxI/8AA6kVGkv8xOf84EFbUD/NPCqcr2Wqq/BLW5T6zeLnXPHhQR2hgM
K0PazkDIUrD2SNm+DEqzrxX9GJfWRudxucNS7jqb6u/thP1S6L3SY94UHaIJffE46R4m88YEJHU2
5RHig9DLV00X4w9THaZpGEAmN6+yVH8YJaxrSP2Va/IsBl1eF27SDzgTa+qdZhEpzGgM0UgpNoon
fhgewkZFpT+pYt/Z0zgcrSC+sTz/uVPI8AZD+BhN9ZiG/aswqi84f576Hk0FbdhhSvUg6tbWb6Mb
jFaO0mTSEp/ym8n0TuNk8lmG1FbBRo/8yBgQYqCm0obo2jkTjkFbASKHO0aJshdEKdv2dXgKzGC0
gbftQiO4liswV5MKoUmPHnSEukhtH9oocztD2w46NitStItgcvSq4upNeKhTbxv67bYYEGRAAvNR
isVbta9udMV/k7PiCoeRqzymd51mCAKpSEdyb26TPtrpefdopVWCBZO61RJr59e4k2mU3Tujtqcp
Lm1jCLajOInI/qePuV8+yYjoXuFYFm/hVP7MKv00ptVtNOX3YY1LbxI903SSMHYo36tU/GlN/T6S
o2shDxFBqytI2cVBiYuNXxabvvYDvMehVEPsehRyedNxCtS8/VZxWh2eA/6ukJXvI8bTt6ZFhYd2
JJmAfDKDIN3gw/RWJs0WxeqHukt/9Kr0Mg2wWzUd7Y2azwMZjWhoAhvvErSs5fgGOCXeY+mAtdGw
pxIO9QCXpy3tsvSIdsibggmho+koTY2SUtlKAPmwwhPe8Y0enUe5TW1sUcS9EcTfh4yYMIwynfJa
mfgJ/uT2Qxg9TeT2/b7stSsRoRJb7crbVFGvkbj8gEroE2vUw6CObpWhf0baMjvzoDlRN9eljqaZ
3qZ3ciJvvTq/U7Jxp4vQzBPLfMJm9klQg9wOh9Y4moG/kctgKxiRq6bYa9mG0WOvJ04oNwma6vQz
H6iKrPdq6nNIl3X9FsBjcANyzqppnmo/Hlwh9AgEEi4ONV3zZ3Fky5LwS9gnTK4/6E8JN9kL0Ye7
WjdKmNHq82j110rVXEWa+d3zutJpE4Rc9TrlUdJpAvwQ43ZA+wxk/FEYrCtBqfd5W27TcjjIw7RP
R3WbpO2py2rKB1a0VzKuuiiD0dYUiM/1+FnkRf8jUhE0q4MUrb1Qu5PECRtEqUHfMKbMJU9O3zTJ
Rs+FUxnk1/k4M7NkbDXjLn4a8HE9+JDGbJHjZYu58hF7urFlC1YnUxi/c338EGLDctmyvxofufMI
e3Rs33QEySSFVvOIdMBdVlgvQOIeqmh60nT1tVc1nWS5G5pNNiRUo80x2vhBeDW16h4TycINGvWv
cniX4LvadZ1yl4sRDMFQlI9t0orU4QrVyTxRdQaM1t0SWtHGkoTULRNtk7bZcWjx8BSyxDWU6CpP
pxIIUTnYs4Y2T2AZaz5FTiFO5yfJo0yX1bAlg0cpLKHsDB/5iKCwwdb1J2QU4zxT963l+4pNE7v9
buJT+irCAHe1wkAdgwDoR+qhDrJT7ef3k4GaC72SbZQbGpq2PY0LdILpDgtA1/1hz5Z/FNXsnhgL
oRqCpe2R7xXteDPkxnWk5zswShwpLB2oQtjgC0ioGp5vvfSUwzKTZV1xEk+8FQX1F+6BV1mcbUDU
Hg3ggI99Hg8YpuAJ59Pp5c6ObxNM/jgISv2SK9k9l/8pnMRfg5688uJXbgFdvZlZuMnCBF/Thham
Dp9T94e/rGD8CK3hcczMH+kgeY5UCeFVoZnWxq+80ClzYbDjXv9LKhT1kFTKB4oQ26poediSfFfo
MWEfZlxFyPjFHXxKCfCTnRTG8xgYb4UcPImSmOyiLv8eBRO+jFUKEkGlT5o3d2FMZcP3p2uxEX9V
pYI6R0LW2A8UUPwqgg8+nIwEZwIPKdx9Lvt/dehJbCaZOmvb5aLdw/mXBfW5yqjBpNS+YTN5t2UZ
inY7opZWKu1fKBBhFGS95JZwjzuSglQvEgWVnBhuMHi1HfYwZhM9GRxEi/fIgiBJqWEeZgzJaCeR
eh/n3iOS3iZGuB7q+NLo4WdSEDnpzNpYNPwQZ6oVWie7SfQgyXKOzDYNaZsl74lSFKdO9vaSnz8G
XvytE5CkHJQaLalo1tNR6t0Q5um2iIt33tsxohYo7Qsi1OsRTUaMXA60yV4iH2lGlPX6ocUGER1P
WRSvUtn4QD5a2Fu4veEFCDVz6EwyvzB5z+IqcZXOeC2q+L4sGt1R1B5yE5dg6RFJWix97ab1AWnr
1FOGojSILhHCe63yJAldvMmiGnx6C9UkQDlmE6nstz73XIWiVgjdkMStJvs3dvjt7lKSSap/ew02
8jB6N9iwwjfKy5J7pZ6oKEjI62Foyb9Da8aTUuiIGgID7eDpm0TwnzHBPQkyf7XWn3O5fhfH5t7K
zU3cyG/Iix26oHs3NfNI/nxdmSKmAz1ZBICGj6aSH4xueos6Vk9JsSBB52MvRvXtFKkVcgYGvtjm
SM9W4ss0QfdDL7zHKhxrWwBfu1Uz4dGAHmL7w3Sv63pxsJDjttVUvWva5t1M6/tQqbZWpZfUDNSH
ruGirZIIY+Re+PBCfa8N4bbQ68OcwupFNye33QmX+dLpAuljxFiZbDqL3B6C2pDwKKt05q9C3/Sy
jE6gjldmLfXCBstgcBNtc40IDy9xFe2YDDJcNuTXIVn1rs3TfZmGziQWP7j43X6K95PWQZEa4XsG
4Vs8mQ+5pe3TybsVWxz9sKO2B4w9+QLNS5jAUNON6zyqIHOH0w+pC9/4Krd+k73j742pwSCOm6Qx
t56uwkgvJN3B9RXyiCn95F8HroT8B7Y+wakzYNjm5KyASiqH0/9E1VZzvF6GmJ4219VgPOtCI997
+FmxjXQESXPsbPukhptemhjBa8FRE4hMsZ5sdQongda6XpjeFBFkSB2DxCZvHpSWOl0UhKy2ro+H
JJLu5DbYY+voTgZmd6kC30+stkEvv2aNuldaBXo5G1KpNwlS9X6iYwyUZb8wTCjsFIlQczLf5U4M
bsOheUVSCgvo+DHHCPQI3uEap61oK6aUcHIpOViNdgQi8K0vhdckLAJUcfA6Lcr6TS6lU1snT2Uk
fJQdb8dabrJNOqUWVu9NehXLlPqURszIHvVjo9JkthDgKafwR64bdNZr47WafDSGKzw29EiqqZL2
z4NonTSM450yQlGglKroOsF+fROLEXqdMhlaG5kmxIosdCJ+f5erydWIjzierkJ3THrrR9dFzyjo
1U4W9CQ3jfyeUEMgfINeKgMEMqOI8k1XPoepGT6aiDLYgSe96EWbPVuYorqe1E/o75LvysrYO1Wu
T9dNlUi3apRsxDKnr8zlsSmr9mRiGGJXOAI6WHn6W51HzE2XQIkM1U1Rx/fwUY9W56F4XHMIq8xJ
MZnm1NmlpSH1YTVcxInA3/PLbW01N71CjdWU3qakeUgl9UaTy32NA1vohUDK9I2clIemrQ45AjCe
cj2na2qQvihJ5xrSuO2z/mFEI2gI1RusaKH6165edvdIfOxV5Z2wyMOdx5Jeb7BYcjT46B0PmdlB
SQ8kXtujbbWRU6WUeyLpW+BFP5EDo15X3HWR4Yhaeuf73TOEfrsQlcdSRNEyF66ksj4pY32aWA6n
gyhNt8vV43YfSu1NZyH0qRYPhaTBGJl4rxGqMsSRlVlZJB865KFiNP8Kw9qzxUbXwEXzpg+aeOQe
CeeXTTVhGJkZIyWZuJwTm3YYOGpDUt43asbh7qsMZYmveyEXusWmgtED/CWgXNaSheIZ6iQrFuD3
IvmW8W7T1nrFFwcwYN3BEoBmsQTxejmv60LwG7cI9fcqTrYKXNK1fvSFFpWpnA0y/4iztl/DM0zt
NGCnwUl4LJ7UH0lwiraC0znyVmwOIg7B4Bagpv2LfuOngRd9TbOlXZQDwqJo42jbbCtspgd4rb9F
ptf6cJeICp8Gm1fhbJZigWN9KDPYuGsBfodX0lXzClV+q2+993C9STy3ERcNaVPVWVeANMBtl02y
uMmVWBuMuZkq/pJcLOp5evA6fWjgQuzm/u3Q7ZsdksN2uF3rGF+ADlEh1IH4ajMD5A8vEjoHcdRU
de5qdpnY3m6KH7Kt54YOeVF58K6KHdSM76N/1ay3kefP9nnm89iKqjJxEYrL4rPGZRtKTZDnv9vI
AM+ddgJoHKXXJlK2Wu/OYDAz+LbWvr40LKg7sO4AnMFPL1ANQqAYSjnAKiinH130JIQOpoIrZ+XP
86jA1vlnjAXKQFBoKQgBy6qatRNLpPXamsvj2hALcEFnjZknFAyRWd8T462pVgy5LiCTFEk1WSUQ
e6Cu/gBlt41Qoo+Acbn8kJk7Rbvxsr/6cF/4HwYYPcRWFRoIX1+UF0gXJKAo1uJTatKHW4qOdJSL
i9DkptQah2bTJtpGvBAO4QESIoDX2A3ddm+tAF0u4Gw/j7q42YK0SVJKfxRm9upucNN8N5MTYgS1
83qPUMKVcPcv7hnoQbLKP8pcvVkyPTJtCLA8TAsAZuiYM+hGpfEP0tWm2o3d8geAotVBL+z9T4Mu
MA0WxJMBEdsChIgCpqF9xovK9TfVlfHdRAO82SFdYj2tfNM/4SLzTA3TJPgBz1p6o2aJSAuGFjDw
RNrPV9Le382wsxj99zVY1p8h6vNQi0MheObAmZ8XlbISO0eMRLe1YLU29WZlVvMRXtxen2a12DMi
dWZaKVnhStILp8MNN9amz5/otQE4C1cBZxfiEsmDLqPlrHE8AIp8jktJ0k+Dl5utW7neLnCUK/bK
9s7aeVfZ7q98JeQqn1nIMyzx82iLKOgPYxppCaO1XbenRAu/PXFGCYkhY0NO7iRkyUnf242OqETt
uRKF2DwLP/rRRGE2vDbkntw7tP3ukZvwvrD6k4n2fNaJdjf1m3iqd6aRO0GPyQe6lfrcQkEYH9+F
lc+0NpEFekhFiwxlJCYCs8EJ99OVtzV2tNX2wRoK988NMS+ZBeALyByY7gXapRMHyighI/WO6JQP
iZs72X7Gp46H4KivbL8/NzovbP7B2c4E1PlbQ+QsSykGKwuSFk5VMHdcp2jXSrJdFhOCpWsr+Oe8
GArvGUWEKUmZfjEvtfSiMVeUyqUt5d2H+4T8QLUFLFZwDKDP5Hz9xf6Ma/NwFlFAZzmNJRBKTSPJ
yicYcGKYyU7pm9Tb85Uraf7Jn88u3EWRv29qmgS/YnGW1FBVfNFMGwiM6BMfZ6Ac6Jfd2m10IZp9
HmdximQM7PRQALpmPncYacw5Dtmdthkc3VacOZxZhzXg8oWLYh7UgtOnAYkFMP35oqCaFsZxCN1G
3QnNcYbZp880RnmhHX0HnOPtahJ5aTOejzjvoLPNGFQ0ohJfrt3+aMXbAKJPcZ361xjQjLgAIeu0
kzxrM7PHitU1vjg2B0BFXknGHWlxvtPEz+XJHCvXygpb6wa7jvpD0JsIRawpQVzgTbCysg5mTrHm
qL1YWc1D8k7OOAkAbF4jFEwdkJjXQYielCBgchT8SM1cOFCB/9U3Bo1031sB1Sl/xtLPP2Gx1Jal
dEFZM92maI9dV75kvfrg+Tod8w4UvJ7utSTdeT6tIENS9pOhUzP36lNhNLYxyS9+lezCEr3MrqXJ
bBnhQQCjLcST2wXZVdiO135Wi4gxRj6vkDC0oXRQnY0oUlXiKy7b16YJgKnJ/ZV0cz5yfxzJs7Vd
RO46DNRCyAUmJlJipyCUDzwog2TNS/ICkeDzCi7idhZKeY3Y8Qx/jG8kFzE+R71DJM2JrsT96g3w
5+uO0RTYvOxQ4ETyYlqhVqZZXUAUQ9B521TixlOf5iNBAWSbYbuSHpllJV/35TdD3mGEs8pturxr
z37CYsKpqfb5pPATfkfAq/gY4hCibrP79bEu3qtnQy3uVZiUsioM2nz1NAcFALKyqw/yXlsJSZdC
xPmiLq7VsEw1SceP01UNGgIU6S3j/+ZqOuc/n7/b4lpRani3HfViF2fOv8qp+RaU5rNkggf7Otpd
3PZnK7ZIyLFWbEWsajmCkvxXLuU0DtJ8E5bhilzT/Hv/OF6agYMcFnWE18WXkaJWRz1Pr3Gt71Ej
7m3PNG3paSrM7dT0K6nQ2mCL72OZutcgSlhxpyAdx4e6blOQs7oJAG1Q/AJ0ZLtmwnk57J3NcPHF
Iq/GmGwG28+gdPknkCiqGLUL6WCD/dTd6sm+lBaRFf3vii6+nCeZoWaF84padGdhhf+Sm/IttvKH
UvTuc0MBuyYYW2sWYAVFoNXTe9tEK5/1YvTTeVrpIiQNcUnTVps8xbweTo+WffO0auvjh5WUjRvQ
XPt6o178poQMfP9Ib9Ulw6bOOQx9ZAI/E05y8ObXDRglOBMCbGsaX18PdqH2wPE7G22xgwSp6GNT
44RbKBKMabw16h7XmCel2XZyb6tIYQ7fQk9ZGXdtkss9lNZRW5mcer8a6Sxq1XNqajfw0B9CwUKK
XTN89+uZXjz/+DPSToVmAwH7c+o0SrEgxfNVhtB1pN4WvuoIlroyrbVBFhGg6cM+kiSOBrakr/AM
4HnHP3sjWzH7vRjrTHRBeKBC7F1m7nWpNJEZ+7WbV4kIlEd7bCbxEKohfYPqaABKrfRg7aK+GHLO
Bl0cQytNzanySIjKNt/VAUr9wpDtO7qAVRad6M/suhRsON2Lf5OwWAR3A3UEdIMWX06Frh0YHYvq
IboJUFUDfGoma4X9yyfhbJjFtzOCXJnEVp9DKq6Ye/ADTngI9rB6/s8yQBy5s4HmTXSWxPslBp9i
OlQIyKPYnTVO3Vi2v3bCLqdfZ8MsTnY8eLGeSmQjM1dVDJ1ZPqZzetBETkOteY3ZfSkswJyf6yaG
xVtoWV7XGxhRHGJ4NbvOVbaZW447k/crZnKbqt8kzmqNbf7wi1B7PuLv0srZQha5MPZ9Z3AnYz0o
vKUU9cbbiTpA46SP62TjC4f703CLR4lQ0hmePIKt4XFFjQp4o64l9rTaKpH74lAm2HsdMKEMl/vz
FsmUPPG8VqpdEzwCtZ09UP+7bNvtOeIgX+66B/zkrpWnr6/IeYf/sZ5noy5OQC+lTZEPA4IA+ZWm
IGGO4+XXI1xKkWXpbIjF3k+DdBCr6DehjXb5oXa8w3hbHqbrZCet5K4Xas0U1M/GWh6AHEWaoIWk
xzMZWaF0kzuCI+LTKIY2oiZoOujPK9O7kCV8GnIR1nLPF8fBotzxuwAbD5v+JkFkILvige761r5N
cJL+r5jwl3cM8ClYbfDAli/mpFAURTR6QkIBYL2EppLLh2FQV5UyLh46dBT+30CLd7E8ptgT55D1
5kOHQKOE16a/Gb/NDEiwGMFmrejx++W23JYq8nMymmwGr4XFoo5SY8Z5RMsVT1X5QX6QPiS6rnax
nV4DN0OH10HcEJ/Tjqcl6AVKPpaNo8yqStZvdv9XP2QRAaUYeJJXI93YuN/5jsm+L39Owm2UnGZ6
KzesKxe39QRNC2TSlb5vrteLdhcSp1nBT9JUiaKduExjQimYoW4eTNeosyP1JcnfxMZwc/9Gz1ey
jIuH9XysxX2g5kGn4gQ1OxgjBXb6T/nu5Dv0ntcaQxfKLZ/mtbgYEjTb67QH+VC1znzdea62iQKn
2ejbeAvgZOWgXhrOoCMEhFA3qBkshhtG3CSExPxbcoxOif33PWReIfSycg9dulXJO000l0hV/igg
63Hmdxm0WlcOMQIJfTvzf349mwuZmXw+wuI7mVYv49vFCFX00NaToxqHIXmF18cdHsw662soi4tX
6/mIi+WbkjYzq8D6e/kofIk/8SXlDdjjr6rvRTKnVX2xi7vxfMzFdT4iny/10n/G/Cd0/Def7FLu
hDunJiroHPAKW5atG5DaRSUPPDldrMgdwZ57DPLdXFhNb9v915/vUtA4H2wxMROcv4IdVe22AUDg
QEBBrbBVMdqCTF1JPS/uxbN5La7SLOsbpUkaUIWVv42GeFPqu68ncymN/rR0i0sSm1QvmlSWbm7O
0AZCZkPbKdSjV9tAa5OZj8VZ+idHhdd5lAKoQyRP8ibcoM6yozW4HU/pNur38TYPwcmsTHDlay3V
JsV66AZdph9Ukus6E4wPGBc4g5fJQ6GaK9/r8qb/54Mtw7rX1kUP8Y23jynldqwAQ68r3uiVfIRR
41I423mlFMMEyN7LpN57TbGSss1HeRn0znanuYj30aAOZQ7kD3+44lXBaZwb7rsayCv19svLCj5n
fjwof/RSxsQqO21gmKKiq6BIh7GWbypTpgoy3K9s0XkL/jmlf8ZaTklNQRBHIpKkH9Ed2G+M5p3g
0Tu1224j7LpdtwEV7rZX1XW59j3nP/3V0IvE3gxNEUA5IRWjwY35K9sO++gX9UEnOQrf/tUDyTA0
sGoWN9kfLZsaemolVpjnhibocPI12ZkO+TXcieYobnN3XTDx4mc8G3Fx+oVSKTGr4Y2kKD9lML/F
gD0CyNhybNyvv+KFxjnSGyaiMBIPTkP5441E1NOkjKHEUoYx6sNPqdUcJ6Vc/JgNlzrF+B6o6r04
NIcqKl/yDAx7ExoYpeFhbHeRf6yE4Jh75pM4zuaS6kPbyHs/Vt+Hynv2guQ+DrXbymuuO7956NEU
8Ntua6ndR9tLj6lprRyBS01MZjQrECMYgW7Y4kKr1a6d0qCZ9TdEB8Bqf5M9dlfFXhkdYSejQGer
79ST13KhSynl2bBLweAeYSTfk/7zJmsfYH/mEzkY7YtoB0CbsLRBlWFy5kxs6Fayo4upBI80RJER
YlTlpfp7UyMmpFEAJF4MLpkfCHteTCGFCnRK78134fBvEjITpgEKiXN5ZJn7WRjbmKNCPbn3QdPj
1IuCRb72arm0qOeDLIK60BR9n1YB91mGM3epbZKRbp7mWVAnp1MYVv8mgT4fcP5BZ9EwhOefdh1x
F0vEI3Q3lP0SPlpzsy5Lcynwng+1OOSw15ATqk0WMPvFHO10XHOduJTRno+wOAl5m1h6pjAZ9IcP
7a7bz+2t/wI28CdmRcdq8X+3gjH/97NFi9vUzNQSjSIYtIf+mfoKS1beyavtyZUJ/ba/PRuIR5QG
JZXnuXhs0FSLd9XGOla7tVRyYa7zu5v2aUKL0EbWWLX0mrnxE7vAd8iZ9fC8jFnN6m3yNnWRH3Cq
67Ws6GLad76Si8CG2kMdWzoDzxMkW96FQM+UTXJca0levjDOvtm8O8+WcgiKpil9ovdcp62/G6/T
Ver4u/Bg0dW17pCHEP76OtT8f1YV/KyC4NmfyOE8TlJYb0xuBvMVoT1XODFp3GMSRxF8g74hgtHN
z9WpXsoWTAT8/zPussApdcpEJ3RA8OOQ3KFtCKE4Pxi/EdLBUYXzk6zFgkvZ3vmIixpnF046fA1j
fviITqae/Ctwwu7c4IMxJdzgg4wo6FoEunxX/jPNxaY1NYlXich9ohYvimRtY1i6aWhs01pwQgSD
vv6al2+vf0Zb7NS2arW4yBitjsuTnuXbblwD8K+t4mKLJs3YFIJGMlvrLd5g5rMp6WgJCG9fz+TS
pUK2jNgvcsKSKC9e4W3r9xPdu/kkeEfpqkLwTNqIV6tne16RZdJ6Ps4iltVNOfkV9JO5kAo6f7SB
OgFNK1E+OI3urLu9Cq26VJ85H3IRzeIylePB+n3itK22R4/PTk8BT7p+v+r6sza9RTibSr2Fxzz9
XcxAjSU8mk/ZC1Z1FDOxV3pdu6Qv5cjnc1sEt0lGG2BUoPYNqBlWXrwrW+upEuSD1X77eoNc2upn
Iy3vj0IMVR9tZR46qbE1QmQE4t3XI1yQnNUVOA3YiUCGAdS8OE1+EQRtMZCzmtie9x4Kr/JR3iTb
ar43/J3QPntP3bE8jadZUv+/UJy9EMJncgNwC1MHjLJMmqWhCEpD4ayhSX/M6/FYd8pxCMptMOqn
sB9OkoLdthocjKZey7ku3M/nYy8zZ/yJjFyay/3z28q/+t2gsaUjllUUwNQVBMKFjwkwFN8AAzln
CQDe57jXyn6h4uFIf9LCVKf19rXq7b/+mhfurU9DLE9C18lBbhJa0WiydVB3Sf3gI5T89SiXOoXI
7nGT09K1AJ8uDoDH9lermoJ+De0nRjHXpX4CnhvBUld//1dgKfTQkZw2UMJWtCUpDA2jMa5a9BJ/
ZwwkX3+zfdboLhfC2KdhFrd+lOhe2oVIhJoN3980MFk+yjkKbvKtJ6+6ka+Ntrj81T5t69L8XQ6V
aLZG2+y9Q2h2plJ0G9kNjjACXeNu7fF0Kf36NMtFMKhkdeyBD3LebqVtcSc+ozti3kkP2v3kVDfF
d8T089evN8zlqc569rz1QW8s9ksORj8Q8pk0gtKPWch2rcPbViU4wu9iIG++Hu3SM1wD56DxMpQg
ay3RFZDAxa4sYd81Ll6lhR29oc/n1Fttlx+sY7eLjtnzaqnmwlViQkoDsUWbC0jx4h71ADiJVQHq
5+8yTQ3mxxYcOMhHGZzAupL1haD3abzFZkUJKcwsk955dJhrYJlbs2/28l/VZm6dIZe1OsMLYQ+q
kQRiH/8DAy3/z/eXIKlphmTtjK8YS0dyZ1nkxHMbW2LnDD+mn4T2v7Ld2rgXrk34MHhcAtti9yzv
aJD6CGoYLCwwMlzId7ijul9vmEsTOx9hkTOLaVML9cQIbXLjBUZh632zUSJe4Hmw1pK7cBRo/rE7
AUbDc11ymYLciMPaR5UoOcxuIaUDxXxWUqoRQ3BMW3YLZKPuYlT9Uzu5HlbyiUt9kU/DLwJE4osK
gGSGN68HF3U405713WfGJkKa65TNC/Ho03CLg4/H9dz5LfAvqGIk63AhEQ9Yu/+LeAQtDDey3zQI
QAOfdyawJgkHFmYFbRwc9rbcWThRK9faMUHwvI2vZdRXVntoFz8l0sHwqCw0YpeIwqgV2yxvcJSq
N9VBehJ/1vgeIfpzQPnr6feDctfxlsUGaWW//m6YL/J5SAT/jLz4ikbsW9KI9AybqDkUSCM+e3cF
n/EueaHO6MpX0F+p89+Yvr2GEro0aUmk3GfQU8AFYhG1yiQUJK2TeDqgOIWwN+JWw3M3wZkQhvfG
Cl++PpqX+idz0EDtAFj4n8xXbbKivkX8kkUO7gqq7d5+FqFOgX+vvVkuXDSfhloExgkPLV8WeKxL
hnfgGoxsKW57Z2VCl47E+YTmBT6rflRTOo25yuPBuFV3IiRtJD+dO+RxDgM3939DE7oU8cnsTZUk
X5uT/cUpnOh3GULIkLMstHSCxthvBNIM9PEU+iShK6KivzbPC/HJmm0IYSjJ1MOX3BpVa7I+Szrg
vHb/C9z5NrjFlGervsn/lXuVNO/55Zk4H28ZnUYplAYVbVXv2nhrB1c6BU7yOOz952LzP6R9x3Ls
SLLlrzyrPXqAgB571YuASi0okrzcwCihNQIivn4OSpK4aUR1z65ukUzPEO7h8pwMqSW0dBwkwFce
/kGwe00pMPo7cQ+CL+6nMk2HXhuJh1hr9ZGuxY3v5W7gGHZ0n2+7TbttbMGboHac/5xVAlDRgEnA
TDgmmNBc8/UugfBPNjMJLE9g6EP89jrWpaWBax3IUwsm9ppuEMgAIo029VvMLGypcN4WgBq2M7Qj
VICIBDXhgohrUYX5WcbsBA2M+Ubl9FjIxIJqOBME5godF6IlY6K5LMG4srSB15Txs8jpEn9SRrON
exIYWFaKpEjv431SRACFLFJXXFWGT9s3be8nOQBJ6zN5auUMntO77m6apDFszKdya1LA/wqRHTcD
rZzwg8HWJpuzvUyKrAReJAC347VSbImDF9GJ1r6xhjNqo3NgSdunz5trHyp4JiiBFBmYlLP7ofVp
MoR6X/4WVADm1eEPAEamksXuyDZcYiZYkjZb3SAWEYl8SOOvkxcz9a+lD60TrvLzP+iLvXb3ZUzN
YXnIUIjmrMZQAoU7ArxradsjprIljC8LjnlQHWajmcQ1bXGJAfSaQLSsYBvROAr4+blaVwJvE5CL
2VHzzIHrRNRo6byuXUi0NEHfDJgsvAtfL2QRS0zoMnTCKV5xiG4UB9BwaP8RC3igsbNcVr6q3BjI
RseboYH7b17s7czWaFJZ/32yfbjLXWONeZcjQDuQaRHWS9W7azGg+VneTOMA09AwODElClAwx9MY
mVu86474CFOMF89w8nfVXnjar13LzzJnmwpAt5LDkZlkZnDs0QQ3Ib60BpT8n3A1XTNeSJjpaAyA
3kHLv55hBs0Hzia8Xq0AwNVQiTRjw0Gr0//GBwO4BQJbk6Btcc5CZkQ1LmtvVHa+870STcwtRffM
emKEihdU++c16aKGeVHQ6+I/0Cv6dU1SKeZMB12pTXyAmsrPnYTqF8Cbvj+pnxXsq5SZ/YjLTm6w
p4DnMZ+E4qOLTt9//hWv9auA2dEUURDHgB5G/sFFvQm8pI1iI/t+mehQoyXSwCu6Ne0VaENl6JWG
SOTrpgUhF2S1Bg7P4A42KTzwmbyD4hbhpJQ7aHCPcrrUB/OzxwORiAHAJi1jcnqe7ehbozc7tDrY
BoFJHMFdEB19cXCjuLMYANsX9vPnHPFXcTNtbowgGIMQ4honRh/4FAWAenm7HANcsRtfJc10uBkB
FmMkkKTtkwMQwS9KsI6eIm+wuIPuaPVeqZAEXyqgXelMhlicoIIZGYIRtdkRaqwWdCaBHCbcIQEO
i4FKIZVo4WnrFs0jgItcA+tEcmqv9NS1hpJG8vL9Hl/VCVCYTmQ4gJWZPzqJ2QE6ewSGjQrAxbp5
GYqb7wVcyT1Ma/xbwixqjZo8C4mPhGfElEe1ry8jdH2Pq+RbI8hGrIhJyQENPxx4eSAj4R1q+X15
yXW+pJ7X1jqx7JrwnlF7U2YvelGoY5RMNLtQGRut38IRswUYNO6cPr5RUebIvUUP6ZrGAKZnoisW
AfEizh71zK/G2CxQmAV9hx12FlBkMfa+UWBI0615zu46a2ItLj1pqdHqSmgEcciGTrzFoJWfKyuG
sipf7iG6cSRXAztWW3kSJpdugA+/Mz0wRaZO/zCgka7EO7JUY7mmu5j9nHiFVSRG54Fg2jCwrkSQ
Hq+jlbzy7dce6Sb0azkL9+vqqX4SNLPqVdL7PQ8g6DfEnlcVgW7ogjKgdgwKFqlbIVgtypzeo69+
77S1fy9uZuhbwLzHfQiZU9Y3WuXHKR86pdPi82IV9+c05VdZMyPIQUGgk2kjp0cltLLzIFlTtWBq
m8j3IxX/CfbStGnfLXBmD7ORiBUAvqduYCQNJtCxkE50cQW4ncaXxczW0hpnORip99tKyP5YIwzw
Tlq1q7GkMMJ3oj2hDuT3oTd6C1dnaZUz5TQLodf06epMq+Q22l/29WoC68MiV9pCHfCqIfx8aWaG
MJCN3ABM8e+XRqChBWzWyfxMaDsAhP0vyOG/XpzZ41JIaq0Kk7yJHW88AH7poPw27f1PGDYXNGKe
rg+GPy+MuCEWuMA8IEl6ExF8cvvHbfk/r8P/Dd6L0+/XsPn3/+Lfr0U51lEQtrN//nsfvdZFU3y0
/zv92V+/9vWP/n0s3/Pbtn5/b/fP5fw3v/whPv8P+fZz+/zlH07eAqP6zN7r8ea9YWn7mxB80+k3
/+kP/+f9t0+5G8v3X395LVjeTp8WREX+yx8/Wr/9+gvYOz/d4Onz//jh4TnD3+0L/py9RBV7/+mP
3p+b9tdfFPFfBoJ+APcA+sgEYy5sRf8+/UQW/4XpMlMUMTijK8Byw0/yom7DX38RJPFfCkrTIkpm
moq8kowv0RTst58R7V/AT5poI9GtgiAfQcCfy/9yUH8f3P/kAMJHg37b/PrLVzVHEhJRLaYiMR1v
yEgQzp0NKVcTVe3BOKX6fJWWwCFuJK8FSWkMLN1PO/OH6M+ivr4KP4uaKRshRFBHAaLiUQL+uAaw
fmPgS23hX1/336WA2hIcl3hoFZT3v7rgfjiVAkpdQJPQeKul7RvTADymmZZOhjOmXNdKLNxqrP3R
ieY2LRAOgsSdCkpySIR2RcCuVjJ5P/rd83++euAr4j7B5wCE3kz1/UYrMWzmA+s2bXcpCtmJtgRh
MTNnf679LxlzjW9YEko8goyp5WwynrELHhF3epYCV17w3a4d56cFqbONVoy8BRUGAN+zqAP7QFXv
C19//H7TZr2Qf64IbjjUQcJhznatGMN6MFusaCCaVZsYaAt1KqSbpg+pArKPQjEAre2lS32K1xf3
l9w5O7EZpOOIKEAAArJwb/bmCShFCzd1eq//fs9/Wto8kYuIW5DGESL0BFDNee0kTbYCnLq7sIVL
cmbOWE1YM7QF5CSXCdmqqcBwAHYsB5RY0wx7YNWeBGIMRI0NXRA9afRPS4SvCcAmjLL/1C2SGBWL
q9TA6blaTacqa2NlAfiCgb136ACZn9FkLQF6EAEGhglAd7fwBa6u/dMXmI75U7YXoU2RgNdCoP05
32nesCvhFnbUOIqn3tU36LdbxjxcWvT0nT7JbLu6FYocMqeWnPHgb0KQW4e3YDtDfXcAMxOtb8KJ
jbMRQXC9sOCr9/bTgmdeWy81ZRImEC56rT0xJmvvDSgFAHgsTahGEWBlFj3vJZkzly3NuRokJizu
hI4QbDOnwnA42GAc06vc0guOS6v8TTW+u1ezl6TicdYkEVYZrrNLivnl8kic5JxZCBxXiTPNPHQO
cB/F1gk6C/zllrA8RPk1mvpDf2UT06AAltF+AmkAdeToG5GGyz1KDxLYx1jerbmi9xbQL1y9BlJk
ppgPgwHqFFVbyM5d3fOpaWHK45qaODO+SY5DTkoZOxBkqzwAxOWwlAlZEjG3G6HqV3EIEVJWuEQC
sL60+v62XnuqMWIPjgWMj5CfKthAXhmytOMC5aCabAmV2p1mnA224mjD+F7UNUMAuBp0N6J4PXli
X5Wyk0jbsRyiVGOw4/a27SJLGxZexFn67/cr8UnKvD6RCQh6zRRSFC9F06vDMcmbfkzBRLgBo9Vi
nXyW3fxZ4OwamGYtxH4CgVP6RLtMEwrBDmiuCAgXg95pi+ZK93lxs/sAXuGuESLIKpmljU7j6FS8
VE8EcMeGDSxKgDFEVn5BKRuETf+gkXnhCOdJdthxMFzWkC/J77wULD2/ZfAj//N7AmRxZNgVDCf8
hE1VFuByE40Wxls4RcFH1W7aYOkuXlOszzJm1suIco4xPCYA+jSxfe1e5cbCKq4p1mcJs9uutz5v
dbRi07oOLDXZ+tIEKGSjbL4WVe/7Hbu6GmlqQkNhDp1UM+uvlXodxmjbAl/KodfuO7QWfS/gWoSC
COkvAbPtCmO5E+QURyKUIuiCQTglteWWp50j9uH997JmCbrfFeqzsNnOdcTwk6CEMO2+3KGwzlIa
NFR0pkcl8DD9E14yHX0vBvI88il4+F78wl7Os6E8YKFRyNjLsjrnGEXOw/9PATN7Abo3oraTANCN
AP7tXouWZpyXljCzEv5YSSDegISEZJNBD4KloZOrVvbTGSmzTF+hlaQeVIhIkcaEQ/kE7sid/lTs
ptF4WbWkH9+fynTB5obvs7xpyZ8cOmBMFVlmQp4ZGtTIRq8zfZsPLe0a8LOCB5PA9n0vclb8+OMe
Ij2gA+sfmeo5zYBUjSIg5SGzc0F5ZIE05AVtZcbd1FOKwbMJA0rYLaXDyHQ4P630k9SZ95hIba6N
FaSCx9qB2wquZ2q68jYYaFG6ubBFJxZzB6dyyVYMgfsjGucAsE2xky2B41z18dA/+NcOzOyKCkJ1
Bjaa371K48LeQTeEaUwHjFKE2ZoNlsvfSDwQ2ga7bq9F/6APbTaS8ecxKDryI2hp/AkvLVcCUpu8
hjkoMcbLAKVi1pYEasM7mYOSFdxSDgdUTuqYay2hvKRFvmqXaqTXHr7pPfrzS8zuX6KAoygZ8CVi
waf18NbLmqUH8cKVW5Iy/fzTLUfWIjQyAOLQeECrJJgmwH4N0roFXbpqHgCphPILij5oI/4qBex+
jTJ2kCLATzC0F7FZsHDXl/G3gLn9EYIgFgHsDho6EF+JLke8yZWF3uHp7v2sJ38LmVkggcm8qBII
MerXWL5XhiM8kV087qvcXBC1tGGzw1dFZDqySRQrhvXAGNXZkqO/tGWzkxeUBliLKs6k7+/j4pHp
90GqLtyuWaPsn5r095bNTEsvlb04xFiHkNPsoFnoyU8SZ2pg+M09RtWrup2S/MtO8tIOzgxJjKpj
20xXTm8lzJKA14stlBGubSC6gKdULiHoyJtJSFUJTWs61lYWYKQRNKoYYCRvlqAqZ92jv+/hZzkz
T6jqhmgMpodowoMhqFvqLz6mVDSa3Gmg3Em9pTmppYXNvKGAsVQBRi3MXw0g0Ux2DRnMokK7lLVY
kDPPtnWpJIhtAK8reGbgFREvaupOKDTI1Vhjta/ugAG/mKi5psSfdnOef2OSAMayyVI0oEIFr4Oj
a6lXNaIThuhCbJe4N65dw8/iZoYpLqMa3HgQFyUt7cdDa+ZL23gtI4G+E0ywIiUgo+Hwq3E1wkHt
jXwy4eup8XVYSR7Y0rzlKbCra/kkaKbM4Lgv0qKGoC4QXUUhtJCXnqMrpwPeBiB3IHsoIbky16kw
jHx1BNtuETx2WkZFcltPjOoZODPbj++9rSvX74usmV6BxVjJST7Jyh5I/gzIXt1fPJxpT2Zvxhch
M11CgpsMQgUhrc3dwuEumO2t9Dhho6a4ghT4As7yPPj3S0PH+dcroaVB33UhpOp6Qltwx2d4Frt+
CdD2yoX4tDiUX76KkXjFVbmEmIGc9OSxRD73+yP6fvdkcaY9AQn8TNYhAKQ8lpmmji6ojmbUVhIQ
73tRS1s2e9yNceBt1EBUXZ/FSKajserJknt7LdDEODGa8tH/OJEMzaSgbpFVZZ771NhPdW7TBeNF
7+SdC96JTf0M1j2rFykqA+MqfVqCCLwS0XwRPh3nJ19PCgRVqk0IH+RLFtxKIMXUpaMve3mzZ+nS
UNDVDdUkYCcRFEHRHP9VGjgtSq0IM59iSsEqwIHZhY8CW39/ajNgid8eRzQF/y1ldkM6NSnKLIWU
fBdiZiy02xN8DLApIdOvFVTiFr/Um+p2uVNt1jL2h2i04qMHDw0oQAD/usDA8JUY7M8+lSSahmA6
qhwgW5T1fmLGyzAiG2k3MpL/PZqjnwfEb8uQfgA1mqR8NjCKCYh8E1xVEsJF9CBOx/DpUNUojnmn
9wHUIwzy50EzhAkLuTL627RofNhQWRdMUJoYlSSX4MHtw9yNqyTwPbMDWqBVpyEyHiWo5TUw6TUj
cYiSBRw810kJcmWp9RuvJhjCAv8kqumbVNA1fodpMP9RyIoGcfBYhhm46ZpCdlqwLotOITV9PtBK
jxtSOxJGrbVqFaJMHim0NMqulu0OcJXkGYVxJm1EmbfqjckxUQU6vb7OAC6lSuVYvPqASWvghghg
SdVAGu/IPMgBl53GgnkaSj3qQQgchWXodlyTE6skLUif9CYjOJU2R5AO32ncCH6Oie9eNfS1IMl5
YPXDcOaC9FgJyGqaBQZxZZAZj6B+ccEsbuzAJIz2sCx560KtdViWAOurYqMrtEhR91xrLGnoHtsU
hO9BLTyYtWlLFUhJc0LeE7Vblzy/TyXiIbZbIyg61VFzDFWM4Klx/wQ2OTuqNS8xxnu5LrYjC0Hj
Fnu+r59FwbQSOdmWKtnluMij8lCb91EXI/yUdlnSWoEAzlMgvmuJ+czKguZC7hGgzvcj+GRCr1Fv
k/hFq4SzxFoUwy+hntqjKtm9hlk4NersHPB7NMLJUc6EbU3u8pLsM61d95FJWZM5EavWaFod84NU
wU0KR6tMzNUo20E50E5SaDg8++a5Mm+MMEJUbpnCRfIH9Cy6IN6TRLdlEnRiLZGtqVtyRVvoZHUW
9F3Vv3YgqRd6J2jWXL9r2yeFgIpz8AByptT7PPMG9hKlDOTcVjJ+tFVD/VICaRQ4m1Objz7IvEDm
1IHQWUrWSr5P6/s6QSsWTFmfoF9IrGkmXfwEcbt+nygrjeyirgGs2a43npXoxJvW4urGH7ace0K8
lvRdVAaoQtZUk7amslJ5DhD/ZsV7Tn3/poo55cEPUfXBYCxSv96M+iphoRsbW9/cl1q+kqVjy0pX
4AWNQZaajJYYbs0BrPMJTU2fyq0tiMeiD9dJ86Pzb2KxtAZRB24F2w7+zqiZJ1atpXWP/vChlYgp
Qb4eW0a1asNVZqxZgQwIKfAL6GTfMf0lY3tB9y0ZWJeD7A7Ni9CChqNgzojmcz93ak2nY7QlBKmb
kyFUllq8luEW5Rxf2ufSi95sRFRDlFWfegEem3Qzwj9tQ/DIg2Hn2AyuQLY5w0/Iqc52BRgFMiuL
T2P31GUfseI1BARCkk3Ctz5+Cvij1t0O45tUW2hRxxDPxahjDJmPuEzPqgIIrakIzbmjNnc6kid1
utflFgXRe6lYF926gRKNCWi4/Q47XtKQE9qhNyMLVjHYIjrYVNBGr8D/noi6VQpnWcYUWTRaaofU
WJeDD1ouqNg0uzHyQMxmlvckQntCajX5y+A7WmyDSNCCDbfC5jZof/Sy3cMQqaEbEJibg9485fW7
qG6y0bA4uITQYVclJ5EcFLKVAJWPnfcjvC2dxUtPJ/eAVcHt3LTVNh87KvkSOK0Li+UbA2ZQPQ2+
YGlJSevuphcMu9Rkq5FHlNqfSX5m3aFWHtLWbZrGjeAAqt0etMKK73sZARo0oUm56qNjkR5T8hbz
I4iyFZ1G2BTwj1qkPYC+CQpD/DsufgxiYAXsRYc73rz0zV4I74X6jgy7DEhH4kpWd2WIThfPAPpw
hcHcakXCfRSBbGsXFneyEVtI2GBQfjc52GCmp7n8NORbrbcMoD83rl64oI9uAwiP7uAbFfFBS4HK
QNBacw5b+aaWUou3Xga7zVZtcIhLHIAUHXzRZb4iU7M59GgdVB606gZmJeVIMNVe1b4MBAxt2Qva
Sd5LzdFR2OHGoUVHCcjoKaD03Kw0rTJ4YiUadn2+CQY0gGQnLYi9EmUo9Een2ptaJFbGiaPHmaeW
q84UaUSe5DG3ZPE+4TiboLCCTAElduVKzV6vCTXiixieQ/+2T1M4WroTSPuSpLi3+1FTvYkyS/YD
K8MkHzcKq9J1e4xTuzFhNJPMAoU7iNt3/bAvYfKipLfzIqUGnLamWo9GZivDQMf0IJhOCp81DZF8
SPmRq9ohEA9AaL7NZAafXE5OuX+RgngrBIadYb/6JHa4RiwkshxFAt+g9ogCyLlW+o0wjlaIE9Jj
vbZ0Wb3p+UXGI6m0KWBa/cMwMMvHxEsyPDJxtAKYyw4WTZHXxgC2cZgDkl64cBMPD4AsoHoYOZp+
IP6zIqcWhlcezeCt8ddx1T7oxXZIgzPaFWkd7sXRp6J0YuiUzjQkHtIfoYEpF1NmD0Zc+ytYl8FR
BpMAaqEf0nWjCkgMC1UzUsOXlYvcq4jqGQ9B1g6edKqMyQ0Tbvss20SVeNbAIaTWQINsu31BCGgc
Whqq2kB9Ma824LDfdFy6TcT+YPjGsQZ3OZjlXaOrVlUbPAly8NaasFNDF2U2r1KgrQgc5yzpliH0
eGTT8oCpnS3+ULDMrn6We+6FfXDUwnwT+6JmVwos/VBskALoiGIZfUtrOT9lxfTSjTxw8oLDNA/x
rqo4BTDcFrRqbz0DK2gO+xYTpEsLp/LrZ4597TloIQf5gZNyI8nxrhM2nZx7FT8SaZtk/r0E3nND
T1f+qKHIo+CEhuAtEeVtrIFBNefA02x2TXRoK2xBfBDFkibVcwNuwTr6kZP7tnQSwU2rzCaMMmOF
9h6LdJtCb6kIuKBad3I0erD3Uu7BIf4Cq2eqJy4/5O9CuDaUEMXTdyLtfO0CSns9ejF1LPsyMJUq
ldVqTlNYYo6JN9dkbqgiBmIGNUeAhpyVR72JaZz21qjeCMYtHryyg6eyKfr75ixEZ6G8laJjMnrk
NX/qVSsS3KgAsZF6j4eFZ56pbUMwDI1elrnpZQRbMuwOUpuRTfRTyl2Go6+xheA3z28k9RQq6Fc1
kIpOnnJ9q4DxFY1gw7Y0jjHbFJqVgP1W0B1FBSOZjevXMZeg5aUs0NjkQzdpWIPIUk68JLfGR8Cb
6jVtDKq1lmrcBtXeR7b7Evk0FR0OGzrSFhFyFK+yYqNrDpcjcLRTPOHIWNYYSi0deNWS6uTkRk3v
uYaQLbSiimbIioXS2VfeQkY1oPXZ0D+ClvfhlkibcXC6OrNi1YZHbyk5uh/fBYX2gOgEy3x5zvXn
ot5WARBS+h9lfd8Pmd3mLyXuuX+jZOsY0zaC4XQ9LDbeOM4iPKYRVWETSd/+ACimK0QrA7W2MsH9
wTfF/22xkxK5jxVXj9EjUsJpccQ9LEjZU91/D9gzQKbYuEsqZCtRWh2f4xw1O2bpzS0BZxE7DRmA
YXQ3Gm8JfzLZqhe2afNYYQ4419+LMLJSLbcYaohaNsImBXYRJ1YVQ5dNuFJgWNIIpwKGbXUJzlS3
bcAvwM5E2fR5YAsdksEssic8ig4MiB6a6FXJBaO3ufVVt99rT11TUiZ4VeEyYN8WTn/RCsfntiGD
kFLSqKRHtB2DSXtoYeBZQ7jeMtXWQVgpGIQCrQRAz5wqyp1R4wHA4FwSI9sSMqdQb4xMhHVXYFDh
mzE3Zy8iPGU8qWEGiDR4NzV3kGZbi7oXCPuwl1bVMehcpfYUTOmb24F7w8OYAPT4UCJTyXcJRsuU
EEsxkP3F0HRBu8HGISiGRzrZCo1TK7wZ8QbxaWJY/khDT9sq9QpEOXFvZ4jJBkRFdgbziJ6tG/kp
vFXSU8ttXbRC3TbLi6GvqjeRv3apJXUUn4mIM6yo0rvpPVzOHHqO7HDtNJ0r6k6FVIlI2QCrduIZ
fKo9eu70gMKHLIaznn2UuVOG5748ZuYqOeI8fGhDD3Zu4QJSoA4dZJ0bRhiO2eGNqWEJfRsTZYJh
hRixgKvFDwF03lIERyCwlxdROGQAmzUsIX9s8VSUwHvPoIqe9CSh01CmyW3x4YcuzrNwFX5gP8BB
pFUQuxq522lbbdepN7jUZk7FfBWAouwjwDxHRwlfm4/9Ibn3pXeTU013jMRRDFsqj22zD6Q1upfV
XS45UeCo5C5t8GjR8CFCoIUoNMPb5grNRo68GGjR6DrUHsPsWYUjr/mHwnQM5gBZWbGzM+5hVO7q
3qvSFUjfWn2vSFsirztz14+7NLdT4KADjR1TFz2NxRMUpa9uBsUaQgqK6ugjbB8NGCwdiuNh2/He
oF1mr4WOgs0T74r4QY3wFQ55cIoAzXuT9wi2Dv4P0j7lMDlPYUzD27Q5+NE2Ljd1gaeUjuYPRfEY
OSrphqeOjCgvBFVbyg/iVt+h5o4wChjHXKRlqLhpeicJdjRYYw86TLcq76rWa0Rmq3wP61i/yf22
uNGBxVK40UOsWUGxiQOLF6fuXMZUAaUmHohkK9ZWymxz3FTbLH4geNnu+gG33ZMAHCG6TbCu8xXD
n++b9/GDFWtJWHew67UzNncJQ652Hyo0UTfNsFOS25DcyoGjZxaJ3vHhZFMpMNlWCDBOz0RpYYwp
NB6ZSsWR/VUirvDQosis8iPA2UTxJB38Yieuu2Rt5I+65naZY5CDPjjNbnrUgtFqkru4w0BMrVlt
+axVXop3EPkmsKRTWaRS85GVDEp25OYx1XfNx9ToA2IeUaZDA0/BAdxAX6LC7DSjYMWAgazXGhIV
SMIBAh93DNARA+0ZEHqsTkidKl9Jij1KisV1h0Mh6iyjaFn2TEDNZM8GGFSYF/R2Ee5DDdoQMzxe
a148kWEDasEA9BKgW0aYjODmLS7XIlpD2y1RMOsoSCAko+mpE3etct8iawxvjYC222qFOwKvPAX/
6b0hvLNwzfuPor1n7FVhR9hZ6akhA1XHY116ORTJaC1Rv4kqdyxP6eAZ6pMAnJruuRMPqfKu1G4d
4G5a/D6ANS0iu1VRh2mt6iVvvTaDhXHFlgbiW4XP0pBw1RBgO8NN857Guwb8wJv+UuY0OMDAtu1R
Tm8MALCzo5zJHmiDsHsZQv+V7q/kKLYC/4E17ljdtPU+hD0Y74DF4ObjRSvv1f49au4T9qML74Se
W0W8TbO9LPyoNDtu7qLgIRYAJ/QUGytSgDKtuJM6J6ludVjQIqS58dbsy/5tELZFdqO0th9sWgm6
Bh+AmZk14gmpPIYMitAMNOtsUzyZUIyGDsa72Z8b/1Dl8GxWyq0+2p3qCYWj4AIboaNiLi95Bby2
pVUPOSilyaqGiWHGqyZfeJ/SjG+FxB5NN1I9ptm4wpL5UuorLTzW4q5wRBUBtTOABbC4iJyqyYFk
9zIeY+m2iLCrPzREQWMBRoKtiAanjNuCjm6jrcbtdjx2uisP62A8x90FTOtUQXJjJLumv81NZifg
0O4szDnbIzC4R22jBi2FC4zTrIJ1XKzinsrCu4qapFZvk3Jrcgf4Goq2U8tLd4gNxFDHTJuM6tlA
mDoiaxCV67q22hzdTwmYC/fmY6XjRmfJwfeQ6WiLmwzmHRuRBa52o/goKaw6duYIcJO9r7imrqB3
xAuC0MJbC07lOLIZQg4HQXeCV/4NwQGLnCxfg7eQ38Z4Tl5auFk7P3NC2FXFzitLM1aImOUY7MCU
cbs2Yfnxxok2yR3eb8vgtWoAzQyU1nZ6AdQS5q9Zt50nv9X4wMqKsyPqS07GrTxYSd0RTSph4CXd
TlNpQNAgTOvY7kQLgah6UNIdY97Ek4PdE+4mjzt7Ytq7zywWu0N1yJ/7BqiYdynct344dchNmXaU
wNk+GGDHrt2pJQRpsgGvlYxsXGd1kle0K51BbwIaPVfBXZPus+GEdFQhr0iHQUHhcTQMLyQP5nhq
WOQWRYw0U0JNbV3UDt5ztDYz7inaVmgfw+RGjd0pcwWybPhYstMpaxVNaUb+kg4nBS/YlDBV3uLA
t3KCzAmgxEwFKDEe9IUwN47e+tEZ/YPcrmrisBjKjofuNe9giQAfacOy50/DhXPky2gD+GDVRfJK
WYVgYHSCCfw6sEJlIwgPaW9H3Qo7Jw6eyUaaV61bY0c1AG9pdpHYPLCJeVbKI2hMYRnRGpo4MsKi
ehPl6xLpotsM4DVNt6qQ1hPWCdkanaWGFrZQl+9YbgdPo0HWWrtnSIXK5SUKPQMBvLlTkKxMpW02
+Ouuvm82pNctoVobWxUDL6AnJtjmp0C6NeSR1sERVPA0RIaoEfZyWMNvPqgV8qnMUeOVUFtyczOa
XpyeNNOOxRiHraJHAS8cuL+a2ykPPDV+0VoF0YtXAHWhs3uDWcjFYU0FWqRAhWZYKnGHix/YQ7gq
uRO9dkyhcF98cm6Cfaq5mb+WcbVASkPcmG9S9ZwnJyS/0FwInxepOnXbpY7EnExZNxHQgC2W0U5f
F/Fd96ycFETnmdtEtAPNdbhu0m2BzKuFaF+DOxutxtgudKQsgZdHTRMdUZYMsCekTkOPIadfgTQa
o+TkwPNHJEHN7o2LnlldesUiAnAKbC2a9BILiipn0A5RY4+1RQD4IF16RFVI1o2ZSrM3wZQwrnIZ
G68HVHi9F4jscI5GXOTZdN8Afyb1YYTq8YeKJB6y8zAzH233FPNVWJ0YAkuonf+B5sNIdYDynTt4
WAQ41Ipj5N4U3oaHHg7fHVDxqd9aA5jAMsUJ9dj24W81jIp4SFl2JyEFZrAtAiop4zTC8AxZ9f+P
tPNajltZsvYLDSLgzW0DaEtvJEo3CIkS4b3H088Hnj9mk+gOYvY/N+fiSFvZVciqSrNyre+4z1Bs
2zK7MjUyppcu37c+mTk3GWnfdZ5SVNr1P6tuA2MbWiX6gwQ/zm1kvgreUyi2G6rvm/gtFzfKq1Xc
cje18S6BK6ihOnHdFSfInYb4W1q7ItImgqs+qpFbB06VOHQH/OpeItfqDymTo2SD9yBBxMTm9iqt
7Zg7ZXVQ8UHD7eXbUdsZBGg+X2FLEpqBG9H+6MPDKL3GJUWnwiBF0JyI2zcIVDtsYnuiojsp2aaL
oSilvFlEtzLZe01u6Pvfhhy6GDHdDC1qpZKUPbUdM94FwSMyc9Qaqu0kNG6mRjdSNPxWq8bx2+Gu
5/83xSl1yrD85c8tn0q29L1aa0crNn7Tw+nttmFvtb71dlrcPYdmZLgM1etbLW8ju9NCmWlgPZ0C
O44n6RDGVboboyp6yP2ErKATC0q5mmh2/ibKxPQ2HIXxmDUR/5VF+yRrSVESQRWPVdUH15MW+be1
p5KaqbE6Tvz6MKsPilh3VIUir99qWhQfUQc/aIiQ65L/yJyfeRMnMG766V3TFN0ul3T5BH8/zgiF
LRe68KRlpZNbnR2pueA0vehq+eiKSbmNoZuCXfem0kZjo+bms8F5MbrgOKTho2DIhyStnFjhOZCp
5tcpflnF4rUgZID9KM3Xvr5P4g45gDh6SqW4uUon/ZbhzR+toj5HdX3MFO9Q5dZ9O1GkjCfi3ghZ
Ht08haLxt1HmaCKutG0aDBl8d4DvGkV4bf3uLRRKris/pERviUdrFPlzr0n3w1C9tlaVbFOrp0lt
+bdG3dbfDatMXtRSz66kgIyy7zJzy0hZ9ICYhbSrIo+sqx/1fcRffA4EvEIP+/5WgV89cIq2bJ/M
UJXmd4L2IexiYt5vzDpPote8F0L/qven3jimio5UHtMUefcwDBLfSaJuz8Uke/zaMell6TGL2wEe
Eivx21MuiIX0DMQsaRU7Ucsqv4urkfzE6+PRZ2zF7H7TImh59AXJx2IwxMfK8CrRTpIYDkmAj6ll
ixFaMl0SyeQpEto0jgX54W8Eq4X25ENCFcJwH1BZ7QwNRVt5CuurJuySlzBtrWE/NWI2HjqIZpKN
omXgJ9Vci8W3Kski+inV5JMviXHeH2tdFlrXoieZgzzK2/6294c6wxnnezSTeopdiRQXEi9L1xa0
Qrze3IUW+0TM5RkU+8NB0Y7zcGpy6v1qUlO3HauKwmSbN74Oe4ki5nOu7hW9fKfIQdZ/C7IsJdsy
rCG1bqtk6LyDMeEq+9gYvQezDOTwN8N0Q0LPrjf0TUO7FuI3i3YmgOShVQvA8VnQSXYwhtXgJpaS
z2GI5/EleKSKmCJLUIig8KjJDkpaUtxIplQ6oL+aCb6bCmZMPiUoqRb8kIowGx76UPaq776heklF
blTUNUxNXl39yatY8nZBmFNYzcKmL/dp1NWvU5fUw67K1PBvJ0XdW92FdAjB9owZh2wQM1KtLsxR
0rMEIYo2jWBaOcVGpenqP3D2Kd3BayRP+WPIsSY41lAI+rYQgyKCMNQSts2gGKEtdKHa2r0MCZKd
MGvfE3FXRrhVByEqTkquqfUm6YRcO1S6VOwhI/Vvu5ARpK1hNqAa4a/0n8QeePXWrBs9gNIrtCgo
jHh0tpWYYkReNC86zy59Nog69RiMTqLiCW6WdkOwQ3l+zE5WM8nRkzYYFrxZaSTzrNWRHG71MPJ+
piE6y045at5PU2ylP2Wv8fKnYSYP2ySt6cEXkPmYuyHwIiSJGrGUb7OsNo9Kw/s9jLls5+kQHts0
tKKTB0FK6spl0tMKSJsmRCmtM4jzvFBu3UL3PEAjfU8Aj8DYWLhdLnsOxfTwpcwU/3ehjMmwsUQv
zO3OT3T5T5+ZTfmrKGQaBaao5zDN+w0wWREdp8a1uilL7q02GpNXS5kIryc14k4PDEn4lWdc1RQY
BPGhjuIQ8YJK0cJ9GiaB5qRln1ZAovuQxk1alt/rsU26U6YPVFT1oR7GXc6CajfHAfO7VsmmiK1t
UWTPpjYFsZAwz1NKDeVbn5/BeHgikYK0npQ0G2SAGsvR/IRCSxUJzbANylB/9VoFuuW07jVp3+ei
F1BhzbkXlcboXsSgSgunSCLvqA+5Qr5ZVRO9zkBLWVCVM0NC4645xHpXXQ/BKN3Q4epVp8qVonWH
cqKwq6Ulfp1HoA52dToi2p1W0lTYSReOyq6aLOp4EheIcpeodeTvDbkeJkcb1fBJE1KdyKvsqCoL
bZWVvDqqlm7CWtQi2xPTSrC5torRket0bnkXVviSCPSwKa4DPX+Sha5od40UQ34edAelLdppHw8g
Mb5VUylTEqrHhI6+0YxPWSc5ehwL91bkjT99pNFugFE13l+ztphyTwdFkXaGHwcwnQ6aWjij2kkN
otk87Xs1U1v5Xq+HLLvXcnMokTVMtKlMj+o0asIPpOXF4a32eQ1um1jximpDc43zFKe61tNbtPTf
g2LmwxWTfuWcjPtTI23KsiWMzdXKLMG6qcZAKqrxt/Q7Kw3KdM+IUtj+1JjX1x70UglFR0tFS3BD
zk73YvhtHZ46v46rbW0pXo7nTr3kaq0h5fBERtGT3MUG5RK2U9/IakOMMBVWymOdeDkZdToI/uCK
sjWAiJSHdkaT5t7fphmtfJ/p4ijZXZx3ObQfA2WK1hMTy5ajgWZEKxY9MNAuTIxNCbHjuEmaJh1c
QZKT0Y2y2KLepHiGslcg4AJuLkxRRvnNUqR9rpcidKeNp5hUw9P+PvbVOj6OSuiH7pAbU74F/iEV
oJFTrsVRsUJgDdEIyDZr+9QfT6YZayb1sHTGaYw+AMk/jW+mjbKBu2isKFm0isET4MtQwlwxrT47
MYPW4R+21W9+mXrkd38qgzhyn0WWjOhY2mbe+Lf3aGv1tjEacXafa94gTttUCE31kJcT79OVrIyh
9lr1CeXoLJVLw3e0uIr8kiYNyqs/Mq3sRkAXIID6n4FQ5H/8WBen+2hqOjo/8RAVrt80leEMCipx
ttXnofhNjZRouPe9kLJXXJpKtM2zilZ4acit9YPGpIRjwNQ2RZs8F1KK8YkWjZu08vTRqf26jciN
UmXcNpKqR2Afurp/0aFd/y62AyU6S4wtza1xM5H+Y1Jkj71pFXSOxBhEkwIAJc/CYbR1oy78bcb0
MGMj/ILAgapJFG3LV2h8Sb2SePZQmjpkbZpR/C4mQ4ThuB+mhA5E4mnw844dLGCq1pBCNpUVH/qg
7+qd6k1Uo5uxjCIny5S6OSmyOWYPTanE1iFRYPqGqJVzf5WZ0di4XjDIyMC1fBw7H+POdCY9iRJ4
zjuadYC2hMAFVGROx6AWe8sVhqAFMmpNNF06lL+7K9Cxmbab2WtSF/D+IG7EphkQ4x5Lyj5TCIrr
thTyqNz3Zl4Kj8UUq6ZtZr1pAmyQgoD2fWNJLYm6Xh1lr8fzAVkiiWR2AU2pKBOeWzPoWIPYWe3v
rBZyfzsl1HMLP6jouovovPiRDL7Da6I5AODOuw2rSvHfaqmFFHTDDLRC5hbHWb8V4LlENisODMQS
66AOXCstv6nZwKKuhGwQei5tLalNQGl5IiueM5YjJ5FauZkU4oMhcoEXJwZ5B6qvU9FDVgkphH8b
yn5PI6SrzP5ejwrRe86bAdJts+t1CbfxxeaxbbJBeaiRLCxcEUIQ+nGxH5HQQbJbpE8mXM2dS2CS
Wg+xmvTmd3mqjfuo0IQbI/XUisBhlKLrKYiK4rWwSquiu8qQpcPI1CZROMYPBfqKFHDHgojK3/p5
pRlu2xRq7LaDoJAxiqrYOdEkZ+oBds6xPvo+DBMHfHn0TqMAYxfIc98ME2oLo5ccpHgcEK7lJah3
UxF50m0hxo1w2xpDJx0KVRGKTdFL6kMBi/yfkcRsBGGgvkVy/ziNEeRpYQP0W6b0QfS1TVp0GvYM
VEkIEZa+b+zbKG+frCTvJSAwYdm8BTEB5TYfu5ZGeOyVuou4Z0C2GQyC+tJzzcR7xoCn/JqUy6h2
UytCrJj7Fb6jKUED76vQBMhimlql79NRoi7cImSWkeoZyt0oKFl1Qkqa5u8wFcRMwsB5PoVmohtX
ktnEYIJ6Q4XVw+/Iui0CXuXQijHtVGg3h9FlWqyiiiXxazd4uFrYVkRMTS1OrV57o4joOdcRWLSw
1uTqILatQSbDKUWyYAjilo9eaz/qrlTlndwLmvlTTpF7BwA3xhm14aZOmh1oadFyKrMeCmICKcmO
xFFWuLfSSOdNy5QoLt0xDeNgM8TJqP0mBWDpgtYCmJk4g+TncZxk40A1NlH1cd+q6UAU6zVC2OwK
bWytxI7LSabGP01B9VokdZT+HIDeVA+1X0ytvymjPGyeYl0qqUmTKOjCS9sJTfeomAr/jB1XvdA9
Z5ZeUFqUKqWl5inqmX6IjBKwQ1D2KuDDzqKyGEF2N92Ogiy22zxp4frIwzHqHsa6iPJHXK4od2Iu
FvGTmBvRQHbhBXLh1FoLwXSvmzXoD1kcSHz+qyAq8+K5qTDf56PLakfvYI6leVWJ/NWdKaijfP9f
PPFeVVGF2ODOpUULXue4wrycNHanpoplh2GhIw/F1bqmd/iOtv2MgwUIC+Oyzg0rydoSBxv2StvH
CcPP3Yu5owheowQwjwqG8iZ8kp14S5VkBXt8Dr3FJExNBqxMKDYvuX2SYWRudx7SSgAaw+uXVfDN
etvJhmLknobF3zUGjCXeXsXfPxhcEv1wn5KoFBgEUurHhl12gr2ypuUwybsJTTG0mS4QAt/FvIIk
SbWiz3jACFncZoe4vUppOkvakZgmFB4ZeWoFKl+qdCNXmU+RMZOrH62WxtP265+yxP7DboG8vGlB
s2FBoKQt0OoNkJgk7YjyJ2BXgjf+KBudLG00lY1InW/tYy739t2cDqGHrmqzluoCzT0WIsd8Ngc8
c64/QN5gA87fddSuMbj7j0zb2hDeRato1hizqhI0FQv0dp92cdcMOVapUffSydP/fL2LZ9Nj7+v6
YGHe5g/4cKROUq0XC3UzaG6YFr8lMWD4LgDY5UcGsmYpd2rU/qq84MaX66upVg6KcGgAFPerBPMz
5P/sjP7jXEuijDaZaqsPcC7xGO7zn4D1N9rOOkIhsdMfvl73ctYBP7Yg5Yc9StJ02FIWfhzlopKV
3JYben15URxbKbmxgmwnCMqhL72jbK5RkC1Hl/5jkXcMnnKUcZXF6FJfDJFAlAx3VNI4FrCUUbye
AIcp3/SpXDkbl247lvePscXsElB4RRwkjNEqghNaRgWMsTkVSvsSlCZNrFX1oaWnLpe32NBJBZ9L
iQrwTtFdZQ2wz/7fzsppTFIqKmzGJhpO6DEudjCMxlyzwgi0cG0YByWO0yue62pltHb5nWYrcPcg
iDGLJWPv84HoB2Vok6yFqGWSfnrjr1B8CeSYdJGBStrVX7vhcghmaWxx+uQchQjFwlgP8iCkdO1T
8uzpC39t5owwbWlnsXUN5O4jDzcdWRmhLRl0uEitptcOGbgVWhGi/gDp3i5o+jVPXFvh0hOLXBoN
2gSboHaFW6r1qBbOtFNga8xHyfZt+sG3qwz9Z5wFLFi2oDKWZMj+dGM59OhlRVW2JbiRmfNutgrS
Y9oDLw4qmIRVB8qG+RwgnWiLW1g9UWwHenYwnK83fv5+H2+05c9YfF/FiINIhPeWLn7NxHlmen9E
oxF3ahZLDprgxu5re2cMERhkzs6kc0LQYZrK4pkSyQ01IWHdtau86AFzW+9ySwLThMxJ1pob6Vsi
HsA1Xxtenpr5GZEVGVp4WYGmZnmfUowKK/4GwB4zfRwS70nsqr9GYPdNdqiV56+Nna3y3RpzVbNC
Al9XW6wyJSDwqlpUN9GV6eq7EA4GxoL/dMdxG+wrW/xfEI8v77elyfnPP7yTgmr2gR9i0qsHGynm
jVxIK8HVRRMmI1oaOs/n+pOjpRZaEk0q9DKghiZdBXmYP369dct37/25/xA1LXZO1SY1FopGJZzP
CqLuxDr2crqNO3r6BHyD7fXZQ6pZK0tbnoN3sx+ijMX90zVapJhzHMNUNdDPu7L5YWkMJ5krZNbK
MoR4N4RL4IzE3Gzj589UF6FntS1hmp+ipZTeyJQhrtOT8ejtmKM5Vk/AkuiEOtS4D8J1U9pFjVZV
ntnBr9GhzuxJzgDfNvWidQ75C3uvM+stoZSnzdyHi98WJ2S+leApm/RNeTWP40/9zXip3dGV3fFv
8Cohwlu4wxuAyOQBtHlxQxXGBSUMGWOx89w1UuXlzcxWGWgwqpwijVnT5Sx1M41D0HTAuLO6+u2Z
kdP2ZI2pqq7wIJw9PktDiycg9zzYZmMMNSXj+3F0RBXpNsqURzOoTqlu7en7gn4qLX2DLOua9Qun
6tMyF4GJP3cRc+aQN+Oxd2fNDwBB/l943tAUpwAe25ZjPH19yL42SaXwsxN6ZEk0jjBZyXeh9r0W
ppVs5Py2lUl6ULWzFAUOmOUtP4a66iEpMVNlUlgEmNAxnBmAd8glCN+Yq/l6PeeeIkO1yrWukj5r
UFl8Xs/kB1JkMpG5GXxx78fxXmuijUZp/N+b4XCgj2FS7WEK+rOZtKrIGGmyAqzZGWm99eTfYhA4
Xxu5kPDMNQDI9mHkEFVLXyyGhDJoLbnTNlPFRBVggx+tXp9KmpdCOmUnNZYTR2Lyyerk72FvUexP
Xqc8vCvC6C23hl9f/5zzi/Hzr5E/r7lp1DhWTCYsBmCQsTFsAGds5Y75Dma/vjZ1NgutE6N+XPni
7h9CTa+o4rG/QM927+TfUHIqyNupTn6IfokO2vPbNaWf88MgI0SCWgyOY0KFsviqZSxkbakVrLCL
fUZIqidDNteYBi5sI+ASYj2dyg4R3+KjMo9Ms7XhQMSxdpI7Y9MKYP+H4FYY11h+LplCIVcysUIF
eBnpqINuKZUG3jJXRUYIB1vJX5vuSlrTqDk/44RTuqjIlDl4y85OQ5N5WuJrKk3o4tg1lKw8SaYz
2oKmDwmYpxSA8oqHzNv0MVydzTEwLjGtzteStcUz3Wj01/1Owab6MgrfCvNblIGvEq4GxTXpoY+B
T/KVb5X+x9eWz51EIVynliOpKGqdyZNF+qg2WayqG8WjH8tEXLaREaxcWZ98YU/fw4K5JAcbytIX
DaFR89oa1Q1M+2DtD3AdMIHr77VtBeJlY6IMqh3NFzrV7ZVmjwf1VN6lKL56MMX+WSF6nv1+sdcK
sTreAkcQ/7M4jRWKZf0k81uGgnkWOWNwsQUVSys9t/sRTHnfRvveKJn49PV/y8fHh8ax0NeSZnVw
Si6fr53a95WgMEvCdaY2heaX1zx+/UHPmCzeLahoSaOpgqL6Mo0eGq1ImZNTZ8wxPAEMYMuBDUzY
nnlBGRBDi/GlrBxxq0D0vB5svRcDltvLffA/9udj/CFe70Mli+WYFSotzS+bpkB2MLYz83kWbOPE
ll+tHVB6BNGtQ7lfWfwFP+MignSHD4wzL/2skUaujiAh5qC5WG3C/ax00pzMfjec4mvGIxzJZhbg
URD2zCl9bfz8sZ6FZAw06rnuTVQEPi+cRmiv+pEmb5QR0pVbo30212iGz69Arj3QfOQqrA8H+myi
T+rCiIEGbDIVlK6FC+tHua6OjRqtvNYXLUFcIc+cP+eiR00bBaUkYimeNDuyigMoJAgzfpa6skKd
fCEuUOZtg+D1nVtInPf1g8PIhld0lT+xb4+iPThguSIngDKaESyIA5BSWydMuvCpYGqWZxlB0mYq
Wp9NlpzLoet46EWfWU9J2IfkzclaWnlhDz9ZkT9bMXvCbL3ACviJH4Y4bkuGmjo9cSyaYf/a9z6Z
Wtxp8IwMqeljShstRi6rjSb/koV097WV85sTIBunijAaQVckHz8vCDoSNRWsVGaQ7zhmx0C86uPh
oA1kb9GtUlyP1b/fwtkiLz4sKiaqyosPRfFbjtMpkXmLoaXWjevKiHbq9ABeYsXhz1hjdKrSBPaa
hNSxrJwVUjI5TqKWIJTKbfCUMC3w4j1bt82hRpJUau9MZ+b6HAXgyxvaSDfNbq2Sc/4Uf/oBxiJ5
STJNn1tyABwmZYeypitCXPL1BzwjqF4s0ljsp5wZo5jMi6zdDlztdmbEpldk7GZtr1XSsPO8G1Vc
CJV0i5NNUXBxXVUUekNdYqovTt/06o67w46zZzCgjgQmiPbp2vLOT9z8BU0yfFND3WWZWWeCWJsA
nYApQ2ICJm1fwwEh9gQ24SmD0iOcg7obXc/+Gtq9kTAp3IZPBjwEHZDN1pJWzstZN4Dt5rqmCQkV
EMWlZeEBDFFXNxNQwFl4y4ptE46WrWXP5QUddD48Bav0/5e2QEHegTIstxs6hJ/PKL7TwQQ3D9ka
+e+JUpPfVn+mDjQiffgVbzq/RvmqQAUMugIEj++hwIebG6HDeow14Jres3qENEtA1IipvVvh2tz4
P4YdAr7lZvWNX7O6qGoYmSC0CM/zkXeDQ8t1r8E0QC413mm7ua6tfo8YwV1tKp9vrEkqrvI9wcyd
x1W1lvRF7WNW3elHq9uIjJswTHvb7St3cMHCNhBTBxvxav2bnt+7n03PP+3DPieZaWZ+D1ucumsO
0l4/zNXWYlevRU/zK/E5dDNFmGDpMOtoEJ0RFsKHiFS4NPvOzt8TmUeOZeu3mLLt7Hrturu0qI/G
FouC4ULNqJL9v0Wdwl3jIn6HjtmKk55fQvOicFOL2h/0zYsrD8URvw467Iz2tM2u5LfiR34fbHUH
wnKn2bXgew6oC86T2msi2peX+I/pRQBQ08hKe0i03vczPoa7fgtZznZNxuz84fi8wsXj3+pwW2Qq
ZkwYe7r8FNfV2klfMzH/+QcPLKq4Z7YAE/9R2Bufie/1A4+kq9jmtrvuf8tr4fSFB/nzshbRBtMN
idKO2CxdadvdxczsjYf5ggGzb8tOcpPQcYgfh2d6XPVd+rhGv31xzQh3k7GRG+vLWt9Q9GkYTfOa
mbwYpbt4ePvaNc8vMhb4wcBiUxOjloZ4XuBQC/fVkO2rBroYcP1fm7kQYH+2s9hIPVOCPtKxE39D
BddlBvo4M7lOcw/QVrfM3K5cJGs7tzjaUVwxI/i+MIUYntY3o5Era5qfsbOr6sPeLZ65Mkv7elJY
03xVidfhvVbBzsWAwuY/Thm5wg+PGdna7o0NRdOvzV882B+sL54gPfcBqnlYb8eMAYHgKs2+yaRk
OaORknKvNHjrz69NXthTU9Mo1OgzoukcRgVyWpGCYdpYxnUIpYfMjMzXFi644ycLi68WD6hJgMtk
fC/2OycBpr+tItU8ZXKvrxQp5n9q8fXIXinB0LCk7rXMvySY9ERDqKeNrzIPaIZ2Wl43DBUgar3y
pS5t20dLiys4qaY+0qKGUeDiT6w8Wubd15t2oSNKIvRhKcvLtydEMgMMVI7w6O8zB1EC8RBtU7t0
eodpt2EDx7W+4v+XN5BriW/CzbSsc2ij6cHvyQZ65R85oa4Dx2Kr/JXCYsUpLng6LJ50UuhUqSxz
cXfQ9ZYYCJo5lgb0cWPleRC9e4MZU4aqtWe57SjfzZrQffr09cYq85c58xHJMA00F1DpW6Z+oqe2
gNgLHB4KQcZrLGQ/xufukB1mcR0aibwEIKeuKRRse0f5Zp7kvbBTb7NT8I0EY1bWejAc8bR2nV64
eUwDhSlZpfDNaVzsSDKFow6Z+LTpo1jYi5lZPKbQhL2OWpPdBgHgUhhZssn+ejsufXC4WkW6TrNy
5bLO7lNQA9YZ8FZYenNvSUJ5M9V9d12YIjPPvcmU7tcGL4RNoBggYyeXwsuWOI6usYreF6EbDTUL
Mg3mXi14hAwmK/QtOOMbxjK2X1u8tLGkbaTeIsnLmcK9r4tD4Iv4dBqNINOnwDg1g9jc1JkqvgWK
2l9VMv3i/w+jdKRYoUV9YfnId6lCb1Rvp43UwUoFGWKlnlrIfVQGP2PKX19bu3hbmB/MzdfVhzgK
jjFB7HLMzZTxk6Pbg/wujwYBxFyOjX4mz8H12mVx6WI32VlTQeLBAlb+2SjTilopMT0F7UEPl19p
bPy+7XZqB0/A1+u76KUfLM1//mF5zaTJfSFjaWaCKuTBnejptcnPpL//2tB71L68HRBxBfzG9Wed
cfyGoaYVbcLtYF6X38J96cY3eYiqbrS13LmXIBwtahqhrTAZxcYywr/iOJcelo8/YPElKxDzoT5f
TxGccb65D3t9ZTMvVNIpUH5Y4+K7qUrP+UsxYTxCxqG8xA/wk9mCCxGj6sCf7Db3ZLxutVqJuuim
Hy0vviMyZoH3vrszSAK47bY7yT+azQaGHFI0wWEqci2kuuSkH00uArogntpcKFhsAqOAAJFco2Ww
i//52m9WV7aI3KxC8aekxEyPsAFsOXZ8BLMiuJ1tbrxNtC+OxfUqIP3SIzoLAdDcoy9Ai/3zsYgz
hp+SeW2VXP5oqWr7Rv2tNNJXxvK2HnTHiZnCWrpG0n7pCrfmhjtnXqGvuAhN/BZweD+7aBEIrp8/
d2F0r2XfolQ++SDjwzW92zPsn05R+KPBxZkosmlK2xGD3bYERRDY+lE3betV25a7wCmd9sW7td4a
nQJq/yLcp39oL6ziYS/dQR9/xOLUKOE0NvHAjwhGba83gROMB8i7SmOlb3Hxo37Y3cUZ6XwQFf28
WEqpV9k23bWzgulqLnUpe2NTGcymhgr8fVm/6KYorJPs3Y4ET5tbAs+ObQZcdsov7dmDIc/+t+MM
//mO/5iUP/tr2FaFNwqwRFoq5I/jPorlldvz8jn8sKqFb0pD2phKzarmh1AJ3Oqpu1NO9Oo2CRzJ
EAdBQgv4ag0WurqbCxdl5hRO0vndmJHuYm4nj9YDKuz2uC1uolPgwhRW5s7Xl4582VX+2c+FS/qt
FlZRhVF1N0JOZdn1g+p20Ar+1aAvoC0LRVu+aW6ge5wLKvNzldjjrrjWT/KVcF8+DT//F43aealn
T+iHT7BwYLkePYsC8fyrypu5Af7uw8234kb5BnMAEi9raOjLR/OffVjc8fTioiE28KtW+J4Z17LR
XcVt50ZhtbLjFwrv8030j6XFNd+ODDH3swd71/oxPoVHy5UPyr38Um0aO7mmlPr1J5bWPvHiijf1
PlcSBrsQKvR+QrO8i/fTAVQuDHsuZKxXynV+Jb0JRxigfMf687X1i8Zp1mqSSqWT0u3n8wrAAxKX
FONdlwfbTNHkPcOGT34/PYRd9bu3mASr69syaFbuQHk+pmc+NKcH4D4pTSxxK4EyUHgEvsUlCAeF
XdwGt5BA7qFNgKMofQluRCd2BIfJIAif9gCgbrUnOPvWCk4XkI587w+/Y/G9J9QVZNngd6g7eD/R
saLRs4UKYhesrPhSkvLR0OI7w/ogt7GIoSnooZ7xp4ehBRMUSwgVTaKwl8s1cZDLV+U/a9MXfUFU
ydsgnfe4e8l/NX8SB/oIu3K1n9JRO0aneJtci2vYzfmG/+K7Lgs0vilnbShjsyLXnpXrfVc/1Fth
l7j9Xjl87b6XT+uHFS7em0nOZZMQaO7o+NSCCHNzWz3ADNs73kZ7DldjhMsWkQiZm70g5IzF86NP
qdeHCRYht3LmKYXSzq9TsPqzWG/xvFYzuNB3JZIn96KXzWTeGW6+i5VQN4pkYipC2hZ3yh7+L/F2
OupbyhTj2u134Wa3RAJNjfYj/dflrOAY1WD/IKzhVA6Od4TYYb6IBHtAG7F/SqG9PP5r1XFiBirl
IqOJIFSgilrcQUUr1XEz1wu6bfwgbX4PSMkNtrx1NXorjD2sBBAX0oVP5hYuozEOnaUZ9ZAire4t
v9+33t9JWNO6lS6cg09mFn6igiYOkB0goW2lTepBK6qjA5JfD+ZWFG+C4YdhvCRIKUiYjq01pckL
7+XcfWDanavVOqvyeUGdMCuN10jomGSoLGllZesSkBUYM1fO4MWVztMrtCQ0iZb95zekyGPJyGZ5
GXlHcceV9oabXkESTDTy72Ww3p3lH2NLqEMtRTzPXJ4bjorHxlEtiGoA95r24+tlXTwJHwwtvFKW
+9AA28x1XUcu0hBwQq0ctouO+MHCwhGnrjL6OsYCBE3wf/TwO58m//H/toyFG/a+OmbQNI2bHrZx
XYIOfOUKvlRPYXZnfsRZyzku0QqTXPETlhG+ySh4+C5suEl8NQp3+pu2T3eM/xM6GU5CPgf382hH
8lHMkRZPju3+68W+19wWj8+n37J4zMdBDTRt3lIDKJjsFNDxOmrvdFt42o4GCNKouFW17awCPf+w
6S1HiwUVK7t7a775jLGjFAHR6U3yq+0I9+JtZq9Vfy5/9X+2a3Fa9G70x2r+IEGJMApFppr+J6PK
K6fysvv+jxl18fRD7RUj7sdOlLD9B/lfa/z19V5fNGAQMtIYpzbxHnt8KNgFsgEuOQ0naF4YPA7T
8Hsw5CvBxMVb7IONRZ4xU/xFRYyNUeqvoBpzGyl9Z/JtzLWi9ZqpRYJh5DCQmTWmBC39ruuM4qXx
zjffvKp//b9t3MJHo7YcE1PGEpRy13kY3zTDWlA7/xNnx+DDvi18DIr6UW9LTPS0hVWxdhtog7S4
3naQKJYyXG3Sysm7lB2DiLRkqFF4eJjC/fwImInRQBqGW2uIRmwGsCapnZ3kW32jHaF4ujfu2hUP
vxTdfjK58A7AyoNKqjYSN8jMt2yTLePSG/02uZGBuYiO8hy4q1WAS37ycZ0LP8kaqwvF2SjDBN8A
wnnxHqgwPTsKxvdtajOxCbmAYqerWI1LRd1P6104TtckbWV183pVtzpk224fXsFqczPr4hU3xTdQ
8QRM0XO1OmMwXxZLf/q46IU/kcSFqZRgOQ7Tn4zKuYMcwRhH+9XN62RbWdVfeLz/m7Mv660cR7L+
K416V48kSpQ0mO4HLXfz7vSW+SK4nLZWUhSp/dd/Rzn1TfnqXlhdBXQBnXCmQ9yCwYgT57xoFFW1
6W/Ur2ZcJbXBYGcBnbW4wYjKPFATwniiZNCizJtNUHvSbrS1ysDZUPuzpdnlfXJpjgGyHjcDC5wN
TZ605ZdyAgQ+udRB5ttDExz83qBB74wpZIazdoDO3QufjS8O0FRDcYy5MB4Xvm5vrI/6HjpYO/5s
vpnJlr8aEfh1/kanD6B+nyZ3cYbSifejNx/bIZtZiu860AJ/7e7OPZg8WABvg2d7NtbxeFbdAeob
WQIT1Ox/aFWzIYrtqQ76/BLl1sYKQSBzEIW7zbPiW5ljjODJCkDo8NcbKDBWG2hDD/0Ns586/hDu
yh4MbyBPnxL7O8+6/aTnj39nsOicQEYFUTe267ENnBNdby0MFqTN0XDZ7WdIOt6/KOg7T+ZuzdGf
37Kf7C18Ap1Mhd4f2Mv37avYgEcb4JzpCdzHq+3iZ3rRfsFCPQv0G3j4Luu6jICbyHNga34btvfV
XXdToDEfQD+8to0n46r8IR7XHO5Zf+ugjfEPo4sNOujpBCQGjA5FBUWGMqz5TZz87vZrkNR5pk58
3CdDi5UDd1acywQBE1g4DyZQmnHWh5M45OYDM3lgjyucFWcfiEDZ/t/IFkvnFa5EaxcMag5/kODR
HUEv7xmHCTIqdrmV4NDy2tfaGEHN7O08dbOyVc8FcJ/tL44Dk3pWmvNyDjcIyFGry+4gKXqLqDjI
d3nEt2uouPMX9p8jXnLFpHmDzqP81waKt1A5eUzufC1o/O8c3dPuhl+tNtacPx8uSFrRIYI2bnvh
fISluSXonMZfYK/qMNc/5sKntVvvDDmXSUSLoQVryKbOGaLjs++AYq+DvCZ4l7cgl8f1rDb1frZU
/C2X+smSeWyploaXgHMHymNXEEcgm3ZbPEJEKHDuktvq9u9VdY+GtriDtRpNhuO8cta2j6wgf5lz
QhDU8MX1HGkV0ME171f259kD+WmQi9u4d61MzwVsZqPvtL7Yi00SuT+bw3CIL4cA5IXRTAMywqnS
NTd+1ut8sr3YNobe2DWbl1LHa/BnmiJFTXZx2H9Pr+kLCNLxeI2a62Kzmu2bJ/LEC30yvHB3GG7c
qAyGm/nlGnAIJaLfd0BHkx107+o53X49y7NX+8rewuuNjdV46TzQFtCA1nnmDCxODvMl6D1Zt4Z4
m0/AV9YWLo+nxADoCdbyPbtnUbx/a8PyHmwy4drjYG3zLJwb0DKpXXJYUvLeKhtQpUMtyqmj3Bq3
PYja+7jYfz2T572bC6QVKNbmHpLF8edG5eWljQBOh+yEFUFP8xIeLjLRrgKJD+yZzLefQCf3vV/D
O581DUoBdP8CGOmddG6UxcQ7EJRAJCOEgCiU5PB0jXCDoWmxttA4g0xcU4E0wdt9PeZzs2zhrYfX
P7qn0d117IcA7zOgEgDefVfi3oRcBuF2OHjp9QDUSQZJDhqvdODOB2+5gxwQPKEF10SzzhLa52pF
OeSdjfiq4RzqZAx1dD+vW3RMtqbjhl+P79wVCV4XMEshF37aQ8aSzvAE2Gb9ydQgsJHEF2kBoZqv
jZwNkF0C6i9katH2swRZxaYqM5ph9fQDREuhtAFenF8ga/uj3cfP6/Xbc5MIRBdafWyLoH1ysWyQ
xmgdYUIgwK3jyJoQ5pRQbszWiF3OOVGchPkmBK0Z4uHj3dGlytSguonT7kEx3Xro3IexUGAsXomk
zg0HKEOCVjEDCLnlA0NppZVQD+S1gkMa3XbZngnxjYxrwf3peFCI0dFJiNcMuk6XlR/A7wRoYGEn
jyl01FrxEPOkux1Ib706Fd+sbItTZwlz4GFALVoHfmOJ2xzjGB2LMTRJwX4eAKe2JdfeHRILYRr9
db4HmAJ9GMoFaLsDw8bxShkJKQxwgcJUqu/GkkDaUPv96+GcHiXPRDYSmGPXMrHvFjeqquwuHiYo
7qZy2qfjdGhkt+KNzqwPTGBjgy2UUqCmjkdhouGCdh0YCGITGefEAUG1DgkgRcFyDWLqMvjrI6Jz
4RxN1QDXLF1RDuEO5jJItGd1u3d7egsuzWbFN5xez4AiwAGhQu9hVMsjJAvW8BakP+Bf+l3v7ooS
cj3UDfXuceJ/Y4HmfjxsNmpiNyxmrwUprUdrsJgQ68MbP+phbZOdSRFiMJ8sLAI6YcrRYBwW5vcj
z0L0kEIaGb5OgdpNh7acF603wJ2Jyo+tLjZeZRut4DM7Cypfd5W5Y624mDWJygZcQkV80DkgRPIb
ZAa/3h6rw52366dsUuGwJsaTAFqbG2gikk3shmpbbOdYDtp8EGyy38FEspoROPWGx+NdRHQmaVpF
8j9meURTiQmc0P+aBTSKPEE3F0TE68ivs1v10+rOscKn4XIx2hBegaxklbDLruugmsugbTlGFXQN
iKArrGFnns8Y50z4SC2C/tjl8ZOakybgj4GK4y88NDgKXb8AObAHoMGorzbkncl+HNszj8dHp2lw
6qQdwMkXWAdzVi2d6EG6m7e5Np6AbN5Pq0vhBOuYg1/J8+Oo59j24myqInMLj8I22K83vXsBDb4O
6fWfOoTsIEwVQYRlLmjN3aReuRsAbUYrONQ4Fa7eQKHM5KBHey0zc36Df1qBxXm2Sldpg4MVmDe4
hHCXeyvp3vjVj2lEk3ub0df/wOw82K8mY3GgOdjMwbuNyZgRxgak5Isgi3C2QAIHnnMHkNxVxPaZ
NMLxAizOMpdCxI2LoZb7bAcJsiQC2GRfb4b3ZBWfcO4aA/hizlAajolW7OONlltGY5qywmIXZhYW
0JVqfc9V5rap2/Iy6aADtOKp5q27mFECYi0EgwYoUE6OUp2BqchgkE+Vm5l0jyONmD5DimHbbdc3
87mDC2s4ung2EPxv6aB6cwI7GpRscjd57xL3LstlYHACxUYXur2Q2+xE8TNB5B2amrDDQtMfRigE
fj3oM24SzZk23kroEToFLVQViGDsIQcgSoOCu5CpHgoG0hlo+DQr83vOFBqgAN2xwGKuL5FupLVH
RaDVhj76yoWeCnukRvoIwM9agvuMCwbnyp+GFi5YIfx14xiGbJC7OCoJlNtedlDjVXYfmA5fCU7O
PDu9uckHsbeO/04DYqPr1dglaFP74Xk+9CLlbXEx7fTb+BsK/BBaKX7ixXSw7r9eunOOhyCStH/1
UYGJaeEORdlyUeUZQhUk2TUfHEXFbbqZE5fAfL2PzmE9n3DmUBJgosDOg/jfOiH17qYCDXKm1vud
1t2YBQiaCxc64Pb4KNRgrQSyZ2LleXBgSp8bxbAPjz0ArzJtVi9D/Mp1EC5CtjJXffY3diXem2hc
AjDcPIn3JDFqyQ3oK9ncfiAtO5CO+IqtgB7P7X2YmOkqqYvmt4Uz45nhlqCb6H3RSN/s0NLTQw6W
lndfb4kVM0tU0IQaU5lJDKYtIHCv+1Ifghoy519bmc/P0k9+GsySAmXIBChRM1gZ5EuhnjRlXXtZ
A+jOfZI996tpnXN7jhL4J2QeHGyHxdxBujFOqtbufS0Fz6DU/AF6hF1ZbXE5rGyGczsORTo0Q+E9
gybBhSmbqZJIiaAxdl1Q9EA/kXjh15N3bok+mVgm/6EiRXuqw4SnQYW2uMJjwwdJz+ZrKysDWSbh
egiftU6D4CB1gRI3xLa1tbXA/rQa7pHPI5mv00+RboIXaCk7jATqXVur7X5MOr9Bg+FWKLpxC/hd
2qg3pxf7RlQrxs/tic+2F65vaqlsPeiTgFjwUGCja0QGEiE9J93KTJ717h64yH7lM9FVubinZc1l
3YA5GRQtdhkYGytgO+NCC3okit/om3qob5KN9/B31u9Po4srjEqbazlDoBUPHmSKd+CJWXGu5wJ5
5PLARIVG0V/31/Hytb09MAfSjL5+14TkpbxV0OryZQpySN/9WVwOETp0KQRPjGCVCubM9jyyvdg6
LWiEpoHPtiFkw4fXalwDfp5btiMTix1igmRLdhVMzGjMIYSY8ywj4AXxt+HDBdbtDqjMb3+9PcM7
MjqP+9ORMNpUMyibYzpoEqUWCjbqniqItOkrd//ZCYQzRE4EPGInaSQziyEM6CLEgeZg2NNLwF9X
nPz5CfxkYj6Cn8YCmVrAFWyYaEKwvtxmF+nbjCziu34zhuzNeO8v/s5TCrHon8NanLXCBge2Sgsk
KewXiOK9Nol8HzTzapyqi5ECh4L6TwolAKKuh4pvK/rYmxLC31r0l48fvgP0PRTP6tMUWq45ko0V
xm54bx7i07L7/rWB+SJZXKFHBhYbRWsm0dFxNgD9K/Ah+0UHqDfL9pWuQtJA7Lb5cK21atC5XQMl
rhmiCiqxE5biuGjKommhTNenYAWEGHT815tQ8aRxULgj4Fye07WLG1SkqnA7AYriKoZGQY/KAcpp
ye+TzdOVDXoyGFhCttvGc81CP/ivlrFP+7OFHiAqWw10plsGlURTQOs7dh++XqfTtBn4E5DcxGsF
xAEg0Vu4EcdD5pm6FWAshfUtt7XArD863RQBhRb20JOoH3vUKvDIT0m4Ynv+3UebBLZRcUESF2RS
Ol1GI4ZwODRLIVPeWxvrYEUo+4ZyDPs315c+PySb6vlriyeBHWBlgK2Bp5rM8MWlQT2BLFiS17af
5q+Z/cPRrur0fUycWRzRr92VYPXkDMCGa4MMDCExGoKWeWrLkiAIqgpQy0GEbpMlvQXOMRVyGj+2
iXPgHeQnx0ygNcgGRPjrkZ52mwGhCQoy0HQ5SCyfFJumCUp+TIwuGIL7WwOaXcOUQlG33bEyOWid
ieGilZE6kVM0Ww6OGvD+hSS+b5xq6whojysZZk0XseTCiNe29skD9tfHIc+NprCZLH2x6bTRtRPF
BtevU5IedCEg8KFBPLm2ZLxxh6TbGtRpV3zeSUhlQgIDLHRzzQAUGcvFL0g+JZZdIHvYVD9NPT5A
je4wJBCtHUqvDr6e/5MoeDaGlzJ1bSQ/TmpVQhLRoUri+LI1+MZSegxp0ILsGORQV47wmcmcOVYw
l4QgmXCCyHVZUoAJA6KndTqkBxRJxyizyjL1PdG1TdBS9E6hpdRy15BF5vL8omHOgo4LlBNM9B4v
LXc5BJoFeBTBVJxP3qNXCK/ao25b33ug5QJxsqdNEHRgrBOQsWRAOKkBWiRBRrVCBPZkV6CqhyiK
vhLSmieR+yzWDT7z2Z+Zp9S0gM/OSnOM+J0HPlVL63Y2Mx7iNB+CTGQ6VCsVGARQlagtQHvR1nID
cMShz9HmJaoDT73QqB26TQvnR5dpQVomL05RhEk3DStR6ummPP7SRRzcUC/P7AlfqsyHvLQgUGjj
fQEtnIZmK7Ny3hTue1SZ4ACXlTm7z6C3kMNUYmpDNOTT1o4hGTDLxo52vVKrPfV9WAK0eM0JAcTf
y1qtVY5MA0EwyN7NDPF1WqJGMI4HUseWz7Vuk6c6gCeDtq36amVKT02DDxbFaGrDSeBOM47jOlRY
VWoOAGcYLL3paQoVOLu+5Ka96fT8ua7qi7GWN0BxfPv6yJ8+OJCnQmMMmHcgXUZOuExbapvYYaPt
8zpHTr79YVByb/fDdRnL0G31QObeRatQqXR+clc9dCjQoxOlhg7rcNvCMRnOSvHkdMlnvlpQoMAN
IWO4RKlCkrDUXXQ6g5nnR4e+IGKBgzIpA6ApVu6bk2BllheaH5FoYUSX79K5TgNSdbyXUF0tnoX2
kvGXryf39PfPnK2IuAgamOfC7/GiEpIWHYkZYP8xMeDNatK2e8PI/8YtcWxo9nmfoq4JqJPYGPFE
RFiehl47XrdD/2hWdh6RQV+5kk5vCRiDdiAWCaBprNOxsb4Yy45DFdVnhl1eTAaNbxsw9Gwdbq0x
DJwmUyGwCc0CxASopSEfvpjBNpXemPXgK8r3/ZOBfl3QbTzG4ZuNdlZ7Lqas9V+e3ksQJEGGH7xg
dKbnWlzy0u4EtH2F6WvUCupGpL41pJWPDOfe0sCgYMXDGmfE7C2PAspffh9c0Eg1QqxkGXExynhW
tYi4ROZd26K7FUBDAMgvLm1O31NI+jEl18Bup4cMLhzIKANEX3ivLsfZZS4Fehl+1RlF71tNHVlc
hmkCFmgxmfu0LkBHnd7nhRUJC+rNJeORhVCg4zzodDyFOo/eaFazEuue7i3HBqEw4mqCY4MFP95b
YxbLYVbghmpQDpSErm0qFouNYcZqxdefvqQx7bNSI4SdgBJDhuDYlNuSZIQoM/FDOF2YOZBw2BUg
zEh+6mnUBLov3ldJW8+O75PReVk+HdQ6G3F1lTAa/zBezEOym9MfWaB7fn5tBKCt1MLV5/tpwHM8
0MWc2lNZZYMJm03o+PoTciBJVIBcztqo5j+ovJ7bWXN7AaRNQZtzkplz7AGiH/PO0pV5byW8DmoO
oXuXDSQYBR03X/vY0w7PeR0/2VsEI/2Y1BDhgD0VpbcArA/TphJBPOxIFpUbLQL7YpQn/lBFXhHa
4OiZAmOK+N16GeaMt5o/Be0HOFAzNmqxpYzMNUSTQaVhZo1oZuaRmbDB9bvX9ra+Le+0VTnA0xvm
2OJiP9GOmU1fwqIu0KwNb1XLvx4gHJtYbJ8yV4nWMJgwtI17jULvXiAxEs3UUgDp2WPQfExRvUkP
q3Dj8zvpz+lcrGxmilbKGpZnTqs03srmbrabBcaBfBCyEeTQBKPPH9cugbVZXdxwpmWPnRnDI1sM
UuoonSBhEn69bc+ZAB8g2P/1+QpdVgljJfpcmx1Bm3Wpz9Oh8FNDl9HXVk7L2Tgcn83Mn/HJ35R1
oZNqPoxA/d9BK+1Aw+HQh7MwEyBOK2Oad8LyIpvZBhHLoBkOyJdjYykSrWqaMG1Ji3at3oY05pWY
Ut+OL+lkr3TfnvOkn40tRqbXnW0VI4xV3Wsx3hbZ+yz09fX0nWxApOCRYULCZyZKPklHOG1pQ4cS
9cEer+LrJi/it9geyN4GAfYhmZzYXTF4MqhfBuE5LWheoqK7mMEEz0oychh0nW7nAuWeqzLQ//Jb
Y2FlMXVGyjymBKxYW7mfUV9kO1PKrF5289ce7YeFnYU7ZLo9ZjUoPGdIXeYT9AsWAfKoB3OTBKDQ
D9YwfPN3f2Vv4Qxbqy+gwAx7httcaJC9rJNVCpKTYG0ek4lwFomDGca5GBMCxqTrUthIntqouk9Z
YIQzIlp7skUw/qwu9dDcxYHxU64GD2c3x0yZAQSkBSmEhVdCdXf0KhAy+S7RpsfMS9lFYrUiD4go
kzT4euufnUvHQDcigrFZBe34LCdtPHZjZmHr88yH+moKeN7XFk47hjGV0OUDLwdeeWBMXmx2CpoB
nkO0CneWn3d+/TpBk6S7KH+3+IZCyRfw8gtRgFaKfI9fv7Z97mAjuYluS0AM8NxePCs4L4Zep8gR
j61lZnu7kUmguY5Um4IhO+qDbjSr/vqM4p2JxLgFRA9UjhbL18bg5ilMnOnekklo2qW19SDLtf96
ZGc2CZJbCD+AlZ3j+sXIlM61qchA16EL7QCY0j3Npv3k8cevzZzZHhZyJDOLMbgfT9DM02Rm2pBB
yg04jdeuZzd4a6yR8585arABrw0cCFAGy/0ODQ6sX4XXCVdUtEFi5MwnfQcWSwHIZQaOcsAbpFt1
NwYXwMx+PcJzE4m350z8g/9OOGrQn5MNWlL2flWjw2Jq5IOaGii/2kW+loY4zcFASAYvnpkHGRnA
E/XNLCnTBBjtDn25aOOeQiuam6vlM641UNV4H6CTDOPrYS3dfmaI6H4wUEQBfPu0ht55oGCUIA70
s66K9LqOBscOSLcGRT8JCzA6E62HQL8jGDkJdSpujMSsYcY10CQL1p9U+z03iQ/r4bQmcnh2Lj9b
W1xuyJF2SIfCWreRl2ZQ7No7djB2WtS+GFBXMK74Hbv546r7r7fhv5P36vZ/Lxn17//Bn98qMcos
SZvFH/99lb3JSlUfzf/M/+z//trxP/r3jXjn3xr5/t5cvYrl3zz6h/j9f9gPX5vXoz9EvMma8a59
l+P9u2rL5pcRfOn8N//TH/7j/ddveRjF+79+e6ta3sy/Lckq/tsfP9r//NdvLlbzvz7/+j9+dv3K
8M+2r7+f/vX3V9X86zfD+ifUxhDZWqjlzM0vv/2jf59/4P4TEeLMhY0ExBxY4djzSjbpv34z/0kM
7ES0KwDrg2c5wdqpqp1/pJF/ohUZ8rTIkFAcR9Qyf/v/X3W0PH8u1z94y26rjDcKH4OegeNgwbEd
UCzPNGLwTOAFWt4+HIJ6tlsUUVNz/WesD1O9TVILJcR4sga+RRNr9WwmDm8g65rR9yTGAfIrSjQ3
aiSpnNB1i64/ALBhXFhJXdyAOaV6dvLO4UFrN1mxLZzGG671qStuOqVSVGwG2nZX6I0tbipb1/gu
VrqrQtkyFy3cWZlca5VTPXto02OBRxO7OEwOGpV8o0DyN3Sl3dxMtlE9l1pt72t0RMgNqTr7A5gA
zQlIOf8eR8ZFt7EaHSwRRqYZP0cao8+ENbBKS819SpwK8kJ9D7KVhuTJdW4DDLSNc4dCU0lVqr23
BOg2Ni2UNZ5lkQ5hVbHmsuys/J2JmIUkE/FwLVSK70unYbiWPUWtt286aHu57Vz3rQwZv9cJcx4T
mXZGEOtWwXwG8XrlQ4rBfogt0YGEjzjTc65M+ZKAEH3nTJLsBa7QDxRl1EuDhPhTpvLqp9KlS33S
MPrqWS2gnHXhGD/1ztbRsVhCddqPbYsWm8zoXFGHaFkn+1Kl/V4zUmVsAKId7kZmJsqnTVXyLQq4
cOoapvWa8amvgqQfzZsJIqZNqLuyfQN5SPXMzTgeo5p7+WbSKrRluqMs73WuazJsFAJBv8LjofAd
zelfoXCWJduRcScF52mfXNOm5YnfJlXxkFCskW2CUBG/wmsuTM1hpS8sgR0lnbZ67uUY/8iJzr53
GhRZQVKLIWVlq+/MuBmeetVgZwE1eFPanWxCsyr16zy1yJvtcBiR9Uh/UmDAkTKvwG+VmQU2cE5a
JJdMvS6joUqSXcztPMVNVo8MLR6cvMi+ZVdQzsVvEK6NOm/nKWluNEc4b3bmTc9QTXKup9IdnnQv
d65HEWOhwI2B7Bguxn2LYmjtO82sLd/qU/xOtIJSpHyI98h05TzG5iD0DR1SDZLg45Q2voVHUx84
SarRAIwlcYKOACd9tSfgFsOpMI2Qaab9ISgRt3GSDdLvRiIB2ElpBiy90WLTlhotr3oLjsyPkzoF
RRWvqqfGUg74sxTUOMsSubyx0kLq5Nme4wn1nQ+8Jn7atOzFHRu7jVo0TEg/TXoF/pSpuSlxrp88
7onb3gLjhx+Xpfro5aAuR7fF3tPrmP+wc5xOTdrJWyW7+N3jDdlnGpTud3pryBeo3AAwVY9x99jg
jaB8sFdbEKYZJ2kFblF7t07WV09FmyugTB01QpNaIIRhbU6aUOlCfcQlvkUiO/rqwSElUNjovcpn
emFcVhV+PjQuXIOqSP9e8GG8bsaSmr6XqeTWhh7UtZtgiTKa68+FVQw3xBxePNXjFBUM35BDqXrf
Kz25Fl6R2YHlFOMYmirVSaDxcf7iIjHzC7Mi6tJrm2lLIaRpoLpHUkDDc0vP98rsq2eROdW+bxvv
iQitqEK9STBQhtw5Zm5Q+Pqs6PcGStUbfSDaM+ptU7nLO2r8NGzR3Lg19hTPJSSBBiL1Z6AQ5hqP
1ps3FqPpvlaj89Y1aQHpvpSJoBgK9VFNRW4Hg8FKMCqVNph2rdK7bVu7owF2g3gx4t6ggUgotjkx
WXPDS0PcOqadXPSDZYHUDRK5O7TKNDesHrv8kCqPsyjLmXFJjUr/3csM886tyvpQZfj9aBnGMY0H
JxF+kzLMNvYpaKmzQp/V54YRyfMq03cDqsxqqwYD4GEtUdjsjuCzCqED0b4ohQYo+AGsNjZBjTRO
t5B7nnbQFnSfSD0UEJhm8yZORzbihjANjYcWmpIspNsUdq8YtWcni9PxYNGpb4Oy0ar9MFmjHQ2a
M97kU9v+tNySfoysdlCfBk3ITu8n9wn6fPKDW7n2Ls1Cgh4AneX8AIc+jaFn9XXl15hQFSY6x1Ux
mrr9YBRVmQXSoWzYiLi1P8ohxVYClGIvid1L5FqyBrlrKHZMCBY7dSjoAL7ntordwG1T+xqa5uRC
q/Q4bEg9hjlj9V5qoj+Yso7RB+TV46wswLyPibTiSjEGoRNSk0taNs5W5Q09WAJiuvBzw6bRmi20
K/1cJ3CXjXg0sgwZBEf0F1ad8KtmpDT0em24gjhgs0ObrbeJPbSltE2hBd2Uqo0rOgDHkSkCqS1n
ZnExxF25HVF7AFHTVG6GaaTXbd2Dj0vokG8mZRy4zJs0Xyl0z+JYp79nmQFwm0pAH8lrLQKPUHnB
pkJHjrlSUOQbvTFKUo9FLZoprvvCroJptOmPPLaml7IZ84ghUx6A+x99WCjHbdIY/TNgsO8vehtJ
apVW1TepGuNW2U4SGgWzLkmS1fd51o57IwGTNERj5A50jHpQJa3H0XXSmaCSrWrrSiRZFg1WDMCh
3kvmj65pBFXGzAMlebwpNRDGwCfpwFr26kHGWnXhkCTd5q5ZBKho2QfpWMXecCf9lXlzwcXV+jCv
B3/qXoVjhYR2xVXj5PwyiZ3qBiQicmfYEu8SycvtNMVaVFBgfhE1pNuEg8CwzbNngdf0VtfKekvz
xL6W0N6O0OJbhHVPxH1ZlzjbDesDVVZjWCeu4VN9NEKNKUjJe62zHSlJN5le2ntkuPtNy2O61T2p
fNl4LKhs1V2QavyR6IbayCwtaaBZbsKhieWwPZc63xQ0k1BcMFP8LsON6ACHGsMXX1FB2tAb+3o7
4DnypHgS31Sq04KqybLvrW6DmGDAl+cSGjSqqNndxKzkRuQenmZTmewahCyPbZrXr1nt0XLuVAcv
llR1E9SJA11cEIHt9SKBVlIZ0wBCZfSQUoPDy8p4Z/ScHiYTw5OpErcVr36IZkqjrNe7VxKDZoYX
Gov0PKWBO7nGNiN6ekDcN17ybI5L8q6+HME89EqUtPdp36Yh6EC6qPcQIuRTnV6AVbkJmoKi4WWC
NqeI8/i+Qr/GXjMrutdsr4+ScUBJHZFDMNKp2Qousog6iAKg21AHqkWjepma1o2ZSNIFA7PKXSz0
Zp8lYP+2UG6OdCm8vWR58uDIdrqwWiIiZ0StttEE2dFRR9VFxzJuphJ+JmBFkwYkLvJvENzLv03G
qF8lVUmAHXXIHdVjtjM1yQ50rMjF1Ci2Q7OZgEct7V2qamhfNggrvzktxE6BSGUZQH9Ouddjjb9a
VkqvhKnaXewp+2UA2c5r5dUWtHVxYaDRsB0BGHOYnVRRyVJyZcvUu6xwbC70zsNJZkX6vRl77Uee
K6AvLTF1j3mCTIpfDSq/obKaNXIBmfNJXQGMXSbNB5r6+UsqmziitsLncIOKfWIoZyekhugERoFI
iwceMDNz/TJzyi26G5qLyXKaCC6UPqejpnYsZ9Ulj80usIc6jbq6r0KRNPZepua0HZMEMDzgNsPU
EtmtJ2Lj2Yn5tHNBuxza6CC4SJWVX7cQlPkBqFV5ECzPbhHkiE05VXRnVhWiScNh9IA40zzYuDDD
WdB723WtcdczS39FZNO890DF4JQQ12+m2g2soSyhc9p7fuZyeekJ+7uCQJTvMKX7oGlMopLgEkOT
a75B/U1eV1P/bRjqIMZ6buK4ATagzKsrUwfJr/TUe8pwKoyR9ldsGN6gn2fqkar75NLq7fhbUmTD
3mkS74H2BjRneoz+OUV8i0tCItsDcj+BIKkATXcr+ztnNIyfRWuYkU3asvRzXCrKHwkzoLBkQ40g
05P8csTerXw8ETkkTQ2btTILuT1MRQQoDssMCAahcZ2XCJ7ujNoquwtl1HVB9nViW3e8EUCX0hoC
TVmKCbGdwfaJlyoV2YWd5n4/lO5BTkzboT0FSfQBH+Qnk2gBxJjKrgpraIDnOJcuRFWnMYNrqASh
QYn3zL7gTGlB2Vb2lrekfrZSPI43g8Rbya+Jlo6ho2OGLxSlzdWkaCkCxD7Jg55Z+r6y4EDRZto/
yNyAwMLYJndMlKQMNEeXlwxApqsagRD12yHhe8FjsCE2tDAa34njVvPBv+qh9XawklvDy5Bwqpy6
Dh2nZoekLaabfLTyyHRFWvgKyOEurAkO2qY3cqu/mBwjfjNNY37YGnybdJDjRV5L1fu4J3V3W9XE
5iFgIlOGOhB0mDVCm4hQ/D/q9pUMRSrYlWUl7dVYoFgr3d67c7V2brzn1Aw0DZBOphH04GhMe6bg
kHtqpKUulQM/7HQm2REHrjcokLc7qNpj+ybpf8RWmV4SXfDHuBzl7y3pp5la5z1jaDdWiXspjCyZ
r8mfCMmGfWySC/CcPdkKSs5i3Hsl5qHTrDEoaeZeCQwC7xo4cZLLHyq30l0KtxDkuuyxCyi7sHkJ
KqTefsvy8VtreY+4sKk/xdW1IyEqXyPX20kj5BbuRcW+xTTlPpm0ezdWZsRibT84tEZJGuJjZaVL
SGRaL9zUpgAvi8c8HqyAzEGmhN6UBShR6KWTG+Sgy0Zbs3VgpbbT0gSV7bw+5KS7qvLqVqXk+f+x
9yXdcersuv/lzNmLHjS8QPWNm7JjxxNWnGyDECA6ScCvvw9UdmyXc+Jv33OHZ8IqIYGKKhDS+z5N
4jUI6alkixcvWXsyViGliJ/GdbMkzYiVF+OQSsf0OoKOfL1yLHdcqqL42kpx4xn0u2dKwCAB3Q7y
saawLWu+9vbwQ0ywTCmvDb/8ESfdaWzK73XKyCqbWEWDhsjl8FQ6+VHoRRzo4oYaGLR7aLYHpIBz
O6s2bf+1Z/ENfOAOushucz8JpVuuc8sJuffd5yosFdsC+r0XJdSYbRvKB86NMSQLW2qnymrXg5VG
eV69lKxxQiPDa7dF+nt61yUhVOOj0bS1lYydXUpMqHzLfKPSdN2W5MlokmExWOVOh8pxgMFzl7c9
kG55BCiyHqRxdcc1eV8PSg88Vt9Kq1sinHPQRIoTQifaV8u+7a5rcLewNrq3EycaNHLTNnDqM66w
7gn80QpI7MDrKbd5ODQQNK/TSMKgmqTSDrWBLssmXzqZAcHOTEOVibl41vmhkVbXsqge4gSztXT8
uxyg7TXG7pUZa+s+dRbDqN+AVIr3ifNcW9m3JEnuilQcZJqtXFmvavuuSDDjKr3Ab51brbSsUPi9
XHrMOLHhlLZYhLS3ZTGsRAsNprr8kef6bQn1S6B/MIqyOrS1aU2YBq3ASiR1wtgUj5qQz5prLGP2
bGXZE+dsXGSMb8AyfUE8F2Kypb1MNf+2r+W9yr43qvmOAFEQ8yez2qnuWkc82ZRZOHb0oUjrkEL5
uoCMEOOToEsVuLIJSyLAAMZSGZEMEK/HJHCcdO+b2YMxsiRysx8OxcwOptu4w1zIp8SjgnJDe9X2
35DjWBPWL4mXLDW8Ta1SBs1QLUrIdHaae4IAzkmBnSJ4+Yj1dsicB8s8ElEB0MiWbjuGtfSAtmzi
zdiVSx+rFF895CYEDvOyXBumtey6eG/3xb3V0cjuQOUfptvVDVOtWLFORFC+wrRAWxZOukz9E1Fe
4DbZmrhDyKqbsTODWMmtSIApciHIC94WDIKWTtsip2FkASR774nbBiP4DNL21nFqrfIhibz6CGGX
NR/xpaAZ3GqBOaRPLiOhroEHiZeYLmgVYuofYqZxY0lv7RP/R4YVZGJYkVv6BwKmMzeMUE+uhtJa
1rm46jC7ixEJ0xLA9nQ8s43Cn14cMK5HntNdx90Qai55SDv5gCj0LnG1BXgijwOjERmhLOHrQem/
aBpfU4Dvy2yFk1d2GhI6RHwsf7iFHo1+utIU0OPqIcnKG3BRH6RT2VCrjw/Q5bYDhBjwl4uE4hGi
uOykFLAQaqAEZhVFhO9J47AnpPaj0YYGStQkGfnGPdpt8XItri0jj5/0EeEMYMZDQR5Umi+KhtKd
qyEGo8eChbWr78DoObWM8CjzdODLVfHQMZ5gfC3sNQzETjHCS5B69BOWHxM/xkJuTAl7LAanfZJQ
YcMaqF0bRScDDxpY2zb1Hxtg6cLYiAVEYQq4CMAeZ6GRFDdWwaD5kLl4+g3OQ4tCzD5JCmpFpZwe
/lwo6PTWvsIsIDYy1q9iO3a+0Soz9aVNeXVEgG4sIg2SXkZAy7rnd3DAThReAwPes4tWq+Nx0TKj
VnjiLFinR2Vn0G8uCHUqzJomKaY7hN9Rzs3m71jgVZOXiCIPkWEi3nPSHaznANZ2FcSURFnGjwyz
2fiuGnW8twYpv2gYMo61xUoCzuag41WEKYWU9w4DSuVa5b23h1s87skYUGJoe5hZ/eVN/uBnpP5t
ZP4iJ4UpJnKrILAiGQZMxQfWvsgcvRppDNlRhNrhj+oYxxQ5/ZX0J/2DP/d1kQX+0NdFqkgiJNHi
VockXu4upSWTheH0ZuTWQ7XqSEz/ZUrx3J8DfV/k05F5uMzNFqQdM2TcA1kWYVM7pwKA3ca2PoF2
XqRNz71AhW7yIAZv5NIdDxbLtqdVJOCE3+KRQOQ1DVzEKTzZBR1iMgZvP+nxIhk89YjMJdhQcDcA
7u9SujgjOWc0hahLIp7hSdwGhVn8S7/juQ/HwI+GpTpII5dXhR+0qHoMPSImWMVr4IAL7fTn2+E3
P5z5touL28FPfTr0RIe0borwnlp1wJ4n2nPnn6zKDMvqkxT6JQB1uiTLJbjPEUPF50usq4kZvYt0
NlA43WZQC8cIy2bVra3V5A7k7jpzOcBJFZJ0n0AELkFhU8eIL4I/B00/D2DF6Rl8AwpzjHrIWDop
Jccrbz2ux+qhWaio2VYh0Ans8c8/66U8zYfuLmA5DemZBBIH3RlLzFSXtoC3MTCZEN8g9BNU2G+v
DbAVpLRt3OlQ9Hp/bTbiO9XkiwKXuY21z4AXL6EzWQXG4XOs+IzMfgM4mq8MRDBoRyB0ZYMz9b4z
TSuRrUIeK9vrIcLrcJECFbfbIt8VeHTNlv8WUXXuEGJrM7rjowya73Z1L0d0mIc9ZI1MpAYh/GoH
VgP2r7j6D/SMfjNG2oho/urx4qFIh9hLkLsJtB2SSx10mL0qyqLJqUsuIBRWflHRcKLLzxCYlwZs
H6704h61k8TqbWhFabsuSoqTHcKfCPOlxfUGchP7Bz+YDMLihbqprDsIpp4+RzNekhE/fIWL+zaW
MaLX+Ar6alyOkbxejid3NYEzgCYIEyyhNzquHbp3n//PvxmK3v3qF5hbpBi1SZBw7toO1W0nAN7W
Q8y+eEi3zgL/N57XoPNgAvMp7PYCr/Hhuqcv92Z4MNyfnWOlAA0rJHZStoce3J5uJRzgkTBwby3E
oSMkjRefDBXTA/PhgXpzt11gpNzOE2y62wBnAylnqx849IXxU2PCuBw2/4FtpvnnDi+NaGAc0cgK
D9Q0XLBdHaaRvkEO638wXLxe3aWyqacQMJX4V39eHdllURHidkZ6celjuPgMj3uJhTn/k2CNAj7l
A2pxSSojSUOFmsanPJy85QlZT4Z30xWC3UYX5p21ncbFz0yEfj8uvul3+tXf3EEtzIOAGYcd5hb3
bIjV1eQFGq8nBSTd/A8oB78b9SdTA3DOwWMDfurieYFlQu9OPpH6yoYr5jQ+nS9yPHw+NP3u6t51
dvF8CDMjmoC96Ju/EZSK6SYlq371/3aTYnIFuB0uDfxA/2IszIzGHvV+0hKEvt5xumnON2mz1Tba
8s+P4Pu5nGeC/WiCbj7xguZJ6sUTWJh2W8IuJ9CNoTnlGpY/cay8+z93Mn3h18f83AnYzGDFYS7n
YhL0/v5wU8Q0MSEC6nMIxxSLK4g5aEjt/Y96uZRdEr6Cmgl60RHI0rKrrIdwePH85z7ej5XzldgI
kuGug741fraLe8ERfonMLbICQBPAfuU6QfAlMOs2C/Qy18OW2l/+3KH1Hrc09+jACXX6ixxQIS8n
OMyhWT7acZDuu2hYWFHCdhBx0BAGjAEMCJFZ5KFza90ggxaBHfHQXtGo0IMCb0gEh9d+EXRJiJSE
EXqfOvG8H77P323SeNN9oHkxsbz4X5lZ6i3EeWfJxXKZLrMu8PfOEzii4eSvOX6mQvybmxUkXQf3
kAcYF7m8j7hu5rawfYRad5qe7OEU8wlZ/GIaMl+R6wFt5kBXzZlAku/vVG1sSwowEOLAKw+xCi+s
nZ1+dFdw/oaXZ/zD6hcqDzl+2SbMXnoIVgf9wow+Fyb8zSPz7otcTDVdxgzkuP2AI9/T6dU07SHd
v1Qf+ni5F7O9mPGY9JAqHUJwbZ3Han+e7si1u7dPLZJh1+JUfuqicrES+tjtxQDnakAb9S00Dr7U
X8BICHLwpuoVUviYZHov3U25+vmK+l/A5n/hmfvv8Zr/p0RGFVj5M/Rzwnei+Rmvadp/4bGFbhEw
44B1A+H3D2DTMP6CyzCC5wgm4OUDKcVfiE3N/ssCjBJP/ATbhKQCwQPyD2TT8P+CfB+oEgBYYpzS
cdy/gGxC8PvdWwP8adjMztKcCGDoUDq8GF20pNN0PZfPQDSnfMWFaDU/lF0Vty9w/BYaEqSK1u3f
uaj7gj/CBtfUgaJLqPbSAdwBBVFrLBwziQbqACARNT3gTfAj701rDFViDHm5aUer7ZYO8nYOOCoq
z+6pcGyOUD/pMp3W695riTMsSA0HO6BCuTHauF8ttzZhM9hMau8hy6hsv0Jwp8+uIV2XkJPtFio2
4XIAi/YkyGgJDHjIKB20JzUmmLkEKrM9sYMAgFd/cxFYzCJaD12zHkbfTLaFD7QXBR02jsevYCRp
EAAzlJblRqj1+mh9tRNJqpu8tNpsS03MvqIhNnqVAnfUNjBnb2ooiDEJKNgK8CO9XwpW2TCDoEj+
jjUUOE28vwPNTznQZYWhnKM7Qu0CaaRCk0hgEz6U+TqxvZ4jo95YZNf23hRoFXZ153ZajoQc94xk
1ZhFT2LgmGTt4UoJMKlXwEgNmtxifFVI2aUZqFZ4HyWmkX9DOiKuIW+GJUefQKpcT4ZDZ1rcF9+p
km2HYLE54I1K8kIX4JUlo81XFi+ZOe5ic0TixGPNYN/EtWFmSHrocnyMPWSR10guzsqUHSPrwday
l4T1dn7QikYzIdNjI/q+50lm+s0qBsAn2WQWNDNpUA8AWiyaJKcQJWkpTN2aAn/OY1boo7lPCt1M
IR/G0XOZsQ7R+8GWvlhrQ+6kO2NoU6RozNHvr2D/BzuB3u3SbtkD9Ibx1OqFtcCP3BaBrYnh0ewa
8uRVlffYU6iiRRXxEQ4CBpfToHXTwUQmhgovFEioYBXm9JBl40oTgDq1LcAseI4B1QFco3bDmhAW
h9Cfh7wZpKcBK+qVF9t3ZWml6dJhud1MaDXf26kGV4X4ambYkZki6boZ+ED1JfQhKhnRwqMvRtkh
RdxACBb5Gg7QU6QLMsqo7XOeLDPAS6G+oYC5jbKkKuuFy7l9lzSuKeDdqFIBlRI7xjRkbCAapjxL
PgymA/gnQJcj3QtBke/TaktXqx5oXmA8oJHwtyoaH2gqZHzLoOUZe4FiZkqWgMiNT1YHgy2kh+Rg
rBxHG6slr0wbUkGBBVAS3P6YUlAtCkzVWfGyTDUHywxYIvhInRg+vWLMhbUrAvlchswHmhQIp5zq
8kprWDxghZKWLOS4TZI7Diw3OUw5YXcj46rQtvjfRm/VsTHv7sx0TGoVAg2naQA7cU0D4AtmfEgU
WNCNCYQApnJcCMyzubsiKXBhEC52qVXsWuhRxe7GUXrpmMesQS4a4MCBPHP8TzXQ0SmGvzXJmxzJ
ncGnDMLZQ61vMjyVyLN0nOthVQwW5Dcsldd1QD3SY1QgZZWoSABokuDBU/lwiFOinEcgQHV36wyd
D26VyHoiopbGBVbxmg7uUdancIM0rcyRm9qpynKJB6AhkFgqR5quVU5B0SB2XcPhvq9pL+vAaLN8
WOY1wF/2Mss96m6TQWc+nUCvA49cJ/fAAgJYJe9uK4eO3jMwa32FFFcHxE69dMHX9CHzXgDWBfp1
TRsW9VL62tqLpcpYZFkV016AnpGWhx95wC8V9norrXD0qza7d4Hh07+JvtHiRdkOjC0Zq7i/B9zA
tSEdn2ZxATS8CxHFQHHok37XRZ3aLoY2xckX2sNzdqHqlnSRNjY5BKwUUw59qTOuD1UIU2r1PW5c
cOqgP9RD0gIUJG1bGiUjyDnBrfqr3eDB/IFlhR5/7bCed7/pGNXqyaBEVRH1WIEkv0KipXqiPTSM
1mZpqOaLwxpZvijHbAEDrfK84SeMf0xGja5zGMJD2CYncOVirQPF4qHUgcMwCsPtjhmS3OOpwJtb
3miZ2yp7AUU0x35OCbfcI5c1YAXNjpSlJEiNp5Wyh6htzcqIj14KzMZBB7ZfLLVEc3s4wTe2QO4T
SZwY6ve1bEvt7s2M4jcZnPeTcmdSj5pmCSZIiggyf7DdcaEGnGi2eeVowLm9pAaA2WuS8JF8Mjf/
2A9YWZitwPMEVMwPOgOdPfTKAX+BZWloYlR2uqc/X8ilsgCu5H0PF4s7kqdu71EwJGCA7Uf1sYby
5t/tvf/VjZrFCJstucqe3OemBVx8ib8VhuKfaQN+CEJO3wGBZYitQAIJuuQXU+NeJH5WOPyYvMDk
K8JTD8De+CCf9Y1cOGG2LW/Snf/dWgD0GqjPVHEvBQ3gh2E4JrJxNsA89scp11jmGaFpecgA3IE+
RoboUbdzIxGxHx0I5J/Ly3+I5Fz0OCv/vQkd5WKoNU8DOAhJkfaeH8iiWiR37rJapffs4c9/8If4
mIVVI9RlQFNCHmaaqr5f3XGTC80vxKFdwN9omINVaZidtLCOWgEnDGPBl8PuM1ezy5D61KuHGxdU
p0nUjVz0SiFwBoEZfiiRX6bDHXdAZeyOPP13ZlT479ANMkuY1UOFHPGC9xeXxUTaTcUPFvnWYpwF
VjRqgMj85CecFsCvoRw87dBvA0XTwCrAnIRkLiblHShEOsuqA+xoN9kjhfEe2yMcEtLHcvVZPPPy
iUd4Dwt9exLGJSbIYxc/nJWXtSdibwPiSIg8SAh6/ieXc/nXzD0gnDBpjqOTyywjIg3Q+/LdTapD
LJ4ZB1GAothkWxV/xtP93bVMOpkTB01HbHb6Xd/c522LxcvIvI3JTUyRiAen8uRTqbuJ7Pv2z5ku
B/E1ELg9A+GpD4NHWUD9yvI2hh1/FXZeBYBvYU2ggQxAdawEyivPK/ZFTm+GGoJffbr+893xPmjh
eHP/3uQdBhLvx4T3aEpfB257k7l5fm21LTsVkrtd6Dh45f25qw8Dx7kvBONMZL193b64EXtl9zIn
7kaFwBEhVWS14ZQZ4xt3DZGyzzJx5nSvvftpbUi1QYF0EvgHQO4ytF6UZV7bFLagCtOXJvRVntJs
AZabS3ZaYuVsh6eywhoo6UZAKSPQyiFoD+oTa8hNCdskq48co5R16MRSs4CZgy7hsnUKa9hLUrfi
RTexfgNNvF8PYGUAU6Sbmj6sZV1b6xp2QWCVABnrZEdmZ64mMJSMjlUjjmooUPgSZCZ3NSiS5vMn
P/SHO9fxEInCsh9MTIiXXCY9SYnoAUFyunmsNmloBPK5C4AlhrVNh2wUiZxo7vB/QzX/ZeEe/e9j
NeG38tuPd7Gaqf05WIP1y19TSgCvEcgXYBE8zRvO9FoNEvm/4jO+9RfE7XwfgvhI+U8YjV/hGRtR
HWBoIHTmwqlw0ir6F8GZyZPk3QMBDUFIpHjYbYNLCwM662JAK0CarkowMB6QPVQBhW5hS+m92ZQW
Nm8K/9QY0jXvUWAW7Eb0qVkz/GzWM3PRemkd+CLn113hRK1JCw4p+S6PYptlK+Rl01PXueVcO5ec
mqQnbvC3LVgrzy3myrmZsuDSXLgmPZ9j7mESjyrEsnI1b9fLwd9VMVw8lj6r/vmY1glYGBa8+woP
kX7f771Qaom+GWRsr0Gkh8ZTZgpEgmNAHR05NOtuLkvtmNWkvcmJanaWwy2g+vQqANytelBVTFYQ
sWwWFihmDxC69EIjcfLtXJsDxQlsnLEAT84JS2iOnDwO5gtWg/kmgcX7qQLBdkPAwjzXKtDEbjVx
mOvm9oTDYrTiqdoqGygWmMeT1YSACYvOy68GyPtajVYDmMiRSWpqeEeey4b3m49zVYO1zHb+hBha
kwdz+fxRTWch81nmj/NZmR/XIWsHEkmlFWu9HnVohnL7up42A9PVseJWmEliXc+bosD7qba9RZ5z
+FXRnGycxE83GAExF+RDu8QCP7sxmMEjZyj7e04UtKyx0ntSjbir+pT87XtFyDrMyr3KTlaGkFfU
TdobrzGaG7C6wPhs+qu5BD5/e1N6ZjPvSn61skjV7i0ceLHr14G22Vn7ehy6o+GVoGe1dbGHXm12
GEBij9pRyUdDsIPbmu4P5mq3WdcXD69N66lpmWO+ntaxfEwseii93PvRmOQ2K312tMzxupJFe3CV
3xxMp3BXTd59m0uv+1tedjKqAJNzR3puqo8VTM7K6dC5nZ33L0iCNateEVRIZ4CmshRsKbnGQUyC
rJFbKXqwKpJFCi/s5w6L4pY23RN38Rg6gyu2JVh6tyQbyyB1Svnsps2jVpb8Lre8eO1z4YFu3pEH
XhmrucHruSU4WKBb4f33x3ODvAQSYU7L5QiFhSUoXBAZtIv8Svhs3A9OKYAB0YxnV4UY/vLngjRu
NGaK7Hy8bxHdAdRU6DE9lvEwLEDQNbfFWJnwoMBm/jTvmzdyqB0kAn/Tps+Z2AAOe+UXsbnQvdI5
5emQHmvl3Kg2cU/zLvD0bhpZ0KOW6YBUGrm56KhtLuZi7ZbpkfTeTcpQCe2Scavc+Oi3VEeUE5aw
9ZCbW64lgKQKhB33oL8ae4/K8VwNooK5PRfnaiO3hLucDpxr5n3n6vM5VBm3a43Cf9HgMATAd3uC
crWMZGd0AP+Scd+omESgpaivlcFXLUIrP7RYwYiU9+I0OQKvKEzs1/FgiltwviQsidHk/dn0VusO
baKP+4SxOEpAuf3akmrFaqkOAORXqxx54hEnetZINgB37sQHUMaHI8Rlwe5QPX1GFGsnRQoqMshR
K8Th+xXQxHu3I8ahtbpuP1j6sS46DYyAZjQOLKbrGBGcmwxTyJtuLBJQgzF/MpqfuzKrbK9ddpjr
e9phPBNqjbUyqAZpbTi7ipTubv40b7RCr8M+SbNoAIb+TcVcBGrzu5lStaJe5x2YKMooK60iMjTL
O1jTpkpzMYKUi4+H0cy8w9xyrnptNB8YMzDsBVzxfh4zN3TKcgd+4MPgQGnXltVz5vAhrHLXv0pz
39mogZYrbdDtE9Vc4A7d0v2RS/fcFiICb9tSF5xHweqrMuXbHtpxh3mDAbg/QMqXYS1r9QkUofl2
3jfX0qk2nWtl6SbbQRXnY+lQgMaCBAV0beaauIfC+HRWhzZbW1fmymmHGrQEr97Gwo6BmJ8+5ppW
GYu5at7oTKvz4NzUrn62f61+0/zcMtFIvWgFUOGF6LtbqSNoqBdQl/ecvNvORfBUMvj06eFcmjdN
3pYrv07cUDQDDXH3aaGVUhAlQKAPct/0vwKVPALSzro90ib0TubdASRA9tWqV0Uf8wVGWrrFYrK9
z7xqZxma+2RDcy2KU8UhZ0utk9nVp3m/keGdnHOh9l0is9uu1r87U3uIK0Fpw9fcQ+yr4Zr3CIib
Ve8+KUWhMzAW5RXSqNlVgRE2qHrvtir5xpd1vHe0pNrog7nLELnex9MuD3Tp/Wtx/jTvY/bKJUV7
bjUfPbefN6+tYDh4yxK9Wc/7CW+snVuMCxgZ9WEGcspzDCXxuoHMBNhJw8qx+xi8fjJ8QXRwS4tm
pRJr5VqFKL5nD3FN4p0o3azHWyddMGkYC01znWVCfPFk8mVPnPybqfcAvVE722AWV3xhdbMxW158
c/30pHX1wWPqe9mW+CKdYd/2iud70suvskmd227aJENeQwxUgAJbaZFT1W4TmFqqTapt8XmDyDl2
zuVUa8GhBp4/IL+qLxvSuTmg280qt+vvYL6NgQRHYg3oZhmDUWvAcQaeBxAfAuQdQe6hvJaAYrsp
bRdza8G9f1qPkNVcaUbiga6XVnFgXTlHCmT9EV8CpDNMWaK5aHgNP7b+kGIKoqsPNeNUPbdpYvir
y6y5mo8FlDnXMf98d66yihMjmA+pYOx97uW8E8M+QvGqJ5sYyUlXevl3XaMejPQgJyAbw9kWpWYt
LEiSfMWouOxUXZxbxJ5T7FjM93XfICQvKycAPiPZGJbW3upOp92kRghbdB0AhljBZqGGk9tc+bsD
humAzAjxitAPfU/Whdt3+7L1uv2IvOmyJlYGsS4U54p5U8dMnIuvFfnUxADJDhMQz8Js/J+zzBWv
RYXYBuQxpmrD4TvDoGT9er7XdvNhnSkWSg7VoXH0ax/qhliAT/88MrnpwuKJFYlU7699D8Li+ogx
pRlHuXBZBqIOMk8PTsweU56C3qYV9A5yXMvYIN5DgSzKFo5ZbuhNrXwkP6IKgmibuZam3S5OmX3b
jIl5o5Hx2m4tSOzC5nvnxA5W4MilnjeV7H4YBuuWgmfueZfuy4kXN7UrS83DDzi1xhd2dsquf6Re
3y31IT4VpqhXqRgzsZlbjCNy3kuS8p9N5tNYlivXWT3ukmFA4taznipodO9SYbj7dLRLsrTNxt2P
OWhxyAwLvAuLWsKJTDxnCEmu5lrIE4g6UtUTR4rnfOz5dOfa+QjB/SsQvDOYi/Vqa1Az2UiDhnNp
3ihC++38KStcdf70u33pVDs3GbF2ASkKYxCYKh1UL6cajqe+CBJao+r8mXFvW4vGhZKIN+7tLNf3
vpF+cc3EXs2l1/3mVHmxr0ncNLCohFnYVDs3lrb4+elinzvAoM/xMnNxUfHax+sJONOyEKqRTjQ3
vuh86Kp2x6Csk8bQtC5Enj3BJgqBH3PMD4XQ9VtlkPvaSdnTULsyYo70tsiP29cgKYLUCJK7ldvP
BuiZKaalP4sVIkOQD6qb9goCXOcmdg1Zp8BOzfbKgVDBfNjv9rExaa+66VCGyBKwS7RagvvfLqD/
0Z2fE0AGBqzS8DvpKd1C4ACUzq7Q+uu2UncgJie7+XGaN/Ohjax/HjrvizVb3/eYhcwH8bpzViyV
YwhWirbIAGRfVZ60HqC1BVRRZftHPxbVF9E+NtNuXyusPQUYMnAbaj28HjQXkXq6OAjHmaSG6RzI
11XA26Te+UaZ0o2s7R995abLxBBwPjrX9EO9mz/NG+G0EOgnXR/57yteG58PBuiz3qUSm/PBNqkW
XZHJENlHO6xs5qy5ap270jD4knSlvkgzx7mzaDxsEL2sAH1AsYIl0cFL/K9zW6M1jdsmj4O5dG4A
aRekadXN+WRKB33Hxs8xF/9/dCWsMPE7COF5pXbe1NAh+FmU6ZEzYm/e7PrVzNLqNpJGl0Wvh86f
5sYOw3yz8JPda6Uj0niERw/6Ac3tfOLX2tdDvxdp0YdVWYiFC+y7GcBV2D4mIyd7MKkxUjsIkBZx
Ai709BGaFvAphxLKYm53PoQxn+w1koAsh2PndvMmgYT90aWYDLGiFYuLCtkMb/qY24L39fP4137m
iqTrnhKzy44WuDygcDr9/nyzmi+xzugXDelnkNPBT5rvUhAF+5UdW95iboWXye8OSupMbXii/m4g
kxVCyEneGYNtHzy7f6CNI+8AOJJ3gGoKq8nOhUa1z5DIzw9zFSbvoDciBrOaiyaCYuv5XOdaKc7n
mkvzCXGuPLOzu7mvgsln6TeBkZpkFY9V7WwNfG2EftXW9xhwEk6Ut6Z2JzwbA0Wq2k3VCXYPzRGw
5bQxXxVgpt8j0+QuHQe02zw1snsPa7w17HftcC7qvpA7IwPjaC5qqVcdRSke5kNr25Q3iCou55Kf
ZMl9v5zbzR25gi77quEHgCighqeSa1tA56HTjZvU58ZN5mnunnB21Kdd8/5YlOnW9JI8mPfNzTAY
6CuICvJw3geNHnUox3jLBw6KqZd6i2qaIenTvGgwzV1VFeQw7xIdr/ZGkn2Z6+bNfJBPubeYi7jH
29u0sXeUgdc+CEUOFBgXCGdkPh9DWRpY00P7IJzEke7nIr5J+rboMwrclWnex5nxCSMKJlUfIrMw
OwKZ0rfham1DvRj1b1JNDescN88AQqBJAz6HI2E0J8QjRDX6NS/7Zslrc3iqsPZHtk88xpqr1uCI
NUtk9sYnF+3Fr/av+9+3h8Q/grwJBHk6vL8v2s/n/9XvfH5ig8Iyt5/O71UeEpS+3m+gI1LuYTyW
Qxcg4Y9VycZI5aTfsGIsH4GjAm7Fz+8Kl/aTThpcyKb9MZT8llnB6Go+yhyrb54y62tZufyUdv22
n05mARC1tgfcuHNRc8Ai7FVFsEzk4oE06/ngNB0w/Ur6BuMFTl0NfRNhgq8vAQzzt5h4aYd5U1fc
3bE2h1rfP7s0vcFwN5fVwJ5SlbXrufSmwsQfsRiNrgrh+PHzVMDMGSHEJPRVosN6wnLGag08UfHg
6IjUNLGgRwTjygcsdrECGvv73G3da2lUt/NusOvb7YBwRaixoXwo8mpcUD8ZV/M5EP6FWHWRssNc
28ARitk/AEeBbOXAsXKpO788zhsbUoa8OBqjzkCkCJyp4JkFPwK+VFtIplErzo/emDdAIkxHXRxQ
CUSj6sZ+KVvZgQ/BHBW5Su8WlOTAk9UWlmM8tk0QpKl3nRaOh4l6nBzMptvMuzLho13SwlOAFcbx
XBwEoIkKgk6hN6RaAAFF73puPZ+/klAWed332sd8+rldEvfpgcp687prPmDqh8LZ7Hj+eud+lPr5
XebGnieGEMKpxwxBqLwizT4Bw3BfTp+En0vYK0/l3B1EB1mzhq5TNHxt83rIvO/c+NdpRMroWgeY
e97/5nyv7UqnyLe+hBVs+n8pu67luHVl+0WsYgDT6+QsjWRthxeWIzMJMJNffxeasjCabZ9d9wWF
jqDlGQ7Q6F5dAvzDrIG7pSPxbuEYnB9DwGryRTeF/EhDwcbXWdflkNzQUmdWJ0tSB7wSPw6FDoDM
ju3u+KQx4QgyX+e9Q8q9LfBG3sj9+wg9PJEhhO2wZ6PlpUwZvn0fxcgENJG5FrzUOrIjcHdaJt+Q
KuhiW49rALoZQGasvkaGKn7Z3q4GfG74h1Eb/lEsmnHzp49P0INiOx2g6maPto9QFjtVQ2U/J1Pd
bhlgsFYh19hz3gr0h/T9FXD1MtneDRBBQe91R9xw/Vm58T3gf0nlzAfSmlIuij1rK32PACKuL4Cz
d6UhFmZ6wG/mKw+R2OpasSY9ANE3kpXM1fWORyQJyJb0yNWfeMqW1ujLSKztooxWbWE6RyNiAPVD
nLKkwCUAntwz0WhEVCwdXJCsiZzGjE2rwa9nkxvtjPWo4SJ1ZJdVa0TTrGkVSUfvVyDfs+HdCrML
Ypoyckp2cLMkky7Qv5hBC2ARjbmrpqhPTRchau8G1oUG3ZkYYKUcbYPk9HFBvMwsI/QfkTrtIGYL
Zwxsd8XaMtwmDioX8KWOva10mHMBxCvyj2zScKv8zM6AgXqJ6+VkVPUuQx7fEmhS0TMNpS5OaHFZ
XYgiDVNjrxqCOdFzh8DKnUbe1s83l75/Sqd7n2mA5o+Ac5cZSoCXkon2uryPv/n5LoUzhWOae1cv
cYFWhyIQ7eDIt3IXDuWl0ipgqKCF4VbxwtzHe71nOPCQhBThpURg2zPPdQlMzzrrxi8awgkLGxHd
h0HHbcufBNzKql1SVQB4SplxDP32dSCyR4ajALIPJHdiM8TdLvZ2nxRfICi9FjUHBinvyksrB97n
KdLEB31LZO8b1eZ///0oZ0dlatDfz0KFvY/9NTJgAHX+/u9n896JezaxqxP6V/xARudKtk5wqnZp
13ZRrzLmh2caWgN/tzgNsmWVIoMamObGP73bftXKUPsZoEjNM0L2HZnQiPEyjlhnHXgbs0OabWfH
w9nNG2PhMXSQDxMP51DdTwWuITimXdiKIwoX8V/SyCnRJKfBdaNmB0ze3b3exFCvYNXIl46sckjW
oSOeAkCqHL2IJ+eSa/jKm1nyT9HGP+OGBT81/hIlrP7RANpvkRRA/kFTTyDIJMgn/t9/WMv915U/
+hUDjwEfTSBwAcjgLj9y8vo4aTmAfh0/+GnndtPtdWRMHgXvgdJUTGW/4IZTrrXUdY9VX7qAXoK4
RS4eAltKU3eXAcD3jsyP2mpBglFKZ5oMycVMI7aH2zaEVhfzOiSKHYCs7NUaWcp+AbmXbyaBjP2V
eoJq1H+vobT1CNdulYE+PIjSVUjijmMkxTtApAnSU2XpKd4j1evsjhdoI2A1CB5QKpMewF/FZuqw
O0VEVj8Gb4PZ1RrfEN3hC7IZpI4S04xp5oTmnRrXjzhGIetay/oe6B00j0pxjuwgAOq1ZPq9hToI
6Z70o37KDizwVi6+dOds4N7CRnzic5XnwAIvK/2UV7r1oUHHiwEpSJ8n3GBuAPDSbolMinrdo87n
pQK6zLGo4hNeD4+oL8mPuQOQfKstt+0k8mMz4vuj9UhnWDjIwQP6s+SiWzxzl26NEo2ZcSMjhVpq
2dxEulDoaivTr9JkQ75oDaRiwJWi1VI0Ix2SEnnjEQWrSKKagIIkF/irnjK7W4MExJv/CeSBmCFP
kYng1r+ImqU0nf9pN4xZwQ3yJXANg02StqvWadyvScf5CkACaEUwIS7NTDSUGDrP/YqX7leTm8Uz
IMPFoQbi7hpxi/wkwqjaakP6zQEqPPIQo+JRm+SgleU+tgDfQzwlaLPiWxIhK5JYuVEXiHGH6Gir
u4BFH838UQmkX7+0kfY/egHee417BayTe8U/Zx/yRAMaH6gk4c2jCEKUBdlNskTYuzt6sf+J9BNp
5CPCu0V2d70kAxIAHBy7feSGrJVfqwN8fhsW/R770ebBSIoloFSys9fU2dloWmsbG9MXQ7IUH7HF
/IYUuoUsM/TpXCs9Uu5dz0QvHOkqAXgZ3jHIsJGulB4JS2B/rrt+xO//qvolq66QXAAIcPS3cR8i
r/aeRFuHu7hCJDQnKc7Jj0B9789o7uk9jU0LDNrWR12NVKYByN5AafXa6khkMA32ceqa72RQ+qH3
ZKIeDiAgrN6TBtrsaGcJ0qd81JOPkrA0NrYagKKf4pHVj0ioWCoNViDtHPGKZGPB3TU0TnlkNofM
CppDjTZzGWpGftM0U8N/6JCYtGc/ir5zoUia/VXPsLJPRtb56z+p8ap5fepJi79pwBveoHCGnWjQ
DG6fAEOZdQuiB6352Eajtb1TCasmxXWFCe160up9AgBvpaJc3fF0tE5YsrHVV0pASypS2TLxqTcR
yKFVFHtemmh8f711BFTR+WGVYqq19dLTy3JbaHUGrNiUb01KcWPjKylYayCMhd/lPAmyB2DmZg/M
0txTW5UroogvRGb/V69Lyn692QThYhOQty46alo6kv5cT9ZW3mwikfTFEILn40tRJt5eY+lDhVLI
z8CfHJddXpSooMu7rZ7X46F1reTMIl2XX5rhA4DrO6BjDtb3yGqWPGHsF0ORox5+zzOWY0+zQq2U
cwjiPD9GaYfrxjFEAgNNiUlqd6TWtXjXE5PEypp4WgI/8Mz9eAIUcdgBzA25eTR06NAUrVzKzdPs
qN2EnjFtRDt8Q3oizn0kUeqcdBRzZNO1zDp9SypTPoUoWatwyV1Wz5Hd5If5WkRekNDdiuSbqGpE
LhFYNND9ypu+YtHsjU9+yMUbX/kBSiYub8ameU7kmqRBumQl+UjKyA9x0g1L09FkXwdRHGnQit+z
O14SN+gVkGYaxhFVSEc0iMAF92SWq5mJslEPIj69evozPeuSb/JC+p7f+XuGnc6t+7dHIpV5Scnz
c87XweCjRjUs42MfadE8tMVYotRV0gkPf0+VvPCLr03XpxvFamITZZXv3ZD0jteS09gs/gNDQiKM
4avx7qvjonzZQrYtdvumjmTb91+dvDJYG01W+OLkTjsGH8bJRMalk9Wopyv18txUojx3AMlDyzS+
04wiS7fES5u+35aV/32qhXhVBvx1NGDLN7xovOI7chC5kYcrSS4WXR3YiM4jI3aZITizqUwzuORp
HVy4nAG+NttFuEVEfSSHIjFJ7DLU2E3+eCbq3g3pzSa+PWS7JoK6wYb0IEr/IekD64xONNbZ0CVy
lmZ9R+nDeLphkYqH+/JtjDvIhZhKdiaesiVeWKcA9eB4RSrB7JTovPhRosDiNLNK4BOOi8FxXr1i
D8qXTpDzY4Cw0NbTcW3mszp66DWGzvIimz4NQfAohj74iVYLG6SJjl8LHRepaJKCwAqKG7dTZY57
B7W7s1EKjP9PZuChP7XxPc2sdG/JO3Dk1QSGXp7CFnfjxOnp3pumXjQVqzzUkBchdUmn1yLnpA3y
Xr3zPOzxiggNkL1h4EAKH+tjkKTj69SUNDG1DNe+NFM8ZLStnRCNBkg4NW59pNnsi+h/Te9UyaPb
iksNgMbtjYlaSgAzfDGEQIXN9Iwjw9bhiKXiaiwuPPxCBx2/YAs6WasmEuaC5Xq3ER7LjAWpkxz/
NmDANgMi6qF7bUKt2iMymgL6EzcZFzO00XhBQ1lmMJYDkuY8Td8HSEibyTDOogsAq1foaeEeiZqN
NQCSJCI/zzdLPaA7lgOiYKuq4EO5jUdR7KI4FIAWz7twj4rGDrCijYxUVam7mulwQCgqcQJnZSZ5
D6S+N7o30gofm1pfhd3wJRmy6inWWvOEPsTGspLxjr6pvyALvHrqeGaeUgP/ybobArQ4aG/0cTq5
0Ud9/M8h1IDzjsBrvXMsga2J7SLLjMXnEWj081AEJeCeie613l3HpQlUKSm+U1Sk6TZANK9wd3yn
l3IDXe9IcWgy7H5xG7WemTfLkFwfgPDYdk2wUY+iVlA8BOCRl8pegknPN4VXVY8h6uCxyweUr8/D
BB124nrmkTTOsksAXPBj60ytLzGWm02V4pKW9DTdb3zkKu05QKceZpXGT/EfPprohSE9BwGGRhfh
WXOnLXr3uTu70Ix11nJ7yVs+fvFrC22fSv0pyK0Ol/2pvQyZNfM13ZuewgJ8pe9CP0Kbilm/xfd0
iTxfAYSDS6E5wT9luvORgfRxSnt8wmJgeguZSpA7Hd/gU5VsTUewj8iKxu+SHgMz/dWItBygMMxG
hd1YO66ZzQ7ZHwCsZaiZAz7MA7di7/OksxrQv35wTcXkbHS9GvFzFyJpx0pN9L3Q8ifhoztMEwTe
50AMe1trkAdcOvZzWIZfUCsEPBzJQuffZoOckHDtStLq/eJBJPERJafoW9Rwb1voZXXOzUCcu8YC
jPOIAv4+RmX0iph2IpDM0gsDLaKibxOaFO3zkXseOsfi8JfIw586KM6nRRz+SE8dCklXDMGtLknl
oZK9HUBnc4sVe9Kl86hy/nZYxTsQ62tveh1gir35CPp2SKXz6Z0/WrESHsADOLrMp+hUcKIhNJwM
s3019q8c5pR4B6MRELKUarSjAFIxvkPKouBo+ILg8H95II9OgEAK/vLYauGom38PrP5l1MLhSMF2
CrsrluHgXSRJQJP2x8hOXsleGiiS7DX2Wzq7e29rGD0q+LMmxQVxWXpAUc66c68jFxz4A09xrCdP
Bm4et1HkGwBuB0kC5MinS/QAAoC05NGQZN4mH5CuMLN+O1JGf3U0cCT+NYn1E1ff+qGMUveC2xYE
yvzE+xKHw1o3WueHXze/irYPXyxkH25iQEbMqlGU3qhqSTCr1ijHvlHNxta91Eg3RKX/eOeVVAOk
KW/oAeI4rnb4DeiX6qAw5cBNR68JY01HhLSwbXdJJ4Ob08PNYePPU/JXcnzElav5WELHFPKXq2kN
yI+FxfGis038XYNyQu7wYD/TgH35Py1KRs5pkwG913PQGM5CzgMJ88KxLnZk3OhPSfWPz+P6nOy9
PZM1PmmVvOiW3jyi3tp7idlHpCnwjw6SlS+Bh/snUvLqLN81aMqzjmSZUNVbIfp8dN5+6Kfyo+cU
L5mOCE1kl97LlH0im6kfXl206JK2r40AULKhuXWtnv1q/GaHUOPwFVUJAL+OM/ZUl924QY8sC5kO
lYfLoqHd6ICzeNLqOlhMrWt/rWDu/zYPomS8N7e8ydgUra8tNMQv0rAPDoYhfHQKq71yV0lglykt
iseZ+abTJl7+6GTIvyW9umrR4Sle8GZh+qH1UuDTexlcAwldoNAqZrr0nH2yIt2cZZKaNfNmlhFl
mcjTCM3oAR3RlvfZuUPo5bilNZeUjUtJtkrF7LLi5GEvIHC3NOf5khppkBBIrMsYkMsoakAgvFq6
DX58kBVjWQAA75mxNszPwNpH/hr2mY4dBj+z6rse+cmPDK36kADeVc+dxdBbr0YZRMu08pz5Y7FG
gtGNDW++ZaJOfyTSpu1KJA8ItFLA5XccTY9VmOZrNHArNpn89PVOl5/x+v/opTZ7JhZioEjWa/xL
Lz+xcRFkyKYqX/WbIJv1YxRnrPoASO6WjtR1TaQfevm50iXQUCt4sKTyM9/sClT/AMaWpDY+dgs/
ZdqZpG3/wxaF+fLmgrg2juoH7DSCJdkYlVuso6HGHXdRPneDp6FnnG3hwNRZ5wJ3lKs+RaZ+O/g4
BxCTxMaQsHON4htUVrk74hOLhDTkRuAdBPI47/hKNzZ7Z9WYBXCd3lac1yFaekclk7tDQzZ9F/JR
fABw3TJF0CZayFlYpejy834G8KlXHrJBXme6hTKotm+/IOumPqIcvz7ibqM+om0oDgREz1Pi9p0G
Lk3REm1pl7qxJ4oG5eLPJqQEYNj6mMUZ3wiRi11o9sD3k4NwWn9bAsBkgRyN+qHD0eKBZkpAemSh
BF0uWzhIC+UKmfv+lgRK+W4Npaxc0eJqXcsokoWJq6jjiJY88tubtW7y0t8SXbc2sd16Qdstkhj0
lWdt8gKbSRKlJGCjJNImTwCqgxKVCTvuprcOPpoQXrIJMBmBkxv7sRkf6TpR8Wk2dP6PouYdWu9k
aCtxc5fZ8SRcsYDpa3RZRJOW91edpGiRzjx9Lx7b6omhywKLvpeDk+wj0UyH5G0Yh3Q62H194H49
bJF+3eQLkpLeTJux+WpC2kp854b0/uxiYFOL7m9yMTIiVSLTTsRrFLS2W99GN5sKl1DbzE21a53b
6MVippeS6wnaLIGKBqN+rIFnRAqF1EJ1xo8QlXTZ18SML3hx1IjC4hPH5KcmkbMyMUO8pAZrRwLi
kVQJSrRpRWayNAHa0av20PeIgikmD5i1I5IG8mOl8aNumHjpVWJrIW94WjT+6OIOF4MVsnwfOBPy
B0v3THwk5aBMi2iObhsA/0zFlpRvxLXfzXbE480v2yv6LwDA2tgJ9z/lSMNfdwAck+ms5qNepc6C
aioAHLHJuevdaNhx/R8a5MPKSmcRD9hlAvB/gQwtoIv5hQdQtN47dKb9OptatAtD3cpvmsSkeMcL
in4sFiSmwZR+aBaWUkL0PCUuSt7Qg7SJcjQBfVs2ilHSeUO/LXvDIx1ycbPkzWPeLEdaaqAnDkQn
NujX85H46ITzbsWZKZe98ahXa61BSnbatgAzRThQnBsOALSFrzlojuO7G+IFo8ORPd+KM2IB7gJt
lwFaia5gZ4B4GGdulwakCZq7ZP6R+K0UAj0NUC9xH6A8zrYPUZogr4SU52mYezZu1A0XsGXvfBFJ
Q16W2LjjhmKteOSBFrYKoMfoWr63p1YUCy9rnQMN7TR26wF95pBri3aAnZmjKQhNlQ4gu2xjR0xL
Kt3QpedxuOMR2oGQwey/i3E2HKugyq5u5VSHumDVVcghyMeTbaTuiViFXVfXBvWgbdO6J6KIL7Xq
f7PIcDISVEdLQ6mlDN/czyyUyO27EvkzqBfWL6nsY4ftUbfmU2hcdBeFvwtUDBsXNEJjwFu8TCzT
zUUhpV46IDN/TJMlsPnAJBNy41X5UxjZbE+ms5fJyPu94dcfyHZ2Q8poJaWhMjMtNzfLoVDROSP5
eWaRCblv246vW7vQl8KY2lNXWjZ6BhX80Ghyr9V0I7rJmW7HD7ocZtrq2O8piYgmKyJpQK5EjkSi
fkQ9Iv7vXPr/r5AUWCxSa2IrdwSSGv3fjlUI5iy6Vbudkw8aetKebXR8B+aPk5IT72ZJogffGJE3
UrbLmzKNKCpOrsVPxAqpDo457dXMPWxbqMKjSES6zk1bXwEnFMVTBhrqnXyYzLVUKA/KTl2G7ZqO
unvkervaY17l4bVNtWDjpH2DhG/waGAdMrYNkfwiqpRqGl6e5wzhRjJSqib7UriCPSjNpgifLDs3
j0pTaCEa53gF35EaCXR8H1b0LOSfBFOUa399liruAAs5VtP8HLWZheH8zHgGZoTDKcg9a6cnTVEs
uBc6hxaF8gwNhpl9cOQwOQFENAUuEmfLJuvsw40BiWYa2IscecP5R+KN5HSW3LuaZcRVw81StP78
KPRUpHSzKD1EVVXpcnDTj3UQFStjiMVndJ9Ftyy8bB5CvcQvfuO/ED8THVAKJ9/a1ZPOPxfFr0Hw
6WMoKufgh0WxmqR1J61tp3q1NkzthdT72piwp3syRvSeagDfK4AMgHa2FU31wJQREtA8RXAk7xrI
R8lUEj9j5jYf9cuNSYNu9QF6N/3NenaU+dFP/EBnG3JOy8wCRTtjXOFdIB2pZd9WvHlSMUbogdIa
QLPkFu4dZIHP2OEjBghvHOZxSbclXiELipQKkWpQKlwI2Cr6Tkcg0W1ROglC2dIhDb7eIidsHmkF
JVJ+AJdkrJMwqrdVhYIOZPXgEikqTBQ0+3WkIQV9ClaDZSWrWQ6owuTB8eN+58FqEUUI4KOqDydG
ExtAM6og5WH6UCdOw4AWMe7QNs84zsYZku99VJzui6zhJa4HXNzUMZT4HUWOzriOhvqcmYlSUih0
nsiiDSfl2WQedbvNo82sidbD8RG9O39Yuemt0wGRThpmD7POv61mDzOfPKBxadp5xuF2+Vvj+SHm
B6InTnG8WAHJdkJtWoM33Maf7OFx0tziHE+4LAAgJD4Adfq5S4L2QEIagmRg66GqkpVna3gPVnlZ
yHKbLeDBUC8sLdwe3eB6nqEsea2jAeLaaZJ8HaaoZ596Vp1o8BBVP8kS45OoPKSI03SWSG2tylD9
3sc9oFHfbGhmNB2Sy2dzqRnV0PyzI+mdbGbnup/NTwEsHGvtJyEaJ8YlunZTwivSVdnFlQORUe9u
HNxAIDEPmbbEosE0rXzT9kBWVLokIL2aOxuc/NkRpVU/fW8KUFSO/XcU++6ZZo4jDLw9h3KjBADD
w97dFLIXeBLtEavEPr2Wu/h5SjZjjS8uMYWUDF6+E1rca89oypucKyPZEWzQpDvGtQgjXCno1gtw
lo2rKeIdgQ0FKPC8MlCEKRQmoKRM2b1pvtl5uX1ESfY613iMyxhk/h9osL32dTbkPrvh8UhPiwUx
SQegr2jPhkuqpelaaIWNpvcV4P1QzIvzA85koIhVTc3rTPHwzvsIQM1kp3VRfSaNO7W2EGiZCFBr
FMLB/maJiZefqhKFm8aiatgTSyJ0ThSV/yE2tBHBpnw6sAoQL+jpq+F3ytK+WDqfQ7tKN6vyCTcZ
/jjrFkZvLXP3mAPE+lE0iXboeKuvg6Dgn73eQk3jlH930aJg8T81Sm/0AXTq/N2H0ogbB5vwGq1j
v/Uo/cGRRDPxl4txg4Oo1AuRIc6oi4515kubcete2ugImSnlSpJKmaSKJM9Vz60XIIuaQNP/bZv+
mPzc3KivAX3aUR5a46c/n78ed18gO0b7iliUxfbuG1THUXOw8vSSeENyQcalI1O2wzz5ZqV5s9Op
xkaSuds0u8jxUf1jj8BxkdLXhG1ZZyNVhKyrueORmU0FPH3eDQun0JoNoX2MiE5urGAyFpGBgr9D
O6L8VeeASZoBQjK0R/Fq/xnxSG9VDqmzoxswZA998E3Xe6wToCCjYfeG2FUSRUdrQpoQkX8zGrTQ
XiMQFuNV0BXPLgLoFLIRZlI81+Eor04APlB2yOEybC1a9o6DnzQWa+d8ZMFZpI6EQDSGZmfo/Wfi
0aBUMqk8jN0m7Wy06iEDpWcDPHtpi3xaKZ6y1YEzvtfRvXA2mywt29e5/2ChKvEUcyc8tXGD3sGS
nHkZLjIbpqPB1htPSZXyn2yRS3IttYJt/2pKVnfuUMHgbQerffyjS/kQtOqfTFPbRQgdb561kqpH
1BqnXjl6WW8TUbOV5STOVpeZacwe2KptPXtOVCMpkYZEY1MkpbEp5f+XbVYAJDrXsp+F5ab1z8Ix
zUM+VOhComUVMscme3fDq1H7i/RG/BRMuIMorQMaZ1qsQbYNzKKYo8swim6WwAZrps8j4gRTnJyD
0DWHFZr1cUBFMGcDEHj9nDhIXlv0Y6afifZSwFgxRF2I5fbuNPOJzP0MMQZ7Vm99QOjMUxJOmdvv
rdI5/8mSHFXx2GwkkBcapWfxMrIaZ0UgDjf4DsikvgWDUNgQvB6jvTBaFOvFRbVQekpldhMNg7kv
BKIO5jCd9RCQ4y5SjVdpXUUPiTs8ISk3OhQT+rkviIfOuc7Sd0K+rjQjeiAeDWVnO1sv09AYXWlr
Fv4kUYcIYhY44S5l3VPYVtFBmZEXr3bR+9bM+bouOmOFHqnAg8d96wc+us+4C4svRAHMoAO2GVKZ
iSydku3xpQuXtdXmH9hgNdccPcUNr3WRNVnjAvy9KR+7aku6XRvemqIQtyVTEr6tPFZadPH6oviA
OBja/b031/FjN69sSfNqAMzE28p+K9xNquVfOi8djzSwuH2dEVma7nC84xFpDOZ3e2KA7f6baRhw
mdb1JlbuqyAW/5GrBvjN96lqHsBIUYeBLhxovYMY1T0G4xRz045x+HmZRIRW2KNr7aMwQInfb4go
A2/YGSyKeGExzRoxYUApPfqlICl2EscZG4p4pBJLKKnOFdZepupMXdljD9xG+JeS+EadNH3EVdYy
1WCpXCg/xBNemK2tJCuXd4LZl/Jw/w+QT0ImpIJz0quHP61EKmoRMgN+MW5AQ/x0jqV57ZoxQLzM
OvuJbl5dOVjY/u8N4HoteFt/iIUj619TZHnYuIPHr1yJmukHokrDb08AfXoGGiCu6tvI7oHnmuUr
ZZBhuYWdWMGOLEjwFyekICrNQwd7q98iq6zbDjVgXm15cDPlAY8GEWYeAGftrfueT2qWrLRD782z
0o8DkT4UKKZHA3JW7ZSADADYUKCNCndXyh0J1PoWB9ZJgtqyDQlIz0XbFnqIbko7Bgg5eUjNsZfO
5OKkpxZSiwN5I9awBQHYGq2pdGjmMCQc4rKiRfEL/s1IP0wO6FRcbk3PrrFHDVvz0Jelmy/mnxBJ
447XPBA5GPboHxGKNQ+DNxV7lKQuGt10UFBNIykpdcMZp2U0AmFwHEVwDAvN3la68UhUjmMzwqxS
EBetXS1oSgPqQQHHa3r7GwEA+4OjUkmKKDgSLyXjPpbtvIFK1EuHSi8LQiBeEX1vAmg7dkjaGL9L
MJndzIpyqax3kRykaJpVveke3Zs1CvTxBJq1GQ6ruB4RqqQsmm4EjvBgFSG2vb+zZhAVKX3ErcZ+
PybTPtKaLnkGxE0LMOMoRJOCDGhCpE55NMjgQFwWxfvW4Fj8MgAX1PO08DhZQDtyM+CXGKzR6gUu
ToqTZuFVs6LpzDW07lK3Dt851VScxrwrstXNtBRVs0H0/52TSnoiJXJEM8VD7djFAhbF7oal3DIr
DHHcfns2Ms4d8ehNTrj3I0B1IZ8B2bBFrIfnwj7esGJKleXCOsdRlG+ykBuLYgjNcUUWNPTo67sY
RZZtA6lopMxZhw0AzNyqtYBXlKIrLXYs8wyYik+B1uY7xUoD5Geu0I+jOQnvs+dZa11LPUT3bffa
jwip5kaWL4icpt676gwlZePkFyvi0eD3zrAM0Nlyq3heUX8RaVQdWacBo3bs4oXujfUjaTgZoOy4
a++VftvY5d6Yhn5eiwR235gIRXC2Us+EyHiKcsko3JFK6PTpKQjZSQDk65hPWrtLHG9HVClZ9jBY
aNvSp+1RK8bmSBIaLJLQdHQSxhc0JSWvtJB+gCuTNRkqgSLvXRBNw82y+FSgeQ4uDW/WcnkR/ccv
scHuSiM9wwRKve6iqQD6GKJs9y5pfLBx0cRNYT63ANha4yj72HVj8AMHrF0swiJcdBOCytS/JSr3
oZnoyWJoL65rofdPKopVg/azv5xE3+deZf7ghXkFMGz/zarQ/4qZ/AJ4o59l3xQXHahgOI4HKRJS
unBbBoAJ8NKueMJlafFUBWhU6Qsh9rqel08kaIdtBGSA60wgGeVgeghpKyPHww4p5lm5SZECvbBb
bu3S1gxQvC6+ZrbHj2aP5KdlGu5C7Dmus8x06lOijU8G3gGAV41RbAwTo0OXn7LM2yV3JjdZRq6N
vm4B8MMbWwRXBBq1q8jLr46biWNfVcVG73m1iqXtv/3j6uFpXtsz3Ve/jvkszMl9JBPlnlanNeRT
F70Xr1IAV4tkUwSJjb1LYMsbCccCGKDOOiALuNFL2bIaXXKaYBsZJdCrw7HYVBauBIlMs6Hd9V4Q
rUZhxC+DsIBpGjgmDtpQDlvsQfVJ+6Tpkhqy7qqPxoZkNHiXRre8DzQPxHPDyvzQDvwYj2jLBVRE
dmjkYIsSIJhTht2yXeE/s83x7idJWU2BtcSlBORp31X6jmRIhbUPJs9rb01q8zSduq/IwfbXs79Z
8/dqyu5mSU834wLxI7k8sZFlnv3XN8O07vaowOdngAkHbjygy9Fj9L5ouKoMu59E/+w6L26cuckq
MOXvBCpCFhy9hE40DACGwC+GpG+mzpAlp67wyuPoPzIiBoCH4irgD3ZWyJ/HEkgmjdYms9c/6s3+
WSKAwQLfS1Ii56hudxAsoUcxNYEHApQOYG+d4Z8aO8VdbwTWiZJFtVavTo09PlDWKAEz+L9Zc3Io
kbXXP9g1r6+kRiwgMj+ofNP3fkjV88Xs2q5KBoArI69jJEJolybFdxhJWN4Bh61vRDlTPV7RXg4n
ylFDbWSVAD1rsNN668dNjWJDaVEO5b6qASxTpzpyESbDdveWlj87DBjL29KddsjQ649DjdRY5Mhk
4Qpw4RrCKlFwSbR6RI13gp9oL9QfIqvSH4SV1OsiCsOZpwTobJEvgR/QbYiH0soBH+tR7tzwG5GN
+e2geGWTfQ077DAUS+kqHjCz0lMdyjqF1sQLFZhb7UYpAo8p/4+GKob1vp8Gw1vdN23bwYcWveXZ
v97qqTAZdgqCP8/BSmwuj9FYsxPODuxEM6Dc3pIkQAHp17YFMOlMSd04mWIUM77ZlmhDc0RjrRvW
nbsE8KgAZzacfK33Djp0Sjd62CGqE5YMm+8sOEei+NTUmv2h1Uz/yY77hW6P9gdsoe0PqHTbOHFd
XonlM+Qgx4YYTkSiNgLttpCovyMSUYxmA0CTfl1rlfNBLwa2DwWw58lTZ1vxpgn0QcvXrhk7gIFG
wDyWA81o0FoEzFFzYR9QcI9YOU2VhGbEI0VlR27wYsyKhXKh7O7cAARVrHHtEM/+lS+TPJCd0biA
YcuH+uy7UfecFQg9DdhLzdTo6Ssnas0NkU2f5hdL8Aeiwqjt8JZuEsSqouGYoZLgucErHTVeuliS
1OfiuWucaY/+QsbZ6KyvdV6Gu2HU0IbPC7tsXKUfzQJgY6RAAw8L84zNuHmOjL7csfr/OLuuJUl1
ZftFRCCc4JWivG0zpueFGIu3wn/9XUp6mp7ac/Y5cV8UKJVKUd1VIKVZS/lMctA9YpJKrdHnhYdq
nchb5tEVzaMreDL/27PZuocawTMZDNqaAVhuE2Q+xt2uBVXrQOe1dPE0mhN3rVhxkHpT+ue8T6dj
3qEg01ed8yKnK2rUQcMJ2Tbz7SJb9JwybLeqYsWzzWVgUeahup6ytD7SgoucVpxqp/Qso8RjR97T
3Xxfa6ej6LV5cJm/3GzJAPmeWOO/3N2AzPd3n3iZS4vJu7NKlHsv6y830UVT6Slm+3p3NHW5CyDO
TMdpYB6JBnApRi12fGnofN0jrMu/cqsc1kj5BaK2xZOnrui+Td1of1XTrHVzS+E33Teik20ABZ9P
ovMsXg9rzoNm2KBI1PCQyOS4iQHWSECTACJXmYZ9T+9FRxuj06xZyVdkW4brKgj43gJ3W/qJZEok
etcvbbHmvVNF38cIgF0cRWAucitq5QHxqXoNcjwLhxqz2omg/jYoAAYTxZRdWtlQdwS4LvyY0cMi
InkzONml8RN+EMLckQhOWkA506WTOvmJ+d2KencmhcD5KRBrGlvMLlpB/ylEwgpw+lBRntd1vwmE
MZ7BzQoORPyYADoJSkbWVemmKqa63NLIEDQ/1cGctr7SoxZbRBnINRNtvNoNKlxIJW2iCUVqZT54
ICRbKz2KULljl7+1jRL7bCMALVpaA5ZIy/l/wVbh928aDZQsOvD6LGzdJVTA3S/RMkFUiKqA5sGu
lA/NkHTHVmu6o5ANXaWoaAIhLLBCaXTgWndc9P4mW+Y6RlIffWDU8+IHUCq1D4Nd++e3HvAgfYDF
ZT8qGSOjMdnLajG6hnwcEnyW1qqGN9qdviFwLSdXkUw1mN+npATaCHyPu6Jl+tWIxwQV1hl+P6M/
2KdgrPhayJtH8jw8hqIMxuPSzELwsaqrhJVAivUtIBX7SnJGqNp8ALbIj1zt2UOB1FS31e3yhHwN
a93offih0zTkb4nS/xl+QUKS+rPMwHQYV+P4rBp1tBGxBsdOltn/7bk5Pxj/rBHGptYx5H7WAOXh
/XEvtHxVIJm/+cg65Dv2XWIfAV77CVXuwTZM4RzzNSBKfxvZYG2DKLzZQjNXSMip15Ghhk8gHkku
vBvO1Bv0AthSDVyZPrIVdiSzpQbq5GYNZgTRE76QgMQT4bjzQ7U4voKpjStsi+2LX/FfAqj0n/D+
0neZQOCHugjpC08x2moPjGUUkyQ9iiITdmWJbX6s7BVJLa2xL6PGZguJyvQd54gV0SBZsKes2qcl
oEsFirTmwGLnI9eiijO+muOO1M9Yx2efbqtJTKo20Nc1SgpdITHK8fs5ZrrSf9KjCnw7YYudaBzz
B1ROv2pkDKgCuhY96EI9tBJ/2Bjhs9bK6pdWxth44tjjwX8bXxRf4rqbY6itTEfi70gA40E2ZV7r
+zJu7mdoGRy0MwTd1DjVVsmZcu0cpTypSbavwTF6pYbkDTDDwRCgqEixwcBYVso86svDV1wEp0Vu
I1H6AAfOZ1VqgXNNW9lxlgGpoEq3nRlbq1zj1aOeJNWjmpgNsmtUc4+k5OqxikZX8wt2GVMlu6Gs
lqN6JG63PjhIbyyr8huqTgCTb4Un0ljkTTJwN9CrdktqaTvo4Gkw8dtAHYQXCw14pkWZnvImzMGu
41if677Zd44d/xiBgu+OUxM9gwBm2jbg4N11Uew84ISLOLpUSZx4FfiW+ErWtEzgLayN6QlAdvk6
l9ZKWEuADfxDFw4A74owek5NBZQMWfWD6eJLp+TpdZgm9jHCVyQDsfRTIfTgeWLGqmgz9jFwTpoY
EE7gqCONRnwDZdPLJu8lhH2EOmDqDbl9USb7VSPRkhggM226m0dRkymZohGKLiNkKpIBGomU8BlZ
w/YhlpiCGlKq1AEkHdSjpow6bKyTWgdPhBUoLmDxgSxhpmAOjhLZV8wCHkr/NHffzDjC4OdZ5qe1
7baWqW8Xs3XuIznBUrYayCseAh/1oZKb92uU5BsOWtafUxg/gAlu/Cz6uPKqrgmuDXYNe7w2HQlo
dz8pKwb/pxWmD40xoga3tpi1jcf8lyj1ek9kGkEHUF3slBbejIGjcnAQeKhELTIeVhzfOTeBGxNf
yHTj5KlxxT/IuAoQ2x19Y7oAqNS4VsLSZ/kAGpZNowXNahmgUSDZgl4h9ZV3RmigaczdCBTT02Ic
udzmCSlyG1JYDPUV8MBBNK6BzPj3jZAKKwwGkoCBr+8GfNY82sAfxk/v923ieTZcTPvrnW01xOMr
jgCaEJQNGB1oOKzbwQOUqiwi/z2fPv5U2T9rvU73d3I13iFDDjGXN/VSidIDE9nHRUQWqtTq1wG3
nXd/KBroLOChdUZlbZcZ84e0Qbud9tV5+YwgydGORQx0APn3WOR6HagouQvSd8bJBgCZ0lVViOn+
vzBl6tEuMwaC4N9/2cyR+UhF7S1/KTA7xJsqtRMAj4Xa2fadr2oL91tWh5JPXMrCnuGy/ozipP5M
kj4U2nnWMAEQuAMmxWeSIX6gnTUE+UdvKlXwdptd5M3zaSKN/8eFFhP+B1qMBPM90I3Ihhasdf55
MTiUbQ8XX4jHnlMm5ypCCoCbs4+hA/w2Eumo8om2Ywdk/NJqzgkSthovjoLknHUhHN2aia0uA5Ol
+26Ixqnh+J27dWKqa1SJACd/GaGrjgdHlERiF0wrI7oB4F0a0Vmm4y0m5l7qOytkDP20HCPd0kOf
XgTTYK8ZEomurXwP5F1RHI1bVU/VoazKlzhRmlvsFK+Nak633C4bZOD9lg+dngAEgCPiR2pyIHUU
/ZqBFkJK+gB1p6Ns/BKccU6ElO1lgFYqzPplWYQmyJXaYMJKb4sHoJrf9HIlskYDYc3Bb1AgxTEE
nJzlFNNjGjnjI7Lth7XuBwX+roh1kCwIh70DD/mFejkCbwfA+WUudakZAjPD9qitdjTL1vz+oeQP
iwIyl4MtcN8Cb5EhN+wTa6PiRCKlBvJDViTP1KMbKiMgpcPTjWIieWvUxHYOtm2Zsi5FnWlqO1Tg
ICVcdmlWX6FCzsnD7ECyxOfBddD6LfWoWT7j8rl5N+6jtHv/GTPEed59Rt9UsxWol6sdzVKyanjA
Q3tZuGRasFWSEKTeb7c7xOq7z6iFhnaquj1ItkCMe6yL7yZ/sjQk1/qSJwfJ+whV1kXnz33LTn0o
oVsnwxR5WfHMdCs8otAcccdZmya2sLfTdGEmZ5NNzwKpXSOCSbeQHCL4naGuFBVS1HWsSb2mSrTL
pHvEly4WvA0Hl+lmeaCuA5/8Pm0sw0V6pVOu1IyvWZmUNyWAf0UFbRdAITRwHsi5ZM4ukx0N0gpk
ru1eb0j0SF4hvKTAQkUZD9NgS6BJM6RS9CbsR6CHrFnQvSrNfBlJa1ZuMZfVsm4E8tOlt41wm3Mc
53jeO/tGbXYi7BD6kyJqEhaF77qkZqM8906evk2gWXAWwppTvVMDx1fcuzSNlkjaM9LllLEH4UGE
w75txwc6TRWxOu0Mq+xW1IVbmj3iC0kHL5IAelp3/UqND+UgoY1BIHyvH+WPpEpNZJTAC5L2/6bv
Vz17hL4hkY9n+yE4Mel+bCuMT3YcP7ax4SM4kTJzZRklyoEBO8JRCfHuGpm8/oGaXionZju6VdRO
0nfz1wmzPA9DZZ72Xm8xNi8Uqhw2YmqBCfwNr0EUmHM4leCO046mLMrURKjNjfp2RTIaJb27ru4U
lRvrDFWlcsbf9Gjg39cApujjWCXNlpYV5mhULk37H26D9EoBKJi01PbLx/jbin+T0RKNigT7Jj78
Dx9iUanLFL+G+SPH+rRLHUR8//vfMgiKjaY21X6SIK1MNqIHuGsgD7rIqz00vj7uSESDd2o0IEYJ
w7rMjXy72gIy5nkefTO3WKErWmJRWcz7sdO4ea2J9TxK5v99MtkyVNQ1qNl1uZO7u12WoCsD+Mfe
OAl7E7FwazY2ULkkcQSgcqqjxsof71gitA4gJcC13SwyvQm2CXJL/japqDJlpZgxd1N4BM+5bAxT
6c9FA2oCZoCLT/YAATKctX4yek83xK7Xpg9A5opvsVrEN4C6lllfISkgqR4S+GRuEYqZZIfE5din
D9WxflMhadOvnEJ3bqQHsOBqY3Z4Nxl6ayGry5jcTD7YqEnkVaBVQE3+23ClWXi+1fLpyWM93oCN
B4EZCzTZtsiGT1Mo9owX7FsTj2ATwhHuOo2xchRhYXqNyMtvTeqSQq+COiB37AYUsHp9Rf46UusV
U/02WnC9sSr7XOJ9Cfxcs9kPmZ89oYT/F82MkuxbqvnmEwLEwZ7WzhWjp7UtXf/H2vkQmR6AH5a1
gRj8ujaoh+qrQGraijUiAlc6yumCGuw5SOz4CuxsRLLqprumVZUcDJYDg0nkxbPVa4kbJMBEYb02
6wJdSAd7QfSqq3CzXnWq/6jJNFy/A1jyFCV8R90U4VyvCATwkqbmdXTpjiJEDs+b8jIXVQ/dpRkU
H5RmReEJJw++DCoA0mxdA7+AlV4ES20UXECuA53fFblaX2zb7h46JfteSTke52BPBk3OEef+7AOg
4uCUgLxyGnvdxaG5S5Et8IJUKBIbYLbdIr0F8VcLYBFAGqxW8WSYF1Cd155R4IhlR615EXmf6y5K
HOpzgSTduUsjqdQ2dFQlw12nIKVUKtJICyiJY+6wAxkkvXnUNwAv7CN0twXHWml7bcjtHXxLX2db
dQ4+l9Gqn6tGQ1QmwLFvKFlwLFc2g8ulbaLmkTWRuetE6bjUpQZ4cD5AuhNt56iV4WUx17zGCbW9
6MJxRf+YAjQm+1Z2KQN66dL/ibpNkL1XHnzwFC1zaXRRJlM0Cjxybf8/zBVB6vVdaDxoyIra9aYd
b+FSEp+7wfcykBt+BZ5O4pnhoJ6msID7CCQaSMPDgGKWn/hgOU+DmRr7EmCCay0t+JdoRJ0Hxose
cOd+2gdwc+fZYzzo6yIKLkCQHL+oJsdmfBQ60IG15IHnAuRbEsCryJMcIfPodUBLkVJEA00Q5PMM
O4AXSkedLVge9VIPQTWj6uDSRNycrqjRmnrwyqZAgPptAOGQf+jNysnwK6qYM1sitb/ZnHWdY+QM
4Ym0fFEgk5DkSwPMOmUL0LBnI3IalLYgxmkgz5oDY6AHeYDPdnmDzHVXTVrnGhVjtjb7uvTqyHSu
1CT4oV8nRX/op5IfFrnwK3bs1O5EIppOV2kOrzmcohqir/G1qXs82HhVqa4SIg9Is3InWZntuQLq
Krygcf4IHBJwCGsI185dKbOCVkewa3LWi6zHLpD3VXsyZe6PWWbRFcWYm0UhUCLAAcVdu+oRaN4j
izFYGWY1HHH3PiqLYu2lsUKwrwZgVAYTQHuzRIMcsYGxl6hkmQcHX3yMGSs/5r7ikVydjHg7hmW+
LeX8GgdwJcj7j1mUK4e00wFrK+XcCkMAKIAdEUQ4BnBV1cItYgAi6DWIm9IJ8YIiG4sra3PnGDCO
nOLK1r+Ypgmg6jr7/v/TYNKG/oeNZnhoKuScESFwYtZIuE9RJoZ8HkkJbATTi81Nc6PKnmqnv/4d
MB/Bm7vcFxVnep2rQBHVdQtovHdRnTIzdCAwmslTK/RNhoT4lTbkw0dLCYxNmBbhxkQa5cdCICDl
g5VjR6OdAZ6iOmXYnMpR368+F8CfvNJgMWmePwb9UzH1/rOVBe4s7gWO7XF5oykTXqenXBnAMV3a
/aONcw9KZZzwKakMeJoHdsDLNHyipjKqbuWXZgIuUMgcI9IuDvxs1KNJHJn7KwVPmt0YOIPXsRIE
03+ekFqGfDKk9Y6bZYAOPHCUF8JbhmvaMNBxqZ+CbD0FONYQI8IdS8Iri8Jo3gydldtFha4WNgWa
RrK+taKdMmqHRfdODUHl3yQN9qjf8CJ5NbzovSdv4NXG5i3fAekZpUbLQnTPiWpFm1KLpiuK4Kdr
yPAuNKyw2Fhq1MbrUCl+gjcmxqMXKoveNACFy6jHk5b6fNX0qr8GLXSNo6DCstOIYMPU9uDRAEjd
iRojtB9x8JHUI4G5iiSWB87O9kFxTHWrJ/lxLFrFACMh4EDgccp8cC9BpydcEZLmDIEg915hDIpM
35GUJgzwrosus8AeIaIzshO/5qhbezYqI312QOQ2qEH5SKKixU8MWQXZoQMKxXNQ2eArBHyz3tvh
jcmmBLkFXMd1s+qHIbxRE/R5dFMi+6GYIh+YUSy3wfvchQdkMr/cqaGYQwFbTnv995+j5dz9GjWD
c5MzRzXh02PI6cH4e0xs5I0gn6krH16DQGquqk+iY1+oxBG84i/447NnE+FHgN13qD3Nwv753xRi
oBVdRlWvTsiYQNhTR0pSKBFyCMqGQG1QzpSsEHhvNoussrm6B9bXLbOANJMDYORYRTGg0FQ8I+Hs
L46N5Iaj7jIKzyqeoGx0LdY24Ad4hx9ow2O2z0KzdBcoQPj0LQ8pefp6kSl98U1vqupIIr+pA+wZ
APEZ4sHoIK3gCOZ2C55jXPnqBGH71l+Ga9E8hnnYb62waf5rytV9SQvDVwelh9xQkUeLtKs79pZp
LADFBfShJyCPtyeEKVHXq4u9g/xYpBkX/clC9V7rUp/HOS4LA0Hx0AD63KJEV8hQ6E+zji1nztN1
a4esIrGn3iJf5s4LkNXGRw78/apkdlGnq7f7LHugSQQm4K1C2/7FC995TlU2bjKzmg6q4tgXHaEl
DzR3/heRgsxFaNaPGKqGOqCMt7LHDVJpX1VV8NB4mZ74X1hWr3s/s36gFiMyM1UeSbm3AHMmnR/f
nPUMtCnpI+gqN2OE7KUmdQmLM+1wdnzV7Aiwc9HyFefy6p/qyjBdK3lcgnEd0WlqTC08F4gEX6hn
mVMHGAGrmDVCGdeu8K280ygUv1jFY5kVq7+M0grwLSYF8Bf/YZ3mFoYEvrPsBDizHwwQQiarAPR/
B0cPsFtRwuCRq03wmGQBX8e1PrmhA6A9JNQc0wnQ4n6Uo/RFdm0JIV8MwVTP/XeX2K9FkVeD/AJ8
vsWB1AfAhbIHupybaBArJwEIAHVb99+fTrr2jxwQ+VQyUcnFNWSTg2vo7vnUp3YhAHZfPhmssA++
WRiAoRqZl4RNjgqlRLtS07JiOuWOtQmR1nWd1ZA64W+LbGpcPe6KZD3wuPc6E3U9NMX329fJKPbN
AXUk2t1ikEblQqgQ+cdCQYLD/Nt0mkSLgZSucalbW9/itu5OVF9FdVhIOyqOCRK0SETNu4Izlhs5
jS41W6jATMY5q+Bt9N0MfYrBWKZr8cqUiCw6COaRtywvUUdmHQrZ0JVtSYAWGslUoGWrof1udCI8
FkcvrUNDIC80cZbS9JGgXhabyVR8CGKUzyKNoThTMw6OpJozmo2vhko8jyDxNQCzqLMjlZaUB46E
XOqXavAT3Fz+1lK6bR+ZKcighuLSyGYu8paV4nKwiSOQ7Ui5Vvhw9zQAc8SLaFpz35m2lM8Bdq7W
7QchztTN7HgFn57zPIAL4EGHRwismkgCwRv1kPWAfCUtsqH0Qp1txCJ5b2OaklXS6M5zyVFvPSNf
6wPYsGtJhEQNcSCVaVivQzNHUFAOkIzoj6yqGUHR+kaHRMPM9I2V7wuAPKPOdT1WSJwaWgvZuzRc
vtm+M0ZdmhLLpe6sGrQU6bxramPNU2QulBZgy+kTl6P/EnWpfg1MRfuIByD9WYCNYV6CWoDpRqbK
TCrOe6owTA/R1+yqNKGAk8r+Ekxd/mL6KapXy7J5VsFsCG9Vn9zCWFE2Ko/FCfVC5j5kdrLvgRZ3
TrHZ3YD1JHjQu6Ly0ilvPhhlq7lDntRfEsafG5DA/wwakB+mCFm6g+MDF7KNfjkVqhmK+BQBrudI
ofwsDhBpqFE6MQfuQaRjuPiBxXsK7pu8sh/aDHB1afNIE6KuEzucWmO4mCCjBqjt3+Fi0ZNzPPBi
2xXj6BHfbGjYEYoRxegROW2pNe+7uVbzjeZE2bbze/Hsl+BngIPtu5/bn3F2M57NovK3bLCT3Z8K
ffkCzFP9WNsjsn5UXhcXJClGZz3+9k4UjmFxGQCo4hotipjM+FsXBEjYH9U8Po/jNxqPgZ6Pv40u
ZnQDPBccAcKF+Skiyz9DelhQ//fg/Kx4V4eKAaBFv85anjM0CUEpA+D2EyDZEmXaRHCdIHAIImAX
QKT5yQSW0MkCglGF6NAhoYFE6tAotozButRjC5sNRNjhfMkGMJ+hboLmTU1nq2e6tBuQD/uqseEG
0r5CxVI/5PjTYn9n57/WjiWyX91QxshgyqcPcacjp17PsnNqljbo12NlwzIDxTX4gwOUXEc9dy2q
DVEUaDVKf8zuhIxBZM0vpAY1HkhezSpzxQa4672u7NcsAzo4KjhVQBxJtNKlmSSyKHXhAJ3cCKQu
Hhj7plfFv855N/7ukoxYbf1L6LwHCHv6C0W0E+jaQDtzVFMBRmddCdOj4nfAcZBCakgmwqbmK7qs
6BK8XFcQc9R4sjpAGaraX0S+OipOpG3yRAF0jg3y7VOTr5RCNBm2UlI2K4UCl2IoAxSiNS7SDuQI
jc/zbTtS9hmyaUcrE6f3I05Rwu2SAwlJcsLHRCufUvvPazHZOBAGkhjeqfWDwrRoZ6sc5Uwovgfe
a5pWpUvDaZxvRRx1B5shpOvahZ3h6MwSDxVh+tmWVYdIheF49cm+2oLgV41COGHFUG/zQu+OadB6
ad/aI2pikR07X4al3NU7yAKe+zEpIDcdhcylkru+xXIXp/lwpY9hf21R/XGlK9UEo8NkIm5FXQev
Jgt59/mvwEZ5C+kBnAP0M7k53rqxZodZhbRRzLcBKugA+qLf9kiujDdQbo2XRdxkeIVV5ffI0rp3
q2s1kn+RlwQqniFwWZNULsUe4zQsL0ZU3CgcSTHPNsyeWFxb5zmY2TNrDeaPcU3dggO2uQ6rG6nS
pDd9EqU6t9b+yAeQXyPASfrSvkVcrnpaPAGn/dV28mZ7DoZqosBO27Cqb5oSa6uRjd0qdJQBXkNU
gFPTB91hgnvrPPfA63KxahQFSwUq8VaK3NoC8bdCZsrvSf/JUFVkzplm9b8NYTtreTpO8OvWD3Zs
GEyUpYp6hmaUIr/JzTOhMhKmoxSVlWOcldH4gYcd7k4iOcaqsrWlJimRhT/t6WO1bnXkTs8HgzLB
/jaFd58OC9RUQgVLgl/NooVHQKKLrASYNDZKN3HbZYWfnRNWbMjSMj+VNiupN3MVkD34pjeNpSvF
GvRZr0su80hFmiIr8wmFzNCt3elJU5MffOgL4+LEZXfkSbuu2hxgr8UIErtUA4en2RUOQNpQdnvU
Yx9413Q5S2kS9eXMYQBM7DzwbtKrFWbvVeQ9HM1Qw/ke2Jsu81N72xtdH+Lg8buvaj3SFASKx64J
w14RqXt8OwtDsz0NmQEGxzL5kGpmexhlvmjWqEg8HcHP3dvTnFVavuWipjY28vg9K3Ma6jIQs3oX
CNadFpFtAsRNb/lXykw1RhTpo1RKa1aOYlcbWkbLVRyJwPzntireIA3SE0501Vqix83lYmN3auLS
gKn1OF7T8HxpFHiwGTHKgUgo2h7I+Ja6q6WZxRZd3clGoxEbX5qOAPkHp3TcA/bHAG7QWkdN4NHO
nezGOcONwRvxPeqTdfqnhlX4zW4aq/CkAnTT1bWM/yiDJz/2xXc90XPAmMc6nkQlin2DzADYoM0f
69jsQbqgW2+qqBDOEaPZNA6ioo4bNhX3hLmJR9F8GyouPL9hwRmY+dHFKQt7pQdj9v0PBdCaAGDB
YtfXtJK44xqeFsn0GbFTEIbX4Y/CKPmm1JVB/1SGyQ/QmvGNbcJJ7+lcF95YoJ6IlH3fAOzb2zxS
pF4mScMHYhynfrdcSotZysdNH6+nmI8AEMqmG11lwQ8gwJZX6lCDeAxAdHgttoHUmlWdLtn1YYxX
gZw+tcN0Gy1H3MzHxRSps6jtkeA1id2iaUc82eZIVcXBIwV3gArgeRT0AwxHLlC1XY3AGgoqXOS8
d/suGgYUfyOyzCX5ODVwrbxeTY6dlu4ycjfcTewmd+rbOzl17+cuVhd7JPMdVGVpScFWSs7PeL6g
pBR7Mt81NKauwr4CPCmgKAF+OkwckNk5fHDUR0VgeEGWEk7TUn3gun4TIR770gT1qFnMzGbVRLya
aXXFQi4+kIZUiW3eARarlvhYxF/Q/NGzAS1iSSQt4j1A6dKsST05j3fiaRBdtwtlxQvuD+A98gqk
C+M5roEP73fIwqIBktEoNYqsjEkQDPSapmpXi4E7vTzITETDeO8tcxcDnV2CmDT/ZCUCOdN+ru2E
WWSPZq9mj0hgXqE8Pr2RCBSo+jFugckcmm4ZW2vwE9nXGt7xJ5lxsM0meLUsHbTbtR6FT9jvri2j
sa8kWjRoAsnebCwaed+82njTIBt/W4U0/nWVskUUQiv6EpgvanHhbfhiINVuR70OcVvA7ckBoKXM
AzXjQPJvNXtTTK26ssDm4r07lszHEdGkKoiBTObNBxNQyLiFHcVZdJnq2N4GYbMNNYBwDLvCiD3E
oPy1kpnBCwK3mwRMwh+Aa4rXb24o8kcWvvhhpa+G3B+O3Wjln4oYePtS3gdxCYKxIJ6ns2lCfWTd
O1egEFsP3G4/kNkMLuqNCbaGLc16W4VrBjhUcxu0HnL1Tm/11fTHKiSnVXB4XmuOs0e0+WXK2uTR
76IEwM2Osm5xhPWoOw9MIeBD1AE8YVIFtQM3ow+dU2N/B4GReSPp0CYaWA6zlxA5cfDrvdmZ+0OQ
tm5Ylere6htrrTgI/ScivGUKZ89500YHy87aNZ6u+deYDXiQ+MHLOKgdIiP+tG193fiMkIhLCmrT
V2uAfeaHtGjbZ9PJHszYz8D1bUwrFA6VZyVgA77jrQBkDwZGBWTMk60at8gBGKXRJWu9gJehmkT+
9c/bYHCorUkub8OGj/uU9X2/MezgEKf9dOX4tz2ZTt94OaB0tnO3V8NjlJjCpS4I2nzsS59CHpuP
JKljA5gLWdXsqSuQ8LaDi6dfUbdMIuMBJ8a5R6JRMljB5Y/UD9M1+z656LKhK6X9MTqBf6IO9rev
YhTOJhdlAD7s2Bv7RU5q1IhOBZqv1YNPS+rezVeAibWKROd4y8Cip2TYs48KcLIXy8i8HhD+ZqCv
4Jb2a1loUVHwezyMAkn5dHehNarzx1HSKrxE20UzAgrbWfgzDHo+5mIPyGmQZ4N6NVwtfcP4DiK1
BlhYRalgt6aknG06pa2x3ZIwrWY3gHWN1YZHQmqMWNhs4+DMnRTxGiVeSGLGtvWjEvjrPijGLz43
cJCUcv6HPLAhJ32hw10/jPDsyElA9Ry/cGscEKwQw97Om9kYyZdJb4vkOLsdU3OstpFMxTb0ci9M
i526ACndJBp8Ua1xYmy8SGZ/k6wPq+oyBHjOxxMwO0kWlSND7F1zZkukzLMeu+QxStzEthl4Q6VV
uUaYDOw0T5NGRZRXayQKYQ15F9Q4tVpdANaLeCREZjBN+PogpStUewvEPd1PwP8gBGF2zkNrWU+F
FaFcKOTTRi95uVUmaGVFiwoDgyF8PYFCKWrOTgJGI3p+iywbdu2QFys2MsQNkPxyjhqeXOhJfj8a
juX9aAfohBXiKRIc7LflSjgnIy/Sk9O3zZpNwKDqJDHRKBmL6CrKXxo/CK9tNLyKqw6lsYsqaQXp
GKzTifNV6zQqWPvGCGTWKDrpXTzrHwxsq3aW5Kh2mmyKtgODM8I24BOUeu+UeTS9NG1ubVLsF47E
HFMEHASTHfwKezNgnkmcMsQC8+6yU+IfoNZhGziUulPI0ahVwTaq1QbY6cIPTwPD2PjN3Lf9rMm9
xDI+xlk1bmnKEAFEONiXvDW5lxnfgVPWA4vW1C86WMkvjI/i2KcpnhYaKGaFY++wF+tvjWwGfMO2
oWqBSFd2aQChrBybS3eR0JUDj6/LklDbLgMw2+8chreDhYfrFhgVqBUZUo/lHBx2eRS7+DWJGGTB
XhPZYeIif59NIoUEyavIiwC+FCpTPbvo08BNMr6trUb7WSflaXCc4kdaGg9Vp9jfiiH/bORgwSpq
/tPo6/yLxRAJbzrdwbcRqL11MIoVSk39Te808bMNzClyilJvQgqLQLrdh7cx8p8uvbcxqfm/zauj
yLVELo4INwH7dgoR8BdwSQF0DjwhkrAyxEFrVWVWcJ5y3Sd50jmvcoCihf9RboMUYrFjGsq9HbLP
AgeUpkO8VYzoSrlo5tjG+KlGV0py47L351jgBFcCCCVN2VvmJSy5UoKbNprxTY6lQ6+fGPCEVhPQ
1FajwpJPddLnLupW6294XB+TNAInRhuuwQ6MMsQJFbJdkbHvmYOCNmOqPuOtV64UxeyfUKoO11gK
mvQ+etRZY39O6sFZKVla3nSjzsHjMI77JrXbS4/Qmhc38fSx8POfFt47v1D55ofdL7PJfuGk3n7s
fId7KMnLLsEDvu7YfA2mflMBSLTKCs36JKzxq3xY/wInNtIuESVIk/ZhMlsd2N9mteKAvX+currb
xIaTncDP5WP/ob+3Yxox/+Tk/Zsd1g2wU8EbwzhAJ6aomXZhi6xX8Ljyl6D/P8KubLltXdl+Eao4
g3zVLEqy7NiJE7+wsidO4AjOX38Xmrap6GTv+4ICeoIcOxTY6F6rFyBdxSxRsnAo3R+Ldpn9t92d
9l/jkR0qHtEh2jn11rVcgMgWnkChCdq+w0C/XS5aahiva/tdS8tFy6oRTXypG6zjCeyER+Tta7+q
gfhGb7+oGwVOeoo/e1z774XVoKlHDUj4f0XxJzvRakxj/uS0l3BIGR7IauEY7YU302leKSy0DMDg
RxmjJ+3GJ9T1bVgz3HIrL1IUGhdr2s5RbqToOvG1BdDaTbiYn2k78qmdsEPtNTA/1IdrwPNw1AEl
tDIH3bpqP0L8nV1dHYQVJHAd0R3r3v6jTjpUb5OszfH3h8v8cZNFkqXb2C3+GQFEfxyaOki37zH4
lMR89ek/my6uPUOZnzM1R/xE6YkGSyXOHUqnhyCEPNF6UU+hg0R7AOB1fSrMAykWu7yRri/NFYln
0zuLJRLNlugU5E7W9VaN9EjTPTpRtaEEDP6o41VSh8NLjHb9ndcllR9abn7F3Qpfi2lofkas2lAG
JmtsQJ3xqX8p0hide0m+JkwfXI8VKSqgPzCCqjzEzaFVO7OaIH5I27R2eqZZGyoYoGUdxbqf44oD
zbX697wCjgbNQrN8n8Vq1heD/p1mixZ0xvr3O7slSh6XPjhc/+JAz11nqMnBcZzhu5eyMwEldKww
Yuu2Z8ac0JmzPLg8QcVjiAtXroNxe2zQF11kgN+01ZJkVmk5oPH8SpIKKK+zWKtqACFNIAEmRY9b
+crW5YV8PIF0ZuSy9zjkNTgxV3FoEXf5CyoBhhf2RKyEveBiVfUg9Iwr5mw7IPGds6RhJy3TI8AZ
WuNLmePKovN0/W/2VCqq7cWnHgTfouFc+nkPbmNVB1LW3bTiscOPtJzwJXyeXDyzR1XgAT6JW61b
mICg4uJK+Fhm1r3g+1w/gYQbXKptg78ZtSRoLBpybboRkZOEla5Z2mlB0VJWVdPdin6NxWUK/I9I
14HlAST2GtjWkwirxwrZHFrhwD2viCPAzet5ZStugV8tP1ek+7TEjY+7SYwifJB1+ahNbfzCG7s+
RQHACbwom96UvCni+MXL42+RG4n9AETDh4LJ92FscSmNbCzAlfuQaatF49gOOuxBx7heZIszkzHa
2O0km7WkQIuChzcqEBbvhEy91WKNZ8L7fiip63ej98tORZrII3rVnzPAvzzkhi7X8ZDY23nZDKCi
Vwor7u1DEMo/7+S0LPF9HCHvdQ7tsETpvTccFIjFY2I1OMPHrFnREs+z8ZFmIr56HVoISRLZEI8m
/hzkiMzQYjoyMRykcieTGwVOqGEqtu/EnGUjvlJd3Uwth8zfQ2Hnnk9FeBPRzdmQ1S4IJG8o6T5l
oLpxARWhv9kGuufBg3viji2/0NB4HtrQ+w7YuJ8y0yq+uSIvkDTHVfuvTiQydPPdSeLv4CRzByUL
mwKX0eu8RJUAfjnA8ZqnPGEA0MhyoOEsQsA5A/LbQyMdTqcADvsc2JQ+GSKXBzLWefyuvFvqeseO
YentSE7u82534ZbNY0IaI8ubz0Eb4PrnycNb4E6U9gDM51BzXVQG2/aGmY63s5DMfClAjumXQoLY
Ty0N3U6/pCCFHQDZgssfWX9vmdde9KTPX0x7sjcjn25dxwAdm+QKArjpMW3lX50FdL2Ry+7F5aOx
SQeR7WnZah3qAS05IqUNrQkglIcmMp5oRYOW/wxYED+jxAl6nGvRgf8RLK+s92CJDLuX3wXTHeAH
DYzh9W5CQQ6w8lClgL8MrY1QWVYpNCxaCws3mLYb6HvPqpAR/lTQrGAe240VHvo3zhMQEvF0lEiX
8NA7zRFJ3+ootul5k+0CXodI8YA9bxyl/lDaMcDvWZ6hiM9F0ygAktOL6RaYWmpqxdaX2ADrj+xR
g4OmS8ga1QuPL2rrZAcV2hqwCnvd7HynAbAuj4xqVaJC+kLGZZTV8d7SDKR0k7DdztvMO0xVP4Fu
s7WA91PU/pSlRufXwMg7tqF9XPaa98ZRKNvGrR6skhzkFXptX41S1TmjTa1doSZXkdNF7wNpNKXm
2V8trrhPXZ3jC5pEpCTbZYlSjmgV1njNBQs7DJdQLQdvfMELH80H2T7pS7ayQo5coxqSsBePQeue
S81R5f4fIobG2H2PPvQVWSwOAXiNAXjk+YuoSDvtkEQueI+iLLuJy93wrUxE7AfCMV00wgAPpTfG
fwy1TZgpWT22ETgb3fzY5b3lrgSOvH4LnBgKT/HoA7hhWK/cAfWUtCRFhqLx0+iOT1OaIhTJ3IYj
j4N76v0SIAslO3mJfWoaJwYMk+j2dNVb9jWetIDknnNhASBqrmBYWONxg8ctadWSbOm6GJiNs8Ns
QcvRs2YLMqMYS8jPGHY/vqRGoH3rTeROO2lF33iXor/VarVHmQ9sh3R3eC5y2fmx1uUHG6AaDwAB
zbe9dPkz7uKRS9CY9UPxiTPN69/SLC1WjiuHnR4n1mOvrl6iMrb3ejjiUpPuY9oCV/B23m7rKjIb
oCSWF87H7DxrdRdkwBQBYNm4vWEFvEsGthk9wFuXOQ7mDhev8nozGDjNj60IdqE34fp2HL47btWD
4y/qUCGE1Ao+S3umJc1IVjvepQBwLLppQ7dBeQ/s5ikZDsq5K+LooFX5l8XtxiSTZX8qUB8icU+L
RBHqyzSpFY9a2oDTpeXRH1ptvyRAR39pUy87JnXT7rqm6n7oYQTyyWJTVbH31FVR/tK30Zm7uHy2
gH7/EmeWgxSYXhxImY3AhhobdLQlQ4Hi/jGKHs0MAWmlHD7dyd5sJjBKVGl5iJB6RxIeRbhVwk8u
Cvm/4IbAfUwS85sx6en3qEn0fd0mbEvL2EAtXZpX+UNnDID16MyVpcwKVHGcTI6sNR3X0R2C/lEj
wg4m2nPO3HJOHZ60j11ddah7St1LyEDWQrICAN2PwJ1GJlIi609LUowMzyegTb1lymJgVXSsRfLG
VKEnFXOGZQwuTZvKRo1pdHw8/mtrTZWgZBWKHlQcDLmwfCqlhW4XuJJ6dhpRC+Jt5zAUcTGgGQ0V
Bf39LvloIm8RooHiMlBxE7Pxv1sNSTjEp/5zKToO2Ckj7/BogiJhcXKqkqIqVrN17HxMU2Sd9/VQ
vnI3cQ8FGKk2qYL4MkKn3bQVsuexWuIm52czyfZaFl74mn9jjixewy5Ce6ue/E0eLNQA3vYZIC9Z
u5EqAGlHjc8BQquptwGgGNaTl6JGitpi2GCI/eTxJzTnVyepBtLScCebPUiDPyC8diyWs1DFqlHQ
vchnF55aPrgD3H1kAnxz7eJhWKy8cYhOtoms51QO+nYWVgXuzYAK24l3g1uPeU5+s4U7AA1DA8rb
HvjQp3fZEpzUt9I5Oio1oxNFmddcfZDl08jGRE5C2dz4k5rWpJkdSUjeAW06/wito0lnnSERFiXI
fnYKA62NtOHRHQ0H/IbDw8zNSbLABjgJgHpOs0yOoAGJASK2aZQb+f6bW59L60QWZDsw7iIP63B0
2GIzGjyXOScgJz4sIrJVu5I7Gni0EzjU52ciPfooBU1PvgYd/qbGgGiuHomLnJSUpKYZKezSnnY2
j6M5Zb0oyHdZLr4JQHaRKEz3U54DCuBujyV8iifZEeXNqIn6eIrPHrTvnVvqtC5uQZGcXAIsH/xO
ZqFL+tQ6h7tPF0gHn2fxoi1qXgG2DjeE85dJUA47iXKqc6OuIKYwHq6uc5jvF1AvhNYoL2g3KAJO
waqLMzcga8we3+ZHry2gpTuLxYT8Sitha1uC9Zm+vCL0Ga4y8O3uaUkDfdMFoI1apV6KlLz69iu4
zU9dXnFgM/RXxwsnsGk42XUZXJagRCPSgv0io9noyAEFY+BFXhR9J/KrPiX5dojTAKQDWJKWFGWL
lzzPAVHTnYdA1QrKqfOvd/JJs+zzlI+bJQbr8f0O4NYnawrLBwo7xSez7MXVCsv60vNgI4I2uILY
ObjSLGibcYuLQrYetX7KQPunPeMnnvzFrpTVdKor7xyZr5ZopoH7lUQWEC1OYN4MAKN2WQa9tYFB
oguGW3qczvakARmMewhRJBFk9rtxVNghLqXL7n0NkLZ3P/Jwp/bPsgdgpK4DgR4Mu+a2jIDVis7C
8tzhMW4fLacrzrR2soatUb6or1HfW5wXRaszOC9rUnvA/vQtU1uX4QSYWtRE5RvbKQHo3HnIIQZy
xK0OirFO7VTo3oGmNHixqR0TietAZdiwAIY0XUxohvq0jxBml1Z8vegXc6tn0CSg9UOxlXUkk9n6
xp2kE7430LusPhG5z1aD+gwkHCftcYwcfNOQ4bIFQzmpd6D1/FOFONLoqJfbZxwHFaZVPV5eB8c5
0cC0xPWF8UpK4IfXaAXCf0p0BSsTaYQf01kntKDYhabxD6ntbpyAzaQsJ9fa9jl+QWaSVmdbDerF
ZB5aHBnduOz9O3mFmuwbs9lByQaU0a5Cx23p7eZ8FxMoTpe2DdKDyzPrJNFPjwY9He92Edh8T2AZ
xJt22PukoGGxo2WGejXAriq/O7UlCjQzjXW1JgXFm0PfGS7OZLMsa/w9CyRN0Jr+y6e6iUIepCe3
DAUDm0kXZytEsXUn+vF7jJ5gYF83gx+38fjdqF4lK8RrAsy+sydqgT4IiJGeerfi+G97noDxsZYu
zst2LaMfoGHtAYYJSIwg4/UzL3Anq+RWC5QO4BaAplAts6w427wcn9Owrx4EklKrEIxmP8Qoik2a
gj6TR632PTVmcVWz2O/sYNiQFa/MGpRvVgmA2q5a654tz+PYf52CHJ01XdIAmwsDyWkQaJC8WZJM
C3AiV+/ji9m/2joVcIjrBpyEaisaaAfa63eyLh+SQzslT/8a8u4jFYOmb5E07FaLAuxp+SYTOP5O
zyUoinyA8ycnGuouwLO27ZMTzQCybh4ckAGTMmg/zGjZBlVToAwewjs3kv3OZbFLmCXfnQcw6Bzs
Mp43uYu3LAE7vAsYmI21RvP8rq89n2ajWtKsxlMR4G9qPU/v9OTDK+/WW0MaaZXolbm5U5CxYeKk
DgT3jw3J5m45b/Xv5jd6PgAtRQNc/Bb1/SARwjXwqlDE0R31FQCiFGdm1qLtgKQRCgXm2az/7TpX
kZrKBAENuafU0xDqioSaHCieB4pAv3cOgnFksLk2HFsJbCpH2gD+Adl0eGncHm9qn5rZkDRG4YF4
wABvFPmQjAbQtEMh8iDdx/GYrJIGze8hvlVREx3G7l5nxbECBPep8ToTzaxW8D9qXokvTRSgjikd
0ZtZy24Xq1fz5UyDaoJ4PYJzdX5nXxRAjQ7XaLPVZoVoJMqyY8sN8KStzF0RFhLg7gDbA4fudwCd
B0/Id6FeRWT4Qq+YvqYlKTiKWACR4Lg7O2XebIdvgLegmuoTmZFcDuegqeInWiTpaJ2NKrgONUNn
1pQnbC/KCZidahcy0TSz2RiBl8xh464sUNE95iBb064B4FFAaoXuBfwSum2fOu62UshvIO0A/orp
PbOCWc8k+rQvlIEt2a09ktjA8hxB1qiCfdrzOKgfaEX2holftujnLQo+GLTFmCpob+7118QeJTKt
bYCOksbdWENqosqqn/QTDYByME5IxPbrhmXOelHcGMraTMINqW6ki5OGvvCT2XnoXopH4DzWJcB8
dTRdXZq6My8dcJRXlvBKNAbZoNn6VNASt7zOOSifaUH2ixXNgmiIdvg7AVKwGfw51RPb0fXhQiAy
U4ss15DEPMKDwS89Zh2WW8jZbvErFNUBB/w5wbTziuGOzkHxEYphFIz7zXQwh2oTpR5bETS7Fo/C
PpOXVk7DGon/FBlXgPXgOKVo3kBxG5yQAAB0I0316JGnQNAmpSVAhrpZ7GiG3iUUWHz6wqGU+Gdr
8jTbIcM6FPsKpFKXVCsfsryWAHTLgLuFnBL6M8dm25sm8KINpzmwor2dxU3czrLwc3ZnN/7q2+st
Xiny7mc1aSBLyMwAJ3ANmUevBduZ1nu/rGtHJY5EjqI9so87c42OO2LlKDlSrDVuEWnFqgG3XEmU
beclt5EdnIDNCigWVI3EIao9C9Eeia0jB3Ks3zphs5rJOxTgJDBgwTiLt4VAoVHGDOdOCkcWvdbO
4Yj7o5gGcPZx/OtUMmFHFBV9r9HVzVdRnniAba29dSYqbTsqsCBNDaQYKm2HvhUHUGb2u+jTnwwW
+RKDFM2Ek8c7vaY3VJ1P7bXU6CrycAI/UpF9i3q73pPsrjeWlqRY3EimvEYtlPs7+U07Ltlxrl06
FFkdKIjHq29GrVhsVGPvbEvTJYoR4miUyQFJ/5uGOSEMVdsTHqkFjoabpjpau/fdcnPn3KKjmQqU
51V4nDvqZhuu+vNAlI2ct2K6/+8mfP4/ZFWuAbQeHfelQO2xPeOuBb8Sld6jSjD6UhI7OeoFx23o
6f+U9WC9qQlSn9ZbYlr/IKNrv6TaMG5AuZMf8e5gfokGKwPuEYDum7q+hkM0fJsap9qxvt5XVVmu
F4jRGQgHF4LvkKNOXDubJhKACv8VWucOkHSxC8BgutXx1F53Hgd6fuO5u6px8weLSMJpyi2wDll6
965B2QT68pQNVy3ncQ2ArNgaUGEQdRvi1k3xmD07YHWIFMfvzOVbvdae4X2hhZGhncMIK+7TEh00
7Q7ldWJb6MBsKTpw4Qhd5o9VyeWuGdE7h8oA5C9CDZgUJQiGDMNqcF3m1pf//s059h24iw6kJpDY
eGDEdT1crtzRjFUxLxJccgMFvTDcc89wMQMG8nKXATT6tcwYmoLQyGOmElC1rgGaNqCpAO6WuygH
lvzLTNqVgxflhErWLy3VKBhT6J46Wz5FqRE+ehFKz2lm1BM6MqiVCoDqj64aSGGj7skC4I/XISe7
CgT26Xmdr0npNGOKf4kqfrWBcoL7OLUEHi/zK6d9ClQQ3kqkjsCpukKh+vAIvJBmz7uOrVwbtLQr
AOvwa9IdSRmoK/VQXaBrhQ2mKFS6HmYzcpM9fiHAjABHQhRL58rZ7Lb4GsrNzqvmwLsS0eum8P4f
UAtPu8fc0fHLsFxN0zyXe0BTvvsP5SJ9xQqAdjznTdIdYvWGz9sag7TACjBP1XrR2Il6z0uLIykX
OS0tD+g4q8UN3NVYA1AZ4zxfdPMWhQ54g8TUUKD2ufmtF9nb6iP8PorpeiLekUGJuvN9zOr5J0Bb
gnV0a9vPJiO4Stx/PqVx9zMVafWj7ftsa9SopqZlhJvkAHD/vRnmvtYzkEQpK/BFpuiAjdg1rC2x
eCeVAdIv5V1z1OoEHl7vcaOvr6Yo9PaEwT1DdTdhfmSji6O1qsNeFCAlQKYw18+LvDAtlIo3ntyQ
jAZWT0CEbHFJr2eoACfZvI+H4vzFTuAq/5hNOEgs6OOkzTV5dG1POy/ySu1TZmBVXODHOyOoaB/g
3GAf+pwDrsNXY5e/79NUz+DcrR5CHZlIha/yMzb4s+oCeXHTVB4z5Cp2mu5mbzL5k/SNjQ40PRif
Wht/Vwp8JlSDrDNjbbiavSdZGhriqiyIQYVElbLAn+y7BdNCoME27WGY0mmV2i54kIi40mz/xhbj
40xbiTzdJfTGB6tXRJiuGNke/TxoF0f56MyHaWUh4F9zVuxmLktFaNkw459kZKafqhXJP8LOEhPP
/yQeHpYwqCN8Dz1vrOIvoZc4v4YmOd7NEx2EiW7cgXDFoZFZKOkFJ0cTnZv42MSxfp5Fs7ptLO1M
A86J0bmvjrQobYC74F3Q2HI3FucenVFRDLxDHKVTXC8qkZrZn7M7WYD0wcmTwD/5sFoMSGa1nfau
pvVYl42fgbKQ9YZ3kFOvvdWAMImDsX4r225a46LCfBRVnB0kAwasizb5awh82Q3aH8R33La86GOJ
RtscTHZgQhH7Ho0QQF3QnK+TLJwdepW0beZG/OvIjHaH1rlg1kobuLUNG8sdC2CMiz57W5eWtiPf
gOHafrT7YWMDbcYQYXYxS0NcmsSy0IOqpiScGstdS7w8bsyoymYZaas6hSHZtG6wB5lQ6msqzBJr
nim3npfNwczs50VJ4ZqpN9+DoBQfKPL1uv1zBCPotkFy5KolMgAnT66/FlPOcE3bmVca0tFor7hI
nw3ItkVB/HHi1k9TGp6zIrNJWGILtJh8cyNsWlyJskimB7JBdO8iTDRNpJm7KfJw8AXP869mx3zq
hsnG0N2gdHMAEI6Wf82QRjHxSndC+1Kx8aScNqOZeaciCpxHiVKSlQTW2B/hMH3XphI1AK2mHdF0
l+ymrs3evA7V98qAPCf81LMnG/GdhTrSGLW3w3fwFrqzZ4T3wV1s4PmgPMmAPMs2aXcW4DpdiSLl
VSYZGo7K8tiOWfRIg1miCpkDv66WQuZbE60cgLIFicFiQjO8m6gEo/6ABysiSRnl+xG02SDbnYCz
O9sU2h/1JIxjp3DvSCQq0Z8aJ7iQaP4UIrHtNdBDOAoyP+yCkKc4Nlh1aBycAmi39eQwtnYaVzvV
utBPFkcaagUsP3RjlUpAUtI7ZbJNjb49LqLZ+n49e5OUQohcfGkVijmJJhBlb1HLggMSB1KIqYbK
Kd31CFal9SJDybs80fA7maZgRVBCc6pDHuzRNzSWczzyWIJOHCnURfbf8Ui7GNO+d8s0mb6n+FY6
l2WCp9/kCB0QRa52xkk28bPM29KK5GY/arOSZJoyo1mrJ6kPCK5tYA+rONq5AhwfJd5lTkOaRvOM
ZI5S0MzwgrhY3al/53In4+ioK1al7VbreNT1NakpIsWauJbgrR9M1bjkbE40eIo+G9DOumrCh5DW
TAmX5WKN/HqKApgk3ZAdOsdMv8Qh+g1vP3+aUdQ/SzPA/wS0iwLbvMq+g9MbFZgWUlqeBQprIVCU
Fo/OFwdl4PtkSgUopQPz0XJRuJ0UfffnwB51vXX+ItMGxQI3ppyX1myaiuje1EiBAJSA2jgzTLFC
biDGU12PgFGCEiSalSAh2LKhYOs7Bfg7raNT8ReyBQhqZqFsBr6G94oW5+Ayi8a4fwDN5+QPQMK+
2YFMlx2yFrdqi4xmtIMYvZdFvnwu7GIALfZCOm6L3Frd/QyZjMJ1kINXeleVYGgBoNRF9dv6BG5E
yEijgkeiWSD4rFxEi1n94Ummi5xsfw1LylIAFoVmn8oZe2lx/Qy5iBZX5TWNQeh3GipocY+YnfGl
h059hpKbQgFA9xa/orctfZE8rtDVBrQEkgPX6FoOzXDBHZ23RnVhdQoTVeBB0/s1IaneYLHS2g24
trWAHoxGRNSQkM8CuUqyGZvVddr0aNnJNkw7Q/tKfjW66lfgNEnio2VGf6C6ZUjjdRMjO0HHmQGF
aOdQZ2uB6ml/Pv/QUWjRchlr7cr1vNlmPkLJz9MRRQCIJ9ubXemCvy2SuyEpzdccEAMgfo2rSzwZ
5uuE1Cuuv19jV+J3gbLFFVm5cRnuf+dEWlzB/M4pUE6G2mmycG5v3b5HafYHMr9EZaXvBMV2II4R
UgS6AuonjY3Gm0RlElKvasM9R8YfMFAAdJcODlpx0vo0o0GmDP8NlzXNEmVYg0wQfUnJtC+8hO/J
b5bdTMn8LmRmDI1/H3dez+McZXGV0gWZ473Hok8jF3n+KPc2WSqDh9o0HllpAINWBra5IhmgZ9GC
U5rZbEKyWQGgitNQDP4iGqTPMjCWoL6gCdaTItMsSiNAzhYod+gGT0A/G4b9qSIh6YlxU5SBDNak
0qPc3hhj1D2YWb/PoyIKV4Ze4iWLBWgdK6c1/qcA6s1CF7kRGDxGdfyjGxVo0bZBsZWaIDIpQyc4
BnGQ+ZNt3w6/k0m04qITQ3+3o+XiRoo7mYfTD2owkCK6U5Db3R6LybxHYZwDZrMdAOdrPzGS2jeR
ghQrWs9TGfHKL3CAECsyWExpucg4a1JtTWot0pL36RyErO6D3FgZnbfvC2ajVoGHj8BtLI7Ik4WA
plVnJyWjITUTfBNUWr+v6WynFC4r0acc6yuHzmyNUmSmDaS1BtBtFADN6MjU9NPkh5EVn0PBULGB
a+Ur8lZXvNnrP+zaGFEQyLKnphm6fZ2JwdfGVFyATjptdSDrvSTcwbMjz+0/wRSBLzU09Fla/2x0
4T8SxbsHtOShnLTluIFCE9Sfk+iS47wkDYiUfib5WN3KEsAi13Y+HBOvn3BxpUCFPVe+unVhoacM
8UgU483u2gj5dbJr9u5PMq9rn2U8Zj7Z0gD2HgnmJvOpzngzy4sq9/87D2fYKqNzQ42K3JkJjGVU
aloeQBVd5y4RJ6I4H2r8gz451bcuSdIHzcorP47Q+R2Xsv6S1uAC4QAm/wO3tWiqBB+iCINvsirb
V3dIM1wypjj95lq3SkGocLZibepWQY7W5dQWbySj4cZmnlbaj9aengO8xKNrFHzLuK86Aple/4ZX
/uhQOI7c4yzrvrZdhtcMRbmM27k1XmGCc47Gv6sLKAzAMZuKB7XYpyk419eJzUffDafRN4tq9Ke4
NLqDo9YkpAFl3i7QWJtrx8383QXlxlWGbwYYtllQ21sKxCXuVddeH4pt3Fvgvmhbecrr5qEyHXbV
kdPGqwRgpDdoMum2OK0F2bbO9PUUBM4FFI4MVZsCf/EeiMTxBStXs0k/VgDeC5GUoDhko1cByAyA
5N5mjYk6B8WipwVdty2TMV7rrgn+cjWQYrYpUHq9sqpA7hb1YkOzugrxyd3idCenpTc0mV/3zpFi
kogGQayC6BjXtmU1MCRgP/ZdbGhWGKjJRxoH7YzKpO56/dj06V8uVywKfWPjxbsG694EKmyBR+5L
FAbFKgFh6t8oMOJx1v6FxiMTxJ1RfSrQ7c3EetLwVejh5X5YodUA939F74JNOzA74NwwCQSdsrmo
Qv4t7pGKtVdOzSVMTS0DezQ6GdDp8TXowYLqM5BbniPdn1dTWvwVx9GPyotTZIUMsP54yXiVJdpk
gm6In2INyFKeyTRcC8h0E7R2+QLMvm4tgFLyzXJagE/V3nRhdufsRhY0+zY3TOCt6uNh0OPyBEBZ
5whqNe9YiiI7JU6iH9pC/B0aXbsCWEjhL4OW5+hUBBaltl2E+PNPisOyphmSIcO0pik53akXmYV2
UzHvk1tBIlaL6j7QjenN9MZrnt67LQFvPvk8XVQ3n3f5qDe73EwT+nnJ9WbDG4ObKcVadknrKX7/
p1qEN1vfeN78WL/9QEtkNE65x/9+vFrG/+Cj43JDN7jtWeAK9BxD+xXEPnGy3gZ3Sf2Fd5Yq5GTp
w4Akw4PkDBxNABLcdGppD2VjbOwqFzs+gAUVj+sJHOxKRfrKTsoD6/Q/KIJVFa2x8TLd8icH5bLo
ywRZrIrd5xbKjzIPEDjbvrf/thQ8hGZYj1zWkW+oFYtTC5dOmDVFNuyFO1aoWg7wX400ZFMazqOB
exJ/VpAs6Jph70w4HhW8Ren9Z+i2+AZ8BC/JLno9bXpHT3+MXulsi7qe/BoISk9FCkSYSTPDP8M4
8XkcGwAZALtzaAX6EV9N1Zcw5MVsUYzhI853xbfaMXNAx4gEuS6jQTWGdRw50nEEg7UMBJfFynS8
MCNGo8TgnEhJcgB/Ap0WpC7dxdtaVg3wV5KTRZd4qIfgO2fCY0WPzcHb4CoNQL+jbHe41gdMGihT
zRVPPLbvvDBTd/1oslQH2mXw4jfZCedCkvrTgCLl2dTuFlOaVRN4WynavCUJHe3HEgQMSl81PXhx
q9J6EHjyPfDoWvWDe3GUZBEDGx414AWgtW5kyp7sRjk7UQQa0C1nPYwAut0kyolklpl+b8ZcHElJ
IjjWde5eaAHubtdP4+JEK9oxrAEIRuatGTBjRZravN+NPhPtpo4j825kSoqPjxhFQY9u1SxNUTEZ
4oppEukM25nm7h9Z24FrQYFyemFbPoEmlxY0AOwQaE0DIA4XWdkAM0LXJyTC/yVOjOazax0jx6mQ
bTgaVkAD+mDrTvuAxHX3UNVaczQa/txqpquvSEuDXpf5NrXQpUR2eL/5UOuah+NkZEegjv+IFTUS
F0CuK7Y2LlRP4O1VWIONl9QbPQTIJi1nvMBMQQfSWi+BtCFtAUhPZT1jCBZKPU9JSoODb9Mby5tA
utYBq8iS+8WYNqDYXYsOLRTICgCNmm/0koyMFYDG6vlSgSR3b9r0zk2yGsfhT1MSLy/cBXDni03m
rUzxdzQlOt7nh6LRzlwAhUuU7yVgVAw2jdw+0/d3YAz2yitrUMubWYpmOCgAHLPtqhIYnaOs0Mg/
aSeql6/wnPcLh3+n1VxXb3rGjwLlp8jyWFWNLnqUaL+INc0NJYiL6FUXo3vRnaB/CSQA82wpxkNe
pYcSCb2rVaEEXUuyRwOgs4DmAgkVCNZSa2dnYNyUCWg9cfVrGr37RJJRG4w9EJemNS0rZSAs/YfR
ifhMIkPP5dnIolceTWa2Lq3WWnfG1O5Ji94ufWtOk7vOXBbtTaCqzdXqnqo6X0rP5zr2RsOjk+X2
4b4ynerRlwiLHylomCNYmnjS49A+5F7803RRXpMqrlreg/pZL4HGSstYyWp7XPdZWj4O2QBe4M4u
joB4MsFQAiXJsgpcg01SDEcACzIc2YdoJVpR+TT0cfs+s+VQCOQiP9aLTfJpvbi0ODshm6E0d+rF
Zong2m7pT0NibEdu5Ue3CNCCNGrNOsT1XrSOKrQe36xlLbN9K/oGABVKv6yLfqyfLFnKpyUGEGfq
J2lWKc6GYNRjAoQZrTN9BVAzcrGdOwH0z8rf4in7Ap6d5jkTen22MoW/p+T4WP8wcEM+hbmXPNQ4
w65I3ji4UhJ4k7mCZAJvBFWL+m40pb+N+D2gO8rrL5pw2FNlhD+tqM/P/30G0XGvev+Oh/t8x8Gd
vqs5JrfumSp0R2FKOKL9MtQS12WcM79Uw2BYQb6a1y1aItEUscu8kfkkstASna/u17PPrJvno53+
H2Vf1t2m7r39iVgLEOMtxrOdOEnbDDesNm2ZBGJG8On/jzZtnOb0nN/73rCkrS3hpjZoeAYIeL91
oxIfPPRd2ulWvWHJ6/gfuiyj0U2p98c6tVCff96dRh/r/ivMCrqNBu+JTRw1caB5vQHlXmi9/ioW
ZRWfKUqX3hfaxresL2lj4qTGUva0BhQ94zMVO0egZ1Jk/nYushvqwqs+bu6W3hWOmydn2CxAq6He
ewWT8AEqgFr5XSNcFjZKX+w+LbDYLIw1RArEjsXN9CT75lA1Qn+AfJa4HRL8CChOac1b2qS1BxO8
lQdMh96nMTNfWbqOLWB6iuYWeCl+XZ0s9bDNFOg2URdthDC9isMOs92ZQL5DwALffJHDMJt5bhx0
BJ2hOrTE42D5oVzrlE6/DMOsfvWhKjVQDNCqOKDf0nVsGouq1FAXsO+bxh+mOQ0bG5t2D2nTi7sc
WwUDc6BFkoydHtpQJtyQk1muWo1iBPQyRWumWqlv7OJULa+7o23W8QNjebqbJBxSqRqZZgwUQnsU
nYOXusqQU9Lv3NGsVtRIMXdIbwqbaWcKgeti7/D2glsJDTlaKwkuilEY5apyS/kIyJW5jnsQZuPK
kI/wPcYRBc/6G8vB/gi+PGsxx3sGfNETiI58Y2ayPPhN2txBUm7G/yq+Ev9vGTx2kt3UavqpBLgi
b6fiKYMm49qsBlCdMq89gUDVrEE7Hh5Tod9ZSlTZ42JJTY02WZeSv0/FM3tJrZSoskrtISY8sf4R
OGdj4zjNmKzScrJWH+uJFKAEJ9VBw+RsBfVy886cYmcbm+4MwQovBz29KEJI5ufPOIA4V45r/Rgg
IVybff1iTpa1qmyRXjKN+bu+tfudkSr9rtgbVi3I/1+5522apit2DrZIwrgB1yMx7QQuNaVR7R1e
7ChmK04VlZgqUVUnBhYF6eIM8TcGy4ANpVBIAlQA6Xwo8MITDYQr6PDte/V8J50aGem/Y/T1v9ap
mRIpBp3OHNafnndO3R6biuvB1iGCN0bqK9DxW/hAsgfI1+9N9ZuOM7feCa2aAUnw5RPAA2D7jOm7
NEulRekfaXC0AAxxStcxXpy7SYfITMpc97NrCXvnmNj6nHXhfU4h3Ys/iZQhFDy8z53GjS3mhlFY
T4b3We/gbtNXol1TXz3P9Y3dDs6a+pZxA7oFDIY21FoITEPauoBzneprO5ja+gDkbqkVTD0nnEao
IlO18SFY6ejAnXF/qNassrVVl3U4XrVSBVZQJ62mof8uVnOhyLzqwFVoBkyzI21H6ZS49PnYneqZ
YtBlYM/giBPq7JmCRfO3S8pYucG5ShJMCjRNDawFeehdnYLg37QBmV2R5BErx81g2sYt1WDL129r
WFWscikhN6lau7dWqVphoOm/s8gS6bCpJbycrv2ZysB+M55Lb6Nz5sUPbT6+7//n/clwK7VSe1OB
I+gJfQt8Yv+YDCXAOtAVwRnl3D3W/GzHUfulqOfptpDaV4p2FiR9zMyxQqqCpZtBsC1z9kufdL6X
Qx9d5rJ1PllQn6aRc99dJV3cinxf2DBxUA4+ZdX8uog2w2mbC4+mawPWgZDporo2dBD5onRpil+Z
hZvkp2s6VSnlGotrGxZoHFOiqbGeiQlWmPAoyIqo3FLV8/p70SvxQ3u0LyqLWGU+tIffZSVOu2RN
iWdfYI+zjEVZXoaNgdT3p6e3rLexpGKo0R0pi6r/zKLOpZfcygm2eAq2f/2i0dfrb7GhAOqWNTkc
nN6+lfQlXb6vFGzpq3tt93y3x1Yi3i007JKZcsbBbYCV4AgiwgOQ4vfAr7OzSPT5ASoBWP4lhRNS
Yze79mUo5zDpwXkFP7TXoRGL9zC1jgkQfVhuxasxUaAPltfAjnG4NqqhbEjLhzM4A1tKrnPbPhXO
+LwMpW7bVrl1tp3y32+7NKqMHoc1727tlh48+SZNW/4RdAd1+0FASt6u8v5AXf/2GYZqfqZ8V437
9s/3xiq9EbG57xUPQ7Zuf6RSq6r/HRsTCJlgggkas+r2/9X3b/eoWvwOqrwo1x9u7hBdhLrUngTA
UuvAQ3UzTJvcLr1gnyy5xybAQ2F5ztMMw0ocx83VVgoPsjx1mWNp67NN7uIRqmNxek8X4I7hnm6l
2a5LM4BA2jo5MAj8nytrTu6bBCaEFqyCG1WjEHaBsCbMIws64xiEp4MGWl+Vhn68KzMHKp32UG+t
MXNfq6H7IXDU8TQVrcCxmDc9aD4+R8nL+pZ1ttwmINccRwN0TjmDSdIBH3PjOXhx9Lwr7lsba+a+
aNwvmdThymHE2bdZ+qcGXhpx8L/uJyIxP6RFmq+7tG7C1O6hwKzgBlE747FHRThmvEKHk298x62O
dKE4lViZ/M67NlPJfctexmpZKtcVtEdwAmatDJHwi2PCET2G+8QOmL7q0pfMXPW1aF/g8LjH287/
Ier5VDeWfHZcHCwlMoY/H7Zn9vo8wnNYT+JtM5YbHNjDXFpdDEUaGWzNXOd952Le9EfDnKcvEAB0
cYb1O96MUXT6c4xIbUImfleFY5nIM4dSwHlSJY/DNK7qre84IbfGkGKUkvjGvNW5+52PUQaLtbdu
bYU9EbtVhAt0VRnU1g810q6j+8BS0sB0r2s8lRMItdfR1SehlNI1QDN6+zzUo6R7X0d465ZHDXSz
sOydgGHGjdTH8Kexsg9vAyzj5bpXrhpMKVaxB6cu3bEeqw4ConpmRxd3GKvbGLwIqlEc39roYtrj
xjdg/gO9N1cLsGJJgeUzzT3l0cXBc23FdFihdG2JHF4W9QYLBnd1zUnHad7LWcugm4W7UYMJI/Gz
H/mbpUbjm24ZGJnsbunm9DFqnjza2RwflzSvnXaWDqOYfIStYDC4Eb8prXuY13N8R+L3F02W+97r
5+OHuJeDclZlDPMr1aG0ex0KCW7FQzH40AN5G4UGBZrL2TRx6gTXBgj1jduuiKzzbAAdPZdWdsN1
azwnItdWWZezb7r13bea6KVxDLF2m6g4QjDEhH1sZgbTaJjfANU9Ze1gf+GSFdsI2mg4rSrFJ50N
z4kaQWgNlJslh2eLzMY9uPUQyO8G/gSF/G011T+xKLlnUEi6pHVvXbLBkau5NedNrKoUk9KYtnzG
RsggbetCyZpRD+c6y7dUYzYAu8bIIDvLh+gA6tOvy+Qzu1QEquhALdZbM1XNZoq36WRdPnQD0Pdf
RplTMOvBSMRd3hWXwUqceWNn64+u1CKpExULGd9lOHveUJ7OxA9v5nIdR9NwAD1pOLjqAqdLLA2o
CBsNFKk9oyJlUZ3aqXTtvuRcm6/Z71qWMd/d6Xpn6vnxRtfhqOSw+Qf8b50I2rup5ayv5N+FLzx2
3ApsnOouLaViEr8jDeeWH5+vOQuTmIKJUYE7/O/t1xtRicZgb/e5thoz1FotGCms6g5ki2rCtw/+
28meCyPbskwvvrg+ZKzirHj9z4xJm/mSMVXNZwuvoF2d+xANmNrhxXD9e9Mbhocs7qKjDx3sEJCQ
4YXN7ZfW0r37uMZS27Ube0XxKucvU5vV93CL9E6to8kVjTM77Xdhu+wujyB5X8L0d4kbwoZidlHy
u8mYn0FtKgIoeTYHurhvpb/F3NLq8f1ROXlevf6PnUDD+cdGoOV4pgVqru6Z+GQf3JozsI78aOr9
O8wGupPftNkZXkPZmUoQsPpVKoAN5XCm3VH8X9NM8cqnBnJ2agius3YMvMLMoAuNgQRv2kNX47xB
1a7xD6MZIFlvRWv8XNJgyjkGlHLtZjiZHpYldDc/NFyrVDLUt7dIZn397rPA3KpcAQxXhZ40qy0D
tT5crAZg0L7OpHqhm5285/DvrA37SBcj1sZ9oVVrAy4vS4jbDfy1qTUv7AJCJG9NIo27Y2qEjAFO
FLRVPB15V474pqgiXRLRJ9vS0D7NQ/UrRPE6sraJbaSHBvMSCAAxuz53mq4BISyWGoWkBjZWWGFW
By5w8wNv+X7L4bd3pta21yFISXUGoyGYKcNIbBlQirzZZhkEOKKpep26orodeCEed8yNq8ccr7vb
LDJfx3EWj1ZXxnsHEu4wvUJjzUyQRYcy2VO1Yf+Du2m4HymAJnYFTEfXDVwAPfp4NO5LvehTAEDv
OBR5g77tOweIwjI72Lr1ucoz/XaJAbWUbGUtIPaXQsF73SW5HrqZY4SlkY57LwcHFmwCi08rG3q7
F7isOrcpHr1lZGBfYwB+RNMkjn5UI12ExtILi0YINg7gbb/FWQQQDs/w5KHYnMDgO8CZTxsUU1rv
rolNVbBTxNg2KtQ9HDApA5GbUArBVB4ojvJLHKcoCU98gfZ1tiogFP0lSXwci7my/YKZ13efNSHp
KC87UkNRhTYgQXAzxC4VNUgVgxufttbo9AKHglVomQ3Me2jXamySX30onTSXr7EP44Czpq0pD+gU
ezU4Rb12ykKeawEQcO9GdYhD3/H87iJGuVQpBZtzdWipHpRCfecRR/tB1xm/RvDd3BnfjUMdIfH0
R8dBx/S0UYNHrRavNN8o2nRbY5EB3QgIQGCXJwpGJiBFBajlrYa1Ai7S31k4EaQ4XSieVAK/tkbf
c1PzrMCLyvRkGP6PxLDAK9GqbGflpg5Vw0a/EVgV33giZccomzcf4lSNLPwTodc9hNSBLp3qSqXY
NMAs16OjPoLDB5eUFMzGJILObDJpsHwU3iYBZjIo3RJVdSngcDQrKwXtvESp+K4Ju3nQRU8BQqDg
mJlTIEYw5TRAme/bGv4XENKTB0BWjfvBG4AGmaC+2uZzsWo6SNi3PgjxS93h9aqz4uFCfUeJzcMa
kvZBXec4pORm8z+gg+4/XiamCR1WnQE86DmmZ394mWA/ADoeZWFf7GmS0MkdYIpzIsdPP+ra0ATi
FjvmUL0QjWnDbLXMMJ2E4gXFBivelICZAvHPJnTO5LA3cDy1J8tIsq7sGGOQgpOvZC1JcSqBEA0R
QT1K4BI3Oww7gjALgao15FUMaDZu6mz89k4xZRFSIQkWT5HRqUSXRVzlWr/mlFj7QigWwLpUyy6z
coNLNe3GTOv8YqhajBq1mXbHPmsOCA2pni1tqtZalr313Gxeabnj4xmljbCubgDNKJps3TiW/FSW
rhngCdh9FXZ9mnvsmEJ/GPY86fATOhaPrITxSaTj7BJTof5eM6J8M8tKOxlpk+3+e2ZgfeT9mqbp
eJ7j+KD+wnHK/fB/CR0T8L66aLgrnR7HOUEiI1AEBmMdeVkPqwXu7ovYb2AdWTa3vGJzaNgF/+Lb
Gg98v62+G16/GuDaEgcMorlCptPXRAgnMBvpPMQG9puNSf/munAh0r0MsHvfZxAMzXo8dqbROeHn
09ZhXib4VsTiYDmiAqDULZzTkgQp/QEyjdh/1Eb/q0itNc+5eI57htd91kUH39TaC85SAdPTsEde
5XIIF6x9o1j72IeRpzrZvIPfM/fLf/8VmfnPV5rlWkzH7rzt6uDLfaBP+7GM56ax0rs2g0JVW0PY
tXflfSQKAK/tuLv1x14eWz6/Tk73ajsW+wllZwF5giJ77bw4e6wiLL0jq81vx1r3d06hRzvptdmt
7lUydOAI+ziiK/7cfuBCGWcX6d6rZpv9s5H4kCToEn9fN675NPib3hH9Mx9FsveHul9TVs7l5240
OSY8JkxYTfggFdKRN7GVYC9f6DN4D2kVln5Vfipg4XlTVf1dO/rFJ5bJ4lPt6etOavEd1Ryuc2z0
sn7fqwwfj+Sti52dkDpos4DRi2jvaDDq4NoKgg2NJvin4LmtsEq6LZqbAuQpsPfZgiUibJGRVGU4
Ck9/hxyiBg1KVaqDl26nCY87x7bzO8wM8ruc66HE2x9+ap6MV3WeXzIOlDg18r7P74oY/he6iT0a
LNOQovlZFJggzW0z1Uw5jjuAUhj5+Ya18xRjt2LGoUrkKX8C5NDtTA+CNJ7P+tUyjoc51y5KBHS5
VA7dcNKb6ACdk6fl0yRzV53bogHZsJeXX6Llee7trKrGcUcjMBPpTeiJG3Z0U6kaha6Xv8WWvm/d
QAeLjo7HoyNLdX0jHM0NMm76n1MxrKyqglqb9Nheh85S2MFv+SmdAOoRYMufKa1KoAik4kmhsz2s
KvCVKOThCgEigNCC9bFcYK5NbfxKrbYcO2fjRmkOhnv1KFLzu4tZ313ZwyPdsES/ItapijMg8P4W
L7r4r/HIhXuDAbf6FYmZkrapzlL4ZMT57aKjCrUlcNyGSrEfMCMLprzxd3PiCbAfVJ1kU7UCWBsL
DkhLzE0SgW3zJg1Bb/0O8yntqRzZCb6K4oemzTcQeB6fioxDptfuAIZrvQSTfLvblGmtf4qlmQeQ
LsaC0TRf+nR0P/u8F0ETDf7r6KWhJEeiuk3gDZb6X2MfMOe5mPJPHJuR6yYS5rnTW4itDpHc+b6X
3mbA+ofe6Ih94TZPRQkgIwy4nWOmFAypRDEvFiDujjoDjvp3g1OYFXakVJelSJlUfzfOBNd7Z3Iq
PGXfEpsagExgWVYZLWoStQRq2ghLHSrSpSthAJgLB2xTvSmTsNWtR+jEdpt0nu2D7D37kNbcOVA1
FzBowzrpdz3TDNQHlbRkvvVJqIWC12aqdnaHbbj2uTVKf2eoxUg02695U5S3tBb5nvKoeEyxZXbr
+xAJURnmyGDEnrYypMUMy70pBLRcW1Y6HvpDCaj41X9yrBKberK6jUSOPfKz5cBTaTg4ZgpXlBjc
drpYum0AR13Hv+q5YkmVlUCQ2qsPmdeeH5qvDTQEVa/DziKaVv/9JvKtf7yJmAc0kZqdQR5FN/0P
L3QfYuE4/c6GuySNa5AAagfKMnC6/waRk7BWxjGSlZ+6wvUf5zqfwmy2NRgjmlu8wGJQ9XGxvPpF
QONo73LzV4jidgsmVWuOZfihgfdVfMCm0f2HuAfTnVvYKoXSh0UGjdGl+pol5g4AGCzzBPhBEcRc
nuD/3W9GYKC2VM1d+egbrX+xWNbfl65+k/hN/TQkQA3MvJjXVK2Tpgs8AMJvzD4ePuPRCQd4pLVw
FjpMfQ51xMmun2oJHn5eVc6RWu1sVWFq+9j1SQ8Z2WQ7ZPgCl2HqybsszbKtNCeYs0DCQD9mxXCT
QXnvUsCAfLn0MDQLHKMfd7UjuB8UxujvIZ/7jVKWWOJaL15TpRCMUSk5LCp3IDB1AVdjXQfkdn92
a5HvDE//lA4OYFqJdp86VnPu8ooD/cLdZy3Fzm3lQtMCe93TXZ7ZX5mZeM8xyFqhC4bYYZzxOPKg
ZFLPs/sM0Sx740XdBvCTceWYEBAaYugJdepCpZiD8eIY87D90EDJ1DrgJGhLPT4MANZQERRZim1o
zzL2qTnfdIp9ib+xceqVbAVVl9JQOUCn62J9jVFDq/KoRBfJpdyZcGxp1znEhe/HbK7vMdsT+8iH
pa/XTxAXlf04rBq9MLdL3S6GlVfCBY+yAXoddqK4QAEQnmbA5UJ612XAlHRJeTTixt4t1aGzxKnB
zgF0fFUS1ankRxxcH6+GC5dbK5lf1bxkJkY/7+oqmQOfGdo6Svj4JG13SwCffDZMLASH5K6us+Ew
Z3oTDD5EUTC5wP9gprk3kLw3sGODbQJY4qTfPMm3CQcUHueezbYFmGbny5J/Ec18ooR5iAuQzeEP
e+2Z6nH2AE4b1p8xFkEDS34abftUDjx6ivjQQFvRZveNC/lBgBaGM+u8Zq97Md9jX9E6W8XM1h00
OB4GF8qF9ljXzyn2I+oBiw7mfxpnc9oKII32ACmGdj+XT00MwMtcNdMWbMn2KcfRpe3p/dcB9J5Q
F0Zx1JPGAAwK+61N0X+VYmaBDsAo9jziYYX3L+ZpCrXVZVVihp4lsxu/gdwu8NSHdOB+eQTVrGuw
HUBtaVvHZthZ8uJ6gDLbCaQmYFmm+TjFSAucY2m3M4yVvw4wIFyNzOxvWhMi620BtC1IYeZXV5su
ZWRqnzgIovthFuXG1nz9xc1Omt2aXzMPEJCoW5WACUKFCL+rRbbfHbJ43Zi8DRJIgfQXauEDTIZf
nKjJjnnSIn8oS2fHZgO0LLx+VyNWHiMMv7ZYu85q49ZtDxPcyNvvegLlTA1qtKveyDuob/TceaB2
LMSQ2jvFpZ2LOChwMurIFAfHmW1/0sv5e8U9Dgcx7nwC8E+uqtjL90sjTnrXQJn4a5jKOJ8M5hX7
sm3Gla+S7VQT51kaeNOh5lpNfu9AToB6Ugj4kP++k+fjaU9j6f92JxothbLpv91pSeCADL39m2Ds
9N0GL4UzR9+YFbxKLXXRAFVcShHkNyGVqup0WerXpBlUyHfpYlr1U5u+i1Cvd1kQCV0timFZY39y
gKlcC2Xni6UNWAZ5/KWr3fjwZ5ynTPssMWP7W7yF9uiBVUm5Npr4FV9RLUicGs4TXoRRI+1JdFjn
+W0qT5mKQxkSjsNt+gwtpulv8WQa5H0LxNeS32P5YuDQFPA6PbHiVYE5eZDqAJj2MJ2FuI8Z841h
GdgPorox9v2pH0u83KgYk9NJJzm4s6LaUIyVOf/VzGcHg9hNCkXq9H2/pYHS6dKwqFnXMDMCixze
KRRbcsgKZbljMSdf4didb5fPQpkN9mBxM7BFtmUb3S9QIbyZ2hi8o4aARRSjC1cwpGv1XYyn23jU
2n0B8xVoPb60ImuwVvPbJw92SDMWiaDF1NYNnnwioLjVFWztmXW2K/Sme/IbFytq7JZ1XTtccBL/
FTvm3ZMwgbuIDCvaUKd6mJ+4nBx44JrVvTE5t1XfpsD/d+VGZHw+0sXLxmk34idBtaTGUW7eF0Bv
S5gvA1ZcIUBRKBuh7o3sV0cKlrUPvalBy8OlEwU91kLXnsbDW7za2gAmTmNQevzFmI3q1m5HA8eH
8EaCNACL1wNUZldcLwsYRqL5esESzsdara1gp9Na8ToWgxFmXTVAQqG14/UI7u5KQA82jNS5ZA4U
57b2ypMHnIq19uHxemBwXrHW1AwyGuhN2sfowKv4EyVQB0+62O4p5m4ddb691d12uNNd6yfcAOQL
53Gz0ietO5PGRF82IhyBjAmdxGtuJ+m+1HavfQGCLz14LSwzqNqBfb8G3ABcCBglfukZZAMiYYHJ
r5Ltmd8OflncTXPqf4YFrq2SaMAytl+oRgPaeumsqGrifH8ZkKpaBfE2eFMHNCiF1KACjJk7KQf/
c2nd0J3//JSjj1kbDfrhU1IV9qPZu0+pMxBJAHtcBrRADq6r+PHPT5kmc7TK02KASxKW51nZvY45
nze0Yqc1PsWp9D9isv7Y9dofz1z45Ng2Tgx8MUEzAsj23qiBdOwliDlTbB15LRNggH63anxUpn9F
poUrqxyq59F1rH3dRm5Y5039nPXVT8Bh8DZOp+mSVdEPDaK+z1XP/RATQ7an6g6Pxl9dhyjD+lR1
xXLgp91zeYH81LiH1Gu1wx/AOFwvMzDIh6oebGdNQfwkoY9PxaTTRQNDpN/5hgGIUNRhW1QfUgaB
hHbla9DNg8MskCZlILD1e/SUtUve4mdwwtMfWuxSN+JNzEFHqSe/3MrSbW7BKCx3EPvEdyKBUXCA
U/r2tqqLejdyaFokirovZ44WIe1uB7R8/itIvSk7A2kND+MsWBJpCDm6M6QDEpimjtjcqnLzjpdV
/Tj2I1CwMItOHcNZZ7rF9/B4eRfPZqCtAN/ge0fFZ6xhseidXriKU37vpPUBUBgvILXRDvjo1NTY
nvRIrwKkEx53OIVXMiJvKaRHynII2zPeYeYQgLUDpfcQwtXGFohyJ/QywwsxF+ouXcK6C2iQ7VnJ
4kV+CkN6avA6GC00haHvOGshCZgavAndFiaWqaxOXSEKvKFUcag66NE4OKOjmDWVaK7xZw3fZSbR
dAJte95Rs5gdsBNU54/Zg8f7FTaCyzAuXdyB2t8VqRN1NwSEACbzm6V1NvBm07Sy5qnfUXV2pwrM
a1sPqFoKBycQ3ovj2t39h3zMpu0HfXB/5SeFTFcA+9c4nZph177n/jTfxrmlQZE4uRXMn28pRBfP
AsjWA/8juMYoZTYdgHogwhVSw7Ubno5RgK+tv7nGCjWoLI3PPSRJD9eROin0WxOyFXDojm+uAzWp
451SbI1fQ1SKXcbhtM2+X4emuO1gX3M2mm5F1TkF0g+GXngcT9KellGohW7IBgVd6Kx+RzEaiz5h
NaV7FyKrp+vwnl5oNwlWX29/FsrkDsSJUmt695eioTV46mxxEjlDiAOcTb2J/UNWcICTQDD46szG
fhhTmDZCMWrVt/H8Pa20NGAa1CEMFxbFLgBAl8QDIWFsNYjb4ezh1JpdvUlMHJYIb6xXok7nZ71n
93U7jTHOcQMwgFJovThQmMgq5wkMxQkCAoZ9N2TC3DijC6fdaoA7lKy6rQZYykU2eRqWWGoZlSW3
xQAPG8scMyOgYiuLreNzcXwXy1XOBBFqvSqtI6U1SumJ4tj2rjY6/BiwqpxXvgfFYRwgTUFRtdqz
we2XSHbG65y1B+FOcxxgIwL7T7UF0+b4ZweZA2jWDMkhgg74azSULz4Wbi8d1PSAgk/MmwbcQ12R
fF2trICqSPugI4ouBXPabjf0Gy2f64Nbg0tsq0svdPt/nA1a7B+yIjb0RBwHgryW68Py98NJSNJZ
WWbM9XDJdWwqmYpuXvVQqohEDQ2+Xs+9bV+mu6Rjw7Gre/hYXZsjPicMx6KtccJKK4T9IASR22oM
ZaYPD8no8PvJeMYSe3joo3J46LAPs7KbfNhR1TCkfTRbH5ozqtWBRvwD5EchR5n4Z+qVi8rbZK3+
BfviWUAhURbFvWk/UYXuM7Xy/agJngQhN0CeTjirT6Lr6i5oMQ88edhYOFEpUy1+kd9ndh5tqbbk
UReqU547Vi8iGRp8KbRpU3EItlVYaD6bzAJwg7ePOPzoD22hT9im94znWJtebaPhd6xO6ttpxlrK
GnvjOZMjWzVwBDiCTsg/56zc0Tg0rA4Y6TYaPrvlYTRzbd5kMzTap8wqT5qGrfsGrugtVJCMM8Xo
UmI+ii+u4iuq5KUftVDnUjCtDVTvMvd72GeqYausdHezC5vPiUtYHGJrYxJdH2A3QLtoTW8fRYz/
RWrwim/xDASumbbJhpU22/tWxh7+0rE1mH20pw6blRUbX/zx1U/9wK7n9IbgtbUSa4cMh78bXWBC
r5BbaoCeKdQKuYc96jcsLjX8OQg1On4ffRykYXZ+FF7+wjCvlGDaPPYzQNZ492P9rd7lKj6o+Kji
3h/xaz4Uc97lm6OlP1Yz9qQ1l2trPvjLONd8Gt8prAQfu8AxoG1XRRhb5bZI7AkySrZrbIgPvtiW
q5bEGqc9cb3zboAAaM+w8xefrMSrHluZTBvJmbkvkyq5L2LWBqm0i9e3DN8F24AyIqw770sDovWU
AXWpEzZB/mMMwbIwlvyURb67pwkQILfwsVTzo0KWXwAydfejoQ3JWlW5SpPk8PyW8i5GptBv3Rbr
Zw8Lh3WExz5cFmw7ycPFWw1GoVWYARu7jsl7jWt1cVtb90QMJ6u1PpXFJVJpiUrjnbTPEGOKQdLP
/AkiPN10Mwm/0x7q0ol3oOr5mAzOlXbw/rxYnnsGOa3dXuNWCX0ayGfFoNCCDndwag7hw/aQNIpF
SsKcsa+Yp4p+6pAIKAWpTiVPnMdpcM6w/omYkd80s81uMryaIMDhx1bomk0eUpAuUCNCC/xX7KHJ
b+IM4h0Ux1EbtDxUB86G3dCnuPvbqSEtIYyJ2TjHwbFwEyxlChe2VuCcdXTX/73kmCrIOTYDOJiJ
wRVQfGr6cGa6g5O2tLYhkIh6rQ0weDQjLQAiElK2EIoHh3GQwexp3trMBayZqE5NwzQ1ZyrhWdgf
PV+uUmqlBmg1/2qlKmDs940THb0kB7orVT98dSnZoIgo0aivAGOOQgoyR6Q3Q+XjkgUj3mp4/ts8
SDMrb1aQ/IH6IBb75J9izFYJ8pTotlTVAbI5mvgJBgk8R+4jdo4i3jXQOAEH9HrBXmIdlpGdr2Lt
rbnjHXii9YzJMWVSfSnNlhqjLD5pQ9xsfcjLHSactRsCW4IuLD9idtKnzjyVYwpMFxWx9yBCURvz
yoQ3MJDw1/ZGMPNUAyoZVNGgr9+1Q57pd3/B03s3mcrdu2bq+K6OQ5NghHbzkdsEtle3ADPUXD4M
3RHeX/0h9i0cEr0NvXzKAUKtW3d0nj/0oGpF/xCcv8Rrs2zi1dQCmMSYYwaQ0jZu6cL0PjpnjRV0
sjKXEMVz14z3dYGp2bWhUSlO14r1LMB28/TZcgAfQtAtfSNIpwECTGpkgNzr4L9Pz1z3I0zW8WBI
D2dm03Es3fgIk5Xcyc0WwIcLeNggXMDS8ZYBn7IbbW/EvNeBFU85+2FutdmXwsdZNIf+2Y8YBnbA
3v6chv7RMpz4yTRiHo49noAx+z/KvmQ7chwJ8l/mPHyPO8HDXBj7JimkkJTqC19uxQXcwB38+jE4
VWKmurqr+oIHdzjASGUEScDNzWK+yjhOsm3ZZpdUcU+OFoizG/9FH1l7140efpTK7Qx2CmS7LLdk
0qTk5ztHZnMQAPY+S0+c2iTzHmqkLReLxuIefL5qrGRGvMVLFYCpqiacGr8x3/Ba0B8Sq3SPYZuP
J5yOgX0bFcU4Yu7Aie+CX48bbfqjLH8Col19M0bbh3pCJe+SyZcoZrDkBnBB7RXf53Pvs/SHFtXA
aGnurbPkTbpxMV5RazAcHEOC3jIBMihkuQEI6qSf/cLXz59M0AZNfwNoMj8DmmzXYwZO0i0X8ADb
JF6m718fUSPR/L//Y/zf0BjxFcd7xW1ETR5ooo1zPAzg8LeGcdv5E+pUxkS86a21iQrdeHY7mZ2h
ZjSstB5hnkJOZIDIXKSvo8AX051qOnhjbopvelTjXXZE+YY3Wuve7s3n3D6DY7V5Q0r2iFPf6tkf
k+GYFS60lyaD/c330zCNT19Q2/PAAAWxHJA6GL6lf2KVgv6wG5VhF928qt5YXXLrmJWgXr5onyLd
2uNMx3vtwKtxNDsbAAfILr5GIF1dt5B1ONJowpJDUkvxNDbAqeuo06KoemqnvQxBwnLrQMzy0FhT
fo6g2r3WEz3+ZnlTUOa2/eaVkdgC4d0cxgi8bloiXiig1LGjsyAk9gB++nzdZuByr0a+1vW8fLSY
Wzw2WRztvVIvV4sP+6B05eo9ZKVVCA3IPl35tpE9mFlc72KvMSA/CJo4EMV/p4AyKyQKoEsj8KGY
cfaZSMwt8rPjFizFcYAb0tAGYL54BQ0uMCAFc99AorTBay9O7HXQy3smhIecWrIXV0fFtvIXvT1t
mN92hzF3sqOIR1RQjkeufphyKlN8HbD3I9Mz6mLryyrbESmsiBrwQ7mgHYAQlfsCtjcHD+hXCZ7A
k4l/bDjyb54PydNNbAGaGipezMQNvw8+Lx7jonlIDFDyOCAMCaqK67dm0ti6L2V9X6NgY6fFnn/s
pmQ6RWKodl6e5A8G106RCdhCVIv0PMh1pzv9uXOb4Uw9QN/fe+RD0RVO+mwT5NV+3qJYEHzf//2+
CaXlf/teMvzkVI2Bjhvnv8EImzFrZVnm8Q1Z6fxUZI558axuX5GUFJkyBd1THEI5KixS65I37T4f
8+bKwX14H0XlCsDp/qHM2bgpS7t/iDj+z6hHvl9GGxdicHXPVq2Z+09Z2W5sBQQBYb08T1BOD0xl
NqAU2DVATG5ptGtktRIeWKVoVOrdKc/t/BFVCMh3SoA2w9w4Nolp3NW2Gz9lfOD7quz6lWt18VNc
F/LsCvYtFEWQ9Xr+HHa1e82M6IzzXu2F6xBX5hAmD8jMnKbbmaDN2ZBZ43QbJIbJBJ1aBMfJ8FMU
mg3ma1hqRWhPsCNLvWx6GSocP10rgN3aQxkqOqeq29ATAXA9vmLOxE4ufcOGZgVsbf48yMS7b2v3
K0W5Y4PdtZrkGG0wQeesPTTeYPMLcu1PhQ3CuCgESSqE+sQR+yjIahlm+cXAz9+SNQgrdBOYDBy+
QLrHq76UEzAkejg0W531qH5wsDc5QXzJORl9ArRQM5UVeAlAXRsafh6vl/GyML6baQXsr+H39amN
nB0UgVBBo/7X/cSrrx5nX43cgzLLhyscna+o2cHrNRFUFJo5mzSJwj5ccrSBuyZ1IFkw8MdWvTxU
0AsEHSmuQMFTVKA6USoVcnXBEuDcbQcOCoisldAtYP0PX3NEIBsePesAZ0AeKasvXRR3Rxz4jzso
RRTXOowltP4S9sa77I7llfEHKsqAF4mL7zwHztvLtRDyBpW2sbHPARRizE4FbtPbCXneR8cTyObj
+/s1E86Bp7b3GrvFEf/L9iVuM+fSVR56yhz1wguwj/Y35HMjIGMjyIbjhZlt3MkyvrhjKnCMl1qK
b3Z4HP+oQqT+oGbi/ACp0GqyBvdrLRwTFBz2eG/FeXLEh4MAMlKCN4ot4lQEwjNBnzLY9VlXTVWz
rg16rcNxBm5GdaqnO7LmkAlJ2KGI+HgNGQQgwchmbsfc6tb0S6Hfh9nmK70W7AHlueLa0vcN2i3T
+1YNVYObcMr6y7JXAztIvUV91rCiXZuQd+ngWJsOSdDXWEC+Q30ZbY69lelrJeQPKtBPNRUDvNws
ix2LRL2dr+M4iX7weg4lmwh1qC1Yt9aRyKbHHKkIWxM3elJn9lvF8sUA0YK40YsTwmgEEpzN2c1z
9YNJfO9fvvYIMgwwQzcxZDfGSfxh29hgT6iu9r3ixcm77qtTA1ca8jR7y8KXzjxb7eSufMGrvRuC
Z2HM63BrCMQMXTq9lEbSrUvHMO+HSaZ7o7D4EfKQyQVHl2yT9GH71JWogYCuUPK1wUme+nZVfcav
VZJaz3GWg43qT0vq/Fjmvg5tkAlPB5W9MEFCtGFhFK8TZVpqS74MTCyL13ieIMHRqx37Ek2BNCVD
/VOSinEzIGlxhMAauBdVLxJ9vZ4UTR0dQxCz3EI0N59KdPrJ5dCXJD/LzGKFf6AdaANu6X03RIch
8vS3P3w2TG+jPiQHU+TDRosr441n4jpZZfLUsES/gAAQ7AIqOKujeOXIcrzgYCx7wo0B6l6Ih7Tt
uGFZxQOPRw7wuTixjc24Wk0TatOa8UVzCvdH3EC+xBBR9ATEqLnre1keXOy1ilJvT1pqZxAGibxL
lAKQQz3yDcqXKB/1yJcwSMcBnn79B7H/fU1tEL9ekdbTUu0lz2Ng1xXhoZvI4T6BVOJsKTpDOxbm
nhdQaiQfNWBfideGYhVYfKOtPVhK0BTQbwD1i6QCoyEOi0dUHYTYJu6Bi4z2JremW976b80ABby/
DciAr0PJbuAWZvoDJ7aHWOAIHRQ3gEQYHj+bZR5e9EgUa5mm7VcNArC9lqc/vBqplwlvWdeiHMBT
MAAjPuZlcvNzVEk2Vmzft6HuBEbdOth4ILmS5EX5XMSRhdulzQ9k6tDxXkP/ut8lRlQ951mY4uad
RVsatXN32kFszlzTqBtCMqbHIe6qSFDIX+ZuiOQPHoUV3qnxmxsl8odj+Q0spkEf5u4PKKUC6Rxy
96kEtHA3gkbtQLE+B5m4B2jhp9gKCNonoWJ7Fev7wtv+93cp9/MeFMfnlgN9LcdgzPUdXXG6/bKB
6Voj0f24M5/mZxuSb7sKIn5b3enim0B2NABJPf8p0++od6m/Q3MAf/DCLq8jB6IYuW0UnIhRXFPR
piuv89rvrP7XPAUIfSjUce3JyVu2BQljc7Tw6Liz2cTXSVun/2J9s6dYTRb3Ej/ab2MCoR5Ws/rJ
GA1nX1banhsG9BvA9KiDFvQrFEduvWEUt7BCCYKPbeKG/CbUPDOj+Dp0MsaTsOgPne+dQZQZn4Zw
tDdgukofNLt+70nlGyIteSi4bW+k6kXhW2layB63ZrohEhl8d7ug9uoKmQ7Hvpl5AxUvqI4nA05X
KWyK9e5vXm/93/eUjuGjuAO6Kzq2lpaOLdgnTK2JrBf0K0qg94E1RobRPQL27x6pZ3z0Fl+LjwAy
qmL/V7FL2DL/f/IBC4q0AdjtI1X5NCt6+qrAiWzS3ezS7CaLNtx+8lME+eZpZM+qndRdxmmZWclT
LdZzPQRB8Z8XyUhGdJb47KJvjp+2LUgPCz1aF8jlHavfG443huPQMOT81UDbTA72TB8xNIICXReE
+c+L+9MsGiAf9QDChIjnYv/HeUsIG2yQkCt1azpI5Yw3mxRMbatZ59oVKH/yivhS1PnfUDGqoqrf
dkgO9kXQA3Y9C2cTpuHqn+n27XEyWWnX3kNhWDjOHddF7+Q/0iKM8E4fCZBAZs4eeqd8P4ZO+Wi6
gJWC8B73KNzccpH/kFMP7jv7Qni2qE2xa6g7/SHH2F0SxjHSngC6aWUETESWvg9kGmQyaCCGXjng
DOHwgFTB1FRBmnP9AOqTBqwseaMj3VJ6D844eQ92U7B9XIO1fvGJutUuiZw2AOt2WkBx0Fvb2mZm
XciixoOIUGBKYQAdHXoPND9DHf9miju2phBLXcLqNG++BPkorvf6a6Q4QafM2HLNYE9RFGsPfh0D
0Tlarz03vP2gga2dzFSLJwi1juGRzH+fhGKcNigy9n1hI4Q4ofS484DCsexcev0XyEgAjQmmGhzP
4vhH4N1sLWxA/oCp9r5wsRpQdPQmQV0Bcpcx2dDhEaqFvwMi4T+UYZ4/ICuG0iJ1qESzFccGqPEt
e137Ql5KRwOurqjSZwsvnEHuAiE6QPcKVAf2H6z2r27L07fJ0EDElxv2A4Qk7V0v8vzYseh9Os49
36dPXv2Y8vwSF8jQgIzkauh+dB0TL3tOuQG9Y7iTtpcX5J/qYN74WomzExNUCmi09iIbxL8oCqXR
Nmyvllqj/3MNgBaCMBl8lFc6Lg9Sq9PXvdEDzqWQ5HgXAyI7F155N4gKXxpbRGsHmIrdLPOL0g4w
UYGeWcnSQtErv43AhwWjtNpzY3UoJkOtGFDeWbGlkAxH5acctypIViIY1Antk4nNjTIoXkQlTodR
insISUe4sdmw7dKRz+d4Xg96Qb8B1FNk3tnUimJF/xWeE2UraKRp52Eaphv+JQf6D65xS9upQu8d
nQqq6bbe23dxOR4J7k6I+DpVmaZIivUCkI/DpIAG1Cv9GSjAEkzMf5UZN58TWL2w36cONRQU3Knp
D5rDR8gHoDHtuDiKKT90bvfuIv+gTB4n+Hu7LcRtbJztozpj2tEfwijyHklAgODpT1LXWny1wahE
FkXY4XjV2djekUXT88SX8/S87/pDje1E4LN+MzH/mHdl/+RDw/aeC8jciNiSXyrNszYAr2Z7R9WL
QXjsVFSseyqBor+PRQjhJptPX3LIk/3HsEjEqKBX02u1GrYbmQxDfJNiK8q3JSqYTk4nBFulYQVl
Cn2IKqjBovvZbuwkrgKaMHfxavHMO2nNi8w+msmrHsp31P1lEtluAcoXF2xN0nEvkwu2e9DBs63X
IgfnqIZ6ZgUOd7ct2XE0+G7xg7cWWoitjNpV3oTphuKQs0YuhuYB1D5eLJWQwOqjl8BPIWTbTuOs
O+R0Vh6gVdM64XEJJZdx3IVh/mOhKBcJjohA7QguR/XqTwNDpxeBaEx+XOjNm3Fn5Vl/JU8Thunp
P63TRT/aKaxfPXPC71zTjRNnVf3SoGga4APxphAxe+6P+dZRJs6Z7+1WS56gWlFARMA0gkF61dsy
neEt8QkSPruoK37m3JMAJkMstIoGIHllziFTaiK1utjUoxg1AwJx05biyM8N1w1ARynXg4nsAtfC
8Il6bVVrc6/+6FUxjw9T6ILHK+LFPq0bscMbivWKL86OVCdd3zRXAOnrl7Ga2F03TRn41XBe7Qj7
bHUNB+yU5fNM8OVarzG/jSP4ZdSn//TvWEwaNaWb7Ed/umRTZR6BrDWPfgIqsVVZF3jxyDgyh1Mf
Jjibw/jsdEIbQxRrKITjbL9P+FiGWSlI3cb2B9HfENdOjax9APrYZrtQ4hCpziezi9MH24NKqgZA
/dhF5YWaBqQfc4/Mzmygyiz7yyf/p1hblUHEqMPaojDk1/msbuy9I/r2YWhkueLOYIHjnIc3qwl3
dBttuzDfsboLt3S39QsTEEa3u4FDP73kUIeb78LL9MQbwhtqM3Zx+LVgxviIw2zr2cN7gVZlz82v
Rq0SXRjhppk9/xlm2e2XsWIbQEdQeWyzl8yT+dUAKuURxwAS6oiQjSGTmkqT9Yq1Wahyve0j+TBp
dHG8ARQo8nKDHa76KsHJfxq/lPoQP6GIgp8T8nsmjsozq11HeIsHGS7QMuca0sYN7oEjznnDqFpH
ZlStNGXqMtF2Q8HuIaeMEPJRnN1kv9m5+RpiA3yiCFp0Xk4t/8k3Xw0EQijaBCteMKGkd488iTxR
U/MJjDOLbRIDzWJrhnyPlECebRN3+kmDi39ewQ/LFY6lvyI3C5HHomsf+zZpHyWA6IGfOuWRzE73
ygcbFZJkUQNdD7H7NMtym3/xGJBhPRjwIAdUgyd85yJZtgHG0AtEkXDnzrCGbaKNw1Fr61YekYHf
gOanuqZuwZ4Uxh7pFev5wzJ715wtkGTjX/yrtYz9b/PKTujIOmngLtHN5IsHBcvY6l/b1MgvWQxy
BnI3gAJvAHeGkrGKcib/EZqG3RU7p/7R5e2FovDSyva602pIwiAKVDoJkAIxdBXel7b1qn+1tfB9
aVRfZU+mJseTdPP2blANdJBDlOBD3ziLhG7gzVw9yXvW3JVQAxFGVB6UfKG581ukt2ovvVDEHBxG
WXeSvr8tJoBh1/NcMXk4bDcSiF7Gugm45QguaUMzV1k3GbiAWpuuX4CjZb70fIWPC1JIPtQuXvYs
bYfXvl0URS4O6PLkKuLhyUHVMmo0mb/3jdBZS6OxXwer11cVxEmO0BW0XivwKNIkaKYm16I3war5
xcW+YG+03t5jqCrG/6hkpx4b77nBL8ZHpnmaUESnnBF1XWGeAXgp3+cs4Z/XmO0ijP2VnYwjyG6w
Bq1JPSvLgepcpi8jH59qvuASQr15WerO43XvtScd9WV+dueHtrZbSKESVUlN9FGffDTwyfcxX6iC
b4qgBmjVx4iloOb0LOuBjVW1Au9DtCPTBLrloYzcEsnRloNXCCHUGKksLr6f7JHlA/Ue+SJmHkwz
Z+fRw5cw8MvsfSlaRUAk4yRRfu/4pbXtYuhb9FGcXnshEhTDUmU1q1FJYIDZQjV+7tonIAXmCPIr
9YE7O8MfW02ihvxJ8l1MkXO/uPtEO9uDP54XV6VDERRAQkDa1fI0ILsC8l5pXO2W6+qVcNaQCiw3
qJgX0cpSn9eZgJlZ1qLPi19dEyw+PqTOKU3c6/LP6ksPlUUtqr3S9jWshuzN7FBJZMYWEpTKdLtq
pcfD9GJUpX1qge9aMeWv2pYFyAqNFwf7jFuFJcjPp5bvBETItjQ9rgbQnFbeE+oePGzEXDsgP8oK
3ZUd2cOh6sNAs8bhXsNx4j1KR+sV+IPybTgw+D4GWhDgBUYvtB0NMDVKvWqwnp0CUrVLLPkTF3kR
6J+cP/kh9gQxMf9ucUdT0l06W+kl4mPM11WfBbeU6OSL9s4cze5iWqAaQSU8qFKbXxvyeUpTngaY
te6KwT79VWj5FzOZBKKiY2K7LLuEobDUaD5fdUA+ZFfH09unS3wyJc2lVXOkxNaQmnSBRsVnH6eG
HWPUCow2iDiA6E0DopOghtglJpRbN1kp7xa/XqPiGHWBE34Y+vhAXBIcad/P83MbmR5oiBXgajbc
cwycGZD9kkfbwci6IJISjDamWbtnUHi9N2OUiz5IhXEYUUp+oAGaPUfPdi9Qr9IO34hPXJt86xHn
FGTE0N57amqn3pgocNiQrxkrG3RPcwB5im6CZoCp6RuKt3FPfhSofFWU5ZUO0rUs4m1QtiNkrVjI
98kIeitbrzPcz4C5h3AE3n4BoYAWFZpcxYmpRgJ/0Kot+RoXGEbs0zA5UpMhmgIbp6kJ6GVN7PKD
BuhLO8z5aWnM300a8MOen0Tjfum6qNkurmWWEfpAz6uwxUe9/7gczViCaW7cQoLH64AbbfQCbzw9
tGFAutPvOg9MItg1AJ/Qa6iMB8drsSqcpr42hV1foc/47iOTBsjX1lsw/uzrxLtMEJw+GqopQwtc
/tSlxho5+GUTS4THubsMzaGFF7nY9En2vsAvUXLq6p1anubgLm7uO73Z5o6N2ho8U/GtdawzgF44
eKNulSSg+hCJdsV7eAUajQQYJQZ+sGDuqvBIgo/BRaL0mILj3+kzjKbYg2zNAccPVDpETRsz6IZ1
bF+bLiqMyEdlRlSA9HsI+cnlQexkZyTuo6/F2ATJyUA2XRigwYRJvVKZ1Psr8x9Ms8bcyEEdMbx2
YfnUF5axb7FZu2Ns0Na1oVfPQPnhPgKxl++mVeOpAY6voE9zVLTL8ZvGgGuVTm/cBscrN0YHHl2/
yyvoCjVsL7UCfHFqJdSOVc8Q/AIPYFZCtLjHwwXCDPa5asf3BpX15iZpPBmQj0Y9gN2qNdmFCmxB
yhHUMnO2OiTQUQqYejbwOoJV67FTJPRgiyKLBmiJsakSBP6++OzUoDO+BxoI5PvAVpj6uq0i/Rzn
UX/Smj+KAhUCkEeGixq9LVPwCMdbQ8MNOwmrd/8cx5UNyiNMiZFB90FjdSSfA4mv5EgrcByjhBg9
QKberrtj0sbY+6IOdzhiMw7KA6do230DGeYj0CmhBUUJqQLU2L95ydFNnWecKGBZZokfoJhorCgS
NM18JRky2p1dNKCa8Ou56Qfzrp1QdPbJT2aGY6gCKoaXJZ78jpO2Z2Z3q09+MiHWiBRVYj3OVgN9
ubK3Qem/wit+cYm1qR2hmAok10ErZX9CIdE9sI/DLkyr/sRUQz2rRtnuFqCL7lebxiF6cN90qH9y
9KQKwReJORRIC0ZIf4arZSEagfSJD8L0Pyf6GZhSAoqZuzSTIpnhgaPIy9r5CRC22LOi6viOHgVT
F9f7yR3AE2GVgDOp54dja6fGkvlqCCG1HEZdD4a+nO80KQRAYnH/lMXV9Cjx/cxdnBeSJ8MrYmI3
oKxQJqSp0zPQ8D/IAmwGYZVAuh0vSbMFDO+8IJk4+x9PqNv60ofQ0gGMKUa5M7gnnQLskpZqyKRm
iECWwFTIiKqnYT2PKPZIGhk53ocl0VAuSywTl7WX0eUCywrjqG4F89rqk1CMVJdeVuC68WVsLWNH
JCdsTMDMhreshcDkE58JsZ1QbDyCV1TFLi6aRebMfaJ4U8j8iCU/Lcnxszu+H6G6Hbi4y6S54dQH
OMaJxQDihP5ptMPqyfOqW0E8Bx/+0pDVk4r3TAdEFmOMcjYXCXl3KldtZe/qBlsYLNWC9gk9e+Ad
vtKaWQWLTb3ZSePLHDInaQnoFesoRf9YjAbccbTe16nUCA3PzsUmJ4VzazT2TDPnz7T4P38c+rTz
Ms6IX4XuW7Zfr1JDGOhDXaCPOuCjVUMmNcDRrUJd6IfFRb0ohS7zPI3sJrXEybas8t1J9jKHVqX1
1YJNN7grTf+i4cb+4kt/k+uF8+b1obUVWm7syEwgP5SXtvXaaHl0dFoUTpNfmtnLhPfQx0ZPI+jB
YldB/qIowf8A7ZwL8wzzMS6jm+mk7pvHAJBo1LNiMIw7BtKVu2qKjLuk1X9UTtHvI9wHPeCtC+No
QY7QVRGzr3PtFoWOhcTu39VNaBL9uUK6MsJ4eg+zC1PfTK6GMzM1F0eHyGFRt0WdQJ0a4zEfcB4X
0HWBtpPQbuq+T4ohtdNbEBQiT+ade81JTgn4m0+SmxUoUz5schZpibdP6lJDw3Mk2dhRiFWaSAX/
+KdrLAtZEU7WLB3g+QKS792kyYDjVGwD4Fu5AjokBB/ygCoP1zXfhgKvbGGjWxfOfUuiEjrWTwl0
NChCTKV9oR6FUK+X+ftSZFJTVNfEfElA//nY9s1dFcvsAgRO+lg1ZnyP2qMNjVEj8PTaFxLMg4uv
kZ27auM43i2+3xcCAfZwMQp3B8QbCJE4UlcAMJ+G3ucnt0fuZkXdTgtlGVCXxllX89PkAzrnyNxf
y9zRcZA3/Nr8Tz4kJN7n0rT2KGWIZ//Hiv9gsQpqLzlgZ/gQtBqYnY9uXfSX1mu7bRknKBnjoXtt
w64LknQCy3vDQc/jDK95WXRbN9RNUAoZOP8yIUEJWtz4mDRRf+NhWGwjKD1uktqBWUbJCXurMaBR
HWwpVx+SyCMoK27UJK19QNYhfaB43agBNTOxl6ZBB68J82oN99tDlIcgyipacNR4qOM+TRok5qi3
mAAQdJB6S5IN+UzPbE66agpIknKRXBrpQPVZNS6Up5BDf6xYi9wcueo0C7Brdc+zr+f1AaUu1tG3
KrzdsQKFWJ6RnDiYvy+ZYuGnphuhSwyKjiP5S8XWvwzGBYMGe+MbqwRshlHnxd8aLiGRGTXFPctG
cSlQRLfC/TL5BmKeTQEB4i9dUeA57fJ+D0ZFIA25vKMAL8GGiGaGQPImvi4ulSpqLnsIrDVD9hXv
ouVdLOPyTqqeZ5Xy8J4KBvrH0YK2A8c36HpBQ6P+N8549QdfTKxIZvxM+rvJ5k9kaQlcLZHc/BI4
SFatImvq178Mhe0o9mmZPpYqEU1NGgGoOTaOu6Pk9DJAvd6ofzJW8/1sKSa0eZaeVXdW431tNd7N
g6lyOaBOhjIdUveNKyUemql/LByvufWO5SlRencjRd/cALkHAW0Sy4BGM525V9xqVjLOpnYFDOYd
q8z0PizK9ga163FljR7bU6zuZP1OAHO8RlISZy4iPkSA5YpgamLzRFKUn+249rIDDv5BYQ3NyiVu
AhXxu5Aljdh+haJ2l8fnsNQ5nqttX95MLlTFCGR/VUnbZWly8G3MZofD1hOoEOeIxf85tgcJV8/t
XW7j6/BXYf/gWnaLjCTIUSBLOTljYE8i2Vjqn0VFlEtDPnBj4g9Dzk8xZAq1gqlWoBCtoj8jGHCA
Lxwh3Zfo9StHOgNEiK7nn5umD89F4SDj3+SbsR5saFFOWXieu2D2CM9kcwNqTVriH32GN+c1TX4P
Z9NPCG7y3WzSivOwmkw9g8XWSkSiXNOCXmhUZx1UI745lAEqd/ipxbarBG0TbtZm56QnchpqRFIQ
OWk4c6afRsk9VfGD2/9fLvHLanOXYhNQc69Rz5xtoc74QqUuIjZ9lEiL/By3hYaHVfPCVUVyn49/
6f+LeFqn/Fgns6b6IEAoCErgca0yDs8oNXKQSxrWRKH9YRGFdi6neYwotMn6fR6QE59WWeapsWyn
1dG0XGO5ohpdYtX1F+tjjD6NB6BIbxYgFI8rsba41gVpI7wQpXkiP3WqMZwiTbetjPPTqE/5iXqs
yxyUDnwEQSdU7pDjvrg04DUTMGZLuA4GFpTJjuWatUNzKa2+23JgCoDqzpsL+ag3Nm5zoV4jo/qk
1dgIqgmuaqjnCSgJz9N0MZ0sSGccZt+yCvVqKCLjZAsFlJ8GlmvQx/ByH2l79TGWAZpB1/z4GLUP
hqu+6lC6NOn20Wgcoe+pa1HX73wbjOlt9e6lIbfXEqDNnNo+etkIqBp1nUmvQU8I6oTVWLJxRVNZ
rTlQElGrzAvqzOABKmqdINLj4qFnPN/ntQTDsqwYm52o+gXTmAbCDvAGPVAcbsfvcWRSQ6NxDVoG
ZsanxU9r+qzDmkZTzPNpVMXmyLKdwgmXJhf2h39eX8WG/eSx4CNume9WfrY3HKMP6KrLwEfs4l/W
5Lhhb0ylZKUFJjfrzUCV8qAbxheg8KpNPxfSh+pk4BdbqrTJmIVrwEY2+OfIk5108kS92RwnKEIt
I5oBEiFDQOacmHa5UDy9qiHzr3wUMtjyeab8/Yj9NJVMmk/L8cjtdqB88rv0wKsoCzQwI2Hv5V5Y
UceA3MS/Nr/4Bj86xBabI+x0gn4K5L1wb8av07GcpzIv9QcQtW6oepsaZpY8qJPCPM2+oYfOC15R
UMEMtQGNNBJRlymYlqv69fqCxKIJ5SxAw01VXcKfAPYNvy3jVQWluAYfFrtKGWr2eoiL8r6A3NrO
HevuzMy0PiS8Dg+s16yTkbb2ThrgiO1ByLop/XK4mr0JbECRe7c4YeAiZEP/pbR5EhR52n2TPb9r
5WD+0UI/0fTGEbjD4cXVlKaeHuVHY9DH70Ibv+nMG96g324FBegrwIDm+asYn+ExrmS7WT4WUH/d
uR89MX8sEG6D6M/O3j8W+JwZwIcmaphALXPIee0+2oaqpR/MMxRi3Mc2sdxHobRxjAoVjVmO27aT
RuY1T280RlEpzkc2HBxbGwqgAVuMa5Bcpg8UEaFSaq/ZZbOii5AvdoZns0FRDMXjXZYdJw9YBlqD
IjolLO+OUHUjs+0gBJngdHW5ilOwaB2WCaSC1MeVRm1effMJyXCJcgMJbgxwnMavpgyxD0/1a6xY
LvQYNKl9iEQ7nvmg+NCgBf8RYXd9tkLlmb8dWNYDow5xFRyf+/WZeiXE4QDrENqKTOTnm3lgietQ
lvc3tM0G8OSf8cEeQP9ACVs2BqHH8Aljjm8d2FWxQXionRRawCgwN1k2BH2cZV/dyH+YIKz8hyvA
/zqlLAZOcFqbfp78DD39Sy8y/Q3ZRhYIv7NuXt1P626y64dcMA8AeRSl8Vgi1wSh24PJVlyk8Z4A
kMCpBmmVJa9ekuanLHajNfnrWke+gLv2nYSKApQmsydC+uhl6G2Mxmz3CQ6TchdypTbYzd98FHC2
OC781tVTstYAqMbvXZb3Y+okq1oN5OZ0AlxseilAYIa9kn40MpD9AEjiIpXaFveeZt2nWuHe2Cja
W5+vMmWQp7fjM45zw/uy8ZybnzSP3TAFg4iLm6tH2V1WVk9kdcplSnON3G59xb0gvw08ASLDjc1D
bbXFbcqydqejzn1NEzxey20q6+SUTU55l9nWAEyxk29cvPxba1/j5R1414dVppxWPn0tWfFHw+04
74Kc1aCYl70W6G2t703CJjkHgVLYx0rhjuzQcvepqFigK6QSNRTv/H/SvrU7TlyJ9hexFggQ8LXp
d7ttx47jTL6wZuZMEIj3G3793So8Uacnc+5Z936IllRVEh27DaJUe+9iMY+dKVDLVF8qKy9f8gVJ
lRlHgG7uhUAdpig1lkjLKb5UamgYS8WXiuoJvIs2DN1imL/3ZQ/koQpclIO8d/P+dbguRdNoPWCh
vwfmX72lyK+gpMjc0jtbgcFvGm3DmTkHPd1/C6G5/0Pc/xDig7nlgBfYh/8hVl+2XfDY3qzjnz/p
3TL1+AAxVPvsWV13AbNrd6EeNZIzKH2phnpkq2Yn2Gdt/qZNd1O1424qxeFxj2SrXtmNQffiWf8Z
klQo7k5AO0BiAjQdGur9/9iaKtja4ME/1V73j+Ug6MLBLpyOO8szx7DpRfBtGLDrKafor54LSCI0
5W8+sOfbYeqnJ2ey8hNur9UxMxP+XMz9Yz62D9Id9hAgAf1WUqHyuTYUPZM4BovB000s8H3vlQW+
NQo6XPuqBpG1nfFLAe53iDG4L1kshj9qd/59xg3vW1AIcO73kXyBkMC0j3BED/GovxuvGsqrL+Pk
Ov12Z9VD6vVGZoQjbmNbX3Ri2tBMAWWWafMxn5PdAUFnKLvW4jiYGAXfgWcPMDtpmGfCGQ3FC8cL
wzto5+oHE/vTkMwU5Tv+d+xw+YpFs7zYDyMbSAqpgGsAK0fbAb/xg9t21ZsxgURAOnmww6ll+WZ5
nnXowTaxzm1L/oFjo7lg+02R0U4h0ajmWgGySpHjId+h5oIII8GNkX8rliL407HcJ0ggJu/SFdl+
AYjyjGyXj7urU4GbxfH/tOb9HBfyz36YnLDqBvexak1o04FrcotcV4gH54THKsgvAxPPHSROg2ec
D+aPwhc7bYJYWQAePrFrCpk/UhQ5I7OX6uE7nbTN6FEOGGTYREBHNnimuLzGU5kzXoQUR8spau9L
UPLPeqqf8upZpAdX+tDJQcaTId2C15ZpuQ6B42DDt4ztDvsjsPorIzW9UYzTtqtd8IVCY2E71znu
Uf4wYsPvZf3+PhJ0kJ8FD6zjGgh4xLYBJudCcQ7oPa+sMp3j4Lpcpda7sdy6YiuA1P4KfTZ8eVnX
g9u9UQrkthtmSS8vNOT5NuCl+GrawrvMZdWj2rKCXEHDwTKSDPLcjgAI43leAp8ZSVAmAbbq4GPH
3Wz/XoCmN+Ru0D/p2LrqP2KFKKz3VlinlWQBEg/pts0gWxwoqDtDNfx5QgGyvJpz9TD54+8JZP8g
LonGK7qPZoiN2yF5KY5CfjUkB4VwQ7qnBBjcqQfpAEjgIvkwcLwo+8WXXBE9Z0j64uRcdRslQk8R
WTGBKBplwpMXgOlpY/hB+klEXroNRj++UsMluOK2lm1We8cfUH/Wzl18qGoZncTQ+qiogpIdyiYl
KARZN1wACKwj0EGg62uh7ptxVfpsZ3r4rDRpDSL/zRjg7B5HqwsOySzWDIBFSO+hF8CH2TmQHjfG
wOk8aErBbQwMGiFIkfCD70XsZLHglaqN8QrSvdQekE9N1Fu7np71qMS/9kDfXikkDsb5QU2waeOg
g8k7G9ihFo111nXgo6yR6JUg2UqtMroRcaUqcYpjJShYUFBXTpt6QD1p4/MQ5/nlpVLgC92QjREA
41du4Ps+oiOvh+BMuQCcrFbQwTjtuIzYXh/u7PeL5urqN9MSM99n4yifiw6U3wMksCp0jBGKWA5o
B/CbXzsC+nDff8Qo1+hx6z0Hr5ZX7/3B8TdrReXQfE+lA9YkLdRJjruSyrvKyx9zY+gb72lERZs3
q+BwH+V3eOWwHp3FqM9IDEwXaipbTpcstT+Gc4miMFmJ3Z2dhjSBYu+GeqUGEgb1htwuytKnwYA8
kLoYziA+LkHDX9l0CK/mMGa8PLfqby3tQTmWeiiZp2Gh/gjnIQHDHI3X7lRb31ndDXuymRM7+m0y
HsUAXOmNeh6NUT9TX0By8aGj9ysbG3Eu5b39KlJPbOyg303c7XDbAH5BQxQkOPF3nZIwvXPQUNtA
xLNr09hG5uKn+YZM8WBP1Co14EfrKnoujowaCKrlHTd3/phZIUrZoPUrrfZhriK2t6PoLzLpBjRj
7YMeUs9VE9rKEDvABVDTrhbRDj28m7ugWgOEnTHAcmoBuqwOJhsNtSPGm9QG9HT9rihqY5v2i3du
gCs9WaMc9kzUAzYhzcUdvOzPJsfbCNgV/U99EfBT5Af9Hi+CwzvzqkurUP4UgcL68fjxB2QVkAH5
UTBMpcJr1fC/FgwPVEB8V3dMVcRUhtxK0exAd+pfoiEOLgHyYRcaeoDFgY3whydC/u80gq1Jh9AM
alDQXBzKwLHBVjfxkFmg/O/SAPvuGUqCwOS47/ivXG2HJf9pg+mPDqz+nwXAKQfHLsYTJFuzT5mT
oU5XRTjGXz2KEP9A6iEKeYdETTK20ZnFw7AtC5G/zZVnHFlgOSENU9AyXtrUZWAfNrM3JpPpOlfx
f8gJtcLsufVxgqVmBnGXvPY2B3Vjl7+RqYyuRmaDRcAA5bPk0WcX+cproqCMTjVhFzJm+aFTIEg/
D4yTsCQItZV3zEElxJchxGMQQjOqMrHCe+1+wDH1dq1RHIf+Y0ylh2CAaXH47H/7YMkMfBR/EXoM
h4nTccZpIFIBfyPKjBZQB8OLvD3ZqOGT84TSkeiBRonI66fSN25gaHcLURg0vqKbhUbs/txVxwAs
NAWKy4tlkzBZPIPTPMBLL4+exiFtLusQWaQIdZb1R0zDBqRzVYwb5GAdr4jvsxmG9zkb568jcP+o
M80+l43pPi5yQhWUsrel2e6MuV3A2o7h/HeY8Cr3UfTTN2Szh0vVm9hmybp8TJwI7/V5ap+zyT2R
3REygc6FDN5byDVeel5AXdIqISCp8LOp67F9PgzdShxlKs5/6blsJY5qUnmqQNL2Ekyyfi2s/EA4
2gEQQZBPtcEKuqU1RMK6/aQUlu1ApmEaOOJsAXyGXW6ZbzWFCrfa8VA0/ZcocpCQIvqUlfKVulYF
PpsZ9fUig1IFBNGmZ2qmogRjeAcKBTk/CxcNmaFkC072DtmEm1CgKQ8A8CTIbP0dx3AG/eQ46yQy
uy64b5tgfPSqpX9ooaNkJHN3Bv9d/0Am/Erw7ffxJ5D6AW7gNEZGYjmYXfGFRndx2kYOWkoaQxIW
nYvsqlrPiSccDZN77eo5QS/Xj/CPGH0ZuryRZl9o7fVz0UfUywjvM7iAaxGh1rkqTEi7Fs+JWcsr
FCO7ly6dxXV2nefBzAB/Uk0Uj/WuTJp2R0PO3fYlF9Wz68Qfkxjq3a6Cs3VSk4IhmgdDsBlVJp4a
V6XjqVchzwt9Wu/RHnEUS/bYsFOoKVHIZJf1Ok+AveSn7o9JesXIb5XsbYTdn1r2ZgrF6MCR1qVL
SMlRZZTbhxvb2qVwAHTxYfTMHgfpOPGPcGgvuxNe54HGsqUdWnj5XIcQH7EhdAOvrc76aKi9FPz/
OBeURB6wbuWRoVRnN9FZSKqojABtAD2qMq4UwUQlnLUt8B+Aru00A7F2ULRQk8n2r45KISnaBaRo
CY7qGiDQRhRi7ghGml8ZwC4g7uLtrjGkeXb7YnixkToEiDVJ/oh9I92g2hnpiRbPZ7cRPyZOmeX9
npRxt04sARZ/tlv/s2kc0rKFtG4JCMaYevG4pfEwi8Pc5fN5MWMcZwOK26OiXHVZK/6T8NgExlDZ
ssAYtkItAV1WYCGToditgavxx+LWApbcofWakK6lr6rjClSzArmP/065mLiUyvEc+Bj81UOA6kKN
HUSo9k/lUO1kihPDhksTB0tQRLi45KIuE+De2XcgCE86UHOvQ5oPwNFihHo9Ppp46zPLqtpxlONu
yLMaddCAGtrLzSJBkmASclKHEsmgIwXeXJfCyWjW6bAfp+XbJHA6yFRNGPX6BAeA2sZQgrJ4TJ7I
pO16OKj5evirELL9D3H0KdQVobf6jyvmVVziwFhdzXWaJOxdke6AIzWvPP+tAZpiJX22FY8+DS2w
pUAYIYBkmfJqB00KnK/awgvTYBA7aUMISgHLKTowOaTOiej7qCG2Pu8HpZ+23YXQEBCXLas8e53f
o6x8JQLUsbJy+23mDMERiG8IGlrLS4MDg6tp4sGY2Qb7DcJXIgRb5Kx0mY2Xtk9eyL7kbr2TY9Oc
5jw2QMZ/ILNfj8PR60D3lKPG5TeQsF0SvDF8lrE3POCbiLw8rdr04wYZtfjJR47o05LaqGzC1ZBc
BTKHeyOQ2E3yDtDTGu9PUXdoIQ21L9WyJnjqcPqVfpFLlAEv32bbpcSfs+FWoH+UTb6fq8TY+rNX
vEZOgwpxZx1MVlG+Op2A8r1RO3sKENgiPgGidmydpXwlk2SZDIve8I80tFI5Png2/41G1BROl0Ln
cGkutOSy2P6pdME4St5yGuvnqsQOMgt+K3xQSi9EwiJakNFDPKLar2MvARAtZw0YVlmBU4muwq4F
qadPxLHSgX9ZTp54IrKVWJEQg2RV07Soxbk5L2fyk11K6IOoQuI92VaGF3URhqqfUNvoQrg9bjMk
S90KiAYZLdEFdEHRhYadtSipY2rJtfp5IHdGYy7gjPh7zt1EGjK7mw+mG38euhmniaqBXJaLZA3K
WECn0e44CIs/bLGTgkN79duqaLs3uneaaIrAARyL/Da0GzeB0QfbNh+ds48ny9osQPefc7yLFOAu
Q5c8FBOUoM1cjTf+m24COQ071Ev50BYCDoC/C9Pxt1ygLLXJn5xmylDT6WXXRTXU00Po7DogvEPt
EsVVA7fHDXUFmM58M8rPq8OIjkPNopNeTi9CPRT6QW+gl09mmkGJWV0r8V9ZHBQPd5F316R4vSz1
UjDsTgVkrZnPu2XTBrOHqpHROeLc941GrlN619E1HZw85tP3iGOv42VD/xFMbh/8mzRjDW7kfMUu
EDQN3QtKSaoNHd5mpnvt68z/UgjX2Zui708UUcV9BcpOvMv+iHCK2dl7JbuNoPdhbAeuaep492uY
Bs5P3elAOfvMY3zrNWZ7oiFkm7aWs7RvdZy6V64ou8kOuRoODL4PwmP1vmFCF/oubFD2wEHi/9/C
HLUaTafVfr7oOMXdelFwA35cVH82WlxdlMIaA4cKtg9dBNlm0yayyvlTOlsCRK4V/kjd2nv33ODU
JTJHthxJwCkLoGr7I4Jn4G6q89jfUqFywwowUXAk93QF8sSQJYf6L3ggVWUzNRGYzs3ChiqOKm+e
J8isjGb6VQfk+FH9XxaaWAZseAfqPxci6qfcNBU3H2SbuGp6GYrBa1/JMkx5ERoGGCJJtEnHk04T
hVjlGj901kXE2XKUS98peRN72+J/8PtQ/k7fFY5KkjCB/ujjvwQYuTGHwmk+AjheuEvwwAT1iMIB
HAm82C6IczrQs/5Z+suZt43x7seLsZNuaZ3Nomyelxy6jRQB6YFw7mX0AqHV58xO04fKBvsRfWL6
rxhpeRiwQX4mEypwob+MCp+9iCBAFuP8f+dJIGkjL3cuoge9+kaPyUiN7Y4RGJB7a6Nt1DM6NYW6
v5oHWRAXu0no4IFQAFKDqEBh34OpbY6kELTKBCkVoSA30lPOx69kQr2vOqj3IvvRs9zveFNojqQr
tEoMxVUhKZhlkILBFife010b8hW45+s7+824bKDKmyaP9IBYb/EttM//8YAYWXTt3TE4V5Ydgnlc
POqyLj5LARCqZ4PEwfi7LkzFgSMrBipB2ZoSwms4cqvx9A97PCnNxzaCrkXKx2RvNaIChbbXy2sR
TPt4HNrzaks7IO9bCMiNElwLqw312NnewKswSsbs5/9O+Ygz0H+wwwW2b5mm7QUeM83gntfdER0I
rKYufhoGFCYWnjFAeB01YTnj+a5Tef/cjg1jz8FmigdHwELPmKutDXUypPsnZjysXfK7joMySOEO
4WoMGLbtk+EXJcGSD1QmQCUBulbgX0sH+tFNtjjLlaGecbfAWopwt1bQQM3T8cU1BnYfT+ol/+2u
59hD8ZtokfouIB1w723r4nVKimzPDGFcjMWJUD5SNcO+VmInZKyMCuUHMt6QV9tpSI1jTU9tnbNn
NkNQTy7fxjoQB6fj9sE1Av83z9kh++NuZtHiNcypgGVWpWNUPyaKF5C6WC9ksTm2giAFRnpOBeQ+
RNqkyO0N1aaNSnjE6fu/3DlOQJuZVaC9nUwvNHAAvCNjnTfJEzg/kyccH1oHgZJZ3IhhW6OzJkuu
ZtuHZJuCAMmoTIIOCFU0j9QAU+2EC2j8dyiPqdgG6f4PD4CXSJl6/WUhB0WbQTufZNm8rjb86uZH
moEcWhQCCOZt75fxQYuQSYlKGFFD+NCo2iPolOPHIag+mgYvdlHf4uAVliTGKylOoNFV76Ubldjb
VpU4CYlaeWyM39KuHs9gw/C3OAufvzmTdzZbs3wDr9l4TkbwAZISkrIPAXbILY7/D4368fqOkjME
5uOMs1AI+5mQSEciDRR5ylvFTfSpZOPGdCPjhQGwYRYjO0WdN2+92ExCXgGFsE8TEIZwbIDodExY
FQ7G7KKxQZjRAZyrQBOdP+JCVRJBsDk22mO29HloZLl7EkqSeeqTEbwQbben4WzFy5F5+LWWY+t+
ZuY8PgALjIosNQSdYvFpMsw11kgwP5v7TYtz3RcKGFn6dajM6EqL0aXyqoPul+lda0XvTM0cxEu6
7XHgy92tBP42bMFg8IRKhe7JZzhxAsfKmUwmG2d8brAEXqocomEqzBUMtM+qKdN6vuCo4Uymoscd
buqS/BgFZigUviaXKLEy58x6qmJrBhJwKXZgkOXQroR0A/ccc2ONGbBTKKt7jwZ7eeCKCN8rQGK+
FGCRt1D5WIa+Pd14XeWlueYEeTxw50/v+HEvD8QUruf6Ixvx1HXYxrCKTB6AsgXx2BB4OzdiOMXp
FKEVNUj3lteynEtUHiN7Rt64cpJDwl3QZqRiOXhFAloqIzW/RLl79hSuxQSYLxSsHh/NaALGLmmm
kJAwc2sd+TQX732X56iCH5b9+m6SqBcWehRR42QG6thayL7s7E7dPunVxbbnRw+qu0cXB2knlBle
NTBn5gxn1gTDgVQ73vPdfPVqeE41SgmBNQXjqdUJ7SLw5el7EDG0gIU/2ermQb2qTnCUHg97z80K
Z/WSowcCOfJR6aVjyR5ZDYhgOHDHNNSNKAsHhG24hMo6n0QJHr9oGTpWhgYDeVlLUhGqGUtzD94i
fhoAankYSFFC2SurGQsQfKCbe/mwc3Nj2eiYgMQl9Bh1b9D3ZAZk1pEA206Q5Hu13QSpZmaC6wIj
ahy3+6Nt/eUBlcLYAkbusi+S5j+iz9+8ZMBTlreJiRc8agkLC5th4zzObCU43voievANfANSu5je
LMC4kFUwpzecK330FmXrULR67iTz9xoYp3FyWTwtoMNQkDrtHuwenNSTgd+lctxg69wIbGgf4Xom
wO74Kjhst1gJlHJSSIwtiRh2aQH5m2xpawY8mzIqd73Ib+DC5EcySQd68xugqbMHETlbHUa9CCgB
K8UFf8C+2rx5rcayOabK1NPNi7z6W/gjZP2u6e8exY3AuzT9ABbnwmNnSHawc656fW/wHKpV6La6
S/5OSBvnjt0v/EtC2kVqlZvuutbNsnqZMi+e4oQb+/sr3UynaHB7nwcsdIx+lg8iDSHIQJkPvTe/
ofSfH7SJetSQ3hBNXb3zeB8rZtCAuCKHiKEBKmIDtHWP7VTg8Ed+a0EQ9MbGsX/Gz+wzWXGgGpzw
Nh+DXouX7/XiZLvEr7MjeU0P2sUjAOrI5qK0PAheGNToNgLbBbzf4rWYXpDXl2Ewl4OrKYXCgHqF
Jq+OY+6CNw+AUiD6WcidSBvcgnLKzUZPBXGV1D8PIUenMrfRE0uBiAxVcOfxbBNY3JXXKkWVNI+S
0j/FuA/gZIlnuw8FQchciEUxtIXjDGVY4u0gUg+i8SDJYeGIdsfSErc1cn9wgIBRESvBRUZqNPWH
tpnu6G9Gq2h3qzqxXnwdA3J8u85qpIWwzwXEzcXJ9+zKGBUXs3FuPM9AAQZ6ZGvS5N2onA71hrDj
PO4jYmJOVIDY45/TnLk2ChQeIvKmq9fWawxdI/BXTuq/eC4BOaU2nCii26XWPJ6KojNR4az2o7pZ
jUzyFzOWDSTN+3Zji7naaUq+O/497dCcfL8KGVuUVknkFpMehIWt4X42rKF4mOScbzo1zFMRPFeJ
d6igAjWE2fAXKuirV9OdUSntxF+SBvz9FNnOToJzbgNCzWoihHfqHciKFzwzGv7ZTmV7dB3otmfp
Mj9JLk7JNIMbASV74zUxJYomk6TaA4kKBgbVoHornXFQgW4j8TgjN0VTw9shBWzceouRNLh4JtKo
INez3iLP/t1rGTgj3PFgTG76jaVttUWhffUYlEgE1H73XkPgV4FgOdAb6OnmxmbPQThKNw7dGFLg
N45/mws+2dulfnWNmUf489OX+1WMvhI08f78gIs0JfC6+HlAule9Z+CEvwrTsR+vud/ln5Lzqq1T
xaAAWMS3qGfVbgLDy2UoO/fJsWYZ2nYDRKQhq7DrQbCaKW5VQFXYcW5zKKkqulXVUI+axU/ndqPH
NI1ZLsoY/57xq2l3tiqNnyX4pp7ifCwuNQQIQ8Zr5x08R/Eu8grzaEBk4r2Z8y/2KC2kNYzyMxTW
8PFb8dRDPuAgFYGln3lgxlQ9alowK20nmw0rR+ZKhUl0l5rpUs9b3b1xYJOHGr4fS90wapoZT5AT
AU5GjPOzn1x6lIx+qqDS/ulvCw3ctmo/dTiHVTFkGVXg/DGLBmQOck/H/LROkPpvweA0MVNvHXiy
yz54IsnYcViqy+zNj5YyaTsEeNk2Kipn2+MtG+iBOLiWLO4gm7NwMN079inAbhkl5CBUpENTGgZA
OOANsrPfutksVi8duJKXZ/LDmwLnVQWgrckZyDCnCoLxlvDD9YUBFS6nup1BUkf6UYZSHQchhPvE
JstZG4eJT0AaQ7bghz2A+uDVqURIUdo+dUVwkLMEY5marh1pL9xwTlp71/oFP7LS+NpFNhN7L2rS
i5+Xbv42cdaEoFLEZ6FxlWVFOHtRIeUR4gA1wK5mf558x8s2VgJSwzGLyt0Uc5SNuVG8Af0WSIsn
Q5yixkXBsQtKsUhO4n3sILZrx/aw9dWQ4VazKwsGyJGXive0An2RX4r8SkNjwq0a5V6vNrSjX0dI
4TaQsEisz8IC5h80cAPblinKOpsc8ONh8EQYqPx/M1nBcuzUeYBKiWMH0qT+jrr4YNxeo8i/hpIr
paw/dZ3Yyze+4yS7Wc3vkQvzd7Q0uQXYalDRVaW7iI/Y2NXFHF8EVGV4eN/1KSDIvPiydmsUdp08
nP3/OpI5xnswJ15pvxjxVID3QaB0qYiR/FzMwQixFS/ltvOYHQKqaV8q82VuBRixFps/cSh5fRux
pUbusl6Q9DDrPfRYugcGpZIzsMPLIcL76LOZQ1Iwj5fx3ZDDnyYKvP7COjyvUeLqbbsE0lUJ5AQt
VTGgRiOKJ/VoZhLwN1CUmAoKk+DU5ojPCKJgNSS0DJRGnA2waMmJbA6qpz75ENtsK+tpQf4pw44Q
p+MCz/GytY0zNeuYXDfj3kEF+mb1OYyzcJD4tlFUhwzaRcdrG03XjhIiyydfCtAV7IsIrJeZae1b
pRXI/LTf2QLqyovhDl9+YR+jIXryYlkfJBWlCsUJOi+RewE7nHuh4Y2Hxkux73JQ0FBYEhWvsxMD
qfQjnuy/nPn39B6JkZsLuNb40kLEmHtQgRbmBszf/CG2S/oDhqxUYLoVeClgdN3lANWc4MSm1IEy
meTx2TKKPaGgq2roD3NtP3LL/wBGg+guv1BTLhUvNxRHbjLSkHpkExMkVPG7wBzCRVOPGn9wRehN
dSG2zVSAOXgTNHO6Tac0uVBTj+1H784WTVxcIB2Ho/O6rNDehZM/Yyaqz90I5OpqnZvAdWbQpF9L
IGKV+MDsB9BwyLGjBzzuTjrcklO2F/40rg596x+r9HuSTtBzVFrjwGkGT3m+WFe1Rm705y5tsANS
bAvItjfXto2aCRldjEGEt3VaPNBubBRDXnv0y3BJoKjblRCj33RjjYnkHww/O3p29k6BM4PGMA4C
ftfltROPQWu09MUEcpDn2OrBZ0S1ujqE6nN95N4v1NMN2dYp+HvZd12enMBNfFefRIa18KipIv88
BfcVT1RLxCLvD5Dr/AnIq3+hJuPdR+/elhguqBuAGNdxxc/B/z6XljeHM+7gANCp0V2sOwfZLo7K
fr1r0F/4emdY7xL0d5+rG4pF9xYKaPajMQRnfTugAAq9vbes/btbihdDj6rJcE4KBljkvgmEvXa5
w4BFLJwT2QKZp0A4EHCbfqr+gHKcgrM/oQ06H/wc6pNa3Cs1zTq0kPQ48AWaYOQQGT/a0MN7JJNY
eHAtouaMrMMgQ1oEYqlhZUOLzVaimABAQz1d+tFhVHWJYJxXp64Wv5IX3GeQjumGN9/onefcNl5i
VRBpOdAimKUPXKJfp7syteO4fzJcCINQ0nEQ4591jZQXJR4DSLK4YN/pbmw6N6nsXYvkmTZR74ed
0pVkokatreP1pIIhQZY0Z5sP7p7Os+8OtenYupy95SHwDncn7eTTx9w178Qe73YgkP/5WF7HkSMA
xnlDF4ytJDk5rfcF/6zPqSydHbYSyZ6rYQzoNihixyokbyuc9tGawRfs9dbnAbKFn2dIs6hIskyc
P0PMNXikyXk/J+EMWc6T8DvzubWgIVULPIF6c9wRgDVFefCDn8aQFMQ7axt2LfgWI/OV4Kxtn+IU
ra6h16iQsEiOpXs3b84pr8zdWlO66vdx8MJvcuHOIDQEuB2fz73qilThjKuDClCD2q1OmWmr8/wI
Im2iNnZdNgKW43fRlozC9MBfSt0+dSKQPiCyhjDc2ltwZGjstOdmITKCHX46jY2/6jJocQatG3Fn
K4HQ31Y+KOnJUagXI+pRY9KLkR6TsgOKMG6nkNfrM771Qeiw9dKm8E9O1KPULWbg21eymIUq7q8S
lrtXnNJWe2wG5KYmrUzyc5cjtTLgFru6TBCcgWlATR3LObD2NKs0ZrlZx1zpFTsxjhtmiaJevOfE
F4+2eqBow1ZPj1mAtM1m9ZGZAiaI/l3Mbyi74+eYNo56HleT12k0AZJuf6EII9nHEeQo93TDGegu
k6SfrNx1zgEVft44HDOqwqby8n0a2MNFdDHogKe+eaUmkMlb5g75lUbt7PuHtonskIZMhQ3IRln2
4n0iEwSQxa6tgUI0ugQHUVB4foIAw56ci8WRy0Rt4aYXrDqRjS5qIk3MhnkfI+OIjK9wpoc5Criz
dwcOvKmDrFwnfQepangKURjFNu5SyDyYoPVSthtH3fcAC1tifiiqqIdwh2i2ZGuyGKdl0Dv3ULb+
FRq1zwFwUy/d1Ayfcmd4Bfal/IrnCT90BvieZL4U2CnY+NOKhvrRmDrzrRQjti6YXdbBDOlekG3Q
EG94eFEQi7isQ9FsksSvvshsdq/RBOwWrRY7M87647g40lB9BFTKQyvXm5d97HCgDFVTVCPARwOg
9tB846vDQPIA5yYZgNAtx1meCkm5Y7PNGm2n1bYsowmvoimMep2ltTauOYmrl2dsXZqceVwMe8hQ
eZu+81JvC9C69dgb+eu8jBbuD2pES7ltW5yWMnmnC5GDlmLQ3ZxZ/1Q6/a6OkvRqV/hdW6qJADk9
T5nxiUwjpMWhYemjxLHDs2Sr46jn9OUfQ2PNpwRMq089cshPoPEeHhlqKChA240uWA6jaFEvo2L1
QimEO0M/EtZeB5P3x4cT0fQ4AQl8tCPWXEC/+NEgh68qjH6MqadjrAnJPx/CAtqkY8mGw6nb9e7i
yHtnowXi2sevDhBAaCf/vcCv4hzXHU5lA3VFBf4wWtfdyUGVZFLqV4/XRDEIEF0ojkuI9Cr+apoD
nax/2Ciuw25ra6RD+4mCaS09d/5xPW377+ulqIkMcYIJmBe0oTm7kdEiQS3u2tUlnqI9CWcRYdsq
LEaO1DH2a5hSHNMKXAM0f/UsPZV6PztpScuPj1MTVGd9mlgWI4TDChNp8p9PGLFjqnvwkUGPrbLY
UXvXE0caAxB+O5lVA2BH5FHzUH/EjjjWa/ot2XjsfYeibVuDrDANrmPi1RAoGyLw+CiCgVSRCVAv
qUwfDFLzA0i/b+3kpCb3UzAF3E3TblqKJpMtAoBpE0UdSot+XEMHc3VxPbSJhIDG/3p5wJSMEUdh
Oupmll7q7mP86uKdPwVATjMUmv/8MXSwt0wWtAl//uR3Q/1JrUA+L7LsD3o9itU/DXKQraSf4r+6
pfo1OPg10IwFDBh4dWs3zgD6xU69P9rJBPpSGhusc0DdqazU3IwtilpjjaY3w3y225A5OPQDQD36
mLCOuVo7Sg1Qpa7TyOBNvBJ76uqLY1tXT0pyVE1ZV1+nzE6N99J58nZRji+vVyyPdboMn23Ln0MQ
DXr4TmI4SwDTGKuhbqiGMmPtAzRaEpBVGcNnJwnSVyTiyUeNWqwZOohZrWxI46xoG/rS/kTNwqN3
E0XHF21Kleq2G6dPxmzYn0Ze188p+679HvZB2Ldmz9rUdEZzWroAzJCx+bEyA/fsHq9dAKypdSgY
XGDDNh/9AIeX+ATkcHyfb0A9MBzJBvGDGtKOlGkMoEg6AyJTI+eXQGvOx6N6HfdF4lzsyEECDAxr
9UaPyZiwwb4EYjLgybZVWbWXGxOFUGOpFai3BlPQMsfO4SNfZAWBvYnLL26zBNjgldh3oJ4CGiyT
O6G4shytDYc22w6v7/6DI3lZnX3wYuxBqREDVcWs/DWz1tnmAv5LA0IXW9DVgVR+hsjPg8BT9cHv
mL/Le8VpYBgfNu0txjwdNhQYxwu4HDwbJTEomxo2FJSitqHaOsFQPqBynVZYvQ1g8Rvbmfiupz3s
4OP/YsYDhMXV7pV2tyBAqFWNLLc3ACrmO6sDXG7dM5M/6hJxwk7jscrK6NnqcOrYVPk6cvolep5b
3IJrkwGQpyKosS1U1lgB9tnaJgMGnGjtWCFN8z0/ePaMSZ7ZmP5FJop1BnztXWaE60hdgXpxJ3d8
yNnf32LoLvkb/Zz7P6R9WXPbuNbtL2IVOJOvGq3Bthx3kk6/sLqTNOcJnPHr78KGLShq9/nOqfuC
AvZESpZJDHuvVc7A4x16TGTptUfvOX8247Vp4Fmg35vuVZYuIFwY89DFsarrgriy80DIlVZ8RWM7
NdGdXeMcVnKCQUPSjLJawuCWvQqRQ7jziqW6jGBuRRlV7+9whItsRacZAeO/qzLL/ObaU7v2UrP7
5E1mtxNL3Z1Dd7CPTdOwPeMdOyADd1l7M9tTXo5KzmlLdy1Km6EaFrk6YJzsns1a3Fik2AFfz9KC
HK4Wcefl614AyVqncnjWFCOvS2Z+UDpIyKIUWT/5tCObt8wPmShyY5nZEYBhneVJx8EqZga1NlVe
AzjCWpugpjoFk3hr3DkHfKkeL741nJCoTWb21fbGy8Zpu5ESR+mMbN3t0DtgNUhT89y7INdk5Xwk
ETUgMkC+gGwMx0dGFtk1IBQ8NOZ4vJGpLrA8y/3UIOH3BYu2P2kFXNYgOyvj5eDjd+w+kuxXRVzE
af9plmhh0hioHuC4HPA36xiK09wp2YJEAAStPu8P5KkW4yayN8cQjCE39Z5IzsEqMu2RAeqDD0RV
iw4h+D6rMpxRbywMFIn6bDyHqHE8TWbyiyyupzNpoz4a8ZBAQz0BikpUFznThoage8QfVxu2yeel
5vW5mf1m2ISYHa2yFDy8hgTbKbCYBMXRBCIyM2aPUeXKyVLDdkBV80BFbaZPlm/7eNcFxfeG7/G/
wf9CGXQPDszF3ddWnyIQ4LYbTDcX0CG1QN42m32GXCpkAgKVm7RxDSDr1YKS4AfwTH1KaYhv8E1N
NqjLNoHQFTsbUoQgwHh4S2TAkgXpxhIGy0eKxYG6UzBjiwsbU/MqsYCFrcakypG0WWLh3oMArht2
8VhlYNBGE+EnD+hpp6tXNB6GNvJwNlKyw8C8FamjqMDRF5cvdNXVnstz5AIehBIMq9afzkW0fUs0
lDmHXudWSKiQiiXHg9cvu9tkxHcFuStIjzkqOuAXtvY+QYaKFxTRyQSAys6Ky2yVJCGyrEnIZZ7C
/TgSSFQgTR5jM4h8aKgV2vlOpmJNtrNsEtfijXhFyZVkkeH1a5hYO9fPy2OaLuHZNfuWo4gAXVNB
7EqqgcaytjcakLRY42owPbFlrLfApWinrfKPbUy3hg7VgzIENSU2ole+P9Rb2sxXu/dq4542+1X3
HzrDjKI9vp3jP4zkbM0s5gWnbbIruH2U+cQPOosjlN+VHmIp6gBgHVu2pMAkH980JR67TYsuWdJY
ZYhI7zr1HLDOCWt9p9DGpQ9kBPctwY24HgAG+ZeTY3FhWCaS3m4T4Eifs/T7nANt+FZPmgq0vthL
wrEjPaF9H0dG9mL+rh7I6ql9l6BHz/PW7b5iBT3t9VNaP+fvZGFurid/xGFYgRPkzpqAzdCazWbi
Ma9WJKTmfx0ziSqn3f+vGKbEmiMjuoV8ah6w/4elSWQMJ82CcsepQtr/QjaU3bJu8sxUpCxEsKLd
qPc/yfD+founuFkk00tZlNj37d0DbX/qzdIlAlxlE7j9ViuAbPW+ofrh5intrd5rnLkF7RQfll1Q
jcUhzJvg5Mum9Qz/pvlIlqbIDUQVHnCD/s34P8cbg3Q3cr8DEPT7xWYQk8yl1f41VfmnVhIh1bKh
nm8B55N6TWiBXNyx/LWWoaQc7Ed3hqxA9ucYxQeSU0PxTOJUojFoTtoDWAyPOhT1CmDR7/hQDCgw
B1R7Z21SeSRbuRzztRtkoADvn4nn2bYgDRmpLoED5SU202/tZZD06qQD3QRWPkiRR/VlglwuLxUF
XovAYe8AZ/ILK1gqCcKaIhRv3GE0JlKwsf5azSXgIyS7mPK76X7oR3pydkW1uGtNLgaMqOEIhiUU
sC+bNEQWP4GOE9y4gg7noUQmJwE1EyGOI2VxBM0E9UlMboBsM7bT7H0nEYGOk1xZazsVGeWDSbrT
0n/E9IrsKahx5KzviWJql1m+dC+GPAHGEg1nv9SNW7t669KYGuQXgJCENBHQa080jmdmbKs5/X5n
V9UWEGe0sATW6P4NlcS0nYsPhJDnoU+Dpw7sp3LQOiGA9agXlNFuGrF0IIUZesxfZQUO//wCxEsk
LCNwAZm9cDv8n3hOA9T3Grg+cTNu6Oayxo+TnfpIIUcW/opuV9+Q/kjUu/nE6iOSeV7OFtJHEZSM
SqQtvk29/RIbyMaYn0ZwLIAKPu1QtezkeCeiCltp2NzN/ZmkZOkYSXFaUqCurkkIwhokkoNdTnAU
PIMeeTqVTrSANRlTuDDh+O+hSZoXR8O+LkD8roR6ikdTv7acPcDfZeH23pHGbfBn39XibNRFuxYo
cdykqPM6zfJsNw/cETvq1zH1qLEHDu6dEEDIUqkbchPS906mh5U3V1sQhKJc8moHLm6ccPk9Uns9
No7bImNeiTTfFkmnfhF8BWBENV5oAohCoh55CI0k6cG6nMrys9ZxQAgHbm3M2YDrScIgjfJTnlkA
kBlc7LOnOeB1cXChDDMyJCG2DYHEsthvhgNotbfRAoLCAACxD2BQvtyUr0yyOkyDxP1qouXkwQge
DjXA3T7LN6Lty2+iGo91bXs/kJv5xarM6cto5u52dDzrBBBz9piMCwMRHgCuUUtaqbVWjTPkGgVT
C/bIeHnQ66/ZGdjZxNYKKyp+TmLL2jiomvtSJMXfFhJI/m5aYNMD2Q3f4x+dMY1fy6Him3zox+d+
rkxM/IEtykWZgOio3sTzCNa9D8jBAEg9PbY4v16PiSmJ+bAYRnXPO4EYubSWNyn1veJK9NWUxrSm
i1DAD68kL6LvQ134GoCGFIXug4aKlEzdgjSs5EW0WkWQPGY6lr4PulXtSyYk0yZae/e56EKp/Mq0
4v5q1+9ER9bxlPH1A9NQayko4P3Ng/CwULx+Kn0x9Wdo6bNdL3Tzt9Gx9K3efFs6kP6wQIYGjRGX
YKdXRI4YuSWoREMGrRTlGkFDgWkQ3obqKp3qj8CjfkPaIL87cBAgteBEz0OGHGBTHsUISlNkf6Po
UIIYtKPVjjsau1QZ9KvNP9RkGYfBoynjKBeSof4TJYwU81cbZNNFJx+ERqAwCVV5iKoHmVBzVCyf
ZgsLb10hIqS4ixprX3pDubqvMyl4CQC83MfOEfnb4IlmbAGGhd2GM0ADmgJTHGBoq/u5+WDUpYaM
2hJpLHRvcZahIoq6pB7K/BMDf80uMlHA50poZUvO6Kl3JzMyt0dSorQBsOyw790eSWcYaTsaIlHs
LRQN/39kDig5Nxw7T1hmzm85yYCmNY7J8hdJVMqxIZXaggNEpbvxiAtkzuQdKAXimJdIxL/mN+OM
PTnfxLAzMFRMDb5XW5I/8ZS3+3BOXoIxkrQqkj1KdUl9I51GFPLiPRkZ2xBQxat03DpI+35OGkB1
xHFZOiu/br41qDc/kIy01ESRVW88FJtu7hSZ6OeHEntSK21MPcOWNUpvVzABb5wFXtskL3OZii3h
oRox6NxWRR1+Z9jN2pFs7vzhNEi0VerdyQD0DA/lFzSgQp4XB0cS4YL9dz4h02hBKviWxr5rR3vR
jUOyFQUYfe719+OxG6qd6Kz4cyS6aOubQ/vgTE37DQjCoBBZABJRs+ZUoTBsXY12+w0MIRPqmGz2
xEEy/QkwqZ9wsBg8+UE7T8vOmOpCfMEuoL+vCqc8ZW64YdgoP9CoAnYQMm2kYilRoD65ll+vlEoK
JykkDclw2BFhXuSx+WGIh70aksao2upkWPm7NzneRDcAFeujPg4xhdOA17z1Afh0F70wsMVDV1OR
SZ/SNZUp3Z2o8XgUXVxu1UVkzJvwylXfMxmpO1MfUV5Uf0L5fWSYXh9UiMROcb7eYYJijD3yhxWI
KIH9FhJPNMzDFCndSb0jDTWkALEdVjqlnwBXT4KRanVXeumqAR/WTtmQhmfR7y23/Z3eA6Ye7fgi
yRyPqajDs+u6Y6y3gm/2jut0wU9Kq8hce98p9AU+ChuBr2zVsHjesBC8kpr8Edj+P1vbNrYkv+eQ
1HakvvPVQ+oRmST1ZFAhHwB3cs1kqW1JhkNtJHlqtfYjWciyVz7V8TnIXecVDActUgt4s5+o/LJ0
zZNdVoBC5nnBZa7KFv+m4XGMzBcT2eKPLGm3qJA36m03AGEpjBOsWAhPwROtUieSmYeaUpLiaDtj
RDbVCrnKIyjF+NpcEmHyP3PgT4YA6TqqZ0EWiNebIYikXsFRgcMsI70QUvDoALBwpUGDFaYwCIkh
vccXVmPwCx2CKqweNMQx9Zyy/mNEhRvq8lCPOqDC4H3JBpi0aJMG2bS5W8u5DrsUljCOWg40EPsU
JZgHSPc2bfnOGpFNE5c4IjRpt9mWG89WOc1Hnr2SnBGhAkrXvQxwp8iuLmNwWkyRrJmycmNTgI1n
TZVSSc3nR+qpkqqES8BXqaZiq5s6K1V89as3FWCRN2kTvyjXb8tWg4/NzrDBL9qK+QkABf3Fk41l
1M1mbJZhazooeljFFqj3AHSFTImsv1BDxlEKLMDOHLuDVuT+6CAtvXDkISF8yTBOA0A8MCDPeNgQ
oV0R2cyOAzT0DCh9JDPmpcMK2P4rTM32GABB+iFpkSuNpKQFCWo9+EmbUqyw/wGIS6+vLynoWSSw
ZeAaVQQQloytRsBigVIAFkU0AvJymK09iuexoJWyOTbjrc2QRG4jcesx9Xv/MQAPwdaX2AoLcFEF
eD9coBJx/Pm6LGvOTVJgyHqvXk/ACXk0sny1AAU8XaEQ/60nZRO4wi74W2dYJALmuCfOzXgqCyxM
MdZNOHvcB4gzhKQWKHJZWXFQbrTsQ+sgxeMUkLL8uBQWuMcXY9pbwOz9TEPM3qa9OXrAW5RalK3O
N0PS2ovgn5vvOnguK5jpJko/KteiqwJ1Ywm+SsyF5T2Szd2dlVTeTI4ffs6pB7EqqC9mteTS03pa
MUwB3qgAeL58tH4gWRWBHQrs55eP2Zff/dXKwQcOkJjCw1D2/tNo2/6TQxh5oFZY93JIMtKGQcYf
kW+xIrl2oGEIpDG5627sSBG73WgDrqY0H1w3/XFnTDGnGIcS+QSEWHnppcbWTwis7/24pC2eQyB+
c0qkSGK7KnnC2W7BVpHsshDV2U39JUmL5Mm1Q2dCAjKyIxuRH0gWou7hzQHzYmfttIu7IaEfit7c
6NAlpmdrzG6qNX3HtEBS38oUN0C3GMOvd1++Wk6RNoCWvm69rtLGZpfUgMM2lAWZNRI0OGmsM1iC
/BM4ckDVxgCZnCAFL5YN9UazZ7vKSvHPKrVm30xP2o4BMWdd9E2InAAoyENrw6Q+2phyHkmuAw95
J3ZmVo4oj7JRXAwyxF4e2BKHtjoikUOFCUDjq92N7KarvN9jUZhM1KjGIOeufbtInU84oVqWubPW
feXnD7wxgM+bBeWllw31AM/1LYqz4kgjVHZXFwcZ1w9Wm4Lk/mpGimluvxkLXnRDOpcXEjVhCohp
aSvM5rdo8eKDeorrEtqZI/eyq317q98E9ECnhp7vZGL2iSMZNCb1siBFpV4oU4zqK1G9qd+E8gpk
ri9AQ7oK3urPogmec8PABMsKAMIfTWG9UuMEdBiPeWNbYlUb4IRqau+UMQ5LlKUCwkSqA6tNAFNn
9xsakkK52MOUn9yq390Go+ukNo6rl4SL/U20xR9RtxD+nTZ/0EzmZlrV0EyHpj8OcXPfzH/Ilsax
H+GHNX6/MXEzbEK1yANFfVLRM+zkzo23ygPs/db0xM/kuyGRzTSDAyPr6z1I9YAbd5VTj2TMjp8Z
jssZkkODc5j11jqVwLKxbIYRODO5w0tAX2No47T2RsF9LM9JRs0IqqVn7k/1g1ZQFPLVispAvrDy
u4tP1oBk/H2KchDIAhY+3vQTd5CJhgbc9A5wWe3q1LF/KAfA85062ZAtVo/ITqYxaRjOAlZAu8l3
pNaGeujXPlz0mHrUGD4ftsKJOxVQK7Sxco7D5Qe4cNzt5EfiSA2++wlbq3IMwO+xBCQOCKcn30LX
Ti0h/zjvBm8qmDqs7VYjRzHnjVo5DSq09Keo2onC6eHN5Umj3O8vf2c/0I2RKzV+tAPaeXOMJIel
r5gvkYhzDCVf5s3YtYp5D/q+k5IFd+bkTj7UIzX1tMLJQZKG02jExaQGGBPUVVLthDx3VCo61m86
qS2rw3hd1cgGXigx7t/T2JSeEuMm4fJj1U74XSMvjlx0wtyHCXQTBa9dfwC4aHEC8MTXpcELEzkq
45lJ9mdieqaG6J6pR4oIsDJH3i7rO/lHthRuTKxgAwocY/WvMe98r7cDUojqjCrS3hiA0JcH6Rk7
29O8o64zF9m5K+0zWJP6By+tplTWuqZr1ollI1B4AtZU6bOYU4fjPGnu4ywh20xmXACwK8wATGUL
40WHc0P8nsEjskpLszUPzmSbK6S5RsB2mbC/hiQ+e+M3KBxQ47tHUGL+Vli2f755btFTidxQpmav
9YOLeiDY8x9VL/l846rNyLVjpY00Bdiqy9LDUF377Yr6RpQFTh6xUYEXh4GH6bpNFuOx8qvbZpoy
5+gJ/qDl7pBEYkVj7k4vWCU0h49ceW+YG54KD+k9v8QkYyCa2DpwcbVYUuQxrGyfvRgo0TloV3XZ
XgZN2+E26Jmj/gEbkRYwbQrPso6ouLOOs4lCQdQOoqtUZTwAI8e1O3+7YKnx4Lfl1grczgZ8GoxI
Tb0bn2AeWHjSKmWPCtpV3HZJ2IKB2rRRZxGDgDzGgunUuuMW8DE1shfRtH1QPdHwqiRTLaceKYHo
tb2TUwxS4kWilHfuBtjMVnMwcGSZ+qvcDtNL0gfxpwqM9GfPXZ5ZWieflEjU/X4xOvAOSAtqjHQW
WEAAURGHgm92qWdelsS0wSYNsy7Pm0toTivtlJtLdJiyHAt6m+f5GjhtzdbqlhLAMO9BrAFva5T5
uAfyI4WZ+CvfqrPLOI4Mz5K8mkbQdsukR6RQnkdJHmBgL+uhYtULjZauaOwdaW1iFWidrltPSdZh
3/rdxTXGMXi0g3lno1DxoAyVTx+k1WbhbrvrohgsFaXrX0zU8F/qHuU0oNDqtiRTinYqHwwX82At
qx0rA6hCdtCiOex94Gu4KOScxRPJSWQBohXUczY/xPIyPhCvzAk4e/KXwaa5wEOhn/dxCfKUlS51
sKQGh2Xzngxv1O7CfvFhhohR7nOV9jLwXVUFaXU0uowKSRqzxBLzpvxCRiAbHfXdusZd0l27JpvB
6vZr3YZ0vI3Y9KvAiDtkKl0Bz7BFA1JvPJMJukwrgHxtP1YWdiF+RUijIYqqX1F4FB1oVIsJe+WA
sEMeIhD8tyTMjUo8dCqH3SoGFzCwMea9Tv0U9l5wdCRUHjLoJ5BNi1bJKhdEISvksyk7p83CI3lR
84GcRNe4ZE8iHZdkakhXBFwiUJRO2B2rT+BdZM/UhMgmfx521Dej/k1qgwPrFITzkzYkpTUmwx54
29jGuEYQ0subBoG3iWlt7hQdKtXwHMqWvY5OHgY2/RoAj55wwt0+8j7YLHadvAqjQb5bPUxHGnYM
sL/lOP1IHJa8kgholEiDM6xbi6IUP0gJwp/4tbOQMEMxyCvhtXu6WpAZr5NLj2rRBiAgIzDgDm6B
ZxE1bWS99bQsHXkCzA6k6JCsu5rcGddtVO2atAYC7TWeDip6RxJ1p0C09pHbSb46lLbTvjgqv7k9
Mc9f33L9izQeDgCax7uCXhiyyWQDRghAi5EQPNh410QNkhzBK69GpHCRxoa3/tVRx6nlO4oUJLsJ
1um4OEds7fWdKTndGKkLlf5zykEpB2pe+8hQRnFMmveelpmAGNlwcwAvjzTRCu4NYamEpLlT/08y
HZXc8jGO/qvQJpgEJiNBEnEDEI4U+dBJGn1xSq8/1CNj29Ltnvqmbc7gTTkTNo4fTPPlOgKYoxoR
jE4S4zldlMiTs9Kprg+qDha4QSdvtNJDCJI5Et2Uzzad/WcOisg2P6VYGSPJDM+5mAF8qjHqA430
G5lexqYzukhFb5Gy9v5m1y/6q5JEd+7/GpZF4oD/U6M/RHHY7R2xoCpINuaI+iAhGxpm8fxzTgpz
SyOGLQYlpyGZkQMN/wtZ7BQtEFVk+LcL2RiTo46jr265mJ4IIAOB4GlG7g4oQ8KiiIDr45jJZpGy
ntngR8I5hX+iZvGGeh925WctQj6jlWxUBOpqVV6hIEnEw7LRshvziS9mv6PrIG1909oB9qYZIN7z
FIk5CraEMEg0dskNTskd1Im20S7UG8PoobL9+oEsSHTnSjKCPWnvoFK0y4c219CkvbsDPnio2LWd
Pwm+xbdHTCypS00F7Cl/Sc80qJugGVE963ln1R1szjdzheow7UG9+zApaCprrHO02b2FOYOn4KNQ
dLnWFa+1JN3rwiZ/XIYRh64i/tagWCfd247IAX+IxkqWZGONLN7U2NB5DAtzBrJvUC8TaAbgWPrz
N24hFY+stR8ptez3tMLci4Q3cWgciWEBgxdmEuvad9rjxFPD+1qATrfOQ3FOEzw7FrcfPgsbh5M4
KI5+AvUPK5HiZ5EG3cpNwuK3RgT1rgOAMzLsWb+P51QAO9EoUMIDcKgteHoKIF2XFmCPenCNAwP3
T692AAWGdHkwOsTc36qxtI7cDHm6Tp1tyryLnpAnHz1RLzUyFFshgW1Hsq5uXLBvNpiHVTUgBbWh
0gwAuir58MRlACWiCAbOY3ZqTGGXCTNGiqCEOk66bMGsB/5meR90oXQBWPqm4eHeY116BlVaBwpz
FKuZQBw5z+nX+2UorSBzlBbi1Gl2gIA7YUmrl6CDtVRYMybLyucxyijkzILmAkPd7XNMYp5JhM0s
sc+Z76719CIBuk1RdaC/lVMJstAxyEvGyKQFjXhQAQ1YXsW0Jb+gwAnaXQJcNqTm0QKKCckpdY4S
46jRtr+aaQusmHOAIaGAYwhHYGuB1XmH1I0B1c6pK1DZOwc7ZtgtwKrceXoogBuyrxr3wVuEeaSm
m0U4qzGzG2QX9l1gAoA1TYGkcLXS9qS+sVRd0pNKW1IvtKcmOGmh3eK9Aoyk2N/HlvdALrZwvJXX
AtVXn/0ES7X0Zz3WB1sANEL6J2nUqVG3NPm2MJHeoY6JxhI81yOPNgARxI6GX0ZPumlwlPCYLb+T
ZKkq1P8uM/Lgrb419iTsPNAYrYYMlJVAj4tWUVw+DVF19CSoIzU4yPVuhneyvsAr9j+bkMeS9UB2
1FHvwtDQuV5zjAp+MBpfOfxr+CJGYRGfa7AMyR0/8Mk4Ry5viIYWZmbVSmuoR2oypCE1qXTWQ9Ii
qQXO2vDOj43YyR5d9oe2uAvFF4YdQn03bvena2MLjjJ0dVWVZ1qrYkE2h6q+UkVX3dx6e8tvf1C+
rpIpfceR5MzFAMYkquXqAZsAiiCcJzcEjDIaA8dWX50AZqjGFsOEws8NCZ0Mv/QdzqfAIi6pUzOj
8M2dL4tKlRV5AafOX93Yq3hDu+xyC9PpqQHuAxCpS5SJ4fSpqNvxKZFnUzQ0LQbqbMwRtyQjrbaz
Wf8p7SwBltB3V+otJUBNBjNWIbWSYugLDtyLkYlYl3swgXrnMS+qcMczPwAj67IXeTa0G1TieGfV
9ZpcrNoltbfm7NnN0yQB1hjIr6NkmZGfgWfVyuxBS00+FJKnPUrQl/HTzZ9uyIQZbPUf+eY3daNy
w/SbJwSyl1q819b0R1dB7n4UNz7qB1a7gKA24yXccImW4hQVYFe8hf90A8/fqSFpPC+fz9SLJMwK
DYu4xMusLkBEcpWRCS+x/FIR4xRQMm36B1mYwNMdUEeOK2mPtkedVR+x2SjxOmPVgUkEnQRPnT4z
+qP6ndDvAHDYKI3MoOmQhHa8+Zks0oXGOW5nm4BoOwJvIwoZWR+vkQuT7pcl6tY4A8bYwHHCAZhH
YB+nsZVyU57gf5rMsIvXozkNT1XkbmLbzl5s3mUvU5xkLzzDR2rMy5TyIQYaJNsDDJ09ko5MWTD9
Hs0sOiqLYWQL3tlseaAY1CCpHQe+YTfv1LU41hBbjmQJdTEDf4mnKAlXVmOBIQq1Dtg59TnS5WJw
EUqZ33dQyCH1SNa02PhY7OV0Z0ZKJr36wpn3U87++tcYpMgnEa1Sxp7crBzwPRjI3LPntN4Y+Qwu
wbvxUuQ/gnQQ59lrh0snmkdLYpkKOZo5x9QO7JBdZCqdxxN2zvGNgrrSHPZ5gX/nIcQPdu8HgofP
RWcilS0GWYCxCFnO65yRMB48YJ4L7PdIon5TgzQfdhZRVuyiCTzBoITgK7tt7IeQskQADV3sbcDZ
rA0aA7a7fy7tr346A7Pa87D3OSbOb2Ud8K2mw53bGTVI8/hMItdKvXOBjU0aEa9uZc3Ozh56rCUk
ry41nuv6eCJ4yCCwTEw6lqLZDciru/QyZSqdWI85NoYkQ2JUfClH/7VMJrzwpZxEgwPOx9gzfyNT
JZLKGvkKa9sY8VrswjxYicCNnvM1GYzznFwMIy0es5Rve9uqj/7QPLIGv1s7LG6bKIv5bgQo7OpO
YUo7MwRAbwosr63WkoKGoL/5attW9ECBg9nvb6L3ziN3GXu8F8ubAfXLo+2BwrFA8fmSpz44mXv/
BShJuxG1v080YqUQzxF4bYFK02frNIpxCjsYP8je467/MphjvMdCT56LwJ0UfQ9S2Cafhl2Frf8M
/9pgTloKlh3JBXwJWDd4vruNshHvT8du3SM1c5AA+1UIF/iz6JGMN8HfyPKat5Y2Q50SsNulnXaj
3p3v3ZBMdBjt+6+hAlYEWMOXOcBxwxZQi1Rio5tpGtcgTRgOaV6jfpoUYeU64QOV5XjY2axXJHWo
W3dIxraG6ks8IV+56lIUM8nibVWtTV1qOLYYswjnW1TFTSIsEetHLPDbzYAqlFWL4qNw2dsxCpfx
9krbb/4wAwmKAYe4E6z5FpbNTyDCmBeBJ+VlKqO/SWwy19vEw+Qd3Nouvo3bMGDlAdksyJ0Aqcym
5pWkaXHsrwCmf3RHkX8K28X8ZPf1qY9a+2ue8xQUq4CZdf26/RyCFFF4hXleioCdUVHJVI9kfm5N
JxZ+1zor4u02DE0TFE1ddbGar0iLBt+OzFWMBBrLdrvtLPA4Ixk1WN/8tMXk7huAcR2SZQTLhRNj
1YkGBSSgh9HjuZqUCXiJoMivhh+YaBH1MjNNHnkyvkWmSBPKzEUDEBMALPSyGSSWgkuoCzRWXW/i
f3Mu6SWpkneQ9BxkqX1IVuGsUnI+X5RvDOBppJTUW9viwH0VDmYrXYjyBgv/McB4X7zmKQ+BVwAE
ZjIxpZ2H85ctVorW1pA5iwDLKM3Xqu3ZuC3rI03YAQszY1NVlPuyn2/n+gmIBvdiYvNKTfRvpvfU
JfOxqVYsnF8MIFSAmxLYv4Yfgp/YmvYEAkyiFFXjuyYT3YaGpOiK/PuAja/t0i3JdrTrbjfklfkV
GHdHa+GgBZxGHK8J334pkyw6/N8WAJmp1w4zxd7JHfNEjegSS/X+s2wQ6SsO/dsbVzMyvjtGwACH
m75VTf1aYIVl/BdrHOcvyxg5W3BJ26c4MH+qEtkwctPj1MoqZAtAhVhLeWfdoOwLf8NlwVbOjKqC
s+hAdQ7RnQWQs29l9pQiXyfuqv2QsBl4I8Z8WQCHsu9i11v1ckgK0G1UF6BT0CA22jpCBgZOVask
zB6ANv4bTgVfrSua+OjWHlI9DNS4X2XUSyYHB3+W4QLG/R16nHpD1a9rUDk9gr4JwNB+GwJHskgv
Iw1FlKxsjsT1VCT1eQYE8bly+xonAskmlyKSIw2pKjY3XSyz/BUDKeUm7EOoyDRrcgOgTZ7JwdYw
IhEwAdDhICG9VU8++m+GUtEWUbLxOydQxjUXADUka7etM2QJ/BqCyyHJAmYBsnaQIUfPCUFEJ7s3
0pZCaQdWAlXjDaTIi4DdSXt7at/xX+GT9T7h3dai3hM0akygcyNq1x8ZT9xaB0PR/t5lOJkIO/Nr
WDjetKnTNNmVcTQBWahZTnc0FDwXqF6tQFmMmiE3XKkxWYoWleA7nP0IcOuy5Wh5xY+wXKJXJOD3
D2xxzH0XJOXnMaq/ZHFWfkdd/Y90jv7dACUGQBsu3H0VjfvRHVCD45hZcu5GC0U2shfHQY7UouuY
hIyDzzX37WF7p5jTPgE8LBqymykijccc6wtkDu/HrhsexiQ4BhPD3lwLpmR1pK/GdLCvTu/pNN9o
WW+vqYvDAuAtUFdlB6iuPAHqmcwpUG5jj/yOyWQRpihXB9UdzN58GMoI0594GF+BhwhcDpDSg1Qe
2JOdGEFynjtbUnpzaz+HtrsnZZzAvsodcNfiN38kWRWa/qHuAhtbJ9B6mHJZTbK9WVNHGVbiwkPG
yRkPXBPEN0HyORl3xDxAg6HeEe/Au4ZJDPf3AWk8AayFKgXnol/1KFhCdh/axjdtwITjFCYOAaZC
ZU5U4FRg6zg7jGOXb2thRysTNUAgggOJL8Cp/ddR4BzMRdnMypX43DRcJEL4sCQ4Z5NaavprTyvI
LhwKgIr/ZxeKnzrJgVf1iAzPePk9C3JsyPL6KcXR61MXIHEBMCWVc5IKgITiyLwF3aVST1hUngoo
cjA77Jswzlc+kGZPdvGTylx11atCDtJoQ+9mN+BCpCQ3wh+iITYHRhnN9tcNpk6P98kag1gejeXw
0fGQIXWtf3PopJ1jnI89+tmRzpxADvhd9BkAUyVOhoa0qLJ+6zK7PGiRRrkIC0uWdNXLCN6bX9xI
xkOXrVloOyEHlsqcSEQF/iIkTKQ9NH9OAzJ8fexzJ2sv7m6HmRj+NBfhgXUKv4f11bitAFEJwhGu
/RsrT1+iAlVeqXUYQ4ArL/1Q/2HZP5PBT/5aBNimrbT1TwMSXi4DQ+5wbXfJX1MUf0uAufDqYK/+
EL60fByQmQXesbLPsouFDeMCT5pXEhnC/NutO5CtSFGPsqzdhMMCJBRiaABMWduTRTo4N/adwaKd
GyErLACP0mlql27rz/HXafT5uctN9kn4XXVOy/z32g2Xcj3YjbuOkJSyN+PE/JQAf+ETziRINzkp
YKNkpT15UgNI9K+2F87rOmgffFn9BCJp80Q9PWRLjKpBx3S3dwo91MZTWtTHBAxOlAmOfZAFJ6W/
ZZYPYoz3Ea+auUbqify3iJs1YWlSSofO68hiZ+XZANfWGSXaLOb2auwKJskGFpA8AMFbiPB5lI0F
IAVAHxtHT8ImkHzG/u8psowTibS8jVkEDrZh2pAsXDy2FyAKnV9yFlpH1Iv529Qs2DEAHttltiJn
1Quv/B55yZ6zunsMBjyyFc0CeI77TeSBBZbIEohL4SNqBdJqk6UyxbrPkT2mUYFiggGice/gL43N
dQm7ZBn+Zugs8Ote6Uo1KpCWKeQgPQ4y781PAwRRDxi5Mo9wZAeXu9klDvudyNj4iq3x8VUAjkki
M0eHWcq8ABnnbu6JldJKWTr3ewdEss8kKi0kumM+NG9pWPTcxWOYNw99gg3qLmKfqBlD3u/AGTdt
+qRm5boy26cGFY7/j7Mva3IbV7r8Kzfu8zCG4AZiYr55ELWUVJJqd5X9wijbfUmC+778+jlIlotq
dbe/iXmBiUQCkksSCWSePOfU5SV7bC0TDNNWFV3MKIWRegyMVje0AA5S4YNac7Qn5tWu/jVwe2PN
Q1O7jfw+vreH1Fn1KJP4rvkh0nVW/UVLJTYMUxHdgJKevci8uScHyABOq1AvrfvMEu1tnUzBJtPd
8HuNQlu1Ai09DpFYD3U74e/0XUui6H6+twTi/R97kXgvkya6H9sQ9yjMY2bz3QVbw7YuoKYJCtcc
kSi1KaI+Nc7oD+4RpCrnKbXNHdnKtiEIZ7WpfSt7Tfpn0vgOzHA6hI4ZgVxFjG+c88RrM14fByjK
v1ruhVdku/Bqo/HNCFEdtng1xQuZgbodD4UVytlryuIPr1RAvYjr6XZgUwcJ5Ajl6uUQPvmGaZyL
djzoPEjCdamY7XH0pEPofGzt9HTc6W3yvhxRrw+65DIF+YULnV0hpo39nRYcQyV4gfwMYhjJHXUK
pX7BCgi1IsUKfjrlsAzoRY0qM8Q6djFPGF/5slxJlD2OOaAzrNss2OAr+O+EOl6UuA9fryDENCFG
lSZeSqJ4jfo8TQUIKYcA7NJgNF5drXXhrk2hhyCbc6B5y9pIxGRrFMNhO5oU/coO2ugeZGIu0tdt
6Y2OJd8hd/RaT2nx5KdQ2cqYwwBngD0e853sXPuLC6jFjQFOnm0CZez3qfXcqdO/gXnP3jY6L24g
Q2S+IkqypnEoAkYbDUHiQ5dV8XPvNo+0nhWkII/t0vSUVZZzr/Ua9jvqhQy9Ro1zYEf3KJ49ZGkH
kqcJiWu7KMa3tKmdDRhHoxthxdMbL/VbY/KLp7KxhjvURSO/HZofbmPVRzfU/bObntgPVpWusQfY
IihpP7dDWJwRMGhnDfvIR/406LNgT19RC26QFWUA4Xb52opM7cnJqi9hNtnvBYe4srAS866v+/Q0
CtxKacAOk5umauSrW05il4LTfDcKR7wGg7UhB1lEMWogi+kIYpX63sqRQB7H2H4Hyvc9QoH1k2HK
+lA7SKeT3UEpIsA570GqOZvCLvi+sUrtyR6aLz4S7WGGp/kAJbrHxpoGr3ABS48+Be7HOL7Ve2gg
kKnJwvZc4IYkpQEdjaxCMrzD5+vFkD+OkbjHAikEjC8WQJTs/2UBWt5vmvocWcm2VhzUUYN9deqO
t0Cl56dWmchOXWpkiXLQhg+5t9joavEbp6Q6Djq0e6u16/v9YdlkQmqd52vab1Lz6cJJW9UhtdVl
d/rpgzjecMit8D9B7CBs+7kRpy15RJo+tCenPTgNL126mn2WHXyQ+JHX8SFcL440z3J8yG7N+R9D
A6UBz1AvHLh1uQlVRY2lKmqkurLVANegOEUDZKPRZaBXBTZkWwYA4viYEURcQT1ljFNZbeUA/lGB
kGHG3JOQOzzEWuXeV3WM6lYVUzIGRHh6jb3FeSg2f+cROtWuQCHsm6k5qGCOtGrt+5axgwbMvq/j
CSLDna+tYzfkmxA8min2xMU65W54X5Uxe+zyLNqPdQncCHkDClkCy9Pmh6C19MdAk8NZrRWMGfJY
RVZvXRWsXcK5c0xXGuaWDYhc+5+jPGzAaLQ4jnZ2dlrg3cjkWr30sgEBUcdCij5SYqV0ZeHL0yBj
tJgh3ABER52m47rFbtsbUEE0IVvyaxpmoIIOOSYlaQpJZZTT0mA3VB8zKjVCwzTgpNPbx/EB+3a2
xudhnYkhCZgbcx3aWrzG8fgXbRJRIiH7UkXgECa3mVMpVs6uHSdrMl7MgPNo+8nszPpInj8KotNy
39RGu8MJHBs3Od27qSX+0/Tv3A1sBTLuNqi2Hn6C7enddpn2VqHw2UubPngOsM2DvLgz3dlJhENE
W9io947rgw4ph5vJKFAGkVbupovzbmuXKZKnMYN8iNIQAZGVuy80f7OYyE7NYPGhWV30m27CQzQ9
LSZiXqa5oY6yMCDeBpSUA2UfJHp0xjtPXlothlqU3b8Nmqz33KqcdTtU/ZsOtmfQQMvppEN36MUd
kGpVbim3oUIkXchEaOnwlrsCJYiaVSF+h0q3ve/kvpeDdeEkc4Bk9Qg3u7ZmYKUC9tdNsnjv6xXK
OsiFGk0GCP6XsenVTm11O5oHfk11c3f0ddgb59wSX8oQ93u3xVPTULXMyYR7K3WZqnReujSaK2df
OevK+WoujYZxvAZnCzK5BQf9w9yGQL38uu6d/PM6hXqHoxvAwoiW3VJjqtDv0l1sl/PI+jl5fo2/
jJOTrHDkGcP4NswC88SGDvFDPQh3goEABbsiGKlxFQVuAnBkw2bDYiXIRVxA1CRB8h5Svn8zs+k5
Yp+oNMfD8teSBOlIcfgega6HbLsNyjN6mcUF1cTRJrBQ9tPbfu5xsOchqwDljqQIuzupmr5FNl8E
4DCmAWpQ8dPdZTFYxMPCbW+uZkSjfJN47O+vJgRIjbsZDsbLGnSl9dXWj8b+SL1aIrG5ini8chAS
OC++mcGAEAICp4kUa75qECMDRS/2s3OXbH6SKp5eZaThC29s4BoOOfpPtaxAFxkEJJE7JPEsGmgN
8dR2YXUkE6qv5VpEAfhpKodvTAvJJJDy5CfkRXAzpculYa2+Y4mWHxYTXXF1D55tUr9chQaEGo2z
mwgxnEfhd/jtaxUywupgh/NLt09T7GUgpwkxHiG6NUM55z2d/XQE7zdOyKEOABHXJ4sF2V06iX3Y
tVCbvVpKL8pu3+WGWDUDfh5pbDi7tPZvgAEKnyCyGD5ZjYMwDvR6dqXlAO5fp9Fdormzxxh8RSWc
k4B7yvdB5FdAMwziNz54m3QH0Plc94/UzxJ8fq0Iug11DSikalsaHrEJXiO0W3rUdbMQE7mauMzm
+fDDsrTqZoEkEphRGAY+vTjPd3iYApySNrrc9RxVOWMeajNcsQ6gmpX3yVvUJHhWdIlpnXHms862
SP8DQFl9Q73FnnZDtMev4avOautsqMaHLuwpKHn6JeftlxhJL8CAVgNpY+au+VJhZ/DmN9rkGUY0
PoA4Q+A/50+3rbR7aAVk2rbCzAeUGeO8O+bmWzbUX4YwLNU6XTU4XyfNeKKQAvAIr6XV+1vqLc2i
7Ei2QmTOLBF55VI24nq+A3RqC0pVOso5SDz1q/m4V0ltlVWAltDIcgREkI57PoRglAxHfWdYgEPa
iIstymooTmVHSBPvUgOUFVqVurtZFmJEfXwAldY1KNa7Z2eM2Umm45ueR37j4QmSONkzqUkA3QHG
l7w40TwxmX+/TOcqLalKJHse1/1NxMJph9xT9WK0FfRDY+QNNPkHiy3naXZwOjxGHIT4dFPumKh+
kM47J3gIicKT2js1NPLpR6Ya4LD1lFY2ngZlXoaQ3JDWvamajI1/WCDg2ffcNO/J7re5uy6iSVsv
tjHHI1OY+GQRPND8lZ76+r2LOmZM6rkFi9Wwi4VcGzybA3YQUIY2Jr5ppkgcesN2D3RV/U13cSE/
UFB+zFim5bJeVaGp7xdf3levyNuWWxzHdYBt//wSix+94tKlq6t3QXOv/AYIwK3Mrso9RxEsNjWy
WGnmOltLdaGb1s8NjZJtccFnBr6bSjECLo7RCL5MWoGm1M1U7/HBQoxkcKebUSvGvV7ZwJeIptvU
QoeQnYVdjGkm4XcujZuWB5CutQTwdi6zf0A6GbpNAzdfSrzTtUiEdqaVQB067pNOQqpCZN3GAPjt
LMIkvaE7v+MLCfD39EJ3fmpyayy2du5X61lBkSsoM2TKAUmzwz72htBcmVqU35O3WWfxsgCToFvT
wDNsayC4chrI3+E/HWZjf1oTvQY1F4QnQcG/GW3Cz7EWsEdIt7elGT5RU+AYuLGlZWwk4ExP2IPW
d0X2nmeJg90o9j3rxger/NwfbZCyD6BrOkA3FOPgTlyNsePfuVGkPYwc78JtJtT9l/6DbA3/wc2h
vZuZyMpQlwbElE7rpLbFhmZZFZd3qJHUAclD3jU8+oIntzgOH83cru/qof1octdONiKNt0GbsyMv
3XHdCem+D/1D3ZfpDwGid7zjrD0Ly4cMg4H3nobABjKelNuBu7jNOwIHVJ9XjrfA10AvhlwyYdKo
yQDMENNY7cupNz8GoG2bzkg4ox/ZFh/HF700sI8w+C3qPRTQK2n4rYM31e0zB6zU1LegPbIeW1Z7
eQ0kctehrJP73wozRsxjUjhCkumjqwoyq3vwmJ2CRP6EsHL1UnZ+tdWm0UW4vACXXl8ma4cH/bcs
6baa9J2fytW2nHJ2jbp8AkZM2gdktrpzL8FJ4ID49bUY9Hgn4jHbJpNhvk4CEZRpyuWJRvFppplw
viyTYt3O76epCFGIrAj3wDsnilVrNN0t4kDHFIyaQOx/2hpF1zf3L/3n6wEMBrdhCk08063sY4/f
mBfJKf1Rxi98dI13Y8KWPY+y4dhLNpwTcGJ5JWjqt3ocgq5Y5YSEojS3uxxvgvq+yhbRFeRFIQA+
sMFbBlzKKC19urpeoiiDccum8gf+KiGK0kGjszRkE4oEN6gTd41n8McoDUg9egi7JrxhrhyR9m9t
JHXASHJsxwKSUyVQB2TDvuljgK4m8qbLfMRTJbVjKI53EYjCygz5S6UcjxxJ9aCQqLPNUvryiw1b
Y7lvmIN01uJDw7mbamc7C4Bq8ocncDaN26L3kdiMY3nSSreEYpMWfZGO/KNSNSea8dxZWv2zQA3a
Clis8QmCPOPWGLLsNo6RVwa2/8XQ+vo0IvG3vLUkzGbT8s7IVDjuXmDbdv73v/7n//nfP4b/FfyR
3+fJGOTZv7I2vcfH29T/9W+mu//+VzHb9z//69+AMkKXxxLcxb8mJMAtNf7j/THKAuX+P8KkqrKs
yc1zCuTrjqh2iFaHmclWZ6hxXEzEvLN0Z/adCDotuJdvedxEMyEPeVyR/XRCgOCVWQbQfX58tB3w
HETILHp4nMZHxJjxMdMlRBxi4MLgQ11qIHURe22sP0SjZXk58pXv0Cj38Od3fo7QD1qlhVY8a8hB
bfXaTg5GOjZ3phXjnmCA/o2kfzQb0X2c9YKbWVGP+jhZBjcJZS+X/qzAh52MvwqcKLwhcbzR30xi
PT//ZBDLbaHpOjQjCgASqV+p/uikdr8GWFo7xri5oejyIXNd4yEKIYVejfyOemYaDXdd03o8QMLA
60Dpdouy8efF3+xj+wY6iyj5Jpe0DtNt6vj5mhagBhpDcm0MQ72tP19Hh6D5ygh5sJ+XjjLrESRn
yZGW1pkVnXsRgaFKhE+UX+jK/JxgJ3uinix0BrUfpC643+fe779pXP/LFw3oUhd4AUdYnBmm8+cv
WpXYwRgHYjrr3AhuSUfJqYYinMWXZnWlHNV9UYTwyjwM5ZlbMOlm7dwPO5aH6z/76FPh11vUZOLu
RhSGOh6v+2ZsgpU/Guk9MRrSQNwMP0AdZu6RLoBc0xixzYgv1VYLVqkc+fdMPciMxipOIaTrT4KZ
eC8AXgLeaG9njm87bKOzU+7zASVZu8AEM11Qu9a6AXv41gSvEaq9Sql5lG0CKygg6ZRaqqwEiqJj
euckSLPMPfAJT7sqSMojhEPLc2MALEiHOXV6y82s9CAy2szHt08PfWRp7iVhjVEr+hgN7G+//6jw
07/+rCDwg5uBCcCHAPMoV+MXN4Wu04Y8tdzhDFim7w2Te+TC0J6MsnaPk2sVXtEF7CsOoeYKpbvF
uTXj4tExtBey+6EmN1NuTntECY23UDtYfcu+oqSvvxkjw9+Ql4Pjp1MmfBO0dXNjJUV9lwF3slGJ
Vo+6Ukz1XaiaNjYvBwpU5p3aCRnkiklPqieuD+W7TRYUwc0oC/O1j8BLKAC2yWqneNFbcDUqr7Ea
NGjFYJLfTm8sqBuUBseAT+m476w1sxIebXlz4SICG4p0XTP36DO9/9q2mu/VvDfvIrcK91Ccw58f
p9l7xkrUjpXT9C0Po32hbv55Zh+tMdtILcR479aPwgnjVe427EBdJkbrbkg7BEaBR/cqNw12KGbx
IelUaHtNckTMI+NtLHz5XV2Ajzf+HuGiVxZ1QZbPoUyfFh8M7ViWlLd0WlwaOjciEsHXUO7JPRow
cavZ/v7bY3Hr+ttjOg4QCpBRMA08VeiRc/HtGY2Yx0Foy7MGxJ1XOq51so0RPykB7eXGZD8HVZBE
JhokO3Uzqae3ZqhvruzUpSbsu2bN21yb1/07v4bF+0FHRUmuXnmZSq8wDhAJ4jF7vbLTe+CZ2x1k
EezsVroHUzV6itwYKn8cfhi0AZc0NF+Slfp0BY4J97DYrn1ouWWYrlBseBOguvcm6cMn/JyM7cfr
/eNSF29iWetq6etXJkd6d/Pq5L687xQEs6l67cV+4be8yrLMYhu06MXpmnrr46M7iDiGIBxdUiOh
nXTA8U4/LDa6urIhuz6AUUEtQc1Fn5aY+7yMwNDUIAz1d2v8nY1eBmBA7NKvhkOQ1K1Krcq2TADf
wHL/D2DukI4U05cmqcBHYRX9yRkmfgAcE5p+XIuekAYATyIQAz+UdErSWP4frGDv4E2dvjhu/2uS
2qSUxdBtm4KfsIdPwEXKkszjWT2h/gUBOy3TwnPc2ydG9/NRjeZt/DGadkVEo8gUh080YWrDy/nk
EWG+joTctnfjaDsAVnHkhpl4eQfq7CrCU3wwYshvsdZ4blsTkKOi/Ir9YbSLTdRs9yMvvhqZc+MM
jD3T9NEFtsFWbst0gf8zTUcWK4TIMs51M9COabpYQ1Qc/9dPjN2MuaMRlxnbkmfturPy5E2vuzOv
DecnEq0PTIv7VwvEPJs+sxpwSmfuMTXNcJPWRvImhmZxLSUkK5rQfXHLwjqLmoOQpwHvp+ol3DdB
tDQhWOiMTPcAii835Ecj1KB8DDXpmHFln6A17uljNW2MHlh8bQyaOcu1ZM6WBFfv2NiRptiUqCTZ
nD8jv84EEq/15cdcmnGVHFNz8YSBAIcW7kgqME41FE7SZYf0WrNidrCpm0geyJYXAqVvNFDwSdvj
ueFAm2USBYA3qqK4tEt2oCtbdelqGWhV/XFH9cd0Sd4WlQ2TE0qpUUG8zGzLpFiNogbAWkzdlqfN
D1vtukrWfzRTF0FVifo6YnzVqlXil8v4kCdANqTAx2SqgoKaWpVGVFRvQf0BkLWV4evOJlbwlcUR
FYTaPkDgff4f038+crG5cXDjmLUSU/UHmf9oTH6M0F8KeBTmyUahwro2v82a5KMpfQFm6aVPw6Oh
wKpkpD7EXYwNNoLRah75/1ljXs2pq63UdDM+uWmRIGwMIlpNCHGPWGl/YNifbkYGMAeQGjsCUJNH
id/KveGCjoc8dBBorooqS9dABthHUK7ue9G1e+pRI5R96aKYsD2UQQWcKyoFCyvIUR+iD5vRbMty
RVwnTtSOt3OfLsPSzootXVKTIs+tl7m5BXlsm+/JRqvRVeQXCjKuVrdB7oswq9McsxqHclkDK/NA
I8vr0ByEqSsA/HpNelXP8j3BLEdQCOxLDg1xQmmSrd/Wtq8/0bWt43RH7q4iOEcN1KV7UHe15/hJ
4YE2WjjGqu26nxMz8UrYr++oRDGaQD9GXaaQzmZtpZtGjU6qS6OGTPIdVTCOqZ+Cm9z4zdzFmea6
tnHIg8RdVSjzvY3V98xCRB7q0cjio+JHWfViypAaQx2iR/0E1ZWo51JD1Egj7TZ9YCNJqDzJ1mdR
EG+pT4su3vMUv+/Wv9+aMZ1db80sF1WAhuFAt5EJ01Fbt4utGddDzUFYwjgBviWbvftVl28mL70F
XXoFSl3Apv/ogtywtleLhAZ+tY0P7WC/u0NsKT91etKg/tkVx1j0D2k7NI9kao0i39ht3W6oSwN/
MynzxwdyoKZWk7iatCz0Oam3unKFDXsyH/sKC+xzeeJ+p/NfCiUJ0KZPYbjCfbjck5EZuOnLoetQ
HJe6WrD5i4wHnjYC98tDT6IeBIfPCAlPlwZ01bbckgUeaBnydbH70yo4dgT5+JoHoFEwwAnyYILk
exsHbXCswUkIfczG2snJtO86nN0BYmXOSzCMFVJwvfu9dUAujSByAIS9uxL9TuCEcYsyQQi0LrnI
RMZibdU4IYa5HQyrJUE59xsDOV81MYL49u+/QOIvB0PLdSzH1R2dcdS+GFfRIunnTYmfbncKBEh/
AhMVvqtyKlHzmieeaQboamUKFWruZqD9QsUJmL4LCKklqbUmIzUafpk6wkuTv4Zwa+35OTM33DYn
bJLA47eiBJZswaHcZtPkUReyr8AMqYa8lwH8EZo7clkGyI9mLEuFSrpLL+zsm1/nSHqiEuWpjzTI
K7sRhMYcBwVUKMryfN1G/Vn6BkaE4sZG2s6rVfi1/ZRMoSuyoc4k3jla/kRSKov973wvXBLf2HZ9
N63kOEbeWKf6sXAs90tt/uEo3F8CbdJDxpGxa0Y+vJFXFfb6EYU44oud/WEpr3IEZC6wkZAjLxzF
FK0p1iIvrEXmxYsm0VoMXFvH338zmGVf31qQKnaYybjFXejRs6uYgQHCyDYUVnuyptr1JsWsTU0o
GSQFHXDkLDa6SsfBAwWLPIeDD5kJ8mN4yl344QSW3vNqRECqlufWjYJ931r1Ki+S9Am/dUqzU/rc
xUnaiwzp7MgGbL5+5J38NmfeJ6d61SpTO5Jvw0DBk+DjX5NvlZXlU3acPfswEF5bVea8Tost3rGW
zVc3BoDSG6P0zeVgjaZ19NaYdqXRaGC54dU6H616X4MuHcBmJvYj1+IviLPs8tIYv/VteGkvUB5F
dlFkl3blL/V4+uYn41fNrp8a2zqj9Lx5xDnUv3dZ/hohXPTm1DzfKfbBbcKa8s0MrNMHKEqaFmBj
wc8cpA0nwt2o3hQE/olAOZ9j9tQYL589guR89j7ngULwYhVa83Me2Bb8E/WyQM6vkMYAdgYBQKxq
qX+anMD9d2+P3uznWyDPz7c3ubU3ZC0KwhJuK9l5o+AQjHW1O63rUygx28VTgFMVQndN8ZTpzodt
GV2uyE/ravO/+S2I61CnCqq7NucMt0qEP+yrn0LbA5wfpH1yKjgqxljTYZtPGag5LQXqsp1hNROE
EH7lp0xRIktuD0dtqpCBQPWJB9Is51nTgviEX9YfgbTtZ2t0/YfGGdacJc6zUA3KuqHJMaaP5CB4
+UPqTnmaewOKzru2yffkitQnMI0hC7bUZUY8bgyr/wqekmQFNkPzoc1a86Gq63Q3hBpgtcpGTROW
Yh1XvN0sNq31Y28MOd/Ztv3hB4jvT6MV9qE1OQLNgLTuEj8ozjQrrbP0Icc2SL0KWRCJK08Abd4u
K5hdEhyWdxTbdgiIQpAdJh2loHld2/cotetVrFQiGp5N72ML/F7tJ69CRtFN1UX5rix04y3xdY8c
oJJtrAcbVQcDQi2PpouvDQ3Qktz1NC1EIHqV+Qnf/zd3RfP6rmgww9F1wzIty0JtgK6+KhcbrrKL
ggEiTNoxtMGmvhSR2Mjy2cj1zILVi30pJrmyQZ67WbtugBIWVLGtwjSYLuhcl2KeMIc4gS6scR5d
Bogz1kghiUBzlwETIBy2ohE7ShqUgdb3DSGXcx3Ip1gCK1WrSwvo1q2wgnFFwxqCjPGOLiE3vfeN
IDjgvXUHXWA/kOZa8VaAA8rLIzvb5m13znHr/hnY1dWFGhpkUf+cpuZqaIBlUkN/8kFOJFmZ9lDe
VBtHlMUd0bW6tHMo12SZO2SvNgzb9Ls/WYBYk6taV8CFXDRepkrfU8V1RU02OewowXTUEJsV4rJg
Jom58b3MNX5z4aemcYCcNx0LW29ygUZmVcU2fYQiKHPcLzw2UVG0zYrokYjXZmlUdefUF9tO4QX8
ogqf7B56etjeAeaqelCsuPER58EvuXVQjgpl5iSBlGEPDH+1oktqMmWkK9edQHohW2dzPdCNT7//
gjvm1VPfYBw3ONtB5RozTfs6U+DUE9j8OMAAWZAjQoSC9pc+t94KaTi19wgVquQ5AifSc5sx1NLa
0r5tzDZ9jmUBtKMsbfCdoKtrUKQABjMF4MlBYUUrFCNmg6CCTHQBOEhc7iiJQw1k2eNjWMpb2sdT
mofsepHvUcgQDw96Iv2dHbVaUygqnU2o/Rwa3JZw93sPbIn0LtDHKFz87NIoDuzvzWeSOP7lMeeD
yQMsxA8RznxzHga8QAzoTKSUKHPjmhk79iJ5HSjm15ktg+pY9zEqm4EdW4yWAiU3v/8UEFn/y8cg
8JsWBmOCgf/4L8k1x7RdbPkRKelia0IZIpjJJy+IuzoEL6JeokInsIcf5ajLc4Uj9ZORpBtwtULW
BxCkJ60ITRzF2g7ZlxJbl4hNm1wE7qPMUDM/ZNyEREHtPsaF1h1jbKZAf9ll3iRKCTVEYdyQc6aD
dhBMPzddXA6ZV3Vjui6ywN9Ovs4fi8S0t4Bqc/19ijL9wZq6ZgsCvPZminzsZkGeUSN/+S0Miwah
6AGR8aof31BLtkpwRpvti3+CGM9i/7M/rZO18c/ehYAG1bPq0BreWYgMeTbVsi59Gs5SMPbZneFD
x3cojoFEY48ZBKUmB43U+n2eJzsy0eDiZiS4aQLxDT8jQvG227rxbd7bOtCMaEwU05zbXH8uqrzb
94ksdnZm4pgaBFOzEoleH126HJpE7tqxep+70Hh6yKcy2I4JqP1XGiIKh2wS+gHHBVxZAkbqX1xe
uM6XFw7zNLXAstQ8lUbCuoXASwnUZFGy2yhqv3ZjaG4b2YDHyRg1tDQCMCS7vejP7moOXVUmaBp6
3Lg2c5emz4tAoBS0XMXq91995/oBC0Y7y3aRnuDYclm6cfWABbShY3aCeodqyMIJiEnU4EE1rYDK
L7Ne5OdVPoYftuXqH/1yy8JnE/ndQ+Y/49yQfJ1S1OSJqDO28dSP39zyJXeG5CtT5gjp7q0WmuWp
izMwuueBD501F6eNwmq+WJ0OaBaKAv0ujA4Mh4S1VJWERuV+dyPbiE+JXo539oTbpxf4kLzkWlCd
ghQC1YK15r0PDvpzB04BZDrx0iIvQEQNcvr7FoVaFwM0A1pcHzNGC5SmNAOo6nQVdBiYwPozz/Ch
c/8tkRJLIb3x+89ECJXLvwSVOIbJhO5yxAls5rjOVZigsfWuN518PI0J0D0GhLgRJ4vc/JaaMU4K
KFKhSRqghlZ0ObJ2M2TQUyIXLW2LWwcaTx/zLvqzt5pNnku39v1ma/lauEoV/2aEvO4m52V+JweW
39FVwyHVl4d+sr4amMB9tw0LnKBpIFY7BroCgSGAsjiKI7z6a6lErReOfnSQ5vC0rE4eAjq3x8yc
thdrqJkODs/nNt0t7rQMzan6zEtBnQ6F7JjdymwYzmWRRsg65XhSOSkwW8qWGHVirHBqKQHgBiQt
ZUhD5elo/hzsaFVJy4LoUvak953zVthAyECeBCp6PcouakgBbljg3yLfW5vrqsq/yb5HPbeDO9Du
b7rIsIw3UFvFzhDAE08boT4VpgXbDcLQsb90dLBpqqpvp+lBWg+JxV1rGiD0wTcNoLO72QPMIWzX
FpO+SgcfvjThc9bkttOuAR3ZeZrpB0zzB6cKNgg2IBQ0smxNYCLwTyOKRngj6i/DM1QpMVtnq+FU
1q7AiTmBwBR0qKCYEfnapbq4eZbLy9sCydGvddoJzwDG98QNwLeQgarWXTQN31tjTVjlVjnoygGK
vf6eycC9JcQnZCb5FpUaeCgOCtm1YEFngOgE3VMA2ZExVkBaai4cw8/hRcQNPJlYR1oJyuMhmuZl
Kt8RBOGrFk6QBKCeNcGkmpYSQ7MLijFvjCC5E4PJH5MqiyBRg6KGMcODeRiTcjOU/bQZe+k+kosx
vZp4fK8i27oxbdN+8l1LW9c5CihKMPk8hUh2Hvui/gYCLSiJZh1Sn1nUrmXpOIisoGAvSkC+B0qG
6TA43T2ZQgFdoVWR8uZgCfaAW9+EPB4Ha5xsxeMyi67G1pXgDoufr+xtDU0RlP+9XCwJsgEUezTu
F3rRggS0Ktxw9m2SvZFtXkS9LwgVdXs9tr7aYQA2qboGRMdi5XunqgcXNyCJk71r+d9FKYJdAuGC
la0yerWqZ4OaAurmNB+AI83xruzkQbY4GjOvE+Bw5FQaR8ZQldt1DBKZai45X4zOk53mYx450zRA
pbgHgr0MtcIRKBTq7LsZ2BCTSFv9pQm7YY20jnbXD+2wGzoJHeMcZ1hQi5U7iQwo5DGHem01fvCl
dHtIf2UF+544xg1IgKJw1ZZyFSe99ofIzLe4j8TbmA2V58RpeUYhJGgbwTKd+0a1b0fzlRijqVlK
N0aRbnWkCY5k72ofzL4VSMc8LWuqzVK5MQ9bbbXnvv06+y3rqVWytvtYxY63RbmjnLaOJxAqSLk/
d7ntivMEbC8NWpQmL51LD6fK/HMQt/slL659epDtz2tUqiymMIqfNpREELuIb4H/RRgeaGc9NlF5
l/JkthEMmncD1OIh8LKyutEFSabirexNY4OKmeSguSk7iiYBeeU87CviSjWcDuDOSsAQrvP0xGol
hx2nRnRrSsR/SH0kraD/KWvnSOWsuQ8lw16LJLajKIWlhgakARLzMECCfup7BME/qmJ/GXP6DRgZ
OPIVkerMnrqcI3vdfzXrEfWrC3PvL5JeRJlE5r5Gg13tLubNXKwjJjI1cfYGtDddQXgOdC9dFD42
MVgZyzB7blXDS/YaSuP/MnZl3Y3i3PYXaS2BEIhXPNtxnDhTJS+sGroQiHmGX3+35HQ5le5b/b2w
ONIRTrkwSEd7GI8M08/H1kFRn9ABrBnW5o+1lWZ7arWQhNC5bdrJc9XGgHii0wz4fTiJQaWII8Dz
7SFdhRAd2nZinL5ALWmddiN9DDva3OIt0EKWC+2WThM6bdBhU/N17Cv6CEb1ImPpcAPtTQgIUDJ9
QQ0g1apy/lam6nLFRF+xdMP3K5p288EmjWRAW6XQgEV5rH9MYqkp5uWLRXh0VKgWBI4XlS92FNYb
r+vdlQm9ivWLMAFGxIRC+Ueo5tj35hpFFi1N88QTKDboa9i/rhEXWP7WxF1WaUHA90HlwdQgugKK
HXjpX5qu7SjEsYUVgipt2i51iTEDfI3z9OUSzjCAr9wB+suoPJ5KtstC3t/mtUdhPxyNt0LN9j6i
HerDxHXT09TiXga5c9zYDZAGy7QYEpC1+2iFeQVcWWQHTb7ei07mYIPjvC0bkgZVJotwKbIJ36S9
7cXwnuE3GYjWuXK/Qv0t2l1CMxbWatYS2CC8ZHV2H2fyctGEdMOux0PepF3bTTi3P5WTOMDIwMey
BndjA+MlTEciGJHvwGV97EG9uw2JKm4vHX7Sl4veFti0Bob4g3U5B0gl7EooHhpw8Sc784t1ueky
A39lm8huqkMtQrH3VwyKsB/o6+bn+d6Kl1dzGs2v1oeE8lCeLtx087t2l3Cdg7ZrzJ+ipiDLunUB
dgd0fZJB3DgdADQj2wor7o5TrndECTYrTUGDJV2/cEH9Xiuzg5lbzSXnWviA8OC8QQEGdgIaQ680
zP6TEH4hhgPEkOrdVfnenLWALGm+xh5yufdgkU2PBfiH56RTMO9C1Hd8ehx4cgxTNZxMk9va0YKO
dQSMCTpDoENXmKq5K9M7JzX2Kdv8R8lVAbkb1b82/YS5NqfRoSg6/7nnxaLlU/+aFMTftNg5Xpu0
REQ3eCZHj8rt0iM2xtUljfhNvBjbvsTqLnQfVA5Nyxw3cEk9b6/SpDtHlfXUTxQSTeBmnSkKVEeP
ejcpHjrnXB9IVdFV0fN4dW2z7eZsR5zfmIxUgD2Sw/8Y2M/DYFP+NHq0fRTWqwl6SAo+SBAGTMTx
f/IATClU06X7FEsrPAPXtbxkiqY/44mEX3boPmIVWCloe8TgIJQkxtJUFDlEzm0wvc0aUlFs1EZ4
hJ1aj8ynKYNJRlgw8YRVxdNV4qGIFN5GRmxs8KDaHW6NHAQcCVpMeq2KbQCMmAOoUN5hzz1/Tgor
wfYCMKowIiZn3rYqMLgTFbp3DADL5whqbpeMckqjh6qt/ucM/SkhhyuerWi5mkBdC6D8TGHa3cBm
qG8hAyTHYc3VGIGtiJf4EhtI06qXY3LnyAzURCmSu243Ni05mVZzKHKfraiNSff7hXT+lMARNa4g
zq6jS14S8g2BFnHQ4ddTrKbEfU27VO7NZS95blLsB8t9uWSUccqCbCCwkgAb9/1PHOoecqP6ApAW
ef8TLzHZF11MTtfLAbfAVvVIsSloBhC33RT6j7LTMVpGvVdtSNG/eRZeVSWsy590RKvqQ6QkaW6b
zLafHD5e+pqwZ0+F0/zbuF99UG0qgjghu457uOfa4Vvi91gD6AiG9dFWhOB+m3DkxXMmsFVUT6s8
RKFu0qpRfVNAXz2sy02v6cgTn/A78smjb/Yyazl/U01W37S6M4nS9wteegdnFfsOLlTSYZFDFHLj
lniOKHe6qIxe9UZFk2DiXMY3RpHUtFcMWg60oHJlREhN29yn44G4w51Ju7b/Gp6GBCTErBzWYhwU
nOhn8jrM9vvZte3TWTnL6G2GgtxlhKibk5c1h3YuHXgBT/YzuDrwpiDjGZxWVG3GF69O7Wf96r8r
JX3odA4EhtghheZH4LpJfkyl1ayA7a7PhT3eQELbeYEdnbebZIQVqdY2JrNIl1YImJYJEd24ydid
s7oHDRf63A6Ny3BhOFEj/uXhU9S3gBZIES4u7Kma5Wo7eRDVRIkK7BDaHl39hw3UBxTLlWfXKclT
0m1MayJrDiUTcjJRA43vG8nA7TdhSnu6LfFAXpqwjTJrhS+/uAzNeYkdjrike4/XYktcLDKhpWOz
AAQGTCgaiDyMEPL2we6eRwj0wBzRhDUb/Vtp+3/Fyh+3eOaBewVTk33vQ1ZrqJvhxMC3PiWgb25K
CsvqTrddOyb8F8J0HGqm1zZzllZDs7QgArr81CHoUC8m0aZr03HtZU6vFZpRTDAfaTrMp2Hn7puv
umpn2mPXm4/Cn+cVn15DALVwb3v5jTlr4PDWBuY06tAjfWysBE6YqYU1+xOUrtFous0hMd3mtM84
CnN5T5aMFoCTQiS7ERXfmigaJgVNJ/3sNjEbPf8QzVEQ6w7Tm0I97T+AXLbnf66wMR+rXUE597kP
3tSnCpsnfOkM5RQfaV2MwQVFNcDXEhO8fH3FTLUFJPcrOtwayNQEuqV26nq7JmT/zyBAidx1i81x
GAhE2TJMQd696myjVoKdL/n92mLOrqkhlO1FYNJ8+d1rykXCoUE12fIUtV70WApI0c4jFAHgbi0f
sVdFIZs/ATyge2fHDx8A+tBdpgHiryhtkMbZm3QqmhTPtAT/XJ0Opw3/tmrdo4nMKHgBH3t/ToHi
YFYwREkEIwPc8nzIw30NJfqnBh6mSyyQ422rQ1iRgnHtQFjPJFvwtd+yfOILE44UKIPYHcFF1Mll
Y1enOU/uLrkN8CMwqQzwAImGRZfiLYY91LP5mNnKnjgJh1uT2lv4zeK1rw7mOq50gwaKLYDtzLCg
15opeKVGy+n30PQCR2ZfekntfUwGJf1j+G9jqwLqBaqHTXlIMbWH/c9DNFT84MdefY+CWHOvm3gm
+UFhVXFv2ktqX5r8tlnmpQKXyfag9gbZDv80RDBNF3p2rjr/NOuDjAvYcIzip0m4tmOt1kOmPMzW
puNykV/jr8mygbrGONNueYGFCsBs1JC8GflO0wRm2Z40dXEyQFHVTABOp7xdX/MBl3gzUVUn1j1r
QSrUdTjX8NYNs8dw1MMeePEUcrFgCOvqm0nKW8tf91j7LLpCZifelfrGKaa3BlqH+Pq66QRFxezU
prEV5BrT06IoeukwI2KI238YAe/2CVC1zEUNTtKN0d1FeQOTLf8RFBf7qc0/BH/3mLSKbE3a32PG
Jj4DY+DDXwdQ8IkP7MVKpmJfKRSAjBEPFgTF1mYNV8dkpl/M69/MDMAGXhOXhicT5aAbrczBhKZD
Z5gpgJkkgJlgocpD5d6E5gwEeyAKzaTh1+XMJ0BG8P1yJjnGjX4SIZ4bHL9kV/b4VUpL7LrWTRd4
c4hHL6nmY8bGryZifQYNSYfOUO31wl1MpvixJz3FBEsDeHToqKw8SUwu8rIDTlDN8TFlsAFg2I95
JJFdLqcsGzZ9ReLHuYZvRAJybWCGMpXlN9M0LiFFVxwiCchQVQ5wQCFJacIptFFlIXmebf68/2GZ
Xe/f9j8817N87IpDUsYG3vbTphQrk9JC9QIv6YiUe2Zj6SJK8sMPyZoMPQRYoJk6dsAdah4zCOUO
1AZmBsYWFsTf8Xj46hA/enMc3F/Y2+LPDU1QacgJf5h6Mi9z4Kzuy6qP1qVouttkDGfI97sJXt5V
t4uqOdpbvtMf4AyRbPuROlh95t16IqS4AwA2WrFatgtAkoEswHRz4dVj/yIAXwYuxi6/8TQ6Qhd1
ioKiO9O2jKEzOESrys/gruCCu8H0lMsKNfnPa56w5V0sVTgV91Pb5+u4KucjKYi1laPVYLtygL7K
PFobJ0oIJIGwEWErzLrTlkU7l3P7AI63H1hhbT87oxdvPdYSzK0QjhTAbtWNHB63CGF5D7osimYH
E/o+e3bKyj6ZKBFdALVR59Gte/VQy2RtmiNWl7czuKeXDxgKaw+PUaf6xrkD+ZOgtaFpiC1n7DN1
CjINGhTX+QkPCneuDgaE1vwKB4myK4qMD2GY3XdjNr6k4wAaSzeDxuLF4saGNdEKiEz1BZsDt5bV
uT9Q4LoH7GF4CbEqWPWQfr2BhoV348aptWQa/jnUw8bOqvxuUjS7Y6DDgF4xwRLbRR0ALODsjvjQ
WWXwSdmY0CT/yktY1W0oCWMYfyXjiuTYz7M5nHtM6EBKAxwn4OCvvQYWL2gN/R4Sqxvz3pEOWbCo
lA8m6jBNvUbuHC1LuOgchKIO0JnqIs2rHLztsAAWkN4e8puxYe5yHLP8K7X+54ykFD2IsaX/b9dI
6Oz8B1KCWZ+xea4PPAK2jJlrgYQhPL11+QGQRUOQpEmFC9dsgKrkVVjBiC/EylKrRCTdRYuhsSHI
cFFZMN0XCQYzyLIYzaF5Ae0FE5uRWOF3UGj6JdYAEnm8aIEPX4YsogehD1hQzgcTAgMG0Lo5NY2m
WwFPsHRzF5pfOtFlPnLM6XXgp+tcB/sOqaBpkkagqqOcM4MkHhisbRczYMxj1W9NCG3B/G5UE9vr
vMrkuemU35m8ARXk7aXR5EBr5/GC0Y0BD1+IQS8RwumnAaqOrKkXthW1R6jHAnmjhkv7FGO3wbTP
Fh/udb4BvFqt9bFd5wNB+yYxEd+6ZW4dST1aR3OmZYCOslv545R9aIZD7Yxiauz3O5nVtyY1IiEM
D5l3B3jZ/ejGowesYCtOGXZLlx4UEJYmNIeya7JtRKYD/N3zR2xlzUsUp1JUxgeENvb7Ej/0A1mx
7JFhsQe5CL5wda4ZAIzfE0qg7vE6XFUi3Zj8KZVkB83S9+GWRPFDgDa16+oehhkdXDMg9rbM0q45
UDACJmyOYxYV17yFiIvzYtL60SdTQJQVTgHDKhQTYSjvm8Hm8CEJ09TLxUybudY1z1xVVPaLabeo
1+xI5NzQvrBKKFuT5nA9sKRsP4TchHSsUDS0l9c0c2ZyLxn6Ip+GmpTPn2FyZBOJFc+VDPrcpmVw
HdiauCEJWs2FTdcUS0xqYKWA1Wt3VkowUDpoH1SCdudGH2BfVCyoN6utCU1H0cE9o5VnM0i7OWxL
xsNgtqP+0gaHEgeoh1ntTD7hULrnzaVPVECGJx67ZZiNwn+mab4qm+1D7tRRICjWirnf/YgoEJgd
7DOeI5uPoFPH/Smu/GI7YxK8wZ+9jVwsSYDT0tDwgrxRkMFn/TYoyvCnb4fiMauzeZ1jDotlD1IH
JsjCrdzwDaoxK/PiELAjabFhWg8le4LCxXRLa/Gld3r7yVVQrsY84su1b/T5l4oK+4nYJSQW/s78
l3E6E69n8NMauYk8B5s5XjwdE0ikgswImT3Tdu3guteEAhLPMDgMIZYFNhrWanpwFxGxquq6XhEr
E2tg4rx9lVcDaJeg0VIouzw3rfW1bcrwry4uA6kc57sPhUEQRYr4IWTuKe+HJymgFhpMpMOMQR+k
xZp9PGIjO/h8avpBuGv2yvRfBlVRexl5Hf4hx5zGkAD580yPf36beNRxXBuUGN+1PLDeP/Gp+snl
EFcSzU0LezhmC7nPrS4OLhojJi7m8e+4yjCtLnX/hH2ieyMswtJ43IIaG9Q2iy7sYEEm77avPThR
puAOO/C9hmy/Xy1IPPiYOxLQYBetw9fXlRGEbmSgFCF4RYNDl4VJDJ03NVyWUoAOFHfQCsVCyT2y
pMbuiXYS+6SECLODaT1lrLwQisRVI/FKMAph4wenumbXJA49/Pm7/EdJw0N1HsADZrkehcuJ9enN
bEMlx4IQX3bzrutmKeg/Xd5hIsJPL/ezcA21BV8E0wzVGdFP728p8+rC/sreHTzIa5yM6FIoZHij
8EILjPRDZCu1nsoGVTEt2NT4DLoxWALeTn4/P/9zUAZxnsUgx2I7aEhoaIN8PpCo2JVaQci08YbU
lzbeQEbIdETst7xOj722taVdQwpMwjsNxGjRrj0P9Ug/ys7Adka3eTWKIML385rlChgyJgR2Wtvq
PFTzs2nvspQvUZ3M97zJihe/KxdDF7qvVqP/YahpbkxI6YxVLI9ffEmrfQxM2NIM1x9HMys990rK
y8eZ/DqFS5T5uCwE/vbP/7F4kXwqVnnUhaylLyzOQGD5h8aQ6ivX8UAsv/HrIZh9Z/GuuZPY8WlE
aBR6zM/B/3+acOMtLsI8JkNfw/yGzEj8cpKTzjDRUAEXjv/nA6bTxR5a5GptA/H1BXLuWxfroO+M
wlvBFVF1n4w1MopGa3rlX1xJ72dZNfdDGcNywZZbc+OAeU3xq53xiUkJqXfYSMBA01E7E0JF7cMg
K0q2BSMkAFu+XSehRmT/fmgscJEC0wjz6GzL2+H4b3nXtormR4AzHfcNm1BDEGuvm8R12LbK5y8m
uhLwLQ9uOFJ3Ys71BZ4Qxa1puqaZkTM6L+0hux8BEglEd2vsNsTcaRwsqW+xu8ZuaMnGZQVFjG+z
uiQ0gDsvpFvVt9IDceZPCW5YlbvZ95cxqBE02/75rvoHxtBjFuSEuNEZcRzGPz0uctRv2klY8gDj
HeynBUPc77NOWc+t4wUiod2jp4r5IUzspSwZfR4mmLHaVf4tTCr63NajD7BCDh0UPcbPwAIVnqph
NovcqcrCJT4h2V6uyMFspnweYbmDsXrhScOQnn59HA29JRthdnoFqcfFOC996Civrm2pb7snqLOZ
lituPaX2x1TTYVKbYWF2evsBIo3cAQ0VP58S1ii5A3fHvqQNeLfAJbiV89r2eIYlA/4t2JgzrVCZ
cG6jHrXoAV4cL4ByW9vZgq6z6U1/v0TpWZdLdNZoLmHpC8cOfb+EGUMbj14uEWl0xPWvUKL+OdMw
2l3xUKDL3dnCBSjIAKWuECrp2yleTg6MzDXm6tphS/UfhRih74GPdRgP72UBNDzzLdemgAr/vthz
K+m4czk3e9SbwAPRJdROL/ih74PFva63Nr+HwKO+9/Kcsg/JTe188ynEgJLSyVctpek6Cn3+4JMQ
Ev+OegGFmz9AJo8/QFnl6PEWUpC6CTab7/mmUwG+e0za+MVEv/JzTDNuLxes6gEWQRP0ugu3s+BP
EMZbQ2SxUwKw1sjeWmi5nGp9MO2szhvTbqKBp+Wt38cL1op87Q22eqhmLGdUYoMrBcQGQMnhz2yC
bgiF7UrYa/OZTHkPNlFipdwepYnOo3ts0HabDE4I+nEIURd3Sl5ZNp1zGAr+bNI3WSTZXyMewgFn
TfKcgj+7TH3Ie8HaLdpJ1yN3sLr40pbEg8pAmKxpTL1N0Y/elxSMNJKP6jFKXPIf/+XsMyFFWGCg
Op7Dbdf2/4kHV+PgWHOOHSrRC5SBJnLsLLAUUtnS1ZQLAt9OtF0PYac13pz4x7XJnBGU/Jc2iBPL
oZieB/ga/dX7IXx3sfEf+GWzbBM3/DHV1lsYtfLVHjFDAX7ZeZhjmIw1XaNONRF803djepBtmRwm
yTIU/wGZLP7jWYiy4qcbHXRbRj3cgAz0W0yePt3oirMeJdGiPjhgDd6AquFtO6Bad21URLej4Hp2
brWPxEclFxo9yTcK07qqKjvUxcpkiT0z8j3PQBuyG+AJbUboknZNdcrdst5OkxAw5PGqIzh1DtAN
3fww4okZxJmNUuWMepW5kuyweIA7919zkUko9XDxPEW8XDJ8xXfUHryN3Sf9HsU4G9y3OFu7TcfP
oYIxWAhA7JvwrBPPOKTbbHLXi1D+9NPsm5SUv8BmLFyYS8TQ5a9P+CX2sHcYp00BtvPiajlG7OoP
bY12JTPJJq+MMwBuOezOQPMXi6qWQFSMQ30GRpHPtX0fOqo+u3iU7xSFT6rpk+MkbtMRVTD8V5bP
EjsdgEhP/Vd8B6eqB+4rsPyn0Io93CcTttEb0f+A2vDXsMJ9guV0vBDYJ7qFVn6ykFn8dp08Fk0P
AIKt3sxU0swdf2/KFbBnBeT8N5GsF0VFcS/+fpYwBXrjWFQg/1g4+9C7wroNWBi7HpqzWUbqCILf
HyLTZxaVeTGvHJ1pFpW/xjV6ian7zDjTVyL638b9usqvceYqoDL4O79j46qOp+ngWWQ8lDlNg7kr
7UtbBDIs7FX/Ppi8a2jOTFufQtAbdd3tAIOdCpQDXK9IxxRSHb29uuRN1Q9BvWlHvTE/eyCebWIp
G1QREPazn58VVAYXUszt1rS1ug0/gcC3s/LONKE+VB5ip/luoi5KwASgFt1A4Q7lkAh2GrpyZQ62
KVaZ0wZbjJsOdWIssHSdK53pkZpuE3eWBFx9amJ4KegC1/Ua5ixSYMdBoCneOKCd7VBaRzkRWOCj
C5LTARrnfM9reeEDFr2Kpl3blXRdTtAvUD6DS5PXlruJFRAai0R67PLyQTrwf0iZiB6uGaYt0xkA
FD+YfHPAc+dfr5F4xS2qXk8dj+NvjDVLLxmdL7D/5utBOHxb1pZ6KsP83iRIOKQFo4WifZ540BIk
bbyEwa78VlntEjQ150sW2y7WNFCPweQDjMioC9couRWYRSK0nCh+yIC9EHUGCLpuwlPxPcN0mrbf
M8w1JocXS4DP69uaug/AjEJdw4pRQkza+i4BnmbhjEx8gzsXShQQ/hUN+Mbg6ZQwXxvfc8tJ8pux
zbZxWo+LycOc3EnbLSki8lfpOECKhtVr67dyOeZ8OjXgpuywC1htbb+EU54eNOhBLcht8IFszy4A
z/iPUeqxINmO5i7/0rtpuFF8lOsaRUaIJ85v00w8aJu75b0gzotpBjWOANMI6wcYS538dFikrPLu
7YS4923BvX1Z8B81lAcTiFfUwOtDSzQUidhJMNBeFZxSbKh/Zc68syygk1OYU7zS2v5RpCW7I2Xf
oF7Qo+Kl0yC/zpcM0o87MAtjDM5n1b/8eTZvOZ8rKQKiNBy/Td/jNqRpPosGhjyET6FtJYfW7xmk
HaxBO1HIdAVzMwiiYNtqJeQovrsqVEHtNPYzbUH4jyw13jFfglXHnOYQzj0OKGJstBH3XeuksA2Y
sc1mZ82T02GDEMrx+QIkk+bJ6+f+gP1nGigdVh6guDUfksDPo/appd14i3n3ixkq8ja/K0R0NCOJ
w8l92PpgUGJgR6V4yIcfLXZzlo2U3rIcWQGmCQ7dHJWHPh5Q+LrGdhaD13SNCW9vqKuGGoIWsrcW
vVa96OIxu2tdO9uACUAC03Y92KreszYpsZeEXHP4kAvT9dsqJa9wz/KDpI5B8claW66lSsIAu5Z0
wrRyIsuLhRyEwdmhwvPWuMIZWcirxYAJzWHGzsqBgFx+bTIDPuWaNA531SUfU0qCsLbE3WSxY1NY
xY3A3IHALA4OSaAjCGin6NgFxGCF58b0PsYLO7KtiIJ/TYe/M4iK0jqiJr82F7uMweJwEXlsuvVp
5N+ZDqg8xwGNcwZQ1tlpwSegBp0woILbusP54lZn2nKwaZY8g2bfh8ZuGEAJdgkqBxrPoHEOgO5f
xl6bTHsValvvxLP/QyXXrEg+rlgE5nGYwEIV2MYW8j8EmgYw4iLWTsnByzJwoCsUk1FCzrBOlRW0
UPP43GmieEG03XMO6Tjpz8sL6Rl26hjx59+l83kFBWalBf1X6mNHm8ID9tPEMok5L1Egg3KRR9Ob
CRAH3Ko4mLNrmBWVNroqUWLTvXjSdGtflDW21yf4KYBEflvDIttE14Nwu/sslrCr1lnmkICyuqgT
bN/GGUOleSBuuc3BOQriHs4pqvKxgZtqHbq6He2tr0DULEHUXBuulfFBNWdXgpXj0L9TtIa/6f1w
0G2DZOc/f2/6y/k0Jfc9KCS5qGhagmM6+vmba5pwBM+orfa5i/kvx7OUr0KXDsdGw0SxOokCE7YZ
kKGshgwxc1E2bzU0NIe1cqDABV3WYNgHEE+TxyJpsVHPsoPIa3k0TdiAA4LbxG5GzlSN4l6Wob+Z
7D5f1bwjzzadoOgAK/mdCYlHVaCcCSxw3ZvC56T0Rf1YNeV8hp721pWCoBpKwW0p8GQ0oYi/U1j5
bR1Zp4ukAUHChVT0qQAsY/Ia0CVq3j/iR7aIZUfuTULUlw3MXar+YDpBA4YabtqOa9M7W8oCQyuD
rkROAhAUixfw8sJ1jc39tSFNeKGbL7oED3PTi7XDPi7T+hyp3Hlwcm9luBR4nMEsUhdE4AbMDhIE
yQX0KojzHRufP5KhhNOFD1O0yRDy65ckrd2z4RcxiIis+hAiv1XHlm6bSo0jfo5cZgMLlcs7WQyY
TE0sei1ycEkmgOB2ACbKVwL6v91nyUvTx9ahrG1rYYajciAXRVbHmJB16RMwqGv4HeqFIYm2/RDi
5zoAkOIMcEKYSRZuu3hIoSAOLeqLPJnVqFcxldn+gvWH5GccJK5Igpr45QbklAmgAueewrL1TKfI
viPt+GaaYVnWr504BS9M84z7zL1ncRRj0oos2Y1vgx7sZU6/Ntfq5LQJUXTGGkuzr5rUWRBtNi61
H7ndLh0HN5MJoJKdLp2hrzcmJM2UHwFzfVLUhUfR2JGvw8Dam1BbnXcWXXEXqtrzlGB1rGUdqjIu
bt3EOkPoEL/+UJBlj+3ae6UVIahfmPXPvPOHHHShpuw30wDHk1hMt4STHHrt8ehAxXd4Dmc+3pkD
gS3kXaHcLXyVxM0lLYsZAPKtnFbpCP+jgsU8jjD5r549rHfXeQijKNjruq9DHf9V+Im6h7EKXEXA
fQmcsfFeHQplycgBY7tlafsg4uYOToLeaxxaEGeqw26XjXEPOeYnc5k4KfwNYe64NmHE8O37lnhq
ASY7KM+BH8YE5prEgzJA8cC3UAmu/PXg598vYdSWEp6TkI4pgjZqrZ3VSTDyUjnhFW1Zj6zr/W0c
hvMCnqrWo2gkPdqF/2oiZ/TbB1k+kQSZpgU/uxs4YtgnM5g7KQ/SvJr3l/SM17DU6xcONllXFJbx
51JTJSyQUGqo1h9NE3Wj8SanxSPKYRSC1MqKVmaA71awm/Sc52jifYCqAT4lyuNTac/Ys0qh12A6
vCJipwl03xNt2McOW48gBGZUn0ZcO2p9KaUlHpqkXNl+LbsdjKA2UnliHZVJcVsU9B9nya/e0U17
fNmFq44TYNcLTOFR4w+bZzAP4LBV2ZBDUnV0QM0eW2Aoa+I/WFlYKZXyh0f+Apk7/EtiX6Dv1fsY
VoCAj525CJO42oEfaoMxXFBYhjnXMapV3/upCfdDiPJwK7CdA1a9tyOidsEBg8Fqo01TWiEhmOCO
L9cMp4zcexqHnzNqPvcr4ON/1iN8iaQ9wMSDO1677hoURTxregBizzopkF6OnVvDGabj9LWJGjx5
unI4TlgVPbBwviN9Dr31MJ9WLrxktnJA6C/hrDO+2oQlO2EBzmsGY/F1D5306GEg490AJMY6bVgH
vpHvPkQW/ssrj7Mfbno0X1PaAKiGuQJ/ynwJj7BhxBpO0vaAzajlNE7bGncP1neogvb60MDiDMat
/M40+V1VLAHDbTam0gkQ2nSYPGhh8MH67vlesnKAHgwu/OOCbUdXm5uN4CZTC+UOD7XJ7YWqHEJn
AxIDW+5DDRBAfShD/bICucRdNGq0rnYOgZslGE1sSNdtOzf4e4ZkfgbXEvAHDZMi4dmCyeqjUQfN
2YPdTe9BXD+EQ62d0ahdfSubgVVwLPLS+TnuivI5z8Df4R2TRzDr2EtdQEIucp77nI+3bg+pT9Ps
QWkFIlgqWw9sGPFXS3iLMDzi3HKabrPcspeguSVLEzq6zZyZQ+tMd4Py/R1NY+2Fo3ulyMJ9HcX7
S1sNStuOgyO8tUJuYfaLtXQs7ccWewWPHRky7BD43Zq2CUhXLgQCdUIDK/ClB3b0TQG2zF0PTu84
Jngbk6p7GLKhW4GnhoVyF45by/Zire443IB8QuFV1xb3VUNgZwBfpGfIB2d4z8OofdYEvaTJYS4H
+JdwsuRnlJJnAtHuVydN0kWWFph9TWMI0BQmDbEqB8wHCdkCptI/0ga814EovjS90IvM4Tgfq8D0
KlL556hHYUsP7fVBeuyuj7DDAY2oAf6yqOJ2eGwdVcoPaV+r86TtgR0CYmvVQE3AhJcOAZdzM8C0
mYM9Qy8Le0C3JhpTuBAKa4gD7FtCTRcABhTzo+oxtRzoEIFgGpazvfXyAk60mmDqWO1fBX+xJA8f
RO76qwwKQTcoRIV7LBzgk11b/B54y3rhFEXzluTdDfxfnJ8WeDJdncnvA0D6AXEiZ2/F7ndOWv7g
fSswxX0w5340pAtA/rOdp7v6eBx2cVtAV1OH5UC7Be3ICGUZeHgNnt0vyhLr0Osk2Ex4nbqDM5uA
km2Ug98claCJw3v5/SxG2wDIKQAGCWC15uya93tv7NRO4Mi+2XhV42zblJyu3j7mzPj4GFsfqBmy
Xe3xbZTBNi2ua2A4xxqcMcWy3+I+bLxVw/DZPuxWZ/8oQDU9+gNW3aBrR0dXzUWzjKFAs6td7wgv
ke9WmNQvI58fWUuLhwLf90Fh4ra8CAPhLqEDHvdza2EfNrPkEpawyW4ADGEBUEvk4zYo5JvTgTD7
NFb219kL2/YBQtlwdfK7DEI22L1n0dRu51KwAJYGQM93DFgtONEwqE+i+1KqvbYZ8yAzxuSYS4gY
JmiRNiKvEhdQfI0q9yvsQjMOIgETXG5duNAt6zBzDlm7/D/Kzms5bmQJ00+ECHhz296xaUVSc4OQ
RmfgvcfT74dsjVozMRuxe4NAZRVAiewuk/mbbPE6KpcZrVsmsH81peMeK0dgrLnWHxu83NEDH5Qv
HmBw0UCyGsSO+8gITgOYsnvcn5BIvsfdMD/Ir+w+3rOQQmmYmtGYfBQh1cBHOMOthqOERFb1V3yk
AHuUkI4Y0k5dckooh8UkH9oAAx49edYs/VsfT9VXTPvSbZ0G9TGRrFOzG1LsK9gTZydXUefNuIzi
kByvRlg/dY3uvlVrJeluLXnq0vgbmTCEXGsOF6oAW8fWWGlZ2J8FLy+90uSPgvzzMvjemy6Dp+VZ
Y8HgS3Pw63bt8/dYy8Y0bhrEaJOQatiyT52pt5xlYyrNQgV5bh9vAmcIx6arIs+8cxqQjKsLBFCi
CiEIlG2t87xcpCmXMq/KVTt58zYFblCv7j0yUB5JA5bcOCtMdoZGqdacuTCc/bBA/jwonrJyQINu
7Iwto2ATYHg+mFEcQ4MNjBfbphi+YBT6qIlPCwhoI6NQT6k2ZVw94baTjc+3rVKiuos915w/lKTJ
t3AX9TcAXO1KVXrvzy5M1zar2V8G+Cy1NMevbYdt5thY8TNl93EPbaXDKLr4hleyRaIczwMAZFjE
TRdbnaLvVTQNG6oVi2Z5VOL58/eAprxE8RB/n83mHwP05GWcbWYVz8sRuSjytzDpH+VTqRr4CPxH
XOuRJ+FzU5wbnT/UMl4+9ZrSdJvQZaUpfHdudChlbnQZlOFM9hn5+aXgI5WgJWSkBfR88YD61ZwX
eFZiNd71pkTXZV3+MPoZRxhqqd+R/V6pC5oPYnILKrArXjtFGfYwybujVwb5YQoyG/a8VdtY7rWa
aZ1KN/99ZdfTYZc3qn6+L/ay9iccgJCnLt4lbgTG38s+VFp9zVKebuVNuZNWTMDmtJL5x517tnc4
lm7vlaN/xWQisn+Nk6YM/neMLSa6MvCdC8BPx7lSvrERbR5vmhTZEpsM9z9jw6K3che1iKtC3fvG
a5/zyeldL/7eslEF62b/sKYRiZxx9l4Du032ZrIQKW3dfMQjYF5bbnm0est4ysDxbPKpap/gQLOK
2gkSK2jdnoDwKBxJp+RRSWEmFHBD3hABclAen9o/2kJ/rqNlC61ZP/ckeROcO7OPv3cT/7MwHJwv
45y+j76JONeYdnuByIctLhQNzj572RlKU3plb3hvCoC+ib2fg/+/nr2/WX7Q/dnwn/8M+bn8Ct3r
bePZkDQE/Neg1rPAJoBW4GZp6mP+AHXsX0iKG+RiJLOzBoU9bgSV4YF9OU9me2gaxXqbNVJmVVc+
z9ZkvTU2ajG5642XbumMZyR/+nZWD9JEy5tJeizHrQz2+sA8mn6J/t/yrDZk3kPaMoMvrTbO3ZfU
H1fypPyoxaJ5gJ/703vYdt685TgfWJzk5c5N7W9lb6Ynpy859VtqrWyTSvHWvmQBbCOZHjDX2zW9
ap3ALVnrzGrg/i07r8wxbEi7efGg2E30PvCv6l3UQUjJ2cc0sTe33x6L/XMzDTYcoIDJ0HAc+xT6
/IREn+PXvGiD9eA60bYo3bInkcnI1HswbWQVymDcY3eRPGF+0mywDs3fqdIVi9JF9Sdqz7sBEApE
ki7aOIBQfxTeiOZiqCcfcaUEGwu/2qfR6cP9UrQ4D5oRneWdbo+vd6N4ziX3EzjWNlmn0e30o1aR
yaHSPr9CRqiQ6OALo2GTGerF8Jx5s7+2Wu3sINVxNSuc3HS9LNGgI/clLm5y0UwMVhc2mBKW1Rcv
sY91H+TPwkIfVEQKYVg9C9N80MxbHwLa1S5q4XSgVBlsU9vKznNg6s+2beQrKdLVnvsD/pL/YjRB
eXKcgWqy25bfFA0/B8p/agNBB1WdZ6NotdtXCkUJ9qFLUz740pwmleay/N6b8pVCAdHdqGFb7YoY
0+wFaCnOiFVkP/sGspl3n0TWJhg4U3i5uTMuQ5eQBrMI0q/388ElJA+SMiwfay360ikQ/Gy7HsK1
3hTxnjPZP9oRs8RK6ameKfE+bybyb/n08+ZX5PcbpVC9mC0zMgDm/EAKFicaHSSYogZX+efKv0ZC
5IGvgewhfY0RS/P+f0TLj4SXG3jU/VAhmyv0gclkOhsMLO1tGyBMPw8atnN6Om9IyVjD7WFzgZ42
cb2dg364/UR56RKq4aTfRv0KyYP3X1AYVVsJhcufqVJU0K7VuOa4ZXywRGB5SHbwIE1Eqr6QxbOf
fJweIfCmOwljNxGdNymUmcfW1pZ/bfIyA4x7mZhbD4CB3MWCM3mRS4qw67qDnbO7x4DcP0Vh7gD7
5ak8jItHbSQNwtcA8HOoK+uRQsI+q8bw1cMe9xH91CVNBsVCcj5dkT7DsOYDP5fNIVv4q0Ji7Zzx
Z+xOczXimuTUKEKRDVsdQ8H8ZyZBS4mj/trGT5KGqsfMuoWzMa2/wveWsIwmmedKCkCFzhxp2o9m
4Tl3JRbGat2clUDJvkGf8UiVTSMSaw1/O07hD6XnhSeviLKDGdnzY+Wo/cZEHfa9WSBUvWLZV11N
/oKPZV4nRPlIiPnOXpp95mNcECiKetQH99WcqO5Jh1xm30w3aaK+uYU3P3t1skbBPuGgiV40bNTK
O91OkNrg7XvLcm9HRmQng80tE8J5ZifAWS1xvIONJe9KmnKx0/ln7A5ZD/P6Z0wgu+S80bhPuvBQ
q6YFPpGif+VZ8YtcfDXeIA6oPt5aCqJZTWg+Swvru+SlHUjRjgOqnfeYkaMfU/E1SKmK7qK4xZp3
uUBf/3nXQ7oPIushMkHuIJJBpw5pbu96GOHcx6ZeRHdfUgjIl1dZZjyu0yFddrKLnFmep+MlhiJU
LmpoU2MMmNM35bfYrIKjaJg1Rcm4LMzVrROBzJNgkkz2rrcq7eA5UXwwSzYt2qzWr25f1K8jvu1G
iaZOynHp1Yg4gvkk67bSWTk+yiaqspVOeQgAcrS2GiM6yghEGw20kJfdy69XZq7/ro/g2e3lByjL
D+XPcymqHE6wHqkrB7GATRW2tbOuSJGfnSbo2ouhhOnZzfF/pZpKVC4SlIeMooR85/h5khxAkqjH
FL34DBZkGu3qKGu3kYmR6mxSe0ws/39lZn1YpgqS1BrtjVLGwbUNVJTIeocMl6v0L24WAjRsyWfY
Q7nuFsqHOTkfepsXH1UFPVAeys2DTXJ0MmBlNTijPcUjtQi5qB3fu0JFsZOI9JmcKrdZigKOS9Lg
t6EaUrJ+UWvX+yvCNPC2oTNAUVvG+oEFSFrL8AwCzPxa9AhiLgjQMR1/a/3qEzjopJs/2Aaxq+/4
+jRJr7/BZZ6RGZ/ihxG7w9OsFEilmcrwbBVRt9ayOv8j0/RLoQbaXyooBYiZ1ncVNtgK3jFAuShN
d3MVF9hR9N056AZjF3cAKcfaDdeeqQ/fGqs8+I49f8GR5sPp3W5d1Oy9yD1br2YRxydUe5HeW5py
aZNn11P0F2ncxwelYr7qy/hIIzshvbPhvTa6mj2Apt7OTeI/mouynlUAmNDSEPPVpSnieRX1mwFD
7EcJ+SkgsybOQmoZi+fof/RWS+/N3255ezP3VPKL5ltK2nZXJ4BCs3r69LJZ/4HXzqkkm/21ANiy
coHQrAzKnofa6dEezOsvSeYbT4FSJW91gD/oEm6wPz8rfj+s7ToyPtzQ9jfk+iyWA7jO1JoqtipA
kD8gFpBV0OqBmTZ3D2JsZ6WfRTk4H7WSaye+TKA4F7+7asBcPmvd5pHZ0nwGA/1hW+UnHuwfnpnM
n4UNIQG/kZfOB1YBLftHhW3Xpzc6GT6xsKz7ImxWaWa0u7m/Znpov8jsSrEXjRWz1g/SzJwgxLBg
NleDEVqvRWFbr4zPhx017eoh0dnDnpo+zTZJ08QrPQWDK/9JtYStoAAE28uvoCQhuqq6XL1a1qC+
R/NVwlQxffSHeAgKz85hAR2mnTdfOFE/VXoP5xNhuvzJNKtp5XAMOqQwbyDNuBDflzELJ2KNoYp1
E1CPlNiGjKUO+zsknV+Ge+7Cn4D2QB/L460wU9s1nwhwFihqRd/nWIHMFCjFS+lRqstMyliSYQ5W
ip8H31OFby/64/qJVGb9Ig8GOvVGJ8+jY1O79csLGX2qUUtdCiCNcYCeD8pWqlBmNXirln3VwbZm
69kKd5bwbMySZJrfP9zycSXNwpyGBznNznZnbsp5nmB9ZgX+gFzkjsNyso6MyNjeYxUQ6d96Lacg
8bM8ce+QwfKss/RKh1woMPwcd++9v1m1w6PRk0SJiuHT1Tu+QX6MCV5gAqOK6zh6bfxquCSluTZr
rVspmVnfAOnZbJorxBapTiz4dKd20etbemXukua9Vwb/PzyL/Cb4snsVNWRy71IQa66cuEKUS9YD
MOmdlFdlXOe6ynHAM1lauCYluMw1z3G+uCiVeYZa8+yO65sVsquiKpJg81XPlnHNC8o+aafgCNVk
zt9sFyG+jB0lPreg8q+Mlj8ex8Kpoe0UPVmaMU7eBcnUZHOLeTuYRWl6XcGnt2zds4a+7A3x1OgZ
xr9pOx10rUZ3uy2/lnqONwz+Rivb1coXKSojMW+swOpAFVxSeejh2ztvYKsrvXxtjlFDKUWkPh1D
7zY5tjFr0fqUmL+IfMrFXe4i24wPjWM8T1Plk7rx0FMu7cfOzzwObJB97vGq16t+J0FfHYtd4mvJ
/D7qxWOXVz5SzBgUGAHzY+lrF52jwKtb4wmMbRuqC6ZJSSFQLDgtfvQgbBFYndneWcBSwgi5M0jK
pjot38+L5VT5wXT7aPWvBLHkkCVWuO4n1a14f88t38eOrQWkkOTlBmx3/ziEzs+Et892/LHmr3H7
vjlskaydHXcOOQHE/a0SL6q6VL9MSdk9t7VaPjdD+y7hkoT2Bi7EIe4m5PLU1sheGzfon7wi3dmi
MxyHaFcXk2MvtVbWO2bFfW1H7UbrOCUiEutYzvEzQyDoS13E7HGYj6PMG3FJzgy0vGm2GVPhCMP8
QaPsgbIten5JUUUPpVqsS22E7quWWfDo6Y5yLf3piwuc53gPIYQYPPqO02/4og4bGSa90mEMMxtv
bfhiAtkBabIMliEDqkbyY2QsyI2ATCkXDg3WqrNTC7ohzdtjzdIulp7fgr/+kfLSnI9eh8COnZTu
ubQV5zynrXN+ltt7UJr/FfvXENOydb6UqHvdO9xfr77H/vU+dujjgVP9Jeodf4WysPlT6viWcUpV
M0MRwdtKTukWu6WbZHwYGeat6xYUdo88Q71+Gy5Cybdn7hmr+88h1T3tEPBWV00/auxihmAP4cB+
YYqElVPW3Z+g1cgssa+0kSBRqxnPNB/t0rbIjYeo0TKwk+wL66oMPqCGHRRttoD9lelbpscbgTzN
Weo/mExBK2nWk+Ed4oxctDTHqk22Ve9xmFnwUXmfTSR6YvuS1KFzCvAz3gaIo53l4qoIigdOliCu
T8dgB8iISPB2exuUpqT95dYZp+qMmMHPx2/dbqft9LEINiy+JpSovw9OTtslG4hC806OSdLR6c1L
A/f6IqEwCUygv/b6/lA7sAGSF81m+BwBRbnIqhjEJDFQTcvWirnUsO7tTupV0i7TgoIYZjdXDi8b
SRCHdTftJX7PF8tY1Ceztbz6X++Xmphbx+TAKdfvycxqnB6qehdC9ybBkVjacVa8v8a6mp5uscZB
Si9UUtTxwSDIZbLma7hY7sZ1iRRCKlfLGpN1knntdlh0FG5BJjckFZaLnrXrkBT0WVq3B28DdUxL
e839Jq0gAhRiZH2wbnPSIw8N1rqrOnCtbWY7UbiNenu0rY2pokj8T2CBgAlyVvDToNbIR1Gj+21I
rivFobC0v4A5T3tsyfx9zaT9jgrJKeic8LuKUMs61KvhqvpjcDWmflx7SRV9py5+gP6ffxRZEZOz
8Z5szQ/ZAyEUhY2L92QoERWWwXuT0NQf2sJL3iTiJNkVgMD0KF2AwbtVP2TqWTotlVN1luBiKL2N
Zdc7jA7mrfRqDXY5FTqIa+mtmKAuWF2Hq9uLjSOQidJ3nudxVLajnTUXWC6YGAXmU9mX4xnRFvSN
wNFeRnfxMZZ2X/G6eilcshzuEyUBtoIrrrqXtqtyqrUKozSQAyZ3Z6D0s6pJ7R8nt7Pec7TJVwof
coAsNOO+O+SBOr4o/GG+8MdiB0u4juLp0RmLT5KF1nviNd6pi0GjSWcYZum+rFprK82o68pNEKnJ
0Q2RkkvimOOimuwS3GO2gklp0Qa5oqcNvgW8SrBQ+vxweq/bbrHgqLqzGTX4RcKX/40FvzQ5Ja4B
Utbne9wORaZu6a2yMNnOIK/ZZ//9bNZb5dFQx3MPMpzqTdRNP297N5koFI7tARjZUVotTOXieBvD
LvV8S2MbczfuAjtonn03ifdt2XOAbwKSmfc26Ajj6nvGWlkq51I+l0tmpPEJo/X9vawu8S61/HXZ
B/5mJuHw2IJpNgfOXusI19JTYOJ1kHS6/ywXV/eNbdGU5ib6FQtTUvB9U6sHGSIdbRWe4n6mSr8M
i+PCPnRZ+z80q7ZBZ6ovclECTtYY9WaAKNw5W0+Kvx8p212l168s7+hoSb+6P9GmgMvQP0DLuEq0
l2GChDsU3TYO9PgcxdoX2ZPdKde/sa0lyLx0cbK4OfxrnNVZ7ha8R7VSC4/0je6O1aZWUn19V1UG
gEdPpzufN6B1gdnpsTI999FZHC3qKOScP5vD2lqaEpNe1w3/giJYHO9xEnfwf2JvLQNYbClvqOMV
JTONc2peXnOlSU9DrbYcwdvkxU6QXR7Lbv6uTuEmL0b/f142ffG03Hoc+slYy8FNNoY60LJNbPao
BKhAS+8dx5Dy7NNUeRcNwAkJKs86mO1gXnFd8zaTm/dfUgrOqxHdtj81dNIA7qJ5gn7inip7871T
dDy8u2x8U7oI2+kaYqEZWw1mheGMhiLbrhjlQkHaWiW/TfSwbqkE9CyQ/Ee2bQ2CZ6RCAMp8OOp+
qeYnVzW6taux9erQYs5PWFix1g5U0NXxUxohK9RlaCJnVWWkclCv1FtA5rjP5mXfcrjI/W6dtTGA
pCU4VjAsN+r9th4K5ywXCcKzOPhVpBwkdHub3N4evN0GJMT0aH6wEZqsV7+9zMqwJ+3GsN7oSxYW
Abd+HbCSbSUVKzG5izJsQ/VxXLeSu72lbOv0Tz3W0Yq2umHrjM301e0CFHLD/E/Wh2Bdpm76BPov
Of/HiNFJg7WejOnTQro8+/psr/Wqza8jggtPdZ0qLGpGAHqKplzUEY0hLTFe9Cg2byGJz72/0jWP
fPOvOEn3cQVDojvIiKpIrnqy2KUtwvRj8mCpQ3ITqJeIXNx0tleVUms7m8+it0FA1thTuilXc56P
3qbNxj9uh54YkXBYMSU7LJM7KYAowX+07X7yt7cNSccRbpO0/peJ5eC2tGBLX2ab2yqTeSgbj92P
UMWMu0fwYKWp7C+BGh356hon9ke1sZFzOnPaUV1imjIH2uqeFdAZzMxlnO6H/VmGLE/IWyIjq4xb
HuHXm+/H/n++6fYjDAUWqc6PLsoMX3tWfR1kDkp7YXo1BpwPkS9qbqs+HKeTWvXWe4i/yl7tO33v
9Wn00TvJsZtc1KH06tnwbf0aJdnnLTnZD/o1NuLfWjnr4ERV72B4QQ/Ht0KLPDbDZqti9rmqdRt+
QFIa1WXKH2+4h9Gx1n40s60UH7SU+eLWxn4KA6ruV/8NE2FZ+s/xgpiA8FQ8+frVNcwZ9wC5yvlY
jstmmHt7pLzfJNR19bylPJLzK0F6NQJ0imYFBFz5h9xj0hTIhcTwjUAL6xdGw2ptYyUx+Qfcn3Wa
Dq01cQqccbg6tTjI7ZM0GnZyRgQZ/0c2uwDg+Y+9BKX3nE0pGOUbMqPQOWbXQA+Ej1CR9jxABFw4
fYDGtFnTr6CKn4elJaFJ+RG4vvIiDSZ5sElzUd7oD2mYmJuwzpK9suiy1Fp/ceeY9D26mb8tEIgs
Wg8xnseyDtwXjsBDR84emMX+1dE2LzGSqgPrzkthpvbz6JpPodNHn7Rwx/MnUimtF33ahcUCnDfu
ZVHC/ciwqouiz0pptEvU6tTJlmf6qIXGEAXqQXop6bNy8ma/fLvV0VpnMJMHp/nEUlbZ47ysvVlG
/xUoW/YnX5M/BoAibzMU1wNGZjOOG923fNmBaX5arMaW07dsyDqqMImjmS+AwJy3biLRv+zaLB/W
dhK5X+UZ9NmM0+DMzW3XpldhuDdaz73t2sisIf9Z6uWR6Tdg+9fBtUL9lw81CINuYF8wBqQw2wWr
kEV5ckW/+71fWn6K+KOepGhTKfmyN6r2kVmEz9KZIg27Koq6vkgzIR2+HrBZPciLDEcZFvswmGh5
gf1uCipEpkOd7fYqGB28r35NrpDX1J3iUk26z6JGFdaXiL8+iCzz6R53Cpcaa2M9SEhm6aY3nA1r
fPEQztW3LM6NPbiD4oFtUJJw5sVrY9TNDxnhLx2+eMCPHBQ37Kqcddin33wOB/tbhwyUS59w7A1i
5wOpWNRDb2+Qh4Ow+BY6aUNKOAPOHGSQ/XVzyo+VD1gdvOtyaPPN/HmAJold7XJOHM30uQa5w3ae
krrrUZT2KveMyjm+883iEXu7BTBQbpVx5IkuKNC549KJhex9zKRjxexErF1un55rV50f8Ynx9l6W
ZYeiSes3z5m+IXeX/Rka82c9tbgbg7pfgAO/DRCZmqocP/00zV8GL0u2uWNiqLFc5G6C08msp0Xh
A4zCeMr6C+SqAPeBH9QPyETn46eWK9XW9cGLmhqfn8Ipk42ipfo3D2ZAWWrxD5zZQXh6pfZMciA5
2oWKFHuulGQSlL90r/OfIh9koecE7wFKpq9AjtOL1SL6rsY6KsScWhPsMBskM5m/Bms8UQi8SgzZ
KZxmf12cbrhEXYUd6a+QDGs9pdl4BaLe0mEg0wOZYm+bXYXJVJ78mUbfepwmfmjV8i0b/fhV0ahR
BNhqHDXKH0+4TqAa5oKzruz+AZet8hXG/dFbJo0cg5ejjoLARpqk3WuUHX39LM2q/xbH/fSeo3Hw
4HMLB42HIBngeIJZzl5GIQX3YRu99hQmNhsIZ/7w47KnaKN0KOVwR8Whv90h/PAxqK6xk7gl6vj3
IR6uQ+VKKab+nIVDcu4ivA+DrDxUIliNepu1giH+j3ZOWmET9UCPu8GE5t972kownaERzmfLWtDw
Czz03hR4qAyW3ioLDPY50Rfht8cYI8Rs1zjSQipPhqk/+gW5d+mUS/j3CGmZqLEdbUP9OSJM2+6Q
jDHwo2D+7ibVcHZsq3lRwt68qpG179S0fZEQUIB6V5V2u7nHlofKzt70zYe+2A30ZveVFE76BLHf
fsuaHKt6bAdSJUdAFEOctdKaxocJc26rhyMMyVBz9nExNju+mQVKMm2401T07m4WfgF0DbxGluiS
mQCBzCAxhJa7GJ6BjRXIvo5xcxsRLH1H/mfe4+g7bKVZLFNylVntUZp2Bd4BFbfpehvsTquQbPgb
rIfoZeqUk+b3wUfNCeTC9GWtPH8+aFX/p28kCp4e8B+7yVM3SuH5eyE89kqEqpY0FzqkNMdZM1az
ruIEdy6r9OW+4ZI7BM1xPRmseScbOFO8Cu89EakDauMUc9I6zHddkWvnKtvMczB8s31/3DKrtKci
RoHES6O/ZLNmGkggq1HgPmNWG50xA4u3ec9GvcZxxCXroMbqe2dl2lXB5JWamWd82JTk94ObU7cT
0EyZIDg3Df5Fmjxk96W7i/wGqsByIlNCxbjGqB9J635I8xe348Jiy3SLLYW1WBthjVBB9JFTPtqB
xVou4I4h2ZiYN9zIAban5GvdDsJjV30r0Yvbl9gjPShq7c+4AnFLvrxd93WfbrvEUB4kphcGrjEl
db8DGgMfP5vL6PsYxUm2dtYNZywzg53rBD10tQ5DJK8k0ym3KiksYNhc+qXnv2JDR8UhNaeXf40t
5S0S9LNLWdUu0Hz8wjGaoCwyqWTXszi52DrOhbF+wqIYBqRV4bjWO9Yl1pP8qcyHVZUP01VaqYSU
Qt/aVhlsJNZ605JF6lkKO/K2RRNU51EStfe2BJNg5v8kt7dBUW2smV1aYPA8E2hQflYgC3++Q4JV
squyaXwsO0dZlUWT/VZB1fWkulCSOcmxXM7hJNIGxNgdbyWLPaafOV6Rl/viLeF7swu6fBOgVbW+
d9zW+xDhpb/BzZ6ZR9uuUsd/A8qjBYh+v9xA5zeUueDPk7rkA7E8CNbXzKmb9WG8TTlgO8XKGawJ
qb4k2v6+YZVda5+Ag6xTN9pK835x0CBRnN4/qygOOKssya2TWsYvc5jUDxgScdZVx+WEOz55WvtD
mxz3ePeRaRV8P1IHrV0ZBkZ/ekoa08EW5eeT82D3RxOYl7fXCjf5GtgFCcM5KrZJwDbG8cOPPHO1
PRACe+8Pjvmu+OlJkIsZG7A1oAeMeOwxuU4jxloiSKImyZGN77xVwjjZu3HfnjtjVtft5IyfYcNG
F1LecB4Uvf/ErMFSijc8OfalHg1P3gj/daHWJgqZ1XwANyx83NnTnoYiL14WXy6W6nRmPkT09V3x
2u8IkrV7VA/qvZgLXEy7G/6wl6BeNfVejAW+SjAbsd6pfPi12mC1DzCiFZhyYB2QRmrY/ALwCce2
/mK36u4GekAMfj+okXFrVnlxdro6foV/c6shZJx60NwyT1IxiO3Kf3au9/LC2Jj9iS1GDG6aVXgN
8wA/18KttzK+McwRT3qxsoqoAGFmYZ9mEr73Aqnc3c+DUkiVZrWkeEI0TQUjdv+ROh+5DeAiFVQz
lQ/pWPBh/gIUkxBpfu3RCsLN/SGBmMmLepwVNroAXROXM1EVDk3yjrV28ALl47Z2h/O0i8ELPsqy
XVdGt3eCwFvf1vRlsY//LyNkJ1CNRXph03C5wY1z/LlLb3rqJj19mZLsWcI2FaR9i0ndbijQvFjY
6xsR8JgWoW2oLkaHNU4fAyqRyLwImygNXhcSy1i8c1dTH5JgfA8WsqbrR9E2rzL9qALd/Oz6h7mD
6lkrYXco0SLeSbOw+kuV5NGbPmFm5mUWLObl6Q40MJwXtb527KJelreW4de8bjMs0Zmid6VSl4c2
cNhfwvbbi19j5/Qq4qbIU0nTHIvyWW/x6CkduNvAjF5cTDyu4ubYWu15EDIJeqEGli54mNieOx6L
mEOipbP0pvqUbquliT7HdNa7uF5Jr1ap8UvJ4Uw65VLHyOpwcn+UFh8E8LQIZ+mzoV26Np3OqeMb
V7cqSbmFFeyrIv5LQpY+g0awpcPKvuJ+Gh4nfH3wd1DegiAqqi/wuKu1vy+7cvoD8HW1Hzqz2xuJ
0f3h7wNW0T+oZVX7WUXuTqIktIL+fzPC1nbpeM2uaCPnGTYvYrB+HTzFaVEerKgAVqjy6+84a1xQ
dmILPybBrmlU+IJLR283w0XuABzAOZD27bay61Pq6PHR1ocApfnl6fszqFoY2eJQMISx86x2xg9B
1DiJn69cN0CUzK3zM/NssBUMjuXuDHcovgGe1raxZRSnBgDpqbfQ2UY3HDnfBUCOBOyqjar6+9jq
I0Sl1H+czNE8+lh/7GHNGK8ytuyufoeHpK9auBkkmXvRMhuLzmxYY90xXix0Ky7GcrFntJ13jeu3
K6B9QHNaK2yuqYf7mxayvemtfuzRsICYpnp41ilzql/Ys9tILiggAZzmzAYfoy7pMMqpOVvLxa+N
U0R+ch/5ZL/Wrl/H50KZNRe7M24tP2zRwqyT+tD0KLTio3omR424jdxaXtqxeM11e6QU+lv23tCc
7jxp+uqWxk8Wn8RQK8noy+2v7rtHIjV5jpHSTuEsZsGMBJlnhgfgEJ+ZYVUYmfx94ZTbjCtpTx5l
27SnYmP1vw/B3Lm+PVG1U7Z2Y/aWvz12fxccrGyXUUfonBT9thhAMCJwAMGNCkNSMymOArLpJLOc
ell+kIES9Bf48A2is4xWVTc/GkumWnrlMgxdfqiRj1lJhx5axxqg92lS1f46LBc3MGIy6qW3TRHw
uN475M4Pi1PScFqVzjBUsDRchrWqYp8tBQ2GpSVxGS/NTmONmgNEqKQpHW4V8rUMofnVIN4e4fi/
4y+B0l5Th49ykXhuQY4u8Q8CK/fPDlUtDlZSYnO8dMhguTPiMrta+TXHs828dUrcmfIDfE/MCVPj
8K88rhwh0k79TKlIHKQll/uZowumT2zw3P1YkkF4M70oW98yKfjDPruNk2yC2YquSlIGl8T1yy0p
sfmTr/nJbfzoh9ZxZAIsWrxRRMXYMG5iTAEm/bnzRn0lQxABJQujzd/kbSRi63U7+8W+CBxtg/qS
8kWbY5zHmy7+UYXWGmo0FZoWGBV+t8Y3MwMEX9mG8ormBLYDRT2REFGNozJ6LI2lkT2majEv8MVj
ELLfi3PNPQslpJ0EKhj93uzcGhjKclaTwdD4fm/OtTauqtTqT0hjaevAgieGbdxa2CoADznfWF34
ZvtBtA+AwZyYHqKTHlBdnMaMclDXnS0bg1pjucidq/XZOZ055OfJcK26/mdcOuvOSHe1Su1Cmvde
eT7Q0A1oqEXv7r33t/z6gTXHzY59+attYzHTOG13xAMj+FrXqFgkw0fGMn72u8ZeS9hirmAP4dUP
MIKtN+Ame2uRgPFGHGkAgoPqWp520+hNadXwpanQujAd/FOdZZhVIJbgTuGj5EMkuXHPjPw/xGRI
rs/K0SltFI1JpdzyJEP3HM6xRiUNGonV8IEuxhMVHfbcdsyekT1AuvtXMlkv3HWSdtrDPZ6niOwt
1UnZwQeWsqN4V53m/0PZeS03rixr+lVO7OtBDLyZmDMXtCJFyneru28QbVbDe4+nnw9JLVGrz5kd
MTcIVFUWJEogUJX5myTuqo2b1M5NEbrnPkkBmcNHhRdVL7yovENP0UrLcXeJ1C0bDbsRCQzUMqeH
ym4fSea0t0LtkkOe58lWx7t3c+V8UUPOTiamHTLpQvQqmGouU6XvOlXD3GETJzwD2J+9TZPRa9zy
U1u1vCmRnLkVTl3ph0jTxkl5lmb93hTiUeIlb6PS/DC6cIbFTec6V4LVzC7OwlK6Bida2W1ndeLT
Ld7ALktipQ+33mIAbG0+NMI9vk0Yg7sxJToSD2zfE1O7vR7mJtQ/NvktQAi8x2QFKSPs33/OMqDO
fbTJm8qBEKhSo3gM9dE/mjCYN+iATN/iYDirHULTTVzXe9mq/rFzlc1vuCCZZFQOdpOl27b1UF17
H+hlq3xtS6BMbmsDiRjQtghVIjpQLz5r2Nb5N2wiHqUl/WK6Js1rRG+0j9MI5mF1HZA4Zdb9m94a
Hz8YtklINWHYGqbOgWzQi6DV7QW3zuuOL0aTtCTiaJKxxX7WqV6kJQekGSmNzBhly6y2aMPzco1r
hFwDXZC3a0jEco3rT7le4/pTlmtATnFup9L8S8214MVL3U82IIgzrnDhS1RBsJ/6udrJYARW9hab
EHyRllHpU0BqFtQ2nqTLY5e7ntNoPvRLRI36HRkzYLkyWoVF81Atpofv0+GG7BsLeuDC0k6rrW/l
4W9kIqg7YWH+WY01kyJ1q94VylSy7fImQEblfM+XkUqsl2mv8Tx/9UgZHk2kQKofTQDJMKXabTiv
bmGS3nL96VtlUMWfpwSXdTRP2zlGTWwekOqh31F8+tOmvFWRBeGWRjNAM/x8J5iwNIb3aWgazrmC
MSMP9o+2jLv24K0FW2bmwVNoOvEGNMtorfwqG49TGTyafsEXp496HnGl/8BnUD8NTspOubaNddrU
0Q/bs3ju9/argpXqPh264iaLrfAzO9mzBLSA+9fshLEfw3IH457g4LQwVFz+TecuxKAMcSxnm7pe
/dmN59dhap1fnWEfYrNovjpKN238JVSzs/l26vwPoaIV+s9QXpnRsSP3UXBTntyiLbeqX2pfBkgQ
idbGv1zHCGAdd/kL4nPD3vXn6ADLyHwEoYMS0hJSJu4qDZ3xez5bKcufIbxjIRiSK/rSmHm+po4D
WM/qi29KE3q3iHWPT5nqluewUu4t3vxP0qVgx7ApHTva/T0h3wLBU+9lFOQi0jIF8POiV3N2cKOl
rKi+GjcybBp2zv7j+2Wq4mkhyCpsamQwaNFUaahR71DZj266Wc9AFWjxfVP3PBOStFdPbYOC9tKH
+UNvXoZVDx/IysuxMW4ihWcht3Bo9Oa+R1T0LSbKVJXVXsUtdZ0oP0bpkeZQMNoJEaY7uaoKXZgM
08GeEmTLB419+ZJdSlqz3FS5PWwVf0Ed5irrVRd4uV8F+b1fYiAYe0X7gOJTyNfF63B8ojnBZnpA
JEffo+oK+Fqa7wMJXtcKXBqcPJewpT9QI3RpM5gnsetCSFS5gU65Yx3lSpe4vgHd2OQu4Pq+89Jd
Nbn+UVNn/9ihCgULfmmjm34e0rphdfLeFxnVW6BES9yH4YrKobKVoeuh8A3VWntNki9foBROTsTK
vkwcFedr3XKPdqD3ySmESeZzk+952GM9TwqDRAQv+vWkxwB0FcM5y1mk2T4qTPPztT81B3jnIU+M
c4tL8SpLs3FvJ7kxb+KlU9OmyxRpfRgYFDdcWZ4/7GVErjh07ITsgjo2ybMYYZR1Vowd/u/heL70
pLkxXNpAPHKnO0/LWCrRMiaHHggjYzLv2uvOXcl+0du2borgqWJRZMUq/qlVqgBhoJ1RwEgCOId8
sB8oESzlpa2o/XNZj/ZiL6M+qSgM3Raj870JEf5Ys9GYwI027T4eNpLJkfwNfqHu3sCVaSVJn1L8
1FAEuZ/arr2VkHbJ/Vhd6+6zPFQ/yLnKVZbYtkzfYiGx3/JZvPPYJg0OYHZylF9GtwbtjkrOIW58
9Um6BgvGGW8dE3Yhv+6ARsqTiSVVYpdYcS5dgQOgxAXSurrOogz7szF/5e1MAUdP/ce6Cb947aR+
Jbnhb6zBRsVs6oovWfyp6APta99oPFMbyEmYTmpfSXIgtphWL/lYzictMtq1zPaNgjoJXLm7PO3u
Rxc1hmF1QcuRq+XGDBz3yBZaWWkLtwUa5VtTfBavTRm9BospoxPhgZjWM2TMcjb2WdqqlKY7EN9w
x74rZrPlTej/pcQT4uZz/qUMAkRDhpTqW9JbhxGVlHUxA5SY2asc+9Gqz1ECzzjoLefFTotmlehe
/AvJgJVjFubvONYenEGpvuaap60rbK4gVDnq3vHQxnesBj6+E3RH3nzKIUjN9s+zBLzesa8D5fDv
41guFbsBmSncurX6ERVk2H0/RgF1tn66NMKyHM+s9w1W/EFjGYhXoVQM5ut4KXpdjk3rnjosjz/g
max39pOW+KdymXHd0F7wUMtAyhtn56Xe8t/yy/ATvMVdqAfW7zTEUJUK93cLbeJ1b3XVU1tE9k4N
reYWsmx+yisl22nktp5n37VWqkmGaZnugH3eUnHKd6oN6eMXrupPNn4UxexZBzv3Jwh9NFMELlcp
hYA7Vnc1stoLvnipkl0P2tA9B60D+H7pL1PT32We6a6dAJSHBZTvsii/NmW5L80qCaOzyA5cmx9G
KUKfZfUvo32h/n7jwjaOQr3byTx/m7umd3RSaCw3cpou7WEa0aCQUz+L3beoAN2cY1KyWYqN+XHA
jCSHtE3fYIX+EdCGvSuG4dkZZsQbloM5Jizy5VQ13bfO67D0DYrxVS9bHSOPv6e1dgRL3wwwW6xZ
lRzRAcG31Jvb2zFp7ftKSaGAj1b2M3LYJKiVeec5+g9guNq9aypIQLqQzmzIiTZgVjqHga1bkNju
rh5L/V765GDNwZ1rsye3qpLvTT0q+p1tP0pU+x6KEjHEYXP+dp0tg63lUF6s7Keiq0mQ/g37Slo8
VPKkPV3gZtJcIjJsndsC8Rt4WiBAl4PsNi8bTz/NKaT18U76riF5SWVsdW0jDQ3fCybPVgIrRLAp
EU8ekmA+uEg3LcyjrsI0dPMi2w6JXyMrn8Tbq1s12BHvvp/nY17myi26QhByYhz7bkwtMKFZ8vj9
K8PBaRAMd+iXZbUaFvi2HD60P5zKkFPoxXFcZJ9GYDveMGwK049/LD4SvQI0xXLBU2J9UMFKTZoD
hsj5ftR07cXs+18S4TgwghCL/5KDSNnmZaGT+cy7O0fTlLWms9RXLAVgmpPmazhu5Qlye/1qJ4vD
EwwtY9COccZfQpr/NSqCRvAFqdS3qGiRkpUo6nLVCcyxXEu6/cHSjriNhAjqc+lrVNU9pNDYDkk0
xE8KACusDrTwh5sDwLGprrNGjeYjCiLttk9a63v9SQ2S6IdhJMgD64Z7NOdNHbHbh34LLc6JO/h6
C/NODpHSQsxOFW977SPHBkNviZY+JHrBJUpg3Kf+1i8SZz8W/qf/p7Z53qtAvX34h1ddczlDyDU4
XxTSowrNGImJF1RRNwT1rYFsOuJOqTEAEyI/He6cJT8NzJz8tClZaukIJY0dleDYMZp0NhjQonEv
GetkSV5fJji6BqU21nVg1FWunxAR3Ct9p95otT4BqV3S5QhEkSPvQJ2hlVSj0Vhb9g3sMtY34/SF
F1F8mFGX3AYqAoVeleAV1ubpHXqw493YeOQojH4fDsjfi2aISIJc+65aJa3lv8VJiARf46RPgqVv
YpNA9m8Bi11jrte/XisesDEss1anmIh+kRDDhEM2J1q8aXMo2tKUgQt5rNJV9Rz9uIaalZ+tRivI
dt3EdhfaV2zfuhhxrHzFarc2EOFb6ZMzOaj4ZTU7OTUija/fNTzQ86JeyZDmhWm3SKr9xTKl2oVL
5VwOiVTK5RQROqZPi6YbiM8XXhoVnq8EfoipG5+Y63Q5kyly9j7vMoVNwNuPcbLxZzHy6mAXyP0r
tzKiWM5xwR/ILS5dl1HngrpdbnwYFM4xg/h0ue8v43yxGrLw+NU4Rtvc9j0JgI+no208lpGX73U0
g24lxgizQj/JqRba2TEYo5nFxuTUHn+VMGtWda+HpyFqUdd5P3NZBytQ6Q5/9Mcy4xp3nRt73LfV
sKQS369yjVMCco7IsfxDrCKfkQJZxCvUtOmiXaw43k5vlKfiXdDig9YFelGEsxEc1728IUO+EZs/
GTodBlG35L4v3Bwh6CQCvOw0/DIGAK9b6XSxo9i+qbdDXS/XjQLNoA36/EYKlagVWvvQwJtEmkMx
pWcSkT+sOetfgtKPX9gTypAclEp79YbZPEtLrhX5yovqasa262Pl1a6KdQzS/Bus6Xg3Thb+neAx
MaLQ95BNrVW0bDrDeAbTG7Mb5aGl3klfv2xJFZAQGxyRh20ku9F52Y1m7EYTBHtxKV82u2WndYBn
iZZ50/ulPd7gWBJYB33UzHs58AHsVdn33ChLn6NV5v3cBta955tb06vQIHiPTZHZuG3N8fbaJWdG
SgrM6Tssn5dYIDIlxllWv4GFB0QSxJe+Rgdu2qDJM57l0MaBdcpLrWdHrEcrkYOnSt3fGACTyQhg
S9dnWraJ7XE6SDM2vdexy4KHyImbz0pxDBd3utrNOpB3ThV9s92IXGOGNvOUUMztjR5Mu9exUjNb
h/cth6mOfw9RahylJf3l5K2T3GUXt0xCDdC5I+OwbSyrxU9Mh70SagWyZst0mUDNeNxFOrKLMsNt
e4qWSWix9U/7sDrUOfpgK/yeMUtfDpe2AZ/cUmCQA6nM042MXE6TOSxYYVfmzqrCXwnGkmxSlr6I
oJ1Z5jpvLbQlAAEs2VdRew10q9o0MeJp176r24How0pItYTMdsY95o5PIdmzY+zCQhVJb3CJn8Cp
pM9BMYenDBNDpBzR537vTx1ktv6bflS2wlPYJnflGKCq5kDW7Vx9K2KwV4HYRiqr0jY9X8NNjfee
AgI+2F8jZbbPInwDecAlF6SylxZOpgduUm/XZs73hplgbEWjB7YBFYvU/CF9otPTi8hP7YPtNSf9
ZNeVvonLyTxiI/CzCLzye2iVl5P475P3oeUEL7Dqu/ToVv7Ncr6V/nBuF4RiWtftw9ISNGP+j9b7
WAY9c+3zdzpcgApGPv5WUMfHh3RR9ipi1Gin2PwiWIbItfHYzG9EbTHWkVwEWtPVC4PcTwHrv4sr
/t0tMRItAaT7JXocBvKn//UCEtmM4BOcIv9dJzMrVxMKomuW6Y3al7hwaNN0K2emETB6icFtIlXW
0t3kiXlTDAp0FcJ1JpMpSXFbxW7v7YIfJkrQ9XC9uvRBsEOMNPsy+W19jFAD3UgxrY10QIYVEtod
Ho3PulqepT8cMwWMUBJyi1BzMw3n1PgI4bP77+9qe6SOv/QnQV9vjLlqjwglK19+SacR8htT5N6j
DB9DXGRhy1oaKwuLfcgCankt9E/SnU9QQhLoz5fPK7/o5YPJ6eXPcv0glz+NhnD/2jH4QBLUo8y0
1aomX2VDNLSreTDrkxE3rrYzvOqTMtXq3g2j5pSW7E5slPNZ5+9QQbGecUdG69zwnBXoGeuAS7f5
PNUQ1HPHLtcy2kYQHLpyS0Lf9uo1glQIgJ8mBMZPmuWba99vrHVtqKgGvw9cm2kezM0KZ5X5xgm0
Y4Cfsb0u8ym4/XenLqL5oJmHuFiB85+Pc7eVLnvplzO5hJxVOsKnaHQiDTSjyf3Gf2miHQg65SSV
RqlARkZvH9AS/2aaA1ssGegNF9nJoDS2l84iiR/MssXQFjRutUGhd5XHmzzDp2lGCsNchQg338fz
+IOPHhyaMU3vq+Vg8VW619QaPQVrsZxfmk5rgdUu8DHZJoD5KFQ41ICn2MAV2PR//jGZsoINJge9
xwQA/0pG5TLV6K3lN5AuUjYH9CzUk+Hp4a1R2IuNhfbQj4Xmr1zf3HSKH9610kzzOV2XSZnui8xX
H0xEEB+QkLLAMrLz65d5MjnNXf8OOZ23Lplblu331BnKo4TJwSX/sYVHom2ufdRTL78FKJmFM+V9
HpsarV7PyPfxUrWp0U1Iy2/Si+HKe69h68W3REXXV3q7MlpiZ71XHrEyr1dNgcBLMw76t7Kvz60T
gGUoEO7HTTb7q49AIYBC9T/nnV5u4thV7iO79/C66+pjWKvOydFrcBc4DzzLlcyGFWXap1UTgZgF
SR0uJZMEm5qdqbjpC9ubdLGGsX61xbzOu9n6PiisFLwsHu+bRXQ3ivsf7chGsbZ1FFFNGxSfEZWP
adEhfhShcLUUBHFdQdptiZDme4S0ZNKQGOqmyaOHBlOUy6OhVPzPZjtnj3z9hscoCS+PBr3FG6GO
VGsnG+WxtD+bWZU/RsBD/4hCucrC/Qj3hSxOWY0tz/IwC560JG/QaqElXcbyWKd48tT1fv2hP+tR
wGoGzAaGxVRwmgJ72Ax2N57RFx7PXoaGax7ZJDxRnNziMjSGGOw5j11gFJf9yXUD8mFDEmcWrkmy
GbmcZsli1kJZe+XhHL+a4L4/1C55OxUC3VZkRM2kJ4PMu3bRGTXrLkEkIZz3OKiO29zQrJth0eqO
x+/aOBqvkTsbR7vXCgBQ+MmFNu8QN2lLCoia8xiZAHwWP7k2sUAJDMqLYYOvMMgTPSb6ouTjkgLU
ssB/VPnIF93TFIUif/6F6MJbZOylb5EoCwFfNck6CuYEhwq3VX8180Yn3XC+8B4uFAft82A3+Rkv
NZgRwoS48B+0z6Ef5big4JCH6N5ZMAWq+S0unOreZS/hr0q34j3Bemt/gSgoXWCBt1rydhet2jhW
9sh9gsLw7PQk7CXw+LhTkbx4isxUO2T2MO9glGWvJGtOdmmx5xSnLlQNyAsWxWsGofgEoUN94kYo
Tn3hvAZCiMeMxVojj9DsZdS21Pnpl5zKgYRtBYIqcdZ9k1C6SNTqlTQNTMhaOcUmgItVMsz5Gtee
eespSXHXe52zHtR+Edag1puTyHmA7RjeaYYZrWXtl7Tz24BOteNuYO28NmszwhR20ZMtKtT3c197
plJTrpChdn61A0n/Im1/KDDo1n2UUYEMQvNQaHOxj1jrbWBlzhstH4ZbUx3LjTxezKR61APDeZb+
lv0NSR8Kzu/9YCzPKIvVP10zzV/LolfyQ+tQpHLUNj8DlkY4bZHzIxOXn8caHJiUDfppZSEccwdQ
xL9VWN4KjutPuNcyGLiwzhcizBXpFQ1eeURRIkPhajss3Cq1oSRr5F6JEWoe34xlat80RgMvGOk5
NGSo9TzXfom81zBqd45r2+fSoDSqtJB/MWLcW13RvWJn0e9rNJCWe6f57BhAWos5fwB3MKz6KS02
cNtNoOq29qpVP5tZRavOa6ybLBgnqng0DTSVSBi7j8UiIlX7fbXSxggw+DK7iRAmsqDCvJF2I0go
UFS6m0uWVbXyt/aF9Mvj+639IV431O5GzwZjPbblhCBkDBYDSPqm19Gec7oi2CVObe8mDDc/G7FG
GYI38UFGyTEkKLfn1llGndi8MfqkfMoGx0Zo+0aCIF05D1pV3UvLsKMJTHVI1W+5ftbX5FhTtHdz
eBGd5XTYNnjZs/oTgGr/3C8HM0feUkenai/NvnZnkNnFN2nJFLeJXh1TDXBRIx4IU7+PkVncRIVn
3OD+RRV0qcNVRgF9IgmrtdTrpE/qcINnA1lAI/7aryihtltSoBdbRomV0TwBeLvESlee+mBuq4nN
P3/zNcj5T1U+ThizgmfAYzi+NO0ITygqByOI/Ny/s8rms5QgqFD6d65SfpZyhRt6noxJtcJaIh0i
BX3038xbriKRfgFx1aI+tovUbC/LR1k0+gqK9Y4dxidZZoZ+GOy9fBw3MsqqNH2YjddBx1J4EVKW
Q4ms9dnXhv014Wejxyddl3wfXhAeVub93q89FGySIr1J9eLVX5hpaWgON307xqAg4a1ZIRDyJtRq
Mp80IchuzSbqX3Iz6h8sLCWq6CuLH/8vd/grAbrxK1NwWwpnq3zGDs/YReDYb9kAofQWWItzRdp8
9u3ypxdP88YN7GaNLHgBfBX31ljX7L0jojPgx//RlvF0Ge9Sna9wBV3kb/rrXPfFSgh5Vdg1T3io
8PQpp7N01UqBvGKsPwuBTw7BUnklDYku7MLzuxz+PyeVIcXGUdi4anjvFTO/ThY727jp3IMregd6
57abN4ZuD4h758Qeu7uirQCuTMonCw615H9t1zYPqOpMm2ZizYIZQzR/rkPQgSmJoY3In4g83UV4
r5821GhxW7YNaw+T/tk2C+ccLQJdcgZvyjm3FQ//sGyn7R8DEjJQZ8G/ydlIK89wqUtHRELSybS3
IfJsWyFQiL+wZ+4QHGlA+MC30ErtpqFceNQwTJtWV4jYmPsHLyijo4C+ZhmVU4GSkQYA3D/+Y/Ry
hWVE5smlBidWtya2r6z2HV5SqgKW36n6TD8Z/c+Rlzsi8mQ+WVmwmDfkdEmUtlqBFCCbjAbQprZq
AujhWT/pm8vNJO3RM/RNAYBb3V/HLzfTkPR3F8GLbPTgnmgIeQR9q9zGs6buusQMnlS8R+HiGs3X
wXCfYlGN5u+XFJb623f6ryrSxF/SMIffXUfBY4p93n4cnOFmtPSf89g9t4KkauwGcxGal++hFevW
bacPz1GprOdWv+gIXPCgI3+vFf9Lnq2yz3KVOLrDufay4br0pQmWLax2agTGDcCXQfMyjKP62m14
fhqvFOt0PDPyDkiJZ7xigqvuIqMxdjJau9hsmaEFbMTqwGibJZoKnRehHGdiN7DYTZvaFN7aLc6x
8t+Xvr6O45VhA5OXpqE6byHSlINcZQ+UeLjRZjVR93Vof5u9sXhDvfJJNPJfybpKsnFTpQhZoVHd
BnshgcvhOnLtk7NBKOJyqnUYJCB2DI0p0o764BziEC6W4xp/6Yp6Sio7+JUnQGBgcII0S370qaJ/
s6scjYE+T77WAVT4uQU1pjVAjWCMxZ8DHym/kcT2y1Dq3truUqiaOsuNNGVHNYc8FrNyvNM8K7uj
AEb5tQ7M72nv7tNsQfNBxI+6Wv3ee6zL9ayxnwAujbuKX/i2mHjG2zUlYbE8a5UuOSj6eCN6ZNIl
h2xxD7qaol1iFzMhiRtMIzv0aXIjmmbSVSnT53Bwe6gzXf88QZXtEmynvcXaEcJTsvVDH5TA0oRR
Ht+nYX/0KSMgvAVqmlKyQu40s/tn9Pzqg68tReXlSiVZEPaJxuLyAeRVewe6XiGvQeXo1SoGg7cz
3fzrFfYqZx/iEu6rFvGN+TMZE2PZ4XmhA4hUCR9lS5f0yOXBV+N2WHaE0qcjXKm7c/goXdyoSAxm
vPpkcEJQ/QTB9jOSqvlL5OQzaSd4833E+8rVcbOdWLMIHyrHmWUNRqI6GJ6avUTgX/fjbGQbRR2U
nV7ZxbpQAq+A9xVpJyR2d/4cBMdLn5/Wz3k/GPfOqjTMAuGfzMJCw6YcuKzhbEP7nVfFALrRmB8G
y/pLuqmWeTylHf1g5EX40lfV/g8bYivSYNoEMxzepW4tB+Rw+rsxTLDFtd66pD8rA33X1Ua65p/f
A1FbLGocckYnkQG7uGu5ao3DDGm2taiEBVbEU9zO81WHuAP1c5j1ZVGfu9kJHngKhg/1cjCLyFub
FuACGZA+GY3A1qsLumOJl0vYgcoDwgDH/8c1kkL9MRaedpCJMmjowyck+YwbrYeJU7g4+Eld5nLI
LGQxFgkNOSR24wAscQ7XLjm71n6kOVj679p/gjKc31x2eFqYzPs8GN3VBWGujVP0kJsbG6OxZotG
DAKQS3TvNPs3y06DDQy469x6HprAfo7CL23jD0/Sk+bDCLqiGW5kLCin/KiULonwAITlZQ8F9nne
XSEfeTRx+1/bAvX4AA5pm/wzRadgfw3RR+yWsb5JD2KIhw6kBRT9GTFb9GqCIsCSL1RPMpb7zriZ
yrnZy2jkolofhRNyuwDHXxRLre6mSLtMrSetXmXNgoUeA3ONjkRO8WbxZLHJaRwyN/krRBej2ZLK
AZAfK+fL3xDjzG06o21aF5pN/RmgTgrm8aEMyvouhrV+hfNIv8ongYNGrIcqyIdYMiEfYv3FHPca
O5XjbyDewI+RmDKKO7jY416ZlILlISldzc9+NsFYPdRm3D2Bo7yX7qiO36IE96DP5ccoQ7+X7pAq
hY/o3SasGgNZn9E76j4epCxvDfATZbMm411+CxrzlCUY97X9sDF0Jf4ZFu7MlyMKX7Kkc7d4ERbr
ekJdEjXb9slGtfEQdl6zWE00T3IYebmy6ujVPZwRvFZjF2IkytcP8YJm72zbvNTb7JiNeGzO840U
3aR+JjW4DuDqiH7XtXs2/QB/5P5Vgq79ReSkWw3zqs11oMdq+++iZtX4EOLKwt34oCrWKCBhgDjg
sXA506LpDofYp9RCLvfaL4M6+5Bbn9s8NBcHBumTQ+zCGe0c/Td72+4+d0AqljasLvJMr6Paz7ek
Z5I1HhzlazWiC2orEWYbdlO8wpBzV05qZicZDWZz52lT/NilaHJam7Twk62kaOYh/GWFlX8Q/odw
SmbYlzvL8az15Y50A8U+w9u4TJCQdMR5WUG2GLNjzKRy23fOchYphXseAg39pnh2z9NyRuLB/Tga
m5/JNwVrTOrNLyiRbMTvxmetugnq0T2NWqXfuz6Ze6GbjwrGgLWWfBpc3DD8prV2ARDttd23zgEc
nbkOlMbf+wEvSF4L7WnASlnerfLOjKL5E0p0+VlaxuK/rI3wCuX9aizuzPwGMiYHF8Mr4FniajIk
pN9rK9z3eWc8tsvBdr0cg2zVPgQzb9B1k5mnBrjv+dL0lANlQP9BYq2Cl4dvDTuZXgDtfJzLMLi1
tPHHW3i0+FmTtlxrXcv2gJzUtNVqZKP9abl6qvjqWn4DmW1X/etk6BhQLCXKjATZ2mnLYHutTkpN
8tq8hrhOQuJTRoDaUAmQeqerNdpmmit9SbL1RvUapsMjawQy0vV0xES7/D1r7fe2HNFAqkwfWf7E
RASsXLAK+HFGdpVRfoVQkudG+QTFt1qXnQNKyitO2jzUOA2S5rVZVFn7eXL+rGhPQxFtkoCHoHyn
rge4Ky9sE6ujdMk31Qn4axr+L+mhwIOIYVBj6qfPXrGSztpRNoPnI4ZljLCu8tn3bvq0PhuLDiJy
rlW/upxehg1MKXvuB1RBlnAY5FTpYhSzg9IJ7405rFeKUup7AwHH+wGdPnM1TyhaxYaCe9zSeQlc
zgyqv0dFzx8/BMtpYyH0OCft+RrruIp107jOJ4E0CYQpzgJ3PVBzXucCeULgK76VYTlcYE2CcLrO
+QCLuoZfOuWaEp41yHfzwb7jIPzLln18RNYXBd/xl7rs8mM0LhFpItdwN2IfIgOXuOTvOLeaoxtD
HX8N7/LALTfLWaNwflYi45cJpHEvg7FoC8vpFOnpqW3V1TX2j/lOiOWVVea4hb1feIrDg4bO3qlx
euUeBxN5Rl35aV1YjavS8sub60DD6mJfgltYSV/nePN9lZzlXi9gk2DnNT35VGito1ErNLXuqca9
udjbYa6d/vUf//P//O+f4/8K/ioeipQXfv4feZc9FIjXN//5L9v613+Ul+7Dr//8l6V7LtsZx9J1
1LRc09RVxn9+f0Ihh2jtfwCKHosoyNMj2O5sa0UJFDqXL/mSG5UMumTODRi6pKv15xGnl0ZPxxed
t/cB1zB3i836/F0OlCvdLSkK7RDn9fTiWTXyOgulVdNSFP7L6U7zwYfXw4g0rhmr31E/fRrHTr/R
k9mGzzZAaziin2ceEbS7LR3yetiXL64C+ISvsKb3d3auKjpWf3lwQh1yR0mbMhLuuJcMXTD62AVU
MMC1POrBSizNKEVuScUpwimseE0qIsaxgkMyoY8OrCzdA3dILn3RFJ1thftfIopqtu9GnI+vk0CQ
ZjdyoTTFef7f/zdc/Z//DUNVPaTZydZYrmVo/D/++d9IE4O0C7iLY5qA85msoH5I3bqmYKg1G9x2
y630yQH/CO1cNvGlCx05WFsd8GvdbOINFVf0XdJquIdP018OGHLkYEUL3rsAqxF3ScMBlHKn7ado
aKJt21S/0O3dvMl8lG7j3intGKxDlewyoljQG69tCg1UsOagua+XMxnQK/ID0ufmDkCErsVbTzov
s0ur1VEM2KeW4UNFZsN42WLmKGbMxduGU2l516ea8bbhRC4wBnVUHyVUJk1mw6Yz7IyjvALhVDSH
6yUvfVwyrT37QVpyya4Y45000fOL71EsuuxZ5bpySbDSxuXHyCU9XfHReGPTq/MFuvn3/2pDNf74
X2ue4/CVI01sWCDH1T++eYriGpiN5eFNVKracUxd8vYN7hB6igYwDgbupg0n8Dx+QbpO2lOX2nBj
nvUptu46s8Qwr8E/d42kVb29tL1IaU4ewm5O1P0dUzf8F8YYvVwjL527EPT3Ta1lA5n0xHuZvOQb
NnnzT2POXjBR8j5NiJTtDKXrD3MV2I8863mGuZ36M2hbuAFh89UPqRTOZCRvsdLxEX5oMO6ch/kn
cnPtMEU/bd/21lnd5Xe6P+I0zv0OxcaqoRRC8jP5aUnQ2CvPGpSHOclTROmR9jC99Blp1OBoQIa7
l4Nak24I86RBnHR24dBC35I+GR31qNt1nRGs675vF9tD5oUF2Qh87c6XvnxcmJe9rh+CYew3yZBE
vP1TNK59vSUPxa0PPx01HDno5BQam22ttGZnGM+2Nd5eBa8tpPPwV+bpfbnI6FJmblhEbK8XsQo0
MIAgxJcLp1VVHciBZbgJxhrJQZwOeLxrlJFirbzLUnyJhkQvsT2pyrty6Wtho/Oac+2/wjaKby7R
MmK28avvdMBCZO4yQ6ZJE0buvTIA5JOuy0XkVCucg9a3BkQVgwtLn1zF043PhR3trT6Ob/sZwML4
ftDtAkkDFOXBElNG/2NAmmHQwqKpgBVLU2Zc40xbMQ4ZurV/9F+bHUpnjoeb2X83fbAnWGMZAEiZ
4HT6vAlDJGuvNC+1djauEma3AXK0FMqFILbQxpYBfxm4dl1IZdb/pey8lttWtnX9RKhCDrfMQaJI
yUq+QdmyjdjI+en3h6aWqTn3Pqvq3GCiR3eDmDIJdI/xh3vhsoVUvyu5GH60UWkt6roYHjQzNe+r
0u2WsmMS0wlx+uzZsaZyHzdpgp5cIX4gnCn7MYhvF1ph7FRER04kIZuTMzgcAL+vTVD5S2tuugAi
TEToKWmrACc2VgCyfCXnqGX2YOCVvTddV9cWcrgVsSMH5TRfTgaufX5Z2XvTbs7XQfIaeBFkG9ic
7kKO7uBv79gYk/0noxs/Fd3O0THeK1r9ribHjJK/a14SAwEhLbo2YrL290ab7mVXOw+yO358FPoE
7mc0Zcxk/0VpETaybMoOc1Z0xksjJbXNOBnTyX7gYt9n1+vJixZawDJthuzMny7H9jFItaC5VMZk
gUQ2pvsiQHjKBgIykrUMFR01hxaqHX6zExa2cWk8dL5qPMizUpjTwtbdcRshS2cDBaHbU/NNPTrm
3TXmKHFzl7KAl53XWF9ToIB0C2xIfoDsqq1Bh0SM+4NsfvmUlOTIkFSHYf5gGRdTD2+0m33ZPAA7
c7zIR/KBXfjrGgPeef/fXxG66/3rFaGrruvh1+ZYHqemNS8XvizOeN7rDkksY4vxx4z4Sm0t3Qy1
2RZv/j4eyv6ADJd/NhXESJu+FB+mqm5LrI3eKpNXSZlPX0eQ6hneCoGJWVZpHs8DCuhlN6DB7tZw
gWdW3hQ27VL2StFp2Tu1MIWtTDW+DPYcFH35aZ3dSWk2ddRHvIlcKODJWMzPWBf9mHLQL/F8GAwA
UTFe3TsZC6PqJeor/Ti49s8EOucBSWP9cj2oyhYH9vgkW3K4PJPX0ZKGDkYguGOfWeUWR23Weje8
sK0WU4xWdKlo8zsR1fd6VAleT+d2kMKg+T97UGn0Jv3rgHm8vPI0X15Okk15JmOy2bL2XPt+gGXN
309AKYP37JcP+39dy9L7CyUEdXu73vXu5glfb/72/5GHWb1rDO14u63rlNsQeV+piPe6AOIXe7Z/
zzbJWAyaI95dvOiWsG36I4hE52X0QJKzsEddZhw22kxNkSpLX7SXrqpLPOFQCJ63eLcDsn7GcrTc
kj0/RBbZcbvE4KFOsflXj9XV+G+2gbNs4fef7c74QNXC3496gesbJJgKoyxdXTrK7AI3mSn5KNEs
kP3r8sZ9IydS7MZYHTYoViHc1f1OWsW5ht0+yVZ2aftbofVGt5hEgpNvOCjeXdSX+aabyR+yGc8x
eXYdaReFf9do1AtbuzKP8s1SOyXi8qG2vb5nJN/YanVg5JGu//ZHdfjsmV80ckxkGfWyai0k+1h3
bY3GwW/ViNNX23W27ZibP2zPcZfYHgb3WOkG5zImK1zgQvrDh2Xao37z1FgDlghY5a1lnF9p0PbV
DwsTrHVYZtY+NczkW6II/BKnYD1VlIfYBs/E9ASrPDVoazAaSKVdgy6/rGOH5o2M4axunhrDZ+s0
Rqq34FFYw84kKLvL2ANj4gHLX5jX/wxRm2yLSvGPrlHHh6TMyU10akWlL6s2QEyTCw/8YgXuo37O
W2FgD6En321RvoBZwuxjSFfY/A3HIcQftVUU7WRnOvXyIWcp56n66RoTbEkXUd/tY57+x6YtPzuq
+czMMJGH3Mi3T46TQTmPStJHEOE6UrZhcIrjO+lQG6AkrvpWeNJjuG5gZpWNbAJjhKJU5dF24nl9
ks61IW/qvR8HnfJ0TcxrntkA6anPEiw5JEq1SuKsPhpM+TbHJXJJxuM6P//3R73mevPW7stGnDSY
ZqsOoD7NYjNg2f/a+ql9nrJJ7/TN0FIo9oH77bWmDqgIgSiyKVr/QMhqVXdx+tu24t+J2bTPsRnC
yi4Fgnx5qt27oOVXijv2b1OanXgj/pomliPoCTarkXLOK74c0Rp1VbGTTdNhHxVS3CDvSa8RmqsM
57+nQuu1RxNEvQyHtVnemb1tImPHv2oxiGlfj98DrbWfNXfozm1kINatFq8Yr/p7o0cmIp4zvqFS
4LaUqslO9hZd9KorTy2CcU/SBVFTHpqhDx9lpCkLVIsHvtkIyGU5ZZRrpzqUYhcGYLw9PU0Ak/7n
MBTDa8kPe+smqBoEhRtfOw202/jt/G3LbjkN1xGEa43AWZdWbi1MzZtOmVeby9oN8+d+FGIpJst9
Iaego52cTpiQgAspsNz5rjT9hwqQ8Gcu1KcWM9VfPDiOoepHf0CvbXR1iNFDcADDsS6LFzGAvEEV
L42aVgv8OvpXFwk6KKktnPxceUTQai/DWCqEgJeVF9Wq77qu6/OtZU+oHPhC28+xbOpIhOoIQC2s
JE/Y7WyVQvM/0C8n/5pO8QVimbeLUXDeqS6pIrc0VHQtWqTBNeTAxf8a6g4iXtiaCc59Hg874V/j
nRC6vLy0Dplop4fN56X/MRQ1I+tb0Lof0VSpd6Fox7UKwO1ZyYw/uVfav63+BceL7FfekrGLUzV9
gjLVLYopeh5Cg+yXo3t7loLJt9xClTGaDOBmZpp+6/CiOYEYf1BNTLiwCw13tRIU5wI43VIHebet
hxZShNLfzamro2w5Wjhai6Lo7mzRGFtqm+9pqqgvgFN/WDhz/7ax+nKr0PzIqpyNdtVGT2ZcuptW
Fc4hzHEDs2ygSdk8CdurH848CWjhohj6z0l90NmrtEFPWIIUEmQxkYHP7q8tWHV7L5zwWp2BD/8c
oScYW0VKeR4NRWNx2t1fwXd/m1dsXtgUMFXA+aoIe4M/L3SlO+WRVlxMilHatlU6AR+odPhtqPaD
j3TssXPEnQylRldRgkjrcQ1GxFtGrWKT5eAgB2cO39BUpIhk9mntLHqlCg56C4MawvdFbnB7Nz+o
VkDxZA4pCgTxkIfPbfNrBui41S4l4dskbfTMdRW0xkrG1CZdJYOBhHvd3qumbz3o80GelXpj89ur
jSV5Km03aDAk5JMgagI20YODA3RRhU+uHpYXI0Idc35WyENqp9rK88iwygmBWxYXH/Ga2wh5DZHn
1roTsNk87ZuLdt2hHGwsb2SzacRDN9QPNV/RdumF67a0km+yz7ST5xZtmZNsORXS+TiB7RtfK89t
XPhrNSi1VdY3KOOiM8SLgkz7/tpusndrStzzaCoxuB5zOsad9X7tu82VvSlGAY+3+TIGQGt8QN9n
oULiGUfWxH3OLcfwjB+bJCq3DSZuh2kyZhceatMZVqWvU2m9yC8oSupL9e8kYajlo5+CvkcT7KHU
hTjZhYI6t28+yoNw43w1KRnLc6utTlqbJi+hy5YMC4KneijDF7DX7Zi8iFBRn3qtWbJBTF6yYGwu
E+Z3coIKTuDB5j0BgQ+BYUS08LovkBScEDmSzYJc87Eqkl+yNcwjeisXqJCUwTG2qJvhpbxpXFCm
A6rxF7KO8RJDRefDivfy2TVkqK4bldU9ZpOubOVQu7XD69A8L9wPb9q1DQx603ee6lmqENZ+CDXe
bbeSpZUBPQKEr7VX0XnZe2sKtJO+Dp7noi91n7JXP1YdG3ZB3eTdMPxkySMYz7eoqJ7YM59lXNGG
fl25GXRssLrvGLeilxqv1TxHkhO1qWU5htWPIVd2GHPrf0psAXGDsH7USakssqF0HgevGjfWEOtH
ZwaKtQP+f1GQ7iLfSndyu2W6freiWiN2cjMGwahfDdX42ZtSi15llARglevJaszwbYRdazwPmUh2
ytB9bXpzs1Jd/Tm3ms/eW1POLfCVecoLXo596LLqEVRM7BCGIMYU71FXboOyH3+BT/89+qnzzfdC
exPlOYWDqgLb0lLhFIgl/Iz733KkniIrOeXUCzKUibZezeq/MovyQNIOS/E2apbF3JSxADzu9ey/
xwrK4lPAlpVVho3/OghcFb3YYDvNp65ll8s+G7CWr4eQAmoa3cszeRDAdtbO2OgrtZ9lIHQULdQs
f+tLTBLxCu3WTaHlbw5Yk0VcUgIWoopeDAON4XlYgC7aIa07d9mNyTs7l0Z56stC21hoy7N9sYbv
TUS1QQETdNILNUfxhw4p9K2Cg0SrTvnsgAJQLqTYt+y4zZAdnkVOZzLFJSQB/wiBdM/izD3Jlg/X
aOcHXbyUTXlQ6uaFpePLyGN+UYXij5RE5gFpniS3UB56NwRU3kb7W7yOknPugKBQFVNZK6qjf0Op
Kl+kqk3acTVquf/bsnyxiDrT/aYq3bA2oo0pcvvsdZ6JFFKovOHH86i1vfPHG36VWKv9sm03XVT8
rZ6VwcHhzCUHnBvWsNexsYNu2B4skYn7KAhd1qRieoMbd3dF2/cF6LI8ecWhqlxqkX0wwgIRibzI
PqYu3zUjqBzeYPeF2YNyMZP+PBap/73TNHXhY6f7nOOAvBpZj5zFAMNBb/TXGj2fszxUXYknRFpW
y1tMnk0YKkwCOPMtPlitts6Aq67Kv/NlrxkdcZjpHzC5jr0F7Alv5pEvWO3rS00pUCTyvPSnUHvj
iBbo9OhH0MIVk4ybYU+PMqQOKH9betBtZFN2lJG+aPHyO2vzsCqu7Z1lkjSpjbBDLpjnkGiBHBax
elbZnx09H7hlDGTtZ/gttLLuZzRE1koxXOcYDmVx7k3UZHsoXD/V3r4ffFs9VGldbszYx6NGaote
T+G3xbtqRCrrX6Ys0p7lplh67ZYyplcZUiMNkl2gZMcWGch1BhTvXglLZzmmaDFMSTGXiv62QZ8C
G3LA/JdAPBbCo0bR5nb8irYy9qSp95h5o/pUY+/Auy9+RS0zuHc6LIxk00k06rV1Wq+zMUte8RWn
CA+dF3csBuuG8R3DzO5BdjoWNfJBYXUTh5cMhtdCxQj1OavVAR6wkp8TFmfbcdDxb8209IAYh7pL
uwLni9i21po6No9iClXcGcXw2qkgVdWxLj4UM9vFg0NCOk0pERX9LLUoHvRRK37YIh0WQxiZz1Gt
5Ks+75zzZHkwB/pevZsmVHj7wA33/Mu193HOIh4qvH2JQ9tZDoa3L9uyRh49rO8CoVIsmc9uB8d3
yg2ajeWi9jrc5TB4a6juxNmqY7+lbjvWu9d20ao5EMZ5kAyWaZ6tqjnIjqG5q6v0W6AW/G181XlU
Q89+7BA3i0TPRoZy/+PkGN0xsZI/siUPTV1ZsLQAPsrxcRY1J99Ir+MVJXcee4xVodkN0RbSNloU
bjEc6rgcV2qp5odMNbs3q94lMyestvR87w1Ntu4kcyyPfiBBmV2cWOTLZrDGjY8f04K9Q/6uDaz3
Whtm4ADr8i3CuWoOTwjh4xeLTtm1qTZ/gs7vzt2kGDyVql/kuIp3uxVUN+u42wdNnb931hpQtvqW
GRXy1bCQVjJc+Y1YmJ2jUbdXx0ue9G9Jq+IePrj9nYtA9noKO20n2Iq/+T5eOBThn/l5YdiZkAO2
y8l66x1XrHQHCV4EFuy3EdEGN8jfyk7Njy5ENgTKCNc+zKXWhLESJdCLhkxJ1z4mGy8DL/uXAn2x
iz2VuJATIrUe3+nsrRay6U5+vMvCPLhOiOoI5Xde/TvZK8fZVIe25KwaMNrTWxSGwzEedL5f8yEp
s0UWtPmZspdzsVtMI0P01W8DigpUklPAHrzFfHKYm9HtxCpNqGItNbhHCHmCQpRXkQNht//JUX48
yJaMh2a1ynT82hrTTFdGaPfZyg/yHt6bjdQ9XGZtPaZpvzBtfciwnvK7Oy0j67BBRXmnWdOAOxWx
SfNH5Xoq5/gxRCnZI68mz3pAp7FgBxO5Q3sOBPTkUQn774YlSEKXWXgKes0/Z5qJc/Dc4UR8yRxN
gdRRh92FrNIfA0mu764o2qXuK8l95RbKpYr0n9cLzRK6qnjCpTMN3enUZRAbnBivAzEN1IZA3OkL
eRoXzcsMEN5/iQWKsA66G6AWw1z0agZ7hQd0uLIc3VzJaYHRuRuvgtsoJVA1jN20WoQPUj/1b0i1
nODBqov6IuMq2VM5SoYmq9Yor0N0QvwmZzleawu9nuBDuGnxVKlWejR0BJtdR4sBNln5i6ZYqD/K
wQ7JZFj8zdIJ26RAalZHqlJ0Z9krCidAI7FM1qHR5E8ijNNH03y8DgUv/zMa+1e0CYvrJwujak9m
hA3F/MHyClVefN7M9YJaJK43I5vykMfVlxuq0qDeQcjAyHv+SHmlf95U67R3QRPcT6GXnJGiT8+x
arJ4IJ0F9hsa0994W2sUooVfbG4dLsX0U5RT/JuHyXiaqjF8eXfGk/BILHUdqwY4yGxiaILOEfdk
vR9z2EoAJyqWneSDop3shWnmP2A9C129OeZZXx2o42JZhRfp2kJbzNyLshrWYRySAQbLuvLzMNpI
LTR5GKierUrsML7EUk/DPwC/0E0e2kAKMdGozKHaNEZVv9iN/lQ6QfTLjDRwvlFGdgU3D8Fy5+C5
cXQGLM26eh7R8z9U5OqHVpORtvSmffB0khyUc6NNZOvKSx4b5yruEaa33FeLrORzh/XPxhZVtdEj
41wilQwJtsA/Gz+etyyyzqjQ+r8ro9ooWTP86G34czpLiouWlv52TMW4l5NiH9PtVJ+mt5RJ0q24
a4oN7K3xyyRhRP62nydlaGo99JEKdXye9PeTnBHVgFUzmuk7ElDaWlcStPh0fusl9BncLBLx0QfI
e/7XESMjkCT7v68BPzz9QML3eg3456vJDtJ7v3wfUkWc5UGH5X0uIQqvcmjKa6Elrss7ow0fGBZP
Let9OU6Ewls6CEwlMZXbdnBXZt6kL0oqokWmaNrvOD2IzDT+WJr72li5/2pNKnovJkhlDZDeTlPK
bi9nO39ne/NsVU31v7M9FzrdSNqDxx++y63tLCRvNisisNuTkZ61wJpOskOmsYtB5TuLq4mE0ilt
bK1DhxJsIylw+mMdoaiZ6JvQqpOdqjXJu+s+yy1LNbCAybOZJjI6ybv9NfyP0XIfI0fHvWYv+rp8
b4PGMvc8T7O7Zj6Y+SxU6jmsSet8pnl7bJgCHh+s75L0UYtrY0v1w9qW8w510vIPR+UJ3pmd/oyo
5JeWTiuBDwiGjJ3uPFK2wqodPjLlyWMrAm5EK549VIcm9hCvQZDomLmN+bXZ9mmyplgw7GQvOlLU
y3uQR2g2P+lttu10z36NDG08IMZGzTuNyVsOtrbs5/uVBH7J3ZcHtYmaXaMZyPhps/h7YdhU6Ob2
jemvF1mNRg+rVytoY9KHqUWCy4shuuco7VvmkwzZ45gvqlwUR8AG1pMqOgwH/jkB9uOql071Vlgh
mVcnqzJH9t0M1eku8MMOJjdypfJ73Yin3kitH4Bnp1WDPS5aQnV34gvAGyMU7zh8zfBtCHmkLaAN
Gt6wkSlLHZ2FCy5Mi3gseGPeel1Vj9Y25K+tRvmHnVQ7bNvGKN7Ktv8GrK26DEJVLq7jnwezKN7A
HFMEUxRrLUfpbI8WHay7U20m8ATRkjj2o7GSnXZmKXvVcUE7zVdMUoUCAIWeo+x1Lh4XO5TaPJws
4aGgRno9lCyessWtreX2Z08Fc3wBz1Os2fw7h9u8rA5dMkLDSc8QHEVZ2d6jEF49duyALp549NH9
eZSRFDbRLnPyeCmbsmMKA4QBskjfyZg8ZPkGMj7GNAn8c+G247IXZR4sJ1RO9xiiFAtQ5dFFHnoX
sZY+Kx9iNygCskR1/6DrLL5kEzXqfAP0L1+qZm2tjMhCq0SPzGERF15zLw9lnrX301yEBKv1S4b8
Ymruv4xz/Dg65iVA63msHJKSy9nHkKPjXHMP7BQnVKIT3z3Ig/v37N89cnhoj+kSlVGEs+aBMibP
rqPHqDW2Aeq+RpBHRyhx0VGe/V/N/6+YF3dIUzhWvLpdD4Y4VFOIBYoY+3t5ICXR3+czxLwAU8lz
1l3fOr2/w2RsVLEZTQGzyPFyJuwa5KflqdqX8Z1AGFCOlVN7K/iLr6embqwHo9IACpvqXWBM/gqo
CsbZEbQvu47UduFEHSJ+iq5xLgeQHwyuA8yS0vSnoFXmN/dsbMRjpCrJxawfA1TEE6T8VLH3VVtd
6Caq5jHv/QITwG001sbabZ3wDbFqatWVhzI2idRXTGxrfphvVaDFd7k+JyvDInrrcrCBKgCNvWz6
7XCXKmhMtEBCL32iPVmiES+1CfJvACKaUZexK4BWsmlhgWsv/FZ5Q41T28uY07v9A1wxBhvFXqHM
cZQtGYdwJk4GPqDS9jKKyvA4DYhly2Zbue6qUF1rx0LVoASpfvOAJJ9zPA5yR11pY+qe2i5HShPj
Ix+BifqxwrGE9BDUmlWE+Ks+K+R+IUUJ21CPl6TqXttOsWCR9sHjpPpQARpg8W7wmEVp8Ii9Z4gE
uPgl+/t5UNkm6aZzYVXLEbIjjE+edili55mMZXF29T54yYcnyVnRsdo91Wqekt2loDmqTb4bscVZ
y6Y3JyLAQVhXgst8CcdW4RZA/FnjvZivzNbU3pRkuK6e0HsAVjl2P4baKJdWNOUXfwgUyuzNsI90
I3pI/k7Cy/o6KQebIScZpHUyVl7zC0C+MQTqhroXiotsGSkYnAaSGvVQ3imWC71WNVOQhfMEGcuq
6MuEEWxxg/thct+a4rkJ4g8xyw9Wid8tbZCR94HZWhdSWb+KUh+/I32NjaiC+kZXm+qlDY3fcrze
aNUyMChvTThtXkoX83PZEaqYeBZDPdxrUVHMJmoh/BjfvA8z19to0l5sPmRDgEhxS51xdha7xWWz
tvK+QyQja1Z4kWG4/c8xEQhdtKF6WN22cFHy5XoCh8r9J1VscLWf49S8qIMp3trenvNGrJRLDUVz
t+vVvYgUcQqckE2eFvvPooU66U5u/btRWSCb5p9/znYqM7zODm3z6+yuCaoFu45xJZMw2Azlpwj3
ihOsOn2pYBa56toOYrlMx5RNaK8B8nw06BAux9J3HpDPgaYtoHuzYKKkboS8p/W6+OYN1mnEXA9U
F+nYqbpLQ097r+aJUzNRCHScz4lhO3ZnL2bbOrhefszxkV5Wks0ejiF3gtROTwp6f137STbFHGvn
2HV9yF/42pSd+A17+8CM+7WdrYEjO2fbroBVxHh/3lqtuwJW7p6TQdQXNN3qC5HRaF/rPioegOLG
D+wtxMIIqvGN1ByKJnbPRm9utj6mg2Ten+QwP6dqmJsmQsS4iSwDBDElRM0S/G1DY+zvZBnE+GdT
9uKP1N8NSRasdaPlDSDMl1EtkmfqvawsQYvvkiwOvxWZ8SEtxMUwvRil/jlAV2zIe5GxVqygvpTU
ss5j82RXKLLfIl34dJXzkP20ZFettf7W6Edl4UYOw20SQ1EXZrt0/ktYavcZK6Ii28mm/3ecjOmR
SvaqPCHE7T5GbXroC4rfsoVJjrKrhohXYIPc+tLq3ffJF+JO9upOXSCTpZPOtbsRzgwr504dtb1s
yoW0bIYOvbem7M3szRXzYhj62Qp1cPx8zNGpQDbPWH4ZkmehVylHETQ7MrXNLM9S8qiOw13BS2YX
2f7wzdPy720YIqmYuu9Z403f5AC1DyMUZGCBsM27Dkg1/710+88B8gphryeL2YXw7n+PGpQy3LHr
/LyMw+cYqLN+/L3MbYC8kVpU33VDFE/srOxNVStWRa528o94M7Az0y3wGjbLr6MMJoO+KTKr3P8r
Ljtl7DpNtn1X304ZCqnbVmjaRROAyyFaKwtjqJ33woPaJXScZb0OIzCWlm89Kfn/DhDSVc/9F1XH
dDxPc2DoGBYkEdXW3X+iQcFtZbatFdaed920CzFnmJaeJrJDze5jvJ6m/DNQM5mjJE67fQGrRtPb
YGNi7rDWhtL7Vof+XBuZQAiotklyj1jYZPldPRTZgoqU903gjkjG0Dq0DpYYS7EA2+V+kyOjKTo6
Gsam+jywbtwMpQ1om7ITcT2LypRr7mST2omyJimlrOXgaMDaxQ3cdwdN3yW0BvubZY9sXRqy7LJp
WJS94Dxtyq6ixDiP0LjZJg9TbLBpRVnygkdUfpIt7NHDZaSb8aFtRziJpMoPZuAN+4HE1ipETnfX
9qCUvDgvV/yJ0NJo0CQSFe/tfIq9a68eeDasv7bYy8FTYSw1F9O1HL2yfdtMzXOH6PrKjgpBwZmm
p2KNzX2lkHhF8ww+I9iEfYsw9dyrp62/yUVfsu+hqRiKvx2CZFjFmhrByEMzk6xffO/MB9bK8f1k
q95h9NqVbCGT9hmXw24xNofA/BK2E66T/25zNb+XBzvKi+vZLaZp+nmIHGd3C5FwwsNsPsgYUpFw
engGkcD4R4fsVUY/Qtkiqg6kMaz9NeYjPuoFwFsnK3mK4HjfZ2ngA/qGSbwxYqDxMvil59buIcp7
jh3AZmPe7XC9giFm8WezPWuD/tk75S5yRgGuI/ok1McRHaXSzB9lI+Fhtx1Dc1zKpjoPSO3yQ8P8
4yhDsu6WW8nFmm1QZChDqWIFSZKi+xxrmjA8512xKviCke18sKFL3AVh3z+SjgIUL+CTyKY8JKYO
uqhyoj3qof2jbbOhEwJH5XmCPCCrhewS73L0n4hB/ukfo6j4bQ0TDuJzSMcW+lTimihb8joDwg9r
x4nztYwhLkOKuLC8jcineweBo3sRFe1jWFnVHeIRz7JVuCowL+yx4ccizCVj8oBY1L5DBuAkWw3k
3KOXVD/leBnCzgTcfuW8GElP0Uh16++d+UvpW+NtUIIJzz8AtwJ2Nd92HZ5z6arPqTMYq0HTw1Xr
iu9WlSsHvGSzrZMnwzITbYEAXdgutUk7Rz0rBcWYyJY1lfreadG95grvKcLzCnef6QcY8HpbwYDj
Q/ppjZJJtxuGOkS4IcP+cWgO5BBwvhninZoF9n1g+fF2YFGNx1LnnCrPeM4rtBjchi2Gx014Wp3u
a7yr1l4PY7CvxLa0zfpOye5xLRHzdsvrMD3QuKPe3mlpvEmMItnFpRUDI09R4wjGRTFO0FCy0L6o
Pq7XhqoMhyyMqEi62kvpDM0PJJp5vhSmeiqU0gJUE7AOcotgazqVtm6G1HwAlbssRj14lAdEEtT9
BMiBi/8nBtIyWVeFVQHB/E+s93CWD5XU3+PkHl7nBrVBiiFNz3KYCpTtjur2w22SWio9zx6/RQf5
P5MSyJdLTXPirYyNqI7d+aF37EwwGgujHssDJVHMb2Q7n5EXsi0PtgJUNhhx3UZRLl1cjzpmcQcN
CYhDonSaupZtvTOLgzyDcs7Qae6v5SwZ/ZyqFsPCF9R/5JtIvqSC2Edbfj7I2K15i/1rXCzfZbL7
enrrv12CH6vz+cK7ngrRIUwHoQb31MNQN5+HKMCCI5kPsWOF6UK2ZbcMyrNb7NaRRBXiRbfuf1/i
NvtzJHrn2xJm39Ivo0UfWO5FQT70KUq7PSoRv4APTg9qhz+M2QX6qgbkAzxd+E9TKoqFQhbnt2X+
LoIB0EOPzSxP8fDCc9DcFV5dwAQLzUvXC9wwoyb5lbm72NDi36UYOrSufPGkNEW9zbXU3BtKqkPQ
RKvPBej7Ix6d1aRin2Z5QNQDBA1WFtqQR2Mq0mfchfYW7hLvYdpFGzeoQP31WKgxgXpxEAfPWssv
s63jnw11wGe9E2vHFAblzrR5T6ZkPbSm8tzXU7mLFGvRDE5/tPFhOSLCnx4rc62LZtx7aTaXXMl4
kKjMVoZdeTtLz/bRFBv7NkDoAQxZeSxs420GPcgHezznHV02giv/mbfnuBV2g3KaokXvcUXBjj/o
YxwVuxDlsRNpU0xQzBRHpmncZkUfb10xrUalqdelmAvjRYO4EeCyrREEKgUwENN8b5L9qCDI40CL
RdTATfFCjx+VSmt35sgKx49J9IPBtn8itr+Lc4rx4RD2d20CFJP3ylIoWIJpo/N7CuKL6SkmNYR4
afbJc4pgxQ+2WOs4cOsFaen0lBdBf/KRlVyinaf8yF3l6Edt9mKjLbzL0PHbTg5b+A4gm1dRV3ej
9qMAk7AY3Kq7QNV09+kYD5vY15QXEAcn8P/lHaTsbCX8zFziWFIdAcCnb+q45imoLSfBFwbdOG9l
hRB8Sz3f1uWQHVOXYrZT5g/sFbFiboJ0WeuGudIoJT10mumtBjRIPbtY9bVtbNvI9E62rr6B+0OD
okFSscSsZB9TLluGgf7LsYfkgMAYFDTzyeUx5iR5duhi8NRKoc6YuqDY54bhogUalaSYCnVnK+Jg
9qW2rO1i4UVps/L0rFzlSCafHDtKDzYLOmgfC6UpF55qgxsbXP+1LRH9bITnPMX7iHUlMmHk+SuP
xYklSPdGQD9V19iO8fhstGX2lO2tPrp0jY3BNrI2eAuAzwnJO23spGIpPynuuhKswkb9AYNi5eAb
NdUdMQDtm4l/AvGk2ItJf6rVXRsPF92OYVJfFFyxFqMYIx73SXsHgSXw473/u41HbVPjJnqQh9Kr
0tWIfd6Yu/Hifyg7s+W2kW3bfhEi0DevJNiLjVpLfkHYLhttou+//g4ktbeq6p7zcB4KQSQAliST
QOZac44JHKc9ViWM90p44LvydG8p5rY2M93e2GnVrcve/lA5wdGJAhqiZ2ZC7bbSx+IoN7oXl/dX
clcp7eLoLRu5G5Jwy238v2f/63BGhY6e/7AyWFMe6yUnkKXdlN/3m7z4GVk/ncricxA5a/Lp9GMh
Mv04m5HFEp35bYbNsC2DFYLl76RJEfXOXQRRMBHCmIm8eS1fonp+tfWo3EblaByHxDaOzoRNE9PI
iP7tEKSxtyqingrJQABYIpRdbNFiX3ku71DU5TpJOp76NRriygVETQLH5IDN8cBCr7nHIzTi9m4k
tKlH8WgPKp9vdaXqU3qoazvX1mMm3hzhEGm2/AS40mxPLQ9T+1qV+Xj0wmE8KsvGU/2siuAuFn1+
DJaNfNbIV1BwIkw8lDBXdqho/jBAP1OToTtSBCIEbnnVW/2vsi5eSOCwV5Wa8heolkcsVTlrN/FE
IDiu5mM+BNs5Ti+gy5VjvYQ/yk0QgxVRMpOyfwrdr5kOVswvJv/9NLN6s1DzblrKLMdhmvMjE6BO
yfpjo+fmwbQQeNiaYI3m0M3rjS7fmGoHDQWs6LHwxHejaKxNriYTzYyiJUWlyt9CzauPfEvx2fGH
NUflZCcEeXYTdiHP2clfLIJMts5Lgf4j1udjXLXz0WohRlE+hx3mlkfqFdWRuby7c5KYCUmuHtMl
R07UZXf/M32+EX8m+SrLq/7+KoX3fGgN1n0BGA/k+LpYh4WLhlSt521jW49GIWDmhR4QfSVqjnLj
qlVz7FKsWUR2oK3EpLEqi2KFMb05ijj4TtrTY12hByzDql0nuuajQju5dbdSA/ekWeMxjMVTUqFC
M9CBHPqwPlY5ZXnNsT5qWwnOydjP6zbJH4tEjKSaaD+hxgM7b4aToF0LDT4Ei2nnLm4P4LI2koRU
bZ+qtAl922ZGVJdZs43BSq/x6dJ5rUxgWugmES++TXogtiBeEh84QL0JLTIplHgIWfnhElZKvnBm
ts0D90eqUAC37PZ5KsrRH8vQ5RIvWNe6Hq3suc22ESt7DFzDc+TQXR2nHhX6UgBbmqupZROY7gCX
QldHDqqz+PYTZzUtfIjW0jca0QlbcDmorVhW+Xyp8AK6tbVHi6xuG69lcmC59SbyIh4S4hHRJxmZ
6oA7OhytPQakqxf6Sl2GuFv4TmhBPu7gDRn8r0cdahy/TxLN1DtHbRVyxyc4WOe37JjLUGUSwS1L
Q/Csmafswji7jYnV7l27fbADxT6lUXlIeGYd4yDedSJp+VP2DpgDIlQzosRWxHGJTT0X8wabCFln
SnhJY1Gu07pWN9xb7Q2x1Mi8nOyNXEh1YyeYixKlItVohGgQR9lm8HQC60EublI3fBMm7rmBxk/o
tOOFh92V71B9yiOip53+YXmsrjDdf6iQ8PyYls46dw20I8y6fVd16FZq2vfexSrftnV0RLi9tmp7
Iha5gVHTx+nG6drO98LqUkfxIY8MFAKeeSUgFrNQ4Zm4bDJ97TZIybus2fH9hE/cFI96UeJQqJsN
/1jz3naFtcvsfjMOeoMLxqxXNJH4UAv7ZEUx/65KkjzNBh853TjMFA+3LCYuy+z/oYlhp2XTWBw0
o2dp0Kv0KpmNp/OEdL/jQU9nYz2UoA0taFmnTI3/JFMn0Oov5KQeQjV1WUIFTZLVVPBBSHXJPE15
+HnDNUwnZ2UpM6QI1O8PWXdrZqK91JLfv53Sv6yyyjeaqxhnxSL1lwrMH89MYGdl9SuLqdPc6LC7
LUzLg6tekwRYQunNO13xzmYWFetUa72jpSF5LzU4MmniblOo5pfWO4+hFsKRjuJnJx8Dlj+ZtXeV
3vGpIVlYftpbYrow/Vif6bbnHbUY2nm0FLK9IDhjqSaIgxLZpapq5Tpb5GUh7dWLajoqWTfvMFd/
LwpNX7lMi2/D8FpkGVkOA2nTTPi0DfOoYV3X1oOdRdYeoD2UV63+NU5MV4BxBCeeRpcks6r9NF7B
5lkrC6v2rrac5GRnKu3x6Ox4fePndIbrvnSv0UjqhFG3ya4dUCQZ1OBXSZA652pWuevPnY3D2tSI
+WJGNfTC9UNP6Ou2M8qVhgBuO5beCkaa84TjSEMlX/i9J5zlwW1h4neqddWTvxRWBFlS2gJxi2YP
4xW40c5afqjkEvX5jYYLnMEwaECSQHxNPT4nwqY1qaRxSKvPsTfdfISVxq+PsXiu3GitzPjzAUXm
K92lLKeZvT+X3tuU6jyiAcDtwrncEo/5Xcfu5Qcz7dpYQxValHF2LUa0huih16E6tvz/cmT+uVWu
hwg5AujPdD1QullPgzMeB6Hd9LCrt4LH81V4Oa4KC8cQD4HoFobFK6GWD+DuLh3l5Qvk2IlwMRp9
5bAN3N57NK1+l008fypRGRtbVUGJVrG4TspkrLyxW34fpqJ5ZU/bWi2eEf43G9eoOr9Quh9pLtqt
7ZYkPgkUF0ZItl8agYgzzBFVICsn/iFY7AezOqBVKmDelfGATRyvYeq+zoWpvHiJckMnfdKhyp8p
ffRbXU1YANnNcNGiduumpXaKlr2ujYeLLYzhoiqhdbRJYcHvzBlxhNqZO8Q6w/E5CwWDkqdf4mjW
LwL3mt+AG1rLXW7ax3FKGkJHmhHd+ly9hyb66rasmveyHIZVZ3Td+4iTf+XZRv9OTbdHOBmO7yHP
7BU+RtyQrEhWMSCYdy2fOuQONDe9Oe0QtPbGe9PZmLX5QL+bhNKBDKmdd+RSzQqAoPvO9IPVD85m
f2w1AOgmtZkStf876x0+UXWrfUuaGdGrYUbflhiBlRGI/q2MIpj/8ARe61hB2En4ad1VrzbO4nWr
ttZL1OUGqI2wfIkFd+XJpm/meEG+H5sGAhAslCcscKwATTNEgXHGGRxDrEOhbWnIyuba0a+ePVTb
UMcNihuRQJ64ns5eEpu7JGunh8Kph71JPPSJKnt1aJ1GO3bI8iF7Ei3sIh7AX+UGe2XKyMezk2w/
DZVxbBFTboSw11ViOQd8hI5PzgI/Eu5jOCVNtmljlWVs3D1mk7orwkbcUGjX+xYk3OL/sGAv5S91
SqhjMpffCuzOPiIhdV2Y5I7l5smOzQeSxTRWQdqvvjHeUO3+yW2FwguTf1WvDinzB0TAwh8r3BQj
C/Eu4gs+R8Pnpk+VY87PsjIm1/PpnD5YXjTuamd6g1g4+FZgL/e90dzGA6CXMhPVidXJKsmxV2iO
Nu5zAGPrEQ7gyjX0cT0R+7t2lqVEYhnDwRzEk+l9uI6qv+bK9DvqWZmbfF4jZd8pYXKts5zFhOe8
B9gTV6Vlda9uiPMLVzziobraJiElXaXWkZ0rBovxpr308eBuQy/XV449EZtK/bbXH7DWwyBaYAyJ
m75r6Mf9yhMHy6O2bvTcUGMRRVsBOhQkZ/w00W5faVn0VjoNxoOVMczobbpjGSvaPlLiRx5c/mAm
41qboATpav0H9LJm1wXakPYPBdmBp3mLyk2N45UVmtZRzFq/mfMuJ4O9PkW6k+6KQHtn9IZrvAGd
1T5bivKQOdnWKtFPKkwC712bYVk1ZsUrBQCWlCAhKQi6lEDzbd1n8U43P/RCGFvujy9Vn+drXSTD
ueMDT9vRCH1A5Tunq9OTMBCqDuWAS9IeXsessndhELRE1/Tf1aagpGCKzWxH3PvGoD/HlAbsoIG4
h+t1Q5f+Q1gtfiCjew2DKUbhscpmfH5dDaVBiXkyKWW5KVrN2WQOD/6qg8EQkQuDYWeDoSN6adxt
lREeWai9R7wNYCfPvMxlR18XwksSefOtYCZtJ/0vRQdBprkpZMoAlI7tPAv95+hQNKMXzoxz7D4e
nShz//LwpCWEGKBkxTiRh8eg0VKMTiOZ3sPsPcJ0tI+tPv2up9zYpcPyB4nd+jo50P7WTUzRE67v
NfRifTvkc3NsyCpENAfudlhqBaJqBkpFlChEvW5Te6yvqq7yAY891h3lxJIjL0kFR1DdHZgI97tJ
HpZHakxP5LY2CefLgfsb/O2YfBddqEczFtPOdv6kVVAf+k6hb1K7axUbytEg2Z50HqxpWqnaewJy
1iXu9HUJ2lWLEntnTJuUJtYTzJtLBkN0HbcdMq4cNu1I+/EV6yoZOT2epTzdDC3WcCXNuVmiFqJ+
s1Ny2/kVJvT+iSjlQVDMvj0X1PADkjZiMM8qRahV2his88vhVEat3/XdjfZauSLUEg+qhsDUNrrH
bhYG8pDSxEjWbqLwEIVwcoyM1NgpNSswFEs+pEjFZkITBEYteioynlcwzRSygSfPbkEQWQY8vjrw
gyB66QT0Wd05tn2vvXbZi4oqB/JCWF+6Yvht0vPd9XOV7Cs1on2m8XybkTaRb7bBqmmsixGZg6JM
l8AD8VPWzWsc1HTmgj/BkOcvatD/YH3XASBvtlMYLERrvotlmV5solwOhOSGa8+2NyB9PliHw74W
3bzpnIDFbuN+Jy00288K2TZG0tM6MoJ5JSonXBG9w+eqfktNO2T91PyuB+KnnGR+scp0m+bvVRGZ
P4KqPdt1RZwF3FsxfQuFKFYwx4m2nIonErO6rRM7T8aYfStyUuDj5iMdtdega3/nGfPULvyhxtMf
N65zZhReR+cgDOnLxerJ1SAfWfGhqbqdanfzjyqGyxYQ8KtnPQmo1apoKaUouVZttcpoN4mV48OP
/2pJWaNxVbTnoYdOKdQsQSxYwfL0ho0WN42v6Ef6CCIlqVlYwZ9m0WZZDkYCsM/qre+ovPHJjR3C
kDM0qFB/8SAz++iRbHiz47C2Dr6r7WD4pTW5q07M3zP+MMTNsx7pbkVleNtRlNEtGE0Lxdyl8Gw/
ZuH87jTjwbKHYGVinNvBP35VXBFfFxvpLgkUHlGtt6cc7e148P5QgNoUqhEe8iAonsI6/QXvcVy5
Gln3uqGcfjrcIJg+OMUxpNW3As1PnLLXZ2t35Aa/Z9adHtLUvAwuM6+Cktq6ILKSkkKOOFY1+EoQ
ElEZZe7HcNC4/bOgitHfbGdKLr6qmyDcCnO8yFdGS7nVwZGmDgW+kqDusfDU8SP55YewKZ29bdvK
ukhK5WIU/KoOeTMWsTR8hDPjUsWTdaYtla+YIClv3oRgzsrSeZkvKW/GrGJXD+1sr1tNdFOSIsFo
Gtlgir1MuyKLbqireJS1w2SuN/bU8n8iqrx9RkkAyzvrHtowoMeTzi1oiwIl0mcMlkiRtvfRWe25
C5tzlj24iY2FByvrunDm4Ixn32/tCOZtNSS/VYxizNYjan8a6FGSzmITQ2FF+kE00ZCifqGQOZFY
KynWqUNRn6YUN5N0NBeeW506kq1WUtmjJhSqv06WR+UuE8q1lRD/llHIXRrDPdFDYS38WI2GrRgD
72prxedmCOAdoFr5GtYNjdDHGeVYO88y0f3z1Foh+D6ZsK1ATIfL3em0CqkUcoPEj47fYXpvwPHT
WnOvU40vsZ7AQizD8izbZQpBPtr9LJdl1nVuLPdJt/qzHAYkdXE8On8pHjmiIOtHyZrpBviuWZqe
mH2y7nRqlSwtVLLyoCTXyKHlDMpFJAjJ3eU9jFQ/YNmPeFRbzk1udPG7IpTsCnGcZ4jKvwmKgfj4
dYJwYCzOLLs2TLkQqZiZO+6iUQsBOSyX0FglZwzIhLwkL+fSt5OURpKdvDOrmp7LdqqPKmWXO9pV
C841VPPvTjQ12wrO8EGzwomM2P7MZ2/+EU3qQFlINc+51rRXpx2clTyAieTdLZtzNyLomDxSJbIm
pT+JwHmneMm3vvei3ZyoNIlGFJNBHuVvRly/y/C/JEbFN5v9R6Ez1cJB3D1kwTdufPhxoAqsbbvD
kZnofUo7oN1mmelc5NGw6OqzlTXnVA+6FDNRkO40TyXZauEzmCD/L6h4XnrV9hXkmU/VopwqQFjL
PekrWPamOtWfpAPhv2d+aqxs33TTyU9a4wpdGhrXkmpxj7GYrZZ0OAGia9K1fP85uBz/V/RFMtrx
YckTlAnkqHXt0z2hnDyzZkcJ/VkewH9YUGPELXW6B5YXc4wd/B7QXQ2u83DnZGtOvo6a2jh9YoP/
swuvmowd29k29d5xXO8WkFCwNfRZW3vLrtxgU0uPUyF+fw2FMZhefONrSBymAqmFc0n23Th1KRBr
/ufKsVGjlZt31oFOenBTqfzfZpdKHfnS5VaeJw9A9nNZC1OG+ZEYmEDKSIyPqYj18zD3rS+ooPp6
VCdXTdOSq3w1xgYofHeqVv86MNlz/pBa2VaOD3Pam/dTGtbgVY6cSL5JW/eduQr6GeimGsaU13j7
r41iq61f4h9Zdd34WxLo83G2NqXbN+AXF1z9pI+rCgfOWR6tomBtO0r/UsyN+uh2ySVezkqp9x/D
vkYYg2KXVZw3bQr8+dtqAG8vw83anNJpbCnM+ZasM4IiSKw3rfgsd/n7POid2j3KvYnHoz28aVmv
PVbIRuRg09bFOWlgCch8NRZEw8FootDvxkR9i6a8p8hHh8107V+6RzyJaPqKf1D0K4CmxEsaTQL9
DDRwvSQsa4iM96JAryvPVd2ZalIXu1t5rmWIz0v7JRRFXsrS8vPSvrfulyZjIV6c1rJpITvO9n4u
VROM8DVNyKVpXDmd9kI0QXr13PFaLHteGWsvs9hAnI/vOyJXX7lFZRd5iE2zBqBXH+TFeoekahpa
dSOPxnmUHvE0Kquow4kXUiK8OkZzGaohexdCi5D/ti5fiLB9QM5Yb6Z57L+VfNJckB5//fNU29U/
T+1Vt/rXqcPUXWCwVuk+jkrkc11Y3dDR2ciFir/UJbPFmqdwwxp4OgwdRrDuDzC58KPswV/lzGl8
eZK8OCBE+obH1b5ZZva3i/GZTgd5Ws061CIr5etq+Z46DvCVvNqqqdj1VaqsgxGRWgPVdK/FgXdz
I6VbDwH95WrWdzaV7t+jbly8uYg/augOi7emuaqE7a3IjqePsqSWqP1AcWQe9LXcnYQSP1nEgMo9
7iPWc58OIwFYMz7uUKGFmzjZ/JZmVyxnDahEo9qboZrhWtUhPMtBbCa4uojMWBmkZdxPnGqT6Lah
5RmOyXEVdnn8UA+eeFGGTN20Sats5G7eaPiVQ1QwejKKF2A07rOL/WHZkSeYJVU6+n0PU940R0sl
iQfXzfzehky8m9rUj/IBbWNxbtr2G0+SCiFeq99UVve5NisXBPvGa9InbzytFJy77C3HCK1VLjG5
loeKwHA/TK0V/wW/q3n+0EctYGpvBFT3e5MnWKYep2aOdmTTmU/WRFhHpnTNL4ObjJY3t7KRka3J
eDMdP+Sum65y3Y8GWpM0minXivsLBSog4Ty0Qv6/c1Siy7Zl65Ho5Azqvm8ovTeLy41wSHWvVqXw
Jy8vT/f/lWkvXETybAyKRDKjaDbDn7jmwrMcyqHibiiXoPFbvsi6LRHT9owLmwsWA9MTtB7CSKMF
Gt5+j7XFFi+a/MFL2/AGTZbkpCJqfo6dC0glyt4Kq3N3NNitnd165Vsu8jM1zeZn4yADyE3FvTZZ
XT20LJD9yvS6U95jBZBGGSK0+n2jZU99J6iQO+Wfwcr3hV5Xf1TqZf98sZwjR0ZeDA52cSUEg+eQ
UOsLAOIHkIcT3JHJr0oQeK1KTyFFIraSH4OpT2w/GaLuIHf/eRr2s8/TxuZdj71vQ2sN0UYdUwKq
lBkq2DhQK1FYAS/UBKnil6+cNnR8U1NBzoB08Oke1AfA8R7hprn++K9X/HifY0Y+lCfXi7JbqITb
mXXXUyN0/XXZawy1eMJaomMv18lW7RDYRMxzFMKaTeeFSY8FnhyFTbG4L6J6ehARuhuDz+u5dQNl
L8N0NJ2c6xgA5JZHHRqVDrPtmZLQVobuxCpE3VRRjfScqxFROQAep1WLv2zXTNx3ID/gfMrLNkZk
gaYPuUar7pVhZKkTubTYoTKLB8BRyYq2tF1OEwxJd0L+xiu5YV0zbu0S2oj537Gvo2ODp1FlSbaT
YyWpyPc3MMbePhvxAxHWOmSSASpEHMZPYi6nU2vvzaqlWlwPNKvRO/crvp6kYut6QCJBbh2R1+Dy
YEhu+gaMJvKS5FKb83T8Ole+Uud59KflaS93kTJ5+84piBoo3OAxN5qtNrAA7Ja9mI73hchFGoHs
yQ2GlfJg2BTCvsbQVuVgDdnIq+QBl5LNSs1FBZOEa0E/ZFenzzfuUFDj6o0rP676NIPZOrTwfKle
FapYN13HmqseFAinlfaUmWB+APLsW3k0wiG+EbpCniHLWLFe3i/Vo/6aIt/OFAcUVuc8oKm9KuPs
4FvIncdMU/AFpzEihGVXHhiJqOXCINlYWdcmayUKPFL7cNuHxITTxDQDcCXm+CDP9pb3sh8zFrj3
t4zz2Fjjmki3WESVonUug9nzrbHS/32PuQ/iBWop8tkRK1P8UBSk9+1SxYn8pgCa0TAn9J0RUoPv
AKmhr0i0mNCD6r4ZRbvmKdufvsYHOgC9X5ZLLKVnFPxpOLktJhoaX9cFZu3sSqF//xqSr+5vk2xs
cxvVdXhr9d9f6zM5Qpj5fXnWNWF4E+JPJqmhc06chWWHhDyj3lDaja7B+rGiQfFlMgb0xAM1x2BP
qN9M3V4n4TRtq21jToC8l900DojgibXqUmp6+G1yt0RhGN8MXDMPAL3r3dQC9ZDoLh7YL/cbwT1W
OrTGFj68+yoK3X6459pZ1nTosxHW8RJ1juKA7z7VKl8zw/h5pnTtJ+EgdvHi7Y1rM76R5LGJpZnX
XlgtuJI+jxpVktwCPqHy3CyDetN7Rvc3hyNyq36rhZg0pMOxWWyO8pXcyHt7LT5EODkbhVr3cdQM
/dxmroLPCpCmENF36Vtq0eowT+t/pUNPZSAO7KeEutkORNypbZLAD7m7P5uAIg9jiFQtXSzQ42Jc
a411jkzwWY5Qx8/XNqvfAwTcY1yExhsFvSGcxp+JMQJH5fc7Nzkwn5pmPW25xS7CvNAJp7+d0Lez
cjZDukVqPbVPDdyJdW6Z1E3DsE8P4tJhR77OrsniERXCr5SCMt6P6DtUxXJDzak/YaaIfGUkqDcA
FsTsRKufIyb1e2+2ae1Omv06ddZTOY/pg9uyBk/0obnqTtcvZDF1Zy7p73LzPx2QY8KCskiH3N66
uQdf01DbVaROyzKZXTkmX8mNMs3qQxaaKkLznLs9zay3ZNGjO/Z/4mlTVVsrZRzfZKbt2HftMXZQ
c8kz5JhD2MPaWmTlihN8hKYxfQ/67FI30fCihCI+4VobfQyH83d4xPdxdxGIpI3yOe5yfrucby/j
YhlPoKcehNOCsvDCZIUIzLmUwHXfzOwbphnjWzTEFoQAgKxOpuAP1XuypqHz7axlVx29R7UM8/mN
moftE8+NHU2GP+pV+ExUopfBDqqpnLcdDsUDahoPYYwytiFdXdd+wBQ3U9UrAdZa+o+CDPGnuhHO
38Zbod7HY5Xrhx5dup3bBJp43ppsKPXDVYhuX2bX+tCidQyH78KogMPoxXAzO7XfT3at7Am0J3TM
sfi/G1BiUjtprii87KNwrQuU44GEvBFsqQH4QI7ReGMCbTQlpAs1JYLBLJW/DD5Z7YtjtNaTPjBJ
67r27i5FmKGeJlVJ1nJ5momg3tZzZ/K3Yh1K6w/yXJ6JB7nrCHerWbV3Jir+WeO7+NCUXuLLXHKQ
DsycaMnmKS0lAIo0moohfFUL59FNq/inqo9LWsFoXbWsiD+dYji8pn2ot8aGRRChPA4ZYms1M8sV
TBjloKlu8iQ3tfdgqQbyqbpInzovKE+21v+Uh+SQ5bRLqwPLiYzOjnTAOSSdRtxhRnGTYzKNG1PN
T02rXLwnIFe8FBBvPE5UM6CsDGeXVkSpkmx7H5sLvAJRHB8LFd9zmGrW49erWZSuH42l9RgyhfWJ
FZiPySQusWYJoCkewG3dSXzM2fkt0dPPjYcloFRC+yLHFyTtWvfqAGAXM9I4SbXHqQdaEGVGtQ1M
z/jmLcL45Y7zdUYWjp9nGEVtfkuL4n6GTpNlVTTqqRc5amvpGLf/tmUlPWw1T6RImTv1gdCfxlGp
WgUkt8/GFB7Crv+oZ8u4QNY0L0lecoCk59+gY7p9FbfEPLj9b/gw/bkhnrG1DaXYZIrSr11WUdAK
dDCWS0hjqxFIognYh0mNY8wxjBv53OZNXzZTQHhiUvJYbmOScOAVIZzp9BpHBufJTdxWwTZ3TWAw
yxVyLFBGE+d6fszMABkkOAqWlwGl3p27MAmpPvHTKo6yEpMaPMgxiSiU2MKyGdsNpelpLcd0clZM
YZvVz7Rvf7gxqXpKzN8jI+IghB0G4EsEvtxV6FhTjDK5t1sRgNpZKY6NTth5DRhujcGBJMuGuJxr
HJCHLgM+aVjQFKh6d38/XI8g3kHxCfzZeKl1byPnCErSN49fY19V22I5r+kXWaks25Jy8bn/NbeQ
1/VlTZqPqrk3ee/SPOViTbNzNpc7WeENJl7Kku+TvJtNVnSVR+W5UVSa+zZo4c4iU0CfQgO29OqH
yMQLLDdi2U1R4K0BYQ7+14HRFs39FK0f503fQQcY9KEDjTVtusCrH6NUoYVwv2VGVUzvuGEubRDq
dESenr/MhWFv8VA6vrGsx2krVOepbj66ZSHfLBtRzSuraUoIfpwfaWQNoEraJXqn4N5B9x8BJrjN
c/b5So4ly9i4jCWDVWxHJIi/qgZNcOON0dGqvOiZGNHqAQH6h6jG6Nmx2stgqSRcDwP3TBKJp7NK
o6EflJCPWoACFFfxtlqW9prj2qBWInIC/rkrobBY/J3NNNLX9Fr8Fr2SruhO9I/dQhpmNQVsCciO
L3cTvOLPIAPodGQA1har/GeyuonqwmuzuSPRly+VhebNp1FF9O/yIJaPZPJoOEzf/zdTT2dFne1H
rM3utVKi9BWB0x2OYNklIYMT8Wjekq/d0fjbWIpGt3NhJZB/cb+o1br/00VTmGunvl5+wQrgi5xb
hkiJDnJXgl/JN/nclUej6R+7KUE495NTXUEZFSZvojYrv3RhJsLin97tolllcT2/qYrl4E9Cd6KM
sdia2hwehMLq0iuN+qkYKdBoHuRVk0TknwVLTB4x5G+WeEIVE2yeVTx5EzMDbzngYV5VyMSRP+IM
7/lCDsO7/AmLflYvzoyJHIvCKzzwfx+bODOqR/IQY4dmptXQfSkxJZpljlVfTuaHKETkPvfqQTK4
5Dk9idv/45i7NHLkKVFvt7t+QOcY+XOsQWMW1ZUah3u1li6UfJXGFLHzBG3evw6QsH7ugJOcvsYL
lGYnc0r2AmaGrKXKCqplNEeIu7QVlrJtkqIsg/I97GWhNtHdbo+Ox1jLCyal065iMo5znpZHiN7D
WstS8Oh2GB0spbWe80DXDqxb4MvRcH4uCtt6hnRaqqICDcQIz+2fCcK9EC7Bz9gmuIsAmWgAEKrG
uXemwZ2ds2SofCenj9LKz3+r8zde5rJ2WcVnOptgu9iTU1k53qbqfVwOjfLr+s8xeZq86r/vIc8d
UFbd3wiMzgYdzg11LcrdOP81sAxfjVZb0/gcwhOfzXkjTIIzljN617jea2K11m5wpY1nuYmLejyH
y0buUvveJRby8xEN6MpERA4E8Vg2AkXKMNWP/XI/DFDJRcN0MxfgnhxmxBXOdGuXw/8ZMSp3B5yB
MjE2J2ZIBBqt7/UXtSyNvYMtcyXLM7IKIzejFWDVSbpjMHnftGGKTqVJQS+PvXschewC6k7mBzTH
L/LxITcxNqnMaj6H5KPnvxfel6vLbqM3x1avEaYJZbyNdTXd9KbAHoimYivH7EGbbtgOsN+kLcu5
5bx729ZBWWOAgLvo9c9xIjsijpiwV6pGzkhcHFlXxRtZg1rGtS7/HE+dLN7gsJ6///N8OS6Y5d/Q
yCWrNFIf2iwyn8ew187KhG5eVr1txYTQ5znZAwA4/VVlYnkvmtf0sIHdjFtZBZ8r6l4KEXdtjpyy
rSCe+X1zRKwVXe57VrvUBW2Y4soyF3Kr7Ol+q27U9hXqsfoIMpOc1a9XVMIBm1ebkVRKKpLTsJ5H
TX2Ps/xDS/Tkj91/qF22SDyQyeVZYvwYdBQc2WjZL01XKH5BrMpFUdDqjbOXLEoDg35qWKFN7xGS
uDhd//DLpKzXCjs9N/OMVK3XrLfIS4ItMRaY4uUuKSq+17nNQR41BwfWsnD1c1UW1tuifS9F7T31
bqS/9AQnyotQqoqrCK3v8hr8T/NRLftubeHbuHgRrEZHBBeWspXfD6TlNnqAYF4Oqi0E9yStr3JP
bmD5UUZbrnCN8VQlvXL8GjdHodOQRidRo5W3kI1v4yVpvoot7ypfhaTPxBOLvq9xqzWcPdmgyUqO
IQ/1rtqykW9SuTW9jDC+UZ6eKqaBi/ZEybL9F2pYqKd0ctXT6GrVDp7/e127gLqmwawfkv/H2Xlt
uY1r6/qJOAZzuFVWSaocfcNht23mnPn0+wNYbbm9+uy9xrlhEcCEqqQSSWDOPygplIpe6epzF3jL
cDJQlNzIPjOGsLsLQHNspqkvkQ/ZDLpq3nSKTyIy7tXktJym4nToveQkz+TBGoA0r5d2MM5cwSJo
6cWdQHNq88afbf7c2TtVorYvnyHA4DBTih7+s2d55JQ/+2iKHybsKsM1wbIlnyr/x3SFYv0hSloM
Gpo6vPNSBGnjmcqtbNaKFpJUZAASTXkTm+ByzNkKDpRFVnOGkH0+DzgAL3OLpAE0pM/76zQ5kKro
UtphtsZOdQSIro738mCEZJ8HFKJacZ+49ltdcKT44ZwDRSA+ggCFyOtUGSynOnHyKmdN4lYkz35N
dajgIKGWoBMpp7qtNh0LrjiWdZ5BSlxxqBrE8XFpKlpx5+PcI1tWq5mP/OUISnlqQJG1NB8LccA1
oStZpcsoF+gcDgihvpZjMgoE3xMUAfcsWyoa9CdV74AwitlyVmJNPzMYkqQezOMgZfZqB25ei4yR
lE8iJZk+oR8lx2QPZhXQgP5/4tN+8GHYRuPBAbCztYfB2unCj8323QlSS/l78zoqg+WoKoJdEXwd
vc7VhJeb4urgkSrD2llzq7/8MffavP7eMAApXenOPhbZ6ipV2QO22qqR6WhncvJd20K1LAZzyoDm
++fGa9yLK+QUzNiybrAWS1aGTFaXXhWvkd+ZDgPquw+m880w8vyguVSkpGKkNn1B40h575Lg9+4o
/NphNvh+jZZqlEH49Y9o2T32X2Fe+Eu0GbrGFg1DvtFC5zl2izc4Oo9V6Ql1oqh6CeAHyG67S/QL
sq/Vqu3K8g1suLOffK/Beqgr3pQstNfLa2RfnBqHZxNRqxgpDb7trQnTwmrN+Ba7DhwjBs16MWdW
rYjdFz+s9EmqfOaa/tIHYf1eRQn57nJI7hUysIeahPDR+TVb+zXbLsf8hzs+5Wlh/hSzY8TI3uOA
NONcOsl9Bm3tMPTO5+xAg+bot+WTZg345fghGEbHHz8cDRMmU1d/NLD2uNWilz9iGjVrtfedO9kX
Bd3Q93bE6GhQAfoMFkWMhkTXrWbmyh4VdO+mNcFkObEx70PTaO9Utlmbpk3S52R684CZrWKtjb+j
IrAC9Kp8dSIl2Iis523e6+YJE8Num5Rh8W667cltfOCGmFWhUTU+I2lT7iu8sGEvYycSgyYACpnE
RxuYNTW7MjzFCXYkAumUapFzDyZYvx9vIvzn0EDyWrr18jl05uK09CHL26/nhotFji4zTXRNigHx
kETOq0bYRXaAnqVycZXI/BJ42k95gp/acgIm5aemqsYXcfJfx4jps5j1j9f5z+m/YtQp2/ZGGDxa
vtOjrha+a/HAnhmNyueGXRYS3vGjbNkJLKHYsfMbU4/zZzLILBugi21cf+wvAM6TjZFg0SQ8GQu3
7558B5KmuCPElO2efo1RbF7GJBZPjmnMk61f85DfAJ8yRsXJyqpkn/ukkEBTmC/23NzKTdlc+uG6
xFniLqG8cimQKVsHaBF+U1EfITfTvCJZtpoF+zAtRvAWBcnXWJyBnv08k31yVMYhe/C/jF5fhaQO
5KVwao8TpHE0ObSP3nNImOpRfTCjQftojIcqVtv3MFTMoz/xm2VUNXVveLVH5CX0/jZIoSHKfgo3
DSqWtX7Wccx+buFnDZ4XoRRVa4/egOm2XXTNvaXXCrKDuYq1gVp+BKWGKgj+Tk3RK1tkeuet15X1
QdaYqXcch5pEa4+rwF3VV9lSig6B1i1hsmItwlhmG0+zjX1OjeDJEjZ7iEMnbrZWldAQMMxiX6D1
/P8++9/j3FRTT6bvr53GKPbkMv77V2pU7NtDRIqQDWzuGnxF1g1qa7uibbDWSmEorpoJPwsJsQjC
rN/L96+H7b3SK9VjOqTdPeKK31zNbc9GRZ3TUBvtDFf3myzwyCJOoNrHUDOgDIqaTymYrQYIk50s
9yDe2K1CwFZ7qApANU0138kym0SryjPQ18UtNB8bP4zu91HpVi/jtMbcTj3qwsJKy9MsssaKlYwX
2XYUcgAqPLFd6hQkRPGvOmDnHFzkofDn4EKqZK0GHoo0v/oHEtwHzaipbETNeRaL0UquS4v40Cua
fZJd8qC1fd9ifa4GG6fAztFxgJpi0lY/mRqfGWkM9PYqvbzXurCFXlI73xTIL73i29/76UnP9Uf5
ucIeJjfmxdPyMUeWdsd2rnsseiBFkAX+qnR9XuV2J2hg4KW93bUG38S68CHSfsrCuyzaq7D+9ZWv
1sm6sgsws+XfRfxrDKbCeFQX3lmW6jHyaza+mth7y+9f9M4xXue61rdgHPFTLbkVDVFjUFjXlXdg
aCecLbOvmot0aAlzB5nHbG0VVnPnDpEzPbfPVjWgihL6LIRNWw32DZKjaykZKMUDZV9a5eO6n8Id
NP/urE5zYV2SvoJEKss7qCJAeWNHcDDmrGZJ7xn38jD4dXc3m39lIxz9pR9d1NdcH1149IW5RKli
1WkUQMqufU0bu4eCYndR/ZSad6o+8HU3Eis8hGFTwqREIM8QBzksByIBJ1fhWK1LpDL30ter6XTt
oBvA3yeBNJV9pdfzeIw0yjQSqgr++D5zPOssQyIs2+4GB+kQMQFHIaDnEkiEOl17t2zvp7kGsmEO
8fxaRce6Tbxmh2/sdJybfIvLUI9k48xGpdXOGaSIc40483lK4ZJqnfeMY9awh804NivZJ0NsCa/I
aj86jJ3zNMkkja44+o1rTMh+CCVrz0qMG8se7nqRlql0rHBiLUEmZj06XriWn4T4xHyEZhfRQNkl
PyvR71WIj127fsX/2R+BXrRJB6/xxOBT9/tmvk18QbXjj/jVEn/DOCrxCh+gATUooDjavczYxBH1
2RG7ds3G4vPvFlWAZhsVIjvPkuXOttEjULoMXyjRzLK0PQEsOS3vXPUnCBehf5Sa3Zij3S+whUzv
LzIH02lwAkJSYYfFSNTz8SzNWqc/fAIGxHirgXGS+Rn+VUjp93UorIGKix22EC3l6RjPycY1epB8
YsQp++Iiz64H2QfwWPVIo4kgFc7z7vMib0LvQ3Yur4miCurWLh4GsvOPl5NNT/wKtTPXIQnT0zVs
6qr6GEF/iPaa8ISNNfVmsPVRPwqDim1e6FS673O0r8jH/vo58CAQ7enz569xF/03xHH4e/QDqWp3
Qar3GSjJKMu9zQJEJyngHPpAa8hysMaTgcjuexevNbcLnD0QAwEQnImyxyWWKzhvNoWUsobxFeq6
a1ww7Q2QGn34auvpl0h3hl2nt/2pHZP+BFuz8pGKy0roQSWuMcOsoYOLfrA8ux4Un8Kq7UyHa9e/
hck+AEA9uLApXpBIEkmkFz63dgCya9m8HvJ8ank2RNtrl4Quodzg36ZNARWmjpGCAr/UBaZ9RNIC
lIPPfyE2PWttVhDq7Mm3nI3eUr9rvZ+LoW841+HWzRR1k3UjJkVI16nGaN/1ato+zkah3qj5nKzk
oOzzEhPyiuuGe9msJvUdDyuX+vTsdcOCUdUDf2v50GwsQ80xHUK3QKbhuhAwWYZK+CU3cAYM3PIc
DkNFYkwBo2zgZucHk7+ybMfaywdygCL0oZqTt+uD+vo8/ufgtb8a6p1P4eumh5y5MEQMRNsuOl4Z
n/wRUmoXOSrtyUlz/z7aieZ1rhxFw+hpDsr2q45FBvRJOOdy+cXqm7RZMD2OCuKVQRR/jyeMaut+
GE/ByNbh3A9xcmvhJrhmpXj0Cuw/1caHWBqNH52A37q6Y+B7CAEiaPz2oMbtfI/51kz6NFS/iEn+
0J80jQy0zK8OvjNfxlCBZSyyIL9Ss6Gbfht9lJJklzwEsVhKZzOmNkY53CbesIlK/FWpUH7SUgbK
KpaF34hcG4y6gglE4xa3htMsYfJdBkMcIBU8/0eYUo7abSUAlz66lM74IB858ZgIQzP/u2zJQ0LK
dduVQhFZmFXKvhqX1ZWj6tnNp+OluS1N7GN8KOpLKlm+iTjM37I4029CmR3KEFjazi4J7Ov7jCND
ORcmqn/iIzHrydv4iuNu5DMcBtwdEAnMB7nklwd27kEvcsm/7mSEfGoXZhQeQOEYy2Ne9g0ai8Ia
gcfrikBv3RJtRE2n+lxrybzvkSu5BZ9BPUsYiPsxsKxk6r19Wrk/5IOh66dDTZn9JFvLOqCNx9/6
5DIA9me9Hkw2FQ81xEIIECvDrF08hQb7ONk80XjW9m9ugXm0AAT8WwQedv0bxJXfIppG6IhaLUpd
YlkTxYp7LjT1aEQJSxr5NvM5PjQpGtzXt1lm4JS8DkjntQ9uTLi3HB87GLH0SXjWHWc3hjestN+G
Ia9f9IkMO0xzyiFdU99RuwXjh/UDWbRpBT9r/D41Lt8wu4XdhIEr6TfXPvCRjg8t/7AlRDhmqrn3
l3zpQddF0cGFm2DYwapIovdMR9ARL7v2puaCvLGroNk5OIgizZf1z33Yj6cMT65VFc/9c4329uMc
YIFaRH679tP23GjtdNdYiQc5X502tsm3LYjN9KGG43bTaYBT8litYFq2B1knQob+M6IVEc1/F5F0
WYWOQffba3hz2W5VnOLWYC6SvavF6Tq34bgAlvXrOyX+6CYHRlwyQYv1w9g8LKMdbOqNWSW7TC9I
47Wm8aagFLqOAzs6615qvpkUn7Kp6F4moOl3ZNP+klFFUHp7y+iYxFvgrU0nHBJZ0hUBPgLy1O4V
vvbYPMFxEd4CaGfs+khw04XYuFoo3qYLSoRfRPOKX5Yq5KlmeQhcJeb6OlB3QJwtkmYb3/GyjTfA
EE5T4+hYgwegGxQJZOc8YN2IGQ4kZSEIghkOlotIDubmi6F1/RGNDFTunaB8G3KQN8WUTocw78o3
NQYXp0WGeitHQwv65jy8wlt073rTfu/cCJ8azA9WaoVPqK2E3lfL129MK8NLNRs+Ji9Nfzba/I7J
nPU+t1HHytNsH0M2MDuAtOHFzTX76Oaqeoj6YYBCYqQbFZZBjM/lTrplSZMsPc25q4o+tA9YI+ZB
89keRE1PBso+G7uJZZ7s8+0BPQld73YSKtGmYFL01mIh7bj+eY5m/zxVerCBTqusEYqwe3a7mXKW
w5mOmjjSo+tJdb+gBOfcXQ+1VScbe8DCRfa5HTsr8AvhGWN47XSNQ8V8PuVxi9gc89PUDleF786N
vvZjVEkCtY8vnV1uK7Iyd4geWXfybBjqZM8u1hUic599Xqn3N3VsfZ8ia60jIf1CNgMXkTky0avy
xvduQiLV7C31aAphdg8VQYS/nj7BO6JSLOvHsrBsxPqeSyG4ly1Li9QNXjHeThaV6xHEeKbEP2VJ
GgvHr1THnIsmDvJMbdV3P/PaQ0j+r92zQw8PauN9i5z2M6JVq2mHVBd7T68ZDglbSBaMAyQLu5io
Zg/aPgKTeVmaaMuTty2KeiNj8tJp7u26xVknwzo79x2ewAjUjaGdfeRTZiF4MI+nOhns13JERTNp
sg9ItNNhHhDzMXUMNSg/jSvoOs1hNpg6NQGkTWRI66VNppKvka8bT6avfUympb+O+fziNDqW6318
4gIMPpLE1zcJ4JCLNabOafZzneoNKluqZ5geHqR2pYAlG7tqM4ZYMhetcdPltQEIC1rvmdtEsg06
g7K3jDH12j7DnBn23ApnaAIqcki6GUH0Lp5ZN35mL675ClLOCfp+gKXPvvo8WSiHOfEWha3+aKdc
R/vZUSOQEgm2NWbhXJZO6BCYihOzS6AIrUqsfS7SxGPgEjWN+g3YQXSbdGTOZXepQhzTeqffyaac
FGpNvbb60V3LzVPuVIrrrUb+Jzuybd1xTrWnlFv8U1rzwRQmcigCoPvFroynCXfI3/ob8Zz+Z/zM
TniT9t7SP6FWFOd7PfEh98tdbir2wPmvA+rfYusrjzA3ILxgtrGDn4bcrt2/dFBWbnw0xzbyV2mt
fxyceXhBobL6rV/Eh9REBHa6ueQ1m3bDNx8sxw2fSnM6yjt7a3pQ5zoH0Cg1/Df0o3v2nOwy7DJN
Hj5BVmjFgyLSrBRuFg4ybQSgWjEd1HTShoLWAFh2wfzJYXmw09wCKJ/p1Te/dPxjhfbBxsmyYe8J
gYM5xKd8qi1woYkDf6p004cEf8nW6KD+ia5UqyiSsfaR8SpazXpd3qQkCs5/PmNkG2E2jQRQjdqm
r8Q7VW+U9RDV+i36oUguajFpacsAYKJ0wwE6LbbOY209pVY7PvouVxWNGeL8TaLqf+WOGVyirmjW
U43DoGxeDwnF/4ts4m+LpgfYxj3KTgNEAZdPwmJrvquoJB2pybw5Y5RyoVTx3hawuVwJ83vVc9jI
CAxwoejfOrtT0cUH8iFBotdDnbYgNmrn67VLnmGQM17Q3hgvtpGiYmiaSwRKIE+haePnVmbHVmum
jxFW3AZosXtpup5tpoaafpSr2atvqu+YyNnfqVhR2AjPutK8aYbSPFZj3VJaDH4WQZyeZFeBpdtd
O+a7WQTILtvy1V2cKNkmDzsDybqh2QZjmeAqYQVriYctZxXXuXiyj3hUNecIkQN3ZeTfFcTCtVpz
Hth6OMcqcrrdPDb4MqblSSLXgZN1K1sUB5Bw4w4bhLdJ3kASDYyXWtURzaNlULFfWsg7/WWESPWM
/oTglgT8NOxmV6Man8JQ1x+nCJivm+sCVwxaDTXMY42AFsBimtHYRRstdaMbeQGISdZkoVZhuugN
DyHAvdmzixMbqvPiEEzWi780DM/I8mR3nczwDdoOqUiha8enJz8h3fGnteEp4/76sVrlCETZne9l
F2I/wU2QIHc4NXFF6hbUTo7zCMhpq9oOk1N+KM384SlG+xDWmn7n8CRYyX60E9EH98P2po3t/L3p
L85QVh+O+9zreFyHaTK9pwZ/ugJJ5ALd139BHmvpt5LKPFJjQKMhdjZjoda3+Qg+9lXeVgLEKST6
QYkKh20a8hegIGSPREbEmubt5ikO138M5CUKS32t1gc5oHt+cPAt37zR0Vcbg+pF1m+sdB1ONOS+
mBH0LqsXJCnnW00D7iIy37b5oAUuPlVcesV+MHApabRKu2+qKhVqutmPGquHLDB/qsrwYvPNex/R
W0F2Uk/vPbSaDq1hGkc8AuLbIcX2BZMO5W7M0aSyUMa4UFhtzuVQvbA9RJRVMUN/Mze1te2xxXuU
B42sgp3E9iXLO0QyXT88uJGlJxeQHNrezNwH6BrqnfxGxqn9wNdPJdfKd1CMyRaQN+9x1uZtMGS7
2uLOPzkKlsMja0stye2bHHWonW6G+Qukpe+Dn9nfRehgNtm6CBO7+obBT3LsSYXdFlr8alVlsLRw
fS1uZf8oBq06fPWpFx5lfwKMWFvZyffaMN9qb3JIxXAweIbCohSnA6DFKVD5nHmAykE37bsZgJNa
bXQ8UzcFWjW7BY600PCcpH7FTb3aRB5LIPmPdNrp9+Z1VBb0DOz41v0YnPU84e3+4xuESrexAbyL
atA/B3K9vO29oD5d+5vcrU/iNbypLnbVjKld31nGZRSHrC4VlE1jChYpHJLf+paYxskOwaR8yAF5
SOQMeYosRL7OY6fcdnX/+YLRHnNyUEGhYc3fnM4yD75QOAr7BoVJcTlGoYM5lKfCWmnc8EUNp73s
J31P0QoPr51sotR1E+dJ/YwHQXqR02sneF0EBLwyuKiDHjofU+g9eUCUSryXT4lfFie26AHSRa4K
0LfvgCKwUo9ArzLekj4oV/L0t/Yy4bcxz1X1lWGUxQFJTffOUdp7+b1Mws69A/J2r2HCeB7jIUO8
DzG7LCvLSzPm7ITqeu1WlvWMs2bzUDozCuFQNKYqUG9sUmprw1XLNx9F4G2LxcNeTup+6h3ggvkk
Mcyx7ln3VQIZ0u8p8XaTdf9rLPALe2nxCuxItPB2KKGOtrWS3CCfbpB40G5AgVvo3I7BY5xlt6nk
oVXOfDR8oMpeNzf3boWygznjafeuoHnaoCh468/WeB/bWc8tPPxQzGS6l11Lf9LtG7aEl5CC2tLP
W4033O3JByEAcllqNOGQ32i9f8DYS3m35iTdxnlcnD0EUS8o1Jcbk2LzV8tEIDfMgBK08OY8g7+U
3Yh74HGo7Q1LwTUic1FWM/Xou+sqB1ZX/nFZBrWO4W1ZzPk3bR4+tRPqf1u9R33JMNvy8NtWNSI3
O5qnuWVjdFOOOkxQK7fORowYtabGt/IWRY0uPqvF9CZvUbKrUDVIUORalzuZZsfVZeiacx3rBxJs
xkc7Rx2Jqya4dQuvPjEbgx0Ij6+YH37IjcCv0Ar0LCrq0Wdo4/vBbjSS8BWt+Wuo11fOeTaSH3JF
hEF1sCyLHFO5hYXvHK4rJblcmmwNesqUwK7/xVgplecq8JM7yWGRrJXaMeqtM3kFKF14LWWu3SpK
6x5qXwcy5wQVUs0YMm3DxgE3Vw5Kf4P00Zdp4L8ahl3/NPl6/OQCH8zsHpBB2D+JZ+s6nSN3L5te
ouIsOAVfZUvOaYrmdYqn+CIneZnfIjaXxRvKmSr2MbO6JS8dXNoZjgtZC9w7RclVHuSAPCNtF57t
LIPRNXnTyrdi/Xu/DcQ6y4wrRP96w30oTTisrgeIalaxpEtTlkXmkKfbpAaljqvQMwyh4K9/nGDm
EcoedhrLiVtWzpuVZvuyw5udu431kLgt8EC81reD34bfani8XYuDgkXd32JJcaNbiKt25vhDjsuJ
NvpY67LR0zuEeo8Oa8NHJxi6J01Ip8rrf+ZZWGILs1LspnjrZgH56hArkKNFiryp3WbcAMYoeilU
c9vm4JEg4cE8C/d1j0euMbTehx4u3SoyrHs1ST+7iZ4VH6M2XxuQQXtpxJ2DvUL3TEMqIMhGZKKk
CUuij3U5IvnofzcCv0aaEq+ih4VnbnUFQDobQg42qV/cFMGFhB3OraNzKwMACEgXrc1nt2l/IpA8
fbU0nwzM+NZgpnSYqR5eigG0+n6ir+NxlJA8f57AJsGYDIuLRKnJJrrNxUWi1OYacTE5yt5U33Vx
km1MC/umQVe7k4On7FMWK/cVv1N5jupuaWqJM36RYYX3TZ3BwMwlGrMi+cq/6oMKr/YcRT1Wi3oX
H8JaRbzRb8eDbWrjwwAfSO4o5CH1EmujV1a5qwW/FuHoiSzvZ0Rt2mw8RERuTyVKjexDQqd6Ru85
fzBMtEkaI2ourLfiZ9tFaliIheCwYu6aLm33zQyWJLStncuqB6JK353jrEa+rrcbtIZEQrnQtVsw
bOFTYrIH8H3kuRYj3qlRNkGNKYwcjcRooDAqPXxTww2e5ibYzpWd3E92kx8Tn5z3K5X65BCmiMUY
Km4FCyS1QOyPmgVtR9KWZBv51L/bc29uuhmVZrjgLgBIuLhBqaB1mqHsJJsSAmlhd4TPwJPsybwS
QUsRH4t4S8MW4hovQ9z2X+ONLE9WUYgdaC0sXHvH0DdK3swkLLyp3y0Y6iIZItKiosarRcp5TvPp
jFug3N/mqpceSipb60hsd43WyeFlOGe5A5Z7XiefcSWp0nsZb2EWyILFtA820rYnCsofCCwJDLFa
PccVXrZeAYIWicYGD8Ypqbe5qs1ru2Ett/wJembP0DBYpcgMIzpOMOYQAOCOtwnYwj9gClQ/uIiQ
3PapI6Bt/N2KHy1NOSjDZISSWZsapvS+Nmq4+2JhOdYYUniZaWyjyCM382t9Kc+4ivKT75lw2Vl3
LkvOZdrUHPVktqnwNRHyY3ya7RRAG56bcWeiiE45m77fDsWACljuNUvIdWAaUbha8f03zmZqfvMz
at2yJlJYQbvAILpIQ7xfDMiav5NDGIXDSafjR8MSLaslctgTxVM54GmYbP0o3LTC6RjLmzsUQMz9
YEF9kP+wFnvd27iI7uG7OKhbOuUOJUFr+dcpIDvXWTiVxyEZg/spxERkmKbvoaogsy7W8BGK/sZG
zzPEmt+iGKzUNzCJE0wLNvkhX5BNrFJE/iMPsLBI5XBDTXEZviYHZHSVzeraRWZs2R5MoVKfeh6b
8tf+tmPAlYUVQYT4jfxTXHOFdUqMrTyiwG5eKTvTRlgOXVWxxXbGv8A9sdnF3FOz4CgHlf2K4kyw
HdMmPg6IEG5jobsjIVlp6gYXMLeboSpRYJBNRak3MiIF7O+6mdCOjcxbeRiq/mdO+uJw7VLBRt0G
UxgfoVa+y/480+AQ2LUw9A0ubpWFF3mGuNe8NTOEo659csDUrWhdluW0S/MgO+lR/379TjcZsnUI
wb1H4kKI0CmHpCo52RBmuHqV3j2hbJlQTy8oAvlo747s5n/YiIsXo/8jsqDkqYObvAxGbm31wmjO
qgZUtDG9GZt1NAE0Y0LQwrXjBTPmIRt1meP6VQLKJIzMxz0ty1HzgCg7rtKutHf5EwL4IVjforvL
huibaUZiqR6mR5Qy+o1stiB1NnlQugfZdHzlu+NO0Z1s5U+zZ+FFKNMic48wVGsjzJMZOuZnQjdp
LgoDfbl7wxiSel0J7aRM66MbqaxEGTFfd6G+UwV0TLIVJKNBni2HysJFW4meZf81TNH9emvkVQ3B
q2hu8bTfLoWMP5ppUB8G08vWfdYET9xQ4jUlg+kL0nmXqQkbSK9DuHKATf2YjfFnyqXxhnF6AdFV
iSjwtM4ecdP2xkg8E/80nNL0Usl29lD/SLvcS492Ruo0seqvvT6Nw9cZYDwKUbAjBbqCZeTn4dos
oolEsWzn/oSrCDuMf4uTfXq3RUEhuMj7lC1uVlDOdW6ApbuSN6brDUyOymbgBfoWM4jPkOtAY6Ee
opl3QTUVWx+q7AYl2nzhPMuzOLpTIqe8u3ZzG/o9VJmJ/zu0s9Lqt9A2je7BgN5iijo9JL2i7gbX
ys/KPEw3odr6PLexROjaQt9Q4u1f+n7oVjMrsm8tt/iFXORb2sqw8xKF2/EvF3+5t3qozHVXu7gF
kBTE06Gy1yH4gm8KwhzpQBKyBny486PeP+qFbj6yKWZPLSLgM/2FSv7wlHhld/T8GQFovTPeO5Pa
iAiYYhineHSUt+jg6RfH5l4GnFw5u9w0L4oAGl0PXfvRNVN2vvbIs99CYXVt8B0b19c+slQbh5rg
fVQ35a7zAKtYdj4/9Xg73ntodAJnnp8G1Zmeysbq2Xlq441s2qUSHnXWNqACw7ZaG/2rpg/1oxw0
xV5kTMl2yyarNm5ws/VtCfVbdDoV+EdysHZYk7VZcALQi3klCa9bJLwQdo7iFn1g/KvhppL0Fq1Z
iziIkHgeusOcJN9l/3KQszDMKdbznJisqtT8pgAztbILtoCu7nV3HVfkBoZN/4aYNSikwPqZJmtL
UfOfqJAjHuPPr55n6iSCavMWmB6+7rHab5f010w6Mvc3iXCy8obKRZgdtG3sedM7BXlE43HmPMVd
NL278TYTUZOD5foSJbpNMiX/jFKiSvn9tX5FzT1S3vK1/v6NdRRu/AyeozJt3Azp3HmMzceuiOM9
eslQDkRzBiz02MNUxxF2vkR9T8uZMFbT7HKFZw1scQUPczxwdf0YiOEwGPpbrW9v5PxlRtFg4gPH
bpeiZMmMaTP0eOAsPOqxAPVS9pjmJONIDj8m3yOk3wss3eUSGOg++jQoccvhVAyHfvg5TMYHFqWY
7U4Y3cR69dBj5aohdNdCqxwoSf5RCwDve7Lt1jr+8Wi/1gKwGTmVuW4d5XpBhlWxMtyMKOr8W9ki
0Yz7ubfVQ40b2LCSIcBecFGQG/Zfw3JAj4sCmw9REZGjCFUukycSwn/PwHcVJXZ25mjVJqc5QKd7
OZXtUnTKs+4D10nlRp6bSpguvbaSE3+NksN/xMhmoPSQ29LkI8u8enlrQ5//MGJUwakPfqYf/u0t
iyyFmvb5Mkm+kWu+Qk4YshwdaGdCCbIMhDuT6oJKCIpjF+nhCUDU5wF7DkaRfQjC3bW3disN31oR
ugTIIaEYkzkYfhqltW8EEGrdzfmrahY2KO3WeZiSiIOP2jiLxaUR8b2NXetmCffHID8iU42mvYiP
xUFtDFJXbaRv5Aw5EARKvnbEr+krpT/4pSKMc8AtCMcDvTk5eYtFjNv7SEO7RgvGR/RmdhLg1KJ4
2z9HLBkPyYIa0LDxk6a8axOjAhMSZ3/VlP7zuNS/DECutnOcudARKJ16QIuPhaGvKtWLH7A0NQAZ
YS+1+1zfK8NX5AuSNz/py2MvLEykxI2Kz7wTjNmqosyxywfHB1NTZ85Bn9KbueyphWqutZ2iBPe5
EVuzssberrBtvrCOXPi1Hd/EwUX2gQe6sRImIiKRwMI1wSQSWja5g9jXWZ1VW5k7kCM0riN/h/09
Bw4gKZAkNyhf9YIb2o4rid2VdOpqgi86RAiR+6aAZ4y/YuSwZGLbev4f85AgwTrcaJ58UnrPduC8
61Od/eVNBXrvVfOc9dQvwFB5+6IpgpVVgNij7hXdgNHDDq6d3Lcpt3jukCPI0cdYubY1PPzfEZ2V
vTR13GJx2TV3i4bPCH+p70GFuFoIiFlK/4g+RHWV8x9xqujLMWrfh2rD5h70/i7XyuAcKmNxZlHt
bPukVp4NAx4J9uf+Dwsnb834YYwuKp1apT6nYs4UzsEZLZ7i7A+mA1Ta959hS3zO6c5/zJG/xxvw
nIzd6FXjBn8Bo6pt0e/A4FMUAbrRowiAbq5BrpP2POQ/wjFhbyZaPgIj00rOYzOfn6cC85hfsbJ/
CTH94RYV0KPn9gdN6+zviW59FAgBobmphbumUqtTZwwh3gCgNKjVmh8itMrneeWn2U8qc16D87LT
t3uUXactT2vsJjSUdLgr1k9xbX3NNTf8VuIuvxpGrXzAanc4BagzbmQ6LtLuKQ1YX+LG+Iji3gS3
pE0H1UdYJhIPRVzPStIYOCkg0RQ/5x75QyVujoHqmFBSKb/xxEIKvtGcamOHFUtRezJf2w4sNMhv
lAn/h7XzWm5c19rtE7GKOdwqy5Jsy9l9w+rInDOf/gxCbtPt1Xv9e1edGxUBTEBqt0QCc34h89BV
jIcEcUVwh9EqUsmaj4GE/i8DdWNEx8mxbTnauXHwFf2+0tzgroPud0MaH/cWVPxfOx/DnsIdmr1o
mvmrq5In84oUTfQYqUnuKP6r35HUtA2tOgWhrT3gk7MV/WjUcR+MHA7R02LTm9igoBaIppu7Mmvd
g3gx7dhFFFp/axZDCMOnUTHXeg8pQW0EK7vvFx2ffD3kbnNfceu4qnuc5ERTHdWWjRxeMV4kXYNZ
ae+VLE+woMNMRwxiF0RSzjCXYlBMilrVw1JMyvau3nCC0Yuer9KIQZ7VWndS0UV76BX+1i+i6sks
OYIUafXY2mp3VU3udZN+YT692KYbXHHDiHlU2OZZDKSyBEbcQc9CcdUqXPqTSCGiL/720k5s5UeU
NdaVK+QMp3mINy/1OpRvxCoonqnXXZhtOqnJNi002SvcpH7UQZR8x3HgyXez9FFvC2Vbm9w5wnB0
70st+1tA0SfNLm3JTCpWtIl1bGGh+f0MXBf8pAMWUm9dmPyx9i3owL43XqA+dhU2rF7CFyLkubXN
61RF+qMPj8irwxXRuuo8QjYHrKaqz+ik/ECsoLvOp4qPuB/7bbPWQqe56IkaQ4d6Qtecw/4RTf0A
qx81A1kd28+tae7FPwomCifhGDnkNsVZhN1ZepQnFIINOymTfe1WtNLCcPZ2YCKOPw0C5qjvEGjo
l33uy9u5D7PAz7MMTa0WYoIIM3oTPyD2L/9xVptS0oEQXE1wUgrI84xLe3qPcmgO3C3cI+BI/77L
nHFjODBm5C5mw4jnFT8mi68e5wEQIaG88cmlsIGdICE9o2TyvHOlrDsSks9Gy7nDlzuckhrn6NuI
WrWTktQYyxTFtDjC0ZIbhEaYFvv9hzDRL8KaBMkHqrfDSwFAVoR5SvS2Wv++mjWtJppTWA7efDEC
Lz65Omf4WFQgeWA8mxSMNr2FiBZ4PI4Ckj/Z8NrejYJ9waOrxkvRb0RtdRgQFFpGPrv8uh6UlTrk
2V6M9vxjCtQq78yh18+m2wOLYTE1pO4K6ctbi2Y+Ug+X7NI9iKbX/sKztgC/wgdyPWOFCJq5KEPU
mEcvCV9QU0PaQS+fBoTVrhHlrpEKLIKXske8Nm2zYYucRPCi2tGrIuntrZXa1IvyaC+6a6UY9kmP
k4uYVHg9XMLc7Q9i9M+15TBjyz69Z5UYH9dGZv+1ser2Nqqz7m9rq9MnaMeJp/i+dpO+yB05Nk07
jpbmo9DCiyzXb1dazn3E0iQhYuZfJ32KZ6MIRATDXcVahLDfFI3AKiNidm/H1T5omjPM2+BaV+pG
WYkpcIIWUufrx04vjB1Crk8Bqp/IfEox5UPkklq5NPAWqvN0J2U5p3+3VlYixnAM+6QeG4zYk4Om
2K94ZiH3ME0XL9H7lT6a8YrMS5ro/SadpJd8m71La/lnS++Usx5L95ye0UXyK2QSclySBKST2tqn
KDFZRMmo26ODaunLmHvWlV2UP9LOCL9OF/nvC51UgegRF6Pf/BAXyu+LKfh/ivm/3kIsCLr0xN+U
LaKEFpbU5cOODUD/kqX9Lk7r4KFJpgqUEuQL0S/CXA2hAZPN0wsPl53vxuEDOLV/hDnTaiJMbpsP
YUUrcWjykZWeV3t/02FArb7/czXbkeu1eFODMtcql7Av9gOMyKIBfoMoZImmodfSUZS5Ym4vl1Eh
tzCPCiGHQTL/v84VH0O8kViZurh0nN93/pDz+4rR7v1jDEHdbuEVWsvIsMFMOM7JCDv9RpZM/UZc
hRVeKG6k9xi1TANtE1iLwlHlRTrW/VYEqqKzKotVbJbVaZ783y46vZuXxfrNvHCdRhjZivd8X/jS
978sKubHAOsun/bDogpIYtnyP35aX0NxwNOky5/gEvv5n//+dxGL2qbcb8UHn//N/7bwh/dPXTNZ
a81KCOC3fvTc5KGMbSHye5KNhy7ZTn8rmpDhAHwkJc6V3STHl9fuOQ+oj0xKfCIiU/0P07H7/Md0
u0g/Tq/MbCkWe5+OA8m4yMNKPnkNSUxzAjlH2tdkHILvVEk5xqJIjWakDZ0QA8dt7rbRvUfZ+S+h
kVm9hfYmfBwROijFz6jrlroVxI9apuvreIT6gRerfQD4B/wUt7qHccq9leXQcSJZ1Nzsf2boQdGT
JNua7dFCmcoa4/Si5a27VDsdc7GpDmKULRpFqAHqOL3eizDRb3kGNjuSSsm0xa6lQZX1IK7mFw0P
BGqO9lvIPPApWDRdW8uXiQUWkCpwd4rcEsaD53xDYbhCGOV3MwTOnYFftfD7a6VxnVFRQEMkBjEU
pMNkB9ldsXk07l2UxIDK4cCtT2JuCEjGdyTlISP/QiMxfIACXD+U0pM4dotGLj2JA3mGSu2fI9Hw
IezzHIEG4Pv3zzlio6nrWvUgV89iaTP17I0jWejeD0//y8S/fib8wdSl3+PkKctNthRPJwwLpCWy
/vqVeIYh5smGrH0GhpYcHXvg2zmxFfxc/xilKCc4te0zx5e3KHksv8X1mIKCkwMELHtl78iucR92
7gsFJf9bIwPZGrXORukUMvswIt4nxG/D7Gcv29mXfpoIH1PZV4gf3Nu+/SLGQbJ8nBh6BXo404pt
+ktM7EDBbgLtqRqN9qqKXMzM0VYCN6NArDJ4ZPbuk/gGS4Hzo8696IkSQbFW7S46cVrCovMvc4r+
SVhTvM9ppzm1n0anvsiSg1Vr40bNdpUuqRs2HQVuQrZxaJNWn+QTkHMv+Y35VNVeYxkpFygo3sIp
F3meudP36SVHT+AFm3l92cpNctbGMNqOET7IWjKJr4Ll9e8x+XTWoz75QvZ9dFNZvUIRvAu/5/pe
ILmkIA6XQdgPt2z7nX2Druwmwd7p0cydFxGhGOpNpoHUzJuvUjpot9HEdBtzDNmwAqB4S0v0Z36G
McHIYzWXa7bpEj6TGz1W3KUYFi+mrFG9T6RzKULC8Lk3MfYGFBGetCoz90XryTtKHcO14ejx2rbC
6qEasMXxQe19RXjolJXT+SziHK/r8q88G56sNgpfh0EplzHI/jtP43+zTmzMSpq23IjftnhJzbxH
aJafupV9M4K0PuYosO1lNhALj6REfT8MqP47N1JLKu8b8qQZKvVwNBdC1zYMm22g2OPBEkxf1PDy
jdWEEj6Yo35NWVlBqTXwDmEJOHJo6sfSAyIZWWq/C1E0u9ds5ScCGdmtF0XDMlPbJdRWynt/XmX6
gAKQFzV4xk5Xf46yXaSPQ+Tb6J9xmVxxe7LxS51mfY71mRWK+X+u+fkd/1Oclx8Ty5OLbwCsY4gu
unzH0xyRvarrUTemaRpJc9Nn+NzH2IEu3WJs1wF76nVXRbTxSttWHAJvRHBXeGh2ySQWyyJS7hDq
SrYaQqvrnBoLwohfSe456yzS2r2f+PmjOhonGDbVV8OOEJhHtupkwke8xe+pWYiBOOFmO/Rmc07x
RT3mJtbnYiXJyvegwCv0yHNjVxd6u6liS/ui66u6AMSHZkyx7U2eOZD4HsnAIqEQFz8EJD71FWub
Jca4FowRs/L86XwXHwV+fppUgZjKfKp6yEaN7MYuV15ewo8O6etFnweW9cNoZFXUbWwFnJ3ar+XS
roD8gFvHkWA/jq55bxgUsWEjozhTucU93mQY4xQ/UzMyvyuedCqKijt8ofMTazVQCgMQ1zB22Ep4
Mp5S4aHXclAgruks8YMsr43RA7NPAmvdmFrxmuv+Nk1C6/uoSlAmrHy8s0ZUizlHKdtQKYsHvLx/
GmPo3lp+gsxxCKtDVY1vlVeSd3ZK+8H11HjdFVV+rcpevFdtydt3Zt9wMjWDtZGqwaORa9jI8if5
Lo0udp0dFe1ppSpOxzfx9wADDlTVqmipaq1Joqr3rzN/QAdT782vBkdfm1vmE1XyZmeMPXaIXmW9
+JSj9J2TnAT0tutz7cExT0ItWDSAsYmREUG1aeRDWHISAN3+beSPOSpkTBhi3BGjHm2U3GjWlFrU
V9LqK8HO6MrCXxZYeN7+3xFjkKUHkPWlXyMctcAfFrOQFMNoD6vMjr8Jghgbm6VfBrgQm6iD16Sk
eg2UMekvEXHRHeTCz58LzOw3pNgadmy9cidpUvwWkZnnOs3tR+zHm21UkzVVSt29t730++VNmvG1
9sfuQaGYu6sAKW4RRreWxsQeBOR3m2iWf+dZcXWute6B2m3+IitIiZGc4Gk6NRX4eosujZzrxPaN
h5IEr+jP1MLad5JSwyAx8hdUCyghsUc7ilHnJUPP76VRAIMUMi7xvu1kL40h5Orqfi/mQCfbqJ1U
PHBMzG8kG01hbK2Tx0zpdUiTGbLZZ56i6wwPS/xPuRrVjis/NT/0hVGFHXuOVNxcqMP3Ol8l2cCt
4r00Jgpfomn2mX9smgcFatKxUEeSeGny0PQ5hJWpCzBzTd1lupxD5qa4siWcrBt4batPA7GcdWir
Y7KN0S28kLTI+wMi1v2hirz+YNiwDS+dQZksC0W192JgDhEzLnFixBJT5vE5HOSojaSD160+rC0u
nThyFiguDqugUIwDNxXjIK7ml7kv8sNHErfUEY0yLRd/C5n7qsr9HVMb3mXe0Pc/avibLyWWXAW+
hl+yOJFvcv0cSj34mlzT9ylSmBeY1tgkGNBHCf5gQLzmUq64En1ThAnq6ijquaJfvLx5B/wenQc+
l42d2zfWpuFq8Z6ckHZRusflEkue2pZXc18DfwjSu/RVfRfEF4OVsnF6Kboo64se+EIRN+Sq3o/t
JCBM5nZT2ahYQ5Nq4y0lrWJxaQeDn10rVpld9+8jog82uqfgUqhm12JOqGM/een0YfmuwwaNddxl
btyq8V9sqwvXco3URd80HW5sEeRhMEzPhmvcCtQ6fN8bBJTeQuuow5nDJ6FtwRH9S2ipSOaSsy68
2cnQJFS76sbwDWNphbjFz0LPF31nUl7kChiYgz8NiAXiLByXVTtEiO+DVhQ4nw5o2HLswN3CDQSZ
KDpnuKKhVv3S9AqAlH8BOIq+eYV5VQEX6qyhP3BGXOl53GzTHuCpYpvpHTyf9C6Cdot/m2TyLEuy
Oztq07ty/FaZnnMrGkXnGFdFgqWFZajI66sU14HO+/a6yxspWlLJvzcTrTuK5QLAndfQ4TaiJRaY
3zUG7r4uWkjns4K/kPafm042YfwcPVzO0v5itEKFMknc5sp3Sge2rWCsl63xHe+NeF97mrlw0ljZ
CG3fBnuXi+av4VX6FlmlfDGL/oqrS1xzMuQuuoTO3TrY1gXlKfGw6wGpLqNBwUh7MjYTTaesq714
SOrd+DY6N4MpuEplY2+p09bPLbFA8fuf4J6+xVodvQSJpSyHMdHPjlJPuFXSAW5p11eqixewj9Ug
mlSmji9akz/ictgtxqHPvg0lBpsKTOJFXlI2iAP8fASUvQUWYFXtQzzmzVptEqREKq8FtE7xAZo+
NappVIEHd9tIJT9dBi8TSIo3bjVcpiuF11GghMmZ+H5yq0pwaYq0QMnZ7KHxZThblqm7A5czLkUT
eJxyUg3lVbQarL7va5tMBpFepCgPmdaiZyyrN5foCPhs6rbDVTANqo1frMuq19cBFQEhoWDgkrDM
rbq8Ek0sIc6a7HhnjIKSx9AaeY6hu1C04XhqMionfTdmzymO0ltn9Nt1y/PjqHXlr9QHQiVetMyu
933CsbFFZWDuj98jRJ8YRbgUW03ZddflWHBfep8hBj4152mA6EjOw+hffYoTIfMbWSbIm0XSK68u
VIDt/FnmN58XFUtdmhXokrRCpnv6yP/+Fsb0r21gsiFp2uBnBxqkkkrzIRlSc9log7JrK8kgsSKX
GxX7m7UMe/XBCyR1n3IvWIomXH37JKnmi2jhzmjeRa28EDPrabrsgaL37OIsAiTXBbGkm8MxGA30
A3P+GoU0lCcg62sM+zBaHBL/tpleIgBXq1H3lZVoigERoo7tRrfB6s0TfAXqNaVWyG3TIpeXHhm0
sk5rTFDCdCf6xErZ7zdULX/dXlwM+qg+IjIVLC/lUsfGjI2qUr++tHOHpxD7amc3108rWTmCCEfQ
bKqmkllIzsgIXOJTCb25IlTvRXFWBHgV+nmk6ZEpNVTpGorRkrNxeRTAVnSTJ0lvsh9XdWFfxLvF
qFq3aCeKy0uMuHwPFNDYUky+DExgWi/CX8MaPX3V9nqYb0AdoNxQe1ea5mGaW+XecGj0Mcg34hLo
7nDwJQUSPeJjJNQQJN1A9dxmtg29a5C4J6C4YphYzGcImRThIoNWGyBUAoS9rdHHnPt6hBvn0fnq
v4lr/zJ3Wq/zQGAIi2QvUlFb5djm5Zny+ukqqyL1tZf1ZDEW6j9G+6lvnEb/PU6MkrB4i/v0HvP7
fo4L0GDLEOKfcpVCB6Q36hW2BgF1dvKVeK9HK1jdaFdOzSqtYP80Fub2fpOUyynYSlX/LFRF5mCx
HBTlt2AxqtZf2HA1t7mi71V8vZ/CsuuvYW58z+2hegrwvjvI5oAm0TQY4IK3lxU7huzJaGxGFiV5
xVqL0dQxsO1LTMQApuCmHydMgJ9fsaUsn9JQAuEp9x637Wk0rO90NHlvRaurUijeRn/vO1b9CF5H
9GZpbZ5dVHOawXbg0SJlI2llsJHSoDlSoE0OGJvhkESh8k4OMs40Wq19QWfnYGmd/ktr2nWKNu03
SPRYO5F3uteNJlhX3t0kloeFuZceUwUNkqmlSoiogC+Afyza4aDWVHSHcH1pTgoq4qrrJeuqCrTt
JbvkSd2wqocOwbhOgbmHdjSees21HozIdI7oOgZL29fuHSsyQagphb8hfcA2VOy1XGn8lciKc8Ve
p15wzowOwoHEkLNsU3ZjuRZNr5ZarEK7XyNOG1CajIOSuPm98C4ZhxsTgvZX02HrEBS5+RgmWr+q
HM248fNah++pGFdS1nhHwwerX6t6Bi2rsJd1ZvXPRez+7JDP/VF52dJ2JmsGxeq2bl6bD13Hltq2
B3g3Q7YXeRQnVm8RsO3PKJfm92Oq7vwGeYLRtjtoDsBmRS5GTEpxJo5KYLfl0i9inNvzCoZ3rVqn
ZvDs09zM7GLhRmZ9HAtJH8E1EleEnreODK1bln7araNMthcYlpVH15N/aIGHc18/Ynrvch4+muJy
MNUc4+S4WMcWn6PsrRMAH95tuspKrx2nPzDPGseroFPTacoxDxy/glbu8MVFPMFaurb5xayL/sqv
RvecUTm57iodtFUhnUWX3zrWboQ6sdA9yT2LAStunJXqVZy3pz7xkhdmsYhcYHA9dZ1wMkxcJUVY
3nhIby8TmW95OZDI9PKfFR61i8ZszUclwmq7KOroWkMrch9WBgc4n/zsyrfH4sXOrUfDttNfbQn4
fS+FUDZRGRzRr5B78qloieUGdnmKEfrnyg2xpCKbgPQUwGLQYnOoFXsSP9NQ2iVR6+NF+juUVTXJ
jh8CfRwWUeZ2myDDj6nty0SGYhcsUSK5N7Fow8BELtdqoQynmhoLUmeNsQU0q/HUjYyl65LqhfR6
hkel/5IQHnYDqf4RT5SUKM2LbVUozQp/soJzPK60VmmXkGCxvBfpm0Qx72SLf+0c4SGz8iHC0O27
mv+sx7RT2brhC7L9wBOiKgDfg1Miuo/4NpAWfk4VS0OCqJBWtR/jCdUnxkPTBvyuJo1HZFK1E1+P
YzLpP4quSpOUFRLqS19xvDWUyP5Oy8rhzpck0g6WcRJdoCubg63VP/giZgmaVqg7mbZTbUWsCEGF
Xal5rIuGFw7FTlPR+BdN8SKBW0WhEWN5Mclpy/DGwpZhjkhLOKt6EfqXz6E29nM4ASSAlbaggc34
2lCk4rqCnbhsjSD45rnSXkYb4gkahLnNWkPd8ujznmMbSOsUIGZ2LuDgWu4XDr/4f1VNRbfIWI6m
W6xEnHj5IL5KWlU7qvnWrU1pA24TZ+I0+OA0muNlg1Bg1lwJmeoKga4dBEh5KRhFFX46dyF8i8Sj
ANQC40PJCRkVpF0A6ONMvlWnZo476drlfsItDVmVeVRoB4hRVGxI174Hi2aUVNmWZCiWvHZ2suVR
/TFdpKBtxYXnJd59Gpnk3hYBBw7TWGXNaD9pukltHbOH02gH5RGUTrhugyp8rcBDdBLs+j7EPd1S
qH3WqqttQaGYu7xMozuzxexOhHAqxaN9tB5Slb2Npqn2KqD28Kw5lrYaPGPYieZQQ+ZpIGKeRNPR
6zX3Xfk+U9Xi3tEr/pcU6WnE+/EU4vu+EE1Xb6udWLLU+PO+6dgGmt0dTQgLYAHl5mzGSX1IOhvn
xgZVeUkFC6tKXwxkRtZhJwVkMov0XtecbzmCDC8xfg1oWzcvIa72lJrk+rabXhqjRILRzg9zv56W
KXvnUIVaQax4afvAvomyzdwjrvo4RC6xgOM5D8SURK7UMX9JG3VY8ceul6qnWGO6iEsF+5PSA86P
RztWHr4ebDOkvLthAy7VWAglYIRShoNnZY+iNShhdf6zq5xsZKRuvESJ1p8T1ZA0+/J9kjQ5EQ55
L18n4ZujNbJ6d+mgunshMjtrztrO6K6KBIkgMVBlOc5+sQmcLrb8z8F5YqrXyfg19Em4a/LhIggg
HmYA5MpkxZY0QqpmE9ndLzzVzINqO8ahnK6qEsTq4sOlGAq6zjy4VAd3mV6dRJcnARk1OnYzfiRj
7xs0yR51AIRjQpqeyaNGfiKrb96LjrFuPDQpsaXr+oSNB95tvb/Syzxb6NisHiIO76hC/HGFtfVb
HwCbf4zOMzw3RrJRHkDn/iWuy2/bUg8oPRLw76HiDee4Tx9HvKGnGS8IG/RXmVtJJ/FSOMgXKVI9
YL8KrGQeuDT9nh1jlAGwfJ/xKY7HKR6X6mnuxmjcWpY4nXGHKMpQAl6QFxRqh+IgrkJvzPE8nNqX
y3kcM4R6qYWGdpkjBuyYBPFCXIqXQQ3sXZApu3ocnZu81ctrmAwLH45mso5xPdwMQYc382SHJ0LE
ld8j9okEq7abB6qoucxtp5XmfrFIbpXp8tNA0pZgo6ZFxIBYvWhjshYoWluj/FpYWCWGSZXvotLP
18JIcYykbFmFgXwQwnSOkax8KTYfNB0G/V8miSjXAv7Cr/c/TvKMUj/npv2TOgo2BbaDegnVnB4L
8i8h7IqVY1rFSZV77Viia8Mvz1detd7ZyGMT/vBLbhxtgA+Agjj4LpItBMXhc9zlWgSSVLEqdEKS
cd90WLZ00y2yrBL9JkXHfdGr4yRj1J4az4yfZDV3gYE76tao2+HJcMyDCKi9xF/GSdDcFP5gHmU1
S9hkR8U35IoWKW/6hTK7tB6guOyVrvfuuV3+FDONiUpoFKN8V7cZzq19baBfHbVfdGR7RATJrhKt
SwZheqMTlPkPYW9cHDBSJeh3ior1SzGB6EYVty3VhoNldrL/0ET6TvSLsEHDx8qYoHqyrYC6a3Cf
cU3LE6t9ChOSxsq02p9hapy8sDnFFJrTy000ICwnF327wkkM+oVIKs+dIqksctHzgAagHTE/ctZz
ktoJMZFOCsjwuozqLT+VYZsZpbYtYt98DhptTbp//Cq5qDc1ELaOsiTlZ8NPsoVfDfJXqkAIEmQo
5DaqjoYxiLiVmDE0uLvzm3yhOFmgbnMVWIaLgompPkKqcC5NIeM1Ny/KUBqnLsdw3IsWdl+F1VXb
3Ve4ey2a0E5uzXhIb8cIPWsw3Y9RXA5Xc7+GS+JOxPLfin5c/0fcpa9RtbeYLikGKGRasHZ7A9y9
DBUn49lznJshpnui6QQWT9rpJeqT6syXe6nHZXIDkdo6s2E39vkARcqIG1haMZnjjeGkxcqr4yZc
jhmQQZwf8u2lLRXqV6nDDxPxCOvMhss6J1jw9oXv34oFYZsX18gmbcWYwp1onXmFu82Ueitn+fhr
uuhj43LR/r7455DokVttPfZd8MF9PfH7bM+57qv4QozCDeG9T3x7MBTFvZv3+BAngrva4ivkZP9F
P9AUIB+OVV6KF6L2EKju9ChWbkVN4nL8FqWNGGLF3lXHW7OlxL0oJ52GUeq7jddmyrLtkmEhWxga
xYYfP/phjjIbMHZhiFwiF3MxRDZVed377pV5Jc4rBVaVq9a05JPbKPUJQxKOpkHjfy/3yN/Vi7eH
RwYLYRcC4MkWTpAkB6A/U2UyqNEhmTq9qE0O4gVL57cr0fww/GH6HG4q/rjRKyBx/iCdUKjmIYYd
pHQaHdIuXppLGzFim1garKxJBNZL4CyImEu4GM9cTTlROReNS49mLzwEUW5dFKqQ1LGuBQHBB4h6
MI3m+8xJKFFvXvG3ajYiYvT6/Mpukms1RyMJvXx0K6YyBipov5sT+S0JxremQNvNTYGQ+xD8Pjed
DKfkVE9ROw1iMp1Qh+ICRmOejUO8UgI3wyKA3+AGLzx1ERWUfmowaeZeH9L8SCE4AhI/es4GCYtv
l6Y6jaDvFJt7dN/QHHDTrWUX1ibwAuPRGl0qQGAwErV5bEvbegwd39yAJtL2cL/jc8D/3iKc8Bwp
/EYHFMFXr67QwamV5KRAX0SRqe9XHrrGX+q+WtJjfs+HGtd6V0nPRZeoe1vrrc2YG/2+q6GEFE36
xSRx8MOss11nuuZrKSFOYUF2QmtUzg9VQyoM4Uzn8T0UoNMltNH1v4dqbn5Z1TfeQqsptOnkt1Vz
s/+wakyqijMISIds7I8WYj47dgB3iKo66SqY+sSAeOnlvD+i2tofE1NbK1UPU2bqUr0IeuXnyyGa
XC+DpF+JyX9b6zLR5tS6ww5nibodtvPtYrC9eDIa1B5j/E04MjbRsZ1ci+dRYXAsRvNGi44cIt6C
ezcPV62F2t30Q5NAPgIci/Xk4E6/RtGZ6l2/sHIOgXNfJH6cYli8iJFP8z7EgJdvF/jZ+83ezlVt
m0+wqQgCzdZOSjaPjS7fXV50wHpmPR5FCy8I6VBp0ZcLKGtogQA2qjJsxSjK+dkdIpNiMdETpwlC
pkUiLRHvkBMQiPFj+edqBatdIF3zamKBvBkgpofLUOC/Mg7Wm9o+21FXbsusqG/jEu2KILD7p0GD
m+v4hfY9LOp1LYqApm+uTKPwfiguRqxlrhpPsp/FiLPL8m2aWsnWiOT2kGtOfqBMUG5ry4T50WcY
GHLUuBEvRTxYOM+26Xru83LLv8kcyd6aIeLJnwb4NqncXzlGvy8iJoim4sT3vmm6e9ES/fXg7zIg
NVdJZJ59aCnVsim8nRoA7ukLxEDGOtY5BTnFDjZy8OCoUrgfLTNfitHGtYqzOtYc2MvwIZCG4MEd
pJckMDOAocSHAx8eo7NyIwYbw+4Pas7njhq9wgjNB6DZtPeXQdDLcHxcGb4pUxtd9baqScVZNK0W
BWEU+s6iVfrBazQJtwdUrDZuHI/ngbzDCnFctMVJGS9MRBK+sFd+QINn/GkpzhKYEpyixA8WSty5
v+KmvMnzRP06FnqxyBDEecIxTQV/7g537D37tSOX2jUWHCZy5qjslfY4XnXss3ed41onb3rnUIPj
1EY+50OJIqfW5tY1kun6ttD0BkM7Ur56C2hSrw39lGR6uMH2vT23fhiv7KpRHusoQm/fboovVjY+
etXY/HTzFBlej89a9z8iRwq8hSTr14OSm1/RR2Vjo0b+cwjuYZmHinon3jlLQLxKSqKuGnJj2ipn
Z46EBw9IuWoOZe34t0ZL8VjqIpeCuea96kFmkpmBo57mdQt8f9wZOCW/JlImowOTobUyhaVIg8my
Udy1ZdrcQA9mkzn1g9GyVokayntrmtUbfKsV87meSG2a4oNXihttKXhrQ4bg1aB06iHzzfTFxGV4
orlZTpsdlDbXloIEJ6JaiIjQkdLsxcDA9z2Kmpm2FGy2OUqsZScXBh3Ywgz8PFHoUcpbv+ljvpPA
QdJCNpZZaPB/M223xUs77ZrMgWzdPCCCvWnGPDCIrZjozP+yTAg7+ACf/1acJkwjshadhTcGUMLo
KUNORPS7jWntK9PtUA3HMgRRxxrDXq990B3Oq46W3MEobh+6xIfsKsvKQQxaKuBRzzaUjYACoNTW
7tG6RKJimlrqSX2jm+lJDHqZJO1QyFGWbO+sS94r1d1m65bWuBZpsD7mph67yrAXzVJSfxZtZFyL
lhZnC6nyEzZysnUeIeyKBFtXNP4x93Uk1zKT6n5hGWy/0tovHpXw0aX65i06f7ipUaz7ouAdvayr
UrlTIA5sKj3vjgpSgFco88pb/oH1rVaP4apke/Cstd4PK0nSF4v0Fg45ZJLQcF+SzBmrdmGrcr1q
QxhRpjcECylzGlTwgmRDeSk7WggAHUjYWpsSL4q7EfcdKmi5hChvfuWouv7LUkMkDe36G4saC6fJ
pbU1mjLc6NzeJDlpbXFioSiBzUSfJbuiCvWjOJ2IARFnobhzicvE4WUY052vGnD6plOMOPeUPcbf
qW/v6xZDEqEyZgkRspKHwuavnU0Z2otLkIifI7uSL4gjpfVVCiHwpkGz8E/bCzVDvAHxVLK7kxWG
hqTcVRh2rwH2qTu75WjXFBpygWUY3I/jcGwDJ78WXaWivUX4+iSMERTysdKHt1HNd7xdq5r6wfID
A/emSHlKmqzdlYZGaj/X5Kd0KOR1gFvNVow2Pvl0S9PbKzGaBPkv1CHqazGY43njhZp3r0XI6gbS
z8sKWZVwxsjuLy2FhzhaErybTD3OKrFoRw6kvZKcJF6KNPbcFGlsS+HdxKhIY39oiiT3X+YmIb8/
keT+EOzLbK2npaJpVLxRio331uejWIn//yg7rx25kWVdPxEBenNb3nS1V7ekG0Kj0dB7z6c/H6N6
qXrpzMHZGwMQzMxIVvWIRWZG/MY+5wrlCanOZbgIbMHvJgcp6Wlx9iNpHO9BVavoi1Oz6lg09l2v
ZOsXxsEOUJH53sfOGUDsQNFlLJ/VcfFuGo13Pypx2QrcfGNR+3l3XCdBmN/0j20dnbA1hWqoGkfH
tppnWOHtc5qH8c6fEw3uKn1ysM3gmxqp3llaqmUjsMykNOdHmBfdo+L60/fXVk/H76EyIHRoGPV+
ytLzbBf4p+MYgrpVa73aeAGtKmv0fvE2Qu1sSod8ZZWB8xrBsdsm+ZzeoW6d3C1qhu40P0yp022z
EojKIJZ40i5DJIKum9Iy9tN9kobl2rbzJ5zIu3sRORwKjJCnlmexNK3Ya4+5p6RrEdnLsfV88m19
W8a84VFaLJ8Sb6Eem5huur8dLm9el/MCtNAEnBHMhrZ1LQdFq1unnJLHIlUspzkrw2vQ7RqOio+A
iYE24p3FdoxL413nwbj2C3U+SzNKiw2SQtbrUKJArvblNytKzHdXNcqDF3iHaXJfqEqe4oUnItZG
chbN0z6Mu/py689UgCeeUdefXJFKU/V3fq3AWVvmywFGhXnXx8XJzbBiC+MlhbPoV1LRMTdOaBs7
EZUzO6Q6m8n7mbkuXC2057ACgZYopaFbrExVZwp2S6wMSleIolzg2saDZ1TT4xXbkUytdydJBDPz
7P08N83q+k8c2tpHW4Y7Awgfqkx/i2o8NLN0S3Wmump+pw4E3lVtxy81r/9Tozs0wyyN7jRs1WRG
FVneQ13UEO4asz70X2svV2D4DP4TBRbtzJvn61C4/hOoMf+pR15zB/fVWkufxAIOQo2zsPO99MkB
vb0vgdeGCBZwoSlUjSf/exggvnuVXEdTJlmHXcU/Sq0NLAg4KyZ32MfLGeo0H2fSdxsFyxMjRpk4
Z79l49XMdbsl4+881tgYPDq4RFDX7nUW9PRRU2egUqNLUBVH6UIEpFV4ceHR3enq/TViiTVKmHau
NTfHW19p1iNm4TyNMfbDWRUydFxfMsOqMHlQa+QSljbFM/3Us5H91CcxlcRUQfzq6iheSl9dFc24
ukYGhWtubte1DFy3K6SQ1I6tsamkyoM3smNshyr76WPIl3Sq9a3MM5yn/iVCGbATGSL7GtGo3AEh
i86nrou/eZGuvFU2nm1enCPDDavpNOkBcHi9K14qA5qrV2AY4SEvkk3Or6rS2acNx5VWmu7VkkCU
4o2apadSu/Bw5L6STk+NtZVlWTOEMOTn5Z6Sgevs6y13mynjEnmb3ehuj/CQX7/pQbapkFV6TzU3
OjY+hsOdFy/yUCJbyjamhK4XImrTAljdTLGZ34GvJmOMRuSqySvkTKXz07jEYzdFSqUK9qatD0cJ
uUY3FpD4xApBUzrtWQ7mCJ9lNduxWa6kI1MRVbaNxcRaOm0JuIZdz4Nias/mkHTnz2MyOWIbUhZ6
cPwcHxUdKmegRNrzULPxXVSONgLZToDloJCOtJcDnltA3dIvIO6mV/cZkJbzH/0SoZloBi0zZfA2
vR2xxlAs7+/A67SzkWAiJWf/1pQ+pXQo5cppmXjeJg65QWSekg44DE3+I2/e/jzyNjm3QPKuZ9LX
LAO30X/r03QHq41i3P0Rq6JzopPDGiubDLHaHpIZVDVry/yhMwfjoLNqvLPc3r1DnbDwd2ULYinD
5WtttVaI8qU9TEccNy0yAfkU/cpcNUZ8T/8qdEredWus7LKf1rxgwfgxPQPohsVozsOprmf3AhfN
3WBrkfM7MvNN6Vnx89xiP+TPlbqbG1bk67IInpXGmPkKKeaHGJw8VCVc0yVWDlow2AfwytZKmjgw
u5uwB9yPwiXP4LF+AIlhfKms4YXNef2gL4ueZUxaMgbD8lPr95hELvPMyrn0/ZgCwDSGy42zcOM3
IArzK5jVEV4NEXK46dVJc4loa3j4JBX9XaK7wTF1mnseP/qXWlUxzgnq+3pJOkVzmT/+HisTJ77D
HgDaBUlaS8eRuFOdgupei/qqdOZOrlz0Oin3I3lLWDI0bwOW5HVVXNisJkfDnsFrl5w2UcCO+ij6
TYO+KSOr/dHN47QNbac+eVh3PCuD+kvGvWwReA5y+ymAuXnGkzDalgNkH1wszLWDCuF5dF00xePm
QQ5YRzYP0s/25HxV5pKB330ScZtQKXCykDjBIAXB1hzj06+Vhi6PV9ktNyhNx7GPSaQCYwsy7bFE
d2MIMTZs1UDfO/HooQxNFGrfy7ap4xbTY4jR6ncyaQiT5K1+lkvbyHMfurGbN9ZSIC164wwIxDxX
poezxNLlod91cnUfIRu65NAt9dE6UHs8jxRK+b9jySCra5Nt9goUa7GNAwUIZhQtlmSt9W3OjNcs
taZ/6uqNDR3lu2q2DqxTrb+GMKOm207t2zgESyrMdR8Nk9fEUPTZXdGE9al0gP5QhNXu5dplH0Xr
yQ7z8Wl0wvYBmU3/EGAwsx14In4nY76mqqq9c4/4h1Jx2Orp1vhdoT8u6uSCNNvXrsXoqlkOciYH
p1dWXeoqJzHAkq7R7FQUR6mMTbWa7uSvDxEi91jFXeSPl/93pV8NxygafkoXfkIqqhNWqq3LJFK2
0ikH05rGlR1lXwyggA91E2xcJ00v0aKlLF1YJQBEm/wDCpWms+mt4RHiJxsCtp4O0OBo2CsaqD9S
tjXuirtoHCxMilWyNFk7fPOoVeEv+RVdkOjUmD6a05nSf2uM8G9tHJRHVa1Rrag7VvdLOEqZ6caZ
guiMIrv5ZtvTGu3s4Rv5G3M/o9+0k+lF2Jz0Wu1ezUox7iBRVWuZjowtzzTsvy5Fp0Qvuo/x7HJZ
+VJK7s5op9s6txjWYIvW8hpXNLy5FgUnOcAsnbGPfBZTpTHOlUMSJbgo/A74t0mzc50kUX6s4Ojh
5h+T5EKOM1Nu7lnR6178ruDoeG7ivnpmEfcrLbLmR9c5OJp3mvqAY4d78bjp1w07ox9x0j+nalO9
whFPTmUV9VuZYM0/FR/gMhCwYB/1WnYAPN+85126k3lWGI0bFZ2Jc9jCNZ/RcDyIKyUa1jYlgtii
9PVfdpXVykGX5XGKm+ruWjLGjxNfx+Xlqy6H2PHPHkDYk7QC1XXuGhSxwjxmrePlznYaAnyglmYt
q+sstX90nqodpY9HmPfg6np6MdN2K13TskxiO8smezZw9FIQgJIvKQdJH9jd9OwkinKSb3v9C4Kg
OCSIBhoIBaSh+UUoM0XgBw+/W/VchA9RZX8Rso208Ba4toZsDiVyBv2BX1yVo/GqNwqV30Kf0BMp
zK+SrurqCgQ7BaY7yWX5sadtPBPZTxm1qOEeWizMr5muEluHe7sEjryQZORA7rHNnOQl6+bgbBdh
v2pBBZF6U9hF9QUKfSVpJRmQJkCI6iVxuotpTLzEZ7V+scc6pBYKK0QGJSzZlwhlI2LHFeygaDez
hz+WhDtFPN17zXh3u558ZBFTvlPQmx2iMHs0ErLcQ27OiGUn3quWWPkxjnGnk+Yix32HjjWZ+WXU
HCv3sdHLg7Tk4Jl7x8IzTxrUSu+RpZ4fpGXZTothVs3qapls6VO08dsOkOTSlA+exr1lfu3dHJnu
WU3UfV/gm7Hg3gFR1rG6d6CWb80xrtdY/5ostwobQZxGOfHTpnoBMalAAC3D8aZrkG9oYYkpVQMz
ta8yjEG84jws+Dpe4I++6riPjtbmbzWc77RQ3orJgh85Wl+l1WdzcTKsXl9Ls+vCxTGV7Ns1drlg
NNZ3yOr19304l/e5gi0m4l7NtrVjII5xjqVgaIwI7HPwyrDbWVhZIbcWTY9WG00XnSIf9SNWOhAA
yG0AXuEhQBP630dTUkVdrfxfTTPSPoL/mCvBMtrnsYWhm1lv2dpmF/R000vjW+nFrWvzblI30i09
t7FuCZA+7vtkp2HavpLRP65xiwPglqE33Ou7P+IGtQGNrwz7LFScnrWyHc9Q+KZm32oUSaTsf82/
3Do/gU/00G72VPjn5QHahWyJkS0QRkfZOT7eIdvB8sPLMGctRnUfrXxUa2lVqpcgrDFuS6RbLxC6
3I3jWPPXIZ/vrKXcmubaS1c10XvuesPWrbX4rlCyadO45q9+sV5zdXPYYm8Ox2hpirFRHNfPTe5Y
d9JlQHW7BKFxL2OeG2IHJG47TdG9NwpY1w4ftNnx1LcCKv+FgnO66vRBfSurjMyZoplrGe0aw1ru
q3BnB7X2VqkGhqaNoxxktAxn3sKzO9+Ny6VmLXkIvMx7lMEsOXhp7375/XE9rEIe6afM9QJ0EYfy
vfvl6YPylk5+/0BG6Ye5iPbPFqaMsdp2G2kqk6nBmi5BvLda8e50wy/HUpwj5WxlW46pvXGKgdLj
bOYIQneazXJvKvtViLwtm078CHFWJBsbBPZG744GeT2g/hlEogETjLMVddCFgnhkb7KcOl6L6UpL
Js3zNApkpf4u5qxX81YwrfUWtrtNEmP5PBkakXJngaiU+K/aizp2Z93tJbfgTrg92kUarD9lD+RU
DhPZgzMr75W0DBW9i72cJkr11wS68HoV6fqUnaC4BYznqlts8/DZtHjoPqmjaz51GWbIma7quzJt
wI3bTU6e30uc47WdOempa2ftItF9VzYwCtZBDcp57ZQTYmaFc7mG5i1wmLKljiyxckDyqth5Vl5g
ysmn2Zn7F+olP0avJVET4ouOcs8l9tKO5V/Ia1ENMv2gdYn7KCGBawTbiK+Il6/lPAbLYSG0HIba
xBd1uYoMdO7sLxaU21uX9GshC9OtT2XqvZ3iagdnIOTPqeYnHDqHlRag9Rvm6UkisriqdvwegxMA
h/kpUTFwIbee/28iwgx2QpSx4bZcjXtXdTapowFsuR4nM4qOlqK9fEK7XE/5JeyL3AjOV7SLwFhS
u0dCyoRPphQ7Hvvpq22ARrOQfvrVRqS4C/9XW1gopDd594W1KfAen9w9YmXaua6tYhcUcfbKM/tj
ko04bGv6v7wa9lqZqZiOs7vaBpU53w2l9jFJV6zsbMEkuTL1kdMqdxkJ6htH/08ev7bQ/4Xvj79m
Vq8S5Pn5BSp3PNXqjR+W1lvXQ4k2DSX4pSOVzP9k8uQAKO6qsna/u56irCYvKF/ynrcFIBzU6VIf
iX13CA7YoDoPciX4QHiPBK16igEon8pQ+1EOU/0k7OZ06UJQ5dolVt4StXRJS0KlS++wpmq4laVr
yvK/8hH3SRgiO0lU5ZLs6i1F3+bc39SdWMBdO+ck+h6nrXO85b6Gkr+0zdNd4NWnwvb1AQCgHQH5
vGpz4K2WHDAz3mtpP//gvRvhvN7Pd1Fm6o/OAM1VBqIkCiH6+8mz20TklmrVQPqCGamP0znE0q/Z
gLpZDpH5UE929N6yU9DQoFq1TRFjfm70j/XcH4V12i/U0wJnHtLYL9JjV9VLSinvXnioU4JOCHTq
+iSD1YAQQJWZzk4mRp0THfBbByy6EGJ5+rpnM0NxTeYix5FvHS/GVi12fzaREh2vaevflP+0tT71
X9+DjaFf+654OoFZ8sT42U7za65AZHLaMLzIIYqUr1VVWPtbF8uo8DIlGoIneQFyBj0AMBVq4aFT
frOLKwxlZ3VtdkoWQznp753il+3zOBtmV93OheZtUFiJn+WQtTzskiSOT86S3ZG+1DhYTdA+SWMK
tPQcDtbP25zJHL440DvCfxJUElaDmHQppfauQTR8ifSUCgH0GgTRShZwplUCeOx4TJlq+AIP1cDM
NunI/C2j6VRBJjFs1CQoe7Zid8taLgNyWbiorIyo0zq99Xdq3FWLIdBY9cGqtTrzi+pEwxaUgHOn
unB59CLodlnYAraM/Hs04/RNGtfTTh87+EddnTzYM1CypSWHIk2MVddR4ZCmY8TeCYZjuZKmzNJs
/VFpEuciXb0Vdnu3csHbLxdR2qjGdu04+d38PGt2/eKqFembUt92gT7txXUyd61HP1OGp3ROKiqN
80FcJ/02GU9aS8FKmlUKV69epGv/v5PcFK7etJSJbpNyqs68qnRtXaGzj0su+Adxn0YBLToOepoD
gq/xpvaa5gXStj2jhPNn7ND00XFGJXEd4JTw0oWWxMaxSRrIs3kSIt6qbFRQe1X+CETR3cboL+5g
U/Q8fPFKSVwMQ/bO4p2SGniJp7V9/JNvJG3qj9lOgea5ssOWSuOfQXzrU9GQD/Uz6z+XvX2WWmPW
abijqmTbWgEm4LBPP1zx7kb2pZ9D+7EckCf1jWQn3ZZbxOfMD8e1wODTKfY3dgPZ4fcktdYxE80x
qNPm+M9JEuWmqGbJpMistHWq9uM5dADQayOCr9iekMovk5d64edleWYcDEqtTz2MY9ZUhCC7sNIo
bP7lqYOxbjATfij0iOe3XuQ7A4bVW997XwYlaP7m3UzurpvevRGD36Ru9HMZGZjUgn/axPgV/Vg+
mKpcd3BKXuhOlsBh8spsa2nq+Db1CcYDFUBtfcyRyLOxeMkatT/J6NyjAGRGgX+R0UoNTo2nu08y
aO/LaWyR+a6TZ9biRwkxqya5D2O0tpzl8nPWaKfcZ8smU+TDw07V15WZH0w3Nb6XPnLqiymla3W/
EgrLXwo3R8XFd4xTp+A/FUO43fwOHabW+dsn1CFr8q+hTq5+uurv0HjoPq6q9MOik2d/umqO9q+u
J+UzRhbFTm9zZU9WEg9rUKt6GJVvYKmMM7bqBkaDQ/UtSzqyumGY3qOJk71wEz9I/G16OBCGGv2/
Tq/t8WO6YVqpTJfL+p4D1yqBEt4Um7wdPzRGRDjEMzoXI8/0RVqN7psGSBZCosqAtdENZxlo7RmS
0li0eFBP/AJ7aX8E4siHasLLp8ky5/cV/vhIHVfSTQAa7vpdzAzq30zFfxWPM9X0yGxR1/vzNBmL
YYUVrbmR8UxTgrOczbr+cXbr+zRbhj0XTYGP9xW42U3l5tN94gceNszaVlq3gwVE/h42brlNbWPi
CUUsWGF+Q3LqVLAnrSk8cj9N95+mxT7CHu5AphmolLyH/RGNGg+liZ00ZUBQ6xjSfx64vpfzhr2J
l8Iw+rRflU43Mv3d7bJyCXe59v9gQIIjnnKjlynnTPeri5KyQipD/SQtOeRqQXl1GZRDMwU9Nmmq
ufljIDfV6iJ9CRc+IKn8gkwU9di2gGmzksl9gdXK5MaoLS5Vr9vhVv8a7IIy1619i4F5irR0GNfX
yUpdNTuY2kjHLFa0sppAPmkx8VkWFlnOv1JthCQ8ZAEinbniZPB16gbbay31rzN7v0hO5tDvINs2
lOnwhRFzmKsFjA81K1Sz8ORUfabfyfDVTOY6XpfRfQfFGvewVA+B+ucxG88I0wyDzOYZoJZnr/2O
XhmqkCgpY9weuq7ygYMs4RKok6s8FmO9ssahtXeSXTeVBrVPpA52knEHHT11K6eJVGDPS+L9FpT2
NkFh7hQ49tY/0kpJkKkxMCuLPXbDc6t/uTVF2lqamQeJUV84LbdRkba+Na/+rlEIaj0nj4KkZpG7
z1Bb0zf32baH5k3LnO45bqt9acbNG3n4GOts7+t1TLWXL2Kq/BkMzugnHFNqIiSumNkEBuiEcWSV
tIyWIxkXRR/6vYyWicuzz5lYOiyjuYEJUBj63Z2MwiZ5Qz6xR2CMwUWCXr5YbBTeca6V4UOUS2qw
Udcgtxn5yfbaXIS5PjS6lhGnND9GykgDBcpf+tH5p5DXbUQKv3K1f72QjMxkOddXzywlhnmPq7Wp
//BU92mybaAwtVtujAldSWnCSTIfs8ZyDzFKNCtjacqAmqod3P6f0riFYoX6BnzVOUnXOFuYJ9p4
zFhk+A5Ae/2zPbj+WbdKBBSNeAAeQRIMYvqIEfLSh+rnUbXKv1F/WQuQR1Vy5czmDvGXBcCTzoh3
Oj2bOyR6jPfcHv8qLc14aNW2/LJMGqq2WdtjW75Ypbrx3bH4UYFVXmsIuy2LB2B5VIh3OnvSVzV2
wxW2Pe6iwEHIZHfkTHFzwf+3eYapw64SUcoIZvm2qIb+0E8YzjcIJHVhmb7XvRKf49gON9Iv0xMY
NLkT64g3N4vicjgGyFBbyK1he4uYmZPOb75n2/d9pZ9itdA4AeznD1py0KIEerukb3+P+qDKXtDq
TQ7zMirBgTU2LD1GWryQwziG4vSm1AP8f06uPQyFzdLzOWYAKL3tUwUnkkwZH0nWpJRAfA14NOQR
9vWwvpI5/tqF6vjoVn7mr2rQ6bGhxxfpsypKF8Bfzj15ua3jGyoLmP9UGa/FMhOVTxa3x1t/zBPj
AlESI2DKkLd+x+82E1iiGUv2oEOuK0vMZNcG7N7TfKxQf1HnVbNAWv4lYrFRfPLxsbhFaCZK4Hoa
agj7ZtWlr9E++E0MFcJn4hf+Fm0j/couvbFDrTj4qUbtdBQSqfRTuZ+AxeThfWwWf0e9Pv9g4wqB
qqyKRyPolbsgVpw1daz5hz8MxzEpR/SXMXgxjNTb1ZZTf3P1cSUBSoiddRnV4ZlUi/qsBfFDJ3s2
kDYgtKuqe9H86odIFUBmb1jiK9lTGVMG80206NpFw2BQnhMn1L/rZuBty370jkiZ768+9qlB/Zyy
07BGciL9lnVA+EWZmWyhWZreP1adfe0zs/natAhIZGR3npDYSMC0WbDc9c4+xyp2MZ3n2VeF53JM
0HgtZrQXKTm/5KNebxQrsXfhsh81kRZ7rFRRba4uaTy0286yDnCYu3Dtjf58cZARgaII9w+6zb82
3VbfDbxmviSARREk9uc9AJjke46UVIIJN+nRlKU1mp/Szc0YUvf5/kf0co9SYX1RIKCuh6x+UK0Q
//PR7zygHTzUr23TZC+GGVZ/uAEw4qDY6jjBPUhXM1rBZblApsbKKlF0de9NevYYLG6fQNZe3Y6f
bKo1+bUr0fv+4A4oxPljTkWSX2cCdAJVneVFH5MCxIlG2UrzNiDNCAU4NLI8bTeUTfgQs7hZYVsE
9VinUGBkQJmk6Va4ZCuJPt3hRWG8Z+bfM9mGNy/XtrYdWA1iQJGG3Dv0yXFKgJxgr7OXpqX2H335
0ucvIVGjbnVyfZthcb5tB8WHe4W+gJtY5ov0IStaK437LD314PIgLdglWkX4qPV9eAcXrD7ZwM2Q
jCin75Ydn9p4CPeNSZXvrRlQkNBVfF8BMUx7hGwjNGB1dT0bcf8trJPHNAvMf8Y4Wuuh5//0xw59
riY0XyulHLe+DdPEcMxonTctHp1meR+rNi5jlCaSVeAbzdlzwv4laE3rMFRqsfZLkNHrAfjoANr+
Kc3s/gXqp7HxLAfGXwgbZQjRCVku5eMlvhp8uJA38kBkB+4WN5phLcQAGbgyDSbb2QbOyK+Jd/gl
88Y1Suq8tpoM0iXEd//8qV2rPmUFO9lLnxys0sMrK+EG0Uv/wZstHqedVZ5Ca/4eWMn06PQlD1x3
0HYhaaeLRFzDanYscZq7WM0SN9iRvo9NFc9iPejPTo9K9XI/ym0ot2dsso5J9MQhgf+fWxPMWXfO
mvxBIm79bqypqxhk7/XOloHBtJLzpB+8SDuRVw8ulb7YT2aLOu0IAo9yrN4NR/L8J+mTQ7KM/lvI
QK3wDkQ6S8WYcr1a3F85LBryUXfg9FZ9F/4FQUfblZFeLoo4wRdk5z38jUjQxog1v/bTwg7K7bdw
aVGNTJ9daEkyJvH6+NNEC/ulCQfl1ZnShxxd/wcZchqkDnIddWYJV03q7faQewD+uZaqQWO1F1E+
GZ3sLDy4mVNulJFM5IegyDzVIcpJOYYNCl4sm1jtg00F1fiC4r9xPSCYgr+d4mb3+FBMRxnwG9W4
3OLcENCsUamna+xtbtAW+za3zlJAVUuVNJDj8+BZKrLOGO/rrAWVoToOj1wT2DXdY9Tql7nvi5U0
Z7SZD1GHzYA00xGwpjLmOSCNTLu3bLA1ftUWK1nfs8xFniYlDzjZEJ+vzdsC/1P70/7gego3CNdg
3TpjGZXcycFMo6lZuWNFIahtETyTtgzNvJGodPauua1ix9x7WgpZDte/s9hthRGMJdA+8UqagwMP
ENFy59if3HmcMfZOzPs4LwNjVeCoAlCJ9410BjEjNbv5e6AVxeVqmj2S2mEPVPoOJm7OU7hICU9L
LUHOYqklSPt6Kr216AOD2x/3yxydUt3mg6kchyEIC553OSafbzXKIXvHL71tujRxYU43/pRVx4kf
8RsG8flSp5ov0uwbvOhASz2XLqIQXoMn6DJpsuvqIYjC7xIEzR4t9OUDQkThjgVI550HHAjbkSq/
6A3KseuoqS2YAN27IOuUwSo3feR3hx7WGaov/kfzNlrUencAHBqs86TiZTB5tX2QhV2k36Gpoj9c
l3XDoAVrfoD1XtZwHws5pz9YddetZEK/LAdlgKmxlRj8nJbVHziAYF3OSQ2LrCqQqWH1ffBJ5K4c
WTG6PJUepumc2zUPsr6hGot7OU6B3cbKpmQvZuamPrjkR8AjGGJnTv0D/4Ui2DpqGjC1jw4LfxmD
0OUj5Fvk/9RQaB+vH2IUZMsdC0tz+ZryhW+zrl8UY1Aelj/5XZbXv0Oigt62KMCG5vUvl+mUxqKD
ZzVPqdkdY4hIvLAXGTxRxBPJO/wYVgmUt7sCnv1/9PGWQDb3yiZS3GFtgGU5RE5nkE0tFUTBojSA
gmYo5bFZcJG3pvxz5Z1jXkcFJ3lryugt2OYV+u767vfOqxw0Opqdb5nYaxhWsiuH2f8LHCPrOWBE
EMnhD9W22dyjTBsd9cqNj0U3VPd66OJVEJvea9A6QKVxrzvqfgoW2oY5biZufBHoqG+rCU+4NLkI
WlRGpTkv2IvAYfQWbAXqE8RJbL8b6wHB9vqJbeJ32fW0ZCoAbQTZ0R7K6ttgn6jj8W5DAXTYSFeJ
9+bKsGP7qCupu9U6py/28Lswwc0oe7Npn5jjwx2canxr5MaSuyAdNkjWxh+3Ac42LoWnfP50Gyug
gNmUMU2rg22oFnDPQd9n4caqnOSQTGDheY3ryGqxfkE6bB54aFY6aBrUkhDE6+5qU7+Admh3EQj9
625GjVKggOTSoZj6lX+4tuO8i+7BipPQBWV57ZOJcJPO0fQjWwQsRMpiMrr3qQNUKi0g1c1TFlTv
+RhX56schlODRFuavqKlR8ThVAA7CM0A7m7dTaaU6koQA3+CB0Aeocfjdsa8dQdUSKO6OrRhASrc
r7ElyXRF3fYo2D0nja8+OxB2NbfHO2RpDSVPMMXQUfIrgIus27DuVjyplWNAEeQ5yk3nfrlejhX9
xhkGHD02eCcAcEsc9ZHNAZwxrX+VAxTYXR+r3qO0HNPSV0rsqidpBpNqbc228rfSzOuqO83GzG/Y
C4dXvWmaXTw05knHFO6B9W+wHkMy3UDDEjDO9MkBwKK+LSJ1WGuaFj80sY3bCsvM4dhH3bv03YID
Renus5q3uWXzTh+SB2DV4+k6ifyAdpdgeyeoon4czVNhKcGVNSbwIGleQUaN/Xm0+e9mtzRLNJPX
ueGUd4mvJfMb9Uxti8Id73rFJ7eC7s6iZuQ7u3LRXLodukWgKQFjswNQ1vPuYlRRa0r8cmoOqn2x
7j/1SLfMkmuqE3wdbaC4AZkZPFCW+JcotL0LFlU6DiYVdXEZkc5UUQiqE6QwIIWdjXJuVX5OhLdR
OGyAECnAbnrvcruOjJoqS1feyOiQEfvpUnJa+W21Ch0yxNKUuVPZHGzFaPbm5MGocxpkIakj2Gab
HRvL9jf1YrTkD+B3BhQWTrrZsmebxuj6rL8+wNO2W/MP1d3LL18OauIN/CzKcXd9j0Ve0PF4pXob
hfn7h4w+2yDrUppatgaTmx+6BaQkB0iVJH/mpzTv2uekcgrE9nX42UtAQsXurup6l5LoHB6ryVKe
rbZNllxQ9jNQ9McZfN+bVeTxvkA4O809d69EbXOJ2Qdvp9Q2wWFY9qKc0v+wm+50fU7rMZ7IWdj8
3eDEAnuXa4StuvjUG81Dl/LjGhKV2oOtYHvvoIpVJTFWxSrWwanXgQ+1XChkdeqeMgoS+27w1Se4
eC3erV72fTCii+ygWjQsCpO8iKWDCwMz+E0d2marJAF/m5NNF1f3hkNgzvXdDDxn7urd1GYGa2LQ
4kvB5HomTRn4o6/0bQXtK/6BbgOVUvv8yy9XkHkUlWnfLnu79lDysb6ZHm6DchlNHdST0/xTBhgb
Z4vjcbe4G8+91+6zaUAH97/6+2BkPSkhhZ8tcoPZqxMH0cXs0/44k6FmSUiJRfrkULAfvMhZGnsG
loPDN2l9iruFKAPV1ESt0Eb54zK3a1mB52xsvS/I2/HBt4E/mtrUGuvOUcrNbUANhmhtJpm5oSrh
gwSI0FHHRwjNCx3VAt0zTzIgBxWWAkL4cpQOawmUM54wxblCLtud7DU87X5tqWygC+zHAQosKjo3
jQ45+38Ldcgwsn8f0h+3ebcppL6jdRmCSbWrcm0W3OtBg2boQucLSP4+mc4xVhI0X2eoepFl5mct
9n9IS/pDXVV3OvJ+G+mTw5yl7RqYyASQletIXwZvUC6NJV+wclxACtPOsnz3BIugPvslpWB9ZjPA
ts68F58rDzAPliLJsLNkhLR9dDfrKoDVc2dhd1LF92ZJCuCKL87Vf8axYzW7sOxTXR9gQPvtFZms
+c58yHRMWGSUUm5xr3vKdWa8cPij/qJFlrHpy8Ld4NfV39u21d+jdjncm7H5y3Gt/CBd5tJ/HVzC
0nJb2lpwjbxN7FngHNSx/CpX0Hz+W8kkn9Lfxs7mZHO7htK9YZ3Cin7ZQ60npUQgxMCyOLfQC8kb
/6BNGhiQQm1Ivxru+v+Qdl7LcSNLt34iRMCb2/aenjI3CI00A+89nv7/UKAEDvdox5yzbxCozKxC
s9ndQGWuXEvTHsSDZJvpazbA0ZPYMrh8KMXIbSV7pSuezlvcq3Wx9uAcptml6535lDo+HFvCOp9W
oapuZaeE0XiJosxYnXn0HA5aq2XrBYbepGq7S5FVWGsJIIfFoaaIK/l5ca395qlV6LcTZcWutmiz
GehZlX11pk5b7EqhORcpUGa7KAaKQuIvuzDVZQ/Daw6kbSnVtjz3WrTqoAaWuLfFPrRUU4Dq9NvF
JkJUOGoA90hfFrtjkyBCuUThezXhY+GZV6FNS6MvpoNOclLa/TVXLP2sj5K2deN+hKU0ftXJIv6Y
Qiewz7vQzo2MMxDNt1A4yF7zTDNFqAeyesc3I29fEdwLCyW7CKyZQKTRT7PvrcK8/t2kSzwiCOSZ
sBuyM0ctpl8TF5DaZBITxxg5Fb9s8+3QA0ddDVJfHHtZvi0SKACN+6tgEBM2JzKLY2MMfJqpE8+z
xKk4FEVQHnu3u5UTp9hij5DHONMHuJFKNZZXbtb6t5Fd16bW8ua90Z48tqT7h6CNf8zREO1MKsoT
MZdb089NhAOE6OYHMYSiYsJ0qJ34s8Jj8GGxh27S7vIpK9A3XnYd6xx0k5Sth4r0+kbYnCicRD+B
KqwrowhgBSBwNiYlN5xVNkBqKjPJU9M42gu/OHQeSHcab+BTpy/3ujjeZuuFc0g7l9Ybbx0FXnQl
3xxd89bvqfz+Goc2ImM0SGSr2smjq3D0hk+Hgjhtm3Si06JDa55YTkFDGqX1Rp2+RVAXHN2YnqB5
SVucStX0d/7tsvA+lElWnloK0edBHpNzM/jJWQzFmbDxiAIf1D/FoJ1B/lyrwT2zQNBrxInTZQXV
Vmzo3fWUYpcJYfnYKWe5rZpbFtPj2CVx9EcFvNSu3OCHkTomHD5y/kCdpDqSyE33ppqpz4EV/xAR
ZuqeczWJPkNFDhMNz0Ai59FPfFXQ4qDTxZ5a/ftQnoagMN68jma/BWtm2R5hClX5Dge2Gm4VUOcn
GzKsfZ7mHfC8mCpboHlf5c66GgYp6aCW1iZ8Y9/rSOnRD0/z5wLB8u3QxM5FHQqAAvN6lVbm61YG
qGrH024qhENXUO0KGxuqAh6HaafZTzFSwXjm5Z0CqxKUgLClIkbMIX2EVPpMtmpQnlzHTuVLG2qS
6gpEoLRTp91P4BbsjaazAf7DbeQG9lugBt3oQVaH7zzkv4WIODmr1GvQJsAAjVZfCZs4hOxWk7pN
z2IUjCrtp1VsbuuatroeTNWlCQKeN7L6iBwMoi6/TCJCOBEmSSiLPyY88+wSx9A3Y0+eYa03MH/q
Sv+QT103fdVMgglgKmkd/0r7kboOLK+4L2q0NDsZ4gO3qZAtCQJr7cWB/YUUKiR7nvsnaL2NFw2X
dJRKlLppTPWzsr82bQGDoehiDeHqCvK0mr50P20iUBykTn0Vc5eO13nuvEwCEcq0sjzmfNroLlsL
HIZAbHRR8Yb/FDZ2DBZP7/TPgeZYIB3LUJzJ76PeITuWMLjvlnXENYIImtSgU8etI4pmPXj+IzsW
k90Gf3Aj++uIJOBZjJa/A5TteKKn+XugXwJVzV6rog3u9bT6lIR29ikiX370AMxsQNhmn8yql0Di
pjRIT8PGqMKVyr7kJoaWf+XhKKS8ZkkrOFmhwjMCYy+4mpTBQDKiNB/5DZfu3Dz5S5hbuhl3/a8o
aIneRSld+C7KrMkCB44zfOYGeAWT/LZWo3l/Cf6neS21l3e55iJWVGjJc4Yw60ZP/HBfO0UCA5nr
n4IkswGU422bwnpwEGEUTm8yxXb9alvkcPLizxqYxT6L0m7f0An+XOmjt2on5vKh9+GcCZXPNKvn
23Es/EumeAGQsZo3yuyHb7QtzKFQBcAYGqX6w9DqwECbyuVBbXoYs8M2XhVT3YtuTcDUPuS5Q4xO
q53CFJz95cGziLJq+5BFvr/tO+ftbPx1tniXMyiKuoceVPv2X8RlAygIbsN7N9Fz9ZPdh2uqQgNY
RrDfMhQQ6xA+oy+tkjzOOHmn2I9W3/6VdtXXUkKMTfVdG1yFZ9/n8L2jm00bKdIAAbyFrJNJcrHS
k0mmt0acY1W2wHjvGvNpLjK37JANvalhDY2qS+M01Qv0Qjue7BHu7PRm3+qlurOBx32ZQEt14XjP
AdzUV7N0KXZNdjkeuasPRQGcNuuOGrIpD+OQXtSsMF41O5AvMLJPBMMaefch6w7wmoIOnobIfNL1
ImXaXgQPRUeV1kSxRXi9vH9MW7+5F05d3TX841+rNkOuyvafoZWWL3o72BlPAu2xby1uRKkjX0xN
HxtK5KB9x7KUinqT0bw0/PCivtx6snzIylTd1RrdfLGDpBYNYMoqiKzk2VSM/rFIk5VwCmoc2mC+
GR4ZVmFSHHCH5eixA9e9XZtXxeeErZtdtsNXcLg8SriqcSY3Ut1V/cB2y3a9nUajyXZuwOljkswk
U58WLhHRnpMbLSX3X/wiJMZ2KUSIp/eEISLQaJNuHbWxhnyOAVJuOoh5buzyDENh1WCXjozpJusq
41kzFencGXGOKIVhPKdlNd5DF3gQIynAhPh0FjTjk7DISfgsowQKaByXqkCWYpl+dhJrKS3pyBLd
wJ0YiivVfkC7E1J2VBTD1JS3A+XiRaQpQtMzYcMFdi5L4nFHu1t5AUZlQ5w2sQOhnTvViyd/b5ew
hE9GERRK9Mjs5GksjGoTvsXMc5bINDZJ9IzRHm296By3altT8eZ09Pg8AgpUjmqbhwddShkKjzg4
qaE7B0VXrYNMcd4vmvFMjwcC4+KUlmQ6+5QWHe0wKY8f3e8i59MusCRuj8Owmsdup41nuBoGaS1O
3QL5C0S8jqnxS/ZS69LM32RxCditUmHUm0peVFlzfxbSFGNxmCPFadnSuKZXY7gSjTbCBuepXe2g
LvjZEOHRxT1j0BopHA/2EH0VSLEPxCFqJQ/COWPLFu8vxwI/W5x+Yg+HOEy/zlKSYmER50gqoi5J
zecANivwQTz2yw38n+TPpGhrVzHfnaq5ar2i38m1Z9zRqZaSfMpvc4RqRd4OyfdhvYTYSqHfLUvB
drAGZrExxoQtfa8GJ50cw8oZpPbZ6qz4PszGo3AKU9NnW9sxq4ciHNtnxzOhiXForBLOoUv6bQZ/
wa7p5e7WqjSe6eZEH+ZE/laUutFPzW5AX0kmTGdGfPH6gLaftden1p1QWWkdYDFdPjgQhcEPJuRX
PCeHZ1F11MMcIhwrJ2m605sMxGD5yrFFzFiwjoURCfXMi+y1GGpm1G/CzCtnr9zG967ZKQ9ZIKkP
ej713lg/+Z1dH5KHiYpRb31ojiZ+ZzFsx3pAiI/G0I5mf3i2oYL2062ggp5DB9pfAOIPn20fqk5N
MVxykYR9WHEKQwNp+LwQS+cKJEBaaPJ9g2U96aTiqhua8YSsV0STNdUj0WbRNhBjwhIzO72pm8K0
u9e8ycurCBDxYAAB0E5tGVAY6Ddn7K5QMhtPwqQMJE4cxV9VGUv7E86C7/ZwTyuhDqceLDruhMQQ
B11WrGMTBX8uJnEG39Gm0hv3KkZijZwrrQ1r6r6YVhMO1Peso1FJP4RJhP2arg0k5ucLQ4qcKXk5
w5ghfjLhL6QnVACSZxzygmaW86i4DOqnd8jkBeAcTVBnCG1g0HfLZD/PXbDOUUIBNueDAUSKrG+U
XgJlVM5Z7sBIEk9pYcU5R5NJ+IUWqJON4ODFGKdsFzuj/INbhnKei2WuXT5/GDYaTaSzt+jS50az
omPca+pD1dCFk09geFFbzAs+XZUV/G1Y0rcjSo0iWHhFqbGcgsVc2AjdR1lBAhlwGwALCmqwNgTB
1ymFQudFqF/lqleGzWDWKU/HXsEOHo8E2f2wmucklbuGBVcRaZd5TsKT1dpPSkiAj3mQPYkMUtQ2
NOjEUbib+6qXschFiRhxlppDuWbXFbwFirGYKNxL5oo2agBvInVkxmRnc5ti0Ew/JOiIXNmwL65i
pyfIonaRICzqHPlxauk9aIKWSDdQV5vnwcV2BLh3EqkdkcyJq1qjPzJvDku6pwj7N5tvhGw7FXP6
dDV+c5D0aVz98jeKyXhZ4+N47nNMIBEzfUfb5QYPSHltv7oNOrPi4JMNv0mSbd0G1b+rdKU8IU0H
D2oC/O02ILSytRXy0yJY2MRZlZFcDfr9Ml2czetWkLewVSx3UUFSEcQKFxOXhp3stXWau6ST9c7f
VHmuIVRneDkJvzg789/KzuJsORSu47+5P8SUZonHa5Xo1E4ki9MKS4gWIJKmVvFF3JuWG1RTW0+y
7GXHd8rIwjs5NJI4xzeQ9QTc/uVAGe7njGUpCVCEmCHui/AOZIdSBTjYZYqLKnkUoLvcxC9jAUcU
ebSb1cDFP8ay+ogU3VppfQVhuPQ4ZWifRWRRkR+MxuRBjEDifEr6vJznISgCTzg0MmfhRACqg1kH
zkaxamP41sZuIRUQXqmAwN6ZcFFiqOqwQ0c6jLuZeEFBAeGVWrI7nIbi5ZYjrMu+PcL5FKQX+p1A
GkHHFp4bV6PVIHHHnwa76v9waSvcvQtSXDk8z+M50nG5466RQgvJccnF2lJT/VLUvX7RY4T5Aoo4
2TRSJIU/C/z0z1MRo4K/hze6DrZiuEweqjxoV4vRCYs1YAPvLEyzd4mWZKB+kqPw8d9bA0lKB/m1
i2/JLeRxbjufLTa9KulnsmKEosMUrbffBorJenumwIeC0bRSB9HIcZCqAbb+BmIpwzj6JPkHaCEi
dBkMs5sPv7yuwm2MGhWOUASCBD3TkX7hB0KrdpCFVnS1ZP6Tbf6hZqHyIOC5udKkO5nOzY3wiYOT
f5enADGAG/YtQMR7Svti+mR7683UI75a/uoaLZaN3iTowk1vByhbSI+Xt0IE2tNfJs5G1V6p8Buc
Fvs8YxkrnbcpvSR67ExbGQ7O0BbHOh0fWmnqfdOqWzyUyec4QRkwUDznYllefbHrrNxmI1qWOURk
Ldw4aw3d8WtuG8ZjO5hPEDhbXyi1emBiRvvY0e//CYGqVTWO1pcka/p9QqUE3AFhJrg6J0XspkkU
5USPNCL1U1iQKV8zA/ZJ+G5JZKowHYl4WjlDmBaj7op8zmYwwIC3bnCeW2venTa9469zCbIcYZyh
deCbw/ehs5UHoH4bdbJ00HSEBDv6EHbaVDSX5PovW1bdO8UvrUdyRFfbacqHyoLt9OrZgUsnTWJe
xgR0A3AvOuSHPnyqgtReaY6cbRFGHNOTjLbwbkYntO5A9avXPsnqaqCx8lNoRSFMRajZknDVPml1
Ye8akKqkrhl6ndatTAV1oC40KKlxc98OoTb13ZPS9Rsb6akQIjDk5WyE3L1VlPN+DQ7pBQi9VlVR
llxO97Zto4V3jhV7h5DSzUnxbeMMfi/au2DFpy6TcgP5pvUCQUcN47Ip0RuWGhsaow2eRVqyp4VC
9gsKFxTBxKk4hJVasEdyg81iE3MCy9FWRWE3axeh6PsuUtRbyy/RgpYVZ53s+psODUn29j9htK1S
qLcOkmphWiCz0hAG72LhBtaPBfiDg+Cf8zIUkx1/uCyEdUMwMdvpDSo7A1TzqNa3prwR/qBwgUT6
1l8fOO7EMB7DZJsMJQqsCxxEgD8cGPXWYLybrRiKwxwzNH42QQO/1WaltyRyAJP4prp2J/hGXACW
DtlDC4JScUg/xakr3y8GA+jKULQSGQ3oUAXjKQQP49p35WGep0+cqAAdzZ3qtw09NQyFLdHj4hxZ
0pMwian0G35N9BBaosQDNe7b0msHDf1uHJpqJ4aNCs66aGFgEEO7Ul60xA3uxch5hHBZf43corlP
lOapNBrpNax65yTWgywFtjIfUv2oexirVv4+nWSZN5/0/2H5LzFeV9WfA3Joo+3BwR8WryYAwK1G
u/wlNrr0YkcB+DDAWC+V7X/vHGj8NXqXYQIv/mhSyuKj5nrIGrW0E3qjenCrBgbgTKrWOtzM33I+
2X4RNX8Gpfu1tNPmpjWgrgebTXhoq8k3l45vxJ00404y2UXJgQVoBCHAb7Jnvrjg52G4auGjsCfx
nTJOvw2BvumBkn0yqS4eDDCy+wK2hy+6cS8WLCXZ2upj2h1h6+5fQp/mtulCuax5sJ+UDRqIRf9g
OkCyHSiiniOvP9amZh5836xWQ9yzla0a0D6NpG/Fv1N8JsR/l033Lg0b/Tr/r6fPihF0DUR5vXpY
bKUfeVt9oAovi+XKX8sb40ihxw2Os/7QUmsMO7q87FHZi8rhYp/LjJO3G0i0Cq/X6HfArrJN5cn5
dYj9fhvGmf5sZcj5yWro/UjIMPKDpP81VvG9lzvNF03V5XXKw9MDtQqQz3xFTo2pR+tIU9Q73XCT
ld/q9rMHumcbOmNySYokuEB2I21t2VKfM7ugClwU1p/eBhqj5AW2k5szJQ3dKZs41vBWBSQXt3Yd
k0N07USZPTCqM7ZEZDORoUxBy0TyRC29lIW+n2h9ltLc4JjRse5lupYouy21tnzMKWUtccKzxIgh
ArA/i3lLhU94UgpyKwAPX7q+9tYCfCFgGAlfoc1gpz7fUYPuujTL0QuHee4kYgSao4hkMJpmdC9M
fVBV14GkHIp5FmIq3G8O3H489CDyaC/pSnFLMzltf0ihpH7VErXdIqno0401aPfikNO3eVWTdF9C
ITebhD22hlPBE94lmNi0hcnUEVJGewLqsmm6cBROVO/FkvyUIR5CH5rXu5a9yu1uS0a8vkJwldwP
E69/N7jVriXXum6CPrlfHH+PFU5ZAxzoIs6yFmFKm9KuKEXjBZLFqWfE/JFN7DmdpOeQykntPvXb
9qhVfXEf2STdY5gHH2VLeWq70jmVTqWmK6twaGqoesvdyrX881QEzFYRMMfWJEMpkIbtRhhFUOG6
pbFGCjw7xtC+1H4EfE8pDPeS20/0VTlX1NGca++hlbvRJnLVQeGmn1o5ahFlX3SHUSs+i0CH4jQQ
jGmBvrTPXlkHCO9NcfHQBVtD400SMSONlNy/0v4kGam8K2lpnR5Sui9pG8ANGibfe+iw4ARPk3sL
Pgj0SD3xGDNHCPCcaSnvI3IwwSsNGLxvtcHnwNKbiVHbuSLd273aDpwMmLnRwx2uwG9n107w2W2N
YVM4fXMUXkPVjny2iqcmbuT7Rg8/Z1kQfEalS9nnlk3rtoEQ4xshoxKcO6vy7spCjS522dsbnZ3w
txasnSBkkmh1Y1fs0+fJ78dWaOOVTQBcN7Ru/NHoKoXep6YDC6tMHciyEX3w1VJt3f7bPLQ5up3C
szgKgFZ283XvrvYCm/xdn91MNcluwi7O/u70EscHFjSFTA5oc+xjPc1apnZVohz6Pv5ipTDRdEoO
nTvoCGfCRPhaiKzVdAZpKp15le9sPjhEcNBlzR4ppGi1zFhWmf6+S5T8uVj4QLQKSeb4cSzr/AiD
WrbJSzc7otwISWYUjXd+lar7scrDcz609TmS82bfowsO5yEkuDJ/yYscIrFtD233LQ/TKzIkE53s
a4G4hrcqjeguT2XvG8J06soEAf/c6vS3gE1mT1yuWtVV7uZDJat36MoNG0lt9M0HRwQCnJYK8imB
5GgmzWVTtB1utQ783mzzWle72LCwwnCq3lnyiExBJJXBQVxJGAct+Q4eJ18DngaCJgVRc3N5XXWq
32ZT7NoQclRxvgkDb0SOhSGE8ANk0fDA8XgcD8DDJjCNorrfgYKr/NZPoy5jN7fc8JCS+K5FYJmE
SUxYboShHn+yvajYi7S9r6l/BQpiw2JEApDnYnG6HD6Sa4Vp9Va5s+rHcqIBMpCezOLA/JaYMlkP
yegedNs29gPsqkdzbKwbANiKPaBdfu5q6QF1KBepbFc/eoCh0qprv0twZ08boOJZdRBAbBGhushO
q56Ql6LDJHbrB5LssDFAmvjFS1JoAXXtrxAVAMi3H+OyV6+dkJ9oA2X1YVgVfrp3ZDUhowChekh6
/lBPP+nidzmcRCkrRX8RP/DLz/oSKxxLLGxPL2K02EVsFKAjaQdoL10VF/ok2AHQpUn8cW0VtFGJ
oaWMwaWyvD/FaKAL7Inu9cc6lIdr66btk2Yk4d6iPRxmeZytmfaPoTf7bHqh1iOQz70Ua+YdwmCb
hR/XrQw6JgfTWVPjl2P6QiZFvzKST0Vf1o9j+zoYfn2LRg+yYd0NDqRt0Sn2VUBzk21xmDzwrMqi
fLPV01mRasHBR/F7tQRzs7DdqL8I6FKTGSYqPt7XGfH0Ac4kgE3V6PGf890Z/zQI/BQJiC3Pk+lK
VN0lM5Loxhyj1ZClFky8zznAhCeDut6z1yFj6oyhfBahvR45NCtIytTuo26RijW24p9iyu2rZY7t
SYzEAQCMcnBN/qrlXzxIO6caPBgEDO4ex3eARHCodNEqgLlm1KIfwZy10iaYosAyKlZvhUcylBZC
HN14KvREXtuQQe7hhUA7yIJROFHK/p6O7vpRzvXgVFse36pIZugM+l3uwoYR1ACuFmCc+KaO4nts
1FWxo7rRIV/y63s9P74Kl5hpKFBWRwatglPRWB6bv3qj7i6iQgxtbbkNbT2bC8xllEVn2mtpyprq
zWUG+ZXinrPYjB4oAW0a1NBABVmxu0lSH8jSL2zsgpKNh8c+U42rgMySWPL3reAZ41FWU2jmiidJ
EtHsm1xUtx6fhEGK5Wjd2BU0t5PfDQKeb6ZwFXYnWt6nQvR0W7KmQ1HbKRyX2zjqjas+ZNyzhEkc
YjScJ7sYeOg4z9CB0uHblHvDeTmMbU7jWKj156xssoLWQcZmV0LanWcnESdMywxx5vQylaT81lVa
cG4svwAHCvl4A2IKSZjU/+ynyVfAYR3v81v7lG6Vj72edF98e+rAc73osS+HYdcqPuTydROca6c9
1IWurxA5h2xoOsQ0zdyk1nJ3ZZArs0PYhDcz7OHWoDwUoMm8EabaMciMUYnfZ7qTHmgNQmLLqMqH
zNVROu6oW8+lEzGOyvznOCy79CTGVgGCap1M8WJcTV1Khd6iNFJ5xW6QKaHoRut+qewcMk/4GMO4
PTlUEL721cRLAl32fZ+NCjp2CCpL+hjc/31SPzE/TpMScnpfx2mS8w+Teti5kUoIa5hJyYCXqqTe
yNStixz9E1lNSduHbCIhYfCuNC6xJ5wOjRMD2Da96LDYPOCJEBaV3UbYxAIGLVrH1qCru5j2k8Km
pJPEqEURoUJCgUZaDuJMHLxEQ7LRLLhjKPKbQ+k9GTjDzyE5xYl5uJuUXpgrHCJkWSU3knhV6wA7
F9uHVfKqg1gkr+nz/7nwsojldTZttJfFItZZXmtRStEx0Mb7D/aoY/M/5mF4LKb/qG5OoBR6Xeb/
t+3274cam5muK5ubiG3UPwetix8AJbannAbY1ayX6Zpw1gV6a9E7id6mqfblvSb161n/sqOncNfp
lbVZBDRp5TpBlJjf2EzLj+xljloWG8cZIiHAEzMCo9hkUBHNyIqyK0kVOMphVAI4phJHWYVKrSIl
Ww+35TB22nDLrG3hZMFNhAqfMI9ghfZhQbPIEh8gfagCOGe5wEnAx0zzF7dYofd3YrnFLM4ypXy/
3IeLLUuCyr/nOxGe5spSaDvWUQq0xw/VKVGLAgz6GIuAqbq1lKeaSJe2nu8k66WctXjnatUyFqWx
YIrWGlfaigsJr1WuIf127yXT/cOMO+U019om+lFK4N+FSZT0xGEy1RUCTHOFDgKNebgAumkblizl
PvFS726ULP9F79idUum3zoGSBS9RibCzRofMUXitcCy2XljqOzFEmZ3aT68YGxGsjBSyJavM1sLb
0UAGBIuPqzct1ZadBO7CoJzMqPBj5Sk3vgrXvBiKKs7IPUeMCr16FK8qVkCzk6D81PPpoomn8H/o
WieD1piGaNgGl/kUeSZOYS68iDO4KIMLZCA1eWwAk5nxh+Jr5ol24reDNg2NsSlSALgYZUcyoXq1
87dxV3rlf56K0HmWWOAfx8uVRIwCNGUN7XNLEuLnS7DEhcXYsgYZKchyVUuud4kqataO3vuXZRhM
tnwcIpoB1f6+VTp7/yGEomNcreYYsYSYY/VaiBoL0iDT0mKKcH5YWtgWh4gjU/RHpNnabrHnJGur
+VXmSTvubCWBQxQkzSlECPEkzv5p+L/YPqz835fyf/cy4sp3o9XyAv/7MlHScT/5p5jfvhpHzek6
HYZ7MWu+3LwMbQB/u/R73z8t9/Glvo9/5xNT5yu8s4qrz1dERYzOXmH4j9f076/7/upiGTG1ihr0
DJa1F89i+/iq3q/0P1w/iQE9fPwHvRu/u+y7U/Gy/nlcqiO/V5ZbsCUN0lM+HcRZZxjJx+E/hYi4
CU92Eme/nbuELHEfrvbbpf7F3A9LLa90udpvl/8w919c7f99qd++L40kPUDQDen59Nb/9tUujv/5
1UqoqUR0KvztP/0v/ujfvqeo+5EB+7fvybLM8p7809z/z/fjt0v99mr/+H4sr3J553+79G9DFseH
t3tZyoSTLIg8SF0aZO/s1cADxG1g97w2ugrtUXDlCrBDjP6Ejmkb2u2jLHG2IlDYFm/XhvQ6TN7F
Ma8AkhWPZoC4nZaBrPltQTH0YOpZQ7WHmsSYo1hRlZtC6+Wr5KX9Jco8CfoJa/hiU+Cu00B9cRAY
Bj4na3ftdHAC076EsQXzPSNxCGhjZ9OfDPvUCydWpUoy5xneAJgt0htljhaBYgo5CKqSWX5aFjCl
zruDyvnDuo42wqAWowPq9o73WlWKuUq7sTkXnea/UgIuqCen5iXsC//VtIfvsDWjKTSN0hAyB9oO
78QIHDzMgTQUiVGujWSg4AwSq3rxk9w5wSqDn2CXl8UkNAUZ1undqe56pbrugQ+9WdvlVMSS/qgg
kwshjAnAFQION+BphmViY5uutHc/e3ajvSaIOVMXyp9aOfI+9bVtn3w/RAe+1CAyctlea31S74S3
yvt2HUSSchJetQ9eegpq96Zrgr+gqKlM5dAMitdVArr9G41t3yFfUh59OYRF3Q8mLYS0+2al/ZrS
RLBPSjSwXK3v7iwYbO8QYTgFbaqfHTlXg60mQS0A1cxticghhrlVyjdhMQkwoXNunXNdI4g6rZO3
E48wqe4Dkh7OlcTkqwsMAlUpuXt2IQaSsuDZIvOAyN2FZIO10xE9vzMdHexeDY/eSELG8jPzBaEz
FbLGLkEgkKFpko6GJgpQ0TQsfNvdAztXN1DLGy+mgUwmAi3umxdeyf3oRSlNQQRrPTy6CSjcrQhO
B3ploFAy3rzDWOzCtg92IjgdaR9QYGjZiWBd17UtLAbq7AWG2mwVp/WghJVZWVbibQwFyF4EZ1nh
bPRBVvbiT9BIaqGnJHkHsXKsOtWGbXN1EHN1DWx21hrawZRQ7TIKn4w/Lxfdpja95OQTPjkmqi02
28wxjaQnRzKQSJzMvp5fQ72nZjuO4Setq4KDERXxVnh9Gal5Cfb5o/BCofeDbhv3pmd5d3Vq9ya3
fbixbMVFAFwqnxuaNQ+21kG8Mw0zrVZuaWLfS/1QPmtNWT23Q7L2wix6DEvpVQdqdqZNbdzrWZSt
21rvUaLrkCVv0+4UOWaK5FjyHS7A6LEGJr5PJvB8rOZ07QVDF+7A+MOz4hjKpzaCG2lUk/Iiho2m
I9vALVGfNHTcIXvO6CXNLQDeeSVlz4YcwRgKCcIpjujM4vvi7oqsN4H+abchLnW4iFT9QQPje2xN
yJWEzafF+MGSvXZXeHB0C5s4ZAl8VHXkkBCa5oo4tSArT3E8hsiWpYRDLZ27qm3lS+CE/qRw9jhq
HdQWCl0XkXVSm4CPs2v2JJedjKMF2/9ZHIQr4Ks7D2s5+TZUyJL5AJOCEfFEIyz8JyDa7P6sqnmN
+4zSB6KXX7Mm+wLNEkQ9g4ECT5XV29rThx2VhYKumdNyUKOqQr96MtZu9eZxyVOvogb+uF7LypvX
/mj8Nrqi6v6lL51kb5Ywp42Bq4MAVTc+NDyKrV4QfBzvQ6PfBI0ZH+KhKvdWVnsPbP2NtSrl+n0W
y7eUvtONDy5738bmqdQr2mzBSay1qBoPjZ2dYr22HszSsB6kCDizOpL3FTYl06HC5CdnVflD+KAo
1j6EZ/Ca8Ab3Xewe4ZCUoMPjUOpesZcsL1nBoiBdLcNsd33YVCtQV3UN3zY9KvNpllFlzts22tYw
g1yaqdtFnIkYmxzxtpbTaN365JMUQA9pp98laSDfCwsphknQxLdAwxEgHKUj95AQwi4tbLqlRJTn
UsQrpop4r39PkYW8LbL3Zo2uWADmZSNs4pCmTnqvWS/oqkd3NmWs+1Rbp4iEP9uR/hxCh3Ar4rp8
6SYYqEFD2lWqvPIFLj06vekBgjKIzbmbedmDo5TZA9uO/RBK5tWG0gAsAHSKfOkeJwLIx9wa1Y2V
y9LGn6qBY96nx8gDg6H7QTPR/a6AEpZbt7TNte153dmuw1Nc9PZDYzs93RK+unWrIP7SStHnupC6
B38oeSshLqUKWiYrRZKoGKXaACPl8E3v3GZvAJZ5pAbs6/Km9UbzT1sy75HvgX4jmSqGpQaNvar3
x9gmBaHXYfokbGC7rq1awIaYcw+Moyw9aEExXuRB0veURULHB8uRGNp9U2bZBm7E4NWqumqFUl0F
cqe6tlanrUpb7SiEDNZFHOQKjcBlKM70zEoOZKWf0qKBBl3YWmMq/Jlav4k1w9oNqJKtaageLoON
1rfnqChCWkr8GU2mtRNJ6RpCW+sQFabygvZYuOk0CDU8XTIe3FhaIxI1nlpzeodK1OC2hRQnK6kJ
XwZ/ylJT3lXLvv/LGOpvmtmonzLPAW9Xx8EB2pZ0ZwIYNvs7pFD7O5/nr6Ne1z2C6r6yyfJIW5uw
11+1pHRPQwVh/aheIPKFDMXOnwJZ37ZSBW5hML/qrRZfjJFMpeshO2RleXrtaVLcdm33f4yd15Kk
upaGn4gIvLlN0meZLL+7b4i2eO95+vkQvYs6NX0m5oaQhCBJEELS+s30JjXYOSgHviSqtMkyzbla
29gYzKtIw4p1rqWhXHNpMMHRkvO9ijqR7mxAFOuHtWysrGLnK7WyFUeJHUo0ycdBQd1yLUMhr9hC
e/xSyMyUC4BZL16S/ErCVvllONVmytua8GfvbKCiZI9tiMjp4Mh4vausxOWdBIUvdnBSzbIvGead
hRPp145oyNVOrF+jrWRfmlbxd6re9Se96ogeFA3dmZdD6O2yx8Yy9OeqtcFWgX6zOru5axhWILoN
ms7oQ/jmcZNvxd7Mw808mEr1IPVNcquWg7HpgG7WOhKbZndWlKa+JggIPU85rE0zNAawSZZ9DPrS
39kgQraD3Jj3AzqSB3mKclyKHROXNkhGzVAflb7OD1aZpw8B1ELE3DL/R+qb5zLr2rc4qVjLS/X+
JGfp+Gj3dI+ihhyOD4bfOy9y0GD6AqnoGCqF/4w08PfEQVbPSrvxDsv5aJfUbXRRjNp8aGyL0SYi
dt/Tuv/l6L312OEJw2gSEfJKNstvWbG3cEjbKDgZPmv9eOs7vfKPYmTKdpw045ZWn1+QTsr2dhYC
nA+QzPNzrK6KfHDT2oq/Z1B6ZmWF+mpHqHFYQ3UpkiZnMT9q90Wn1I9moBWITTXWlzEwr1MdQBRI
zVvFTKPfk1F/h/mlvk2W7W97Qj/XSMV/3qol+YBiGwIaITqNAcEXqY0hs2sK8DOtukO1vPjdabM8
vYyE2migUlWkT4pcmb+M2NhZlqZ8y52+dHGMSh9kM4qOsmGVpyJXk11btLHbeDRUtTX048xAuoZV
q7mNktVYSQ2AIwCnMeRDoTapvvAsw23oOw0e2FV1ajvOBtYQkkBllLz0DzESY8+wHy3kD0IE4com
3yloQdyr+eih5p/bN34GzzHlyZ0ziPF0uCUo096/ol0NXF1hthThbn1fxsa4d0Lk433PrA6lV/m3
llqkRwzenYuTx9HJDAL7XBbhb9NENkYepJsZ64qagorwe1GeRE6Ui00/11irtYH5LY617rAWrdUC
v2t3Tjzwka0t4zlVM7ec0v4xm3N4T37TAnW87Y0WI6tArVwNGNhJZO1RvhDO+z6penqHt1txxQPF
d9u8Tg8im0htcU1U8K2mzhL7XEMUiZ1E9MEMSq0HKCEpwRgjSJSFfrctx77ZxLVm3/Rh1790+tPQ
RvVvCHguHyTAJOEXJbeFChfyEUTwrlPUfM96BWyUo/1sUc+20gat68i4T+vxmveBc/b7OwNivitH
5mNu+5gLEhe03Q5z+Rn2Bl45nUuXJJ+K0U39qdjjddqeDA14QT7Y5atqOeheaCBzRdYZsm431MyZ
A9UaNhajigcVksWDDbFu0ynGeFrL8in+3g6WdZ5Gr38Q5bEePBhmlcPO4CPt9oN1TFAYvBU78d79
iVxvCrQ2Q3i+r7vXBGGQ84DSoYvDcc0MPnrpuwSXdm988aw829pB/VVAI1E4UxBrkrCREHmxAaBG
YRH4hyLQMKWniigXWEtsG+2T4rS3pdwGF00CrS159L2MaoaNoXb9nVVk0qM3mve80+mXvEX5F7sb
4C5z1mmdnceoNNdvJDMNGU1Fw3iaQv8RK4vsJnB+5WkUXbpIz24Go7oqUVHfZr5i4XGqwFVX5Be5
cpL7Nq+eCxPJkN4urlNf/NNZo3KbG7lyC/nV2EWSVLmtH0QPXqw9FqWsXPo5JzbRmPD/7O4s4FY2
dmZYcc84riJpz4aiYkhr5PAWEovniSWxZfDGN3F/rbCt/64UdrjxMf64z7z2nzbUzP2YtQNtINHf
xqTGT3F0Lp4RZruy9M66Hg/HmJnDJTcM61A3GMgNMWsBFvGjIrWtrd+lR6dxHqI8d34D8elkA8qh
38O5gFz5Y7A1ZtbAgN5MmIBuR4zpYPI7IEPQxFU8vf2uZ+abVCHRhdT+JitypHJ9/EJUpZ2+WZ58
X9NBPtqOh7SUwRd2g7ovEM+x9N0un+Du5iwqzkoTO8k2ayAaI050mlxd/NwjLBqWzj+ThiOuus/y
sPstdf0uY/7pb6T8m57cw9M2LmLTD6F5waeajigqH4YeCfOp6QNXhV3yI061beyN6hffLG5NdOaZ
eyF0D+ffO0yJbb4Bg4GA3VXfzMJipq5gmVu2o/Y4ltV3iKPekbGccgzyepN4XfgTh4t+04WFvw/V
kPvZlt3TMFRfk7ACRArS8smbVAn9Kax/6WtOcGK8I15T+R1GrMUOXAwSYnV01eQSfQA1GN+0FIii
o9XOl7asfjbgfr6nUfcQThY8pjJV7+QQ+xqnDKW7zmxSpNiSn3ncGF+0MKyYbHvOOcZH4GoFwbON
JjEOfcprFZjKPfC+V5Er+7Jm8JE0m0LN54hidb9iiUIZMdSwzqL9mDJqlkfcqdJAfi70wd7IodNc
Wsw7tk3mGbjU5N4+q6Fw5BjZbVH8GvZzmPaUzyFO5+eAdfIDqpeeoVl3uW86m5i1rL2TWQxa6Krr
+7XQmLNe0JpbwqLFxkTSD/sxVPQgTuE+3SLd2wFfk8v+K8hR8xuYiyUxl7zvyq3J+M86cjyY3ywq
o0czuHg2ZHeDOgQb3rcc7IhpXdNS/9G3XvlFlqNg56v1cBJWVpD0zQols43eBfqWv8AKjwY6CqPr
zjsFWBPcVwMEIcT7gu8Bs8J8LJ0X0zFLaO96eihD23lLHRj3dRV+ZwFNd/HV6m4rmBtVtRWKw0KG
WKSECrGk9eZNlr9+Kl6rMnhy0UhD4r4LN04w+3moPks03Vjvhtm03E6tkKaZJKcxltOrmpbZNQ4N
3Hbj8puowQx3pr4HNmhF6InZ3td8+BkYB129UlVYvJzKQ5A545NXVljXz7JlA66Cajrm3xloQhJl
9byf8rfRYYHLsULW3Sy/eIvVNNp6fqGfxF5dbl+lumH6GSbRa9I/iFJPLcu72EZj2GtzcB9IbjQn
pwG1Bos223apBjll1tCEhqH/ANXJQJBHOkp8uCRPSg5caP4oNpWmH8YuUu5ELlPDeo+F9DEJsANz
DJOmiPneV9U/SlLQfJsMFfiZpignI/Cc5yLu7hE7b76BXhtcyC39rT361s00puHWt5v4i5X7ewFs
VhU4VgpAIVz8NIu3C3na/6wxGTTRPsyNM+TDF1UK1QvcSW2ba3XwPZHeIAT0XzU9lHYQUM0T8o7Z
rgpbY1NBn2Sylhluh431U44M4sOILKwuNcZTazUM6bX6m5YbAALVqtylUgbJmX+5GTWIPkUiF4wF
bPS6BMm3jut9WQdnBYWEu8lx6tfCDC5AUoYHpurNa6rfZ35Wvlgscj7xhkGqoNRUY+9+8sanIuMu
+GbSbVV/KDGdl9Ni0yhSfujs0rjgzZzB/8QCCjbKo9goDlIVdYRMFmPDLnZtqJpbvxySvTlhjinq
lL0NrlFG52s+rB+V9jqfJOiwb8fDEguGdz6WIQOInOzW5xbB0RIbUHXR2YudL4slR2veS3mUQ0cO
uOWSEb6FsYdVBoKtb6IsU/G0/pQSe7Pc/FhPyuH55Ha2UUfpn1C4NmqVfpGcProHjmmwdhlHuwAm
xV6bRQumPgpu57ogNCK3UPt4bwi2xzpmEeQQK2EAFta67YodkqyyVMBQThq2oPO6R5GyWNldUs57
6m97UUy+tcQr0vkyQ0drY6JN+DPNWLSTvdh8Qrc7PYwFE7jC1HG8nRDFsKYw/z7XhXGuMy+cHTok
KDBaq4Mx1zQQ16053SM/3NOvomrUG8hY6fOO6j93iCPUUL6Puug1sBpARWGkvYRohx1Etk5V9YX5
jnooc6Lp8AW3E+7VZwkM7VVqgsLNCyX6mfwyCk3/YcCewE2eaUczheo5BJm3ty1NfvXi6VHykWvS
vP4lm+gu6kbv0HVp652X2i9hKVsFDMkAS3NJ1uLbLIuCOy0p6nueTXuSKv9rJ3vkRNG88ZkqnEI7
/CqK0qAsjoGOuwDtkhfTL35gVxDexkqoX9Qsb1mrvPZmO9yGgmoLJW24xfOGPOiRM0K+ZsrLdggw
zkLIjbX0CkatqzRMEPd0HtN5BC3ZzYSRUEUEWi+c8slSwu6g+jgEpZD3r9EMqrNH6EW9NGaIFtB5
QxNUXwq1s7Z9pisH4YQ2Ilm8lS18uYXXmdg7zJXluXI1V65rIPJqPIT3Tu7V19pXj4NVI3QyK56m
g4cXbJI8hBVyprTY2bOqtM5iJ6hn4Lg1kQOxt+md7DzVBSpb86FORxQHhVq39jrtJe2kZN8kdYJj
B08d4cV0P/lVscuNZINLJv2V0xoXuJY4ZM5Z0YfJkr9Hi7u/iqLU7+ptHNg0UmvWnsmhBslKVD/I
nb7lY6ferUp6c5HvJ9pdYTn9NfZjVzZhlrJUkz0PjNUeIg3rW4E61hLvVWps+Vafccc6DXBb1Fpw
ENnBDOOzOFQaUJ7LYNduAhhErBZP8Y2s6agLr/lUa6YteBzkD+bd645QSwsII8hoyxZeHXUUjReD
BbQXQ6ETRhOZtQstxQCVgGdhFcHPyf+tWLn0K4E8qGUSFnFNAyZW86tbbQz9S2KBxDLqoHhK85gg
6WT6P+v+d1MX6N79e4yeTukOT+/qVq5y7RTGD53nVA9M6woXX5j6sPT0Iq84IOKaebejWwPDkmnY
avWYbmXdDPcCgSo2BO2QV6rlP2UCWyrq9aCu9tP8OEQ9L2dqqWq1wQtG7NSVJLCgmdfkz74O/lSk
wvfUulfqiUrokczSKly6pm/t+8LIHUZPfvc90S0WE2r1NWrgT01tmDOENquXtvJYcqfCYGGkh0ag
/zDEfc7KEL54oxFqfPb2ooLuqSPKcJl01q3ncbbVhgVOgEM74WWYLhlRTGwiOmq5TpBprrVWbXTd
3kRhkRzEDnTyce1L8MUsNAvzEOlRjFfFjeZx2hetg5Y631dRLorC2npcbr3IGtQQO/XZEtzxGuvi
wWqINetGjIVCRw/OnqM4rsiqVp3vaoQMjmIQpA14SOsjHFCx125/p7qvvCilM13H1nhKE6k7ZU4I
8zvpUR2DVZCz2o5nsPeeShuZwEulXUS52KzVRDaNYgSQ6qx01x1IQiYHLZySjRDC9VuvuyXAuVkM
UUWZ0MTlWxkS/0bqWJStO+yAxTYTxLy7lrFoK5/6KPqWo+upOBu5se/1htUVAUUXCHUBWA8h6p3x
i7wTRWKnKBepHmoF8j3QQD7IP78fIaqkah5om7V2OdcW59K6bF/N9DWhuzh4SXnWkIteJR1FeSz8
udBeA/8Nmw3cJ0BZFnd/oi8wHQY8Wg+t7g9vejsdlmVJIOeuH8bGbdZW+p2ltaDaCwUfI8u/mUCR
vcrBFB2dCWKg3jl7BkjyJWxz+5iNvXyROv9/pZhC28e/1fMN/6YR3+oRqanhgcE3mj35jZSjhyQG
JNYcl/CM0TuJAYkZFvrR95TaFXt7yUJ9zhnuMd+y0TLjW8FwElL8nBWfDiiELXNMsuLDMmRR59Y1
NgtaEoQzBQX4v4TtMlpu0Y34CSOUpX3i0LeIvZpTJtdQTg964ev3BsGwRQF11G+DplZu/gigkpXA
ONyInWqCBPiIxtqBlYL6sXUayFWJE6CmRhYFp+Yxjx8I7FUPoiRumvl7jrq92CelKUK1jonUXIIr
cKJ/qYnh57tOnSchduqfBOk/Mydpr4RZCyOVAIkVeyiJN7r2locBKmhh91zKGgRzo3trvFJ7s/pZ
YDDRop3fUquqmpYVxV4rvy+fdJbWZSQOwtZ7WIozTbtPS3X8WjJN3XqpU16mFvvroIyucm5cyj86
rsmsX2BMTnaneK10KK3R3EcEgb/a+ED2eEybQ6Ht0/FmcTeMOtxhWoTNoio1bhwYqts8ipyXXEf1
qOUCcAh/FsJKOEURC9GjJTfvEznVaLSX95pCZGnN/btPVQwdixhEhIQDkzaagzukGGmWuokBZZtb
d22FqNWsNC42PaPVPzVgcGJRif5PW+tLDXHQeg5xgCUh3/N+jjHWteugEj1UoAtAGIrPUqQoz1VY
TztPGrI9CyAKahFjeQIaUrtir1kM8V3XeS9BTF0Zf8RnxdqJXaJ6UxX3cmcl90ttBW0aDa3ms+y5
fjDrEuG3uGmsITlaYn2hNKDGKq1c742ZgKfNm3JWs+4De7gwoHJFrpwlrJfUvFNUYx1vuECi/1Nj
Lo/LsN2EGVa4Y1jYbhmUqNHLWO11FoCB0a6+ISs33Rp+Jh/H3nlux0S+FUUWbIVhawSRg9ReZNDf
jFBXym5eMCgecIcZoSoWspzeihdgGnPphhHWg2j/ogjFN7RLVeI+60vzl4MIiyzvkKjlYHm58+Sh
2akZS7Pu/3VA4E314/or6y+/H2TFeXesSzqgLs2Ksw4T9FybXXEWWU1WsZzOwtolnKBj1jwwQKzH
bGfS8rYG7mm7IkBJhIVaN4deme563sCNVWvdUR0G1WIxMpzuJOfXktP0Mb2x++4kswi399WUy5+/
6OLrLT7+RqikmzKtuNnvO4a+b+86OgxRQ08QUApNJ9q3xLauwzD4exqb4k4yUY1qTIOr2DFqxhWX
1vCijE54l6fE3bsxvNp1JJ0cGUHEUGN4PMxlNdF8xUkdt0OBxy3VOrfPaCsQe0vzZu/L6MluI82T
b9OZQhLm0cViEIGUg5ZtDJ+5+jaRS+2mlpH9ha3mdZjx9V9yuqYbHfLx1vQT4scFAj7EECxWcOPy
TmwkDCiXVNOoB8uHY6iO9uDCxK7uxsxgRSXwoMiEBUKRFtO5LeSt6q7x8cyBjISIdSdN22Coyie1
LrF59uTiRVK1yPV1vXrLDWaCDHSb2zgJAzdoMGaIgL0B/WhpyPqI5buNvCcLRwSTvK8jhkHbXleK
V6nATaGsf3iGN121RpcPNkIZeyBt9sae9PY2dqyn2IRAXA9FcchYItpmdewGfj7CmWQTp8qwl0NM
z0UZxlPDY+oNz0keycSksFktIeKGUgTWUG6q+p6xfeFHVrbD/qHdhbYUb0tJY7bphdGyCSpnP1id
dzN6eJ8bDv5cMirqZ7FJABCj15nmtz68v63cpgNKPIbzWrIUslHiKr1V/cx7jZT0gNCqD7ORLthz
gq2o5eusrHSwHTdajvmjrwz5qcvHfNmrQ9jBhSkaGD5wjipW7I3VD+UmVRPVtZQ0O/uI1Z/Rm/qT
WsvEjiifydlit6UCpQPDRHWxETXXA9eytYpIIa2fAUm0xl2rdl9HbTBZags5S16a/5kkCsWl2CHo
2mlGT4u8qCpSokwaG4i+L1COm4PqhMXZKYfuZDbFs+Y56n69/DAOBrca0aVqckCIg3TR1dniC/jC
uZ+B/toMBTcn42eumAXgjcDYOIYvuXQWzdxjNOeytlnkW/NRbSJJkWXpqQfqwDIvDoKVTAxb0APE
SftJjep/lPnUROKIGjdgUM6FMt7VRPSBl5a7Sg9aRNfa6GhFjOuiHOyHa0wZnAHTL2D+Yi2QLU9E
3Dpxi8VmqeQ1Ko9kSYtiUX+tyrzQPA4SrmFxl6XHesYpj4qRpkdxA3O61gZaJQ+gbwn6Ymo633Y0
IjJcrTKtvI7abR+2xAjm8vX2i4cpypZHtO5e96xlIrVuxHNZs5/qtaHMM28C0zvqyDLgYUE4nwe8
VpNEqxD5FlTRuFx0AvJzdInslKjSJB0YVq543azXLsr8trX/HCjy4s6stUXq0yGfsh/++Hqc0lVc
PHaEzFzj4TnSNXvaiRbQWGoyuR28/i2yGqxCNcaQ7MTjYrE7O68Pes2KsvWJrllJKgCkrQ9c7Pl8
nGM726yAMhX6ag6uRi5kQqxNjvwHm4oYHe05lerJFQX0RM2fpJ4CbcaZ5XnsWBYc8rNB332uCN/T
OOek2OA8W37MpyGS0G2DHKl4Puvt+vCaL8nl7maVuescb2epP0abwX7n89WeN9F8P7T5d/6W/VuZ
OELsEIetWVHGitifU8k9wWFZ6n93sXOzvKninRSbdu4IRMoSpB2RFy/y3+r8rQwpCR7LuufzL4g9
4rTLL4wp2MCqjFyQdqwCzX97fabiJRYP9lPZmhWpT4f9rey/nmo9/afDAscqWbLxu00495GhjOfk
n+Sc7+YWJPrMD3sKJtUJ2hbsGtOUpDhU5JeTiDO9Hz4Ct8DN7b1QpNSunA51mxzFyUsUQ7eTtpOQ
u1zeZ/Gaiq5r/Sh8Klvf5LXe38pyZWZuiKYoKq6nEWVrdj2NaNJrVqSWN34t/PRT62n+9kudoqIY
6L8kWoMa8/w1XXq/z0lx7IfC5Uv8uVRU+FBLJNdKQVh209KR96KP/fBbotbnszLyyk6d92PtNIwZ
FLZm47ljEb2LKBNZkfr/1hPHisNiPdlOkVofl251vfSlWxfX97+S4nmEoicXSR+oEwCeb+uNEJ8a
0bZbBecfrYP8Lvs+jVl0YQkBteYiOgmRT4EtzgDK9y6uxGmkbV7WrlWc66/d7fyhXl80UeVTvfUd
Ezsi35GIb4/y8pH/9B5/OtZLJVax5PNy8Wb2Yyzk/DQP3icX8RAU7XoCF+qU7HUWWkjjYv/vYO3D
8CAQAwxxIetGXLXlR7iKazuT4MZe3Iy15xfZT2WquIug18TgrA4CeSfe2UwkbeDRR53Vr4M06F9H
gO2TK0ZbuAhJ0P3mt15U95z2uQ9QVQ1r+8MYdLl68RzrTpH+DDUTMQBdnqkYgIrk0pjXJ11jyyt5
rXkUjQaxvmQrTdmIeOj7HRH/eHmUovBD/v0xgufTqmk4rY1paWPvY15xevGza2sVKVEm9v4tK8r+
dqpErXVkU7b6PLcXFyeqNnH+jw8aljlDuV26W61khoewgAOKlylc3I0b5FN+tfPoTvREIoVrxMds
HqTpzkyV376mlue4ZRUSZF559lDUPHohKw23XWmjvhMQg1GkCc2Erjx++KQxKubrtn4lxadxyKN4
cvs8h+RKHGED+uDHemNESmxqA/S/ljX7Wr1vI9j76zdaAsi8B6l4JypKg6Fs8e1lHgSdmlPPX+UE
VOGxhuqEIhdYY4wSwtB8LGsHKvlQHkSfM1UJQ5kcBvmu45aJ1ivebMdo+RhNpsk8v/W/SKjWYcFZ
pJu2ro2tqKLUaPsjg8gHeNnoFb/fDMpW3EmxYSyEdoZ1ElcpnszSVY0Y5KKaZz+JsjIKnQ1LLFfT
GH8GsGpOHPfpwSS9lBIT/yle8SQPdkrUNVyI48qDehavSeW0x7hliWiahgsDpZRVORX3zfw7X4x4
x3IjavLz416vTwL3vEPk4ht+SC+AO6RdjWXE5DbYUJwimeU6PMGSDVK2XwbH0XZGPZZnBnr6jgbw
j7j4D7O6ZWD9oXR51cRwe23ffW2XM1SClYX3Mdt6FxUrJjLSNEfxei23bJ5birYtTvKpD1reb1H4
6ZBCImwbFMgjMhcfMXvC8kYMTL1sn+uoQ+OORewQcyk6edhfm7S32/04FA96p7MOBEoU2v7R6NMH
AmcbBS2b1PduzCh206l5MNNrHjrWTvxqjKTnHHHcIJe+9wvm3bQgGsv8ciErtTGMAuM+9SjlNdOT
RD/pQaUtk9RlFruMLMSLKN7zdXDwqUwTswVRZ0l+2i+y/32AsRwjmgHh270c596hDvs9LDJrmS79
19GHqVXobmf1YeloNW5j8k/VBMZhbauZqbtghvqjKCKizvdE9ClLUpSKvEiJjelLVPJxsGD82O91
dUJ8Az8fvTZ2a8exDINF630fcqu5WZ3iasjxp2X1430dQjSTITL9TYu1N6yZ5MMLuPai4qVcxjPO
JEdH+hSWFw3XSYPhKFokAJgRqoHqIjThHRQl2YvXTzxxIm0btQvto2h6zdQtFcRvJyy6bbO8mpah
oriyT7/7t7KgdebQbHjTdHyZ3WIw5T0orvulO6v6bo925VVctjibWfv5IW3+LKeIM1pDLbOEFHxV
g0yZdpY0Ec1PDhM6yWL/hy+8uO7lQ7m8PeKrtrxO4h8aSh2epyez0rdNJeXHdeUj7TR1205Ktvkw
IJZVHDALXc+WZv2hCX5IiovX4yzf+o3WmpsaFbhjnlp8JMAc7JOIVii+8WL+W6usqUlEs/0i3MO7
bE5R91ROoXlIan2vZRZjU9GarDoJIN40SKc3371q9iApSxW1+XlmLd4I8cPYVE4EfgDjrc1PNKzP
TbTu28c097bY0x6nKpiZd/+uWn24g8sdnT/+IiXuogzQe1MPDf65792W3ubjNi9Dur33kQJopHOn
p2/09KwFobA2D4mMzAyPA4AC/CPphcUcdEmKgd6gBybhhvkcH5KTV7BIUHohRn7hUUfRcitqixYc
+CW3VuQbRORn1tsyxBG/96HTWd/6iuHeNh18dblJ4tbUQdhsi0xF3lrM6g0WEsYyPnWw5SZXj9Rh
rxLAFq+rljZPhh4BhFm+/T1LCHhTfP0w5BqBr+3iFvUv1pxH03UIBLPUq9bcDBNHsPkf/rlV7bdm
qlDIFWNQ0SzFbeaqzgHa+7OjgNMe1vvvKASSovl7t5YtY9lm/l+II6rLGkimlD8N9Lx3Cetspyy9
F01CtAbJGSde697tJ0hCR/xbQAPRI4lfNgcr3AUWSo8f3hqRXDa5sUnU0jqmc4thRc7ZlbjfnArk
i+cBrFTJB02BDDSMLLtjO68vc3/DSmFTBjKjsrmTE49DpNQKVUYE69970uWixL6l0SixPO1EUhSK
jXhqIqURy3a9X3aTWg9Fm2+JgH/BJUldJnV2qGfA1aSiBxSqe7hv9f+u2VltIx1qq2hVt0eKUtyZ
ZWQn+iO9BLh+FMlloVI8/CU52LV/NvTvjZf0p3Wuh+MBAzHdLDefJoFj4yHKOiWoaCrTE/zPdOcn
4yYxU2B3LCkF8m89eB4IeB7HgzE/R6R9ABGIdiK6reURW+BwN/Gl1eflBzEGnNdRk3mTzZsJEbxd
6Cevokhs9PLS4QZwEtWz4Oo4XHIyj4KH+Y00mwqzifRFnr51wc1Q3atQQLdRtu8K/b5rNJAtEmFV
ywIbUSuDq5jQXBgs+El51MGDI7sZbPSKxmMS6Nsx2Wo3UqXgnQma8F6zzfi+nTTthM7q1Z+duMIo
mw6eFP4EzGZuM6mTtk6JGrAPMInFfKsm1O7nz2inGm6jV3+yRUEwCy0izQ19YwsvPzlHrR0cNU2T
DqYXptBrCVTkk609tEVV8L0MCaDOWZx23kLVqPbqFG4wCfWu0/g8aXjlZeD+rmkC3El2Ugs3HsJv
nTRyQoB5zj6EsvgUj79rcNPXoivMq9HQVqSkaqFuhyg126HzWkNh3YK6lenhpM3iB1r6Hk1qhIcq
+VAxm/EGn+pLxuShlhFXUVEBCCVZB6dg3NnR5HCh29AZgt3UakfJr6Kvhf42aYF8wPbX3Ma99KjE
PhpxErwZrd5mWaG9mcGXDuZQPY+HcVDCKmAOamJrS+D/d92nB+Qv4Xp31W8NWznJjRSGtiAttwA+
py2SZr5bJlG5nca9EqvTWbaj17AdIDWlWCKh5y5vqijv96auRzedgnP17OmTSSbvam7eZb6/KUY6
x9a0EfM3ouagYI24TaJCw7jYz07ZpDxzPdp5AFZwdjxCj7x/udfBwEzFFiicBC/IcDBYq/g9QUYU
mz4BmFxOauea8xnEaSxR225+ThlMBSzbkxcn/zYUEHNGp7dewrp8NdQG/mgTpfdNP4CQDCb7zuzH
zNVDo96tH/hlGoUIfrydYD+4LeKqVltkd2i5ub3PTcD596LOj1SbBSt8K0i24rvd6p7jpqY2umbr
DHdJoHiuh1zk1p6zsiZfYScUQHzUk5TiBY/rIeGuUB13mPyobh1Dy4K60IImLpS9mqEhOWHbUB4y
J9kkdqvglxm3x7TokKAPh3jrt7G5taYKmqkcbnDw9e/WTQv36uxkKSA1nm6pEzNjfjpzzm5Hz1Cw
4UHLrZOqB4wg4PFVg4ZNmYt6d+iqjhFsGtt8cNosuhBd8TbAckFSSx18BKuOWdt+8Bolgt0xRMgh
3jU9aNtlM+ombrH5NUpUA6et8LXpEoyzm8LYlHZ6iq0YEwDfwhcVhxJg9VJwZxd+8zDpVfNQR9Wu
6xClEzktG5SbtNdOaVHFN/G8SSxk8avxOuXQeXRnAIvr/wIbkj1MU3yscms4D7Gy+2WgKQqgzD5F
aqddEMQvj4jtb4ahzF0owQEGzAbfICI3+9GmQdmIY2x1rxg2UjkZd0bVHUwrrU9VnwMq48N3Eal1
U3ghTCEt3pkt3qn9MGxsxCqvHrnGk/VtZRk5erz2c45ZEEiG5M4x8sqtbNR1jSl2jkop11skCKE2
Gql/DrTO9Qtb+hHnztnGeXREsqORG+8HAvcxEIQKzkw+NvohiqKDluewdI3W/ieKwyclx0NTmvwO
17qaoJ6F1kCPhQUCy4W8acoAKfFZBF/KCuOIBx+hKpT83CbPfIJ1IwKEYYFbpSn556T13SybvlaN
4m2SBHJB0CNdWupPulEVz/BhIaU7kFALHmPamv7O8jxtU7Tt187LcTNK4q9SFe1kcyiR4AhZFojb
kL/t3BRR+00P8xDFDA9nGY+2ZJrE3MPMPA0lwsI00fwUp2qNTZHzGKTN/diOzbGF5Of2WBzcwHJ7
LDuC0JLkbCLi/HemIkubtAUVC6t3lgWgn2bVRHYNjGCbWLLc2KQ41Ah8VjBym1+NkroKEz7YacDF
Is8+NPM4oEZKmNDCTJEABHG0SyhwDniX/2HuvJobx9I0/Vcq8npRAxz4jamJGICgEylDilIqbxBK
SQnvPX79PqCqu7KqO7p39mojMhGCIUGCwDmfeQ2qeJh5ai2WkImsrsogdOwYyU+lMyENLTcjONDO
EYj2ukDvbWeuglMlumljZ23tGAVYFoEXbpKbOk1xLp+SZxcw9RnS8jjf6as2S1pcocYHSq2jZhrH
RvNRKmwg9KCpHTlC6KOra4DPmuxoqnH5FErtmwKd7cZnXbsQ/vJZ8eCr+LqVz2BWtxLas400gBKH
KxWIwPeS3KEt4OSSpntXL+hZ/ZtHdA9TsRMjCgp14/aJRhaYlKtu6CmYZgVDdlKYbidB+5YgBPRp
JRxNVvR7JTCebVvT91JT6fe4jf/o5bhZm4aGr2HiqlWkbeuMakIcvQ8oMmOPkT0b1VBv9ek+0yxl
reFA4tL+4jEF8ezAOFL3pZiF28r3aVm2LsOhdUg75XvUT6hBdDHgNb9JvaIu4osx++QbtP+pYyg0
xBS1PCgG/tWpYu2AsVKzUKdgb8LGOsiKVGEhj9Kx0kNXmqG1ZJSFhHKaFjmbrqtvx6JSTvkY1Hug
uT8SBCIK3R2hX206Q7pVsteqNuQLwrrTLsyKamUo0rBJFIqPetsbR3NZ5Fr3UHfVTeGHYtfUIayO
RExg+uTvZRmY0HgU1etymu2IdjpyndAoByR3ozfIQOhSDHSzjtwKz3s3VRFqVYvcdnmWYeTqxmuo
G98LP0jXiZ0rnq1Yw1qN2+1slIWr91oIF28YAXu01crKRnuX1eWmqYnKakh8ZGJbCVn3A8Gq78Zi
uk+NscURO+nwC1dsT45RSIFm3R5MnsRtJRmXtq+qByOUKAuNYpVCs/GkAXevuRXPCeatzGwT2EkN
pJtaJ43HfVDvh9ZItkGueoLKqBTowrNTcS7Gfr4RmEI5qT7KD2lAn9UvxCGvMXjQZ2ngDsP0Li2H
cG+Kd+SIpdtWT33yRhntjUQemQX6Z2izcHojaw+0HA+Evy9iq5xrQk82TjaaSbwPpPL5MY+e/GHq
HbWJ5XXmB+pBn3BlbaYhc63kKIeNfT/3D6UGJreB5gC4lqoNphOrvuIXmke1WxNSpPnUImiv4pGG
t/Aa6hU9Ox3XqT60zhaxayFREI0a5GWEekl7DNu7frB2i+3lCjyBxE2c7gpVvpVqs16llVQ6Ok45
/DrBNpLdseaxmzFAWymleqPLoe4B63Hh92P7WZvRpqDr1TXFCDVB+THYg7ZOu07aYw41rZTIQkq0
WYbZWGROZn8DIOE2Wk6nBL/7VdbjHyxXjIhjUe/wCoHdhEcX0dE2wUnMTfXirDTxtMqozJp29T1W
NGSEIKk4dtkfJfzCatWHK2xUz6km04TO00NdNtYRyzsLZ6ukXYcN2jj4dgGnlIcS3JNXBcDcpiA7
WmMNwbrWhnI/DepFr8OeT6KNUP2N8nYGY7wLJxMIvZ41Z0Ux6nNC3CtnIr67buqJ15Dnxv74urMv
k+Hk64j8hD1KDXYsuUFjjZSoeKWeTfNRUuqTNnb1GeyT6tlTQERlQ9IIlDxZF6WEpwk2FNXY+TtG
NE4MUn7B40s33TDKt03sA+q3KuSp+PlW14Ov21RlZYyqDRgUFhpCyQ9qK9U7Sy/p+rYpl1xvWgQ4
qjhctUH9fTRy9LVHO7s1qt6UnVEOsMIo4tNP265/mmk679Ww2F/Xri/jIcejyZgO2GrRuuiHfgPR
QT4ZcjuezNX17+tCDxp0dAdKd39sqxTjaxf48cEGw3WqInlEfnS4/HHA0LfBKq0R4Ppjm9Gt37FK
Bzzeg4G3ZNnfCzv5QIghOAGECk4drtjrBD726o9tal1BXmsA7uUijUCC1dZm8K3m9vqKuVDnW2Kt
zXXtumibgaryJDTuVys4GZa1EmYe3fc1chzCUJOdgONyKvxUPXbGdHdduy4aHW3bCtbB9roq5/F0
O858yOV4Iarg3HaQFnBgNjfXbbAJujsoDBui+OUIDpsqnJTg4BafR1RKVt83Gg5mn+/BEQCwu5U2
4PV93ZbmUrXKM8n3qu5HKXXmCUKoebK7fvSsLGowe8dvBkT+iL+OFD5cD4kylHlzJmxXbgUYc/C3
hyYnzDVAup1EM9DMwf/MuR78uRiGRUQ897dlAOe66NTzIPBbJgjoXXNZHc0sOpfxRh4M9ZwQz5zl
uQ5crDC63fWAgSRqF88S5t3L8ddDUE9JfJuENxi1XWaI6CSVdr5XJuQP0qSOTvGyKBdoaa1lBZUq
Vq8LKyRDrYBV7qmIlQm2MkhpQLjvZa1wARRqjyXmLW6mCiLGOlcfCeYGT1dwAL3u5QLZ24Va7xb2
rD4GiVEci7F8ux6LxdF48qvwc18yvMtclmkOKyy9jeSQt/GPBMUGCNJ1uK99s7mjxSXOYxxmXgiR
NcX4xI2nsjs3+pDcSSYJ/7J2XdjF4prpl8PnNj/QVAis5B6+wI/MWhatKNZwv+P7z1dhjuQxQE/e
daeMLe99hc/7H2/Z2bnhgCdVdtdtuHpN+3BR97++4LrN7yH4hzC4Po+waA/k2FR619VRi8qH0Yft
tnzKHOvMu0yKtqKzY9dAPm/XKZp8Llsg8bJKYlZbiXKm5KWcR5t7q1fbh+smIzIwWp+NbHN9gT8a
/aFXx+8ERcr5uimN7aNW8mBc1yxhGgCYpN67rkYGF0uueq8q4m0lauVoa81w0oYRpY9SvDA5Dqfr
YrZinGH0VlkmzN+3lbblzoUS3X8eMRUWfQVw9iq9gE1sIkAXdlhUK4offqj98aqYUkzyd4jZ6hMX
wFpJWp7capWOxF+oKBto2O2D1OIyV7TC/jZV4U6b5/IHztX7MZei42DHb/6ixWwTZh/MZWFUpu9U
sIrvVJW+SVUVzbkr45eplLhsgTpzl+dIcVTGSrKjcJVDTb5NnGuJIKxR8RiVrFrLklY7mp5JW6t2
81HcVr2CmFwd2Vvz3HWZZ0vfwClqd9gt1jRoIZqPhlI8NZq949kM1qYvVY6JsEOfKyfTQqCifWtS
LJ0GVLoQhzYpf4TWQ94j/qLZaok0dGBv5ee8ATgcyKsJ0+QzX31dK0Z0XzA+zok4AfCcVpBvbVJH
ezzqc6V4yaSjFDLHrhWqybc+GYz1UMeUG4qc9qtuergqK5g4UnNtx1C7UeGKqnX0MXRC3gel+WY1
yc1c2JEn5hkGjajS58DYyJYgtsMsq6AK7NpxJT/JqSmtwzgy6flmyV0bSe8wHlGTqSKU/kwwluEb
z4Z4KvzxXuuqi6Zk02PRpBJeitX3cszkXbKYQJBP4rKJi+ROMVsky5BGIxjthBMnSXyfQxkDsy37
r/aw9w0DqYc+zT4XCsbBlTSiKxaVs3MNp1O1zrHHoF0YjfPjoKFraGL+mox5fIvnTkyEaOSe0irN
eovIaPRuIu7hymVk3OWIZCwNYIOwrXxXp3B8aibzlOh68K5k8VOuW9hLZeh/QS2h86BV4Y1Sjf7e
7Ot0W2tjeYtUe0EHBRlO4tDgrGR67kYAgF9sU7qYfTn/UBCeMRfno9xPaTujTYC7++QMcZlerGrS
VnMUNluUBBRHJzXAkLVq6j3Sg4RmgYwpSVLiKRj6/X3Xd+1j6xvt47RQxIysP13XUpGTkobyfHNd
HYVSeqUou/V1dcA8bJfCEHC6Nu8eE2OZ0OCP/vFuVS6tE2Hq99fjlcg0sKjVS7T6OJWuJdk6HOLR
u67a8Edv8Ncgd1z2hjVTv65PaBexdl3gM3ZraQMltGUTx7dwBBCov64a7QAlD0z76rqKFc58CKjg
//5uZqYtM9h13/Xz6aX5PBu5OF4/uz8Y8aqn+f55xJTVZOH2RJViOVXBfHGb6vnlutb2U7AKtSR1
gskP73qc1e4ALSROFrc5VQe2XRdx7ysrZQqAfNSGtJpg0+NrKAd3mAOjuY+C6p0kS/nerLT7v2y/
roYwUfV+ng59S5HAuW4L+pZIBWD7+vr6gd4PGHs79rq+sm+nsZI39UjdsVFNbujrxusCbzmnl3mw
/9hEgdC+LQDUu+0Ym59vcN173aFCjN+laf8VV/pbuS57EitRqHTQQ+O2DafHyZLn3U/bJjhKazJa
BAeWQ3JRG7dKE/ISE3CDSdx9+FwlO8GpKBvC7TL90ARqdBdYR0X2tbxGbYr+lnr+deW6QPyHnUiS
YDA3tTRcruvXXWKaspsIRpLIhHGrLYvPtwJcnDmDUMzNdWOHPh/89KZfx1U636J0K/aw1bA4Ze26
SdRiG/T6fD+G0w6KZYXOzqBdoOwTB3Xy5xp2fhuiPv+hDW3tkujxupqN4nQ9slYyb07H+XMtmqpV
E83251oJEhe3quJ8PRIncKee6+kc+aV+6QSJo9bZn/vS+l34JKezrVs3yAGVlzJT1mY4Kg/pYBUX
CS52l8TN3XUfEqRolOGdfazTMltrCe0GzapPBV6/ve5EApyialhgO6WkoQ1AgzoNzFXUl+d4xtWu
CWf1BKadjCGWl9LnVG+Rqshd9P65/7n1UpK7reipq0y9EjiqhdGRWhbVzu4mpkBVNu5hICkHfWyO
6sKfTiYr2A8j2p3XVaUoBLIyBsGaDswjxlxwRKjGRVnRWoVARzcJMmYbafpWx3X0FhD/ueiUNfc2
yoIOfP4EEUKz3PAAPVkNmoKFFOdeqcydm2cLuSXPb0r44qgtoQ0Snyul09+4P3YkVfql16gpBPBj
wzSRngH4w/PDq3Qeuzyipjw58a0lLC1wehwia0vIH4kkHW1frd8yO/5aXWXIJnyzmgy7Pgqr6hZj
rDfMS056ICJUh6sEjICS3AWqrx7tkht72RQvi+tflhyrG4ggsePD9EJVyT/D4HKksbE3uFnPj2PR
3vd2VbzG9BJhxGSKoyKu5Jqp1KKmp7QHIWpzNasmosVmNYEalCKq8/Wzadh3mb8xsqQGEcMiwlQK
btKqyCUJ0y01d8M+O6cTZJeixH481bp1p1illzH2uUE/DFs5D0y3NGKBcEhRr+sR09oh98NL3ifK
1hDQ942pTzDLqDZp1kWeoe7KcqgfEZZijukQrURi9eG61tr+UyeN7a1hGullipCFgo0EYXtZTaSw
czVlnHbjRAWyDRg9h1R+9pNe3eRz1l0EYh5eoxo62MjBOCdI6lLsWDLmGox6/5BFIn0UYxBtArNP
PSNt1l9++Y//+s+38X8HHwXarFNQ5L/k3YINytvmty+q9uWX8nPz7v23LzpRvAYT1VQxlzQV2RTL
/rfXU5QHHK38L/rMcC3iMNp25vScysb+KmVazbLFFRSj7zC5FJjmLutjEOaH5RgRFS+BPjOvlZXy
EDDwr4pslj//um4rtMwHRsHeEL89fklcR6/HIVaIJjBc50+1nWnR2CnRvyU107PtVV/nuiB4IOjI
mtP1iMYynOsX/48/ffPmeiXeinJizoNB++fV/9p8FLev2Ufzn8ur/n7UXw5anf/78ZcfRf3L8bx+
/OuRf3ohb//76Vev7eufVtCnitrpofuop9MHD3j7t59oOfL/ducvH9d3eZzKj9++vFFbb5d3C6Ii
//L7ruUnVWxDsX66CZYz/L57+bK/fbktAEn9cnx9+3gv8uj1n7z247Vpf/si1F9l8kVU9DRVGNwd
9pdfho/rHvlXzdAM0zYRs1ZM3eR8wIva8LcvmvhVNXlCIOajd6LbKrsamLHLLvlXy5AVKB2mZsi2
aupf/nYVfr9RP3+ff37jKsLirX66dU2hWLamGOhQqET0fD7jz7dup8RqLzQ/dWsbFygjmOhCtoZj
WmAuMgfLw/sOtWfkaO5lzbrRS6R2JWsDdA6kXNxQG7L3eqFTo28HEpaiu+uk8JuOoEYfX+CZfO1N
JppBkvZm4N+2o7k28XObGGuiWgNTQMXHmqsDzMoWGAUUy8HJp/BGZ3hKMwqsSZgeh9neErL5cJtg
r/Y0DGQgNTxqlpPSn/Tlot2htPYKsfdxiEXiyb5SrIWO02UgKKdKc/bUjiDLdLml3RTLwqV1cfEN
+1VdLNaNMNHoi6jbEm1bRyq7iHHefkRFzw0n5U2uyqOsix+lDRgjjAnOx0NUUFGt/ZOvmq2jzUUG
PLqKUK9BKymcJt6lSwFiRkAbMo0MGvfjMgMmAiXbwWyOwPzcjQiA2KP/EjE7Y2M4VE4ZzQ/M6UM5
EIGEduDMb0EQI8FroACD2KEhA7YYYbLLtaSspGpLEPWkpmbronaGTVK6qtv4IYcN6AS1dc+8GTjg
BW5MyKFJOx/zqL+PpQJYNoAgbEVBjmoFjlo5+k2q2n0zzP5VxsIIg3t01YsO5QKroNWXHnyteoxp
D7Q9s5P0TWntJ6zX3DBlEUXPdVl/r6LgIIfDHuu2UybBALWGHNriatLno7LAUsc6uOubDjFeVDhD
bObi9IdW6jeDGt72ihlsLQu7Z1W2H/VK0I8y3nS/f4IXSPapMQ1K442s0EG2ZY3WY0B5l19T1hrg
DkjhadoTurcPiNE+tIMIHX3SYkdGst+o6HI1xkqxgsyx6xyp2HrRzWMuoWR+Nsx0B9gUidlmk43D
fRTyE/mlfOhkei7l2KLGjGx0Ekf0ClWakiE6dJnh+IN1lvNoO+ArsCSJc9I5CBqm7kCNMBvG+IYC
QuAIuT+jFLjJIuVbriaGWzaUpujPqEwXq8k+K7Mo0DSZRifKejAolN0RFUSaXnmuhIY6dXccVAMP
1GyTZPBgI8WTq/yQpMRb/UsTqAgZGsGrFKq7uRDxKhbW9zxXLpkZwFofDcTy+kc9iHJnkoe93veb
OjCoobbcShhYQGEjSMnzuyakYm+gQcc8zCXqc6iwGkgFFMyjprwvbN1Ng+Fy3au3dAFQtPVEY6eu
OmAv6qvqphuzPd2r0O1y+X0J8rAauEGgbnKo1+xL2UKvKv0+mM2LbPU/LG36HvH4q5FYJTYNyGEw
6x08k9zAdIME7x7RHtzhrfGOIhgWEjE1FF1Cppv839ThaPYGX4KUHoXihKdN7gEC6yl6cJOXwbtF
cMoT+vCgmc1RV8O1Ioc3IcyKUste9T5qnKcCSrYbiuQwIhYxB8GR0HK3dPbGZlgpvvI0ad3gqGPp
EtTi9dOHoUPesOieR9KqCIDNdqgzDiqC/PiKyZzcAnjaUQ/N5uXpLikkLDUXRP8Cr06l2B2DhvIM
OYpt2442Bisrznb1ZG5sX+sxBwWz0xWUumydYFMfLqUeLrgjAlEUC2j41CdqVoZTy1PhYJVepOHs
9J38lARWv6XFtR9b5MHt+bbpROHNcdohQ2Hug6m8WJTt/Cj9IYCogicYJoDlo0d5Fe8T4FAhavVO
if2sOWv72Ih/aNQ0GKCrQ4cghNNmsPdB3LpKokhujXZr20wfxTwIL1brEwAMUd1mhN50g9DmLYr4
DughIXmfW6spB7He5PmmL+VNMieWa6jBMznKt1kr6RTbTbOaB32TqOh0j4EvueVLl8l8zOol982P
MUfPpT5LY5rzofvXoBElNxVVrra4Qyz7NrfAoTFY3fS07Rx/jD9a3Ue5sSwXUmTpSCoPmBLJT3Gs
3Mwzgr0m5Uwq3PbDVFXAK2ohvNEANzoKJ22sngFZ/j5p3/w4QHJdpjTUSvGN1vXSzsI6sOnRvZG4
uo6auW3XxI4xNC1NauAyqDMi0SB/0IwlGE7P5ty/T1a0ExO183qImSaxUXRbvotiMrZYonnKZkNZ
662Gk9t4wehiBI46FWgsypM7Rycb+Q+3RFw/t2v+D3sUM3rcWrjfqYFPfla7fYfkAD/Zo6VTO2BY
eFGqB5kZwC3taAAm8DXOVKbQjNia4rIjYh9TALU8W/RMsWaV942OOGfZYZJtm8A71e+EYDmNI1j2
jeFf0iqR0KD0b/MqOagWd0xj6B506ENNq9tq5VcpqN66cK/J0YdZ3bWq+hWpZ+QNEg+JFFrvWvVN
0ckrbT17NrvhEU77TWO8tPr8VJfZC5oG6JGlkc/jh7QFaOxEKh9LP30XNkwfxE5J60StOxm6YbOo
D3EyebRCDhJFOydomUCHviTJyC9mIAbGeq4IKqVPuK1v+yZhRjObd+AdpWvgJaOrMiYcjJnAH1y9
NiwnIOeggpWjaAraeKZOSAECVeJUMjwcqV/DZr5A9C0dUbSPBspwvoL8w6hpt2XQJGtLtVK3T7Vj
N1GmwA8jXMVN6w6VcpPOGUL8WYvoom+9C+puFmKlUYqSlwKKRiB82ajCtexFrjZFSZlGausACqLr
j94Go92d2cSjQzeu4PKN31pDvlGWyIVGsYj5taTw4LfqsZfugtl+CAo8EBSdO4yGzxMOlx90q2PX
trITkp2I32ubMXiiL7eNG/1JRQUFeCDMcGKloAWe45Zm+JhpiC/VIRL4UvPga9olfi4sH7XWEtTK
YNSGQ+V/o8nm3hoFxTJLRlgV4QUA2O2dKgAGjhSOzYjYcgLD5oSjDfGsPtLGetYSlOPNJId3L2cu
YtI3Q9PtF59v1DR2NmVtSyl2gfh6DcoyUNVN6MUAMV0/l0nsMlDn5qGg5pGp/WmU6ZMYWrj28/Gt
sdJzJZdfxyp5t6InHWXcrIvRN0ODvB/DkUZ1jfLf0lqPIrQvdawCGtvB1sexjfQHWrHMwjR4GfMt
d6zQEgTx4ztdoOhOLqqDKapT1aFanFGXQUa+Z5Styh1R3ld8dO+KjqZbl9cDkNGoZmxgLgvOURfc
0+s8pmVqO1Q8R5LoFar0spNb2oukxXdKG/xg5nOwvcAqRZTfke16HKbybgkTs8hAP9wg5WfsGXWb
0aMqVkZUgQySxu9xwUROruAk2SQ7fD9vSseLHAJnrE0pdepoBrGsKd4cGu9tlD332rzXWibmIpw/
LJrujhEHXh5a34S6phjqj8VJqglxywxgkW9ijlF0+mnutZ1UhvR2UsDFfhk/4zCxV+BSAZXbCKhM
TQLUVJqrj3GSQFwbA/VeAxxYqgWHYlAZxGYcO2ViX/ClAsBe4KeepfovUpxFXoQQqduHsrnVmuJO
qO+KOdQumty2l872xlQU7oGe/BbbkI5ozgzmcNVIKrV/XSUeyJXOCZpKW5dbdI1Br+JukCx1EcSC
AK1Q/5xiX+xqExn8BqRQNUw6hj/j7AVD8hiMI6UnX1DM9SFyBIzs9lieJgElBBRoDU5nepfGhGZR
Ot4as7zJY2veFr51tAm5V7mJyTAKC1uMxTvPaONLEPofJgIpYg5KVy1Dnl3lJZu50xK0i/OxYyIl
QnETO96OZWC7M6Vmo4TzRD6ZrLCQwea43CK2OO5smyAQ6xZJeKp4kMOid9FUvOsHLdtaSNq4ikIY
QrEAPzQirzHmJOWMg0if0biYinfDbJAB17NVjcASYQymOIA655Xtp8hImt1WSShJSEi/qIzD+iTt
exUorVzgo76Ep109tbi6Hkd/CYDoLcG+Kl1ptEIPUa0ByooABkTgdWniHDkB/T7uQfKZaUWNfzNS
I9sMs/LedDkcqhlngW4qdgUaVJPRPSQ82BOMCNOCvGvq4QA9SX/R1ZkRqeaZbUMaexrdiKCDfxrP
4iJmZgKpG2iV0B7XyG/oEEA/5XHrtK9z4T/kJuKTINecqBaeBl42TOtvbVRlK24rgo7mXAzFmeIz
oCp6wnT4UGEFgSRh/OQyWdbL14IxACIskbrOg3eIo4sstzQi+LyWTsRvKTb4n6TUwa9NkhtK0+ih
gs64GQctSuZMCHbvVFNkkqEaB3WxIeoyxS0iud9ajJqJoh2HNH/yu3Q9mt2NnktYOQ01vk/2UnNF
mmpg5O6lgtRBlS5qNNYucLfa1YAWc1OHqeGhRfoVcR7Ds3uQSILaBmKsjafN2sdc9ekWHUPYCC0C
tWB7op2c0HAYvG72zSNNFEzW9bHc0Qn37AintUo25x0iN5B1FFzYi96+Sy2g3i1i9FSvKYvT+YsS
BesezfDAvju53Q3eOKPNXrR15/h5dMmNr+WU2yCxF2lEDTXzSKVtRdKUg+W6qazNYkIdEsJvkJE1
nLIF95pkvbIqLflhjEl+Gwx23QqrC1PpDw1o6uSiDAVK103NvRt28cbKSVUwVoEntSygldPeVOKQ
zpjwQBDAfGmnkDm562hrD19VCtE7gEDpocyfqwDzFdqI5EFguNyhZWqjdFtQ6BxnugziiOOY8Q2J
nl7wRJVLFTfd9RNZdt4fhNqmT406fOenrTdqMJbrPACRDmT5iGmFubKDDqaeb6xpDWzxaMLQeLYR
fmmm6SHowOqRFoN7H5iA4urdrx4EdfmLGKrbOJrsg9nqH2EHFFYSUICkSxLEj9gCDDy9vur2wKxV
SfqoquYR93YCn6SiCNBVw6qLeOgGlXRKlitPS1yUOjon7QjpOpHLThk8NwYAKb2LAreuutM4YdrR
65c4Vb6qtCRaOUP5PQIuWwUPTZW9q7QnF1MU9PkPraofx7h56HybuipVYaGO3Ro/5jNV7Qto2zWl
sG0ik9OqWHJpYJH0UkibwJLWeSu1lJ8X1erpoW6tDMugTPd4olaNahMk9mVK3bm8D0LjxSqREpcy
afQmzTzlFfXOkk6DG6fQvS3CpLqrEVSq03Xsg/SUmMYjnOgcNcaRQB7F1zFk/A7UKl/a0K9WMqj7
/EFMI+g5Wf0h6QWUA2q2pLEm0FaTyvbSog/S1AsL7O9atV/3Zn2ryhPGIvpdRCJYCRXJsXWAXrer
6sWLZpbM8iAD14MVfE/aXVrRrVGF/dYm2TdhdrftpL1NUvWCAF3iaHn3I5BoOZaXhJzZqdXXcJA2
udhgAMZcgyGti54zXfdlNLSNfAfY72NQ0gbkkBfn0V3RM/JbqC9nEi3nuHiEZXLAaPu9J8Wx7bFx
7RpTklGOXoK5x20PMGAMTswKcvQgKAwQDUwUpEhU+gLkZVQQ+atwIpUYJ2nJX0vdnZ7330gHCUaH
BKMngmJJ8qAU6GFobhdMZtb6MUWekAISdhaB0p7HVD7HmhI7VTdQR7RMIG7RvDIrvIMU0GV+ayOp
rsEpKWKk2n3fvOgLqlEMh3q23sPe025TSV2FNGfIu+hLgh+yHVNDp7kKI7HOkH0tIkqTRmFqOx9A
qR+n+j6TtYMoMs0zuP5u2U7vfSLNN3KWe1bX1/sksB+jWX4G2u00uaGuqDiBscHQJzDqH7Mw7zWs
qhUfpR47YczGu6h0w45WkeLHYHA7v1u1Jq0enUwKSBG5NGSGaSXprcemNjTfCnwZLPI9n0KmE8aU
nKKhPNVEfxDYH7qsgUCQ949A7b8pDTSiAqFk11c7wj9ZgwZ7TpqqPCVxsstra17NrTruE5vxZ9Jr
fWNipdChe2/OdunhuPQEVNbDoRkcrWVsFtsDF3CT5Ohj9pBak742e/Hm0y12EdJ9jMLxWw8Req20
qFQ2o197ozl+BcDaef/zNsBjkfHvr6X9P7UEjtEblbXiR/vXo/4/bACIpYfz9x7QP5T/L3nUfrz/
8t/16/dfPPSOXtuP5ucewPXlnx0A3fgVx3OhGJZu2grwcirsnx0AXflVs03LtGXBAbKqiL93AITx
q7CEqlmGKixF6H+v/wvxq7FQDS3Ntk1dt3T7f1T/541+rv5zTkumdSXLJhVsxTKUP1f/A5SCex1G
yWraA5A/lOvK9e/Tm9RJHu29cJIVAczLTxfq9x7Ez82yP/fKzH84JV/6515ZEfdDnVeZvlKyFLc9
OBNKdvzXp1DUf/O1lv0/9eOEEVR6kOWIPniTZ7iRl7nxM6Bol+LptrpRdv/6fP/uK/2l/VePU6dl
yaDDcIy2gC2/RdL8+P9wCk1XATDTZsQ/7s/fCFMKxPxxbFxFWoHofQ/iYf5s5v2pl/fzD/PPr9pP
51hulp+uGkxAo2hbzgHo2iVPXlUPgZe4o0tUcS+28eZffyU6X/947/10ur90nirT1v08pRhNK3jb
bJINOgLrevPvTqPI//Q8lqnDbzN1Vf3LPQ5wwE/HnPPADfbqe2UL8WDf7bJzt/3XX0j5Z0+TafDQ
yrom64r1lwsYzJLV56MN19QIzkMFpF1SgAoooUIOrkFW6X0yrxzpF9VP3ufBdgV6J/TR4L8UpdWC
2YtVt+yay7/+YP9wf/4f0q5ruW5e5z6RZiSRarcqu7mXOHZuNHESq/eup/8XnfN9lmkd8fz2ZCbJ
1YYAgiAIAmthayO+qPAeXVctxXi/sB1wdUbCdrk8Gig34hiilWALvL4Tvj2BY1tDBsWzKQIaYops
sXfGhfOgSdLMZuSRbn4+ePOx2vcH/7x47Fx9l7iZi+EpT7kiIqksWHyQSgileLnES6nB1n4hVW8r
Sc3zV5fNjxhZdwsnceiduit2uNUKnvkV5ikfpFFEMKJjPovInB1N1SJobgCZcHwczxXViXdohHFn
j1jO/+C33MvsX4supHEWHdnpIDWv0pBausFNex15hRM5aGc+oaiAK6yN7n8PTMeDs+0wHz2ZrSYl
BrV0JsbkAqjVZcYMDsK/AXSG9PYA8hYXeNkQabngJ3dikUz2mx+t+yaTC3HALaRjn2CfKlfzLjoo
B99tbbIHtoQTe7nji+StrqYJ6F8QpBho2uB2aySnda/PA8XZR3blLoNVrX3tYHbE7UShlcWyD7rh
zEYngCpb+PPeT3syZ+jHhT3T83aHpiWbnFcO2gbt8DuKKTawbL6Ve1Ogobq2OzQEI8D5sDj7+va/
2B3ZoILnSGFSj9lZ+RjuO290My/eRWfxY45HOxd0E6gVucbDeCHvcg8j14Ig//FQgSctv4GdAotv
0DAoj/wfdbbBAaGPg0lEsPdgYdGZ7kzH9IchCAlrsW4hj7c0agZjgrZVza0xxJ92lxaAvQWbY92s
BqVUt9CkwXf7JEk+oOVJxQSkqzwau/kgX9eedkLVfJ8KF5H3HGxC5GWaKetIHlVd5qIAASUQKF47
HMZT5PlaiOGwS/Q12SEeCAR68RuQEhPEuagTK4qmEqSr75cK3SqkH/uCuJODVycXLD2dm+0jBzvQ
I50buKItyH5wuSteBRqqKRuKio4w3pBgVBtp3w+qG+Fto5HMIwYNS+3ewhhsU1aiZePzAF4at9+r
0kr9NsRYWb9Lr7u9eSR7a4/i16E6bBuS/dBHtXT0hKF2IWsm85+Fy7cJ+KwoiQgKDPkAaBB1rybT
NebInrblfNhbfzV6E8QWdCEI+CIqniZQsUZd/XzyQic5YUv/zaNuJFcUofkD6VUcGpnQmQTHpzon
LovaKOwytBbXwFQPTYpKFUOTUfaRj2xx1NAFS4SRk99svFDuVAinCA0vdaDizM1uqxOLmRhsvG+d
1AuEGip89OClcT4CKk1ck2OoOJ3M/eySQ7iznNZuPcWBp9ihF4quKiL9uCw4SLW4MCu0EZig0gYx
4JA9KCiYXhmA9neUMMalbOrNXQighHOMuBZ2IZVoggXM+0NdTfKNwKX4Q5E3AB8D6kIHZxcMQPfm
qUH+D/wh3Juq6/QkitQfIxvCzcKduMiGggQKITm6P6JwPpX6vgkfqrh0ulkVBTaRjbkzyOgA/yCX
UIrdALpL4JF47NSdzukhEvsQ+7UP2/9NLz4njQFA0IP9E9MEO7rvz6nT7at9tscjleeABmEnIx2W
D9bRFZ33AoMabG0X4QCN3CHSyV51w7B0ahS0zKw4a/FeoGL4bdtPVkPcQkdm8YUoNPZQjCUhcjeh
9DiM6nk1NfdpV15ti/mQh3LuaHAhp+knDJPLsOUZMyWeA/b+0TMuRg+zpU7opftOoJjIhly4QZfe
P/6vn8W+sU/6mz5AniLdbmu25iQqxuOIifKOqhNu26O6E5bo62b7LDh0uCyRPd1h/kVwFLES0gdn
XMrh9nNM0LBI2aGHYLKjTuqaPiq9Xg0/zHYW/t+IJK5ZcCmR29ZZiEklqaFMYn0+/0Kts7rM3dg1
LoMjOitbVJhs9TzaGe62RdW10IUcgqCnlhAwl3O+Ug8zVccctHp0L0teQkYHlRRHzxMXs1X32i46
gVHOTY2zbqqfh+SbDm5rv75Rulu8ee2inWg7frguMufFnRsJsG4qlJqcL5m+OmeAu2BH1/SQedk+
ONdQVFPPAvEFY3WdF7K4g0siOpoP2cx84yk73Wku0DzksAtN7uUX5Hrb1OteRdDQIbNyAvz3/fZv
gGsKytwGQ0Z3vRsdALHoykfpYvYArOOa3rY05jB8PFU1TTVk3J9w6ebuTmj2BSFDhBigK/fhCOgZ
GjoRCilpcA32ggPgVvbbAlf35kIgF0cVIH34YBcAbsTRP0UnoH7sdRSmqrNtMepa+osJNhNFXop7
IV981dKKjHNvKa5xxapt4RGtcKCL8AAt40SjXZ6RfXOO9rLXu9J8Uo/Kqb7MdpgEj21xOW59UVEC
tiiScVDIcqFCCS1g1YT4nPIRMMwISr47PJl3dNfuLbcQhYlVh7V0TWaVBtQYuDAB8ul5JgPamBtv
wEOfMx9jF8+nrgzycOTkonsoWcv+cVlDL72ioULFB9zRiPNED4GEUCVNtzMLgt6qFkU8AHr0w7eR
5EqJxzLM4Mv5YOykXK5ug0HOdkNPAXXS4Ym47Sp6pulVYwO0t/IaxrgIDHz0jWWy+k0rZt+eJLTL
AAehwog4nlWBMqe4PZB0DqMChl3FSgqgBnSJC8Qs+kd6bS3UjUqztx3rQy3uNfAsdOVW0gBeWdID
DNLtTuZNfaxuy3Nc51zc+/flywTq5n21S64agT+v5QRERuhlzsyW9X1QKIATJ6OvG9cDQMX5xR16
EA9q/hm/WUrhcjma12kr52hxbLFTJDt354OJcoKxN3flRSiIBKs3rIU0lYs98FFDRjsv4KFfS+Jo
G3fHg+Vp+/hQ7sVh/PX3+FiHyTcADCi4OGr8FasJNIDcWIh1SjPkaEwhPeB6MJCHziAfg/5lhofg
trGuA5qOvwA/lO3TGbNQUxiXu6nRzB/93Mp7Xc1RQcNTORhRhyRER0oI0uYoO81afFLKcEgFHrd2
5i8/mzvpAIOZmjMmRlxMYURNf6mNuQvCPlfyA8F9if3SBwOpsoYCu6yoMuUWpI0tdGIB0gDNc51n
yKgmmTvB7hGJ4ML/RAERDvo7NHZfyKld7gLPd3XUeY09+nZcwMqIrwwikSxYLtJpOktWkKcFO721
x/mcegggjuXpd9157vXfIleULK0LJBgjwisirMilC5WBYfyuYEdPW+3UHlW5QnBqr0swqKpZCO6G
xWVj1DBAOCiZQJ6pABQ93Pv+t+11Ws33CCqb/0hgX7Aw2qQB+X0uISE+mieAhTuT1zg1vP2A6xbK
5PFDfZamducqHkGHzFE9Ex0qLKJ9dMa3L+CsCFC6NJlnfIGV3mTBE/DmnWYEq5SFbqOnLFEEu2z1
hF5qzKVdUqKCYbKDvByz+YHp+orsypl+7LWnTOqcsLykoLYDa7ozRi8pxia3Lb6WryzFc8eKUiZh
XGQsQZDSg0TUS6PsUzcuMMtj0Bgzj/FpW6DIh7gTZQrkDk1k0LfApM9cXQOeQGTStVyPEJmlPapq
KJTb7BiYa62mK3FoufMOzUG9auehW59Hh3z3NyGR5qP+aLyEmOWxsRGP2yq+nooffGjxAdzW78xq
LkMW0BrU5qtb6pFnyD+kNrrRjqOHD3Pik3QNBNr7bcnMOT8KZvckE693Jhs/XG6fNGiNph1g3C4O
kQpNyX4eegxJAIbua4K4ExuUjX0xV9AwMgs2pDFdxr5+CDAhti1nfXu83vxeNTK5s8GKwdk8z8jb
tavBU735kH6X79jrNfGmQ08EriOwn8l5Tt4amDxiR3U53U3zIymvR/pdoNHqjltoxDlHqykyyCVh
OmCxufQnitbX+m/5DoiY2gm90Lhs+V64Lx9nkXKvT8IfvENTEKYNXQMYI7docYfRP40iPZ8cMFUc
zP3kEbfaBx6gsd3Wi29bp/0hCc+l1UTiTazGLWHCaMxBfQ1fyQu4fF6HbtFkId6oqtSmQfO4beCP
a4jeGyQSOkIA6tqUO0J8wErRuQsVFzcUAOLikaNSwU5cghtoWxDbTO/NyQRhn2kq1gxv5O83mxXX
lYkRBpy3dYb29Hhoz1QpDEBur/tHYDIZIMmR2kMrj6VA8kpKCdGKTPHGomLEl3JRm4QYytdMNNbK
pxadpOQBpQI713QbDO3IJnfJvvVG/LdXAB1R2mH3jG6FwAEXgvDJddXci0/hrFCHdZhgKAF3sLQa
r1VQu+zGKBmvmqEWnZUf3j4pYWrDczHUzJ7NuK3TFw2oNH1kiKzmS53crb41pmdSlzQAvLkD8CC7
T6MUZcuH5llGc6W2B7dwPp1EudbKJQKfgtVH+xfe0KjGfUpV0hyw94R9CmYSXDBlOyE6ByguLQCk
uBA9P63Und7L41KvTBkGS40jYLdWTWvH1gzKXAwj9sRrEmlfgLADXCjJ4KRt6851dG52aErc9veV
wu37b+B2liTHCTVbLHVX20CacIDti3btwmNnav7CFJ9zCuz87hDtRM+Kq5sNGGFsp1EFPSnvNxsa
8eqyMjBIEKXgpG0B3o1RUXncgVxA88D5lbtS18zXZiuLMqT/ovabaG6z9VpqZN08oaPZqx6qsP9D
ndCJr4CziFfUJCxewEbv5cIep49hk1n7TSy3sdAdg076uJNdNOo/+dVjMo37GrjuMyWChWXr9iGQ
LSRx5wI6qTD3q7SyO4LMTjNtUL0LztWVY3ypDMLz++WbMN80Zykm9PrdvFPcFIN12KutR3fYqd8z
0RnLzun/rpEqc+f4WMYAjLGav7tT2zV2hEpbdiSefCbamSrbeVuyuEjQV2EdTelrJOhd6jRO8AMN
+naC2nD6XbkhuGHmyFWIrV+Qe+zSXXAlesTdXkB0hb23bm9OUqf4WMAEQ4pUe659UR627Yy4o7+X
UOh62xnMoE08gCxj9nRM50VYxFbKve0wI1KGHTiLKyBmi4DGN/ayS5XwNjJaL1PCz4gAqbJKZGwj
XBLei9AtIH8DeVZ21c50jVTxqP//rptZ6PUy1FesDyTinAPKeZkAm0tmoTLCEFWMHDlprqZJvt02
1tq6LOVwmlRTL+XDNOO+rP3Rw+ZkTjjxo9+qUgtixOqBt5TE+ZihRYmM9ltW0gbNNTI31t/Jmo1i
bQdSnZ10/NQZuxTJOZ1OJLVWggmZHN7T6uNwGXmSU7kYO5b27N6Gsedta67lMkuBnOthXjfN5grW
BFIcBtxkO1Mu08j4ohTuKMvq2RiA7Ky4GZ52cja40fqugdHFbWVWXQNPK8iCZbi49cF6ZOwpMkA3
6zDmGP0aqQwWxbsWA9TbglatthDEWa0xCiA5zxAUFX8sesjo7yY4/5oIzmShGllpDWRRV1Elp8tA
T4FBQQo0+c+IoQoaavEoBWSf93Eh1sFSiPYexQXCty2BxZDCF0pNVMtfXRl0mqHIJFP0t3IGM1FU
z5oS7V9j8yhpx36u90PyU55mb1sdkRzOakFqhSDwZAuj3GBAmIDsK8Q0be5bAg9YDw7gmkGJ2zAx
Ha6+N1xHlLisLDALsJdKoMCgpSd0k9eXH9zTn0U1ulWP06gBTFt2DeD754DNICm52SKPwCB0MaFh
Ns4ckIYK1BKJ4fKiGUyUfcYce6BPM2bftfonNe4/sUZvqrw2ui9Ouwy4iYElM1UAWKvmKbABDEfO
7jNMfm9LWsugWQMg3iDwxKu8tkktJBUNHhpq8KQw4ieQRQC7J70xyD5oCAbTDiWqqtvyVr0PjAts
HEYDPiG3mZRiKoyugZdb2u2UXlbAsQnM26YdPxHnqIyZGlwMCf7hfE8bUdgfkP+48ixhWP5hILo9
lmdR9LStD1ttPs/DKxi6m/CUg+jApbAjwCvqNIc3EEyqN0D8wPRghGNi2JdwQkwoWrOokrlmwqVI
PotIs9bUJ6hmAPNk0i91GQg752p9t63Zmp+/Bj083aJO8/qmvfCMsQJIQCgxzdjsJHSyeuqiK/AT
0XUphrvQTHKMogXGdfHT8lPa+MdMai9CIORsa7O6TsA8w/AT0TW8Wr6PRcDCSlsDL8Z4QogO5JDs
tdcuHFEMWl0bE23mFnwCbyGc22VxLElGpuB80B/a4UXHkL0xHkLfPG6rs7o4CznkvToKCCemJkYS
lOYAhuhSvL2AmwcgyttiROpw2UJcS20njzju6qZyR8wWWlkAwsrzjojav9buZuz1yMRVXgN2HufU
GdIFPQwoWx/pMUeLvuZhwNbxz6Kd6F60eu1cyuIWqTXkuJ8U+ALLICnYSHaJ0zuKM172KHQKxa0b
8U01bq3GtPcjC6ekC0I0Rz+ZJzS1eIDscqZrvFg56Af9Li6vrvr7wp7cyg1Az/GbATVrDHmP+2g0
CkCLKPF+woNS3oFJocpo5pp15kzyJGrlZUH8Q1BcCGfeuwgdrQ5AajnBLsgU1Hw04hQY189lDC0D
67pKPnFYLpeT2X8hDQwXcR9p2AuN9N2cMtR0r2MghQG/RxBD1s7KpSDu7GrauA59DaEKfHHPWtDa
ADc5WSXoziTr1khNryrH35/ZgG++w0XHZOg0lD2xAQE63AAyMHoGBrjZ/9mWIlov5kwLC1YVjWYC
WGY30puHuDHvg5mAThwcXhkAk0tRIWY9eP2j1Ieyj1pqNGrZNVjStUvwh7lTmd9ooBLa1mq1Ovq2
Xh/qPfBy8CWyV0xws+wGegIt5KH2Zq+nJ3HbkUgpLqho/lSagH1QgG6GeR8AtaNZv8tFxW6RFC6W
lKpKpqyFFL38PYKwqXqQgi85w4eiDmCQipKm2E5T0Dq0yW0q/UiS2yi9kruX7RXajozo9XjvdwDC
pDWIYdA5NV9X9c9ZAqWXgSoq4Ji2BW07uCpzIUJTuzYyMjh4GpFTZJGd3t2GxklNkvsMdMz2tjTR
InFxQgF1kp9nUEsvnjFaB/KDfQyajK8J4SJDPFlGrQWIsTm5lpI/mbEHmrVAEdH6cHEhCkwqyTNc
IddCB0RKztA8mTJD+hK9Qgok8ReeesDlLWA1lhT4h5Nm2VrzXCsHGZRjnzAbCh94J8PUscbwdpeh
DsgcSlwVWBszBNeXFXql1R+GbL79mhjOcnEQVWoAdF83AwApQoM9Dj8LS3TOrlrtTRm+RQqti/+J
OQDNdGnyUCkv8gCUV7SGbKsjEsRlZ2WAvqXZRKVlMn2nR/NLRMDbGgIfqz9uS2J5yYfUYaGS+n59
Qi3UJWLB5bRMO5dA7FrT5LAtYjUYLERwMbTNE20MWL5QjT90wJsGnYmT/Htm3pL+UztoIYtLwwjI
pbvEZ7UjwMCk43WZtY4Kyu8IzJnbWq0GnYUkLpZqtZT/LUvM0omG4GP3AWwIOqKvSWGOssgU4sbH
ZFIMv8aoAVjXVQfsaaD+FL2urSujoR9Bxhi/xTcH5JacAWoWSyRpgAQu011oVnYs/fmMMm9SOK/W
QcoJhFXkcyCIsKsYmFlQpgRj27aYdZd+E8O7dKUXqQTCDZeM476ZpQs9kwW9kiJ7cS5t4Elaa3yE
zwq5fGpgcFzv7TyKPxU83zThvHnssqAFUBMq4cAZlfXvSj47w/iyba71WPMmhOm6cLEZ/Meg9cTa
0/jOrP6gl9vD5L8NhBTBuoiMxvlyKiOYgc8Z2vQors2dC8oVtwGI3df04bIBPzDI7DMvk43Yqerz
UtUcPFaHgAb9miDuaAP2nZZRCYYr5BEQsndVO7kpoG9TM/5UrHlbIu50m0uigqGARTWwfvtDv1PG
Cwz0edv6CNaHL62hIpDg3gp98gZ0TRawnwGEAusJzLZ+HPyrDD+bkZAJLA8s1hTpS19emV1hx+MP
vwGD6vPXFFLfe7ZWzkYWk1fPVoGy+UMdQzcN7raFCLYP31ce6gCr1ivsUWm4M9JvVqk4jXQR0ORr
PsDD1MglMM5JCB9IyYM2PnQAng/jX9u6rN/grLe14WJBJyVgOmYXhCJ/GVGcBuY/cGp/kORFbR/z
6SlWqT3MZzVi97ZkQczWudgAYjzkvhmWKrPKn908uzSsP/EYTBe6cXGBZm2pSM1rivgnJqkToVgs
fEgQ7SEuJpg1EGQlHd4wgJpytG5aoN0apeitT+RzXDxoAzwe5AVCnBWb9gxiZ60BxixKB+gv214X
wWblJ8T6qu9pnUCfKLogwOTru9ZrKzbjh8At8HCRLD49CIzYUtntxwhv0+GyxqTFYN6Cr9wJpttt
tT4gF7EetoUz8E9lmZVHiVFCL7D4ndGiPfOBuAcI2Iu4jGBJ/ynxQdhZGt+SUfYFNmWr8zHl/neT
8ZO3nT5kEdXgiAYQ3gEHcErl0AM4BAjZdcCWthkQJq3e68dUYGCBcxpsEy5O+qKfNaIzAyPfd0L9
ZxOaQPF+2jatwDfBovJOCJ39KW7YDpCsX11v2rT4AZo/Tx4TgRlF2nAhw9RrY44SaMMgLoL2BzaF
XY/329qIhHBBIykaIwwjJHrDPNuaHjly3gOeWRGkRiKjcWGjrXxQWrfY0IMpO6r0JwfJdWRclf3N
tjpshbdcjwsc4EtVAIsFdRS9vzXm+MxsyeO2CIEqfKt4Cx6b3CghQm1+RTPQ/qO9XoCdAei7XxPE
hQsgexZqrcLR2vKq1zDKCbhcX78qCsGohMAF+HbXSm6nHJynyCcbA3i8GSC+wFIQfNvWZgUfw8JM
JDoesONV9IVz7twUOohQTDzes1bWavxZnUBT74WX2uxE6Tl6aW0xKMeaakuZnHdXQMwNTI09Rlut
N+XPg5Xu5FL/hHMvpXDOXVeIM6EC5/blC1SzMMD5MjY4ezGNum3DNe/WFB0NXyZg/BSdU2fqkaz6
zIRKU5ZuRPqbVCpETZRr/r0UwmkjyX7cNyZegys9c0CssFdAQNCWYDRNBJuV/RK/WZeSuM2aJGCS
NzRIikHQNEs3mvbHV+9isEeRtrXl5vu29dad4V/r8Ue9MliyPID3FiW03yPGgTpA4w5GefyaFG7X
qiXV1XSAFCnJ7RLtFXl+lwAHfFsKESmjvj+FIjBdDhH4VMD40+Yu4Fz73RSGqYcGrdoDuWh+ICSq
DnIvS6e2DoezMaX5hVRb5cVEtRKvCZEMShtJ2+VJE+3ToAQjJ+jywMXQtQC/AgJyGHbASgYHuWMA
d9vJ1UkHCx770dIEFpnW9Oc1ikTns9k25xFNhqPUd/Q4x3m78ztj3jXWSBwA8+uOgUmv620LCPYC
n2QEdR+ZfQTnCcCuq8yt3cwP2xJWO7IX/smnE5bRqaAJzhA9HtWb8kiARJEBHtc2ZCCo/x0Nwjj9
+In8YimVrfwiiZlpo4yGBQeqlNMUPhrjhIJVBCYR0UYXuRAXkMF+bI0Va2/SKNhR5GeluJZBvLtt
RMEe55EBNCB3444FGzaBDlr4Rk5cAw9nA9CB8si0ixhkRJ0hauQTxDB+ZqbvVBoXI5wjBR+BFT6p
42Wo3Q9gTNnWTiSHi2CSoStlrEKOoY62HoG/KYlxCsApasvbFiVYLT7tqKIkJyYDuW9DABDpld23
4J5RRW+c7AjZiMkfRtPkLp0G8Li7mvZM+6s6f2LUymFuB4Vo0ENgPD7vSAaAtaes7ahURhu49S24
B+Lie1WLUEBEgsj7HVVEXZJPzNF77XaUQJNjhm7XKvD59BMNpIu9y8O2dHHVzIaKVKoClnrt52AC
ykF29WPbFUT6cBEi9cGqA1hWHGTkfgZm/2xeAp8CJ2gt2Lwin2MfsghFXQk6Kb+AoMhEU9Cc7luo
pfbh145MvoWPMOQ0lTWG5f7PvDc9dgVRIt39mtW4vIaSmLRNibXB33ZTJDtwLbqk6uyq/0xZe+kG
XFiwGr3ypRSeLc1ARPQDsDNSp+4HgUaC5eHxKolejmpOICZBIXjWarfWQbsTP2zbTRAR+EYqEoIv
z2cNlqP+i4LKO+qcsXhQCN7xzc+0hy0Mx3e7zZoZDxVLnsBj4nQoaGfacysflUEWeLZgC/EQA1UY
S2pW4249JD6SpIM6xx6RkOTEl9vWW+0NW6rE8pjFHqrikKgZwJwwkmSerDOGip2cS3vAGu/yvej9
VrRWXGSIVAv3a9akmlcXM2gWahBSDnnjhNXPSRdk74IEjB+VAyqNbxF2IAW4J5Dudxzcb5tOtEZM
2YXlJhCWqY2B6KNitlQdLkCbgsmCYyO6/67M0bOb6b8XAx5/eiyiMDPI682U/Ap/MzzMzItO0iWq
ZrvhMby1TuYhvQnuRENdIg25OAE2NLUhBpbLoI0N1BJbqgOQHe7V+jMjB28qfuiQKqvU0ACfj0hO
0beH7GEGoyOYNLdXbNv9PvRHgVoadL4F9ImC0R6yQ9XL9gBYoy581hr5M7mXyuBtTTZcxSdEYeoD
G4+gyjjP1yWoT6z816CFuDYKEa1ZfvAhJ1pI4q50mVZZwUTgiMDuTs5N0GcfGHJQdCT+HXEyV9zi
uRrZFxK5210BilFQdaAXZzR+SfpJjm7JKNi+q8MU2kIGlxX1chHhYogQKEdg5QLczpMWZr+6KcAk
qLkzwGwGykqwlJrunPY/w7kCBW7V/6lSRRAiV3fB4kO4CJkbmDme2XuZNr+QeLCp8tC23+Zicre9
U2RULjgCckWd2hIO01QJuMlyFzjldmOJQIBEYpi6i7ClVUkXSErN3rF0R0sqsPMcu0pUAFg/VxZW
46JjClQSDRMEqAVF1TGPpHMpb0EYqxyjOPqZU1xDZlDSmfX3JAc6ZBoddGt43Dao8Bu4lKoxktqw
Yux38BBdGrvxwAB2m/O/CACitufV4LJQmAuWig8a7gE0cG5VnJkv4EwD1c9jnuKu1T0J9BJ4JJ9Y
JSmgIH0Z3X2qBr47wIDv1aGL3CqInjCD9FxmYFGdhkMY0h+KVV/rrTIB/KB0Y0Pep6l6KOfSLVNf
sE8EjsUnYlHcRaXSYcV7kGvGsuWkvgIiyodt5UW6c6EnJcowgR0V/WztbFP1UY1bW1GeKJkEKZhI
HS7+TEYkD7SFOtlwGyRAyzLuDOOLynChBWyqY2ul2PK99Q3UT2YD9JMc3DTVp2opb85pcbEFD7pJ
orNWicq/67TeoXirscLoiyZja7cILRnqerXSQR3N/DaEdzpoP7pCBHYuWhcusFiSPkmqhH0WtzGo
uxibOiYUK0lwfIuCB591gezET8wZp+r8y9/3V8GJ0cWAYwx0XI4YHk8QPSwuemi5lYAfGN6m5hEg
TBSnGo6+rOMhEjgegeild9uGhMchqGpLq9IZNuyq696snWmQIFhUfWLf/N/zEqQ6792hykt5ni1Y
UCtv6uxbGoPul1ZOBAp7qwIBcXKmdrOgyWC9KPqvpxOZiw9BH1GpJxabwUSajOfcQ0sY0AIwSUBp
y+irHetBTAYhsigXLXJZG4FqiA3WYh5O83V3lq/8WuSULB5sWZSLF2YuWRphUgIUwTsdHZazqHlv
9WX+Le8ifI96X9HAH8DYAFCd6pKcgQYZIOnquZgFRmQyLlo0epJIaQtlaowqylIF4rjBTkLBYbl9
XnwgtmmlIk6rADFJ70Dt3AM9r7zwsx9594mOxKXZuFxDGYip+yx787vMM/QHcBjuqkSgDPuRrfXn
okQ0J2pW5DBZ03dO1BZn9Zyhe9ywJ9IgDu4ySxWEQYH5+D71KggQLDDv7A5B+WBOwMTLeo8oYAwc
moftk307BJLX3qjF6dEDwWFoewQlRftNa3oawbFojbdNA3K/pDtuCxOE91eCuuVZhce2uExZpxUh
7YsCxFU1+mVk2fU4Z6fQDB6GTj4lau9OtL3WZB+0jCIwEYH/v16AFvp2edNHJMEXpHLuqP2TiWn7
Cb0n24oyl9hwGX7euQlT8Ct0EqQcUZsAFRkB4rN4GkhoT6btQhujolQNJ+Sk4TG8pl6xV4/mFYb9
QLQX7ETt0qt9covd9goTvJQm58qcM3jKGFpZz6xqpe0Vr8Y4o6hmtQI5jPLL24nCwyHIhT6By40d
zfv0SAE63OxD13L0J8OJAGOoOfohPH2CPOO9VC6eqFPRJBoIyV5nudLg4e8s1+hZBSit/wc2o1Vv
RCaAV3uwqGn8Q5gUBHMbdth9g96cJK06q0D6N6KrdtsdRWI4tbpWVQqJxZPcf64wsIh80ca8qCBq
iaRwcTIIGvAPBCyUKL1bZ5VTyX+SVt9t67J6Gr+ZjK/wjBJpk5rpokwPvgakfct3tyWsRl9wwAEh
XgfzE4/wQHwrmTt2RBIQvA/1z7JRHdreaFTwWL1urzc5nL0MrdR7yoaEIrzkFkrgxC1oVVHr+JI6
/GESkCKZjAliGvMyyA5z2TqZcl3Ioqvb6knyZjb+JElkNB73BqqJlrSr626fjSWKip5FomOqCpxA
YLrXuLiIRNY0SsA5RZI7kszVU8Mz1MJOyWdGcTEZ8o8n8IdFCRJfC/EVQwLBBZlCexyvRpPYZXUX
DaYjVZ+ZGVrK4zLNNA6zrA+gViR9B8W63QBxpuwuG+O2pYXAhKLlYiZemDBqQuScBXZrqbbo2cVY
Ctjf43qySXo9Kd+2fVC0XmzLLYTl/kQyqWLPbASD8JGBEJEDwIJ622IEO5c/NKa2CMKRvYGGtemM
8k5uL9rsLi0+FU7f3IILp3VpmmqtQ5tkmm1VUndooHH8sv6iNlx8wJWqtgL2AtpqAGttHkDy7UzG
L1kToCIIFocHrajbSkln9uzlo+99nMFbbY0uGAi210YkhbuXxpUOpDo2Z6FM38cycUITdcHPlVze
diwPyDLNcuP7DLYrLZ7G+fcEttQ5EZTcBF72Csq3cGYgkfVDL2PndCOoM9r7oCs9Kt9l5v22xQQ7
lGezi4YsicgAXUo8BAXZpR/8ma3CHqbKLoWDviKl2PItlBrLrmojNj429YB5HB/i2gfF+lksicpV
Iq24UDDmijkQBg2m9XgDkpBCzg8hndyo/Y4gvts2ocjp2McstNLVqqikESa0wluaXIeAjq9RutwW
ItKICwd92oEWk+HgdfQxqmM7AOz35CcuzX8ooWiEWaQRFxTmRksbSYVGSXryo9RJSlA3i4bzBUJe
uU8WZtOavNZnNoGXFS9Sl7lEkWxFOO67nsn9G0YJFxGaIS31gXlChuclbU5NO4tRvNxeHIFfE/W9
B/QUDLsVG8OVsgZzixcZMELmznDCxPhU+vumDnkvKW41KwFhFMLo8FNqJYdgNLZNRJcwkT5cilDX
c6N2rJfdMq/q4iJXCNpWbkbz4Wtm48PBgHlijcWeoEIoOBnNS0xv1Pkz0wyLhIdv/6Z6kanAwkSI
QwGv0S8jNH1V8dO2LiJv5oJAq5BymgFO6WpyccoiPCro5Hz2RYVX0cpwYYB0CQb8LWQFnVlit/wM
0Js5dKZjDiLkB9HG4WKACpbOVGUI3JF+3/g/yPipJry3U5Sf+DfDsQ0mlhsWWmHL9K7p5UNfnfe6
dNxeGoHNeLaEeKwIIHxgswyMTVHT2WFyY/iXYyKi4BIJ4sJAo89jGVXwAR+Nwb1eO9T8Sei9Fov2
p8DZKBcFymAGNwJ7KDHRUxFq6FhHnWkYRFO4IjFcGFC6XhpThtgjxdMdUDgvAa/0ItFM9IQlshsX
B5oxUIZeh91AdeFl472sP+tWhrrkJIie64J0E3hOBMC1fMVMosqkqAzyso9kRwH8pRp+s4BqAfh8
wYmwbro3SZxKM03DoGXlXFqGdp+ByUV/wRvutmOvb9E3IUzdxQk6JkOdAD8bMSfS7qXBP1TTcL8t
QqQHF9YSKUMGlcJiaSo7Ut17RQVut+hTByjYkXQTaJe6onPmGuSgJSVDzitJYMueHKSO1NSOFIqG
YVc9YCGIM9nkFw2QVtE3oIDcuzEqO8LFtIgzO0oElltdnIUkznJzKTeEMKjVvMawR6Tcdl0tuFOJ
lOEOgyCoSeYDBcbNSuoYY2ybCiiYhuvwUy/zC124s0CPwxJARlge37/26+tebtEH/ieafm0722qO
+yaGH5NJgE7c+Qw3OMLUv4RFScivCrwPkXyXfFUWlxeCvPg/haQpaTEFBNyzl1l7jIJrzGBva7W6
hRZacaeCGZuzmjLQhBBkFUpe7mlp2n2dCyKOwN/4qRQTlORtNfwfZ1ey27iubb9IgHpSU7XuEidO
XxOhKkmRoiRKojqSX/9WZhcHF/cAb14V2zK9uffaq8FhoNGWLlGHyvP/qtP/8Ul+3sJ/1BuMHA5d
f3ppNt5r7xbAozGcrsFAiv/9xP7lXP9T56pj6zv9j2Us6T8C+5nANzjsxtQx7F/ug3/7av5RDSaI
dqOY45nBFDlNQlQBcZvjf5OU/7dXgeM6Lhz8OWSr/uNnyleqxLbisflIde2jN+nrjEK+878f2n9J
FoPrLbJG4QWFrJbY/UfBQQqf9hczo5+izdVd+mx3x2paAJHLpO5TN/ZuIZINrbC3dlr/xFSXS1D/
HvdlzBGXio36lOl9qkgjLvuM5fA+Po29hB0nffnfb/W/PRAEu3h+gAw3mFf9452GUx1O3YwHEhvE
gTGRNlB4WPZvHey/vcw/nru7N82K4EocVySFmAhmtrROCf+3pCjoSH/q3z83cf/5gf5RH12y7hBG
sDVXEmzGe8JgV9N2VLWVZ3sSZnCq1H+V7YIps5S3NvOmVf7Sxm/f6pqGDwzZH1BtJG6ynAUMcX2a
EkLlXTOtzfPSQY4L7Y1RUPcgIzH2UiM9ZBVS2oIZacKJrqkKdV9JGFdH+dBOyS9BxeKnBqYSldio
vJGZ3ceeyw7w94XtlTLRUsGYV9zVuu1RbHsaO2ms3HjJPSe44Qy8xhs9w4p1P8bWU1c30ApBPGvy
DWEfKUQTL4cA6ZnFFDFo/5jY3sLaDM99D7d2uI6Y5UIMPleWmIne6dUeNYPgG1KRDaipY8e/TiPo
p+ez+ZiEW3cY2vp+CqkqtZV9SjeC5KZd15lWdE6KcfWjYysReyyJw2+9jc8TwnCrQLVTGjClH3H+
DahvHvZoYsF/q2l92ANLUgLJ0l8+2AAhp3RKcEtuIURgyN9BoECb/J645cCKaxgyZI3jRNBO8tap
i5qpqE2tG40aYq66P8haDqfWdKLqR9VXujddZr1ofYu2OqjqiEBt2Hc3TM+rf5BR0Mhy9qgjEHEn
IlLM6seXXCWBg68x4vWRdcSeey80FTy8NpF1jLHTZtywWh1pSt+g+a62XZAqCgh9V2axfqE5jVNp
Fq+QrqPueQN+Z1xPF+IjD21d4Dm8kzCNJxafmQTTuqUBsJteeL/WaIeGUAiLVEOKs7F29MCbMXlZ
9h7my1Hw5nZRd27mRGEF6v9QVE272SldsA5LdWPIRTIm3oaJS5EF++rM2SinscuosuNJgOKGONzY
Ww8ho0ne02bLB2g/0VpxcR/Oo4ZyjDkMHhQdAsB0QjNF4XZiTcwPpJ5YObJYpX0fjSeXb20WNhNc
hiYOi2NPw707IK4HGTryb9aQqcxduh67RjgCaTx2gGEW65LGIBvXRSSvA1lSb1kOh/qyGcI6hUne
s6/MIZTd2Rv3LOI6g3teKbrlbGwDSvpQQGSU9aK7caUvszP9tYKRbBihuqT+dK+abs6WmSPAmbGM
b6wkuy1MsmTwes4jJo/a2fKYiNwbwydpXb9YbfNRh5gEVRzcbV1ytwXdx67X0olHefJZgB5nMu+b
t4NIC5NtrEuXgUSFp+mYt7D79mSXeWN0tG6X9eP4Z7P6icK90MLVJbVkPLvBMGShhai4JtzHA47K
xfervgkufeJAzYJMU+QdzjMpd69H7oNm6eDWGgcLCWU4899z3RfSD97BKy187uaBXL983Y7Zqrs7
ifQtIfo7McBvQLsbzj4JzEWu7t0+dTCFthlUx01KhX/2TfDFovZDhvBsGvbfsPe8yGnJSCx/7yPN
EAOgCuTqnYhKUj9c09EDk1WAGKnRDdmWXh03aY7c6jvuxce5SyqzCqiX+t8bmLZEhqnvyyw08nHf
5k8jeVmDh9piDTPV+szxVxnzj532DrrXf2NX/iEOJDxsqau6h//HMphHRLH/lp1a0sbpSuDEfip8
eYqa/Tprco06dtqRyBLv/MDpbNMOviWOmmHX47BjE7tZbOJXunTHaCPPgxghRgaNUP7wzwaQVoPk
3NUNpr2dYicQuFPacSfro9ov22S49FvXIyNxqVdAkSLOFhEnuYlZc5wT2RYwRIEpwe7Bj0Cr/iBq
C2GGH3ZYpDd+493tQHqvq0AecyA35OD45gXWjMllJYPEvCT9SjJkYITOeuc18MAfl6Ypp2YMKzu5
Bd+CMNuoLR2sL1Lu7ldCV5ikqNPg+je4rUGeMZvx5CXLe0TtAUG2Vw00o2gQQpD3LqLtahdLggal
Mhunrcu6oX7w5zZOk6T9MH5yXNv2r6q7LR8J6Yothj4CpF74HDnJi2jm6R7nCyQ9GdXV3OgzSDK3
wMWFPFn/e5i1zpVuRIYe+Tv2HAD3LRtB7FoR3VlXKwc9aXct4CIUgDo4r+HyGzqd902JNo8GZz7t
hpSb7UqHeXDSUceONXMezCMiR5G2M4K0TUSDqFFhs4GDFvlTVDrdl47jTJk76T3Vgfuia16h6AMq
HLXJeM+6lC98PODTeDCOT6Z0cvpDu+jtR8Z5IFT/1h7W0EPjboUPINsBuSPVLLzUnlzSwdnJJY5h
mwddimfOdo6fyNbKfOl+2F2zPxxrvNdmqPNx60E/Tbpj6/5WbP+o/a6DK0ocQ8wZ36a+fqwXQgul
ptJRzqmR8ggl4RdA1I/eo9CHT0UwzK/9To9STCWyytrc6bzHvZ3KsVvuajmXlDUXh7oPHlkIVr9J
IVaseyKp9APi44/S8sO4Luni1BdRuzwd5/AdltfHdfROBPYpepFgdiz6CO/E6a1PeAJtq0Coah2k
k9QIF5dQB5tNnXr4QwzYL++zXyz4qBQWpbBXgPh1ZjkyDIqhXVJ/dB5cOxacBRmVLFPz+IK0mFvc
bjhkspvTybMFQfB57rEOEVOxqACB7nmIE714bqlgs5E1LlakW/AQreFJtPRZbPWWi+4rDruSMPmK
xLXn2q9Paxdgh9rrb4RufrpWnZe+fnYm2BPQDvasi78hNIKzJy2ShzEIUrTEvxtCvjS+F9T8VyBV
KrXbUg0DvudJk+B5SJACAmW+tDhMSyf9rBX4JUw/Uk/8yzymsyymei6XhReGAEj3cSXWw3CBiiJ1
J29O5zZUZ3cawrTn0Wlr9iVv1eymy+QCRR6i87TRiwK5f6L0xW7rW7+JdyBcvyxymXIuFNo187oF
vGKKgjcVEFxmsPTmjf6tFCliCSgFLqdzunvrfT0s2QQWcszGi8fWA5vCLiU+O3jhHOYTDBf7oP/m
49eEnXPgsSPjE1gdLEXeHj8FPMx/bjnPkpNqcG8jIS/xvHuHoTldelkiyj4LFK5bqnjaJOgn151W
41qfJevOknwmPe6MCC0pGMLvLOzPaw/RLVvUn6mXRT818TuKxGFRa5B5YXQvtN1xMXa83Bv4kqML
1veWwgM+xPNBcjKU7544NKMofUKeNk4H3G/7luHtH7jaUG1MrqkqJtj991uPPWeYS8l/rbM68jU+
AGuA5wyHgp4EUakHmy9+U7bWHzJ4VNy3Pn+FSvyVD+oXMVMFUJKeAoq8K0yP52Fg+tDK6GU0zonL
NmORfwlgKkPs8GVt897s3qO3Or8cKeD+GQgATltNcrhHlBE4RTrhmW/Hw9Cbg5ZuIVx1QHRPGXnt
DXTgi8tItcvhmQhzjaNepV1nKySnPE9BTcEej3QxqTVv3enYEPhk6gBakM4gFtRv1Z2Z+c0X5uwo
ZA/EE+aGeim1mCo593kIjXjvIi1ASFy5y1nV79ZXb15ty8F1zs7alQtdimkbXuWg0FLOZr9sEhyO
qRX7oQmio0nQgSEwsTAw6Zg8DM7GwcFqEqgQpvk1ZF6cheEWlmptUGCtd3bHYUqTIClbf6hWyjA4
1BU26Rwq/P2h2Tocz+33iCNSzmHYHPCMwhMZLAenXDRizDw6XlBn4eAcvqqRz+kWjbf1J8I6Hu7p
Tg5G1N9OYo/ujG6IqgAW+vajqafX3brVTC0MUp0ui3XLsySR33ZpbC7cPUE+VVLMwfzimek7Dkwp
BNZE3IWub0nshQTazdZguRuG7lkBmpA0AJNFJEXI+PPq7MemV18TpqrWuIddBHhgpOkRdBPlcV3f
R45313h9YQU/wV7/brVDl24yAms92HKS9B/zPGNC5f2Qtp7/iUiDNu0WrJEVR/1I6IyMY+8wz/4j
clcv7h67l80NnoRwoWJBXpRj1aNtgj8I0EDTrHHEfpgctQyeYshw024WH2YMT1AUHQB8y3Rox0e4
VFdOrx9C0heeoEBByF9Ia0s0+BqROdt4kImpS28SmFtkfNcnGOASjdsNqDDLJMX11NXqESxscVAu
yzbHSyOnTZ2Njd8z6ixX7YEzaF9k7GWRiTLTqALNRZzD3vOvG7G/wpEAknQFcu4BKBny8GDLHJOa
5m0oLsicLYyIi350Ckeva4o+dE5B/Loa25ucGxQbY46cJtfQa2wJH71K1kN0iDHq5Xzf7wM1qbzh
7jUQUQ8rk/kQ+PSDJxPaQezRUrOjo3BdnjuOqZZRsHwh02UIZv9ChfcSTsicVZt4kJH7FS2uKgIt
Dy1hpaTNueMBf9nH1iKOuslCAC8vwxgXdescYC/8OQbzdoB904DknL3JdLfiO5V+VyBjHtGa3B5g
t2QxSYRvsNU9WgUn6j3GUn9g8hCu5tdmth/nEt/L1ml9HJ35MWx7iZ/sM7qV27a632HjfweqV5nt
gzvhzyfe85fAVUkeuHDEYVGgbqDJH8EMLaNlZZlR6H37gZHCM+txmIdDbJAznYw3n06Vw6fLuA+H
Je4WXGT43i3QPZj0s9IEIh/i7ibbcK38vg2+UYKuuwkBdWz10YRdDFTTdhko1Srv4qCCy8onFRFm
EWSCN321IXTiqEdVzbNB4L1AAeITzUw3ZlDvNqnug3s+LM9+M7/5ynuarf8OtEum28aalDDx87Jn
ZMEVdGxuynXNHd77WNiQ34SDygO0o8uGwKm2WL/AMnhGp6JM7o+1U+m2fVV6F+nYud9m6KJLz3mc
Y8mpMsRufBso59KlEV9T22Hs8CsBanU2RqrqnPhgMPPgriaPvnIzsgwneGEVu0IgbjyUxDxPk7yL
yUv4E9rqmkLS39Z0MABESQRw89CI5UAk9oHuBCBKZujrMXf6J3fcb+0869RleK8/20keW0RzP7Iw
uHb9H1dFYxqDMhcNT3P8GK9nhBhUEn8ptiVBfpE2Mbg08sdAIHcQndp2z/H4sQ4fSXD0d32SocpA
Cc4IxCS9Lwufij6P1pcFlkUriNxAHQb1oKd9SetZZ4Z/bd7opVP8sg19WmvwyvWT2HS+bu90IFUY
o4+aiqTeX6xBvA3unaney273DqxOHixKmDaPDXqpfvwgaHll8h5jwhvQRM/dDcMq+CsPrY1y1v7p
dVh4KwTAIeqC/PF58QtO61LhImvAimWzfACP592n+oxF55oaBY42QQaWTV6gacJreOhUqSktcZGE
wU4jvTcyDjK3IZh0TEaNAqs2wag5jIcd2/+lfUQw+QXs3vmeyvq89d8xahoeTyrgQNigf93mNSMG
QO22w0HqGu3POweRFUEY+oMNpez582hkaqb+2DUGyNn9DHe8bcTgvBL4GO4FneMXNX0OS5vZrXR1
VL/Oy1qpyckhgyg6edknCajpznc+/P2C7KWSglI/QSYzXhn9JZ3j1qOc1NeG/sJw2rAtHQ1/0Mhu
TyfFATMAztXr/sgWuH3ruiavMkCsbRd381tEhmdlXWCCrsOvUTJn7sZu1idLJuaBPQi+XaXB7AsO
sBIMTZE7XelWyFE/8HWvH7og/MLa/mH0wmMSrylDCAjIyRGf0RAN4LVAZkDszYWJl/k2eG/7PFeb
9nOFrx1b/UruK27e37T/nQC1XygtfB+x6J2PjtRPSejm6yAeEsd9WPV9r5M7TMxvUL6WnPWZaL3n
uiWXGQDITk/1gjoTAsFCBzJBpNlsOAeEqJeE8rcG8kDQ3rMp/jXFNjN+f29rfmNUXUTSFknivgrX
PO42/rv59XUTTtHA5Cq3Pt/zKfDuibuWkJ1miKBagcnyNzkbL119HMbam76Gwb8PwguTBqaEuHf4
3vQIF+TIEONAYacdpCW8vOpNNfAut+tBJOt5juRpNt0fi6AMHHr+B97P2WIBG02fzH33Y79iyfYc
AXSL+GmSUQW9a5jyQcCIIQcQDJuO+pdepr9LoPJZD2nNyQU1Ngu8Zr0kMi5mjDcjJiYNr5Jkrk8g
vJ6Rr7MBnXBSzJbFaFuUAFZu0/jZ2rbSw3stwqea7PetC6Sm7//6QJcUwfGheJshgLwUYMoT8/BL
YApfl9M8ECxFjbc/9Y1KDTM/sPMLfD2eEKX1RjvQ3DRiIIYaUaI9NW+zaa6GyR2uNisKUZsuYv4V
OehjYp/9cdbha0E5XOcdzAtgi3EnPvCtfUfYikW4ClQwP7CWfcod/f6m4YxDwW0h3t6in2fHZaXA
N1fI/hz6xxdfoe+Um3FeWonl+tADquFLjBkTjbmHP4N7Vr3K/d1b/wYIi8KYzx+CqH5PoKoGoviC
MTgNhPcgYwqeAYzAnDvAyX8BqV4377rrry10LrydX2CpXRLv1+DvrxOsTfaRfHH1ZeASrXWTKtM8
auW9ti2qpc//IikewWIb6F++32Z996yTWwxzZ9hFQK+4RtfVIx9e/xmY8Tne4ibdF4DdIMGJVCFk
zx/eqEpQh9f4ttj2OiXJV0IfWup/sxrcfR0lLPUAdpPudZSIe1gQCSl936R0UU/Shaqv4aA4rVW0
4E8mTvgllvEBP6DzriZIg/96rejSWI4vYsUouw4d4l/RfM/i2c7yKXHqm7OaGwEY5aJ/DukIbIAA
AyQJe/JxUFq0QkajG11q57QnKhtaDxBNk5lpPM1CnP12+/YpRi5YrI1QyiuApwBQyf0IqA52WPk6
/kB4SdrY4d0OFJ5YAHtx93uFu9Lr1Kk8MjojJGQgidePUF/+cRGlkW62vkrnyhiYG5utuOdlJnaL
Zrb3mjnXxvLnJNHfPZ+R3Ot3uVkUQpmS57Dnt5Grz66GHX69N4U/1fgR4eHZV+nTg9NggzB622EK
+0dBNf730vwd1+iEDmJIHVSSDOAhfiOh/4Us9psN22cvepj7v5HZ86WHKeGPnyHDuDHyKPWMKBlc
j01IX0NJCboS+YILPyPDueuNSkHbw7me9nNLHxKg59aD3XjPt0zzts8UW3gaidcabvccU0ToqQ/T
6Fyb5JuuqpwD/wpz/Kpf3QINSWVQymSz5CP3ynb03rjvVTBOwoFHYxIDktzkEXGBKPUy60RSCWgY
/ZZ/D07ow27XAPUGvuuV1hsBVPoYIrYA8Xt8/m23+k88+7+ADlbdguPc9bqEk8tp6XaGyRX3496x
u272yo43piSRQnvKHxbxkxMjjV81UVLKZqtIwsvZ9ZMUMP6RDKyke1yShJ5wfV0HG6WLne6oEKUa
eDZak9PEPugxeoRAsbA9d0tPAPlHH+aH4YtLWoPbuj10KuF31Nke1lgeAy4wt6hnvogPB81cauFb
B/cwifYQXckYe+duECcb7I+b0aexd39Acf3hhAJDO74Wd4mfmLQXLwrOeN37YQJJXVPnpWMtBg2D
PhX7Pa1f2dC2T17jtyeV9PfezHDrOUvlS1EGPb13xHTCBXOgCz11M+w+4vVx+Pm/04LOb+LRZz94
AD/U8thufGVI+Q0ucdRWy+KX4xqULpwxdxfOGdIr3cDJGsuQ8SSufGg/9355B4UJtZUB9l8CWOZy
7vIjQZ9TT8khsuxY92MmXXpddvMcq3qqtFcDeogvCw1xyDkmf1shz3RPIdQ8mBbLBUJwbINSOth2
BMvP7wufmBSuwqoQYENsBieT8ViOQQSo1W3+DoF5pGM3QxqDnWZHkT3kkjEDOFpi+VW5u/qBjZ6H
cfja5HbiZp+KkCwqFVLrLGAoQl7s3Jlx++PsbIHbBcHyOdh+xUodTOi8jiOuw5HvV+s2x3pg3zOd
ywGLq1R1c1/qVeKVvB6TCnRnOR02lUbAQlMSEF2MbcMKvaNDwdj1UEfOjm5OpEMXvNmhddJ9wIZL
eM0prvcbKBNHT+qnaZqQlrDOh7DZLpttTFpvSQMmRfRpuN5zbDcObmQ/WQBLwqltzv06HvsOg+A+
XpdZwH9huO2zuYp5Dooh+bmdF3gDjbjAO6x9AAzAmZds9jcii2m2wOM0l36d5FraJ1fqFcjp6qaw
nX9eAsGwm4Kts+BOil+0zTYv7JGDQx/bBr3uOI4P/h4lx2ih7rEb9mwEsuTSCSiNNJWztraCrPFu
ETAfjjnA0QSSmHVFiPkPDu03wWGt6ZRhoiz6ed2xsdMZKkrl0bma+n3Nh6H3snH0zhYR3lE3PfAh
mo9DAy1FbKAgwy/lb7+KjwA7xYF2X/2SzHkc1VcWBPfSMbYaVM2KpVdYGMSAMfzQn66ST5ig6rsf
0WUxm/B5xn9lFrWj83Gavbd9rx+pu8VYIEtVwvnnPBOjMu766Kw9YJAdNkUDGL0/0HtpfRQ4sjXf
QRAUHaFdquPtXa9UpzCWTucadxMMGDMnxH6zVgWeXQGT6HuvbXHgQwAVgSTXJCT5zMlrLPSJYeGO
Qg/b4f4nTBpH/cO4as8wnj6Acbm+wFH0e2hJlNIeLbokiPeyshmvcbPxm7MoTPmsx0gQqB/A+idu
dmNW3tMuGs67jSrYOelKoDKhOU2DQQcp1uDnufH2DEsBgXwQbYF2yijbuU0eA1zlnbNdnAlQmTc7
qTPTysOJb+cEd0izgRCgHptwJ6/LjF90ZBNZOmJ46Wslq9GLYKiLBJqqFupux5CnOACMfSwC4lXD
Qr+NO2DPw/8szPluAU63iymifQJmQ3JY6KYe5yX0aZ9eiB/JEMMhieOS9NejZ5ZCBkEFthBoHHor
YNM8YCXNw4LK4Bi30bPvJWftu5kWGDIDUyxJ1IADJZFL445ZuEHQDl5Uvk9YCbE2fNmMvE0Cq6uo
RdyH12EB441+Nu7YbXbtpr/XjZvPLcS+aE7w9W6BkAVWUHmdTCHkRE4Wu+pZOvglIgAycw0m/9h7
6ntyoKE6JvOMVVvdYxbeSl6TN3w7D46ov6IevhwCAvwjj4hAQ+6+wE0nKbvG3snGjvemwRhDoTxF
ZKyGsgyMizw0/rslXOSG9/VH7QRlJ0hwbD0J0r9PgJP7t1jvQer3kJejpY6Se1o79G1uXLR9tT9u
e6HGOXhWw55vPdiIGqUuW7foPuitl9l2rcvY8r/4DbsFtIigrggZV7szC6xpmf9oo1aeFDYG0htA
Z9RjPnXtc1A3Tt6NQ+a7LrjBa11ph1zCZD83mO4yrOs++Ny0RRxAg8+CEL3HiCNZxx3QQoNNtQ7G
u8ibk6MvWY5jXNhmLPxxPAQsqLd0doGtR+321rXTe+Mtwc/WBG19pB9G2t7rOvjD+yQpmwhpvt24
XmKAPpIE2KfjewyMvkNvDxBAYd8gb0YPj2SAwRE0+li2LlbdsdhpTwnQYIOurQKjDdtUuSNKGZkN
pl4PK4KIYfVBbqLWXiZ5TAu9kTuamDu7Ol9kADyPb8IG4dloAGp6BPtnUPMNahNQv7vx2owSfndY
CWLmWP/WDC37jrgDVOl9TlfZXdxFMDi1iKNyGlRqSQpGkXS0bhOSfCOnBlyzgqig3bdhwSNBaXHz
xcORRG4ZmtsOCAlI5w4WYxvWXwu0sBgBYZg0LH+iAMAa6Nv+H+6uny4nMAMn++emNjTabXymRPzu
E3bnKnbG4TxODXsfHX4n+v0y8FWkUa8Liri6DOL/oeiiFaBHdKTx/EXrlR9lGHdFK+q3eid+NrtY
GO3eBWicvV+A+mXL0t0bUE7OUGuvqQbFAu5Hdnizy64Lr6NnvavTOsn3hoBplCOdvsY2b5AwkJzX
N2+aSiw+hy9kUPOMBsG1BY8jwhWj8GtN1AGCLoi+KbpsgPRABJo6qZQzHF1XAWYLrPewtbAKj2dQ
NEiLDDFV+/5xA1txXdSX3tws8DXDim5eiwQuCllv2rEiNASwt8hOvxPCJcqubeA8k4QZ/HTvNF2u
2unqKWUNEhdRhy6Dp0bEIiw++AdBfZCTLvxFvcDDCuOTg6X9NlUeuoLNUXeShkcPBbfYTPimtvYS
iDbEyd1v+BzF4OL8taN7z1fu3rmdegQQfB5CzBJuCzrfjsZDOlv33Hn1Y7wg52+pn4Te31EoIXjd
xaHmPvA7bE1bzg/+BoRQTD864gW0otHHEoHx5KVzfUz/DDAqiYsRbD1D29yT68Nq2T23ajpN6OqY
wXS9YqQUAE7wV06D57952jvRxcfuvGU830SPu92bAW259UccJq/ICBgyRoeXeHDBOBHs3JDmrCig
UNM0h3bz32xtCxlOh0kMJwUs13OcQiJsJPeHOUpFy7wsoZt62xfnREWXgGfsXbbVazF7TuDlqP0I
dzDAyot7Anvhuk+gILEAfCoa4sXhZL7mvSYKxxUfwNDwY3ECPMUG0fJkbPTF8fgbdlEFBlb8HBKD
W3upL33cOo88wo1BNCCgH+duKUdIK9rJX+4ZaCdVH8XKSZmLpnJlMLwLyLLmzkhxo1jyDpKhrNwm
Xk8tqJFp0mHqqAVwpdb89lZ9gQ76xHr2y8HKpBM6m0Hh8VpcSetl29w7zm4BN2fXe25w8+30/0g7
s+W4kaRLv9DADPtymwBy406JlKgbmEpSYd93PP18UP3TSoLoRE//N13WVmX0jICHh4f7OceLb0Jn
fZkYsmoXjfZS5dOTZXV3TdncFDxCheIpDEfgF9pXQxx+cNMfVS3bq8FXSTD3Y1ztez4zAuSglizx
tteNfUEm1WmjK4LbTvpbhUJRDYrFROHNAxsCWkt4beXgQGPdiabkNqFMnMHJmlL5AZ2laqe08ujE
tPoa8UehxtGuDT/lnZqRVJIomaJyFOTKMQuDmPC3xYensa+6qhnZwDEYUz8d2qJ3BFl06px+YuAd
zOK1rHzmTxdOxlN+5BkvqaFTV+YxrDuKLBIXvHCKKOEfLc2Ud75p1q6oVDT7O+vXYEafpDRGyVGK
bowKMVOZiaGSlLgpcKOsTEp6091+YsSabYlhdM81QcnyaytV8g6ljtOYJl+VICAICr6de2Cr4p9t
9NWgbZbdqxPYucgcX6mDKUAKLBIgXtK2PDRApQzViTphLw2MXCWdFq2vofpKke5+UhC16YASmILt
Gd1rVoe9W9Y1VRrzldvgoM5jdNKxOJU13M16TCk9fBm77qfuSSdfkfudGd+MNPKh5Z4To6RoUYt7
WaJhYunnPFfu88S3NU16rjowHVZ6tBLjV679EAhIUQFbixc4h9LOvAMYXmcyhmRfDuP3RDCeS6+Z
AN6+MOCZpiOwN8l/MPPCVhJ6wVn0bEb+dNMqVXJL3kr/uBSmO6Gw9LtRLA8a2jYgBn4NmlQ5U0h3
oi9SdRdrwq3ZGz9F5kvZDbt+nMB/GH5v2RWTKG48XzT3iR+1+86gslpX4jdpqh/y0COLlybwMYVA
z3ACu0hp0BYZnQtAy+tOQqVwTij9a3X4LZKlWxCVbh0be8p4tRt4NJ2HfngqU0iQVvpZb4aDbtXP
ciATsafyVm3LyvYlBf4a0v9ikjtUUgnEDKWqjeGB0iM5bmzdcqUidqqaX8wscROzeysyujAyWCI/
RpI5H5rwUcwT/bPc+P13ULHdJz3oX/OAgkqooTLbgcs79WLT0sEiFy/ShqdEQRu5nRjYYKZ4ecZJ
rxo6Bt2zJ+X34Db7c5W2j2FDKjSXBCYt+0S/l/q11IOgEXhX7jK/U39Chmxz4wRNtkHXJwBTyAg3
tdlrUekMuXrQKrX/oupN/iNFvB63D57izFIda2oEkyLUYJ4rLQv3YtjdBwB96WjoZ2Ugynv5o0zp
iRAGIHvkCIhVQQne0ujEEzu7PE6o7QRW9JakfXUMrLS+VeRcRogguG0QcoqCMbwJLdLvLI0o6Rq8
yNp6J0ZJelRzXaagLFsH2TBFh9IS/VumrdKpE/aTp4Ck6A9m6tEaCoxPVPkGRnSU8T6MtG+6SOPR
D7XQNXwZZEVuBTxfU5WyA82DANxGvBONUbG7JKvvmRhO81ghrdn1qk7QMgbqomYJEioT0D+XO+2O
+hIPllAnKwTUSlN3fGzFzCWTvEmE5hPQvPu4ISMz6+676NXhXdsMj5MHLCQLjU8yg0EeAhmM2pSB
xQkVA9QW0FGnlVp3lP0vCJ25XtrsCYs/qW1N+8TrXn2LTp8f/cilpHKzhJStB1W6g3z2LelN0zbk
jI6+EGSHKqThn7bmE+g/i0oq6YU6DDdlpt5GU7+XwzDdq7oBJFqKKmCaKZhBQXdBXTuVFf5MEh95
AzGybCGkwFqpLU2+ouBZh5bmPgqrz7KYPHVW991XQ7dQ84MhxwoPIk90+8nveBIQbU2t/dx1Acvr
/MpRU6FycrV6lCTvpFljtc9Tzd/7HJxbMwi/h2iF0H73jb0UavN72gNRWre6zbizFzEb/6p74z61
xr9yBkVT4FFRcGo52F0qi7tgzKzdQEGU3n5jHKqaEYVyHs1PQm4LYFtfxJTbORerb8EQvLQR5q2A
jl3WW+dOF+GcqH381GoFzyTgzDvg4x1QPuW7mVHXosjAmBT93qybJzkTyjs/Miy7qahBiqX+nf/4
O7Dgb7DZXupBVY+RZt50RfUpoZxr5zIptGaONwCET8Dnb5Q+P6Vteqtk4a0Kk2CujJTuJOWxO3V0
Yqpau5MQeSTXCL/mgR/ZYwxaWawQJG8HSiKS9jY0xedBFf8Gx9ugTW1RmG5+Dn2RFzdpV2dSxARA
w7ee+KNTrzGDJtHigZJsDjLovskFgfRAFOgtUV0hxTLEXwmzBOrA/j+IoyZiG+kquA4le9TU8ZlG
/jfGTBLcFf3zoBjFQyyUT5pkvpK1iW4qA7xOq5I2yJiYNMFhDrRCGdzmqXCj1Eq7kycq/6li3c06
A75QzA2ZzPZMy0LYp3msfco6BW1Pgmf7l5jMVBa/JoIW0V+oXd6wv2AwQukc5ENoAw34WQeILoh1
o7g+jS/bN6r+zfCyoqBBXvi5jccS3K7zPtb4XcYf3ocpvucPzWI6RjrC+7BC+l00cNUYUFTzKzJF
O6qGDXKPtM7/YAs0BZUlc6lJZDZWWqoNDLzkVE9MyfseZN8yh5Nmg1kDljtq7j+zv7Y0qqQ1Pgji
4Ioi6oasgVF4v9CWUZVwgQwRDbPupLaO7CZOsOd1D9HmgOrnLtxbjv5U7cub4s7cWrfCX1+yUS6s
L7e5RmqvjEqfrAMvcXXbV/TXaB/b7Q8CP8me/io4hnP90/4WQ3pnVGWtKkBKaV6ZKS6oVNR1PCU0
0JDp9hSSHenGQ0iNfs5JPVLi3BC1+kAQWxhbEIiCKZK4+014GcI3v34MPVpY5ZuXbAg/ftSim+0Y
kqlrkmQq0lIoNtUqPxBBjTv9cGzNtwnwrZ58CqKHNtB3Q04ZXnnrSad4f20clX9jGhSnIeqaZWoL
rp0hyD0aM9LgxHrVHdWoSY51WA/MfZy6W1RbpLce9sqZBDM9oA0CXzYUgGyErRV92fi0H/zp9y78
+SnzObug/QHNMCIK46PjfStOxVsW7GK7oZ0ZOJLNfX8IzknkXrc5U7M+eJPxx+TCm/Q6FsS4CxFs
kR8k6y1EgwtoouXGsEGtvNlft7bqThfWFu6kWQiY5yMLZALdAalKqkB1fgfQ/lvq9c3/9/FcbOeC
ljaY4VAAFhwdjeq0K9vhjXJM7xh/mdjBveRGLv3A6+v7QA1dWFyEo7wb9GHQwMuJdBy1rx5VkOsG
PsS79wb0RWA3OqaS6s1s4Owf/1GipH91jA7Xzczf4YpXLMdbV2biaRTXRhC6jVvloMZNCmFlIXwO
s1Laj36w4Ya/tdc+WDRlyUDdwOKfi50Tm6nwLZ2FjXbvqrYEfWsvuLRqXbSiB/DaO+Xt+hpXv9Uf
i0udrEAcoqpkaBQ1gvDFNP10x3Tl/29B+/l7XRhZkJ+FaRxqBnOMjkoVwg4kDXQT6ZQRh59oqtJh
6byn68taPWIXFuX3MWQqvaBWBJGIbSG7Edb5dy1T3kw/bndZmm/4yYeLf7G8OaBdBKwulssUJhEn
rP9az7Qq/6YMtjRet1a0CNC6WglDPbEisVQ/FdCcPKU9UNi1hWaD5r/qEpasmqKlS4qyFJyzJj0U
ExMn9KXcrdthr22OHVg7WfOfR31BgZKrLWLSGCd1DqiIWlLFpMXBA0dFTUhOxnu/Sc81BXEIDhQ0
C+tZidObTohvilFxeUEeYgVgZS7S6VQ1N5TKjblmvzU5lkfQlCxLNw1NFuVlbAkkHgl+oY9OctuK
p+E2Puun/JaZAOpeQ0fQhtPmbCVwaw5kzuxklfTNhOv43oGyWq8jCgjseN0kMFg7x2pSOkep7Fw/
Fh9zVFyVLUcEVIdeoOjzL7lw1TQdKHjp0Yim+eAgfCAdU9c7dTZKzPJB3+HCdrhXnzesrvkuNXNR
FhnUYUIZf281Uj1KASV5jXoArOpE++bmV909SeOxdUYn3ffHfLTj+OvWOLzVeHppeOFntI/jFGHr
2bC2/2ckFV05p3UQ+LWRSt4Q0VvNoi7tLeI38UXqGpNIMDUlSllCoyafebAajoqkjSNVvuBWAgWu
NBQKVwjT5GXkGIOgGik0Xt/0VZ/SRNOSmYakaUtRg1QbG0uPuLzKMrrNs+wH8pF/gyLx3et21lIn
88LO/O0vPKottbqKNS4Qmih3sQ/uAqJtxLceIA6PQnavB+LGnbW1tIU7janaqnHG0kbT/5q32alu
jMeos7bcdi0QXi5t4T1KQ3cj9eI5Sv3OnKA1IB5n0+MGc8j0BljX9tZVub42FVKAapEDqMu1qU00
GIVC/X2QD3JSA+4XbeB/1z/ab5nFD1FO+2NmsbSgDSFFlAEHI95JD0ZL2Wzv3YVQWhwQEdpNcqpO
qhs5wIFu07klFe4KxOij46xSHe83D+rWshcHJ1KHUAgsnh+9bWrAz8G+7ixQeyny32CrCfRAuBmX
ETpbG74e8P9shbZIJgsvQS2goKHlfTMPlDbuS/uft7OROlBJCRP/a5OLfIhKGZGZ284Jv1e3wL5o
i51TW92NP6L7yW2ei4O3cUrXXflf31tb5EPpqAudkTUcmcJ8M6vsxsuTjbtly8QiC4J76hmGMIHd
R+wuFaeHgibJdbddffWj1wSWQFV485sLt5VKuR+VAuKueFb/Vu3YRUeFtqOTw7l5K3ybftWGxdnx
PhyUC4sLxxwKWuyDOmIRyfbmtrzvDzIoSbcmGOw9Bx2GH6CDqLv2D9VdcidtVB62Vrwc0GS1si4A
Vh24sMvvqjscf8Dm/AF8l8kxW365+gX/rHU5dgkRUzXRCi6qIvcP2lg8ZQ151vUN3dhPa+GIVtmr
INFZj3qoTigtMETgP3m6be7bwhtjUe0DfTQGVJNP9Ko/F3vfDW0znpM4b9cc2uP1da0GsIu9m/f2
4hpsYpXedcXeVc250F5i8VGrXq6bWM9mLmzMv+HCxjAAaECohEfNrbQPdDd2g/0cHMvgACnK6Xdb
DvFxXuScLl5YXFzuOQIWQ5zj/bULe/Uw7NNnaTffCv2j+KlxRUe/YUyCvT3ecz7IV46dtbgGDR/h
NlCSg6P76NnUZt+d6bxDaVaVXt9JYiUraHEIwj4qwmZDQOt3ofaa8UWUUQZULVI4zk6KYOy5KSES
1ybsafqCEgzklIneEaI644xdbbUMnQgPHsdW9frffG5TNJBw0gx1WU9uQ1BAqk/6gUDL63z0ga3b
+YlXgs0kjM3pFKun34CdpAJfVKVl5lFPWh5niGE4wtgatx5FAVfI+2pjc1c/7IWVxd72oA6nvqGU
qqVIrnimENwKopC/JklZIQAj+7AcehDELgq33Ybt2Wk+fFdTMhmASnXeXMbSsWsDpZCFwUmjYScE
+T6OVR9J2+iNse32TMC6fmBXnz0X9hbXvOepEYRB7HVe8D3Xuo6mY3nuBRgkkqpuvNq3jC0CqxE3
aCqp1AckKx/vArpr0vTUMZX72E3F5+sLW4+upiZrsqypvDAW0bVXLF+RVHh6laNXO2M/HXVH+Ebu
uEud8bhV7F/1zAtri9iaa0oJC5R99M3U9maD8ta1tL57fxa0CK3ZaAj042gnCJFx0w+6zYzfCgxZ
mtb7jb2b9+ajF/4xNf+Uiyhu1ZT5M2qkxFRlP3yO3ZwRloJLj3ef7g0UqJKD8t99L5OESZZNg4GZ
C5sNbB7GAQ6O8mA9hEde/WSb4M8hczuZvfW9Vu9C81/WljVFWnkZkEDeMGr6Jew+W/zv+Hx9F1dd
wkLSTaVGQ79icT90UVMNYoK3G/mbaQAFAyB33cKqR1iaxj1j6EjpLQIV5Oiu8st+gL0Hzqv/VST3
qRbYTbfV9Fn1hwtDi2/TZnlJOxZD+t20rz5TGnVoboNyo9iEJOlmsWljYcsCV51MWjKm2GuADMbx
oRQHQC4INmwEpI/TjubkwaIfSnubitNybAEQCWFMRRxdPTSn0J1EpJNutfHv8mC5414EEXAyxXAX
IAnjbD0o11zQEmUePLiIJC7TTNSTqOEFpJlI3Jn3Kpkg+Nm8OlptoRyuO8rqOi9tLYIhFOqsS2SL
VNO7o2G1P+W2ZYvtbhefstQxKRRE7n/wiJwD+jKOXJpdREUtr+RULNp5e/0jMJ/o92RCcxfcQFkN
91s1ytV0BF1Gmq6iCvlhmZLJwAJypaCW1u0FGBT7+TNOZxQ55q5c5I5ftr7hmqNeGlycwN5ihFkf
YbAwIYWh9HczdWipRFsa91t2Fgcw5+zxKiF1HxREMoxmvIcv8pbKyq+kRHRpw1vmS//DZ5M4E9SY
FXgwi6SgBkwqqPNlZirBsWRCVnpQsmSftH/lXmB7PiSI3u0DeYaFHTdsr4Ua68L27FIXV4+RiHlf
Cv6cUfrHUNuFrukUf0s2sC+gXsSaLVnq+RN9WCzppKZR9iX7WITpWkrCrhx5P4DTgZoCrLsApeNp
4pGpNq4gdwf0D7cC6lqaZ10YXfgNaoBjAQ5xhgY0t/Ac2+fcsBOu2GbXO8MrylxnuBnezfYcyrVb
6dLywpPkLpYqFdQJg5v1bxZgnhpi1fVvuBrY/ixu+SggD0oK0klKR/UIaRrCaAmzmNTyupn1067o
6HTQj1CNpbyvGItjYRkE78aZtOfgDcHUXXyonaJ8ndx5EPwmjGR98/5YXMQzXdEjTZsv3MpB0+Dv
9tD+MyhX3vNar+0QyvZhK1NZdRX6EsB1FF2RfgutXhwI6jo9aAhCN9KAqBgAHQ7q1EQDTeHKLxBc
TP6b5hrKvLqu8ASRtN+Z9YVFcww86Bi4iCWlT5KaPzbxf/VwvLSxuJBMMYsAPLOTc5NHxfXBxHuM
3+L5CIPFzQ6pt/GyWn0QXJpcfDyvaltBhiZAYS75mZ8DZ04wJzt8Q05is071b6xBirL4biR/i3NW
R6MRCcrvzKJ/Lfb5odlRFPhb3s3zlDcdczVqqv+ytsQ3mQKtbWN2ErYz3CWIGp7CswW4Sq6PKMgR
NrfqLr8lmj/EzQuTi0uCGUxl60mUPzJNC48iwPZTr7fivWTU+qkrANOiyPpZbPXWFno9PPedBu9x
zBlRXFbfBVAk930pv8ST/4wrWPCgcv0+q9Bt6hHY20HZhVcrROKubHXV1jLoeWbrvYIVj8EGwwTI
TQ1+W4MooiWFP8JRCE5qjHJFlJe/mkhN3aDOkYKBb3cOCglRy7iVjprGpNONODRX36/txOLK6sqw
x7moFxiAmQ8epMsjjxwNFQRNsVlCemsNIZIqaTdMjjywODig3tavWL20L77H4kTlCC5LnY57g7Dz
DtrRO31Rd9l9czBOG+tdj0h/nG1xkLI+N8e0JT4Eyb5zJqe2lWPwiRkIu+7v3tH35e0cfgN3y8tX
7xVNsQywJ5LOSIT3qQF4TrmZILY4JuqWpYBuSvwlbDeq2VtGFukAs8JnliBG6qT6JEePVZY8q+bT
xhZuWVnc/6JlRmIUcHh6W7Q778UgQOjOYOv1sZizVc0O3JaJAhs38/o74GILF1FJ7UzVt+aH/TxJ
FkEMp5V7Rzpa7hx2AySzID5oqs1oe4IG9J8tuNLKBcqYEcUwuFvQHvzd6Lq4WuDzS1KaQd3purE+
141lHssC+trG9q6EQ0Mnf+XlbYogMBfbG0aSCQ4bEkXtmgfvkLq+i6yc5loHdLn/QtjOuW5w5XMa
lEB1mUAvSaK6iAAVhL8uZ2acQ+0Oaob3JPXFr9yU3OtmVg4eWY6oidQHTYOQvjgAIbMGOtRjnV48
lQHCJVBvQ+leHn9YsbB5Ra8kxu+sLQJKKw/d2Kd0W6Nb/Sl4DI/VQ/pNfyyO4oPwBMWWZIscC4GF
R31jnWut33emFxEm8uRMDhSDhaKC9QtygO1/18/tIRoVxzsU+2Cvou6BDtmNf8pPwhncpfk/pYit
e27NYy/3fP70Fx6rUfoOLKVlF5AhjPQ7Mc838titfV6ENSONkaMvtB5g5znJIIsn+c5P/spgvStI
LkhVur/uRmsG6UyKvO0Y+AOG6P2SUBOKVUnCW4OpKByT4bFu3GtQ1cPo7yKv0tsqhJ8egpo4XDc8
/+HFRTnDoP9leLFSv2PIbthjWFfRVDbNVxE1Ay+uvl83M/+ZD2Yk2QKibM2jcxbdcsG0kpBHA5/M
QG4ejb60g1btlw+yUW2saO0NAkpWNSk68FhGa+X9Xkowm5Fyb+Y3CID9n7o9Hf1fCBkevK+NPR7T
rVO5urYLe4tvh4RTkQZxNThy1KP/IkPoCINGRSkOlgtSwLK+sZlr/n+5wMU3GwaGBPhlPl/25Y0W
CzbwqY1wLa/6xcWiFneubxWiFs0tc+0hfi6QGd5VJxqHTgw1yDF/lj/0nXBI95DSo7NnjwfxpnsZ
7uSb7KA5111n65csLo5UrepOnamlbWGeEYo7CkN01opkK4XasrO4h6GWV7BdWPGwR13ilhHnruf4
h+zvucAuOJpTvWxdvWsvkktXXYJI8m7yMxjW5BznaR8e5/fBdFDOc+nvP3iRrAYZrijV1Lnv9Q/k
BwH1cejdlPM/TV/r1+ixOzUP0jFwvJ/K6NAivEWbrLEbEg4KyRv7u+60f4wvHEqSyszItIRuTPdc
jeAitWTDZ//Nwf9jYuEp6A2K3dRgAvjTIfqR7MODcQftH0+Vj7Jnb5Wp5p/8Iahd7OfCY+jI6G0p
qb0zlfn0Mwx1674eRNWNG0uF5eel36cin7ZWufEVl6HUEiq08HRyRFXbIQg5t9jzs+wiCXls0P0T
d+0e8uZu+hW/xfstj/3dhPmwZlqhpgoUVLOMRXAtBqVo04I9npSXWKtdPxseAr2xhS5A1b392jev
M8lY9B4kiPdRHd6UefXaIlZfTrMu/ZPvJYcAlpuQnqvp6/VQse4BJuURUacVrSyTPqHO5dpKCf3i
uX1letqx+2LZ2iF6ntFn7Zet4vZq5L8wt0jH6tGTpsjzKdwp5niSjUx2gnqMfyp5Jz1O0FM793+5
wMX2Z202qqlez4+U3m0+w6A/ep/hO56aeyBnh+ntur1VX7tY4BwzLzItqU15mwfz26T6zCRsNFBp
UgC/bY4Wo00Qjv0v8i7zwt7iZgPaqBZFjT2l/8RwsF3RniNVPeX+d0EQUVLbRIatRiVq2zSjTYsZ
T4v9HOSo8COZu7u3y9cZWeQ/mY66K15RAwfSPN5sXazrBjVVNjWeJojxvd/RSYyiUMq5u31TqNyg
j5I7vRzNLTj6mmfS5VHEeXKVDivsvRlPYZYs8yX+CYXmXef4x2QPCBVploYpTdS9xtvqoDUPW7n5
luHFhkIFpi9p8lavrJciYAIEbNxI1JDqU5zrvrl2XzNqSjJkFQEHa/luNeVADzIFS2lcHVJ0pa1q
YiDnt+tWVkOKJemiChCdjvGS1tDIkVRUczvyn6po6AafrGf0s2yVtEBHoWIjvq8dORwSGgWETBMm
wfsvZ6hjJY2/+/wK8iZ1bCuhvqOSx0SGt6IYbCvfGsknz86wjOmXJhdXc4ikg9UbKhWAnJYqnEFh
tJxYa10NrX+vyXdDk7plHn3uVbKi9IsV5/PkKzdC5HggnHuzBjDaiXD+qQCACa7sHnE672esWBu7
s/45FEWmg29oEmDn99szofhdCgw+otzP7z3VNnLKN3MAVGZo/mELmr/qZBr1Cq4TAE7LfgYi7Ukf
C0T4EV1gWbs3p8cCBdTrPrZlZHFmqBFOvj7nZQ23BrO7wOl1G9nX+r5dLGQRyWM/zvtGKf9xY+9c
28PNvG8obR7/k31bC3MM+PvXvi28uOMFKxc6aYKu7xORgSjjVh60ZWHhtALDypA658voiX4colM4
bO3Zaq5zuYj5qF7cfomSE2AyEeVSBboUo30Cm6E1DsThfXoonSpBR/o5NZBEgu/Z5yhMQ/Wz4f1R
KdwqZ20td5FrCpNfNOjF0gBqhl3MbAhP7g/X3XDDxLJhgcqYhPa0TvHR98ZDWyk3PSjJrZr4arD5
4xnmXDO/2NQJDpafmmwqdSQEUsGsnOoDfAE7yQ5AJ525snR9XVu+v6zR6aEaGuXE3s1J0wz/nm4C
7sD0dn7BtjfCxuW7tY/zDlys0NPLsq40PNPQm53UyXbSiFtL2rIx//sLG3oqd9NYsaTalfbAzvYG
Gjjab87DDP/xPxXd3eY+zj724Z64+HSLGJKLgW9OHp+ON8d0H3IcWu9TxxyykORi7vKGZc0dcmPp
N2r+MCBj8x9+0I2AaS6iSyzqQWIU6Vwy92GiMeQQ3kflIp+2I82nRv889QckwpHEvO5KWzuwCDpD
qKlDkmOYor14klEvuG0BgtqGb4y3pq5/UTpmdGQ8QZDnNK2/rltf44nNY1P/X1Rd8hj6CDBoziBM
BykMVF2h4I2M2bDFfe4k3+rjdWtbLraIOAZkM8Vved16Vf6Cru1Doerxxn6uFkAuVrS8zjUNZV6v
xY/Vg7LvED23m2P5dbLpVu2hRWxRzLdC+pKroErotCXj/4SCuU3WoMtf7kYGXlmvw016RkjURqch
PckgUkM9dNpjubGxW/FoiTKrcgCC5nw5RrfpK7NO4WqHvd2cUXzZFwflLd7ym9ktrxxcaxGRVC/o
pXKuvTQOL4FpV77OfEomJyH56fwycCCD/uhxGzS4msxqCocBZQqJwZfvw1QihQVceHyobRFgyNuj
NaIA1zK2KCzuC4bDIsT567rbrseGPyaXDyzdLz3fIPpWTJhJPjfFjzDegiiu7+cfG4v97AtPTzUD
WXWlARTxaMJvk1Ga0CgcztVmlUB4p6rPvsYdt0cFd7MMs7XIRfj3ug5N4TTmFSkVt15nvCEq/dBn
8sZNtkbkMEUJNB19NN6R1sIOgnhCWZRsZu02typzvX6W5+whYNgUKow74c5/HG/bz9DdaHo5SLNe
/5QrEYgHkKyh8s1casy/9x6GvDHgNiPcNUK9L5UasTw1MTeS7xUXvTRiLB4ULRzjTGlZYjh8ziXt
gCjtscpfxVi9DeSb3tM3sqyVT4c90EFghCniq/O/v7i5AyPQ40DBnsoAwqCHVDSkzI/YQtasuOg7
M4srsvYscP09Zsw79YxIKKSz6aD/1Nw5yEwvyBo61V47bbUJ1z/Zn9XNP+tideEkWGoGG8PJUuTv
ypHhElsIa3kOGoto9m5p8xe9sFGYrVnoQPWY0LvLX5kqUb8yHM32X62v/YH5TbaEJp5LNzI+Kk+D
21DH2crGfxdZr/2GhWsqYsG0YQRbubdow9jhGebbQXGLQ/C/c5dlhyCxxrjtRza0Fh/k6Ac0g5C6
6vVztn7M//iktgjToRhNuW5iRDzzTgvs+qV4KF8YmaU75ifk4BnncmYOwCf/YXqrjQ3rGy6z5JhO
khEN6WxcrfaGivqUqmxYWPcYkHqUDymKacoijGWa3nRMraaZtUOy7rY7tU/tXX0n3GdfvD0abOfB
pRz23H6qIPhJEkqtG79g9dCDkoGZDZzV+p0RXLhspKNn53tI+ebTw1jc5uJjU2zF6jlQfXDJCxuL
RaLGbVgdLTtofsgDHYZjc7YOxXlbdmLdXS4sLUJYZyUqw0Fw/jmdgGZnd93jiJSuGx6Gc/Tc2CIM
dwNOzK7o77agTltbuQhsSl8Jeqezla381BcMib3P6y8b52G+v69t5SKKqUpWmKVAyxH2LFXh+jB9
MakKy1/nRlL2shVNVq+gi/1cBLRWLIu6UqzeGcuWppyXiKaNWFwU7SjjyqeqsqYXRMNNxoSX8VaA
WT1+F8YXkYxb12oR66XIMWr3jF04yf7rxnbKa9tJv0hCf39mxSzCi9ANfp5Yfc9dxNzviofLzJTP
otMcnIvD1jt19oAPX+/C3PxzLg6bnFHLMzyvdwyP/Ev5EvmfWmFELWi/sa5VV7wwtEgD9Sk2dCFk
6AaduIZBP/5zgPbSXBoaJtCXf4XtYYaNoQzubFieHfDaEhdnXfM9cqM5oa+c4hZhZjfbR3vvkeE3
u+BeJuVkgCxiAFu+srpgTadWDJRcJpq931lJZGjXaJHOp6YG2Fpuc4eBT+PJyhiudX2Jq2fijyl1
kZZZqS4APG16pzJiwZkYEBKmR0XwfgQ6z0Sz7X9UZbdR619dnk7ZXaJDQQV+8T3rti1NfQSuyVT4
SqRA5B3G/uf1da29QMHb/DGy+HSpPsqlEtO2aMCrq8rZu+Mfrn+WT8ILE0iNAFqMuU8/z4o6OfMO
/d2W98wWPjjPxS+Yt+HifCTt0NXiQP7E+Lcbr9LOZaFt9RTWFIPeLXMRpgvLTOpgphmltPrh7M8l
0zRyf/AeAphvOcLt9rHYWtgibHcqgtmRT6smKd5UsKgqcIbrX28970MtE16aphp0Kt/vnTEpzL/s
uPoCAL35ObdTu90XIHq3Gu2rvoiook6rAyrF75Tm4iOFY5WNw/yRgoSRvBWkT8U6ZpHi/jcLurCz
CJbIYReV7tGPNBqjAWrWBvuiZ++GTFdv1Ik5R1Wtd47pefFzOfHOq9pK2HjnrZ71i9+wOHd9x2wH
vadr3+lmBb8veEx0vz+aRfekVzljHRvhKPiI/G6sff67Hw7Chd3FUUR+tzCFlIwJNW4dpacpg9oU
HnJrN+4lmORwDLfOnjHv50eb5IAWDFRVMxZ3vdm1tEMSvqvCE4a3n2zdRX4iHwq9Mb/GwDsZyDwI
98wT8U+U+ZEylwb5xqiDn1U0+a6fiPpfpTkPU7B8nYH1aXNk7MUnCd7iPkrRbS3CwN91rRk8FHKv
Hqy++wmhUWGGm/INr4K82weIRMujsJenYWTwtBCiVIQ4taaiXxwUjSHtkYCudqo16oc241+bAWPu
Yq8snd7i/1YZ88D9ttNtfVJEpCjV2k4q5aUP2pdSTyRXTg3kR7Nh3/dxemoq71uSRPBjGE3IwKCa
sXyaQUtNqBgb3PCkSHvmgnldywiLGoU2obIKpISb4FdUDn8VddCcs1pRQmbpMIxcEwwKdH5sMBms
bNDN0xA+Dm05mNW5rfi7UKLkfN1T1g+jQc5F+iJby1PvSbqvSjqBxWu/Vw1TWeZnO4Mpr1tZK4Yi
2/DHzOIsDipI97yW/h8CbTpqou3fjnvFHSFJ2NrnDXvr/v/H3uLcpUqHpGzM2WcG3v3Mxo95PCPy
j2rkf8LvXqt7vlvf4rwJSj+rRXP1MQDmhJL8vthLN3Mq2LkjVIVNcZU1jaZ3Bhc3XWMUXlbF5j+N
H0hvMpi+kMXZMWhQyW0Fuk1bmKDV1OziIy4uvnLyFSPxdIJKaeGmBWdmKtAj4akyVfuu1V+uf8XV
4Em6AsgdELryO9+4uCgqxtoOUwVHXwgMBoszLSfRHDFm8E2Q9Ta63y3yv/nWtbFldXEPllrBGLBZ
VrJ29UP2mUmmIAQO8aF/+2F0zrj3UBoKnnrl+LSVg8779yGAXqx3cUgQPGGWqqyhOCzUZ9/v95LX
fOF9fYbRtKHLt5pPXJhanI++8Zk8G7C1XhEdKKA/jBbp2PXPt55RXBhZHIp2SoXO02DuaLvenSli
BiW69gQ453Td0moQuzC0OAzj6GuMYyQjQ71f2TPO7DbIisfOHFrnuqH1c35haXEE6qximrKFpT78
opQn/TALlTXHLjrK6dtM4a8OW6Tvf2MTjA7K7YqlLxtJjNaRRO//knZdS5LbyPaLGEEStK905dq7
6dELYyy99/z6e9C9q2ahoYLu7INW2piIyQKYmUh7zgTfOdoORjWKm9ilgGzyoV3cCPQHO2yB/slO
CxDMP4QyVhCtlmXinXqP5auH92m8HsMo8lWPYRTz5+WL5RvdhzhG9Ue1NRudohPk2ugPkwkeyF8S
RnUV0BMkmORoBK6FrzEf8hj9p7OG4azjfUgKEO3KeLYRIUl4/y4fiy8G7FgEXowmDecxdWqqUVFT
9vaoNQ6GBuBueVkfpmoVHIefelkfghhTq9ZE0tcWTiu/gsvad3/lP1AEfDC8AdVxLHwDxXRuAG4i
gwPDkw6iCWjROemfbzx1DsobpVjgTrCJ1YNYGHwTJHs2QbMiuFB+ILE5KGOAhaI2VTbCALWdcQQ9
54/Iz9AnRo0nAoaZqCJHr+2zR/64VibtypWp00FYB9MLe2edv8+2f1lBeH1v2NmHBCZoTrKh6JQE
H07bjVcDavzrrjnQXr8Yzkr0kdgSRz4OEvqYiM/HGqdJcz9SY/COZCL4CNGh2MYTpjbbsF7xkWhR
WrmieOQ5dp/jk7r/Q+/49wWajKNSV30toxaOisqyftMmZfiTrsQ0T7TPLd4lp67ogk68pUEbXbdr
rQE/DWyajtwMN/RwU9AcQEcYRMKQi2/YFPPDhvs3NBabJlQr2QpLSJOPuoq5wPrKdv6iAUl0lG4A
WR8AiPVWcYEag/RC3A3iGsBGPHO7pjTKnZpD/NAsDvoMzmDMApPmqiVgXRHjabTwwFh0KKUAClQh
oki/qPpjFV7nhahlyHteKLgAtkOALwIp5/6pBD6uPC+Y/6pizTX1dV9fAb3PpYAtJmxhwr42dsLj
4pdV3Bq3qN3uxPA0quhHMKZetngESIsfQTGfrRel3wPtETC61Y3hzgFATwsg2iVuccjudLf3zWMP
VDuyy+6kFTw9rhicg5tEbK+F8QjgPqySRMHEKbUd7bfqA7UMpPUQHv2kHT+Q54oq2NxoZiOT7fpZ
Wm+OE7ivEV6D685wIvV2jG/okFXra8FU1wARFlWceIH1ViajxUjsTY3k9JwYBXDiJN9XEjaCsuge
TEsifebWB7fSqAPZOIi41OMspoP3QClsXI0mD242YS59esMpzJ8xfu+Jjkg/FeuVtkLZSCOdhsnG
4CT8RLJf9+DwDujEjShFEegwS4qiK9mKtURU53OCLruhgiE4ds1YQTusdrui8cZEkKkIFYaJLcAw
2IIa6z97IdUDHYvWMaUOWtMbpPLCvRCRUeiMPypaUADO1Cgw8voU7Ydd9Swhwkie6N5EvZMOorSa
G9Nsvx3jnexSVeYso4uqtSsD8eht5ThxwS43+9W/yOOFR2Q80ZSlSbx2UBagOwHLJh+Oipf59B0r
UZ7KQKhLp1WFe+u8+sH2nIy7IfGU2LGNoDuuq9dSItfNUJ+6cDjJ9gQigVrPA0F0xXu+NhLZ17Me
GwPcHRizkVGSWQAZWuwOP9IXsDA587MYpYQb+GzlMY4mVoDZbYyQR2MDsP9CV8tTdagQiIhG7XjP
5lYU42VGE+PbcYaGlR5iZ2Gosxt1sEB1VRXu5UsUmDybw1QIsIyixgj/NIAbJxuS3VqGQSPRuumk
Y++t8YpoFsFPiszeYDKa2ZiyeghhhvQqaQIaHcnDewL6r8yeOsgLDpTlgQjTXJcrIJ9DHlBGxrfH
uPuxuiiHutp3MRCYyAgNxs+sMSnyPsYHpKAcoOeWMNtDMeQAIhOobeq9Yx3+r++vwTibrDHNRu3e
zqkE4LvwI8Ot971vH2ljddiHqyC+46GAvCE7/Sf4MhhvE8bYM5FleBs60D39VT3QTjwNNby1deRh
l6/wcsu+/CF6E4U6xDgcqWuLDIN+eK0OyR7JNyaowFSAjR605yukwamozs03SmA7Ag7AANAj81a1
4wQ21glvFfrMnp2Nt1M1n4Bl/HzZJPliLCyH2ZpsqeyNVnYY1jHdtDPIk15/GbKrSP5+WQQ/nvgQ
wVzdQuK6Xs35fQ592I17susO4shMcBI2U0S3x5izGsF/Hpdeq4Sg/YU5pLF/+TT8APDv07BJ4lQ0
+bQYmHoxsQgJVNH8GCnDVdTWAqQ9wa2xuaE56Ga+qDQZ1aZ6V3SxFiwJyb529WCYaIDL8epboPrJ
HFDfGN/NhgjdtegnMIGg1BpVWADOGdFnj6XPfj8FtOT6ByP0MOqPG2XcM7HQ1FQS6Ecxashcujpx
0mgR5G1c7cB4NUZkFQyjsMiQhRmSqJnxnALG15mbn8Ow77Kny6rBj742QpiHtCzbBrzZcBK0700j
hPxUOuBsBrdG6YoQH/guaSON+TwLsAqxUtW8P2v1Ha2rync/qkN8ortqpuhw3Mdb0cGDCbhJDehw
57lILY+xoi3wFDTbotSb3Tq6lK5FcVun90OHxpejBA7QW7M9LqIWADfi24hnXL+kqz1ITFE/m/Xa
twEpPrcEGEI/0ClzmkbxLn9KqnOfnvCNNMZnyX1XjKuJhyabsjsZhDRlXIt2vKg2/KMMXZaZ4Z20
XdMyjN4ivOQGVHtu5ZIHdGr88VpcMuDasqqinQ4wRsCQMarZx6WkKxGeE2rL3Y7acryXhekxt1Gj
bOQwSmn1ZT9ZAAjxlMq2vgJczgpAQY7FEcUsC0eJinKfZXZ9WEMj9edFWm/Uam5+X/56vF1dANt8
nJZ+3k3eHCbFSnLLoKcNd8RrrsG1DgCoL8WuQ0YEcFS3RZSCOu+4wyrUqYFD9bChKEpx+ZeuAzIM
Dk5WZOYy5FTVkkpB8dIM8c9oOJm1+D0YG6dicUusYCWF7YxhKlBerqmoH2KZ02tqNJZyAkvVdOVW
MstbbTJv+2QOorzZxUvzePm2/+Gbf8ijvndz22VuxBVIkmls1N2UKL9QdMrp0P/ZS6GifInaHvZK
2LGQaK1LM6Yr2IPZ+P08gPX3m+As9JN8MsqNCMbwJQC8jzXt5ozoEQd6oDylWDwCq/sUaEHyKi6L
ch+mD4HsPmk/j4ll0xqw2R2t+tuCJ7AbfwlOxdeIvy+OXSfN0yzCYvNbZfsVklQH/tstrmfH9pX7
lc7S4eH1pr2QVIhrAQQsabKpm4BDYXwciQdiIkh5dztl0O9pZU7diwhiuO56I4ZJlu0uL+p2xSWC
g9KV8l9ZlIryf+532ohgHCj4ZyIsUqO7Yl13x8XFLQaNO8qO5qk/6IRudSvmDOI/8RuhjAOZ7QS8
UpQKYnKVIImc2J33aurQWRDzNwWbXURJneiYjO/oLDVU2wGdHXsEEEaXKrdpVbnxoorG2fgFjs3Z
6C/ZeA09NztEr29pwYJ94+QoYeBEOSq+fBJFmNzQhWA9CryMCi3MnovKu6IwhwzXCCzmr9kU5E36
12IB9hi86J4clY6eCcLNfzjdh0hGI1Ng5wN4hIrc5XeFP+5/ZAc10PbRHy1uWwhVFBWMn7Ipa0z2
34wGKSK6K4VZWYyP+bRUlMtOtLP/ag7WCQQAovk8vl5ScDUDA5UyeK3PLzQDfhMSIYgstclFaOYs
7TNRsUSxRPi/pav0+SGvh92ch85UWwfZUN1M+nrZq3FVdfMjmIhQA++GadGdNHP+snaPEeB15/Tl
sgwewhuFrPz7pMx7gCBzMeN2nTzJ2BOtcxq/hjFOfvNQfZMcAETsoyv1K90uXp7SB3NxK/u2S68U
l0bDfwCLA/ZUEC6o+Nr4N2MycRSqZKVbm2S9yc37fLm/fFq+1m4EMKo0Rr2RxjoqZelheSmD8ND6
A3hnQhBRiRzNG0PFp5d2I4vRISSWmjTQjabMcomTXmNIf3TonkzlonO0ViDq0Bw5CE+AIr6XgH9a
X0eBUJO5QfjmVzBKpM6LPOsallTDayWgXbPR6TxaqosATyGsIomkMdq0lr1VyyGSGOlUHqabBMSE
8qE4ELc+/gtEB+pj/vmGEYEyVmo2YVPMkEZurZ18HR3lW3MXudpeLIv3AAOyFj5NsVTAZDIHW0Af
FqEHCFGxntxWObG8yuoS0SMsEMOGE6s6kHHRcKLmd/WNoOaYo5ZrUgxgMAeDZ0G8m811dZuTsWs5
idLJHTh33hub5ivKnMf+S4KN5QrLB9hDF1HLctv0mGQHdBymXDFWxNjgQGbFKk2khXPuKo89GvWI
14Zd7Nm+vjrFq/XU+qsfnt6xzCBflLXwgsXtD2AMkyijFikqFnbsZP6lleBKXpv1tZjQtu/n2bjS
wUMr8Du8qHsrkrHCJSymKANI3lv32Hw1XGX/fsnjC919El4yt5CMnWkVygocPJMtFo6ZRoZUhSLF
Ku6v9yhOBNJCdAVa37IBDNgCI1ichXOfE6wqmArdzaWbXucmWadKqUsdnF7nZzfrVWY4ugL81WSv
o9Oq3ekIFGhwB/6extVbp3lqEDPE990pCkS4jNwFxe1vYSLadNaNMaXvJzhhf0y5E5362/yx/bJ8
Jdf1y/hSP1Se9kXylJ/Fd8H35vnBrWgmri3aJcY2B0SnB8zu9w4dbzYcywGoduyIr52aDOsIt+KY
oNaKehBDp8DV7UmXnaR0Xu6zbjWPJTrdO2CRCPfKqbv7JBDQdbKOyAxDWcz5hnapmq58+8zNi/mq
vZhfomP0DFy56RVgSHdvJbq/pr18X+1jQeGY/103wpnTdnHbDHb6drnS6/w07Ybr6no85V/yk36f
PXVP843xJd8Zz5oQcIf7XQF3SUwK9Y3mxbl6E3WazUKC7+q9fABWCdmDGgPoIbsVuGPiKfI3WDn2
noHeZ5lEMwEUwDa+0rrpNCOP3/MjVam9QjnY2gtBKdTG3NYq/wWiryL0KYOnWK14ASgBWS624DSg
67ML0+jQgCWzxJKtasZAFDXUxNhjLmn8aqzJ8CwwGb4wvAhARSTEYK+2bhViFLTRTqPPuAaolks7
X5QKJG3c8pvqrb/EURq3pA2obRl1X2DxmG/P4yZLC+20TvsJk0a06qtFgUypeS2PPkHyCpafP8nk
ge4NpEkV/3xCfrRi0q5gP8QWrCk7ltp+laLwDxYYQQGOMigyJsoUc66knSGZE+kwNhTm2I4BY8KX
qlYDM8N6jOCb8dwA0XQdC71gaQKq97kkkshkLEdsDY/BPAI/R9kNxx4gkxTLZrkbfgAbTVKfaoSb
A7B8ZDCsCCNO3su6/QmMRYLGLI0BKYNJsW5sMZ4WV9ZjNhidhUhtXg5aJef7qIhlwHgQe0eqJnTi
OjN8ZAHrTpeX4lucDfoouBleiEEA7QQiBRgPXMX5xVgJqWxzKYEcn2UzFNiae5+M2uAA7nP+oo11
eGpImuwE34MrVgdnHXoYBOdhvrypVYPWNwmd4VDIVWrtw5H4etDtLAw219VpGTC9Rp565ZrSoUee
EHuZ5x8pXxcAFnRTNg1q5BtrUrEfOKTLmxErASUPir3oWQFJM8VxqgQ1CF6wvBXGBJKqnJbA/8As
kJwpvm0Zu8gWxRD8C/04D/3zzXmwfzjYZg4RhW2DOieHPiUnDOYUjjFPh4R0h8tfUHQkRm+gT7pS
RZCXG4ljJb/yqfoTzTSwuIp0SQOVLpPITGSterzpOFG8Xqd9+ws7SU/gCfenpAydIY29yyfihSaA
DfqPPHSBzm+wWjBSFEsITcxZ97Ag7iplisnY1TE1gSRuJgNuLAX74tjJxbrsuaghVRZJUnF5jT96
+oDnA8jPjvRN39UdTXePfzJXBCND9gQ8NgCDMl+r0lFe64Cv4yUJoIKVAZO/w9FcW4FScPsPmkzw
BGOjhU43nx+sBStEB0wUDO4314O2Tte2fporVXanbhoc1dqPmBLJsPoP3JTLX4+n/1vJzAnzJcmj
tMTXi4AsCD5vZ8XO4xKubh2+poqIno77BTXswxoWnmMLq2znB8VYkaSTHgfVdhPKMzMwtDpv8GSP
knPZB1G5ifv4b+WxHqRZpznEujjkxXcUKLz+0nkyGofxcRISEfMCHICRo8GCFxPlUeYuQX5FSnuA
sEIevHy5WnUv7ITQ4FwpqOapMtGxN86iyg1J33UYAUV8gXTaWWN/9RrUS4l9+iHbTneYbmtwjiWd
QFF4Zo746W+x5PzLNSQ3rbrucbg2NR291DDt1rWHVu+eOhMAwZfVkhd3bKVRN7pxy/oSmwuZASXS
aunNNOmWg3WN1Lea4bqstQxIrM0DVuqOfYHSwmXR3PsF0xS6gVDUT2tKeYTXTakRb9TJVRc/Svku
L/5kjFfbyGCOp87akGgjLrNeO8yYNl06OyWoGvfxmBh3tlVWwaAU46nKwePkyI0VHZWwJgBsbhtf
H0CFnptDlPr/28npzWwufZL7sWwKvO0gmPNzZfhqyNZDofWiQQhqB2zOsz09Y5S1Hs96V9WIyKs7
LXoCZPFOKg6afbssAFYphLUZXhVxK4/xrvPQYDqHktIsoGeOdSsgWrivo6bwU0t5sqdoP5X2Vd/X
AIpsoms1zVvRy8VXKkqGDp4q8BUwRx6luLCWGT8hvlqD6UZxYhSHpRfQEoJdNfVDNMJE5WmqQ59v
2bJRIcLbDIzx868JvjF7BfkdTEi9m/MEXcXMVAROgVCr/yTEAGwgnCyosNn0FWNx8mIP1E4BETU+
xW51b59yj4Qu6I3SL8l15c5Oscd+jtu9cau1O8mj20FN6eTX/eSmz/LJHDC6LtqF4t24DhcJTEEs
S+Nf58dHvTNTVCAzeka2GC628Go/VgzbGQC+IDJnkSzm6y6F2saVgqKBeduZIxAUHpM9DckB/B/e
9Giy6pUDZgovEvaxRJIZ1U6KSZqlt+Ar/FZLJ8CW69rjZa/Abalsb5JRpHKc1lxZ4RYsNBhoxq7W
jvxo7lSMyAoLMLxnBsReMkGXCBOd7EYMpv8zNAIhrIrr6yWr91PbXrczLjJ8EpyLF/psRTG5bViN
stSvsMl2cOXFSR6GGyPCNnHka4fGS2/0393P+sECnICw289tHW1lM5GsBDY5sNnimGBV3Jta6anW
tRHXv7O4d61wuFXLn8Z0WzaP0gg2FUt1F3SX886ZdfynovlLIoOKsdxbHcj1lnb9qmAYScGjJbgj
nhPB6APazoiAMXPFaDaKzPEyUUA7+ZglbrsaXzR0mDQPiHNq9XVBy4JmmaKkjKvVG6mMVpOmyLMi
ohonZ36f/WVXw65cRTVO/tkQ3mPmmCAipX++ee7sMV5bq0NtQ8IXh39UaxHsMXeKSwdv8H9FsE4I
EBHyOkFEowXZN9VNTuArz96cYX4z+sQdj7hab7y2dxVoOwDTP+7E18m3YIIJVUIRjXTCpGhGScAI
sCBvQrH6Cg3KnXlDV1CbO3Uvar1wP91GFGNUiz3OvdyaCLiTgw2QK4yde+skyJe4lrsRwlgPnnOr
NGhJzwZvl/rNkG5Aq31F2vE4lpHABHiRqIHiF6V3BVSYzni/SEFxbJEQblcIWRxlbh5iUj/ldvK6
xNZBkdLfViv/RH9dlJnxPCGm7pBJyCi/wRmeq6fczXNrjcUK7OTOidvsUC+ma4MaZ0pFo0G8M8Ld
gvwENUkbVNrnonRwDahmNqyAf3qU08Up5DYwqoex2Otz5VcWhQsSwVjyIoetTMbGtT7X41Tv1rdq
MJ1DWNYQswjywd6V/hAm4LcURURcO9jKZK50slqirivOSQnuAbLqWd7bUNwPMWEutz9nq+gBYVUZ
JNQsO+FoyGGWz/h8vTfkTgZ0tGMd9CogEX+A27ULFLf7ScmhsTl02WfzLHArmPE5alsCnHfKIbhb
Dws4yy1NCipTxCLBTeW3chilAQO0MXQmDtj5FA5b2Wtf6/2AIA+oHLe5m3y/fCzuJina8jbd+wYu
IVs6MNXEmpq0Wj1MqLxgW+cp8QvQSaB4cDW+0GaneHqN52e2IpkjGo3dKRU9YpkV7tL97GrVw6yo
E5IDYkv/8gG5RmigO6JqmKRWDcZzVso6aFlur6jb3ccDaN6WBpsz35XqzrAeULo7xb2w28U1wo1M
xpHKPZgC+zlCs/agYFQ0D2LP9KOrd9Ij804KLh+R/w038ujv2Ty5pjXS1E9a0U6I9uNtdQ1A/jTH
jEwJ6KvUzX6nu1LMZ0FPwSYp9kYq89B3lqTo9RpSV/NWsw6kAkOP74fseuFWN9WKT+LQQQTDK6bx
MDV9fsiKaFmVLbjUNYvAdDCUQb7GO0utMBcrIkHlKs1GFvMBuyyytVHH0czB3CuxBi4MMJQ6Kul1
VxmV3C3sIoP3NkEgWJWi+X+ufaCKBxpCWyemxtiHOTbK0g4EJnkfXgOgW3P7u8atkEE76l3+kn8L
X4dbcKs9iKhX+N51I5l5PapUaqJh1uknJRacOSa9PKXAKofhxKtTXRF4IQwQCiNT/hOyEcw8IX25
5kVPIFh3ZBe+z6medV8OKHRbI+h+8D3sRhb9+BtrSeMmr7qayrrVvTWoHjJMWyWuBtzCf7WSzH05
PuSxuVctm41Wy/icc9tgy4i44QyWcmUURFSic7FNRUA4hSHKwwBzPyBnlkIJrqcD+sQQrHq5bwEs
LcZe5laCQev2X11l4cfNckk1rAivXvV78U309ZNfjYcBFbrILnnC+RAaUn9yApiAAqwnSrSAgTz/
dkpvGgUg6VZsFMxXZYBl5LeNgiIQTQb/w8H+K+nTjJwJAvQefMw00HhH6W4ql1ZbAMh1GmRHtKDP
TV1tC/hNIGDF7AC7b5lm47iqNtwbJgCviptiv65XyezXj9F9vY9vpKNximcH/3NqntLTEDvdrYr5
GMGMCNfxbX4Fc799q8mlleJX0P2Y95VMyvIkwjzijqJsTsuOWenA1kz0Ft+RbkIrIJIxwGn9rIDt
wLqy77E25i4Y9pYCy3oi5pUwYqVP0yc1sikajAou1k/bB5qsSiSlH1d3GhTB0Y/0ZXd5qYP5BMBB
RbsesbuL6FUQi3BH+OyNXOYNSyY5qrUKcumaMprnzQ29Y+3WBmidFuTH9Bt2N09JkLvLgxjgl6fT
4AEhho7NYURELCOIQqRObiPEer3XXiH8wjQMeXgjQArKX6IJWs57vRXGfmKrAd16RYU1kh916OWX
6NvopS+j1iKIfzjx1pko5lrRsi2LpIUo+dgH4c5wu2vg9+PRIrmjAUxfVEjhWMmZPCY8GGKpMoC0
gwe6yBzT/kZkbBtWXt2D3tJsnMpcHHMSeQjOM3ImlAnyoLPR1Ng0AZmtq36hDUx5+p6umQg7nPcY
n0liArumAnOkUpcr6HGu26UAJq4dyGPijzGKz3N2XKYTSGb3cmwHuWT/QTB7Jp3ew+Z5JmFZ9snY
0GxSzp2kVnYk9gyMREg+houyvZK0YLrr3fxe6JU4r8uZaCbwWtE8SmYMAEKPkn19G4KuvTgovlgS
/1uiKKADzl9FJf38jGlfFV1nKSuWaRqH2E+jVTvFKpoY5ng5HOdDCqMxepZYPVEHSInKDpvh5Kpq
e1E0xckCzoQwyqIqdiktBEL0Ww082snRuqIDm0YAUmvvj2wAwPngzgYEpvHpkYz1Qa1DGJ421F6/
HNf8Ki8ngQZyr83GDC5cJApF7Jx1Og9jqyhIT6P+R47icDL+Fvgrnp6hqWNi/dPCOqbM3FlcL7lh
DsnqSbWSOO0a504VhX4YzjchmQNtrIJWUu8GO/G6zBCCy9Ngmnn9wPsrK1heQTcW0Lfn2hdFJCur
dli8NXdTNM5Uv3HT2+J53FNCF+l6OlS37XMFeEDRw8vT+61kRu8lI+sjAFssnmKO6y5MMDleGJUW
NJEm+Ii8CAOHxCwfyrNYqGILRWjkgvejxCGlGMiwGt73rHFV13D1U7Urv4w6+LeIO92uGYAQRW8f
D3jlTDrjxMp4RoKq4Qv3GOKuKuwWFzu6Ep93wbvv6r6L7pYX/5/JZLzX0g1RjX285T+Vo8SHBwfw
HK3lDAd5b5GDUCTPVLaXzOSLCtLjxVj1BX1K8KnfyRkQ4C2UACynflgeU/+PtmLPDskkikVhTHJH
DyklkhVE6qMxl0Mw5PeXTZSvqB/aw8TBjaE1FpZ/YCIa6m7ZnWVmjmwK5k3/QUvoZp4FVkrMHJwb
4mRrarnaKUIkf/ABzjcf1pNxWCsf1LgO9h33xPRFw39UCz4b/4dMRjN7LUQ2l0M1YgUbFMbPScLC
72w7/fh0+Qp5VSl8qg9JjD5apZQuDS3zycf8Dty/x9Qbv+t+9ESwkJPdhohwQ/+yTP5n+xDJ6OM6
SlJvadGKGtEYIERzdPuukszdZSncOHp7MkYJAVC+SkqKUIxWvii+kVphT2HwkPTuJsXNvlyWxz0V
NAQTByadYmM+WaX2kVVj7NDT6pvItlw1Lx1zHp3LUvjaaBEbW40A6sdY3rk2qsVqrVEJbZR3yK6R
leFVeMye6by84q+/xLbMv8eNREb/YcvamoIzxsOsr+Y1RUPx/SJwOPQDYIRL8GhkYycfzLgeS4fo
wGrIpao0HTssyquqkEQNML4LxdIA2lLgTfw0Ad4UYZGnDdw2kH9Bv3sEgcBe2Sc77XHwEoCaCIEL
eCOKwGmiw4mADdUUdiFkseexDcmKK6D7ArONDo3Z5zm4rMihHkYQubZtuAfyygMZkhPq+CIfRB/7
T/5g8wOYb1CPnbVkS7V4Sw1S3DqIA/3GUFA7pnhZImga+pddEsZosrlUUWzPEDaa2WHMbcuJkaGL
FJmXDm7vlHE8i4Xtj1SCFPloOwZGD1ZwrC1gIMNMAoD161+2JPIIoltkHM8Y2nOrZIg2aAuMEttk
LtnFe2BAiWulvIh7ezzG+xhhM9pKj+PR2ELC6j/gxfMh0BzFpfXSpb+77Bj4H01DxQ0RK+XtOfcL
ZjSZMsClFs8yHtP2hxV9/d/+fuY8oI3qrajFefQKcEiFD3ougUbw8nXFNg1DNWi/me1x6WnVWkUB
CdaUXzdRYjnSuh7X2bypO9kBY6JHTOV7la0iiHuu594IZjQxq5V0roFa7sXJ+Ax/1vrhUFhuNQLi
5f9/iSqQZDCuj7IodsDPP1IXJ4mKpsTizUPsaSoAzqrD/yaByRoGRVns0k7gqUJjn5k56LX+RwlU
8TeZfyQDyz0ETqmnzNVroU8nw7Tdy4fg1ja298Q8cj2ouwp1hoyFQjB6IKsEdZiJ3ngpZIzgRVpb
UaxnHVKpkBM4Hqko9s1itU5MtAaU9jV4LA3RADO1Qta1bqUxrjWVlGGwFQkwJFVmvjRGNLoYA/hm
Nop00BoSHYGmKQs+GDdk2Apl9DudU2ku03bxzEfQlvj2adKc/PvsTshqnfk689JfovaN6JyMNyoW
yYizFh8QFExOVvZOOV916o9URbyciSI9nuvbno9xTVgYsnWg0C1eJVd3Sqqe1N4UVNz5IjSwqgIT
BIs/zHny0F6qLqmRQtWIh8EOobWtgHBbJII5hZ3n4AKs8JVCqc1uJasExMAqFf5l0+Kr+8dBqBPe
WC8SnGWM9QaBxFhjU2WISl8tieGp+oJQAo5QYMqCU7G4u1Zc9NmyIHKyrWe9BQF8KhoV4qva3ydi
Rwcma12qQcbX14oWdXplNoEmOq1OqgO9hGiF5cUtZgwvXyM3KMZ0i21icsjCOifjobrQCttshlRw
A617wL/tJH+9qX8Dfr9+ENNP8J6orTh6zdvPZrX2opi4xmKMpscul0o/A1vEV7WZhOUCkSzGRwGa
Mkoru1veuz5X1AEPFH8CEyfRQdplpSsuxXDVBIPaioZeHkAeGZklqcnU68hqSAkED73xovRPolqA
FPwtgvGCxhza2HuGiFqJenCgdJjN1jp9L1AMXtUQy+pY0MLaKCagGDFYq8ZoZUyTkyqMdqnUNnsU
d8u72bTKO7kI0+c6r+2TlnfSaY6HvAS/nGWLhrJ50Sddw6XM8mBjZnebZdiCZsb4huG1tetucg/c
L854rA79vbjey3+usb5FLJxcAzbCuXZWBab4ujCjoXyyL/6KPZCKuIq7Xoth5/my3iJclGKwps5Y
QtpEemhECKFoT3L5Rva0u4y16icxPSVv0MIGAyyu8F0Wo5VtkVtkTd9kATLohoDh7EBKcEAbXo8N
ajAUlJFrouMsLMHy3+yNaEaNTDUDY3EZv6cPZoAOVm7sQlwsBiDovmmYulIVCPeNuc4UIbiN9UlM
IZjM86ApPVGaMEeAGijBCLxr1zjS3Cz2apCp9A6NwZbo6l8cmDrMT5GRJWOpW1ZQkNKY528ixQpK
6AXYMP4aLD5BvabY2W4XUJHttaiFznU4G3HMQac1k/U1J0DyUNbCg9FGptvmddR7An9Af/eFc7Fz
JVmqt0W44EOuP+ikYOL3p6Jx6tvVkXzdHyo6gwG2IiN0k0dRgZv72GNs11BAdiKDlvrcLqMVTJZd
Bdq1Sa9jN1ub17GTDovZAOBWHUVhJtfnbKQxXxBbawVQKxHzURjz/okiSQ6BfoRXwHqjLkh3eY8U
oCPAhIdUCvEd4wZGK0ZLVY0Qx2iB3T/q+SNZBBNefBEm5p9B8wbIciZZm4yyz7oGGgmHt/ggOATn
Z6jtmmgsBErC+04EK+1oqmM9CtsG598pwYhFoZd4M7p8r035zlpfezy4YS16Fj4bGVBMiQbqOBvD
zuhsnQsyynbCmkMle11rgqjDuCuT+NdkJ1+lHBCSa9xcz6b9haTalVWlN6QKvyWDEjlKqLxcNovP
fgYbDqiUYq6Dwqyw1t4ANxP0eQCW1A3w29ha4diz+hdi0tckTyOnXkDDelkiB2zkXCRj8eGY5mMu
yRTcxNqtYLmIvTjE5rtTRHsjdijaHqUTiOdjGe6JiMWA/u3nbkBR0aTUcVZdQebPSAdcTV5kiYQh
JZSeKIAv2RkwfNEGwmdN2oqBgZx/YCKPc5VhBMEz9QV76F9j09rZ1fdZEpJEc1QJB6LVUE0FNqhB
f8kmIo3pnv1ohSOuc/RstF/88EAnEO3FoTPQ/4Im4XP1DmdT8CihtWwbMjuov+iSVE8tJNKXHztm
GR5iG04bXWz0YCbnsr5QB/Lpg22kMTYp14mVAed39IqcBNLcOVahCZJKTixDT2RYVAx6nzITX6ih
Mfb92NAFI9WN3e4ZBLEO8OR89SR67zgJy7ks5ntJcSP3pY5VDrJomTtIc4LHR3tZFhNMNin5ZWkp
UvMR/YMhfMVqUOYVQwGgNEuUr3FVdHNo5mL7xDCyKoGKrpl636aYJcufpMLYV6PmXv6EPJM/u1/G
3XXooLedBig0g2g/bTnGJsDgFlj09WwZLF9ThFLmskqv5bCCiBs/JdQVgIqUu9nUPQMUs4gIToMx
3Jmz+Xj5t3HVi7Jj25iTph2jc/MpbLVGloBbSJfOUefXKMr9yxL4X3wjgjl9JM1aWL+v/xfAdQY2
4pEiI6K0/m8CVu5n3UhjHFyuqfEAKHAKcCSjgx+7ee3l38c9BrBfdP+d+aYHecTPy6fkiyUUUkFV
MA3CmJDR9c2sEaxTz9LiyCXmTarWXfPINzsR4+TneAAWhG3f/4piLEit7NxabYhq1Z9a/hIqV7GQ
rfpzDHUug1ELSamSAvvSb3iltoN1iHuKwLVYO4pRXAvXpDlpBuShiYjgEPnq5wWvJEGPAiUFOo2A
0eDSm6qH0KMLoLQHUxT3uStC0aFH+ORYkZTKtozBFryG55pvLlEaK2QcPUy34CtVHr6gk+dfbOlF
IvbDZfXgu9iNNHrhm2dqxEw0bA3vbjuX4MjtHTS3jhG8W128Tvr4QMzxGl2G0QLD3bJkgkeE++oD
QQ5QCqgbAq3wXLrZyIO0JnhE0oMeALBhr6NJ+yeoW/iKGzHMlaKUDCK2YR090kv36zQdSazsL1+k
6CTMPUpTrY9ytIlf6O6YmEyEk3LjKIaioatLsOdkMU5LtsuwjRsYgILSeNf+tLQ7xOEAS7D3iErL
zAT1d2BjaTUbIneZ1t2qdX6r3f8fad+xJTcOLPtFPIckaLd0ZbqrrdpIGx5JM6L3nl//AqX7pllo
3IJm7mJWmtNZABOJRGZkhAxa/jFJBEkjN0pvfg0T1EjWJ5E6IKgZxVjt1Gi1PW0xk5freyuwwj40
ZKuIBgyz4BBmmquNxmu7KIJzwDcB8RSM5KBsojOxqy/lTpEaefTk4ljG6LfWIkJwkQUmck3GGklR
AguJCrbaoTzMbfnj+j7xD7PxsQrGOYg0T5KtIgOkdabpFHo/pVO8r3fTXgRh5AYpCl4E9A8EZxrj
7kvexRAYnka0+Svr3qgra0KjZklu4wjT8mE/p7KTYhomuL5C3hUDQgnQ24EAklIEXcaLsFvadl3r
0WtKw4EUhzuXyHIlEcEMB0GBOsvGDrO8eS2aco1npNImBEejfZxjLtr2LXSjwPW40KtGVIvgXjVo
7VJ+IDBmgZPwcm35UIDCXUOQog3x/CsJqMbxDPLSneyVR6AYHkRa1NwMyACuUAZLLP5jX5lJYyRS
HhP6YkAnCtzUqZed6Pw+2L3v/z1dFvZ0Y4yJFUYI1c1Zw71WgyZrxotSCZejUv+67iHcM7Axw9aT
CkOlhWwE4vSg5k4dVDswdEJOgHJIidgcuQk0OOIxjIDpbwvSS5ffzArTONJTHOpqcQfIGBIPgqKZ
Gz02INmeDtOtRrk9Ekyf1p5gnbwLxyAoUoCHyDRRVr403U9xWXUprs76XXbt9wLk3piUGlrM2loe
Os76Dtz0ndf/Wv3puXRF7so9iRvz9N83eUO0FqPV5Rj/yorEqYo97qFwapzrixQZYaKyOYaaHlot
3phJ3D5ETWoc0ti2/SyaG8FbiP4pNusCrAKlLBR1EVoYUzo6zIod96PXQe3lJs7b6jBodlU4wGku
B5SBstfra+MfPh2k4gbBFL/JVuiSrjCjNUEI7fwJ5dw0yMav5pkcGVRWxrFQ/OsGuSsEuypSdEyd
QT7o8ouhQZYsUDXAYTfkA6CTL1la+vFQBwmkba6b4n43Q1FUFOuAPmep+NKia7IRgiVeC664Ku4g
fflNw6v6uhV+lN6YIZcripTVhkgYIoryPPgY8wTUr99376uLNvQf0PGKVsWcOLnAmIiS4fJRlBiM
Y7Mzrt/yZXd9UfSPfPLDzZroj9icqxY8E1HY4itJMtiUk9ulFKF5hNvGuHoCEsus6rBtGGFCbnhI
3ylRZ+YaWSDt6mMWiAbGeBsHKQ0MPJogEwYz6OWaoiXPVNnIkZYgPDVR9aiquT+asWCIgxcREYNR
v4UGCthoma2ry2lO8j5F5E+f0uJkr+Ql60862NX1pYNU4lsZZ/71r8Vd2cYks5VqmsnDOMSjZyRw
BwDH8/anPmiCMMiZqjyP1+iAfoFVFbrslxuIGT+jGQmcoveU9/BlAV6XeNrj5FOFgDgob0DNOKZu
GKyuGoxPSL0MVwRK5roNZnz++RFM/ICeRW33Rkd/BCYRMMmUPFqTY4Gikc5W2pqQvup/sWiDWZMS
nXwqofZpWlnIL5Eyv+rvJvKh+L6EsJviAlb7pd4J+SB5XxNgdcihYLspg+LlNsdaZ6w1yl+IyCSQ
Sy8pHOjOQ+4rUx3rPb6JcpSG8l0vmnDiphFbw4wbWQuogCRQTnnlDLHwdJ7IXayVylsXKfleaRPF
H5rkHS/YH3VSh64EcsSbWJEH3zTTL2u1JE5cRUswd3N1Mupm2kd1ox2uuzoHCI9dAfoAUsoyRnvZ
JrY+QcVVpk5oPjevVIYne0zvJbf2hwSCAkYAHex7UReLm82hlg1+bnRkCL7M5ScJq9oYUvBkIqPB
dFH3w17frRSp1fIl6nKvnQq/sXZFctOKlHE4wQRFH1C8I16Bd5fVcpbNPEYxGMFeNQC4iJ5tlM1G
7V41Q0dDXim3P7omFl1onOB/YZRZbdtNsTlX2OIxIIEeOtkx+xsHDPplILDtT7nmLDfK1+vflb4J
mQsHSTmQuFCOAlyeZQKMoo6QqkqAFcj/1lMMohNIrqrf88zeLf2bMf17ah/QU6u0dw5wgmoZzDvY
VsJ1quga00N9UDC9m3rzDU1XFT+EGoMQrcPd04095k3c5Xo0KUaJC/WmeAXXMXBImeRUqU9REaon
75XUH4UnmkbkT7uKxjKls1cpCurSb9WsX+wsHpCdp43hoEXi2MlTn97OYM3tzSeMBkLPeXSAb0TL
uxQB/jiBjFKAg98Z6CsIgDChejKSRE5TnJq6SX1SLrpDxsqfIMkpuJl45SgEBI2+f2ywfLAhs1Ay
XdUtFYy2B8wY4FaqdjPK28t7ImEkGyoyXhb00TEcxGh13ofdmmaCZlbq80gLiJ4Zp1/Ksviytv8e
nKdcrI7x1VjqhqaZ18EzYv2IMY8YFHvp4/Xzx3v3XxhhHFTr+qIBfS19hCvvaegk+2ZnHUYXsgft
dxn7F3maqM/NKd9c2KTRb5NlppNRqbOhD7B5poVw5ltlHwcZ1BaqgwGe4HEX+9DnEd0h1PHYY7H5
ZqzA0QKV1kaNyHC+Yembh/weaCA+NKB/iI8hf52mddbQwGuVOYbEAtmVnGsDKIwmCDz0iWcHZZBk
53x3CVY/UZzh2QgdeS+k3qCvj89r/bDNJG3qWqZ2oSOw0uIKSkgudNwPvxFC8h8IjvGyJXzTD3vM
obdbaEuMJb4pWhUA0oCJwk1/UCY/IwAk103ervst795AQ4n2e9CgAynnpQvNjWI3CTUXapCKt3+S
VApky/AUCZy1y97s/jX8F2dxY4/ZzqHMh6bLcUxK9cc4IacPbe/6ivg7uDHB7GAEnCxo52CCtps7
d7J8Y8IIzIykut8NilvUnuhppPDyjO2ymDds3a2ahDkfPJU9JcgqX+mfZ7S0dhjscIcQUAGqrZ26
i0uym74Jpn0nQPHw6hAXG8skHWpWGMix8As6H3KOyOuLl2hHGWLANhmIhgC5BxIK5ShYgc9CY++L
aapRb6xoAAD3bSW5KLRWTmO/LNmXqh5FbN3cK2JjjbkiBiBmc2MEM39i6d+QAZkO0NaC/ePdtchj
NMUAWAdknowN22pCO+lRbwxDy+2W7iUb7GMl9wIz3ONGoOgFFSCIprFjjRhprPM5acF6qpBd2dwP
0l8j8NtrtgaSGbpjLRqU4d9LSLnB3YySmHw+LZs7QorDTJEIOk2hEQ5er83102RGFWZsB6Xrbwwt
1R6moW+9BfCw2LfxbghdoEVJ6uUlpWKHyDiovowMU0K6GiYCcMiZXeJTfN38PsZvlXKwK7LQ3tNp
hdhI58aYJ81BuyU5lKaXPE3foszBCzkocIgpm0O6Io3OgvQleR4zB3TPv3XQIrwjBHkR/2t97B3z
koT+zjJX+oSue51Lnrr2htetGJ0pi1F15STUPbMtDl0oIn3gOuNmTxhnJFIol6qOPanz7q2ag7xW
Hk2h+Cv9K592Xtdt2rY10aRmQnFOIhMz+qhcqjslMNz63s5P8wJNyZfkFnm8awX54xhlfugWghIP
d183lpkIXXbVIpkKLMtmPzjEBPNCo+UPgw7UeNN/LdrED61ZhE3jHwULWrAgaKfDy0y61OfViCFw
IBuWId1l2rIrq8RrVs03w+6kht0O5Ix7C5Ti4IFovLYKiat1tbOQ4qY1hlbgXPyk+5+fg+Tm8urF
A7jFr8FXRjkokLpDDNTsNO+WFtQyUL13Eq81b2NwLwsrebz3OKrHdGLIwLMcqf2l6coqE7mSaBMn
eioG89jK+4q8Gc2AN/JTNd1pmeJN0uTQuVXB7Uy9ivU6zJJgRIGAOAVFiEvTYTRU4VKuIxhTY0cC
+5Tc9vdJlXoQD3YUwOokoCQxd+cs8ehEWvJ+3T7vLgHdFLg40B3WAKu9NG8hmEHTGe9WOd+N9uQU
kui1wd1cA8BTC083AggkE9FGfTYBEMJTNdOzoMVtGDUPMp4BQ7EfS8UzzWc7Vh6y8HG0hOhPenKY
3QWPMEW2qzr9CfTi3kR7Rcq6KZpbmj3+ru5lAxQ5O687qHtg6YVwO87XvLDHbCcttDUNmDe8TrIA
bymMI4jyIwfP1n2d1S8xxbjeKXr5xZrmb1Gh/gewEl7mqHeoeBYASMHEsKSW53ipB1xsc4f8dR5k
qJ2PtQsB205wXjlBWSMASaso3eIhwvKVgdtKbSWCrZVJCEXpUfWWyo78pcsEzyuBITYlB+edjbF/
A4bqUTkYSQkOQy3GaII+F/9HU8z2AZs3lQDt42VcdseqASS56azU6ex+/6+PHSVLBfQKTRH9UyGl
WNukXwb4SaWehhowaHBcX7fAycAp5BgIdgXwPMxWXXo+xvyW1WqwaxR5TG6y3QQFIFX4HuRkvlsz
bF96CKW1KxRr8Gazzm+TeIxidzHbKXPHruhdu+9zZyhr1b++Ol56f2GX+VI6KdU577A8ijuknKTr
G0XRVge44ZuoKyy0RsPMJoykEpnneaXH2u8oEeF+3c1ox6UQ9RAjnjkhGfU1mQ7EoAmvfOqgKmVB
VkKfoAWKs8CuqaiEX98+3lcDda0JOLWN7JtVgrdCU1ohGY5YmH0Dx02g6uNubd/GcX4YB1PwrXie
SG82SrKOe4Yl1GqjYepTA9UKldzUyi87/bKUD7UKHP6yOBCWwiCAqOeh8mKGCSAN5oOBJvtEKpAY
o2QkOQp4lASm7DyzwjgyLiCn+dY9VU+U2NE8yUH2gIgcRV40OHiEBkCxaq75PfZFDsT7pNufwySw
OviCJ23Az9FrfZd1450hV8//4ZOimQAebSQRn/ruY69XqLjiIJpKX9yim2js5n5MTvUotWBvWWsP
OkqzwI/OOTF7v2KcCqQs0I9Fx5DJXvIsU/U87eCrhoqBcnXRHuqFxA+kXI3TYsbTSxPOxeJmmEu8
r+1qPkbh2lKeZmPYSzlSXsky85cxJbKjpnKBaUU9Lka3rcZ8n6xtdIpAcqgD8pGsQCnl7bTTckve
pYMOarQoXwESIRBqcWwlz3emXGCWo5I7FzpA1TGzzeovkhdIojDKMp16ta/eoqz82df5+HUxUrAz
Sks2S84advjzXYUxKfBcLHdo0VV33YpJnNigE6MGAVhUW6P8MEZGmxxxaNXEaeYuVBxZDQcEgVEv
n/rR7ATvQc6jBJOVHxvMxDmrSNUVsiC4KKbvMSh4BsqYtt5Ny7q77j8cTjbALzeWmBiXdAuGU2nq
gtenu4YG6NDwGsZobtI4XW28FBom16zcbZb3sG2/xtH7WEMvHpmpvUr7th6cOb3NpzgW+JhKl3jN
x5ha0ioPUJetsAXmc9/5xS8lwLTpEdOYD8iSu6/Rbe+DXAVSQ5I3PqGDeNSeBFtDl37tFzAZbNFo
fZzTrKrzq+9UDIbcURUr4ue+JO4P0xzxmjUa2zaXDSguczVPYU0qHTxG3ew1faiDxgVs7qlvHXrt
SCctwIMoEPE3iEwzcSruyFQtZjR4C0Hnw5ZB0fXYV7MTDqi74h1iLKL+Ky8ybr2OTdD7flI7arEg
xgFsVE6UT971zycywebkyFFMrcB+oh2oOE0lBzPeC+51I9xzer5pIHtB9UQuP1o8pqtSgBrLa+0D
ib/2AE4YKYpFgrXwirkASdMb7bcdutiNc1RxlsxRpgCscGY3a9z5Ri8cTPac+c30ydH/Q0oMHkw8
nUzAiPGouDTYxZmcDiVKm/rUaE8ZuCKOy7wY3oALVhDruB9qY4pZG/AvhryYOOhpHmFSHzQlTSEI
JrzHKAD5qHgQ0HkYIPS+XI6EJ4tU4S7G/k3+cEdukl2OjumC96AIRsnLQUBfTYdwNUxe6sw51hai
9iREJ2/squmhmgr9FiL28m1atCKSAw5TGYL3xhZzcKW6bOa0lQYva9tnZZ2DRAWWwS78viwflaQ6
YE7nx6iGt6XRiZLJz66PPgkAhkBPYDIQMqCXW5pZdhFjftzwoHLqoQju9GntDHLhRYlouOlzKnlp
illm3IyqUpiJcR6sIHvb/z2OIJyH/+yJl3aYqESMytZTAjv5obrDqKh/iM8cgmB3/yNNes6xvjTI
uKWiRKRsIJDize/QuYbEL9jsiZMdiNtCGAAiQQ/XwxV/I3EGqIihCXXGy29GMpkkUQp7Y9AfyL4H
/kgL0qNwIz+fAbquDzuMb0QWAS6ihh163FTDSaMXWffoACdFRiS9m0Uvw19/ADunieflJQrDECmH
TogGpY6ziOMmTg4kmcAwC8PlLaQuT/3+5+r2d+1OtEIOazw1BFJGGYPc6JjQnd4Ygghj2SqLbJyr
lvH7XDmE9mK/ZT5Q5+CZG4IMcrU+kJte9yPOxK02rq9+/AB2jCQm+jRHA1Z6Btj/VT/HAbJo8EKC
4c4vnsXvU66znlFLQNgbYFah6dJmyWmka2CjVDRPO1GAKuXAySZndkEDiYZ3CHr8687Kc6KtPeYK
0rMxn2vI23t2e+q0O5N8sQuBCU4AheA1RWL9z5qYA2E0mRGlZmSg+N8fFCf16JEwMOokchhOng1L
IE7EfYoaN07H5e6RRc8HYJk1b9nVt/qX+GDtMNWMxrblJYq33E/o36v75ofhe9e3UWiZcVV7IAME
YHXIT6MlGkq1E38d75tdir4s5eO3j+FNXjirchiAKRCzaVK3YI+kBaUnCy0WBaUpZotD3MakylLj
PMYjQ7vKT9CEnrzhvgMQzBMNHHKQfdjojT0m9kDcPjanKaeXRbLX99kj1L6Tk3ygag7WTfrNfCAP
yY/re8yLq1ubzAVF5tBobQsXh0Y/KmZraFyV90InEu0lc0FJa92F4xKj/wb8R2OCqmUGE6oOfdJJ
9sRksPxl6TbmdyClCNTipc/K+jJ1VQFzFA9FaQz+8GzQn/3JRQAHRj8KM1joR1zaCZdMNoae2sFk
kr964fSU+RjqxahL9Vdc3GC8Bm8T6AuIn10cNDLcBTchkneDqgIyUcaYQbwxzziXlQ9kmRa7RutA
a3HqHNzGaBnI9+Ov8L0+zi/qEkgv9HcUfyLYx412tqxigkKBdiXbkUnaFpAs9KrOGb7c/A15aDAe
AC8ZNIco/tECOiHmLeXkcJRSn/LNQ4DEZIPSkobxgvFczcvV6S90LHZmafkDkV9rIxS0/Dl9PgQ/
zE8AVWDTYWDmI9uDKTdTVtIF/u7J4ClfO+qwh8a6/bLiKV8Ew763nyrTuX46eTfXhWkmJNhyJFeW
XPzeWw39RaR1GKQyHIr1jgJVAEijoZxx5wtzTDQY1AUdIBPmxhJyMunfyYwaVgy5Lqn2J/1QNkKA
JnXSaxaZuNBPkiYlGiwuxzOMHhJhtj8eMwhltDvbkwULFH5L5jLLpUgnwwJ79rPR31Lca/TN8lC/
y/bVAXIyb6qnOn9APUZ95PM6wdKFVj1ec2f80SYFyewmTssedvMD8tcfqub81pRB0wuodjXI/Wlv
ysF19xEYZce6yaSruU1gVCq+meajXoh4YjnhTwEmW8b7Hh1htKIvw19bdY1RLLigB+1ZWs0f7VD8
IEb2fSHJL2v66/pqOE0NnMONNcZXulabqhlT0DiHszfcdd8wXX1Oy+fM+QNxUM6VdWGOcZUwq2ur
QeH0/Hbrod8yImUkR9rZL10ieN8IF8fcWOqYVzl4iHD0gDkvAYdsHNofWgLiV9KfhO3ry/uEydQ6
U8kq9HXO2Y35dp48csJ7pJBAuonQ7YLlQS7k0lOyvgyHOkO8Dk9h86oHyh6pgKf27wieHgASrsBX
ePcDfSzqGgY6IMzLbGetpevcSAamYe7D3fjFlD1iB+sb3nVIkg3FRQOlGhwloTikncA2N6Z92Ga5
RFszLlaq1YOcSvtFq6/rufqqwkkrfEnRDDj/kgBgAdcTWrMaS+UYxuCT7XBt4VzIbv1QBuM+fbWc
81PcHW5EUH5uVAF+TMXQuY06CnWsTSirrThX+xafUm1uSHYaOiGw5nMBnb42PiwwmU0R4yWszdhA
qvXwu/VlUZCYK+9FKk28LOrCFl3tZjWQCbDbIYQt65Q8geNmwMxRgWu23kuz3+SB8osKTGDe6Iz+
TADjjRzpwfxy3Wc4+erFr2Du+Rnvriluzy5D81Xa/Ka0FULX5B76zc4yAVsqRmWO0Is7v6iSm9yj
MoTGs41sIvHI1+uL4iSGF4ti4nU/ankFrXOouA7yTaNBSF0aj6W1CM4614yF4W/UmTEaxbZrcdIo
XTXSsxTtplHbKTXYIFH7v74Y7lW3scJ8oaluU21JKuxcNDuadFObT625OmHWuQ15uW6LA3TDAaDM
d3htY26ELfq2cyfnMc1SklfrMTxSLfiGOOWCAtvi0VTB8lNdsI18o5hUgciXjvucHQpY1WQ0S5ot
jDbgHfv2oO/DA6Zfi3e0HauDfVw75w9cknvYN2aZm0GebHNeFJgtb+db+ybyR4fKcCqvYnZi4RKZ
0FUpEIyCHLYGBn3HHhwDat+Rrx3ylgoc248GEPrmYXq8/jW5nrNZIBvNVBsyOQ38s6jjXRydynV1
aY926RQnCWtBzsdN4TfWmHi2FGUe9g2WqKuvarwvy+8Y0PEiE/f7XPqSaHHcy2BjjjkWLaBdtd3g
WNTVqoPLWnWtWBadPX72sLHChK026fS5t7EoqnRJACXOdsYXOlNBaxWECI46r7ammNAUx9g8KE7k
8yNicyeo7bJqVTXQC5zW1lD99Wn1F3TSh+uuIbTEhEgDDZemmjq6sMnXb9e9etB3BM8Q0dgw/zt9
LIlJZpOBVJqk1tDFGTKnLn8ZqWAuRLgUJuMy9LyZTXC5IUD2+1yLj5Fk3KptG7mN1Ae9lQzOakVv
GgACDvikvwl2knsLfHwz9q3TJQqaVjIWuP78/UgvZidGyj4F42v9VKOaHfr/vtWIML2xyYSurMuz
2kaL2auMOvQMtRy8OpRkL6ogPCJYHzeh3dhiQlcdzbKegvnE6/9n7DubnSS7y8izdsgONHIR3S3W
p6S/EWYNor1lIhiQ3Ikx0bsP5EK2YzpUCVrC46SrcC/Uzh0yeHFWy2mIXGwuE8iMNrdGVcYhjNXM
WRfrC6DVmSo9x8l86FfoKU6vbQRNLvIfJgEvPysT08wQIxdtLCMlzItveR3/6HPVt1MbT4j81FXy
c9TMxyxMn2K5eQL95j0Z7ac8m54JCoGCzy7aeibyhQBQpVmNrU8WP/revC5+d1c/h5hndZd3QBVB
bNM9qOJ6Lf8a+SdeqExgirquSQcFlxZt0nR3/fPyd+VaX203/bUCnYTiDG2b2JMbPoneM4JQpTKh
StP7pU1inKp8rr5ZIBp0qlYEPhPZYIJV1Ge5RAwaDjEYSIbCKUUW+K+yjwPLIs1iy4zDRW1xMwKE
g6K35kNxLDmRXTe4VA+reBaFI943oyOWmLQClR/YZy+fMnlkzLkB+levlFrdgSZoAPyIn0KDQZvH
Y91raJyU0n/x0I1VNm0c5HrAKBk8Rb/PEhdZVXvowABf77WvGpo0a+Mq38F5/6+hFyg004G9Mw87
oCWXa50I1KDxvofWknK3Dt/t8vv1g8dzkO3fZ2JAlRKpaMMEla0lAXSkxQSTDubO60Z4hxvzd6C1
BKQVYhLM/dFbel4VJT6YPacY2oSsaPx9qYXPad7VsTXDXB2hnEcYLISZ+ICxCR+DWKfuxfiKFB+N
pX4XfwsjxxbDwkRmmVsDjOSWWkU2xotvm9yRDpUPQoXbaRc/Wx5yxfbX7AP7fCOCrvLS7e1qGc8Y
9b7QuzpH5AIj+JInroqpuCQGJCGH6maYBNe/ocgc4yj2WMSJ3Wd4fUryqZEkkKLrd61R7BZpeUzl
QTB5xU2Ft8tjLgRVKvUqj7A8cl+CrJOyjJFvv7PTyBPJe/IdlEreaiaYVy3Gc1qtWtaywSmbI0gd
mGC7tB7FwqVcKwSQURxjHRwjTNyajEHp9QVWgHYGtil3iifaXo520qn7Gd+pXv0t9kUM5Nxg+WGU
LdIRgI5VkHiCv2dtAzu3n2Qj/KKpkaf09jOgS5OTDYYgqPA6vBBl/GelBnPg4zJuw5lE8M1gRZnX
cJWb8KDfTYEcEFd10sd8V+2v+ye347G1yXzDKSJ5VY7Y3chyW1RfIRyGBh1E0B8sxOrGlRZXql20
8AHPFJ1FwZf9BDIE6QeYuiRsctE55RAfASv3ZFWwrSIrzIkPY7I20QIrTYwRNMtobsel9ECV++v6
Vors0H/fPAtXKRxMs8VO5ql0yDE6FE3qzsbwzXUzHBoi3G0g8qCuggE3FndQJMmAtAfroY/CGAhJ
1dFvI59y/EyYADBzJ77p7uW3fDcILiRuMNtYZlY46pMEJSxYbuXY7Unh5GbiFcm8z+SfOkDT1xfK
3c+NNSaUWUnRllBsJV459a2PMqweYJQ0vrFiS9So4l7nuGQBc7dQsWZPu2Y0SKOBe/RGXf1bWSCO
I62iYMkPzRsjzOnuJXvtsgSnW9NbqFREILRR9QOmpXzgbBcXQ+ULCpP9g9Gv2WEOF+l9imywRORF
LKjlcb/j5pcwZz4qZl0LCZQoe7BJp1Xn1pgZaAZfSu6LTFidoRc529sEuSCFQYBWDoRCl+cCzPSE
9ANyJSqxMM0euaWkF41nP2qJo5Zoe4jiCoeuAUdkY5JxnbKak0qfYZISp5QPmLBbYweEy/4MPaf4
Zv4+ry5mzNFtaW6G/zJedWme7v8mEnSVGZVTBPMyyN8w876rXqzfirBPf8A1Tf3m2v7Sq2xjTbJj
e1L682LpW6y8B3zNLTA4ZrwJ2VKoZ1yzxdzFGvBfslXiTNJvOX+hrYjWN94pyzoaBKKmJ/dYfnxG
lmt3TLMlSmaTeNLe2qm+mTjJUwnuIsoT0KpH3Py7XsQJwC1UbXzHYo5p1Jlmopbxb9/pD7RdRnbT
rfgRfQalXtlMNn0CS5+0dD0CQtslO3XKFrfU+sc61WPHsqrZNed+j3rcm9JJt2FsnkgJFE85JD8x
T/cTxJ2ta5jd11CZV8fsw9uhilcHMpyemoZHo0pzdxlyy1mlHAibqg+sEiP3qJu0rhYBjzQb09dG
ln+RuJ6cWq8PY9NitFdZMCWuT6TeXY/m9MhdWyyT7sftmFtLg4Rqgafmxd9VvTfH50ltBbFN5DP0
3zenYUnJaMwTbuFOHhx1/hqV8v/RAhPPwkhO0jpBip0nafoAVLyquulI0iG4vmPcEgF4RKDahKue
SqtcLiVRJxWarriVlsfeC3fDrnKNAznN7kwHdQ7CqMk/3B/2mIWpAN33dkqfRp4GZvIqcinEgBac
w/5PQC98l/iwx0TpypiLOZOQTlCOOdknNyTooB4DBXR4oRPvUx80DqUjqnUL95UJz6YRgx4Bmnhe
g9krze92FNwwu1IL3pE/AaP9LwZx92mKDgQcO3MSamlrLBnN68/F2cyvXgqADlufwrQwti/6ktzM
yfiwxziOFRYoCXaw19FTj2ls+zYmz9e9k3/OPmwwzqK3SjgtKj6epVWnZpy+1nr3dN2EaBmMf0yp
Vs1gc8MyrPpotpFfRg0KuoKF/C8B/2MljDvIzYgZLeqG8tEMaMu73ZtQtSpPos/C3TLAuwBvobRu
bNsWrBxLMWJgxyNS8q4S5dQVUSEITvQC/hRmNzaYC7po5Ap5LMJfnRbuZMegOUkcpf1WzSd9vNEA
ONVKQZ7Od+8PmyyhwZIOPfQ74W4UADkeSjBFJjsTJHXSzrjB+JgoLeDGKYq5BuwBkrUsKQQup5lo
A/aRHicFCot1Ak48KmWJS9pwpS/X3ZAzsIl0bmOP/p7NlSJPUodiIq6u8b1PnCFxyU/bUX0oO7oY
OHEt4sbfe1R0fmLWFFjPfJdWTpr6138F9zDAdYAN1MDzpDGHYR3lMk7peTOT27I81c1PrRMVj3g2
bDBggMUXLDpQr79caJTWvZotKgZaXqM7BSR8dBQC3e/o1IGz+Dw98Lewe0uPF+uxW6NMvqUAQt8O
kJxDxybxV+M1Ke+tvsNEtAKymh//fhO3tpgvGVnNigFoC7xOaE0U6s1kgHBqFPgn7whujZDLXeyq
ODVTlLIQT/4/WEfaidNHbh1ga4eJ8ui4xRDEg53Ob74vvyYXE+TJWR3CxtlTUcf9ogXDvXgYiXdv
bw1TN9qcB2XI5rlciO7FUjXUzjwpkBSISAiwUGmEu1VV514Q1kSeyXi/pYUdZnapkxhLoNXtUSE/
p39Py4XDtXF/5iJYEqXs6ghzOaAPftI08wYab891MQriJXctIKIDiEYGMp0l1xtrjPFHFeY4mhz9
sjYP+uUbgbrbdVfnXTZQNfzHCrNj4RDXrdTS0UIIqDhl2r6PRvd63YZoJcyGKVDcUiUbKymX5XYa
zbcmiX+AquKv62a4F8x2LcwLt4gWLTZTDDP9zp8UZ73p9xQHBAmUYLrRBQeYf7I2e8dcoro9pCjE
wtvOQ7WJC9GOPbplqV8sUILtd6isQZzNDVfHKBxRkY0z0ktj/D9fju2YVeDPitHFhhvuwh2S4/u2
9ntn9GkTv7MCwd7yqgdba0z4XdCGyUlp6wCz0MHC3zhfCyXE/6LqebkwJvqS1CQgkoS7rGPk2ua6
123jb13vUD4Ule+5MVgHCyNuMeDO2ZrTalujlZrL71X9HvCB7C1wcf9l9zZ2mFO2tnlB6nnSAcs+
s7kGfY0psNGXjtl9qgmONDdTtTfWmPMmx6audutKV5U9kf0IpzSPxg1lHhWsi95Rny5lQwfFPuZp
gfVj7rCiiBrZ6Dvdm38ubn/IAyqGXr0Xt0aQ+rYnIgzkBBIQ+StURxIjEIRlN7eLELX5LsONMr9V
1VMCCmdtFlGa841oZ8k+TCIZ9N8315aUyWYSdhZNU/WfZpAcU8XtrUfacwdo/0YbHkI3k4SPsTO+
mtlLLM6kMxD4PqDIurQrRyBr0WuDvv5kKJF3KL9U7rivg6nMHbVyw0PrT17pR1/7XeSRg529jhVE
kCC+gf9PByrgXui3NGJe+02M3zZGnQ6JntAItwbhLwXEMbl7Uv1mZ/r1r/o1vM/vmr9kB8Ich+uu
xcumL7aDceI+BNogBjweoy72u22BkiNIJRd9Z0+KnNaXAwWazn4DAoMxOsaTL1tOggKVWMmLuweg
LAOGjzKws0D1OR6NkdjgLqAwvtxLnwu/6xzIxO8S4KuTh+LrepId+a18EY0fcD1xY5k5XXWSRqNk
wt0NeTxa9bIvcv1L25Pd9a3mm4FcIx4MoPLVmXhbjVYV5go+cmplB1VdvXF60ad/n83AwIcRZi1E
r4dcXmLsYpWiP3tnZs+jJhqx44SjCyM02dkcXaL35tTbWImGFsmOaq7F0BMt4ah0eDIJ/gPG6MIe
c2STFppWdiYBVhVPsa8k9XCoKlMTfB++A35sHXMISRsatWrDigRgLFgkoVekZlMP0aIacgCFi7Zl
MEy1SM2TkxleLI45gGkH2gk7TnUP01IeGWsvaUTfS2SCrnzzveo6LJS1gYn8tgW841d9KM70Ac1P
styPGHMBVlZwOfKICy6WxSRteA5FxYQZXIQ0CA/Kez3QD+C3Oqw3hTueBbui3firKdzwndJ1i1oj
/DD/cRA+9RAbI1/zNkQ134MCLepiv2hhM8T4XuMPPh2Jxx2KG7t+1Zf1PH0zuiva606UOkqG+qpo
R3iJ5HZHWDhBo2eVVbX0/B/yh/459kDC4Snu8uUPYPqCWMNqidVdbsRTii8enubb6hjft/0dpjYD
BQwKzVv6N0RR7C+ieVTew+BihUzwAXuFZI4VAqn62P3KHzTcX7RkPQxuA/nxP3AyQSAymEAUrf2U
zQOWaY1Iz9egukvuQPIk7yo0MX9TGOmJo2FASPMyqXfIoxxQGUpRgBKunIlQYGHtl27GD6FJRfnX
/Jyev+7qZniQn8R4WxqLPiUMG+/+f6Rd15LburL9IlYxgOmVUdJocrDHLyzbYzPnzK+/C/K5eygM
t+Az58lVdpVbABuNRvfqtZhYZTQk6SKIvzv52N6VWXJTzJ0XLqk3pBmnDMUzxcQnOaAP5wofVU/y
H3GqXoEkCg0Bcy8aydfLNyTPFBOnolqekkLBCSmzX3EyQswjdJfwvgp3/5sdJjaBShyyyjouSVNZ
QIE5vMiBaGV4AloY/ODluXR/LnwqtorXq0Ukyx0WRfEhaWiNfv1NujJeERnxeiVejRRe/iGM3Ex3
O+CoGGEGAzOdvWcSjqJIwQUC5VRUvhB9EXdpVVb2EswFfaZWKYsqHX/SJQPwSKZW2ZAGw500jfwz
dd/aQgJztOac7FKn8DvUYblP883jvzLKPJb1dMR9TKcBweDoDoFFtV8rd/k9YyqcfIkdXqK4fcxX
BpkdFbRJE9QeBhtncoQYQmeCCwaeJzoWK+AW5WH5N97N0PhD+QEvZ/AAiYyj1pVkTnmAAUA6h44h
XIybSC5/rHILC7O2c3rprhKEuAVYpF1gB/KvNpragKz/zPcglfYLvjo83aQPB+J9UWy/QDYHIZtM
GDsdiCvKhjNY4mO9hx5eYnHfzlvnDxUVFYpkGBEy2fGgTjaaPDNQraI8LTOkeg4ZuGG6K/2kZRVY
mZs6yPI6YvG+3uYBNMGWDVy5ZoC8iQmd0A5Ldant6bMOOdCNdKXtiaX7lApL41El0APG7uraFhM7
xSrWIUaPZoF4oCOI3S7en1jtuT65eQjWlhinLNQUEk8EAxetm96E8TVxSx+NF7cVbinw5C/UyLY8
ZmWR5aBKDUNKxgAW6cj0sK9TK0D9Y8Zs+PTrL8zRrbqwlSYTVjItKcMJmP3TKTcO+S6MWyuGcuR1
6Zu2Du6r9G0CEyj+lhwb/kt469Svl8tEGT2Tg6JM0Rahy6XyyPNv1Zv27QsVSg5981povP5Ye/lj
+4NXD9iwjfoS6B8hTgaCM5O1XYK5TU4AcohV5UtAhNYagvxaE4IrczQhWViA0nCar4NEfb18J2+8
UTScUgUFJ1CX44GMj7IKQUU6LHo4AwUAjP1jI5jf65SHedlIis9MMEdkkOqyjWM0Y3XDlwLIEgmv
afXl8jJ4NpjDoUpkTEmE/WvS2k+1u0ZFKrq09mUrW6OxoNZD/RafCIxCbIWuNvOMDC12i8pW6d54
DRNqh2NBHzGiM02WOHBPPtlcHKGFM0of9IFARFwgRxyOAIA11bJY5Rhdp0N5Xyi17gjlollBVb5W
YZBa86jdQGhmv6jdva4vTtGpN12qv7a9/FRj7MUCaMcFj8yV1GrAOOnEAoGqFyWK4STV9BP0PiUq
+s3roqYQSJm7m77ob7PJeIknI3Girh5ccUx/J3oE6YHaInnzPBv5zawvd1lJf1kmWYqgAaATksRa
cqNxuqgqvaEkmHcBYJX3PTZCBlp7Jmg4aeHUYNMfTRd73RjaPz1w8tIApzbtCNik6gFir4Nd3GQu
5c0A4eNnHG5lmQlW+kz6RMlkfBP1KFWJI5LRjkTRuuxwm6dzZYUJC8uYN2naYn1JYx5Uo93pJg+v
vXWvaFBNguoDeAhEYKnPIwCoafpFL1QFYU/5Cp9xSqSPL5NNuTGm5/g2/XF5TVtYewQ5yLIq0NzW
wKt2brCJizIhAwwm+zE7GPdRaZFDBC2vqTrEkGGUXFPclzGdnnMvm948SCvLNLFdBbvYDONkLvDR
2rZrD1VKOmceQ+AzyNj5l01tJSFYJfBqCBRY46lQsrLV1k2mtIMC14xDOx4rW6lfi1awSaxZcf2t
mUtHBMoYH9TLW+X3ZeubfrMyzkT1JciNJVtgvOhqyyyiQ9fyaJP+ZYG6dCJrUiCcfr6ZAGtH0RAD
Pq3H+tcQyh1gBXNbJfsqdCNIQOXKj1VUdCRc2UnY/9L79L+fboOSJzIewEFE8HQyX7OINLk0GviR
YSq+ps9WnPPErDf3cWWC/vvqI6ZTtpiRjKtrKL6WjWQRPeS45FY3C6vQKX0xuu4fmJgFUgglRiYw
PRSYIGhPj0Wu3mDNd0MZfcuW2JrKwBoLzIVHXC7FjeRVA9gfrG0qejIqC/LF5HDQzHR5+gIxJi2y
W1G/A1+8MyaRGxa6NYmaXfYG6nPx/rKHbtQczkwzQaCWZ0nEjYQkK2stOVCscnkOIMoyYczusqXN
ALdeJeMnqKFUtaIAM6Q+hjfBIT0EjrzvPfEr+Fv9cadxvuhWawck1ApIajGXIn9QJ8rUTCj0HEvr
HMOP3mRXcVKUwkzQ45Zfi/mW0pPQ7jnR7UmypL1+95ma59lPYFIuIuidZtAhHLXFlEECRMJLEYOD
JcGAU/zb1ADVVVWvClS74MEUto6MrqoY/gKWEFObzJFRxjpsMJsMeN8AhiyoDPQtx3W2BsTQy343
QcP86lQisg51msMEJIpPIpCh2/uU5gyDtDatfCQHLtpuy191DQKiIpVFwrrObRpFt2RKomEW8xDc
d155NdrVnrjDl+qq/Sr/rPefbUBDzuXdKrOZZatAiY/k1JWARW7s3scDGqzwVKUgwoyay22Jbn6+
lUVmb6cyrZXCgMUIaOT0Clmf03uQED+N3qFfcLX7xOlcL5G5RqRxEuUkhUFawVocWpZIr1E7Q4Eu
9j7zXD/bUPZiNKZAB0ZLRukKkxuYwU798ghMxBWvEUL3iXnMajpiOi0CKsCtMyfQiFJlQJ1cdsyo
fVDV6qZKJ9eo5XvO9m3ZQSUYUEWMbJEP/KZEXpADF4EED8GQDXibU9dI7gwH8PjfKmZ7svIhsyuH
Y5VGZ2Z14DIFoyrwA6aMFPz8NBTBINSJUNMT2OMdJO3Eux7YSMnFteHwUCxbmQbkXjD5ZRINBSWV
OXvCEkpKHaYYkAQ4ByNMlDc134tH428k2Ol/xi5tbYw5cpVq1MqSwhilGIzGgwhQH0ILlF9Rws2v
KEeKzuXSoTn2JaPMfvaCWIxjDqPULaF7ZUOF3NP9wp2519PWdYjdxFsSD36ATE7X1yp6in0DoQkw
08OWfAh8fRceKE90870DhVvI17Tf8NAze8xNP8gk74we9ugBVzDOizeGl/vmt/bYWJindXQgTi77
50awPjPJOIyei/IkiTAp9WF8K3RNCyFYsygVqzYK8aoAsIzT690ImyZINVEZkAxQKbOyeV2q6jkK
rLLTx7KVCrkljLxbb8sxwcsORUfwFwKhyYSuyJj1eDBhIjp2x8hWdpQyEdzQYEVNHdMRvMt7uOkn
a3tMBJslkqugD0Zi6qU3sq3uuqufkA96kC3qJrxPtuUla2tMASdrZ00HMYDs4MVoqfOxKUC3oPMg
jVuOsbLC1gv0QgyAY4eVxtEO5Yvi0U5CfBCgRar75mG4aezZ4gIpN51DBvpEEQ10E9gXttg2UD3u
YtQKEKO7t9gdTs342cO3Q64y7hSOr2xu5sogc+TkZawhrYhPJ2luK6uWkvlyLHHyaupv5zELjBwK
iPCouhT6Cswh6zC/qy5diCawpC23YWUGXwxJRV06zMkBN9+0G/Jy5qxsA5RKrQKqhNOGehQLXzOW
ROmmhWJg7g1fgGIyzfwENzwq4EkvYwj4LRgLy/w64lF3ffyKtMIERKqGjhvUgJg6iVEKUoIK2P83
a1J02SkcULiWbNra0+94LRSeQeYrtmgiQn4P3E5CU+heIVTjAW6k+5fP+ccjYYAUFSIJqD5TXT36
K1bXQdR0ZakAb+NoBBS6BhjdQPPTHcMmeErldnQuW/u4pnNrzEVXjpWU55HYOZFUaZ665OgptKXG
cc2N2HVuhi56tahQS2NZjYvulBWVD9rLeC3cpDblC4US7l+g6LZ2Eeg5oMvAfg6Oe8agGnfl0soB
5oE9kBjZze2E9KGz0ufKNaG6EBaWAQ3gv7pfqRucn0MDlQOQ8FFuWwX9rvO15iiQoK4/oJSFtkXz
1NoUFk4blsGXgt/c/ngLwRq4eCAvI1HBKmahgy5jwk2Bu4w2xveh/mIXzgIdUt2On9o3/hA7vWU+
rE5VFPQRoW4IDu3z1YFOdG5FDfZIUJH7Vh5FF4qFYPYsdBSZltF46lNIDmdhrOwuu+pGdxZLNcAo
BC1Nqh/A+CpV2WyELqFLlbwlsObrPxP7k5ugP8RnE/tYjTm3x2xtK0VZIpEeoqtB/FRIzRFToYAe
J4q9RMNeWcqbAnqyKLpX9jwuHme1WydzvVo2vUiqIgg1qXOAu3Wg33zVmB7qMfQlVrjxY6kBlctD
Emx+3NUOMx8XXEMtSaIK71lwIKTh5I5a4nb9j854CWO/bzgFww0aY7rDIKxE+waUhOwjvjOkGgOU
cYeURvK6RzrnCCZ92wwt7a6zMmsCJm+2xh+AzdkRRADzKy6X5cdbk/4EXQclOkqnHyi+pa5Oe2GE
P9dNF76W4ES8qiH86bZE7XdEyMonQgLRF3CBl/hLffaaGWPqfdgOiRWUQuWVsQG2CH0YvGVJsp2c
YtIEwiEdj7GC90uZuJIlaSTnfQuBRrOOnXAYF8voZ7KLjD718ybvvVbVePLT/3Lo3veHySqUIo4S
EzBXZ5Ccan8S5X0wbs3ryVX/Im6fGPo+hJfV52BuP6kMgqJFuxXte/El3/XPRLDGERCa3gGNQPmK
wWS3dnMnhpCNAtrr9EFyalt/LR360uWdh41iMKpLUCyCAjfSG5ON5WGALQ2akF4j8QNd/HAoUVn6
lNrTuSVmn1vNzENtxK1BO5no/vqG8aIDH6rgyVl2lli5hMcYsNE9PbfJbHagD3ovRlid/K1zhJ8E
+jaRI4MAD6orkAW0QIDHSW42ek3nJpkYvkxLGKo1TNLySHvTAjoEKdMcCCmI21r699hJfD6j00bF
4twsE8pLM11mvNVaR8Mk/a4H059xhPIhhWnzr8iNM3NujQndspCSWjGxSOXRuA+vFNz/kq/9/Etr
9CV2fmTOrTFBu2yUSiBjDSHTXfEVgwlu5UWe+oBM2LTzcFf8qJ3JBa2Mp5RekaA/anNuqo+3Bn4A
mpUA82O0SWYbT2XTTFI3me2pHIQZS+NXeW8Qy4BSMYrssyc6UrSPKltX/0IzaaP4fG6d2ewmCdIZ
sHhqvdkLxmEQW8sEevxgIr3s9/qvqgLncvscubzu5bYzrxbO7Hw4dOZcqifTijegY2Mb7XPto3n/
Aq0Guxlv+0cyYj6OZ3mjpXG+aOZ1PgitVCPLbFEz+grl7Tc0LoVhcWIgCSDX2DuGRbzppgqOc/it
yt6MH6F3/3b5s3980579BBaMZMpTLPU9foIueHnzXSnvkuznZRPb4fd9g1kEUpVmOfQ9cZAoZq26
pcjN2ZuP4o6H2+QthrlbG03riZRGnVPUw52Wi+iCSU9aWLmcBX18G5xvGhPlcwympoGCTTvV3o7F
beT8pNoey/NfFProf/YhMKx2jwnvchigsk7DEPHHF3VXQYgdL/PGRd0biP9bPmKM/oeXDDLBXewT
JLQEBhtApBaFWHiGWZwd5H0pJpLPSlOFS4Qv1TiSF72qu9MQ4E7cjx44tHaDHx1krqDVx9Tr/LMx
MaYuOgnQAXy2hOogGaUtjV6i7TN4JLREgcxo70Izs8XxppssAXkhz294n5KJNHoSGaMQ4wfI10D4
24KVOeh0ud3L31HDbH9IiuGRIYGGCuf5I6/si1CQoqB1Jh10Es2XCvg3znek3+mjr7ybYL5jJDVS
o3VYUX/oXcoIOlVfYM9toPwaF4C/zoe6dKS72ecY/ljap9/y3TDzLUVIM7YSgQPRcvtyzA/dFVVu
aB74Woy8bWS+mhBGUKeccB4WNbkZIKwncftnvNUwF4EoLxVmP/7jmYJhJZ4BPD3xzPDTic373rHD
RFk5hEZGFzRHNobAd7ltukljtc7idn5xLfHKw9tu/8+3YkeFEmWU9LmEPdFPX5DKQGet2sVHtJVd
iBPueTXvjWLmmW+w40LxqIpZXWI3r3JLRF+ktcvod+7XzuiotjrZ3XX1Swh3AVczlLdQ+u+r+pgx
AezaSFho+9vczTbFzZW2abd40jiC3/jpfw9kO18pczeYM7iGqaC00zXXlRjszGbiVYa377r3j8cE
kSQD8CDRsJmDh0+nQG1Z22sQAZ9ugDkVHF6Dd6PGeL4kJqLM8bhIYg57VGhNAF9sAzMAt1MgaHEv
i9b/bJEJJQlICrqMpkATxuwFCwnKhKdMDKJ0xW0m6EdyHZS3p2xEMcSUKJCqOPUlgwMlRqBiEcRr
b/FysjmhctsrDQ1NSfSz0VY498oonesiPr1+IZdNX4ctAQXvT8pW2b8l9/Xuf7THrA7KFBISiNPq
ZgC+I7v/RefmQIZjyceIPyuwvZvv62OCZy/EkpwssPdn3KMDqRsaCJqFAfyH+JaXY/5LNvuPOVbs
A0/QrC+6k7luX91OFtUBhHz0gVvU4iyMbSnPUlhMAn3Yty7QjeCEOqR2fFT96iH5m5H17UvofWH0
56yi16y2k5rTa+GUpmOik9LzQQkMb86IUzLcflvL6Lmi2o1ZLpZ2mxSVqCvR6ZSfxsgykIrCR3Ro
8qZUsFZ1Ljvl5h3+bo+98uZKz2IzxtogdWiVxUGfZN4x45lgGlmUjidu47YDvxU5JCNyO1xzbnJj
PMqebGWHkUsFy7PIfDC1VielKbCJXVKjnplc6VL86/K+bYfj1cYxV1o21kU2//9Th4bjJbWpFnXn
io6Iguk9N0ne9PqVRbrqlRv2KGYV+tDRxksFOXpc3rZ+Q7PzEawNvEoWbwuZ203W22YQB2xhEBkv
Ra0/tANYIzh7uHmwVitirjTM3oPZmkaM8RBhjHjZTQ/5XgGKqLjmXi00mH9IyFe2mGBPuhCDUwls
dSgwQ5LZoUlI5GVfxsRNrymWj9Y0zMqrrnl7uV2eW9lmAn8rlY3ZynSdaJnhpX8KIfk+uqq4Ehxc
W0zQD0TIcgU0WNHmP/lOiXQha+sq33PuoAjvDLAzr00uz3rawknoYCZNJ7PhJvLAMe2Da2C44ZeR
6Y+/8BF1JpTMeHQLOX1VUWH09EC1yjEoecVFJVLvvmSHCSBTVpR9XP+zsMzRUTZJr2iqPFB9DHUv
kp2QOFzD2wsE8AwNG9rxZI4dOPP/E1Uo9EyerDHeLcW9BlWpQ+hncNEgtqoakph+cWjuhxqit9y0
aOvoA2snyiYakSoAF+dxpmvHQUhDtcV49umzYlTitvfRG0C5nuRQRODTOGxee0AwyxpoWg3IpTKx
bZ6TuBRSFLDpsKgELTm5wK1HEX4YYv6y8B5eW6EUxEcaJQWVicLKAHVZpZBJ12nBg+ZhpmgJpx6M
ZMdfodnFM0d3jHWntTnGbSWlAbokRb1B2IkHzaVQ3hyC9OHz2AHtKnt4XBLrLwant+Lr2i7jxkVd
9aTqaJ3jp+iCIHQn5dbpdHrVs8AbgOftKXMhJoHShMEIY6Jf7WUEc+UksPuH8J0bzrdy9/XSGIfp
MSmQmItBHYZSgMVuT5CW9U7+RpWSA7sqOGnM1slcG2RO5jABuAKGGhp66Iz2H8jDp8QHgapYuSZz
+gA9NWqMQNBnnm4Fh/7E9T4eswP3VuJ9MOZGrKOsI7kBSzSYiuAQmQ85cBU0eJfJK798utmPWy+N
uQYXvdTIQE7f7MRY6zUo6VffDacBiWzmLv0tyT5B/3u+n8x9KM7FqMa05jFLB5T0wTLJTXA5G8mi
/OIgNtOCHm/6MtdeKMi7/0qlDhrffOXOWnCCCYvum+Y6E2YDjkhhImX7UgHc2npiac2Bld5lbuEv
34eb1OPeTZtHDjzaIjEpTy0LxWl1BflahWUG18NRhwwtfUvWeypSQ/m7eYRJ1Bs+BM2VOcY9jU6u
ZmLCWwTheWg6ayo6OxRDv51nN4nA5R1IO04+uvkhVyYZB9WNIuwSDSukiqbh7LT+sJvsEdOQdvDj
LwoQPHuMb/bDkNbqAt+k2G+qb90bL7SbWeAjispt/OPy+rZSYOV9eewDPclKknYCdjRGQUUrrd4k
bqx8D7NjOcTWZVvbh31ljLnzarVfPWRxoztxegV8D0U6UABj/RilN9yzwdnQEyBn9URSB3OoA9os
bd3+RT0pnsSYlDZ/J5hd4QZQzoFgBwLTrNH6hJ771v0zFyQFdvBKnorfFEpf+CPhVQe2UrP1F2Ru
PchT1D0BagNSVSmmj6mkn5rvCZJSiqPoEzv5xSVD4ZxDmbn4lL4fSJzCaxoHaPoR/V7gROiujoMl
GF/l2MpEW82s/i1uHQX9IT6lFu+zfrgTwZ1dmfisyVG/pezOxr7RLQVY9MYXFIs7p7gZYle+y4Qe
ILZJPdDSbguJSDo8INfEAuBpsqnQd+Fn+QMJ7P4QXGf/PeE4rquVaSYEGZGUL/OML5w1piVpuR2F
b1Pz/D8eTibwFEE8NcOIb0p8THxKy00IYBcAxrS50haDZR6o8Bi3grGZj74vjk27Q7EqlIgWt2h8
7e/je+2OpqOZm6c21xgn2ilsAIqyUUwCrJFmiCHQPkcT733djQEiTW8Ed6CZjheOYCnglpZlzkFV
qEevApEkVuqooYhyevHjZWypQ+ZNhpXeUBoVo7BBAJj7w0lztNG+yJo/pW4gu+rs96AqLT9Vz1n5
lUJj2eoHCfoY5EuBB1ZRim4pgo+u+8JxKs4pZZHdsk7Eua3huqKfv1A14tzuE6tH9T5xi2fuC+Aj
fPXspChMXEJ2oIZ6hu+bATzRXje72VtcxPnDp+r2671jwo/eiGKCawXdaR+MBccahTcByiV6A8YC
dHO53rMhpHW+NCb+DH0PtWP6biNg3VQNqwC73KPaohL8kwDUtaTW+NS9oCLsGaFVTXxGI577MlFI
bhS4ioSDWrslGpOtj7na4Cjda8DdyDvTAVH7w2e8B+P1oCJGS/7DACMGyBTSiSWtz4k2uHGP1e2A
ksPozIPNb11vFxxA6iyKIKOQoAtwfh6IUYGxrUeRg/izm+NMQk1+QaeXUgIXfpQ4n1neyh7jQ/2I
V0Inwh7liGruMsy5hn7wSFMhcSe9Xra2eX+tjDH+ExnS2LRBDtxxYyDA1qViB7kORdKuMK4wrJ3x
ZlXobn3I1VcGGX9pk7JZ5mLonVB6qhbZlyEznE23rWzYSouxflO0q0zfgQ/DCZbA7gLBmynCnUi2
mvIIeDdxawREZ8QAWQT+ZPZa7tH4VVPsdeMs3uQgFIHsIwJyYLCF63rf2Pmt6XDH8LfCH7gNgN+X
QNYDEP+5R0mBQQqtkZGbAbkzPkRPNVAXR90rfbD0iLCOahra7MU9WGoUCEnJ10JlfSpWrX8Fs/be
VDAlNSjw6/v2hXynfkZTbhnAV5B28W+6rUgBgDu2GarPOE6MvbmBDlpuYNV99LvIf9XLwqm7nF4l
rG+tLTDO3Na9Io4EFsh1j3ljmvOOd3Qva7/BcLrojXv0Tt3sOIL09FM98LV1xrMhMj+XnUr+ZBFS
eEO5B+kTTQ5v0GvEhn4Kk722yORmYaQpaCzhCyb7hk7878Btf4cKIbfQuxUlVoZO/dxVSiBXcqcp
IzbWKHS77hrbWCqrB8Q+UbP95YC0iWIFNwM67RhIBJUCk4wJ7ZjWNVlwoZiYNIGCngIqOUHuvFmJ
w9zN8yVzS8OUb0uzhigthIBto0tFO0mX3EFlWD3WaTc9aOb0XexCqbQ4v2/rKbf+ffRwr/ai7su8
nzFphPBcUlonJ74froYD+KfA8IUiOzd72YqYa4NMPjZIJWTmkpPB7nh6ZoD0rUe9gaCogukU6fkv
CnCbIWr1FehhXq2yKTKBLPTSS/bGoUJn6OdyoPEQ4xZOzzm32wsEJQGlCQApERMYyqYl0hzP8K66
/9EnfWENo4lmPW5kzsejR/BDgCASaAEwriUjFp2vKgjrYArUAf2KNgzdGbrKGPRL9aupMzHenokg
8DSrPnicSJw/cfyGBp9LtplVNjPY7MR0wsMXwt+BP6Cuj7ZUDTIwCGMBl40BH0LHKXa8QL8dFnHD
KZDrUCGTxZwoDMkoi6lifyNgNudrMF7Kz8FvvOYIveyc6EfwOKMm6IxP07Noehl+E+cLb+ZQoID4
5ycwh6ZoQ22hYpooX2VP4ILAXP90ED3KM86PVpv+pGIgFsQTEMg45cwr311UpVSmGDsNOKAdZ+Z1
Z9ZWV0y8RdHw+uGLvtthi2S5AFK6xcCi0Kn5LfupE7iyXz21FuS5PYjXT/cYrAjvpOsZOLnPbenK
OvNVeyApzWaR6HUzutkrfWoUVxi6h9o6gBO8tXL2lC2X5XElFfUIa3RapXrLH3rfuKOIsvQNebeT
O9UzD7uzmS+sFqicH9ZGiuMRSlaA1asYxY1nS1cLh3MoN8PcygYT5rJUr2axxyekTVTN7iiDB/qW
t7Sz0ZVcDvrNljseEYZuGhraiQaTocR4qgkaINSnbRxvgEa6pogdxc0jq99dXtyp3PbBP1fGmIRE
TLOwa0Pc2vXvyZHdHt1Ze7RnoDnFw+RIx2ZPZRp0u+m/Y6rzQQQgSt3HLxG/f7T1AF8vm0lUykZb
yqHHsilrcfGf6QXJ7a55PrPppu9LZkcxAA2f26SAISIHdqFAV2tMLb3p3ctbux3PVnaYwwfpaCVu
Wtg5zRqf6mFv9DRA0xkxnJsCbLrpyhwTPqcoKaV4QU6UgoSle6JIjZ/ZC+CwkEPlvQi3txAEWWB8
VUVQhpwfOynUkh7kCWAIq+Xuhxk1xn4SM9UFEqF++NQ2vttijp+0YF1iD1uqNQPtkt+Dqs+uoWGU
euaeh1bYrLQBwv/PyujKV/dCHynhjFommhovXQmlau1e2reugdoMxkGkH5QqFVfSEVeTjaE/8x4k
aHafozXHO5n/4j5QG5IwYgyeG+Y8iFB+CxUVoY3Gbs3OvKG1lQeKXm18LbB5UMHNi4qKG/0xx15U
eJPociYB4vynIZ2esDB/oTGx6abQz8XUKtjlVDa6ZXIZVdOApFG9nY5A5OIlK3wzMD6ZuPHtf89L
jKfzyhgT3SjrbFgAcHkK3bT3rfhUxZH7rNuMXRD0VE0d3AIYAzn3GllNKq1Me8QusYLuS1Dpk18G
iwDebvBSSHYOKsb7VqhRiBX6yiFZGT8LvVrrvCt4M4Fc/RDm7lBbuc5G6r6BJNu1OO8jKDx2Hblt
pATgSDm+lQP9ANLza1MCP9TQPCqC/Dsn6dssL/dTINwtwNBZlZhxbtHNrHr1w9gvEauRWia4RKVl
SpwZQpA2kfq9LCVXE8YjSBZeCcpc8faDBqIP19vKLHOIGnApaemMQ9R55EBr5SlkZOjA32lwhk/1
v+3d/zgC25KQ2jnUUw32qH5MVVmgVL+aEDHaO+MLv1qyGSOAqMIwPjTJ8GRh/G6qlqibRBxaChWQ
oUqWRYAeZVa5n3yBjxXYCvvAEssSggQa9ypzo01JI2licZq6lrzhrbml1GKdG75BAy2CYIPgyDfK
0yfi/9ooc68FozqCAgtGs336QGH1yS0NTsQbvoHwhecw9DZhHUY1IPCGqwpUbRp1qFX8HzVjSkcB
DC+0p4RkyCNo6vSOBhWcwModDaPQDxVXE5Bnlf77ymqsiSDc1GFVelStk16kE6Z0b6k4pjOVn6y0
gTgV6oAnNi6W4a8K+8JMNZisM9lphW9SU/uXv9ymt6wsMGdP0KNZJqGOizsZrMHorah70HJeD5v6
3McP9s86WLSMAp5OFZV+TI3Fz4FPS+8xisDAgmPWj0uyv3VJrjaNrTtpUVB2hTRiSdpbkz1Uw4tI
7ivzV4YKbPEzlCL3f9pCwvi+3LWmHpTYwtIYPAmlLEN5lnrOCTsBCy5tIePzoRHLS2lqNIoMTvIq
ATuCBsZDcWW63cHV7yXAqGUnux+/aK58mO5qMANZlxe6fQDevyJzADQdhJNkNkCsJBqGl3Vmb01C
UnLkLnhWPiR3mpEMIo6zmlW2OLx2qsBZx+bjTaU648jZaJOP2ctm6hLUlk7RKruTLPTAob6yuO3t
J8eb1raYTRvLRMobSoKR7YHNRmSM3W5H56OLA79g8i9e8r4yZvMEwQiEMoM1ijoPNU9xNH/OH0PM
0EPT111qOzBBw9hY82PnSplVxWhG/VVJm+7hR399/yXMraergiK3CU4hxsJ/L6V1goo/ynvtFn1o
motzoTnbQebdIpNWKbFRjYWEtRNf+EkBKxAF8/WDcfUX3VqeLSZTWqaizqUOtlCwz23do3WwcB8/
Ld/43BubzAigQIWeqgG1AcISP4pxVmc15fMhfnYX34Cn7RGFx9qmI3rg/Xil+E19cclO98cADCf8
BsXmLfH+C1jQfwps6mBMPQYMhODelFRQjbVdaJNJ9i6HGOoVH7xmZYhJXjIJWtC6mvRONSj3RiEt
VqQY4IhKvrZ91vDiAG9ZTOTOR2WpsgBfEV4KBPro5/c5bqbZ03//YaAsd7wX49YCNUkRAQRBcqbp
7H3bxLKg1QK+pRjbpjLfaOP0VMmqm2qdc3kvNxPPlS2DPohWCUsVD3o7L2Coo+BzA7Di4UryR0c8
lTZ4j3Jp61WztsZ8OjR52rIzTByJWnpSjEqicpfpd6lXGxSk9EeSDxDpaN1muF76+j6Z81KwYpNc
lYCb2WJCMPCQKb9kkxygoGrGLmc3to4s8jNJIqoMyS31QyDupUhvQLVGJdPkZ/C4ICsmXviVX+bZ
/MgrU0wU7nBNtqWAA7vIkE2Svyv1S5reqwpHvm/rplyviP6M1fcNFbEQzQBZVa61LsEMMtj1L28a
zwITUiV5CQRjgQWhMKxA37fyz8sGtn0ULJsywhtlwWO+Sp2b46Sb9HF0MHwF/d3Urtx8Dxw10mlu
+W3TB2gtDARt6BqxuEYgcJqmLlMaScNd8rW0Kfgt2o2PfB/YXtnKFvN1SEOWLu+Bjxg8rbF0r/Yh
zGGVCCwOBRBxH0Vbaa+2ssd8K0LnY2sATk5z1Fnupf3RjNxxsSO/OcqujOHtA30haeRFBGckEPj8
K3groK5/A3MtTumkiXMCgj/lcfLEHLVqmu0o93N8BBj/D44ycbpXjhNt5RqaZmCMCCJwRGU5DoYe
He2FDj1TChpS28SddsGu3JfOAjYRvnbf5jJ1Sg4raypGppjAahr1f4g+8la8N9sbQrqbKOGl25tp
KqjdTai1K+BpY5Wg5MaAyBKmCBGxKJww/fb/U8HNM+9a2oRu6yC7VRWCfTTZKbssrkPSZbgrEKD3
OPSWNmcojFDI5OTGiTXok10rd/y93DwntIsCZlPoWEJJ8jyK5WgODamU0Y/3h58iEwC1o0jNzCVI
4TjOshXSDBUaRBSwA+wK46IF+C47nbKoBnL20E/BodBnznN3Q6AYOjQrG8wln5nFiNJ71jvA+etu
GrW3k6GQ0BnaIfDVtikPISbnvyZQfkHv1pwVvzIEza+L+bqF6JMnpNAsUufJMqLerZr2hxyT0Rk1
7Vlfgtg3Ox1FFTkXVbsbDeWQLygX6mpUaXaglxX0NsaHyydsK7bQDiwVNwc5MWEWJGdDUBkDYlmv
54cFQEVX6Dp3zkUbUmDoj0qzb0woxRjQIbpseSurWFlWmaM2gog56kTQd/YQjTWi31G+X0DLheSi
VbkwHPrt2ewTmQGAKJCpows9d8UqmedyzmGMMuwWTn2dqNej+RK84eVkU6WDCiN7mGUYreFVRNdL
5+QoW75pQv6DEBnSrrLGhPAq15JGr2negAy4SdpvWZy8XN7PrdAF0RRct2inI7IwSxR7Jcr7GCam
4Fodv6LaMy6/LpvYjFumrqNxgMXomsGk1XPfVLlKOeSyffWk7gY8xBZ7eZF3/Afv5nJMHSTBoB3C
H8xy4nSSq4QOB2dlaAdqtQsxVQnEAO+lsHXDmCs7zJdJkiLvSg1I1fYkLwB9n7v0iJTI6uzcCz2e
3PaW16/NMUGqmYOuUUeYq/rRIlnsRFNmE9VRIGdGePfMptet1sYc7m4aQrOizR4pma5KU0Qra04E
h+MUl62A1ub8bAlyrgTdjC+FQO9KuW1IUBeddpQPNIOUyP+xdl07cuTI9osSSG9e05Zvp+6W9JLQ
yKT3Pr/+HpZmp6tYRFE7ezGAXgboKDKD4eOcfDM98FNn5rb6x0WiNnAtdUjjPhzbhgR89RakEA+x
P9rAcbSXQ/XAV0eibpQBQYVfEzEWCZA6AHpcizOSxtD6Hp2FMh722Nd77CYBCIpguytG4+t/f6NX
wuhn1iZokpcIncmyQ1HY2p7MfZIpyeoH1ite/vfjkVdykXAsy1ghe10614oKB72rsViDQvgkAM/9
/tkYynJ1NPL/LwRpqT7C/SGgs5oeNKWLDD4NNeGo5HnU5d7XIsblQkoopNoC9g5gxQYSKmVNIAp2
Wtp1iE4C6B1JEnIkILyWW3lkQr1b3fgn76iskh3OaoIgzUAdHv9Qv6IvokUN8Ss04HPphTt+yjwC
lAVCpDwQv8VOhqIEYHWeVk9M/UhB388Zsj/h4iVP8PY+Pn4JZQjEdqgE1CrxRKPFW5Nx3kXxslXU
JDDAGQfwvG9rJR6mRVCCLkw5QROrfnB5D3S1Yp0HS5MM3MPsh60NMpDDgC2HF8F59mYEg11tS8cR
E5K8pJD9Zv85NU1Qh1aguKwdeUZK7srjqSl2oyl5ZSfzTshwIlcnpB7s3KjlVPS4XziRz8T4Zc68
0wJwkSBHyR0uuwrrZDpm58BipksA+Kb0ew7XBhyNeK4pTB9ojncrMGr8BMMQIZLQMZDf2z8YMWZ+
SLA2YfxTh1MGqMS1Qk8R6GWjuiFiI7JjrvjmE6AI/Czod/GbEWDHtncqpNxWzTEbrJFjRG0foin7
G6uIiVu57dzPchAG04lQi5EpkOTHb1BJ7uQ2I2K8Ekh90s5YazFdcNYw+TwI9We1LLdp+FAWg5OW
X7tl4oTDLId2JZAywcOcL1bS4IQkW6okAUhYZIUPlazlfRmc+U/Sekb0fyWTssamVs2VkajEiY4H
rHgFyVYI/gCcgFGduZJD6ausDkrVrLjMOCxs8J36oyo7xWShS2E4sfCEqNaudWBcLsey4U0QMiLJ
K+FUJLmWmTWtDYTLQul2YIhUAJwxDAXH6fDukgokc11u81jF9yMVKIIaAIjlzR9UYoji0bb88iVQ
XsXKp7oYJxyHsH31n8YHUN4hqZ7cKLX/YLaG9+ko1wFaDQn5CsSJO0w42KUPWKyAsLi3R16pgmnV
Pt443YvomjxKJw03mI1SEKq/5HC2I5QnFWnkPDbW3KWkG+CrQZkHE1f0duOgKfmYk9dNHltubVWz
cEaQAUnHSNkJ+de0+bLK4AdqyCZZkGLtSNz2yhdxaly922jVXm+OiQ44m3/T67r6ZdRTUfNC1tO8
w+dtMRup1ogHCmMMarl7zrr+EThDxkMWGQ0A00c7LlU0/SqDg/5yLnPd6NjF9VBPpjPmYVI1BeBa
ybNgYtEKaBS1pno6eLVSyxvNVyxHOYY+u+vyq8DvDOvURk/QXjGVl6eDjWKsvaKLLFqyIw97BW2R
of42ldHzHIEgQQchfTb6hfaz6sQN6FU9I40475FtUC8OQT3I1lInpV9xCHEnJTaGc7CCKAUrXKR6
gHsMeOEGq96FT4fpFUIqjpkgypqWdTZa8QClIhsg8MjKO/FRf4P98dl0mB4K9FiaiLoG2LApTcE0
V9csJko3hWhJwdx2oOCOZdBXpXPkzWMpZHYjmOIRLMcVj76L+VQvZFMKYmaZlYoTAhAjf507wOXp
ta8us9cXnXc/YWB/xgtR1Gc0m3gtVLJ68nuvpjk2E6rt2NnCYoLxKX7llduZdvxCHmVfoz4MF+V3
bJVsJJATEVSylD9wzbLjBsjIQIEmYwtCp7RFHJKlKvQa1u7XAnxiQvPQbrrPVtD/weQM63tdCqN0
pVAWq4yIcxpK2Wmj9UsUgczKEPdK9v3+92IUOJAffxyL0ox5zaqxUXGssoweACE1ucqqjXa2ZNuo
LHS3WJbavy+S9RAME4OmKHVgX5NuEiRiOnWZWnRu3WGKtX2UJvVgrYCUkEpbzD6lIo/chtwWbR5R
2AZBu24qBhBnr+NgoQH8YNetKOKo5VaUwtfY7Hba0L3ePxdLE00JBWcLfU2kkJSYyaqA8CxUKN+A
i9ksx32EDog8gk1mjB8ac3lM1vYtLxKOcySKR5/uQiwd5S9mhCFRAdepammwYqFDXris2qyo4lIG
Fc4vpRbLkVzik4X9ftUGxU3D+QnjXe+WXG3BXeeNmuXKURrZZVFsMjP7cv9uWQ/ClLFtRXo9sNdU
KiO2xiqXMg5ZVW9LpTqdfEqUdDN3vGVExm3KIG6UZdClgiePLhxVGarZkZoBtc04zr1sWylvfJGh
/lcSqEwlLMJMT/oIQ68iuNilw9h/H3IgCehYrdB2VmNynhuro4RxV1D+oaIuYh6PspCxCGi4JbNa
FPySfCegu+sP6CeptlJ4fbXvDhqGgHiAVax7xOgr+likoSzTnTlFmMM8HhPEoXLlW9ZJHSXOuVhL
ePKlCEop5T5MgdYrtKhu54/YY0Wj02lOCqgSALcHCnbANX49U6U4yUO+4SOqsKLSqx9AfcnYlOt8
aHBGAPieQcHBVQxSexQAC7syvHLzG9aUkEdVe2xf7Miip/GwBCMGkCf7/gthhTNXv4ZKSMt6nMKs
wXVoD+IvQnpgAhDgTCABpuadvrj35bHU+PL2iQJc1OxkHQF5D2Rhd6yw9xT2kw2n9X3FQL9dxN1n
M5zdLs+C+0LPDICUscMhTTAgSoYsordxLRUzo4mczTF62Duz8ACWU8woze9I5A98jrm16zIYYm98
GxOneeQj8zLs0JV86i3BMY+iVMIxgxbIr+bucWzalxxg8EPecfSb/YI+jkq5k3IshDEpcMFy8h2o
snYMujzObTJimsvT0JW+cF7UOBJgipSXHCUiAhpTvvcLcEYAnud2HNpk5t2pmBQH2jsq8nRne0i0
PtNNzJMWliA4S96CoKtVteOK1R1XC8P1/f7xGG4fBuhDHvU8lylGED6ErZuE1WM8hjuYpGOuRE//
QgzqxQCewCwZ3P+1SsolgI3nBuZV6oDEq4vemh1bSeRoAwtXA5sEH2Iodch6ORWNridxNRAuVrux
HLKx3npjju60N/lCUGClQNmuPMtC/vLNm/uQTEMV5G1cy/KCA5JKibTJgt9bVby1IKYYNIYMFbiw
WJWjDyjUtSW1SosmAFmjHDeDb+z+AHyG2MGb43zIoUMJNU6naVp04g5/o912lTOKWBrHS/P7II62
3CIBTyTlqbo6j1SFHG0GoZbqpT5JNHM7+kH2avhDomzPeHFESvMrrY0bpYS8zmvKQMP8ebcnaEZD
sB7g+h3MqVaPBjZ7Vg9N0xee72flgNjAIxOygIGBBaNckTZFUZWFuOLR77fTsTpWo9f+Isvpy2bV
HP1Z2t5/g0xbeSGQckYrYAfRu5Fb10wWYzONUbmJiynjSGH102UZEJwmmIsQ4tPj6nUTg2l7WslL
CHdktbIHP4bu50/8Dh+reC/L4L0DR9KZZp6KeKMmacW2JYmZgPH72MhKu4jQikqUh7oQf035CKQ4
NdwkZfsgSKarA4QUGLluiPLO2K6HREiCoUNjQwHY5P3bZkaUMkgrRV0x4Ybpe5gTgBotRL8IJ0P5
QIbpI88Cint6ijd1UPJxEBkdMYTkHxKpD6wJYTHIAzSqltKTMlmBCGQYV+ym2E4KwD5MeubIRnQo
DH1nRJXFiztYL1jGRBYiWYKSbRDfdhHtqG2yitjjBaw7GWwDyEO07IBd39sEkVzcGAYqOJv7t8xy
X5ciqVDHlJK5xi9pXbHPHWijX/aHoZP/jRQVzhhe2cRMLmUqynaRMPUJVKQOhFXde2Y9m1Xj3D8J
0x5gzuUfIZQ9KBV96dMV7+a8ePdWAFcHA5gHIRDBpR75vMoea05fhqfEeq4hoZVLb2uZuVbOi7QQ
X5l+kr3crU5kJbj4uQC14i8DM0SiO/3oj+0uexje/6BYRL4N7WOQaSmShAFn4K9QMYGQWUuhgrgS
BhBNN6DViXZZ2tEu9WtEPuPRQuuPOJt2OmqY6ePt7DMv/FI+5UuFXInXYUCjiBThmifz59SAXKe3
CT+GCvez47Y4OSemgwQ1zYasSIADQ9ocwzd1p/jGft0mngDOoqSypd3iyiawuOx/5W1Q2lGxgohl
IVCyX7/NuRuHJV0Qxf5nCZH0c5G9O+eld1d8vq/NrHdpYANEBFIeJpdF6sUkubhOaiRhLTZZ5MIu
CqHy16rL3C6yjIr3dEhoQGsSNtpxOgyJEUCf68NB/Ih0B0EsGZYnUGqEp5KUOP+A2Ycni7pIuPRu
rGpkkP/Zj103JVZZiNeOOQaV/OybYyGcxd8EmrWmU8YNC3S9mFqIZqVFsxP1BTtKtpm/JVP6rEyK
O8wjL9dhfTbzQiJ1kYtVK0Y0QeKyKw9Q0RNJkGfHDv32TXEKsJ7wAJFZEuG6dRLN4oi0ovSdOaV9
gZpVHi522FlOVadoR/Gw8c9Pi75LC3EJ9hyQGYPE6lpFpEgIsWyltW4RYsGjHYQHPVb8ZkhP5VL6
ZhW7gpbvW2xgDlgguP8YWDndpWwqssVsXG6IIaKURqsPIPp2jXh9NczMxxY2Zx2RWeC4lEU9vLRA
fbUeIUt+mjzDBylH8p3gSxCu8Nk4RBXnbKyUS9EtmPBzPVelwxxAN1ZKOeOlN1LkjMuv2KwDqxbs
JgFjfAfKiPY5U5K91b+rk4bxzdgxFmE3qCV6OqlNArT7l826AQyRKESnUJrUaUu36nIsKzICH7J6
umLd7T3ckrFw9SB9+wM+bRJUUYp1Ic6gJwWjtDaVVYW4eKvuBFv91h1D93dLTt8ob/yFYZbfAr49
yqMES4wMAF+r8jjoqWyu8FsYMUayqW3AEOpgHZqQwj3+QfeWqAx1wit5lFGQa7FOMZ1O5IVB7Cib
KNoSqyD7lS/WO56rYiVmV/IoCxsqQlGuxC9jkeAg/kpW0rMGL7r6I9usm/y9OszelHjyX7kz2OUr
zyKRP3/nuHSrQAvltDMyjYQl5o7MA2Pe/SRzjTvDKFyekmbW7Cwziqwep8wAQayX20V41AeEANjM
5zwIEjjeOxBlEgotrayogaTwiC0JwkWnuuk3sltHJrm6Pa/ZyHqBV0ejIlkhk/RYJ4FdCwqr2JH2
5uT0O4KqL9vy+8hDrmW4kCtxVNqTCZLeijnEWdJbhHatiamiQubZOfYrAGoEmRIzAIp0/erUxiyV
mRyKrJzEg526wkl1CdGkLoHPhbugyNAPDW0/PHCQAFmWSL3you8qM84Rnref9UD0uqfE01M3CcIH
4ASC0KL8mvgYSePFqAxzpuno6Jwn7hU0/K+P2bVFXa8CYGeyFRuRaeHM8+a+PjIkYGFBwYwKygNk
BepaQt6bedsCQ9OtlflnpRgvWsIbNmaJAD8V3LwEwMUbjqqxXHTcHQrgg7wCkzqxPneNzmuYsjCw
kbigSovFWID+0d2beA1bM45nEgn+XgVSznvjQbjNfcFTAjP3ScwkuMU+PHH1g2GmrqRT1ygVVhMK
xkikWw8Y9XVKjE0qm/EvsrdnBGSOEJnEoQ8m0eaZSFaH4Uo4bVKWIp8HIpyAKkB2SnAJnLgEUowS
qIMDFoLWWWwHg2k82bxzU8YFOUA5WcqEKlYN3oP181qIoa2vXlY/TGtv2rE62VHNwxpiOaWrExOV
u6htCIKoF1GKj02YNEgnBaU9cC8vvugWvl650Y8Cs9d6Cqy70YeZrcS/uJ+cUd+5+g3U21zGZCzm
BUc/K9wh27UAXpS84oE3tMaaTL2SRFVywKiLUdECp50Jbib4xyIMMzlRMKMeCwiG+En30lfu+Rgm
70oqZfJGHSSmLbnj2R/eCPTQWSqpRFSfIifflUHl5UeuWPJnKf94JZay7KKSq6FKxKZb3QRKobIx
H0lKrgSDbBMGIZB4AIC26fhGnuFUIBotdFIrhR2hlLltMIghyj0ps2PucdkD8fYvwhGmtkcZfDDV
X/dNL8szX8mjtDhOdOBxtZBHklchO9Q+3ixhDMybU4E1X+MHRyAj9rgSSKksiG4MsQMmGBhBRzfO
ITB/IMWO0VvEU49bLXhH5EmkVFcomgxh84AOL2osOGIHwzS/k8UdKz4STvbi/X88I6W2iVCEadxB
Iil7ns/YIAX454z/DxIpjR3yMByaGBJR8XBS9RCjtlz8JChkZXOKHAQGnzhnZMRYuoU2IQaEiOOm
91BjzMFNWN4hinqWOAXREyHaHr1RfMB3xEIA3o/DkUrU8eZlXkilMoE0LypDaDtys39rD9DBvN93
C7nkiaxf/jeZ9MDuWPZLL8tnmbNbRniSRYCq6JlUXJOOPTSIx3rFPKauo3KFyWOUQylXrktp3/QG
7PqCqaChWp1SVrgwfsx3cSGEctkg8loaRT7HC6KzGHuiM/N7Ap35+1TyM+cmeRLJ/79wmXk2pkPS
nSWejQ2RmL0SncnUA7lHnpaySto6Vjj+uUhy0RcSowZASbqMiyRa2ig7bEmdz7j4UooPaASofwKo
OIhfa4BrkuyH9xNYyfnVT6AMnqLGnZ51f/8E0diTto/wbICMCjadGLyKZ37Ih7t5JBeHpgyeYc1F
MsTnqGDyoLBTML73NlBh4iMJSf7NZ0VTTyK4ugr2q+mCh5AYRaemDTGw+Vbx10+JF7vSE2ETHIEn
xM0mGQHflTzqdXRdZ6RYViEfNXwqD2ixCwfivghjmyrY6x7tOycxN5EjlzbGZ12OGjOiriv51MMZ
aiUEms/5vKNLpmcJj4/uo7Cz5UhiPBgDyR4qOhrq9Ljha/XF++wSs2pbDECtPgnpyUKQus0Rzpcg
T+MhmbJ0FbA+6NUZ8hk6lXIji4zxTGgrOtCRh86W4hOA32EKsMPSjTb42uy6cv5Nn/9KKmXUo7TN
GxnMdK74VXupwR8xQ6bdayTs8cXNZGs/OPfKcF6XEulEbZlmHfjXOGeo7ovF0UEmSkpm8+Bnklua
JE9yRbCJ8fwXI7BEsxCMEuAesQhX8fX3HJq0T/AfZmuWRvYHq828ZKyTTauM43ZNpHjb6unicE5L
3gNlDwxFAlAcap+oEBqUEWxCI25yxAfov/fbKHcBHeSJn+ONpCEV5R2RFVEaCrou2NhTgMhB1wss
Y1LqMkmJNSDE4YUCNhmCSSV54OED7oPHOR3rjVzKo99IJSixlEEeCQlkcUMAWEHU4ZU57HmKIULe
xitLeTBOa5w7WaC8phoHkRZKPbh8G0z1ZrYmfq/C0F6jX/ePRb4J/c00A/DF2LU4U0xfawoAV7ss
GtHAEjpsPomtbZq8/WuWMgL7XYJdkYA5Q5ddeoiezR7jCObrtDhVuS/x9OCbHB2DiZ6ku8LPwRWC
FIket6jEusNL2ZQJNYpJl5UVssv0FTsC36tCwR4HDxyUfHr6ErFERvSesGbTYGU5qPuGboKLr8UM
/GeZ9cUs1sdmlXeJsXApdVmfDB8LTEZk8gTEQtefTK9LM8obCWbMyveS+CZpv9b0sUlCd+4S4KMd
tVaz1/SU15jgSx9W66WxdM6wICvgMS5/BG1Lq6mNJuiLa4BEa7MAOE1dsdCWuyRGjgEcVtvJVvZJ
EarZE7oEPmgB89t+3AM9KSaFGEnLS/wE3TwJK9Zkw3fsZbv//fu4OCetvK1Rxk0rQ4iVrl/lRXhS
RR5oBu8clI5W0wByHQHjFxKq1Wak+au0GafF+98OQsfERatHYgMpVYJQLZKLxAPmpv7tvhRWafJS
LyzKB4zrkPfZjPsiQO9x4tV+ue0BNnxmQNHtuLPDPTiOsHEUyi6/KcaqlgFJBR157HmcS73Xj8OU
gTMvaQj9uxZZuFgGqumI9WKbGXBL38h6dXPMguqQDcKTtEBHMZdJmAJ57on1SGEKVFwGWVWgmyzo
NopCKCJRjiI/z8GM1VWb+1d9ni2grc6lCEpvEsus49w65+KTt7qZN0U79Qu2cQXDD+WXtI2dAROo
Y2xr0msk+6RngM6oB5RysT+pNTApRFtVHhplO2P5Jj3xXOYZrvjeL6R0Lu6rGD4aYQgWOvDzWqE9
VMsAlshCiP1G0FUnW63CXbu8DwxZPqQ5NiKjcHhM1Pk9nFcV/CRD/DCkQBxPFdOV83Lw1KE/jaGp
bAUsP3n9KmW2EEej3dVN6jTNCj4hRQ99FTXLxZ5zLQJUcw8kAWssHQRk+0roO3tt0E+pMNBmz+kY
bkH/MLiVoSY/hajVva4RrR+DJLrmbAm8PjnruV9+NuqFFDlmRjSiGaRMRGqNbRu0yjfLI8hvgLUH
mlW5rTPu12AF3QirUfDDfs55L/j6aTQYtu5GGYhQ1gtBA8eK3Pb77PTfCEU5v43ESJ7IbAVOSpjv
boLB1ZTqdqyWGs3MdovuAJqZ3ZbfzGSeCphokoKVLiC/0mSVrS4nHeD+ayRpZF4YQOO74ligE0HA
xtXe5s1BcwVScWA6rXUsDhCIajG+X+HlfnUUnN4mHbk84xOOkndMvSLAL2O2EcG1rit0171r+3yS
1fMJRQe7VU5x1F1yvj4QkJHetyqssPpKGhVdTCYAV5XwfLwFYxylP7+bcOmiX3rpH7CpMnKGK3FU
HAGKRDkzLahJj9XrLeZhtuUmfVvcCjVhLu0xwyhbKvYaDUTTBEWPiqgNGTbRbDGFW/a5YFdRooe2
hVnAZwwpDnZV1BGGgOI5tadwGv5q9Vl/WgC69wWVZPGQTWv+MoZz9q2PQu0L59oZVsEC2iaGEQEq
iIkWypiHadLoU1jDX7wtzpnw3p2wmQVPSQYRAe2d2oBnDu5LZXlLSwNkIoJgAgdJ70SGSy0lS1+S
nGb1ZTjrti6d8jF2YhErWuqX2ps9zVEbr8zsrHuPjcdlwy2zMPT78kfQYw/gLizmCVs758Sqeiac
4qOTbRtYC4HLiXMTqmsYEMdUG6ZYVBEYuSRZuSjUlZFSC+MMEC8xM/JNW5RSoERm6FgpWCW7vhYf
71/xjcoB3lDE2gk+LLIDDAZdy6tbNYqUVu/cdZ4yZwWFyym16pDnVG6SU4jRdWLZNUwKg+rhWsyQ
ixV27SBG2BCnsm6lTYiBUiVotuvxD1jnefKoa0RzXV5CLLwg1Z8xGvhWAAsk6IFSNnu65uFZ8aeP
WDd5eUTKMCU9tLjMIFIxCjvPO7vveZPJt91H6hopaySjnNAaOWTIT4MHLvBda5LG8mndgWQF5J/Y
B5nsybD/ex25OBnN+jCo2SKFM6QuMsaKuhOIfjgSbmflrg+mUqXMKO/aaDQgQrONHCXM2OlfMMiE
Dj5p3ZwioDj4ZNcl5O0h3i4jUJIpwzZhGKJTBkgmTF7jto7Pk871W2jLKHyZHr/4dfvECQYJkPMA
EqapIp0XgnhxWScTJPLSIH2PCHx4DD69Rq89LeIN59yY7TPeyYcs6l6bPBlL0NnXbt0uziitG63X
j9Mcc9JtottXIQAlhrpEoy4sTONCTBcZJpZXi/goDjW41/r4eyLpjd1V6/ieKnHDyRp5d0mZL31R
Z0OQwPLUjb3dLMomqz4n2s9E4vnmmyIROSEWyLFTI5FQh7pIyyzSqIshKE0Lv5lLf2nL2V5rdRuL
y5dYwpu//+hu53KJREB96BrQ2A3EVtcmU2iMfugGhMPlQcLqVYHBFd1utj2X/OwmEqYEUR8vKbV6
TBcImv3qRJYrBr/EWB+viH8LkHeWg+QX23mGfjNoL09VnkfyXLvhV+tB83M/eu5OGB1wtdOIvbIQ
pOpkGrUHWl+62ulz+L5seD2LWyNNLvU/v+GmRTOHpRglJsK5JEGhe/zcJjzuXKaiYLpfMfDdVMBU
XH+22lhW8wyaHy6G+NpFWrPVii481IoaBpFumt+UVv53d3shlXoHZVhFs1iItavn7uCRgtfqWvv6
xYpQ2qiO+iOZxBew6rnPdw2KmSAUhx7xigoMM47rNQEWi5oCKn800JJWlusaR1oNM1696TsZm/T/
gW5rvxGpmcvP5JjfFMtHoqUB+uZmoyKfy0VuMECOZgIEw+GDvP3+W2R9U7I8K5sW8A80GrylDoHA
FKcpbrfci1rq1tm3Qj1JxeTEGQ/fgWWxYWQwSKlhJRjJ6bX+NEZbilJbwWKrxSsZ2XZGHaTE1lDk
PAvDstqKBMtiEV29QXaYumk1i3IGsarbHiwZThfej4yEk46lucFIk+LkXuQTBk2uqtw0D2ENgCaG
rQPgGYngcrg+pxjqa1umUoX8uzjVfrg1jhYUpHZMXuxJDCXtnC4lUW9jjQehzASxcpXI1XeFF26F
txr8lujEtIHEDWV44oi6XkTwjRJpS4R1SgwVkzgG1MPoVJJptD9YFCOXRB8NVQXROucKN33RbEla
Y8mECtXM6HkK5o34QBCvyDVO/NfNemiE/U4RsbMpQz2vT2YmkoyxUUgLe9kxDuaTDIR+gpwgbtcl
QvVOxAQBz/Hebs1qEiEDOHPEAY2dzojWImnnWq9rpF8gy4psaZMcW8+0LWyzbnhzYIyXfiWMen0F
oL76bIAw3Rjt3rSC1sjcFLBsqlAEccPjyGJEnzgcsmm4eJgWmYbYbjGpmnUh5KH7FKDc6AmAckGz
PiCZrek3pT0grtncN2dMqcioDVk10FYHk8r1h0RHVrcSMUPU5I2HdAu8O3/dWJ76Yj3pPlqFPs8/
MYwaer1opev4B8RHVCyDFqKl9UOIosmanxBenVohPlad+Xr/YAwFtRS0WyVdgi/ABMb1uZRUG8xK
w23WxhR082O6DO59CbflJ2gjBprJlglQr9Rz3+nidVtJghJNBsQONdAXm4ANI0P5DjDUQ+oJ7n+/
tARxKBqiQ45SJVChqC+lxdXaxzFis7RLtnVdKXa3ZI9DJXnaWp+ybP5Sg2Yh0UzP0JqNYvWL0wwl
J7q/LSlSv4J83otDr2tVjFIj18jeV18DA0rhWCvgt1dH8rC9vOXtSDJvGTuSYGFEA11DvHgtUCqz
Lk9m5febF4/NbBeO5om+7AIxOeKOI7D05lIclVZLeagMiwFxcVPbWAmxF+n5vt5wJNA1pFXvEj3K
IUFq1l91lTmdFX2/L4L1xi4OQXd0Ri2vxLHDR6rq8Rda2o+ziskYYeGhaTKtx6UgynO3g6aV4wBB
2kO9lQ7DMQVc2QFEtmTkO/WAubxOoGm27x+Pd4O0F29QX5oS3GAJ4Py8fRmj1r0v4bY3SNTcRIwH
zYPDufE0SOvGVcPBSEsgSh0sW4MzGcXl3rN2yffmZT2SDgjpRgh+wyGBYl/rhXRK57FDo6zGb50X
HS2xScqn2ggcyOozhFqP3BiMEaoAixtPDJktgXmm7CXeNDZ2h/B3b0I5FDsdI1WTm27KJ54HYKWz
V7IoFyBOVRtVM2SREf0RHRcLoDPD9g+4vIkmUEHRlSRKP62ymLW+tGqs6qaPlXwcP5Guv4EWwdA9
iZ/4jX6WamoyJlTBaSdbIk1IDdjx0moNHE0GLan2U5k+3VdM5t/HtDuZpgD6Jz0LX8pVUwu6Xrvi
iv3CTn0CHuHDfRFME49iFFZVAbcGKAfqeVVLVIZYcSa6P6BZa2xSt3gNfbK+nfjVA1cdyEe4+UgX
8siZL1yKWJtmWSyQ93eX0a4y+1wR3s1B8cDLAVi28fJ0lAMbQ71XKg03GPWVNwqYNjMy21Rf718i
oxhlXUqhitx1uOh6IuNMSHus17Cqpo02dVs9rOT3rhub/7oVhrdrqhZYzckHg9m6vkNtGRvcoFy5
2Zu6MxDCETbqqcIiCtnK4PZBbt8VehIKIFssYGASGuxrcf0iS+ukGyTZIDOmCSz9Ht38HGEAGU+c
ox23Lnz73a5FUjZxkCtRxlITlojUufFgtfXJDsExvgOP5tpzPMzt54MwVSW4H4iJAbR7fT4gkrem
IJpgilheYizFjYOxqeS3rDWe7+sJI7yBJORt0Ba0u2+gg/sy0jEcgXAY/bvfe6dkUhdF7tAmg3q5
c1/erf0g4gyExmiiYUeBemvplBXzmCJvK6QIuzThU6Mlj/dFMO/uQgT1wGaMIKGqTU6Uqk6htv5i
WvbQmhtL4jZBbr0WjoP9SMVCTx2TGVS0NgxWEdU91H79LmIBC7BzPwGOcIg340+umWJe3YcsekA2
XmalXCRUKUjyGe6yPVm31j8ZgYKNXWFbvfBangw/eXU6uuzbSaHYWDNOh3q9m+xLv98Ix2Erbng2
ka2FF2ej/KSRJsNohmfzQQoVndP8JIzGkqf85Nd7mBdpYIgThUH4MXruqhmRRBeqWrly/SMyFCdO
eEW629VLeEcVMLME8xBlcxreIIpMaa1qDRTuQM0B4mGN0gv47+YzFSXoUg/jcY6QPQifktguM5en
LExj9Y/8G7yDWhiUpMsgX+4OSf69Trdh+fn+M2OJwO4zdmGACmIo9CBnmrS13Ah4yUv2Pve537eJ
nWoKx17cTm6ROONDDA0Jok9dq1h5hFTC04/loT+g3LNpnlbUJfQH5aicktcePMl4doN7ps5Cz8ef
tuI+PVab5BeP6o9RVsbvkdE+Rt6tyKpJBSfL3BpzQn4P2SOTPWmTbnt0kK3nzLG+Jo/wdwHowrhb
ALfFoGuxlN3MGkyjy0QsgUGaX3I/jpGHJiiPhofJJ2W29KvxWB55m3rEq13HRpALvhdAamG2GmwY
145oXSZdQWpcuVIiNnYpRaAO620LlAyZaA8yRnhAEshxfrdotOSbW2QWigAX39ROhHzQklKF95uc
9FOxX9CEPbOcZ7aS2IvgrZ9IJXO0tWPvlfOrdMT8i9P4fzKaxWhzY7Uflh1waQh34VauL6Dpektc
Q7h9cvGiRRKx5Jg4pS05eN2YarJllKTNlqP3jBTsSi6t94I5NPPSkufV2vJO9FB5gLkHAn3vZY9z
UMFsHLlhFfma9NfGCLiGgpUBtBhaucuqH3Wtg5aVh2hTg7VACU4gAd+DN5c3sX+uTt2TRWn0mOhL
OwyQ1bvl99ElBeotenGPzV6z9cDwFdEeJScJonlvyvZix9xpMVagoEtQNEzzoI5MB1lxmSiVueIX
ROIXqXuKY8uWo5NScmJj1hNCEZCwA2MlE6Po1xoEAP4Wgs6l6mSTz2HqVoqyDcX5e9lm3xY5/2bN
Q+Tdt86MJAr6cyGVioJC1aj7EuE+kqjFK78MQfWqPTcuoeqWwDj5kxsK3bZurwVSGcCiFnG9EIGW
CLD9MNbfuhIEipg9buwhN0+jnp40bfjRRIVmW0WmuzHa9PYotF+Ad4nKcmKoNqgkMzsy+hRw4lPh
TqkgOfU68xojLN91eTlU+lCAm9AKa3wSSXurxi9A7QdwAMeKsbXr47NT+UKW6+JkJpAhKqUL0jN7
yVDGTzAZI2w435rlHC6PQ9moTsKEdkyuXtyNW32XLM7w2qNasw9dXKlbPPZPkumJqEK880pFTFt9
IZuOSkWA0M4CafuoQXECNxe2GCr0efMX67nzm23rLa5yHtcliBcm/jsz8HaxLbiae/8emF8VNIlo
joqY2qXblSCUyiMjwXu2tOdh2gzJazS/3RfBGByAll/IoK46UzOzqBvI6Lx6a4Gox8YaSSC8Ql7o
1l7yWO57T3Ha3Uj+ReobojuVapwUh208P34GPbdTKV2XiCV+BmYxSbOmc7J9+whIvWD60qfO9Dg7
3SFyVECJ2q0TeoBk4AH6sC2MivYb/DSxoZSCiw0GyyINnpHs8ZLh7Fx6jn2yw685SejLqHNtObfP
9E8XIqnbb5u5FfUKgQEJurrZLl/69wWYxxLwrqwTob7KnrIAEG7gWSyQOMyfGhB0cvl2iMW+cV0f
P4PW+UUZQgXIKjB1eo+YqLLnlbeCwvb/Kgq/KgodSCAo+63WhrkmC940YeIUveWrVdlkNLz7HNrC
LjTt4oGX75Hbuz3Wh0jKgovLglmjEE+5ETPFlv+PtC9bjhzHlvyVtnpnX5LgOnb7PoDB2KWQQkpJ
qReYUgsIElxBECS+fjyye6YrVWWlaRuzfugsSUEG1nP8+HF34mPrpS/MenRuu+9tQg68inPJavvF
Ufmn59elFOeisgRC5qeYOu5jAiPqS7aiEyhtvU7FOuwQaUaI/4qvDss/PZd/97BP17GtdFCEGg/T
+/oa6uPeIc2cmU6PEL7d90coxUAkUru07fK/Xr1/ejyFcPwCwA2uwedsOhVWmMRiv3jdqeHfo2nT
kLv/v0dc9s/vkMyax8WcNnhEoe7h50XD8RwnX6k0/tkAXmqOFw72T6z+14dwVsG5e0H63E3k3Y2a
gpog3U5jvB2Nq7440/8UGcAlCslC1BxBSP605dGaUmq4ji2rPr+0W1c5z/nVtL8wvb+ucf7ZQvzd
wz4XbWfksLHtYTDhF2X4MfaFe0xKJXdjEiL498d6048EDez/+az9/qmfyhG9L4qoNRjQAPIgzr0f
wFfzq6LfV+P48+e/Wxp6sPC54Vj2F3sEjGJF434TZ+x0wUs1Wy1fBYR/skygwgZuKVwSost9/Osy
MUbNkLlW/UqG8xVxYdgWzWfVOGss0H/eC//1Ov8v/t7e/POMUv/z3/j3a9stg+AIDX/95/9cideh
Ve3H+N+XP/u/v/bpt07dO+6E4f19vHrpPv/mL3+Iz//X81cv48sv/8gb9IMvt/p9WM7vUBUYfz4E
b3r5zf/XH/7t/een3C/d+z9+e201WrvwaVy0zW//+tHu7R+/RRjV//r9x//rZ9cvNf4sf9Uvb+3w
+Q/eX9T4j9+cOPw7fHKAySO7gWI1eBS//c28//xR6v39YkHkg28fQGUVp+Fvf2vaYSz+8Zv3d/Cf
QCq4mKwCyUd54Le/qVZffuSEfwdf8icjA1YUYPoA9vo/7/bLJP170v7W6PoGXZKj+sdvv56HQN5A
+IBnIFqpsTout+mvC2RqB7b0UHFcoU9kOpLFQFLahfuzmXBy/W5Y/vXo3z/qE4p0eRbaCkBcwAWG
gkEYXhbr71Z/YMH4LALprVC/0ocFGrN7X1YDrcvW0m7pj7aIOpqa4jx7taI6ij+6Ofne9qylZWTu
UykPrsMbOjIDbfhCc7gglss+JepZiOqVqRkNkrWAPrYZ2G2RoEOiSP3Ko67P0Kpdu++lJ/X5r7/W
r8fVz28FOSrwNC89Icj1PlUJBIsKzPoSr4xxITC6pHPu9iHc90oPbqejdcb3UCXFF/nsH+YNtEqc
/UiYCbBTkBx/HcuWmz6MxwbzNnoV9KLrMDMD8fO2jb7qivx0aoWoYQZBAqsnML2wVNF6/+uzFtm7
0O7T+IasGtaT8HXuVIvdqqmOjsuSlisez8F2DpR+FHKRazUO3d60afHil9BA+WIdfRpwdEJBhwMi
uuiXRXNZ9JkoaPxK6Nl33NUALuHONwpts2HUf4fDQbvXnpanuZHV+j+a5RSS0uiXBywDMBmYMvE/
jYFxbRkWc7xKIhO928Ebj23Qwg60WCp0bZYJ+i3kl7P8eej/+dgI/TgASHBAfJ7meFxMomXr50XU
wCZlUirXYG4eCuX3W72EalOG08dUut6u7kK+Th3f2ai0guSsCzbnfzbyl7eB5MJlNXgw4sD/Pg1C
IerKI1W8QmTSbpTsdKZU8lawweyYheJt8VW7wiWw+Hc0HP58IshgkAWB1nYaf37i6ASTSdISbZJ6
MTdxyqGio5VY8RSmrdPg/KiafvqhVVrScbDuw19P+qdN9s+no+0OxhTY4dHnBE/GZJZkLJMV03Us
adcbs4MyFfPzoUnm4oso69O6vjwtQS0OhzG+KbqvPm1p15u6Mqy7eDWw3p6GqgABA7z3rkH3r9/W
P9DC9NWq/rP1leCR2OLoKgBR4VPUs1SiDW2NGXVcT7wH4eLt67Ap944Optems8l2Suv+oM007Abj
y0PsYwn2UzfcW8Kjr4zUfza/fprvX97n0zaTwraV9SJ3pUxNrdcc27ZUGXGgtDMBm2wbNF0i66bE
vxONv9d6oKZecpOeOrFrlodGb7zqqevc6zpp1giLd+XSKpo6xdPIBQVzFP7v6IjC7gEDOI+V/Qjm
gIruZZZ3GjWMwptW0nsJ3K1iAJfdNlcQxGpZ/RpBr6Jv0ivQwTaC3DduseaaZZOB8k8Q11unmNA7
P60h+JQn2tuLQe6mAOoaVp2jNoJzjt70lTq4noKTY/tauLOlQ7E8VB17IWLcFY2c8m7wHQq/nRNp
7ds8F4AQEPLSMhhDjAkbstYm0HVzl6zhCy1lcqjwH1ZFAR/emC623JSL2IwBO+HO35Rlu/fqdueO
MzW9twnkbem3tHE0emPrHPSibJ7qtYjddZ+qfCwetcPQfX+vO+D9A1Tdpnqlp4raZkIFzVJl4Yje
g/6RulndVsdBQguxc/Ku9c+MJ6e2lMfJZdkyy35VyfLQTjAbgYy8j/VMewsXu1ZlzlCvpqrdDlW8
ERaNa7A1pmAuwJp0eDDEu4kYe+bDK8oKhL+rpaPDwm91RU7h6D46+AV8se/JxOHLINHOUOnvmnhr
qReqIg6APnTOf30SeD8tNv6wMlF6CHEWoTLyuZgYFE1rhOPFK9W3m95Pt01Rvy3KP1jdRCt0zAC2
dt5K3z3ETUi9tNiMLFiJIqBsgYC7/8wDaJqJBhG/yEK09geYADOdnZEfWFusxXQ/6seWsDU8v1Zi
8vcjr2k0vpbpIUpXpdEZmilXbXFk87Hied1P6w4+MUN/SIKrCJqj0fQ8LDUg+/7gDEDRA5ERUcG0
eWXQvTaDusBXvFO7qYOprajWk07Xrok/ynnvW/8b5ygtiSQ4CBa2G7DIu9xNYHFivNfKA3I6J/p+
CotX3vbXeknhnPm9GPhOOwuFNtNqaNDI0SPqSfSpUj31OtgsG7letEOHGLiJ9IYr0pUFtTM72nah
caE3ZQBQTNi9rEpaY70lyhx7UbW0KqM3RNUFTbtxPZtHPbPcYM2iI6HZNhwdLPPcopzb01qwG/Ra
3vaufHfSbjuXzuavJx92vH+8hlIfxzK0a1Bv9D9Pfhm7icZygwPixVaz7j21Et6saNQZBK3N1ehU
OzFCfkE4G0a6p1apV8PiO0bKb0PVOHnhsFNLHHTBhIbGBoFh17Fbvx6xBnrXoz7B6eZEG68J7osp
yaWbyFyr+tZiLqw0G00mg+3un30TUuXarWvdM3R1ccLkS3/f8YiSFgfceAX7WwoJNgsHkWX2MDde
NqRjVsIEuk4OXSSo58OyK+h3cb8vCNmw0KU9k3edN57L/p3EJzmhilxuO5yHDW7WSt4MKAWxfTlo
oBm3NnoMKi8bq+5OLNFTW3+wmO8U7iuWDFjFYruE9dXoOVd1Gq55JbIEkBXYXThOiiwNxQqqRLQp
cTbWDo3RBCzBy8bOu4kaiLxbvud+uNApjPaVhrfOzK7lpRhBxmuRKixAc+UH48ZlOpdWPDp8efIb
vmWVWbeqWdu6QNffeBa4sxbe1bRg7BUfhHf3zK3U8hyMbF4XDoqnJvV+mDE8Klkccc7dpSOMJ0EK
Oic6yu3cg/soQExoQsMyHvA7Z6keIntwyu2YVk7GGvtRjM5zFb55ZlfUj2nkUFUvx1aTlR2Po14O
XoLvM4aU9NgoTpcJf9hGbnkTVv0z4qi1TVm+hMveZwryUrt2fgiKU4ixJN+SZrxu4ISzMgLchcV5
8FleOg9lHV4bP84Jix47ZoF86qGgZB6fbIP2uaGn4RTRqUsgI2nDM9S0sHLC7VBOmzkotx72vWJq
K2pccPOqjjYRAAEe6Iehv4ex3HGBNPxSyHvBFG6ffAwhyeRcLy60WLxlp5IQfu8RuoEUcoGBMvlS
NQkVcqCWIXC4LYYrG3/48p55xSYIik2EIlKIv4iSccWrnnKtKYzZd4EIro3onyBGlYHQSKPoGhFe
CSkotDZBOCwUuJJcvLTzLdTzaugS1L3ltkuHjHdkJZN0W9gAxauZwj+eSqAnA+O7dpCZUM7es49I
ZzZMvZX1E8YMduggs3jPTQ+1p76nfuefw7651Yt3JWdUwrp0HdaY50QjyL4PvX49+w+O79G2RzEn
8Dc8PdfwC5k5/MkkyA1emM9Oe6Og0A5a0zEEYBvUYG55UcaLaleE0Y3CgrDO1ZQSquPvTvQmtFhX
yZQbqLZAPXCMfLT9QrzAJ5nVxcrw0GTA9N9b+72WOtP8fliuFM4a6ENQyOHRabSZCcPvdTyvUoFq
nrO2DcJEyOawQG+6kdMk4ncpJANMv6xkaq+jKsmIRggQv9SRSwsZZYGMKYfF2zy/QZDmkbvFVvAQ
h0e08uvqmggGF0iTg8FIp5nkehi2ncvPzA0xNVWdL6Tl1MbhBjHxPmL1kxMu16wecG44+aRDmixi
NS/hgFFHFh7InHgT8nW/ew9KtQ1Kg0ma2twsqDXKFOxmlaz9QF+XRfTe2Ok4YxzK5SqcFFqUi31I
um+lh36ieth0JsbCjXLoh56wId9lz3bRzDdSpdjRkDXLVBc+m64cMxY5xwZzW3pxBh2ebI71HeOO
gDXyfL+IYj1DzAaJ78PUo5EIN0pi64OyfbFqjBOsqmgAn7FP87++UD7xGX6mNSjWXLxgCCHoZviE
hOixh7iCBOoyltN04v7ib0kww9Ub5noriF71m6m0ECDyPEvHNgm3HK0RaxmOc15ztDxm0SiiUyXj
cTXqIMj++vU+qWz88/WAhYYuUpE4/ANxagbmIOKpRJ7HXX3QSgVr7B+b+3wgWdKwZl/G9ZyRdiRn
DZ+9VWwJ/JDH6b2AO/TVYmW0jkMn3nFRAd4XHF5w1tebykhLKCu1uVP1aL/IHv4kV0z//dZ/pFvF
ywhwDfkTq2e2H6dwqLKkH5eXaWEBLlwRlLsS3f1Qoql4hBxuEM4XCeMfXwHNzCSAqxCSsYtwy68J
ctEnvJImiSC+prsTXOnHvAj5pdEwcPewW5K3Xk/kk1POauOLrvuiL+fXMAUsMJhRwCXzAuddTBY+
56up7BInAjcKYF5qV+PoJuciKNtD38QLdbwPl5cs85zkq/6xP3kuOFjQDIvBYIWn+mVYfgfs1Q4L
At460UoKP7nuk3B6RtMXTjxucUioJNh3tkCF0Ibm6a+X6hdP/oyPJEIETquRv9olaXeR7zS5ZyNv
Pzlpv4lGIGcIRE3xSmJRPX7x6Es+/u+M4Odohz46sCBHD81LALyfvjV3HBMllZunluCkgA5+dy8J
BpqPawnfyNBn22a0O79dTnJA5wGCcVWnN4v6IYqeust4mnu11oi7va7PRFRdkZjBxj3JR+ZtWNFu
2HBNdLOumj0r2Dqq9zYS2ax4jlxoY1l0TLp5HSE2soV9VFOwToVak9A5pI7KHW/ZmPmtFLetA0xO
+NdpvezSMqIQo7hemMhq3NvWU0dPmVyQ8mAmyPY0w7ogH2EhMjamh7FVG6PhaxB6a4TkZQuVm94m
lFQCARg0pJL1IMJNBWl1tz9Gg6RS1Ptq0McYXiXRHAAM9R6Fn+7hF0Ot22Wjjr8ouH2iyP5hJj6D
c0QDk1x4jXUPXWBF64DM2yVdwNiK3f4tIjzdhLMzrcDnDrdKzioHdlV9++v18CtY9PMl0J0GCAVn
+qXp47JUf7cJqriOmtIBIlsRpwfjRg+ZU/g+ULou/Or++OPSIz/bziE0DxgdJblfnxU5xJAJhR/0
hKvhpmwaiVwvCNGF20/+UG5N0wSYbfIBkEPN+wSUDD9LI3jkfIEIXi6qX/YAekNCdI6ijRMoJYSD
fn2RVmJtgLuOhLUW5KpcxvFBwS2TTklbX3mQx9v+9SB/4vRilC/bDdBjHKNJHZran0ZZ2tpnCOB8
xE8GTpxjV1G8YrU2Xc/eVTnEBYJyt7pCd76/YVyXTuY61RTkoarbJ3fMI341xD0klGt79sMLbWDI
B6L7rwYGx+0fxoagXooSDcgwcCD7jK2NSd3HbQ1S2UzkvAvJCPE+txqrNB9m3dzZRdo3BJnJpp1L
0NHiLjwNIEQDbDFt6GeuMBIFcGmne1dMM/znzdAOyPLS5gFGLgvo4B1Tj2rwyzxyOvkGsmKsaaEh
10RxSSHaGuY6vQiGkaZEWkDIj2jk1X0TSPYqlA03yKj8c9LH9lvZcO/QtEw02Uxa9MKkLRaWWLh5
rHgt9hdBnEfgkrAKBwW/QDJv2lenM6ygWgTBQIOekDQbRzhF09HwArxQrxzy2OmauyTtUK8JcfO9
BXNXcTpxzx6447XbpTTsGv3O3o9AoQtnUaR8STo04vhluJzHjpDDEiQjYIV+SM8LCapvkcuavOfE
3XQQXt9NQsyPbQ+d/IUl7Ul5AQTrWcHziPTJR7/MacYYBoC6DcY5S03DTuMo2qeiq5uroeaQSK+a
dtVUXrmGj1x3OwZpG1BHFQMskpVf0tLG4+0o5ibYxrqpjl5jYrO2eLqbIfNK7tDH5m7qDvLHlM2u
+9ZLMriHIOzQGOO70DVJC3nL4JRwDdqD/qHCsD4GuoJqYlPHV7FT9RB5RL6n5Ywd2sVqWRtShCt8
f0FWUQfPxVvH+CoDM9Zrxh1kq2HWpFGj7qqrRg+ehTpYoRqDPBnCTN8rYicraLjMkJw6+oxELyhv
cPLk84vGRI64EYgfzJ6Y2TXQ4Cmy2mudt6J1LXyJylZ7K9IJ/ppCSOfZdVxnokIRA5Fz9MS8j9r2
L8MUBWU2zCG7bodZPMAZ5gJnJhal5moMsA7TKd1GWDcrf2j5enQVmHDoSM0HaaqtrLW7tYr4V07d
OXsbxmonES3khR/wfdENxSphQ3UfBb568QqobHbKGRBCDWIT9rreTgvhOQv9ac+iSN+mUxfTqY+H
J6Z971DEqagpdxRbhzYsb0kMEGpaXoPQiZbd7IUQVE8UhAnnvgOVfZpDBIWGIHUTKb6mFlX8XfvK
W/N4Sg4zHKD3Ue8k6O5GRLtyImdaN770N2WVqK0O5nGNup85EinRmImIGrXLDpGIREhkRVo/k2KA
1vcY8TeVjsudKiEMRoUzdoImBldqrU0HwTU7rmOxoDmxaKOdO9T6vpxbcyNmDIesBHuoK+YfSrhl
Z0NnhmPjJ0DcikHbe23S7sfs8GSkCA4lem8RslQrbclyWDTHAnc7dOTQRQEijEEl2/YmLNcVLGfP
ssY6o7rzYjo6cfDNnTzyNCwqOcIgpvuhqpihBDE6BYFdeAcb3mHw7ieFX6C6ndp7jUaLDZyy9TeC
WOQYQ85mL7E5zu3kqvMogGFRwuVyY5rW24a2j69B81XwKQqS+S7ARB/rqa+OhbL1HrsKCzi44DZu
NI133TKqk/Sh3xSjRWQvisZBsltU0UTRqKpgUj4UzvM0+PI0XZ4eTQkUb+IJ6pq+h8uAK2T2Yva2
Qe0Ej6Yq+Xeg8NNV47iwim1GoPW+0WZvYXv2fZhiIKc9Cc10ZAWJDi7ra4QSZtq0zViAf8+LtWzr
OtNVBWUGTzfyYCA4NVOPM2DAyoVzL4Ii1p6rKgXunYaz+z20hBwLF03RRe2E95KVfGdap3kbkFej
ZQG2mMcWE3NuVV0+sKrRK94kslpVrHBh59z1zQ8ZwoAeUFYbrweLeltvZ4Rcwg2PLRGAB0bI7PyY
AivuDeRG8nlW3RVq8epmCEZvXwJuBzjuTtMDWNjOzm1c/9BX0VLThEECGWXzJtxXEHS8meNmPsV9
q2+RJaUQXHMHlHptBP2epjuxpKuRg8LzMYBK/1nVycXKDdVJXKwSrTQhov8DGBELNCt8Il5MQOLn
HtAcpygpDR2dyiD6iEM9bUbCtcyiAOGj7ZYYUFsXzWInJ2Ynyk0T4QKDX+g1qjnjA8H/hevtYLx9
Vw72YfTwlmVoJfB1ABYGoNHCrhs2tzPtm7B8XWLfomDI7HwEcDsS6gUTbFdFZR1gkCyEenVUpusZ
s3LnOk1/k8xmPPVFZx8UWdKUtsoDXNt45kYnxVJSH/EURqurkVhwz8E5GaDyw9EytUmFV11BPhnK
wAnvd6XPzUWcN86gJlVsKtkNQCTSBGrjfZAcI956WZU24XEaRbIRyotvE+vBPLz3oPiLOC4XIYve
bMEmMMdweE5Tl+5Tdykz1/rVNxCVum/V3FQnr0IXJBvbBXjgOD9iG6PGUzI316QKMjslyQ70nzhb
Ghs8hUPXnX13cFYaInDXJhAM+wMaMgCDuP+Q4Ptk/oimx9UwdMGzVljwfqyQOhed0ICCZ+BbEjOQ
z8a9mhWQlVC+RHVy4hEUSPvmJnCd3Jtw1foCYN55CtxMAcw26RYp8zopm0MR4iNwmo+4karnS2XH
8fxVEHq42uasF3tXX3XtyQZ+1oA2V8I19cGvdDY5RyjDu2TXBMdU3QCXc+W9D6/H+QaIlbu8Vf3d
7K4jsWr0oeH7DpUDVuuMO9sAqqDkG1fvfZfJUVC+nCDYHMi905wjBsc/7xhCW5mERWaxSrl39Ox7
Fb629tDHu7L4gUgxM2re6R782sjNPbQNS45yRKQeeYDo4WTImAG62YxOA1pKR/1529QAK3HFr5o0
VnmDU+naKHLriCATfZkXRN668ZIVKJEJ97rizxUjKyzsVVyPmSRwxx1P9qIZyeoMFs+83Cs+5W3j
r9x5X/pengQCBxV8Qn2g8cOA4Xzy5TeJ6h447ysVbE16rcsQEwB/7won+6zpgi4hZpxXixAa3XDv
BQHlciHvflCCpotba2E5929N8YNV9zi6J4Rv+LgkJ06zjp3wIXWQ1JvpANLJjYhaimYogMdPXQFr
9EpfkXG4mps4g3869WCIabpc6w7fIcDxdOWa6q5OxKqILPUxN4NbPy5syXxPHhfHPdTDcB0qeU5R
8B6NuoWTLhBlcyLOfIAmDu53O1OFkUawvvT62LUxrernWqj7uh4eSzSYTgH0090Rf/YwlIpQNIod
uUUps/iQtr9uxglrEwfqXG5c99pnwGYrcgdN8k1aInNFO9dsW0iGgTCflhvf9cGjR0tT/aMcbnj9
4CE2kEqsG/0DkWieRG9gRV6FqBFDA6wdzQ5I3ntQ3SzuqWhRsFhSGvcRQOthrxm0iDmwV4P6ghft
WIh2ZYdf81ZuJORMvEata1ndFmqkY99cR2Vx74FKmpXYZ0T0N0tHsrJxrl17qJHKWqdeN6JdtWEI
uw0HdoOhuQpwA0lO8kBVr0Vfr7UzrnlZ7gaMWC8TyiyOMRyFIr2BN/sGlnOZ8uD75D3F3a1q0o0L
+DsEXArRHBoRCCi7btZWPQyZ4msLOi6Z0T8ZksMIBL/rXlLkGBXBqTTHFJlxpqdT6/KsEtMNXpk6
/aMo32L3Db16G8+id4j3a5NAJXGWN9MMZHU2G1QDc5t2J3IBsNXCqV+cimCYaeEEGzF3V/UwAnic
kMGrLABjkgTLSkhNCRrbCf8GEOJ2tEDt23jluguNkmlrnLthMVRVbob7HqUymPY094iTgIyjn63d
OiOkX92NrGY62GLbMgjXDHZDzEgFRNxLla5i5mGQ91Xxbr3rMW23FVSliw8tHuJ4XwO01pg4/9CV
R84vHP+nekHq+40YtlZRnjY4/b6LMVi3wMNBZmpogHod7oUkqSs6uhqbZjnGjruWFyFh7t+Pcb2G
vT1Fq5UPY05nwhCzPq/bKWuiOYOuF0SOocDWP6Tm1sfSKkqZ1QT94cNtP93X48MsYvA80xymvBCE
Rtk3kMfC97b94NO6Upk/8YzJYG0Q3yOpyGE4dmGYA7CtwetK3RF1yDlZd5FC9A6zQ3XDh2Yl8SKl
9875KYrhydVJpM7hekFGhSgyW+RH3VmauIfBffSS27RuaaibzExYrW+Je2T6JSSw/bwy/OD0mnrJ
JoZiZjRMtCvhqSDwpSEVNm0LT1DcXKn/lNS5A+BwuGiTt956jm8Qqm51/TSR3GN7Nj+gjph7ze0s
nvt216Clx+nhj9jnQj81s0OrdqKmPPXpoUq3HOcB8u8qPJSluvb7VVKKU5ucyujeH5dj755d+b1F
WdQtDry5W3DJc5OuzFhtOHLVKoaDluIrG/s5QV3bYWNuCkEHnL+th7suxBcZUHNBxST261ykkOVM
hlWB/EZPNCq/N7GXpWihSlGj8mueRfxayvYACB8F2i6rR53FXYtd32dRATKwuIuLey7PsXeWLniX
gDV6sA5gqYPhmcEgYJDTadPr2HlwxiWPvOFQePemkdRpXEQwb4a819zPUA6hrcUJMt57bkUb/q2f
Pob6GKO6O7QpdaFt1KX3aPM8oB5KY/Ikhwfm63WZXrnE2Qccdpc9eIW1oWkBaxSbZCMnu6612wCE
gHS4XQIYucbFXaBBRhBh7jtJDh2jpj7MabhjwBFmeS/1uy4hdS/EXS2OM7bt3KEkrJqN4mo/mRTj
+9rzJJvhIeIM0LpB1Knmt6IzyLJe7IDzvDhCI8xFDc8sr7W7heUC1M8bOsM1t0ElSbsvFllXhyOi
deMsZikEc9AzGX6TsJaBxk9Wp9WGgD6T+Gh6Sm56VHa5561V42+ahmzqKAX5AcLQbXBTqz0hCF/B
aUOlRWOuIwMVo/h9TlH1f0JDGegKfdb6uzmQ4OOQnCUfYoA+e/tt7J6C5N2wH62pM+Tc1KvClbRX
qEL0c/Jt8p7h7ZAZF1DrZR7JVpQxiKn3YftICgk+wbIKAdBObbvxyhQivTDbmtFTjfTBvOno41KL
BcLps5e5xnKJz73/0bEnQDIwKkSVsq5vtcZCjPnJl5DD7yqcdSF1DMkQBe8L8VAmP9DLvVLaz2AO
mHlgo2g3yLxJY6Kby5GzdjBmqKnhdGXHYf7gIlyDEV/UINcifgqct6B9ZuW5nm6rqqK1A5cUIreJ
P+QBXG1cz66b4Q2E0LLwNihArzyydUDPRNWtnNEnbjcjEpRI2bzUEegSh0kii4vXGqSrFt1cdfjq
xs+BONqZUzWAeZLCy9JDWITXgQ3EfOU3fo5YaWPd73H4CoF8qtN0xXCA+DiWQOTPW32W9sFRKA3r
i0zngEhzVhALKZG1XGITb50CQeP9uXQB8wx1dHvJtHq77PvopnbKdRA565mDMM/vpWpWfuJe93ZC
jhJnhqB9xHe+kWrGgpC5336P1fsg+1spe1S266x0hp1FhFKn8MnFoAbgivFjgXwJnD7AV3L80fno
jgogylie0VmfxXaBxVr8OMtnHiarxt6F+n9TdB7LrRtBFP0iVCGHLRLBLImK3KAU/JBzGABf78Ol
bUmWQExP902tXmdn9LuZ7gk0I5+dkG1QxJ0gmVG3wIE0RfZzqOGTqu2c1Fwx4n3qrkwjIWLvoJWD
tP2rO+0jbfrPtd1PPPraGL1tcDx1qM65zA4R6bSkN6yvbpVCxr5qzSGhw2hK19kWmvIalrjkqbF2
jjUsSTafk+w2lSuP3HJOhvNrxIu/6Fs4xY4rWkDnZ2kzIqPZ9mn+1A97nRSTvIO8VOV3Z8kv89iE
jaFcurJ5YpeC15vWm8h1VxlQsFSxK08Dbfzkqv0SKqvqJhVJiHUclmmyq2ykEOv4zBAdJio1PhuP
5aoHDsqAIuvui7GEGckn/ixn72YR/yrdx7pclUfbO/4u9UHUfxY6VWHjWlEz3sfZuitIdxrxXTnj
oRHbDvzQbTfzvMbjPt+UYyMMGvos3k19FYIERJJpnoDXXSFzZ5aW32UznPm4HYCgDl06753kqe6H
0Cjsk2Y0npo1l7JvHo03Dbb9igBuV5p5xDL2g9bEfqmve1HJEPVrKLF0R1ZO1jDzn1PPstktKLHm
D6FtmaKx0je/5Koc+p+uiPl0iyjRziDzwSxf+o3PqOBUS70no560qKZoRw/dgF5wpkF7hH2npW8Y
p3IF2aLZbXS63sI5ltVLAizWOIdSt4JJ5worMQFxJU+dp0zk69Vp4jZcQ8LZNnebvsb2z5SYS5ym
Amcc5cKLkYSNKtMK+2g8udGjLecoqk+S8juMOyj1cMtZzTh3ISvnqbkL5Wfb5dCCCBg9nQtdRcNe
aNYO9d7OAXHqmyaE4wTFVt3GnIloynZSvgWrwo08TVcuv0tFym88amHq8H2quR/12Wf2PU2W+NAT
VprZMdEiinKS1+V9Vf5DP+J4hV47vtNOZ8vuLkCWnmXetZITUHGFzPZ1HpO/qRG7Usgvs03GNngE
VsOwzT/M0ja8ROQIJLkBs3H4roaWtQWr9N/GmOjwAcW99TZXBq7UZC5do6Ycr5b9kTTpq7T99dZ7
viK0G6+Zku/EaAVq/Fv18puqzNhyq0ZHaRITuSLibwcHwNWuMUVjzlsiJPf/cglhipS64/Al6VDY
5m/JPIh+oPQ6cvhox+RTNTi7srGeWzbzOEOBAEvbF/LReIxVrfOU8orGC39GPxqDi6b0uNbZK/jl
zhkU1yEIy3NK5NQmCR597kG4fBm19iNqhd8M2GcYR+jt5KlKjYOjFHIkKXfNsJ4k+ohly/aDuYRy
P7KtCwCmS7enAuVJmZhekzjumuUECrSHeM4/zTb70keaNoS1m4Pd5BGVsnITKgIoOckGz0Gh1WXR
MGl/2Yh8KktGXq8NGe8UpJs4G62E4GT7y2ibjNE51EMDQ5khCL2b1sJLZEZdIvt1H1+Iizr3yAKE
eBpq7TmXuqjTTgsFrz8uiwBEZZ5a9dC0K6/ozMuY/NhTFajdH8KfE+GvntoMro40KDfsSBbfC3qI
ml5xo3BzqTyn9NGWdNXr7tCMXM+57YJX7rtk+qviNloZkdSlP+YxwRWdGbVlerBX++QsTU8XP7aH
umGHuj1Pmdc3G5oYQfaeYOGAmoYxJ7Po5Hlf1fhjSoA6S8q9VdrC3lKujq0kIQIpdlWlWrqzbHGq
c2tPnXFVg3WP+nq04RVCKTE/U7mOxhGKzV2sDKSGRdW81FX9g99auWmVU7mNph+6AlkzyGrHLscx
Wemx+qtmFc2fsoyal6XON9LF/LKtTfk3xTzm3EbdKlVQFGYx/jWGxJWb9s+DOe4rtdK8Ysla8abW
JkE8LeK0ttJ0gEuqgayt005NMolvT9O3ac7fONTzf4uRNRPzvdGcklJoFx3J761OYudpKiT7Sy3a
ZvfwZIxo+KzvLlbfJ7MLrba6xqscxpPCKXFiWtd5lfZSS+OilTMKyfSB+8PmX1a9rPnT8/6WmLN2
HSwjPyotm1Vkp3tSs2V1k1x3PKVubqkOOMRx6RC6ZJc+ib8KR+Vw61h0d0mfj26lWN+z4ziAE7kn
2UjNpQIoZizkJdBWTMpsQNBP5BTFAJ7169rVgdBHbr1iO6a1WYeUz/plRTHiZuhxDU1cC9M+Dtmk
BwX8zk/rPLClpDhks/VuzjWnJWlh7mt7vpWJo72JhM5ETafBi7vZ8Yacq1Z0ALvAI61aPhKIynU3
IWcMIcJOpj3dtKW/19X2N2yz6W35GBVWck7y5ppZpt+waftZ36YVjC0FBd7kwjdSPfFaM9+vZVr5
HZDr58Oz4C5J2rh9wdbPWUFYQ8gEE5/TmiEaQfZbMWiESqn7tjY1nkYlI+o7zJXePIqlZ9ZbcX3J
5fzSGem54ObsRXyrdPNDNOalWtNgyfV9n6tfilbaBD5zl3YsOnZHzd6XTvxm1oMctYzyUl3+N8tF
DnQIk9JvjP+yub5NkmoE6aqO/jIxYvfDcTYzSpcSWJN1ae32SdalMlhbKfNyu2WjqDRyPyyLshNi
wu069n/FaD8eZT+zdq76Gzv5zbbiPkAJSLYwT59lEFZkd6hSG0f/7Orm5KR8sZOVVtgm2bOV2ueS
UpTJQDFjkRx1CxJBykrNn+pcoLEyAffXXL7Zfb4cKxtpntzPKjnaVXuV0Bl7I1OmT5oyIHPdIJyr
H69OAfPrsvc9SpgEYSgUN2lRJwNrUfkh7Vb0Vrm6Zk0A8iyHha6QA9jWAHhN5a5IxV2ZNe6/2rTV
gSFr7FphElzK/G8Rat1E6Srr74YTl0B5SI+em1Q4ndc1c3bv6w53uCV0tfSXfrPXUDOrAYDLTOrV
V2aTKa3S8/96eTEANdKyu1ns6mJ3RbtokS4U51np07ll9k2oNXVpC/vbaZkS6LScBIs7unqA38Ge
r0O/sfQlgejOtbn+Eplj/CFHR9K+tU2oAkPLodXPLNYrZaYgf+MKBOUaR/00EFRwS2dTy452/rj1
Hvxgfp+NSocZh/2KFvsxUwuhK+hDLAbIWCv9eaJTgvg6Fno50ZJ1733ZHlbVwAJS3BSjF7zv5nhs
C9YBQm/c1nn6Z9a6r6xGSKzKfuuWYCm41LK6vuh9fWKwvUjF8lSY0wmW5LsV7ZORSBdpaY7QZoUr
pjSAN95lzRLyMf/LFfV1yhiNxi75tMuFtVa9nDB1A0ZUzvyV2Fs0S+XHLCePlzU01CHQ5b8UWsk0
0qNeYSSRknQ/WonkprJahXKBVphS6/hmsYWNxfoHsypIh7HqQzuUT01SMcFobJ3p3TVGKzvPR3v9
pxgVZhnlqchJ/49ZcZiY43s+GeI0d+oakUP5m4/Gd4Z7RG3xLBDjHTi9eoQlcvXlkew2fI2F/r2M
02EZigvuk+m7yLPyKcEsqbi2NbPyOa5mt2ZOKvrlE9lV3weDZfPTJKNfebtHO8oBhw/EF6vYdxrD
Q1x61NY1zLa6BNiHHMsa5bYOZEO1S/3bEEmBwoAfalqbV6LpZ2vmdK0BPNFLj8hjHlk4XUWKNcGf
W3vLgR+Ah3NHOgyOfd66Hkdj8c/O+1DHVhdKcXaS88G8gYM0odJNpj/FtC6lYVLUAalQrUwBxaK8
SgIrg9auu95W79bIfg3NCmyGCws1SCvb9E4pv+Uk/7AUOnWLuPqirXrKbWt1sauuKPPty6gvu379
L2fJefqQk4u+PdW9c9Gb+TKu6Z5dEaZvye3sV4PixzGsdxFfHMF7Pa7WrZPy6yAQuKrt3WaD6lOl
5Aaa5LiHVJGHb8mUuxw4vU2xSSW3dlTekz6usRAls9/EPWacdpjcoUyWxzdtdy1fBxTgGagl1tuP
umijdBLNvjSKPoir2MDHq0FMO8VVmucwaSoehF0toWqyyNMGmobqQRkZ6/mXnA3g5ybQvX7UnJS9
GWrRX9NYbO9apU5/vdbKKrTTFDDQ7wm9OMcxujRTlf1ktqJ41GG2yzdB41Mt21Goz8r0HAOkaZL8
IpIFVE4LLDR3II5RZ9k3uUNKPZP4IEc1FiZrm45LzX1VKgn4jjQ/un/Ym9AQunFLydoLCtQD3HrI
WZbGRJcNLR3Y3Kdbmt0k5AseejYUGkXCRCp92/VkvRV28jwb9UubISZ29CWclBhSZgrNRQmwRwSE
x7lWwWUnpusoNXdGSupvtU8hgevljj0aOZ5gJAb9nPK91FTPev1GafRE3lySGVlKamTOXs7jyNFr
srmy4tq33THTZ/xE5t5Z7B0d53MNzLiWsy+q5ZTJ0uExQmHh8yQWnWUZGEreX4fYAbhq3oclC1Ps
0VV/LHuIilF9mdL2uFQbvWYbHzPWfsjDGMrDdhoWUqvkJTJxdUm28TXFs1u1JwPDeN1JXpXrvoGB
TsUSnGcbRgrVX9skFM1OMu+yXXxSjZERQgvJmLSLN1EMFx0uu34bm2M1NTTBdkgwpLvmK9KZqGZ+
NkbbV8S3LX/lTpBtH2X/NaqvjhZ1G96Dg8NdLdZ9IlT0H9FEX6xjJejNwhur3Bv02VUqj/yIoO5/
mnp1Md57XY1ebbkWzRuh4W7l/KebSBiZ8hzcb7bYiwHBCxNq/oA+nPvcqqFM56M5V9u6WPpp6nfp
9KKoewlGk6IhyhNGdVyxR+gqcsT8tP/s7K9+e56xCowz+NfcYqn4HBzcFP1Oo8nAlOna3Z/akUe1
Pjfy28JAKYuBMds46E1/kHjW/YDVer0526uddX6fPww+e/YPHoz+W3deDVF7GtjJWBieknJYK/rV
cggKjB/VzdDeZI2JLvYd4JnyZlgHcyI6f28/fHLdE/J0PxGZW2ohlyaz5+JJOpaQ2oJ3T+lTOVG3
IYu9ZuxdGU65+BDqdWxEWGqHuYI6wfSc5p9xIfnl+FfSDmiTxntybrNIAo2v4B2ang8zrqN1+3bk
JwianbQwRe8TADk7PZjQe/q/xtk7QOjD/M9iKV/aRjXCGIWnUuBLpJ8sPRwTbiXLeOzroAXKsS85
G3T54b6d7IvSs0Xns5HjnIOZ0WHx4Tbir1kQmNlfaf4zm7T0cL1lcapK3JcSQCFEAHaX+QYY7ZY2
UDdkmy5AQ1FD1II4YwRGVjWBywyBBQ828peAJuD+OjfdV49XAFeM34LzahloEejbzDT4GBTq8oSt
w52Luzrbh6wm6GNd/OGBYzsbBH/Um5fMeNekqMtHX4LoZcOAKF4H810rLiWyMPPdXnf1xitGG7PU
DN48OrxvjnD1rXeHKftHPBCcrs3j2ovis15/NoqI0tSe0e20/DCxTdb8ziTzwM5bjkGkiMlXtbdU
P04m+EEqu9L0VEhOCDYMfMq6zDTnTr2mWvGd9zunD1qzeje6M01PqFSyVxdlkM0yOHNOrxwWg0YZ
UNxOQuM+/rDGwFs3FjkOmleZPSukz/Fa7Cf7nW2qaErCWL4hEfByUz84xlebvGqt8iyrnlEnfrup
l2GeA6XC2KH+yk3lWRZrVeV8N1qepnauhsRNRe/IItTljJOZHckrRbUugaybeT7LHX7JbcYm/4Bj
h71Gh47M8cxE46+piEoBd7xQOrqtOc76eNBFLfZV391U5CAGFadrHoe858ncaZycVdunQ+PZsJVq
sVNZmqBav7noIqBGaaUlHPDFxXhcEY1kqTIETk78ZAsA8uhOwocPLIW+X4v+qeqaQ0kRFRiAW6x3
U7oGHOUAyUdQPBZ/Gygs7J8H9K0MHzZVvB/OCeYJW45E8w0gedDtg0olK+iRVOOpzHZ1aiGp+7aW
uyLqm0YyD4hT2D9kXn2y0zMrVNiMKNHCK9WXw8uJmsxj9x95GONOsVcfO+4OFSDXteVVhIlymxrD
h+MsTy1lgYdzLZBcqVPuLxWyB/iFoYWHwG1Itgbs4urFoMixBP9TGk/T+tPjNyTOn4XpQ6RkWhiz
ldZchkvaXiEzevE0Ws9G+WXrVVDjlyptJqhbs4LGUWR78G1lcdwK/WEjWOG7Dn5S1V5TKm6rntSR
eeRdyM9FbLtMo66k74sBBaOu8Wsg3/0ectQjKyJMwaUo/w5TJBVf5nZaYM7qGyexGud9w7Igaf2Y
ivfRbENnkLwkO49QSTFwN6GelvMzSz/O43zDSTcfUm2HhjT5W/4sIL4X481aAh3JlKblmL7uilp5
KQ5H6JxO2y0A4aOWBvKy+YP1oicTQqQw7fcdq7Nrdi43CRDmXSgfXdlfcqpsTCVYnzaWmjvSHSeu
J5TXVPrT+n896rch21nbc8lgVc5mVC8AEyrbdjsin5rpMKCxbuwDQg5ftv6MZM9wCM2/66DTGyjQ
EXGf1u36CdrQuaRZKHcvHYi3sfxmqFr6j7q0AmmBj+7/4s0+9sC3BnYitDYMZG4jhXUOEN7CvW+Q
L68gwIj/Ut+i3ikpjyA+z6XtW3CvLQO5Yhb7eaqf1kwDM9O9HumyPn11MAymZBxq+ajwS8XGi5nC
ukPy/qtTBBFVpA4fRfEcK5d0BMQaf2z83YBs8eY8VRWYVZXEUWWKQ8WQ3cjDpyaKJ1JImLxjr6Q9
cNcKI1lDNmlhRYpm3kxbKJC2oYPifWqKlzrNwxUKyC6lnVgFGSYSCn2q/K2vL7b2ng6V2/dhPT/N
2YE8dNfsvobtzdJeSuN9LH+QL+jpWXlU3fG+lMslKX5xP+2q5stkG9OIbE1FlKOZrsl4ww0tilMz
7uYYdFJxxfImaoQ6VbojWofneXW2GzeJ10+XtlNdvDSvWjK4SEoPxYgpPNmjVvBmy0u5oPsg47MY
VGTgBBZgpoWwuBQ4SfTfTUtdgx04GpZDPpIt1bxENsFEuJmbwMh7/Nqq/+gp2gHROM5LXVDU/2r5
fR6fKvMyT9dZ+q2KKOv/053Va/vrbNmBPN83/dy0L/b2IuB5QYJ1CChwdy//ZbrzTHuNADSZqKhM
ZGIYlJ7R3xQFnvnZtA4xc77BkTnqPT7fdn4idcgfbNlT1guNgpKfSmtnK2Fddl5endviwNLqWUVi
tZHAzUqO4s9q3zqyjQUoYezVbf9erfdSmkJVfQb4YOsL3cux7nN/akAw4z+pOxey5Q7pYYilW9sf
m8nhXVNJLYiatgjtxxDNVTUYJTY7mNLpe1Ard8nGjw3+oNJOuFNd3bn22uLNRczWH8dfACWGnNVm
+jHOql1d3W1VCgbtocYYXYWGGbfhbsO931hsuVHzMN5YUGu+PhRBym5QkOBiwqpoZEtyCoTsryBo
VQpGOQ+HtCIEwHiy8/Ni/g1Dya0qeWmNtHJiq7Xc0yL8OeoSLkiR5naP4pbu9taBnk8p+LxSeCZa
/JrWzc5fdO1dt4CozBD3FQp+ykDWQQprOyybnrDT3SgzKn9kTrLPsxmT7NGCtKjbAzAstuZrvaw+
lw5zCC1od+hpWuW09mbBQR7IWECHnRCNUcbsN70U2QWVZDSbdaQmi6cbOy0rMfWl8CJcluNlAGU1
nf0kYeP+iMuws08Z397L94cndVLfOqar7U4f3jf8dm9U2Jwh01z+pjScnSRKkwOuRrDEm2WRK+PN
UOYq0p5++7IKPJwIQaUmwNgWVvZZhWBPZvpptYDiXtyki8y88ywUzRztSG8XQKObRIohWZiNjM+q
/ZxKw6vi+Gr26mfRnDe5CkZFC6cOl1JmhrIajP1d6qi4wjgaMz9FQuFoxIZAsYHEGxEy1N68eWON
pqPv6yPi/zBVhyiVaC/K6TuvlmM3bPWulpvJq3F+VTpOajBWAyWhCZZUEj8s2+Kvi1F2rHm8K1PM
6YQmCPxrqK1jx6+zvEbu1HyJWlfpSUXDFYXDLXcMQS84vBlxyhc46b7r15iY2b6iq8i6Xzae6p6z
bC9VlSJpSP/lunJZzLp5Rt7Gyq7aPsVW+WJWwCcVJu8FQcCi1qFslvVDlvey1dJ5JdaiLpsXQeTP
PtvMyDF7z1DKKOMMpE3lD5vzLlbnBOpqD9S3DJWVWeMPHa9Siq51JusB0RZ6qy1MluogoUaEKIMc
ZDGhwPuKj7QebVeujmVJikSnsF6mVkpaMOc/qx92g1OFcTmee52HPHSXrCkjQKj9wDnJGv0DT9KL
UXJ2hurJUWjNnP4MnYybPrnEAyLLrh28ZCGdNd7Y72hrqz8Z1muVUSdVnjqqFzRWzn/a0BxGWVBq
tvtYiBdllioASUzq9s+GTW6EVrY5hayT89gilHL9GfOuqrmmr2PxZVSIN1sv53OIpwl554bqTHWn
WYP9249puC6HVRALuyU7kZq+3ujfcl4hZcqC0Tzqas+wSdtCmAMkCF1en4MeeFQYnFy5Xvv2HBNy
DoMeljI+HpDvDbbeXWBoHn6D4XUDDRcLXFlBPkyMQWH8x80IQSMtT42KtaGn+sNS2nfU7jOqPG6t
dTSg9722ferx1DS7BQoXB6DmSmPppkqgzpXXUZEJkNlOyXBHzyivF/Qohv1t1F6a/Bu6QyXes5F6
ehmMM5EmTXoW2x5ZZle8tkCc686ZQYSHbleCMCGv6KdrOX7GQ1iMD6IpBAUb60Na0p+/1JSv5GWa
IzV+nxE2VlczPst/FTq19VmoIYJCYUaZfRqGY4qAhlSDIces71NfBuPZJpGGX81eXVqeBGYF0em2
ntCFwOxt5gFwIa7CpHwmskB0x6HYr/OLLH667sJmL/pBhkLnt5T8DF2/SUpBtv21Cgri4mXWnnll
oU1V9dUiG4BWqOBkjkSlKn5751+RqDJhNmfyzu+LeKu1g5zuhLkrmIDNrkfpxktNo//aO3sVKG3y
NbrX/kOab9r0rVW/U3rZGn4Ag84YbLmvp4q//hPGq+K8bfNuM2lQqfeTChrF/iDgJeefqkdNExFf
yoheVQxRYWUZwcj1kHwN6qWt/usHQLSv2kHlK0ueqiOq2dfx94T+Nv/D3lHqt/U5LuNAzhCLiicJ
qWIJ2vmt1buC9Ah+pVneXAOJp4HdP1v+2dmKHBlRwOKxotDN0NZp2ovOaMs6QMhOhe4xUDWu6iAX
6FvQza21l9W/esWhKc+KccBvSvr68I4Yy1lQFnw3ZCaNZKmMEciJ2lzWPNqkvVHyvcxXCzewmyPw
n8ejMynemoTIdZlJiV1LkH3Uf4xQglhtpY9KKUznQO4+yBQi0CQFNxAMZsSvt55c3C3Lc8aLaFR/
ru659tAoP9tJpJDqL9yi/UszopeWaLD/+LPU/FlisW+5N5u909214TLJF5JVjZL/VR4M7ZPVnjMy
AlTzDkpjj58YLhp0YhJA9bnnQoUzwLWXUgpI5eCOQHkwbyzG2E5GThoC8/fVrJ+5MOBjEOqyZ8nr
nHNMA/4fNMZRg3Kd6sBOydWQHQDn1y6FOKWvsLe9Xh2mnJKp3sEhiCzZrAgZyfa4pdtnQ/EVFdog
6shHAA4muaWyGrIS3wbzSwM36I3DkgRiQizzkpN50CPU6d2EqUSc1OozofSt9sGGeBbHTb5vxus2
XnNUHIByRUQAa4k0M4N7H8tz6dxKtgT0dHP8MxhJrp6LHCCm9wl0guRKpsgZQPvIZzIjQw+hY+Xy
pBQHuhwrPlUI8pr8FIPM2G6t+Omyq+N/Ldxoi9gdKapj/s42SnBG9PirWasdIVHeWHoEceBM9PPx
k1zkHDndFp+U+UcSpK2vpwJFkzF/VUpQtqGFS+5RahzPXP9tSZjW5xreWPvLGVOWdt/Itl/2gWaH
2GfibHQBPz21e5bZ+7TyameNh5ETjPo/jv3SY4L402nM0/51QR06ljOq/2MBvJx9ZVC/wANDee+s
AE6yfgyrgXGSawC798Zu8SNgOwLXKRxM1JFEkK2KMrvqQAPbnblgJoj0OELQodQBAVlAmZc++2zn
q3Un+CYfXyayvQrT7dtjZu7Q3hZcHk1/K7Qgh6K1XKs6I29rRPAQCvahoqGGubTDGVeXXxQqw0g0
in8Tb013nhk+C7yE9mAF7fq7DmzRoPhW5E/3yUpkRqSOdCbnoQU8K0ncuOul4QO/GCw7lVfqFOeS
K+HDyQ9wLcZ8qnTOpUmmxhOzsI5JddvZSEcE0jRj3xg8EeWcKtECkMokbRkfKf3R2kZGjtQYjbMY
n4r1J0ZWNBD7WUxTKBZnV3TkI1UzeeINAkQiV2zhd5Xx3NviYwMga/OSewBnLTqieQS4nuFAawNz
sGQhZtYCO9av5vgwtRtaZJfdwcpL3PFTkCylr/X1AcsPDGwn/1qdOJZGe3aq1DemI4YU0f7lcMmI
F0hAClCtICZ6xb8WDaD/OlQ8ucGu1kWlKe0Lx4rdaatw+k9hmsSvA8opVUG2x0WuEF+3TH1UYfqV
Sw0am34VmrzNZOD73psn4gp6850tKP/FFdtk1lNq4MnJiBgQMALKrczTYMNxDXcLmpsLfyy5Hyes
Ac5BBdhvDQCIxAxHo4YZ+bDs2M+ofwXV2zaLs2WJA8RjWNfKri6mlzX/iuVPBF/XHKSlQIEv8paW
ZSDdTD6bgNZKudeEQJAA9t68yPHgFzacWOy1sfDoZdHJf8rssd8OkkwdVhf4hUtCeHOt2UEyQJ8Q
Ixl7m/YfY2AxVMeM+llxzk2jZOXHXa7+NtkODMDFFR3uIr2KTLjZtCH22449p2mykITmxU6W8LSY
+U9aFTu9PSby70bzyDI87htyYUgBMx9pUrKB3NJCw3oQCqVPJa/A+m/O2ze7rMK8MPY0PoFKVpcm
vtSe1aTAZpJAwggPWjDzZJWngzKRuBi1OpIeGVap1LKbkYtfvKrRRtwKyzVq1+lKn7RNwcQxMsMg
5HLUl1a3X+yl/Rjs4bAQflNP8nlINn+2MOjXJ/YoeTIJSx3CHgfvQyF2RsKSl6oO17byFpKJOoyj
MgaQQSv+W+CQ8pHmVMi7htlUUl6Mtgyz+NR1z1n7Uino6dcGaqe+pulE4F5KQsR3ak/elt31wTwV
tfAKDAd4yXddvWJi2PYV04jD2tzZmYO4eDStcqS1m2fHzm5BU1EU2rEUPYNPiWNXORUED2Vy8jA8
4+EzgqZ7GEQA/ghIkpj95Yxwfyb1bYsv2sxkVir5j5TNyK+rHV9wLYz3ITWiaYAxHEWALgNFaOpi
u3Rb8crbZbX/ITI0QahtBhqlL5BhyRdnerHVX6WJUQcwWjtpvF9TDhA5EhDENHiJh+g7xuabhWT4
uxB6uOMXtyU2SaZ7XixsE6mi/qSI1rsOB0dPQmINwwVMWWOrgNMendfY8hLrteYzR1e/m+rkWKb1
s1kM3Ison4gCUsrUX2iHVPElpmBluXnbBmW3s22YBsthtV3iSTEdWks3kF9WQr6kyiKOqI0SgQRQ
e9P742pECwVPZyYsdPAEGfpiyYHXYGAKOBCBmiuBM8IIPORyJMswrAA6rf2pd/FTWpURLnrkuwCy
yhjqE6yQOV/ih1Se+AXHgQXFkDUn8rvRmJ4NplTE31L30pTv1tSzCKI55IruawNvftsHqtEFHdNa
qmtfdW3dVAfOS1DlEuvbzJi1Gzr9RAdzLHaC0lwgrU/nR1pdsivkbFeyr1vXoEr+J+y8miJH1jT8
ixQhk3K35S0FReH6RgE0yPuUSf36fTQbGzuHOdEzVx3TNFAymV++NuHwnNbRc6WLw3xMdbKzZd4w
a/JyyK0wIdQCTKfqLZ7kKgbjFQBPfYxG/1QMyb7riSGYcwvqQO4sVPhu5IwLOx7WDrcyoZK8Z4iV
nbGdzCcv5u8c276lFYcBUAcCifek4uxQkAN0AGWX+B5Ubd0PpfWqC4AIxDnbUfa7LGJlwfigoXlv
6l+mig4Vi6LLBAGMzwQb7txIX42FfQvnwB6CPqMk3ngx4VVGyw2lygSnwlT6Z+J4l/aAygjpRzI0
ir9T8Brp3umMteJn5ZkOIg575zjgEJJgRrURuQRbiN6m1EXF5j4ajrtzNNZw1x/5gp4gLmC/scOB
biyLsnoY7ACljoYGmt8gSDmTRW8i01/DIXgii2YZN/HeN8L7yeOsP9UhVsT20trdKYO+8CDHwjo/
N5VzMlh+2piZw0Y4yV1VUXjW9GQ/gBw5wXQ2LPkYgTni5tmaxMvoQbQ1I+PSlcG2Rc0mWnOfhANR
ctGxr2A+I2aKNn7LPF6x/DMgb2yISD92mnNcNHeB28yK3pvu8YIl3WIIGRa6Nx/DEpLAnW1A/3nh
poK6G3N3YQuxcLv7BF9kmauzSpqD40RPcRGfGqddGu2wBVeDnMrmUNVVqOFrSadTzo6ad7tGslnG
V0vVROWQVIrv3VbbCZpXNbxfg1x72LmCQW3dPlqxv93bRbAVUp5s3G1j8RZOEaB9zmCT73UT9YVP
pRm0SAFf4yTqji8/SZHeDM+86whYLX2b3UDfGNG4bieNsT4F5KTotLhrumRB/8+mqMh+nVpOkwJ5
qBjgFmSc7EXqfpAMdB4G5suylzdhdNup1q6CVjkC3dpX02bhUEUBMijw8ZoZfwIHQ6RQxRgfVf9Z
ybpfaaJiYraK7y7tSf7OOoB5gQ7C8yo0Pcid3ULEX1bZVwfAROOA0Vh71FNlPLTuvNHRJG2ThnR2
LUCzEiWq6Z4tTZvWWg/bqcXqvbDQ0XBwr6zPVp/tqLr9nKXZJdYbJMQ+AeymBtE4dBwCS2yVmVZT
yVZYGIu75o0y7TkftAcWZOjwq0+/VGhfex9506R/u4GmL/G6YE9TEFzaCEqgRal7kJBGWdmLZdGD
0ToTwhhCvr05Is2D3Qo+7LH+bD1nZyXafcYE1UTdQTW+swhb7yVJ0jsgvWUkMRq78VuYGdsIorx1
tBudlvkicI10LYfkqqoWGggLpdtmp8HausGzlNU6KH5bNRx/u9Lxy1thuKIUi1hkn+eOXAgkA3bN
eKGS8+BOOBWiX/Pjq0bCm0pnditQCxcSBI7EpvDXefLVj+YqH5udr25mVd9TD/XQ1u+Re0uNkdMG
GgjMjK4TP078+6rHIOAd7PqgEiAY59swdzrqWD/aCftXTqBQX3Y3E3mvYd9aQzHcrqPxO55YgDHt
ymprJj3v6hjVy65lPpwmsmKYUe/TmOS+aljnfVkx/6lv1O9AMu/UYj3mxlmIQ66j8WSSKxFxTpY8
TjT5tFmyNnyH1JFH38cNHK9DfCzKI0myfOkaNMrNU9k8BD3ho69aJDB8IOLOjpmJfZVQnUpfxoo8
gWIZsBZtHAmyRclnXf728/csvum8DGm415KZW6yvvRFdoI7OJtGwlmxfxvGYcTC1ZbYVRrGJ+fya
fQlilkc+li1eI7dej22zdXXA+GK4CQaDLvZhH9hvwTciPT5jpMLa+lCNybvJ8pHh8xlTmH9Gs8EF
CvXhHWFwEsKAFKaxaXx0mLGQOuPUg62E0Nu2zivi1NXY86SrX264UeTkOu8e9XhmskwbbUEfASqU
ZxIY4Tz2xsTkxWk4oDIoku6zljXbxMHeDKrZuSAgkeD/s7T1Dl7UxkLA+BgO0wqgZjcW0C1BcOty
9Aas13mmHW0fZBrzSxWGRPUWpymmWAxzTNOjnmIFU5N2yTlAUCxm9UeNaTkyHzPtNRAv/ewMeogn
EzQYJCReZjn+aFLMO0z684JtjBRXgQrK+l0NxWuDMIKeVojit7SM3gCzj2ELtV/pxdYj7p/XwHkc
7WEtMVaRPvQu0/F79CUOMWvPIWrNN7kPUF1vctUAm1XBi+qdj5S9ftFZ8nvg9OZmOjtiYaXraibH
7WR6iUxu653sTEI9VLOcdRRGq597UgeGpL0odBRNox38CQpPwy1L6w1mU5T4WO+wEy9msWmRn4ik
PMtSPGqAEqM/p8/km6Gvz7Io7/K+PSVBv+wY7ZX2ppFFXKdQefeD/pWxOvf9V4pZPZ+eBSh/557t
1H6QdrhqTY3LDxC6iETMkSo9t2TXGm0EpvRpoi4aBiY6J8rgnpv8ZoE9Fh7W8X7c65iGePtWjFkb
l+GlZ/DvwHkS4ExVjgfCITZ+aLLBIg0q8YDyfeJ71x4vVJQ8FpYFfwm26znFwiFMoSPirTbsU1MC
ozMkKeAGHlvRdAfESYew91FXFZtaIlPgHY2H5GgJ/ZXQpNcQPrvHeWFG1ZqKg2PtxdsBW4AbkeyS
hNuA4bYuedORd5VJxFuzGzjilLm+DXN9rwMwlCYAYJUOJCOF4LrU5UrxOjqAmuYE74WUtl9jh3gt
3eSl9OuHoOEj1U73XLvsIrAMEWycd0NTe1fF8xGF6q5NYNfJtuWsOh817wg3xaLup5/jlL92gclw
Nt1GP10SPDKsujYtlyrtrDMhHvrdkDdXR3rPk2bdDW4d7joiiNZtOrxhb5gVORuvKL7CogV+nsAc
NcbcjPByPRpgG8gkuhi0S2yNGnTJGquPtPPlom84xBtTetX98SUfxHV05pyCxtpqRIR2ebq2NHO8
q8b8PpAYYSPLf+4M3b93C+dJpPlnmgCLkETSwipD9Vum7yyN4akE+WaFM0YMMeDv3UeSjneyxTwm
M3eHdhLHcXQIBJ499PkkTUP8x5jvntC4ngxYKakD7AueeHUs+TDIuvOmvwqNfnBINBBX3Y6XBvxG
K3fYwQmlmVjctAy0oVz6XfnWyuIuzN4HAFapksPoawuWxTyhOSUfgm3s4YiFNak1p1kwye/iMUf0
ZG8bAWjopTmGCAI7jHap0H5z2Fv4kHO+Ge6rKl3Tm7Q1Kv/YNvq1ACurouE18ItN67+nPTlkgcT+
Wu6bAsodbMoyR74FYwt/bkZyp4bge2rUZ6xv1ZSf50z7nlOaVdP8clE8d1gPCzxtHBvb/Jb35MNq
yIEaMqb79jd65TpjRc7T1eA2G+pqoVAQ+2rDxcgJAIgC7eQJ/zS1BDMayP4yZv9k0yfBc9rGO8LZ
lwO2CpeHRBZzPIbHcUY/Rth9CzQHyvNwXkXLjFSCOC7BCcJjr1/mMPSB6GuQ2pa7MceEOZBIyBFH
9o88atYd63EeRnAb2DbBgnIKPGykAQTT8WDD2pNI1Vq3vATCNL5KPVvBqm9F/lnbVIQG8lfjvxK3
sOnkOYMWGmeeJnieHKIVADRziCCTP0sgUdt6qJLwQBj83G2AoTq6pG636YG+yW5lmkQJaOv7tkTz
GTNyRJI56zNH2oF0fiUjkpRj7naln8H56z7Y9XPcMc5RkyBLspEAjdk5KsrZrE2MECjhITMM+36A
jzI09OBc+moM9kWuH8APrrTWXJoUJT0OrrRSSADtPft8WhHmMzFnSxSvLRHPeMovMJ+oJ/nNInmx
9bMJoUPH75cPfFpYvJm8rImmbaVM7hOszWn5OrDxjuZRdPkl1KG+LfOoYtp/PQJxa5BiW65Vfgur
q0ZFSDRSZ0pBg45uyevcQ2R6K08FOxvMD8ogC9VxBDhKQAtGRUSOJ5hvwN8ysvIALnwmfAbiU995
R1d+G+NXxPGlHNhLiRhHc59TWuRFIXs2FEXRL6WWnHQLmpnqorAxDviFXsyYGU+4OI45ksxVR6Z/
bWKIESoyF2YNq+NNo47/UNuPTb0nrbONfgWElZWif2x5/HTZPoZUG9R8vWPelYQtBRnEedu/RPO3
w+aX4DNxc3uVTBw5QuMy+volLBCEdtUyDQgY8+W696EkbOJHA2NnEDBGdyc7Z7CycC+7mrOgt2pT
aekuwLDggNn7xkCIM6AlRCgB2BuFGEIEw2Pj+QQ6UL9Sv7jhO7FAkBjPKTZ3qS+nFGYahVXDxTTn
0xd+NcJwGXHDpUcKXztwp0jHoDh07QKZN1yWjElfsyacCcEGapjLy2geXVuzZhAHfIjUUpIH0dab
oCcoRv8aUSoYmrE23GoRIErOgCRMdBnTYLIEQEVCikzx1YX1qJs7X6PxoFbbbBoOA04d4qVAcRsY
jBOex4+woZ6z7LHGWCQuZfvai16x8YVLE7nw5JFRb8ZzsR7Yvc0Zgrz154yJ1tarnXTsRTghgGtp
vUTOEwFujAQ4TClp3AJnT+h9a0L/klp+59jmjWawO32Ir5kXPGm4FS1wK9fEfi+MJy0u3jKjW8mG
3gwl9rr2WWG1xczD8QMishHjyUY7Qo4uIZ8xbQ4dEvJEbeoIICIEGU4S+2EikgWru+RszsCCa4GE
H2JdQzFeHZD8CHY+79P9oM9ydOecqTkhza9vscW1sTH8QlAGqbNOYnlIlX62Z3ssUVMEdyMo9F7y
bsSd+EsWyLg0dx31uwAT+FB9d95jM9wgeZHQtRiI0DMTnRMbJ6DDcJZHALdWVLCWu8G8n4W2LdLG
pMMw/OaX5XLMGehxKscX3ffB7SOgOYOhis2Ys0RGTXIdP/OvZP8hiPz2YnJMUekYb4anIRDiiIlW
Luo22BvQR55ogICc/UXGxao2kR+X6SbJ4/NAlMCYUDNco1Fglvbo9IlAghAmCx5Rnzz3p8h7cDsW
Q3SHqG5qBFY+gDAdLAsPtQ79SztUxBUgaOyxhRx1UhNYXhgkqPtaOwLu1HnJsvfWuRPcQeRTobwG
vIQ1URqMJeozGmjDmHtC9Cectdep/iyQq9s1IWgabt10q0j4qlEz98a01XhLvE2aX2OPd7MitNeL
aIeJ7838HSzFyvZ6yERdZkeN05kibTnyFNK8g4mhVf+KKWXg4lhzMETK8wnCNFnwym5+HAZtyRl0
LYybHQSLPrpKZxcFX0X/hs1l4lRviDsWmmJ6TmCMSPnP3wwX4II2M3lzmueazLH4ag9XPBp9e6Wj
SGpYfJsnzFi+YMtGIMFO13Mgzb9pS4Hujr2dWyDdAYYCs1bVLY+ekx7BK4gN0g9hv08EF6td556A
mKoiWROFNUckGdNZNwUx7U8E5oWLPkOc3VPny8ytsejo7GTYCSp0e017oSpzqRcm3w57fnhzskct
vJrBXUziSvth45bPn2wWrd4JV273ZLk09wK5ABHhqV7mnBtSQX8QyfjMIZa+rlGT+s4tx0oqULpC
Rq1G7R5zzC5lLDJUsm34bkoiunhjudzl6WvYQCWSllD1L4xzToKbgTG+u3OqpQVj0nbXdPwl1Geg
9r2F1nun4ic/QoIsNzkq5FxdZ1tWpO2T4ExbcDOcU9bAcZdP+NoXtBuQNjX5nHevaXy0hneSNCx1
tfyXkheyOnksvrl2zUjY1C8e8JtP5nm819FvhLCf5F1lq2ECTRg53lS/4s4/OegCE4RxFGTbnrbV
EXATAACLdJRM+HGycZyHukTCylY2wdC3sxJLWxTILW0in9S+trcUri0ySHbF8Fve6Yp0JPJuHGSD
z9I3UC3iu5uIv6uubviFH6pBCZ3yhqNdY9nSOTXjeuUpOmjzEo5sUj4a/TXAAIv5iEA1YHdSfvaQ
OyTpDKsofaH7A3GNO32K4VyL44QKzKwAXCx6kTZBom/0DswHWIfmo1lET/aTQt3qkmxL0ybHa28Q
e6V2tvlsGydVPWbZncA0mOQcBzYq/0KZ78fP+XBfNXeh55EocrAUoy4jPrmM07Xzfo1kcLsMKeY+
rw+FVW608VCijPNfXTVnoZKd1l8tIJLud9d/Iw3bWKDEHtK7HFsptwoh5ayKyBammTxarb2y6vap
b8TaidzTCNJCzPNh1pbwPJT59No49qUgDwOK+qWxbBpYzF9zB4DQ0qPy5ogXeT/GJBsFvD7XnBvm
oKgwMb4TYobqH2YYf9hS0zTe+lNthSsVs4y/qgiLTMcI+DCBDoao6Br5kAHATUQC5rx2ZXqcinlO
ebD8AZ/p/ZjeNCbnuanH4IAf5Qmv6MKangSgXx8RAmusQ9rS4vCkQR8V06usPnoDx1HyWGJ2TJu3
qH9vtX0McWbXsIT2nElzmfpXzcMrYZA9UZ1NZjHSVRE/j2vdbVdteerL3wVKIH9yVk304mc1R/uX
floos7orC55HG4O2d49DyIWy1lNCH04Fm3M0UVhCswb3SznPebEfI5zS+T4Zb9J6dTrtIaHAJEcG
0YlfxcTuzuuWmiHdWC5ebkKmDhZiVPHlDG8WxU4AZARcpWi4T4V8D0MuLsauuG/PpkNOmnbGnRoO
O6txoCaJkb2PQ1rKOQ8I7xKhdE19wUb3GppsJ7HJMYDjFUUZrg4CYcvHWlRrARtsUqkl0VDE6mjN
sHLGhv45N4AUoANRRY8TBWHBm+f9apJtnD5a5D2XwM66fa2RBBfcCRCzVZgiewHp0I44tzlocj5D
2uT6T5ZKl6V16CAi8/kEzlgjSHUXdY4Ro3uFxly1Ia4NrmVZ+kslHixUMTkeI1LtD2aKjhH3gpt9
NXm1j+rgRLj6ITXvNO1bt+5amEeH04lRbkA23CDk//gYmg4FEtVhzmSG4tdVj/iQ1V7h53+p/U1Q
hevGvR8l4hm58cZ9ZiF7Sjbwgkj9n0L/daDQNq9Yw/mkdCYuzbEHZvM30ZyVVyCkNeVbYrlLI2Y1
HIalgwtfVgwtBDG0rKQNiunMyVdOfKm87tgzvZNktZ0SZhdBM2lVQqYR28GMNZbRwqgeyb06hnJr
edz1Bo25j0kcqxaGPT9TxHZZe3KijiNBflok19ArrLWz3htZBYbStZTpPT1RSxW/GwaJFz4AkLeM
8ED52kOID9M26/MIflR1DxXZfYCLlmYvS9tZE4tZ0J6UIHSrYn+dYvXSoHxrJMrDdIQoWHVes53H
nhxwc2LJFlgEDHgSZ/bYUGljfzP0EStVY+bMHgMq8TJidJLkoGrWcDM6RV22sQzt4FnOWlAmJ+YU
qtpY4bre4YqF0pvI6EY6liKl78xN22hncqPWNfqDiNbigLLTBkEnvUWGESP2RfHU6SddvhYgBXry
FBt7LYO5zVhmAFNa+2PAoyfamh7Rc+lywSwM00RdQYsbU7Iu8XcOfKfBTbZlXR67mv1cmb/rergQ
vY3gkFE5Hh9y5REng3eN3P9jmGlr16qWLcGH4XDJeLREqO2ZjA4xQScsV7vA8A4iOJG8u1PhHtct
pIBBoqNcCk09mIO+kYW/bLhxdc4pTQ/Tch047tYJmOf8DzMdv6YEHAvpTlZC8MWWS97ThJAoLgLt
ShornIrlmGiAg4BRLqSUcCjgHULL145aF+NqrxRoZho2bxknv2NTesFd71rFtUvLhGoFETwTCtd/
6GXtEoqquxEcAG9xpSfGUpCJeMmnOGPiEtwYnxZJ1sISMiVToAEqsskFLapNk6nfBivnrejJB5D6
dCby6LfnTgSyemLfpzzpWk+PYhLNxH6SxOnC0DS6i2LNd+7wlyGgs2MB56th9GKwZqjIG2WjyUXW
Iyek6UncDKiY++DmFXq+ld2cv1UkCavE0JRn17BimLYoWHa0aKL4D+KDkjUB/CQCbx2dXdTH6rCx
8pikvmTOiDaLttlUphledKDXRRDXWjBb1f1V5IZiKzArvlFMWaBUGW0wmDGpr7Hmbco6u6uMmtxw
AknwstbVPcnmR4NOIz9CdBQ6ODfSbzdhWdu0nnSWVW72H14uSXTVrFDdeVXVwwIUWbuzKIcG8RBY
satQhSTkcGAgQHRKKUa0AhtFvxXuIBJycqdkq66jr8YtHsj8Wrdddyzx11603JhptootP2lr/Y7Z
CYcFCSNrTRYTupkyOjR1Fp8NR5HWgMG42JgR16pIvHBFMFL1WBcW98huEBMXgf3AJyb0LyVYCv+Y
P3OsvRjug3GcN8MSuSV2D6qZVF/CXCbd5HyCqLr9wvUEGHJP4rQAJUg7KKweMpANfowPiaaTJFuG
ZXhLbMBXHguIxv9NTassTpu1V71gb4lWIu+C7eiVUK6xr9+Fgp6FSYn8GmnSg8poK5+lv7fPVqRp
xEaS4UwfV8JW2AWSAFbpt5KcGy+MehS1kftSASz6i9bLkz23IbzpQeVRa+lmGDFcjxne11tXbpTu
a/069HMwURKVnZOITExOfZFuG3p47lMQ338p0TH/Ua4h6G3wDXAI19T570cnqjAw/aUTRR5iDF4L
lwezTdrfquv2Id3OftZsXKtbW3gvW5lv8jYi3AePFIIS0m3PLrOD3jJHU5Asx+qRkM3nEV3cn3sw
/tm7IXRUYI5wXccUlvnjd8yLYHLLnnD9QIJGBIOPE41VioprlJaE3fxL7cY/uk1sHZuo5Vs6neOG
ZfzoqwqmPJw8VqAVkqvoIWMd3hf6zF+j7dj8+ZMZ4mdtxvyzLMMwdNexLMP+0W1S6MrNcWhSgxt3
s9UHI/amnPANFKRi8yISsUXpYbrJzbl+uOixvtkaRTVRnK+FO2POZectHaMM/+UiiLnM5D/KTv76
zVyfBwNgn8Jv/v5vDS/W5HmDm/mcCxtO6cyRsmXXpfLJYXDsmmIfZ713CisPXciEmGlqqfSrRObd
U/0rMRhL+1ep2flLb8T50alj471yx54jTULmtoV8XPfafJ1UU/5WGi2RRXMMCcI/1zZ7OABzoE1K
nyOWKB2yalIIiM0ZjRkuiHaFatqDVNx/u0OJB0hm3jIdCLZD05GLFEeug1bSc6AhB8jVe930CVTS
7CDZkW/JGJHF484FnNqUZtZ8UXsI7w3xgH7jz3f4H88uu5bueC4jDoENpv/j2TWQYejSpacrL4nO
hG0nC0he0yzEGosc6F/KzAzzn3ftP37c/Pd/v2vzp0ljMGny8z3Cr4qBWDzWdfxm69irH1jq8boP
15Q+Pcvy2IaEQBReQL38+XP/eHwIFNKFaQs6OnxOM/bPd5b6liayVeHhxahCTpoUS2+SBCtmjRn+
bJZRc61anvs//9S/ukn/9tT+9WMpTNd98igEnek/nlr4B89OwtZfTXiPJwzsjrENa31f2AHNBiRK
OPXedoYPLSPu3rP3TWDdxlEepnC6hGP4asyFhXFH0EK3qYkY4lC/o9kECP+Bc/HN04uNCKZDXXVv
9vhoUEUYJ+A29qY156g98oSBWEmkpoGUPoqK6sQyXNVMcbGpNixvkNLwawRpzWV3zqitCDsbfUKc
xSLHQtGWj4TJbFz5KNHvp7AntVmtbcCoMntw/ZU3lJc+u0m2CeDLVZ7DQxnXursHnTjowa6dnbJT
BSN8GQGy6TNOcD8nZDMlkFbZfVccDVpJCCjth/sYQmQsq/WoeSun6vZWcNRZb2K8hkRtnrtyHzlH
qCXA/K58mGCmRp0FB2WUYSI2c2396qO26a3+VLIn/PlO/nyS/7qTQrdZ8T2Dhf+vlfNvT7JOSr/H
E0sKbWHCaeiomcmvSNZjVWRrTZApJoY6OfbuqBBjmgis2hHpp+Uj7sp6+S9b0F+L/s8H6++/zo+F
mmfDyPIEhTEaSBe8XPSbRsGBBigaPpos1ta+B7LadDQGmABlJ+Kh6Z7Lf+dVYuCAxxhRa9jRCd9i
TIjc4F+u14915n8vl6C9UNg6/Us/H/wuBeIWXQXro9uAuHHNUU62GbIPzaLTteqt5F/ecOtH5dP8
I23Ls3WDhkTmLd/6z7Um02KjFTnpkmPjNY9mRGhHH4zaqXTICJeB7V+C2pd0ppYocmKNBtnJTxxy
lALzIaW2Ak8mfKpbSxcVUQIyUo5qoyW9RHLsTZyYGrXthVWD/ZJHGaUJwLPmDZciMgFaPNEe26Ef
dlOU4o2UrkZUGGnCVjVPXS4TrjlMyCALUf+qwDXoHKm/2trB8DrO26hSCqg+z/7lQZkruX48J7Yw
uBgUU5oUg/94TrR0cmyZOy5Um42Z3ZjTV2SQrgWJQluraOfKOJ3UfQu725/fmP92O/7+k+cn5G8v
TJeMDOhWQAWRn4cJ/eBJ9iZsYkv7bKSlNHTnguNA1CSDC+KH+q75l81n/mj/+OgYnIXp2o7Nq/uf
v4BqNCQa9Ww8dQrjSBgMGS0a3b6iSfX9nz/rf73KFD96jmOj0/n5tJuegxezTf2Vj7vN0Gg6MCb9
PFnZu5TUW4Q2spckmd7//FP/6wf8/59qzbP0366wSrVSeUPmr5TRURNQut01SSg21xPZ/csHFMZ/
2UBt1r3/+4jWj7crGc1ICJSAKPNKbJblsjFwbDzUiifbIFmwAD8b4DrG16zzQdjukSkuRuw2RLAs
nUbbJMSosEznkVwWLWi8TJMHvTQeRGW1wOg0qTfk0XbeX3K7YGlJyu3N3x1GnDgvAQbvHJPVPrmZ
8UcCEhSQaD26B+q5V8P4YHftImn1pWaDD83pL8+1KigorogQonpbJ2POFYAz1APBhEA0WZJ/H6vq
Ejb6gynaXaL44qyqthIAwI76VWhFhCY+9fWwSfFBh+baAT4jsArSHqEWOR8fQ/TVGmREWi+CKpTm
FmpvIYRKZt1b3rYLH0sE6IV78VtKwc4xbH2JaR8xRgDdTR0GSVhEBkFGaJzGvFkx44/7sf0mynPX
Rhg56+nk2vUt9/i1VfPZ5Mk5L+AqSG8WQ4OsGl7Wcts3kGDSkN6R/O/10j6ObXRKLYCUkmKPMoL4
dx9TosYylV31NF/0dE+3I9E+obGORxMBMiZKCQKUlm/prA73u0NQSqClbmUQRC3IXjdLbztRjxH4
9sGU3lPTGW9Fn+0l4KhrtdThAT30nImda+W0BEYnKzN/cSuP0h+oi/KXUrP678UxfwdeAG2090nM
TQpOwMNWK9/t9jmr22M3YtXjpEH30VaRN+6kcNfQkKqN7xudWu++BmCkZSg2SSy65nLcDwLRvtz0
1ECRA90Ql26RP0KFRYEboVRHyjuXRvhKDxfmhHGbMRzlxpyoTW8Y6GCW3mwO5lEFh4zmyOubI9Wi
gMgDoXHdFvp31BXy9B1osMcXDGIOtEtWsXvRiV2T7l/hXR6VDVI6JPjuS+droAd7QroiX1z1YXBz
9eYpIZ1cDYeEfA3fwPO4jWAOPSonivyz6sn1B7KaSIUg935dq98+Q3KJLdqd3l1C0TXa7TKQY2Vf
+L01+5iTDgACji+WYi2Vnnz1SYZ3qraVzjtGHgArK7PgSvhY+R4tiiOs6AF/9TJLkJ3gzRpyFCkY
B0v8dS4GGdI9q1l7Gn0rqpSsgTt+c/X8lCJYWQ5U+1AaXx8cKDejpTzAuFniK9buJu86EZXhz1YD
AoVgv6GvtPaIHSQK9xKEOW1WdvzWUZWBk7w1SZG/iHKpj9cY0kuQAlt9V+Jb2cYlxgAtA+ciScsI
tfWIEk5l+0mDg+FkUOmfQwLWWacf8Bwrg6wVvy9eY1K0pwlVJglTnMSsmVerGWNbbLfyNmUJjRfx
soru+9p6VdopDSjLuFXGVgsIb5WnyH0bFWqjZuk478TrLPM5/3z4pEYNG0mtjjWmY/8B81hdPjRO
Rmz9xuW7T1hakDsplhFSKhddYy+dpEZPhlifthcnwKP+6o7bLps2SjCETdeJ2dvzMixOb0o0K9ni
oEWuEDloGmWw1EpsgJhAWjVTmi3Iql3TyjFuivZR+1IuphJrZeQI2OOPCSn8CFlreEfeuvlhkfEr
DFhEobXz1NYPqrpL5DlF3S4krMZIisULDrBdkEwPmj+dEhff/6qRBVUqPg81zJHym21Otk/0L4PZ
f905fA/MRPjCc60f+7AYa6H6mMnZ9PThXGC+ebKHbDhaXowttK14EsJUXP+8N/5z/jQtw6QXmVOf
QTHyj3MuOWScfQGzVjoxrdtgrnYcpPGR6Ja9j6P+888/jZPkPz8lP9ChhZkDJlaZn9MnuhCVA0cE
lEFC58TTZorov8CJLagy4NyW8l51e0GiNtK8msb1U2Xab4zsB4fROFeouoO9xEpBfpyZ4NcFeQ3z
/Rz2HxbjrvLIhsep6ODfGnGqlPjOA3Qa9bSmCBPTCx0oyD3Lk4zvM0wCBgqKivSpEHmbUa4jgQU9
No/ObBZnl8Y+osQjDbK88CyVZM/UiAF0KB0v+TK080CMOVHO5FH42CBwNSFlSsFXdUHxUoDwGvWJ
NVNWOKnZ04T5GkWk2aPC9p3vlOwJmcF/9/pTHfAYsw36GWNQcC2ZAgbLWkp9W9fNoZXJptajlVPK
pVfOvlTSNU5B9uQ0BJIhC3DprWRpoU+RK1hyJdDVE8CQEJOQwLZDkIcgoCYmFTFytHmd5aYmrXw4
mms6Hizo3mzWAlbkHDyR5KBrPisdy70yAJuLDSE2S8oufLokfC7kwUDSZOjGpmdHQTtPCki7zCjq
agp9XbTe3oIjT+DLquig26e4/PKo8Mixb4YOliMCeMZTFb4b2ZOBV5+etSGVULov5PXUwzlzam6t
hS9rmH1pDilmtTOcRuM6ym9q0rxkQKySElRkUK+KSFctC2wQIvmcA21Stk0f4tEtUPgkKPkgfiwH
bn9Oo794OYEX5C56JDB3xf8Qdh67sRtt172hnwCLxThVJ3ZuhZZamhBqBeacefXfoke/z2vYA8OA
fXAUmqx6wt5rg8wPkdWw/PV95UHtbxn3oqGsJUY6UvpWtsVppa8ze3DRcQO5+RzRshNhSGzASPnW
aqcsxbmvbkx/puiuyVZelOIp8G+hc2xUHGO49iM0Qj1/uit+p/Qi+VhtXjNt+Cqzx7gKZiQyrrYP
zZKIpDUyGNYUZegbAButffmdBD+Z/6n3PGExmJiNgT002ptRDcUfmSAzPJUfmYTEh2b4HO2rN0C0
Jy6kQ3o0yoccrYzBdxDrIF7Hs86KXRIZNGU/Ggt7b/bD3xv1LTF3rCEK8zHszgay/NhcsFkE/s5Y
8yH1SkBO95BKdPwSrCay51q8DwhqAgvN/ac0rw7+spS6EWfIhC88auCLFCvEo0qE/7iquKWvOEqB
+pxVPCk4Z5DEC3AXmzZfRd2r5W1U+zlBvYY4y47BHIbHtP6oiivqoMrkr2O1O6/pa6OANIp+HJWm
naJnhQOY/46lqxkngL4qIt1w3A686XV19/pXG9tJ8hv4pxwygRWskEn4ODpwpaXVq2JEUIEkxBzk
mMYDOUoPETLmKbmNk4qGhQgYWNYxt7JtDPxnHtx1nX8iUIlsVzK9gAFlgfzUEm9JjDXq8EPO3jUy
jlbyPCZIDFjY9/1bm+ckGJyRvi3Ntlvkfbfq5L5OSaRDvRN4jKKw9OJkSE5aW5Lz+WQjPemdY0E5
Vg7pukBOaN5YTmeKTYwfDnVjlyMCKqKXUJhY8xeC+nHUM3y4d137CFhAaTkKXuRLc/QEGfNVM257
ba+FR0a+dJdMf/AQcqEnqcCK5pbynlPSeIq50AqQBxmuFw1lBTqh8blWV6px1+XJmsWG0YoCIEGZ
3hiMjam6c2imBW4p5Q12v4EwCXmDUX+oKIqs4LXGdY8MhNHAZmx/4wBVwIwX5GD0UkiP71E9cYLA
mfEe4ubX47lpSfYpplcfGeksc42PjX+QcE8TdDYyg5i7gcSo2ieLvyNHgap8quZWDjeveiNhHYGp
Q/IVYbDsd7pNNl5K+8YgJZIJRlyyfpQWT2z34CF4lYrgs9yGQt+F9YWAwHXHEqutnb3Bns0Ra0sj
/YTXlcqyh6mvvHfRr4T6X+I9R/xaDM/DcELkj/kUpIu1NLsL8mo8tBy7sErw9y+EQRWes/HEC64W
zq7oUDyEiDxwkevVtG66ZtupiChhCQ+hTp0CVxoOe/ukoRqJ1H2U3A34HcgEfnRbol15nPr+NCG6
D0DWt7OUCR2dPlN3VBjUzr1m1V7CdNPVF51j3HaUqzC1a0vHFDTtgwU52bNuPPFaMJJoyYhQf6mA
6VQONgQFJUPHQ8w7M4lfwP/HSuKfHKp5bY2U0TiqDeQLjcYMtaMI4r2c2LeKjo8NNWAMLZ+ddFgl
L2JIXVyDO+Jccv52FfMvH4PasR5AKUOeZ80k1qJd0ppjOzcSn4CBkLDoGZOoHArNjNN70E2gn/5u
nPUdsLcd/j8fJN8aLk9COSz+YeCqLBtlM6V3q3sTSDq6mocasRxnvex/5XDwja9wgN37KLxFE21t
KkgjIN5J20gcnzo3PJquvBLor6BOstTx04PaYT2wznoKbTdc6LQ1QxOtHOUra26CJDqabpYdfC3O
ve5XHSSsWpbr3EJU3gmdsHknlK+SF2UuDPDhTDEoce7KUflWxKbVkIs+xTW83RDZ4SOJN9PkmsVr
LM5Mq7i23I5AurksKl8G9c3quET8kzEyFUims+d/e1z20qjxStHTe/VFCrKxQSp2HiLDGP9UC+OM
00KDE8RRH/fq1p+efJ17DElb+9aYNRZ5LMYIbwwhL6Mcrz18HPVj9LHw1W+F2VwsVHGFNu386EMU
xZY7nWEC5mdivrGrtr+B4OSyK2RihR7vNS8+dnPumZe1PxHGnaaQSwPqfOngO+teFOFd2vS5STI6
HdhZqNVAf7SU8EQCP0TY3ftNpV5GTKKJXEyo5zFxpxe9XtfGLuLcKEPsgwqqfQRiFOHeJ3odxN+/
ZDERQQ09psHLY4cxmsltoK4zwH/OqkcYFq+64I2QAi75TYCci2NX99+d4hHXzrrXINsgtQ/g4AQJ
h4b32QPXrnXoBXW4a/xrkiPh5lgxcnubihcrq/Cu5osIW0iVeS96BUyqU9wiR27GHUYaKE3dW2id
DATjDT6SwnJjbcswxPNug36XybEClj31XEiE/rKqDyKwj/PkBPdbhvC1Q6WoS1JWaxfJA9MkMiVv
YtzpwX32/2Ln349yqRvdVrVcqdx6tkMBJCLBPDXOKQd1LBTZqmHrW1DrIuPYjdlvFzgwT0o0P8BB
6bJUdJv+MkLGgGMOZEFM8AyNfUeNSjydkewdCah7RFKbILRjUmEO5CDF68YHj+Ys87FcRh1ninLR
7a++tQHwzg/caRpWQQ8EJMsZY9AYEjydvPvhe6j8KpAQI4JVnXNWXozmx6uuoX9p5zeK+1DUm3SW
yUDxxp351Tnb2jnJiTERMiNiSjI0SDb+YnU4ROFvVeI62+blwRtK3qjtyMFuELqEgTak/NFG2uzN
GAXILrde5K061Gxxa3wiKiGP60cipERuKjeelrlggOGtoBsdfFeOP4Q/76cme4x8UEIi6l9F3iNB
6ddpTFBoxdyJ4NmabEsXqzXmZyyd+vdUuCaxfKPfHDTuSjXCQYYuCpgY2+D4ANmzIkMbiXgdfLfJ
NU1evODbK2bmOSHqxz4yXhmT7rMyeY2pM5zZr9QhoDXf/PE5Kq9Z9Rw0hNp9jFpOJs20SlSKXsNb
M4CbkMVpDkYcLIAVTH6hfqQjUXacsobUVuxosQryd+WfRYo3OVFXBQcOqytgaiBJZnSZkhfMX2YF
anhjaPlga6iWZ/wDQvUKIZ7RAnBANxIG/QGM9z6pt4R94YSXzqPXg7mctoJEpmq0TybVmRqg4U3q
cxxk/KhPA2zmlL2cOnwl9kkLP5uAx6x9AUmNIv6zUz/roFiXLdJgxPHSDJ4murKmrBZSOIwSnwz7
oyf1QlH5qJl7PgmDs2Ada5eoYF6wzBkAnDgFhgy5x1pgx3Q26Moq4r7h8cRrwwI+hHjqMy5epL1Q
IOzKJQ4xi5kpeecFLDYODwMgExQJc5Hcg/K1tr5Z7IeImoj+0vZOfyIRo/Se0cv7BH+iwU3NQziz
pw4RT2Uxuaj5uNQWRrKQ3U01DxpzQO8zUfdZfEAvwisUdHC667fW3DXNbbKegG/q2WmmrxKZJvP3
EEiD+m53jCgu+MsK6z5mz0l8NgB9cLBxFiqvYb7h5jTmkMmLpr+YAi7HjleDbKxQW3vxpiDheNIQ
QR7s0tXtrYrGJx1Wif4e8I6oLygeSUDFzw80J7Tu1bit/Rwdy4YYDoIpVLnDEe0jTwyCdc5Wmjo9
QEIKRyR5A5yZGLcErkJlPY54WbWN11BeLktcqoJjJOcZKkZj2devsiJ/bltgYybRqPfeZLvxylMn
r7K/xEzppksdrOsUXawKXXiTmT+afE+SrQ3jij7M+OHJluwRJWlnHGVNX6LCWmJkIMyFNucZdcLM
Da9p8o8K2QLkWetnsAj5C18SVlUxPgh0wiXTQ0IWCp5vY6UPsM9WegY1HNPs0YaVxAE7HBGweUi3
uKmbE7gOj+sctA81F/ny0Kh7HTjrW6u5o1hm5CX222b4DcIVAbKRTfsroqXtvJumhf/wvfF2fkoZ
if9v0+ikaGIy4FIi8vfVBBh5sYojL9JYHGruc1j6Gl9hGdSUKURJ7+jCpQIeessBrbxFoF5y5dvr
V8Z08qoPdXynx6MtaiVJLXtzeMZz7BmnLnYtxsrxro6W/vRYq2Ax7ozMudSHj356FvJFhruZsJHt
i+QD0XGSbLyflicJMCJGGlyARAKI7p3adLS3ds0O8rGOdrZQkDdyHwJwo7tbew7D6xtRfjVJS1Qd
0qDxB4G1Et+Iirz4ze+ueTLvBPcaBKkueYW9mARcxC4brNF4hnJXNG41Hqb2taK3DtZ2Dpv8r1Et
nxTOxn45oa5FvipN+Oo3Bxagd9BBa+rrEjrW0kD/SrgFKU96PIFfJ3MA8sMbL3jfwMrz9+S5mS3Y
p3kl8QhYccD5iEAuOJjiZqGuZdQWbyL7xS+f7XANc1EVbjHiPVkpiP2znao9gmyrLaprKOnaBlqz
PiHSfWivur4k/mcM4aXGrgbWVcTsTgh0Mh/TnowGRkkJ+BhtYeNa4FRJ0F0Pi5hyrStOybjF79il
e28kc2olRtSIi7HaAm4z7JNMwT+xjJnO1dzZxW82LlDk6MPwrE4bmqdCw9T9V6RpD+bV4Xd79fJy
ZYgnJ19Smpm4JpPmUcs2ofFoIvbBVaXssp4ZgL+v9W+TGrj7JF6a39a9ka8REYn1nqI1d96H/C+p
r5YQmU5+BB8XIDxai+4gYJCnIfgcDJuvVnStOgoSeswzA9eSbHYVRhHtQTfsOctRUsylqKo80ufb
5rEor3l2lP5ZSU5ekNDRfaP04eVdRZZbFnOz8JARXqpcKNCD8Ef3Nk5CfIIb8Q4pL8j6GzNaip4x
rH+I7FWEH6Hp31gGYYFZctQTugfvloRfs535OROITFkrq9J46+joxhXIMWnvfJ33H03GImQdEePO
6fdM6Jj1pdU2nQ0F3ALBj1o+B0jK01fAdPa4tEHTQI1m4huDVljxBlBakK4YmfzDw1E2O7td+i2d
vRv0YEWKB3Zi4FMIdaGDXCvFpgAqSJWHEi51S+/N8HmUVjrdO5pTBtrqwRcbicCeblnfOPaDRkjA
VyVPuTo+gNoBN12992BVkAZcHJoha439oU/2g+2y66qYUuKzTHZ9vRqq1yz5dpDd0hQMqD3XgbPj
Hl8yB4UVYY6Puv4SAIAZb1SUwkawdgMYRqoMqaGq3IbOdcBYqx2M/hODkpkL8hqQS6CyUh84sNL4
2NNbhvnO1F5M52XM0Yzv0Ix2yofQD0Z41fNnbo40dCN+IO6O6uh0d0nEF+yvoXUL5VyHZ6N8LIs9
7gbgvkOzmGu1alFRFFntImifQ2wBtrmLdAZIi9Q6WtWusI62Uz1o1j5Lb0a8FtxgOOsZT+K+tV3y
sh9a9Yy9mKJMj3cG1/iEQF1Hb0/+MeAt56KbX03EyX2Z85VtfI3jqddfLH01zN7p9F6BCjb2E1S3
dOPRWOi3bni2mUUOj2OCMdG1kdz3K9K+BY9MlX3YxrJmFNls+PD1kuQsmub+K2eyRe093JOUENN3
kX0W4Xc4flCJl+kpnx/eA86zCmp5Suo0UFTd9dStqCFtcjoZ67Ha6eVbPy5V7Z4WhEcm67p+DcMd
65vc3Eb2Hgja7Cn13EmwfWF6SbAZHk8qGxzGHd2O+eH5cKiXcroZ4tnDaiN4X9wQnjl+3kDcPW0z
5+n1m17BB71jnzYoH3DVAHzxHTnFrTb3nflkKe9j8FXHh1loS0pWs6nEydLWZDZ55g59wMROS9kZ
/N/2NMmlNmxoRap7FWCr3OgGv+Al8IDpDPMAFEzLkgYfmdo/N8ZTaq0xv7EvR6e+dvLPrt1GznZM
mW1/BCx6u2tjnSpxy82jVp9UBviwX0L/hUed2BuNUyZjZ51lTyS9qwNW5ZnAHRboEd28fJUz/Jxn
QfgfiDeC4NQz90nyZZNKxhabocaKnWJeFfrW4fk362U26PT/mypnk1tsJp69xGRXuzC9d1M/9+qu
54tY0y5Bj+b072TQpcM1dtZ69+ob+8y6t+pVDnsr/ySWfek7PVjVxWRuuuGsez7BBNfc/OU8oGyX
HWMl3Cvjc0tvbaln06S0uKlduTOGfuXBzsmomYlUGq6actCcmVO2UN78nopk64tr3dxT/zmg8gdE
XKbPcQqd4rUBskXGGlozh6wBSUQAgTQGwZbEHhMrz+mPcJsxjldca3rzEeK4Gxe04W4DmS1nANmQ
tQq2YeX0ex3s+3SbcKHk+rrV6N1Z2RcmLg63Magm5p0Iz9LI4SNpRLodc+9Oe88j0FYwsAjeZDQP
1iNbljVMHSSLfCKlsWVwN++Ma7TZSLxtC6ItGIx9bYeMgTdt85NET0ghUIJYwQNwAW9in+kW5lZT
N1Gy9RqiUK9TfMEpm+BqLKKTX3zpk5sCB2iDezv8igneRLkoxKEoX+g/JiaZjSR84WGap3tbLAAJ
scfhPiXpC/yJtiEAzBQrICQORPbCo7s+g2jkXuyNE0myHUbt4tAnj3oH9H05I/pYZaoUv1r1hJCW
mVafIydYDjGq+gU77rhfK0wgivzchLsAgT1EQRibCjo4niv6lHoTktULhRNRLCkV5orNCQBDMBE7
qz35khto4/muidAKLsRw4UeycNAy4avqW2R8hylXyLJVl4L4O/Fe+49990kO40qn0SfNKy8f03Sd
Y9Mcit+ItbalbHyYyD3DZQyA0Tt9A43wxBY52Nf5xW4vvr/L/Y0D888gBrNbzuHq2WvOhHWWF1q4
c+A/6TpMRg7z+K3k4bfWpbmvbFAYYIA3UbdixDHV+gMRoLipKyqgdKcWm8xewVSEpQU8GbsplqqP
0gCpskurF4dn0bMf5t9WM6KpHB4YOhfi2LZvZKQ9g4hCq4GQ+AV7EvFPbGNfNe3TYLgnXxpzx5U5
E0kUVl14LanteETPjPyDcINOhQ/DV7ey3humqxg/E+t5Hnf/wU92OC+zcW8SmZe5abYH41aRU2Xd
8RximmKyb1OmDvWI25uCZ+UAkYMy1huPkiCavGctsmj8SwGBRCCscTEnGjZBKq6e7xu5zVg55jyQ
YEwttjt2ddKReM5rkNg+osrRQUBlyVXr1oTYPtTmb0iO9EAUMqgd5aDr5SLTdpp9rIRrMPPr12p2
ZkBTcFG2nEyZ3CMJrWr5HoFTUtG/ek86s/YsvEKDSHPXl8Zam2iYz6H/GDCRBqacB/sYi6PCIY3/
ipElIWJ5viPMGPPUEnS9XcPlI09+KdCIwAzo6KWKi0cNSqR8u0ssvI5YQfUt0cNkJj74xnNL1IFV
7MArzjQA5jB9RNIr4m2mooV9VFM69Z+u5c+92/SxWXPNoM/nKBxKdZ96HBtcNrjHfBZimV8yNmiX
TvCriqs3nXT1FpOTYhFdntgBWD17mYfBSvgthIDnNnwWLTF7BCFU0U9bYtz2CTFvu1PAiKLK7A2P
xBTD1QekYZVg0I+SEJcSi82yGq+jPFf+U65t6NKi8pXHWrU//XZnzC08YAm6Yv9OLOXCNznh2oLK
GzGWwrXlvfn1RdWeBuMmtce28VmHTVjGo6VSc1hOZ/gGYKuz8MNnBucp+6nkbW98/Ojy2Ie3pjyS
TF01z7HYl+FvYz01oJ5tti4ENps/DE7+uuiw88PP4aYhQ90E7AsPU81f/OqY1N+l88kRMZKYA2AU
o6/OEvbK/EhOfMFsXcBzlS/EIJFwEo4/BaRTcYgqrE4F7Y6Fit7g0mcsdA7p1AvJavWHQgN7yNLS
fsnty+CaAz15gNYBQw7r1irWzwJZdtCSRWr85J1HprjzaEnzOR+3qhmc4lzfFM2u1yBYJNwjqo8l
q6SaCZ20u6ZkqXJ78DF+pZ7AiF100EnGpr2Ppodco0L8eBCBD3lW6ykazXkti8+AVVmeE9pnCF+F
HFiapOokfdxdbKVDnDQKJ99VXWfuW/qMdvbyJxvpXEjaIgozkTyOOmE2GYsZg7m6XJDSyHSLBt8q
yx+Ake0OexyXWIOeHPySTloFLB1Iby9W2LHGD8flEEmduyu3UMY068EcT3rBlDQ719pGDa4KC7os
m5k0C9tJVgYdvRWarpqwmjB+k+QrQEufYLuJHuwEPgpIMRmyaCNpzGkZPTWIgRIGZRivlmYN+E9B
viLRyNwHaz9yVorK2cvWVumPMPNhq1daYwWrrGVI5guGjeygWQwbIxpagI4JP6Vtv3k4S4zIcaPw
K1Rql6d0lU5E1vPDYo6j+Sa5MF/n0rg3IeWTf7JyVjuycRvvlUVbtvh/GLQRx1lo8gXkjQDohrHq
Hqf601Fc579k0GKWRf5dhPp3Wcgf+tuAuDI18Zh/25EyrDJtbPAjws8LYglAZYRXVIS1frMU3phk
COi8ogooh1YXtYsJfEYhNKI6/rtc5X+Fo3xTmE0AbakmPqs/tJyOY2U2SYn2sqvRt3XSqcnPyYoN
G2PjP/THfxiKEGXzpRzJZMgydDxMs3L2/9Oo6sSBxIWeK0s/tKkVnEYhNKboP/79BxKznOfPXzNq
H1WVqoXo+E+ZM5ibCdF3oSw7Ey8+YTKZ4i8qJW3jzaCL4KliRfdoIUc+mCqLZqLDs6WaJv7dsULt
P4TP//Db1VXd0TRDk45lWH/IcgM832FZID1Cr+PA2Jwm6DJk+CW6rv6Hm0c4/yA7+tsX+0PnpAJe
c+xmznYamPuLziGex5fE4A1EVX5ZmIWjNiW2CtZP3jQ/9ViR+eofusRcmVBqvE6nshrYcLIztSrL
hf95IlR29oNyTrYRoQtdD2wl8wmmapKl4Rs7O6X2pOqbgOKmX4K51GS0sI6/TJPpsmcQz+UT3xp3
XyblXdiEG8PPNyazByet1r2ag8WFsgZbV0AMVOQLUZ+Mdk9VxDeOWr5u5yEUVhafyWtFA69BXIF8
ZpagqV9io6RA7zed2DbcxrOtNqpu0KN483ECEjelpoBLWRyG8BBrgoIyx9xk2rGr5tjTNxVhZESL
GdThekhvFsJ/fagXMR2myY5pMtCiUFYWKEyiL70wVinhekJEe4Xdn0m2hBwuoRMcbZUhF6W86TBB
MHTsNoX5gG9/Cc8Q4AxdGktWG/VXaCur1vuRnroaUsSZjHmZqUIBYYeUw1kCpd1wQAyMborqQw+G
ubRirjHQtO4NdlSagRSnOWvAlldqjQ0TUX1vASyp0BZqsNHSGQXK+g52JiOQKi4ZL7EEknLlU/8N
YfqNsmulWQdV47czVa854OgHRQVyDLBwTmuQwGd8OhXRm6eK64umM33MyuGsiZGPKJ7TglIgCsRF
v0whSXOfWee4RtXDnEkPtcogncGlV/X8mNYlRfHSJM1n0op5W7+sumgF2SFoQSHxGWvUaE3antTm
1PQNijH0gLy5AXaZ7IYfeqm14Qp96lrwq5K2to6YSifUDAD7YFuS2COekspVeARj1oh5QWU/ww4I
1/iPY+UfTi/0gzYyXIzRtir+kC5SYXV2WHBQVoVn031HZAtXGFHhzgEYaSbRUIfDji6NUX2KM5gT
XQM009ARueMGitfO6NduYenx679/Z5b9T6cMHlnDlAZqDbxlfz9YFfrTnG0d6a+RsW091gGdPJgD
ap3XAhesg75CPmqMHggIVHQ0HgM2fFmQgookHrRMAoca/DbRFaVwLVa/9bxVkXikSwSmb4r2qmpb
rwDmMS6cahuEtasR8pFVABbuKkXhNN4dErpRQoks3RCSRr4UTOg5HNSbf0nEeWDSRsmu7Jj8+ljp
qcdorEk8NrJTTuQGisOaf3fdtoOckRF/0WTq2udvInee8u2uNLQXybLpzLVVsapg+m3UZ0VYa0oN
D6yrZBASI+iZWSXWDBJr1R1D6GYA9ATjO0OeaKjrOSegmH3iIfJnlh8lALbcaBd9wBQtROxTDhcE
3l1yr7x5+5otu4r9b3sZc8T8CTIT/9EeD7Jrl9kEmYE/lMwJHFjrIpw1ebEXcCzwBBVDsLOAhvW6
XPQ1SoUZP+3BrX8Icoj2Eq6swwxtK8YNsaTSeMJOz+T92cL/E9Cu+e/F4KzK8rm0zjWJNGH/awIO
z1m3Su/DTou9gvCvCPRrpFvsWmH1mNJtGQAP2RHYYyDZTpOlkOr3SKMrgUuV5c5+XtVCm/fx+TN4
IGXoqPXrfHhUBsst2lcbfqxvDMtMdUloSVl0WwJwlrXtymOFXwdhDOWBzWaUhdEEtH7pm3vFwCuO
DzCQ8xx5dMylFN+BQ8c7+ZeMhUreXoPMp2vVkTHTACPdbuFLY7F6DMqPmI4xsU65shex2wYfOtAg
K6eGtT9qxl26Kra1YT0F2VMxjtDCMgyk3raoz0VRXflEvPSmJKvMfuydZm8764rfuN0hEzIvHrog
hy2WdXB+EmCXeQz4LFiRuu0WCPQ4hX0Daz76/HZ4miOXC3Q1CDJ0WPsoymzUJQ1LQnoz1gPOU6TR
ho9nB51njW/JNq8NUcx4ZyU1KCK8cleYzCj7oYRsSIBxPpDPqcQGy1byVAY+YzPYt6pA6exvTSQy
Zg/2T86LoeQXs/giNZ8SE00odpYKIZ8Qa50Jtpe8a9ZW17CgMNRxG0F0G7k4yWjwJvO+RGecxTxv
D6l8xp2i+r82W2COHdlJlEdPzvTOkGxiadXSrtjqUsV0SmSXNL6l/k1m+NbU+WT0LbT/B5AuDyFQ
P8Ga1O69m1PXS12G66giSJS5XGtw98OiqjgD8GCY+zrBIgf/t6+2oeWGZLmr1A92iZzQJq6NaYsN
ytvjTHnrGBNECIITcS6ybwK4F2RuVOPKRxeJfiSIBiJqkb1eBoJpDZwuWYwyxJlVp3Q9xctQPqe0
GYP23qYY+lok98I7V+DZM6bFBk+rAd8N0q+PbtKIPyf1opPP5kmQ8S2CfwiJ67r/xMPR1WfRIR1i
BTUuK3IacsZHWc2gPOOWuuUI+QQlkYLWJsWVbO8t79zXT3NkvWCEMauffB3mTEcXDGQ8NJexoW60
4l7ZMSGPYjkbVRyP54oVcJC+x/FFQ3aGmhHDSOMGJay9iqAyFh8AXglmVVN26/KAy6TvbDaB71b2
BUBL0beEmMQAyHzkbCVbjAoaBQgJbluj3fta/IC//KFSPnUUB9Ww50ICmocfVWX2H1wlfgxFLIJ0
o2M2bk4jgvTcQgeufo7iLhAYO+0xDg9ZthMDPlrkjRoPrtglSuJWaclUGHbHpG+DAeFhOa5jYV3D
oTol4mWGrMIIXZFFg/SXCc8I4EVHgQi/SPOJCdAqBL6/NQOgvqO8jNZFfDIQh+HaZHjS8/ohGUEl
w4/jqydpwsWpXgLgzh2lXLLJ+r1msqOciM9aBwzpfQsNF8qALllF7fcYsVvBTLqDuEum1OAzaGC0
ytbI3gTZZgDmrusmqvVtqmx1/6RM1wKNeKg/EeTooYBico43S26DFsLYiIgqP1TltmI4NprBMUET
0qExUAof4fN7NCQu7pK6fSAQmnkdrJKe3EtD8zFcaytRAkGGNaRfC7RNQcZeHw4w5rCsP07kd/mJ
a2EH5aMwixOpRLTfqNfZbpcdKYEtWdk24rnoKyVCKaSm0D1E7Wy7k+hbDfY506YUFypenWXhh+wI
saQxyW+isye4yiHOaP5X1zW7sLpFrLLsuRZFrjUTwZIvO9BcnSo5YZYSCew9EynECOJiDEHAAXhn
n6hMBggnuckEsEBK/YiDekGmxnreIUy6g75UmxmQXEMLn75izLnVYJKKiNsVEY7KlJRU8nznt081
ywsVF13R/JTlNdDIYwl+NN9x7aliNvAu0jfw1Yr62xeX3rw08U2AxWlbkgGB52LEYV3gzwhSZHUh
cUZet+i8UxBsBUmJfr/jikNNhLexq58ZHI8MYqAXhXxeuiofW6fYWPIrrlhdCOQzAOGiXUghVhUE
KMRvHciQwEMExBNgVtV1FMEiK9+67ir5fU/SQUxAUkjptv6vbu9D75eQijT5DADpTjCXW8FFF119
CuVmdsbzTOJ6jC0W5S2iKfEYaAIi6lOe495HTJak5LLObhrSx2BOcPl+CrbwGGxWiXcRjN1rhupJ
car5RDSkCLCNvXCuNQ5BTuZUyIQqJIcU5FMnQ9oc9gQErihqsq3EcwKN3cMlNsDA7qFk4/9uBoLf
UxKG5t5G13aEuD/E6r6m/sH+pw9iF0TY0s0XB6XqHEQhR+pXjYfYSIflpLylakt0TjW7EXkg2AUW
O9PIIQgEgK8Y1mWv0DAI5QCeOj61rbqy40NrfDkRybsYHAniEPEdOnBdd7xT+2l8QQgLFPukJhEm
i2aPVGs7Bjb4MxJWRLgtY+XudSFndf/Z59231h8yG3iY/o3uLUWa71Nq24wTxTHkQhjGLUAsnFbo
n4KKbGzLvveseLBGrqbvf6+t/9fMi2NYqia2IUel7P/DuJx23VRaaklhZ8aMhCJhX2o/qfmlZtEh
rCYC8HyRu3mhyP+g3/yvaUnHtDQPjFTVsqX8o93ovLaEfQWFYqx6BBwqF54RoE8zKidx80ia63//
ScWM3/j72IQvqGsO0yBDtcFj/L2J6OgUZAEoYGkJo60eyohrO6pGtpQyDEs+ZHTQCh512MWKvhvN
WTLRBH5wI4jOZ5jcsEb/92/pfzsuviM0e0xOLE2a+p9tDZ46v07hdGRcbtiVVJNBdsb5+u9fRlP/
8QvRPOmWyVTKMv6YgbE1iPSOICCyyek9zGlXkEqqBviHLXuP0AtzruHGoffVJIFrRuOr6T86Sffu
m6zSDEWcpFoudV+uvaHDneV/S82A1VgzKmGk2rfNY2fYT0XYYaxjJKzrIypMqJyyssBvlvca5XBc
58eB7GC/Tc4KsomOjqmG1eD4xSpTZvhuusiM5isMOFP8dhMQs2NbZB5lExPujlRqRNkKS34Be1VJ
lRd0qW7V8++qH8iSZWHlz4u1pyZH/tzdmpYVUOqZ9yxmY8bFN5mhC4/bhAFIqOg0hF8BCgB+E5gd
A67axK0H/VWGdB0mMY7JBZTtRptmQLN1yYrmnDYnZuyV7+1iO9pys7p1129bNOq5rkPGH+O1hdd3
ikBLxRoblvbUacMzmN+3ugaaODkU1yN5CCgZmqndW2bEiCP+tktscN3MBEicaVOqySml0CyJB4+N
HNcjjZzBGhZgXF39eFqyTJhPa9C3Ou4Tz7lEIHc18pMsVXlQ6lcDr5imJhDm1nH5GpTW3ZuQFiTx
0mT3PjI8SD23EMqHLiKXZLCXAF+dF6MD7oGX9M6hqm5ee7eQVUMv2aj+MVewcwGow8U9YSnyuM5N
AkMJkFpDCHpu2fNz8AW/SWr+H2dnthW3lm3bX8m235VHWtJScdvJfCDqCgggAPtFDQNWXdf6+tvl
vc9NE9Dg7vNoY7MiVKxizjH62CUeV4Lg9c5/Vm2ahs6a0K99wJk3J3lJyR7GMHoO4hKJ7zpTil2n
Pbsh/Z1KXYs0OCr0dXOrXZTOpuZeN9XrQOJxN21FUUWW1om21nqkHFPpAjuHCZfkMYFSrafNTOYn
r37oIosuMdIWExogwiCnsb41FmaiHKpwjOQ3Ffkjrq5dwUPmUOWLErB+yuPn79z7UiWv9m9v3PRG
/lYKDry2taqgQto2BcxpHC2vVbUw79u2R+HR4R29DMCGDIvPhyXp74NZTmgaaAYdFMQ7BkZWKX1T
NFS7GorC8G4nr8qsoatqKM1myAI61T1BnseeIwogzKEmFoZOosW6jEqmKZ5DlF0u6ggFY12Nqzah
14EOR1N+DKiW2Bna5RVKjVlEoH2OCr2hiTqZqcmR72LONpchOiMb17OGj1kne9IhkJeJ/YlJ914f
xh25qTNmI5BzPyX3c9iXBoLpV8XD1lWRq+QiKSMj2lduCoQ8ktNI3tWzhPTM3qfpE1azdKgWabor
hDmpWu3hyWkfdCiMpcEL0ANs1K914phJRrboX2XkNZct/YjoxhUtSDy6kzp/DaIXf4r/U+BPqqjU
OWbAIZsIQHthc9girRF4s0YOijcg9VnW7j5XlJ1V0E5DS2OM7TwbIey1GDWC16jGo4OfSHkJBdMD
lj8o/EdVOfT+Q1A0+1FCpcRUZgt+gDgVGEPsb+qm3JUWJgaKzpburCwHI7323CuPKRsShXqDmyp3
lDLmBvXtEOw9Yrs4zeYNgNucYlcg2pUfk2nKXqHNKUBSW27Ll7ESN1lC6dIB2FrORr9bu405QwqP
OcjfJVDXqwLJA7qOKdIgrU6W9r2oX3KKT63J8yJuU+owWYStwDxVkA/HTC44N+o8PFoPLQ8VgiQ1
1xZoEwOqxrfInmd+dZk5JyoUcXEdThUSfEEDteOD6W8bUeDlKueCOnXrdodquKysnwo1Wl0lrXUd
kA6qFgvL+Y67IUHw79ucmnjnFYrdDrO2ThpOQtnOnfgR2b1TADFOPWLAn3TdWLWEyqd1P28lkGKo
tSYSbIRaJhJDpxk2wk8vcTKzg46OA3I/Ce6zOrThCjOOnx0J15rZxXfZ4NlCdUhz8TAFZpffS3yn
pb2iZ6CYS9ndqsU2YA8fbN0UofblYD1TyOsMbHrjtausVUP7TmfuoJX5smKqaQuUKZP0GNW5aNDq
n6yRjNG2pr1YkJXB2cbx9AMoxm0zOpfG8DOlmtfl6VVjPA7lrTJyCuklLt3wYKJbqaxv0iNrOsVS
NMUJ0p7Eq0pvgbpOU8O+IGHBzDU68ajNoFKlNkSqtaHDaudwUFnxoQnQjPkxeCpMyNSlvph+Ptpo
AEICiIgbV3/Xmkq9RJRN0kLgoTZioCNl5vCNsNwPndvdaWBB1giynEOUTpArMTGII9EsG1NTcISI
bmYkFu977nTLKtKKQzaY4ZM9eGyMBje8Mga1YdqvowHM8iA5xgx5S7xTa9jbvG/lF7PpR99GCssy
Vdi+0LDO+k2jko2CriWAQNlXi2xsOX152J4+v2gf9PMM6tp0J20M/Kptnm1MLTsPhTOAgTR5Tuh8
WPqpR5m1doIMEEOi2/Dj63hR1AakGAfvdB+WzXWhl/L4+Sf5aEtO8d2QNs1SHZTb20UrrNuqAVpk
kX8VJseuiBtCdBPAWqbqUuPMmi+25GLad55vyX8f8GyV7Dm+2U40WvOIzQG3XcpVbBB2GFPfP6hu
zXYiQZykFojAraGTGARVxB4JXNdmMtqnBHsi7AKlk+c2qJ28QohdKsS6VFN8Y6XW8zDQ6skhne1B
5ir3hTFqX3yLj66abdvcQc3SaWueXTWayzlsQ5APpmKxTWstPuG02QYxk8bokaHJfjHi9EC8vWwm
ZxjiDTWddQzm09v7xIWQGToJ+qAkLnJiJ3diltYVRcu6VB/+7jNh64YQfD2onKb56xb+tpFRCUzx
KHhMzGUiUnOpB0jP86lJWCJXLEz9q+72u8sJrVEIgyAYg+2Lap99ubYlHKjTWW4qJe5wnvuFPIg8
VK+7wY++6aVr2OhrEa5gpVA8bP16T81qCMQ2iKMWAJeKODR2OvsbYdfsezQZF/AGqcV/hYl6d3a2
fk1ztKQ4vk0Qtre3IW0zYE1doC9kVntHNQYA4wVZtaHUGkKPRn3Xhhmb156WjOsgstWNEiZvFjdi
1aSNFc4GX2nZT+VEjEe6sXZ6O3scg0buMlGH9xar1oMMYvM1zbKYZpGhwokaOqrus5rZ6iZnZpyp
htrver2rb5SE3lPWpHjrs6amtKA0PikjFgTRJjLaXZ43487Oivzk+1lziJuaMnkuy+sapPEr567R
ndNJQk1ppwVyej1R17ZSQ2xmtciPVZM7j6oZpy/uUCZfqDTe7ZctqWE0Nk1uu8bVPJsD9dTRWyOk
JVe5bnLDkVPcuN4w3Egzx0pN0fmg9Iry8vmzrZ0BeB2NUeFj2sBYrEm4cTaqI9UiqHmvF3XiEyld
RspzlsLZXSRCdXBOEkArOKSsmkyBpJAJ91n3pHb5+ad4/8BL6L+GbhKKx77/HKaiJLKuspzHSJiu
coCNJxC9KTcgBYmqLDLtC5HKx8NZtjqt0JzTz2oBeV5YSN1GbWHU2apw42DbmUG/oEpDArKmLD7/
cr/KOG/mKpCxqmZD2ZW82Lp5JhCJJxQ0FQWBGrlv2WOWU5FZs8pHaYNTaLvKRCWQ9Wz6A6GgTbX6
umOLPIxtg4I0FZs0dMpn6aS8YRTjKQabLcqFtMiDmYcFdQlz0LkpzSFRMEr79dWg094sy4SGUosd
wxxNiZPaVansJ8GPsSRb0w+7GJsKABe2QumCLONxITyb32BBciG0NEt0IGFje+q72rnHbFpHs8+v
y/ulj+tiMq9SkLJUjULY28mjInuYrodnLoIxQSxVF1TReeUG/aUjUvuodQ6W22KgE1cmEs8EFlKU
fRXWbqcaioqebufSivR6Mp0FR1stiosfRjspurMwm9SpClmGnJrreOtlWnLUcj0n5bD2DUEySIYK
9/Nv9Pa5sg2D3YshJVBAmmmsS2fPlaIWjWeXbB48ifFDGYtlMmT1Kipd9IAKddXPh3u7N3s/3NnW
IffLvoGFT8Y4Ceg3WqKa2zpxg29/fxTpoBEz2RUZtjxb24HBOxz4wDgomY1llzYPVfDa+uIlOSNR
//llLICDqFoo3pnW2bXrY9tu2whQcW7H7Vqxgh/cfbpkCbX7LnOLdZLzdjL6JRpM9rsS+UjhKcmq
DCwLVAqn7JiH6Qtt1wd3VBpIzHQg5UD0z0GPmqeRDVC0tJfJwz2ZMSwYQnlDjWwTogM5zTnWF6vA
WY3214VAOYc4wNBMAFPG2fXOGsQZwPyQK/ru+COZSny+b/0wFVndhgbd6rxPUUBUtbEK+zGcR5oT
zgkcQaystOXp85v/8aeRUpJgCo/csM8+jRkEVLMEHk7aDemCMDJj5tUYyGBhG4tai8iN71VHu9JC
FQhaYVf6QiO7uSCzE8xFQc31i1nj7Y7jr8vjsFBIS+O08Esg99tmrLe6yi1zyR1ha0DrJ/zOGap7
GFS2ZoFuu4vYauS8BhT+xcutyWkp/M88bvP0W4BmAX4ZqINMTkRv56uwtjqNhdRc9G0ZINYmuEwt
Kvsy12W6ANNUz4rQCRbZEBFrN8Tk+DhqKTYVxVC6fBTwniK/JwYrz6Ecjj6+Yy2ydQTbJAWcxrzK
7wfT7F9cWav7xtKVpdV3OAVzVu1LtAaIo0pQQzThKAfWjllf1YOl77S6FZhmqJ/aKhVMH9fkkqip
7pJ1v/mGEcFBgpZVW9ujSWtEobYuFPyYSSQiNPNULUnk1Ja2JsOlIIQjx2EG/zEaVHycLceK0Ko5
+o91iKW9MNj0AvyhX4HYIoa8SJSA85CVI8EzZurd24rI7ym+hyeaj8VKpt3IrynLvLoMNLgPSqEp
Gz3pm92olWW/dhx7il2RZa+y1Lk2HJLBtQg+GYZrsyjqNZyt0F+HLG50/FUnXbVp3j9Gnl6tvRDB
fQxNBU2NcI1dn5ahvYpVYpaCwGKl0CzeiFXUgxMdq0Y30JnRit4Yw+gdYtfHiUxzJ6JEEcrHsn/W
fVFu4HwExF2IEo0ZVIpSILLuUivBQCxKMXNDkd03g0OTULUEyaWFhlkyEZMkMOvRg/RNInFUuEOB
7i0jbDdrHZWibRIvOttF6gJ+htpHpfakPXk6WGfcQt5ISGdYRLsi1NnXxsGwrCnLEWsadWugjM2m
EL59U8aUujIPxYO0e7mt7GEgLdMhsjf2Jt8z2wJaBrDdaDMmL3ncqN9dEZLioliE7sRZ2CFD8uXK
6gn+nfm6RnU9mvIp8rFurojxJOeh88AXDmmJEpN0UvxBvWKCgyvckxfHCLc79mY1enotqzncGfaD
IF7FmoWjrxUrpXLchyQMxG3QZ9YXU/FZjeDX62eqBv181XGkzj7x7esXNEObYpVGEwlHoqVzbQ1c
LCWUOVSTrqZH5dLtNAcpfnaGa9wjRbJQzPfkjGQWeZqfz4zTy342GZi26aiOwTwkNHG2qUsi2ENR
iTAo8iBntmHS5hcSsrNB630YtyxwxVUJDP6q6xpsa1Xs4jH//CPo0wbp7WewVUOaQmocuVFDn/UP
u1CRgVcoziJ1bZAuzlYJWJSI5cY9nSA2U49j1K+ioQGOYK0yh9h0mKuuRQbUL0FttnACLLcxmi98
uHkIn5NgEgI5cNpS3zPNXY7GkuRcphaST7DKtBkJm8nFVPC20M6wa9/8+k7/9dz/H+81u/7z01f/
/m/+/JzlQxl4fn32x38fgucyq7Kf9X9P/+3//bO3/+nfV/lreluXr6/14Sk//5dv/iO//6/x50/1
05s/wKQL6uHYvJbDzWvVxPWvQfik07/8//3hP15//Za7IX/91x/PnC7r6bdxzk3/+OtHm5d//WFy
d/7r91//188unxL+24LYgfr8n78+VfW//tDNf5IkQKmD0qnjCBJR/vhH9zr9RBj/NB1WJXtS2uvg
0Fmx0qysff6T9k/TohjDqQp5vO6o7Gwqjrz8SGj/ZAnTaIJqrKIah64//udjvbk//7lf/0ib5DoL
qJ/864+3p1aLKsW022VdtngChbTOnsHWVaVHHY3UHiAOdk8uYxZv8wJDJ2dwx6lWv12Vv4b/fbi3
e96/hqN/jQKW7tK7+lye+OgBRuxMTS52RHet2PB+8Vppb1/t/xnDlLTINdOxzjd9phjr1nVs/FDz
cENcYswR6qe7ZVm5uOovXo0L+6Ixn8uLLV/wz8f/zdP/+9c7m+R+jW2zDea2Sgiq3J23k5zvwRXt
UyTiVv7NrwjWwqtk5jvXOxUeSUBEEVXHmO2VQzv48yt7VglgaFt3bB4ilXnR5KA6XZbfdlYRaJt0
UBhaSa/a+uin+jbTokutNdZ96+5FLFe2+T0W4/Hzgd9uq6ZxKXpolHSnXb+pvbvchWt2dgd6oiwS
Ah49H7GlUg1AKRv9i1v7dvP451BkyQguLu+RON9bB7ToE69hqCoffshQ1/da5J8CtT/mZNKWDvrP
KkG5+vkX/GBUhyGnvQybek2c7aHVvi2sLIDRnI3elLepiR+R21QLtyciOEKc42yNzlKePx/13Zti
40mRjqEb1O+nosrb21kQ2VtEgxdSHRtJ2YIxmz1rUeEZy8/HeXtE+nVNeWw4yCN7ldzBswlgLLuK
divizRp6J2QobBkRnlFsnbTZPx/q/VeSBCNJE7EMOvh3pzEz9A0rL8jrE1OQafDk+z//NwP8UgHp
6vTuv71mkUB27lL5h/mK2zdGAJeUSbX4fJD3zzvfglUbuQvYYHYybwdpVDuI1UankUwbaKkF7KRi
wrIvLDEYXzzv06/6zwZhujeSHRO1PdDHnN3P/QyaG9nG2AzhzKOUVBKlDi2PVHQXrEed/r1W0V+D
SYJvOMHzKJxX1SwlpQA2cc07T97yst+4tFI/v3TvnzW+D++R0FS2O+8EU0qnNbnac390r1MOtU59
Z935TfU06kEfLylPVjefj/jBzRJTpgRKgqkddN7ZSBRN98CecbMQnEg4TToExMn//Pkw76eIqblg
s5A6tkMB+GyKqNVcqyvgOLO8jCfRUN2gHY1NxXjCGYrR2wh7uSk4MtASzoL554N/8JQgwLIRUghd
hWZ9tuaYlHhgQVCLHyEpRHeK+RjPxHHQT58P88HN04Uhtam6bdNpPpuQNAfNCqGN0UxYuRaC1dXz
bKtkVftcWVopLrwQZuAXD8z0O89eAJ4Sh1aTNh3dz6deEG1CpWIazRQSSAc1e9Jsp94k3fAE+j47
Juj81qYVVl9c0Q+emqktxSOjqixo50uaFauV24YQzmJ0zIWGBjgokI7b7heF7A8mRKb3qSzBt6MX
djaV9EFejWhqotkUoYdUL4G5nIBH/OIlOB/GZCPC78fhKB2Nas7ZAxIScKo1CQ9IPnjKldcMHBxE
Xm3+3vNxPsr0KX7bf4yQHvUk9fkyWSHwtgDdiTPMB6LFPREn5Vet1/ObdD7e9PPfxvPqrtKRKBEt
AphTw91+L4rbz7/Sh0PovFSUPGzrnboxb3KDUgxDDOUlamDy6xBj9fkXk8f5Q84Xoec6lQod3GtM
9m+/iAD2G4WpCtMQkeaeXVy3ILDX/dklkbYfkw4ofRsTREomfYbz3Qu+2MCdv9i/xteQsE4v2nsN
Zx/DTaMYEc28yl9pjacAA0OaZ6eonkKM7Z9f0/Op8s/RdLbGtqPSVzl75m3ZIbpI22hGaQmPGyhM
LI8QKh8gMpA2R0rnnh5bfMgRGn7RmP3gdlJ+oAo6HfrfC8vkaHDaMEi9kV5i/fCF3q4oxibrMWma
p8+/5Qev3Juhpmv+28MZ0l4UZsRkOWbi0RycZTFUXzycH17I377N2YVUzaTzO5LLWK9B0gU5ARSk
XB4rc1NHEN/z1HhREiIb/hdf7Nf5k/0Pe+GzUccgqqVCm3EmXEprvW9b26wcnC8eknevxNRBJZCX
I8X0Da2zy+cQF9kqIeYUKTAIu0H2AH0fjaNhr73Uv8rD6A6B+2q05BeT2LtTFDtgQsdNlZ4WPXEa
Qmc3rqji0vOxPbFPQYML+6DPTlkvKJcWd1zkU8X6Xdf+LHHih88v7bvH82zoswnN1t1SbYhAnWXO
g4McX0mfAy/+YrI5a9RYdL/ffsGzSxt0NNIVw+ckmiKrc4OlokHYE/aTY7oF8EXMO4kGocOYoybc
KpW78SON1V0Cgo8Bv3/+nafH5fcF/tensWy0INP5VZ7v2E06qqKuudE6aaCFjz6sHbZlkIJFiraN
Gv34fLiPLvH06tvsk1TqHmeXuKg8q9EH7q5t5vug8FYFURKakF9d5Ldd+T8vsjVJTniI0UM6Z9VF
R1cM3BLcSk+Er53sr8MI3HoWrOwRx7mGcRHLuY1TgAQp2lFfDP/RRbUM4AoIvyyUL2cLShRYeL1Q
RNCkSI3mznMqI1vqSYiZqqbE497Ehp4Vyz5uc3nz+QV+N+9xgMSEzsRA/YNp9myrAUAgzLOa1CfZ
23tNJD8JIfviHr6b96YhUAVLizIAtbOzb5eFSFZEr5azsHVAETgzdYgWlVfPq1K795TgSPX+7056
Z0OKt5NCIo3RlQpowDoBBjtGwKuSr/Ya71bhszHOrlxvGz7n9MmtktTfu0weG4yogGZgWCtflcgM
zX73hHKq1NlsUCqiN0hr+O1X4uvYfpz45CWYBTE1hcApXQTq4M5CQ22tq16ljIaFiQu8rGFiqKSx
m2jRNdFhbcJ736WzEpyZxHumFUiVW88EYtCbZJDf0EH80RTGFvldAceg9l4yPTIBRFgNjkXNOpiu
bhFXAmvGSEP4tw6A7towIfjbjXrhlfpLogCSyczhCWPJqYE5GmUANlXtmwkOKjde3PEukWIxDN2C
tIlD/AuNzHkfTYWSExDZ7RVlVTo/zKpY9F4Dk8bb9QpBisIKLkLo3nm5kui/C1IWRNYsrNJZjSHA
qlOBgx4+waqVYF+sbFe11TotFdhBt1qbrjsXLKIf4hem8m0tRLyRANo0orVTHWcZRrsGiIRNxAIt
yEOkWPNKJHO0EuQBQbrpIRhS582QfcO2g2CV2f7ate6bdNzDhNh3A6TbLrg06Q1imkiwWRKydiFJ
8stagtsoRN25dbKOdf4yp4wCcLIyiSkRBoRZTGtVe5ni+3WCrXQhk4Hd8ZddGp4UxTI3WdU/O718
ltQrjD44JnaPsxWOpiHWcmSxwc2/t/xopQfWCrDobRTUDyj1N4KepQGcQrTf9MmqHgQLC7GYwfRp
dcVS6TGPAi831XblAP22QkIEVZceBLxYo9vrwN8IoQgw/gk7jZcYho+dXi8GE6CGX3Mix2Y5nly/
3hYg/go7nAMfPGhNPbkZ+3gD7KyCMWBjgAiQ/YBFOPkS190NWoKkm0mQeea20dc63yFEYg30VeQs
bxc6SJkhvEzcmSie/BDXM8HQw95HrDPQUiGx/iJW1hrmD8x/Fdk0JQkWZbZyoYe0Jpxy7yENXvr4
WgEoyCegg0o4S0Ow4ZCoWwMnpgoxz7ailY9NfYTEELUPFol9OWafZkoQS+js4khx6RPjFV1hI/Gg
V2Ma9rZjdUdv9QLE0YVKlEq6H407T4l3OeE4bfWYqceeTjnXVTN+du7klMlnSrWdAOP2PFb3ceNu
9NA/JcSR9fIwgr6HipjfuL6PDO44gfLQxlnNDSkNDRLCPlSWMUgrLGHDPIAt1vUHNFZbYdLVFaew
/zmaDZzPAtf1jzHfxC6sAG0l/HpejNks6e5zeRu1j+2wnNq+zmSgOYWtRV/6YIjTaJyyblP1/Z30
r/pxw+YCw5ZO3u1wR7cNjwAGHnFIvE3H0cIpHyoIaS4eb+E2W81rrzQLGURtVhsbH1QYprCJlx3s
qWTYxME3t7OgoWzSdqPCga6vgyYmRg5O7M63f1jittOfFA0KDIQr9IJ2SktZX1M3qOhwA3vAgGvP
ehupg078295s2rlPFV7yJ3XvA01ouDM2qwqIFbmRyTJsVglWaeNOI3XoDotF7D+1ci6dw2SjElsO
LjpJQwXiTd7wXu4ntp7SvqpdQ9SWa8UzzXGf6eJfwRt5TXMEwKp9T3436SiZuYyNblzCiWPr0y6k
XbXXA1vrRVnl6cpV++Gi1uuBDMxxofNC9yWOz7BeVbp5UQjcqGP00hJOJy3e3ICAhb4FmVEkADwR
jzWRvAfQNzNweskpPczu3aOjZFdJXFyJmDcuU83jCFi48J3L1lWwXwXYyKYPbPrmilDdbZcOW300
9pFvnkzcpP4UED0IDQ6txinYW6nkprqZsizb8snIMa3EcsuEsgkUXK0aug658JJ+U6Xgv7BVuOpV
3Gxie9zCqRTc+WzcBs2VAf4e81t0R2HHc5Bd8U5oN5a9tJt9568tDNqGS8UQsUa7jB0M4oAISIkk
VnMpnyK5LI99HyxIyUonhuVRJEzT0YVXP2sVD1O0y6HaRQvWCSjUdnlf0k2t19FTFi6HBGPITKPy
QoVpIKHFElv2ZxdE0IF4nIX92uhnUENTAmi6HY8amWcKel5rV2aYxZKLPtWRAoQgnFZhMqw8GGG2
/c0M4h+eV9/KrkX38VrzMXJ20C1wMFEVR23oDoK8qc4ZrvQadS3qCzLXgKtWvVySKgh1xw4e86Ra
trF6WxvDfEBhCKMKMgfPJmE77amJ9qIeFkYIDTjJL1R8Bt2jHt1H0TdXO1bGASFKnq3I0iMdHKJT
O0121+24CJgclfaq7U54dGUC4NGIFi5rYmc/VHIN2NGJXxIqEPh4lOiFKEWjfXZ9cJjhXekDxlwE
3i4KvgfaLia2yAdHoQTfPHKNBCEpCLnxrHc0sMefPugH+6cZTQhbVrSLoq2XsDxT74F2w0Xk36jj
kiAnpbrNiYwjRNSTywx4vI12/ifNSNQA86wsSCF6yHt16Y8kaY33nXZpOCWZPQTSJBhIQnufZthr
DBZJpWrv0rQHxoou5qK1oh+x1iyrLp2XgbwQoU5dBS5gQ2OjKGAghgCUgOYGAeiv6pvp3Ug+vdfA
ebZjOMTs1otvRogeH51iHR1FOKDmIEFs3GZdQQbAlZ5tonDrgf8VJkz6GrhxditB7KmUMuj5ntxc
ucdnetn12o2p7VTnSdWudOMwYBque7nWHCxK+akgwKlJSYkwIZd0/rYqwhM962tMFbvQgcM+HGvy
b5rbKaZOiU6OVV+WGcbUQbtF/kY8ofYdABNR0SNs1oap1dz0o8VMa2IKeiJtCYXwRe9epsNtD/rK
0q8KrSLaDIN+tnUsFgLq/kSmXzSDPU/ilxa+zEhslVroJPAeKu9brK4tBU0NsNgl+rB50rArSm4N
QprULlhaxfdqvNTyU6cfsM+7EBMDkzB4YS7zjlRHhXkkzMAoB2sT49wgf1iQlDvF4cYH5LPs6mRy
bJay3dMgXsXFfrRJsbsl6sqhsIGk5aLpy3mWjRcDwOpBJQaDfDfsOd56tLUNdsmjOQzbUOuXisXu
KumA2zIJjSSp+IfIzedqa15UenWVxf06grCp5fk69Dvmc6Jwo2gVAKoMbViilUsWBOZgGiJztR5I
YCrd76XZIX/C4W3jHOgSbdOAnOmmvQpXLGOLUBnbmtQXDQ63Oo+6Jx1Lrx0EuwHAml+AZc2ZIAbi
04xi6w/RrT6y222wiSYxzPeUhAUrv7CSdk8V98Y37u0C7xRBNA2McSwiahPsA8u7KW1Y2abx2viP
Mc9hvhuBaA6Ks68TY4mF4KC43arxyVdqnrPA3EgX2Xk3R45Ewn31PYSr31kPMYybsbiNafM1w7QI
1IuqXDQF8G7YLx1EUWID/AZ6vgnQZjTzY1/ZC80KmFdOfjsuM6U6DbipkYU/pd3rGI8kDIBmAjUi
ngRBb1Zx49veImA7KqN6Rw14G6sgK+9iCw5U42+i3gND42DvTJhFBWkZZBVj44zb77ZNZqTXajdD
99SWzaYx9ipxJKx2CtGs81RyElOjsWdPw4FiVPhkIneWeesOC0oz5l3TsapLcwSuVo14iI3M4TYT
QumRNY9bVGmXWVCmBxl5hHCqIQgoN3auWivJtlrkDivy4HdpqO9IwBaL0XFAIUboZiyZzCUhMEhr
4MWWgiAEFYxubWItCebBYCwCE2g7p4alKL37fCCA0AYckqT3ERfD8tWrzGo3aVnNk0i5rur4EsBA
vcgc0763A9D3ZHHSHSWYJiMfSgBE5QGxlCseQ17EWmyt3j60OfL6HhaP0l8X4KPg7u9LqBReeuc1
L05u0JsB0YnfM7jvqm1KmkgvOOQsAxS49bhJWB5z4+DAcFA0+r0p7aIw2xm9fRHlxoMLddQeMjif
0bzUr/vG3Y3YVGv/hIOSO9DMA0L9RuCjgZfdaHF6W1ZPEhhrvnbjdu/13oLwvQoSlYMt34fF0SDC
aK1T38SARkl8S8B61N1crVg7bBCq9tzlKcMgQ18QaeTA8QN+ScLzNDhr3WxZcjgt5uLRg+rdoxdP
BnHHK/uQxCVKeDW+6Bzn6DjpFRI39i7kXngZ7Pd2YWYI/aC0l+6qQbWfwbvyFW9R2tlVg9U8Z+VV
zO/I0pZVeBg0KCaROxso+CsRELlmb3ffE9jLJBQiz7vWLQi+Tn4I5X3ILNq2VMQycKlASVROJi7n
g8C5zdStm8MjMc11TuYP7q+tlu6HiGXvqke02JfXOjp9IyRGB8ivQilOISy8K3dO1WwCANQdlFQf
Zq9OJLMBozhB2Rd6LscZStemeau0QQpwnGDjFoB0EJVP/aj80ByNQEKIbZy8QYoVq4zf3ssU1Hi/
QC5KxTZbxj0uT5N7QijSXZkOPz0Vnf2JKAXkrsK+dsivVVkjScpLQ9Br1UvOPlawFeOJsE3/SvMA
T5Ll4BCqyVQRReUytw6DxxkiWE3L/ODdpvFNZqhr7kMHCySEVGFgxWWe7Di/muB3r0zv0RBA3dem
d916R0FfOwza1dh4zy7MioDtX4KZOvZKJKdTdkMv2StzGCbCxgLpnabkx61CAjPDeE0F7gDBD/dl
gX4TIYMy7acOfQasy7uMyk1vLtXiyFnMSNYBjksEpcQi2f1DLOtV4e9tYJBA7AD/BACm9lLbiPgO
/G/rbDQ2qHoxG9jkyWbTAm6sNWiN4yq2+qcE1eQC7wMkVlQGkSJWSvLIqQF8qqy3rbGqbNiwag53
Pj0M1kvPk3XhRHAXj63vLoTNZfqZw/Qh2e1Ch5tdVMbCy+Ws9ID49S20g63fXIfKIlQ2LewljWMr
9lqOfubSKWeNBYaG76pzqJ0Th+MOpxHQjO+/BIRzanT6Lol4G5UXrb0SAySWlTUs8Y2U+I+T7Mli
Aq56guNeFDLFg0udo6kyPoBLrzh/Wmxt+12UBhvH39rltepe1lAOqoH9eHtTNw8Km2AaNTsVHwZC
rJsQrmOKE3vSdlPhqcGAF/edqW6x8xNvns2V4FVJbjuKMbEzbCNCd5qngUIMsU2uAk/rrlSZP7FH
u8NF5X4fTGVdlMhrCIeTfBq/mtZHkE1MX3JYolf3YsLsAEjU5giC6kQhZRydWR5xtleGmWqZh1Qr
t7WyDUZyGou7CiLmCByJfrx/29iA/58kh3cPPgCiocgNsQlU8Lw4e3JCcjiZQ+TqzLnnYZw+hsP1
FDnS2bvepEaP4aVhP8TuZw6AZU4oYJ8I1Bns50NScRL9Ui2zXYpJOc9g/4XkQBNeCmYIJxun0lOH
rjiMyrsRLgnRwQsZMLni/i/0u1zdymwKFscmmNYLy6jnuodY3pYUOoxljJI8DvY9lOoeYpjoFyFP
ddiwGlccdHRtgbbOyK5KZ+vp+UFoz5F70AsSFnM2Ruhc2wiUo0nORY4JIErd51ypf/YO6XVjslFU
sNhNSQzb+K237IsyCnYGqAxUtMzc5pyC06WCVEhVm1nURxfUaShggPDHN6MTOeDYZIg+RV1A0vFl
UybbtnioxdHRB/we3iam8BwSrOMdqrLCYg8lNB0WPXyA/8vcmXTFjazt9r/cuc5S30zuIJV9R0IC
CUy0wAb1bSjU/fpvq04NylTd8vpmd5UHZYMtpAxFvM3z7gc34GtTJqvJrg+gfilvZdXamN8Wyxdu
5qxgEmIh3ODaEAeuhIBG/O95DY5JEahZ6drJsVUNi5vGLzCPhXQWmDFECzNn1iLsoRIuKH5bH9Ij
9lrpoz2CPCJRu4cOabxaFZO8vohj0IklzKdHze0c7JZ10CsBk/X9PPav8IeQ0t57He8SKMEYQxXT
ACZ/rEP1oSoUkGnTWGJSITpABlMwKW9N0eaN36fzucQ9F5cxjHtO7yFWMG7qWY2Z0ak7YWBgGrvJ
ZHOQKzVZUG0260A4JRU6+gXOAJ2ysWlYAv7FQWQrYp1KpN0kb5aXMBUJ3+qAyHRA2K2G9Ra2R/bE
0JJd7ERkVtd8sMsL1VkcMPoibu5EYMttx2jhg4q2dS97MWEKxRDtqqxFv1FCzLBqqY/Ppp6OVLN0
40nkUn/sXU3+yHOn+JReoMlr3LOd+EGoje5GmYr0ww3jat9EVfSApmem5ShN9q4VMs62E0j8Hvoq
ZDx1ZtuAptA2bcznCtSFaHXZDamGyQKf4pLmXO2xUzQA7pxYbABCoLIfsVIQZVu82F2nnoXFPYUF
FkeB4brXpoORGFuUWpsyBU0YNhZ4gswK8Gs0rPa+tGJ9USiKqNndYvx+KaIeI1un+NjGeXG2PNF4
VPxAWalM6hqEhiruUF2R9BEVWLYmtVC6JRPU/Y8C7BLeR9IAppi3MZXxLuvL57hjZG+ljn1dQvdt
5B5P7JiILTPus7Guz/WYD5fc0Ms3N9CBirlxzf6VecYnBilA+YIWHPupExPjHNWECaMvihS846Bz
jKJ0GCQeWiWRkR5iauvLpOjOY+mysTltqz3UqWacpOZUOhBZt8JigZS/wi/x3iZ22ktbYcRQMdI7
VUkdXv2RyYWyh2rWiR7Yu8MpOim6eAtbTb2qel+/wzOJjlGTONT5y9KjXpCp/TNcvgZvCws6aze4
6maihkWZ1WRrzntVPgYOkNJebZo3p6dXzLAiO0afusNDxXD+fAhGzVmpUvPnYOHe5ZV1fzKKwpuF
PqXJlim3CXaxGp4QEyZ4iVNghBiNqAuXsqlJJOpCByWY1CbBYx3TioPIGZHoy1Yz27XaVlOxa7NM
i5ZBDFF70Vlhx2wRNrFY8jaRU+1q1EbLMXcaFyORZr4mBtrJnmAur15zrSvF1epgSO/DYYr3qV7B
16ZiZ5xAilD5U2MDXrBdWbj6WAEJ2WBzTJCw50dHOt2PSc6A7y5jvH0x6W7fgYYzo70dJfbJTcv4
RU3xGksKHNZzzcspShjmSlVzIkM76RT2WTR0uFySRFtpgG98RT7+7PZ1vXHHSi8WBScf1kgaO6fW
FMySF0UNIYqpO8KNKsNIgl6yKjaAdKhieSySexnn9c+AFOXaBIpxiiHMrk2LKggrAKfjrMNfRWW1
3+pupOyWJLlK3SkcjGvKvCsQDjZWP/IolmtxwJyJkdKAGMIYp2SXwZOvBjEFNlWjo62byXTv8iG0
MDADKkBHoMmqH3pq5/FaaKTGbRcfM9E82My2PGmt/aLLBjrSrLIp1KI5BlmVLXOzexsFGLpkANfL
DGiFhjrCRs+V6R3zOJF9kl4uXPLInCxGTjTpMJaiueGFYUXy0xLYq9VH7Q41cHMnWzcSogGQ4eFD
banSDq0xgHpFEnXfTrp6spjfftUFVXQ7iuVmKAYsd3JsAI6WUiaPxGd0B+qp4OhPtLoCPSo1apSW
3b+4vQrKFUq6eFb57A0YKRQQ63bCMCluCTHSrmaepZ0ywik01eepU5vXrMkQiYxqG60pv9BEiEZr
W9sYXjYeQVGsOyPrm1yr8gpMKFUrAd9ei7ra9wgOP8bJS85OHRf34VBwJjZgG54MA9NKtgDxYONY
gMknPgH7KMoa1XeVPHyjTzfcIoBqRM/RXGSTg3KXounY6I4SPdRuSnraJNUFg1t1mVTF+IEYA4hn
yehSV+OVTaEKI1uvEu6b0njxO5YcWP0AOmHP1ZTxrTc6CJeiLhNS9j5Vvb0cgs7wA70tVpMI82Vr
2AVVQSQ+ehuODQdbAAZGiUPMWioMGOiMV1O2TvOy+SxihXkmPeGTWzKdS8yRtFPR0XqTxoM+1g1l
UIwnc9MMrtbkgEoyh8rXUyap6BVj+jhWdfhcONSdqlpGvpaE7PK5p+PfFpfb1IpU7+Bl5kPSzwG6
GeoYKwV52fcg9Qi19UOtmEOzBYXjdVx7sF5CmAZwWZlT0xaxa2t4mcjBaBc1IJaGYC2ikhGXdm6f
dYup5gMT3pK5g6YbtQWz2hYMngj8CwDkxojPAuF6eclHJ6gZ5+nMoH7nqTs4JncoVahKd1gDJ/qY
WGevifBoG/PAau40U1QBBuKSnDqNG/xcHOBKmOWFsTReUyNMWlIGNREFJIQ6n2xgvbWB3qkFjNVR
F2VqCAyT20FcoqWYbgO0ipigxFnVgKGUYWXbJVVZA6w5EffkvI1Rabx3AjvkkTxLm95bWGd23+Ct
JcsmZwwpHD46M+oin2eS/hB1pj0bQPYvmfDEC7ok55Sour5L8vwy2J6Eo62xAadsJc+B5onL0Eaf
7UzrZJp1A+0EUlUcZQs4lyC/WtPcpg6oYDc3m7fQgF9MpmSA07PFZozITDjFbkCBXd8pKjYM1W42
iVechUGdgzrNU9L2X1Mi6DphCxsSahn4v2e286KqxToWFiCv/ORBqNVrqp92X72XSjWsDBWMaD+S
clRdhYF1725SEn8oQXD91LOtEMSBDSIitPWNNcpibXACQYcNBoysqJyNReTuLVM89cCfPWGvRmF+
ljYqOz1v945QmpU+9Qsdh5PY0hcOdfJaaHgE6+tsei0wnhWetVQa/I2CzRCPx9Z8GiyFdmzidyJe
9iE2SG15V+TVKmgmYMNM3jcRhaXuYWjFGzY8aL43mDK1hOh6X21l3m6dNL4PySLaLFwzI7dU+pjj
srmE0VZo+I33XzJ279VaW8nxMQj0F0SxFLTsjebhkNjlG4uujf48SXnQNWOTmuo7oGscVDYOHdSS
9nxVMk8cdj/FsHUNqsxqDgRHeeiDFEvabouGc2G2REXGIYKdCJbdFf1SYNmnVsPeaxscGJt9TzzG
CPuyVtq1Gf8AzwiaRFmXM2VHQjmQ46ZnlDXWAFInPSVTUjZE7mTPuCxP9t7W52478Ydivdq2u0pb
+eIGYHpls2SAc2tXN3pPwPVo78Y/QkF92Ql5rjHIVUgtwRCfgxh5id5CUl8RGJIlq8Ce+a52OZuQ
987ey+XeLmty3WCvOt4Ke60iOLuBXGsjIYdj0Bv23Csb1VZxrfumSijdLTHeoHXs4YrIu9t3J0dP
bzryzzT+aeDcBRUtEMAdYuPDAOSv0dZxuayXrGkKPXXiNtj1vdod2WIRbtHR79NVkhK8usoj5jSL
qX3C7wRPThTp2SnyrEMTt6+YzCwY+1q7lXEf0mu09XTnONVRSozHPCp1rVxHhuV7FfbTYKrTqVpJ
j4a2aa2a6DaJOyPXAELjBARZV5G30O0JjKcT1Y4NE7p+oNr8/jrRM6zmsteorgrUT3QO28iDN1+s
ilBurMY4xtPayx+a6A6KW6s+p1Xnp+ojkeqykBegd9CC1+3EC54x+9BZKwfKrt2fKrzIQxtnM/yG
yOEbXO7FeErLcB1ag48IEkj7rQUebBpYqjc/xpJKc00WC3nTpUjN+eZiUTv2j5bY5sF0wuDKb+Jr
EvMWpZNfSzwTrWbTQzKQcH4brV9XmbYZFRq8k2uOlGbdWyziW4mRtxokq0zAdNdusXOT060sblkG
qLtf95N8m7AGD+rg1eh7nDAsYH0x7MyAXhcVnGHEXTxdRe2r5zz2pEHteG4zvAnfO3d2zcxWqjxV
DIVie34nWUSabp4mHCywn2/NlTKqvGbi0hXqcoJXGPMdaX+J5GuXPiv6hNLsJLM98/6a8TXATMbl
auW1x7CqcWMzVrVFUxw+qt5DQ6/4q4ek9ytUPLS0UcB4422iP4n1OWaEV+wXeBf4rgAUO/7Fo9sR
pGChlTylvYLX7LGkRU4PjC21dF46Q71o0l7XRr10xvK5xJY5M+XOgbpKkTu2bm50c8KryM9zKih4
4QW06ooOlzRPTXtzhuOg7rW2fU5wYyCKPzGefB3a5CO19U87ZkwJunnKkCss/jmzM9oTsKBJRWqC
TyEVW2zJ+JJbxIuSZEHnTdDTdWzTY/QOTvYWKdus/DLaz1LUywRD4UR/1bJNh3t3c/WcF+R6gbdT
ewzwjpgkj94xTcUmRJAqpbkuQtwl1Us/XdvkBmbpZxzl8A79gAKyWEXWAXussrvG1Y2qrVmfOlnP
IpAuPM78/bE8Ge6rsM4NTmJGvKwcqsT9ujWi+5aqI7udFoYniew8zb50QTgz6NuOaYRKnXykPDsl
vWN0c0M8vdW7j7HfAafxO7tfO0SddoYXK5a0/d6ezepCylC3PidpYDzqQxIAB/ZAgxC5E966RYjP
pvEVIUOMSm1J7/Ok1fu+pK5VlL6lEDxQ/u4G0+90dp74ru32aoNjMJy/mhxnCnYtu5JaPxX4TlIi
xr4MP7fHrqrXVfShslT0cNu5E3VWG23TxrADP0fmpbbUWz3cx+rhNTExufB2vZb5tvDChS1oShEe
JdnSLY2fbWL7mr3qoKHZXooVB2Yz9t0EXdILYUHOru7NnTPV7yQ+RGiANRU27FD3nZBsGrKkiUub
TqHR6dfGMO1rBwdp4kOzN2mI0vUFcDOXxdaOOf7QrWafGeVykslKR70S421t5l91dkk1G8zrE0N7
UG/RXNvml+KVgV/gzmRsJvWmx+Oz7pQ7xcAnBZIh7SYOzGjl2e0K1BfoBgNPALn33OxsjS3WlPAh
aHpnmCmE8x428SPr0SbqZ11SRZ3CNG+Z1jxkxCzCoAIgIrCzdNlowWSRs8/qFK8W5F8EooZRrQyU
yVNREl7mJ/BAnynl86RhP81fhPGA7BO33s9xoHDGMmbEcGm32ruOzYnlKYcgdzbFcJ6aa+BYa1PS
cSA7yiPKW/bj1Jr3aLieU/M94fAS8crIVDR82tLAFDFVCBFNopVePE/5e5cQHhJFd5LKaFsv40Q9
Kh7sEQlAl02r63VSFisngolo+McxhMhO7R4NsJ5p5d4D+4bXmtm4Mcbp1dPNs2l5q4y40gxGGrvG
NsxgB9UpnplXVb7D0VmkMX3yCYxufC8UkuJ6WlNTP3RTdEtUsBtauHH1aFu5D1i2bYOJjW2AUKi1
+8licosSg2+BB/YwhckxktRxpfCsj06iWtl2Dj3oaaSQ8WRzNmNG0+jIk9sFV6GbCTjPVjad5KAk
1lIvE9ZSvfLpaFQY9PfQJC25qILegZiWiar4YBHPRmj5zJMcRXYdrf4QC0zbe0R2PPGgzTZC581U
Dq761PXPY2EdkjELN8pM8wx589qFkZKrqMZ433TAsHWxz7oRiRY5rsSO1tHyfeQoTxlQORVUxoXJ
B3tBhknW0sRAN2tcKQ2P9JZqAkQgtQEfan7EUERlvJig+/O6u3O1e+NQ490VF0hbA37LS3mVWF+T
ZCxab6FdZnPnaN/ei/QEx0Zqs4tvSHwgrtrawA4VbnLvqxiNKA9qzzpfWTTXFN5Z+OxrDRHyHNKe
S7khih0PiXPMnmhLAHJXbo77pH9heowB9U1FE3Yzm4X7LCBTQ2iqOLCW9bp1fSyGV7z1/f2wRFH2
xP1WewW3p3ZZwvD0sd1W2xP+EbzFQlnEaO06gbKhu4/wu+58OleEut15WjvH8tSssUS7pMuYTR5/
pa2+p318DH7k9S57LDzAIh8S2dfaYMu/TC/WrvW7PTlTzXeiTaifMWlSpyVDyduyxLFm0W/FmY4B
wdnR3BAzzRXje+VFXIlq0FThBbx2n3P9kA+L+sDYfb3t7gpzh28xdbEkX9HMCNu9nnQ0DJNlmXwk
2JI8Oeo6Xs/E70VsfDn5lbXEFBml3hDVITbuj9Ul3sNXbdsHZ1/s5QeGXVQjsflFBnOkUjvSYWQv
Wxc6jWIeqJ9sxDso3V2ywyH7RhTHKxFtcKOtV+2tqpbhE8uEdtd8KA44e+50KoJCg35KD7Vpvrzh
vbQ+m+DqjG+adxXixZtOBZdAWZStdW8n8cTIlzWN12ara8hdwOM80KbxoJkDQwk+iy+yC6NZExzg
DjTRZpTPA9DcwLdm0gvxqF9xOhoU2ZBM0geMdjCHKZ3B5GmnLV0EdVi3/TGRSELLdb3k6i61orUg
EPQeCwq5DtalrArUgXniezUThb6WXmj/48WBZBPdq6UfiNmdhC4jr8AmPDSr4FFBLAk6fG0+5NzJ
kpkaZn67R+vBOEzpuv4wsKeY9/pF+GR9OSviVptQIED8sLA38bJbD0d6PLHvOX8Iza5RujP5FKrH
AhX7hOEOle0UVzmcT5lG4N1B14J+BpeobXetOe/zn4441vPZjIM1TBc2kS3WdGl1V9A44PGk4biq
znZ5F6P7Q/3brfmRB+hb6D8/AmdDM74fNlhcoaSjcqLiolFsidIPObpasujZkegBIY7arYYHa2tM
l0ZbdvFm5kHezHgHEV1erU21H/aIvIlQBGsdQae10Tms+YX7kPpsP4Xr4IUFMxw0YOm6r90Gl8D3
SE/C5gBvFz3Zc3VtkZe3u+RHpC56krh5sERbNI9KuAQbkP1Uk12NjEa7b9z3xvCTcBWmfvlBEW78
1OK18ZrnL+Wre0X2r973CQ/7ZHQnqHE49YTFptWOcBb0fOUOuAP6qjhkySrhPs2F+Rld2OahTmMc
j76c0sv45j6FwJanRXCqMOqFdpyv+AtThNhoKW7WnWcsjDucNzaMahzZRwi5KTQoK3PEvXABfofE
PcbQl5B2LTAa5l+wD3Z6DcSHjW4Hj8SZcq2sqUwv7JaTclHxOGim/UyUeYeQD/EDKQUOPbl3NvFM
7LELORooi7THttmp6msUbjKxqtkH6X5iUVYvPRfuu++hrxmIvGcC9WXs1pG2MJ+5GZTP+DpzmBBB
pfWFCqQQa/3kvJI4IC9vraX70ZwJwh4g3eDYA1TPLPwBuZZxdvJLhgaYFRnYKwt7uDz6QeLL/KHs
YQ0CaaOA9WVNb9741pZnyz179VpvXyMbbX3+Pjt3L5PDhHxsXHTbgpbNJ217g193w6l/R+bHXVer
bD99TC1joT5tDajT6iJ9Ve7VQ3rJn8V9jMrrM7iwD7X7hsU17ueKhbrQb3Hmdxyo/K2lRxuYt7jh
g/UTBk44FD4ccmr+cUhbYtt716q6V4dV3K2JbQrfumJPnfULF9HZST9kpLr8YekHDh+RTxOEXekZ
m+Rwqx+M1zJc0dPe2s4OhGZA20WC6fWz4a7Nv9S1SUHuod2nVEGp8k84Jjy2FQWrhz5ZcY/Ke3ni
3XjV7SfvYGL/yA7BFi18dKD9uPLwjDyGV2qRyk/naBNf7SfjiNCiydfqnu2qu2+TeyyWsHixMrSl
0AXmT5PWNZ24vRNw/J4Aawf2UiQ7M771d5O1Zh9DhWTCG2fc4SyOxZqvV7t0hfmd2IdYcBPtLcTH
dBvfU3UnT9gy2D9zDWvh3ZB/wu4LdVYk2bvHCg3krWL/6NICX7wnlSMf/7yxW2ne0ij3Lcz1Hp1F
Ir8iSk7bTD0x9Jsg8XhUds3aWKp7Zyt9Bu8xswv6n0hKDGUFCzBsN9am2TDTevReUfWRaXY/K/QI
+qN5EjvxEv4M3lPUfkfljZY+A68L8w1QF3mm5ivPKhBriNKYQCiLIT0gaGIq5Ef/o/f2lr5LH5O9
zvf6xSq8Gc8c7HI4twS3qo/YY1zEb56yr4mdftDVFa/F0iWyXlJVPfA4XzpqzD5tLOZDVvWhxNb4
Fj84G2VVXWxqZ3d8AefkObE8wIJEERLhkSNxVFoM+CwvupdpM67qfDf9wJTzZ/wmjsoF7Sa1bE6L
I6ZFu6Rf19vowrl6jx73TEZq3LyH/Fl9sl+8c5L7/Pv8Fy84i1/0V0pinXpHPDYGcw6FLsRae8HF
NR5sdV13K8cgrXokEdG951w9dLiaI+H0urfO2lvpfVVvErwMUlQdzlWStWctpUXyChxC3XPR45D9
olWL2tqg7R+mTW/6Ql+mFMWKC4kC5hK4uuBapyPQTzf0GO+H+EgLGPaEX0YMatxpBLihPDr2YfK2
pfE2l4276GBFPDWGYkhYPmXfqcu+5WUJ5V2ZU8e38RubdXQOAw1RyAHkKobnt0Xw09WrZhsbY4ic
zbwYaveCwQvWYMkBJxb2eWICM9EQFGAsXz8Z7NmisM+x8qmNkz+5rCQLfxfPXvdwzGi0LcStmJUi
CHVB3yOe61K6p+6KwdavkH/QpIRSBp5vjxFS5WHVzD4DK+FdcN11+mtMlqH7qrdpoWtxCjUfszBy
IgVhMZqbHqJE86QMZ2Zh6Pw0SCI63tGDzlBzx1zRrrD2UXkpbrHKCY5O/CukQqDqi7q/kVukHX5J
K0LsKMDt9mgU64EFoDuBX2Nq1yf7QiIwbXeihtRPW45jFh+98i50zwnqSblPsXVp//gwYR5fq58p
y2dYYauG1Ie0UsrNlJMQVHhpVUv2linEAGjJkWRkmP3N8rL0wUBUTuaoPbXcd+cr7q6VVB0W9X1l
PhgG+9aqeWnuW7nnAJKGC2PX9q28W+ZMSwWXNHPvdB4UaY65VD/ECync2Lx0+h3xTT9eqvoikU5T
tRBvFt6e2sF+6hAM66cK4JmN4+No+OKGxpMeeoW09rWhT2wa61Rhe7aPNaXHyokOboEpZ7bTRAPt
zPioEX0ZNCK0d7ZWGWPJ+2Wwx1PBnkcXigdTwX7GHxGjiepWvpty1fe7qdiXiNVcFIFVjhgqbk6m
rPxOIc95msil2vwp5uNIq4ZkmLGmAYtCf7D8tnqtkT3Y9yl5cb0YX21vNX7y1isjc0zLifGQ5fTG
keWyHbo7WL+owYtFH+e7iFkHsZDe08i9wmCmNUSO1qHUwkoVOw2iAAWzdm7BzD6FsQubjUfzvCTZ
BIUXU5doahsqpfSHYWmKg9n+MbsU+QBgDHcdKJcs3tTaxqsfEG/03ks5beaucXHqgexmKD5tFbXm
bSpoby6VSvFzs9jUrOqWCaFaYtvMyqborEh6BpgcN/XVKTN/oGBq5TodjDJY1lV1NxjxIS17ZoKo
4lZG1i6twqH5Yrwggjw0HdBlp5XVYYww1ImIVKYojY6KK70XS0mQ8DN3lam071qchzyDghEXQTgU
mxhs1DTnGS5DKykddzzo6Nm7QeBTImSbcP7VzkeTEAYkTvyetkm79tSYRilDb0NiuPdBW8fWts1Q
9C4ZaKAsWLsaRUxDVVjktgX/qh7a6VV0YfA6JDqa8xCtJOs+uO+6ONuUjdXvEAa1L0EeVfsMf6IL
xE3cPyrMjOVUxk/5BKF40fXdvVb12QaaB4pO1Zr21oi4JIvt4jTZOEBrhnqfhJTLUiupXsw4DfBd
oQOEjNuhywkWaxgPdq7NZpyCTSC3QC5AONHGO6vOKW30UjGOipXTsm+b0NoEEJ+wiaLC4EXMPgkI
HyQUYT8SgqXAWuMCechqoGeB5gJz5V5h8FDY8CIRS6AY1N2MNR138Xivh5wnU1eFy1TNnMfaUbKX
LNVDrN4TlKKJXcjyyWkE3amIUr7NkE/bR9NPmTrKUUWTtLOZaFmCjlQQ6CYWIWYhkJOh8IQsV3/l
gwuRMikKJKhphW+HrNV63/aquU2sPD8NDmMZtDqSttxqss4c7sbktbGd6TWNKSQnU28cSlPRcGoY
wmqLQptXaowmhZSH/bTU6PXpYYgHrC2yzeQGGolN392kPYPHXNYCJTGikYSqpG01VDACSq2xQ7Ns
UuxpXupR0S9jMchl405kclXkrMBLM/cgMzJDUYyfYc9cZKeG9lHEpDBhpYm9PkSMWyZaG2wqgwpL
GwDoB/M990pbF5k6dtKit4iMYtOt2XWaxpsTDoUypqFVI2FabMvhRaBlaO9C3aj19aSDFSdNqfBy
aaVR4dhV4EDbkQJGtiFuZaeZT5piIXfrSmegRRWH9TJrAhSzdWVv7DSv58K22fx0G+YKlcDsP0qt
UNgKhoyR/k6UZ9lZ7TFltOvZaIGrBgMeWoupK9B36u1UHZW4IknF1JH3sXLc0FviCpqTHps60xaj
aZN0R4GnvGfD6Im3Sh/y9CJr1gqtt7FRD2GZS28XFJb0DkPjoH+NPKnZzzZ1fNyPcC+wFp1HGfHZ
4LETN9aR6E56PVbevq49Gf9wxoHST+45GI2tnQzyKriFgsZt4GaKSjxcVG6HvaypMWSXR7aW4VTt
JtEx8VzOjSh359WO254a/QxkzWjAFMhUvtJ3o5++4Efz5tg1MrEsjlBaKbcCvInLntSo1nkMOrqN
fUYZdJ95+CFsTbMY8OZR5ondPEgn623iwOMgTctu2hhZzYkfhRoqIcaxJDbqJ7eYesJYrUMGwnpL
M9MKRsoH06AT2peQDtX2FZMF0yh+ZCxyDQSqpH/lavj9OL0+eOuOgRObySKtF/bGzFKcmgdnGB9t
ZWiUcaFBCgqzYsnEVcyA9Hqqs3H774P735kBjgGBEoKVDaELTJbzjVjQ5XBI82LOg/rbUCKKRdEW
oGIopkfPvPz7tb7TPeZr0TkFj41XDGy7bwgKfahbz0R0xeyZAJE/4nNs1cVbmlqPk9bly4hBT0S5
0GEbErt/v/Z3QMEf18YdRjfZiw3VmukCfwGzRLjGMGE7Nn5cZaQhbZieFcUUv+GXfB/mn69iAXRC
5YD4529PM2wVDtiMpyn1hG0uDFcTkvYy9MpdHA2/Awj90z1ZM9YC2oOHRuMbEaEyDLUIemgTEo2a
Rzosc/s3j+2fbshWLW92QHBm+OKvj60z8wKCGo8NDxIsVzvS5oy9wRmS31xIm3/YvxJB5keH6hRT
GJDB/O83AEuV6WauI8QklFZXpjMQg1PEUctNaOJNY2FXSPi3wPFI3Kcco4n4nQHdP9yqRQYAQEPT
XJN05NdbTQYFIXDWYozcqbSnJ8YAVqEgEaB+9e9r8R/eAwsIiWnDXTXBzXx7qKqTjCFEz8bvXuZB
gal8rbODpW4QsK1da2dr5W8e7j/cGjY/3BwrAgTr91uLG2RxaqDh0iiAr6cInG+Ib5nT1AuXuqDy
O9bTPyxMgHhgZfEemF+4bzeIgDXupolVw1nFaLkqyWTj7b8/xH++Bq4rOmg63fpOdbcCJmMGRMi+
A+yeYUqqgi7Wq7/5qL6DY1iVHgMD6owRRPX7HZMrmUaLTYMnp8BYYFg51r8iLvfvt/LHW/Rt7XMV
NkSstDyYvN+gHK3aqDhpzT0Yj9ndLHoJIutWo2nQekx2vGw5kYIpgiFCNOUoKVBDRIJmY78JWg4V
YT0keYI+PB0Doq/07t9/vH9YPbyU8AUhr+A6437bZiJEjAjCZe0HjZZvEajhVTdWxa6o0HcqZVf/
5pPVvjNKZjIJBpgOfTITaKT17UyCj0pPsOb9YNdGTUwZIqdxr9GNHWmGM+doN8pd4mhMdtOE+Peb
/fuyMlUiRnumzPK+f3dGmqbIHG2HioBhuQ+mI+/zTP/N/f19TXEJ07Kwi7Dx8Pm+0zV9OUl7ZE0Z
BMuVvAg+uqJ3f3Mj8zv265riXNBtnbPOw6DImg/+vxx4BBpTNVbspzWKGd29Epjt2xz/xQTfFRyW
RvN325pmfL8kEYQBcwamkwXayZt/pL9c0u1tlHsO57vUSEm8yNg6Rv3pTPFWokerLeuHKMW2pqRS
9tg2T8pLKj2mVRnQ/PcP8W9BjYnNBOxPlXgDMOb3J5wyedoMyNBpj48IGV+Bw2KfWKErZ5Rw+s3H
+bfdfL6Yxd4Ar9chlvq2Wi1sHZj4YVgJ2uGlPZDXLlH23trN//6e5i11po16s6vJrw+3sL0utZE7
+GpfpJAuGOx1gvGhspTHNlMJnKjj//sV//4ecmd/vaT+7ZKF4eYAYBiRixGXlV/UxrqMYfC0X7TV
lTCP8sUTENLffHrfrwvU1JxpUqAXCRbZ37+tI7xJ7VE3S2hd5JpVyci2HZw1bMQb1HUIBEoq9ZO3
VqM/38w/KfKX/74e37D13377fx/LnF/fwfS/AO03n+VMfxffv+n/Q3q9Pjtz/7/x9c+fxeckP7P3
vyLs//g7/2XYK5b3H+BKfBKgX7F35JP5P39C7BXH+I9hEhjiHwhsTHMd9rk/Kfaa/h/Ns+dIiqyC
45kTRfwXYq/+B0r5HOVZfH1eyd7/BmL/62ZNDGXrUOznCMo0TQ7q+eT6y4aT6EGRB/OcWDS0wYuS
hkgIsq5rfvPq/bphW5ZDMO+C6Zqv8MeG8utlukqjCokOxjcVD30pQy39aw14QqLtaabfwCp/3bfn
i2FjSSaGwps7Y8z+14thvCCwRwICJSqjRqhpnatc3QwGrYyadmGrpIwST8PrXz72Pxf+XwH2f79F
0NyuqnL2wbbWjfnrf3mSuLNM6OXweo0do9k5ImCWMZNWe42i4ncgt1/jif/eIYvJxcfN1LS/7WR6
3QlhQiME/wkqX1oJaobRif6Hs/PasRtJ1+wTEaAJutvtbXqjzBsilZLoyQjaIJ9+1q7GzKlMCcrp
AzQKjZJQsekifvet7wbswUSfexq+2KD/eG2hifANvDVrfnpLoHxJhvR9sfQwbL8EFb7GQxlZHyPB
6VT8+Pud/NPV+ejDbGjahL/i06bJpFORtIZCspkH9MzrOWzewijI72SY2XrZ0yP5+4Ifz5//3E7f
CS4mE+RoIvx8MAx+GJBuYmhvFN8jPOwD28iwfHWpFVe0ALOU3rFj0SwW0v1i7T/dWh9Qfchp70Ec
9D++Nt1MbQfNrLucKot+1ZA5473UaQxAqO+/SGIu/63/CWgu1xnal/gi5IsXHlz0T2s1lTeozHIY
F6dee+TcpaZVg/Bl0kT1Qb/uggEZrzcWKdvd/9sT/38+Diw8MOQAHMkWSGZ/eQL/+jgsDZ5AGZWD
SytY0iW7Em0Gv3Gtn1aX+P0Xx99v1xlQnXAuT/OSEBAlflxtjqiL2Bm7jeoy+oUZ86Z+MyPGC912
71YMQZlV3H6x6G8PkozXIlayoYyw+OeddJyCLunxcwRVheAgs33BaG3Wntpm+sr+5velXOggFiGp
ExIHfq44eXiKpvAn2E2FFTvHrOzjeqs7NTLh4EbJVwH9n5cTnoXrCBGa+BSe9TJQLo0BZxl2ZfHI
TGdNPbSz7PExlche/suXNDRRw10iF0pALtv3p49x6Cx3Sv1aLKescVa4EssndoPyro2EffTLKrsf
jdx8/Pv7+XnL+bzopy1Hjokp+x4Vc6aCGLRYAW5BsCGEswSnlc7h+u/rfb6lrOd6qF35H6c/L+rH
N9T1BzbtgTd06Oxxk1V9tG2lqU5D0I3/5Qbzz1KkgHCK8KqgdPFxqXpWrV+Sq8FgC/1d0MKDKYOg
vwmSutn8L64KRDREbPJ93EY+LjUIffkYUwZV7SLlHPRq5J/ROM87re1y//fF/vDIEPGQn8Dvp+D7
mX9bpmEijdoEXJkmNPVq4eqttBk+ckch3oxgDL94MS/P5N+75+VGYisEbJzNkyDmU0zd1EWsSsmA
3URJXN10WEOOzJUpuBF/v7I/vByXIgYVEzJyYsNPt5GBUl00uJAuXa9n4mAUoXdTd+70JqYm/sLb
709rYSwCafeS7P2WcEb4s8W691AwyzQ4J1XyBmS0X7s0sb6wd/y8KXP7AvRu4GcJOS+WCx9fjjlO
c11QvmEqTTEjbEFqMbI6fq3wcHuVpZUzIgr784t7+cnGkaaeSbEjJDbBaYcS1z9Q53+dPJUnUFTb
g6D3Ps1ouBzjVdHbvZVssBsniGsmtJuQiTE7QTojs3PKdrrL0ZoiCsFYYfH3Z/uHt5af42Mq4PLd
c+p/vAsqDkwc+RjDgpE04U+HY3SUGxFwx8n+7gR0u/++3h+eL1uo58PG5/x3/0kU/3X5fIOcITXT
ng1UMybwzIhNblRpxOBBlDFr/l8ux6GEzQXCRs4DSlCf9rUe2bHddwOt/6gun1OFYmZs5PjD95Ov
qpefonw2GKoyxEsuBmD46Aafl4rarPbohS49q8oPWdA3YGpSY8j7585K4uiUF72e5sWo5ayZoS2+
bIh8ure//YJPQY07BK1F2eIycduTNrV+oXrGyxIQTp1jfvEi/76YB7rZEyY4Bq788+cD42QqRE1S
A1fL9NbdKKlb+nIc3xu/n37+/TF+3Oo4fAW1VNsnYLMwgcV18ONbKrtyVKNtM1BD/7a98scIzo0a
sib/YhP/+BAvC1mXLcEklXFxevu8iUO9kG7SIfyB6ftoeNW3JBavrV8lwBtcZis7aDJV4N/8/fI+
bkX/d1XMEtiRCNu9y73+10eBekJNTWGgPkllVeMN/U/PebpIF+Hn69ua3SkFGmMAUfj7ypcb9z9n
yH9Wxv8FhjqNi0uv5OPKbeKouHASY1np0jy3tt3unRj8kzFCqWmtdtzWheFdCw9dSTq79Rcv0Z8u
nFIb2w8lTTYv5+Py8VjUopgLg7n+6YJawqn1xW08J+aADtN26ee67pbCnMT936/794VJiG02fXYb
GoiXksq/73hR5uk4jX68AtvYxuRZGvlpDd0ge9R6GiHiBq3BGHKNu+vD35f+uONebvlladw5LkZr
+Npdftq/HvY0F3UAIC5eKafQt+5kMihfm61mvKGb0qu4ccwv9tzfvx6bTAcvd2qZl1rEpxXzARV7
gBhmJWFvRYzzWujHB2cEsvXfXhpHv0MsgmMfh8nnKv+kR1mbMGJWgRguuhnJzMNKSqeDKdRKZpPy
SM1f9Gd/f5K0FmksEOURwv4WMARRKXINRYeXZ3Lu+qR94tOdVrZJuaOJQSWljPR8sebvuwSi40tW
wBF22Y0+bfWBiFozr1CkpvwwsBoXCq6c041bMB01CLfejWaSACJwh/mLD/bPSxOvsBFS1/E+RS0R
+6TfWyxtMelwSzSvF347M03CHMYG7Ne86FoGsUTiubu/P9yPG/7lvb3gAXh7LMwJ8RT79BbNTTMJ
PK+KlZkOzM0Y5CA1zxvbR4aX/hdLXRzpnctlcoR//EQqbluc49KxCpHB1qtR+LHeFE1Wi808uoys
/X25T43q/1wa/2RDoMPPDvzpeU5zWqZpkZYQsbR3ajxlHf9xsS69Dn5Xos37ICP87Wc7RfglvXfd
I73wEF598XT/dI85eKjOXozO+D0fL7zIMptdAemr5bd0xCtM6x9kBnUOFkf7RXL0T+zzce+nloVn
gMkGTAntc19MMu4DBSYDf6lU7uw5EZtkywBbJZfAhBwoZV01vJgKHfoShI8Hnq2SYRLuEjtu0DdL
qxyv47ks8yXEhAANWGAlw76MpfNqD8U8/5hHCaDPGjIbzno0JlhX9h4A75jWZsXsOdZ7R1UBBmH0
OHAe/v5U/3AvBc4IlD9Ndtvf0qNsmLq0ERJRURjOziqw+sJCzVwGr3HkVF/EDb8t5pJeeiRHdDr4
Nj53jKw29B3pMPAS6ipfdp3OTyF8GlTHVf74X14XS+FJyugGHTm+yU9HtmlP+QyziaVqf2Qc3UfO
Lmt9mXcFffry98Uub/6Hd4SNjoz2Yr9Ks/y3c5LaowoxKoe83hXlne+VyZup4LT9fZXfjkRWoVJN
UkQ7PiAM+vjal1aHzaw/AblCdYvTuKPJyFx3zP2jnTSttTfbsixu/76ozdf929Uxama6JvkYEdBv
V9fZBp5crT3A55NTem6ziAKBlFNkgiu1nKecf0ybqPL6cBNWUTXtZmtMvgkws/oqJzfqU894cRq7
csAWD6YD+sMp3pquHaeFWWgTRVGL2/yhacXg792wxACS0QDXuYaHhUAWoHTS77vELcebfvKCaqXN
0UHKW5VtsW8cUaVbqEJ1xoxpa4r7vs+Vu4kgO4HCaWMorAw6TGOxHBnESQ4MplXiIHv6r4exSQrn
ME1MjW57JvMUs/KaTtvYSqCDliq697KNW2g3ALaFFK3YGCYTo/CjLdksBoI1a1OXMQwuILvxuAxc
Aoel7Q0a9wGvRgfJ1+dqWNRM+WxTAz/gY1nFJdpcJvDxrR+w2DCHKPs5yLlMgWqOyEqd2EyMB0aN
AQKMNrS7A/fBaDadTMVjnsbjuMo7JiHPM1cRXjEO5Ya7NkiBPkj7Qt4B5WxKtBkJg9226bf2Igkb
N7sLx5YJ6sBNTTqbRqsvn4au3fJ6RIObrnTtmcHPQtohaiYzojViLZnC7PtnMv0y3CtYlPRkmmCA
yjFlUfdUVGY63uXFkGYpfozoFjYiGHESrIhFBhS+VAiYka0R66J7wJCEUXerUdsKdpJ8MwcfC4W8
4u+Hs2mNKGUt5zFrDKqhs9bwOKsZi+/FWHpmsqjCbIi2wjcu/3/0mRIf82oIeS8xNlkz6G6W7L28
JjsBx48Bb4aLi1PdGGXD4Gc9oHIafTPeB7YXO6s582v9KiZGuIFc5ENuX5uVZ/pHUsEmv45rz+sP
Yhyi6zqdEUe1jaUwibUzRPjBJNC4jB0IjnXMMOT3tkFhEuuhFMsxaZyXcSqQ7YVJHJM0uLn5oy2E
eBSRAdyjBmn904n05bpcWEwriRtks8sw+9CLSGYw/QbD2LeTFZ6qkUYkJhCi+dbGiTHfju0YnGur
lOadsGkC8NeiZlzXDrZdG8Mb8u4qzwrI76Kx+nApwlQ/mGHFlGXQZ755COcIl4oLhr/fBilb8LEG
fCiXteWMP0VWczuhafE8zNap61/I7qUoF3lg8xhHmfflhbIri4OYiOoWbuCVMTP2s4qrJTND2AWt
opG3296ZOgFk1/tYs21UCcf8jq2nuhG5md1WTW2+RnaWXccZQso2jxEzUkl1MQzgJzxWYVP8tCac
BtYmbqJM2c+T2DaxXTqnblZIwn2e43sezljBJyNupEDSkd96VBN8kLm1fdO3xbwO83+mg+pZnOuK
Z7VgwFYy/jtm6L2SERbqUndB86uPY98+JUaPQkBIE9loZVoXKZ3nw9nkM7lMFynL2RtFVmenyDbU
/L0biiLZA9Gz4NP6LTeg0pny4AEHiC1NS1f4QbpDz4wz8LgQBSUusQtl8d2sLA4iAeZ3hFo8Uf9i
mrqNLqSWmM90RdiUImS0ci1wXZCw1K1RyccmjUrcCOArJ2vDdIeX0qud3WTY2aEcGnXVGqnxMpd2
YWyMNp7f4wAwE9IxvkRcNZjcRbs5p/B4AA7sRNWAv7GHMlfLwg9jRmWKik5EZaDMYHBNyQePP+to
wYQ2Uu+imX5VuQBxgbDeGK+oFevXJE+DcMtMv2Ec4qDNxpVmTTdfW3UCe4I54ewGdwBl8jMK3x2g
+jgQZa0hNt9nKcwbmnM433BGTOoOQJMrUP/akA9jK3H8g/LcKDx4TieK7aW+2S30NIGUa3ELadeD
lgh/cGmbnjsG9/tto6fKQFOjPSgKQgkUh0M7vU2ySPDSSCXtcku38UPVqPI9MZQNm0cFIcOBTmff
xKbdjvvaNdAy+bHduovRM0ysO4YY7wtsmrDHsRzrBvo6xiZOKq1hr5ORAWpfiuI8VGE8I+Mf4r09
24mpgEdHjHETWaaPOf8qXnWN16IayuGnIj9sMgPWjlK7KJssdF5zOuSrIoVuhurc0T5KZZVMWDSl
nEyJ6A/YwhJbInwws6OT2oZ9wDwLNwIVO4AVa9sf0mdLqtC+BqYx3Le41YIorxyIklXXIpf1JB46
qV9i5SK7B1+1c//LtQlNOcYH50lHwYyiih+DftXuROQemsCtrY3PsBLQZeQm8ZWDg413HQCOA6tO
1xIcdxgiyZ0M32gAKEdO3B7cuI9tfBOsrkYgbHnjVQnrTZ6TjvN5LRnWN5cl+NNqqUaft8Wj4W9d
QYbNAKVXE7NSp5jzCaCuEQSls5h8t65WwyD7t7yZjGvSW5LyLrXKpciH9LHNVXGXisG9ldJobMao
E94FdzOUfcasZxk7qP58rSx5BIbjG1ez3fYTKFy4ixj6pgj0RdtwqDsR9fpFMfYivikNHY4SKlCd
T5s0zsFYi7DPsj3D6jlSbRGF8V5SMoju0mnyADlxbnzzzUGOFIjx21zJGaMItBJRfZVJx7xLUr//
GTu1OeDnkI1ifOKPdIHEoQ+mVyEre/gVkNHF38ysb6pdXrNl7MjkUMnU7QxEKRsEaoYK8idtoRj7
mty/IENGP7XTJVtTFazphSCgM5x59rcmZgQeEqdeuBhhWPDfQZIIeCl9NqEyrTrzuRwdR240ob6/
DKmM1s+hWzvzyTCj0q4PY9pjbb/sZtNuvGVpxpzfptcGmMhAV5ALxx7ift1GyFFq3Q7QfYjuk2vT
C+fwoXRKrNPWxqBhCKVGtdUy1Opx6pvCLZagBTHlQc5YsyctJmf6aSdImQyd56s+xC8MeuhNi6py
Rfd2MyTQUaVmcN4DsRgRByGPrfkw7RSXFNc7ZEXyqD2xrx17T8013ra1CZfD3otxhB0B0Si5QE9c
xY7CsLXAVzZq1qVAqheWG4FfB2LzxNlQ997ZQYVotMpRKNrt2fOGR2POxCJvxXOJC+kyk/pGWVgQ
sYXtvLa6qo34p19gmgB4MllAmb8ba9x1Bn941VEmN0NWg02MxNYdYBIx5nJskczwtXBwm8GVzvwZ
7B8kQ2Q4u8gVZwF12VXqoFVIyGydzVndjn71NE/D0XYBprd1cxcOcberAwWlqXoKNYZaeZKf6WY/
+l10U5FtbqH1vqkhfmiZhVg52n12TVRZk+Ht/Sr76brFHUOK1zIu3/os3ZYlAqpwED/GSiNV7pt1
RzkBag4SVEZxEPlts2n+QfdrK5o03XRWs0p7vGwqr0K3NKLXxhd+7474mxvmd14R1P9FClugwo6m
SmA8+MDKju0IwKOtelzT6p8irQ+XZA2fMOT8bKDogUMoxmlioLdH8cj07wCAiLOx/hU3wZMvwzN9
bP5abPdrvB6jRWfhowlSCDIB1FyX+GzIHqkV8oGQrcN0MXdWVL4Vg94N1EgGbKCaSr8qBmHYWc+G
r/aZvvA/RrwPPIM2ch70REyZ8TDG0/iM0sxmBtdqFjRE01VBlAx7BO3glBviKs7s98Lvrscy9nd5
4kA6wBCkK6JzgVmtivjOdbcTDaSDWoPgAIuQFTFbi8YMx3HAUDlEIo9TUcUJxg02xgcisZBdhxNB
GTPAHlx0o7vw+0BkBF6NgBcG/5t0rZyDndACnajaBcK4yZsAsH4KQz3x+cORM4AGR9dSqL/YVFlM
ctt7K2pPUd1tJTbivQNSYRBXbVWceZ/gg7lb4pGtNDSM+H5ABoowOS1vqxHqQ4tKL4FOa0vvpJV/
KKWxpaGxiHz7uq1QCaOAC0AkxVcoa5bwGn+gOnu1ivkIR/y7aca/GHdY4jB0ruX80BrVLX2f64A9
UE0QhgK1EijqgjK/haH6S8/BadJ5v8ocxhWsjoJdnGSM2eSISe3uWNTJruGUim2xUShW3bo5jUG9
DpTxHfgqfGUG1jF8PVjKWow1n0fAJgo2DAQ/0xCrvMSPz4SpAXd1NhOAM7296kHjstGiNLMA4tll
9K0xEUvqZtvZ+brzazCE0XUeGSDvbXR0TlY9K0vdFQPmbFFTIj3Xxwi3q9Ty17T4zoHf7RCRnkvX
uzc7cdUYzXEE/9PkzkuRhWfKkruha7ZNle/G0To6ZbtzQRwtqc1eI28/uL6xC2a8dMSwqqFzDa2+
CrPiOCnJJLpRMa5W7qsRwwkTowgfnFwd+ymumgkjQcHeDsdr5bcbP0qPjCgua6QCuraB4M5wjrSC
kUDqbTfjfWVXT2gOrv0aMTlghCSbVroQL8bUHgk6U+Dy0ZtTO2zdeOXU9UGYxWmE/xObwabv7N0c
4ZQFznFlDxWqUCZmFSZBIblNPIEKgNwQ9PWx94DxNw1xCX3lin06BiA5/Swa78YeENu789gRqLnf
iVxvCFUT4HsenhCgdzr4so0V7gMXYbTtxHdBQvMQniYig+G2Tfj88WrA6kLHSbFOaWyvWxcp+lAW
pwy67ZIk7GTW02udxwcLKzpMQIzj2MWbbioscgH4bx62KuuyTe+GjpYD3Rh8ByDUM/q4cEfH3zSx
3BQWnI/UtNFp+i1g7WpvCHawakC+qZ3G4Txpz2YFuCGKEEtXwnzsSpAgYQpLCUWe2NSumdpLxUl0
KqUHXccone5ZGgX2BmSdYY6DG7kD2144qu8ID8HsR/p+Euohnv35MTdzbFn6fD1U6UsRp3e6mEs4
LJBAKpK6q2b2YOmQmz9Uc4+xcF3VzzL0p5PVu9t+4BkVRlcCZOvRsQQ7TCOV+6KquXUhr1hG8C3O
YRNf4w8kyjtM4afxgDjU0tzZVg1PDORFEMKssNEFuhBt63e39jDapQ2fZe9VbzT5yugtOKdjmUbh
SxDU3QltN9ABIwgjZ4c4OX6JrcGH0BDLDrVT10LHSExmv8hLetd7yyKZ2zcJyHx5Ggw7yq9Kkank
xtL2nK1it0e3OaYXdy2RVcEldYnUiwe441zzyspd50QzXBW7qvDR6rhRVyHZfrmms0w8iPLZdVep
uBB6JotqFoz2Ge8ZUWLltAgcUOhbqsL1o2UVbrWy1CW9EU6gpnXW19r47gddG7OBghZfm1EDybgY
06m6aaLpkqCVxfxYzSWbTR4yOoE5ECz9vVMb4gCrUWcvzGGW9bOrY8PcosDyXgPwDDtu34B3Rz8E
L3Ia2HPLJso2c8eGAK0TMkFo0LkuE3wGSqrffMKoRvETBfh71fDQ8o1TlvpoI/juV0kwB3JpJWiJ
rRRxf1iY33JzsL5VTluQlavgIaBkCenG8t+GUNvX/AfanYTM/ZZ1XXzlR9l8T3hJRpAy9LXKEhDC
yjLrJz2ocof5jLPL8ATdJyiAT2ldtm+9haR1JcfhAi8LqwtN1HbyN7seYC1WM9E9PIakSVaiMi6m
nBGJMD+e0Kx/sf0mWMyZ3SwK3tpwJRG9Q9WQQiWbbiitb4nlVSfVl3LblIm57JXjbePULR4UEf1r
KyB2c5uKIt3P2kddYVqGPMYOTlYDJlBLfxySl7wk45kbGILodwtn41ki/UX+3C/j1GtuJwYib6PJ
90kuhlDt62rI55VXWxYN0BQSVN+gM04qx3lqhfqGIVaJAqJN8u9DgGrWUlAZIm+wT4TO6WMaM993
LoZgitZWI9zF1Bj/3DIfC562vNC3MynAzorunKF1phknrWQjyihRS9AdSXbWeVQ0O6strH3OoXEe
xzq5j6LCuMNESv+SvY33K+MA5trmY0bh6Qa4TqUgLrzufUKF2VR4Z1CyaXK/hq+gr4rRWitCV3TG
Oz82bpi3fMpL7B3LgQKNSO4Q7S6drmXjCipY1dbBiqo1c4rPrRe+I/u19zNg4J4oSCfJKc2tK7uP
97MDQa6ZXcAa3rvo5ke6rffo5udllA4owgMHhfnEWRA/mwk1lpE39z43YCqmxjaGxGV1cl2lDEuI
VB576kQUOneKKdQNhwpEzgougksf2kVp7fnlUyQ9voKgvKmVC/+jgmIjG6wJCwdVSAWi1Z+sDJyL
I6+MKGaP9SrrSHUZRI15I2S4xslnl/fdL6OFt2jUO6/Jn73eJ3XLmqPbuKsC47vlkIX63m9rY9np
OKCgAkWlcFyAOnH7C0XlOhnKH0AQjnnWPMOev8GXARZx1eMNlEAfaKZ6M6jmCeL7TqmmAOEbLR1f
PTke9a1Zn+x52pRMVBxVJn/MZV6s6jK9Lny/A9+piXp45UAayFsoKWtVVQc0j7/wcQGggimBgfTa
TjTkvTx/zATa79GzFHyOuji7M47AMulAqjGWuihwYYxzpr8houAeiE8vY6FHvgd729iS3x7Ar3Nx
BcCWkGzL9u+t8V1TOM+G/OCVGeVVJ1zkJcyS1hzD3ewLDG79ApewXupFUtTnVOPMAFBULb2YELZL
vI3jqDsVi2MchmcA+Se/xDqSIq3ZT49Trm8Hs76vU/nIECJ2k/WPS0mojXJa8NGwsTPQLh3Cl8JM
DoUnwGirJzeMHgJ4sZev5WzWwXXlt1eMBZxSSTqcY36WGlBv1WBnQE07SGyEjIMXRuu8F1x+kUHt
oqMDfBLanuryXRaAncfdZVFG/h2ayE3rzW8FJlm6bralFmfZZCfHrjaWC6iwJQ0PJDwVIwwXaRHa
lKDBUMWDfHXarAdDNd0mOgdrU4itNWJtS7RFi88l9DOr11jxlsaGdWcL/bOO6pVV2TeNWT5wrj03
ZBIwBhhDjuyn0g+3VYgdhQOIOWjd8+DBOPDgpCWYlAbBczS6TNZHsP1a79BUUED8gG5h3eDTGS6L
wMkgo01PlBjKhUoHjLUquzsU2GPTsH8OGmyizWSe902IIyqb+wz9Gl8ydOo4jzSJS5Za+zGU4iBA
Za1CPm6P+Mob8ets5XZorZ0ya6xi9W1Uc4ndxLh9lOfTaihIkhVpThZTRqHz55671ng0XBpJ1LSx
ZUkjxj/JiQt+aJHvi0S92DBsltov70TBEZ3OxmPaRBCdUwdPXGJyKgeg338I/YohC0mAv0Skukw6
c+GL8aEogm803Fe56e3wk1mY0NdnUjAjsc+C/sPcvlPSXUTJm01yFIlqP8tyy0Z3yxjNMQa2ipgC
H7IQ5z5nOTQBRL0ZmgPB9AxV1qXATrAag43iRVzYkEDbpsY2Lt2ovDyXLXynaQLy7aQ7PU7L2ZSb
wHnsYN9gtLMURIJBrR61M0+wX8HyxDnc/zDxoMmO7jXVS3kVev7PLiBRC0W6c8d6nXtiixLlVrnl
Ogr7I9H000TsXMm3ymxXSCtIUnIqhMbGk++K6jad3lvTMDeeopQFPNnJC5gWxbgy9MC48v08jtdF
eYu2eNlrf9HjXn75xuQ07nxX/yry+ziFIRVdOzi3AExdpqH5FJn5si2mEw45Z/ZxTKlwDMpI47Kd
YZ7hZ0kKsCL2VmnyUNmUubE4thU2jRUM16q7Gdtv/ngTjM9KTycnBMqY3zZl+zCOwSaJuqNfUZFK
cnqMUjwYKS7V6R3bKfOWHN3wVt1xPGJDc4iHfh3k0U6RelnYnqLoVgsHgt1c6Y2pQSMNkAKr/F4E
OeUlQFB55JL18ugstW/6+yITG3L0RQukKkrNVUW5yfazO0a81tT3DrauV6ZdX7t1cVXU1cEwjW/S
mw9W21HmATwEzlliUKX2YxHvSre7dsx3Qx3tftzEeluE+hSm1MFbQJ841dTefQ7M2sLKJsHMa8aS
C3+GvRdM61m/yRkvQsNjOEQQpU27waI4kvR3WP7gnGjCX/euGDjYEDke4yg+qwKjqUjtUoDupDAg
T4DIgJfPBpJkw73KXLCSYNMifOIUOG7ZRKvBCjjXxwODptusJdxWvC7JWC8rRxknD2cav8aJzUwq
rKBP5dRgWLrmNOLlsYx54+ruGgIDvdb8tm+N7VjijuDYEgJzj6voRFXrdmhygKYCI4AZ/NFQnTww
JiIqe2dbGnGIy2WaO5Rubfp2vZ+a2xIvJ+S5Kl/5Str7srBu8kh8c9ILda/LHBupBwes4nG3cP4S
6msvpRuUhz63H81iwmRAOSUA4DzGNkuXmzor8Y+jKg35f0ZmsbXqFPeYFpXSIYd7MXOiy/HGN/Eo
wua6Dtuj2Y3RsU+08laNTrNXa7ZNsaLVg5HVmFi4P06dIw+pOQ23Hi/TpmDoEAA4Fapu0UgXJGic
QXF2rKCaKG1itbkughZPGgdztjLAyDGF7uP22fcBL537lqn3XWCMzqWBksyrdpTzngjAWWEpaewv
SoatqAh6iwwXk7pS13PRPoZdFFx3YC5uuyYwMEXX5V0892ydPAiChTSdzrih5bu5c8I1fanmHPvk
9MyhUy+VAa8bRljPKIZ2hDGWc4UFlYoOHQpq49q2ME5bpxP10idztjlvJH0piKzJRKtup0KvnO7Z
hLWH9jYaBVjBsrzyZ6MoHZrYk8UXoC2SnrvQiaSzTgKzOqQU+WnlR0WxGUgpFkniM5Mt6Ptd5zqb
INfX/CGdF1ds02DIb2bgi9uxibq7pKuhgHoUWmg+k8f/4Ou3znXj+MtSz87L7LaRpEMRTscGDtVx
6Ev9whrli4IVdXa9ibS8rclbgSG5+CqlhIRDp+YdjPhqWPhRjK0klQeg8hHEMi/X/slRSXE98wY8
0BotVrZRz0dXGt2PNpfqPZ1mAMZRFTj3mX9JeROr6+8b9DM7KrxsLVEfu7BiY58Ikn7wTa5dPimY
BulrMUa8nqasdobPSBVkybz6wQgPZfXZDzcqyzBenMfC2Hr0Si6VKVUe6IrIram6cjfSBL0G7zU/
qCTGecuoLpKa4Vfqxi+dtm6CjtPe9khxjVRkqwQYD93FKAaOFUTYu0bJgfphgKUrJmVOlgF4Rgqx
9mwDv9zOenfikR7XxdaFsuT3qOTTK8M+gWmZAxHuTTawCsPTXoPtatr+nfn7ZtcTSS2HWOmDjPpi
k3aJsU1MHS7dxN8X7eCzz7rf+gCIZoBFFpENUwVR67Z88wwjtyK214DGa6H4kqbecxd10ae3kE7G
fhd4bZ6e44xMcWFH0Nl8p7h2tPUSJtM9QCp6GSRvvDrmsbpwSmJBJ3hMu0u8ynfvx7+sMr8O6yHb
4kB4kIPol1hYXFVd+KAT+gZSEw+lFuO6uARRforukyGsca3gO29IYmeqpz6pjmtnKZMpDilSSUZJ
fxIgZ6ow/4j1i1dEYiXNUm0cuwcwB2x8HVXxOWtpw3md9aMhe4ePTuARYNm1TGYaJRFFxkXpMN7C
0tPCt8Gr5AN5ssQpRjv+izCj6ezF3V6W7aORXKxIwOA9Ezc2dLBowRNunSTJMhg3Qk03Iq3yQv2q
HeMlQAK2nrPwp4iNU5GTsgQzVFwXvy3sBjjbFZMci7QM36pMRrAl1f+h7sx6G8e2LP1XGvXOC/Jw
Brr6gaKo2ZItD7JfCNthc55n/vr6GLdQnenbqEA9NpBApDMiUhJFnrPP3mutT1tz2JQOmvBDjodE
FYdIGyCqnLqeXF9JmSlOdGZ4cVt+21F2nE1KY72Pybw3xcfYh/QPze7VtxZGHEs6B4ThEeYTYLIE
5LBaFTu6IASlzVLkybXwWpPmflAFJ4ncKSLq3mSU/U7ax58UM6YM8gus3sayUmqgmiE9aethOmqH
SUgGkTdoD7TsSlfppPQCKAgSQEeLxs3cJ+dOqUnIl2GG5oS807SeEqel46DWw0dcwvwu1QDbYOUv
7L8OBRMR6DlIpsRoQr7aCdyuHvgvCiqSZ+CEhL1PBWdSrXrr6FCc8yaxb+k4AOtV5XIVk7JFtm2W
krLOfH4dVsTyxSSTUeRZxUgzurZvmESMjR0FC11uLJmvSiP9KbnK/R3DuMQTfSXBP53iZtVNfXtV
wdOsURN0RJgPJLgPrb5Fy8NG3hNgwVivfra0zLgXWkgCHmvtiumh/a5bk7LBtgM+NjO0+KkTw8iL
4e0dQcX0Poi8KCw55Rg9x7ZMKAXfiGmzHBey3T2VWmLtCVkZXiJN0qcV9YCx5W5ARK/hFiERV6Zm
pTwIKAaqSi8PMACzY0x//i0UswGYNZwkqLSlSkPSLtHUFDR4R6L+WkV+qyTsqi4DH0F4rorooS1l
u+emDfJDqs8Vvf041FdWIcXvqi0pO1MrgzXtroXk0pPqmbGpcpS0sIVpfsD1rcN53eupvpXEaG7n
RMt+0Y4DXZdrabCaYW/e1bT33Q7Q7+SUvRl5tc7gcaH/FIhKoijcEV0I83jB2Ixam9+xks+XZG5R
DgXlqLDU15nsdTiZ900m10fGZMkGrDmSsxS+kYgyk3x60Uon3w7Tr7g0/QPgNJ/xRBYeZWbsZ6lr
xHtkDjT4Mm0zUahsStQHKEVs7uqYO3q5P1N1g9W1WkGVIqKjKywvUbXoOJRkScay3x+zarBPJbf0
+zQP5i3XZ05o/sCnl9NGPce5Xv1qWG6oXg35VzAX4DsbURPCLhAcO1ZPyCYKM4F7HhVpR5ot4/Sh
IRNUZN8WEVq/RiX3DyNnVTYQik8On7+jKcUqymYOIOWkPDRgeLbZyEStYEx6yhgPvS6bVbIqFYth
vSLFZunOqIBq2qpad/B7a9yZyGChkwojtkbFi9XCYk4F/PxYUbgagHiNcpdZXduuYKe3kzuVvo9J
25SmnZVZZbsKm7C+VmpN8xQKG5SgAf3dnWhUbkdiIDOgLH16FElsnUc8i2+2n9MWakebBD6mcG9N
3suM0kbVepzUsvkVEJnH/Nbu8t9ecPsra2vavknDI+mVPIwcOvu4u8qa2rz6uSlFMCjj8NRjdSC9
PLdpoCRlGRyosqBHIjfQzy0Fr7Yxs4bIztAaSMfzy0r7AJTUXMgHHRpHKpjRryO5BhppFhgPvULE
Df1gMt/AdeTL/GFxm+SbfC5YzjWyscAm9Gls0GjWaSYCo/YPhjHwV9V2nNIPVQLlQcpgaetf+qg1
9muM5ONJLZqEEHddLUpPStEdP8xWCOfHnnSQOHJSdMQKEv1ZHeKUB3fF6xScHYsmCs+aNkzNdyn3
jK/JYoo4KdmKMW5DcwT0UuKs0VbyiEnq0GoqKiDHtsqKutLKWBE8uUO8tW2l1DKOWsJU22WgPCbX
NJHrek2pCIpFEfoc/yrilu2D6WUJbgSYka7v+tYi/DGhF/s5SUVJLWBnmeYG1dyHW1HKyq4fwKQ5
ActadMPV0IAurUyTGbgpp8EDYJtY29dhoM7bqenr1ENAKnV79Hua7IYN2vitalhVshq7if7IXNWU
jn1jgwQXVRiqxJSid2GXD1u13cKcANbeRxExZFKZBR0DcRtWEAjNDNJJEyGe4JBH84gseYPIZfAq
hpauikEYX0kwDv4utiioIH0VEjcMncZrKmuRfEojn66maiSwDeZORtzIFC5fYTfkLSS5wWoJMTcr
4bA0tnHmjYXKH6TX/ypRJhVJWQLeSAUifmRxTPzFTxMJkMJs4p1rJYq1HZJgeA+J1vyD+0EsVqS/
KqFtGTWGjA+WiCfC+X6GQLT00tWipjNCg2qDEO6MEXAR9RE8oWc5LhBA5HWCRS1F6cA5bwPUe8eG
f21i8uiDjuJBntDwmXlx6EeyozWleA5H7Yay8qBPBciJQMXlXVZ/yhT8qXLmphaaiTEZV5uNu+zn
BTJQ18hz3bmjn0n0j0Vlvc4Ka+0mrstJ+oOW++fXwatpOtYfTeUflPA/LAyd1EKBb9qBOpGmnMkA
9K1CEvX534u3/x+faflIeFEMuj64GP7+pZu6rhAqyNwqDxVBevoQe5pWENEJz/UP99dPcfrygfB1
Y5/SMWRwEf/+UmGvzFncop0j8QPOaq13h4xpaCDr/m40iz85Vv/FjLK8HlGBAkPBYrf+6YkLcd7l
CuY0Di+G6VoyvXKyQjche2FbCtz/eUybMrqgkTmGhfHYIAV0//ur+yOuicCY3+9BNXgnGl7sn0Yu
PdCaPkxL7OQanaKwhAablLrc0PoWOGIygCtG0hQ3dhjWS8mo3SSM+j+9i8XJ8LdHTjGWbApFVzQM
Kvhq/37lmRejkeAkjUkvHZEN9U12mYQ63cJBzQ4VkWXfMoHR383gTxeR6zGCVHrTGXa+Rvn6wyVZ
7tsfb4aYEtzimEkw+v5MsJIYC5tkmA5uifWVXk4IKC23e1QsclqyxSuUIkbof6h6VBwVVdsXZvnB
fkvZmv8x0u6H6W2xnmFqWbIYMSvhnLT/fmVms00Ygmijm9pafUy6KT6UY4tvJ/Jzmk4W5Q4XZf3f
X4Kfdon/fFXMojL3Jg/38uj/ZaUtCoOmvKovuvvMC+Xeq7ThLi/iB0NL3uNqejbn5Lu1FbcBVUfG
DK0prVlZGht1OBEF4tu/8iFzSxWUlB5f1Cz4sLAFOaiHz6bMCVWM+bs0jHu5FX8weywX5C/f3u+3
ruJ2wm6pCO7pH5Eh2hIaTbzFCLqCE69m++Y6D1XASiYUMEwZlsHgHfocJJ4ml/6wd/xYQQjV4GVx
0djmsgBjOP37dQvsMu8qAVFDhK3yWgB95Mjpz+EeFILlWr4W/CHa4F8+LYk6BCNxjwjDIHfqx6e1
6GjlJQlyQFR7ZTWjM+AIV+pru5iidWxHb7mubmTVfhV694eF+efyxYfltQXZLPKSHyZ+//5fbpKO
GGqjRLXC7BPdJl6Hir6bxBgAlZ5EjdJbmhubnUnHuPE/R1T0j/UMNZIMlfl/lHK51ANL8JZpchFs
2n4/Tb6yn9QxE/2ZlPVEvNcckzaMQiK3pGng5YCa/xRM82Pv0zQZmxc2fC46UQPqz7QBWclzUx6Y
svLEpicf8bhra2b0B7f4j73vX17lx94nmVqDviWwXO7p+dSWnf8+0J9+iMU8/vMK/o/S887lV35t
66+v9vRe/v+Qj7fc7v+VBeW+t+//6ytv8U4vAX///m8PRfaeL3FR//yPu1///m9i+Rv/TMcT9j8o
SQQbINEUMl8nF3f4atrlD/1DcBtpeO+oBBjw85T/ZzaeZvFbRNcRKmdjVyWN/7/C8TT1H4bANWtZ
isW2oZKo93/+N8mDwVdx+ef69M+wwv/7818j3RSsfn//9rmLcavr5Ndi2NR4j78TO//yfIU4m4Tf
y4IgXijJDe4t5EDBuZd9fVdV2TFLlLUdDMnKt0HQ6P5wsCrj5M9JulKnvgL+ghAt0plHWUnljnN4
6LpM2uoiexUoGjB7TXRb9arxal8zUImjUq2C+QWmgfmMKcLe5eML6bEVRf5grWGNa6y761A8U63R
P8p1GfTW5yR0RKvkxqxqke6R51SsQzaov7lZyCOIDRLS8jslPAUVpFAy44s1/e9HATp0znQO3T7K
70HTz4gRHzKz0k7gCtxZwKAZiQmRMlLt+2zo163Rr3u+m0NmM9GDGDwlaraqayiMOGPgzeHp8wEn
OnkvrlP4G4ViajDRGzSUSILGxvDMuh2RH8oPWLk3ccigiRnOvMLjY7qVf7VH5SVtogFVITKeYLTs
tZqwsqKQIl7dBBPSQTYwZo6kttyxycQ65+dl6U0AgEAI/eCg194TD7TNK0xwIWM5JY92XTHMazQN
gTsq2lplsNGHBvzwtANC4UW5DdCqSY4KZgqsNorsSf5eL3vF7RrrpZSNwOO8CXnLtuBHQQUK/eko
W0m0H/ah0LrjVKQXBbHgup+gGhn53RjWH4xGgPvqJoC3BkchB8pVO5mI8qb+tRXfekGyeah290nR
H/xIm7aRfhCLRLXmDMR8HFHjjIQWv+bsNdXHmLSgyFDCrm37K1nEjzqtnnUBoqxEgmCiWXFVvQPk
BjMrtTLqoVK+VaPdbiNwvvmklat6SXlrhVUc5BF0isEcepCDEH4b0plRUneyAa+MOVCAI3GHjSxk
UDif4hGyvFWXUMSQd0xVk2zRU6A+St4nGqNbwlUdPyNVldoN21f3S3QJSWh0x5gh0g8PCeBRlaNU
KvbJAg8+Z7nvteqoQfhb1OxVjLQjIfDf95vt3FsPQ5aeiKiG4JT2ptu08q2LzNDrI5A+kjBB2Ooy
bXHg4qMAgcLZx6H6cfHiK+6c0smbcGel2kIJ6zNGgCJzVEQlkT9hAilF63ShglmzLNbDlOdkcUH+
DkfwqEqYeHMFX03FkeBVFWLruKWRP4GoMBETYv8K9zEJKeup62+iw5rlI5kiWOdDkQDpxTJdWl9P
3xe8dCKN7dpu0CMgq4L9qxgeAsGb1TXKqjaRsje1+oJJjnXEfErmUOyGon0qubKhlDGEof249tPo
Mg7Vm1/eJGV8JdGZBwpovT+hZ5781ZDm8MeiSneMFKbQfQ52xgVlHqM1Sm+V0BGn0jDrkhLGqJlG
GBruK9ub6lx99lOoK3PerNGgWCt6qSUF23BXZ62MRpWeZyEpYKXem9hoN1kEACMCRt30KW3CIX1q
SvvQIWzrZ8aQSacwt1F9r0jFW9nEfOGYV9uCifC4eLXjQxTv5Bi4aG/pPZKaaTXmgLLlWn0cpBI3
Cg0d6BDajaCC8zwEF7pGxjZGceCV+oL1RNmej8Q5IT9b4ciGTtsDU1N7Y4slzTHVHImIqX8GM6y6
KOeIqgfD/dCjIsgZURDhXNIrBBfi90BE7da2vFHtH5Rk7rdpz8mCJODnSCy8Oc2GFrTMatJkOskt
hGQGBdtBmR6zRB7doYVaGobgmwYlOuixH99PGJc6VMfkwzctqtUO9SIeSWmSMm+wWheTD9r7KGxW
PQhEAZeEg0zUHSv5MyexcZ+BLce+YbtYpiDypDqQ3uxxnnv1QkrWDWfyaexmxVWs8JdRMzk37LBb
+YRgdHZqcNfCxxC5ma59C1VFn5VuK6LuvikVcRdCLK4bdLp0GO21FlXE3Exq4gHEoUufNSzzSlYg
AACz0CClCOB/h1PIiRgZ6HrCxITeIIs2iHjos5ryFRPSC8Ja+diUgXxsJfOefGdla4tR2khV80Hv
yrgjwHNclX13m2fCdQKaXSsfyZhTzcpNbRPaniEzZSWoj333GKRtvEVo5lotGZwIrKpVH/GeWl3F
OzKE017ru2ZrkPy9siS7OSXSxH2Xl5WrK2DvkXGNGhuwXAdPId3yxyqXTAJmS4AotnBG2i9eksBm
w82j7RgUHNuMrUdFyHacsvlRttTipNCx7msmHnSmzDu1ql8SsGqnWR8Hnsv5auphv7UR+7J/vch5
HOxTJXRVcwzvDCtSvTq9V2rAcWk7zVtt4UVHRvyqM6ZgcNRIF8F8QbLUE0JGzQtnDbxJ8IaSvNzH
UWhvCPY2MnXdgCh6Uq0aBtIY3XW67KbyXWWg1dHUx2ICxYg+Cl6UzmrflDRixwrLnYoJfYuST1SV
5WkYqJ60OTvKIF56NXHkVdIBo8zTJN2PxqcfjoyaKFG2UwvdS6rHdjfUxGBjHA4fWp7zLRa4ddN2
066dY92rzSp/kMUy9BHG+GYikOtGXMs0Wd8DE8i5Tlf+JDpm8rTXhw1N1hp0btjdilrHh2HpB4Zr
ypq65K7Pg/glD9eTBR8Sd0V+1DQ1PoXqVGFpfbFTZX63EgiWc3VrMIBG3ezTXJUKt1XV8FLJ4ak0
qvw8ElXlNK2ebn//yKSFK4WDEFuTXJzauipOuB9itydj1SUdQziGD+vb4sh0wKViH4ZhCjbs+q/o
I/ojA+jh+PvftEJdy7rK1yfXir9GgRs6li+0TZ4HWKPMjxFjwTXBMLyS5HSd6FoN2aAe6YWEstca
zDnUuKIt37BTEEbu2anKj1KATqKurHcRhHvavczXZolbwy+GZQgWaSfUwgj69W0VyEvVlb1SV/r3
ldg3TRStmEGc56bF9rnUXVJw12tFsdWzunfkLtO9FgGTUUi4geAg0JfPWb6lWODsqNxSMhus+GBI
cPpsBOO6g6HaL1UdsoWam1jzdwHWJHyMCrdqcW3HnCO68AjFfcpYtZxIRWBWCSGvRLtw4bGtxTbt
BFO/kfd39pccc13rXyvgiBYejEX/gtVWhd+LCNN3tQYUWaIbj10wGpsmpdFG2b/GvG3rb6NUHa2q
WudKfsyYZ+ccotXZZTKKxJpiVjJXCqu5SWlW4u5jFsTClwAhBLQr9fihRwWLsVoIR1ILLjdgqFVu
VS9hLvMwEjQrN4kM6HPe2plovUxFTGdEiaeYj0P+HoJAHKzg1CkjEnjRH/sq2ZPlsKeQO/qBuUK5
5WRlcpd2wxa1+6aqMNewtre9ua0sf1NLty40to1te/kcbsZE8hrcddkSY0zCFYVmezKlFrhYAp8O
ua2bGP2FR7Fn3FiRLjHPSEaL3N50FMNz+GlgWnHINlmsWXWhrKaWDKLIdgbO7hn+uLD6qHDM41pw
S/syTC3NKIxHcFmNRXhGFy8aiCbYo5vaKlLnMv5cLwunlou1MyxJvC0DEht8ZFS4GmMaTreOkvG+
VMVhPXLNoUPKh9KihhRIgJXRoWzNllDiOEGvYZNtIVp1W/TNpz5+Qvhy9DGhC4G/hEpDxuibMZZq
oouBXy4G7UU9VhNULeOeKSA+l4Cfsshyehp7toBCbGCiURat0bxCp/g2ivvM5rzhWzH1mdxtFKM9
t7jINg2wNRk58lQmW8axU35sQgTOIB19VTDX7RwfN3MwXbIGs+QxQMDJMMUJK67kMG01QRR/bXuM
XO8qxDxV3bi+aT8bY/yWxOp9jMV0LbeMWKkVG6ObNykNdTerEurzCiKwbu/5EhWP6ApZowaUPyte
opbDO62rdp341aoyD8ItFxPhGraji243jLiCKhVPIMauOgKOVgIPAyzNgzkBRjGD3sVrRPCFE4Ml
DLtiY+hEGYwiXPdgfOrWEvj8DsC4fMYd6GOXijtgo+TIOO4VDg2S3eKm7Qg3Z7oK4Lfpt34RQsIN
h9VsT+M6saitEMsczVZfS+FL3dlXoc33JgEPjPmnFb55jHfWKXqs4vCsm4wYK2IZXNbXXW8oTzPy
BtyLM9esEdeQg6JNZowT69NDOpcfi+/S9RMLHg+jD0eysvgcCY94E8BU8yijwSTXpDXKe3mY3oYc
9DyG93vsQw9SI6HJCatn/PscU6mO+0VsGESr0JZJFmnwgEiosQILditOv1RWI2Q3h6nDX6LXJ3Oc
b3GxCthPSJ1QwzUNwBuhSdatM4xlRZgddWoSV5n6kaND+lZW8o2xeuPlMLgBT7dtwlOJa0e0VrrW
sHIvr3zOjCUIRAwolajftXjeRl00rasCn22efXPY42bjMcT0KTapr35i3zE2RR78wgW+MZbbzMTZ
hH+F7avl8tgtAvKg9p+CyJ4PtlF+tAx+8f9n32Elvc8Tesa0JBALgeE6VtRsh6LCQFGespgYxVG0
GRXalD+PjaTubXp9iVJuyQ+X7qfEZtgpSSGcaAM7scl7NMjzIetAF1vy93gUWeFFfxk7AvBRIboa
GgmyXRL4aIZp4AjQvZF4M57wFV1tfI4j0RyUkHQ/jOTBCJDntyPCOKSaSZTcZybLTGUWHn04mJq5
4MCRBkBTbYkS8U5jiLjKU2ZTeVVgZdHOzFnQhumZ5MUx3jw/SzWAnuPkZmPPqViv3H7xKhf5OeSh
bOObRaAIw75GcuYQuQQSHuL6nER9sUnBWhq5lq9i7kHlBYE45ZOS6sfToLyH7V0XHaxhwwYz8/t2
eR05kw92sgpCyLzaOQmuRfkwmvvayD2SLBw/+mqq93H6FYz3tnauu8s07pPp1ue7Bax371tHxSaG
gKXQuC48jzF4q+dvgW5YaztHzkw8Oej0OETaqGw5rZQG1K8gwjOWO9HwGht7uT5L7Xs6nXsS5UM6
MkXxiM6IU/C2K3ANo1x+0LM3gk3XOTI26c4Twa2fX5bUIpqb6U2KHmlPcOZnDgTHXEKMXvkPE2t2
otFu4FS+ohcssq9Q952QU2jA85QXj0HykvlXqDJuLcGvxVgdoC6yTmTnWdFz4n/70mcQsFCKl4He
jWl0zpKsxaNCLMSuHjbVvCabKV3gjGj8eNmc611U2M720nBfxmvMR7O2ttu9zlSY0Kb8JTUfTmNw
QCUYaYdcBxQKdDBHSwSzvhyelzIljD392BmOaSIT2JqImnUkHoN/N81rPSC5Au398IASzQniG8Gn
SLh9jnV4uAeP/N5UO6Ekbjr29G3sH0CJR8lznJF+NmiOJ5coGgf8Gup7BqVRQqVlD9+9fIRs49T2
bjQeMONBaaVnhLtd3Xeqx/Y+VpseFbKOMyNomN9H67rcBIqn1/B3dRtG+MUkIpz+y4Y8k256C7r3
uqnYvADJKveWfZdUKOt5ji0SFaxDEJ208d3qjk37KxJA0PVVjAU1Ex6JIUYLudzJcySoqaORGakS
OD4P7ySYcLN+9ASpYDFYDUa7potDWiZNpeVhfg3R1FgKhkOGKYxRouke00tOZURfZIUMV09wcx59
eAbRJaNGKprCKasPc1znxKSpR2s+zOJWctP2xt2EAdg6kLUCetErmw85OxrmWksQ+a5gvfqIoBTe
8qztJmxcIC6wuPFWpUvQ6LsyQYmjgqLYS/pBzr1mYOFyAICSITX2Nz/ZsH4arUuqlnryWW+zTcfZ
YTZvRvKGiB5nSxEgQoECLX1L0yJBu3Tqocy9NDjY2i9F+xVjTOQ862BiYRjbz27ae5G09Ye92f/K
kjtRdjv0sPc4y9y6vjKgW89zipT0zFIxSA/l8G1Y/t4HESV35wZ+fOdWSYSwJ8JmfW9RqPiatNMa
f2VUb726E+1ZMvZqw2YxWISOUADq7zKmeUE0mCQ7YDBRtODr3/VZj9GQLiXZE01x8U2IjF3lBYWy
0fon/kwWnJXxonf7TlovwGHUCV3x3EU7tmwSjlw6NTSIe0/lM9pViV+DO1a+G4JHO3uSzAdeQ7bv
TESx0puJtGXxNCi0EKz8U1RXJd7gqS8o2QFzmsVDoz6prUb6H+53uNdVss2TfluVL7a95yGDE1CY
nolByH9upO9w/LLbgyRcqVk3eA0Ut50ufvgiqQ+59vD7GNi5Rvq9gL2pM6OL3t/X5XG0j4V5tmHK
T9TqX5V5r2gXhADThAJ1ZXcrSMpdeJ8SshH6T3A+82Yv0bc+mMZTMp2TdMvrEbCAM0j3t7UKKIUc
bt/YlzN24ftZ3PnZHRxvOqhDfhCc/9CyrqqMJewoD69GwDa3JdJpyN57ATpZVE6rb0TuDhbqOo+r
zAIYIT3lpQmeccYRa4dF1Jd2VPyTXfN3d/p01+UHXK6m9lALycNPbODzLKP3rrpkxqHk8mnKfZFt
kKq2Jzs85vbJLk9ZeUmqu7Zb8wHl7iFttpYCcG5rTE95duyHixS9tow44s+4qilh7jX1MpX3Lzq9
oYB1WCEjZZWL9zJ47fp7FpopO6fWXR/fsugwTw+V9oI+Vyp2Q+sp5JLNuzh8MoZjwSbW05rKvszg
YbKvrDFZts/ESQkPrX+vle+FjtWIjK9leQ1sijzHjmk7Heb5WkrBNedqN9WvKvCWBdl2w4Ijofxi
dR8KQsag/DJmnFNweHPw3FfisKhIff0OEDrIXAUYNmxxbe8XhzbY0KNYzS1zit0U34nkI1feaXjx
7u36Gqwr/U5LLln2PPWJx5UySs/vzkCOnZEUlwyOOrDgIXjpgrOWXzNlJ5gMGpx/MJ3StkQHyMGP
y5iFgdPT6iD8iV8VMCyvpF5qrA4bzBdwLcvoQY0Y/j/YonEIdo/6p5qiWUINm44vuNWz4GRUn9X4
NDePpNXlybmJOfUkS3NpiUwjBoLlZlC35fQrMaCCfGrBY5S9QPJAtkyRTeidTyhAe6ANj3XQb9xp
9OzxnNE8jMfEUZITm7I6eNw/Lm3eIWhpOB646npyBANURk8KZ/zcfu/ah7lxo3KVhHtzfmD/4soA
gLCyK9/KjMtLKFst3Fv9SfEPebnOos9Boeahb2dPHy2uyIL9mX1zqp6s8T4ZzhbVOB+Jr2Au1lN/
TTMEmNhLtFMWEKu299PdNHxkbDncv8WNvQ8JjzMjKMZ1mZL39aKrXwoGRmk/ZqsSlZ2yYlM122+d
E6vS3rXJ46i2Tpzf5kPdXDv7WTPX5L3xLhrHnza+cuahC7Ktam19eVdM7721TcURbk5CkMP84VNn
Sp+g7k37pBkHXlSC007OTnnUp0+Fgz+0t2aDUD6UzgFRPCyiMXaS/Jr6GzpqVOwiveN+VWn71R7+
DH9CJqfs5f6J5TS1P2acqjpKYh5ukyjATaufBgqTtOM/9N5IDsCAsB8LGdtrkl+pN1T5A8lDWm0w
9+QyyjveLA7wPmvRjj+V6ylwtZnIxWnLj6IMuJWWTJ3jbzIW0Xwmj3qyipmlcDdQWJOsMPWnWtsN
6lWCHmvQkq1TY61MuPtypkshAMHyaMfnxLBW/Dm+L1MU6HUv2Mz5uCvR7+DBsTPL1rtRS4yzrqZ/
5GiexJuZwnkgV+0N7Wpl8rZIKuuyz156GkhtUsp7wjlyxbML+hdN5urZwzBCCj9qdHmUzSCfKoTc
hvQyDe89X0vAaa3csvvF/aVb9OSj7Jmgxo1103jD8JSNroG3Md227a6T10awYghCO22a7gc0miiS
rOhLN0/pIK10Y8NwkLtY9R/TYlsMK863qbyJauoQNkSJ1KPmew4XNxuaU+gOtROyrhVrPSRbZ602
N8J1WIqTfD0xS1z8mabLIyuIR1A2dEZy7EfBrvPHbUf9RhOtI7+I86wbiY0/7/z5ZFl3zBbNZltz
i5N9R5CD2Yd7pi7dZmk4Zw4JQ8omr042jmUaU1W+DsQJr0lqnM30PhgwX22TZJ1VHOSqJyk/dSNG
+deaoOlQ28r9tunXtO2dKL7EBEp6pCTX00HeW6j5dlPKQn8t9Y8sejHqh6K4yPO2D9eFvFatfTHu
eCNGsZnMg6k/zFQKgpb2teRQWOwL0kSt/rGTto1+x/jBaTmDzDSr4vh1SC5xcy2wTahPnMwcSTr0
EpFrroq1i+dAozh+UM33Jjso2TEJPbTouGF2OdaFbhcTrFIuIRK2o3KiH+bzOL5k6VV077r6GZZv
LVNBNO8Y3bc6eWbhpTaOTXNMhSu+1fkaG89ywbRKpn0Tf1cyLnrOWo9GdRmjhzR98ss7qyUNM3Z0
p3JC9WhQ1sRHq32I5nOvfcWRW+G6qPYToc3KVVN+xfE16k7WriajbqM4TAiLle3gDxHuFJ7ao28c
CLEppf1MJuKicl3786YeLvOA2IzECOIOAjRxGADpfI0Eb1B3FYciel8LhrgqR+9npcTu67SRV47P
HN2EfOjzfVnRY4RHo0v8bwltdOTweeSXQX2ZMVtxaCLs/kYuDH/CpdnDeHBnxNh37shCLTieRco+
YBxrv7TxkTzFCIeGfraG3mE44hIjYZe7wb6N2bFZuGTbNL3PNIVH+dNkhYyk57a4qdJM3fpWqRvu
czk/1Pm5im/4a1oyObrkW0WcL1/Gyeu7Pb0KXDOjjdj4HCzd+WAJkRtWYQQync8VYAnmPLVNiece
NqIjQHLfzG+dyTVi9cztJ1W+WMop4pYpcVHFq0Yl5hSjzoa+/nzuNMyI7OtY2Vx/WnWZa5nMJzyj
9ZrxROmuXydmIUqPil04NQcpgZusWtfY1OPupZOeI6V0Rjlxi5DoOf8r4yRQx49c8Gx4FAGP4aGU
XLEiEb26KwdOxuXXCNndSFjElIsQjyI8FdrjQEyLiYR0j5s/2fvjI8JuUoFuPJJNehcyyQuMOzl7
tgk/q6J92l6t4DtjwJPHuiOG14nmcTxcEv2uSxmZkQHRgg8dCa0hm5T6+iEJQydNz0m+Z9weHGjt
TivJ6cRrG/qrNz0iJAtl7iaA/FKspfZQWUcg9mSFcUhh76ix3PtUxHnriPnG+k8He/MByp6Ndo1q
OFluk/9g6Tx2Y7eSMPxEBJjDlrGjOilvCOlKYs6ZTz8fjVkYGHhs3+7mYZ2qPxVXtjNAN6s/IQEW
ZKU6k4w0/CxQjiLiZs48LBVD8eKu8bNQQrSOXDO/RMk6nDvAgkvsMl6PXuIJXkVgqFPl9MQ5aRK7
xfnuAERHH9I/fauNnRIe9K2j7Xa59VJ0FQcR2pO/wuZXL17pR6qKVaZnMTn2wrsNLg7pft6A60Mq
3o0C245Aw7f8MKiSN34rJlrw+E/kEiCZwMun8mSN4Lb6tTJP3KIzouX+uuJ5E18sZS94llNAqYrZ
tTH4JYnDoT/1RU9s/kVgTBAbjloA749f49DAQgPGA3H281sZnrX5odUfGlliA+gR01d6LYaPaFy8
QvjpkoxondQlUggibzs6beJOxjHHpZLL120CKjbzZ06a23udaqjkDRsXLQZXqyFV80PMsYN78vSt
hd+JKQICl5hMSGVUhWDU4T7Su1F+ys3T6H7L0Fga+mVnfm9CTxMCQ8c9dJKqFxlgpftYMI68iMJJ
lA9xGNBC04nW6n41n1fJq6qvVgvE6isltVS/EPppk5U95LskukX0GHVLfobmb1GjnCuh4ffd9fpB
Hm91/5d2f4rxQJUPHFE4JuyqgcuvLo9r/FYlr9L0s/AoOm5gEddw5GXtVyfva5iFmZ9iJ0mv5vqB
rNKmi3DJf7CN4kMw9hYLLvO3mnPAOkZwdHcdHe2/Bhp6ECjMKg+a8L7hYiqrL6uo8uJF8tt19aLl
mbdDCoM+I7VY4a3nFdmYqJ8cPNoKD1L93K8+Lw+hp7JxzXUWIsWPxXgTrH1lf4etXyw703jWktck
P2f6oVKJqjrmCubSm1F8EmsRlkdN35kNM8/OND8WHTx3cFvqpxQCagDTyQ9TYPgmaEDzS3JA5O+F
nYSY9B0V9IZtj9RRmsjwYtiW3Rs7SlbJPZoUJLP2E6XoCrMrcwdIDnNDLb8Y6icu5B0/qYi1tD5o
dByjO624MHeJJLBNZqf0np6/Aa4t2rO0ntr6UAtHLWGpDuTF2Gw9ly77IJK8r9I/sJPZ73K3QxE1
eFN1iMTcKVLed1+HxKetpNJrz0p7RhbtZuQmzHgas70i+M2fmB7aYY9ETG4CI/8ehd9lwnA436OM
gA04ASUlInV8SQXQn+VT41Kpn5QoIDuS9hUoKG0wjbVB2wFBQ9QZ9YHJoZEvoRwY2m+nfIjFo2zP
efpSLcTecD+6OiuBsu8+JLcsvjA/6rwKraPJ7nwCIBRf0mZHWyoQ873cyvA2Fbsufs+XY6T7cfpl
1QS2xGSN+MTpncP8iYQUjMIOamH5fXvvLUhHStWZQbv703Uydx1L9yIs8EWDHO00t96osOQryMkv
yiF0YK7ltAhalhCPAbgc5njSBErMzL2/Gn417MPqZuovlXgkbFN1N+vVfuo+ldRw41z1JcqSYPO9
OIMWMu9jE5+1SNwVxmhHykeZv4geMSHYOtTleZNKCbQ20lbEc4DzxW3NgzidAZygiI4ldSQr3zjY
XRPzRQdmvN2Yv8Trw8o+2USpN0dMcX+vovmRcrUoGybaX9XZm9tdu0XXNUDzQF9Y79TXZlGwSYWO
EIJKrp+58a0ZmV1IN9269g0g4/hAFp4yye45nZ11mudX7MMeCe4uQSdq9DsgApvIxFUUPjJ/CC8q
lhpYbhLTGn70KyGUdo7ZnStQpk9pzfu8PlZ/ddXm3+SQNYOh2xv9CWOrTYekCqCoKlY+w1nIam+h
VWSJ0EeYsFn5qRQAiD2hV4p6anQU/o5Zv+R0YWETOj1RKjlpTKyaoK7Vu8Qz3Y4ZmchPnwA+J0PD
7HS2wXP3Zjdtbob8kzoIePpz7gzgAaiIxud8e7mhFvoZ+prE/oWmyO+la708ItGbvO9G3IUWXUUN
sk8wqLYw+8u+YthSupsUbFPO6rTldWDuF7+F6XUszvkGAug5YrhnCct9zDl14Ipd9qNw4Wjc0gPd
V+Fo82cyK/D80A7pG3Hubitftq+TMYH0doSqg9w/qcscEESXgPZOOnfbhd7T7YZvmnVp1M4zCeau
ikP3Nbbnenjnp9JHcHz1IBNLY5n3vH631B2cmD0OvB1O0ve+Mvz2A1Tc8q7GR0RbJLEl/PGjyFht
69NxUn9W4TG0F1P7Iqc4WX7J+wXc+VF9mYy2e2F9F8KX0bb888waDk9sweG764/qXh8JE+AXtcCv
mbY9fDCTRwAnZl1rBPlS/6T5kU0vEfCtRUyj/LzIN36GJvcsyWkY08cdS08xY38JHIkyJ/G4figQ
MZlXusSGr3a9V/yUCaTdrbOfpE7VnYZ0zyMzkntEHrh8FqN3SIAp2YG29vWBNP++PUbMBmN7VEuf
pGS7YVrdhXs6Rgb2bYkEt0mU7ec0dKoR6QJ5wcrymKPvKISobuBvhSc8ivx+L7EOWJUI7pAPDllm
JItcR8RnTWVnBb2FsOBF1olpJTiLNp0YXSJWgiE9xEG1I3OyDiZkL8Fk3ZTlWbVIk28HUs/vIuBF
nvzIBfDfFGTdCXSvlp+QxYKArMMm7/pQv/LCIfrmECuY3W2zcmObDzzDmaZHNWUG34XCydTerYGw
qeY1fVbra7y8bdVnzF7k6qgGkycS02m851TxOTOxzGacgAZR7PPsg4Y3t9pVQasC8sAwaQSJH3rr
ciDGyxZE7hDjQ58vikEIEm25ZtopPSpqtf1kMKfb6ehAa7cXS/bKep9lYOz3an5Whb9QIb7tVSEH
Rz/oA1LJv6U/S9U/PflUpAXgABjlLc//Qh3K8OmXaB7rCuQAAGdpZ2ZKeoxoBqP6SMpv1iuhovtF
BmrHToIcmOQTqOhb5bFsIr1ZICxxIXs1uQ5lrNpd+QdyRK8vqJdJRHNn461dD6sL44753xNQS1xF
+Dkp6MUnAViImLMBXKecPEIwIUFnRuUy/Bd1v+L80oiXRbnNhUDkWwLS2zFaVjBbV03/ZkUxnOER
gMOZplMLv9kx8KJucYFHge4cy43qXfFRCedleVPzLVTTJnCcdOW/lkzAMfKH8r0t79r8vraXsPdN
ZAiK9MM6C1toCPQ9lxT2tN936jP5e4AUNxGZYAztIwnyUTDagMroEmO3ODGaUoCAk1pduZFdtIv2
fDFpkfdxUE+FM7BqkSwVsp5o6ctzUu0GrNHVOd8EGh3aiYj8hPphDq+RHwekaBRu4k8/1u/sESrf
Uy+BYFOohOG9zF1Wi65TIJbXUfknCo299oqblFe58Kiiw5fJFbZFXLQkJ2dt5VWd7HYAZKvwLQ3v
vXGn420ZRmLC4TbyBETjjkcilnzJfNWZ6pWRVkoLiCOw+/qU6YHiiPDasj24vCCSvm+697B+zsug
uuo0KiKQEwHq+rQBxpnTTt1OCH8T7Rwle4TxnAgJ2elwRPNrF8aVRUCkeT+PD0rtzJUlWReTlzbc
Qc2AtF/T8j6Q+GES26V6ZGuyYljMHzUsfAcZp35AASG9maMTdawir6LyFGpVsq8FkqqJ8bOZV/oz
y2B0skNcyyFnQuhlDHIlU0QZUktoG2Yh5aw9ZrcjqByxubcE8b4gaNXNg04/D90xZmRS/qnt96Y0
E1EtDQO3kQQYOg88yN42KTvRm84SmO2DS6An+N7ISgb8YHV2vfXPBRnUrcLay4zMAgIC0RWmaEuU
tj0QhurJ4sDg81xIn10m+SCN6DB2kvGdq7/hdM8I5FADtfqsDdFX56dB9cLk1FgkNKIJum+AicjO
lL5gtCavQm5e2uJ9i1kZSr9t/ZFhqXgbjJ/B+FeP36LsjvIZlaNTCYfONbmxXX5FUBwXg6hDmU5d
0x1ItdrEGzpHgGOb/FPj12K43d/G9KbiSMgCyU08Wp2VIU/PDrnC9aaJ9kQr3YPBmo9e6WxIW4ae
4satYALvldx2vUQhUfDBQ1gUwr8Mlhd1FgXX6r2Rh6ANPG089SSBWkbvgfWopoMuOkDYCm2EHIH6
OzjJ9oQMNwxJEbg0NQHL0CmsTSCt/VEmYOssB+An36nSOSqe4DsAq0eGBf5Qljii1U4OMgCPSstv
9O/J3SBqkNVAducR10U+LGFXcMxZcjNoLsKRqGEMDAndnpgEVu/LXIXoIKZToVrAudcIsHMNYsNG
oTtWT6GvQIKc5I+GHhFXMQEz+yj/HkhVpLxjbQtIjrI+QAogzp/D/B+JYsT/Ioso70J/BfliG86+
fyxQ3zS3XJPmbSZQHS2pM9iLI0k/ev+aBlTf/qltSDlG1mKrFoCRzxYKyInvJrrzD9Nthd+NQJ7A
RbJeS0JtZJmiIR5Dlem0fjShCq7CNU84CeiD6NdtkCMMSScaksQb2alS90TzKe+58Wt0oIHitWcK
TzS/mFwQ4+IbwNlOPxsCN2ymTl6NlhDbaRcmlw7BNtlkQYWwnv3qTEWcCD5Uy186OPqy8NVUlcve
sZSXKvxTIwX1/Y48imHZWDEKSzGQXIfK2Aziv8nwUACQf6zqDWocxZkCoLUN54l//3/ByK9ogtK9
HuTT478LFbKx3FnCv5pzVs3/lFq1I+lglsfa2kcc4uEvVj8jG6rjwohOrBN/ECGH58K+WMik2uhL
Ml6QQqJZiyLKjb1WuwiXbTqtTsFik5Y5XhY+tfRgWGQA2Uxg48OyKNtsmhmTexKfs/Wi2CPE83uR
/4JjuwJyDXhyaH0BFOKijDfpKtJHgH6hT7RQkUQEmqUxilkiZKo/ptgZomG7UCYwbafzJCQNvA35
eC5Sy66jf4bIfkc2ZZBe6WJQaNA1N2jcfs1oBzNK7C9ZpseZuZvTtEXX0nSNRuEW9ufyH1eHsiaD
q3VTbb+ClAl57wmEGuV4gfpvAxo8diLPMg+bRDNHmDUbcG7+7EYgrTXc+6vU15eEHc0VGZVz9TXV
b6hbbCV+EmhRDK5BzR0IQfcyMtGnXcw1o9egprhsEKe7gsH4CxpJxlQSvQ/yLcGmXv3I2FeG+VPH
k4hNCUTfcPX2ia4tLO8JPOmIKGAD33QFMoDJTiy/ImHXdyiPk5M++33xN0ofC4rjgqx7hGaA1n8d
R6BwiNJqPiNGGOAsWXxX+XraekTBijxR4RdGwA9op9iiI2oAd2Ay+fim/SzNmzwmdlfsJ6denqb6
VVeQqZEXQUgaFqXWCrQYZv88oT7hWTeDD+URSa5afNTmUxKo5Mg9zztzH6oPoXyXk8NKbCgLNGwz
h8LTkEjdZ+oyo1CFBwYY3kl474dbNV82RFgmkW1T2WjRq8x6DyH+NxZfBgTEHNUueWl2Xj3zS1GR
N8Rt+TCMA8ltsva84oWuL/ny2P7TlvBpgjCUyIFmk9XEFD4hvls1hnqGOhJyaNhy/c6UQBA/66dl
5Yg6UpfeVeh1KNKMgP3k4xumVt9LPtK8LRlIPnAB7HskIBoIUT6w/mI3iy4S4VYJPYUShcKg6j/b
EIAO6oh04WTyVnnXAhFseMcCHTxnfgmCJagJTqwXNlEwC9hF6qUYMXZZsEUKMlktpGPNe0Eg2Nx0
kDQjWw3EQ7mfoOOtw/ZVYoOk25RdEF8DqsbPDoZ6FXs28PwMKMSM+JO4F4g5nNnh2/oOedhlbxLP
F6MRAu08ZsA5CkIFJ+9jEFj7gvjV6lKx4aDtnsb5e2GcXoJtPlL4pB6XYXxu3RkZKExUCWcJtbAs
HhBRIR/5t8b534jkZBuE8loAyQVf1q/b1a2NT5/I41QY8mz6ztrXqLp24oXhW81+WBVli+lrvN6Z
9aX4Y24fOZKlDb4YijucpIDbCBsQbu4OFs7yc7T2O8ObYOsOzHBw2ULsZ1ziHSWBu7UZRVSu/wj+
d7fPAsCKfk0CthwuW1/fbKitsHFCQ3SuEPPWSHDV7h7Jtw5KU6Iys6Qkdtv1hNkPBayw+wau1OgI
eBMndQB9bxklS0BUUFkRzZlnEg1qIngNSEiTair6TTV79L2I4fsvtjg4smLzGQPeRAnwOdZe4OJF
87jUNJoFKV3PzUIAdPIRzoeyc1bl3C+XkF6xexfFqyhcSoY/Fu0Z7AhyUTBbl9EZoNJv8rALVzZi
N/seiAc2107boONbwn9sWJO3ugksaYHbCHfTjHpc/pOLRyv64UdD6nVyNfid5+We9QXl8plQfqLv
VigH4I7EPDbNky7uVWinSiW3aXBIi3EUkT5kfYzLY6uPKplMzHaxZVsulp3kWKdXQ3XzJTAqAkbZ
4tW1R6HZN0UgZzs8KzRCTX3PMo4uagveO2kG/nkz9EuiPQwkq1nG2o/kVTE/BsJqDSDJa0QgpAuN
GDkQRFsPhe5szj4zVCru7DcJm4R4sd4lthm7ptes7oCzzEn8UfEt8xRJ30L808uPxGC8uabpp4BR
riCcC4cGMqIQzBc1QwS013zECHgoEZFum59kZg1AGK5m+VUwkKKLpr0kh+UolUcw7o3DwC6xnTK0
WGAeXl7zluwrkJL6yL68dgyMws9gkLP2hymQE59aHPfkHy6xOPYHi7WMiOBSmlBnrO6mFrR24m6J
f7ZIm+1inbXUQ1/uFiv2J/VtgmAyn+P0OZ1P/Xyv9F2hn0CO4JmIp+JErdYeM05yL1dfl28pf39l
IapOgFWS7TKViT099d1uWJ3ZXzw+C3r7zuNp83ua+9naC981UPZ86MdXungUN7YmOVsjnBF9qFI7
rCUHA6aBX2RHNwuHrVFcJtPGxwo+rDS2Eh7BjCWNSB7UjgxAI60L0U4IeKP22GlHdl4oGq4pUqGp
i8ZhKFDTCcAa5mSzQo4ebZZAt9e/EE0UO7Gte8vr1fY6Ew7yiPoxJU98xNQfd+n8290kSaNJJ1sp
OmfVX2pteo5s9mTZX4wFCJGXuTmssCtMY1BM6Kweqw4VOp0NIH2pONMxYDUMEjY3mYhtN4JrYrz0
4GLSkyR8huyN0D+WWmfUGTwjlO2+A2xDRPOa0fHVMYvDcR42BlPkCjqECdMWWenL8V20eac2rCMa
fwwRa9OJ4or1hhd33On7UQsa+hNbDxaWeT3YUuOa5ZOe7BfYV+kjpz+DtlaYPFa6xAGAVbjEssI1
6MfFCdOYIr9kDEPrXRl/UiqMVh+2kU/Pj2SPwvLOIDxI28l7TjsgZp4/Irs4+2wVUDfrvCggyDpr
pfFrzeNbJAUtHeEjmje3mV0l/7oJVq4RfYZLT0+P7AX2oOi2uaJe6X9oSHICikb4bPFD6g5FdbXa
963hqn8ocX3ykRoM2SazX8krv8Hws0sVhtaYJ43sV8YRmPIoRVjWYITg1WO8Q00kdp/d9lCM4DvJ
Au4hFF0eOVdIeHp8bvOhC2NnWx3ShuwzgbSwS3SfQfqthr8IJHBRGtCYTyjBtwt8g6ydbwOWRCTW
8D8ErTu1+nebI+SXP5QMcnwP3TWNd47BkAfLZzk8uuJJRJo6VfcU7VWOhr+jcEJMOUoM3uOELon9
5JUDtd434shkI+6A2Fy5VgbiQ8YPo0d99S0vDku6ZH1T4hQmOxeaoMu4HGnNktpH/iIihGCRB7ol
kO6tzHUvjQytBsq5+Z8JYyQrfWeZP4lIINct7D8X2PYSIf/2nlgmyiBGpMae8n8L2w7RUSfqo3NS
f+E5+qAVi41+QFG8qCYq8Vo62GVXd5Jf5hHNBMzaVk5XEKC+24QhTOxL/5nAeMxOsh42wrsKX2sO
hLCgniJUruG789qgovNmUB84BPIWp/qvqXhUrhjvVeM6o+7R+EzT84B+xHrlhe3KL2afRrkn9TMo
FTYgQ6CAsYRsvJbzs0zpi/sXQgq/CIDn+arqK3ZsJ1L+Bn8Cla0wYD1F9r+GIbWLIaKnzoFBIna1
u+XxpkUWJdA/4un6l2j47JGS6CxE2sTnJEg6+UDWXvgPGn8dr21BkIWXd39l+TOQGU3cN0qeb9Pa
y3S39G9Spzr9V0kN3iu8FW8JknvMob8SJFRNNKxhgq7wOnC8hHdqTsN2jmGXKk9p5Tf9bzodpuqJ
oVI50Stwt/4oOhTojb0UTX0cCaUWHxv7n+xEMoY7DdRwukFgihZx/yGiXL3wphaRoXbIqCQq/7/H
oeId2sQagEz1PtoN+rsWfRUQgxMvsJUAKOD+hUJxhOyTXTquooPYKJ4wHqh5KgnYrF7s28umbZg7
jur0akks9/EYxUeIPG6VddyC+xObN8JnawtaIT9hmAArTRpfSDZDBSAje4fFHc0poI/UHjULmUP4
aUp/a8k8FqDhsFdSXJnXE3qwf70azLt+Ny2Hfj1leK0JjRvjrQEpE1SR712zz4QgoyTpLkZxxv7m
QQ79XNw21oWwXoczPgzwPm+oApr6qcEj2IxfAG4aW1sTti3sppR5U/URU/E2mzXc1xRsRZ7wGXYR
DhQDFkwBlJf7cnGF8lqu+z47sKmkk3/zPuRvsasKOK0vr4l4zFFr6R/bxpmxP9K1JbeWlStxmzFT
Qc8j4WeLEaPqjR9tTk+Nx2267DbUJhxexRiFhrQRJj5ihZhtcTF2JsiECLsgCiduocg4WRWEGtX5
LUOiOz30BW7PZQzoRoanEN0ihN3m9HviUl6RcQmkiYOeMIoRJchOgIV80WMr3xRySwdkU3QfdF1b
74e6fPKE6AQdulV99K5tQZAsGNB4r9ejkZ06keGO5nB5Gusz+hUXWFmE3QVuEvJvEiZwbb0ZozeY
Po4sXSMpen6gHQb4l7EJ5cO7/iezpy7f92YgwjeupHO53HsSrvFylyIBN/A4i3PpKP299VZnqs9m
F3SpN3PEuPowN2nG3+aSEJ4ymc/PtNHBg5cJ+pwYys685vJ3bN44krO8J7MhMKHGVDI+VNsExXgz
PCI7plPCYChCjma3rZ5ycY2IFaa/uN6zE2ojYUZX4CSJ9lmCHO7gZmrlR7C+zPbVsnbMfhX/Srnr
ySvV+q8RiT3wcczEq1W/g0/QB4sugA6BPlDph8CI2ALG0KS8m1jV/uG/DGAXGU8Wj3ttOG26ODb7
KsgbxqQ9d9U/BVmEZJssdJGVzw2yH9JnYqKB3FCP3yn95IognK3ApyewT4wKGwPBjktCGAt59DMZ
1Wy0gS8rGUZsMHgSLRSb4Gtaude0ixJXeIOQ9pibuu4HjpEabGh7nf9iCWQozjVKAS5Z48VCzBUH
KY16fkyT38i6ydJif5FOoVwHwl/XY9idw3/MF8O/SDwS9V8FJn8GYN5KrcNOH2YDMGrC5hZMWiwn
27c0eXSMLJlzt6gFTHuA3P/BfmApzFr9cGCEswkk2IbVDiWpVT931e/y2sosm/EnyEvOguTpiSsR
PI7Wv2NP3LmRXw2HGS+/g2K0Ibqjr+K8VF+lG/uaAqGfuVgz5+ymISAP/1nW4E6QoXBiuDyo2r+m
sKdVZiMXOgWEKgSErSKEqMBYT3+WHVPk7TTM9AXs1aOt0sQrYrVLywljBa+MvHfkVLyYSks8+Hm5
ZgGqTnXfBYRSrkeufawuZ3qGUMIaHzsQPGMz8txeyUEgTOKT7yaO51BBb+FvS68qIiwYtuOvePju
pc//0GnrZdu+SbqIHaKZwyzC4W6Sa+xbjjxZJ3ItqF83nXe6lJ4k4Ty7tBpzfWkQvNIz0SRo+YXY
WdBRlI75M3cRwaHQ76ETgwATnmO3CiuV0kDA5rZJuiZUJ5J2Lj4Ti1Ee3wUABtIZgihc9KS9rwcE
B2PgYP7eMQz4ZnfMXBbDrbgJfqz6K7E+lpRk5lue3CcWlghPG6DE/7La0d5azv4EpVwNQH+qkwLk
tGe6G8zKp6W/9+VHRTb2TkTkEMS/cgL1S835MpXdGKK4Sf8lw5NQvoBxsHR++VqSd402tfmo5peJ
CXhjqjddZzJ9IdWg3CiI0wDzmzdJDZ3oNIQrWyzYiuia1s9/sz+IfCb8JR6RKToUFocPhTpNFdh3
563+CIeCjRyi4mXh5RdumXgT6vOS7WjwdARqT+H4IWif5CdDrS82G2rdJfpJtU+hqB7W9FMNUIS+
4I3txjFPwt/WGRbJj9hful+aXSi1gRmcHTEjQJQwPQbu6VW7oxkmtt3QD2HypMgXcTwmxQfxJqhp
5kCNn2Sdbd2QKmT56skV9oB7IO8J+LhMysdGnnSsRYppuwlsJFWDxqjYY1J2zOzMTog/VNL9R+Rr
aPWRZajnjMuNtZAECXF5IRoaLF4BQNKCEW8T2K3mVyc+M80YGlEcAbnZyKSE2iUnI8IxpIyvS/wj
S5smHH/NW6M+sXhja37m8raJwJAbjeNhiW866uRe+CIaNm9Euy9eWFaKeBkfz7i+CrT3KtGRKlhN
Y5y68a0TDnp6t1gPsmpAo7x50x14EYcAlPBOFfytBNAyWrA2bRPM31WGhevQzUASpyb+E6br3L0p
qPvUS5Ndo5Wbb1ePfsoeoPaULx7cUGEhJxgXp0QQN0AheYojA95J3SmZkNuEftRfVpEO92SY90F/
JPFfkr5OUAkD8i7gS45Iq8GCMeKq/HNwyyzPw2Tp8QrxxaPmZ+w9GHsKxleHQHEoqM4Ny62dbWtR
etOVqyC+qFB7BuL4TXGbdw+d7jyOnzZObhuGrOylQ9GYKbdI2vXmzlj8xuMigSVnYdF+AzWIXcNO
ec2VR7/QRGTfyfiTDajLr7AAaJ0Y22bMb1orwQ7/6cJu7I4Somdw3saRs71VfWxjutjdQ+Px8z7r
mht6wBXaZ5sANw+/aNkWdBY3bIyzfCq43lPhK5u/qidYfqJoPXqvWv+3UUgGGM4K7UWkN8hGgjpt
sTfb4kDYAVuwlE1q4ZF0UqHFaY9l/t7WbwMmSzZ+8mgU6eVaxx9GZXoTGLtMrz38DZqxnXOJdKk4
MJg7t+kp6Ohl+hMQU+un+wSxNppWitO279A3PSv6JXjCh95u0UWjTMZQiLml/4t5r1UakN5ib6A/
x7Tg37hmjAFIW0JosRnl60+LMAEzH+wGi+0iPwnJzWpg7qkFG9g8IQg/9N21zs5d6ZfVgR2gbs8F
MAdgG3rmEQ7v1FwtG0aiTju8DhtBjm5zQ1YUHoiU4edHmdRPhxCwYJNpOPxe3UOUM3dtv0T2vnUu
bLR6bUqU5S8s1OED4XIvAMEP0fy8VJQ8jDob9TOQ8g4uscru1mJAFaJIbtGK0bOp1U6Id+BHWvtp
tjOtxI/EcGt8jzrMr/FP6SGpbaXeg+GlUFGRQIXHEbbGT9xeFhhzjJIG5C1RUMXsGv17Mb4VwAI5
qx2Wm4y8M1r9CuzK5YictnHofZuXbbge4UZm1nBNbJWiqAj8A7rOY4QVbtUTzG5nj/OVZYwaTt+U
1VK+2uwl9mmNGCSSBLNC98eEgBTFlprCNeKYX2YGSiVaSXeE9s1UR9Jbjus333+DHSwuFGZtMZk4
B5TQlrHC1i6ydSXCZBh+KvFlbN9L4VD3u5jkCmBM5H3wozrJDL416LZC/z2XLIh4hj5wJGgeNhkA
RfBSQeKILdg74owWl6Igvi7hVS9/o5Z2JztpwmFosK4gqcFb6Is6w4izwRfRI+KeYOl81I3BwmWR
ugSwzLci/dlmYIMqaJK2IUEMh3znfPiZgY0yyR2nT4HuEsZZUvYItiPFj3PHDDCFg6yHl/8UFus1
oS0laMYEn0aMJCofHfhO+AyVWpIRtTDgi55RsYOOEp2ysTjsIWaICGPnuGOYACfkm62mdshX1N4t
+hNZoiy/jz371WDCycRhtXPbEQH3Xxtgtfs0DAaI40h/pOJpkxTW2QSLWaI0v4TKPV4uUfGpWU66
HjJBoFmmODmQ1chIndhrScKzMUewrgDh0kZyuLo42b//Wh3FSkcKCcu0MIJAhc/bY6mzW7/cQcbY
bgOjfhuUR2L/jnT/uKiRDYEb+c0u3s/qNa9fmvCYWU8oNfnpycPB+JvN4wY0bFLuNRRYd/FuxM+J
+q+Xn1dkeyordr2k3+m5z3ppJjsXIUuB3cXVCQBptxmTfSa0MXdDOSljELM2sF40tyHGq1VOqP3R
yGPf6Q3oMq5bJQlyhqYE4LVDUovlBMKojPpAltikMqJ5pYwfmvp1Wx5tcWtTX9rZYQGNWxGzXM6v
DQogHjT0gwfRRAPDKAjkPwH0ScPd4had2svkIjhhoZkB2edO0Hh4s5ilIAd2UTCOv1P9kjB+mLpT
F8+pgTxcuyFOxvvrpky80Vaf6Kpb0VYrZmWPMZu0CUAskDZEhjTuE7ys8kkkeAZxNPaKNzXP5vKm
E+woJiSy/BbxsaTT8hZXqX6WvkGYx2ktQRRoscUMeMB+I2ylkSu/j9vddr5MRtGkrvamue45a+4g
P8nVDUoEwp9Ga29+oKzYClrY8Ms+JsYmeb3UhHzEGzcT17iJ6/dsvGz1NUT5R5yj8yugp1Dzr1D6
zVJqUozyozvz64HyouI7sU5HgxGK4wsiKHYWKzVU8IjafvTY/WiP0l1p8XPOd6PaK+YNY0KL1SFS
yVq8lzO8HySI8UCCS7oYpT89EJlEJNv70nN14eEm9pikxw3/t7z/frmSzaOISUw67K0Mmu0TPkDY
Z64+YA74gg0XVLl1m7McrL6xXAVfxNHlFcaHnP/BzuvpG3ECEXJ9Ub2Z444QZyFHQTWwZyYCLfRC
ro+6kLyla/x4oUdATlmLL2H4Ey+lP+IhRFypCj+q9ZdULxGRCNz8/K5K6hP8Zi/KIUNzIw3UzOmR
MaFiJl6l161rVNio5NCydNcftGVVywiSONl8b2GyN0FXPj8BXgwIRPqfag1Q52wPom9w6qksNFpI
h2ksrwA4/CdsO+E4FBZ6rvG84LzOShz7RDeVqJZzTNMrm7vQCVFZ4Fpbj+iXrQfbVnRfqDCYmsL1
9WPbffNe2l8xyjUuUbfm9iYBDLDfdC0qfGNaLmuEqQC5s583a3frRA1YfPQhodrNZlIB2ZaoMNHI
z6xP4y0XvjhtMc25Nf/k4C4siKYyMIn/j6Tz2nEcyYLoFxGgN6/y3pVMqV4IqQy99/z6OdkD7AA7
szvd1RKZeU3Eibz6dkfG2uRAprz1PpwlYRsBqlXShyAZfRLtjgZg1eeHkUlAW1vkJjxQcEtTLiNW
j8Kwwsq4W4nFQR28a0s4TO3kXnmCT+QwysAaw6tejUI2z+oQYRx2yKXppsvWOuspdEP8aZY7/Qb0
htpGLCzNcx999mJZwlkrxrcl/ph4N/AtZv2LZ51Xl2GHuWVTY7LVK7nCY19crlrB7uKVvj2LmV79
x2XFQxTMq3CgtFenpAlNI49lcM+sgwpVrT7N4TAuvXWlPqR5sByNvRhkFPHSXXLrst8TIiHyOemO
2lnElehICFu4usgiCcQPwV2fgoJjZuou3PJLldiyaGguIe6UGLdOjYfOxf4jHIsH8c9j5BjdrfDE
lzYD6EeQKvM7lly30j20U5d74KUbb8b2hFXh4tq6MyTLKp+C48wUZZwHHT8O3x/8Q/x9K3Fo+EhL
WWRRbNTaL/8Nzx1eMPaemrWxg21vMKrsmIqpX4N2SqRmlYFJ7sxq2akEe7uEAyLPOTE2nNEXTxWb
o9RHnTiLpuYYr7Uc5TwPR2uTbUblrRc3/UUWr3BWm8EjxezHJyOz0yc/aSrzet5zh5s9QyREa8aM
A4orP6nDoLc6t+iJsmwrToLSgoQ0j5G62MNb7fgkCJvxrK+0lLiBUSzpbyk6OcYp1A9SssvlPyu7
agJnxLrT+4yKn74kPZkkqtTfgqev6OtpPiGUFBsjupLY3YXLIdtRMjOgDmTaUT7HBC16xCvMKIf3
/Vbk+6I4N8a3zS98ILN0REEQK2LoRbJ1VCNcoAKeONNGo8jiduS3EK4phaMlxhK8Tdfu0os/Rv8C
yCdEqFwTV3OONTFchSfrj/AJ2B4WAB6Q9ZBnvLEaDEHcAJWv0barrI+iWcd+rGAnEB4kQodlLD1e
Fc8tq+CgHJa2LK0E78tAkU9k4oo/givBS+gc+gpqeyhXPTv+mmJeprjKpt+2mJJztwUQxMT7wxZs
QGuLoKuIJw0rRG68qYLEBEQSRdjTIi+2QrCXEtMolFwjcfXIasnymAyBQi9yhwpnlJ+u8my0TVae
WNTr+QXHjOU8o9ji95cWQ0jj0foTTZ467D7rhUd36aYt5rNharNgcrsHbkIGx0zkvuhkoVkxYaRi
POIfLrA58zN7mJsD1sCqejVM6Z/G2xgZyR1KFLcZS7pIbSfOTmsqVkmw3CG3FVvRCbkjVqFNHqP2
nIIuNfYm0jZ2PJW6ysNdJK8NaQHpV76PxgpeL9kWWPa44qqzPn5ZSEHjVbrGzaHuAA+K5giTMRG7
wlld+wurrddOcNErRGM1m/QVQWM8TYGHa5Zd97wTP4vMkU9xZ7dMQFHFk76CuXdG6DrtnrAeZHzL
oh5WfRpF6SnlKwKyKZuvlfQBfqq72+4Bh2YXgMgkT8FB7+2EE8dE66/mcy1uZmh355DfKW2nLox/
DcvDTPbWevFqpL88vDIOT7NTi5bDY1BuIBVU2MQyMph39d61EJYfuvil2lSc4D8rZjbYNYWqyqKw
LYdfalO+RvpdFrvmKyffqNL2ksEfouJqbwNGLAVuv4vL9xF/+SFKGSax7aKxdnH7lxcfKmoP+Fg8
W7A++3x24vIG0oR6HbAjpRZbWHOWIfkg9RQvJCofvn28QdRpwEtWKilkCd8+CArdzidDhmP01eMX
nLy79A/TO5OEn5JfaWhv1vAhvo7SvHfBPmcPEy2dcqmr2Mw26bCLGPpqQn/KrpFwmWnEcVoC+w1b
LsTsUUJOIkZ0gjESOWAaLLQHvAlxnCrShp2zA8cFdDZz5Htq4AM5NC6bTg9PPFzrArNcvoZpmivv
QKOscLaS/Crb70Zj+piWSJQg9lYWt2k+zS0kpCgiPf/bhifGNYk05SMW13G9VYuLq+6L9MNFSOAC
/BIrWY+rtqOvSOdAAtHaGeYvg1YvvzDI0Lnp47nmHKDAItsSrEdjIn8P9otOkqCxY+Iy8Ps2h89Q
fRlyPTPKh8bmAEAOY8lhR/AwpAIGQYhXxdjTy//EdxpID9iT0x6bB+AhTNRrjme+iJpECMafOCoS
mnljpQeLpGB++2mTYOv8mTqJ5p+Z9HDRVVg5yVrpg09GIoWroYmL21MWHkxSsVqCbnG6suWP5uEi
BMTASkZDO48yJ/D2mrW2jHdWv3Rql9y/jBIDB3A4RKeumYtLiBIb6KrjRaHT0AaGmyHax/Bqpzv+
EzEGCtEjtlQMtvZQQ433Np1oM4hSls8cZmbZK6VaR/S/zGWs8ZC1Gk0MySrlT5CgHEfRQf0Q2/sY
wVlcb9kyQP5JGTqGUotgJJzWMv+Iek1tP4SMiQM+0DnQ9lp9tYw/klImfn1myeJ6YMGQEtqnoNv5
7tmrbljRGHjPXdocM5f4fens3CfMO6FIYbLIYoKrIMpebrv3zb3WnEoGQclPBNN0WFUlZWVtz7Qq
mCbKrz0DWer+INCcxrSbYZCjzAHyE4qRAHJn44heUnS8bUWYcYi5L0WaWSN4PqmgswrpS6u0SWl9
9sZzHMu1YWpIKsd5aqMPia8gvDEEzBiZJwX+dZR8dBRowlPjUpHPGKTVLi6ZVcO3z0Hk+LwM0eiw
XPvNgz/HuKrlVXZvzt+wGGbsWCgi6wmbpU6M/xzCVRGk4SDj2JhcWpCwbwYcxSb0mCw6BvuBvcBg
BHgaWKwJfJjx06ozU9vgkgjppSe6uWNRLbmfQr1utXdtvKjGQ/j5Rk4stf7GmiUadvrhMPmS/Lc/
3LsBq9aWQOSWl4OHUkUdXNkpFQFOMqz3zkdQ4Uza9/3ZIo4k6brpjW1d8FehEa3ucXBOywBuxktP
gD1NckrsD3DhiEEw9a3AW7t/qBmhk4JXNFmaDde0/pDLLwYL1GGLUWMYtuyQ2GfyZ8DlPNyMbW2f
C65oDdUeHkSU61zM0rG+qPLDr37saOenczS6u65bBq2YHHpzcyaVH75z5leRQVsU+gSxyURFAICv
0QjOsLdnNs4St2NtXnI1rRV100EsR6MLFQu7BvfZVOGufsHY9g9yR97Ykkae56QuEUgs7O6zwrPJ
RSXuZaYFSLRIid7FMdxdzjMAn96PavUMzzHm8W705hmQoDc56Qhgpa32gBRUupi93rJ7kPNDnvPu
MFiXvq36c3RuTE9rdi02HVg/HkpmLC6T/zu54R2DxK7E1jHehmItEVqtXhPMbGE5MQgsqGYjhNcL
NdOseqLzArgJzCtbOnOh8hiVy4CpkjG7WjtTRW1nDsv+1GAtvLfVLeZmPfrO1bdFM1EgfeR3TWGP
YfNXQdiEcxCEcrhLqjVKpjbfhtIBOPakxEyrrLIYrTqnpUEcA2JA8b1rgTPV9IURrN30WTXOZHA8
soAZXy91mgC+Komgl4UouwhwkoXXHDGD9BAzK9wOExH/rrsH8Ul46jOxttkIYJKt/7DPgpII52dl
wt+k9LKcrWvu+HoH/4T3Aa1yiVItROtds5ewJRB20VxDbiHlBymaN/3dQt0Co30Suc8bq+v0PMzI
CY/WRX5MVZqto/gDhMFDkxGkzVj0KjdWYsCD2WxwZCBssfrvfhUwPqKZRxp7Ypw8jSA1FtKpwrOB
Ol4BOj7m5DKzX5ikJE2P55htzokZnOZxZzs8IMlLMgAnVlM5eSb6JYEZa0CP8vTvtDpoxMXrXz4S
NhVNXHOjoEILIn2Cewu6GYVQUC90XvBiX8/kqTQyICEogciiqQO+2eBFl5Hojspvrl1qfP3E6DJN
djEiRfGVmGm8Dhu7ObG5uoHanRjGu5L3RMZX9W5IOa+8z6G4q2gdxV2r8jCmGgpbA+k6o+qW3Tra
BJRxHKYFUu8wX1skt6MJD5YEU1A0sGQGC8j2xt+GyayOPxKZWe305dghcCJO8qGk9KZ7d7+ccC/x
5jK2RWs3A3fgFxtd/xDCFTn4FJ+t02E+Kq918HIS/IGM7EqwMzOIrtzsX0P+VqxNA/gmfpfqqh/W
QXAbukdSfUrpb1i/U4NbiH3DUK4tbqfQRe5wRE2F+2hbFw+y7FnTef+6RUWF2L3vCrjF1Mfc7Vlx
gnzolT82nta0vo7MkmjeBz1lgfP2lGNWbA1igSPlK9KfLdomuXnL2ZaBAxd4GjxL0923SEX8jcw8
PtR3nNxoVn8Lez4GmEgXFnBEdeWL7v9UZUepu9nGPLMBDmTnOFnZE5qV/Bjpf41MfiRWwm8Sl5ub
NTfm8PzE8tf1f7r+jNhzFB+ptWmda4GxhcQHpisvnrOiQJJsLV2ClejGh2ojhkMGOgkSO2iyNH+B
nmIQTzuqgeIRoiwf4kOVbkySZ6fvdniIFxHrx8AcEwOzAo2KDkRneGu9Qx4ISbkXbFpb/YdvZpQP
DYoajxjpXsUjQWS8uMG2arYnkTUcj7J2z6UPDW9DRH2MHIPt0kIBjmjMk51hfGbpMx73lrbHUFhG
nwlHWG6fUd3AXl1SMejq0rQQGJ3aetX3p9xCueAsovxGBEKKEoK2vIK5/b8ViwUJh30Sb8T8v+Z4
0o2FSHyJSB+ZN/WXnQGetL6EDBIlaWMuEEt1BJeAdJKOeA8GrM5UTM4uVD7KDvDQsyp57IROVOwi
Ob7mo0G7QhtRhURZZj+9+c7RNkcM3+bZPGlOPYFrjBjMlXDyhV8a7mPcvqB03aUQJ0f+vm+XUrt0
WhaNUDRQFufeqUYCRfXzbX1GW0/bCke/UnNvCN3d2pZXnrrq9ElaLjX5TTyGU58CSNiodgDsLmSb
BJJbxl4FYfmkRP/CqDxUV7/U+jUmJXFIs8ez2t/M+4C7z8gtkNngcDcE2YdtIUhlW1EtqrtVrUNG
bN4iVS+WccSpEb8zECQyE3EGUIX3b7Lp2P/rDphDykcYt+g074O6NFSKFHqGRVN+JchvwXL3Bxa1
JBOTQMCGY41AFykDe6dpTml6I/FnqpMdqlGIbPvmlxIOISmTXX7YIL3EIbLfjoHFLcy4aLirTC9Y
MGuCkXEIkm+uBz+5WpB/pH/MlajbsW1FUxUy71WWIxytqyfvcx5ik+Ww1ePSfA5MMywY10p5RjyV
yKtUFjhVKdoRFZ9uamtvgWgMW5tWXGTF/pXtQYgDIEIg1+Zz+nc9HcUMLEyfFtkLwtM0Auc1sL0l
T6NjEoXlGsvnuE/qS5pfXQPA1XddCoDVIUekbjK1q3TYO287P2lIq6WNRX6Qf2ComURrHDZ+AF3s
WOs7aqWk4hDCmISLl8j6l0xAEPINRxAfgP8QC8EE8AoNIO5/SB23qcQJZCiZIslcOzVLnx6uB9tp
KrsUlcq+DCASiZkIrz9aRXy0fJ6L0Tz24IVQnubmOmt3lg/o7UbiL3v3e04V56hcBSz7tUPGg+0i
Qtkw4M/R7zXMxnQGZ6KdIUx8GWSXJspwR8azsXqAEnOTt3igCxI9Yo3BFtnaCzs+NRWUOD9lxL8U
tEGHcZpgsZYDJpFq5xWMIU6a+elUb156wn/Bnc3EAVkjDtWUr7LBFLBsmj8PkzXFkjMbaxTLKB1w
3Yptaup9aHw6vnPqlfWw0BeOh10+QztUzz3r/vst8/+nM4y7H5KhaUHtedn9uOzAUEnOWpRznbzt
nA306ZAkpwRRtfPTWX/iZzBhWriFN62qc5UxZpy7lIjXYobmMfsWfWcDNKy9ksbNyfyCoyznO/zp
sIjUAVaOwyunLQf93Eu3EZizpd2HeON5ZzSKtrzXNOGkZiTibQORcrHUvQ1zu1651c09dh4VEfPJ
RyYfPHedB3uL4eG0BCG3RsE2qbOfiOt7rC6FPte1Xyv9SzXwDGT2LOr6KyxuTvxWnas88edecyax
YTostGmUPWW2CkLnaKJrsPqUaivDtPpomr0GvCbYWiFt6QJ3nZveWmYDSmn+e4w0Hg2QC1PPOmkG
Rox15wPVnCFangF+4ZTFyjJ684aZFDN/v97o1ARavTS+WbnCrEFjCA1IGMbNOS+C9c0IiGkuqhzy
Asy9ZV+r5BJ338FwytSfLlDXdXWpS42VMjggQnh06xV3uzE9VGxqY269kRVBrlzlDxP9Q7L+d3Wy
GfM+BPkqMR8GesN+BUiaR/oA5EwrP+xs19I+lE6+AHgDJIsxsuhT1OZbx7AxPAT7pe6WVXus47MM
CCzbyYxAGWbZMwPrR+gx0+OsdFMBXzYovngpkyX3ddge2mE3VuhtYwjHvFLMzWQwWAeOAJMaDGFF
cPHJDtU3MFMsfUWEjev9chogqPsdEWkQi87NdnCxQ+q/LTXzyPSwY/EYqU9oAwZryKqisuu2UbRp
xjXmgmnwF1eIiB6ty0rru6/WCss6fPDdPEeepz9ifmH9NARvKdmqHBYdiMH+o2WCUshUs6AWdGS3
TvojuafcWFQjciSWXzvhdVUx7RTrVuK+tjizD/9kVNKV6dE0LWBvLpp4q3prW7qrBjkxS6wa6wjX
l4Gao+EFis9A/rQGxbyA0p7H4EgYtOiuBMMDn6lwAnQysL4dOVrpLhiAii6RR84hTqTto8PqXqVb
S9mBiivzvZWfCf9mzQBfFK3pVa0ubP1zLOcWevNZmCy4Q9FJ1d2hD48D94vcEJBD7ciiGtrdZ0PF
mBXXqvocqOeri1VeHC5RTV3BDkwY0kVodMSgqpAuhnojH8hqDoFfTpP+2eocWOM3a34B7a5RyyDP
t9sKJ9wGeru5ZvzdtU8SFqa4FFJGfQwmcAfSEmrF2flwB/wFqxCBcN+eLffP1vcj+ui8Q9zHiSX7
/cTPj2q1yDXECdRdKz3cOs3J6XewNQcW7/DbmWZG7SPyOO+qg00jr5Ix0QZHk2l9ntbIhx6atpay
TaIfhAN7LJfqPJljexaaBe8goXUIhaiA/iJaJOkSOrrwzWj9w2LMGoGgmCKJyZg6wzrutqO5csyV
mZ6UYh8i1ZJOJh1cjtj8bhhfynBJpHXqbA34XRUDUqVaSH4BDcoGsIHmD0tgfaAknKbml8IpYLlP
sS8D14s61Uo/g+4IpGOiJfux2ESYSmK0O7Te8047269/H+DwgaV2Tv5f6O5l56NrX5BeuGIkd4+0
OlWQ9yFlTpeiZdKjD+FnDnlxZKyclftQnFeA1KUCi8wrwcnYLSwDj97W838Eca6EDJBtUjyQjvbp
VfISPbezqWqUUbDPHWuaz5vk6FeXvBJuIXPTYOUY1Ifuflf2L7KZWY0g0ELuLU4VvT6yBrFD2lri
OBfQq8DYaj3TdBzLCkBEUphcFMebXmNRfql5YcxdYt/zRx9DT7VwDNFfyCD2+LZ9WDo+eSQNAhaX
x7LXoWVgOEn5W2tn9xu//+nsguk0Dhp6VixmLFVKmJzCQp1sK/sw9sjDZ1SlEU+Vu0T7gyuJ31uj
QmC7EagfnrLVabht42QSbiX0fAhloOPy82Y+WAOCnaatuVHMTcLAgUzoScPcLO/IJwNHaC68ZJ3h
drN34hitnLmyYD3zWQ+PsFnbtEf9FVZkLIG0N1graawBxoHjcU/9kjB/Q+sflyDrzywappwvsrXL
SXuYoTxuracrGnUIUKyf5g40ZBmu7Fa7qME9xR9kYbtjyxicoPYNwSFvFpV9R0OD7J7XEUurM1yU
4Apd2mFuqvruIVdfIqyFE6ihVIEl0DAsBf6U9GepOcjRHb3qzGfODGYq2iIrDcxTNfUXWMYNDObG
dHBXXj1jUucv6pWtH3za7pVuz8PoSM2egNxoEBvLKGHELdFC13Tw0HFF6A3wRByuiKMN20ciDPbx
ydJMC0A6UI3ZD2To3FFNfNKNR5zxKlnIgaNjHF8RUsD0VUGAukAJrJ0vFhcRa3ioVBTJwIT/6YV8
Xuno0NQLJlZ0eUmMmWDhufdeA8p7GJoVGKgIRVNXrqy9nu2t2Y3+0J6M8wwAI7sSzDLE5yzbiFnw
BqiGRrGebVr/Sq7yVHJmnUuq0hciw3DKQDI4i14eTZnKYFY9lAaj8nuN9MFbsbTL+52o8nGiSrxt
vPE8nGO7IYsXTC0PowZTD36aYa3uX0QFwnWUO8TZp7hdZoKwBZXIucXJQrj/8kuXsStac2u8f/kk
RufKZIhXB2Q2XNt/wD7kukBtWURayGcyGaT23O9P8BawsnqGPU2x+GeA7WVbn5vcjIZWE2UwoY6e
0Eou4ObRPPNMtg6xc6s2OrMyeWjwwWmeETHCi/CMR8Yb4o/fUUiwnvA5QPnEDefOsn4/+Ju4pHsW
I1lISu2xshA/LLUeMBLsEKJqQM/jrcddrTRL/tgQabrkMYR7O94iQXfBHNgrG6GTecE5Mq1qNm47
D408RPBE2wQAiA1CKg8sMpjHy+ohrJj0shPJQHqkOSRl/gBMiGNU/h3F/TCrkcOI8SQSlS5ajsln
CvDOqbbBsBEGZKWYCzOzam/z6hxoGw6Z3EHcCcKGx7W8Vfhz9S2Zvyxl4ZzRLmwciz4N9cBAZ8Vq
n6NKbc9kceTDJWvC6eixixRgCpYRksF5gWj+f2m0QknEt9dDGAWkns+lOy7ltlyOV0iRHirTtP8o
dXAl3j6o372zbIVjlv2j906ThZIfzWRDOAwWSfymSNSvYz4Tgxc3mUnU+Oo+ih8dS01ABaqyVMjN
pNmjVzRAUQkx/6BcG+NTeLHCrwzVtz2eRTdnBQdpFk6Vdu8hs/IIBbl7xXpUVrZ76+8pQ1fpKLkf
ZbG1nJ1sLMMQmzNwzHpAcHGJhZrbZwYTPu6ABdj899p34JxMFs2R9QyX/hLS4Rj8FBJHW2ZOe+kv
humXrYoGnCPC4CrHvedcUnmrd2QH0sWB2z3Iw9qRZzJQiEFo/ZR9U7/3fAw1dWlVnsAeZsO5IMun
149hvJeR2OonxC9xUU+YBIjrN9TWvLxF8UU+DV91xMLAI4RK4MV8ntZuLnyVWfVKiB1UKfo5NcGh
ZQgMmPYWFIZetqxpYIV+UjpWCD2kD/EHbCAJJPJysB8eUaYB1ks1QcICFTFaIUBvSrSNw8qIFpJ6
1xkFEIIiBi/FzkJKRiNk4XP01+TJTWqaQJRnbcBd1j50HyK8ewyzpQbHtXewQGDbU5C7ARhkntjG
3FD20ZxBysseUhRNbQ5RBpMCXCAmSdznCXbKYFiyGuMqZYKzbIIVucFaecbe3NPR2+UbDp9Qwtsf
o6hVWtakxkXomHvnW7TY3bqA31F96U03T7FrvnlL3HPbbNtkr2g3YRtmYutFW7PfqDr4ZzLngSb8
6sVnY7491A4ZYlulgsDM6MMoFoM+N8zPgWUq6DtfXYq2LTAuwr2kFzPJ25fOgfX2skJ5zFoHTIGo
kxX73CmfDO8ttAEeND6WwByhxT0zFl36W3Q3CqL4g0o3rOGeCl1vEPzVyiVw78nvGB7fJBF3C3Sb
6fibtbQ1Qs66DQlvSNchn5dMHBVjN63Z5Mm0cnCBySyrN4CpIEIyicjs08ilzRqQqM32TnfMzM5M
jrBGIgCaaHbk9EhGySLmIe2ri+zuofsJTReMNepo/rUA8cqCCSxZHDxqfBWilNNUXrG9oEMxhs4x
yxgo2lkpP1LpWTtXHMwGgwf1I/WfFdBW84rOoBE3cICzHH30RrdJebjJ0boRowETNW19jotNinQG
bLFOVT28swoRqjNjv+T9duStWKAc0fMIaTiIOIoei/+JmNE+5MhhRw1Fi/04PC0vOIh6Q47eLPxh
f6Ba7dYM+edkPAzMtJpdoi0LJswqRed35W/0HKks2q54xfbHMfbAJSd1sRF+RbbXYqJNi2+eSxAc
Sgi0WLtr5bpuBDfZiBdtwg9ExshfObOhz6rr2HuZAj/i7SnW+Q/EdqMhP3KdA+bs2MreUkVgNVkE
WNdaBap7tTyVHRrLOO5jjyFymGVTlY7chCHcOQLAhYprEa1pFVxUizT0wUnWDmrN65ZC+dzZQCAY
XfjGXhimo+pLPObRnH+96OY0P7CR1YwlBshF5sflEYy7GG5qwYWAArrYWjs5QHAzqgANgQMkK7FZ
CLVftb4kHY0OK2xES/56lu+C9GBYR4yLRMXePLZy1DPTtqDlkvD8WjQr0K/L4C5ph9pFm9ixVv/S
42XqsZwKMEIReA2iQdKRIjGRU3aDyc6FoVeR/rRwkNQdIzktuPnGJYtWproppI8qQ1uxMVC6QI60
N3aC0EebM1fGrciZUYXbvP0dqH+T8BC3KMFT2lHrVUYc0sW6JyaItDLRYWnKq0xSMDLPmKvPIkSr
ZWEKbUsPBuwl7r00i5eqsOskDnuNHoy1S4czMtyWJkipvORDnGWddy0N+1BJ4V9TFl8kl3BXeak+
MyTlNI7CdUStmKTyn6Y7Jz8Z74kMgKpUgDQwz1dD9GO+tK25iMt8TdzzQbFWg569u/GrI03S5svV
enK5POlgwpIfM/NRJeDR/HZpM8/xC2+bwbgPk2RfUkkGcsNKVbmhF582uPjBxHQXGyUp2FWkhfjf
0ojcDUyWBfQLd9x1vsplig2k0FcOy5Sm5YErIw7NYUFrvUD/P1UDbb/3++bQys3BcpSll9uXTk1k
Fi4N5+88Rxuo+RK6GQyhbXTx+3EpKTq4UWcpR5SbUn9U2UUiybAzBzKRtWhrc9HTZwnWZsdZU8r1
j62HrBqss+WI3Q69REz+OcI3B93YkGRrK8AvCuQPmbnP1MnML4UKKXaARWf2wBf7eZhBk7GGZTai
cyF71rWRXoGWdL1ymY9sgFlF1eqbw1hqu5WSkDmoDZtOlvaxn+7yNiA4bFzFyAQbhA+Kx73JFmFI
OrLXHF4qpD9qsmhybdnQcxYAXgOd3jiLTmNi31oHq0drGqd87PZ+mC8ND7AvemQrVmZ9IWJzchq6
Ea1hjPBR2pvBRk94IqiwEnxvtGBO8hnjPum9/uBhCoK2uTNgCMhRMa8tmKJwH8UaIwuVc+WAYSOj
jHjiRcRrFPjFruPRoDABoKeSaVksw8zCeAaWCLQ93OJFawPSYn0xKiTXCxFQSRaNwk2p4Pm2252i
vyT5PQJUycXZ86NYAGwsIggqeFoVS08mpi4Vhc4FGFEpsbQF6fh0f0RZEiNbMdjr96fQZ1rOailE
begbtEkoAyObRbnB2g9qI3sLnbmxHh6c+DOnrxocOmeCNvqDVKN/IBhyNKHTgNaqMTobDFRN1sTD
iE6shvmcRLOwocPpwbuyVs8TfaqSTWGDCxu4s1XKDefloF0qSAdTkBJ2CBTE76PTYeXO06XYb/Jm
7kfKxMBwxQnsyfTGdJrBuHDH7RA/i7Fa8IPOidmcxwbyupFCt/3Ra2ZKjEnCo23t3GCb4vpgmEql
PEOapFXs1jk/LPwKvehG/atvrCyFDDA2l8TWUxF+teOFojuJ7jke34YMssBCZMdsAhlaIHUzz0+W
FekONp9IjNcjJgNg4jIoc2U7xGNnIUQY1joANy+ZV2g7dQYhUiLfmCg2HIvi4x0F14YoBAkGvoW6
2tL52NDOix8uoKGNM84H7dGSYdQJ+SW/YG5SqoT0oULSEpM2yGKMRJPBQ/KO3WOgpmrg7Q3Yr7mu
22zmddJcDdDbuv0iRYI34hWw0lXus36sGK/RVCLMzpEoBANVCWggFT17qgBMxUSZAIFqRaXGo1Qi
10IvAEEAzUPLZ66nKw2oV+5GO71U5kk50G3QwDEYnBfmR5mzBwt+M8DHJjMMlSdc0L2MOpmNrHMz
EQHp0EdXfIAc7uALy+ES1HTGdCKKxdgNmWlGcoaD1CFHu25BsbMgGPvUy+iv6j89edlYiQWdolKZ
B7OsFBUr+3slfpQtyFltC8PrCrm+ohMGCESJmH5LAZNiRuRKxyXGRDuvKA0tdGD9UM09cHv1q062
FgC0nnlXxW5O5tbO+Fk1QCSabK26Vp7YYY2yIpxixsLVlPGm1CUq2q9WefseLNGEj/nc2aSY0kpW
c7XHFjISDtCp27j8rE1cYawRuvrduY+2Pzj+LXaOuXbP1H0VfCrFE2iFXd6keM/Dr9FeKj1VikHD
wpgfaUKuUg9WYAboP2pagp6/z/pFU+lcGUgoenfjtC7rqR+9AwPc/TaI1sQEVcxE5PAec8/kFg8Q
fspzypeSRKe+YKOvvlKb2UOs3PIQvCvMEawWsxCSgptiNsgIJUC2kUER7+VvQbVgmWmYewWi1GAB
Ox64RW9pjqgv4Lt7j93JMr8S1NDx6M6F+cPRA3QlbwOiyp+vXptGgWzBzM1nGAsxqcblGASvoGJq
TyQU0QbpX9cgnjRROyjPCqNBDjhE+VWiP5upVP6VIgMNaeaucvLGpcAVQDrkWYqOSgnT6xmgqhYm
PPUShGDXMe8pZTaLVMBsyWQ94ggtXq1+M/srn0SHF4SVMWi5SCKQK5imxqaXz15+TQjSBX4UbomA
VUxyhHgD2XqTeJStB8ZDsr9M2MxGJyU6thC1Jo36KSu0/9LCZyEY8x0Bv7Do4zQcakW1NNCzDdo0
CdypzSagpgr1C/jRMiEiUg5HDAOpzGeBo7JmW2DYn/wjhH5Yn8xXwinTZ1Qt9lLjof8nxY7R+mEy
17ixG9tfaJ65Tel3DSuf+YziXEi2UVyxV4IY2X+5rUADxpOaPbDKUIGmEMEwoYgstPnLG0gicLNV
nxWrqJyJ/BAaEYuNO7KKI6MqKSJM5aATw0abkazIe4MaDWJ5YiX0D92enJsBCWW3yDb4HMdkAZtZ
VOzqjX9TyubFcDLDnRdcJPB6aNqbrYx7EVePnq0zB27fLS5/RnCvEtjPhjGFoVzFQ57kXyW2FI8f
OXN6/pJI1oUgwj6cCNmAqVNMlxsm4ypEHYSuQqV7imVQ+gEKdf2mhcVMa0+6my005SLpN4l0SU19
K+7VTN6K92RVPprpv6On8nGCm5TtSKFydE91/8qNZ1oeGsuDf2QQtEF7+KtxgmTnICXq7U/1DzqJ
pOK1TJNf2bqp1rvqt6p7zIHPWNsUIYyiMV38jct8Maj3KNpJ4brg8628uRbYC1NDE6H8tQy/3Qes
M6CwpbvlswzsHdME1nYsY+qt7OyI4sF3X9nbErtl8lGIazZ46fR9g3ZV8meSILL948/sDLtM/+AN
GcbPjGs2Hb47hHxJ8QXoN44+UBiOcDHlg25XBHSTlqyurf5WUQckpB9Wmr63WaQw868VTsSnzPUT
4mwvnZPcMKPau8XFbL7TYlX0NgZf+pYAEx+h8enItc9mqshvqm/xxtzS7DEM4KC6D6O+iApBkdHi
LjLsm8opjZKZ6e9U5dIaHzUzlBhu8aU1STfb2AvVO4TtRaV4H7ZhQS93ICH9P47OY8lxYwuiX4QI
FGxhO/SeTbZh9wbRFih4775eB1qM3kgvpOaQRNU1mSf5d0u560FbTNeQ+Yhv3E35XhViYXOnJvEF
Qxv7RE9nF3ipOL2q+xh+p+mnSLfsNFvrlqLvplm3p4vR7HDgmcZBJy1ERAdfHzHVbsr2TemIHY9J
fJX53vVvIYM3qHa9f6hYVXbnolxbNfCFfWvfzBaRpf4yOc89+gWRnaGgV7SMUjC8qS85hh3eeF+8
Ndm+Lk6JeFfTWR/uFgdBq174ygiOAfzPpfdrePZRTIjZuDHnP45JL1pnXx1rXTd+ZmgChl0Ff1r3
ylhejCcVsTj9V4BFoCQLzKPDsg7zIkuUAMMhs8s+fy7EM/FCCGAvToQFCd/hdNXAQs5Li2dH7hqG
QdYxwesbrQuPdYV9ZLc9to+UjXyP44fOdta7UjfGG9++8Jsqvures8MoVtqMKDNOdKQJydWuXlzn
HFYwh57C8pCGqPh3w4QkcgtcT4bXEPkikRGeeYlsufR1qvANlxxrcRfV7wAtv++fnOQLsEPCJ5q3
6PLIchkKai1Oz+5OEHaR/SbwNcufmOsvPYWBWrUoFmToLoX/6lvbrkKDsi6xLHmfWvU1Bp9T9OZI
vKna0UuvdAfLDRVICNu44izNzZ+Cu0biwRpQ09Q5Wp4+Wim2W3nwaQ/kQ1PqkYaDtjNPzmNITj0d
aMz6IRSfcfiad2+O81KMLGBWVbbCDOSPh6Y7GsmHxXY+uwThzea/Qco2AwWjPVnds869En1zONb2
0gjwJCwUaykwes2lsE4MWGomxRgIkZkiSPhMUVBK/+axQKv9WySon+BuGHfD/9H5APIXvhFlerNa
PtC/glkZIkY+ehORLpjbdm8hLA/41l7lcAj8T6veF4L5WP4xBt+NvrF7xt/FqR/OEXEx3S6KLvCM
aeBlvyWjDnM1B3z8Oz9N7bVuT4FxNKoHPbYO0TOK3jT4m5RRlvndta+RvilRTbLW8A5JzoZ4p4xX
vqtJ8V1XO2R5gyRzNP2XI0EiWAInCanGDE9eFWYbAdZOPJU4J1PO4g42JDhbSO0LB85zCj2MUeiS
srCQwSKSklnV7/yAzcODomFWeIrsQyY2HG2t9VqQAYB+0U7/Ktb4ioxJOsAFShTQOryyQuwJQw60
ne4w7UKRymki+33dveODaCZmXHtfHBkeeriqo+BhMOOmAv5X91iF+TUN1rKN0gUdNZmqO9kSOGr+
WnOgAjVNj7Yvhl+ry1llz4nquk8yu9kMFop9GD3PbRovtqu+6FIDeO6SMexcGHUoRt2KvAwf9dUx
S35NHEkd41+FsdBWz/34oL3LKX+ia5Q+EdSW+euynE0PacBW+yjju5X8toL1vv4+WN+F/V3mfyWC
/mwhelIF92H/48TDAoPr3B+22s+ceZjSh3XV3TLe4ILVVCEaw/zwhmGVMfqHqSPcxEtKllSy8+U+
bXZ+DcpsIwj0cYFXbYaJbPhbE9+lZNj9CL1z8lqRuwBVUYdxh8SOSj77S7x7i9K3+OYW5Q/fB7cc
Dg6gmpkxC8n4WjAVUSwTj7xcx1kDNSCE0uGJo7D7x0MTlm88A4l50TBm5a8jc71ka9jbMSMc9VkF
RxcmNDVKta/4TUmW7urFwhpbn7iOqT8qcOOIcMlGh0zGp1PiSGBDwz7qHxs86BsGKUFqw28i9zli
QMQ5MbooV3Y2+ZKo05oC2Ie2M0dcFByMSVCwRqm5EHhkRqTwyn1srWJcWWOEHsT76NLpzXOM10Kv
GDKxrDSmT+l3M+vwSXIJGCic2zQ7j/xKzs1rzNRNudapM7GN9hJsULSvTZNHNkfM8e1XNhXEuLNj
GHHekO5SWR6cgdqgyI8+KvpUsiWWwPQ0RN9IAQZQlXlSXR3Xvx6LNj22tju7sVahntnod5xr5Foo
58i34peg34sgBTTKMLZJvDXT+jD05rHXYjx0/ybpr6exWGsMKT03AmGIijKEEBI+Bp8WxcUMiLYA
R+vGtptN2hFCURXEV9tiWXQ3CGTbyQ3Pwg+eatk+NQMEDm+k5T426T0AKt19Nt507iiOmhCQQKyv
WkrTthj2pfrQUQykI3UtfKfW2GQqOaVEspcZ2hQb4TChbk538TnrBc263t0xCBTuZQyGbcporwmB
iCC1GlnqmDCAouZTz59m+a7CBROTGpfFxr+SJaJmPMfVCAdsfIujDOfOdGzRcIgB02Rz9KYXlQTL
KSMaKSeRhzyv2BoXetGgSh53dfzV4QpjZBOTKYHVb8tHuc4TjCr+bI3LvwNgyLSjBfaV+M9mGEIm
KFQrA3ldsIn5QWlOSC2N7ghEHSPx0jIQdgGu17px7ZFf5hD5ZdMa2hRjBUJH18C1jKyiJm+mK4Hy
uyuymTmP+KCZxRrUjf4AesIvJ3a4BBA1fXfXNex/bcK5Uzv9DZNbl960atrkiqSyNjiaYtzLur3j
T5zy4Yg886gnIw+UuGRZ80QDvLFIqcNZg2sUUsRATj38hDy66WT7lVJ7S8b+rjW/g1Tb3rVfwOva
crwZQXLoimBrkaPVYOxtEvNYWtWzVka/WkLclTPLe+v+6L24Q/FZ9sT0Ov1XVGf3QvDdoS7F5t/L
9tprw7kX4pw50zmMkRhzSjYhMXtswjxntgmb43cN36kl2WjW4OsrhA8ZKUhJmXzWVcEhwtpiIJKB
gkbePchgAy06krnOuwloYqXNkhzWspupR1OyOjoBOvtkQrASWvpB0ivm/mWv4ucx1P8S0wT8FXfn
2vsbRH/vpPWUWzYk2m7pWNO2J/k7s/ulpw8XHGaoInRoY6aFEI/youNFp53NTgEVdI4E1Fbx0uc7
3Tsa+Fn3HcUDTp700/SPwGXYbtmzBMaCjFl7RDcJeCXam6HKO6E2MKHNYxqU99bDfJZaxiMf4+5g
XKDuc5uW+SPopwob9fegjT9DTzAKAsVdCXbuyJXpMZX3GB8mbfuvKudyA5FOkhPOVsZSHX1/enFV
SnbDqJ4IQETYpFn/clJ9wwZHXM8JmpUE7JrsWwW2HCJpNnBo7la1jaheFlPBqsayq30RPUxCqjyE
9YAHyGtRW2mEW2vy96asdtUIuRfaCpLPpogOBi1tm6D6Qn+SStbtMt1PoU26UQ+tz9o60Ck8/dSR
NuWbuO9gkBSsR1BX8Q5tZK12eR8tpwKnfVM96SPG8SgEfBIscJbsXLM/OgGsfF1b+qHzroByJX66
UD3PGdm3el9vKqclMhOHcN3RhUVHRcM2qnwPVucmCHDny7+aXCzJlkCG+lxa7XZssT61+l5Eb0PH
l1tU4ja1w7se1uR80GpH4UUX4rtEpJsdpO+jLAQiXA6rMml3sxSAsXzLm8bckew1APJD/OkELNct
9h1RdQ2Kat+p6XsiIYFn/OpZzm5ouStnBJvDDW0Vy6zrsCvhjUcNI9LpVGt83vZ0tEL9YAfGoXWh
eyjo+hQILtt9K/rooV0lMJZSZCrhSI3tQPrpj20RnctI7XuQk4NAcgsaAeugX4yngWFjaDdbc2zX
WgCtyc43EYSAtPHOdDX4s3aBVp7nv+0ApXZFRIpwz4pDne3WvzTs5KthWiVSY8g37OqoRiPU7CdW
gJKpZwkKn8j4NVAlokiFs2hA7SeBuBoVYJ1LmO+TcO2bZ+KT+Wto7eA/dO3VyGmjmbM0Z7JAK7BH
Sn0XA/o8cOej91Obb9XcRqafubZx/Uehv7j2E94aET4PSjAEBmjhHyvm31X5pRhHBXHHkJ3BlvPe
VM4yYXgwXkPOsRDWZCm0hQupwwsFnFUWmJCysAHrAgeFd8U/23r7noM9UB+teZ3h9bbPDEXfW7i8
uux1nmwG3s2jXzBBawz1tWvmF2QxGS1JXq0r8GfuZ8Bh2zA7Z8NOgx225BzCMjHVU4N7jKqoGdG3
n0jPwpNPHXQMCZ4IAGdbJQjieF1rH/wQshfCV5k9F1w8BX5bl5jdZuFxSVq1h5j8mI5Pbrlq9e1E
O0vl25CwbVWvsdjycdTJXvMvIvisrD/DRF7+7FqfpXV3THpX6L06yl3zbqgfvu9pAPH6IwVrGbhv
MN3wHU01mrHjWs0kuVMOlLAM1RJEfzswLWM276yRjWOC0VkRx/F5QOVlh9DHGRRkGBg0lzSWtiD3
jwfc0/45LVxC/CgNFI7GhbaONbsnVXdKHpHDBOmPPwgjIE9jHLs3XjrQkQbXmDxpyXPO7Fh2GEIU
vrgeZHM9+6MfNWGjBgUSl3U5z9qYCtvTlwkIs2CiRmSPRYyPJj/cGDEa+6I0QOLkV4uvKBw4luNl
mDurhCCeivWcoyVkVHsr/zqYLORib6vGFjMemnDeXHSlJC7wFLHPGZpsY/vJOmpm52y1dphfy45+
Ydwh/SARjQUx2RwxDl7Tf4BaJvUBJGwGpDjYg00emLD7kYkWqVkEDgEa2N69Wy9/w5RLUWcbBnnH
YpRsBwNLpxfe/mitELe1xGflW5E8acaLH6XsKD7T6Fc3HqKlobj6w45sXW8dcVRI5xzJj8IGDhR8
W+NVphd8J6wQKeSnAiqx+prRbgaWtvY0tNeMHczI+ur/fptOTqbvgfrXi9cM2N9Et9TBQUjK1yzA
9f2gjErlT6C/OQY8kZeYo1rc244tTIOn30lpkZCa96+Oe3T5GEK/PjjaT9IQJ/waxk8TbTNBGZP5
wtMh5SHUntT0HMCmZoCSGJ8xS4dgegQ59lc41Wz1OWkWkWMvuFCZmbN51h6EQSFGv4cp7iYNSshj
YCkrEfbxOHqfba6vp1jg4Xqu0MlUye9AOksnOHTVn53aLP5YfY8aRs6FZhFUxYy0SJ7RwTcoXmzn
I0p4aVMARJM8K4ay7W/sQrhH2sE6E7sLYvqlapIlO7x17ni3sUk281epDcvVzCBrxCqg1phHb7Us
tnaAhnGA8CU68mAhocaoTxHGGqvJCFdMlTDLhNh4sP8Z2corjJ2nkTqInndwuFJFuxxtfx8ybfJ7
6zDExcphn1poAM3IQXU8RpJWv464gnuIuFY0kATCP6tnG/5elPqpD/qngW1cYvOwYH5OSfAcwnhH
z0x6EVlOnWRlfQ8izsvJOiur2ArkG5qPap4SwxXhWurpmldN5ni2zitq5b7cZJGzmmSC8EW8FwrW
STkQHA75Tm7G3j4HFV6tPGQDMgsgWMkELwFUCxkj1GPs26P+oDxYFkG0asq7HcakMpJqF6K5Uetw
YsuHXdm3Udgh8E1ooHVdgzYYrw3+CNHAE276hzK7KJkdsUCDHCm1tTN5r/yrPXRPQkXxnDqLSUcV
YMAFMSBilTHsa2KuIIXYFlQ4QAgpQKbJQA88cAAjj0xYGOU9qzYsOEWyglu0qOGC2fPouSmXOSUO
tVnYHAcSYKKsPzdqWqWoPLII8l3A9r8Ty74ZV33v7zUmQGhzBXCpip839O5WgfC0k3YjRxeoJyt2
U7+0zNImP115i4r8Esu3VpocV6NHvjpdtgOkkgZnZRf9duyxvaDIaDy17kBH6khdlWsgXppw4Zwc
B+U6u+8c1FvQyE3JJIiRxShfIhHt01Ju6UtaPV+6LdFvmvuoa2+pM5ikTucXQRV8TaLtMNX7UJL/
uZi0o0ND51BWxSwfR2YgHuAfnVoyIDj9t2cSZKE46WeL8p8Wv+kFU6d4WPb4YmOX/RBGRU9hh+u+
Spg0xQUyrWQHZzqLfF5Rxy3CYva7RLSF8cMtCSj+UCz3R5yibnux2jeHLVHu72rnFtvflvbR0fPH
OtWMeKrie4R3F3P+wRbx2nwKg1OQx2wJp47XVJ8LW3tWUbVjPpOvYpKos1qd5tawKKalh19nICQl
v5kAZbp1El06kAqJejeG50p8ucnJ7H7tbDuoN11bR+azJMEz28T6taq+U7mbx+5j3u90OjlTO0b9
EoS5L159iMHlk93Gq5RkFVF+x+zMVIPgTn624jibjgJw6ShAdfmV9SjCbx4bDRuVoW/NkpNg0bT5
ynMJXX8PTXvRM8qL2c319rc+ezMxMK2ttN0rDd+coqB89fSXWhML/gfgPawIe2N5aJawJdhPZYYH
MT04guwF1HG0gQ70SUoSR+AQ1GvCi0gKr4gwZgs2/5g0xTzhjqwnPRqMeeK9VQr9udmRs343vesY
wdinuGyAfeNAZAOBFEt30p+W3bgw613DEarFNqt5tU7YRnZ4jbRzLdD49c0+qEhhiWAbBAEDXLj7
sCJzyBiV0Swr/HvWwDrMecm4D2uvZf9eb0Q2bQbPXPWDjjZ1WBdFfdfMD59j2mXwCqZcef3C9CLU
X/XGK8115/hL01dr0VjLLpbrrijRZH+YI20JXBzPO9fqxTfCf5N3TXIXqb4L5XNYV3gPdOlzqJr4
HpLvpsXwFvPyWeUNNXUgaHWrJ8yHWOrkksfWldGwPia84XOpgd2DjL3eIzgFFXGJjJRNLrhJWPVk
k9BYZ+hc0nDcpD5D++A9Q+4UIasIrDcDrTAqq5L0s6nMt2PjgUexV0MMnwm1hZrIdxwHAtsR32N2
LUqyzUjUIKc3NRBtZRjW2VzlrOE9jsdOZzLdoEL5G6hAe1KP5vMkgls9sPvF/zav2atu5BZ+bdgQ
ZZI1iz2t6tFfDEVN7B9GSl5cg9miJWMyYeusULQYByPhUaa81hahwT/gqqMV3cTqtYhQv2HkoLxr
tEPXgRP6KdiQ5QbGm/TPaCi9xfvUtoQnBUuUZvNAtVh3lfvPogOfBqLrNLUt3GnFnUUu0LGB2+2Q
NFoE7bHq5UHWWCyMdqMIzhhT0KFWIVhusIdJjl0ckgTVdlwC0wXk3DtSkJSpsz0a+1xkJ8OtL4oX
TkdcRfR6rl1fE8v6HNPyVAAFm8TFErBhXB6Nf0aJL2K+6O1EW08t10zNqKQazknfboqWXKVEnAMv
vJedeJ2dR6ZC5GhE6iATHgq9wBZCRL1xnp8AERnbbtR/yO8++XkAzkxuK33kQWtgfDlg1tTZEVDv
8nLfT851sk6+F35NcX73GUylWv3GvI7Jcw6JvwEp4bc/IBvDpr4nuYWCAuAcP1UT4/c8GGyb9hx7
8JWimRdQnQPiq5MXrwWy5aFbTl5SL1q52KLiaHht8xrMCdVK/0iAttSatUtGduQoopBVYS6Mx3Ue
1BcjLBCpJ/WBB+jYCQedicWZhiTZFu8CIcZsM9Cqd91ld2X3kG6ngyjiHYNUFFiI1r3qqhx6TZsb
bKyqU0UjqiKy7Jzk0VkV4ozA/KllubaD4M0K7Fdf9DefXZynPxMAcEt4k0YN1JbHPO2f2hgO54qk
eSTg9btH09BYTMkS52CP+MCieKNXvOq8Otti/h5QdmbiOfcQw4jxxdOIcxkM2qZCJW/uFG2kRWXs
WH99kO/0pFyLXq2r3r8NufvKj73HVnA2UUQFJWLBHu2mlsCqSyn2Hae/eB42vZZSno3XU6VqTh1U
vwGGw6qAvIiUOzS/w5rksIrcIFc7Folcy+IJhv9SkgcR87BF7Dnrsj66ULHo1OetWXELUI+PbNHM
tsRLfDOn4TpFWMWw82kVKvIZbxoSJo+AiGF8lAA7YUXZccMJQ53ybnoghaM+H09889EmPnTszgnj
TdaWq5EU+dammZvce4yAQjcicK7xCR/1WgJUdLJ7GqQbnOVaMD4aRApRaK3RuLLoJVfer54nxvht
QPSlYRzH2DvZDZO4lilxfvAnAsN7GKbQFR2wos6A8MfkWCzNr4lmTmDO8nv9r9KTlejtbdSZhzE2
X5JAX9utvSsKtp5ktAL6R3mwTlXwLJrmjA7iL8itpRk2uwZuvNuvO75uHRHqMNqTJtyVKEVCtFkR
6WKxkawnu/kKG7nu3RsSv2VXJueK2kblx9HLWBCx8GAqC7N852LlGu2AcWh6zTuyCUr/ZRwybUlB
cumdo/AEkfEK8I+gaWN6pTstJTNZ0uiizSE9y6h+GvItMbJwJAdfO6cZkFATQcqXlMPW5PmdUpyG
wDcUW2NJNG7MZZ9NSFwmcSx7bHGtjpDXPuDDfrNb92/4cwk2NSTzKOvEZlRAv2DCt7Dkpeqd2zjb
Nxv7d56uGbF/MNgvlGF5LSf3qPv6OddHrJjjphkAcTkkY+fddRYPlHRVvTbBhM6uMoOul4GksqS2
Np16K4r6GvRAGTBnCy9p1jQj/2qAASLwgRS6UBnNdQOaQIzdAZxw607LzpJveYUV1Gd/k8f1gpkE
yrdpJc9ZhuxaUq8GmBPwrcQWuqimuHso1VSK2gBtofmwu2o9kHnAbcW6L3IWsWz3HTtoGPZijMHW
eISe4+KIPTbirX9rS7qIqO2XZToeB1ZCJL5/lg05cfVBZunW9uqjOXS7xITOzMyys6NjFSLNbAlz
l6dywKN3FCH6pIz9VW8TkFPsGg2qL5eOplD9OMzxG2NBnnqKry/nEiTzoGBd0LTN2X9NECxG43db
pOti9Bag5Myh2aZTvo7RTo3KIupKwhYwwUwYi65y1rrerQvw67nNB5+y6/LrjW4hfsmHZQqBPx02
NJO7mtTdhhm/Q8x3TUeOD/NYEkyl05WVGBby+N0FnVhjAAJjKj9KCcX9oUU5nRTaCIEiOQiXfMRr
lThM/9KlPxsnUfyVdQNu4X0gm8FfEj3v4ddroNSOYMbnqrtgsElyVE8jajNVsGfiAq46xZzEnCVr
iLDLz6ZClYV8S9HUmqSzZgrHRgHbcWIMxmZeYbAVNEcp+dVTiIO6i9ZvrglXR+fCbjyYNyXWQeSr
iCSpGYhM+e6qY8aiW4YfY/RVT49uHhGlYAwdjD7w/PhjfmZau8wpcrm6cOnl7BvztTSxdToHnTWU
qiTzGQbuuo06+9lQ4VYTT4ZDUl+lGmjaFIihKUjZaQ1yn9M5bJCIhryd8CF4dGDCgvVVaEW3y2oc
fZ5CBmS3QKwdWPtD/nArGS4tk3o9fEsn58uMmvcEJMxS6GrpThh+G6Pk50fBh2lElF6ZuKiKjB9X
xihKJfyTXuPVAj4yYsQctWU8OSWQs1QyrMkBzZX8EfLYpgx0EWRnegyJJi3OomyuNSTIoFSIdtvM
XTfNUfO5wgxrkAs3ReWpEajaTfNWJeFLFlrwUiYli3VG/IiZCGOrwJ14ZcGpJhB9yxgdZmRlEfti
ys7BFuHW4fIhDZViEsKvH8TELSKtGpzeZbQdL2vXr4855kLDtUjuxMqsudZX2bugWgeCHP3kWbhk
Vmhx+w20b9klzjoWxkoamJUZMC0kDUKmkA04P043w0GUOvIkzRRkB6Bt4W+NEB4X9S/WZjLppYcY
Vn00bnaJC+05tmxAOwE9f34M++YY2eU26QuqaAchQT2NR4l/K0y6HW+sWEcpNY81XGXj3qPMh9Bh
+B0ouujuheGTK9JVnOLVnxyTVr3RWZcgDsDzD2gSIWCvIWcQkrC4YUaPEjygHPghgXJ3AZ5mQ+DY
KBt5SmNwWA0oe53Ajd5gbG3YIarA+S9ZFrEydQEUBAN3iI6o147kvmpZq4bF3RjsP9N5IpEDOKNm
E/0TXCcd7njkvHXE2BoOdH9eeXRvjBQe0/A5pEQmsEnON5kFGc0M+ZIE5bMZFdhQ7GFjJTxcZt0f
NLczN152UE2UHtLW30iXMXLq0mMFid5vhzQ4lgXoFaV8ZONLyb25GAI4n5EOFD9LCASbkmQtxhDQ
hzIBv/vdqqnwKUom1QtztNpNxVNUzolHdvUVtG68CsJp1qCn29ie6TXQHwdjmpbjhEfTmVVO5HKJ
VvXrJtOGlSyGn75MvxuDSA5H1LToTPENxvR69FKR+r1LJkkgV2L++mApS4dldeuzszXrdK+XiMRc
5oelLE8iLlmqt9BwVQygK3YbaGE4KSQLgYX5Sgn9EzQ5DpZ4Qt4gPrMeiXZfLKOM2VsV2N91UfSr
CiSkbvM2tfC1ekglYiJzMSWeok4TA+5NjHbUY//uRO+4k58ntzUwqqf0TwSh6RNr7lH47zZCgHwK
vqsURWtsklQXId720vRRdJGzNZV/zHIWaQ7wrHIEvFi5ztZnxbLsMho607LuOoQ5dn0bQbZo4QLW
Z4w2bYtG/0W5MSXP5YRwaAzALw5qMqmHp7PsmenUXY+7VlALESmUqk87gdHa+8+dATM3ZL0pckSW
nQhWQ0ioh8ZzbzXOV2R0h6giiSCbbKIUMU4Y5V/v+3+jYB4wUBeoAvFcGdOWohzIAgUr2T3XtFpL
V0eO7+kfPtOeYUDSExnG0hpnNbWBcVmZ3r40wZ0LzX334OZ1EGlq6x5LmgnT9n85a1IuLAYV9c3G
ayK68UeYpQbahHhBqFmGCyqCCyzx9YmNSEJN4r30NU9GNnxEDjbjaCIXVljuKS+eY8ZTTtQJJN98
HJbL+E/b5FTF/6TrLMw8AMSvEy2sVYSsCS3zjwE2NROinJxZbFOesvJJ+kfnlSsbmJWfajRsaKfb
wKCyyRu8t12BpqIuqRZuXpwfXAvQdU0MdxQrUDYd6lk/d9Ei9eshs1hojhHgick8DhK6hVGEF9t6
VyY4AN8HOerPum5JbASEhAgUtbB4N0oIGK473BqzOJqWoS/LiTBTtlu1C8XGYAUsafqTpHxjTXtJ
ZQ4U2Nd2Bkhtr7UOOe84Jyczpzrx7x1fHpifUFk1EweHXZfLyV0OPhW8o7E/y9TJ0KyJSJWn8v93
orSilVGZ+7hlblRXhKW1DSIPW7uWyOoSyi7mp3gW2hR710Bv40q7RQ96K5kxJIhnsLC1BL3YeA/7
Eu/7XAnFjf3q1Yg7vW4nggLfKfL3KmDqJarmlgjMPrVBsZJWE0wmcD2IroSVv1thwBZtCDDVxYo2
qoL6RejQODU7U9XmMtM42Utcdfbok4jN6EXLkN708iOqESkOesaq3rZKNCCnbiIQxJAeY3kN4hwS
5KDDhahD657fR0Lolw4qsNqpbjV6HzhLbJYsL39kfsUWzGRAF14rV/9lOXCXVUXAorcm2hfxvten
6EFx0TkOp7srUA76brBVbHLymhyyOCXaQVXtnucSs2KIIa2eiTqDAQUDLuAYZaibO08uUQC8JHpz
FI0NtohIEM7qvYX4l2btkfGYsh2LF6Ei66Oo9Wql68QMN+rH7kgtGI2Sng8cL9u3clExLy41e8sT
x6Zs4KvuD2DIO/b+SRSwdsDQZOTaKo9d/n9LoOFD91aOxBl51TeyWiarNRzHGFJumMevncGUVnPw
GNr0T27gI+llNtTx+DCjuVlJliw7zK8U4Pmi7zEWeVEbsI0QdzCiuav0hV15CQHFzBUzsmlRLKKk
jhjUl0ZBvKXwAEhM3QqP4ein+rJpf+zMpwi0uofNKVXWcGxa9jx2Zd0zRP6dmQEqHztnNTY5LAT5
FAzuHDA+QRvo2FYnSDbCWn9EJpWRJfoYITTKvBZFLXX3tDKy5oFxLrYiqA9O8GQWtcVBhnwpDt2D
07L99VmNtVNcLfiSYsruzpHOSNuwbXzbhg1mK9kTw4DZkIVWp9WnwbB//In9Q2f/amOts28dmP4n
jMksx94WyS7tIcg39XehIVCZvJmxT6fS6g/ErxN7QNtLNpoj3ygYoMYpvolWSliupl5EPHoM95Az
jYV3VtVTopdzBghgqLDFN9R3w3MBe8CK2XTjIid2yIimxW1q4gTPp4+N0EJGa6vwxZZmsHVMZpaq
85xNVCcstTo8EF5p7Xyu1KMGNS5Jo3czs69jpRN3Xf6ENVemFhv8N5ovlRc237QJ6oh6KTIxHqvs
GuQ+n4bOnKYdYKu5EqIULWsX5JirjICITGwSumIhMmWKeSAozCEPiPWFKyDGkuOA2Ew5MWCL60Nv
WC+1nwLisfD2qkzP5lqR7w0b+KitC/yLA570Mf9wozmEMWXPYOChgLjLOF0PbqZRvLF3GR3KOS2C
w9NVNgNF/ymRpo9rQDwbPvPOMh7OYSeJlfFNa9X18SmuGsZWUl2MeMCLRd0VKPYOSVUDz2hbgmCY
Txf6B1kUapE7RsFzOeCq6qsfzIuoYyesRrpvrmI3bPZ+4jwVTfOZdzGTNtR7mxpZQ9c6dGWDc3Vd
JMR9nmOLog3xEik2fksFpzNtKzjUrZwM3yYK5tmGRvhqI+drFPDd4KlXuw1/XLMZ13p1nGIsQi2F
8j+HBTMdDqCpxuaJZBiQtjSTVXPSpuIyaC7uVjOWSyMikM2HLlLTIUZ+yoyox9Rk1kwYYg8N7rh3
zIbEHuExb5H6JdYp4M0A3mpGA10lqCMxB/oqY7UXtFvScJaxqUFyEfS9rUGsch8tCmTaCzGYX4PZ
sibFaOBNtJlaZK6KutuDa/80Qg+jdcUKKs485sNcKFiHLJP2s5mlcBXZA1ZQ6MADnWffQt+tQvlP
1hJLYDGlS0NbZe746MIvrUzfM618byKGBb6HkyVX9UOGAea2ho8/qK0XYT9HGXRvaK/EBbqcR32z
ErHxN1G68hhzI0Taf5ydV3PcSpbnv8qN+7zogTcb0/NQVShPFq1E6gVBURS89/j0+wOnd5ZCE1Ub
jOjouBIpJDKReTLznL8plh5up1WHhmFYKRZQmngT+ek2LkuUDmEZQP1MBThwoiWte7ykoTwuSg/1
Decqawt0W9HmHH/ephwTgRli2nFsR2O8SiVTHgLMWyEt7Vio+ZaZsAtGpIU3YpM9B7aONp6vB7LK
2Uhwr8vyB5brrwYYJnEwD1ITrdpaK8CrcRghvbKqGywszZQTct9K951LgRwXd3IHr6pmSohr8Xax
9VOPO2wJe0wpPR8IEAlJdDGwtvXHIy95RIpM+A4Y0qk0lR8gKX9mQ36vi/U6IL+0jNpbQWlGdGSJ
NGD6PemQMPCoa5XuAGwgGu+BHQRpRcKvu0Izxa82NcINoEvKFrnJOIBJordry0XLo/cFbMNrCrAG
Uku1fMTJrUWiMg+4+nkNV2jZo1xcBhVqaxJQE3UnB5kBEyWJ7URgeI0AXnNoqltJYBdpW7nDfdbd
mrUJ4FpU4EmZ5nrIYMYB+nrq4uSnl5JvGgqKJEAmv5tpCeVM3QhdgNmnaVHyIOfoJ872/fcq37Wx
eb5LY/FBceUHKhivENQPtcbJWla4FsbJ+y1p63kJw0wtshn93WU0KsXgt1vrpzK/D0gUIFDDJOuH
5ikXhrdEARUjQlF0wseu5e6jFtVjqsDoTjiWlQO1oPBWzlXcAaMfKc6OZp6urAFNgIQMQR1rYEos
bVOhKBvz9IU+tqwIqEOJ7CY91RDMMQaSRaPSShiuMkngfiu3G1PAZkBRoOAFFpgDUSRa8a/IV/0s
PfU1Bs3q+96TF1so195rLTxOVY/0laUBu0t92JMZMEM2Loq/FDsJBUVtuqvcK3/o0MsSD/5wrgDL
9PTmtc2Ex9IKvE36vXaCDu+1I1yAF90buGKWiLTklA28lBSU67VoKlrhGy4e8oiakX3uPuTQv3Fn
3YYAIIE4hSrHv2VdQ+1EQOOgNo1rI/CKLJChYhAvpjj3HqETvjWVd+ur4r4Ka8jdHGBSDbUCuS5V
mMiAhsLOcu1YZ2vx7ErH9dKAjJA51ja3uLhkrRnbmsbGbYxTqtIe4O2eZKctV3HDN7PM6lFpAJAN
xqsoaDLVLRTHiVVa/6Ny4ZJq0PWWbkWT7D4RUlDxtRJyuexrKT7kbfUUW4+xq+7DJFlG4NR6PWC3
6yLSgJDCU2qgUZL29pBzE4+67HddGE+Suy0c5YY3OoQuBMVOB9iGQjH5a3+d9h1Hj5oUTRtKbwpu
pE5FfW+w0r1v9WMWEjk0oTG2igE4KmxRTR84DNaK260Mh0Oy0nDY9lyHelS3ytE1VQ39qWhV1FQV
NV2xI3WU92XqmGxd1PWIuWXTLxVeifyw69pY0T9oIklMap2PLmo+WKH01DlGJJ8WPVUmyZGiS1vq
04W1jBufGV/1wirnzj5kkgN8of0lC8S6wuUy1A39Vs+QfCwMZludcfNXdUqctXfQIs4enW/mC1eM
Mno/nsCkdeYJ30SLc2DiZVxlJGVbae2o0gGqw8GehtJMsCSzDHNZSn8PBWCOOJa4zGvlgx4CJwIw
sE075coiqMOYZGRyh5HTlQiqX2wP2LcgIdqi0JmZJM4jZHxiMqJ57pubDA3MLoM5FWnrDjUHxRNv
EhWgeOYI6CV1mFXWFTopGVqymUjtpdJ6uytwi+UsKPmJbXiZA7DwR1Q+DhrH/jBUYMzJiB4oUFZh
g7LWNGqoSYyofomKRlKkABZY05ma7qUOk+fKBXsklMaOq/XKjZmOkUoupA3QK/JcMkZtRbWIVByc
iFHyzTUBMCZ9+82UDWOfcdk3AvLTpMiDAaSrDpW+rJPgqmyEu4o4tgm7/EXJKbdJBs/V9Do9dJTz
y0Dhe4kpJ1apv3eNNN1ZnXHI63QEWJ+SVDT2PgXMpZZKh94jVmWeW2w5H26FAk9oNyHJKzoCVwVc
oCIXdVqtV431UBK+lKh7tkSwrbqRewsrNU0S+NDQAP7aWsDy8GXUjtMa7Y6WmUnJSzyhdxCsugTC
WWFhYZG2v4aMo17l5De1AKkppKyZmng9ptjNJCF4PL+uyr1aa7dm36T3CWA0ivg1Jaxr7joo64vI
ITseLI9qQ8TvbTHBVGzInsltccxSTHI2HNH7AZqnGMFnZMPHurBYgLjhi2b3pKFM7rPms+ZI11rP
v/I0iYtyYSxTQApL6DNbUpIwWteNh2lGJ+Y1sBKSRUPWgePScLUMuaB3nreVNR2BPkl8Lj1FAFlQ
7weneEtG7EKwMwJumkmE1K/hj0KdLackZeGkMqeZ3kGVIGtsh1WphLtQ58+mjJY4mhyFDZ6f+IWX
aB6q3yWQmrXAMhN9radeW/8mnzOA4UL2kVCbAIq24mOFt67ZSus4S7dVrPwa0gFbwJgIbwm2Gxp3
YoyLi9qNUo2e+NpWCCWlrXLVSsB9peTNcbN22XXoIyuQDmWEHjXJp/DTA4b1uBHnUhrhdZttMs0E
GhuWFD0T/xAhA4KMMoyazDAeNC3NN6HardApcbclJ2QAI9bvkJVmD+6zEhTJ1m3C8ZW5JnPVus1c
hdJoqwabtFLwB8fgAWiXIK9KL8anVhHiraIDdsurLlpmCLCZpI1x9uWo3JuvEKuSRkI1x4xemVVI
hA0NsT8Zlr2rIj6vQYJzue1JbQvivoxZ9CXBpShB8LOysQJq4Ht0XJgFrQNpy2UFDWswbk6MdEdI
NmVhFpxhlKTHEMALS2jf2doJqx9izd3Ib7xvg9cUWx9bLo3cSWmQpPWd7CqGR+flwGTdAVhB3/ft
ss1xzAmFh6gje2OWubJl76EeKCW2i3V4EQfDla9KsObdYY/eiw2bAl/UxHoNzG9djgK1LoLdyNzw
xvWbh7g3UbFKZcovoHkTg7g0JCM8M4pfMqm4anwqMlLMtMnlADmU5NaLwLTL1kil95THSg82ndJ/
qxP9NZa4LzkhiEy1o2aPFlONWU0bMDGpgcQDsnUaxVwPyADop9+ig1J6rODAYgDpsKxupNrV/iqg
ULdxrWdCZrWUuHpBpSE5VSfh0jKLZ61j/1Y0Qn0p6U9eJUqH3ACPJ5cg5n35hb1q3akIeGoqGgKh
l4GlAjIXCd5z7nLyCpu1YpbpKrVWrQZ8UucamxYctDHHNdnJrBb7Gw/1LRdxRaGgXuCZiLePewuM
mLVKGR8n1IMf1f124Ba25Ld3WgIIMyaeoO2h/QaGGDUIsbQJSPCuAr/cP+a6U28C1urCrPNdqDnk
Ai1uv7AlbxJDf5QivbK1IaTm6Km256IbUwuYrxoA1yt3CGwLfY7Oc5B/1FWqe259F0agUKFgdGmP
Kqbxq1NIwZZWui40SBu96zx0nobTUsRGo9beWyaXGvlKYd+6Djb0AQQZbA29wmG37kl+hB3WmzIn
a9TqucoVNWlH606OuZY6VcToeyB9Gr3PN3l3dCyjZUcXkcBXTYzYYtOu87GKV0TOph9InPUJnAoz
jPOtI9pN2l/1Fpy+NFF3uly3O4ROTo34rRoSXNCbBCB+ygYCGYsUgJGukQrSMlZUgVFniTkVkgev
HQK2eZT/psAY2IorbLVWRgPYIrfKfUjdcneAmU2y2Pe1W6NEeSGDBAC/Hjxlf/LUXN+Domx2Q1+8
BaA+0DKNhFXfcrfzpEcysAUIy4qIwFm4qTS8DMWV0/s4XuienbUV+HV8iBXBcPid6GZIq2btg+w2
EG6qLMYT8BiWFm1iK570PfayxKbqKBi6hZFfeddhsVaiMIMrBs7YBijUIarefE49e8lobgVcOlZF
ZD2FjvPTLYvgqFR4RbiG5+x8IUMBBaBcpGKIBp8OFF9KhPdkcp+65K6HKCU11HBBL6NXsAvIk8oy
8g1ql2910/oVtvouYDkSl8pTi1dNLUbIeQrg6ClxGKvaOsQqbcimdvBMVE203leoMBqIHgki8m9D
IdheHD6YvYxYfY8kdeq9Fg2wviRskB1jtUeiZiEi3u304uCprXvTDbCzB06zAPEi9il8gtyQerML
EyZOk5PaivGq80hcOvAB9kVXwR9kB5PJZEHl6xFNAL3WopGwMRpEvatM3RpmE680EFyRiv6DLDuI
DiUkqclN6AYqrXpWQCqlIAojKnzWJQ4Rai23K90ou7USp0/Fqz9YG1eBw1LC0m2azI77u8HyfdsE
WL6SGU0zRFPB9fGLcxN/NWTAl9iQX1j3LxiHhZyqu7deVfFvEuAHDdSXLUnIjp7AIVVAESKkABTK
w3VSGKvqtYg0Za3p5YMaJMcBfudQU1qHzkR9EGcx9acETdQ2yxBVbqG764crs+S+mOYD4ncRYKYO
vLWEAGPqSsq9xa1e9TB10ALtGNZcMH21vaoEFHGVEZLda8CouVZWeDxzVqyBtJHCNOTlqBsiyL/i
MbMNUQ+ZnehnABscsANydGz8I/IYpKgHNtOqyMIkAfCrUlf0LTcNz4LdZZX5sCfKbwODkir5UTJi
WnJbyspVPigcP1uQGOMdJgKBCUWOq3yay8PKQ0tVlbobuFfPqmakxEAPbrmWoXxXgBls0Xa3GJi0
bHaxI/Ws6ZuoBvI+CBBoKkdFN9UBpl4hZjrCxMSgcBAL7NZ5qFcASL09GFfknJ2UhLpkwhpoC+Te
QXBbLmY9KpD32mHcYilMYMoXaIYGEtKLKAmGGuEBxBxmNH5aroOC8NEOJZkJMyZcONQ/4dmtlQL8
VJ6T8aw8DqJo0wL85BqddS3+gaDEDKlwN31WPYY5Ck3QPZtVXPBfbSk/FtRNvLJM7MZIrgUE41ZF
YOdA1FbAqn3AFmxHvhWXR9Fb4z/sHhvUpYlcBYjGGpW0gtSO4G8yl+hj6XG7DbzqpDYGYSrRQU7q
5oPjxoDYK1IjdY5sS190x1A2hq0uUtyFiSws/v7rP/7rP//jtfvf7lt6k0YUGpPyv/6TP79CJix8
F9jhn3/8r4c05n/v/+Z/fmfyK1f+a5GW6e/q7G9t3tLrl/itnP7S+Db/82Ra/9fbrV6qlz/+YLOT
VP1t/YZ81VtZR9X7W9CP8Tf/f3/419v7Ux767O2ff7+Ot4vxaa6fJn//60e7X//8Wxal94H673Ea
n/+vH44d+OffN9gE+1nmJ2/lv/2rt5ey+uffkqz/QxdlRRIlU9R1VdT//qt9e/+JpP/Dki2FUpVk
sgpE5e+/2PMqb2z1H5aigzTWVcnSDcPgR2Vajz9S/6FLmmFZlqiYOpR20/r7//b+j6/4/77qX0kN
zs1PqvKff2t//5X997ceOyfIFFRVTVF4yF/Z68udn7j8kvS/8MGQCsdKrJ2p+9ZTp6dg902V07us
x9nbhxH5V5sf21Bn2jD/bMMJS5LMbL/IId5jYu9qL+efy8B9+u7Gn8/tLPJVdeeZB0Gg2DV41TqJ
wl0Xmc96AI3hfCNzAzQ2/mGAYktuXK/W/aPhUNPPLc7kaowZMPmOm/MtzHVjbPlDC1rkl1muZMZB
0XvUwuV7xwfPXmuoJ5lsfucbGcfks+88fpsPjTSUo3AHchirQSfV8FSPWKzCt6XiTSvi5flGxg/6
WSNM1o+NDIFkCkaE/nY4ZgIQwXBH+9n6ReUELOTDslLuzzc0N6PkPxsi7NaJoFXmwch00Iwh1WYz
q4sLYzX3dBb+x25UVl3qesbTW8MBI++ZyJCb5ev5V5+bT+KfDw9qhTxDYRgHrS72vZp/U7LcVsPk
+KXHG5P13LSRBJTJMQ6qkZ8iud91qnUrZOnha4+fLOUSzJgKrEE/qGl7XaIV3QgdAlSwQc4/XxrH
+JMpZEzWtFBaJIcz1NVGnOtIXWFZUBnXEUh66KQN0s07/3S+rZnZakxWdiDmcpsMiX7wEh1JXCN+
Mv3q5DnOHUTi+75UuLGaxdcWuTFZ5Jy2qqTN8NPSHISXkI19NZrsTk7oZpW5+/M9mlnkxmSRk2KD
KBPSSJrGh0QYWTitdJQoTwNgg8iToRV5vqWZmDVuSx+XSFkGmGS3Y3cUCi34w0PqNlUQPXlyNZTi
7/OtzCxEY7LMSaVSKoBveKhUsny9i4BaSKnkaw+frHL21corcmaaTvRFO5sUhiagPnr+6TPL3Jgs
80qNTN8LePWoIbUNc0ghX5aV9dfGX58scytyCkXMfDR2qtdER9GMHMrgPZWg57/0/vpkocN/ADPc
E0eSVCVNOVKG1a7Nlj3l4uvzTczMIX2y1BN0ttrYtZitcp9s0DAAmKYZFGRkEakb01yeb2ZmEulj
8x92PtI6SsOrGwfLGTa66d5FIq6P558985X1yaoOUNW2XD9HuIHUHpD7dOumso2vtbX5WgNjpz68
vByjKZuWLi6STnrb+sojdxhQCyAmzz9/Jgbqk3XsCWrQkp/TkdKnAFqPntXFpuu542gI74F/Uvu3
8y3NfYbJWkbnIuhlsCQHSY6FRVsgaWy6wdX5h89NpclabgIlI19o6YcCWGqcZd+GDqijUYCoboRL
x4K5jz1Z0iQ6+kEgY3cYRMhMRf7U1drLULIyzndi5vnaZE1TIWgBUpk6KN/jQMEnJ1mkNsP2/NNn
hkibLGivjN1M03T9EBm/9MA/tbVogyEDD5VfWGhz7z9Zz2FoprrY8P7ciF/IzyjPUpr7D0ANsi+2
MFnKQ90qydDwBVLPITuvJBjVALkD/Iim8vlhmtlCtbFzHxacCvpiGAI6MVqqgrIQIL6CQ1ooSNoj
Vv+13UGbLOuiQ4tb1TMcBIReQufGgW7kmkC8QZ3tzndEGhfWJycpbbK0XaWqhFrVUC/1QPUZXZuu
hySPM+DPuFGkg9M+90BNgKzG0KUsK0BUxRL7GiM00zdhwOGydOFVZmaGPFn7MWCuVBaS/oC2z5r4
uPLtuxvAPotyh/jIItoEF76eNBNl5Ekg6OvQiUKflnBVt56i55B62sq8MezyVfkN4wYk+ah1/vNC
x2bCpzwJCVIR5F7q0px5ZZzc6w5XoVUDwQh/49fgul/Ja+jMlH9sb9v9ON/mTA+lSZTAloC0cpr2
HCyye81tHlDWfjz/aGnmO0mTGCH5adjJbPsH4LV3YHfxIxqdRpKFsgQYYJO9Wpr2+bZm1pk0CRaJ
JBem1sb9Qe4EzPcMKOjh2qmqJ93MoG/o5deCqjQJGWGR9rpjhf1BwXdGzbPHpinuGwXt5/P9eJ/D
ny2zydwu0aSXHACyYCWVATkqFx37Ni1D8PeZDJQcEQCA/aC/Q4P0InyITQsGYIe/gIUTjaDeYFCB
/o9BptkJIVsZA5UQigR1fiMqWN6lbYasgO4UtpMb5HMld2SbNjmF7vM9mJnD2mTJJBZwVss0i2Pl
KXAXM91DgswsagGIrgKCo0sSi79oR60xtYiRIjzf7syG9D4JP0TaTEyHoTLQSI31pyz9kVc1FUts
wagcnm/gfRV+9mkmqzNke7NyDSZ5UaDY+U7nQ0M9l7eD0q6MEh0L07oadUFCL9gLyhXVNhDXaEgh
y1e0r5XVb0L2YWiDd10C5AxdLP/CtJlZaepkFfuI+ZtN5UfwFaRmX6m5tqOIp2JjImTb892XxkD/
SffVyWommxSKoZBFR9EKsuq6dQIBbZHIEHd6ooUQtCwNIVa1VaprIfDqbTsAiAHWmKOb3bgYm8My
27dCU/8+/0IzfX6P2R8+eOiJpdGwrRyK/tDiGpKZTx1C2ecfLo0f9ZPevo/Ch6e3CWiZqPP7Q93U
1TOHBEoMuQ+NRJErMN4N+v2GaIQ7ip7eJveAteZZ4V24ysx0TZ1EM88hu1mlWXjUEqQEfDLqm8GR
I7tO6+bSbJ4J/OokksVVJjSKYiVHr3DDH4lbIyGGBGT6Jht59IMf1Yu4BnrlpX6zbpwCRRFrSDaG
WkCZ0vJurypD+aanI5q5FwXIKyrIIcSra0X7XqE0B0w1CxH2tEzlNhUL5ynRC3XvZQAkKAJV/YWx
eg+9//6lZGMScDowvhkGOd1BvI3vBn/l/I6e1Uf5OU+xSEMAFxUJOBWItQk74cIJ5POxk6e38dJD
sUz1aTJRQOp3J6dsLkTPmSf/20VcGfxU1vru0JlY/6q3WvTz/ISee/Bk9baK6AUIA/HKWmML3k8/
jr5055On9+68a4EBqDLi1MW1jJypk1+nMdxZEBRBT+S/kCp8P5F88p2nF++e6m3myWJ3aJfqXsat
PVkHK+EuO1BsP8Y7NGjWwZWxy20TFNPXBm1cnx+CgNJUlZoUKnuK8T0nCqAvd/7BM5uVOnmwq5nI
Gigs8Kg4QapaCc1vD/Xs9lIu5POvTaT/88VrUyxFX43Do1mkYF8jWb8qhD67kOmce/q4Q3wYFhcg
9FCD7Tg2RQW9AvOLTIHue35oxi3r3z8z9LU/H64BZs8qCQ4vV1fq7HieRBwcjcIulBO+Gk4zavN8
8Q6uTmKH6nbkVsw4Pbq6upCjHNQ41iy1fKEvM6dSdXJiIPls9AJIVU4MW088Vv6xU7dVE4Pb/3V+
tOZ2ZWWy86PA01UV43WM1UF7aQcth6iUSfvcGYC1CHKOwjcSmFIP46c1VQCI4PYPFVQaZN5BqCV5
EV+4SsxMamUSYpK+8/RcU5OjWOXbGtXBOA1etMS6MVvt0kHn/eb1yfRQJlujmeXg0OoC/b9lt4rW
WHIRB1TbWOOFuTSxXoTltGs2zQYtr42wclfnx1mZOQ8ok+3SoaxJjONcDqzH1tY/pUW9yfGCTpdv
zeL78XitLF8e79sFblyLYiEv7n/9qi8EizEofNblSbAocsrxVhqkRxkpb4g0kDfr8FaSm/X5vs0s
Z2X8+w/LGQUVRxG7DoOXJMteZF9K1lVaqxeCxdysmAQLPRMdTkyEokxHTmtPmXqJ/zuizsqFRTY3
PJOAEZG5ltyaBsDvghBSsaBxE/w7TBnjtvMjNNeHSZjwhhxF5oImWg2dLh+x1i6G7n7T1jdfa2AS
KBqTTBqg0fBYulc1HBsTCLYjS0hEyBcm8EwX5EmcQBwxTNEJ4EgpBqgIAxDlrAa7GjW5/MIozcwj
ebL+C00XSz2ok6NppreDIW2FKL7w9jOBVJ6s+tazoCkDbj6ge6iiT1QEGzcI9i2GNujX1wJSOuc/
xMzuI4/D92EtlFydAgkPtGNT5btMNTYxehF9X8BO8xYB0m9pJtstMksXxmzuniFPFrcbe0htSqhR
c64+qiVCApYMRQ/FlDrYIMKBhh5qM6q7QQX4wmC+j9onAUUeP+CHThq9kbiuRbIEjzncW4EI27GN
LMZ1c0IGY/uKcxVTZFW9EGmW1Vuygay5DJaODeHgQr9nFq08iQoV/MUEhw1SeEl/HQNhD+Jqm6Di
fP4zzkzF9yTmhx72CEWVQcfdMDdgGpR5U+4Ko79UjJt7+iQchGYsK2aNkFloNqP9JfytC6F+7smT
OOAokmEMpt4d8EWFdvcjVl/OD8jMeIuT5a8qRqJaMsd/N39zcqTrrFdBvj//7JnFKU7XvalEQlJF
1iHDerBXMN7EAguFpwa1BMPZfq2RSQQwtRLND4eLEaJHQPNQtge4aMUYSEP3glP3tVYmyz8dKoWD
M+m9UYzBshDxBHseN6sCzSAZv7mvtTJZ800pan0wMH8kWJ2YeMbk9spjEWa/Epxkoxxm0vmGZoK+
OFnoDVBB1OKa7qD2SFhk2b4t07XqADW/tHHNTNgRavYxlNQ5iEet1LoDRGfkrVGSKi7MqrmTrSj/
+Wi4LknmZly+1I3zG2VglMavylVjW7/LB/OQ3l/CoMxcLDkt/NlQWAeeCa+/O3i7Cuslezga69HP
OVnhTrkxrpyTto9/met8nWziS7fZsRefxGBxstJZ5LVc+8yBTNPhxznbCrU1p493WVCvYngLermG
f7PvYw1SAKqqzrfzc2JmXOHb/NndyNNjUXDpLiinYa1gW63vcB7eMQMXlAGWlwrln4cc2ZqEBUlu
6wAQcXewEO5BPjfHLkdQL+zT73vVv4+fbE3iQdOniolaeneolULAybRECYY0jH+MlMDZDWCKcFfs
VP97oSHa2jS1sUPAqF6LvWoh55HDFcid5kpBzXpnwPLhvyKo/xEk2Fh0kqPsKeDNRtV7q5cjFpAC
h7xoBIgE2Odeun/OpPvh0v35MaB4a02p8jEQQ10mu2xnbtCC3yAevmdT3oTLctWuUOax6525hQWw
aS9NwM9XrjyFK4mDNciZRdomjxb4B9xgEvYo7/pTuDP24TO0xvumvRCG5qbcFK1UO42jFahkHfSN
v20exKvgXmfGmU/mNj1x/vQ25+f2XJ8m8U7GCEayHPqEBgpCAAkysRdLgZ/HUlhwf36ptg+E3vR4
tnfs1vpGe8JeaevuzaO/E9f5DoepZXiyVuc7MrN2pkglrYan6noMmOtfCRir6xiU/zr/6PeT5Wcr
Z7LHqVRlkmFgXWqLZGfedk/ObXwNQn2DONoS4zpgaifjGn7wEtXJZ3RK9bWwLx/YCC9Mh/fsymdv
MNn/kLOXKyopnJ8WeBavUKZdPEF1XaSL04N9t/MXP6N1cuoWm+PzS7+SlgQmcfFyM9YOx/t9wCXb
Xwsr0770cWfmjTWZN6GRAm8sS1LImIU0rzIqGRcGe9xDPuvqZNbEYS2YpU5XhW1po7y/0LaQv5Gv
e+NsxHZW2SbJAuwmFmPgFS9Ex9kRnuydWBz1gJgJKwjYrfGSWwhH9HzWkCnX6MYv2yUKMTBCqxU6
OAvk6GwU5OGCwtteQCqnno4397ba16/Wj+Baf8UXWkMwZenZlxKgM8U02ZpsujgfFZ0Mq+iAeMtK
OroHjAOWxhKaH2PiH90NNgYkUiradFdeYJ//HjOL2JrsunlmBKYg1nzocN8JBx9NRik6tOml69zM
RJrC3ytBV5HC4XMHxbNTbeT25vx7v98/P5lH5mQzDZxaFoaQBzev7jcKNYtxLiGgcu1vnc0PqJ8L
10ZcYlmvut/KfvxY+/YImfqqvHD+fr/Ff/YGk50KOnISOiZvgAjcytnIdriFeWNj9bZ1js7RWOar
wrauxHXAPhXY6EGQiFd21Ro+4/dLC1WZWU/mJHi1Rp4YOEsysW+RZdxkJ3RbjzB2CSLo3i+bg2Vr
d/JO3mXbZPECg3vp7aur9JTtEXveYqhyo60ufJJxCX82IJMoludNF5TwdA8G1EXil3tncJoac4LV
NtsiSWr9EH44CNFcw6FcWKvyIDzk20vNK58fIGVzErPwTOdqm4wzYqUun2CpLSh9Lc2N9yu4cbca
6inXyqE7oGG/Nk/lsXlR1/EqXQNP5utIdmPLC2F16bvMAGVkcxLnumAYAaosZ0rawql6QE14+K7f
GI8uB/djeYLn8lO6sBjmjhPmJLoJ1mBx1KOx4WTcJzfCz/jKWGZ2v9b2mJtukwsowJmLgWxOYpTc
qG2kS+Nk22fH5Ca/bjfpxrhjQO+NzQAIB3mrRWBHG23Xf+0EY04CVBfokJELvmro58sSRbQOtv35
CTsT+6ZQ/j6X/EwUx0+kjAIhtqI9dRS1E5QFzjcwd7IwJkFKNIpE1Au20WKdIHDsLeVbbZdv3WtI
84f8EYPHVyQw1FO5tuzqZ3iFaxObeXLlvSnP519hDEafrEl9sig8bygFxSXNEaFtpsTJEv8S7BNu
gsIcOcYXOvoOYPqsmclsF3VXqPTxnImj6JP/4l7Le3+brKWDcG3YwlW6c2+8u+I62TsXNvS5qahP
pjyo09Y0Cg6Ezo+RJOovpAfte3ybPjrPbr3iXGRj+6xvEPg+uq/19hLUbm7f0SdLwFDjBt07eooP
IW5np26NaKNd7JTVGPrDZbtuV9519jvccXN9QRDsTgbVNa6JL57p9cmKiAczSfSUTwqm5CmO3WsH
DeHzs+W9wvHJd5xCZBXPRT8ro3e5jaDnQuQgWm7aK6T5F8XqxwPmROwq2s90E16Zq+SAANaSw+ei
eIvs4JDY/L8Nv/Tqa0lReYqpJYbqcS/XhHQO/wvdAi2Fz8SydfQL0WXcmj7r72QPd4UhTsMK3ELe
v6AlL5qvXnDhPvmeuf3s2ZOdGX9JHY0BZijawLZwgnV/yNbdDs+xU7fVV9gcXEn7nsmRXOFvd9K3
BcX6899xrluTndjvM7PIOz5ji+qxID7GwkvaX8jVzT17ElGUoapqvR2jpqSsXFTNHTR2ENi6FErG
53w2bJNQ4rcyVrED7051+6l4UL+JV9F9cXDW1Tf/F9YS2Gp/LTZqkxAioyGiDwEtFY6/8l3I3xE4
VveHISiL2LMuoEHea9ufdWgaMWKksGSRefAkL39Ii2D18OMqXHBmvfrp79c/08XaX9x5K+4/iAcv
rY1OXk1c/EYlj73g9+HbbbT8dn5azA3tJHL4Smea6LZzBkqRY4PqbyNZ9XL+2TN1aPnfEHeCFuFS
wcORc/6NIUCXIlC96B+ze+PO+pFclzswgkBctdtu39hklg7B1xbxFIfXi6aX5DnfUcu4sVfFolNu
e1m9cEqY22mm2DPHCXBsGYi3eFssMXC+8vfBydk5R7QWUIWwhY14lFfYHO4iSuF354dzZpVNwWha
35u6gk4Z4vIb2X3wHTyVpAuRaQaGLE/BNpkvNELUM2DNWjg1R+3g38aP5hFT6hu+0d4/gd27cEua
mXJT3E3nZtEQaOPgWdmyxTwqCn+dH6ExO/vJslIncSIX6roLo7ET/l2SvqjCjY8bS9VqKBcj8Zq8
6ZfumjNIf3mKwImCrClyg6a6k3Lq99nOWqBDw+VSPIEafj3fn5nCp/yeuvhQorNaXy7Lnk+eZQ3V
1ms5x3kRgSpJUXbSQAYef4YAmw4rylbnm5ybZJN4oEHxtdKQFkvvKlNeNOlqaB/OP3qGZypPYTgo
0cfNII2IQNZlNKpdPPXOayajC4HmUy7/jDwEwq3XcriwYubGb4q2UVqqSGjKdge54uI3ysA1cFgQ
ZkFhfhEIwhaRX5xsXypDurBXzYzfFHojxJ4coXRJ2UpFOFX5HgunVHk8P4AzC2cKr0kQniTHz7dB
yz5AWra6L4Xo5mvPHvvzYabhLI9AlJwgLpRF+yTungQluLANzL32+PcfHt0rfZR1aWXsrAy8uZSY
JXZSSnzhxd9vfZ8semWy6B2T2mAjycauUgTp2AtIFRtSIGBKgfihl5veWy304trE5WMTVo74PQaG
vq6jTDgJneQ+uFhkY2TWIdkse6WLWaVTngYB9cBKUHEBVjFFFIEBr90e56LYCJW7Mun8J0Aczl3l
SAj1JZ2wUz0vu8asETVxq5QwTXaLnVmK4kpIXCqwJRpNfpD4NooG4fcKFeB9KFnWtsxz8YbRdx/+
D2dn0iSnDmXhX0SEhAChLTknNZddLntDeGQUICTGX98n3b0o84qko1YvnsOGRMOVdHXu+Ya8a0HB
SPmxYwL269MEy52KxGc91OSsU987yTQnX9xaTdgItL36BgfVpNo4HVDHhWbjnaeL7NDlkt+Ok8oe
eEPsT7BZhLMawZkgy+WUw57Wh4kP82H36egMTJoSpv39pNQR7YdcUNQ18Flqag8bHtmmDyNvcfnA
fAgDIPeAWZkrk/6bwRUCTjvyQiEaBIXPaFFMNyOvzCNE9mDWNx1QDwNpXq8Pz4Uz698Ez5sxBJYe
sILKwRhCwbPMLlycrx50y5n7acqd7fWXLM3d2a4MHpZl3MHg6tR0PXaaXtE8sLauAz+rxMrat/Qd
s/DqCT/HXpmKU+QZvldeoo9EZXB18+EdxCI27BPZDCuboKUc0FzPlE+oM4NFEj8lFayOUQDqe1sD
K/V74qURyOuNHcLWF9cF6YjrjG64EKpUX0LUrv3oJW0mBzBl389XjgkLyZW59snmPezEeQEMaQWe
Q1GB3dlE8SvkmUcFc/+VzdlCuJnLoLSpslZAz3kau3xnm+GUs2wl1iwMkLnwiTtRUo1A3JxQ4HQi
Xosq8479rn13pcOWGmgWhKk36aqGl8opLmCLPDguTD2axw722n2drJw9lr5hFo0LHkmdej4/QdO7
a2gU2EN7pCAhXJ9DS58wi8ZAxOBexQJqtoXD5yNcwaqXovWgrLZr8sQnwle6YqmX7X8XFc/xGm4V
QpxYVT7I2D3YAJNf/4SlFpqFgY7DEU3DEPYUwffwgO3qX6tgduiIv3alfUn2vbNm/b3weRPOismL
lcp9OADpXoHjkIFBS7P+4i1eWVsHF/UATqm8O1dwj15JACz0zN+zzJt3erBTdavR4ieKzVaUoeaf
dgGBIXRtvVxvuKVDxLyWsbNgkEhhmneqO2iacr/ElUNfwKqsqoV7H1UtHJ853/oMlCExII+kgJ8q
SXYBZYNykEPGDjwYcpJ0uC2nwVsJuu+PFajD/h0rgwZfZJCChFEzkrs84vIkKqK31796oS//U1Xp
o4SvdCv/BDbqo4dLPEC/vWOlzJdJTbejZacwpp5er79sYWz+re9504mFKLLSBe73FBPvVDTQc3fD
rWJ0/7HHzwKQx9wYIEPin2RmB4b/9uIIZIh4JTa83w+wv/q3H4RQ4PPlgp9QJv2admZr5Lim4lpq
mFncceusqoSJohNKJjVscLPQJKCG+Q5fEe4vvWAWcMDD4ukEQv2JSbhgE5hyV+A3CL7SNkuPnwWd
hFQlTP1clOaMoJEz3BRBmw3sHfTZH9ze/D0kvR07sjRgTiE0Z731SJLuW9G4jya2V1JnC/Flrp40
mlmd5BJltkNrAExU7hMMi+i5jFX7yvWkVhbJhUP+XEmZVr3jwdPYOvmyeU1s/sORAKzB3BI4+tKA
62uBXd8P0CSB+fCx3iGzCALvWAkXE+xc6qaoNuUwwO6/gcGM1cYfm9gXo7q3h6QEHFKaqIFi2MIL
HAT1SzkIMJkfW9PIbGJnTaxHIB8NTOW9rXRhLWub5J7p8sf1wLEwteciShIPKVxAlQmdHFQw165j
8L/bp+sPX5gbc/1kNyZN7du2CmP+qgEQ7eoQpuvXn70kLpsrKIFT7uH7XtKw67U8xQAhDZsxj0DE
cDkAnpGj955vjX+0HK27bGqnTYnS5gL21CZ5YF7nPIw2tELAoSYgCPai31uOZQd1Ibv7yhNjCybD
JVwYp4dXPlysseLiJAnjy+sfsDQdZoHDopkwk1+jBtcvAJUBV3Gi4z4qyyN1YcWS+ORXFEdfR6AL
rr9wKY0zV2USS5QFmgUtVrUcxdRR+UmypBaBPxL1JCiHCfrYonQWjuGWFUCSgTNUBCLPDp5+fCUK
/L0v/e8WCkflfyeMKZrY8Z1yCiPej0MQ65R7EDnrdNxGOgbMElSWP6PP8h9ezDSu/jkFyFM00Y3b
j93RnhqQ5HoCUFbB2zNAir990fDbnjcDXE4sWI97iQOeKzW3/eCl34fGyr+3CeqaLe4O32KvBExp
4uUIU+m2hnVaBjSq0hQcOXopfSDo9LMXRQrKSdqCQxp52A4b+YIiZXmjbEHgDWbyLw6R+bEDXyvI
W9VvnSJLd10G3NMmFYU8SCq/GLuEYRO2MXsQvmw4sA4uAJgF2dnEgc1q3YtDjw8HQcqONuOUNdtS
w5yX2YB1EOPKrVOZ8gnLSwbjbllA4wBDl9sSIMZ9bxH75OZGHpoc3KqKV32YwWP0EfpuHA+qqY83
SDbhaqBO3GLc1LUs65NSo4W8oE4fUdQNHp1X2i5wJEPX/Lw+xt5fS+hcdwnnbeMWoqWhKOvnrtaI
Jl76SGTyLNyPmSNhVP47gAT05V2blW1Ywy38rOGODzg49jvXv+D9mEXnwl5TC0sB3mVC7gJO61UX
OEXtKmy6ycd0WnSu7nVMDp+LpmvChoCacvG1FqIMUj3+yQRf2dwudISYLUuis0GZhAd8qOjXpgf6
AdsS+ifG2L/eTO9vnqmYdQLEx3qqPU+FZeFb2w7R0xsM35CUn8v8aEr/06SqL9fftfQts+1nZI8g
xPvSP3Hjb2IKakB6X9R3aZuvxSSMnPdC0mwPilSLAC4HjA6DxRXQuXIfjd1BJs1BVgAXTV62stou
DS57NnQhhVeDj8uHpmw+e3l+RAplD6rLSqcvPX62pCAN1GdI4g0hwme25YAcnEZSOftWATdxvS/e
3y/QuWsiCOGg7wxtG1aTOMWVuAEcafehR8/li6YiaYm6EYMyOJ//yqoyeQLlcy2HtfDD5+LFWloe
CgPMJQfvfx0ab0uj7EOZGTqXL4qO9gTZbBq6cfZACX/SApqtZu0UvNCr/mwPa2g0jbxrmpCm3+E4
taHdDZy9VubxwtyaSw79Imkmu2wYgulj0j3XwPwR/rOFReX1Tr38yHemln/5qDdnFxwsJg0rdYM4
pAxI7JDsQuICGIp9rFP6YDVrp5il/r38+ZsX2Q7vyoZg5WkY23peevZaf0WftPQNs/DAvDypkIgw
oexi4OyBN99TS6RwNU/qnUqyb35Rjvvr7bUQV+fqP3Ss6oAbpGE2qEeQX8HroUj3FBM0gJYnt8z2
fjaCvlx/29KXzQJGY9OcOrlDQ1Kl5FG0MfD0oNADg0iPkLpBEdhosr3+rqUOmmXQTZ12tpMYGvrE
vo1Igatw/eX6oxdmyFz8VzHlWw3HBASPqTr2iT+duKWsWwG3qJW4t9BSc/Vf1eRRTIGXCeFkfxvp
MQ1sWoAkBEZRnzwJAlvR69/y7ouw078MjDfj2EuETgD06cIqrZsNvuK7mwAlQ+FykHiw1F/r+ne7
A++5vP/te3AaSCfai3NhP/j8JQLt5voHvH95gSdfQs2bJ+OeDRpW1olzD6DjLxjlIS+S/9ZfUzso
7vKvrNqAapv+uP62pc+YxZfKtGNp13iZqL8OgMW7K0Pq3biIj7i8781H9JFDqFsVJhyaI7S/qIuC
r8XwpSDj7voPf/f4hxfMgopfZVbW2qyAKa24713ztWDxn+ZynCgcZxvH+UljBFdF9Hj9fUsNZf/7
QQKqk6hNTRe29L6mnyOyJox9d/LhQ2YxhLAJ5xggKUJhYUPTAuEMPvDQniLV/L7+05f6YhY5VF80
ygFeCD6F07lz5RQaNeg/rl+0t7jUXFNQLLTQPA8WdclEUJ1chUZmu1G5R+mK5+tfsNBG89RXTYXK
bIrGh71ndOBZDhwdjCZdlK0IgObWZt77lTHUmZ+tpbJjmjtpG0aw6wqtOo5uWNQkz2aI3VccCaew
dCJ5Mm4sXwCJdF6QEtE//IKn0VYOF+xSn8kC6Go3bm8jBrglqAHRjVKmx0I3DFuwmPMDh8tK2Iqc
bHudxAeCyAtIC7ZAULo0I7Jgsa4fvNSghMko9TOjY1dvLNL1pwGo1h2U1H7QE2u4yYBBvEFVMK7o
8yp+oENjHsdW8gdUOJJv5TDlHZDV/OKrRy1/65pq/JpUAGNhMXF3WlX9S2JTbgHkUflfqoz4m3oa
yGGa+kYFlk6aY4wiuTgYfCF38B8Y7lRS18cEuvPvSUTaZ50lIiyJSmCp2CRb2Pv+vb7LwiKKy3v4
kIPv4qYdnjVGt0AJRZsYlRF6Q0ADuhiV8KAss/wgFQhXydh8L+NaP6ZlT3e88uvvTqfULsKqBMwK
TXcFOESHssrFg18bCy5YyhwrVzsn8I7BBGO+Bh0IqoXBAIKaqCT+joMhbrVjAHKaIXYCguPoHnWg
2Yb2UbNHNU51cFlSbakP6Fac4mzkQUz9KWU58JDNJDZ25qA/e1tku96exl3Upw3s22t3l0V18Uxq
CQSVS5JN7HGJF1vZqc1ADY2qpkGNu51+TiJa7ToAOR5Eyu09v5Cey7ihu8Kq6x0j3WsG/4oDq0CQ
HzAbwUH19AMZZHbOhiS776kUO+RgUT0N57etn7Xfehgk3psBRC2qKvYLNk7AZOaR+gVAJKi5xdhC
wyDaYmXtfn/2gQ/yb+gboWmILkiNUJubNocm35hA9Wu21u+HDWd+mmeJDbsrF3N7ND8H+ugPK3uz
pV89W0Z1wRmY4GURpmKKj2ADURBDE/Kjb+EOvRIxln775d1vVrmqgQmebaQJbedri0wQndbSKO9X
VCEUXV755tFszJUeYTEW6t20b07dKQ2rMwu9/rYoAygUt2rrBd1On7q78Xn43H12fhAT1L/je+sU
7V5WGvH9VdYRs1W2v+QObAvLOM9u7Ow3qeytVT/HKP6FT8SGktcRKPKPxHj4Tfz7wRRLdllYXhcO
qg4KKwNYFxKfYc1t6/0iJDTobJ3NikbwwuVoUNaqnQE3B46Qrbwby7+ELTfbmTFDiRbuonZFosZt
FUUWoNvTGHhDP30eaJaCzl3lHzkV4ffMVmXwvUUH0pYJfVBWm+qxtNptlU+4Cv7ky7US0/d3w878
1N7brsaWA8dHuBKiUX9IP9nWGgEt/YEpt9Jz76sNqTM/wIMpYUe+bemwi0AdLI3SB0h2p02WdfpA
p9ba03FKwDxzyB0uElDtloInf33YLH3hbB+ewWLXRDI1YdOUd1TqatM3SNZNDYqMgKw7w0N25U0L
k/0/R/3Yxw1lhjDYuRD6lzWMI39/7BvmYSRpRhZZCCMMnsi3nF4oiFM6bAzPmw2McJxdNuni+/WX
LcTFeWngROwUfge4sWq8IX2Mqw5ch8m2wzat/eP1Vyz1ySxqyKw0o4qICccSSGs1Ocmt0I11D39c
ufdiiQsI3Ct+sFtmcaNnjDWqFl3YJyS9iQagZYcLvvn6pyy11ixq5AWVJUzVupA2/IGMFU4xnsIm
GpTGj71gFgZGH4g0Uw7i7NuPBqRTDgHqyq55oRvmx/qEqbIrptKEuJxDdcof0/3p60dmW/+P+9WF
STE/16vRc+DslWOBGAuAj5sGV4l2mqx8wULrzwUsjcX8FAxFZL+8cguaGbCBbYBd1eZ62y+sbvPb
lqIxFJc5+PFN3uqgNt2TyNKT59lHlsPNyzUabnGNegBSfe1C/d38FHXmly+WgnjeGpIu9LCCgxW+
m+DjvUvvc7W7/k1LHXL58zf7BuD8+rrTsQlruGNeSC00+3X9yUs/fTarMZcldoKIfwkhSOWNhzRV
RwkV+wF3rO42I95Z9cOKZHKp5+ezOpksbKYxdku72qrxsR74xlr7kqW9wNwVuCFSZaZy2zCO4mEj
rbZHkkKYm5JpfcL+u9twlcUb8Ap9ABl4fU9Yy/atAId2bItuR/zK/aSEs8Yye7+qAsNiFgVAqvdx
shQaoC7gwBM+nSuZHh1sgQKjsl9DKvaVEBtLyn1SgFPJxQQbQJDRr3ftQmvPjYVt2x6dlF32sf6z
Z9317g8xPn7s0bPDQ+p5uNAsMOCRYFLg8Y577a8ok97PazjebOkHoHgcIxa1Ie7pcPBu4Of8U4GO
7g3d9vqPX5hM84rhlnCXpX4tzrJ5qBu5jds1JMFSi88mk42Bx11LibM3Ab3qVHpX5fzHpNcuPRYm
67wkWBuSDuUlYzK2MVS0WeZstUgPLjjQKUMbOV7/vebWn+vt9Dfr+Z9rCurMK4GB89AjSk1MGHnM
2ZJhau+q0a13nZ2XZxvphBstGn3AbYbckBE00d722D4j0GDjZAx3Eeb1X3J/IsgPM3YwrrHvh1iO
x+u/b2mkzKaXajtVaaCTwbFw25sS1FirdGBMbEOOzSa28paFNp/XdzW+kbYFnDZMF3LU/9Zbfguf
c1NuqzUnhYXxOK/zgu8f0OoWDoUp1Xdpo04JESvrxsKP/0+1s4ezJiHY6PDkScGbr6D5tsVxhMX3
4DVsy3Rt0V34hnkds7YJBLkDWskpzg2IyflKDHtf0ESBNv135QMjk4rM4MGXGuP6lD/FYfeJwqit
2Cf7LvC2/b46CZgVOTd+2BzKzVri8/3qZrz5MuzerLnSBo18GISB+xO79w/m5O7rPQ7qSWDdAVEf
6j12RQ+wXEFZuB0m52gnPq0a1L1fhY+3X0LMm7fnOGkhvibIhCeKsM0QpUGHEhob1gZd2wWMUv9T
4vnlgz0opIw6LcohqKQLVZfXq1fRTa63mfJsvKdJrm5klXK2qzzLlpvcDH2yjWprPHf4/3Nf1BLe
ub3otgBrRb9cCmlE2xh753IJ/BX09Xuwkt3DABXYNmVtuZUcxY4yU2Q3USpw2PX1uVSC3Eka+ZvE
scqHgWv+h8FqImy6mr3CSCvbO6xwHmKHJ4D+xf0+Q71BUIwieSS2o1CY3Dhgb/mRf4QBu/W5RIHV
SUFICFRzCRa9XxT3gHInfyYoUeDwb43ykGTQRhVjnn7SDAbGwURM/ks0ZbKVtElOfjZIeAppt3/I
XWZ9j3AjdmOrjgaxK+MtlkjzgqtYuet9L/uVlg7cmuyy+9wOgJchUQf2qHY8OFziykxylT+DtJ0E
eQklDC1ic867MZbb2msgLOiL6gg4rzhOVW1uLGeKavCf4+hQqLR7UpUV7WxVefctmu2WYIGACiix
n5zebULWQmwW0CEtUENYACCtx3yPi0jrkOnCChNJ4j0vjB2SwSabZLAEsO4W3SjpdjFSd62zm6xK
s2CSTfQlaeMpB/JcFLAXTIYLCZa4cVD747CLZNXfWjbLP9VAtmTAtBdFyLT6EmXIAde1ET+IiEcZ
YkcCd6hu6rbx1FtrUMD3fTSoM680VfhtbiNkFjLKNGDTSLDnWwwu/JTUi8vnS4njFECNyNxdR+Bv
Lpk4m+ZiXGjSL7LNjszi8Y+U5BQo8nL8BKlTf2wLW2+obz5k6oTZdwlzb2YfB6VeJDrCAQjASFu/
KvN8fc1a2CHMkVpuDPx301fsrDIMzGLKf+j0Qi3UHzJGwC+fbbErlpZRrxt2dqBrDLPSQT2qnrKR
Bdxh8vCxr5idn3ktpzKZKgPPq8c0fS5A4rOqp+vPXjjfurNVPUG7cDfBALHbm4FNGxu7iVhax8zO
D9ko99ff8pdN9M7eZl7Mn1h8SKsGPdwbnX7qxzS9qSNJTzXi4tEXaooRY5G3bH0gbNK2tJ8mqsUr
2O/DFga0GRTNKttkeWTuuwYaxeKCR43jSB6IVctjPhFrM6rC21OFisVajtWnJHWsw9T06ckkMd/X
qa9hyC/MpprcPigAzt61gPrsjTNWtzEg40HZ5zC26iLYQndFeZs6qXnUOK6FdZTEm0g51a7UQ3zH
uHLPGe38LSJ0f8ddbe1HW3mBL3qy61WljjbxCe5g2LDD9gx1k8KseYC/22FwK55tejNmyoJigoZt
EUOgmx+KKtkq7R4EKtW96cf1Dnt3J4O3zMZ1ZlDJ2DUFQuXo/KnMWO04HR7AAjqZCtgUjZSySav/
Q9X/L4H94X/HwVve+LvTFG+bDfA2T6MS5mc0rGrvGxbQW1wdwfXGdtKVfc1So81GOeE1TqaRT8Me
dLnK3BdwuCGQp0HquxHkQ9loDNeZqnjKBx8NxwjUJfc8arYJhb1Mcje5X7WoV7wWFjpmjnnFhaHE
w1wStjmWSzez1DY1oPoq+p1lUP6rxIKzYOGsnDzf3Wjiky4N+iYyYytYFeB0NmFFs5uq9Y9J056u
D7GlR882fLEu6zYpehrm1bTrE/gSwOHj+qPfPargV892cwAsqGxi0OKU1a3lpFskIAMif48fA2PR
+ZG29PsBgd+loUPGMPbbZyntXyIZP6blmzNeu3GUbSJsPN7YG3tUzyZPDm0ar/Ailhp+NrerhGVQ
ZLYmNJH6mnP7qVDNtDLRlobnbCazsgZnVfgqbECttyaIbvxXiW1mqeUuYn8avZK2WIgYc88qVHAm
sle4k0FN4qcy92gQZcOX2PfXHMgWGml+lHMdTdrL7WGYtvKeCXmoa/f79dG59OhL272ZUx3wE9OA
y+sw0vbnIcpuROuuRIeFZpkf3wg2HlbjQiGGTW8ATR0KTX6UKAS7/sMXptX8iFZ3SVRzPeLkjDoq
ihxyBgadxKpdyIocE57KldCwMIrmpzGAtDLN85GEae4cG6/aTANwHWkJEQSSMDQAHA2mPOma389S
h1z+/E2HaIuThPSRgrUizlqDCsZp7epj6Utmq3U9NiWmMgqEKqs+I7mDw4FlXvwBlhLMU5u+spBg
5vXKrHhf9sbofDuqrczXGv6r4eBBM57ZrVMFtLO9797FPQMu8uD2RLCVKFAo+KtIE7KLTWR2RHbZ
fqpc6Fk8Mb1cHy1LrToLBR1uh8faQdVYP0Z3jtafOHzBP/bo2XIOoQppfZzXYEfGOnDsh/FhsNtV
b190+3/2qgy3yv8OhyJ2ZNN1NVJQ6t7tXlDUtTJ/Fmbn3FfKCJa2ROHBhKSh15F9Xfd3qllLhy6M
tbmvFOfxSKaJ0VBnpxGGwpOuUaINJw05YAMKKmyxcuu+EAfmXlJNR53OawZcYLjxIxltGjA+xMh2
+T990OGv9/HSS2ZrOM1tZLwv6XS39vwNlxreUmkTb92ih9+tbuIPvmc2+RnOIk4z4Cq3H6xvU/x1
zPwgtdXJt3987ENmIQDGklhnWyy3GnrOjZM44rUd2jxMdF3sqF4tJV9qsPmy7kEMIeCxEpJUtQAa
E9zAgLrNt1Y+RGfjrVolL2ym575SbsGhC0f5WRhDBCF991SLLyqZgsz7iWV+f73VFqLHX/O7NzE5
75ADR4oFk7C0R8BU6FeUAsqPTcS5l1TiFKgyHjQLW05eWd18z4fxVZLq+fpvX5jnc+Mo5FHABY6E
jZsx9YfaOVJNY3sPnPYHPQ3p3ChKFu4wQM3AQscu5I2lUrZr4lZtK1LCGdTuhmOTUZgkx8lwqjTp
HxIhId9La/nNbS316jd0PAsh2Md6a24uVegK5x5rZKHP40+mRBmj564ZVy2MazYLBM0UN27Wdywc
h+y3jvQO1OVX1fU/uXFWNtxLr5jFANEhcZ+nPQvBGfpDcWnZ4iyqHfI1yaKVJWth0rBZFGhTaxoo
qV0k+r5Vkm/aDsCp8icVsEBlK5FmadzNIoBAjk5NsrNDXt7jamgDwWhQr/FAlj5gtpxnnkPixENO
tCDRY+dMj0Vp/SiFdxpVvdE9Ep7XJ8/CxP+LB3wz8a0K7laVG7Ew9mBdM3U1P0dW231sas5NjUwF
LFbWek7IYTIaJ+l2vPw3VSu9vNADc5MiXzhJ60TUAZEFFYlNLsVNCxXvzrXS4WPr1dyhiOe2K4iM
nLAEAKrid7xutkQck4+hk+jcpkjA3MsvUinDyU+tfRzX3c4heXLLe2OODMW1+4rjkm6lt5cabD65
daciJGacEG5pQRv/jotv8bQmC1oYSnMKG27IDKplEo0y2rzcAK4swsi1P2aJQ/9eZL0ZqL4/2LEP
llwIGe8Ak+/4t8mS11q7v0g3fbCzZzMaUGhUxzAcFU2RwG6weqQwGNp4LdvUkVWtBO+F6PfXgPXN
h2iwpUeUr4Px7XpPIoYJW6SfvCk9t61aUaIsBI+5ZZFtrGi0PYlcTw0BGI6m2YEKgGe73x9DeOIW
7N9Nu+94rc4qRUPqmvTUtjAURs2ssF+hVM0+Xw9NC4N1XhaV8tajhBEFDNtYBQP3yaFPwS2WhV5Z
iJbecGm/N12BIWVVHIVvIcrHtsnAT50X7RVdc1+4NMY7J5t5VVTZu/DyyNkExFtDgi6qigAq+hts
429zSr66aMFAkOyxrcRavywcSv66Pb35Itpd9r8tnBYgy2gefXEpVtMDTU6tz803YerpoR40jhC1
X/u/r/fT0jsv8eDNO11g5W1k9SfoNmh0mxrh38QocX9NQa+HtJUpufNw2VtuokF7aynmpa6bLfCT
rymio92FSH/BmwoHFS/0nHZlji5MoDlu0Zomk1sM9yepyTKY0U6HIYLiWeNilnGwQONq5Wy39Bmz
Zd7jQNQ2uovOjeffRF36G46QB3zYWmp26UNmR/e4FO7AGbfO0KQ9x1byyyq7p4i/pClySa3d7q4P
gYXPmNdR8U6WQJehshDOJXX0mA/P04eq8hid11ElDUlx+JmssxR3o7jpsL0v0sdyDSO/EI3nbkFy
sGxrzMfoXOCXkxtp5RtK722zRtpdWBTnXkEebrFaCKPRASn9Ci6xfblE+BiRjsyvm3MFAwk3ZqjM
T3FxF/E6DqRd/CqtNd8N9rdq4p0YNjcjqjOvjCodZSFFND7V5ai3lR+xTVb08eOQuU9QmJMgGcrP
kaNAkyWoj9aFXR5sG2VvQtD+huiLsN2C7dcRZeFfkjFmm4RZLwPSDSdWwwqmyMkNlHEgNU0A+OKv
F7DjHd1tHDl/VKbawHWaxypm1SnziiSMktHfIh1twzLWvdjJsO9JVsAXtux+OH0Mx+BMuK/MkHqb
K1NASsa8gGdusYWHSKWgKGjw7yHqSQLl2N4Ofwml1sYBvKPzf09ejbWySYGprXxRB1NCgd2YGtA+
RjFshkSMO0d5OoCULwuKqknPRVoNh8xq/kjSFkHb+cm+0WW0d5mWm5jjIAqQGwiMOPjIzWXLivsR
OHg+SaHdp8GyLLmJOgee6l4f3Q4tiTZIiWgVRKY2kA/kJkhG+H2KCaavY8Qfh8LLvk09SR4mofpD
N6FQslB6CCKM322Dq9xPXpvaD/mIPGDv2lWAKwcL6N1C4QJLwfvvvoksZoKWKv5qp0Kf87bGphMq
zoBZw3hmHBmtOBdywyz5p2QVzHBZ52xgct2ck7xhgVIX4xmfbQVz7oSdnetp2peu+gO006euAYw5
84svQ956QV9Aqty6KX+tuIHWMS3B6OrrFJoGGu+N60QnmufPZipQvCZrdpC++ekaeNsCCvRCYBIa
0NR+dqHD2TKkTPeiTeFw26Zw2Pc7YOqsnATCiTGQhlgFlc3gtu2DgeXU2R/NzL0fy3TjchTp+ENZ
bzyV/hYexJeRMvdKtr96IY9t30NVwqY2yIv61bX6Pwlu/zYqrvKdT+skgfpkylBxg+rKB+KnjG9b
HfdfIcNGhpx4bJebsr0vbNc8RlY6wi0YvL6xY3xnZxxc57QeLshSXMyI7ms/Ng3cjOJ8hxBNNlGR
Tec+R/aQpuO3rG760LE6B8V5UHCWFYyLfDsiZ9T+FDAjyFOsqpjrmVt1B7e27lhRxRs6ZdAXWSVS
9R0EMp1AqmsqsXy5IOQFIsNmo7JhBpOZPsaKGWGOjd0tSLcvhYieO29QG5FE8Saxajeo3eF7a0oY
cLMh23kVH79wAg9fpD3aW2jurB3SA9X3kibTmTgcBEpe5xsblTsblO/o7egTtc/t0TyXmX0j+tjA
bwnVAgZSYRmROhiN+WVnpf0IjwhrK+PRhrc3YK7G4l+pEfA80+yL75tvjOQCn+WzwKvLp/GSa4O3
UB0IK3n1s/5T4qZfPJKpDccn4rHlD5+pE2mj5gZaI7Vt3dzeWIPU/a5CFckO+waLHFDgCbMO+DT3
yaaRzggKehVneico5dm+rDOBrrAtjH84Rxc30cim04QcH8TUtPK+cFh9HhJfVk84TPkhMa3Y1XXu
bZIsQb60SD32Q3u8PIrEKx7dCX6Hu3pi9Ql+zHYXKIzfnYYEZ9sPZXyGwSd79trBPLbd4N+1E/x1
W7tgx6YTEkAju4MbemGgKXqho3QeBTN2seXUTUKFALjnGVjWFGMYTGEfmBVfPLlYDH5S5EG7rTfy
aCON+9Mrp+yGm7o4IXJATRbbbXcfRU1ziIBq3yXcFrvclgmqMdP8hfIuBzGxhGUK71i277Gv+zTU
OX1pkNj6yrtxcgKNxOEuKStmdpo19YlFDjsklt+iXCYqphdf4krYUQhb8n84O5MeSXEtCv8iJDPa
bIGYiIycp6oNquzKMoMBM2P/+neiV9W8JELKVUvZKgg8+95zvyNE6kQGAZLPUVYRunNSA9Y1PACi
4sQtGONby3VZOCHezIMBOWW+mcrSfm2NSuy1TrM4NT0sf+k0b/Ki+MlZt3clu50nAiV1o/qNkSHp
wxyj32X9lEMED25bPafdwQIFLHQbykLTq92oTzyJRpXPKRDg6AGDBrkqTsnkJDuwtPOAJdWLnzI7
ThMX/pF1+diABrYzieFFdMyGaMzEGxpleimM2o1NLKXRTNV7ymsUsQ5Aw2YzewMTqwrmIScfQ92Q
V98CAsOrz/TUOov6GasBgZgxmLExbqeqKGMX0rQgKxszZFbmhWPeNA+THts/rFD4v7TgN1TnHva7
oXj/3rlteeFFAd85941UHH/0YHMSMorVqPZevvf4xekWGBunOkO0j6nvvHI2wmuo98/fra45mq3c
PZZ8O8vhus8tymJ9h2GQ3k+v6pfVBM0pe5kfjJ/WO3ufnvuH/oSc2OPlj/r6xEiWBfdp49VOmjEW
m6nMo06MbAi8QqP606EiDYe0MMPLb1o5vC9BjT30jzAAs4y4GT56rw+4aWzKrASSkAem/O7ZfXGT
EqSQfT9NQN30XrotBtd/JkYHLa4wvoeII8tqbFPOCuHdhMVl2d9Lszyl+fzT7odHqzJ/XW6rr28g
ZFmS3UvThqGRxeIsP+T1eyU+tVFd6Ye1Z59Hwl8X3HHmqLVH5hIm6tPe8tKNk467Hpve5Z++NqDO
r/3r8XPTVCn1RnUsFazQsJBDzNoTnLCS/L0br0knV4DP5P+qs20N5RIFfFIajcK21h7O4FqR2JG0
3IiS6hXa56MekoeZlU+2rVpgrd0+0NzGaZIKGNR/j+5G/r1s/PXFfjp3jd06Amn60t2KztQb0Qnx
YPRlsfUFb67crr++fJFlffZAswaKANx+HYD9TiboN2HNzWseKWtPX6xuuLprmKTYIyZOgcPhn4Ze
CUutPXhxaR80FKFdL5LYAXr0fpSWjmY/uyZSXhnNy/rq0U/yxlDtcCyTqUdRfFJMYTcYyUk7pXq6
PKRXvmBZXQ1qlY2DEYehJXPHXd661QG7d/v7e09fhO2MpK0by8RI9ga3v08b6e2QKhF/Lj/9y+lo
sqWoZ3BtNbp5x2Nk7oD62HouzhfOTedd6d2vVSN4wWI56RugPxveyniqDAycxM6tcOwqAhdcTb0d
ZuSQBjg3Nk40c1vOYTtVWb5PDJ+CaZBjg/Nw8AX4Cuf9733yYgXC5cZXM82rWI2gvufmz+Yshcu1
ibubOYxXltG1hj0Plr9mvWtPXjEaNY9F4m1tWJKkBOlS4w5xqG9+x+I4g6uZaJNW8pi4RwRarbEL
Uf8O8tzr5Xb6ckNGzy1m/FDLsquwPsU4d/QRJ9MbpAXw2G73Na78Ugzyyod8OUfxosUKAMhx15AJ
1UYkr3hAVfmcK/0bWN5vpf3OdRv/7YtMAf3fp7WIWeHvaFnee05yRe+40s1L2U3GJpja2BOP62R+
4VZv3bYKUgJsP7jVtFUeXe6LtdcsFoGsJVB7eRhNPp03jn4e53Rnqhduflx+/pdLGFro/N6/RmsL
kMGYT7idzcVPF+SsEQGYy09e6VxnMduAjhTTrPBk3/wE68uvX3EDuvzolQG6LOdDtI5Xnd/w2Kt/
e5pFBopkCNtBqnxbFfeX37HWMIvzoj1lECLOJY8LwiM/P8dzrg37LxMmaPPF/AXXqZMcGeO4qFUF
w9DWJEePKr7nvtc9OUB43iSVSh4mjohCkHasvDJm175pMbEr7CjEBA0MQay6AQUL8ujC5nx7ucVW
OnyZQ86mGYmmVqWxhcBiaXq3rH/PJ/Px8tP/VWb8X4jWZMsU8lzbQg6zjQnXllbss+yPdb5TVonE
FmOxM4KT7twcvaUsViFuZv9StdFs2gpFdcUk7wxCQ9P2H1Wqp7AdOOJZynvMuvZGZmKDcFrc4W6f
zq2DK46NmuXSfSxY/u7qMWYpncMmc26aPPssPZSPmBWK61Hf5GuCgm8gra9sHyutuJQoyU7WXp8z
HmtKEOee5cM84KrndtmVQbDChGFLnVILFTL1XXBEU+s3s0jkt3ZYlhPaxtymvDz5zvCclgPOkD8u
d93KsPs/5VLfJhOW+SxGXuwI17EtJ9mVlWBlKi0lS77KFYOvfBb3ThoCDfGjhBh1dpPIFFbgGOTD
80okta5Vsq50zlKRhBskDnytncXVaOzNWm9L4kaI9H9vzVmKkojo86Z08PiCIarepNhX7D/f64Nz
3/y1zk/JWDaUqiwm86++fZvINS3yWg8s1knDN2SdmsgOWAijP5kFEhAhTzLeY2YM/h3il9MYFFY2
IJZm6GPWFeU17urKNrB0YGtNSpq+xRbct2BxjjCoCmfFb1JjOtmNgSA6AKZXZuXaEF6snMQ1PJnn
DXqmTII6l3boYrm78vC1UbU4BmVyyjNW6jT28hmzcdiZ42Peyu+oJLBunjvu757PeqP0GokxiyxG
Q8cbqOp0IIszAlegfnUwr0TZVrpjKVOqgAVplN0aB3M6FsVn1iLTY8PxHFw60l/jPqzwDNi/JvZ/
fY45OK0HXm0auy18N/rUTaNuKvRtO/n57TRKgejn5EcgzSJMXjufnqM/OgMrGtLam6GZ/TtYGfCo
mO0n1CCJoJDwYb08x9YaYDHHpOI4/E8NGiD3cwhkB/lgFKqImcHao4PymyeuPLK//LKVEbkUCsEI
rLDNkaSxWQ6noRjgLTdcGTEr49FanE8yj4CiJPBo32lCBP91+1tQ95uNtJhJFqwtJ3Az07jL4XhB
g0FPkQtq68DDxv+W+TzG/GJGUWrRTEFwFo9s1k+D7gDgczJNDpfbfqWjl7IgQetc9TY2tLZ9SFHU
XyUPJqsCx/YjmV+T46695BwL/mugs8wzhGtBMGW19Lmo8juRwDxo0M5JuvZTlvZXgssrvf3vRPvr
PUg5dTkt8B5p3WdDjgwCoKTkWzIwJDoX9wsy2CzPqg57v9P/tvVHOpbQ9GexSb55q19qgcqODqOl
5vPpoj146edc4do9A1zSu1fW57WeWMzrophbe5j5GbwOah56mb10cw4HZGHaz4rTeYLdSHXtoHtu
mS/Ouf/GU/7qDy4yIXOUlsZDIm9SUR38qfllp5iJM0QhlwfwyuKxFP74uS5QHW0aBw2yPLAR/Zjf
gcmZXbkJrD1+Mcddq1R9ak1nB9ri0+Tze0aAxrz809eG62JqO1kB/yCXJgdq5z9zL/lnsvPb2Z8e
Lz9+5acvJT52zRytLQ+2Wr6OLAi2lVdeefTKL19KfLp0hkGkBRVA5biR6OGBM6vQhw7g8i9fGTdL
iY9lVkBUALxxoJydeDVsnUIXG6P2n4xy/FaxEUCci+k8N4bbOoiiHpL+A5m/oG7uiP7n8gestc/5
738N/FoMzKgBWz7gnEhCXrPxqclr544Mc3JlYK69YjGTc9mUPi4fxqHN3EOhW0Qe/Qc/86/sCytg
DLa0BfMMiuyMLGzEm+zqTg2qOFi162wbXLjueuijDl0C4c44qzLSswASRin6gzSmSAKzh02ZaRT2
foag4Mhrixwmj7JjgXQ0ZCbIsV9Z8b8e43QJ1xtsqZKpoPAGa1wVdZYnAmFbL5d78ctUJYwtF73o
I9Nap5VbxWVC6dbty24jAOQ+5MTo70jatFs9tAz6C/gcXVmfv34lTBb+O3AYcMtZniRpDJXTTZWR
MnD65qfJ63+gkr+HLPR2KL8HTWNksbRNXl1OQAohhFL+5Fm1b+BdhcrIy223NjwXa9vMleq93IdU
YiryaAQrIZ6JLHfUdOxvXZjpMq2r+8EutQnPyMK0DyYnBsLT/QdeANaI/WPq632rpp0FedvlT/p6
VYKB73/7ZmpaV7SovDjAbUAnOO7Jn3b55o3XXHu+bjK6TIh2vjcmKNVPDqJgOHeXRajTKu78a0zW
r/d+unSbypjmrkuxH5TO7MXuZNcPxjg1e147HNJSSCxEM9pX1o+VibnkImSJh7qusiRHoxseJFgf
rvav3dNXGspbrNwespGIj5u4gU92YCLSizNSCD/nb23LdAlHkBYx7VbQ6tjXXeiK94QaYY8L2uVR
tPbjF+s2QuBdyQaDxgPIFwmb7phKN/PMr2yd56vw/x+5sBb/d5CWNerbE4aEh221j1nJRDhaNmpQ
oYCz8l/wqL/n9vTLMVHEffl71mbF4ntAFuS+6mrjUGMmPHpOY8dgWNMs8MvUigSppv3lF6003P+l
oPnQQ8Zk4cwhgE8VBOTllP+gzTU23dqHLJZeDZQg6WwTHrd1D+foBu6n2gmrDCQoJxm/l/CiS0D4
aBZzXvhIgjD2lNbvcz9sK+8JabDN5VZa+4rFuivnxO/HHqmKLhlD3e9Z1952MDsdpHNlZv8b6/xi
iC3T0R6CIzYYcFk8he/82D0mMd0WNLTOBKDA2Yio3qVbsXXq0HwrYr33wzE0Q/kIv4Fn/xNZgbdz
FDtq4yqGG2j5JHfqSN6u3aFWYsJ0mcnOiZ1WXY0rjsFoeuiTgocCbhv/KGqVr74uxV0NgOI/FXQF
Y8Crhu1do/wWdsOkS2coMrWNQWSVHAzn0fRORD737nekEXj0YrtWbe9XGg4ccW2laehCm/UP9ybv
9Vvjhi3GzeikmrWOSg41Kj2Bk0zqQGt9m0zpB6R83zoW0yUrWjijLh0iscOBZviSTlq/cVcYfZDT
zP91+UNWloklK9qDYhZaFcUO3pjt/e4NJYehJ76l/MGR8Ly3/nWwdwipMsQAvEMxqT3Qgx8ojH/1
7fLJaccrM3jlA5ZOchNN4YQxILwNXWvgOcZeNPfQPl5ZRf+NfH01e88Lx19fgEthPmo928AsKiJC
kjhwTzEHOMIMLm/28AlQYZ1kORS0SXUo/bY8ZZS7e7NMu5eCTG5oeEMT10QM9/NYzRHCYFYwe3wM
O6+vAjiyf0jMum1p5ymchPviSrusnCiWJnV1kyPRw3E0rkvng4ueh/Bduf/WoFni6uXgmKOTI5Ln
nEXanIWsex4KdeVQv7ImM/u/TQ6rFkJg2G0cKlJ+WLDd3M91397hjFT8THR9zU30yway4YL039do
FN5oWVkQIVnQsWbleOsa6bXk/ZejEg8///2vYcNE0mTMp8URAMsk8ueaH4jZ55tqVsV3rgx4xeIk
IbIpmXJD4vdLHcKuOzJNK+zllXXhy5sVnr7oBBcFIBUZPHyAtlDMAI1y4Mz+DW25G8Av8yNrkyRw
nO7KLrnWXovTROEZzagycCUS6YSA4G1E/YTUxZVT3pcjCh+z2AsqB2Y+ohTF0U7n0KseJYU+Pwnm
SVx5wdrPX2wHBpLMiln5gCJqGdow2OYlRNTlx+XptjJSl/uAlrM5gzQ4HTPEASPX98RLYlD0yOXH
r7TOcgsojKwo+hwVYpS8SvXHh8q/71/T5BqNc6VxlpuAm9PaZnJACaAESLYDx9Dz7llvfEvqY5Nl
UEOibXhn+ElsovVvdTfpjUH6a97ea62zmMnG6DLqOKjwhxEOqrOGl0w48VQaEen1j+91wGImD8we
a4egApDou468O02zG/NPN3e3l59/3m3/bw9DAy3msuO4ICf53I+1jWDsNOe3GhjcHrxCq8k2aSmf
L79nbZwuJvFQzTSzqA2tOkKncNtyrQfSW9mVrXhtGC0mcZvZfQJOGOYYnaOiI2EuP+3v5VzQRosZ
3CVZYVHQgo8GKhhJ/7sY4Un+q0rfC8++Ms++vGvaZIlz7LmLCI+BNa52UCVMagpvDkW7O+KCwx7R
vJ5PcLNHKUsHEB1c6fS1GtmVflkyHtkMo7KuQQ1u7amdDe5mAr3d5S5f6ZRl3EIOTOfS65LYH4yb
7Kxp4invApCWrqysa7/9PC3/2kixX46yMiB7R1X8afCsj7yYr8hh1n77YmY3Q1o5ujEK8K8tN1RV
Z0Se4/4pdGJcCbmtveH8UX/9+LHofEChJxYnyRtxRwhOZcSLa1e3lWm9xDpiSjdFn/YstmT9D+qa
QGB+KuF655nlGAjaXemBtY9YzOrUoqnbD3gNpI477edPdS33nZquhKTXvmIxreuRwYQegdzY1ffC
j6lXBlP14vg/xdUI1coSvoQ7GpN0e8d0k3gQ5jahXbpNSLf1uu7NTwp3c3kmrLxkCXisBwvVQBR9
rcYyYNnpjAdmKCrI0m8F2myyhPQLVNQ6LTdYPCYfypSo/9IoLP7OdRkPP3fPX0O1NDtUjY2YZ9Tq
28CANGS0+8/LTfN1jAEPX0ziJHFyUU0jg2pT7GVX5oHfG1nQjyh6V80OC2NI3PzIBcQ8VXOtdmpl
6VhSH3Pdy6LyK+doWTAqOncLSsmvHTq+TvjgmxZzG+W9hc5RzgjQdZftOrP1D/BdUs/C7dJNyvs2
ROFZty0aVt0w4ZpQTzvwXKMDDaB2KHc+gvGQ3jN7CtoGpX62XZabilsjShIrfk1KsNYGi63fYrOR
gMbsHNtmtsOpL2uQ4k32+3LHrj19sTSopHGhwaz9eMLVgxcMVdzXeKlr02mxLOTwFpWE0Pk4WMWv
1oNLQw/ePG2AzLar18s/f2VlW4rQSZ6CPNTjvFKrn716tUsUkDtPl5+9cn9a6s99g+iEExxKneGj
hQsr/uPA3I/b3XZwX6fxyies9MBSi17Uw9C6aZLEmT+8qwbKhNm6siKs9MAS/2gXKM3mswM3HKMF
E4EoGc650Bu3tDmKUqW4di5a2QGWQnSekwx1OtI5JgR6QVM8dEyd4Ky0ndR0UFpsL/fI2vecR8Ff
K5w5oWAe78J2OQB10mVpEgi/dAOTj59J5kaX37LWIee///UWVFS76dTiY0B53oq5hNWid6VD1h69
mMt125rF1MwszuXsBbUzTQB1NdfgViuTYUlh5EqPkBtj/+K5dWcL/85OsgOh18JRa49fnK8Nm4M9
5YGhA3nZnSrHrWVnh0LZj5ebfeVsvVQ218Sy2wo6liPMmMErJYCQNEkID+RNUaOWXiEQGfUqARzA
v2ZyaTv/3pC/uFgt5c2VHl1baqmPk4miSaFM/tp42jlULtwOxjFXmyIvxNErJv6jz+DZLBUtf4Bg
5G+SqhlbFACM09ZwpPtc6Ww8IEFrYJfSw/zT56CuFnXR3g2uJ2RoZq1552pvvtHTUITcSIwjpaU6
CdX6ezq75XYkRfJsp+Ows+Y225UGbaKRIymHenv27CGLss0ZxKWJS4yYmRPKPK0Ua6opGIonQHZU
lNRpSKZBvppzmZhhzrvihHp1WA3NADNkhVL3UvVdG0oPDgRwinHMOHXaKR57le6BrwD4A4bd+taB
OPs2savxk/ncfFUDqw+jyMzHwZwaFjYTFx5KCsUIC5EiQS7dpPdl2g97CB5gVI7CiHcIruXOKimw
Xk4+RRpmUY/ubAJ0kXgeXCUMwgy+yaCa3wDRkgW5jRSwk6SAXXkTomEdoHK1n8pDzyhoKL6lXuAK
ML6kaOodjB+yx6wtayjenNyKpIP0rukINywnGsFb8Kkxs0+BMqhdRdpXM7eyW+GKo9W2CAJ7sGqZ
oTKEXXQnbyfN6ijpqjBL0kPNgaJKjVCLcTxU8O98caxabVIJfZ3t2HYocFuKhCj0ljbGh1EYBuTS
dbMZ3PrZNjIeQJT/qH268XDbCSCx7rdpMX2CfPCnFbV+Ir4s9niljjkhJBgILBtYbp2MefjlJoKF
gxyfLM2O9ey8EL8A2Ul5N62F3VPAficYc3nqMvh82WIHe5SHOVNnniiHu5SP3F1Rip8ShRBh0uIq
yglSxcA60F3hd7dwuBOoyybdnppZGplzwW76sauHkCLT+Kaq2Y1HVSGyLaywVWTcgiFbhRbuQAHN
Cvps1srY1Vhb5py4P20qUcShBeo3Cl8c4RfKgjyB8QbaaQBeT5QAyvioFxTtFKYURhXRJFPU2HOk
AbtoNoRnR5nRiA1xq3HLVJ3G05yYu4p586FBXmDj4NC8aWEjtCfwU42StPXCLmnEgUwFMvmzLGMC
H8mDTW2ymR2QZ/Jm9F7N3hxV0CvL2HVdiwNabVv7JMmSoG1lXQV93XSPgKuxqCxL/+hWgm3s1hKn
gmXjPav8d3ib9aFRyBawpTZSmf1i5oUdVVP+bDbQZplFDO38yzwDFwEsyp+6FOTZbkzQLQhLotH2
/qi6io0u+QkTwjRoU48G3sjEiWdzjNKdLe7ZnzXFYmrp6tn06RCyXOwG1BXtHZvgN9JkkzflHum1
H05bnbrRjlQKO6O0uQXYB6ZEXuw17OTk/DG1/V+zlz31xL8vUiWiFukamTrlVqpZb0Zb7e22S28N
PpxUUm8lkb9IOW/mqntC1udGW/x9GsZdpmlkpwaKO6sqxvHNDxDuu+kTcz/P9Y2TiSMO/4fBdg+t
rAhIYzxq3eKN89kPQI4ME56L0EiNR8GN06ysA0v0I+yY72jvvaL2fTvk0M+V5gNJ1bai+Z9pNB4y
e94bmX3nUOOptp0ZDtjJaezovaGTbWLy+8HMigh5IhAzzPRUAntRiGpf83qbzHxfl4BiaNXB7i6R
AY5S/Z568jjL5HdegcJhFi9Zz24LLe4xvjd6wj+pLbBSsmcAbwCQx2IFOi3gQ+Ae7vC0bTk2t3A0
+u3S7piVFNmeKd0qUngQ17ZpSGmXBDnqeSG+VDzqCz8iavqQZIbr1Hyqqza2s06EaHqIxKxni/ET
TsMZIhT0HjCNqNTlm+GoKqiK9s1Txgtsw95NKU8zw6pY2NuUuj8TWd3mrokMc88+S0s95bP5LMFc
QdAe45b2bCPr9p77FDlFtcWx5aZ24TbTcZCRWe6HtjJECNHfNmV+lPlqz+AlXfEuArLokZV0lwNC
GhiGtycGO1iVcQt7w3tLyzfX1+AAkukfzwehYPSaWwMmhClRb3XJskDK+V5M3T2k8uCo/UoZ9oym
YfdThSIkJO7GXNzoyr0tSn7jgUfFU3yFKkkRMO69lE5zcgV7Sbl9gm0GqvexTHUoVA9U4bz51jiC
7sF+U9s+TtS6Bb/HAc/LfSLN8GeevWeOlSMrYXAHyNcP35E3OZsS5A2nu9phjwKey7SqnqYKgJcc
Jjj51MDXb7gr7PIlNcx7v2Fb7WMMs+S9q/obXRZ3OB+jVo9U74kmwC7pe2+qTrauDg124ADksE3j
yC3BL0tr2A4o5LISa9zPnBxTOzv5rno7V5GGMA/aST+xsINm/8Ad8c6sqtsyGcWNBQIN2P4IoZvK
pbeuTfvYc9Nm66Sozu9s3cDBGSynoRVPIKC+9hmCTCA635oACGL1kkcrw8sc8Tb6UBI3MK+BwrV7
cDF9VAdfxOpDApD9wDJAnmmRW/uJM2vbVa6/nym9LT3QrhAeQIGdyF9NjXoDMLvUXhVTuct7RP1K
T+XYBagMwYPSweh4QwBG50nq7MlVDjRHFfn0Sow8wkELG8pMBC614OHaP8mO703kf0BjqJ5RmKIC
mCTFroUBjWKK3s3DqezfRk/GiVPAIw5uNfChb7PQpu6u7Vt43rdoaEPk8JPTEGnNOswInOFIFfuT
uMM15tmw7TfQzJ4HNR0V7TcOOAx9lWFvK3+4FfhbKE57V2Vzr6lx44IGtstGeao1lbD3SXmU+xku
h2Z+QtJ3k4O7ENjesJsdnGE1JJoFUfupAw3JZZ8wc4qwrltb23KKIJcFvMlJeszwZlPqQ0Oz26ww
AdPyoLbLCQl9RDRTcOcCNqYHJ6mOM0hXIVxOH52KblrD+MRhD/F01bzIInv3uX7mMIy+GxDFwfBS
fQDIxL1Dyz23mxu/wYoLR2OICHPQkJpObyqwFWKcu7Cx5y/IxN+3msalKA/TnL10GatCws1bD4OB
z+Y2m8bzJG1+1rp9oWrcaVPsx8b4ISe4ZzYGzoF2xTeskANy7s3ehrN8Kqcjosx7wb2TzZGId/0W
pZnT0TL952IYH0ZSnq1FU1RbAn10LMYMgsDU3ibdfERu/KXNm/jsUH5IU5n8FHCs+92yrvohW74d
BlUGqhm7yPKN2yL3d5XrbZOSH5NmeptrFNpPTZGEmmJytpWvw8Kje8qH7DntSHlgMgV5wJ+SrSkr
e6NchhXDz93bGeS1wK2AMxJEWlFuwVraAFIUBxAWF535ZMyueWgqzwnAmLLuOe/ae1PmOkwsRx/L
HGN+nD2YKnZkDkXKwTmbGiOYtPUPOI/DfhaygsAWPovu0KWhHqbXhDQUlLTuh+U6uLSXVjB4rYhA
G8yiOTP60Kox10WeVJHZ9jjBGBheDkgF+1mKW+Ike2LPOkhrzw9E54Fml7USpUz+gdf1D21P7Yal
7a+Es08yWpAb+KrcsMrQQd9bDOSnCYs/cY6SNii7ofNDm2KpA2b6zbWL18HGkBkxmXyeQwRlp/c9
saZtWXopJvZIbyTRGFnS+wFy2HOlRrAHh9YPUuHd22ZmHxNu2u+47sgBB8UC5WwI50IMHbuieknr
HAFLB8E4s+E/BtltCjkecliUA7W3MeGvrAewuUy295i+8Ut/AzLarsqTFAwpsdFSRIjZBnRAVG3C
XPOg0yoR0QVzMbKBXBwNJ4Af9p/J1NWmr4fYHeXOU+rVnfTOt6Y31wOljRnqJR89mOTAPLr2bg3f
RBGVDrH07/zUPFGWvdAycSOc947MbvugdfE1StQ7q2oANBuwyLHSVbDGEuDFeeStT9IucM8HmKIX
e9OzU/gywoila90N+EZ3k+6KoED/ALYHkzVzGt+yhH74tvhlTQ1W1klthkmaP2rtgWHXZHk0Tbm3
nXVLI7jYeYekGJ3PuUsNwBodfpCN0e9VYtY72s39QRkcMP6OdUffsrH3oo6nuieJ6j9n4oDyqNBH
W1YSb+swwl8yD8Yt0WQMuBnKod0brG9uElq2x7Ewyqivqx43MF/vBpLRCEd4C1FafLTEGhhODO5L
zaTyHc7N7hNyu/WtZfvDrnMtsaelofYG4Vhkx/zsEc7LPWxP1c6cfNjTDFntRaC3tc8abnOH0oWq
D1YJ5RPviznsIWiIBMx6I9aJOmKQwb+42kmfEmfqNl5S1e9Jo+kRtXuuDmH1Zf2k5pSEaW+prXZ7
uiWGOQ5BOfbWIe+T9pkS1t+APkJOlJokklUrMb96GJq5w3jKrLmPxr5BzejgIXFlFvZzg+P9LU46
cguwjv6B25V3h10HsSKYrJOTOWY6ZoNuws4agEzoiBXiOt3texv5L5xnq8htpyHQwmLIwzjWOZTu
u5se58DDWFD/aUB7OTOf4wGwzAM3ivZJOUNphXSsCxjDd31/0yAtcZeJ2tznVV7f9KyvcEdivbmF
sr2+x7GCA24OO5zQhLbtAK1Gfw80uQ0ETTb5QSas7NlIMe8z3JaOuJvhgic7elIk7UCnHwfSbSqX
42Y1JvYm87IyzkdUTsPLs9jBPB4LqCWnWEyeiDhKqsM2gV+s2VGxgwOtt2XSYHuNO9LWmVT3miVZ
u0FV0fjsO9Uvtx4muNFmxlNXlhXAhK1/P6L++AYnah3BQdULujG3I5fNzqOiWfqCqLwIDFr0O6zb
SWCretxwJvkttbxp09BGB3RkQFtaJXscWwvFlHVv4fyUEjT5WB0nPmcfYrBh2Sik3JllVdRRbbIU
GzOvvXuf2EiV5HzCoYRyiceltRUOc5qBEmV5qPlHM8zuiLBgigqG/3F0XsuNI0sQ/SJEAA3/CkMn
Ul5ajV4QY4GGRzf819/D+7a7ETtDEujqqsysTIxPx8XA0M+1IwQj1ttSj+4XrVvjcAYm2oKi777u
1qc3/PMSvW+C45s9hW72tBJuOjjGp8xxvgxF9V007XK4rw5E5tI/1mXzYS/+UcxWvMs15qmcltYT
8TrqmUuzaZ8MvQyxs1p3BMNhQbLkZbNd/9RiWMlqexAZo3/zjXE4eu1knbte3czaTo3Bx/hPqeAh
Z3mQVgXZsqckP9MWQEV0XvfYGni9i3xnu4m9P4y5+zHq1RRjDfHeISgkfFbFMKB5iu5nBBdRCvcE
WGowlZV7siSWuFbRli+XKdh+qoqTuYXpppcuKXwgl1Xtz+QYLyfSmX7DihRRp1bvgJGi5IaoHwtz
/ZaCaY7RMM50wzmZRhmXc04xbfGu2gLjRzNvCza1+AhKf34UJj40MsPpO89PZmNZiUQoj0FD9pQ7
RTLK4DxSZXXtv9PekYBGiifdQ0zP9kGMG4+SEFLA3uxb2/LQds3BrWtMS5f/1GS8m1P1Y9M7k1KP
qDWSnZ5P+BR9eXmX6MF7GHYz2bFNj1rMYzxvHyOspkuibPfr5Nlfdr39rPztNOzyYR2qF89fXuqN
ab037s34kP3nsAMReWvw7GYKrwhzmt8nXKmeFHMJOttWse2zL21qB4MD8NPeDDa4wk4HBwxw20eY
mz9MIcavMdNL0mIBfK2VsxPPvrWHJdzMF+6/4WK4y4wQ1fOf+rqbTrIrONp818hoRRi7MptfPBw7
E8r+79laj5OxnAuH9mTeTvtaxLozD6XR/F1a88UzvSNmr1XUsm+K4315U4Y7JORdvve6+M+c60ew
iMu2q9NqD2vE7nGTuqb1dzHro7PKw9ZXz7IP9tQsxYZRaP5oOUWDJ6++tQ6v4mxhXjr6TWI7DWDj
DFZbo9WNgsrNomwCorXbzjpaueaBWONV04mkc8sNvZcMztY9lHVQlRnLIVgS8CDyC+TdjnM3rP0Q
2n33sWWNc/O73Me5c/jU/hZGa+DflB+wuMN5x+B2iGaj7V6WxfVjp5KwAJPlRrrXJvqq5Vt1lYw6
vPLBntLGLM9m2b9rr//ZZ/nPxiNkeQU57JQFGNX3n0Yz/HZIs7uNi8D+03VO7tzoGAf6Q9c5L0Zr
vIWWM+GyRfYfAus9bHnBvAWq2x14DNNJKCpEUWuZ9gOw++Z8Tfh1Y0G94Ck0b/afMoAMEY7ngQtK
HKX7ASFqk1XUdnewfVQ9zkiO+Ox0V4NRDqm4O8acvvYT103ov7zJHqS5AVTW6/hfK+05yWhswF9G
49ZNTfXI9dee/Mwy02CS1QSMMhsTVSsoUcZ7BibAy2Ti4ZxVNDJlgPfvWPYci0nMh0YJ59NalnxP
G0ZwoKqg6B7CcXffJ0dmAdlhInt0oUzJR82d7XfZ1NOPhuCaf5Phlj9NrERV7IcVhq+17t+zKmtP
3txnSWvX3pMe6uEY4iD97sqxw+fOr29YthoJG27ZyZ4H3tdZjbim3EdWPxoHc3/ft54EIzELmVoS
v+K4KLwhP6xmZSQ07c7HKnAQsKS7/VPLUicOoWNf1TTUb/bcNllMKyme9lwXpI1Lo7p2xjR80G+A
ObBWwftRmM1P0+4sB+yqqX7vcsK9FeT9bK9qAA2xhyfPL9XJ1Ivxt2Xcj5XbhCLqsHc5syOrjpYK
1u+io0Kx62WnLeYzb3Vp6LOh7GCMBtyM52TOcnwKGnaRzFPl11OZSNdwt0dtZGWaIbDCD7ku1Zvh
DaeJJuwT2GWQKKSG5ri5snxvRaDNiKVK40XoYG4S3B+8hNvQYZcCSw7PUsbVKbRYYkOGlYpN+i8+
EgZ9nz5UwsFqlfeIa/IwRuNeCAyOe2d9WVW1HUmgz/7qyh9+NqovgLjpg1jqLzhVtdiOdKY5kCZe
3DG+1OVD0ylgK90wjsh13LhVnEHmB7ue6lSQK75FjWnvl0m6AzGulntarCyLfT1Yt2BS1bXnivrV
rTuse8F+6H0XOx3ctr2xdbyfDEPPPNoxOKp6nBLyYAk6qdSWVFx1KQT4/Ly1mxc7srMeTLwT46rw
gqPQOrw5i7H9XCzFeFOVbcNm9Gaog9HI7mUIQpE6iz978ZQF1QvxtdywW9UOD4NuxfMwNBmuE8i6
64EUgsjLvPFcTb76AwHSn7dJGSQTAMQXLQ3n0rT7Bz1+gMBCGq/bUNDFh2W+JtPYBAl5u/kxawvz
Mu5TexxI5nrn5SW6WpvFK2IrXKg1nwDv6TX3oxyxK74XJdJT8GTji3R2/2ve7TWRTo+FVK8Fq1hS
LFNKkGfx3BNr+kcMi+QHLPrXBY8ghr/Vjwst6e6k3s/4uKyPREK3xFYtYfDl97592OW2Xax8GP6T
ulW/+96Up26f96OfNcvR7DEObkEUDkvn7eeaOfaX6W+tE7MBGJwzSxUnd8nna1FYzkmSwBab0qRp
ZHA+Fva6Xlcfj+EoCKT4sMxp+Tnic/0zo4Hhn5Sbx6Wn57eJv+w4V5t/wOAeOLeu3eA/p1DFUQdY
cguzJbeI7e3/SKKsLsbQ7+/VyoptRELqiO6i8q01O2tastfOht9KUKLIlpujt4B5Sqv8qLe+nzEg
J45+0cKu6WvsOVqKkEzwWvQsUTmhIb7QXS/BYXEd40EpZ00rt9F1QnB7/mcxSvnDzFb1NFjV+L4N
I6EoxTL+Ek0+HIIOg3VXV/VBj1g7mV4ZJONs3TvE0P+utwWOUBv9JlPdWrb7FHhyHt8EgGXxo1CG
RFkytuC4azO/hYPsQZHuEEhdgc+tIXn00aqM2APbTMuyCNK1N6Yi6QgMPWfCulve8r0BpbKsfnDq
eycIERXBQRkfYWCt8WTO/kUPg8IWf2kH3jxWQfq2tJ+yngIRG8iz89Rc1p37ofYnO8pnuf6i6m03
vMyHwxxOvwLLU0mjbJXygy2RUeDGmbiVrwOMpWxpJ/yXqDCC6hlTheartBfnEQMk4+4+a9/PlXgy
spqWZNTrc4E/VRnNu9t49ygZOEfDyF91xf6EOSqRcpzeV+7ek5uJP6zRYsjZfA3DAGY9g++FPZkN
qsb0ceyeVw0FNNsnFyuc3N4BrqWkN1x+zKtxrBpaqqw5UYixlQ/s933tZvCE6tFAvHyr+mI/VqAm
MQDGizGETVLN/he8Wqql8WDyLaLdmWSCPXobh3X37az6r+PQMM9ZUSHUwlVgm7J/E/JtACD/ELQ9
zvk5zue7M5YgqPg7bygSGOw9lxJbtUlrYo5o1/WJP11HQhRXUw0PomZ3zHZ3lWKv/cxGckAZmFfi
wYWVOhL/ab/bf8+IrWdI5rjalretpzrlhvFSesTeM0Z8B9p/sMBvGeuwB59W80/tzcwCBZhWs4ff
OTMfo0ZG8ZQGuyPQYkneGVm85dZ/fVOToTg7VWwXBW3w8DkHzmUvDDvO4YESTuMv+Lc6ykPIjSY4
zTjhR0PAXZD3rWRVirwEBBjM6uZSRGanfq9coREaVSNSlBVgL3IyRoVxpltl82kzpo/Q74qj6SCN
8jbn3OTVa9CONycXN3vIf6mxaiPLojlkyidDYnpwHDxyIm/X6lDnpnXiAefPO2f52c5L92zpaTt5
aoDD2GiVBrt90XlBvhpdTioKozr6BZisYznPsvQTbdU4E6hVJaIRV6cB18qcHLma5E9wvPC3uVp+
vDJTJrspDlO4YyO3m5fizvtyn6Z6C7sYAtqDrdQ6aQy4WLdp/zCZM8zPOxkj7bJBdACEb4Bg0RjO
iUYFiJTT+9MV4ikbg+nBW8vwPc90lhJA0JLJPH76wwolgpqgrOXvLTS8Q4lz97nT0opKc2og0bvh
XG9GGfcGfGrbdAGWBPV09sL5sg9+OEddPvzlf62isHdQ5zGNR3whwgTW/2eITOXBqpRMDA4iHi6W
f9CWa8R9sbmxjRd9ypV+qUk/Om27+TYFlZ+WZJTcdGCDxLrVUz55H+1WjiezW+0zvnz/ZYNBpe2L
KYH8cBMp3J4rHwRWCmuOBe6gCcsmYyypvam19u+iksQLs1mDurK10kIKnbRF16ZaDG1S23XAjKxu
vpjDQ8UUG2EO4LxwZSWObMK46jyWbkUxk068wnL0AT7tbnst9w6Kmj21SEwii4Mu0+dGGfXDaHdT
hL+Z9VU6u3/yivK7LxTyTsc79nbXfgy9X5y8JhcQpLmbkGmBpazZCp7cGsZL0R8zJ1vitWt/DPnW
R7O9b9Ee4ndrbXj8T2oCGOpdBgZZ/yZkNYef1C9BQfgmJ6l9C7FouXha/eIRGZFmxRGsxvyxOqjD
59G3487ufnuZ5SRDaayR1vWrqKaPbewc1pkwcNoKv0u8foW9LyYR19kEer6igcndChv3gmPm2vwe
OwajK93IB5NQ9eAYGfYJrbq6e/u1L8595rRJqGnD4Lkv4aNZUevtwDhlrjOmZdgD92gYftj0nZ0X
2ABRrWG6BvuPoDeb66727JyLfPxl+BN3jx+UMdWwvLBLx5Bv1l7MS00CTbD+R/fdsYFNClXnuwt3
sn6yuqzhNuyehnIvAJY4V9lO0PRq9e5ROBjfm5ZMbLPD1LGhxW16y+fomj/pf7rbhhfXs2SciLWF
1gWo6bMxOOCOp0e0Qsuf3t/VY9eW27E2Ab7IMrrOivBZN/f/4YvuPM05jZEtSps+QTKX4ztI2Ixt
wvHwqDFtZDxghThxx07Fqwno4TJZUnfuFcIjrcXtzPm4IXNJd7/91WQkH/DmfIvQH69jyNpZDRQq
m6pJSmP654ueN8XjxWonxQSgz72abwUHjdtjGNOaggJZJdrPtoNWbhyrSPYx/yhm5zaJjWhznQNG
O87fxcPs3OHjEcHxjhf9Iaibh7Ylic3MuPSBTz6aghzDba+MqHLd3/wUv7yaEx0ETNtSNr97csGy
nMAop/pbth5A4GB89rvSEb7gsHir+BNaWyrHfkntuz9t5fSP7lzzd5rTwZjcFzPPHuqlaeK67uXB
wyc08egHHrqugWbBCipxrO3fZo//inW/DmTQJiQqjGgDertao2GU1l8o95HZ3AzLIhKdEu9BnuVs
Ti6ulfIniKfO1d5ha0eGeqJXEnenCTfCPT+a+MV1B6souVptjcaJ+qHWjawYurQE6yvrSk/ZPchp
yg8eLPU7WRj7Veadf9LKKY6+aeapDp2S/J5C//SFmK/mjkhOuvX4huvvdBk6GjFaqAxpcTUs/kXJ
KSDBdAjq79WenL/GpEZCjjoUAoaF3y5UlsZrywP50j3vOxche6DmMv5pwwozztl38m/OhjpsS91k
byUYPshWKevTuLr7N8vGEAyzq6dzaImhTppSTcewJ9YY8nTEXr75XRau/7AIt0n6yRQ3v27Mq9do
XD/LoX0B59Jp4JVIfpTd/ILTXU7T1q2pqoIh9cbNOlngOmdRZltU0RgmoGPhYXS6jCesCdvpwsz/
yo1hPcFKYrxBtszR6cbx4G/jflzK3v6zqnm/SFUWTzueFkeACZb7Rmn/2LkLfktsHP5NyoZdGZc+
XRdDnKY16E7SaJ03cu90YvqYFeoWRUsUDsiiMwJk6PAsncc4fxV9Eni7AR2XDadWLTY0ByqAKuob
OaCA8PnHzJXyUN+hNb6TcfBD2dymIFdbVK6dLKOuD/JHZYQFyWJSHyytxY+h7bM5yXVox6EieoqJ
a3+FJa6xNaBYgqkNrjjiGqGmFxPmiS3C2SHKQHcNuaYb0rhGTfYWmVYf8BLIlpan3vILLJbx7Xc4
NcWma2w31CwWoTVh8RZK+LZKO/9QhY//eEu3CPR4TchOIglscEh+kgIct166uL1v5Tmld29FyHu3
g2b68pqsiGtbL4cRkO09rPKWwBwbzV4hy1s4B9XbSqN9C0Jyjpm6nVOptIwb12+P9RIYV9SY5REB
QhibRZfYXJh27+gi6V1SgzZUXnhuLAZkt+s5p3npxKc3eHCQWkEv3RAUhHfEfEU97QJlNHcYZ9gi
TpgE4dSYOoU+IIPe69Qt8WjNbRolC5AiWQQBb9FYFf45z5bw7DS6/20oR6dbOVEoanP4FP7cv4yi
EOfOCadPZ13W58oHQvdnCyl1poAyK6C0eJt65+gWTUerPxep1w/Eqi0dgqFl8uazycWO4YJd/sGa
ST/MtmldK8vS702wFMnKO5qWWydO3dqqRE+zhVf9eNJz1yeLVzaxi440Nup2TZEWbW90iQgRe1+N
JGNLkGTM4Ijd0u1jX3HBRINvF/+ypilOO+KmNcp9ZIqubfKtZCOeSbsX4A4YMIdWaVyDLXNBEo2x
fPdcb7rMhVRHNgP0eZ3HJZY5EiNpD8ujt3fe0d4ycZTT6L6JhizgeatU6rljS2R3r75J5LS4FsLm
0d0KkTKg1IcJIDgK7Lnk5plQ1SESigbLwCs3hC1fgqE+ER3RHRx0FD8llfImcKc6cNTzhxYg4+Dw
dz4j7NKU4WDBb55rbuqE6hNrDL0k8OXM1u5eo0Ap1u9R5ERtrQspW6C4SRE4LMUqA7gpd2eVVLkz
uxEnlPZ5d0zKGnPGz2Aom2sRAuP0W9HkbDKbHUq+zYjxLKK2BkJN6UpqEYsUax+3TcmAUIXyvHPq
ru2Ql6/26Dg0Mh1ON+TcwSaP9UVXcktwwHGeGG80vL9qDo4Mqh8hmooH3HbJISLYLQ6XUUJsuw5D
CAzRPs3FLxAiKm2xqeKF4bl6XJumDBMiLcm4q0ZSmmp3Oa/lpGJ+eH7WZWmPYGkoeapqOvrUq4fQ
6ZzLVKz90fVV9900sI0WPktXy0ERGfljIZ+kz6Ruhu54xkh3/dg0mQiEWjXNzUMU9tdb0WbCHZIm
5y9PVhXOyAFBhhGtrhWcHiFqIqDdtqcDSStDJGorrlY0KJudBA6rB30Wvhg0Iots4zLrqeMW4Pa9
zV1VfwjN6lEH+XhsR+NIIstLGc5HXpOEqs0kMMyoRKEBhVaEz6l0WteLj9Rvz6vEruZLjl0V/Fiq
puBiL2Brm4AK3i/ZVl2HwhyOZmncldEN3Wp/zmfsc4egSdbSfgxHKrVvGlNSS1o7v6le2GejG5Te
M0/oHlz3JDLB0cOZvsrtJrIM+7Hq6+diMWPLmN+qon/JdiiOfnwebCYVV/WPIQGxSJGkc3abnETE
ZgoOsgwfm02oB58ili4kyJ5ruOI4Mwri9+pjJeWtGtwlztDB2XZxE05jRZ2Z/Tcv48G0A/ziFkAs
iEPC7twb+t38nDn1/LBDBYaI3uBt7ZNH34vOM+6d7iNwEeIstmFd2E7OD2Y1W5STsGJ+rIKPfu38
V2+0/HPX7eXLujb2x+hmZpgE8zb86YGqHgZkQ/JgT2TUMxv26wpogviX36cKnv12cFOEilZEy7aQ
p5NP8YhmOVZe4B/6Cl6PNFR1mTSSypXDk6x2y4jtjlWfINDzj7bv14exz51L44z2WQjfj5smM46l
Dpckd2ElzbribsR/6VRYEJL1cF87C7xgPc2Zt8ZAHc6hHNb+qkpUrjbDzHUbmoU7t7KBZMvqXYzb
d0/IEzoI1HPo1b2PzJ76t8AV6+Owo0NQHZtTkvb9Ms/edtFNgYoS4Du1LBrvuXGdHzDU0zkP/Oko
DL/+Bat+j+C+oyq6ZM+K9RoMzVC4gR8620EDnz05gebLMBOyjxo4H07ZB+nAfG3BjG7TcZe1R3/k
7DCvBG7GmxTzEXyPltNbxX6yhrlDVsmMFMEuqPmlZnvhT7gN1kspLQWj7DVXOQnEJ95c/azl6r82
nZgewrCp2WPzxy4RXd7YkSxHn5YvMGo/apR2Ek/lnEW/3Y3bYOYdkYehk26t1cDM5LcApgH4xt0u
XgEdLa3mn8hCQmyqRv+cALEO2d58CgtqG4r0OQwqzAw0xEcQzvvNLl1qRev16qAQPFP8px1p+9xd
DAmVFK37tr6CelXHTe6YCAwbmcVc6OmC8D9ZMopt3ULI6XANnrjs7sukwulurWQq0KJiVXYIwTXm
bYpl0QA3Mm2JpOhG47G1tfobcGejAZqyo9PXpOU5mji3CYkNuamZfFR10B4QG3fREozZ90iUOtu2
3hEcP5SsfZbLBzrN8o8Qe5V0kozafYf/rewpvxSt/08V+pXPVp6k037LsGvAfOvwin1p/TQQnMnP
YCNzSQx+/99y8rdPgKdn6fgL4boT44GeutOujOES7FVzNsnQxDQuyGn9nCllM7dO12pZD1tW5Kdy
n7e0XtoR8Dmsz3tAbB/qYBt5115wjSPgJYCveKfADOgCtuFs4ZF0CUc+LOPzkMql7T+nVpvpYm3r
Jcu97mxs66c/h+6hYV44do6oY5SW74D1iO0DWtvQNJvHprrLPnY3e0EEPj8N1dr+2wRqrqocvXgZ
ME5Wvhsc27ajYBQsm7S0pbGniUdoitxF3N8vR1tuTrybJHHC2XtvxiRZzA5ZQ+5cyH7N/DFN5FfT
4ghyDrfqscMZMB61HmJ3nlyATscGd9hxBYbYdZ7WXPnM5a1MF3ZJ7sNt+HuQgw/8Xf2lnaWpUMJV
59Xb5quje0QJ4DBvEILIRXvVJmiTmpPhEJiKkR4r425TPPv1HsTlqvx4BkD7VEUwvfrKMU+mFZS3
/jc4sXcQPaciUKAgXiHsq4JhfHWnfI3Gvn9wFcxtq7eaagC3b9gFlIap12T0XT7qgAnL0qHeqohl
sxwCO8dyQRjQk0+R3zt1t0RvReImt8dmfSAOPHRieDV2/UMW24vX+i9947H4vIJd1PWlQjlt7f3H
YKDlBjd61L5nPvi73Z1WzzTT1iJFNLiTsYwfVurp8GJr69mdFgtoK/u3DOGh4WeKppwXyjfvEOdo
H3n5XmujeHfrEtoIwm+uZEfZpemftO3ecvZF09FBDOg1cr7ZK62O7eynNjCQOfbuiVawSWB9i5Pt
jW/5vLLeZlLNs6YM4spf3/3e/ps37dvMxnu+3bdY4Ex2uL57yYPI38cXz3K9ZKrX4mQhk0+gIknT
QGwT9XL10onDjuxKvOQota3GS916aCLRizLZvfqHSbZZJA1QEB+GL9ok9EFOwJsWgnMzvRnwlVFW
jsVhskWdDlsJS9AGfgKwhS+hnf8cpnEC2+iLaCnbLEWfCxPOsR2mENsKO1hT2zYoID2swjKPgLsu
9rYbCrKvqR3HdJUCW4ts+8EG7faAOriJZ3Wn3FTRHltM2eNKu9lhdsMcqNFHKdWy3mJ5eX8/ycjz
ucVuCyECJ18jUBjYwzoxInQnv7WfuasRI6Mx4McMbhlSdrSmuXGdsAE/NHmAiB2KMpKy+k+M4wAy
YX8aWp4cgOZLFoj/SonqZbC2P1qMP12TxT3aXNYOEPikNDDe2e9bLnLRzC+l37xnnfeVa+lEXTcj
IhX+2RH5426QA5q1eCGOq2rTah1caH0eg1uwPIn9PXfJvSXL9dpGXolkUtEFXfpiNCI0Cf+y2uHN
Q6+YoPLc6R3KLBo1+tqlko9ZWYDIj+i3zNkeYkhzM8bQFUqql0FkreqldfI3fIceDcP9Lib5sldk
Ss9ldiULW9EfAHYPFlLQ+yaRy8bDNSCR74n+/rF3jLjzqq+9Gn5QkwZAJuUcSFDSV+lhu9g2y+tU
o/8UVbaehG3m9Or2+sQb+aOcyrTYvHdd7GhIvHdbuY/hTt3ggKIHrbYHtbXnMffO6DbeROtfEZPw
cTQw7FTB5YpVlwlOgj8Qp53QN9qJWNw26Yr5sdT40ta0DIcwNAFR5XLe7V0gJ1gRu2G7rk2wVWH0
bjzyFOFXOobvQKXKXn8PawabYq7FN+dUH3GH+YcS/LAswedWIGoKzeLJcNzlgOCljARjXdTYzgcv
wkfg8ZrV5vpmwVllfgGDrL1Xo9vf0RxnKZRG4k0WymQrmAhTVckSup/KbG/ZiBC67/iImVUXB/bC
eOf99u+d34uHKt/5ojn3YvbkTOQvkHtZxqEo3paceGWLIDlrSjxhfIgR6b7XHTzECA6gWOzvzc/e
KNJld1LmZgpbxY7O2Pkfxd3Xow64sDOEOkj3+bcheMLsjDW4YKWvqPtnz/KfM/YSttE8mJP5yc+y
xKXlfoWYdRahPrGZlYyFc0YBSR0wt6/OylCbzv0YzzseYm6f3dQUMtHs3bGD3LtALdN2aITAPnqQ
B6SyH5CU4LPri1bye/ewHJtZ0uHg1//MCeXBbNpgk0P92XXVEwQ0K6A2aCRpY2zh1OQTifyPssiJ
sdb7hY5ImUuOFSAvT1oXoWONGDUtBX51/sBQ3fc5l6ogrxapc1R2NLk1ORcxooIA2dwK6j01xq0s
e+7OioflBE+I8kdAM+8/NSNw8+kkbybm1k/Z4sLJFJNOfUcb5yIQQAxNaKIWmcZD2+AKPjRB+AuN
jHWS2YjmirzFhmi0y7zwG+vQ79M9FP8ZQwkonE3dJdzgLyug3XPTg8dYZDgftCRmb+qHv57VLE7U
hHX2ZOyS856DaWi7RhlN2zZy5CfXeNIKeM0q1/HGfsXr0pTwtSE8IMKvz7IR3beC5DrDhLcXlVnf
UrHBOO6ZSAJmk0g0w5oiQLH+TJ2BHqmHg2AIJRkbRP2/0q4OmoZv7Pfb3jN1DMiPhL+92CvOPaGT
OAYvmEnwfATg974Z1iFA4HTcFm1dAF3Ma7tv7mW36EjbGSBJEIeYgh7acZttU2qh+BW9JszEehv8
7jxg9Vy38IY6o6+zV/bYpDE9NpZ9IcPFShEV/lUGC5thnr9Pyvl1z6yKqpHNoslft4MgTT4yjfFH
YZVZIuDI40INuAH1soy9gCXPwtU/sTYC6JXgrjoL7aNltrDs6zuQfBVvPrUCaog2boWq7lG+HYAd
kqkgd6qpalw8PSgnFitypLt5fwlb+wzXtLFfka9xgP38cYSUOhgsOMjMesKK9Je1B1Ce/k67ZioD
3ASRXdgX1r+iX+6wN6uv97SwuC9zleYr+7LsiAOrkW6ODRlGTI5pofvEvuqFcPtYTPpYtdPzVq/e
88JmT9QUjhm74EbJjCD/GLJo8N45k30xyW++p2OpyBXGFeeR80ZHY3iLSDbidhJvQAXvD9mRnvux
m6WTVt5+6+z1xQT3vXiV/grq+WzgK1ps4V1AdQ6RJq+4t3p5+dBjpJyYkFgUMQOVQuC9Uytf69B5
LUxip3kmbdTb9t9JuF9bP5QJ8PrTSkh4A1hygI751+Y7TWzDuUZ8L7vujQnruQqsaxAC+XeUxKjb
pkOuKrocwPJIlOPMw1E/2I3jGfSIpwLijE2LYZI4r+ey6kBOenllpLiNysQk3RFnJDv//GUBj+n+
x9l5LEfKdFv0hS4RZOKn5auQNy11T4i2eO95+ruqR/3xi6oITRUhKCAzSc7Ze+3fdFUR5Xe8zsqw
eg6cplilUIRR9YcHBH/Nqk4NV227X5TWz8YgX6fw4j9ZCp17qyAwsONSo3wPLOTWNBixsUmBQbmd
TPurVdOSJi2RGk6trPwWTaqvqDeROjxmsBhWqsxvxnY4KXGX0ZGmEC8s5xQGbI8yhYZM75EQnzfq
OlatX4Lgpez8BKVHdwprshz1xzBBbNbL5iCYJOtqUp5lrt43lnhBkPIyOCPdeDGiPm1OZ4HkSuSl
SyrCzQjmsgISC+L+Jhsygf3JOrTUgDC53wrzrPJPyIvWTiOLb+UTyD62vauWHaW0LEWbRi1JL8C7
QBx7jprpFwbJl1rPcXJlw13rmT9r03mF5MY+38nvfFPN15an3kaJT0XFOvtn7ipLxiS88d5KLcsn
v44OusxoRtmtcSKfGjll02eo7wEqG08lUokdxJz+oESWWGWaWX8xQd/fF36EzQtdFcI3iPzqaAV8
ERnpdkgQPOs1KvUGPeAX+hz1jWlG4t701OyPUuUt6CO209iVz6ceCpHcJJMVP0je/j+VdCqfRM9m
yxhS5Vfdtd3OL3p6fCkDTM8zc6t0Hg3TJqNSXMfBbavha1aVDCu1iaP92JVGe6zRce+sUDNSGvCW
spu6iPQRrUqzLTXqLMD3u6rvhvxsNWa/QhU6fJpouZ312f6uK8mnwhQ43NWqRc820vFsTWrVYI+P
R4NTjH/EGLKX0UXqkmYlTv9XZHZnm4HRuj69rN8EWKJqRYDAchv9xhB0F3nO98a0rCsYtAXcxzy4
LbbiMrHslHyN1DFXqhP86lXgxyFqP9rY9opPw9fLUIgFYMY8sy2cIi6mnTgTvkNyMd6jHmP05WMv
0ETmgW1VLYTT80Zzw4JdHlJgggQtnUYPI2bcG3yKXsGWLIAztBlQJNKEbfu97NzWe87Gm9K776Mr
ALSPg3o1VZsRRYZ+ioU92GcKUw15vt51U4QmW5Nrkmg2UVieqNOuUFTsNTK7RcAGO3hAn/bj8j1c
ujT5X1YKiIupKhLDOQXpa2U9Vyolk1+fO/QMHzRoSlLTdojdgBW+yjC0VT8xdHzy4c9gJt4AK1uL
Qa/6iTwlTO8ywsLXPZbi6fLPXxhd8+S2Artq2vuh71rit2b+skprDZUl614uH35hCs7z2loRm2oz
lIk7lbTn21asE7U9WNLfGaaN5lvNPhWgRHtrhhUDVwYLJwx8d8z+WBTaGiobXo2GKOHjuP4cGVKe
7+I/zB2zr3IiCJzeLfFpNcktle6VkytXHvbCKiLPo/efo5dji1+rbxz0TcMOZsVW168FrC9AouRs
biOxNPI4MODSxu2dFqW/LD7gkb0hPJrMlvczUn0klJ+C6fMwZtMdpZmNcn1qXFN8FeW9jq8jq79M
fb2+PKyW7tRsPlOwFKjPKhiaJCndBmZFjRz99/fPHX02pf0GkSK7VJt4GWdr6t2jEw1X6MNLP3w2
n4cO8RPJWA4MQhs2Q7FVMutTwaF0lc/Eon+GT17qNJGBepxsKOFrvROuIb12y6715fJ9WVhF/wLq
/jlBVWaTDX6udbX2nH9j84orjTRdFZH9cPkMC3AlMZ/EDt4zjNqp641jwFbSC55xywY/TQp3e5Ui
xpMTmdVDPhX27ZRTMb8y8xZWwXmCHOKduptM+Gz2SJVUlcpdDhUOzWnZbdL+6rAV58f8AcZpniNX
+1VTIy7wToNU2ELFe83LbhR1gAs3vfuoboWWfHHycFthibgyV/6SwD866Wzuo4LIpMJ3tUu8t3YX
1n3x2nRGxec5OppVPvXJyaOpcPAo+72E0Mt2iacg0MV6vk7aXMNhIEFxm0O/zZB/3xuxAhxGOFiG
2S4UGxV6nkp5pu+/Yr+Qu7iIaPBS3Kd0bzWDQNY8Ki+o56ebwhHVnY3IHWFU5bvsiKkjNFi+9aEZ
djpuqzs5eeNz2udxvXbY8u4DlFFbve3fmjGWz13bo1g3VLaQpGC+T3ap4AnvbaqAQ5GxdciFEdyg
CqAMYvTxtm2wxA+D4pxq6uo/aBjoSLU1Q9wUk49UU+OL31f0r7aOopRglOrNaFXz5Ezy3HxOrG0e
1PoKKY+6TWt1PDpjHx4J6ClWfYLMI7dQSMIb8Q/kHeGhEH1xxNmgHBQtj5r1YLXF1tYy80Y3tQa5
tY5RjBl0oyc+prmQUUeaO6mifNkhs97rlL52vh7LWxv6Rr25PKk+nLaI/WaLcUDUFyQQnIOTg+aL
Cjw2PP9porZ7ZeP44UueE8xWYySqpEao3cRqnzyN9K1rSmD6a6yYP03JZ//ly1iao7PL0KCt+1B4
nBN8W8oEyVpLfqvst2LxevkEC2vzPLCwU/3OLuFdnWio20eqTuNzAKj/ysq/9PNnL5U2DysH8gAr
f/c2FpAWwK90xQ8Zv1/+9R8+ZVb/2ZtFUYoCqBrZS4ZoH8iR2Cc4tlajNB8/dfx5aKFTQaqxB35/
aqcQg6btWd+LS+dzRz/vW/55tdQ5MDYgCtAl07caYkeVfgn0K8cW+sK9mccWIkJVo0QiC5xIe1iL
VGvv+27cOWjngfCkpOD4jrzrjWrATz9Ob3HXNa7SJt6u6kftNZ/0dD9pTfnD6ZnB8Rl9kVIj2LSI
4oFNmd4+6rrqxiMEAzurP5qPjpZ7K1x19Sm3NdrTJgyX3hrSDVUc/djxZcp3chU6hzzuu5cCJjiF
aEV9ROgiKTeq5m+dhfBOLaJ0J7qzEH8S3trJc21fxiLfTNPYuZnE1VudSXhaQ2HGV4Nirds04XAF
RbcWxVNaG82QgJjCzW3JVjnL8Lw9OnosSn4dnTyOuqefMwDHMF+aSIDryywHdHSBj05KZ6MD5vyO
b2qiFBnpxR54l/cuqTO5KJ+NV+Elyf2Q2AgdCSa4E5paHQSMg5uJ8mOCvL/U9jnCh+d+YuVHromE
G7c8qhwxvFHw0t+V2KnuTD9IyhWuj+xgB2O8DhDS3ZeZQxltLA3IGW3+ZCUNcQdF2Uwvtq5PGa5S
lXLHJLM9arvpSR/D6iRLIanDevJkjckPjFkeCmFTFJAjlPQQofv8IhuR35pZkaQ0dJATo1gEldUK
gHNpiaVMolarPYVwZem0mHsVB1GM2ju7GrXFWX+SInqqcHbCbKEniZzBIDB0i+aZKrgywKHQIlHA
SorwT47UfTzpJRvFYPhoImkp1IUB1tbROTYt6rOxdQq3aejiO2ku1kYbQrHKPPWGcEqABwrlGWHr
wQ0eqPosmyxXWBdgP1st8qKpoPya1No1Fu6H+y9W8tkiheEpjsm2m1wlfi2ybF3FX335LNWHWL0T
7f0YXss6+HCt5USz1UpgP7M8sIPuCCtz1akwxXNCwy4vJn8/M/5nxyOdOf8+Lw1Eswa0YJ2W5CFT
SMI0JgsiVqUbI1Y31byJ2yF78pLA3CI/L3aGUja3BaJn9CI4eGwL9ZNv1dqevYX3s9Ux9WaiwPkS
p/mwp4gc3dABVw/obIWyrpQRnInU60p87mU3z0DNHX9MfVAmJxN5ETl3oJECdLXwAawrAdwL7yP1
vFb+s+IazjAaIzKwk969RnG/avlmSCiut96VSxDnQfM/T0FT1dm+MzGNcmKY2ydh9C9dLb6rgXZA
ev1TUat8JWn6boquONqZ+NMyKTdk0135TF8YXXNWMf2rRvcwkroAKiR9F4yRqTVd2U8vvUxm+xB0
MuWoZIF9KtmHNJgiSJ4+gGS6ctuWDi//+1wwuTT4kXkTtslbitXPKu9kd+3gi89kNsHHSWn6IAY6
ldvpfeiH96Kim4jq6mvTo3AQerlBv7wtmxwJSHS0S+8zj4TBMJvwRowooaamDzK3GY6ZUviHgdrT
FbS/WHji88hRcKEplibhnDxZBK4mu/gNL2rwkgfninQQ8DHXJoVcpzbeNIwxoPq8KDlWAoOwj3zn
K7KmbptrofeZzCTpzDNJVSOZei0990xiuaJtscoR68RXS9sLC/U8kpTSbxB7bQYPPeqbLcKBYdsn
ghfEiL4pLYW+V42xP9VKZZ4ataw/FSrJZZ1Xk39WDakDOupr2z6Z8gWkVUNgIIMpk/2V0f/hqsTx
Z6tSPtaDrgxIqoVavdkVOt4gcGUZQWPsP/lkZsuS4YvW7tGCnWi5buyy4Jsb/czZgnv57bN0CfP1
Qab0MCfTImBKKbJ1kZfdI8Xu8ntBAxJPBhKhz6xE0py/5sC7NGodi8xN9C9a95CPz1H1evkiPv6k
M+dBLmIwZQHEt3DLXv1eJ9qPUeIrLPFCQwy9aXVMjJdP9OFyxzWcf8A/A0o0mtJOg6OfsqB6DAbt
tVWqrZZeC3X52yX5n5cQx58N2KlF4Yo7onfpSzpuoWJForfqHeysL9C/ZnCGyxLYz+AoJDoFet+s
1Hawnq1RqG+OaqNmsjPTfOoVXd+Z5lDt9RGCyzaHe9TsARhk3/lQxPBpDdSBQy+Lbj3b8rcIKyNM
BLX11UEDflOzUd73tuX8KRAV/2a/p8Bh7qxjrGjdz8aP0m2pac5NgB19BavAer58e5ee42w+xQbs
mjxBtxQmhiu9/qmcou/mCJyu8p7L3L4yXD4e86Y5m1PTGMeOV4U5rr/wyzB4hxZLMSssMqNr9f2P
V3hznkFT4mfzplIOroLFGHbzIdb4Jrl8lz5eTU1T/ncQQnySTesNhWvSlj6UYXBn1tqpsWDotOYh
ndQXj5hsgDDXTrh0v2av4boZDYDfSe52Fab2m2p01hHO/MH7ffmClmbV7G3be0B7UfZIVxNouKJR
lK+OU43nxq/8zP5RmvMUGsc2AlhJg+ZKrEZ1+qUNfqGjXXuo8z51DfMQmqxLJjYomXD1gGZLb3cP
aMeefB+/weUT/G1+fLA2GLO1x0eJrI1sHAhcWw+78E6e9HW9TjYElitrfVWN63qj3GJb3nmr07O/
8e5IFd9eO/3CgDZmK5MejINMkky6ttOPrxRq2EWaGsqRy1e3MPPnmTQmHn4gU3HpYmVZNe+q/T5p
9whiNtcan0u///z3f1buxiilqaIOdlWiOtD4HKPcOV7+7UuHnr1CfVlp+dBG0q11hC+pRGLRX9mH
Lsw8YzbVozIUyZRw6DxSnzubGd1lXb6CIYDbu0QtevkKlu7+bIIX5WhgyxxGt/axmFN+cd5KNVS+
9VqGL2kKnT+GIMDx8skWZrsxm+2UZXTHTjvN/euiDX/HrYFA98/lgy/csHm8TNORFh62fuVKds46
m4AoGlaJ+ZamVx7231bzB9Nw/rWGMkpkMHkYSGt9bX/pb41mlb42q4fpBLhnXR3kVwIW9Gd1l26U
o/K1fcvf0h/q0xCtkHQfk3Xyufs4z6Gx4WJOvh/obtqCbYj4JB2c7laJa2V7+V4ujGt9NuUbU6ex
oJqaW/pIj+wWZ1PvtPqVob109PPw+GdChqNlWmnn8/O1M6O3+aZ0ztPnfvhsrpOMJ5RJiXTXZqQd
LWBhL6YYvU9uAvXZfBdGZ8jWMDQXAs/JsezfVOB/qZbzqR2/qc/mfGGCBp08nmuN0dMospOH5lzt
2t3lm7Mw/fTZXC+BDk7QTwy39BBUiR9K0FMg/+S+R59N7hK/FuQzTXPHyPhVqeYRc83+Uz98HmXj
QG7UWGkNF1w0pF2V0Jh0FWBm/tzh7f+Ox0rPygwHtHQbRbtH1rW1caFvq0S7Fra7cOPn+i7bEKzk
kaW5XS8PZYmbIy2jO22Mvl6+gIVFfK7qimohDVUVljtYxrjJQv00hupDLodghc46A/SiXNlMLUzd
ucarNX1eSVASXR38/1qvsMeh0324fBlLB59NXsOOztyVuHMHwm16+o6B428uH/r8KD9YuueyLtwC
fYlvr3Xhkhwl3k7cYK4Z6O9yKJ/K3nsbvGtv1IX3kDabxMRH0D/LewMG74TpwTHy1WCicLXHBOuJ
1mZX1uiPpWrS1GbTOalS1QPgaLlY/GHU0W/gYw4PEgrq6HAWKh/9xmwPMaL12zwpxMbSovog7aI7
jUqrvfoCp/fl27s0AGdz3xziCd+SwwA3MMkHgJt3+tTFe9yx6bcRvuRe2uFwZQwu3OC5EiynLuGV
fqy7LWxQ2zbWEqR83EDjgBj1qeuZq8HwAo+VY0UdqmUT4F1ApEm/ty0FyOcfK/r5uZOcb+Y/r8FY
nUISrljtC0lkfP6u1D8mmv7VAFpdda4snQtzai4EKxXdMzMvMNzEbMHLAL0FxlheiV9bGoJzIdgQ
lBYxSUwrlWy8dW9gmMvTIH2CNyFv8YgqZy/hiIc30ax9mlrYzrFqn4hgKG9LJZkoRKRxdmUVXLrU
2fJR2xWYRAiErt4heBumFy/prjyqhQV8LhMbac/kZVxJ0kmwfnZWV7p13YMnDYPwSjDu0q+fLRs4
AYuIVpx0kwAGcTDh5ChQdz1eHmtLFzBbK2zbjEtcMp2bIydXvK9V+qfB3nn54EsTcjb7swYPrgeW
0e1gllb5bTeqm6r65Whvnzr+XC+GbHzCrcpECcoXAOcRCSuqnqw0xHqfO8FsAyDtIVOURGHXaLXH
1qI3bk7t8wTdTRq4Vi+fxPn4FTSXjBVgxFsiUXU38bye9py1tbzuaAAIjPPkpuiAIcUaybgy1T+3
35uLxVDmC6NyOKM91Ex71TqZivUrSoeny1e08NznIjFLmHlkFdw2VjJtbZ9tYIVnP0u731Va8/K5
k8xmtYfeIsfHqLs5oZRKnm/UwTwlTXPQxmupuAuT4+/q9s9CnBER4dga14GZD6xEucpjIoKMa9Lo
hZk9l+sQY6JiQ28yN4rrN9RXT6XOFvby3Vlagf/2z/757U1PFqEBo4X+dHlvKcr3Munf4RJ1q7Rl
3YXOu4pN8W4JuvhI3jwnfXaGcNO2eFgv/4Sly5vNfpGElmbY51HG7v/dLgbcrKGnXRnDC2NsrubJ
2BBC3WfrHxXjs0gqzDxaeDCAoIFBbK8s7wuXoM7mf9Ym6FUmXpKAvW7wqd+0RnhlT7uwM5oresIK
9pxzNlzI4kvW3xmNpDnxFKpvBbiuyw9gYW87b8Fn1mhEWe8bbkdnIoNSUGrmvgXvoobiPkjHewWj
8OVTLcyUeS9eneAUe20MlhIT54okqwBHvN2Sfqdf+QReehTnv/8znluz6UnY7EwexY/Ueu2NK8aO
pXGk/fe4le8RamTEqtsnYEfG1poejQBX+GRX0c6O0/LwuTsk/3seS6/ARkGGRZVFSGK3M5x67UdX
bv/SYJq9xWtHtJjYe9MFeL8WWKFJqF0ZHlkm+bMaVdvLl/Bx753a6GxGB1GdeKFvpS5UeY1UWl/c
NrXlPBU5tQNgF0EKBCRI8IiSmwLfE54BeFmIsf7Qkvt2+Vd8PBCMeaM8PWePTB7ytthPv5kO6CnL
urLV+ngsGPOWt23g6dUEt3FMgn2r3cbjXWQ9l429/txPPz++f8Zwk0IOSAaOT6bXOjFAKYy/Lh/5
4/lnzLvardRsNYwT6YosTLnzjbGbCAdY5w3SoMun+HiMGf/T2C4DEG6j15DTCGwzlESAaM/SHI9p
fzN41ZWnu/QIZtNc7zzRapZtuDAg14lAs0eiYUM/QwRXHvLfb7X//eQ3nNmMH8oCe7vOol5suICT
uU5P9SsRU25xrLfGw7jGm7tNnsNH+6v67NyKU3sTHZLH5Fv2zZRbZXP5di4N49l6AGAZPyKpEq6h
kuSnQQNuuyvDbGkwzFeDvOD7vlGlC9r7flKdZ6UnJpVwx8u/fPEGzpYBID4qAFGbwAC/yjco4MmL
rroAJkU9QcLJTX1dNXZ5zpvNH+BkpDdAB8M720mAL8f6tFFiwFpCttUpCHz6UaGdfuM/+qMSQuBS
i4mEQiiRwcqxIT9qett8i/Wc9OcpyraGM0J1o4dtrFuyFrcqWPfny1e2MPjs8w79n/nZD5hwO88T
ruKtyDEY0RIVw9dg+OSDsWfbiaIhecrsaWqStHmvRiOZvwFlGHHlq3thSNmz5SU32NgbkZCEiQTp
Dht8uY9y1bky/xdGlX2+af/cnBQbSwNSsXLTUP1dJKAy7HS8Uxv15+Wb//FnkPHX/PHP8ccEnWxt
Jq0rdNteW2YGSFYKbWtFhdyEACu9xhdbzRlBY1TDl8snXbpl57//c9JSo/hHTFvhEin3rU59nODX
psnS/ZotMxw2T3X45u7kS32bWNg4nDSNH2igVfvLv37pFLM1xDS9znTCQLqoOPCQyXuj0G77Zvh2
+fALK749W0cygeJZHZnnJD4DhzSfTBH8BB32TnjNPX//1E7YsGfLiS9KzU85lTuAscPe7cSroIYA
1dP4T4b8TTjplULQwv2yZvO7YUYQuKD0rl60TwrYq9onhiMNHy/fr4Xlw5pNb1GaQIslgSt/6Tiw
P+36KzC7lZpqV5bepQuYzfCiydo4c9TzEzEaqG/Gb5Womt0YJc7n3r/WbJZbSqiPTsEZmgZiI9XO
Nt7EtmFsRZ6NJ+K2ANpcvlsfXotw5l48q7PDycnhnYvxufTAmyZH0qw/d+zZfer9NMJgOXpomp4d
9QxF/hWKH5eP/eGs4HfP7pDfFmGsNL5yrOQfnwhFPflRkbubIrK3LLm9fJKlm3P++z/rUqZnuQUE
FRZy/U6I9yqN65sEUdflo3+46nEJs1XPSVAjOHqsHDFYAB01dnjhPjPFOPRs1WtUNT8jxiEZQ8a1
ISmubSEfu4R438u//cOPWk4g/3tnYkFtPNYtknKqm7og8iMrwUFV8KOGtZ4qm6pIr5xp6UHPlj8y
JTtyXj3vGKjk00ftyu/PeR/oRQsEx1G4vnxBSw9jtvyNkxlqhQTZUwDIG9PAtaPsePnQHy5IwpnX
SMK+oeAipX20LaLfIhm9RHVbbEAEHwmxuHKShaE6r5FEnmYXJYiUoxcOqzjmw8ayQbuNn7s9/1Mn
IRZG5dXm4VmUTymkK4PwvMu3Z+mXz2ayFQ9mnlc2URe++Q2gCFyvkciXKi+iK0No4dnOyyI6EB70
Ool/wjcrQX1F+u2kJtWVL5mlxzubxqJNtZJIBu+o44sCbrZq9Yc8wQ+kiivPdukM89mcpLEHdppM
Cltdy+q7E0MYlXcMpMtPYGEyq7PJDPbcMLJC9wimjO4CrfoZJ8097rZb2IV7xJ5vMaXjy6daupTZ
bDZ8wqpp19jHgjKxVMY9+JmnbnAejVrdXT7F0niazWSdJrXKiugdU1i5AO9XkwICmOdy+fAfDyZ7
XvgonNKe9LFLTzaIk21jeiF5brl55egf3x97XvsY4NsletMmp0z18b3lQQOTxzR/jfYgbiJDRp8a
tLYxG1IIyvs2qTymhFLiwY9Jx3wz9dDY67XIbkSXBf328v1auqLZJiBNSYjSugLIUHksSxdndAT7
xzOu7I7/6sf+p44gGD7/fRNBzLFNw6780/v7/VHZ3t+GT/pe37sQiNcwPdfMmHW+cr31L2NFyMYK
aeYeSPBa24SrYdWt6k29ESegbV/yo7Uvb8Z8VayK9bOyaVft6tflm/CxYZ9feR6s/+wkClvRVGyp
IVzL2DnB7afjQ7wa+BLH6k6eqhpbookiATDciM5YzBKykzUhErj8A5aewmyRIvguMOuQu5REN3b2
wxQPgyQbdrwG0vj4LY2U4L/Xh5ej7MkJ80+ghQ99ATtLtvHDSL6p0Xq3cdMMVxaQpRPN1iqnB9Db
IyGEQm2pEGs11MjCy0j30kJbngpbhhDte+vt8n1bmO3zr6ISZ5ttEntwIiP6IXfOQQdYVT51bGe2
Fip+XbRx1fmn3vCf1FQ5k5yvfAN9vKKDjvvv4/BMNk0omsKTVyugGlUTaPOZ7Zj67Q7bqrUFTbsm
R+qac//jNdeel2wKIQInrBjerUOOVvhVBPJU1deWkI9dWdCjZp90beP0Mpg4/GTbW9J4wElYv8nb
Dddlpo+rNLJ2FjCHVUkUcAUjFfRn+n3QtV9ZRQ5D6lXvn3pi89JOJsuY+F49PJWxdSSi+dRp1ySd
C+N6XtcZRDiSqlOGDIaOeCZgKEB0DDS/+mRslMg5XL6CpQc1W4cgN6RlIpPwJGr11A79oxrWv81u
unL4j/udPKnZOlOQCidFZTPwKrkWyTfs8qBt23UE09bT4m9p8yIVgO/kYTQAMUFru2byKXANJ58t
QmSB2m1QKtxDEKFF/VUmxjH2P9Un5uizlccCLV3HhghPVTb+FmW1UfTwx+WnsrA6z0s8o5oQRTlG
8anRoKYoRoyxO1HkfVAH2tGZyHq/fB6h/f1A++B1OS++WALgMGkX2okXjfPVqbFCqH0fPiWyNyeC
fuL0J8IBvwJ7qEMesZMKrJ6Td9U60tWCiKyM8LKDXjXla95k1bQGPTpttCGYHhMf9sgqAOlPBLaM
jz6dyBtgbQJgJ1sLQM04oZ9puZoKNlor/ZnKGAR2YiVQ832TwKC8gyIQyelH2hTpPZI13iO1CLOd
Dj60XjfOdE778YJ+4/TKUJO7pn1ptCLappn0X3vN7zaB3pU7aUTqrqzJg8iyoNnXDdnsli3VvYnQ
aQXptNpNlbShlBGsxqs524yG0ncrzfLCG4iwE4ibkXQiMkvqdTVW2rpoe0mYtdG9TEWagiP1CVU/
J0Dbnm2cQtgsP6ugSG/8alK/ASA3Ty10h8cyapPvnm76rjNYAxgbJxWkk7Tyux3Cd53IOlpXROFu
syLtxdoq83KrBZ4JGtepvXsZZ+CaNbj12iqBvn5b4TN8wPzGACmb3vkNnEnCwVH+5MiHzqF2JPLp
NluXpiWhNEiM9VScgeMlkCNiMCzzzbMj7WcLlJgoEZkMDxBcu985X/L4hJ3xWGmltiP9hYDFxg+q
PfTZ4KjrRkCKid9vRjUHtUv0GpjhnoS4R8+y47VUAEGHQ948EshdfNONPNt5wrfeh55Am42lRvHG
KjO4CV4d/3DsAN5w5ONyX4UxeN6NwHu4ihtD3aom3lomQUrroS/SR2lm3bpoIF+bfZzV64I8Bf44
FrzkVXKiVqM3ta9K1bevOVtW9JtjcmSY1i1QnFwrV2kjpm1dleNjk0Xpg44H6FcIS+6o5g6RLNLL
iZAm1UFs9CYMiA1nUL+HY9SvfaJG47WSCfNeJN5w5LVZn2wlTu6MPm/MVdBmjBgrCHnoaQiTXgPT
DX+nB/iyTpq8/V6D0YIjHUGfEGYteCuNdXSf+334MvplvKEug1rNhhxLmmVLxMva7i1oRTLRScSo
+lvPCYxgRa6wHmxbxSNvm+jUfiRIMEXPA82hWbV1bB1IampfpjgZfgBVnrYkalS/q14lg4aYMUJG
ndzw8SHk+HcMLSHyW/gA2jO180D2Wh6A4rx3g8mIXlLHtm78OKkeItMxCR9KsyrcUQ4pvjeFdX6X
xk37x6haNYQmYak7Izb1k65IY+vgNYfwMPnHmKy7byGMnUOUia9RnWX3uD+6A7gng3gIRX+g3R/c
I05WD1o1aNuhqbVjUSf5LmBebbImGjYImI1Dl8ucXI5a3odpoOJxJLRJpk2wT0Q3bjozM++Gzth3
vUL4rpdmxl2odtUvO876zSAM77kg4MwFdOxtpT1Ne36n/ZV9xJnfm4a3qST1a8pAL+tkDjsNMbBa
dcJIkZ8EASHdSm+dZu8Rru56ppUFRE4PnbPRut65Jf+92HYqHOfCT1aJF8U7O7T6nY1HdOONjW4h
tpJjvKqaQtmqUd9u7RAMahi2v3OAuQdfFn9Kx9S2/lin/cEjl2Kr2FI7lmcCbG9lRrziO8x+DFr7
jCJR9D+lN8R7ZQqGY1nJsl2PtdXc9K1f/HbInvyCwosM2SBK3dAqyLk2ymjLzqncOMkYn5Ici3Km
9uI2K4ieI09BBffsoG1tdHoWmRcXO4XPz4OBi/dJ00cVtrGmHvQoxR/ZFE36TswmZSuvVXYFxuet
isXF2nkEEG2gxeGO74gUsLVzuVSTOg1q/C5tYfhyRUpXGu3II6KkM7L8f4VVrL46wxDfEooa7Ae7
894EQ5XYyFaeej8v74pxJBCrZI/fEry6sdsRFqOvFlsiyuK7QsnKdVlb+pYnHL4XaNNPo0mgFJl7
5c1k+CZAp2gw142NTBAYm7kB6J3c+E0dgrFVWXtUT2iPnXQAGMdBuVfMwNqFJEoeFQSTm1ZENSEk
Wv6dcxJ3V9ROfJuxon5zSNp9NHTfYtgAld5Wooxe9KQ2kSUGeb1uo/JMvylh70aiPAZkwpKdosaQ
Kklcy/Xa+eJ3evpUsmw80v5w9goH31nmoNyOZG67kNUU+OIBAcSJZTVvXTBF0XoIiSogg6v+OVpS
gYUR2W9dSudEbyP/Dfwvtk9DJU3Mh9lDp9dzRWzlh17tosOgTt2rQ6rlnU9c1SnD+vrb0wqcinoe
fqWQSvY43gdeo77Yj2xyjghItJXXi26rp2N4qB17IiJOGdrboI/Sva2oxjetjMhPJPt7IDK0UL1b
0n7bb2zAir1N3jhwId+zfkehVR1CjcyrNBHR3RBn4P+LwswfxdA4dxVhUitR5P4X1Q6EcqiSxn4a
4JO7gIqNb63eTV/6NGYJDYdynQam80WGujFtQjXo+01YWnwKyiR6t5pJbD0j6HdSG2jyZWm9ReAh
gRooxrElZGVPoCEsYmXQ1Z1jxtOmt+WvqAvLdZWeGwm2U54IX1Z+ehWvut4aJ3IC6jAmTadNd5Yf
knFGx30TKDlBiUHBkl/gguinRD5PSq4RFjc0pzj3CzDKWfCmJ4AAUzVtjkHWR5ux1sudYUmc35oG
oB8U/S7Ko2lbsJW5nwbupd2TzJZVeX7bE1Le7oLaiB9CAzaezRpNUEGguS24AaI6OsTZidaxPSjJ
NppWXdgBwws8QbZQ/v+cnUlzpDyzhX8REcwSW6gZz+2xN4TdAxISCBDzr7+n+m788ZoiwlsvwIWm
VObJ8+htz/UYY3SRI09aS8eKn89YRBLjLfDZ2B0dAAjPIcnDkNJmk7SBhQ9TA5VEta/uUPuFH4mT
N1sBFdZfULSnuLQYmvdSWIkMtV9eg87sRFNjWaAb05zfNFMWQMDo99r+lcO7bk+zEkAKXUJTwSr/
FoCbFp+O6kPd1MAnjq7EBpN2BwX/cHRegI74G/bc+jY3JVan3bvB1tCgZMDMvn2toMzDvuAJYKmR
RwFMzZTpFTN9skPIkT2QjuVAIQ21cne4nGm4bnMYyJnwY58SnD354KDRQ3lsiMuRF27U0bLpN43X
l6+ggsPVP8H2xUCVVc6dHhFnel6NLXbqGxybvFLT76St0huwvvqINCUwXb2b4WzVNBu2UnJ+gxKw
gEtfYuV7BFl1jp4B/wyLNMYeohYXLEaowioJEkHD4B4mtaAHWRapigDHsvNNLjpn2CUc2YAdPNgQ
3EyqZSlINbkNnydYGDpDx2/Syg/eOWgZv5FZU0DCGsYmt532Hhli80DPKRc1mSUIOM54Bs1a/NoB
gnw7oV/iBZwXC+NnTWAPGb4wbzimjRuhGUW9gmVFf8AuI4ANh6wf06xRI75CBkbuSPgGEWV1h3+a
xC3KVsUGoTJ5hsPlpLZl0fHXc40D0EzPyLeBKJvjSOrplsqp/ONCqIIUo1Vaf5q282/GpEM3v9St
AcuMDEF6nbmQF7laezhJWdCCuAyghjea7FR1hgNqUGHuA5MVMUFf/YZhQ9zAo5ydEA3jphykFsBW
gA/dwldhUFFm9YiMtNsPOR43OX/KvBFXkovHwElh2JJa1q3haAB5UTPxMOFb9ylloCHEptV1iAFl
625gKZ3fDpAdA9aAywRzLdgylyPJtrym7lNTw0K5aE9spOahaozg1chTGEHA83+6B1eavMoKXZlo
+nL2dSfP9h0FfyDww4nhHz68ebg1KeRjcnNTuXx485FULkI+jNNvxEZDh2p1b/10wRF8G4wMSDIH
5zAAZ45zZYIH95BrkBuZZ9kPvcvBbM+9rNoIPxnxHzFEzzCT88GnFsY19IfoZUOH8rash4PjsT1x
tLoxLIPeBIHQe6N1UffFmnMeMpDfNijzNA+VNhQgvN30gsngblOsk50D3PBhaqvxhIuWv0FUXUS0
rDUaIQAHh4S6vGoHnWzcYSTPfdeOd5IKEzAztztK8B42dcuRyyiEinDbtE8G4emNsnPwgM0gjWCR
N8KZzi6jUshxB7cEp8SFCQRXGNL1T3Uv0xuRT+heSd1gYw8uKDRB2m6x/bIdOgRVOKFM8szLHGIP
kiWx8Nvgta5FCm6XH2wQX1QngJHre0d2/V51fnLKAuVuDBxrkazg2cb0lL4RZugfVVHYYEnC1PoA
sdAE7rE17AOAuz7A8U3NyAzshkRUq/qx40UPpyC7u0U85Aehw/zWgjJKN5HZ4zKKZvwq6sbaoEB1
EMS3AxO+iEQJJiWoqfltkUnryiipWSEll1u3tD9HjFg/z97A3J1R9fpXUzjpB/gYuA+0AB8/l5Sn
J9PIvB7vG0i7xaRgVwMMsW75kBUHhxkJYk84vufbpOMUtv3/brhWV7F9rjELeNANI9T6ANYD8QtL
M8tpP7K0VM9+a5eI2WiLcK6wAERGBFYwA16yTv87P5vnunkhsz2IU1OF0EY5z5h/0zO6G8HJcYJ6
SCJUzYFzx003iSqjgbtgZwCFDm+W4xB4LXbfvtzDbCgB3KPps7BDC8nJL8l4rIq0xwaQB8aVHstx
M1IFOmmalC95CSSsDcoNAhPXBNa+qABix/Gk3sHvtkKKLT2Ch2IZ28T3thmOGR2iw266k+5k3UkT
gOT2nCps7cJAjZF3t0PG6yGqnUJtcapO74lq4XfYZO7B5BTaMMui7xq7J8ovbXsj+66B/RPwg7uA
1cyHscOE+ILm8J/agNnSIemdZhbCPtOqItES48PhYlC73uDsiLwFzmWbT6jLgiABfHwbDNNPX6K7
P+ys/9ciTyLqkHEBY8bvAJmxfXUDMgqJ+onKY5dWXtj6pTj1DjP3ncryQync8R1VIhriwpbbIYA6
MnIh1trRDug6sPzGX87gAOg4qJLEaW2BaTyIFPxgWu3q1gpglC/0jhE9viYDwiDsk1KDz1LZV7LB
xIK5bNmCJA8DEwAafRyRmda3CFtVxHygFAkSClHLiLgrYAAOMKVm4Mk6OnHeGWYpJGTYkpse1cXM
JRUgpqifhZkp4ESIBrCDBS0uqFJ2++CM1XByepE8VhNgpVHv+sXWBFOMDkztSa6zndMTtEmiH2Rv
Bw58LE0j10fG6g7HkxDuDzurLMzmju+KJK3v7ELxvcklf868HH18QmQHlabtc+C2QHIT7NJqRAoK
Tadk2/X9eAK9VkJZACNGWJFwfpXCcWGHS3cFZHnjRT2AoX/hW8vh9nCGqIk2cVCy0bhnDGkikCPo
wDwpy9G5doE1uh/KDkbJLXZFUOjG6s2rhu7eHiZgByXEgVHN0QpXyhbm0NwOti0u7scAhyMsYor0
WHMtNpx2LkC0trtrg0B9tPCcUgBaZeQRXeLOHVe9+0QyAqSP5WEPhSNvxHIgpAu3nf64SdEZUHLm
9RUMy9IDwisbbqWGOGB1D1BV6i7mYFW+MMH9HwVzcsRImUM2KGibG9oQgOabgQE5RvwItVvyw6tG
dUR+ir74o1fd+CJNT1Zbc4D4iPpppL31MnnEPwxgK/9BKo5uyto1wE6m9rRri3MEzEy2deBZVOHW
PKbPpAaSvjSy/IkJO3+se7f8mIg9HEk3iANaGFBfzVwvbidiPcANzdvAe7Q+wjwvP5gZIGddq6wr
x/Pcm7rwGZiuLbu10mqK7XzAphVU8ob2A+IGJVP5E0s6uRmRo97kvglcTOXXuJAHQC7mzoTOA0fq
XZKycisCsPQIrj27rkTUKD31xy9lEhrIHN6kxeDsXUHcjbR59QaXRbkDbkX/FR7O3ao2qp3oM45r
O21PWTbKWyerx03V8vYD9Pb2XtaExqB5opXQTBCMTaOL7IkXwGoX68V8CGCSe+tI5LJrayQ6RGTO
djI1yDPkWvlhJKP/ULWAHuR97pbwFW0APMuHCag3loG7oXC5+stZkT8YSPjf4dLNIpTOymcymPyA
JKUd9TludwIZuB1k/HqPlnd4nJqB651cXgsLN9AyiV2puuOIm6qIeDdV13A4z/akgseM7Ql8uIEG
P4ohLzfgCYIuXuW4+8kiKZDrbfytn3nm09S5sLO0U6S5IpI79M6xRHFrqtKKcxOkK9N0+gh3PRDG
MCw7xyqDQznU7ORJDxdWa8QYT35dHH0+dNdjQmCiBb5BB5KOgUZGBXZXXlZAXDJEOzVQzceuN4GR
8x3zTY2glMK7qt9Imea/K0XMMmwm4T7RyqfbAqmcTaOb4q4Yp/QOaSi0QksTxWpbNwaUIn4SnlOu
gAcNbVuEmd1PG1j6W5ueZeQFRLPy2hoyYw+NTwMS7ZC6oZWCtWrbARuvah+1Q7TQQh49UmruzYp3
+7LrcfhW8DKPyoGDzUBxe7M7qn86fla89APC4qGy059JztpH3gcpcnFGeQ3mxXl7T5Mt2DfWdZl1
7Q+cbgx3fSKPPZIxVwRXZDiLqgp+9pQNBQKzwj40niqP0IoOu9pG4jtwgmTnUQt3wEHUH2YnEfy0
MI1KipzHRi+Ch4SU7IffNSkFw1y0gLjUg3nj1GW1bwJIEAA/6qrI9S31NrikeBwMrGvVVPkVtYr0
VCAPcee1A3s0Gju7RQdicPQgadwNntNtc+4h8V2IAkNSFOAxgvtaacpuJHrg92UAyGmNNO4z6Jcm
tM12+5LDBQ++aWCHAqPUAdwKANEDbr70gGyNvtIF4ivSMucp86bxHnnqNizsc+9QIpJr3OU4utu7
aSdrt93XIrE/wFCf9m1bI+060vI46DrZ4MaVPWQwSwA1DGGpAz/4DQ5v4znr7eGOc1A8B4w32zs0
9+UugIHhhralQsha4qJ37cGP75TVFvdhbq/IB1VJKyOvaf233CTEvHNzfOCosIvk2eoLkLWUK16R
gxmhuSxwD9lLHID+zsE58+qNjl9iIXeBG1mCdq9WIvxH7ni1GcGHOftAztF7x/ClT4AnwDIUVsjk
FjbD7QHzwn3KLNdFOaBkzrPpDl1cVnXPAJQyn5MJTvGi9EMf7nUw+yupOuisY7HoTQAwRGHsYK5p
H8fEzv+20vTjQrgSjbYc9HUN7+o0xDp2DoFA05qi3vBDDVAVYCoZL+g2yp9g109A34Xv2j2amvuD
Pw7id2p2OUChE50Qs2obtxuU0uU2LWt+B6PS9s1VtjgI3lt/PZDhIs/xyO5yyWuhtDZXA3cTtDkF
KbKTSb1bZwSFuklAc8bKJeHgDNPm8muWCp/kXNf9JPBAjgV8GrQpH+veaU8DwklIBWx5W6tiQCnK
anYyp3KboOke7WBg3GeZMhAUsvIw4hwMfS9fq/H+c1n+qsZ3/haf/pcRUAaU+NL8lHUm/QGMG6ay
6bNdB+sXBDq8gRd0YvgdAK9VdW+0Y/NcukN9nY4dEGcOs24guCT7DBNsp8pA7UYxoQPAz7OoK7SH
EkZjxNhkUBjEjQ4HsDviAms6b0L68gqNCd4AxJslD2OV1qBjJsreZ3DmRYwOqVmxVbhhQHiU6ga3
DI3tEnwG+ydugxbmJuKfuzTTFC99RLdh455IlvbwqoAFbwTzHfAPUXwFRkwNZ7ctfRhTZrzwlqs9
7APzg9VYBlgJrt4WsMc6DWNWXA0DQ3O1TuQLoAj1Y2tZEsR7XHo8ASsML7NNnDCyv2oLK7hNPQM1
lDFJd8I3zG2DCtqhGp3s3jc63PUL5UeG0aOzEqcovJ0n43vKFjIrzSPVg6QyZ5B+uZgZEwgem8RI
OAoZbr+V4MtuxjIvVpZFgKnw1RSZ1elHQyfA/2Xy5DgaeA5Ay8kGZun0Fsk4ZP7AqeCbDnloM1QJ
UY8SireHlZVyrpd/9epZlb6tTCRNqC1PqefsS50zNJV15yroLu9figJg6cxA9dmMcWeOqJv/tvxh
Rc2zoH6YAyY0lXmaeEN2chu7u9cdeTMnA1wS5Xyrpx8VsJmmp/csgDFcJK6MHC4vjp0hdsN5mG7N
JEtUePkTLoiS5qbnjeSDAxstdcoru9r4RNcHlGmnp289fe4GizXrjR731amdGICTfeU/wFa9XemO
WhiCuSFs6deoErWoEQGfHQpGIlwMOXiml//3f94GX0yuuQ1sDbqkMrtGnYCQzD9yVEluvHzI/+S0
oi/gijtH5oHGCroyvW0ZTeJOjGiRy+xxl1m6fhj7QgIB60xHYrBypWl6YbHNvWNbAmtLRpDAt/V0
PQbkryDGY8/FH28Kdvi+T4PG3tajnWF/+TMsfeTz3z8dANOkR4tgq0OVyBah7TQ2eMAwNbB59y1X
TYvOnVrTChTnwsMGAkg1uN298ddl4qcTyBWB6r9Gjq9GcrZNTL6LpE/KQAJ3Uv8PvC3NqzqgqONl
dWcjqQ9dCmCkHOlTnJ4BTN4i7jlgvfJiApvY9XjEkVpAPmoa24eA6e7YQeC/4hO+9IHPe9unD+yQ
gKRGBXIm+JZhDyCAq95Y8fG90ZvtIciFSYkoQp6QvwXcxxfDews8xbUIgml7+RULO4g/0wdCeDq0
+djBBC4IblEQiVVV3X3r0XM/196wS1qWWIEVstajc6fqFYuAJQ3t3Mj1bPzCUqmLU84tc6e8ogdz
QKFW7tXNPVruQQ9u+7EKpwEhl5baPQkirZUD8+sRJ3Pb4AzoYqQnbMAT2bjVPcpoIE8hC0RWTv+z
lPG/053MrYOLSgRi0AZkk/BXK5HUcwvZvSY9+tgqpYsNyOmoCoxS5Cub0sLndOYRq3Jz2GNDX36F
jtLgLYGN8BayHvOxlefOXkuYsCCh1Ah+NtCJI2yu+x54rcH6e3menIPR//5gZ97ixniiBKEVXg+d
wi9JFTkYUDNtiCzZjcuSNfHo18JKZx5WiRbhYdrq7qoc+49EDg8yzyGESce3Hh0VFinkyhXg6xni
kFlIlRYOmF41rv29VfOw1kWztWspDj7J9MorFoSwDpltipA6sDSxqgFQFxfopMahLtrKOfYGk06w
ZmbdDdyyaTzyzHpVnmP/tSx3vGpRs6ehVIX5QCHxw7haHkK7ywO59IFneyFK/WnKAX67Ai2QhQ0m
VEHApCqM9N4bJIxU/BVjOeu8AX41Zea7lraH2kURPC7L9pBnNopWZTjm/qbBxu9k5AZlg70cjzL9
mwIYffnnLb31P/FQUwsGx2gWQ0aNPLh/NFHJsaYEGkbEsCZDDUzvKcRnmtxS11vZRv/5Tn3xY+eB
ktnC0EwJwWAaWQQGYFPMSg6IUyxzo5hR4cYDf60eBUS+EXyqIfWRvvuWBlb/G0QmPcIR1uXdgZtG
f4LJvPHmjGnXbOF90t/A7G/4dfnzfDn6AC3MRh8KJm0RlCxQnB/ClL/mpA5R5gG96hZ91itT7Mu9
Ai+ZnYiV3fKpV1BTJN27h0xCVuUbZO0iDj++yz/jy+0Xb5hNLc+Tg8gLi55sS324VF7rAPKMvMTR
Lly0ilB/jLKi+04QbAdzubzvti5wy6kTT12HrQIlc6iq8ij3rG+19eIN59/5KUBxR0GZY4gp7s0R
9/5hZ2bOfVo8Xv5aC+Mx18EzFNhbBzLvUyNcsOTfe/qeelcU7SuXn//lVor//vzeT/+9cESQ9cAh
n5rRPshxGJBOrvaT7FcW19L/f37vp+dPBpQaroHv7xtIbOCrd1fUyyCiSSEEy02dbL/3O2ZHwgjp
nC8sm55Ay90kTEZWXe5qVIO+9/jZadBXumeaZxhkhg5ovxs+Gpq+ou9j5d9fWNtzxbvvshYbiw1B
iGMAohlnbhvR9F1Nf0i+sqf/c3j9zzaHoZ4tbcJ8bzLFmKENAGUP6jj0Ou1ZEGYIeK681iBHZNqd
0BjRyB+w0u8Afq5gAwcu05Z1lrdhNnH3ngEtaZbJ8ohKZH4zBtqNwdAuosYmZ2x7+0RrWO9mtlNu
OqMqQsZTA47tqXXwPHOKZEDFxmtdfzNOjbipXJA9FA61nwgfAJ7kGtvst+Y2nduBSY92gIrpKqZQ
NXtuHXHT3o/5WiLy66mN0/x/pzaOXlQIDdjq8Dbfor04HKp2503oJ1nFS58f9dWQzfZKxqdCwUSQ
njiU3bifwDw3qLxtAQnst+b1vEcB8pQ0mLpkiFPXqfawg7K2g6imAxbrGiJ74TfM08K01qkBW7wh
zrS9bWzMpcneVJO7v/wLFlbOPLYWI4eY1ffoCaQWeOVMnTz4WWecCnFGxPCpPEpAib75uc5T4dNu
5sp2CKCTpbjtM9hu18BUvearKZWFk3EeP/NcIpqAJiIOqoNyYq8UZSiSfWqrKBmCuM7WOvuWhmS2
WdJW99Dx41DJWSMiQqqHYHLerCkbV1be10sjmEdUAUfvpVYaqE7316ifSi/H9nDk3lrG4svwFLTA
82T4NA4TWjmtvi6y2M375EPZZv4GgUT6JP1cqF2pqF2GZ5zgD7PP3xm63LYNQ8k5zUz/6fK0W/qF
s5kgS5yXNsUnJA40tkiTpNde/95CYXv5+eeh+GLl++eh+/QLA9+A1bsGGTy3vTi3gseCrKVmF1bM
PJ/Em7aQk/LIqYd3fGt1EWfPGlsvqjY8XTNu+frOiyGanZjaGOBn3FnoCZDi3hitY9XeE/ragJ1j
Z2mU0l1vQ7S4ZuOyMKXnl3q0YPRB3oByNgwDSJssbkT5B1LV35eHY2m4Z2cnTDigtCzxzdocSqcR
zidpHyXTlU8eL79gaVBmO72PvqYJNmY4+TOIX2TsyB+Tfzt1KprYn8uvWNhe5ukirv28MMBJPpEC
dMLMb5HT4SCF87falDdDX75ocy3lsfC95gmkGtU/W0G8jTZStNggrwa0VLWzfBt94NrcXP5BC2M+
hwExFMNJqg2QsoKbRB5T92GSK2Hr0qNny9uGLBce1AjqUxv5Yh1Mx9Lmcev275f/9YXl7Z3f+2l5
2yzlWZUCzcywkTyKmhgHs0yqlf1x6b8/v/XT09WkUjje4OsbbQIz2ua9s/NX+GWspGSXBne2tIue
TTVj+O4+xM9HJKTzTWtIOzSdwj211F8zLlz6GfbsZ3SEUt6yKVZWGzLCIzTxQa8oV7bYpZ8xW9N+
qQfaDFjTuahDOWBdUxrmFsy41jalpTfMFjU3R0qkMyB8a0ioQRBH413keY9Z8Hx5Gi18oTnph4DC
QyEYIyfpk58p7Z8VJ7fwCv1eBA2lxf+OgEWgOU5s3ztVk09xe3aviyLPtzBoJyuDsLAQ5nydvBgs
26xL/9Qo/Zgk8uQF7Htr+B9a/NMqMKYz7le7RaxzaMkQS6lg2LTF6/c+/WyN6ZykJtFdG2eNb0JW
zcGP9mQA+9fM3n/vFbN1xqs2SCcXsEga3ATeU5K+a+97+8+crzMGdj2JgJZx2lVJWBRqCgH0/V7O
ZU7XySBmZ3VgFrGw783iQwLlPa5M+C/re3bgzlaUylvfnnjmY5pMt86Q3ZhD/phXgCGb1EULHERh
kF1Hnhi/t5XOgTsJfBw4RPIQESUFDYMyIWEeOHybOWyl2PIPEfFFqOfMEkgWUgoWpDNj3A9NtkOr
Cwsrgk59NMWIZ1F26d8RvndB7VundGDOqQJDYmvAt3ODtP6AnGjjHsbSB0gXbQM3Xlqey3WMb/hk
+7/RKqGheT47PcO98g5lPHeb0wSdxDBy2ehOBo+XJ+vCXjc39W+rymBVAfFHqSwQO6uyLK7RERkg
PVmWL2K011IxSy86//3TstYBDk5ORXKCE0bkiGqjxwH9c0iJim/+lNnh7AusB7SSWjHzjWiC5rrh
9on6Tkiyj299rDkGSU6+apyRom8MyrWEQxbYKKiw3z375fILFg6GOQcJCuG0R3dXFidl82GUVnLS
tmdsIAautpffsBTgzwFImmUS5vBoDSlq0mxKzNudBxYwFFj4TRwdWjhTIcNCWwQ/CW2xnQWZ98qq
/Npbwf6PoZ9A75VTjAOkRpN4Uq7xSLWNO5ilD+hAgJdt4h9Y6VG047enkdXvjmU8Nrpa2fsXDi1n
tvdPNlzBAwgz494X464EFh2ik2aNVr6wx80JTVpDMAfjLoBV/FeO2hFV7Npzbhm8nNBNtilKta3F
ykRcmif2/y6mPqAdQ77aOxGfHQsbVite99zwceUEW/pQ8xALWuoJmkCo7H30Z0OzXoa8GL53zDiz
s4ClKqjLsR1hKB2EvELeLaAhk2t1ioV9Zg5XqkurEWPZYBhM29kAVeZHxEvSjbQKtOSVaxm4pdfM
dv/Wz4iVtgZGoEJnJNpFTHHF/BdtrEERFobYnsVwFZK2ENI1Y5wWf1T3U8gO8Pi/lzeBpWfP9mJG
20BYAnsxZGbhiGz70H+YyRqN7vwJvjgY50wl2nuDUo1QcQvBPLSIE6gqyuM85KTShyZwGnSAG859
HiT5ytVmYcL+485+OlwstKNYQR0EJ9edxMNUk3KXmat83IWVPYcnQaDq9Y3OkhOkwyCMOhuT4gh+
KwkAcsi+s2snW4vcl37IbGE3NhS/E2SOp2wa75qSQfmZIYV8ediX5uxsWQ/ItWRIfLsnVrCNO9pX
rLjpvR5qdX64/Ibz5Pxq6GdrO7CytpRnOjXk1DbMWSpYbQzozlFor9K8hKObL1detfCl5kwlAecM
JyBTGdeuE7MS/f5+ufLopTNybvnb0gFyCFGqGNa5iZIHBjvPKu82HJ3OHUGOkp+rSQR9gd73Dv5/
oulPE9gYG7+zsiSPDeAzgwhtrEYEBaMJbeRUWveXR2dh2f87lT+9BNdytOwwAq8OVKIb9ZMBn1mv
7SlL4zGbXPBOsFD2lzUaPb231hx/IuZfmbdLj57NKoe5piJBTU4O+TWY95nxfPl7LDx3bjs7jQ7L
6wo3TdE74VDw0NQrw7mwDuZes52BXoZKSv8kyuRnXkMcpMw+lB63wqYHNpgbu+/9hPM/8GlIVQ4K
RRbgMOXoD+lNeJVItJF/77vPC3EwVCG+wJ0Q/ITxT+1Wf4Ni7fhc2FLnRTgIb6hsDeRNy6A+oHMY
OE5jnxfmVdE6NwhFN/1Ybw0xrqzohZlvnmfAp8+UitLhEBSgDkzcsBGPqnXg8fN0eQyWHj6771fo
qZYCdjBxk/0kyEeBkhWapRV97+mzEwGKHoOMJc3jXjvw7AjgwCN42Ka4PX3vBbOFW/qy4IZGLIlE
djRYT5BKhKm/Fo4tfZzZ2gUO2OszWKrFVLz0rheW9FWPawfa1wv4P06zCWTyaFTQKvbH9Oye17+U
It1e/ixfL+H/+MyigSPLsbZUbNj2a4JOrl2f2jykgIBAPRuPiuwvv2jhUkSD2RrG9QoCYTMoY3CX
jDtPjhIM7kmrvc/adI9ut2LXdDVSbG6j9mZetJtB02SnOmr8UoFuvxVDAS/9v2uk6Tt79PKxiWF9
+1N17EqAWrIyx5YGahZwllnFgsGHPKkoql3vszihxu/Ln2/p0eeJ92lpAzZp18JH9bUDLHNMIHLO
0Bd++dlfB0xAwP3vs90Wvsu8JwFoxGmoDIE4tn2rGFqkuspdecfXC+Q/vrAS7cONR133pN1zpz0c
bqOR6vOtqFlb4Us/w/7fn4EqmNe2pu2euPXI4WU8wNrU14+aFiu/YekFsy0kGJSEWRKOOw4LnTF9
OYMnrfGeN3eXx4HiH/1vWPkfs1a/MCerwuyPIWlUu3S09E61Q3sy3W74jQWCex4MWI5SS7IyqxZG
Za4/g/iTNy70gic4qCEB/dcMfjEYZV/+OQufay49EymlsHMi7gmynjpC+98uMLMt/B/SEC4ia+Cm
pZ8w21Z812lhs3AuAqAVNwLhAIwwDn8zu/jWyQQC6/9OqxK+ljbyKagdqXIHIg66eQN0M67B3hcW
9pyzI4Q9NT7a7E59Nd1Ufrlt2mply136NLN1HVRBlncBWkyZ7yP7lEZnmKQAf+Py+C49fhYQ1DBY
aXgwuafEcjd2p0LoIjep+fC9p9v/+9lTc3LRRIJbHLSktf5rOTv4aa385+e58cVCm2vNRppUBCl6
91Q5aMD3o7Lwt4n6WcNBw8wfv/f/zyICD1bU3IaxVixJemj79HFU8D+FUmolv7Qwb+baKJYhh1rA
dzCG5vmjhokHbPfWwHsLIzsXRSmVJclowiaEMHmbT04Cg6LsRFNnLXfydZesTee6qBH2XzqQMHIa
4XYVBRYbrtEdrjZqwunQptQL2QC4AWyVU/iRZWV3J33qwYaDZrc+khQw25Ni7b9Z2KjmHQhOQs/+
eVAXDO5v5f5w2gCyhr+TYX9vus2VU6NVmsRME5BXYafb8vvSz0PUvNHU7oXalt/bp+ZtBwP30EOc
gu/qaQGV+LHC07m3EjUtfaLZWtcp3KV4iZ8AX0zU0qV1U4mPuv+4vFaWnj5b62NfwX0FNq2xrx+4
ffArGk7Vw1A8XX780nSenduFBVsy2CD5ccLlXY4bZDfBdCRh1fF7z58t9TqH9k06+DhwcQGZxtm0
9F2gg+dbT5+3HUwmq1vpZG4cwAIXGvTIUjdevaZ/XNgK51o4BTcF3ZSjHcOo8caZKHydGhE2gRXs
TN/JIlxhV6bQ0pvOf/8UwZp17xu1XQPeaw2o6RoI/ZBmwjJoCQ8r9/17X2t2WnM3Q/OJ7fsxH2Gp
Uoxk1xiow4hprT9rYd+dS9/YkHktkgX4Gen7RE4CRkjf+89np3U5ypShHQz/uZcXR60cCTp3z7au
zNn28isWMn7UPUeen8YAZrRwRG7zMoYJbPcb/pLuDoau0wGu1n8mAEDa0DBsGKqiPm7e9tpCp5kF
ozdv5f0L63yuuhst+PKlbu/GMKnOYVBtmSEqs/cOH2+pP/y9/CMXVvtca5fjtEhtS3txkcE+2YJx
eIuzEbaWlx+/NI1nm4nQyZTASaWOWWqRewNetneDU/DjYJ2p5LjlJhsPJb+VL7b0Y2ZbC6zhpoFY
A4lhvBZq5R+SgIewXlg5M5YmxFx1Z8LeppkMAk8seLw1UoW1uS+RxW67MnKVGcrs2Sd2aARr0fTX
nWs2nWvvMsd3E5c1sCBDm+YEfxTr/SxQHZMfU3Pj6F8mvSv4i1ndDnAbc4wXGNiujNzXnVR49WwH
ksUg7KSAMsxF9zN4n8Ci5s9i6iJlqt9VI3YT17GU3VEV+tdApx72PfSx7NhRkWYntNjD/uKZGu3K
11+YSt5srwLex1CJW1kxZfVG9OyVe/yYFkAtgV1i5Gvtcgs71lzN15kDLGRF4cElkcdFWhyp5T5e
XgwL09Ob7VkyQ50brRl+jA566Ix/J5AbN8XD9x4+izkMeN4rA77tcQJu09iihNcjuYz0xOXH/5MC
fHEL8OzZZshzp/RUlceB56hbAkv4vYI7yVFkvr/xbCOIPJ3xY2I41WOgGlgQQiwMZ8+mSfa5oGSD
fIPc0M6UFtaJHg8wxaGhgmnR736UGmYmAd9Kl5k/iv/j7Eya4+S1MPyLqBJCTFugBze24zmJN1SG
G0aBmCTg19+3s3L0maaqV0l5AY2kcySd4Xk9k7wtGR+gt2MIK1QoKnuVtZ8+sco1v+VFmcSVX7Cv
PbQewc1KwCVV/rwvZ8BRQj+ryEtSAKCD6L3nbkUzVlafXj032L3vdHQWsVkbkCkdpTEHHdA035Y0
t4BK7KodJ8ijbAz32uu0xQ7iG+hHlj8AyigFNmV+U1ugrwBnjyoQfL5RP16e1zWfplfWpTNY534v
aJzYpQ/QdQ/+2IR4u9lX5MxONKbA6tEzSSBeEbqNBLSP2DLbWldrNqFtECC8m6pPGhILq0gDwMf+
lzbpbyu/sqXPs7U9gXZMuXbn2XHfjyHEn0PfYgFpv14evpWfzzSTXkp3waIkKm6IcwaC5QN6SUos
6HNR+ZYrXjkIMN20p6FGN0kp4jmb34zpzNQynD+LRATHwr664fBXHJ9eRijUwj1vYjTuluJBJOJn
7UBy5vIwrS1nbZZ9sEIzqSoVGxYCK0gGvnWG2DfoKQibmX4r2nF3+UVrH6HPdi9kXnmZjDtvuueJ
FUEzYePRn2enPL160DZJPxQmSvsaT+36+YfoU2x/Tlhab2OOK7aCfgVy25e/Y2Vd6XWEsmGi6KzC
io06iX2agHbb/HJca8udrX3MeaI+HG0zUUEFPRUWyOR1EpogrdvBxBt/J/x6OTDXQl5bZlkInukY
JIMzb62ElbWsF7Nxx6l6m6MGc1nugTrs2PLSCHo0MVXXjdx5RD98mc+YC5nBvEXj1aPjPiy+COxi
A/6wEnLWa8Ug49J5DaBr8WCLgy/trwL8/qBacnSojL+sRbw7xlY118pK1ivHJHeMXABkHOemuM0U
CHKj3PqOvxXZn2zmlraZz8UiaJHlLC59uC3qALSbSUbv7NZYjmkGwLBVmHXU9kjANigsDeykeEtK
4D+HTpaPgEFlAYh56MJ0/BqMC6mCFjg/AG26+U0WbX2TArp304EMHPkjePie5TaQpB+8vbAVC2z0
doWWWxZBPVcViLjG29IJcoPsw73qB+smb8l37pL3Qsxk77LkdjFzGHNZkiNvp/8tqVggWtxC4yCB
xoEFKV0Gauu+oAKARgl85OXFtOK3qDZOdbsIUla2iiH3TNOdC17lS98X3Ru6uPozH607+EPND5ff
tmL0VPOSkFzPR0Ah2pha1qFSQ0RxQOznjZ7htadrrhHaOYvnljWNrdG8t9vklKc+RI7rt8s/fsWw
9dKbsYeea6JQYtfJ51bheuS6YY8Iuj9sGPaKQej1N9wHDDF10jlup5GG2Zz8phnZCuyshVgtbewV
SjEyJVI7JhXwfaz2hhnJPa9HwQ0EYMaM9GHhtv5T5hAQTw1h7NMhNyIoLw2v3gRccF+azdN1Q6k5
56SDrsBiJyRmc9XCONTRA5wrsNCgBujmhi9bWQ5/AVIf/GSCJHxpl50ZF95r6THAtd9S8Ecuf8HK
9vKXM/bh4eD3KxMZaxMNg0dzrA8taOQMHHI53hvylfPxudyqy1r7jvNy+fCq1F5ycxAmjGZ0/oiu
/GVmw6lban/jJL7i8/UirLqqUQ+EytfYgcrUQRXN12Hw73xf7gyRoQ9lhhCgEj+vGje9RAjw2Brw
LkC3z9EYBxJkkwGqe2YGYjo2/kN5LsGHdsrll604N12cWqRT4rbo544lgVhL2tz0qRuD0Ri4RhMA
BXBVRNbW4/k9aRvUgOGbwFiRXwFtNfcJ6yECWdvp18tf8jlshtp6NN+mXAwVUkZxj6sMUBT1EnVO
R77SqXEiP6nqgEwdvSkqgAyUA92GAe1cYYcOjKtM1tYJQ9DGyoGYB+yB2TMkmdxHr3bbYCwNoMbN
jRzW5yvR1jGMhZnTmXa5GUM229kDYiT3fTdkkVSziWZ8Pr54qSS7xSLLRjvL51xAjKvmFVMITDSt
37J4dB0P0p02/2aSuvjimXl/AvpjfjU75/vsd3nctjh2BSZYQvd1lnV3Vem7j8UEEsk8gTnaJRZ9
uDzbn1u8rXMcPVDujQIpvNg2ZNQhgeC5UIlRL5ef/rlVQOHiX38CzV2U/5nSjCvrj4HglVyAAhww
l84PKyl2l1+ycuu29URCVQykHC2wGjw/f+6ttI0qNz+Kbnyk1D7YFI09XQUNFfN3Rg16c/mtKwOn
d9orzxc0aUcztjKn2fXCexidwQiSqRqvs3Ud2diD7MwUdFFjhIhU8wNZHf/aeTl/1Ac/v9SjjcJe
Y4oTZR1GKBQMUxvRofnRQ++gteVWXenn5xhb76ifazIW1pCTeHB+eAwI+OkAOaQoKb9dNwnaZd4h
dMbyTUkMDOOLW3S7uUbVDe6Rlx+/cpCx9YB+Wg7MgGifiEcJ2RjTsjmkUO3mUKNP+bYr8uk2wwH7
T9n16p7gmH1wCq7ilIMO4xGSHguLX1dgaTua92gSZ0K9gFnGDurwg27xI1E4DGj44vXyx67NlXak
nYp2QlyQlHGrzAMk4vagmX2zFhlDoK/f2CU/P3baeswf0PgKAqYJzhclPaEQtYrIMhXR5Q/4/Jxk
6+F9aPINuOMZqHgFs0HlbpAbT4Jbe2sGHd5FdHSKIEZ6+V0r1q/H800E+hJPkCUmuQohORIJ+k7V
7+sefp6hD9bZUma4Xl6SWI3jzj1rbxhAMLtbqbi1364Zv1Mz8BqseYltCkEGSK3OUAJSG/vJmsno
cfncakuIzOFkjU5+59VdsGoDVecpGHWFX91NvGc7ixvzrmpmeUCMzI/KcoFW1pxku74gMqKsv849
2Jp7MDmVvtFkBKUDjzSDxp9xa6fdlUuA/jtLSJYAy9TglAJdmqDs3+UAKVR+5S/XrH0qqyUdvJog
VZWBK5hC7ROEHfeUOZO5YS5rtqjZO6cpijqVvcSgkURJDqWmttldtYD1QlfbnxuvTrAhL5A8yUkF
XcM5NuQWT//vSfS/ERf7P7lkVJvP9uCo2E/y+bc59H4X0gU6QyFC7hQSfAwSqxC5LENbOBOmBRhA
FlKWZnEPFY0ysEboYkDaPLOhHeoukO0s1K71VXKXNnDcgQvM6q4G/wfIMSt/LdCvwg9VMnj3zJQ9
Ks0gvwXpk/loOtLbFQVld1UOAl3CkuQ7a7vkCdoXoL/X1LmRFRLOKZIqR0tOEGEj1hgNbu9DJhly
kVU4cduFgGKTVNDTHdQb0jbGceyy5tEoQdVGR1QSGUNTnWajEU++HGboLosXwf10J3p3PkEiJ3mT
luxucLzMweRQBvYGP7ttBSERBe3/CGJS+dst6Lh3eOWfBgjr/lk8USShTxqQIxshIM4r5jvoXxVf
kqVpoFQ0WT8mt2KQmOTJcqqqDEq1jLu9CKAMWT9fXioru46eCvI5M3w6D0ucoVshECCDgplsQXew
hN4oiuQ3rhQri12nKXSz2Zm2sKeYWG0aOl0/BRWX79d9g+5QlwYnphEPX2qoT84vS+Mc8lmFavp1
+QVrv/789w8bQmWi5K41cdZUZw7dCO3jW5G5W+2iK/umnhGB5E4DDRxlxu1CxmgcU7lb5pzuU4A1
gT/r6ggSYt2LB4TdEOQdYkXXfZXmQDMIbJhqASZuKHHTqtqz6p5RFhun57Ux0zyoZdUGtdTUIq1A
09Bw+8e2dTc2ub9dj585IM13OsRKBdQK29hSUu46ZFIf8g4qbzQzszdHMPZeIgy0U37GHyBS6oYk
E/KeeFDF65i/oOioc+2gEJmBX2ZAKxBFvoE9Q+GmM0UXOWbCjolq7XtPFuoGQN8xYsVEMfwoIti4
Aa8cA/T2135OcaO2Me2L/cRtFdjt24Ic8+W5XTFrqh9hLGt0bQdmzfPsHRs9BOLBGnFqfps1fGOX
WXuHbnZAnbW5WHAGkykyR8iphqSb1XMyC39X2wSp+8sfs2Igeu/roswGTBxsxkWTn9K+PTXQn4PI
oBFCTQg1orQ/eq3xbozTRqhgJTihZ8dm8CidrnLGuOpBTyyhgROoMzvRdcUpr+oeOP0ESYJJRpc/
cGUp6AkybrEOumV0xJkNdQ6FP9wXACmHJaLn171AC8JmI/akdprRRNcaIyCXHgRXu8T5XkApZasD
Zu0jtCU3IHFBINMnY794suclRKm8K7fYGmszoq21FCLwDRIzySmjA2Y9DVL7no47BzMjh195f91u
qOfEqCCKdd5QxpUHVXiO3DqaunlRRW21VXG8NkzWv3sJRPVUJWeQMxmOJXZ3a1T3RG3sUysWqWfC
aOGkuaTAxWMJxRDt9cxZRg5rBsSr5/C6paT5dZ5bXsoMCqIqyCDo349bZwiT2b0urKOzEwAFmLmf
z2ZcJl+ZoyC1NwY5e73qt+vkhILbdiMgvB13wr/PO9ROtNJ+c2z0Pl1+wcoE0PPy/XBQGOYWDXuV
yWIXsqeH2R9fLGi03XJ3GCOK/rANc14LEev9+j01i9zxkCcghum+L2JqfODsS/femblVBVBArl8X
6HmGhaesMFU2Skn9cgdBtmt3L+3w4Ho+uklSRLCgvI0iujSk6U/0s2wssrVx1BYZlGtVvpwnquXt
D1y5TDAsZ7G3p8n7BdTQlstae412jDCh0aryCeGQCpD+HZpaOwO7ixStHWOJb8VHVyxeTyby1jQM
L7VB7fEKsFmHneP1Z1nhjbFae7y25uqzTihpuHfqpXksKTUDEKH8CH2OW3T/lWH6D0HJMyvb6T33
ZPYKqtLPluhCibqxZGM5r33B+b0frKaYJPLwnu1Dy8jcp8iaC58chrHacCkrxwc9fzfmPcsmDo/b
ZGc9YsBTboY0yWVQGpZxVKQtD2k1MdxSnd8dMNcbvmDtq7RLAxSlzaFRg38q6+UrTl7PbGmgGDI+
X+Vq9FTenJj1yKDiHjuoc8lYAK3yo8HFd1UUW4fItS/QbLzueqBega+NK4R3o7ar5mM/8zREaeB1
qGr7r4P7MPVNzZ16KQoAITPrW+G1bWj6YozM1j2aQvy5PFRrCYq/f//wFsdhOdYX8AqZDHo/JPOh
UUGTQzciNBwkxaH/vjHpK7ceHbggOKBpmd0iBl2MX5pc3nmL+3j5K1asUE+nqgyFLmnf4wwnkM3P
rL1XvFtQ7m6g9HvdG7RTomCp44DpPaNF4DsYZlFnTzfVfAcg6MborH2CZuhqPpeC8WyOPZdV0EzK
raDuxiYYMhI6xbxVD7Y2Cef1/GG6zXKq7FQmzsnNcZwWkNQLJpY+XR6kFaPQQQuN5C6F6GdyWvwv
hNUBNMUP9cyuc4XE+venJ7hFobkPYM6hfEXZ6HGZPMghbrmktfHXDJqSfDLLDNZGGEmeHC9dTq2b
WLcAkJGjV6hkYyGtpB2Jtn2jWcxEPxqAvo6QN4zW/6u+NrYR1lN7yDN6XdeMTbTdG7J9ZFpQ3Rdn
QF4ewKgoo05WkLpAafpVeyvzz1vKh5VUcKO1UbeUnBqMDfA1KIdddoaVbjz+81sN87WtGyFSSctl
xjixea/cW7dgoQNl6eGuQk8t3QI5fm4PTMcvFKggMBsfr4FA+aFZzHvesO+XreHzmWa+ZtFeWiZN
47VznEhSPObLkB+brsyfmISftdXkHlwkzt4uv+zzjZz5ml1D30h2ba3ObOLiKbPrGCrgt4lYvrmq
PaJoAUk/iSq8oRk2XO7a150H9MP0z1VuVDMkAjD91p5SUEnmbglL2oZYD69Tm9ANg1mbIc3sF7Rn
ZJ0AvcXsjSbM3f5Po+yvl0dt7dma0c+VlwxyRhpbWX0KNTbzp29e1y3MdFGermztzGIAIcvS+G5n
8uecqa98zjdCZCsdQ8zXTHxxZ9UNdQ8ViLowcfe3h/vKquXPeiDDve016a03ln7E0sK+9csFutMZ
1h30qufbdEy8KAWWY+ekgh0vj+WKwerQBIOSLJtUxhFHgZ64MCoP+laN+NWPNprNCG2+WBKJncjn
zXUlwFSX6aNegjRUKpBDA3jRTP2Tz8c9yYr95S/6fDuDuvy/S5zPPhGT25O4Je9mHxfkHQLrlx9N
z7P03ygt1RPCqi1NozrzIgF0P4jbMg/bPrBv3SMP0119pF/Km+QLg/jRfbOf7viXcWMT/dxsUenz
7zf5NfNTaNbUMUTmAXjPAe2KRiIg8OHV04OpqLWjpae6jVPN5wZG9V4ur3S8AXDoGvyi9ofK6h+G
kW0dZdY+RXN5QFQ6fonqqdMsC/FUtTlkLykDXlCm6q7t0ibK0mHrSrG2Fs4f+MHdWQMb/Qyyv7E5
lcv7TJSsA96VNXAt7VZ129oHaZ5uJq1Te55FT4ZZewfuZ3bkWwhksAGHTcfJ8hd0a/sPl1fg2ss0
12fNo11OHqoE3OLVdIfAnFDX/r6gN6dDNvryOz4/U1FbO+t0nQfrKWoLwFeLB5nTs0OVA8ngtf77
7KOW9rrXaJ6Q8bmUwzKaoBjXP4iFakrXkyeRkd+NQzfs5vP9lepp4/Gc4pIdbqwVBRKmGQLEKY++
9d642OvyoFyyYKzVxstWFpueQ4YcO6CMM6pFnM7FuYqzN3sRL5mdbV021l6geQGE8HMXbkDEWVcf
kOeSoVPTX+3Qb2Qd156vHX0yBiWGtALdmkEg84RO/eLJFV4dGfW4Vcyx4ln+087WVIU/GyY5yTFJ
wdPufrZ+spHjWPv5mrHLxE1M2/PpiTikvJnPVOykG8bQh7rLxis+3y2pnths06pKx7YnJzH634ea
HppmRONviyHjCBojtb1Phnmr5WvF2PWWL8nbzhaSkNPQs6fCk7/n3P1ZKLJfev+R5sPGrrb2Gs3e
Ved5fcm6PmbEuk/QUoLW7Ld2GI+lIOGQNluefyXGC8Hwf72xgFjCVGSzc5pQGzgY6GNqgt4Voez6
fQ7IH4qDI0hKPyCPHg19uXXkOvvGTzZtPfcFsbrcnluUh2FqvrRIS78m0pHRREkRVnPuvKTIGwe0
t8VPKNWjdcaC2mPvmKeWmMWGs1tZ93o+DNXGSWdRq41l30Y2SKQtu6pvhOp8c6+b+EgVa+MmV38c
R37BwTtU7sbaWNkL9H6w2S6NtLXBZE97nu8XJV8y2YM16HZ/msX4dXknWDFcHW9eDhNjrT038czE
0+io74qLo5GpjTvP2jdofqEYG1bmXp6cRrBTSV0GPQpefFUFfNzYldc+QDsCMM8DznM0h3gpJTBt
UOu+aWYXNVDtaG94nrVXaBs/Hmx01oIIUJ4V431aJUUwWZyHidU1G/v+2is0P0Bb7F3SGtmpHr5Z
DgCGENsY6VajxtrTNeMHEgPVtEkrYifl0UDVkUGinqbT/qo1pCfClDPOrYGg/smaql2aWtBert5t
8CA3DHjF8+t5sFaqhUHc3j5Vhfsokhoay8YUJkYaW4z9qll+C3+yMdcrDlmvo1jSWVp+N5G45HkX
TaaMJDUfhsJ9ncXyJ/W2ggErTkkvqZiBKBWJ7zQxU9YLc/njUtENv7Ey2zpPXECPKvE6CzzxZQZw
K+E33mCBr98h0X15wtd+vGbVJIU8r5qcJW6L7lCY8qak6cadeO3Ha+bcd3M+sQXOGlgBoNaPs8GD
cti6XK2tJM2S03ESNUfbTTz0I4/8angDsfQRjWvRiIK4oMYyQyB5ue5Qqjctkmpq8m7qUPZZ8Rvi
pVEzkJNvkg2zWBsqzapLZKEU1OtJ3GGooGFdQAgiKa+zAz3N2EAxsypdwAcUMhtm+u7J9pB5z1nV
hANrNhzHirHpfYsogKFUDbZ18jL2MOYCDa5lFaChZowEgSupzK2k4wo0lupZx05VnrlUaO306a/F
rHeONbwkc3nM+DeeuDdG6h/8KrnjVv7AkFRFfdZ1B3u9mVAWuPKiwgzMXeKGyvZCipYc2aTRZVNc
2WD1dCTPFBJ31midsjwh90vqt5HZ2OzIpDHt0YacHC6/Z2Wx/Y2pfbjNl1Yigavs/JPl+y8OSV5Z
AboPGEwbS2HFpegJyEHRWiHuheZ3awqc4j3xrzuB6BD3BcXBuVsYqGCn7XeuMg9YFP+OconS9An9
q5eHZ3V9aRs4SnUdlwuco0y3jFxOjZ1UnRHOPquPE6FeFdToWP/S8yLZUZ5A9530fNctDBf8wWrt
6zyznk8agMJFjX7SxbyVd0iJnYos2ZihFd+pJ5NMuijUxMF35h7ISqP6njsEYMC0+DYbfjTZ5xxc
sxWrXVluRHPUS9UZNeGVdUJI8aiMugmNIbnDOfjl8nyteR7Nd/KK+ZbHQMKuiq6JqnxKX7xkAUp9
6PObWpj9TpT2tGE7Kzaqp3FLM6N5Smbz5KSEA/Rry19jDc1TvLrfOwWrN96zNkPnv3+wUWhrFykK
55sYAtARkFRhD90CU4qgatW+KUjQV97GOlubn/O4fnhVipSlLEpO4kb+MB3/YOBoD8LfxtPXBuz8
9w9P94cqVaizJ/GMknfVob7FHQOZPOf5vOE2137/+e8f3oDTZGUxkrXgkvszWjhrfgdBteV5bgfz
eNUS09OWU9ZbiZNz8zSolATcgGxMUdrPndnfcl6KXd5WP697k7aYgYloDfST0ZNMvvhqifL6i1tA
gZSXwVh9u/yOzwfM1HOX+YgOpoEjHqIq8x0ppXtAa2KzGbdasD6fclNPXhJwVPJKNfOp482+q3mY
yTfV0xvGN/aBtQ/QVqw5QRhUlUkel91w29fW11xVdeinldxfHqHPdzBTT17S3nOSgnfLiSKUCpmw
oz2p3eVHrw2OtlqxJkfEnj0TEp42xDfKwO0f4L32hrEVIzmPwn/jNKZObs+8AQAXe+hBru2OalCP
QLnc0bS7SVX2feTdVhxq7T3a8T7zKarL0qWPE9cOK/OraciAgqWUZD8XbwsNuDYT2uZhlwsHRgdr
Fapwv8wu+SKkuxXQOtvUZwOl7fOuNZyPXBRxQT6duDvd4BB+qAq7j0ja3MMgwkyY8ZS7qG0rp620
wEr4ztRTl0k1jz7aFOgp64uHskiOxtiiFvcZKeWQ8QYF5eI4V3RPWgnZlC2AxMpA6gnKafFpO2QW
jL7N7pdhfkoHtXF5+XsJ+mQgdah7kval8Ba/jT3UTR6gWFOcmr6aih2teXE3plNRoWbaL0TAesjk
hPbCZNx6g7lL3AZ7W9MVRgm1p9J9E2zovGgunAWttLKsVLAMtHgchk7ICHR8BD3EuJRhDRDCxtVu
xSJ12HpOmgTAI4xMxShu1vdUteHEIAC+4W7/3rM+G57zlHzYoOTUJOWk3AnaxnUXoT8FZunV9KHr
s/SIZM0YkToZ33yEpYqADXkd1pxOe9OFQnSCQP8jH9iwsyqRRMpdAOQzCN+7bl4EaqD0pgZnYuOn
rrTPmHrGkpZVOlljAiGMo9zPYXIguyzkO+s4gShxh5RMtIS36lbcI91+rB/p1/JLut+CVa9U45n/
gVKm2dBY/vntY9BUUMcMSrUzpl2zP/cEisD9fdkHr+wftjYhxuw5Njz8EDP/vh0jBzlnJ7ru0ZpT
rKtZTHI0BqBNRHhGvqaGEZIrd25P2/gMbhlu1rjk1ND+cUqGPJBVuicj3yjaWTOF898/rNSa2H49
KZxzSFNPsVGm6mYpR+fYoMr3IUP2+uHyKJ0H+hOL0CmbVUfrxiswAVCEeuNo2fRkuhHsWPsEbQKo
b4tWllMfS0isL20dyjN/K5390wL9jMs/f2X9eNqmVJZNCjUi1J10xbCvbQQByOC99v11ui6mLkXg
F6DHeItgJ8mc58bKDyUrr2q+Mz3tfOn7E3xLj+Qqz6b2ffAkvR+bAU7lqpHRBQjyfoKw1TxxnMyK
54G4t+iSe+7sYuPgtzK5ugZBupCGYn9Ge3H6PuFKzuYHKHyESHRvbGXe5wtTlyDw0DoumUx5LOzf
fV0FVglxjPGn490af2vo040VRP+COT8xAV1fgBVod7XGeUAjAztagEb41e1I+d5mc9DWecjrnZnd
1u13KDcn1S+xFAHEknZoZwuspT02yZEBpFBz6HlFiT8fLO+lLKoDn76WebObPBHJ9mshs5Of9UeL
HfrOvlXyGQWYgYOoBuqau+pH1p4EZEAQWRJERDbANtmwx/c/JO2ETUggxQMm/lnYxopRHSjZMQci
Bj2hjpVCB6gLUEQRiO5rQ0iY4L/Jm9MHHoua9k9B7gUx8ehHdBv0nO8Xtl/q00SXoyp3rn1MkKH0
5ItK/9jN8uiaS2inaVimxyV1ggVtwKV/mwxiL9Uf4e3NSe3PdcDkrMbwh8vlJlHFjlRVhPLFyDbR
PgHglnoDxipQbjRN330Slfldfm6NBpFDJWEqdigsUdVpms/h4TeyHMv8pWzaUKXf27fMwAkkSEWU
A3dl9YHRod3TQSdhBTXqggbAxR6NBNDhmUeOPHDvyMAQXxgJi2U3kucKog0zaN8F/91aEYB+QZtA
QPg57bxwtm8Jv6vpMzVfbByRCyMFfuqQq24/tHdJAyVHKCqS6QctzH2JzkJDPAoPoXKI2vHCxazt
M+eIeG2qUM5/6MgUtmmcOzdNXgd4G44QeRPhoBpVaCJBOtgUdzi1UpQ2NOnDLM2AlwRs9XbXIXsw
Vjxs2Q4SiEEBEXXzZ2/fdY6zN7DhctTKKhBVRl6HWU/2uDOAdvQq0NbeyRDdqJHIqshc6rBFA9zo
hu78nfF9Xhs71KyGHU5R7W3bdQFXt8n0bkA1MqufWrprfBfKXvtpxvxUryqLXfsZtgxxXRVwgm0Y
LApcHfadi6+f3j31YCMkVTEz9BSyypZCJFEF/bQEzXI3WIFX3YnfrDpUZZB9gwZJ7f8Rxv/M/H/I
RitgrVsZFZm1cWlbueropTxtA6DMUPAhJt3y0/W9l7HF6ZmZ+Q85d4+5afy47D4/3xdx5vx3/wXf
K1GyR6dkndgOJkfVIXbkDee5UjPp6bm9PB8GaWXSin3R3IpxFoGZN0lgJW15kzfsf0Zb3Ses/h9g
1Xvp2T/F1KsgpcMSWFWBZeC3z5c/8/Ph9P6TBEQZ1FyPmRUTbr4Lu70dXA7IkXLCtml/traz1afy
+X7h6RlA33IQoumGLjY8ewpcpz6BBvBizNRG4cBW+u/z04Cnp//ssrbqYsDtxylgWIuiL+XoR7Wx
pVSysij0HCBuT2VaWaUZO2DZwhOzuwEUko0N+28D63/3IU9vofaFQ7LUaklsB0ZQ0bC/g6hAteeP
9tf2Hb3vSbnze0DPQ/PnEDs3LOK37Q3dWzvviDjh0jxBk6/Mgvy5fsU/3Wuu9uiJ3vh1a0OrHeby
KmdlhYxnXDG3ejZzv7hrEO1F4RaQpRtb/t/WyE9GQM8qcKipjbhzT3HXGd2N7CUE4QubtVHpZemh
8P3sVbiunJ8WSpenssj8MYRmxcSA5/exURQo34/M/tz+VFcCte1n3EmnmNdAc9scb5wh8w9eb3Xv
3CN0gsB7r74Xrof+1aVkyXVoF4g/ar7DgkBAlnMWZ8VrK34yBk5tvnEv+PxYBDD9v89W/lDWgwKl
N81k5AIVZ9o5yoy+qsk+9vYPM/lz2TGszLceXedlAnleBS2Qqrh15zQgyjoapLsqme7pCZW5cyuo
k5Ea3qDAKcXYESMJmmna2CRWBklPqhDXnnruQPGn8hCs7XGVF27IincTHdEleFruls2uOIT/JFT6
QTo51l/sztYXKF7hXNds5L7WJkBbRInv9wCcKScecdaa6jYgYPO2w4bfN1du+AD2/LuQUFlquq4B
/izioGmUzobzkAwkPTme693kHpt/Kz6R70lx9nANIow1eGF28lCbBn6PNKx7mi3OYZZ2E+IoCdxq
5y8p0tjzdBCLXCJmFqqAZAGOmUUOsUEsIVbv8wy5QhBmGVA9fnbnFryIkDSog3Hh6Y9qyOed6df9
IS8XzJ1qPOfJ9mm9h1Ceg7OY0T5PcrL3HbOn/TIz95DLBcEYsjQ7sKCGfTKK8UZO+XzTQ7QKNcTd
GHUeMEsN4j7QGOjqG1rwKeSFt5y6dqpODoRujiC2UIQW0dZYcdTUEYTB/gdm4pvdSPV9EkN6MEQC
tV67Ab1GOfzEZqf0g6JFrtOYQU3LbAk65jDDG6em3BF3Gu/RUd7KUCCYdj+Yon9mHaA95sjw8zku
FZCpAWy7lvcpefcXcpMaEKchyrYPvc8RhGurRQSW7SS3npn+GYs2vWeLsvMIpIg+msbF2g1O20P9
3UqiLBvZc12OqLsoVW6GUgwjiNdUOT/61Et3RiHzl7asUFtldU4+B4ndTYCMZYJE8qwTzB02RWrA
MVsOjOCkXvIHL6sKJ0ogA5tGhuuXW3fTlcXn6oHxQY7/5+xKliPFtegXEQFCSLCFHJyZHssu21Ub
RY0gBgECMX39O1krN88kERnRm3Z3QKLh6ureMzR51UANPoE2FPak5Lcx2OPvRSqhy255TtXvucrp
U20B4RGqSgVfUyfgZCVAfJ6NwNfiv4s/hoWZ3VUQSMjSPoqzX9I4SGZPyZWIcz5HR+YounKnQwQa
JH3Qow/Xy+xP4WCdq5GtHAWf5258jpMkXDeWeybge+4XFr/H4G7YaRP52J+VWolCSwN1/vuHMlQz
NZ4nJwQ4NdBtLacotp1NWtPIQc3z8kmz4PvD52DJpI07T8OI9ORYhh4cXctd4uv4u5Jl8lN1wjxZ
2mHHUfeQFcm0v81yDmlnZAP20ZdJdSo94YbUbqavooZrUc0yAIP6YbjqsOLzJl1WOi2Ic76BDG5v
38AVy4cieEZ2Y7kqlvR5sMe15b/DbDWpomnFy9PgwqFCw/cBKm15EKVn3cHLw7ywWuYEw8CqBuZD
H//k+N3W4fnrwAovIrUlIzKIA8+CNWDh0sfM1kzFwUSR0jUnErT2YSp18NiMuABqVNLeLn/MwrKc
swwDangPzx9zqok1bjIIZ5zgFtN+aQj1b9t+bH9efs/n5zsPZlkvYmpSuQ2rTrUZExhfVjs/8/2V
GVn6CPLfSfeZFSDyOdVpSvVj2ha/G+N3YQ+ARKrqtab/0hfM0gg2QmjNmlyos8YpCkfxwU/WNDOW
fv8sg2gSnPDCzvHorHtmqRhCQxQaZcI60rjLNldNwbxbxgeXSQMY9akskzK0ACoE/f3vdc+ebTvZ
O1BE8mR1ahJoGfqy1Ts48JGVrua/WsH/X2f4vEegCUQzgmIip8EGXi0sq5a+lc7k/Blcf7qpcYDf
D6PqHjwIk0eirn9NAMNvYtrYT5ac6KZRLfnTDFUdWU0JjEOSpqHr8u6lsi22AapyuNMggN3HKrP/
BMTwkHEku6A62QejISpjjXyKSuF5btSSCTruDVAyuymOs5V9uLC6/PPS+HA8yCpXhZMYlPib7ldH
mjtP+DeX5+af5Pdno3cOLx+erQyIWYWNprY11PeeR/I+gh09bJoqtAgPRUuspzZm5i+4SVkR4lre
3DkwRvyuRcVvc9cq9jCfSLcgn0Ly0mmzvaNL75vXpsldlcXFrtKJe1TBiNJgVdZZ1MAZ6tQSWnxr
p7TYxA0ZIhcZ4oOdKAMly7Y9FY7s9wAzVxurROsTPTFCI0l85EhlUW1Z28G9zasp6M35cKI1hPpg
W1Y9+uCCvmaZdk+qH+MHmcBwxJfMgVqySo4o/U9fIS+WRp0g9qYVHphpbaBv/FFnB5bE6i5LfXGT
e9REtp1lh9L10OAPpPea1bLBrPfxNk+LWu0D5ATb3h4HaGc0Zswj5gX8jRpt+1FWFiY9DK0Pll0A
10Uf8FZoEjnSfnUGZKaX520ht2P/tyaSyrQAfY3oDORmU8vR3kPmZgA9hvIDdBmdKKBy2HdJLG5E
S6qnolvV61s45PzzOv2wZiA+2usi4P2pUH+5/tahZCqlHY7S4CawZpO59JLZoUAUiWO07QHUwWLa
BvHYP3i1LOEBN/yCJQAKxSAdd4fLw7m0w2aHRCsE1ZM4i5XEaNr7nnG+dpDfWtm/n1+U+by9xcZ+
dKuMwwwNDgJ2HdzAn/WohP7Sc+id5/7f0R5XPmRp1GanhdKVqONygBa8/TiiQdGV8IAYoM3hv8G6
caWntnAkzZteOpn8YUiRSg7C/ja0xeOo4FDee2UIoM8a3H0hv5m3vtwudposJrD8coGMIF87UKT7
NSOTpYefh+/DCgYzyY/HFNIlua1DQDDQAInBWF0r4y0sp3mvS1SBYDQB4BhHNTSzY39LrGpNbPIf
efuTkD133hhcGDQWWg4naJa66IizATq8ucM3eT64717u+Jt2wt7PpSZbx+snyPniynxjTSLegsdm
l+hbeaGgIaHYsZ1Lo/xvOlISOSIbt9VYKxV6yPkBZ0Evp4POyy6HLtSeBMz+ohu3RZqjzXYQ204M
3X0fT2qftHn7MxMG/k1jpza2tqC1nMFVtzeWMZGqq+o9ltT5BjBe+gRvc++WZRY96LTP3oZUxLeJ
N2U6zJVme+KXDaTbTCO3Sa3tW9ZAcRo9MmaeCttSh86JuzJCJVe8o8Qf7NrUtx6mUlT29nI8WGgd
8LnzSCNYORqXWUe3U9uiykB/KLZneyAqj7blfeXiLZYDBNJOkn9FazOEBP/G91Y22ELAmNuOAD8D
57ZSn5fn8Mex601q5C6uvL2qzQvVMrKCYeUgWQgYc/cRJrpAGBfbbBrTbW0lW3BMoKn0M3NG8Nz+
XB7Ope02S48bNcFo9kxgoDbaXhT9QQvK11KupPhL3zALesR3h5jntnUcKOqcUHl34HQDVv2N9I9T
vUZZWYh6cwcRx2VBxSt8RGUdJzNtPPniZh0EsYOVRbcwSnPzEJN4hYdzjp5Ian7YhT5DwbxHcS6/
XzUNbBb1ciI7f8jQuDEVdH/RdySqiVT8fPnpC4t2bhLCYFCROMXkH/1WdFEOs4pDZpLTkNXfbbd/
UVb3SBr9dvllS2N1/vuHAG5DnjvPGrC4RhbclmX2iPLB0e7LK79lluFQpyF9EsOYoEyGbQbVLznk
kcqmKPHtqITueDlcp5PG53bgVlWXuE+4ELyBWLrX8Qj95MtjtHAKzS1DSpw9hWejcuWjzudl5bPw
+AoxaOnRsw2NG3Q5AcJXn9KieSM5f8tQlV6JSEv7bLabG5sSS7YUjsd+bqN0Um2SsmI3gxbe1m2H
x8uDs7CA5movpEqUF1i8PhVpkp5alYknuLE2kTV03srdamGQ5qIvnm+5TSl6hSZ6+q2rnUMeXGfB
wue6LplvET0abh3L6rcFMW7bP9hk7W6x9Ltn100Kkoftuyo4qsna0ObIp7VAvTTos13bQnVVT00G
WY2yib8K03p3nquy3zGk8FYGfekV54/6EBhIwKtGU2hRnNNG0uabeHqdnO66CDq38bAHAxOwswpa
xrtwgr5sgqZm5QfXLX1vdg2pUyCaiG0HR8+C07Ao0BH64ornOllTcVua2tm+dblymsSDVGbcm3bv
Vda4qzWVK5ePpafPdi5zg6Qq4xILZ5g2UFBEnumRtcrqwsTOJVnqznU8x4cCmQ11Wpu8d8QO1y8E
CynEXIMFaIa8ysoE+mZZv4c6ajTB3RQuDYdcPrE14tbSJ8zO3xY9TIHuFz9O7aSPVArn3H4qN6lT
0JUq+sIUzN0lpG0VrCb9eLKdBzXdFdOvq8LlXH9laiRF7UXVpwQ95VAE/qEIhvvMXeuALCQPdLZt
/anJxUSUOAobrnI+LbZKpM990e7NmO40cZFkg1xz+WOWeiHU/W+QcFiPKpXvdqfuHRcW/S1489oQ
ZG1266JlF1b39svw/bl6QlNsWsko/kFwPrm1zUVZoIg1TaMb6xNr2n5bQlwClzOkEzCC5ASyinzQ
r9wdgr95KcbvFOZ62wxGNV+SAVg8nTRml6pp2tZ1kCQh7zM0Ey1or/2tB3XupGbuHwHdmbDta4ic
B33WPhRCosXYaAnJtKBwvPsEMtyobSJ2dVHtd2KNoPz55LG5c58oG0DbPYiZdqzeKVmlm1SxH0Mv
YbMaZE+wOd+bbrguq6GzEMZK6XTc6OxUuP4xTyDhmLPrgAZ8LjQjmN0XedYhKUCxNdc27njj38tr
biHAzPX089LpgLWFdWrdxm8GCMVDoeMgyksOAKYVm6fMWs2gFuKMO1vecvDbVjQadda2B4gACByU
CPP09+UvWXr67JBKiAgSHePpHUCRjio3Nn3tUFq/7umz6R0FQGsMcuSnrOM5Kg6d2dY27feadO3K
9v98ufI56FD5FThP2tCTxcZH2oKVk+puk+F/DIXkv2pH7jtrTUl4YbTmGMSq6KxuSvz+VFlN/trD
VHxntBmK0A7MdN2WmMMLLWuMcwowyIlNB2TIYYnM4arZmOMJAZ1H2ViCvNTx39p/adT35DrjRz5H
EY6prV1Jq/GUOe0+sIQJCxVbQBMLoM/hS1MK5EDXfcV5bj7khI7X2ePkYg60zLstMxAwaEpgn1ky
rET3hWN3Dio0QCKDuoCKuIzNHymtU9qI9rodMXc40DnsPmppWUcVj6AJlW2ehIGXqi+cJoyvvGTp
A2abOnZ9eG9ymkJlZ9jC8v3R7ZKny6P/z1X9k5NvLiUCm5iOJXBxQU26Fnd+2hoRdlVhAwuSTHvX
sHEDvR3xdYKwSb5xDbD1RRvIB2153UGrbtq2ihXvSoriWJYM1TDfhX+9VyD3hphlcXA7GK0MTVnt
09wkURsw8n75ty/s3rnIBxU6sVprgGJsgIoVqt7DtigrvoFHtLeydAIswk9G51+O8mFxStdmQTqB
yC24eTMC6qkwJJ9C1Re3ceAd0x5aisQfHimz1mp+54vcZ688//3DK0ea2gakBkjNp9+9gYUOfRfV
QwY2wuVRW2hO8bmwRx93ScsSjx99Gkd54kWx1Wy1TUIiXt2x3vI8f4rLd9AQV3b40hfN0kfVKniY
eHghJfXWsb6VNt2l4tZkK2n10vPd/46YY7JKpHYPg6fqfsrVYToXzwHp79hKF3vpBbP958qkyQhN
1Ulnt0WOfgR5q3wnpGsI9KXnz45VwLVTU8TKhxA8nFrdn6MXbAj9CeedzeU5X8hv/i2FD2vKqdtU
lCpTJ5V9j5uvlgCyGnJ4MVqSvl2uLKyF7TiHy44xTWnSYa9U7BdyKLQwfvs4OC5/wUJaMHcVKGpR
5LbLR5Rfj6z91TbNTicDGEEvGlqNlvx1+TULAzW3Z291A4mr2HfQQ6kO3TmYQy11z3n8HXikDE1N
tbKklnbhPzHiD1PSw3wBOxH1pwneiRsp5V/elyhG8V9xGb/nyn6OY4WO5/jNxGat9bXA9uZz8aXO
dVHAYPAYQQjYGvgPjoZGQ6u2TReHjrDQj/RlsZHAPO5QD8JlBr2klURoYZXb579/+GKfa0cIKK6c
eP/sg8EBxGOUjjzEFerKFThLJbzcUxnlkPpRChJCnee1UWv1t/CVW0PiLK3xWSirxyHueQ2xy2mA
TTmFeQqw9BW774NGruxVZ4ECwOfQbfRjGPArCYdETcKOqaOaDQuaceMWLdAy9ggLmM7E26l2NDzY
GfBs/hi4+xRSDje2q6Z9xs8uJejFoWRdmGPnZCQsWCGRrKsk8gzIg1Zhsk2qgdOwgGjexu2ArkPD
5fQAf9IupL2CkYALJyiqKxkNI9UHNQBdk3CpbhvGcHnUgXiZhN89FGNd3wBL2r4Yw8WXkUDxE+4N
3rYNeHIoqjLYywnNK5vXMmId6cHlspqNtuRPwUm7CWqVHqa0LSFbH/jbIXD6bQtAzymHTdhu1I35
GpTWtM1Io44x5dkuyQYrkkM3vjZKJVvIlAy7snLiPS+MODiQJDwwwTOIbxV4qlY8uwdRgryZPIh/
thMchsNq8oI/beZkBxr08b4r8PNbl/tJWIgy2YGB1O0IB0q6T6b81U6nblcYY+/gvqNujXaSrasz
+0VCXHfDk8J7ShrSfImhhL3Nuiq4yXut3gwL/lqO00YEBg2RpXNcvmMWQEZ4UjfMdTjSod4+Uarc
yIOawGH0K/YmR65/1MJOXkHH9zZdGqdhMNoPkEjLw3TIs13uGXIDUP+fGkjrmzzpixuIiQ8HtAfb
yHd99ZgROd5I1Y4btISdrT2Q8bkdW8y3M+ZOiDZvs6UFCl3XxE02V5GIWZmMvPSq08AIEO/Ux5d2
Nul3gaHxgfvjeO/Y4OytnAafb0M2B8T1QQEXzcmjELOOj2a0b1jnhUlHVx7/+SnA5goSjq6I0NKi
iJJSQ84/1Ru/9NDHt9DYVnDa3pK0SZ8vD93St5x/xIewSNrEg8QBsEID/yWhl+2PpzFZs6Rcirmz
zKXj9pShBz+eeEzA5HWqOqy94blKKbgCNWgL13wDnysS1b3WnPWpPvV59Zhk4jHu9CuYo7vLj1/6
ilnpOo9rCOzyFnJK1X3DH9XZH8L/nvivlx9/Dt7/n3GzObg5MCbVfVIxEOg5WpXZi9uJn9c9+pzO
fJjcyjRJDuF/7zhhrHN11LFcWaNLP3q2bDJ3FMhURHUSefBsaH3vjs3KQb2wIud6Q2NekBQ5x3iK
4eDE4XXVOCDYkpUhWXr6+e8fhsQzmRmBvx6BM2ShD9YeH+LNINa6NEuPn53Q7ZQ5Ziqn8jRRnJsw
ufIjaOYNoYBU38oJ/flyZHNEdDF6lgU6BoMqFsxq0Yn+S53+Jc070LKt+ubyyln6jvnOtTKdae6q
E3UhIPcFV8CBr8zv0tKZXTeq2pd1UTjlqauS4sHPxADArHCmlQn+/M7M5go2rZe2bZEn+iQadAlG
ztkW93NvV3pBGE/psGMwFzwOKUx34CfurHzUwnjNYY9xHsh+GM14KtsvQCOOoKJ73kqyvvRs979L
1vXRJy7agh2J5DfGVT8h+HmfleNKDWbpuJlNdZpnhbEIdkQxfE3RKB6633kPOK98tiGccNVymqMc
W3VuHNe6PNWSPRDm/gjK+rah3q/rHj+L0JkzMSqKsj6JmN/CBGJfA+kdDt7w+/LzF5bsHNTo+p3E
P2hixEl1n1Hvq5NaL5cfvTC5cyhj6ei8yz2/OGkH2CT+vYXARG2vjMvS755F6a6jsJIrCDp+poVK
BotSoa9blHMYo9Zx5/hGovqVsxAgrjBJ2ojRteLy0i8/D9eHMB1L4zHdUX4UY1HcOYUEYAh+pysn
+ufXeTZH8KVwL6d5xYvTWDkMjubWjRsnbyPA4k5QbgPoJoesX6PCLs3wbPuiem03fRwUJ9AHIxCn
ogmkcqdYq84ubN85SK9veN+wPIeIjU2ispCRO4hQGAcuQuAususMjdk/jsCHCalp0LDMDN1Juowf
wHAsHwMPSWke8PrH5a3w+cEGgfv/zrmoxWCjOOcfvektATbZ0wxMMpTiZXFVqY7O6SCGwTJhIFV6
GlV1yFv6Ij0rBn+dPZa2zPeXP+PzCaFz9D0IJ+jPZjHqgeR8+btzjdppeQdtnjDw/1x+x+dris4P
OakqiwWQzTnBg/1+1PnJFvlPxyUrp9nn+4POT7Mm92DgoSXydovnj7hTBSTMzhQ/2JC2m9TOs1ct
lPcGZUt3TXn183Ob+rNt0vFkgpJNJ09p5d2WAaRXLLGZoCziyidSyK8p+kDQSmVrio1Lq+3/jj2m
YneEKVtmy00ZJ6C4Pnsxg7Nqsr08SUtfNEt0UKmZHDQr0rOLhpui0lEN73LSTVSNVgughJ/xu65R
48nyVP2TeGO7Eps/D550rmsVcxtsJyFworsoVw7OMR6aq44rOj8J0yl3uyyAkjwbgptuaA+ugGe3
414lWEbnp6GoqaA96DFHnChRVu1HO4kc/z1uVuQNF/bNXNIqnjSIWynjR8L9R0Cntm4NuQqwzy/P
+IJaNp2fiiBX6LQjUmHkh4c4S+7R89tZVfWQZGpXEuslNkSHg18chDuNkbHqb9q0K4O3EHjm2H8l
Y00ank0nobvkMaNtdWiI8natJ5NwIJiwRmV6ZSH8EzD//2srnZ+h1PDJSUfYZaa54+79uG8PbQpH
aisvVBjAtuyuBWZyY48whdSB5W5sqYvdIDqQyKQawtgV6VqLZ6GcDbr9f48O4relgm4lPHk960kb
iOEWwP+XlNFIKYgqBawSe4Cf9NYUGUEVDFodl6d8IVTOj18xCpH0rYX6SfDgDy4KZK+uHUAkqz92
zU+UEaPL71kIV/PzN7ZKUPYVjnkN7APoVI4XufkQhwyQ7VquiQkvvWWWSJe94wdACfhHt37q7N8K
xTQ3hexW8O2qr5jj5FFKy1xgjuCxymQoLIxT7IXuMEIh6O/lNyzEvjlQPvGESePE+EcZjw8Bb258
067E84WpnkPk2wbdAw7a8ynLyfSNdaV8csCr21i+9t8nq1E/CIDsR0Ym6Kxd/pqF+Zjj5hsrJSUY
Pf5R2zW6Fa9B87dqxvAsS3H5BQsxg50D5Ye0zhHQGUGZG57fPYWOBUqmunE0HIDkLrV4FolArLnp
LA3fecY+vMqra1A7gfw/FcFbNg0PTI+biQ4RJzEE3KAH0jibyx+10MKgc9y8jdBEihrL2AbnHoJw
wxDJdByiRPTFzk90Al1elu9TYsVPnYInJZtgtgMrZuiddKm5IZaTvw/xWcSu6U3U2ZPZjpDWD22G
8rvuZbDNgd3Zd4BUojsBPneiEvN2+dcvreBZYtKUdFCkwwruu+4ZSfyLyJM1VdmF84/NUxIIzft8
ABqoQHstLBJv10nnAGNGvrKe/hEIPjkW5kasTWU4BxsY3FNlvG+5TRBBGos9ZUUvI17FaEEAxPXg
0RQtGLDsgMHmD1NnxxEfpgF7yeu2AZMO+kmDFzFjWWE3oHHvdV62cYyMH1zdVj+6QuA/uAr/Ad39
SPhEfi+ZTw9wZtO71GOQxSxLFTXEsjaFBgw+7TJQvCcbKjgTvMeYytESAWQEElSZv40b3Tz1QWy2
XFbVkVkJBxjSVZD00+hWmymBaGQTfHXPpqU5VN1vtEysBEUedC9pQhs0VWxTgxltkpAQF9J8gV8+
Ulc/5cX4S0BH6LsS9vC74o7Th4mwnNBxbbPtVcYimzZ6DcCxMMVz8oIqdEJGXpcnSIOGirVh5aqN
Dx3Hq1bnnLjQZSN64VapURjMOzhSUjne1kmRPV/3+HOc+hAk4PgyQEK2Z0cni+9VkL8lqrmOu0Dn
es7cR00TnGcCyau63TUuzBXtcZQr2ddS7jcXbLZ54oDL5KMdWuZ3kJg8mLQFRKc+oMB/mlgwhqPB
FWYc7R1OwJumDtDXsdzd5YFbiK5z6GuRuF4yjfV0kmUPxeKxvGnbLN/WVXyPelsXTZN1Z1uc7i+/
biFIebNgLr3K8cFd5kdLgdo7AlwIwcSVguTSCp4lc1UTSCN6tKRaD+Rx8DMa9tfka4anC0fqnEfR
CpqmVYL2dtW58m4oVR+l0K7aKxDsvggPmNXLI7T0FbNQmwjTMfC4+ZEPzy0ueiCFWtdlUf9kdD9s
Ekv5XT7FDQ7tSYPn8BOahZvA5JGBMtVVP35OqKC2bXxrsLENa/+Ot/lrKiwIja2RxBdWz/8xKlqm
K+7h5gshwF0t3B9DLn9f98tnAcQuCKiYDRtPvXg0+X1A36V6v/zohfv8nD+RU1topxrNqaRwb7Hs
bVXkG8+9cXG3S91gO2K5js6Xyy9bWD5zUkXWdR5VBe7wzFYhg6ZSJzVAhn8uP538e84n5/ScVIEg
PoIyoztIBCUaXyGn/TDZatwIMVh/dMOsZxvKFmxTEAjPRTYkQDZkcvQh77Lqe0Cn5OTKwzRMZF94
+Xc4GpC7hlvuPoBOCMOB3BgoqzXECa0cUmyhBdk0ZyvdChhklsMjIYxrt7xnpTXclsKO9z2pfOgU
GwIB4yx7yZiMd8CdxDtZk2oHJni89YPOf2CsdgQUS2WdhbjN47d4Aq4J0Op/EZZVnatg36a8bV/d
geL8hvIcitIdrBb/1iqAo6KWNgxpgy6iftxGo7EhNU1ptWtiyw+hOJLd4HJY7jM3dr7p0q0iafvJ
RhgrvWFtWt0gIfjlFI2/421G9i6ZmrMP1u9somWYO00ZdlOZHYyyvhtOh6cO5I2di4XzPBHrTXTQ
Go6tTP0tFbyKa22VAHIEw4NbSvx7MU7FSYzQoWUGg9jESIvHZLR+uHmeQmAYDHypS70pggAOwUzY
W5iujZsCQNetaSEwkk9J/2xy8j1nJjiMhDd3NOnJDdRqirPlsjroSYJZMLZIxqQ9RuOECrFTFb8T
L0cf1DFtGHc8hTPelG3B5oeqqQ32N2QAz7QbjyhIGvOyPLODUZkNOsjZRMU0Bg/JWOYk9BpjR1WT
Brsidd3Qgd7gpi16GtEh/0Ez1m5cr6FQKOrhLxF5gIGEeQVnlqSsx7cU4Jqt27negbnGgmIkqXdW
27tWWELJejdBkP8LpQUyJ9jqNQ+ZBcl/qmvx0OWDs+u1Mdupyot7INbeW96Ph0FW6tUSpbMr+6z5
Apnifl/VvK9AAM+Hn1lPwdT1Kh8CypSaLdK2bCuGfPqeWv1fN2flI1TR+g2mBgrcACa5kJNGegrB
Xh+ZJMT7ulFMO0rtIqx9r0lAXR/4Y1yb9N6uuuq5Vh7MbDxWQeKlT6AhTJsBATsTkFQHfvlbIQsX
/lUQp05Ak7kpU/2eDzw4tlUpHmnvELWf3ATdRKsaYZVxHvChxSrp8ua2Tx0JkeqWRb4tIDlnMv9r
JyHn0Anc4EMvhXLNfQ9Y02PiF/m3Pvb7Q+b1kEbRhjQRr4fipiqlv3XT5gfz6m9Vb1SUFqU424kE
RyiK663MqLPP/aT3I0s0dAunBbhJVoYGMJlMA+elxfpRYTIM/AtUXkpQcnuoBEESu/uS1p7ewZdV
bww26Kbiz5VxLMjjiBQJQ1nkYFCVfGfnZYXTRb4UlQ1GSpvGVbZVAQ43LNk0oizOozjR/DEr+7eJ
sIlt/KSJH6aiAjYpsXATtiZmt9hLwvVuaVAnm6ahRbKhWWyuE1TDjP43LW1RtaMlaoXHmhsSlnFz
n7vkK4owa/52C+F+LofYU05qmICDj12aH5lK9sonJBzhBn454C89/5w2fkgZxjonhkrLO7pxOYbK
64MHQtruIfWcYQWEtXCoz8UQi2FkdTz16SkBjfFXK+KpCAOAvq5LSeau0dJ2/HqQgA3UNCNbUVC6
ayWXqFm4177iPHgfBskoVrmsB1zGTBwaCGfTnZ/Muq4HTucsr8Ar/SEvgBrLUftKxDeZgB5M366b
31nOPFV13hNgKY6UN+wR1/w6D6WViKgLEm+ltHZOoT5JGdxZYcJVMepbNooHxJt6CHxr/wiFVzDI
UkbgagCvBtBn7JUW1MLL5swWlnqQxvE4Psgj1ZGU1bNAdT0ykgEuavcv5So2YenmNB86aIt1KtWo
rFrQA0sH/z21xiCkTB5Jxk+kiW8y26y0ZhY+a8707PRkbOJ1/jHO+qjsvrMs3qjguasbhNW1DuTS
Zp9dPQKIPlIMlHWE2O6NcoYB9fjmFxjLL5cX28JHzElyyENaYTWo8dAy5jtm+/lOwC/zucyL6VhU
fXbjo/p6c/llC6BxOmfJNcxN8qLx5Mnjvtj7hhDkP74dWr7CDpUQQg/TvJdfg0knt4PbdHus+2DT
ad2v5OILK2TOoRuHYIK0shHHKfgRtM9wxHsijKBMhXM9j59Us4b8XHrRecA/BCACql6hB5y+RPgl
JHYUipeN/WPsK6g2xXtsiq9F24iVUs7CMpmz7EosfDG4YMpC4rff9B7OZSuIITSeOPX28uQtnAlz
uX5U+rgKgHc+WtzZQHH44A9yZVIW7vFzWp1bDLCALTFWcQrIlUXuqDXeCq7eUidZ6RZ+vs6ducVx
3PaoMAJccUw7v9xBFCz7NSoPwiMBKbMtS/0Bep5tv788Vp9/kDMnRkFXF7mU6PkhG0dcNapbO3Gf
vEpsWa92l1/xjzj2/yHc+Sdp9WGBdWNmT6pq+aHIhxbuhNBO/1kHJbnpmWZPlc6aJ8Pz4ph61fBU
FNyGZtIwkFOM6H4YSk/ZUQtkO65jOt93mWa3oFelUUG9fiVAfr4o7f+LLaDuBA7TMAQEICMG5w/q
XQSeHCsDcA7q/z8A9jyYxHEONDgXI3xv0vtYPjSCTGGDuw5MRnZU0y3N9QGWwHcE6mbE6LAPftjV
WhNv4ePmgcRkErd4hxD4guNCAYOJCZMQAzR/+euW1uvsJOOlkCxRtDoGouY3aVKKXVal3aNd0SAP
iRP7IWrs3coJvbReZ+lAPED3zWVefmxHp4NTI8QF76Gl6h2sAUiRrnbXxLU+HzXn38HwYdEOdld4
Mmf6qNrU7EftllBotSDCzku+csgsvWKW36dBh6u7Y2u0Bc5nP26nEl2DPt6gBwDhucvTs/CSOUPN
ztwz+SHWR6ihv+IqdsgFom3nrdntLUzInKQ25i3sXTxaH00nI1G0YZ7TyMVVKXi97gNmx5NueMqL
0tVH7JF6+h9nZ7IkKc417SvCDMQkbRliysiMnKcNVlkDSEKMAgmu/vd4V/3FX5lpVpsus+6uGAiQ
js5xf/wJPZ/E774rjz/79Od//59fWdnY6yfTDAd3mE59HMx7ry2vmtbzN6Iqv3NQ/X2H9dzzb/Of
dwkHuiJH08wHW0jE+bwirijFH7p8iyMX3h/2T6cV7zJeg9FpGpVV86Fl0wJd5AyIrtQyi7x++OZp
//ve6l4Sy01B0YYSOtzHPeFg4DpN3hnSfiOV++zVL37rQJVrXc+LOEznFRIB3+6u66rv0MKfvfrF
jz3PLnNwdlAHH92QzKkHdm2R5vjNyvSJHMS9hJMHVM9xOYt47w/212BtiOQLcyMV/5jq5odr142U
8+O8sl/CCb5zN/798XYvExX8YJShD+H3gbponfFyv/piP3rf3bmfvfzF4r5EFWTtULcfFFuik22N
/2cOvfEqdmP6zXX77C0uVvTZL5wljBEXWYW/+7Mfrroy4vFf1g6XXZxJ2rmjS+E73VUgV5GDuOAl
HRnkaYjgDvz6LT67qS4Wcd+wqh0m1l01FdxqZNgqIr+pBP++OLmXuq5yVpHWpRyumG6ubAgYNRpp
54gQFwHu//TpL9VbUjiOI43XX4UeHHIzOinoJC/fPM2f/LKXYq0ZnpfWicHkiwyabH2/TJlXC0QQ
wynxTfn62Vtc3J+lhDQUMiyokSzf8ILvuRPBa9t+V7mdf8W/VG6XQqvYL2M2F7S7ihW7Kar14MY3
juQJFfa2Mb9Ktvwp6fzciOevf4/4f7fmX97x0ubnD3AoSq3Yoaq5h9LJ1eyhlb2ZARcn/S0IdbBP
k6jd4v9EuuNqFydZNAHBogeC+kpxTd6o2/vTdSBmAM8CFJLjTmE81SRlOTcYCCMI55cbRj1mIlAI
4K+Q8KbFrlUnLsZjh5EbPifzNDQ72Qp9NYYVQgbhXE7iRvaZWrX/4DkcVCxjlhXBQcbZdgxW2jP/
Yk/7yb3xiyDYG1WUSQtH0maB6iYVEOzV/RDeIWMK4ZoTsS8+musbSPWam4EJ/ShLTl9R0KH52oUd
q3exKk0qo7DNBkvtSyykyUbXQ3Zk5Z/AM76H1wCzimm5H1eKJjT3nXyMqyrH13Q2tmPIUWsNRQxk
C9UPsst3uAozUJmIVmSVGjd9WazJMtewCVb+uqWSuBvXocjJdBDF6YQw8KpGsQxdNLpz4m7TLPWh
mur6ntPpd+i3CBsrlxvt+CZxF6Qv2gj+1rVpXkwgnh1jITfhA+ItB2fckrp6BwikQHU/oQQo6F6q
wqZo0ivIgIGM8ocJhrk+evBqcqzO6Niwau1xIPF12MshRQbFlMQTLTdd4e1nPF2wKw8qr7T7RBv3
3RH4GM0ync37EqOtAKm4Lb4gZklxroDrAFC6Fhsy9o/Clr+mTv5hQ3skYfTownG9pZV7nObySZll
q9C3TUSIhEI/sH4KreNRnBMRC9CPM23PMAVRbFbdNZBi1tGYYHi+ProcrjMTFkcE8vmpV/VZy1SO
gY0904UeiYhy6CEyVjl7h7NfIeF3qsFkBjDTMSl56eC4TrtkhYGNuXCyz2FXYupWbUzR7VQZF2nV
+Cj9hQHxzdzqhSrEiTYP/RpMN5AvAdkDEDEyMKc3Jlqxo3G7Df314CDHZdPIcklkXC+bCUqaumTv
JpbXvmwxgRvr1/MiG7Dona/8rQR7b9OvFcIb/BKxhXpssqkr6qwg9Y2y3oukxbOrxEGHIKdRf8wF
g9QzgPgFYR7VJqyhJPbVBKyPGKIsJjBeaN5vUPih8Bg7sPuJ18HuITB4nP0f8kxZU0gpMJhfNVX5
Ua/RqYMiCZLO4Vrr9lj0/Brin7PHK0pwjt53iIeeZ/9+5OwK+ujfdqg/CC3Lvd/1XVJH+p727rEO
xIkE9S9bD28hc4+4higOgy6NqyDMOuGv+6mYHpic/cSWi8SIrTiGXfsjauMbf41KzKHan8JQbxcH
I349ypqdggs8meviBdon8H9WiItdouNUxk2bdCx44w05CLnOSK2EUv+cupAGXbwj3M2LKdS5U5IP
V0UPg7TbCmlg4xTdEOYfC1E0P9VskG7bqTKDsOXnANfBRvSqT4TrXovSwQyoOoM0AR1POs8FK2al
j6pxhqzh4q2rcSO1PCTJWgx+xvXYw1MWZ2z23ysYFtnUbTFX2xSCXnHkwaWUhizH4M/s66DlOZuk
wJ2tW1B/IOIrVYjBm0n1KFIe05cxcNoX5TR+woawwACPPYUrW/HkFuLHhNwizEKJu51ngbW1xd2N
oGqJYDPov3zkWKUuKXMEsCG5yJyPxoLgjhjllhXl8xRMYPs10e95ILemNhglFarMR0SjJXAInJYY
cYeOVC+dGq+B6wKlg1RlCoD/U1gFP5U3NZkqGMHZK443HgxY6YIArszM9a/CN/uwGuZ8hS0I061w
563do4agKkXIALv1MOrLTemexGLAeZZNxpBAmmjZVYmGhifzivigA3XCEvgQC+HlGKiCrW8w5MZy
j62prHOp5ISBO3FTKZZr29kuacYzVXtlmFHP+tVxBjAF+nsZTbcdWR0ExnYDhn9CpFbB3hyL/jGa
+nDrxv7Pzi7PZawF7soa4bOcIh1MvwtoH9qgC7IQUqBkGOiDhpYDsIThCryaox9M13Yp72XTHikL
S8hUgHKK2uAtmOxLg+DOzHT+oQ/plDLtva0uAVygx//YivBxKdh705v3Itb7oICcWjsEonJO3njh
dFu7mPe19LocQ8oxt3qc98imzpYRepWmT8t1zv1ohGZ2RGN6wXRWIz4tQW77qfXbE2gBfRpVS5U4
PTtphZd3Q7nvVnR8XCpVtiC5BFtznbdzHCe8bEyOJthvyrouJzPo8ytOEFlIy8PS6XcAP0wyWf4H
Gw6yoSdzNbMuSNBScFPLelWiQunC66WbimzUQYksPLJuezshdI2mIcfBEJttStvqhAIw2sQ0PJ9M
p81ayD8hpKXDhJDlBg0dhIfwFDd5WjQjEsfcx2iJ8WEsOWBjODbDECTKb1+Xda02UYDsuRnt0Dwa
wnbnLk6dhgQxj6AZ99tKoWnnOCBAaos9vB0ana6O86Frd87HEWNTZYMQhKGoA6nCQjdZIXzaD907
eGbcTLVDnCAN8K5ozvxJd8hQEJVbeFR93NejzrBR83ck5WHfGozNfB0+1FqRBIFXFm8nzzdGvcob
a/R063cucHsaVx9SCXkSyBfCNjXuhBhvMGSvcFtw+wjaxjUY++BjwBiYrRP5g0b4fVBOV0HFu2vg
vU/9qtoEAe77kFJM2CJNU7D6Pxo/snuCQLtr/HcP94IfI3YhjlAQLWPuFFxmg+dhbybgaDITkLtu
pOIkOk/mxLgFsgTa9mUa1P82sDLr54Npu0QFNVTrXB0rh82ZXiqC5+Gp13+UqnNAWuqkQViwxW45
R+JuanEGjUcPQBuEM0HMskXwKTZzv32X0zymrMdPqkm2ogNb+8XjGNaI/7botupfEwQKXNqbpuuB
UEHUwqCRYT31bQrecNpN+oZLjgFBlYedeCyHI/ob0KiaLRAsUQoc1RUkDtvGa9O+8z5gTN/Vq7cF
UejWR+yHbEjeQSq9QAZdDE7uEXOs9bAVAdDRfpGuPX2FleRoluFd+v35YVpSGgNHQeIyC12sudiu
qnSIMNyPV4oirrxGpMUGmYdp7QwvMBFsMCjaoUDJelHAaqfAx7c5tLdv3ER3iv4csYTFHr+tFwcy
4M6FUVtez+V0XEkI9UcBL+AU3bVCQo6LbRki0QRIvadpIiwP3SiLwEfZ1zXPurK7lh3LFsd/hzsF
fBo++qgyf1elQHx0gxKVuFccaljHB4rYG7Pex+4lNEKLUOsqbE0jyXkHLAy8OQ+ER5uSq13QF30W
QL2chP18Zbrl4Mgzaa9YH6sRmY1ggwdTc6VRXIW+fydAgUZIRosdCcLgwlHIhg+w/c683QXzSzi8
kNk9BnOVtRV0Y7qu3QQuXaSM1kXdH9rQa7duHyJ5t683Xc/ijPZkbyeEPES9S7fTOHpbNjrHqZHV
HwCjoDeN/PrQzlImTKjrScTlJgSJYDMX8y4iBMvE3O+GugCTYJ2DEiIfA3G/53h5oe2YN139NMTz
BtnueC7a5odkZg/qRZBwQa/XospNULmJr3Hl9OwdJqz3XelCOGOhLQFJJisUgUqpTb2FD1nr4YqU
gd9jucEFI0HvbZDL2UJ1NTB/2Idxye+Mu8AU5Ks6rXQYY1PHItwjhCknYwtwaKWDpOtalFVdUL7R
1oyPvb/EiFNCG1sNnf6BVGl5cl1CP3BftvuO4iutvVPuq0mtJ6jyxFE4vnvkoLhvS0ZHLKlr7ycS
4U88RapXeccqVLRWRVDpiAo/7xB1pb/zgMzI0XMccE5D3C9P/AZzmP1kx+6H7CwD321sxM3oLc1m
6kkdQufg8aOs3VXfSh23MwKghpV905z+RFnsXhLdJwdpKMOM07suEpWDdyrTKlNP0RtKWcSTZtHy
bw2gS4V0sTKCKggk5yhWKS/CbeigSKFD9vWR+pMuyqVCeh30ucQH5hjgsdwseKDhyyjGJPhOg/3Z
G5w7Q//p7nqMznSc0UMZIL1CgYE7jeK8uczYoiuOdf/r7/FJq+OS9N7AuBlVBo2mAUsbQEvJWoG9
8R0N+u9THPdSoKwg5BMoWtBIKR40/BJB8bsV9+eBR+Pcf/0FPnuLi2Yc9FrhZFgEUpmXaUB5eHTr
8BdXPYaB900767NrdNGMi8+Ps9t67GAWlYO3lTTDb9V9IzX65MUv5cmxtVjPQ4D82cxfoNnGZkLC
Nx8xMvnXF+h/RLq/9H4uFcqNi8CvkfbFXgzjILJJeuXO+gGglBOzaJzNK5JHEYWgaWIGLq9x9Jr3
0jBzvwRA1KIeiHEsqJSD8gTsMBpNza/Aw6l3iCGGbTQIA9Vo/m2S714qc+IVUL0JY/uD6nV43ph9
HHn1XdEG/7Yw+Bc3DDdhoyDHJAeDgeXkPAflDwsa2NcX+5Nf89L3DzQC/MpiKQ5iRGi1B+98ukTl
71iR4N8Wnkvf/zJa7HINCPLVYLdeu74vykbIbJl+FvXwXYLO3+Xh7qXv3wgfQdwO4OBd8Lsc1XYQ
IY6BSzLhbNiUMo0Q8Ld4T19fs0+e4EsAQAAihgNJLla6OV2uYVHiIlvtLp6/eQD+PidzLwkAJuK8
LIHMOfioyxXShpcoyGpotwn5M3veTplx8/U3+aRrTy/6xhRZmBwlSX+1+jh1t8jRhtz665f+ZDug
5P9uByXMANQGdX9Vt83t3KNsUTZHF/Z1td7d12/x2ae/eDCWUbcmCIr+ahyeEfpk7J+vX/ezZ+Ji
+VwBxGwKkIpwzhM3kMFv5SgeI6B+v375T26fSxv/In3bRm0xXNUxujgS9vT1HDcB1NZHEBffXP5P
vsOlmR8h7EzHHNfGkqNxnqFk6aZ/yhhyL338TVDBFYtQRuSF33rR67cbo+f9j7X6l5X/0kA8TL0p
p34p9tJxyKuDcAQE9DFnL+xcbkuwnTMz6BZYeLgSXB0jbA39Db1vm15tXDMuAPmw5cZhwdynHIfe
OzmARmtmgKLnkIlb2FzdjeNJnY1s5fkclfFbKOPpBo5MlWLHcK+rlop7SyTmrrOPU5sk5kBCHmwG
jUreaeqT9LWXBYA2Qb6+rFssntVuXFidIhg8hkqdUoFo1DomST8H3m+F4PifELVyOPFHjhOchlad
6/7UKcgoG0qxYdQS0sQMUxwMRkHJvHW8QT4WLu29JA5apE4UNkK3hE7IxwW2G4GLcXzgtl9+aBXI
FLNh96NBXxErRDtvCt/Gv12yoqO2ROeoJtt0OxbrcseiwduQmiAgvIECBgfnc0tyXEkyyXa9MRVr
cnSVhweq2ZQBN9ojdDZu92iRjdsJoOsbnPbij2BZhrRf9bTp0evJ6epMWQP+GYqxGa0RZ+H8lxOh
fSIjI6+Z6Na3IIZuAdnsQwlgEXePmsSFh08KzXlSDaTdttPQ31Y9HoCBNNOUxSDcIRiDM1xgT9wv
NXof0JbzKOE6FqcYtO/3sVfRdRzWw3vvo4fmMWl2DLm5aRya8WOl1fyTsFptiRyqrF9t/bgwtkAh
XzIc2aMeDjQd3sqqWlNcf7VlzPhPVT2sYGLrecxChQ+GnMYSd5MLlmYmOzIlLkinuXXOlhFB13Sk
aPFRj3Wb3sGHAGHNffIXP0pMz4ubogG9e/CcKA+B5EV+rWpeRcSQOj448XOFmyoDuozfWOoPbYaJ
17w1gR5wyEMrn84+kmI7P0isic85svBP6sZbsrBoJ4TkkmE3WoYRjR8F6Khjq6h+gNLOzrsrfe0g
3kz4ONIt0utQjY9Dgwx78dwwlzzbBn+NNtOjJVzdBoVo8PJIxqUAMiVD6fjXslFrjufiNA9igYlV
16CYnrvZTlj2x84bcIIblAUmBhOEgN4yOX3gKuiDQYDG+d7xd4r4zsb0ynkOibanNl5oMrCmSGI8
y0+4A6sjJD9wss7SUS1MMcZtMqJGmfIRs90AEe0PnTXshiML82osZXkVRHOVa+QFJEhVYck4YyxF
yYD+jztV+UQw0hJ4i2eB9gyIpGzp0c9z4P+lE7pFSIl+KXoGd07ZUhT3XGwAePNfNHyPNyAkF+jD
wuU8GnibUdVN0F5MKHSnCGYQ1lZHN0JZxFYrtlYubcJX2ImRyhmfaumLOnFsp569qnQeYieA/sdF
k6LehD6NTmaOA5ixJ/vquHpI43gAz3fw5sOCsGTEBLvj1cgwN7BoFW0CBK+nQDQj7HtErYToM4nu
AB9hfAecGrDmVaXSCL5tTai3S0+XfFoMOZWVUn/8pqhSnxXhoRzx/QYd0cxY2myItFUuqBlPmOgQ
NBhRGy2gGW6jzltydD6HlDWe2cK5VeeK9XzjhljQZEHdPHb6Lm2cKNwvcag3q3VpVtrS2fr9uGax
wezTrn21W7U7fBCQ7LKVqOVtxBb9ZqiY7t0ykBniuZsjc2d76xkpD9xgKlDV3gsKen0bs9FuCwct
5yRoFkzX/JJfdegfJIE3F2lB0FJcB8yCCwTzDnKhPzze6iTuvGpTBTgIxn7NtsSKnWHBVYC52Tmh
dj1Z5UfbOPScvJow68V8g26rfhy28AudXX1ySUTUvFTncUaFyXCmnBkPtCoagJMd+6sM1hKdGBgG
ppjEx6n1Jg/SK7o8rcFS/4ByxkXX2sUMpe8xmujicQMvA4fZa+j32IrGHUqUskks+liIIx0jes8K
SX8jxdqkFK3LH24rnW1TG/S1fSfYlP7a7OPGxzxwGLyt7Os1BSrCfZRD23tpMI5iFzhdm1UMg8Qw
DsLUhc1nZ5RDsKLWwavWs9hMnQ7fJow/827W85OsiuK5mb12X1S4DEhk94H59nA47KYWaw660HMI
y+GKqc3O477IiMFe2hO0LlfUbFtrPJVVNaidArL8zAR8xXa4mETK5li4+Pdr5Z2EUM2unNFT7OfK
38JahYUKqJqkasqf5AwsUoHp8mVEBO7gMn7luRiOrNNkEogP3Vs8NwumBejA+nWnHsppQdR7oV4G
Wr0Sh/JdMAq1bTQYkx5+SiDzHQ/WubX+NSzKbLVbjlCkx796xEQicrS1aeeNyI+Zo/5YDfiQlSBw
iroSObschx3V2gmjRu7dkzb4iQntbdn1uwkToiRcEZgEgQD+zmznBIQbsqeIHd86bjhnQzs3aYSh
Xr4g0DEng9cmiN92tqM767SaWkzUp3q4h7kh2gQl/IELiUxWSotgK4+NeJDKKQNKdGsZca+jAasC
98dttHT+FVT+DwBnrjfAHji5UHCfESnRAcUukbaOfjUKcwJtYTArMGKRLbA0zKePZYEcdkaBeJzV
s2iHbdAHH40FeRZrGHZevzQoEdbfTRz1SeDQF7FgtjRXK4aweo6QmjfqXMmYbSy2agx2EB2sq1/h
jFwcM+JB8zgheVn4f6Rv7mIWPxDB4l1Qx/vSkGvqEexCssCTp/CJUM88t4he36GxCocdwxVijDQp
hANL1hNMRags6yRC4+uphkGzdxCwsJQ9jKPwYULxMCLXc4W8de0ZRsDr+G708loMnZ9qbJIInGfA
yEf8VDrRK9rFb3amL0DMvXqRp3ZFOMOxqc4pZcvK28Tr3d99NFZZ5EePRYtVjGHpvekCy37IiKD5
3qJxjuSIW26Q/VYF/X0UFa+y8rssKDHUC5wJb4dVagNZx5gOJvxgoQu3akx/LdPEcYDqEAkyjidG
Ap40YsYYPGa/Fh+3IlYchW60iwULkC2YyxBRDwT5ck5TBqFW9nFCRx4mYRPecsV/g2GEbIMYmhXb
Wy8b1u6mQ/xs5jtiBpyPoo+xEDSPKt7u8UTgFOF03taTHCM9r/pTL8UfCt44hoseNrUZQ4lpWM9D
hfipMs2OdpFKgrV4Ceb6IQpQOcJH2+/D86CCeLLPccv9gCmmyKIYOS8Y1t5X3lhnBiPQlI2TPqs3
fvcr9VNAcFHptk6U8g7aCt+yCSkyJsjsICuYK+fnLnBN7oFZngqOksWpJJjxDeRDWpA/IWfrAdrp
N2VLdyNtt6Lpadtd3BTPyqUqiQ3Mno5TPi0u3ntChy6J4D5NZ3pW2bpwT8xRITIPuofUQykYTcRN
mh6CDyhmrxGPPUEsT9EVZmeGfdtjOsVhevcxDFFUJ8NqHwI//nAGiqFbHLb55KJIpgtEKGbAtmJr
79bDTPDQYaaZ1pxpQBFFlILLh55Cax0YN9YPZ1VT7hkPyI+w61Fe8z+1j6TgPip/gD0W4u0heSHz
KtIIK0nSLaPNkSTZZqBTIFqmQAstdFXqAFGBnqmdczviBAGbcLgpvL79XXFW5g4J3SPWYLMj2Dg2
nScw0xfkYQznPuPTCl020eZ3C6tpl8QjZmOQ/ISbUtXjo+HDEdBdBIsraFdgJ0Cy7TC9UL7eiLrU
Ce/RSusn33lQcdU+GEc6DyPFjc7roIC7mj7EAaluYgwTISJa+AYk//1ahuRYnMcusuWbztAygcpz
hek6qjdo3+O7T86OrxgcjWL86CESzOpeg0IeRXngibuVEHrul12XCuUO+n5kX8aYyRXz/IzsdA8R
EfM7nxGwhO6Oh79bsCvo/kQaYiRGg+7GtGj7t/K0ihXTBaOx/IewBTXjlKFbqNAXLD5oFUfYBzC7
7EuB/RAnpVSOzhMlzQORFTacCc/f1AxtbqcmTCLVSvxj/ECZU++92MZn0/RH1403VjmoKAHoz11n
aDYcSIud7+gS8Jz2YWzllZ0ty6D+aNIqNAt6kRDDLINz5BUtcke47z7G6JtusKdllBOsvV6Nhx4j
V9Z75WZEqZfMHhDAprEihbYN0iqtrod5XjfNinAS36/2oYQXpAwBzAlG9YutHbKVUM+nrRQEq6LX
bOayiDIcZxp0SOFo7zo5pw26wdncrAGWIGz7DnGPHWtUbik6M8xfu31cFHKLPZpnlY2wkKwFvIXc
f3VW3MnljLAIhzAoFBog5KIe5YuiPezqRuI8HBQ/bNHcrrqFNKA8l5v+chKBIakz6gV5GbWTRMbh
t2QOoVyLfbortcDGZML3UfHpSkTjkurJm7fdjA+kZmBCKt9fN+Go+rRWE90usdAIRfLrzHHit7Lq
EZ0g1KtuLcPsGZyhGmfVCZKerQXwGCYCiPO8DgewUbU0BWoQKRENIhkswBqQqUSw8deQkkqGCUKF
RVM2/mbiHWAe1Gj8o2bpyILhLmjHt3gexlPTTvyt5kpsw6IJ0kq26hY9ixnMrrZ+aOdgwvrXA5XZ
QohDeusDU7GsWe1FfLt0cbCfod3b1sRMOXRjNp+Q3pFHy3DQ7vigAP1OWdi8FetyW2u6JnqaUUWg
5tjH7vxq1vYBlDuWm3lwbxFaMWBD73CTDM6QVHVt82YUzi5suvner6Cm60YHmyTF4LUuUPLJAH2P
YFwBE2kxd4i60bxBX+7CoM+xb6Gax8OmBAQZ8TkCrNNbJLvCYVosG70ACQ8y/K9mMueADvy8TaHl
tYAi4jmA+HTf4fyVeIJ3uREW0rYaMh656CsGK2cW1voZEAOSwFXQ3zmmEw+uiSnG5+7DAtdyVnQo
vn3pdCh5qQPz7GJhoQGiEHkYiEXosDE2fFVQ8MsPYcVb5PsTAoC8+GkezO0AjGPaWWRd4Gl7VpOH
GSFBMwJ4/CCpRYsX1EGxN0v4stIOzbYKOFg35mozOJQcPeOCN9XAu161ZVOmBjSIdlfT0AkSV5yF
Rx0vkCoM7kSZlkh/wlkz8B641f4tSDnrse4sOSGFSl9HVYtNFifYpsf5NMZN5+o2qA7Wh5Emm6xj
n8B7469utKidaOZmo1aP37jDcEag5lpsueO+xG6H50s209HS2k8bC1wa9XFsWaRjUpjH5ImVpDs2
diw2TgjgvYdA5W2N3WQjrIy2nAKiwSoDdSwMr7k70jqDIn+4YdCX4txWB5h2L8jpWDEv2XgOEDZT
ZLDSoYjY0OG8sRnKzjPzKga0oSV3Rrs+Jv1jgx5AV0LhsBJx5ajGP41ItNwM0MEfCiwQ+9ot3BTH
5PNe7OhsVlruYqfE0TJacYwZF6CYl06+OLUs8OzzBkh4DPqLOADVCvd81oVttVPK77bhcp6hr/W8
DViFxpooIWqjNJhTeDV9QGDklEnudve0gm42aTVtnm3ccPRh+HqkXk1vVpRGednNMu3FWB36ZmX3
VC/+wanbHsfbsn3B/mNSGIIsVoOhqn5YUnunNoAIpWC9gdyJ8AMSQmMI+MB6TvSoyK73ud6D2wAZ
EzJb++u1qZu7oGFt1hAa3Xso7I48tDLxpig0KOxCeUMcAibHGUs1TzgeL2Hp/Rbz0t4JBw2riJ6b
LRaS2xCPZc5dhhQjxh2+AfeEvhW8WLZYyMERkWhWBR2tUIWtzWHxeQ3Frwg6oEBmXWRBy8S/Dfqi
c//6PwPdMuCKsIJ0iOPEpor1CX80/4YKArrv/774yKfaHV2/u1r5PaZ5pkTw5vRvDfZLruIEME61
nl87bk+dv6ZOuQF0NvoRrP9GM3Oj80TiP5embYmrgxn0T+RBHDCPvg7Q/vt6OvBJ4/4Sn+jV8PWt
2umvvOC4OPfKvaHm19cv/cm85H/YwP986nUdERTkgFNQjOK4FvqFus7r1y/9ycjqkm2IvGOEQ9mA
HuaKP5ny7Fclt2M/1clEya6FDD5Q9N9cqtHFeIZC0L9U55AJO5Q4S2K2AaQKxDdff5NP5laXCL8w
VOFicAI+CFQXy8zBfukzP3ahXn74+h0++YUvKX5LO7fLWBGYp5uiToCHzmPrX9f+v0WCu8HFcws9
rWtlPfmHEUeY2Nfor69pJ/1/u0CXJK6ekI4thAJsXULuN4QGpy038vKZ2+JAAbb65n0+uUz/H4TL
LbFrj22I0Hr0KtA5Pq/BIRD+X/8Kn/zOlwwuDPh80S8+OfTFCzX3MWhIo/vA5b/NJoOLyWotYlpO
3Aao7KCiLHq5E3p5+/qjf3ZlLkarobe0LVsmctDEJoOJIDsH4yv+7sJ/skxc0gzFCn2VXKP10Efq
hJnA/+PsTJYj1dUg/ERESAgh2BY14yqP7aE3hLvdzSzEJIanv1m98uGaIsKbs3CchkJo4lfmlw+O
kW6u//K5S0+G7iV8t1MXtwzqr49AQt9QtfQ+Zy49hfiIFsYBlJHNIxif0A9i+ayZ8XH9Z8/0FXaZ
9T5NnD2MLWKgsI4jDWmlkrc6Pjvio2Xv37v8ZMCSlmWhRdBXRP6zRjBrTf8Mbr3qrCXt10yHmeJ7
Ujhi4WWi5lFmOL4ZYhS2fyEZYWGgzpxns8tdP7UOc0Ow0YLWOroUhgM7KwGk008FAgS7AKd7A0Fp
+XpDzb3jy98/3Sl0VDBYDh2PMnjPOxtfaMbCM8y94clwxemsMeSg5x0JDZptGqF+6OamvqW645sc
AcfJ9240De62ciTM2QWmnbr+XZlnU2BTj2/5cGFqmHkXU6xIM1g93MOBeaROsxkt6KCtn7pX66r9
PSzSoOZuMnnhCrAOOFDA8YU5bVWHT33d+QYbV0mCwrcZLGw///G9vhADTCEjNQMbqLJqcVAGQEcw
pbNjFAb9Da3d7A6nk+Z9lIMYtKpxrL6XgJqtbSQf3kA529GtHjrrliCeZdVHBt3TqqDwmUnXx9Fw
ukalp7/h0u4fZZh35wYffn86lTkwOrldfpbh5YwuULY6MQUst+kYyVpppSsP30Wo7PcqdfY8SFqk
ZzYWntzkOBKUODfSrQrx+RAzBGSbkd5SIBsPbmbhKxKl/GBhuzX3BibdlYBxDCdDAnuRGHf2yLag
AO5qCSVEpgCEZd9zrpqThSatkWUwjlT5hTobNsOBLI4N9Z9vDeZp+rgjUTzGUbvywf9Durza1JXa
XL/0pSN+1XMmy0wqQlCvk6SEu+PhYrrrYG3RS6i1mYtPc3RDWWSQaMSl3xkv4GSvrSRHmeL3t375
NNdclBaiUV0YbSn4e0mR7sRF1m0sNPncT790p0/z5ziMrmqHbDyO2Hg6gfI6/Vh1S6vMPzTPF80+
RfYMNYDOsTM6hxj678yLbZSejSxUXi5wVsbT5vJYsn9t+4GMK5oH7UfMeIwVCb5YpMAUJ5xLOWuV
UvA2q7DY1NyIF5aOmUcnk64cagUfRlGQY+IwnwXdY+SGCCXPn66/t5kBOU3BtHPZSQG3DpDM0Y2O
HGj+efyAj9BsRXvyp1bN94YkmXRtiFdTN4oscnQS2W4KvM1N5BpHGFoX3PZfNhR1p4mYQ5tomXJj
PLJIk3UPDhxOLws4gty62F1vrC9vYVrTaSXp86QbcQBzNBt2YyLFltUOrGzjQhN9vUuwphMLCK9x
bFf4FnXhygnN6t6uvhmhYU5aH0EDIIdrCKudEZa4TOJ8xvZscg6TBZD5zG+fTi6WGyoUp4lzVMra
uEP8IWq5tK//B7P6//FpTScXx6wpz2JcnCITxhOQ2J15mLI1GwBTGBPxXrZWdcMrDhNZaAdenQbw
PJSWuQ7g1NoVgRnsU6u8HFn1ZH29L3y98bLoZEqKtaRleXlZF4cAwRfkoIb3MIKZXJpLbJ6Z/jad
l/L6kkmhmDjqEjTdTMXZmjT5S03UQkXia/WxNaWHAQFeU13FDtBS41PZpWpddOrcRvEWqIFzqOPO
G+TwmJrpwjIx40qx6KX/fJrJW5OXtB5xR1S9g23sIqE6wxsK+Wt64frarn6qs/YEtc8t78CNTnso
BTDpX39pcw062X7YbTUYJUNAuWpsVOYj5W6zhAEDS/uld/b1hGr9e/BPD+g2NsaCrFHapvKG9c5D
Pjo/DVjkatf5mVO1xH6d638TDTFEfQWyFDLgBeumXHV98yRSjuiS0ochdqlkMvcwk2nDMcRAhgKe
FbfJgpVhDdUHOPtirSiLn+NA6pONmKiFvSFM3jP9cQq7SkoiaN52oX/RPEZwTRRy2CnbZtzrEIzV
Hgqd6xdkmgMihRDMBkd6aSBf2dA1d0lh61OIUzIfrzh5KCKT74q8GeDiHMnz2HLyN8Y7eALqInvG
cQ4Kb5gNTESu0sh9NjiEWbumJem9dNza6ylNz4WwcFQfhcVbb4qm3QSqsHbAkMtTGzwZ1js3ixul
5UYX7jruf+a5hWOW8WiNyYGiGM7gc0fGiCezH40w4OlHmV3/6cMS/f1YudSD/3hVDfjgr9jJUbgd
zhxx/CURCSKdahW6v13G1mn7KiqEnPQxNlXWZryc45jNsyqTYRem1mOoit+wrWEr+gv1dIBVb4Pk
EOg3cwQqFuUEYDd87vxNeb4nGXxfDIzwkm6iDrIc8zfyBjf2JammcaDKSPBZ51QHF+ZMIA4glGpt
kLQa59bs3ggzfG1SbxTRoQrdjYiqHzUbdgIYTdtkh7xCSTmBH9TokEc/PCFN69ERLzIlK1Qho/41
ydQJqrNtnDvbJkLhXHbqETEo4CoB7MCKfKvTN5EEOBt9c9zsyAdocdps/D0W7F6MsPH33T5T/Cji
7M4tzYfGapNtPDYbOfbbVj9DqLM2WmeVxiBmlxo5VyTZWWA3ATKe4WSLwhMqjDOOhUrQVEA3XjU4
fnCScVP0p9R6D6EWIiZUqWoPfKEJrWEaofRggDx0rgbw7Pu7Fh/Ulf1G3BKnhJD04pfrHgeR4ET5
kbPrS3fllOIwwpyZtpaXXZoo3YoxWnfpY9HD8hi5q8EYb0oBa6U2oZEK19AJeoUdbBUCbTS87VEX
72IbX2sVHLKthFAnNjbVcKzY35gRVOWeS/WukhvVh14TYd8J4tmtmULiQE8DaFUr+gLx6YqQVXxG
GdU6mie6V+wZR6EcPxnkAcfwNKSa9IN2yV+oKXyYUguyA6EVu99izQ22yo4A35N0F8Ubo9wQ9oK4
VpN7wXMVn3myUcG+vI3kjqqb3j3iJEg92UBLPMSJXynI7TxcHo9HzZU4WOW5T9Yi8pTx2ERHu9wl
kKXBPf4IQEsv7werWQONBJVMUZ6l6ZXdPTxTCrZTi2xanNQHJDuMoNfXz+JFuMYeAyWW6Rq1yq21
Qy7bM0S3oQWNB5QS9LXFfyN+G93BOeu4z2a/H47cWictX1Xcy6yX4a8R9q+k7n82KPyAko/CUtkf
WIwDQkHRH/OjNO5j6EqHHrxLHPHyBiNyK6BLovKZYBM+noJbCi3aKHF4myYbwGR3ANXLtxphkEDk
099RCWkS37NcrJkNPX4hYAx/q8djWq5ycciLBwERAQ6OjWiNw3RMJxBOI9WaOGdJ7tr+UIaPRN6M
1tYVysvMp4Cdzeo27h5Fvm+L28aJN7nyQB2os3MDUkuNDd0uy1/77KZIINiM78dxk/fmCj0uMW7R
n6Lec90VkP1DDJv3dtxbrhfpVYlEAij/h03z0AL1UNy43TqDz3mbEKA7WuhNf2m9o3jIj0St2SO3
sMPak/do3Fd0I2HqWoc4zbdX1nv1N8CUWK2NGGILgBHOrvjAb0v77dCA7XLXtEdiv4bGuSWwt91D
wphDvvkcORupb6r2pkHcVrhNQDaoD4b9Yl+Ee9D5WQ828QLrNGoHlslT1e6L8dBFFdjRd+G40ep4
sYdHYiUw8LGyc4R45eXGimF2X8knBukxwjASqHFltitwSiwgXIfvAeYhgHEc1nva3owGbADmOjU2
Iu/wroAV8WKc7EfDi0p+lgAX4IszEOoo0os2BPwMO71VBNpKwvZRrldE1Z5EKDyOiof8j1E9Feq9
hnq6CR6ynuHaf0h+itoP0kMdFMXYdTDPzVFf0aA4IHQzEy+qy3YptBN94tPoT1cQnGdXa22+9Wwv
kRSSmy8saDYdDkVIxVdJOHhV3qyd7o6Pw8qJfoCp4NERUo9y7aiThAoqoz+E89ygVqFlidSKhw46
qMB6ruRzXB4asgs5Ip7L3uPFuUKAbqkDAGoVfhlI7MOtBWpDAqwDsmNWGYpWNqSoWTKsXONXFh6M
7ENEPoUtgABICkaMREZHAaNICKkWrE0wJwDD4ewLjuhS/HDLuIFBmMAgPI4Ik4i6TVU1a7t9EPom
BwEvbWtsQeM1zuKR+wAlUuMV/a0k2XrAKHSNd7uCxyaItoHcsQbdNN+WUP7ZIVhLyUM2pOsi26MO
ASET2CvAn/BIbuTFMANLnYZpuCcnCkhdRdkDA7jEae76CBjj2CJelCjPHsCuCnYShOqYh8fRxmse
B/BxrHJXu48WolUGs/As8YjsBq8qiZ/V5q4J9X1j217Za+if0huhu1OBZc/MQaXgtddwdwfbHVtV
iblH5NJKD/rRhpXTE0n4kAXD2qj/igEKvlyvJcJnoK+yMYmwMVk1IKKCHb2zW2uDfQ+aJFpV5HUk
5WFAF4aU2CvIT+TuoNP/BX8rysIdwdl9CS2Nvufur0QZqxYW+Baoo9b40XQOZMHhpqEJ/mGKSVeA
uXVPsDSFBHLo/IYV0mc53/c2Ih+Qj/CXUGgRoCtu62dYeDjhoJHo57E37gMryLxe3WZQx8PwGmJ+
gxWgyu8S7JOwezAxc/XypoCUs6LrwHmG8haFuMHyUrqxnGFncWfVuIxcgCQHK8HmCgBd/Qaxm4bS
GyLkZngkiYKky0LYbiNMy0N3uslgZBnrdhcglhPffvcCQmZZWSdUM4pVmqt7N3sjEdRglKEg85cb
ps9CLEZSeWF6isF+4jBeBGeoujiQnmZ6x3B/BaEUsOGrwIbmWTlbLcpjqvTZDLK3yo7u0dbA8by4
40VxgfFVQlFkNptwbPxBNx9prV7bploj4GFlVciTM91tiCzMikAwSf4UMvyRknTfC2eTX5KDdfO3
yV/jiFMPp9tnOKU8rW1fcXjHYOhoDHkG/eKEyJdfTA8HaLxq7GzEBiKzkxHotZHUD7yutzmEl07E
EOipdxITdVIXt8CV7o0m29pMHRqap5AnGYeuNrxMyD3hmMfaeK/Bk1lFLL+rbcTsycj+jWgRtsmc
8c21LMTXSPtvyAVmrlabSEDEu6PZKLfKFr9J3kS7nhh8izAea4X1lKyccWjPo0XxEY79cPoo+vJX
4GK+sGCHQu/Bdov3G9KMvxKCLUAWeAL6bQ0SkGHwlxjbTOhsFdBhIIOsbBv4BbPet6G168LqERJd
5Epik4Dvgqge7hNgjRBRdrZGgBMgqcUCRgOo5qi+y5j4sN0Koz1Q4TqW8MBnaORQBa5nW+SQ1QCU
YGotILHdAFmFtcrIjU0KjaUHqwJwMJXdbY2++WthsUm5lYKEVOxj+Ae9FPQmBvjMoSDGn74LTY+k
oLaEMQ88EqbKj/AYa1Jwa5PXNVvXqfFMqMSXbQv+e8CgfLRdjLqMbJvKvQfK60fajTeisF8jbDbH
SiTrDjJZcKx+k2jc5XAS2U7xBDipzwcIInN8DEP7DmsMkhtWVoL1GyKezCuYfnAVFcg7CvQOcevs
hOHyXACislFl3h8LygA0QYwNxEL1j6qCiD8tshbCHOx4QzsLXnPNzBUiteE6SLVYpb3+zWh47vsa
h2Fph11QBT0/76EmVjqqoZXDUzpJjk+CpE0xAdd+n9NDYmGHA9xVtCoHfgOW0S2KN3vGbCxfOcyX
g7a2A9p6HYr+3R0IEEPFR+CMmwSTcFnCBu9mfi/rM4BUa5HYMLIJj0UwJzLgc4BJpFDil/U27kov
l7o4RDA5JKK8HzDnaTPYtjxD0k2/79vM2Id5b6yFyndWqF1vBJrvsbSrB7cMToUd/RkA+CiBaBoL
rAZ2hcA41UAM34zJkYkIU4NFUM/qLjujQB3SMi69egS+OK7QD8cyUYD12Dd5izoGhdS+QBQuwhPg
barwXGL4HbXRLouau3qsnpl1QWljU840cqqJfGBVsAX58W9poHcBSbcv66Hdu4aObkAeiiD4Hni2
r3jqrFtEtx2sMRcvHON5Dx6hc1P1ldqBKeocmioP/aRX+Ghs7ByqfeDaqnv4Kep2A3F15BuZYx2V
4+LHQKb2BoBM+JR2hP0oHQM7FyQdhXSFQwF722QWRHZVmAL9ZEV0y4ADOsHIAn1yUeaYxGVk/Op7
V/02jKE4hbbVnHlDkJfZJS12AZleRwbv3gcw9zYBj01P0AQpRmUdn+LSJPsyq/u3qOLZLRb68c5x
84tCzKzPZhsW59J1xGOm6/ChT/sgfwc5SyX4YusRUlQo23y5Xgj6ulzJ3EkZqkeAOqyHiviROTY3
jRsnJxYh9PP61b8uYzB3UmaC/rKxEsdBX4+5p8VrkPzqsOmAOw7iZSwMHV1rmizc7OuaFnMnBwRj
HjYuVisEeDdspcyzQqUG+seFipk5d/lJnQm00LwBXKnxrV2wi/f9Y3Fsbjt8TyZrlGI9ZER65na4
sbfoqMfyluzlrt3bG3tzvSnnbj+pQAHhzoXA7st3o3eAFhu4IJwl8MvX1S02RbXqPpPAgYGQI90S
34qxx2iCQ6s+eCg1EIaXvcr1h5jpbVNWBTeJVfAyIz5PgAsP7TteuIfrl/66fawpvp1r8LYzJF/5
xghRX/kQgmPTlAtHKl83kPXP7f6plhlS0AWh6Gt8cJBuVZjhIDpcw1J1i43uXVaLx+vP8K9m/kV9
n1xqnJ/uE+R9MxQwWvs5skz2QHyyXxKa9BWqbmwrYCH+QU0uNiIsx4u0DYmBe5XVbrcCKUw8ZUS5
72EMui4whRIz8tAnLihpWLKkpweHLKH4v24ONgWCgIEXxEMIvEXE8bUZ/mrwfSlkswZ7BB6r/Hs9
fkoEIa2TGwpIoqMwxltsQJIVFO13ONL/FgUBdtL/NnbU505GCqf2Uw7grd1e6gI03V9/lV/PfFgb
/3txzNajEw6AgYcdrJMwM/ljWt2YRD1S5LkAtAYnHQpdYci/NftZZDLVYmPcKviH8DRZhToBnLD0
Z9N9L0TCmh6+Dghlz2xetcdAuJsyCEtEiIldCV7rwswwU8WfHr8mjsRhcwOMX1zUpi+xKqJSJBP7
h7Bl8RfUn3R3/cXMzROTeRSc/NAQcQTMec8ltinGY2ywYwFU3Heuz6anr+AUYOMBg5QPcP6uGBov
IC+pyBeaaWYCnaYWNKZNrFwXhV8ZHGUmod/qNv0WpYi5l9H+afIR1SgQw44VJhqaR8AbbkoFXjE+
E683zNdvmLmTua0CuMEYQLY/1unQes5YwgWZuHc1LR61uZhSPXeXyaCOnTrHoO4KH+c1Pnwgh3pw
Pkzev9OcP1x/kK97EJvCg4KgRvwrWI2+cj4Mp10NtcJYHrzvXX0ycaSsViRHuq/fY7ueY7e/amT/
oxDBwmu4KB7/f4lhzmSeAAVgYE7BkHQdwDnrbjWoREI8XagaDT7KZbtwn7k1wvxvbypzLXMbCw+Y
zj+DkB1kehpKbJWGewCeF9b8f6f2Xz3MZE829LbWDk3hXLHVE6jpwQrjj59oGbI/rkHSl5G41S0N
8L07tG65aRPkDttu6XpdZvZHAAfJtrSK9o6IFOpbu0clF4G79r1ljfiWQuXhBQjE751UMmcy9QhH
VLmsO3rkVf0EBgW8eMM2UgIolSWFwEz3/z8yUQJvYkkw+xgGzGTUuEmt9jHhxk/TKL+ldWVTLlGa
WDYpAN/xyxYk9xi+QlWbiJwR4KJGS1FP9NImX7xZMZmMgj6NB9I3jR937QtwszjcEfX7UMS/UsgM
SkD2aSpvaRPuIkKWOG0zY2OaU+HwzKJBaYMsnvD3BKmFEidkuQJEoGH5DU4+f+XKXthSzszkYjJR
AUQagoFUN1jr5A8iLie9zfdO95mYziGUmDXIKC2ujeqONYSvTcRBJ0G9//okNddQk0mkDV0C3WYF
6T05lfldZEOaKWB+A5wDTGut+oXJcK6RJpNIMqqgQWDppZjET5a0jkOwpAifmZ/EZOpIE4U6tEIc
55iADquBUTmQIgxe7DoutrWQI+zBaskw8vVuEF6T/06GjpmNCSyJxHcLhzzWQS2NS2y0rb2Y0+5Q
EWd4xEE3aAll38HjhIL9Us7RP03WFyPpn8Tg07LeCB5EHDXHI2ry92MsktccgNtNHKWwAtJcrU3g
lpG7TVW8FwkOV6Uesm2b8ARkAyC2GB/6XYO9gLOCzJ351pgB4s1ClOUjyPUPQP47PnDoxXsbGtaN
SSHVvN7LZiazqZHHIkC38rSDSAWH7WD/X1zIxLith4/r15/pXVMbDwsiU6N8Nx55Hugj2OQdQABg
F1+/+swY4ZMZDDbrNqe9ax8z09rWOG4MzJfUemD4cHdRlYhouDBIZvYjfLKxymDLp3DesiMtO5yy
FyCvEGDDYKPmbH/9WWbexJTqViCDQIIv02BH9ZJDKWI6HDwpgAhQGPzeHSatBc2+xHevPfocEIsU
CC6Yia1HrALYMQDr8L2bTFqK90FmiLImx9gK6LrMEtT3ONwCI4f9OKKELsztc801mdtDxfKiCTty
BPd0jWTzg5vE+7iGA5mzu+uPMqMfQ43uv1OKxNc8yP0tPcpcPzSFfAKfazPY1Ni3vUgeWAyAXl2o
ZptpDTB7zMw7NgpnXSBD8XsfDFOjIxLZUN1vQ3q0uuBDQOUFboaBsjHZXn/GmSl66nbsUD0tjBBB
H7ShnqyebFydAYId4xwi0fU3n2KyEGQoemMXHxHfVEiI53szkitiL6hBZ8bm1Ok4jiJVLQSyxzgF
KMSN82bDVZVuhOEszTMzt+CTzlaEQ82w6e2PmQJ3QHmOAQ1RWCwMmRlJOOOTfhaYiKVpSzr4RgzA
x+WASL7EpjO+5ww5LOtaOuWvonN7JA+1oIV6FksMpDnhQAtIA8bFbZEK809qUmsDZRl9cdoauLh4
JEsuk7nnn+xFqorxXqncOoY4msSxV/aCY5Rd3w+b671w7vrmZKCB1ph2JeKkUou9mE0Xr0gsT0zQ
5+vXn5ks+KT/YYltDUJ04kt1i0CI3YCFAVvrjROEC08wtxJNdh84D64dEduxL83SJ+UANJQIVr2G
LGJEIsFgJRsJesjC3f6Jkb/YcFiXTdCnDQegkkGgTJMeuy45dJ3YSEShcP6ORcrLBiQq5beZg3ld
I2hnhLQJ5+69+Rz1B6vSD0lXrkr20yDmwvCead4pihqKDceEdLg/JlTX24jEzb6kNtuEl8P01AHa
4fprnOkmU88u0nISIxrgbEuaeAfrw8oEZM4xjIVFfmYunHp2Ef1T9YltsSPXj4b9x0awlBp+piNF
SND3IhjZ1K8LWlupsg5njl0C3jNYNCEYMNq0OvALC2epe1zGzf91D4p61X+7RxGBz5KQClJaB0lD
9yq+Q/DaDdAkKyzAW2aNZ/BbcEjbbrX9i7B4oR7x5SDAbSfTxGDQBtQlBUdRXycrJEwokFEzvcmx
hVHjKky6haLEl28KN5rMF0hXYlk0ysJvkUd4j/O6dKMhI/wt85ofR9juPKTs1Avd4tJoXzXmdPLI
GqAxtFA48QigzwGetFS76x36y4GD55jMGq3tZhS8NOWr8ilL3vLkHIHWRwq68NO/vj6fFkpbzNmm
DCUcRWXK3zEbkD2Pc/svWHIgF455tPA+vhyYlE9LpplJbLPPoeyMCuzFKZYsYG1BJFtfb6av3wCf
Vk1JYJmp08TShxIAwknIievi5fql5375peU+TaRFmbRmAlmKj3G/a5tyk2jzhyOahU39lx+laJjL
bT9dPo2h9Y8ykvstcmS23egA4gO5VK+zm3A07kstjB0UZsUmSqtmYTvx9ShEktB/74mPE5GQtIDM
NgUlMgqjbQlZWGB1b6K2fZ5SJEb19P1b7Tc9poqgAQLudsz9GEg6U3WAfP7JYEq7fvWZ5pseT4Gb
ZRV5ELU+ocey+mtDbQlA+oqVSD0HZzHMTgoSxOv3mukJ05IzdeKyl5g5/UH9ymwoOHY51EjXrz33
SibzMaFWiAB6hWvzVQjcm8+B/1M1Yt3UHj6i6zeZa6zJ7Bu6VtCMXYyMzvpXEP81W/ZUQXPbZ8Nt
pfTaIRJcnqUdyNwTTWfgEe6Sng6t78oGaktsj1dhG/3OAdOTComggD+CjRw/XX+0r+d77kym4KSL
y6YGzcqPJIdbAqsJIkwDAxmVpAW42/1mF5hMxx2ItG6eKumHDdsAiLoXvX0AB3HBADUzjU0Lxyq5
8DgriTywpH9rjWpHmLO93kBzl56M+UEioJq76LwMtMlHi7bIqgPYZOlAY2ZsTCvFveI50kJo7pv4
2MY5/b4KopMyym/++skkrEwxoJUBRK0HtuuUWIOS8uN6w8z98svfP03AUXEBWSMZ1nf7KkCYmRw2
OYEerktJuPD9OdM5p5XgBKx9OtZp53dhg2ww4H+hFZf0Z2ACYGktrFNzL3gyuFPIR1xHRuCChTXg
de4bztO/deCJ5KjJWMbYtcYBH89+V55HWPAJOJTXW//yAv9/6wR2+39bv41ztykjYAuHqhW7vDO6
pzJ21QbqtWgfgye50IHm3vJk4A6dQJwXom58xovy1PUDcgHgy/S1spfEBjOPMi3xwgMsG464CF/L
6t7UcF+QJIJRTD5kbriwf555ydMSoAt5MDD+AT4OhuYmCponp9Af19/E3KUvnffTODDTGvpTJ+r8
yAI1D56vmjx878qTwUvbIBuGEldOOuAvLwxm9r2xOyWUFU7aYRsDLSoYdsfKLrdAu90ldb+waZ1r
ksvfPzVJXDEhuwxiM9aoPbKaXnmQjwsdf2ZOmJbtLOEkQTAk2nfyaJf2ZDcW4cqAu8Q2nsYlXeFM
r5/W7uyiqqDc6FrfacTZiYY9LxCAWIX76y927vKTwZsqUkVhbUEKjMxeu3J2JkFFw3K+t9hOy3Zs
hL5Wx9gTJW4Mpi3IBjBHsTMB5fh7d5iebbSN0UegY4c+i6o31PD2aS/Bc3bLp+sNNDMlTM82qmZA
+muBJ+DJ8NgBiFib5jYqs7/SMd6u32Kmj04POJwUoPMKGa7wQt6VyA6rq3Z3/cozG7jpiUbc0hqU
cly5p/VjA/NV6eiHOhx3o8XOBhVHh4M6fv1eMzvTafk0c1mXRqGpYTMiUHdrWDFoh80vi28rC2mS
CvbY2rV71Auq7JsvfzK63apxewZZvd+TPPaQjNOtWAA9dFfIpcf6x9j5YnmbpuyBMwr1xVjVvsI6
d+KlMZwoUOEE4fJu8dLHgoDEfd+TWAFlqW2pkLnrVLchItBSGLhcQT0DDAGg6dOs2YUS2bE9PhRN
UHS69B055/JWkwYRJJrYiItGADe2vHZpx0crr3Ow0HNeLKygc33Z/O9kWA825DWprX0WS2zla+t1
7IJ3rRE/W+UL95jrzJMJpe4p63SNe/DwLOQxSj6ud6+ZiYpPVn8zaBw1lFz7ZXPD0ZpB79vfoo5R
Pi20UkEqRzZV5YvERKSukMMAF2Wg4HCL8Tl9zFVRfa95plXUMbYzCoKa9lNYRGXz1zbizfUGmmn4
ad3U0TgvxvECcmHLP735VouFeuzcdS+d6fMKinw3UOo7jOsxgWm39wvIja//5Jn+OK2TxszAQWuI
BTRCCCqo5uwO5oh9jt6zpiFfaJe5m1ye69PvH5C+BC5VEhxlLHcVDttNSm6jROxT97tNP9m3U9nl
yorDBNa9YNwjpN6Ey6tZ+uT/OgQS3XMybGOGjGtdtXgDeSv2cCa1uzgv081IwNjXeQgPJYpbQOWm
FMdGWVVu1YXWya1cHZAobcCOi8zjMYSjz5IE8b6Byg0v6g0wmYVtnSEHGBa2WzOjdApMRAR2ablj
pX23dYMfbpoLVFpqY69jk39zBE0mAgSUVDDNhM2xQsqkl0EHsjfIWCw8wExvmbIT6ZDEeQX7j08g
Y7iQ52+QNvAM+zx8KrVeijWcu8vkS55lHOuApbVfpT/N/DmGHiMWO50/XB9XM0OWTb4DLBG6FTPQ
YdL+XemPeqgX1vi5C1+e59NYKqtwSHqGCyvjBCSXF8G/dv0nz7XIpUN9urIc2iowy1H7ujYfTYJI
kMRwT/CVnaG3f79+j7lfP5kJCrcdCQnwbl2ze4rdAS5S/XT90jP9nk1mABP5OUAHYJJUYXWPEvFO
yegJSu+FOWxmbzUNVh0FkFPZSAofsOVnWK2QyRucU0pw/lsWr9GY/mBW8mFqKNavP89cU01WcYkU
dJhVZIdTznMe/mXOkq5y7sKT0Vs1ZEDyTIMLR482+eNGS5XdmQ5kXpruUweiVVSB7VB0voTeKm0z
sOvPYR+tnXShAjTzy83JmA2aCvB5il+elw9W++RqtdD1Zz4jpxzMbEA2x2hBaZ1kP9sBcWZZvioi
4l1s1qBUL9xlpodOcZhSu1Ho1sBTWiFS6yPgZuGvTD++1V3+Wb0+NX6CypViUNH4EiFzbvDSGM/X
LzzXNpeX8enCCNg0cI5KtZ+79bHGbKORERJ17zWwMzpwvtfbzcnodauqN5iNGoRVdo+VjjcEWIzr
D/BviH7x+TAlvDlgCqgEZm4/UAFYOrBX554YWqBtzY57kagcBJE0Yt3BnoGcCBnXO6R5hJs0hMg7
MhXdu2DO+abLR5z0u8FmqBp+7FojeCphwF8hUqmE9dMs8T/n4cGJMvEHwvBLYoHKt0A7u4cx4OKE
mU/t6gxfYy2ogjgxQlRRL8sQ9n/3z/VnnRmCU3NXa4S2GbiYBOtLUlWCJGoknvvm2L+HrV5Yn2e6
8dTYpWpCtVFhsHQxe65G4x3qudeLGuj6I8z0t6mVCQS9wS7UmPnkEmrSEP4YYlsXmOmjEUdnCZ3Y
97rc9PBeCJb2QEm1vkYqV94OO8mWqFczE9X0gL5RkSHaGB/iWVeuG/pGgl/XG2fu/Zr/HYymLLpx
NP/H2Zksx40zW/iJGAGAAAFsyRopyZpltTYM27I5zwNIPP091Xfj5q9SRWjXrXAUSBBj5snzObht
QzQHn5NirrZ1I8YwzrrksRwbcf95Qx9/ZL4mIsAsU8yay/FqHpMNceZD3wCWd8m58OPiQMrXIUfm
gTjFpEIehY8JapLrk+8PxIVu2wKGIqZmR/uZbAc9xE+DHKO9HXl1J9OZQcPL5SGiBhwZw0oUf3N4
xYyJ2aVOXH2tm9emjZUegMnMIGgXCg4lhe4f+6Z/Gix85efma9No7d6I9YEsvYp6tNHvUJt/I9Pm
xWHTBa3Qv6GrD1a9tXkjKpUj7ngtoroz+qrjOVzGUkoC47o1hQcW6mKDKadAe0KvuhtsDXcURIp+
psg9HUtAafbV3MAfxIriERDz+ugNSAlXpAfPZgZBtjNTfD9bYZ5pBrcu403DTQ2ZcAD5ywwKWuse
B4l7B2p0mm/IH3a3YJm4L1GcJDOMw2j1R4DWglielx2Azp5uSqtzBKsUXFbHTjabqPO8Ha1TWBQk
sJIqv2dEG72JB7gDwK2n3bnW7a/ZMpvjFNUorC8q10NGiFjQBjM3uS0MrKzyAXEW5RUa/hxxEVBU
M97FKRlvVZS2X4yxriv+vJkjHlLi6MwHEBj7cheDlta4l7S+9LQLfvAt1/qVafEWLyUIoTfmxIoE
MEttkRJpYCpq5J6WoBHjcopEvRqrb5JO2R2b4MWso9q57zKhbryiHr9yHmDuGlVAc+50tbvMYZrc
uDa6rSjMlzq/hGfFaJP9F5YfNLI6DjASN6aauAkja0/usmzZRxQYuqIdv2QtiyZWS+liCfNci4wl
iNvmqUhaB4BdkSLbV6XFeGGSf7heo5HVIX6IY0MbhsMDjyTQmXX6OrOS+cbCtyZxLnTWhzsmGlkd
6Nt8yVXitXMIeDC/ImVRfpNi6g9OH7EN8MBg+cDk8ULu7Exj69t50zEP4mJoEFGPszMCvlown62H
+7rMtv0lgMu5RlYH/aooxoTOTYoQwL0Sj07TwjgI9vExaHfDpQjAh5s0c9dX9Ma0eR+1VXpVR+mV
Y+QTAH4XPvu5nz4Nh7/OzNaDkiIVqMqzEdhLLiSABbsQsDvXNacN+6+fJk6behWsEcO8/F62sFf7
LRFe0um7VpfsIc41sTrxw/Ymg7JBNFetfozT1E9LQLghogEofSrkhWPeuaq49X298cYTdMnloYsT
cIGcqS8VzFbmWQLgBV+yCA77DZ2aTQv02CTFhU9zZkau7/GDbL1IZEkUDkUnAeuGl2bd6nmrutbZ
wva33H++gn2Y98HoWs38KcqTNh8HHk6STY+Yn+QGvbrcup3LN60bd5CUV+QkAvB+fN6i/miTQIur
ZWAYCjSopBv2YmYW9GyhDoYk1SbvOABsTe9u06ngYTdI9xfCj9OFNz33Jdf3/h7V1tWiGxbaNnoa
gCj0uUm3FcTxvokWOP5EL07tHhGOLOE62X9tH1oHA7IWfGIQ9uC/UU12s4ygS2oFf7ZxgQV+zYt8
C+zvl+4KzF0HCAjY1O6E3g35MFyXudgCvHbhoPbxWRi/vVosxrniRcLwIsDIy2RbwN3nOd4mG76B
iU/8jvIhuMjezd+KbXxrL6wiZ0bnOlpg4cKDqoW5uzLwn951RYEozQKzu0Z3qElJawfUPFitltXF
3MiHFwq85WpRYWnDgVQQNYQR2XT0ylRdUxdefsg/XJKVnZna6xhCWkXEOMSlYZF5/3Tg6R1SlVyh
zq/fTXS55Pty7kVW54aksB61FT4XLd6ofaj6X/144auc++nVmoGjbOcAmWKvlNO5gU37eFdWcPOK
yMXc4L9XmP85SuI7rFYJ4fUjLSsP/jis6GFamJTLT+mJ6iUrJnEFM1tPo3Jw4Taw6j0eSPsrAeqy
Spv+mrvNuMsyRRokTtVjo1j7JtIGagvHwBvYFyMwr+OcORvlQorbFE2/+3xpO9Mxa//tsYpRnUcK
GgKRGcGkAE1mmjAf7pnJBdHgmcFDV30PbYooGVylr1rwycCl3bQIYor2h5d326+9xKrnrcCNA2gf
heEJZzHMuZ+ePdEqecz9L7Wwjv50nCRSlR4mAHQAfsfLI1C735Bl+udrv79aqXo4YC3g28gQ9evZ
0dF5smM4NgeuMs3h8ybOnJzWt1Ygwx0sTLDgzGv7HSqzl4XRLw6i1aFSxqaAV5qEZYHnAa9G5ytA
6uH/ipvj589+bpSezlN/Hc0m6pDWJdZeaTiEDaC2L0MczNml8Pq5n1/1PtERzvIqJleGTmEf033V
DPkJ6f3F/jm1+9fju8aCZD3DDGEWD6b9UdS/50uEgHOPvlr8czYncTtV5GqMgVnzeNTtjSyWDcCx
9MK95Mzp59+r819Pn9FB90Pd6ZDz1NvU2h3gE2usDmEslZmgLp5zbAiEAHKPKnx9afM+LQ8fLKfr
aGXdRVHtDgA0dhU5oFDvaIl8EKUXFHG31fCchweWH3UwqD0RWGO4D38+1s687jp4KbBb83ZC+S+L
mPCjuPyW6uomzsad5QPy96h56LGBC3apdJCSf6OXH73r6Vn+6uIKUTo5ixJfEbaT2wxa8XuyuDq6
taBj/1NLBTI5+r0EGxyi9V3iQLIIO2BvRgF0zUnho6OIn1UVw5GmAm4yQKAXdsxtdch4ngMO3T3a
Fuhbw3LnqsrqMQSrOb/yEhRDDlINvnE7tkmR3d6OeXJndCQCqWALkcr891h03raBCPm6KYomyGiV
bZOhf3JT+zC0zj8jZHa7qG3uhBrfdQevWFQmgmqdERuMJjP+rCQKqYl4ZRFMvAkRBa4eESC6S+gB
Xu+LGVAv6BiqzTDD8rlNnrKEvsApFPJ47k4wMIVzBLapwBXee9zNxCd5esMZp0c7AsRcJuDR146e
/XE8Bc+Xe5QlpdvUma5YlasDn2S992jxkHF49E6DPUbw1AjaaPqFCx/3y2l5oO1skZmaAIdY5mmX
uEYd4cy53KiTETI1S7TxALPZGN7GR2KQl+gs39uuu6tHMAIbAMZzHv8aM/3H2DH23bF862je7VMp
4bRGbXegJVDkCO9Pu6KAi0fP8xIFJ+OyFaUtA8cWIeXD1agm4IfzmB/aykW5Z3xXEIvBt1hYIqKK
33cXBKrg1mLQC/WvpDGvY97NwZDWUEkU+K/KqBs399wNtD6/S6ph9AubeRw7byKBsl8YsMy7NEsc
VHmX6TaJIYo0S0/9Ggagm3bgGs6hst1A7wH68Fw/5lG2G/nsbTVSp37r4ENUbFr8Ws7zxs0bAYq4
AgaAz/mOTtCMe2Px2ovmnVrzvXQHdKYNB/hSRpp9pxOcTgfRHnHNeAB1GZpJMv2JO1QNK0IxfDPv
kUzDTz0t12MBCwQ4Q77B8f6+EjDtn1FClUVFHNQjcQFczqQPj8Pd6Dh73rgpONHmwY3Fn7ocw6Uk
Ry9PHsyUTYHh9qZa6kdkcF6nsa+DuIyXrUa1ZNCk5Ytn0DHwRtss8XikzPvZpdk9n1BsBkdaBK8Y
3baoyPZt7rx6xYIS8CkmRxwj4yCq4E3pNgvbySI5Equfi7gHGT2t4Rbg9rcj3twvUTnrCwtJSyLi
W+boa9LLgGeN3BJL900B0RcdOhivJ/R5TLur1nFgaz6hv6VyHst+ISFJ2QiNiwv/X2b11h2QpCUD
QABD5uxSMOGPeQFP48Jt6icJXYrvFoWABTppDnENX/vYrWDo29T1qdQ23wDrGgWqOmEDskjuPB5n
MNuFjCbTw09e2l+mwwWJ1QXyIIO44qn+Z6mHAzTq0o+WZNkoLt5n+KNuuYAvRpt/T+RyX0GLFPcU
RPeyvGV4lK2QvQ6g7T2meXrIavsQO+41V+YfAEmoX6rouu+9DjbW2S1sTW/g+QufFcU2PB/H3QI/
wt0ACJ6PyjbpO9M479CfV1U+37kGkZNIwcW/TvqXKDUIOM4jOxQjzJxP6qGyz+EJa8xuJi0Mbmpy
Kyb3aOkoUcsJSy4HlzOYwMfMVzIBJgLBiwDgWddHFe1tN8cdrBGxKHjzsof3WBoUrrpRlAIcMFEw
vlsyHeBe9YKh2O9tI0NSV3rTa0p2UQTj4D6N22DJnBim9BzGKgq2Jwko3l1r62+OFdlrvnSHBr6t
TxXHpyWxwZGVOtupGMQWNcf7vIa3fdHxq0kp2HyJ3jx5OT1qSe4Gr39UTjMEJB2PEkR1FC/F36OZ
VQHe7Xmh6kEzCxPauDbBFNvbgtE88IS4KV3vjZbskRbV++wk15XMjw7kkj4IhzBSIt7PpsyLLdY6
DDmjxqPIolciSYt0xtQeWDNJrBkuC5CLUwftoYC5b1O742YSQLPAmDaBIAvmzz/72Ol8Z8gfc4tR
KmEsgYqe7E8budzHaHvMirHedTk2U0RuX9yyewawBZcQJf+xE38dcZg5uZrfyh7s4bGb/5R5mQcQ
W/+eEyZh5M1Tv/aW6RakArAZDbAIDeWwJO70LcP9NIUz17Y/ldZWaepsuKrExjol+CDgoERef+3C
bi4UveCHMVIG3lHzMUqT64zWL1bXtyQmow/98u+8n39D0fTTzv2jADJyQ4csHFT2cwbwYE8TgKlN
pLbMgi8QJ+6dY4ofU16+NV78o3W63h+I2Vd9u00z9j7Z4VtE4u9DOT7RpANodpyvXDJqn1iwlSjM
BjEeGaAiNgLSh2SbaZIvcybSANy9UKQwTkicudpg+9UbXkEio7BWCBj/wumafdPYvrZdX6UwUsa2
OmVz6NJ59hfaTEE+wTB6UfMDTIdrP2b5WztRjqFafY9tFONM1T27detsYDtUHKYWqaVFPmvSvCSR
C/2xNPulUiEskcDBIN5xghH0DkeSV0/CplJ5z8ZjzzkQt+5QfYuL/h+XYVEd6lIEbV4lG5bDDRup
R+MPUwc7IVg5w3V+FoFnwEKbHQo2QVMFSWRv3bl9YCmZdhg9eu+kluE2VLw7OayNZ4X/a+MKBIsC
rlKzjKcbosGlICN2L6SHM7/FEgFagnKuEoOdM63h1BaLGucQVd3Byb2Cp76DjU9XVxQg7WBAKTGA
JjedKe9lJPSubxMG5t5QHuCaOUFO4P3CFv3dpSWypQ4MxWfsxdDP+ayav0Ma+ZyMYKxNbRxt5MTu
LVTHPrP5HTXNr4WYal/TurqBdHIJRjnKK5HAPD5t4CMiU6PuyqIbDhPOE0GHO/5d3gHsU6q6CZkB
I6MbuhusZhB/g0nMYvOQ5u0zb5I8dOBr4UcuXK8UJuomdjuYrbKZIwtSLoFqvJdIKQPvVxQ1Q5fU
xXfIANbHGWyGu9Rk4M00XQVHrnG5L3TUA0SfCj9HcPNoKz6ClOQcqn7ur5OsZji3NNOuH2zxu5Jc
g7bgZHzXsXQMajvUv1hChsAkU3fj9P3yPYElyFUV5/S2MY68i6dYf/eo8zI5xt550QQP+Mlj7Z6M
9XJ0kwV7qde8jLI+EDkuu2rO9S6bGftW5zWS0HC9DZgh9lpr1m0jpyK7uh8ZtJ7CPCL0MuFQ6ZGN
1VgW1Dzfl4vIgpT1L3NdAkuR4ArBMqCnFielh+QkYAdpHI72CB77oN2lQY1T8twM/IZWgh7MpH5n
qhXbbrQ/utQIH0brOJm1fRy4A4wHZDY8e6SBCT5top0XeemWw7Dt9FBeAKoTCi+tsn40kiqocJbe
RWoQu6qlKnDSbgjrpNU7xwLoAQm92ER1nAcUs3CzSCH2mVmwB04e5nLjAXriOClq0ml3qJyavjWI
7V17bCIBd1A/LN24uK48Q59FP8cHAARUAA9/8Q3FfKkfS5JsWqaKH2Wh82Gfd2PznbZC+5xL6bfN
pP9UcBfcdhzcD+PSP4UL/FObR7BfiEa8cxmDygGgXuClZbahkkc7xUobpIbOQSSL34lpWRBXPA4z
5f3kqCnASQZIGU8s9N2tiHvLZf4rb6LUn+sF6VuAYZDlWrqux6IImkybFjiHO7TBERacDkIzkNTT
KN/oen7LHF4FplvmY1+AZTS4E9vMS+FADyzcTR1n7Y3OvDxQjJeHeYFvuM6s8XOWSH+KFoNaXjCZ
prJDCr1dsEYT0W1Z7WU72/evQsNfokR1gsHoAvEGXv4ax/JdPWBMJNz8kKPTbmI733W4+fjlMNzx
FjMACxRszTqK2uHhcRjjBNtrWW4LJIQ3adY+5gRXm7h2+q2Cdfu1K1rERnT34KUSRvDzgs2IiV88
c0EzGuS8qVScbIcCBxOw01PQGJxXUna/Fo0n9ib+RDPgfGRW4v5nW5g1jQjJF7GaN4Jo3N2m6Hed
KBeHb4l/X9Blh1rUYYcqmXqLuA/WqrwHJww4lr6P/5TTKHZ4FUQYRXHs6t7ZDgOwMHkLvlJS9PQ+
Q/IzWHocZUsm8ys5qYFANJRWG8hkazCmwEHAI/W+YnN2ryPw0RowvjBcUwA+bJYG1lHtLdgQ6UZh
Gb2ZowYm/xrOZjUu9tvBtuLAlZv7lPHuDst15Be9Aa0IC5X2+AJcT/vS91mE9Pec5du2JmSXG0Z2
Ze1ek3jMt6J23F06zX8q+JTgYpkMW0gbMLHH7jvOL93e03G5q5dGo1wDK62CE5WfDuV7A7rvwUbg
AsWQpiEjNjzOrVGNz8ngBYnmb47k8+0kgHFKLLYwgRf8Pk7FY8tdEH4asLbhZYWWSoBtPV0mASnM
0VmiMqjE/JgRoDQKN+l9ktkCH5SbDTfDtI91haQuHC18GM2wuyTGtgTfnTu4EWEbw6WVzVXijy5U
bDIdXlod3RsbPbrZMgemyp6kFD+8Enc/OVFzUrzXD5WFWKcyYIaIE6UvbaafuqhrgGaIxkpVlxAz
aQBtnBb7tXaTu8x1SNjkHqR1OchXZnT+tCMCzold9oPEVd0k5KYHJGHXVd2fmYw3KSl+Vi6YNqAH
xZvM9fp3KGhPFfnJ4HdjXn5rYGESIFON74pq4mDBXSBwoKvYMRFPW0E4D5yuKbcTb1AaApqGLyPg
EoDR7m8rCVsSSPbexq6B0g8eBluvcXlQkfg0iLIX0qsWNSsGLEqfJAIWgiBkpKzIdj2E1X4+4Brr
ALCz7z3XgDcyOoeusCjGyukLpAjqe5eb7JFbjxw8b1BbrdSCk+CQ750Yh9LC48lNOc8tjvnYwCh2
rF3jkv658mIqA93lUC7QrtihtGDGKIPLbo3QyhtC8RkIEpNWQdrV0TVpyvi3JeP0REs+BwjDYTMX
4B2DN1nPr13nsB1DNz7SvkLucIbTUAXszmvcZ+l1TjrvoXVSddV33bInkRUPWdQl14WA4a6t8+YP
Cu9TC6ofKFXC6jIEbRkcmkzxDe0HfBZwnw6q1yfIxai2Nh+6fVIiljHFZROOeXoSzSWIny21BIFr
hOkA7QXY4klfaX/qc2gBpkHFDdAkkaXBog2//zymdgqkfhTfWolOlmJxO5MjSqlEHw55dZRx3gOt
1x6NK94/b+NMfHvtqFMPytoFYz5cOE7C7QS+Fdfbr/32KoXRAHtSQ8tIwtq4L20nsZiyim4+//Ez
Idy1BKmFzyMuaK0O2YwEtqZguYEWBK628foLz/9xE2ztotNOKmYerUg4WcROcKtF7GhyXxFR/2ID
qwxAOy01lN1Khssoqx2s8rMD9aoMjtRzfUFsfO77rprgtARQClfGK6DT31LKfg1CXfjpj2UZbO3O
U2LPcB3AJuCSKJ6zor61hl/ntnmjrndjG/v78w99etL/nQVs7W0+Ve0y4MwmQ41Um0mOefcWkQMI
CT7DTWQh1YV0w8ezDeLp/0aTYxRBonJioiFjtT/TX/2/OCMEr5ZLEJVzLZy+0V/xai8meOoeUT3S
DJus5bvS+a3A2cmz5MKAOtfCasUozZTaumzpVVx8Z+PbLJO9qIBb6twL2opzH2OVbG7TqLNlGbuh
FGm2hSUivKNt/seLyJPTT6EzYRFB+GO5kME6N8RWK8hSFjnofEiixCaqrlqh9iMvN16H00Azk1t3
6fiFnjvX0ioZqkmPdKheYPk5c72BHAAMT6iCfY4AOEDyY/at9QDQ/HxIn/lMayYMjMUqrj2BgJwB
GGOELN8fWPuk8noBXNJcyN6feaW1HxRJFdO0iiNQgG+rRgHjNeznBCGNqd+Q/pJq7Vwrp7//NahR
OzU4xhTNFc//tMmr8e7U8IRzmrnkXnuafx/M/7UXVNRgBS4GB+Tbrg4XDzkLRN2B7BXDhUz7uQZO
f//rDciiu3YhgoazqwC/49HLIOF4Kebqa6NYrea9qGqYnwDTCHhW7CL+X+/z7MTbbcEtySBoHy4s
yOdeZDX7K8eOZi4sLLMiRA5r0z9YCkgzVMcXknwfbyZMrWY/w2Gv9AzcJ+FeVx9HlZ0yfAj1fD4r
zo2k1WSPJ0TfcU0n4czhVygAScpee+Ayk/FNsXTzeSPn+mg1z5tKO0JXRIVDNN1Oqn/FHQEIZ+td
OLOd+f2115N220wIhWIUXDbDU4JJnuJ9cAL/0uOvAQE9zRkdLUWaFbg6BXpRQeLN6NoLH/jjLC5b
+z0xYqOiYVaFQtd8By2WCVMgMIMWMaoA3uW3Mm52Ke54fj1Xl0gTZ777mgyAQ/oURfOiQj091hCR
xt5GYOVdAHktYX37tY5bTXK2jG1tGwjmLMJCGYLnTfO7RUbq81//WBDP2NoLqounURaMQY8n3GNd
evtqdILS8/6pxHBNoOv3Mr3NYIfpVNkPY+xelMPOzO+fN39mXsrVxNdj7M3NwmmYCRRXjfET8jGX
xLdn9qq1SdTc2alARF6FcCp8nnm5R5j0qNIemecLY/rc91/Ne416E6CoAC5LGdngmgadBENmxhHg
X8Im5BQuaS98p3Mvs5r9KWIAwzJE9orwbkcofB1UHyj5Jyq/2MLaLmo0OaqUWp5dKZkDzprDxn32
wZj0m/jx8499ZoVZm0VVOU8bQjUM0CM4qy9JfQI2GwnyMy0vLAPnmljt6SPcwbM5nZcrRAqLLWPp
fb2AYS6WSxLdcw2cvs9fW24JGkRfAiQaqtYJm2J+VZncscFe2EnO/fzp73/9PLfuWDUjlG2z4NcF
g+ci0jtgCYs/n3+CMyN27Q9fpxMKr2fWXUUFMsJy0NumEY9Vpx+TOYKXSwV09ectnXuT1cyOoTxZ
WlUOV0ipoMZOhnYQID2WPz7/+TMO5CiV+G9P4baGMHlVD5CeRWOQMBysckcnB1lPx86QvXTqF5iS
vctxBPvYQUxZb1wV38LkH6FORIf08tjVzcPnj/OvP9wHZz1vtRSQjgBQCrVamE9qPMwiKZHGw05U
gw36OBkYFvfu1Oy1KYpDPmqQqXuP4nLgtm8ICbkPrJOAgjkDCb05ooeCyupWwLP/MJdzdjvAEggK
k2L+JoBRDoYR0UEHQZvb2vGaY5d7MrAyaQ5qLuMHXXbkEIGXfWtwRb/mc4cploMk7fRedKNLeK7r
ds6vp3nqdthZzE6lSj973lwGI+Q526KpzD6NO4Fo5wKBdloNQW8KL+hAEayCeEo5Qu8QWEul+hB6
CA7ctzWbPgWe1fGU3CAvIjbCNemOD3D7ypwS911Pg2bMy+GoYw5idZLmQQQL9ecqNd33yFB5qBEe
20zaa3aC2nnDIIA/ZYXUBgKbcceRENp+/rk+HpyErqZZi9xz32ZAMdjYvhU5CDWqJXsnAk3waw2c
9ru/5rEpIqegXLOwSBd04CPo0T4opBd+/eNdk6wVemaAAtwZKQu7nOxRmPArLdyvPvlqXiHT3s5N
BjAMPHn9qrof4Y57EZd67sFXs0TF1cBR981CjZAyZBfillYXvVA/3iLJv0UVf/V5PDA5yS6BKhVp
YzagAtJLyvfFkYdMZ18bOGQl3JPMgW1ju9iwGIwvoEJAahOauUvukx8vz2SNK+3LpkASjpPQ2GHP
5gF6xxqlAxCCIe04NRfWzjMdtRY3m34cDapxoRNQPyebb1iMWBES0WWtL6BOzhSyELLaJifF867P
mAjrOkdKLu7fyCjia0caD3zuDh6UWjj9xhZZJ7Zw1oFqyyvN/vPJ93GoB/LC/04+CC0gQYIaEQSS
ZdckpW9MExiKVI63zclj5B4/b+fMaF4rR/UsmaVVwcLFlJDJpf6QfOmk9P+60b+GclQ5SHboHrAE
Bnw71u0fyPPeSUfKC1304aPDCfTUdX81cEru54DXxlfeJKDidl/4gBzf593y4eKK3z4N7r9+W1OG
9E0emxC7w6H0+MZDir3R5MIUdM89+2pskbqpAZaKbIhiqTyY8wXl1kPrQngmI7uBztEjPhvG+WFp
W0j+8nLc6HGCi6WDcmJqveggHVc9WZ6RTWKROw/giVgGnNsOjnaR9wIhLL2ph4TjFC+8Px6kJYcU
mtQbBxrCm7JzEghwcR6/HbLC+4kIonymab/8aGYFSUqeYTM1Sk4o5k31r9i67EtrM0XW6r89K2K8
h3biLqSo1HYKZ+e0f4hzyZH5wys0fn313RQus9BAuG24tFg6UYtq0iHsef+ON7oTegCYe/rTxvzl
82Fy+tn/OTGhudVn7JtGO5ayNiS0DGuR30Vl+syn7pgP855Gtb4wHM8Ml7VLOiysMwW7ki4cSXqo
tb0Dqez3569w7qdPf/9rpMM5oa2ZKzoUj4+HbFTEHzC+Ljz3mWm0RnIuJZCuNHO7kOTtjzlxbmoC
P9kO1Z2fP/y532f/ffgB2VVpWDGETrboAgaKldnqGGIzaMLY6+dtnPvGq/2eEqxYnMVlWJoif+2o
IwNI/+ZDbtR0BUVEfCUgCLoQDT3T2DoNEqmygIKf9GFqeA/NrHNblKDmObS9BjoV/JDyQkNnek6v
Pns9LynlIxQ9lmV3Mhlu+kXvGtq/f95pH25fWD9XNycoysYR+d0uTB0IEeoyPwkI+F1b1aHL05/a
S/NNri950JzrtdUwEA1LJhJ3Uzhl7v3iyedmrpvD2BUz8rXLG4d8e/f5e53rttVgmAegJkuUwaFe
eIo3EtMy6Nz55EmhL1SunJmPehUkoaRNSzKi57wlqb65jZc8eMKqh8+f/8yvr3MfWZI5lbW6Dbsx
+Udm+VECg/zFybh68qmhC2pvSREmRnabHMBFn1qmdtQgnfP545/p/nV8l7JpJgjryCM0d4lzr8d5
M7fR177tOrpbAzdP1FS3IWdNuU9qUm571DduxkVm958//5ntaR3hNTprbVnIPKR9nidBudTew6Sk
9lGAPWxHWsSQpqR9BbpCMgCqRxt9oeVzPbfaqXjh5ZF0F3nsRvajWYrnqOswDS95qJ/7+dPf/9pF
kPlk2AlNiZgPypQzE0MNogmK2nV2CR99Zuiug7yO6OHMoWpxrKCT38aRZ/a96bMLpqqnfvhgJ18H
cee6HZPRzeSxqBT0dLcREb4DbZVnL8y8cw2s1igUIcu5K90m7Ke5L7Giu+ZXJXv1LqgX7Vmk0v3n
Y+xcP62WqIWPdHLhyhZ6DW/3DovEdTmmxeZrv76a5PDfRAkTCijCJeu9LXIY4JdS0174CmeefR2/
7QyLYt1GRQhd37fcM0/Qel5YOs70/zpwq1OvHrKpK0NSuU90zNzrmDpQxU78Ry/FpazvmXngnXao
v+bBAihFK3U2hWMHTWTUR29xkr82COB/3v1n9tW1EVcPIJaIM+WE/ZCaNwWR4L5ZbPqrNTy/qeH4
8s2D6ivGPXu45F728T2YIjP+33dqoalW49hMEEEhZTPCuy4Y4vmd9/WVo9wdm3pxmK0TukL9Gtzq
5fM3PTcUTn//qyfHiXkga+Fo3Y/tbZ3mT51XX5iK5zpxdTihSwkJP5GwQHf7PChTWqFaKr6x/fJS
2FMdh72GSO5CWvjM2WQd4y2RTjWtajoUkyXbrIdIeqr2OuXbAvV7HVBRn3fXuYG3mvWE9cNI6wnN
6O4llu6PuMzuyyi6hC0/9xqreT8lTQrbC6cLE4TUFpi5pxCvurBHmuwTjb4UmqJ6zQ5wlknyTuMt
IBO8Z7LIfZNVDyL1/nzeS2feYs0OyBY3ziAdRC9JIJFJpe4cTe8o9a6HCYVMfXcJ8Hzmc6wJAmMZ
jdnA8dWXSjb7DGU//8fZlS3JiSvRLyJCCwh4BWrvfbG754Ww2zaIXSDWr7+n/NQXF0VExzzMhMeB
SkumUpl5ztm4nYQIoMyiFbDx0hBnR/fJQIoa3GWTaapjbIKy0ujIr5pT7o/ZF7d8rh8g+hBoE47F
MoHWBtASIAg735rgGPMSgEKHZq2VbWkmM1MHQNeBEilet+jgVuK7S9/z7OX6hl+W7MSJmtk6xAKy
DLCh7uhETXqbjXnae4Bfie0Y9+2fjqsy0KzQT0Va8bdwEuN3KwFyeDC79NjmtrNvqQVkLXHNjRRG
CgAz2qsi20hPasj5r+u/csEhWbPYICymIqJhiFSZ2x4kF3fQG3/hqb7JSOhXvbiNR0gQXB9rabFn
jgJoicEuTZsdganb5QlYLSaxA/Q5+NrnZ35COw5RTJjGIW/r5yyPv1kKEDvAID6uf3/hGp8rA7jO
RIUDia1DzX7b9hOzzi33wNh+zajmagBQNHBIwovwkJd3VvaS0Ue7f//aL5+FBmEU4k52WXjoLZUF
ZOrupgKZioy6j0bcrqXXltZn5hXSnBasYAnWv5NgXA6DWP9UsvSMZGUDFs7PXCKgrShyXJMwDm7n
3lmGgSogNKwao4796+tEz2Z/IRSfUwqKwjLI2E7hgYQ1RE3BUHnDZBz5zEZNx8vlSIKoN5OPNu/B
LYAztkGrc3pQsaEep663NlJOOWqnZrXyJF+a8syHyJSB4ZBiTdvs++Q8svBWDb9XJnu2i0uTnZm+
aqDAxtrWOJQdiKpwZbQeLqhb6F4dYvRSA2dh3o5DAdSMiyZ3NilzbZnPv/7SyDNHMJjGFDcSlgTk
LHe8Qrtgh8xd8NwMAJU8NGVoHmJT2N/LAh1VHngBxElMJGhTx/2e20w8m1D/2F1fh6VjO3MbUemm
LDnvuYBKLgSJ7puMfCsc5J/jev+lIeZUhQMfAZu2sIsh0BxlDoBL91wBLwE06/UBFoILfvbuny5k
FAWhodrQ8KBdemePv8C3Co7CbkMAjBJfjGD4zIs0VUqkCVrco0in74DT2DdukgITUoERDIyjStnT
ynQWTj2feZLEBYy3cEug47QpgScFHwE4X7cJZ9Xm+oItGDo/j/xpwQoLTd+lI2FXqVUfZMhDv7Cz
L77o/5ZePn0d6UDaW5yHh7H+WYvfIUA3jD6U/VrueWm7Z16hynmS0FCEhzhtn+Mogtx4waqgl8NP
IvkR8LVue32dlnZi5iNSe0o0tJyMAzLRaVDSGOjkqSEeHeUa/+JCBDLnJ7SJC0B0b4YHoKtKjzb5
Sw4O4mFKTrSLnwo07OlyrXFhaeFmti77orZKtHEcgDXzWw6Sx/7DKn5HQCyZ7PX6ki34kzkJ4YTG
PwuvIFy2We+DUc8DLJAqv+z7Ffe5sCdzvkEOcgwXHsU5UPvAkQVuANftzG7l6wuWMScYRG9Pq9oJ
P79o2cFqO+BNzZUMwsLqs5lZc1YDfRVFLkidI1ADOUkgEnEnkuwZOM/WKwRd2YKlFTr/+Sf7G4DY
FmMBd8jKMXsZLMDPz0Dv7yH4SFaK10tzOS/fpyHiok5B76LkMXWfpfWcl+WBtz8k+wlK4pVbYyFj
O2cRjAjrkBZk8jjG7TeLxL7Ki71JBTYcdJKOAHNMNui94dpfk1Bz5/oESVyMspe1ccjASgrQLZDe
eI2sHKylTZld+q5rgPUF3TbHXP2aNPVp+9MG8/fXjG5m2FXGuynua4meQuSA061ZE6DGhVdWxsoI
C25qzgcXclr3LbClB+biVeFG9ivhgFb28c+pZA/AeIPK3K0erk/n8lqZ87dAAuguGgoy9xg79i9i
1GdundfRtX5e//xlGwdq/f8Pb1sk4BoZwCo/1Ld4J7Hx4/p3l372zMAzIMi7GB7kZIMe3Yn0DjRZ
m1DFKzZ32bOa8/jfHkHBlw9QDRZoUTC70Kc1D1hhbxVpt9dnsDTE7JCaCeixqwgigu54h3Ze8GNP
QZUCDdx+uz7A0tLPDmpfWRr8c1j6CZKso/EIePqXPjyPMZMxzitONQixInqgenpxOrmWUlpYlXl4
2apYD23kVjgv99y6h36XZwDhUOdrgsRLA8wOZAhoK1o7uTzpSTxnDf9jls4+rqtTk9Lnr63PeehP
DrvqBxH3DU9OGGfcpNnEN6bsviYsZ87jyYGCv8qoC3WUrhlt8gb+DblE9gK0F3udbLpWpViwsHlk
mRjN4I5GCwnbBrUi40WXLghyV/LFS7vA/3+JOjD4McpARxB1IFIyshLp1eilatJt36MN7Po+LM1g
FlF2YQ7PJnBOWb3VheOJCjwmXys1mvNYMgJdN7EBSj9pl4OWAo9bMGdYXQAU/Y+v/fyZ/TJ06saV
U8NBiCloxh2vAVfKvl3/+MIGzENHZoiJ5o6CusK4tadtPYJaYJMn2+tfX3A987ixz9WYggMR0rIy
9NGY5HH6Ncc8jxkr6mQEnG/6VKhHkDOAE0shnF/rE7wcapn/hI2oN40Z4PmnyOjrraPdNmjdugKV
fQTirKRN9gl0kILri3T5mjfnfNTQQ+g7jVbpE8iuqiBpxnQTW+zXFDNU7brI+sXLptjYKKeuBMVL
u3L+809+iadJXnbOhNlJqJMYxlHaX0vTm/MAsszQkYYmDn2qZbWXDch0sn6H98nm+lItVOfMebjY
TImh4NogZwUyMHSjFp5+FuW2udHNtoxR5FwJvRZcxlwEx4yyqJcKWIj+DNnLcSVPqgEZ50ri9XKc
bc6JqJlVlg00GMrjkFfRMYuM6qClRXZu0VCQ/bWmb0YF90lXlkcIdZQrbVB/6fD/zYKZ84gSRPy8
juoiOjlRaMYer6rxN0iT45dQc1J6RZnLU9w03ZYmYXxnAKiMFtlGtuC/bIzj5BT2LlUk9exI5R9k
CEcdNMJ1f9iClMBx6GLyQPU8Hi0+ye+66LofWZVX71nRNRH6bXN5a3HYUmmAZD3jdvfaJNqWd71V
q4NZU/l2/ZgsOLV5U3arrQ5iNGj/6GP9WENThw//jS69yZoVl7ywf/N+bHYmm1DNIA6DJZy90Zs2
9GbQN6vjmPqAEaSHiPfqLQQzIDa2aleC3YV5/S37fDLcVNuiqSlzwWE5kZ0pSvkCZBA65jpTsdcR
ZEIrC7jg//7S9X8aKCERtZqOuiBA6IvvtXKNYATG+7npHKgC5iPIXZFCtYsvpZz5nHZhALcD2JeF
c4igZXsMo+zMONtpDQ5CJdYgGH9VLv49/Hzea1ZYTI4x1fZh6vLADX/2AJFEU3SIhfCifhNaoK6h
f6yKgiDN8Jn7g4I7GagYYhdgkbX80TjJ+tZxn0GIlgMrrNpvoblpi8OZItW07hNwaqripcq+2yH1
Whu0NdPKfly+IvhfDNOn/ei1EVYtOGhvBtEfzH74cEBt5ietkAAumwdrzJwthMdX3moLzu8vgOvT
aG7imoVl0eJoR43zqGrwjqF4Y20AMyZf2nFzDufpjK6cmtpJIFRcoe2ISdASUBKDdThkYmXRlqYx
u+Ya3UVjWzTR0Q3jHywNA3AcU6/X2VoGYMlKZsFrAgkzYjmxc0hK50Dk82hDs68avTz6ZnVr+Mgl
m58Fr9RJsyFvLftQOfQmBaNXK5qgTGNcRs7KbXQZUUzNOf+/aAmYa+sIE5lG6A5mjq4hMDcm+zYC
izu0MdIbG8rNgaoJ3dJWii1YpfhWSYqYPWzSwHTEWnV4ITj5BxPUA6cTcsMGw85430FSrGRrGJeF
AzGHApWNFE1GY+vA3fExHEowNSXtgGLh8LUcyhxDE3aD6jqBwxAOuReDHLTKmDeBGvVr19p5Xp/s
kmhT1J3KnUNqJ36V3rqtcdPVxdZM1sTWFg7bHB8TI1ILozZzDlM6PVpiBJGguJdhuw2H1UrCwgbP
9SEjhG9FAfzioU/cB9DA3RPVfbu+QEsbPLOVFBycg9W4/BChsX/IkUgO8Z9O8LWvzxI1SVvosG8d
DnPvz9SqXm7fZkO78vWF3g1zTjIlQQgCtbrUPEBjDFxqcZ2VxtZJnCT1zXYAl32GZjfoUMY6O1hD
JB9KJ6Z064JlDzLsDJyrhLkh5EkKiLmh4zbBpZZGXmQUWWA0tbVtxyZaWejLe8jnbFWh07RhC+J3
sCuiNZmgc3S02qfry3zZq/I50EnkFSsKsEYeKOhMySB9N3xHE8ROGb1vVa9fG+Q8+CdTArcqCgIO
4wdTMx8QmjcTlKlgarMejAIg95rGay0KS9OZGa2WwH9wJtGKXLPqbcpGjZIs+Cczt44+SvCN7/Iy
W9P1u2y/fI5zMA1LmYZjmwcHrZPbOAyBchu16eegdg4Q2K9dGOcjfymUmt18CqyyQNMb/NDX6I/d
oDs2TnxLaHWPuBdcNhSqNfdu3lienYYOGCztstxyKO08MwkhrOt7uDTZmbVHBLTEE+qoh3ywHmtX
7KCUCJEDe6eKNcKhpSFmJo+OVrR6YPFAhW9VXk+bDxQGQe7cDy4eOmt98n/v2QvL+Q9OQYoR/YZU
HNgAcU+PqVh88I5w7Y1RMuC5JCyfVD3d1lOrA86leq6YDapFm0FIeeV2uew8+Ryq1ncc9KbgcT2U
A9HPaZQb21YnBdDdIfvv+o4tTnRmdrEjSjSq9DCGEdKdAmSmYFhmILxNqoc6+9DRY9m1QdKWH0ql
K9mOhT2co9ZKvJfqwiD2IbVAqj3qN+rIbazBDJoB3n59YktrNzPyMe8spQFtOHQazKhZkqJNC2yf
jRn9+doAZ0f8yV+xDnkVY9TdDQiR3OgGalXaXglaFnz5HLUG/uHQCanqborxuaxIoEq+cqUtrcrM
QDV1tcwj/GizfYJC50juamN/fT2WNnVmmG4BRtMULHA3TQ79CfteONmGGOjXhtbI10aYZV2jMEaQ
UmBZuHyapl+NlP7QfEgSbq5//2/K6oLRz9E9Ia0hjG6U3U2WVr7jxA+KNx8lGfc67xE4KmhPQEFl
AHcEFA5sF3yyNoKaDAgdoMt7MBNQ6ux6q/cpZeCmMB+nKN+gNBVMoIFf+Y3nyV76jef36KdjZ0d5
7UCaub9haTy8dcoFI3JaZigHI6UXl0gUWYOZbqSTl9sKxGY/JlA9B2EiTLipbOzuQNY2vYQuMtdQ
brG4j2bG7BvSX3rYuHao0H0lTHdnNo77cv0nXzzNjNozS2wmOqV2hGT5EJn1RpM8fyi44isX39LX
z3/+aT0a9CI5VYf0poJqzj5WBJIzWWWvHOqL9oLfPrtVjbDNUCW1u9MkflEEcSHew1YYB9dXZunr
M2sc4iwGsNlKT20bQ46pNsNq51htftsjMb/i4C/mxTCDmVnWKQdapumR/o2gOhBRcGZr4HPeIy7L
O61deVSRxktCklw/GyI0nq7P7XJemFFrZq2TZmCnFwaoctNJRsEkOhfMz6EOvUlKsp+Kcvphcp6+
xS0zArA+g2GF4SnlXx//bA//2AnmPRveCsGjIkYIq+RTsuticIWSujkOnbqZIF/kFcNggmE4fb8+
2uX3OqNz4FCZmAXUapruVKeQHrTBpOtp7n7nJHsWFRk3XWm/U8m/Ra69jyZ2K3Pg32UM8QVQtV//
DQunaQ4wCis3K5CBgPZXlQTaMaB22gU1bVYO60X/jhnOAoWMg1a7SbgG0yP7FlI7cAdyoCbZsXQt
G7Bgy3NwkT12KTRSYMtcs31e17dknYVx6efPvFAuU91Cl0efytT1m/rbMLm7gd5b4Ay+vvxLB35O
C9WwwSUWalAnZH7DTSWn97bVhzpG1I8eLfD2bcK0D4ycHnOj+EqxFpsy809WrBxZgtnz1LQOlBRy
HT6DO5tu+9F4p6TRm+tzWzpaM0cFfXonGqJIn+z6BTIjUKQZ/bosVk7W0rbPXFRZd4ZsBb6unLcR
JO9GuBKiLX145gOMScZAU6KUnY7hj4nKexOCmtdXZOE4/QMUAnzdCVndnVKXvJVD9aSnfPTqws2D
qm/frg9y8aEKFzq76wWPk5rxCgJDVR0oHKQO4k10gA6XCfGIr+R9McjMrsfCdatExe1pQrI8qWiQ
ZhbEj+RKwPI3f3zBEf8DmLDaNmciQxsspeYeigKQGjCznD8RGmd3k8INwcPO8JUqpoNRqt4fmei2
ZaaGb3VNSL0hUJP7jjM4vUJykq0cuoX7Yd5c1ReoVxsRQIWCIbtgZzYU/tD53RrfB4O/JsDgeUjw
r4FeFnRu6bzZKlVtaKRujd5s2yQbIZT1xIeKQYVmOisUQeWoRvXXHIwSZRwr+wNKTA+8Kft2nB7M
7klBIWsvqBCvaCgmL7YJZbQ+I/mrBn3tncyrcFNUybRyJBZihnmPN1US+RcC4hJHT/2dLpL4QZeT
Db0aNt7gUle7QlT1H67N+iWEps3++nH/e5VcOCrzsrtBIP7FarM+Qn+g2BfQltgrAPjPxULoJWxH
s2d8c7Y8yHVBhpB20tlEcdjfaCi0/UeU4R7TqMwMr0igGeVYDnlUDi98CHz1+34w+aMJ9uqTkxrl
h1WNQ+Q1dkWkpzQwEN7UDC3UcSIJRHGJeAGiLGHk1VlV33LbHH0OnqJ9SpnRIRmVNPu+IfI35D2z
09kFv5WxTHqvBZVR5gGaRQMbegP7kYhmB9psE5JooAh5oWk/ftjuwClkl8R0ih3kGASYW3amS43M
q2TTv+aROQWF0PYGxb3yua/o8BCRMd+4fWUEAk8AP7X71OdVMx0LQ+n3KE76wKKh4w0yO0OS6qZ6
FaClCMwG2mvahjwImkbNr3k/8+wVPwXdnYgZGpBIe7SRT0rA1gLfimohoo213OuSec6u6zGLbU4z
ELeoxjmBb/Qu7N3cLzt3K0l8UOnwrM14ZTZLY52vj0+zUSGUSKahbI5Q9SKbyunfwnZ80q5+Gntj
bxkKGuSTpVfihL+NFxdOuTm7s2nnxiUP4+gUhlYHXR20McSb3krGPw7IGXroOenijx6dyPaihKbv
YGiyH/qorF7ayEz3IsYjU1s2QQPM6CjlQcaq/i21bPeOw7PHXrr9LTOT5p2NOWR0HGV+tMKePkol
oPFx3VQv36xknm3mBSRB6jwqjpNVpUgLRxbQ16Fa8c2XL1cyf7N0UMRxowxCSlTa2yJyg9DOg9RM
vVF9/9Lvn78OOjcbXFtF6nTWOAGu8tZia4Xhy7ESmb8E4ppzq4k7dVLMhZJi3JzyfoTyzpcKQoya
s1isMaxiRBcI6KWnmL7kblcFU8WMu1HpaC9kz1Yu7subgBLk/1uFRCgQd3aLC1Ik5iYdNbK41AJf
/YQafAxuxtevbAUs7P/H4XEk2omw+hjhNXivOwD6nCmrPr709XlD7MBFTgSwDMdsssS2LsAISmm+
5jkWArR5S2xej9AGC0NAoEUV7xQe88807ZI92GFxrTO86XM+dCtvzAU3NcdD9a1KQZAGp6tRb6yT
vPJLKKJ5VZg9hRb5OVjuEwQ6V1K0l08xnbeyVhVWzaxojXVrIPzmjhnkwaImsGspN9e3Zmk+M7fb
Rg6kKkCDf9RjIgsvRe/swzhWxh/J+BTjNkvJw4C+pBDyb5BUuj7oZcdF+cz55nVmiQYSW0cOnU0f
jq33m4g9fO3jM9McozDTGgXyk665308xRMPqFWukf9GnF66Nf7paq5j1iYWPn/4zvDfLg0qt98sO
HB81OO/2NvhPelvl3b6dTsHtFv/cHw7bw/Y2CG5vX+6fcj/yDk/ex273e/f0+/C7837rzc3D7nDw
doeXg3f4feN4/maXeZu743Gz2bzu9/jX+/HZ3x93d0cf3wmC097H39n4R39/ug2227fg8fzXfD94
C4J98LaHCtfKhJdMa+YWbBu0vkOPA5hAJOdnWYz6PsTLCgqfiQ5iV4lvoOJJ1rB0C8d93nPLsXWx
VKhIgPFyqye6tUJUAY1h5c6/DClG+/TZBj6FGE3fMXMEwzDI4Z0tBFC9jir0oOfQUFH7MT5CaPGh
RlwL6rBGpk99OG1l+9xmX+Mlp/PeXA7B7g5EziD1Epl1P9jG+FZRI0dMkOq97AndXbeApXWcBYZk
BHPVADm0g1SA7ImjW/4p1vzfgumymb+QErS6cZXgRMS1fEiZk6LTCxy713/5wnU3b5MVEK8HdAh1
MIs/KXovHRW40eOUyrUjcPYwF+x33idrJQ1NnK6yDoOr7hJU8fC236RS+zxXgTOWaIsofKOEcmDJ
H6IaiGiW0mDMwy+FbHTeP6vkWJImRyaqRAdMWN8n8UostWCp887ZkdDezBmoRgTUmHYmhGM3RAz9
q0RT9k1Uh+aRGGO/vb5Nl+uVjM57VWJR1xx68SBJy0zouId+r8i274otb9nHhCc7FIGr4SxvF3sq
Z3qTQF8nuD74whmZ9+rmPEYDepmCZAwN1e8OLdRDw/Pyxu3T9iUpvlalYyga/b+36MWQZtqe7API
KlX3U55V+db0A5Yy1fNG0kFPYVvaqOVWui9NUKXZ+bBvcmjZeh2H8ELYTqrwSUGz0iNhChY45VCV
+NAOVb8ZtHc3uup6lIoh+LtiGwsnaK5CR7oqiyCFmCDfwG8aGv8Xy7GAuF78NECuGXLcq4pSC/6J
zILaZhqEoGSsjsnU7EoLDSaTHSKnJso/14/I0lRm15awTciiDVC6LllUbZALyF6gXohKawwiN42+
1ce4G+q1qOCiS6SgAf3/g6KgJsZ0HOZHBl3k24jW7r6KSboSoF1MA+HrZ0/26dKSuF8babDi2Nm4
OjywKee3xoS7os7VEOROF58riNl/ui1GdOVWaxnJi2uIcWdhlK5bYiag9j+Ciwnyy8bYBmkYs3cD
Mq77pG6Hg131a0zIS4PNTgTt+h4PYyqOvXAPVYaucRGAMHJj8wxtyF/xvZjR7FQURa/CEPmfE+c2
h2qmyPyytorD9TN30S2h/e+8f5/2yZi6yrQNRU5DSSCO/ZN0z9OYe25af8U+McDMH0H0d2jaAbnz
HDkoFPl97U4eQumjKiFvQFfSMAs7MVd/gPoZidgEQYdhFIMHVMJ77EIUtQt3XXWKMyjdXl+upXFm
m2HVcahbDaEpqbPvMgNVniNObu9soQJ9GLvp9fowC7Y5rxDEskYCsIBWXpuFtRfRdIcT8PS1b882
BDvbd72ooCDWKbaBbC6k7NFJvRIKXXSSqNefF+7Tecpl7IRlyrFA2XRLShQRyXgfQgLgaz/+fIw/
fV4Y1CmntJUn0B9uJ+2camY8XP/00i8///mnTxNilA4YEIdjrYvXqu59BAu3oVOtnNDLJT6szMzf
ppbIUzu2+mM08NrjSQd4EP8z2XkBao/iThNQSERgaYeosLM1YmNl3IUTO+cQg9IJiiOofRyp8UOA
9i6unqn5VjKAG7Jpd33pLiffMbeZ1x0rgiQ38gvoB7BBQBaW1QTRATf1q3Dq75twzP5YEL3d2ZBq
3iUt6fbjmFs3Wd8OL6ORu37mFhOqKa4LTQr0xBWgo9lDrzf60RP+F65ADwkh7LGRVG6Vroy9kwF+
7jVFWiPq6PhjZFuxr1nq7NIpQ1s7EvqBMAVUtjkVAYOey0MP7eJN6ahkX9lyo63iY4zdYWtlTvQw
ymKAir0r6hDCSG6y64chf0NkQdCHqDtf6YxC014N4Qmvoeg7ge7vPlMuDdo2m7a2GsMAvhst1lMp
gB5S4qnQ3P7OCEAdktdQd+977kudqB0lTrKxJXVwZzhdMLIJkjIgMTE2XPf61iAVDh4BGGVld3CA
/3k8gEZgZvAta6LRrYbhqIbotbHjk6oqiG+Xd4NZPF4fYsF25hUqqxlz4KKG+BR2ZtBxc0ebzDfa
KLj++SXbmdcMnLLlgPDZ7amKe0i95/qmjEbTd1N3C9Kiw6SzOyHbPwmNVUAzyVZWbsl2Zvd7aZDB
FSFcQliwUx1yDmpjUOsih1Z6Iudyi+7tNZb8pbFmN4tEQpargbWAQpo/85Hv8go61g5FTa/MCsCV
wOt2fTX/Nk9dOhCzO19CPsEFSDs+1UOUgXukqHLfTli8A9E93+fR1G4RSKstJOWt3w5wgdtqsKOd
m6ZwitQyXhqoBOyhcU336ItR90yp7hUyys5D0urB8XnotA9uF7fUc8MoxiMgNju5RQO4sxnH1PaE
A6KuUaToDeVdEoDFO32IWjYBFWuae4twVCgN3rFdNjrpjZRdunWd1D6aQ889iZrw1hRTdUJ5m9zm
om5z31Vpv3GApppaE8AgI0BiLr9LDBqdJsuWe2ca0gBi3h0o65J+P7Jo2La5TjbZAArxLG2Go4tA
/iHpYhM6R5naMtm9J9kk9yYPS+hmZeWu53HpJwU3D/VQF0HeF3mAxHN5dOHRAoK7yeNR53hnqoP7
OMrqjakcoHs6HnnGEFbb1pXDSiCyECHMmSwaLow4ZJk8Sere1zZ5IHqtS3rp07OLSg9pWESp7k9Z
1HmcvKKev2JPS1+ePQpIVaPaAwa+U6vjBxACFBCGNKOVQHPp47M7yA0TOlRN04N449RURdB2awuy
5N1mbkCTmBkGerNPiVCPqZT7VHMkFMOvBR7zIkYWmfZUKzjPnpg/ejsKeuJkHtFQM1wx+MsXwLyO
oY2YicJwu1MZRo/nLrYSWDf0pOavRS7LHVIvX2s6t+c1DTJq1jQJiqtDV3xXk7EvDbZXMfta9Dfv
LWBAMJOoq+MTyUSzbeoK6u2GEitw6oWn0LxGIgoS2WlpxZDBRCKt/S8r7hJ4vKpay+QunKN5XQSO
S7A4xvEvyz95iZ4Ed2esCkPbl5MzaDed2W2cltpSjRkeBR2rdCNIbTx0jRvutSiKh75JS8T8dpxu
oZKj/mS90ZJDY7jDLyj5dYWHXoxBebiBqt+8H4e3GBwzDbix0Z/gtaOWb2Pr9P8h7YO3YuGkqS8T
gHkTFeWBUbWdF1lgqoVeODEfSGLY27FkbG8rVW0Er9lNNOnhoQD37oN2qDxlOJSvFU+HbZPy6AFR
S4TGM5EHyiTGm22R8kfa1ZDB0QQajOdb7aEIq2TTdYP+Fme5rqCViJe+h5R3c+emlgzM0c53ktaQ
HIpjY2taLIV3lMl7ZjGQ4oLWeBtWHVSWMkMUO8mm+oS8+njvZOmwc40x+92HjnGvOjo+oP0tOWat
rDdcZQCHGKFxKkbTfEQjL6demXSQzEFNC28Q1d8lJIPEUJzXE/QiwnwrRp3eG3nLNn1k5jdibMv3
QRvVDv3L8R82NuyGZ/W3BMD2XROPB5Y2t92YRoEBSbwgMaYqaEgSbxW4znzq0jyYSucuspsbEVaF
F5LpjQGqHmRKo8e/rfxOlXLfk6H2OsfqjpSl5XYcNehNBZm2VlTeZHh+e3WU72k8HUZL7TOrPeSg
3EBNdvpV9tZtPKjXps7kGdiDZq64zQNQcGeQPhkMROXsOeeAcBsdJ16dmvEuj92H3IW6mGm7b8IE
gQC1im3RVCa0/Fjsk1E+GpnNPQoRQz+Jim91olHUNtWJnBGPaHodA5maEs9PVAjLGkokYNJ0/bwa
P2he7SZW/9aR9S4i9QDxYHCVQboQ8qWgDorkgTGTBcIlrc8644cG16OX9moKwjNNXjUJ7k80Qxhh
pkMgY3UPuLUZgJmB3Ftd2HrmiHagUlrbcSjvR7D63cDpIgecPqm2eChUFQZQe8T/TtgP3lU3Rslf
zMYsnxJi/QBoH9qyCk39nVWgI4tosh0Lbv8hdXbPBfrfOOtrtEXXEIU3ALFvJwkhetsEzR6w6OFY
tJ7ohAqgDv+sJo1c2FgcOIHD7LPORoDp/hlG1wZgvnyyC+O/UrABjkjfgOr9h2tlTwOvQMCiX2Mn
+pa21i/torsPpf0bWti/BhKBGZnUrh9Lja8RqD2OLdmJ1kHzshMC22VmN2EZRwE1kZWppQWKbEE/
0rH0z/qAnpWTBM8qdQc+t4Nlpk8G+uORWP4OOeoEvGv1NlLubZ5ND8iHvhf5dNuYBpSdo+5YcGwy
1OdueAzMopMStnGh1RN0dsQDBLI12rXNOxXFPx3LehoEe6ki89BY9gPiztIvCL8VXZiAgo1Krxvc
AxRMvFqX96xQT9B5vRUg2azOKDSrHfdyctBgNbwoxU+6cDehBqQ/GV9ZgriCVAyUu2Z0NEXxGDXD
3ojxUgvNLbhgfmncJb7VlFvAM0Gd0ZAXSOP8aRL6Vg+QuChFyn3u1Di+XXpb22W9B+k+DMHqQy/K
wcCq6qTzW8buSeT6oUymmzp0261wxyYgLf8fZ1/WHCmSZf1XxuqdHsfdceCzqX4AYkW7lJIyXzBl
ppLVAWeHX/+dUNdMKykRzKitrKqzVAoP36/fexaPm+Jewoozl3kFgkfg4UzTN1kTTpuEyJ8ykhc0
IFdYqrkD/zoYiHL+FMrACwJ7a6ehcgq93AVQdZ8ovbHG6rloB1R7rFh4dck8k4fwiz2F1Lz4iVrc
C+yCd2llULcGZD4zhi0s2oCVr2B82UD9FkByA7qoTtP0UI9H+RD5Mn7DDah0Aw9wm4eR8HI8b/AU
GPelAc4Wy75PqEm7fdlGbsqrF0jYfUlYVjsxnKSgSTm8QERUYV8CboSERrg1TUi4WCTAczYcr209
OpQ4KXiUGIBoTnBVDQBwD4rgMi5tqLJO02Ho5XhpgiHqZLS5CcrxWgOd2+mJeCw1LCCZ2/2NGg1n
pOONRuxLlN0x6uMGbID7htFvqdLYfZ3Fw4vMGeYnDolT0yR2eA8YTRf9GNLhLhB0l4jGLfEmPbRV
8NxigTjxqC4HHJC4SYZfGskuRUi/9LpeuQYNdlAYATHH1DaVMPwyEHdcDrCv60L9lPL/Eo8Sen1q
guWYyuTW6vWveqVdtrEOlPgA1Jehb0VR2ReUp9NGj3FuN6G5KSe8jnvQpJU+VZ4hw0NY214cFoD6
QBnXSUuFw7fF7TfZR2vSvraVftFx6+ekhzfDBHGInHxPFcRyiMq+W231aLfmV8INteFBu4t48gVq
xEfQFOiOw43WqUl7baQDgS0emPIlUolGBVISbmcnV1W3M6Fe77CT41w2sitaR/5ka5ETqekl4P29
InbiqZGB71rf2IVC+S+un2mvGsyCDQsSKZ5TOR0QUgAJ25ELYuPQE6QlnlGl/bZJsldWQ2NUlH3j
RhK9a1v7Fbp7kDUFdkqY8S61pgtLC34msFBwOlIjdk+s+86IbgFTuq2gOO6EwQhqQlV4JWpmbgK7
VR/gStudhqaBiWVwHWK1gKUXMtcco+8QjFHAZOKGHy3wjDH4HKrJ022fwC6ja/NnGvPkQRs5YIFR
f11K/mxM5Vaj3aHAuhroyRp3VMKp9RirukSapyNp4sYUemNyCp6aCpdrZSFl1wNIC0riVdgXl1mC
G60q7qIy2wCqt886kGMA5t8nkWHuU9ngHWiIFzM2Hsym30mZaCAVghHejIzC3DcMHKvUN7oM7qSN
qgI2sMtJrDthA76NyJRXV5N0yor0LtNr1ErL9mRNSqG7HXTKre1y2mLxDE43hsAic5839absbOIG
ZnEL7UyvVPyn6Ia7LNKo0/Va46Zlm2O6q4cpiXyrwuZD4oE5WceRZMFFEk0wzWgsuVOgtDrFxB7L
SP9ecOGXdXGfd1g+ecS8YWj3NBXIy4EbMUAct7KR9IoHsMTgVbPp5QkUHcI+naSRkwUAoUPRwwlb
lJ6KNnREBRU3PW3lpiuL4XLURHYVK5Bz46CxNrVhgFjaxld5oH7Q0Y43LU5j0Ohk+coNSCV7qg+r
BGu8jO+DpNrC5hQ5qKZ28j6+MkxzG8n2iUXiWcHAyoun6bJr+qeypfcANuYO0YI7nYM/1PH+i2XZ
XxMWA0xJMq+Ak4TXWzUmKpEa7vUKRWJlv0xDfZlLBMEBu0iEONKqQbARNwYgmFxshS7zDiBwIwe+
NYeoWR7oqS/SHIvDkvUu1FR5TU1d9E5U47hs0hBzpBLFnSYR2o+cWTCwTpSsAq/KMe7RCHtrl2i8
uIb6fpM5Rl4lcJsYADMuen3yk5Jw4tZtTCZXIAqQboUQ/8lqTfiMCbhWZ07QR8VuTCZ5m0HQBDhP
cCHTJg8vkfYp7iPF5S7VjPiO60gqODGKBIErNbOqHZ4S+yabLPXUoTR5QViC3CtDwAKcC2tvEm73
P0UKfUcvKmir3AiR2F6v9OqQKS3EiOlTIHwTD3RwIUlgXoPuFPlhBveMw6SPvXHPaq3M3QKX52Mc
RLarJlh5QnFH63SnqbAm4AWgR6mXcwGpeSs4Qbjrqb0K1ASC+ihFfzPhmz6BuGv/OP9sXnquzbIV
rAU+u1YFCgKZ8RineIyMefwV9bc1SMBCyu9N2ehdxSE3SK+nsVR+gQdRQvlhNPs7vFOu7Sz2tIqv
cV8XMiNz9JcYy0lyjjRmr5NbaNNB7ojUK7mFUxL5g1zimzTZuz6EJmB4GrJrR37KgYEQcnItzRGY
6Po3rEhYmY7PhdGtpC4XpmQOtaJRZZWmGffHnj9gBbkmubaTNZTN0ofP8uRBAKKS4H3uU56nKUqg
WfTEEFPHDmRa4pVyzFIjp7XwbrzGMZr02s6HIy1SLwkvSq2DY1uxOb9kF1IYc6HDULE4LqJUnUjr
+ZWAD59P5aRd1MFwSzM7W8nDvEG/Ppj1OdminGxY/uFx4pPb8nBdlO41Ix6oCO418J443n15EB2Y
Xg6wC46rv96Lp/v0/j7ZrdGtF5bdHM9Vsnaiok1KPwebbJpeuXWh8EzOgvsUYcYQRCtJxaUBnZ0B
dpSDTAAKiG/RhxEHX5ruO7D+4Gn5yQZmWUu9QcKlGFQJvdHLZED6gLujcVEYa2KpSx2Y5S6jYmRJ
VJaYqVQVvywTeYQmjJtrXuD2la02fbIfs/KFFVEK0E9WIDf0FRbJVwx3b5t+61dR9wsbZ46fCowa
KGwoGvmGInuNm4iwKrB+O1qtWYC+oZg+WNVz6FRjdnCeS4fCj4cuOEa0kq5FCZL6uDivTDMiTmAL
zauywfLGJnGhkgJRjVSFG1sU4157ixcmOFkPVmFfpDLjVzziaxzapQGYnRxIfgJQH/bS7wiHJbYO
wwFh/uzNNaGehS01V1nMhh5ecmnR45qGd0qXUAcwpDsi64ucpF9yhPZZpa35YS50Zq64iDgNqL9w
Qko9j7oXhVTDfVzSbKPqac3t9uNbT1izlS+03iIoDma+NqGqVTF8dxUjs3X+pGVvWIyPVstpx707
yTVUvtKu0Cu/Slp5XzEhrvoggdSTCsbxbpJd3zmICtmuVnoLgn7R19ucUvsrasj0vjH0qUTkWMGZ
sLXJdXEKxnrYR3JPT0c44EGCs/RaPqEGEwGWhWJnmHX7XkEZEowvkruWbqmrflKQPcurAW4wHPKd
dhfihWXTsqndEqhU4baya/dZqUTk2NLo7hjenLelbeZuYrbTiGB2xBK38N6ooXep25AYAjdtW5Yy
2mo8L10Wc/INe8/6FtutfOxyo37K0POfgV0WjxXOkMdqYplXNUPXOp20kRQtCUEVox82UahJsHs0
dWHBU8EnY2JcmVPJL+Kil0CpUghFenLoTKQxUJB38orajWcYNuOu6gnCFFCvxx/KYOmxNiBVkY9d
fdFJMJiQoskiPF2jrNwzqg0HK4jIXdxG40NmUt2jlRXvbct+hjCpcrM47V5zuI/AVx4SFUiTDDcy
ne7NTDz1bOyO8NuwneH0/MmhhOGTkGkeDdsDsdEIzH2oF4g8dgMMBP4InqCqIuFUNmPb1I4z157y
biuT4gpCxoh4phAJCO12onm1EXZ/RyITQZEkeJqECbvUUyP3dLs4mCovIcRX6R7M60036nTLIzo5
nTzBNwCuqacSPd4EmcaQTLMgIQSzjg2KxZWjjSUGeGJPWm4WEAZrLoET1C60zsq8hrOriVvjLk/i
wJGyUvCvsEd3wBPVqXFwwqwG2XoSAhWPImm/bZVCIlCzfuZjaThDa7x1UHudmjx2YBvO3R5yD/HA
TeTHIhD3aqNxCjNC9NIZVeGMFeKkHmn4Kwr23UHE1k2mugZQEC3YCUuzNlGs/wQQSH5LzAgijlmc
7YD3DntXVYN1HWv6dE9rTA20vbWLGMsUFmO82Ocx73aEhK+JhF5A2CRXQ8CvZdmjLg7Tp6hBPTnm
YYp8M893NESCEe4p6S4EM84RpjR3dU06x4Jm7YVFDTtDQr23YicxRHcsW5JtuC0HfHV5x2pxiemo
3QKQ6supKsXJKTJ8KnTtHunAYT9Krb4xUwI+SxTyo1a0ZeUOJPiRKhminEOkk1ra+NKR4bnWovIA
IU/6BYZeqHYjCebkcrA3KPOjpo/Nx6H4qZeujbf3rWbgxUyqpnUbaF14dZdBO7O1p33EYZ6X2fCG
aHVcJSOEzQ71MBgOjcRTnmaQZ4k75oBy/MjApHNG0BHuRom0FbPVdGRilB4LZbqr7ELH3TnpnjKy
pxpP/x1FcONEcZHdJziCXNkJ/M2KGtfG0eFkffxaqOBOs4t6T0swaaFnAgUw+JW5dh5CtNwoH8dA
fRWpEvsA9E2ov2h4dtKaOoZRmpfjGCCrnQ7IxI5q2FQVj8EhMBXZgfCugN6AGauRGPXFoHT+yNSk
kDFrM2QhNXlbhIwjhZRMyPSZ9tGUY7XNIfiZGygFNaJOlCNLHCFpwbvT6kcZPlVdfGkVVYKKk8W/
96iIgfXXQXBP1yMACopqE0IR87LF4/4lL5ErybMUjt9mB7xBxul0CXfV5LbmQ0tdKTIgCZtQb7Hn
KdvlY2t7LQPlQjP7X9GQUAj0oc8JpLVcHOOmSzkkvaxOgWDVVdqP0bKz66zM081YBcmxR/UDRY8B
WTE3GWH4wvsqy/dGYHVXMWTk8IxHHe4aepnJ/aDTEvQvOy12cWMFHiun6LEZNBMiPVkDWGPRODiN
ml3DMZ9MDNpr3Wl64bZTH9WOKimy2RONHY1Qtu8MU3upRTQgZYeqx4OsjFJAY3jgkZvXVrNnQs/K
TQTBQqCZCy2/gMERgQGKYeeujYcj/hZ2N6wRyAYxU5ihW9CkTIDw6qGK1eM5UyFpHLJrFDftb8Qc
9O/nL9mPr3DzTRbg3RWLRCRcTVFm8VU+3E5MoZI23p7/6LeXwkfX97xamnW20bR4wojb6iLe145w
t7VzwH76KnCHe+x2OppHbZdv7qPjHniV9GlYEd5YCH7eCrjvupUrlGaLTuS+pg+QgTqW+ZUEQfV8
x5Y+fPagGMHellOEByZEJu9q1j5bVeBncs3C7YQR+mjYZlFV0NSCkxDgm4E3GwUUv5Wyq76XW9tA
Tr5rbse2dybxGYEm6A/NXhWaXtp4HmGkmqrH4VdNKJFm3NqeH6qliHeGg7Io7QsofIMqHBT7Ho4w
dnjT6+wmGIG+n+CxN8rd51qaxYqsrUQJiGDuB5m667v0mqfaI8LtjazSIygTe0XU3fmmFh585LQu
3i0uBT0Uq8+RIlGQprCNLyzgOMoznE5r3npLLcx2TjyNIgl0rTtS2ZtuGCjqUtkdO3v4AqWXNYDT
QnLsb1wdKOOWcZiNRxg1OAkuAPDZyjJEHf9HXK3xmpa6Mtssem1MhPfBcIR49ZEhTVtRA/Xk4mgU
08oSXmpitmEsJeygGYzEn/KTym+0AUIAmm6lI7vX8zP+dhx+sCfnUrOJjiSskjHxq2f2rK6mh/TY
Jxtcfu3z8FJfH+2vXDpkRSnq4wMAbgC/ry8EvAmtdFL7Q4AsskMYRyBIgM3dx7mZbMcySndMs4Fq
zlj/9qIb2pUz++PrQMylZK0iHkA3VCbcf+E0LNgebjMv58fw49Um7NnjWod0FI/sXhzj6Dn1Zf0t
B56gzPy6+RTIS8w18Ueq4CDQTigU5CPu5vyVdnrqhCr41J0i7Nm2D5rMkAli4aPovnVtE+6auBD7
iRrtSuJyad5nu34ijRXHQR376aSZu67Vqzumqfy2bMPOz0rAsjVaUIAdxxbwSDv1zk/Mx2e0sGcJ
uMrWsqZowAYNeAkXDeWORY17ZoQQXISnae2YYg3t+/FOFfbsMAiRLrUAhInALdCwegFq2hAgQJ0J
kI+jaET//XyXPr6hhT07EfJYtsmY8AFPTrz6YOldWe2mBZz5cx8/uzNTHP92mQ+5X6bxr4Foz+UA
nV5RrUzIwjqYi9vGtOVSIyryMytysyY4Wiy96ZthBwjCbSyTTR5WOxWIlY25MClzGdsgSaFKMRJA
sOPKG01Uj4vQtYsMMUa9cjkvHCvWbO+HgP1lmizGo1mMKN815haCzmtKGAuHs7BOHXt3H48WDisj
ZAhhukhCY99KjyrqG0T3poWZZ7CoyKs4Q8k7pswBAA0xYT8Sm3mVCKunBq/dA2Ont5up+DPlHFXV
8wtlYWtZ84UCsfyoY1ruZxHd9nmACrnmVFHkDoV+wP03Qbv3Uy3NtVE5jlYK8l8Ly6tmo4vSszMO
UyR51aZgUzbWU4ti5kqvFnaXeertu/HWsk6KAmLOfhs8VfVuqu+AQjnfjYWFYs4WSt0ZBLky5OrN
OLsoQ/I0QEHvk197tkyGxM4tMsXGsW+ihybu7kgc/YRD4crHL22j2fUQD6LpqrHOfV6av/IohmJV
2t5olmyRrpSv58dnaUGdxu3d0PPCpEjiydJPdN0FegKpNCSPWshkEDZtJ2b5qNKeb2phlucqx0aW
2ni0nwpQGaRpkzvFp+2qr/nCPFv0935YeOXDH9nKfTAeWqCpuswbwfY9/80XuCzijZXxbpQsw6wt
OQrrCLB0d2EIYECgKT9skBGkXqTa+J5PANZanaZt4ME0bkiRq/35xheWwZzzC6CA5AE06o7NyeRU
wO6pvB0BpcvV5zDOYs77nboOIqZTxY8KACavlhwQn9RstrjE45XTZKkTs+mJ9SZrZB2wI3Qrj6fy
rAWl9YlvKAAg54fptKH/HlCLuYZUEKJ4IInBjuCwINUygPjimcgV3QGgXLhd1sFpiLbdygthYS3P
Cb7NVBUGMNGFX5XFsW3bjd2JS62vPzfnc4bvlKAyF8FL4ki1QLlBBr3xKbR0IKmrcZei6LJyjS4M
2pzoG0EFShgJgyJjoTwpCwJVheDB7vmhCYpbEWX9SoeWGjr9+3cbCDhhZNCbGuRYk9VOYwZulyDs
SLNfRNKdlllrNZ6lhmZncjhCUi0iHTuWhQbfpPRICfKCafIy5OMjCddKwAvzL07//l1/RAiDSR4X
xC/DFysaHRsVzSxeu1gWDrO5smzflRBi1BEOVnHum6m+1cpuZSKWvvgsNi87HZKXFBNRWtFjGLaG
G7f5I+vDtbhhqYHZTodIgIIdUU181tlOOh6GmiFxvkL3WPrwWRiOp0YhEoMNfliDAT3wndEjDBdr
p9RCnCxm0dV48jEep6LwsYKMKxAFla8BC1NGOXS69dHwWGxn27KW4Q6chGilUwtn45w4nrQoFQ7U
QDIj0/Zv7mJtHrmougDxaGSfCybm0rIMQLxamUPlB3G+DWJAEGOzvUH+54fRmCvPzYVlO+eRIy2t
mrqrCz8BRk8AEZgO8ediB2O2rQ04YluQhbWPASuwqoiTSoIa/9qpsXTBG7P9DIvpDAooHfG1KP4y
sCy+qFX22gCh24XdvkSdTSuzgz22+zimu/M31sJinpPLUVOs46w2J3+wrE3SCLdKsr1ka0ll/bTj
PrgR5yxymjVpxgFSPWpTHhzDTo/2HWuz2xE0pGsr6ap7NijjsjRpjEy5GZkPQ0HJI4Fb0U07kDVn
QWvha8wOhN5GmRGxmfIbqJ8bcATITmoYQI4mIC3k0eDRYe0ZTU8b9aMuz86HlrSlreW9fmSoiY8a
sJaVUxoQlyiQWJOosqRiI/t4S2poS3apA/Kp5DbeddcU97jVEj8CQBkzHQFtK9ewfEsbfHashEFo
RAN0WY9DZaJ6r4Sgj8JMLVdKME9xl/By86klNddeZqQBPBrMfp9LAICtWm1GFn4F3uRzt8ecll7X
Zk0VgfBEOVWmR0iS3FnwivMUPBlWkmILh8iclt4EsPdp2xyRYgpI+2j0BwgYrQhdLD3s55z0Gr5c
oHTJ4NiPxqsqtW2iXTNYQlHiCou545AcKgWN4Zp4+sj3JM0vm5TvStjjpI38XCw8pwGX2pS1kTZO
fqMD8dAOcB65rlm5UUjKnl8GC0HQm6Tgu+jEyDNNb/XUPhI99AZhOuARulT8invb4Xq7Pd/KwrKe
69r2plGQPB70Yx8PGwP0HNVm12D/XA9jlKyM1YJFi5irn0JXowDvyKj8EDnLCM44lb6ResMaR29S
qEhqsQh+Qa/Geq0jVTjQM5DHHMbld0aeD5mTp32/hYMUO3C7xTcFE/JB9lMP0uSU5t9Ms02vQzuA
H+UoNL6ruhQUdUBbfp0fooUjfq7BprEambd4RLUKuCmo16nUibT0jpLRXHn2LEzC20n4bqqTikRW
oskexEejv+7MCfCvNB29QdesL4Edr8mnL7TzNyhfaFplnlTKHxjzYxJfUFu7UCnwRuJT4qq6mEP5
IMc9gZGVAMsL5ee8aDbwQ76tWPlAaHM38uDH+TlZ2hzzO6I1c1rSASL7ZnnkZSVBTWRHW+LGyKIO
zChCVi74paNsdu4HnS37uoEajR3G3VUVF9Mu6YI1V9KFtTVniGdJw+AczyCV1Mp9aAUPeUKPHU6z
88O0MOF/o4VHyMqFsqn8hlYbCGb7gX6vTsRJUGLPt7DUgdMEvVu6etjCRGZsyJGGHdYrzhAITiSF
WrkLF0Z/Tg3vBT5ekI6CWWuk1wJQqg3An/GKZP7Sp5869e7LW0mj9/YQo6Ye2fwQW5G6Mgeyake3
NPqnZt99fDUkEGLrBnI07Q6AE2ABPCYHtQWTnm/EwJOrwhhGHCYwwI5qnh1oILNd0enKIYNWejzT
wIXucnl54nY+1lllPZyftYXtMxfURXmfdrmgBNY6BAQWGzLBxyKot20I4nd2e76RpaUxixn1EBJt
pj6xYw88ydeoIfDdAPbLpxEQgeebWOrH7BiocpqHcuhrPy1vUpO5yHptiH4RliVsqPWVNbjUyOwE
CBHgxxSYpGOb99ui+VmOIBAgl27VnQvk8u5TXZkzLAaYXxc9C+kRyKETWbu/ZMl4q6l4WykAoy3+
9Xw7C7MyF7U1YjYRFN5rP6+ggWmRK0uAYWxUK+/gpY8/DeK7Nd+ZRoXQtQVpUGjbPsp8m+VeKYrt
+W+/MBdznkVuTVFk60inZw0MxcvyJ6jbuI6z7ieFQACIgWJlhyzFLHOmBXhwmuxAD/Xpt+Z52Irj
dji0Ox0qQU7zXTzwe3Ed3pCLwKf7++wy+hJ/P9/DpQGcHRp8tAjJYIjhV+SGZzdxA775NKws5dOH
fPC0muvlEo4kNFc1tI7C8jFgFMRWuTIzSx892+10sMpmYkh3kUxdA01+HzblWipt4fX5xht4t6hI
WqRGBJ2CY1F2fm7Tlz4cAdMb+C3IrV6dWqlHG33NHnrBQRgykr+vYRsuAxlrc1wLPfP0pLophhjV
1cEdgMaNg+lKycHTaIVwsz32CFldAcWowTLcFGDhNAldE9aBFaisxGSfG945Ii/v6yIOtaH02yjc
85wCQTmufPTCinuTv343umGfha0KEINAg/cO0njXDURdA4vffWpBz0F3IQ97XrdT6+fwpHGhqvJl
lFMB0Y7PCe2Jt9TJu++fmvAlMiH64efmjzrBrFBgCY1kG4xASmqfIySJN2njd61E8ICGdDBqbA3t
f7CUP/YQTzaz7nmK1iZiYQvNQXeArQsacK30x2LcQqfEgYHzygtjKTc292ynDc+7lFStX8Ads5pi
P2riL8jIRY5lWZeqGW9Z2DyA8brlRfo5O1cxZ7ZoSZTYdU6k35qjJ0pocqTlgYjxc1mGOZdFiysN
lI4gg34TNMJkPbodEPwrI7awK8jsEKhjBU+isWkhmXVXwnSIFl8lfzm/JT7Ww9bFHCsI2bUYeE4c
8m3LtBTqKMQ+NlWeb2DGPHqFRZTTazm7UHUXuWWSRNdtmec/ZWNkK6Hvx90z5g7XRoByYR/jWRMk
kEar6rwHSQKqBeBHrJ2jHy9nMEd+P0YDOTY5HVTrU9JfjYIdISrnnB/ApW8/u2xsCXKNnPTen7QH
akfOFB1SgDjOf/jHt40xhwlx+Ar1nV5L39JKxyoIiqkvnGsusy+M5hgb5acy7YY9iyvbrLMg+2NL
P85AFM/7zQASy/kuvLGA/37RG3OwkBazgTRglMAfLoEQc5KloDvg0Q8mzeBWraZfNAXstUxzZEdT
mWyf9pAmsoCpP4D7Y22UXTW7HqVkZFpD7XvUEuqEtgEj3b5t3QwKfvckp+1TpyXJnkE82anMgBya
NMg2hRizrUoGsjEiuKdP0PJ0qiEWd7A/+kv38j9/DP8vfC1u/tWV+p//hT//KMoRSgxRM/vjPx8K
ib/+6/Q7//Pf/P4b/9y9Flcv8rWe/0e//Q4+9692vZfm5bc/bPImxhHYvlbj3WvdZs3b5+Mbnv7L
/+0P/+P17VNAV339848fRZs3p08L4yL/468fHX7++ceb1e5/vv/8v3546sCff1zF4WsV45z514f9
z2+8vtQNfpn/Q5imSW1BkH+2+Cmk6V9PP6H4AZB1tm3AmQm0i9M1nBdVE+GX2D8syxDM1m0C3IB1
ehLUBZQA//yD/4OaBNwcYCMwhygp8D/++5v9Njf/nqv/yFt5U8R5U//5x++79fSt0ISgDP/PBg9k
/uqEAmFZB1PmJRCviZyuyxjULnJIQLnQkM3W8qYftEaJjl5RcfrHvHIS6RBxkBAuMS3xneaFDQnb
sNroWtCv3BCnm+Dfe+ytW/SEtsV443/Ief1+zoVF3InMyj2m53xbcjvedVyDbgk8mz1QtFZLQafP
+609MD2IDV4lhTWYDoe539sbVRjaYxB6NTz1vljQ/3UF60sXmTD7ssNj8aCsCJn3BOZyJEBVaoyp
uCImXTN5mZHQ0XF8EXZaIExnoNzME/G5BW7LBFWPPhq1wzgFyQYkoiepk3aXEMjMaDKnjlTdr6bl
yS4vzS9Sip9liCRDkOY3UQZEnYZSvze2atqZYNBAthASUInOwvuoC5uDjIarsgCVPYZUlpsYw+TG
EUaURN1VyuzCO39c/v6q/KtDhg7NZJubGJHZyIZNFcLpMvFqc0Q9Ke3NTaoDOe7AN9EEadCml1B0
oys38Cwk+6tV08A6NbEJMaq/z6eusakbg9TLMs62kHUB5J4RpOzCtLgeDCIcNqTR0YJD+w5A4/TQ
x/EaZ+Fve+U0kzZlODUYw9lwugrfBbdND3g3tLm8QWu6XSc5uwnV2EKiDVI354f4o5aEISwTlg2W
wef4MTKGZtyNiXcyRtqWwJcOzgAlvS8R0qwrs/k7AOBf42pC+45zalqczivZNsKmnjaJV0EGzSEt
iIIFN43UMyH4vTVTNUJtnyp6WU4Tz5xqnKDFeL6zv0c+//0NcAwLikMIh95sWDlcHgro34YsSw56
qOJj2JrJCh/goxE1yb8bOX2Jd3PX2kFhRV3qRRb9abR64zRd96vMijW06oftgIUNNRvYhNhzDdAh
6UHZYIln0dI+TKL6NY06aI9TYO/Oj9paQ/PFmNV1BrEZj9AyO7ZIhYQQZwo7164VWVOA+XCG3nXq
tIbeDV4ep1LX0FZY09Ln7ZD6TGsgMv2ZHoGRbNu4Ytk83Kd2rYVZknoEMTeo11jpihvMG7tVT5EP
1zzWu2nYgkOGYLbioExXFxTbCxBHvyx0PIgg12k+M2jNifo4gVVX/d/YSH8tci7geINLnZG55aCG
fdZmPPHElBY3kY5IE+yuLWnK5FJr6doD9qMJs6huQYpaQKZpvgpbxKlhjw5CbalzQXgFL7WOi8P5
+fp7Izg3oIWNgMcG/2SuYFBWLRSWzMSDcxAsM+J6eh4b1t6fb+St2vb7PY5WgDDj+IvYcLv/fe0V
KaVaZcD13es87tauvi8QeA9u4DUQSNwxtzqSPU1crdvcqrWr7u+b7NQ43vYIBnHqWaefv1v4FcJz
yB8nXjFuCnCWifZqwiLpfA//fp1iEdoo0MBCHcyeeUo7aOAuY0G2siOGZ4BN7hpw6SVkaKBUpALX
pOLr+Qb/FomZpwYRhumEcKh9zTqlaNcGCmpx5gQbDFCW+8h0RWGhXD5tzreE4BcD9NvsWRg/YZyG
EI3idP99AI00YrlsA+ju6rnw0T0oF3XMCpt7youSbG1AiNM9wOXZg8hto3YmlkM0PchbeGXLXN71
Vq4gNFpNMNhO+5AdNFI0X5o4Etl2GLLiVoc+xUWWsOmpbUyo7XHUtB+jlkUeNNu+kHyYvikFFdex
s6/TTvuSa1A+G/v2SQXNPlL9A6iCkRspFjhakt6yNupu5Diwa6Ns4UJJIfIHBUwznAoXKTTzqKeU
7IwoJJ7UYGqcBNm9aY3PouccGsUK0PIS1ePtIKuIuTWUHaUHp4mrAsqp3xRn/P+zdybbdSLrtn6X
0ycHdUAXVqVatmTJdoch23JQBVUAATz9/dbeeXNn6qbtsbN1G6eTHmlZqwAi4i/m/80TLsrTjbMB
5Iy62mBqA5/TKppgt1ZOXaf9XMMldsTi4QxkgGzN1kKFTqqHqB8OHDlfpnHVmkl606S+2z55Xp3R
zumH9/Hcd9UuWspLhsnv5rEAe+ka9T5s7W65XTeDGFnDLuTb5OGhjYx9azezstPIs6LiqFW8ODtH
F9keoGi1swq7PBSxuIees4/AE2+juQUXuS+adecO3jtlNfdxrPeLC1/CytSFG7SHWsf7cO7jO6vs
DnnePPpuOCYupgRXkhHqgyVwpQZmP0Nx6IsddqLtTdZ3AJhVc901JoRc0RwKCXnBb/SNn0/1foO5
95ks2TuMU/0II/qjN4TfVFe/d6cu2vudU+9yWcapK4J9O4v5oQAkUSde3Tdfm1DVdw2k58vzoaPS
DNTurm2R/DsDtvMxf/ouc8gWVk/7aC67dCIAPdHxBN9TlXsHr2Gsyqgs4RxgWDa5AxwgL7ALEqO3
H0gzkkU6bgJUfMcuqXZd5N7XxPEBJOXb2XKnwxJH4627hJ8rV8T4bWTWY4QpEP45rnO3eYV3NJ7/
GnemokjTTjvPjs1dXwjv2NXxVd/2TRKL4EE3mZsWq3MdWPW7kKl9EU73haGGEEmHYnswfxhUFSZW
Pd1sVn47igqGYbSdlC7bQ2Ep6KmG3lkVPvuZ91jXkZNsRhzxJvrQlNkXFKF3hLUWE9Moy5IGu+X3
A4XJ2gfq2mkdk44W835SxVMeui9z7+fUO2SXSI1K3zsbvJuia/eF8YpjARrjgsk7noblMeu69zjD
xxdrnEcJBrwntUHfE7Ag1zxb4KiCuw1ZGsncYS28tu0z9uKXSgU7BewIOjgwYLJH127avVMH34Nq
+NI1cZQ629oedKY+FpO6wI7ooHuoua2A02C6Qz1r/zB52bxjm3gX+QN2c6sE0rHOzjFXVbdzFXQU
X6uT60XWIZJRvCelYTa5hOEyF/qhQF5yJyDP7BbGMIc93jRf8jn83kd+eEc9YNlvNHXgEzQvjpgs
vFbOUxkCORJs0zrtpgrr89By06iUr1kQy8TE1X4T49H31OPc9rBag8OSQWS2IFIk3ijgxMr4eYPi
kU6D8f/F2QFTCc8xqtxbkRneABMLfKNBd9iVe09E4yaVL27GRj11/RgfJwJOI+zDTK8xmbLygoLD
+6V2D0tNW2Gzpq9Khq8CQ8t08QDiyai415PbAbAA7mX6db3Yyuh5G2c3BfX/Oeo2a48N85NVBB8Q
7d/NeCcnkWSibjG9AXIKbLSXTpSCZNq1ZtG7JQP0u+Yye5BuHaVlPN4M+brsOuFg3NAM062xnO/u
PIf3ehZmbyqGAY1x9oHVFfeiB7i4tetyxAqcMaDVCdnuzo9gYNdPFMnMZZRbQD0MWQOFDR9pGyTW
oCy+FNKpIfyC36pkecVlu7KsARzABlo5JowVq//FC/KvYzTQIY310TKBc4OsC1bbCBV9idgmmL53
wFq20DfPSK8tDkybtICKuvO8ev/ZsF8dmoiaXuVo+5kbMzOSb+nisokaKNh9gdjOjN1TU0ZEzuCD
7xZHI+mdGBAAOkr5VKXVKNvzwrGBBQajD+/XKcuXMMqjU2+wSp+Am3x3smx46Kw+v8BMUO9AL6tH
468tgok1u13GDEpLUVgyye2Jm+0Err6BpV0e/MbOgZbnazPiCVGZ735l1AaFY6mjnenL1oIrI/KX
iHriUwDSFFSqaLZDDYbYu8yrurF2tm9l2U2TM7SZQqLmgO3bMT95VfkJs/bgo+d5Bc4scDlhdLdw
QvJkcGIMFZPSN4u6aQu6WlVCeWmQl6tpy/rB286jPVu3GXePF0u5wv1o+/WyyaxawWBuPAW13ax1
cwz9XIXOIa+GykmspcGpvnO2fD4gxVSFSeq+tb3rgMck+1TK0SpwwCEpYgJTuNVTMNl58cyFjil8
09oJDnFrXB7hwDLOTTm4oUnhNRTRrVUX46P0tvFrADu75OGZXaizbtbcUXZWOo0Cd4J+XJrOObLN
dY9NWOlpJ5SdkaU77Aqw+i2YVr3Sl4PBRPO9X2PldFgolnzJsqhdd/HSNvkOdVmmd55bBe2p8Dqz
JNgOtiK1cwyjoWaJprzyzEzlqtUyq1I5bbF/qFZd8P4rCvbdoM3Y7scyb4Jbj/Cn3m1zxripWbbN
eu5N1Ncd6GcHSswgRTNd1LGXWzdZ2crwM6iqLkhnHS0LbZSmebdEtAY+Zp7J7d3qyOija2vt7ubO
EQWctdbFzHdca/jn6IbFuY08NPt6rezlpTb5YD93anXMvtPIhO5lAb/91FcV1jWW9ij6JeGEg+jX
NpYKeBBbimiSUkUN6yBmB9lr3Gi3tO5dzGomf6HWZWup4mQS/vQtZpeek3Dpiy2Je3fpHuZ4WB04
0ZHfXoebHz/wmQIg6HXAas2G2C539dI1xUWNHvSMVYJPkwDqjs3luCDqSGQdcSKEjWeuXXhj6m46
+6fctu2o6VznegYH5EmorbugFuV50/Bi+/vEqAc2E8Mg37OwYjZ4n7C2jpJ8cQfOMbcBZJ9Xzuzc
2/wB2MjK5jsJnBZErzFBe+PDEGMivEX1l0bxoBCvVI7ELKFRmYSana2UeGKO8WTx3HI8oJqVT9Ps
6uUdc7ZRA9Qch4ghnQdTyKOeZYT9qw+5/sbVYuqoptbLUK2PYIqiycebfVbzy+bGHgSXwSkTKS3/
RcamLA8YoPffDZa5ig1V9d+mrh2zvYiLrUrNoNCOyzaUzr5gtV9xXtleorNq5XOXlf3QNFXwaVNt
bDjGff/TaA+ZxtLQdHUyNU4nE4LL8K4fy+a7GGt0XeUWrCNOqzbBSCUHKGmKWXYsBvLOWpNqKMZ3
jtf5PKcg0i7aCNKJkw8BSLDSdV7mrR+zZMF7PMIoQQTyJuqFvxx1AO8pEd06BzsqBzaVwbCcq1df
ALB6sWRkED/EXWEJmM48WO+I4HrvRWdWVBWnWJRF2Sbuplc+CWdXMH2Wdeh4eD4JzxJLmutqcrrL
KMRcxN4NE0PPaYjhkv95LMqqP24hs//b2QCET5Ao6mLDnEzBGGQyjZoBjdq5EmuGj/mm5+zz5Pva
29umif1TO7WQLpM5BmIdJS0OHn1zGIJgtl+XFozw3Qzh1Q8ut61bxXVcjNn63XO7UqUqqLoN3LQO
h8MGUQmcfQb4O77IY566YK+IChYOY7uxa7whyOp0Yg1xDaV/DSxpnQ/lyYdcDNnM879NC7vHpaww
97gX1hRFNL1CZuUb3aNVzLi2PWysZRNYyWFkc+jtrcK0o9xazAe2sHCetA3H6Tha/jR/J3YGP078
QN6alLhuiU9eFNgftddI5yjCDaZ9uc1h+dH3cjMdfVl2Yu+aOi5OXRn59rli7fcoK4LCdbBggQN1
n2dlZy6GrZ3wzrCb1dvhfOVBYnSFN1w3tQBZB0nb3XZxCY0rtewwj5/LrSEMZip2zvetbRfTIWDL
I0614W/tAMJv5CSMCGnvMQNvm1+gLl3iKzfj2SFDwJJP7vxmlE26mjJ2k4mKrH+agAt89cS4mBez
xMt4yOgMNgen2aognYxTPtf+VkFUXORCPlu3ZQ4FLsN04M6Uo5FX2pQi+7T6usZJwlrs7rJuQuaQ
q6bcfAhqYX69NtHg0lXCo+Sqitu1TqU3WAiqg9pxsQgD0v7Rk6vFvg0H/xAAtkL6JOd4PoE2XCro
eTR0cObAXOJIdgQjTiDCIcDrijomZbGh46Z23CuRwZ+r35XsGNDkuQ23NtFHTQNh8Gu9pY4s+ynf
4cBT8oALrCvybgf8Oq81Sp5gKudk1L69JA5YMrZtMRb8QHWeOZLtrc0zNxQ8XbIuoiaAM8D/utd+
6DH7S1Xdyv7Q0REpdvgKsBHly3xq1RyEX8QYl6+FhZnZR1PO07Gm77aX2RhnB4qODRTBtd79vE7x
/1SyKJRRoHBduhkipGj21ypFwYpuqcLTf6U84ZrsU+H+Skv2RsRAL8KlJhwRfGE66tGZevMeFWjC
JWwYBbqQp9wk/THaceDswc67p/LfteH/qt97U3wdWt1+H992c//SAL7rXpuHcXh9HW9eurf/8v/H
vi8FpB+3fRNOadB4L3/p+/Ib/277uvFvXhCFtAMpJVJJPMM6/t32deLfzjVnqsFCOK5Pq+6Ptq/l
iN+EiM4dUsf3RMxv/9H3tdzwt9gWNt6XLtVByoPxf9P49d7UOgOG7eOYvrMbgLQLaDSdn9M/lRtN
NEogi6rD1GCVbrrKDqRYMhaB+gB8X0NZtFa7DREiBzqa7k1XFsUu6K3V2bUs15oWih1TPlvdNrpQ
/WSI3ydVZcjh4JI/urLIs49A/SEvFpOzaKb9dAlPLzDRtzWKXPGcGSvJlsh/8UO5cjDWJZ6CRRBu
DM+OtfcUwlYabvI+JCbuMEdkzURxe2kb4QXHyBR5l7pIpt0rOCUSVtVwzsgpuEz9IfYyjAb9vMJI
KRJxzEnbhy2ATtBsLHCHkCVxtinMEjYO68Mku1BczM4iw4PT98On2Oj11RF1/mkJWjacceojk8Zi
tJuP+pxM4HM1LUAJFnrqey6yDV60YjaTvKWp1oPa6CSkU4fBAPUnvvIO/NzZvtJpbLFfWm8Z0sjH
qzOxy9550HJa2gsjsATbtxXIRBC5FNsTypTeo4CeOT+7uo9OZmoNATFZ/3oQtodHT1aOz8IxOkhw
xQHMygRPFJOATXb0Ooz4cL8UtQqaaxEYQ4zWktBeRnPs5q9Drs5+4+VsxXzIsbLM9EU7VT4flTaS
iRplRWVYJL3jevNF3i1kD1nr4K1xEeQjvhJSNUv+jknLZvpE1T4JutV3P8XNvJ17UJYT7KfOdrqT
O8tqg4jlRu5dtmSaSMprgk0/lba7fc2GgHuRWZOniG86pvdmvyqe+lyvp1KM5Ji41lOfztqtJzUy
QCgpo4yY5IiGlsqNIpSkDmKX+pAv2fi41vBCE5x51s/8uPm+uGL9WtGEKU7svEbty02H+k5ODb5c
cjlD+n0smu5nsS5Bajk5sOdldH2DtNTpMdpqQ5QRtQ6yT3Vd2dlz34xVvy8i2uy3nlB621Uebp4H
B53YB8ceQXwEZurmve334fBacnJCnUOLS3Zu550LmRIsxJpiiUZBKotxud/FjWkxBYU+q07NVqv2
EluccX5SM1lGuuGoFuGyHTCnYNsggZflCx2eLfpGLXJrrqk71dVdYVqc0KMyx0y4YbXoBLmXwEGr
8YutP9txljzjGSOj8rvqiyG4cRDohju/X2V1UTXIxHe531gfgLhSGSJLGF+8sck/FlTCrdQtLR9z
joCAe/o29iarjqFTxCUF2r7w74G39/OJsDNYrnoTnP2Na6Od1DLbXAwEdnY2HofQL+1DR4YXHixv
mPO7DpdB/Vjnw2bSfBkW6/2CXrQ7+U7sVwCPm9gad9kSrsRu8+J0F0sIPOOz30XecrFW4biRszb4
nE5Y9H1elo4YVCgFH6maS5lfCH/b3PuRhmIMRqSUmY1yOLKbqyLjY12GWA50n/pZZe4tBdBlADw6
BQtQCFcPe2L3KrxAM63Wj3pRALTBgFvIktIph0WLQYwsmZ0o8Pm4xITM+rw1rJ9LbgY4s3o0kY1u
0N0w6qEHccnkYBNgk5QTxjKAGfmRvMiR5usdB0LWHV17gyHno8cgwS8ZsLt01hjRQ0lysCaAeXM8
bnQQ9Q+QTPsMI6vNfTAlDln3G3uISpraAUFajla1fS2lXfs4Z8WBdZxdUZY3tFW9OF0LU697NbES
0sLmzZKprip5Uk3ftzft3CEWm9hv8hMxWosf9Jxb20s8FX5oLt3Aoc4KcYxF0193+GVm4W7R4lyJ
O0VKWrX9oHSuamdvRd2yTjw1jTwXIa1Vz9GT2+eruMI0hN1rnYJCvcu20Hn1Felk2mursHbFtEA/
arMV0WhW5ptMyWiAFzs8A9UB3rT1HaGTeG9U2T9yuAHzE2WNywq2ugo+99znTCXnk7Rvcmk03rei
8D7HOb5glK1AHDyMXiUf/aHvPoye/hcF2hqAttkdtINR5IjXvZCn+1CFdUFoWw9tBAer9KNTXOWr
cyC/zimEYrwzKywr7Q1LblRl29GAt3KPwOKL+IqUInppKxigidPl3u90jP8Nuf7nPD3ys5CrLua/
Ku3Ov/DviMsKxG8ovoitCJ4IsP4V0fw75GJ1/xYi+SC2CujBB95ZkP671M7iR2EUU7QlZA5oU55n
C37X2lmu+1sURy6IwsDzUJTxe/+N2O5f8qv/dCiZsg0c3py9BuUJTLO3kz6RmQfXELDv5wm/abzv
RNSEaZZn4XTTyMI1j5YLhQERu2Fswc7bcNsNreOvX6hq+F+k7DLxeXTGUu51bGFYBWkfSf0YN2O4
sMm23ufRDdWXzGgyRoZxKgqJYxkHElsnG78vJy4X67avo/HsF9YZaB+DF7CY2XVFz+7uR8O7if/5
1uViak9okoPW2/d54Qt2cSVndbCzTQo6ZCqLT52P4o1AC/TQDGna9uQVRm2+OqyWFUoo+03g7wBY
BE1qh5npTnOtZww3vRF2ZmJkNgzXuSd1+CGDx4LieQxz5khRAcnA/ubXoxXs5KgCKx2nBefx27UL
KaeO42QVN41tVHUxa+pKMB6sNiCInHNRxv7Ogx2/TjfR6OfhvVjHOGr3pUacSHFq6pdCfy3aeQzK
kxSTjt373JeWkXRLRtspIKAGmCa3uq7hk3jUEvajN+j4HuWxw8lSTW58NdA7owod0F5KnfIMsHPK
QrtU2Xn+oDFuk5OGxThPySQrofW+ZW+19JNXQe1nPD2TOmk9GCuXFWA/5qbrTbcXHCBY1Ce62Sgw
73VvLdvJNr1LeBePS+JnvLbp5XDw1vAmL7JeX5uO3fiuyqtg25K2WuMvUNSzE+XBfDsOIIjVfS5i
6kVSRDhlCuOMYO8x+AKzrJu8LB+51FOcVp6rCwIsA/vfXsKg4/wz0VFOHmVRKdbsrpoifmYox3O+
Vc7ADwlVMV0jBZD7ah5pL7TxMKmjBLr8iCdEtx6zhVZLyijqFKUTElS42WsPj/3ZyoQqLqzcwu2L
AnfpXCwYqlnpAr9MHY1FORKdwKaitegp3RORBamXQ1upL70l7Mo89YOtrJjuwZOj+CQ7v6iwKu69
/Eh2XK7nbhctJvxKOM0UnbHqamuz/Lktpt466rUTikB89ft92ITDp16ZBYM6asCfA8owFNsWfJsS
HRb+zRycXUoDynmfOl+6xR7d4ZrvTNyE7ykH5ZKWYiOiqyEYyTdm33Oxf1qK8aLHOGk51mZe60/N
MG80L0Dt5AclYg2XxNL4WpTWsn7JHc/HUq9uNo1fXb04x3qass9bZq3tOyGy6MMKXHR4yTcmLK5x
HJpeimqaxyNFu2zm3kVLdGwWk7/i+la9z7q+UzuRUTBEDUEIvI8yB8uAkjTgZcNVELp5Hwbc74CS
o5uITTnfPYuWM6wGCqYQNLhHqcHhIT50bkArpAhXJlPGrKiHw6RXbi9lP/8oAIe76GEoSV6XWdy8
aL8vaSDXTGzRzAKSsGsATzDKQO0yiTZb3NmDRyt3GdchpowqcEYyXWUbnCxqSZH7XC1MM0UT+zjl
ZqsPPi5D3wJZFjKVfkhGgtJt9hMH1Up8Wi2dPyi7q6xza0O/EGbH1UOYu+FywXADbnqtE4Bbm2ff
yY7LNpXD91Kha9+FFHur/RyKyCItXOiHKAECfqekDPSHnprySv6Vx4hmbatYER3oxoPiJ9DJxEYG
4rjYjIgnHkYq0NGU32+4u/aBe9rodcg9XnZsHC6LN6P8bgRukXh5WLvNzazqUM5qCffYi2Y4+AR2
X6QW6XSTdk2eYb4Y5Gt+akloJYmPb9GMd8Pn2GSU7Ono4LkjwjX8njkVs4iYHtAc4GuG8q6qsiq/
MLjqnmthcWVd4JOp/WNcZOd2FjKt4TCUuKBdZoHbbPugL8f44FlWVaS07ecldZF6DDuZzc2XyZWs
wLlS2k/cYj0LryYaSpeD083tziwlZc+C8iKT/lTyi+vNsiOc7Izx+9twrFW/D4RTf0O2uo03PdaM
FkTeDbMKJnlCHNgU9e7Lca3yFlsOiwfvSi6ztNIQXXd7z4hy0R11t9Dz8GkescGGTi/2tdszxSjm
ycVgsqszK8Ez0XxHGoCDw+yOM25IYjXZfttEQyseh8Zi73Qhl7Iq8T85ZmLUIxtLEw8Jaea8oH3p
l7ul2NxHGep2Nw9De6daZ34f8LyX+3iy1HWhQ6QPHZWDKZ2zwfcSq2FU+yvGQBbdCppfWAw0qy5f
lwA5dVr4nfzWzvZUovaLlDnRg5QpxLmi4ghxRwtDHE5OTBSEs1vXocxvCqVWoF4OPdRHu2vYrEn3
8ibluDFrSjnfpbmvlOuli5lzfz/ArrQu6VAHxfXSuVzYUWV4FC30oabXmk9Ufega1+5orBhHpwOp
pnqA5auiazoXSr1oLu9KbZpdKckIyZdHELP18LJy6bDhY5vudljp5iAcZte8c8857q3nZy3VH4zS
IalbGRxy6QeIEkqhcGQk6bbHS+Mo53UIlVHI2UIZ7xfys/444iML1A9XXL3duLYf5+YBlVYX1Ti0
FMK+L0rcbFK/pXOw8ydMtt+RXXL+YHGyNnuKNEZBFZri4coaDcZj7FK+urAGDqU9wbsQu5KqRvNQ
9DF0pgTbdG/YNbntvZSAZbEVMcgvU8oHrf1uaellof0cUGPVXSDwk+EMgK4VbMVyWXi4ed5YgEDK
KzlH6jv+EsInpw6Wh3EZ8BON6rYZk8Gl7nMYWsty9qQVCJZ126z4Ak9s2z382MYLmXukLE3rve5r
+n5EMPtKIyD+ULUKocLIYKt7EG031u/7WYpnzDqa7GEJKLEfitrdgAs7vSw+4kuMq/ImqxLz8WaS
fmozM0QiJEvrrERvFrklE0MOtd4Xw1qJ6zJWihyKGeODXYRjhIkHJWfsbYMJ0Ndom8i8l2olXtCE
c+7XqKP0d2B6Qp9N3LesiQ7MG8wLNCtu9ENELqnSAogI/WGXkJqQUGg8nft2ZpurCQYprZD8RanA
AWl7YhjBib83nmQ+KRlbpaMDTc5m+IjSZPkO/h05HAMqbHl664fwtu1wXn2vjW8zRFx3dryfA1zn
Up//+Gnbj8OwNzpzyiuzaZ96PayvjzzdW2JnHpoIEuEa5yDHp23f2Lh0f/VHW4Ee8Jom21Vrj1ND
hBYwA/qKYsb5iERqdpjcdRYHX+n2/OWnptY0noaxr287H3+ZfdYJQ1NxQTR3YtY5qNKNiSR7X2so
48c4DsfsylKgVL6F8Er7VMnYz3bA9FH/+b4Zz9oV34ufsCh115MTtUG216ao6jn1kYOg3R6Xafwo
gF/bO25r4Z3gVELCLg32PKhoZKTqnV3hMPlkBmNHfPpm9NF6k+iK8KlVQnGidqbermVd29ODTbUQ
46qpqK5y7ul2Gp0Aj+Yyo+F9QdkkdPbY1dAj1YDMkP2Z0C0PuMh7z8biF1JsVEbWBhuXe6zt0YnT
Wkh8bka9efh9/yuJ+9909n9IOX+Wz9681C9oKf7aQjj/yu+jY7QKzoJqBl985gUR0f7fHkJ8zmeZ
DLMF8ykQO87dhd/zWfGbh7IRte15FIlU+DxV9ns6a/+GjbzLUEzIaBBDQiL479JZGgT/SWYtpouE
TyL7toGFULZQsRfoY9xjDNNtO99RT0y5XfzpUtBUXGXb/Hk07a9q3v+8PKn6n/sSuoPR2bT5eKTi
Q1TTJINnXzrxI1S0Q5z9ShD9127cf97lzVxRa1PBgx40HuFMHykcHPI6vv/5FzgPRfzd9XkzRFox
NewbM41H7T5mk7PX1Ws93YfdcrWJW5uI9Odv81fZ+B/f4K2UmyEzqfOwHynD0pgn2MrJ/1Ys1n7+
8n8VcP/n5d+MfJBDYpbp8fI0g6icsiHaNzG7oNfyOP9Rwvmb+/yjz3++/3/qP8VhzeieasdjvPWg
G+rE9ULe5Fe81B99/vPf/+nlV848EY0dT+mMl6juKDc4lFzRGBd9KkRlnX7+Nf7WPInl8JZKMhMV
MH4DXp0K9kXpYla8a741n1Au70nYd3WypNN19nUqEGYmzOxGB7XLE5OIXfiLW/WjK/mmk6e6zHeL
QesjRdDn0tKfRBsmIl6OP/+GP7qSb5rJeYyHsUPz7hj445BQVr/DJ3zb6cX5OFXTLxbNj97kzapH
olGjwx01CfKcSoQ92WYDln6K6DP8s6/xZsVrSUF4nid9nHN7v/b5kWn/k4G8pSz5qxtxXuJ/s/Tf
UuMsRVuiablU3Wi5DGCvUp4oUjC95C0iu5rppX2v8tK/c3RfnnTP5O3s2MUudMx2qSFnTknjyODj
RDr/iU7XlJqtsvGgUyibwOMuaVV04mU1a/wQj2Cl4VSVH2zd4lOH/0cdVD3Er3i+2LzR2snACw5D
X9VHOCUYFupI6nS2avdiogh33Da17aNgGS+qiQx5sTaVIuYJ3jHPiZ7Mi/NLSTz8raiDCCfrCDV/
UnaueETS2F57mS5v9GLRKOzzUD+Nfbbd98pvnv7R7XoLxrPnivrAzLIaae3my+syvnr+uzoMfrF9
/uCBe0vFa+ugyXPNohmyL1agjk12m59Tg/BXFto/OGHezhJp5SgyC563Lo7ehwVWe5C5/9m1OX+n
P+1tvT7n7suC5iaA2ouSajQfylYkvf4HHAT2tLdom8lbRSXcWh8npx1SB+40clD1CxLCeRznbxbJ
W7jN1k2Zpl6mj8yTfYuL/DVvtpt2KF4rS7zMWn/IHH304+7Dzy/WD3bHt7AbHW5RvMwcBNvkpaGF
g5+DB6y9+/mr/+gxertvbQiwp5wVHzlyL8TZO5HRHNpz2lK/uNs/epDebFyLRmo20c892n3WXzGy
j73Q6tW/uNVvNEN/HPRvETeu1XRT3UtuB0K1fduEwYGoM9tN9PUSBAdA/mN7vQwHfN8d8umjX2jx
3o8xuvz5JfzBDXo7tlWtIVi+rNWMSAQ3uRhPPXWzrY3/WZzxlnhTIAkOGsX9V0FGltk+D3n21c7t
X8yM/+DuvCXelLprMOBe9VGGLW0ddKnRr+wxfhAJv+XdRJD6tjEwLAaK3Rl6bbo1PnNHWu82YX6x
D/7o85/vyp/2EqWXwQkq9pIFRmcVXg/lLy7MD1aGfX7DP71wpuyK3jIvHDbu1Vh9UstypE6RrN4v
npsfXZ43cUm3eDCZPcVExeZco9a/aGf5ftmsz1PdXPv5P6Gvsxfab1Z4aKN1BYFLdAU3geGr4REq
4H83jvzH4rPfrG1HWpzWotLHCr9de2selmEk6+mbX+wdP7oJb3KRWvZu6a9co1721/AmrrIhZ/pT
rXdmqB7+yfqN3rrgoTyFuxxzWGTtF/A0ybZ8InP4xeP591+AJPivTxFDC50Bh6yPTgzMXbrHIm/u
V+KkuNK/8Bz5+xUQvYU9dDOlIT2xzAhoAJumjbP+4ur//c7GUOpfPzxuMm4vFIeDC3jOd6641/hl
/8rd6Uef+83KZYK59qKQSzOsSKqikQkWHX77+T39W9YiDgDxm9UrqwlGg8NHH3GDzunkrOtubpd1
P6JZSa3Fzd959Ee/ZLWuTtWg7NNYop2wYjs+obmZHyLHsV/WaJZXY6kpw88yvNwkUudCRTQIM2e+
2uilXeugRCAYlzr9+Sf/0QPzZldYi7waaV5yNxtnTwhGk715mdcyZyx0/EdbG1rev97XaTCDm63b
iBHysxW+5MwyGxs8yRj94sH50Zd4sy1U7uJuIjLj0cpqhhZumcqgeFnuz/NLP79MP3o032wMtAoj
nzlm0nuQYx+bsXUuR9SG75e++T+cnVezm1i0dX8RVcQNvBKE0snZL5TDMTlnfv0d6i+UW9c6quq3
LrctJGCnteYcM/r99SUuvJ/nwCuCo2UlLLhEH9P5ZOlq7O+aTUfg64+/cI/O0/CwY+a6gvkH5+Fh
VMD/D6hEKVCUabb5+gqXfsBp4fljBevE1Cr5nPaBqXZPRW14qTxe+ehLX/705398dJsuVRavFLmE
1DhNcStC/Ie4OJP/FH3IAD6nCeiDMkVqFPEKIVvD9uqxsmB1Sa7c/b8vvpZ1umd//AA8VeU0lkkf
NO0PBWXo0n9osOry8H0yn7++/Rde0XMuDcSRohvrmjraLHti6Pwire5XvbmybJ1WkP99DEFw/O9f
sEpYO7q+IIEgm5a3sKC2H7aZ/So3Zbqt+5R+hRwCLrar8cpCc+mhn43qVMXPbMF0DrQo/iEiejUC
fzg2JdlrGuXainnpyZyNbGWItQVMVAdXRHESfMWG+C5q28Mg5HbzlZ9yYWicpxiGNkbvBYhK0Kjt
4rR9+c1up2usngv36Ty2EEcdveOe+5RUr6P+Onbhdh6+rVF7Ze679Pln4xr1NeiwnM+X4rV3Zb0M
1La7C/Nk1yj/JZiL4WeeDfCGc5Melqen0L+rLM9LamLsue/W36UaXfkdlx7C2QZA5BhVaplrUISv
HSMZfsTmNcb+hcF3no6nrZBPp9P3T6u7WNhutKCAkN+/HtkXXtFzJE4MeIF4GOYmmqA7pGfupLxa
yeSh/ceB9PLfLnI2vvN0xHxgU8A2zDrQTklTxfqjnRFCLWP5fVpxR399oUu36mxYx1o2Z1WOAwrR
gWfhwmrD3IMHdOXjLz3ls/Fs0tWlVUm7BdvQUbenXaVei/y+8M3P4/Aoh+I576m29FLoYKzyGqP1
60L3vr4xF0oLuGH+PcVKGMUaTZY5G+PRfYcu2Hhp3ppeLjXqkx7lntGuWFHjObXvFVq5+yLl8UBG
aq6MkL+XmqxTa+3PVYp4N0yZJY9GI6DlO8TbLPIRl+mVhzsxv0YdvPCExNlYX+KkltqUnYhuVtae
METbG8LpWkLIpYd0+vM/VlpjEkMuxTz/eSoPRSp+Z6X01JjD49cP6dKXP/35Hx9vqzMqsWWluh+p
tyQ9Zl5TL+LKG3BhoAvt3x+eFJOx2ILiiJUqm0V7Z90AEcDhDfKhNXdXRsiF+Vyo/76KMiGQWWoL
eQnGCh+vvPCB5+jbfpL6X000Sld+zT8lw79sGc6xkuuUA/JakyaIjWZX6aOjSsvWXuTDEhF5hFDA
TvI3E5wXAvsTzsVZh/bdbl6+flL/OLP+dvmzmSDT6e+r2doEMg6UdVup6JkcGRuFb2N5H0koqHQk
AUVk3Gh6DYO3VNeC+CMI7RherffcMrKPTJas3+Gy4O+1evV+iAv5rgC85y9YS/a8yhwli5ztYhb1
zqCP35AzNju8X9JvxGNSihFbtX1pbedXuE+oHcUI+GOKxGukGhP6UXsFCqKidFyK8Brw7sJezTiN
7z9e0rI1ElIG5iagMcw3qNqXpVz2YTVvS9zE64Q+Ja7+2+HuPNGvNgqyCVOCu5OkF74qpN+Kajzk
pvK776IroMAL48I4m5dCtV+Xpo/bYDYASxCY1Xm6gcqqAMeUSzLtQcW8Cim9dLGz6cnmvdGtRC4D
KfpBACq52gY4S+DBsr6POdvj1DvlgbnYvrwZi2hsm+40U7CIUk/KjU1n1K6td1cG0YXp7DwRUKMv
W9bJVAYRmjkn0vrMK7GHOJOaX113Lv3iszltSM0YkpNSBkWBijqZc2W72GiBAYNo991MUN2MmNbv
UHFBvs1Nx7DkdQvwxPRbREMbJJBGkGH38jrdUt9Ulf+yJ2EGXw/kS/PI/+Lg6m2tYWChLwedJOiy
0fyFTLp9FSKcvRBN9raSZzgrU6LAlWJR3OWzlgaiMlCOM9Th9qRgH7/+NhdmTzQh/xpbq44M0RDt
FEiAy0JigvAnUKzCKK5+//oKJ5fF345axtkOKZE18r/WNg9kI5+Ei1J7rsDMRuHPlD3mnQRSQcNn
KCu/JO4M50lFCR1bW7RyC05h8JWxa68cXC69GmdzaCwjui5H68RjQqs4oedKy91Ux0dRKM8lU97X
P/nCZc4DA8N2CoWoV5XKn6lRu5SKmxRF1R2uW9Pll8oyttBe9f/b1c72WYVaZ92CmzJIa22+GTRo
XOM81ceCFOKjWZqIEqXJnK/0706j6C/LkH76zX9Mxoa9VOg2LDWY2dptZbP4sJLaujL7/tMF/Nun
n81Wbd6HtSSnWjBWtrmNkQRshwhsMdI+TUEuJ0fbgeLDU9OIJABfUu4BM1VsjibJB+cT+mp9MjAQ
zXmtznph8TnPFewR56HrHbSg5AuQGC2r0u+waxyxTDg/8neacl8/xksXOpu2tA7Z+GTnGp249FZU
sIsygj1hC45d6lBZ9Qwpu7IxvvR+nm3MDGUpNbuPQMFl8O8A2RWVsVE4t2AzuZ2r/zbYzkMGkZS2
uQa8LQjjlLq6PkuuvApyWfr0Q4uHH1hRwitD4NJLeTbFaOpqtHmnq4Fe17CpbRkru6Vuvn4wlz78
bNLAN1xPcR+rgdakyWMerenBpgf/3+7SeeBcbIEUkQpaG2Ziz5sVqdJ93NntTjSh/TDOjfmizV35
9vVPufDgz7HSFJwaMpSWnH61WsO0Cmu7cYgcSF7wD2DgLY128obBULyvr3dBHmWd02HzRVEku6wn
CCz9R6TWj8MCZUl7psazE2MetE15p03Lzqy7TVnpfj3q7gpDRTWj3wwGV1MlqCqhszaan8gyw85k
N5q5Q2EwqeWB0WRXpp6/JjRQszlPtsstAGCpbIwBhvDScPAhN8Ih2hIjfx9GhPxK1QEpgbeCEyhN
HJ94t524bJARNdL4Xun9rz7RsL0VdaI4mtAzrw8LAF9FyzaL7VSzYe/RbUO2Ph54BuxKJ59CKIki
6EM1PTZ23bz20hw+TfFqkKCK58VRMx7RladxBjj/f/1G4BT/nruhGhRrjAU/kGVN2oSZurDFtdNJ
I2okarEDdbZ1Ywz69AS8phz9mCPPT6PV12tRwpfev9MQ+2Px0DCpQD6q8mAkpNBLyVA6zDIWTDCS
4a+1HJYX2V5t5coyfGFvcy5VDfUJjZU5l0Hco+iX1A3bwhcpNnd6X15JvLl4S8/2T6meJLNmyD01
pjGYxu5FyetNkraW2wEnlFUomkMyVqATl3t8W7++HlcX1grtbL5rJFUXbQ/Wv9AQttsVwGVpXQxX
HmUpMOdYvh3kKH+UcRBeuZenJ/SXhfmfUfPHk8shR5RZGA9BFhnfNXMx3zvQmy9f/5zT+/eXDz8X
s0oSQb29kPCzJcbg1I1Zt/D2ZPk2Kq+S9S+8DOfm23yqyjmTwBDQj2pves7NN4lRRTJyHdu+MYo5
uxZ7fulKp5f/j1sVNXUlKgKzecllFJN18wCDbNvq9upOeXxlJr90y04X/+MiJRREIfDiB1CG7KBc
ZdtbdIH/I6Xu//VTufQ7zmaLKpXpDsac1QaOQYG2dMtGj430w6Cy8mhEi3JlN4IZ+kKl7p/l449f
Y0oT3iWUzAHyyOYz6gVwWCWiRlslyrKJw0bf1epSvQzrkm8jNu97W0mXfYJM3qnTPHINuwMJpUz9
9GbjbnFU4UuK8jRHJbjTfBNOPzO8hHUZeaoaYxbktD2Cuy2UGszgEHTVDXJ6XLOqv85IbXLVsxOM
lX3umyh61bx+YGXYtm13Y4XWq+Dv6LkNugHQpFSXwP+ifRrhDCHXHpf1vZlMPvBDMBDxp9A4WdV1
CA24duEPOGQ7UW6dgePNbjKv+1pJAjMub1gYHGl4T2cksCIcsYKBf6jUXYRj0EmNj7jiDAubC9fd
i7BrsJbmr2KQjyXATafGCScTzTyhYJR0XGehtNEX+TMVLxL23EqT9ibsHjhw2/wkGTxVFPPCN/rH
fAWZJ3dKDzyicnqyLdV1fcYJDMZGvUOCvwn1fR7+KDTlHjLph97VP2eYzyxOMl5BJb+f8t+YXxJg
r6nIAL5xgh0UyJjExOMn9PSOPBmOsmqmb9uoPWK6/ixhiDZS7a6SvTfCLdY+XzWCXs3cxcZbalKm
aLwie8iSd2kMXaW4y/v0Oav0oAPxGarPWghgkeARoircRflI0N7VKVH0Hei4ptxpCYtsUgoPjN8O
lQT+NhCNBGpE+edUNgCwHwo5eqDNtGnwJtW4GHHceq2wMPPhDDbvCbDYT3m2O52LpWH+oSlyUMnd
LgQ9klrtEQ2ZA2dU7d6rBfN7ngVqmQK7g0sMN7v8FYJqacr1sbFMt05CN6b+2X0qDSZSBFFqsq+n
u9BGSjQUrbekw6aXD3P/CsT7YOBPUtdvuZrda/FnMX0r0pB38i5OevBlcDKKKAAIYG9ZqW968NaL
sdMUKDmJjpt2BQdoQkaZhoc2L70m/KTe5PahcSyMagx6bdoJXlkh86JEYmuRN+ZW4bM+PJYk7YZM
vZzNuUR9QuRtJXvYFuZ8L9T+AWPcXWtXx8YKXY7qAuslBSOpTzeGjG+ya3aS/aPif876eNSn+N62
fvcmxMYJMoYqeZbAg8SLYNq6q9cKWnkKK2ClJAxthT64DQfmKNl0qhXUAwVMYS/7FfIO0mMKBh3/
oAPaDNmIjdcIaMC15OEZvLnTpZEXtSXbMgMagfRrra0NGzDQHNTS6sfGNFwbsG7VGjp1DSo+tQGs
F0cy9kvgInEQ293qaPp9PNgbYy3dKH7uTUVyNNhJpU5bqqo+qSNBMvmGB/ZOrh+q7B5CHFvoBYrN
6g3T6tCOO8zg52bEXGEeOgOEScCQ4KlAHcBt6j76WT+W1brJtGGb94m/TtgS6hlt2RtOxTugqh/K
dFQSVg30YMu9aG7Jl3HnbHTb/r208++hVB56afLRZ+9NNd2np6Dt0dqUEBmbSvFb1fSg17hgfvaG
MH7g1fXjhspOe2saP3KAPRLk+3z8EUMaryRtk2RKoIF7tJUC2jkmzwEPAwl4TYbDXea2jzo+XuPn
WhqJU1itI1PGyIE1gWnotZcaBKVcM3iMHyL5NasfMX4yXVSeqPnHTWi4IU90zWY6lHP4YEhm5M5L
swmF5ppNBRP9YxxHV7bStzG6aVeE5aDqMnzHC3CuETwTdI5trBpbWc29TG62RvVuKclhjqzAKD7A
obqK0n4Oa7EVS7KfLEqbYaG4mGAxF783DS7BOOj7CnfxHREVz21zU7aSI9U30hR+G2VawGSFVoa6
L+Gl11V5I6uyqxaaq+NnRTqEG91wyin2cryUmVi8WAXAwLkp6bs7EDAg429tiyOL/jFjjqswf4b6
Zx0tjsxWUKp+zfk9RlsP3O5rlL3rEWSIqndADXL8XrwQ33LM+7CQei36YY9bdTOatTuVhTMbub/E
n2BwHQFRJi1f61y9mc3WqaPpuDQ8ksbs9zUuYYABfpYPDEnV0Vp8hPoUNEwVpZbfhU37XSmzjRrz
dg/9xCIx30gEAJiqdRBTtgspq2iZCRxXVd0YgJY5i21EUERsh9+W9LkAV4CB1I2jdVMTiBEbnLzM
/lPP9R2ifxdjRYAE0BUtu8/E9tduhsH1Jk8wjrTKA3V1P8p0R6POt/IDdgOABLgNlCNg2zhooCA3
Gk7D5rs6fIeJvImXzG2yzq0s3twCjKycMMHdkCztxlnyM4s5nsnPam3IhYMxDIsSGrb2LYFUBOtV
LqeDYmk6rgUjpdTWphg0QemvFjivKsTVWai3pEjVXkwQRuLIo2Fw9I2Lz5M/+AkOLjkKalk/ZnIV
bfKWX4BkEuAnNOvuQKl2OM5SR1yMUYfTY0EawM0AG2iXSTBMWP0hS2Wcn/DId2pM7IWAs7SY0cnu
uSTRYW2NFsRuN9qoqhXFnwfLBAEGKZZeLDRYurD6b5Cx9i7v1YKRSYXLABSXTBieycbdQRd8jXrT
OrbQke7qcMbvA0G4eo7n8vuQSNu0kY9iLnYtTKZDqy3tSmJx2dwvVUE8AqXCYGSP5MOfn33dtGQH
ucWPop5fIOafls9q9Ouo3TW59mOk8nwQGs+hUpmZqgRbzorSuUt/k4h2q7ekhijVdjW7Q9Up6N+T
bjNKVfUCguo4GgUu9YXbV4kjTZXJX8vkPQpzDsldNvU3sr5u+mQqbtt5ulOXpvZnQ5dvARc/zSdJ
DC6To5oNm0wd0kNlwtQzGhUSwKr2OLkQdKea/IG+0K/yZvDkvH/IbAtsUyV0B7Pgi7FYgqzFaTpk
lrgB/gp1HFa1l9vjyxTHbwl8NaArpeQ20eABJAgdGrmMriR7XKHuKaqyS/L+abD0I0THnUYyywaR
63sCUGZeK5PVU2Run9Lwa+ZZYFlq6LNMEKvSdnD5dnxgnT5OKiz1vt/C8rk3q/K2yWyA3JJXD/Lb
2JSJu8TtXkG+4cKtOdjr8lYqdEaS2HrvzRHkbiyT/NHscGIRDcA701jsWzAAA2PZwE4+WJ1xKNfQ
sfK2PDSdnDvA674l/Tx7mPj2cQ8pK07DfVdmACciDMTJ8BKuNkgCw/iFzYeIm7W3mafqnjCGEcSj
N8oz3JmyTTfmWuk/q2RZXQt+6TYuR2gHiR3FmZ9qYcby2MMKdFS7Zl8hhevc4BPT4tg3BiiyMN5j
tXwcuhzzuEQuAlgVBbGYVGn1RhaTCkQD3N+zrUXlW77abX0AM7iIYIAJEfKv9fTT1CqYz7ldlWD1
JeVBthbtoFv1sHha3bYN++51OmFtG+2HGWoZcvYqJQU6WvOGYTsKzdNyydqkWSGfslA4FpOSZN6I
SetvLGVlY9pZ6mPfo3UZVYztCh/gMl4ybQN+BXLRBKPuu6KeKr9jusDQKdpJeKrVSBuRZesLwgaR
w7ub7NZN19UOurYDVGHJnZxs7FjO9jA/hUtaRX/I1FDQ/UqgsDPNRm17wP+W136TSS31Xu7a+BN+
fhoHFjClQF80K9vkFqwx+I7r0WhymVXU6Fu3KeLG54ZE1PiNcU55Dak28HcB0ycQ+P2smOObdMiT
rRUPw+MkddxHcxK12OuliSdcslERO6oigBBNximlA4qJ5tS26BwN6AnLe9aE1U4v7LraD8Dk+904
Y3pwtQXQEFN1XJP3Ec0rzL+0K0mnCOVPM5erp5rpB2D20qd40VXOcIg7pDxy1shIC6/k8JpslzGc
Y69MDfOOIyw20IQdDBuNQmuOxRTP7mSIAi7fEkGpHGm4Q0CBho9/Mm6k1whywm0Xc8Ie8cN/B9OJ
imiRUBN3ilw8GgZ8DYI9bNIGAINxy/NY7+9FqPRbnfc5sDmjHQxIGexZbF3ejwADkUkqg30Ai9ps
NaNNX6w6tO7IOe98UAnzY82DINlD12diUUogd6IIq7sKVOqdMcRK0AsZUIg9dFsL1z2HvkW71aHk
3WDRJChknkmMaZXYnfRVfpgiDi6QuxpjU1RJGyzR0u5pYCaHQgB+cOQmJyjEasXnlCrpY1lqJnmk
cfFjlooCppTOISxXRemqp+2kNuptHNh1bJFmYOCiLNW+25i0RALI7wazfrLchobeHtZY6zfCIpSm
lU0bfRpotJllID7Y7P1No6mg4JtZfZxS3RF56bdZClzSAt9Ulorlw84Z91XclE9DNobHqJyiTVqI
/ECk5/QMbjPctKdtqiFnZHVIk1z+Zn+Te0PR/VhyuBvh1N/PVhWzrUf1ZUjDcDgFErdlwkTRP0Qc
QYC2z6qba+HiKYtJU6dOfitLfQJ0xN/SE8nIDDmb4tnw4jZ8VNWh4RjbfKD6IssEeOBmEv2LDF+G
KJO8IyPerjf9aIc8oh6myKrLvszfY4Zu31IJjItSlq8S9vZtFw4GzSbB/kRWdlUntGBoh2mrAmDy
wGVnmwLTWniiXYbhELoA56ObykxiN4VvgYk1+WxCZqVUxG9qS6YTYT7VjZHYI4LSZNo0YVHcZYmS
HC0QMyjGIK1DZbW9biK84QTD8cZokDylZSfe18vTZBvtL9ssrBfJohw8L7p1yyAEgSN1lgvTO3L7
0hyeIGAmO7vkaFitveVCarM2VaeBGpLT8DFEfnXQuxhk+sRd0fIyZysq3qqhlSmLlaGb5nXzEUaq
5EaGum60uks2aolHvuQomKFzcivQlR5Qrv2gc/BUDcly5MRYgXZjFTRrqXwe4zi8AZ+kBvhbwKuO
AFRt8g/2yUjYxhRikuoLOzwS5ZTs1bqbHpNKOrEsrIjaSGFwnIsMyjLT+gnuzXbw9LzBA85pjafd
U0VXc1eoxRqsVT55htZJTPZ4VwVEyRupP/E3JnnE1jvmu8lqn4s64rGAFUmLZPX6rEj8uk9mGvzJ
8A1QSP9OcICJRam5S0/zB4xdoEpCjB4suhF8ONkqElQR1cCo3sRNdBOurQhy4KSIa7jJHMO0WzIJ
0hu5lRWnLzUQwxyRIF3Z8bGHQXzUoiHyaPFbjsHfdlZDFx4w2KhyWqWQvHQGxTWJ6S2HaOk2JRwm
u7RZ1RG4O406rZ7RcNIvo+J3XsjPgzY8zApAJzp298kw/JTHRPPZ1z/gPhZoYuIVBkpZ+KgtkpdY
BnSUo292RKq95IRiPOmYjvxOMUePeNiHvmUVBStUBMZogkazu2dQI4mrFdRU+CFothar8Ze62Lf9
YO1I7wh9aR6/T8mqeLoeMnRpA4M2bX/IzbDereSn2WFId7EgM0wBr+R33arQzJeV7TRGn4kYCLiq
4hZckCI/jmlVukmKFD5VrF2CNMYn0YygsdaM0ATGqS9XxmsvSJqK9bnalj0pNMXc6FtTqWv2+9Nr
WxBhqxLX7Y2CcOt0XA+gfG/nBO6rZothOxIBAtBMsm/zqI1c5redDv71QOxU7tUqntCw+oysEwKP
IHNixdOWBk/TbHH3qRu9UuCrka5zaKXTwm2RgFWRz+AoUX/HPozsqeY4AyxlgWO+a1XrV9JJ7T1f
/r4y+5uS8PJsOzYVm66UaGIfak5xR9FHzfw6myFDWeH8AKMMNgFwuwfNWKdfHCZUXpCqM1UA+cP4
PUJVvBChl3Q7kzqD3yx1uPqzsBCrg4B5kCtzcbVykT47IguI/sr1xzUpQm+dI8nBpVX7nEOnkwB2
2tltZXtaEbMjxunjqDGG9bBR4vsZyeEhYlw8EcGwvHBEPMHvxgF5UNlryi9Rm9GGLUHn1HmS3cfV
Z2ZozRaKK16VPlmDmQxZFnBFd5dFfZ/VLPeUGHaka7N5OhRlTjgJMUf2KwT84hla0PCiAxHapMqk
u1jVbSdp8ulhUed8o6ZkOvk0AbrffbaUHqlk8Qxcr8oMZwLnfJjajtOVXap8vlyk6YcejUAWuhq8
M3MDq0msyQ6cIelbq2cFlbtKoQ4UKo8xLK2XvmvMx74zqw1sHrFrO4nJtZTUQxwLw9PsgdkI9pRM
w5E68Cu7L1v3rdYKsfQr8/JtjMeFiCt7NunVL4LyjTKGmKRA8TllBnSccx7nOXg9enujL+OEtmcc
DGYPInmUNdRcedblG4Au4oGIlkXy7XKxA3gS/Vbpy8aJFe756TQ2BCqg9n1tzqpPbg9voWAqOdRA
5V9WvaIzmsgJdUNAy827Jlf6L0DqYnDjAicXuxvKX1IWZX7Y2PJRoq7/Uug43kYovt9TtRPlBlRk
UQVykVDTg6PLqgVnuXhVkqQhj8mq2UMzjGPSRJGfCtcscSn5GMXwoq61PTcPIAmS9qbKK+kwkoRk
YkrLI6JbYkqJyEtRZNSk0wdZUeA0niBoFzcLuRvbXgI2qKZk4FVMTJqrytxsVyrN8HZszHyvNGPy
S5BBRAWXDKtDMerRz2Qce0+kWfWRnSh9Xm1gWncksnBu5CkZ9yw7CsfiSkoSR9Oyxk2wd3ijilmB
YsECASmjgQuuy5QqRnmXaOYdXt7odVnLdNcvSf+zj3PlJVp149c8aqZHGmR8G4JB2kRxM91zc5un
PFVZ9gg94pSRFak3zsvi9EBlTraeNQyI5dHIAc5xNOdC3PYzUBgh6flrS4y034+iPKqSor2BJAvf
hTC0zxGWU+kBtszhGa/WOjhFl4ijkCo79kPDsn6qYPCCTjaz+3LVeteAWeAnWXg00nL9MdmyfAAl
OBzX0ATYb0ytPyYJc3tjz/Y26rv8Z5kM+QcR8xbfIJrWYRNNVDaoF0tRew/rmLAe0Ovk5ZC/kwaE
d7ERJavoRwKx02ukMiEa0lSPs91MvjwS9NgX428wiDoLCOgbcFInY1xhUGVjXn60FiaZ0Vh3UkMm
VW+Aa7XnuaX0l76BeuYVCt8mPD4V+v/tWPEvYmEOfmnOXsGR3CezFgIpXCuHZ+mlBA+jJUYyYMkm
Fxito2iG+3Igea0mMG2sJpI9s3YzLUlSkvnOUlNxOPGKigW7D63xkK4yVf6seSmHMLAGaavkNlW8
0Xwwm+aRXq6CbivX/UFfWfZmm2Ip27A4ab710ym2Ez9tpc5HjhJ+X43Q66f6lz4uH6quPFULXwpE
IUg43TOs7BhO+lGWxqDNoW+Yi9jLKefiLPk0lXRrgfpfWGVDBALjyslqgmMK2b4YDmOR3lMI30Lv
zo+LnRHUEGZsadVCUAZnFALwovNRjvpNLn1rxsNYSa9FHHsUbFw9zaKTSzMJ7LD+ZqahH3X6MRko
O87wiQ9A0fZaQ2ofavgBP6YYyS9ACRios/VC9XCj5QmnUVhvqXYn5R1Y1vIEy8t0waBeg2WJkUqm
xU039IdIAgUXUFod3w3SG5rN193HSw3OM41SXUWVVNXLEMx6K21NFnjaHf9s0qlffX2JSw4F9ax5
3ykRHN4TR7UdSWnmtlGkHya/L5P5UBcxDYaF6iOCsy1q3b1VE/DWGFfEGBca6upZC590RiW0zbYI
5GSWd8ba676czut/vHtnmiVrGKj6TXoepJ00uLWkobCEJ+iRQapdadteaA+fI1oQ9kgTM2a/00Jz
9HthSR4ppMUmNrX5rtby6L8JpM5RLVpUACaVUETBssyDhurHo6zl1aOuLZOvjyLydXIyn75+JS4I
VM6xLeB1yLSDJL0jqKTF0nuiIiwD+AXbK3CKOwtAgCvt9Qsv+Ak8/mcHPypUubLVtNvFbUVoUhyN
w4M5rPKrpSf5y9c/58JLdk5yQVVuNMZcj7s8j+vn0VANdxlFu/3608/CZP6/nuic5UK+UpHqlTVA
Oh7YF0H2d8ZB+lgAKWyURac01uRsFrOMNWnWyb0k08mvqlPsBJLznaHo+cMoADyPsEnpTcvCiRMl
9stQpNslRXD59Re9dKvP5hIiutp6NGISnUt4zc5pf/GkI/RncevCK4/zn/fxLyKWf+TPf2gYBqIf
CWGJKyIjOrHPAPuduu7lXi3a9FhkZfZucypb2STX9hudk/AuHzHsSREg3obd1TNeU86ZUWqs3WFG
TuavoTERGFskzTYVpfwfzd//zIZ/fNG0rtBAC95xgThqj9fvpk9aRvBC8+Hr+31pajibfWI5rxBZ
j7wXk6oc01Q1b8iA67/V+kmhSx7llTn0wnM9Z8dwSqu6Yc6HHcWHnmNBub6F2poQzdou/zfoioiq
6LO6/z8P8E8g4YXfcg6QYYtWRXHK3RrtaGuycT4FdtALGruNpY7XIG4XBF3nHJlJhadaDR3zjiKp
hDyTdnbb1232EC9szfJKO/UbyKsoYtokV97YC6Kbc8AMbnmticph2KXKLD2brU7RL9bSFgxYQYc5
VdRvhkI+oKtkk3JrSQNZA1+/H5d+7el5/vEGQqWlWxLFww7hT8WZVU/bg2X2qQEzLWP8I7XUn6m7
UmzPUk5w/teX/Wco/mWInkNpbHZ/BG6a7LOQky62lh2GYpEEDcqoPuly9Hwr2qQ9hGPaeqB3SupL
VR3kZVmxhW36a5bBS6pB+WxCyrOakBw2kDsLG/pBdKk5OJqpkE8gEjN3QUAXXpaHg1uqbHgdbWI3
TWclka/BhS4J7c+5NjCwEVSVyQgtfFDfoIqrvZeXBqdZRWrpcWP+Pditrv+yIlSbbq8U86sYByX3
U7tSvDCdxq2sINGl59Wxs7jyZlxYf8+JODp+UXvEREa8tkjfwm7KvJXil0teg+zpYdLS7bDbK/u/
SwPgbJqSqyQmqVBZd2kG0LkmJc0lyKjbG0l0AuyZ664P42xTNmAZYijLV2bHf8TP//s1NM+ROenQ
cUAbBR9Ph8Mn7Ly/KTq7eCJLiLRmszFGtxJIg4t6NLdaMiDvqFfrm0EF5NjVCPLCVEGrBGd+Ly+x
eCQ2pfBlztUf0VSSMdTO+b7oEYStFMNMPyHK4nVO4vl1AfL8Ws8GVdXeNKq7UqrW+3k1K5+OTBhg
vchuyFVGLrW2YYjrm9TiXqOBK2gf77Xpfzg7s942kjRr/5UPfR+NXCI3YHoumNwpiRK12bpJyLKc
S+Qaueevn4c1BUyVu7o98w3mplG2RZHJWM77nHN65zbLo2D7i6/jXy8DFN79eRmoBKMiOQzLoRmi
8iOKm+5QGBZtyFosjrGSnMDfHHfMrrnrxm5Me+tT2iplard0jxatb5pX5/i7oLw2h3PjXE2lS4pf
UBvG196kQPrfv9C/3gK8nyOCosJCHWT/PRiV+ZBxRYJF2da2XHcthev//mf8i7OU93NaUEkXbJrh
tjz4lciHXQsaUYbaIou8zmhHWyNzigdhOPaLKq6ihsPn/8wwwHhmo/W/EQk/7H06NxJuaDLIQl1b
gG3Ufc8bKY3udRAx8jtU8Pz0i1d8van81WP80yo+jh1dVk7mHBQCjEePGp3WFmXFBtUWpf9cRBlF
1H7lP09uW/cQjK1/XzpVcCyuidq/eN9+Q57/6lVcj75/2kvagA7GXh78oKDAordYR1kwlY92Xyzx
dy4pNIO4ddQV63mMs70d1NOmIKzexXpp6PWihzQgl72vP6s09V+WAkFhRU0MjYMZ6AhjNAaTt1BA
1tdR+P6dogXj0evYEohvzndJatPiY9dT8e4vS0ojveiTczn16hv8aPHQD9AD6Gbe8d+/779Fy/7V
b/zT5sH0PckXFXGaRXDbY4X1Ghr0RHHxaNo4dfCv6aqUlnhF1pF7fJ72xakbdVhi33xgmlIdba/T
NyKz/UM+Nk4GLVZM0UrZWQrra1RfrdlStHNlnksdVj9vzIYIOsHd/lqWDgJwGD1k2H//6/yrL5f1
588vEtf1iGEPL8+ePjx7Lr9RcgLvMDtMIyvsm79Ydv/6sOgFP124J6fsKCxH+LftRdwz7jW/NkEb
fcFj04hfPI2m/VtExl99Oj9tKv7UWU3vuck+oEUxW3u27F9jQlk23qijZ8cv1B1YOLPHskv7S5P4
brFK41R/VFm1PGqK0GiMZqB1DUS2zVURtfZONeUkV2mdWHzvGQXeUIcuqOhVs0clMeOp25zqcLn1
+UqWwKSCKjuAhfZEtiNVEwho/Q862WeXLnG7BuoD476npc/4rGnsPgx0rdUh1A7j3aSV0Mb1Mkxv
1VRZj1ZVqhcSv12fqI4puPbgLONBlv20YXfAIkwW+CUqpPGA7ovqKBo/zICrfqT+tTnenEYOdV4s
zj2HB9brNmq6dd/azdtkdYVitGMIA1e5iYDuGMZTU3ezXJU0tdy2pj8817WOboWX2U+t7yw3c5/q
M30xA3qGL0HYUkqDZAjhNpxqz20YDerklhfR38c1UBjROoZ1aNT1j1aYhb40bm1fFcFi+jE7qDqr
STW1t8rdedhnOZGwjNmi6NZMW/uTFk+2GCPp+lsX5Og8mZX92noy3scN1AEjlUCDXHIu+xBFZp5K
XDxfAh3Xr3Q1Vw92Z9u7wK1bL6Tvy7lx5CxWFEGbbxZ1GhtH2nIXFbF/J1VDT8Vk2+1NZHswuFgO
fxDBDfyW+0cZV/GnYm8GteVAcJ/MXffcOfb8YszyhTlbfBDK0YBZnlIftUWqWmoH88XqRvvGo8iE
dS72xoPpt8nm2sX9Ru0RNrxE19HTOLtOTE+flo9BXvj3QZPmDfppp3mDcQcedTvC+MWBTdsHWyDH
vUm1t/k8Vwd2G/tMJRXTcDVzkEkcM3OI0DVFtmZHLpZVJ+p8u0SxPEYWHY4RdeDF3h8NBppu1GEk
SLJXqsACJGQLV+lKcqO7sgZB+8KptHtPZhpOj0Va06GHzACn7onOycH3ba/czrWBbppxUlqPVHwl
+yyWzo1ta5I++t6Int0RbGMbmWl0a9k5xLedse+4zpy0oZi7lipROYGKRXR90yeVWijpVV7oY2ea
7rSyB7+7RZHxiWW06MvgcDz7a54n/8Vv/YUXzWHMWaX5XO/jtK1b7u5TdErbKP3qKdc5LDQJasaS
uQ61YvZD6XMQ3MSUrD8OQHtXA3J8akB0T0njqIOVlXa3HmXXyVAUtEHs+ySi8YRMtvzOc9nisqiv
351hAWpkDxVb+hj19ROx5+8W08wX0jZqYmjdq79sos+zq6zvcBgGyc2TrexQNYX9jEOgfS8wtsVr
U8T1AyaG7MOhhPLEY5dma/d68KXHzLsdZrLJ9FLn0FGMFi01+x8km8j3Ok1BEmO6zSn19Ky9Ay4l
wkG1/rngPv7UmenyIlNIOo8N8csUYBdieW9fLIorEkb75DasygndHf4oKylY1ZAHzFUtZz1Ah+/F
kprWpgfaCQBqy+RbYVDrO5t0oHZFbI5rSjYNjnvaWl6tMek/+2Cx6rUzqCZftb0ef4jMTw6MOxcG
CWn1hTt824bljPBdLHL4VnnN/OrwFXlNjUici6Tub2lqDV6Jo58+feDDrR56ww0Zupl3nu97kOTz
wim0r+PPPrY60rdBG9/aqaLHp+uU3HhTFDyXXt7udWoU90Hf5SeRV/4rHajFeaxc5zHNh6xZe3Uf
UKYSODTdVVb3Vkrw4evQEOmoNCAb02tZ1pR51yc9Fpo/FeW8306QnipDmfmBcT4Zxha9av7KM+bp
FBSIA8DKFIjNxBtDnc+L2lXKr5+dop0xnccso0rnz9mUejha5i59ifwFprSm73U/ink5GaOdNKFl
BVQw180V1aKaFarREH0rVh69MtM2kT7ujLEpDJtaW6PVq86UQ8btuKhe2yge4n3e29SmE/fjPutg
ohAr8apPCq27jcN7Bd7RjXAh3ly1964q1KvFceYjiDxAGr9kLajzZPzaVkHwkSzXTlNB/edzQk77
bTu31fcFVvti0dNyG+QQa8CEvUZB9DN9F9FKemONLlNbSMDRW5v+WIxr7QQDXPHETTqya14+71Nf
rolW4lPt+CgpsVOFe2u5w7JNqyQ6ElpTfvN60EbTKA3EiS6e8RV37MjrCBhtV1q8ylVhatwFUU9Z
bCm6R7pbq5KX30KeuMG0hMFS2fdKQrmyR8gz7WEFqEBLwofiqJnC4c81OZgOVahlZLwTiy33XCmq
9bIoH1+BXu58vyGnIy7M+5J7XNgKozgoKu+ht5L0xjUz47BUEBNuqfKtj1f0NElhnbNyUHd6ALhI
OnogV+zLRQjaIr7kDW5ck7pSarEa+rBMi/iWEDewrFZFNqobgCkqa2rfAuvrq2KNsl9uUrflYZSW
H45C6nXkOu4xDyx2FbeonwN36uZti0eE2wftW2GPolKdo0TyiLs6iqNVYwzuc83QNlpjEmJFdDXs
rklXF3EWvlrerPQ6VXeSCePHAn7RgHtCF09BlJ3rFJEmXwCP67hm0l+btf2l9OvyrooEtiNOKzOM
jOdQEgTuAXhliORScJY982Gl73YX4yBx8669swcjpQvYKoMDh1r/S0F9kMMa47d3fjUQx9JHlKuE
dIm7l7QL4g0Vr8tDCx5xkHadckCynEaHgyGjZ6qpy6eRwAHsvY6f4lvLymddm+XGnIXm61a3l6EZ
0/tM+ONxdnPAcjNu53PP7ORFz0WAA6cVp6kw5g3lu957G7D8ryhBMXcN38CtgQYE+s/7Z+V+CkxI
vqqOJL/AbMbbqSGemx2gCcVSG2HNmBJvjdddb8Xjtp+blNKGPHjt1SgfabJtHwOrjFaeZVhfytpR
W6O16p07tWrjKywCfu+8jbMF0pUAtKyJZ5MgYRidLq6ck7t4lk3Y9rG5j12D5kWaMzmiNLnsq3UG
Ub7i5wfnxTHFvXatJt7BrjjTKpVTwbHV5ZOBuemsM89OUawz6i+Xm8pTw3PqZl3/NA8gdhsZGYsH
/1NkXysvtt+ixnKfRO0k1ioxuliu2F1p87Ucg+uZAzI+rikxMD2mpv10SC3quVdDMNGCLcdOv1ee
FPWjN3npLul18VGAZMOHVFFaheymJO8UZTJdw5NMlvFhHsQjpUod1oMYhuJZ1Mvk7wd5bUibZ9R6
YIh+09J6uPHNSD5WSaLXRTL08ITBaNwqPyi3g48PYQXHTDz/srScjKYZR3hQzMnrwHF5G1mDwOsi
GDhjOw1n4MpN6zfTpvMse2/kcWGvUtd2fvRejD+JV7VPC7RQKF/nkE3dFA6YpN+zFGtZUpbFpZrT
8VmzAu+8trVubbvx/E1vSPUlt9PyDK7dvES6Xl7pvEkOU2yqo+Pp9JBXCgwwK82rB9FE+mNvOUqq
vN+bxs4f4sx7aTBivbJEFgcILYESzaZUOVX5RmX9clc247xl246emi42jkaXVqexddXeWPCSedSk
4xJqqaSP+sE6SG3Fz9grgmeTjY71YrZ5Q3VOdTu1ZeHswD/FjhUfYt6gzdw3kBAukbEpEGExP8Qy
pbhSFdVycXyWWpxnyWJjnZi8z7lnRcimuPoce1oVV9RPO9XG7k0INdcZT72Rq41qLNB0r9B4BqvI
ZLVIfN2hSdQRlw2dOpuqC+qHWXe+f0Ubm6M2ymQvqOHjhs2GuOY2lKbHhebg4yyT/q5plmqPYRNf
GTcKCiK1T4DAQqP10xD42RkEPDoVjIZoH4xN/1JNI18CZ6jXJJYvz0viqC8imYynvDaDHUB7V4YO
fU+XLiWOKzJ6+6YSujn2whxgud0uHOtWHn0BBcZqHeGrY2s4BKPuHgAgaQHKl+x73Gr2uGSkNjeF
0Rngayi4IGlhosMMKylVfbempBscgGza5EPEfsnq0FHq3QVYbOagvnOmPN+mkVwIfu41MbsdMStJ
59dnDcxqrNB03BMdVCM+z6oWt60wk4vb2fJkjzDqVFdCVueJdQbLydcBa2il/eHgk5v8mDppCYWe
QI2viJkc7+NlMHZZ2eMLkdx0DgVlfp/JKE08rnP2XRS1emXHrmMiTAPSpE1p762RK8hoxf6RYvfp
peu9cT8GVnLKijG7TLg5A/hnlZEtgNdEhQb0mgeOJTyAf2y/UKrl1zEV/l6ge3NWxt9AK5w71WBF
ZW3Alw3CBFa3gjd7Eu5t7C31uhumdl9G01XPGpvKWLmtMYMPROnTpO1m2zvaftGuyHdc/+cNqvqy
h3tp3mfi6jnLJjVxhDygEPFdoQf++cY7s7kON8D/wbcmFvY+wGYljngGJg3nkyXfEy8ZcBspGVMN
PambjM6hgz/16UfgpeJbEGfzBkC3CiV63HDkfFVS2wHUcjvWysLgooO9Z1MySF5y9OhbSfXccLBj
Z8GCh0uuJndD4KKx2yVbs3+le8nT8sZKb36fRG1/zzLu2MugZAjjEnsUKFXRVhIj94RNoTxHVcJo
iFZMk+rYzDXDshPeBlVBHfip+tbSnnHkYaBKneyLVewz8/EtWA6eqe4wEZYJT4r3z4/9Bu8zOBtx
ZHkwPTemUPcNlMw6VW5zC/JP2inw8JZULPPYc7M8ebHLd7GVwZtnTV1NpWyRBiu3SfCX9hlKy6pt
zTJfV2z0NNHXJt691B7v9EhxLxO8uroZ1AJJUMQF3yFN2+RQTskm4bR9SdTSbWu3iO8jOplPOefG
W937401jcL0bZZB+SZd8DitFieRiW1no0AGx00lihrmg5i9IGJ9hk5ihsOtlZyFA7mxYOJg0ylit
VemieWsFIs6EJVa4Uw2rxfbhBTmkpxiznaFccRiaGB+wO3IHJdjvGGcZxcFmOl2KAJdbMmHYiiO4
Qbsc/b2r0ul29ihRhPRU6a5shuDUt0kCkuh6/MVJJyfCyrnxulG0m6vIuRd9Sg+wZWMh4pKX35WM
7B/iLjKPjbAhL9SUXnF36+w4lIM70NzFrRx86xzMbkfUoq3dF9UX3Vdpmta3UVOkOKZBeWL1xj4t
zbHuVskA8b2lLmVJQ82S+lHMrcFsixLak5onZ9fotDkoya452a31NXev6c8xIQeYsXPBB+cwsvoc
5na4M/u0PMAc8g3K6aF0VzSI+RdDcWZtyyko92T7Lus0K4YLtw9MLY6Kp40igmHLnXLEcr54Rwae
YhMVc3CUXjF+rRcRP3Da6bZLRlFvN+bydul08gUlUiahNgO9oUdXsccmaNpORA5iW6afWnXWHErb
kXcyKPKe0bCWJ8KcqldJi+je7gCXY7Ow8Of9VvudORZI61Lfm6NbzlR1auuuNEc2Tc8SN1SYNzvX
NfpDx6lrRKYJujM5SsuZpAdzTY3V9JwSMROEs18EN8C2/YrFV26UV1HRbNTCI0GnUudKLHG/SQm9
Y9pDwSAQ54QTCDS3IkhgMjrKyW0Y/HD0lhL7n129sgYa5xEF7dD2pX/vcIL4mpm6CzX+6AefrsyN
zCLvsdOpGNdm4wNrdob7HFQZZFhcuOpUNWpkdprCg3SVU6IyahvrRW1s1LI4D+wwzqXNfvO25PH8
ikxt9uuF61yI2zLLcFrH5rZXMHijXdh7JabylGujeEj71MZ/huktw5R2yqfSDB0WySv5ySKy5OYF
T0x+gaxNv8dlIU9Nky4f1GRzJ3amxXkE3qO7uRnmTVSO5ipp5uWD0+QVbgzGDeCk3Ejk1nVqiGjt
uRVl0ENLeDDP8JESauJjJIaUEafApmzwABu6tRTR5/ZypwiAeBGsg0k491W2S+1p2Aqt+zNBR9M9
edDLRmdTNa78pubcpdCD3WTwN8IA8+Wl9OlOeSMMjCryOy3cmEXeV5eJGik6612ZvXT+BOSXdDCG
oP7dWkTuzJnMT5/SohjvYGdatKkBL2wpuT8z+UMKKuNlk0yq8PdZhThHNEOunoJY9B8WeSc30RLX
ydoYeWJvYQwjTp3F6IVdbSMVjkr25ybi1B0W7Bt8f71025mgh+PUEn4AClWcvCzo/ZOwLU+u60qa
cP2SxWzQfn5v91DonWO6z4mKcbcyPu5XGm8QmUfduLWjUuwLoxv37Sgw5PXoeTTWssiHYxVML6My
4HrzCoLE1J5zh8YbPXIkMi+5RS4H8e2cgZijmps4jWMqvFSLv7N2U/WG0JjwvOoMRnh0s2BnWOzT
a4wLuYn0MzZhDSGyQ/wbxImersDblLnrfZuuiC+ut/hg9dp+cMd6Ds6dEMbaHIhuerIHVwRbGqUN
7HW2ZXc3UKMLGp9pW278OJDu8Z6my7TjBs2l25ok0TL9ZPgd4l6bv5rCldMK50AVPxOO7NbrQQkH
NVdFwy2mcBRCKa4VJHw1I6TzMEktDtABebMTc4ATncvXW7rjkCxi4QgR2klCEhZcZ2PERjTcuEY0
F/tYs3lyhQksL4oPMsIKI4ghALsyHIE2NAISbJRq/IzMAzO+bRycVBfTTqvnqEHXWHs6CYCQZ7xX
YVJlaIxBnzTfi6ylobZM9Kx5g5AVjpTikvJqz2LuN/hFbP64HhMwucSdRaiSgomRHVxLvy0GzM/o
fukYNh4n8p1rTOV4ZEaCCyYex0K8VUVNTI5FMAFb8fAdl7/0vpYZ0D2hpLUgZKBInWxnuzohNdUc
6uUwDKP5mHISM7akoatxxQ6QL2gamv1YJ71cp4u2zkvcujTkVvSwoYQN1mVylPtuOZwMIJPn9Cxd
kw9+mQOK7sqSoI002+qWh7YFG37BgqLWNiLn2hv7+WhFEXcb6NqtT8ObHeKaQTOfZOugA2QZISwy
t6p9IUW08TiLkW7g5lwQseZjVViU2rZ6iS9Q91mz0jxoR7x/8W4C2H/U9Zxve9NZ4jUTxe6u8ZLW
3SOmxJjucQlvCjk0X1tv7j4RWtut1UaSfj+kxSFm4sMU/FrlLiyFydS6VtjHuHZr4Sxr3cc5/mwX
yewuT6fpRyOvQHgfjwZf0jK9WypOQamxMNdsrTjZsbrR+UlrwW7IFvmWjBmxLlDVb2WiAP1sWILb
LKr7N1gSdbb5el4SP2sR/vzmc1F4Pao+Xba4ctItWJH4yiJYJyHlhuMGn706JtofuY4xlnmTGcmj
y9jVn9YSMzcwU6h/LBwE7nFUcjPrRjZi/rRReJzQ1lP9jKk02Q7NRLYD7uuLlgi4Xlz6R9Sb4YPd
YEQftTXrCh+SOg7Cbd6HQCUn5XZ4hcbCrayVTMzxC7NrmbATEnx+xcnwjegZGa8n2u2z5g64WM7K
kTj29SohuR6dyaxPyArBEZ9PX2zLQhuPXdmzWEV+PaydKG1jxIoEk8MS1RuMSB7asLtcWqatNzPc
4YcTeTEvsmDQPA6CYu4mtdpj2U026Se6RoqJGJ6Voj8l3EB/WBy7Nki8161wRhLvYt+nJ50K8g8x
aOvdzarkWIuqfKcuWH2Q5tjum2GC0IkiV6z7/Bqp8u/Htf9iivpzrUs7RO3EXQYTzZR7+6VrzTtU
zeLgXR/h/78f8RMWEi9e4tZ+a+4ZOHRb3zOaLX4S/Fh9N/xi6PyvfosrfvQHaACojGSmShMJo/pp
R3bUsCFwNtjquPi9pfH/VG/9VBX8/39c/84HzLrGotv953/86X/tPqu79+Kz/fkP/envtP/5238G
WFy/d+9/+h/XcXE3P/Sfer58Uj/+3//+73/yf/sf/9/nb//K01x//uNvH1Vfdtd/LU6rklLq3/7T
4fs//sbw6w8f5PWV/P4fr7/AP/520O///Mf/u9Latf9u22yFnmWagSmNa1b7+Nl2//iblH83HNOz
PCuQgWX6Hp/U75XWdvB3z7ekE1hOYPC3r7Dc75XWlsPfAsvypW2TLekz0//tbf0fopN37F8SnldS
5H8m9p5hm/z7puv6rmtSn/0zlkUPzGA15lRupg4jcrHOUbv/8Eb8BUP6E3j484/gSPnn567uIgPT
sFtsxhA93dsSWs9tlZzAbRzqsLwFtf4VifBnuOr3Hyml6UH5AEPJ61fgD4/6lGKkGhIaHZtNt17W
wbZ4iI/iTh7meO2eEYY242moV/Li3wW/IPZ/Sv385599ZT7+8LNdr7AnSOZozUFnq+7IwFlXx+V1
utYA7MmnCatQnxA2g1Cu5nUc4geP45vF5yX9KlX3z3jJP7+Un77xIg5ozix4Kb0SdxH6LZ463PgF
oVj7X3zI13/qn54jLHsSiZZw+J8LbIIA6L1LPX5U6O7MbRKWZ4df/znecesYt+Ym2yTJsT+1+/jb
L340359/+tEufTNS2n5gEHLz5ze87AxVkyJebtoNt/btsOcPh3qzbPLNNU5mYGf/xW9rBb/1Hvz8
+/7xh/78KWfc65nEV5tSl4wD58rZx2O93OXCw6G++Dk6mI6TY+SmOAHbyNC7xcuxraP/7WQDqnTN
3Bieq8GunqzYaYbLHEwjcRF0HuP7Tsw2PURxMJ/moegvsfLqDcKRYqSKNkGE7bx16Mq8mx07b5GN
HX2ft576MU9G8l2qfNh6Lp5VrkHuKXGFT5gdhiUJNbcvpTLDNirJwiKCJiywzIQF3tx1ZPryK2Gp
9q3fJPY+L7v8w+VydL8AmJFAkxIE0Mx28zh2brRzEm98GDIxXAYSQraNkRtPWA2C9WImOj7l0AQ/
YpN7Ay5th2lskhuNcxtjy/EY7NdXCx6nnYWrrD1zRBzq5D3jKyvDKbKWS14uJOj5yingQq8adugl
GBbV2iny3NsxRgLLaeAf8WCXVi5eAf1o/EJwNDg1ZNjVtzO4gviCR4vMEEqn6OHLEkoAXkhP8Dlu
D6X5zvRu4M5aMhp7cgLBlGlldOiLu96MaGSxFliGTeU3+Y/YcetxBT+lybPw5xhop1GWm4Sq5v98
zsDM8Pcwh526DGB146ds62Qg+IMjLIl8TpJQjO60WdGs1dgo9eKRUk66d+LLRq/tZCx8JDy7xo2f
Me4DYLo2w+x9OdTd2iB4W4QEXWjvTlvGmO+ToRiWtXKGtiMCpjTE50w+sx6QoCpdE8lFkMWopw15
Mp2/W9DkhmMzlrGzLek+Xe7tQKtlV0nfn28zYEGbgUpDKn69AtCASSIhFAPhisw4lxN+6zgE1/Co
RIXhr9Q0KMPbBk0miru4awVCRkVNdkc+SwxgkpURBCfcGVhUO3plBOVgFaa3JhZUL+/CnZGazKUd
W2zPsoi715KbqP+9rBz76lSZ6UskMt4LlPEWuUPpk+fjIJ86hJ2R+QKXkrsIBEWLgLVErWYu5SSi
3i1kO6h9MWEsRmOnPKu+abtqzu6niPSs3ZwM5GX11tQPm7QmBemJsGDPHrGPE6f0ufi4uddD59ay
u5WMa8kW7FyzxZuNVanJ1KaNBsP7wLne6OOCeJX7zHnHPjoXTh87NxZr0PTooICIet0Xpj09zKZV
NR+K3HuGYzEm2/6jHMBi+A5210wZ0UFDjTOhPXVJ0gFidFw23wmkloAzkmjCeU8RCOwNtkCZnxkO
T+175PrYva3R4K3I2urSj4Nfp2Ev6Jh6rgibG58FSRDNZc4RuE7DfI0go0N0bIZtW8WIDWSXqZ4K
DMm9IP2Wd13B+Zpye+F/HURsViemB5aruSg3vXngOYq6Z58HicciccukUXtviCvvcXT7NrgbY7tB
w0N+dqXLXNc0S3/TMXuifc+AJEite50ihxOnOg5XtaiEOcLmXWvCOOqVVq5yeXf4zg4L+As6KNiV
RqXGfGk2zCLXraNIx6sXxynRWpY4r+6I3ydNU6XKILC5+jamarAN/MgB8ZdK9IRaqZ5h1XcA4Mb4
xNDaG0+Go8aKog/GdObettrZV0hThP7tErexJcPdsbBHK6yIn7jaMvyZdT0s8SHgZa1ky2ApZBRY
loe0EX56drlD0SEZI3CMq3Yoa5+MHK5iPbiH7BUXIjEZ9SzOqve7Hot3arcYjNVibZqOYrx1nxgD
d+Darm1npXKvfo0b6XGD1QXT2DauzIOiwSY11mlLZQUiRktsBlxChY6/wk2ioezoSiI3JnJg1DZ0
T02qXFkWn8X3aihGcTvjfCIpJbcVKVmRaQC/d8jrrExp7sWEnxoVise1ko/3OAlbK+iGs9ES7PK6
mAar9MwsIYyEP2FcsQPEpnF24oOu62w6qIXP7gT+zOgD2XcR10mnWx3LJiDoifpR5DDidBZygQvO
x2XFYCKwDYYaM0m2BEJ53td8pFynQE9wLlXe+8s2Jlhg3hDW1vkvRWTUy1caI4vp0kip6E3zKjEf
xoDr+oW8wwHEV7gTdhYte3vfGDKDcOsx6r4MhlNPn3XGRXEJaSxzfRRpSt1WmkCnYW+mnj8QhrMQ
Ir3K+ui67akpsI45iyKDckzpPqaqoFP2D1sOBFHpjs0XoanKpnOa9Rj6Xa+UOA6qQTuvquJ0dTIS
yleP1BYN2XaySLUMqX7R3TmJTGESKJWShthkAclrhptx/wVWN73lCAnjGXuYKeJxMBTH7qGt0lwc
DaZyFpKsFES5zmNdy9CwezpcXJjWQYW1XzS72JraM+hX/Nk5StwntmBhZVDnletRFYwOlyn6jBrk
GL9JzWzdl8TOtlFCpif2Tn89Jr6xjxZTP6dOEh2kZBa/JhuiujUzloibrqbweG25c8dsj4veysiJ
eroKWA16fGcf+sEReASuz38pgAOQH/NnO57BEkYab6Gck4iaVV16obMQeKxHXPGECRe6Cg2KWAhg
KnijjIZQzbQl0M+tGB3sCHStwim3Rs35hHqUEgc6p6qxOzDhVDy5RD7UxB90BRH5VoL1vve8lEZO
xTMVNrUlN9An3VPmtf5Be2QtTJ3AJeJZKEuN2ziPpUZrJjbB9fuVQXp1sG/SajZ2fWTnN0XTTE/+
zJ3ukLt0IYRQRC05oh7CN++G1axzXcX48HRmoEpG40ARq7ZfRSwXgfhBGAMpK30mX1K8ocZzSQRj
so3nav4ByWIf6pJv6JpsLPNCxGBxQLoV6Z0k0u7QGh0hmUPqfgl80R0txzLuCKWePhyrn+/RS40t
Ent269jkBHdOYIdutwwog4MwNlM+yXXv8MuknEruJqEnlrSWsLqgEc4xI4xvf63IfrgaQ+9M9N09
yx/qqpryvSEqt9v0hWtvnLSI96w6yavHh7JzvXHa1Y6ptrEDA53LbtgxRKy3ba6sbTc2vHY6N03y
P6KAOafjiuxkiKLfO7ygvVnG1uN/cXZey5EbWxb9IkQg4fFaMGXJqmLR9guCZDfhvcfXz8KdiZkW
pVBHzH3SldQCAQKZJ8/Ze22EGZRYyN2Vh6rLkgPDL+tihXbwDHYkOa6z2M3UhgxfNIuJUAAj7IoN
aEVv4+xe51NGoEC4oH7uXnRijKTXPkzDGpBSFpaeDSOBIgQOeXqFziiQblhN+JWWJHduMrmzSnA7
AfsF1tKu3vUzVlgwQYR4z4Z2H9Or9w1p1m5EUUyPkE3kj3GCK+kuiR75vTys7f712xtyppiJpl3L
YFVHDpkKJbadnBYlxZHhryo9IoMOLdqXWrqzEqlwpWlcPOBhwjdynXmwlLadqyS67IMjYl9FSpQx
xK7HO0hhNn1RZfqh5hJRSWXV+cjTo9wL0rx9kuZg6h2ZuWG6Eb31Xuc57NXUMk9reKzbq/EntG/k
zKVkAOWbowuTSHBbI02+jiHLsmnksbiimylBjKkaRCz7Pk4VdatAO0f8mP+SouJnXYbmFkLF5HZ1
kLyGGuJQ1vTy3Nch+fZE1nyZqqTj4cq4r2LJ3VAribfL+0ZyG+I/L2JQoWnHveRZklH56JJnT8mT
jwjYzjlVKhIPAnK3tkazDM4YawOsDCXdJtRiG9YeiumhkN1s5WwF0viIoOqJijq/pJUMSkSSzL1I
EP1OXclWJnGw12vDmUEal03ybuBkc+y8vKUpVg9Qn4d6dYxghag5Dqa/dMn+0Ys3U3pGayFtm6nT
N4s2ITIifBK+MVL7UW9+INje6yZzULMjuKuKI88IjN7P1fkJbimUsmY3JONz3UBZG0UeOAPRgq/m
mDdHkRWarxVNe5NYiH5kUiGtktYnqamyAr5JEu9R5T8qMT/RElXmJcccuktthD69vqS7so+kp4A+
7kanMb5pM2LaNewGJzpN9qkhynqbaSY0N9t4E+3yGBfKrRWwde1Q2C4YX98q1nokme6lItiPKGON
Wio3iKN+UlIcAkn5VMPheYRRqxrdLYrLh64k4YA6x+uyjjXoNeQ/YLcFrNuG+x9JHnJyuX0oMtuJ
2vFHaYkPODQQt00S9AR4zCByy1C7ANHf6MuvqpIu8Nzvo2WCh14gTdBcXFJ4iwz9K0mYfmrvcVq7
Jdttr08HS5Ofcu0jifACL+kD7S8nQEhsm69mMX4krfwUWd0PPj6/jjInaFg8aR2V4XUu7sZgfE0i
9uUyfpia6lXpS0+rEZ2q2rwxZ3ljBfdZcIKc5Ej6e8tyFyr7jhdMse+79k1YDVihL3TZG8jFoTlv
oupLzS3soaPhS7mxa8RdAzhbss2DFHwiMaipXfETroL/wW/melvV6o3K6p5S7cjgQcUc1rtCjs4c
k94WeVI3utn/SIEbYgg5CKMA4pC3x7mVngC0XeZavBdm64aT9ixURr5hi546s+8SVfEljj9hz6Ct
VGu30AgT0QEmOIo9HMxolR42D701H1jVWcd7C8lKzOkeX1yWK3u5E2cE7891Ob81SQ9VsKtPSV85
U2c/W412Xy9GdLRkGSGojV9ubLN3A2kuKMJN29ivY5p6PWuWbrN4iHgfDwYTDcUJEqixJAJgjCFY
4DGuyv1ACH3Vnqqx9oz+zYhuhYCrWXecQi6Q+v1cMZEHbmfUxxBlxkL1tfg1JR9AYpzO2E2hHRD7
BUiAfrYOqGvcTjZ/YhLxc0nj5He0wPFVabdjosrTugUaAlGI5GvFE9rvucz5DiOBYWwM473E/TbS
uCApxF0jOEOpdLqlu7QIuMnVzubYQYfspHMDgC79Yqax9mROQ8McqpYO1SB8uczcRr2NkHaFemmp
P9L6Y6r9tnoczJdK2ltDelMBA9UtITnKL0gLN/Q3r4rMSxwh4sspf9K6ZPoLGKn+itUQvgxeVzy3
xV1pDW4ACgjt77MKyrXBfLISB6H1pahQFc4QrqR91hmcUuRtEdoWsIJVt5eS8mFUdjRvvW6yPWVc
iUnLblwGAg6szTLpd4v6LNlo5wJMgkHvTrFnCAanppmem0jCS5Hxe2fPWuIKU9MHgl+EO+JWEXpM
6MACmyjtoeDbXyM5iAKxpjJOpVONwLyomCKbJlOx7OTEBGdKZwBNJfro6sFog/HJYN/mKrUXCryz
23AIDOTnFLtWCwlQFUB2pLlKTjElTKZWL2ng62r1IEY4pD3AolA5KGmFzGLwSgNdwxe2Vp/aHBRh
AV4TVGCX3KfTXsBbNKZ5p/WXeQCVq7IE4Wvi4MTsukTVkz3MYegJa9il7SDQPMRHTUncsG/3abme
sIFUL2PkKWnEORTFeC9QUfKLiekQN/CElFK5NkPLVFe9sxtzK5ctMXaz9oVxeoeakFKYPFK1fBhI
YA2QaDu13nNmZ3+I2H75cOJQ8zlxskJI7swCointPqdLtAn77otuEmlK4VGPUfNEr/k4fMx15NpR
de4i2+vbYwYMi4rMMUaaqqr6rBaxG6pfCNgXL8SqaFbhA5oEV6zOGPBaVVw/Mi5dnEVBqIfHaq03
PmvpijbwnGkJzDGB56iGRl/mMbJHa1UelTCWqgOr7JYfGTSnek3mx2rK9k1coNcejjpMbq0fQMQv
SAEUP4gDTi6Vp3X9pqv6i1zB3lt6R+pA41hg4DOj3wbQ0csxe5/ymUGi7Le4UeiKMA4ddQYNMW/X
eIe12Acke64izdygKnKYjfJZDgjjSgQpDBwD40Dh79t4xylidrqs3ltkq2lsSSpU74nNCB+HREfV
tnF0ovH1zQp8FwWnU8qlX+MS2Nhd4Ct65hvlm8jF2a6RiE7cEx54+M53jdQxeyaVYalPEnyufuZF
nZldblbrwiYAdSeLwY9q69nObpHS88ZX3ohfXc5G31QL6ngbqn7nke7J3m0+Ind5rLLcbalK4Ptd
koLazci8PAn9YLA/tS7ftt0ZnR82+8OITSMD/C/ibDvmcIalw0js6xQ9pzKPA+TZpH4Y1rWu7jnl
RhrkQGPwevXXrG912aRhwCxcPS08WLUS20XifbZuPfJITkt5f98WwivNS5PcN+3Vzke6Z5rTooUw
KD+6NZqYrnU1PLTl5zA+CZxKbVYe0uGV/g7yRY8wOA80bAv4jN8LyjJAbSG8+o5w6VU8yuPTcRCA
SXcsSb5WfOGl1f3KG20XmcWJUddJGN1R7qfD2MSHlpegUuxTEJluz79fKsUtnvsXKaIIaYkJaQqH
5RjnXoU+PPFG/giszoF4Vn2x7uRi3sIap/4ySbGodhqa6ThhLYizM+KKU0PaCI6Em5FGHwMLfj5r
LvZS+HR2wi9yqD6GzLzEzfysqXbOs2BRaqOXhR0kzmlxCKP1ZWt6sHusMVO4s+vnordehsBMYMGa
12ZSHhNwWZHOnxwj0ogTAAJ8R+myEVPGV/FsMe8xxbRTlGDk8dzQTm5HE9VmtdzJefDVQ3Tg7Dtx
+1gX5Dd7to653fwSUi3Y+5rVWIDKWKmvyG/Wl+mu0dhCZ+Usaf0WaeFJjodrw2ksDxBRz6mr6eku
Dfp9PhJ4MIOWU9gwpmEC85v+qJKQZoXs0UZ46WXpluhYvBHObvqOLaKzMD42kifG8DLbH0lASkrW
cEh6pWrxOwgdQSbRDdU6ODD9Mc4zpmcTh6HYbRXUdXC9pE1qL5HDRXc6b48CT7bBbWPJ2AUmH4//
Y6tGt1D/qDSLdrCx7/oBQ5GKfqGjjsEvYsYCqKN8QxH/rMKc8Uz816kVvmO5PCmEIaWNesojUk1g
NXLavq96eAlWRkUBHUsxwXFkQs+Jb9BJVjETTvSLsmszycOxQVCReOK01W66GBSyX0/VEamwxPGs
CKu9ZDVvsaacw7l36/4wofDGlRNT6Zp3Sf66YGwHV09GbManhGi404bLoOcvxUQ6NMeGlyxQkSTP
xyQWDyT9Ombf3qpVBg1aux4rz4675ElL8vJuKNpyFa+8i75/zUG+pKnyGk7BeewJiGlYcexAe2Ji
+9lN/X1uyW5AbEHX01ZfEKyVAl2iduqi8Z4nvxVtv5XtiV0FyQhzBIPDSiXb5zg1B+BnyxtOc1fO
1a1hK5dR6n1SZU7T0GAMgVFVvU5srBX+iziNr7YAuNegg0QeiHd16J0uDM+DbZAWZbcA/sppj4Wu
oDVWGBe10/ARy1HzpFXiPR7qsxSj/Y/EaRFwOQvinQHxZ9LPokKMAVSwwMhk7IBjgrGNrqM67csh
eRtl/V7P3pVm2qKR2TKPPlZL6wZYX6wWDUpcnLBAbOL8zjQe2RddoMN3Zk2rPLUdudW2ZZSeihEz
Y33pcLPQLtymQUgPeHCwgzIEqh1dt3x2d05x1TW0PstmTbGQ3bDU7suku4uB8NJ9Z8Uz6MOP3mTO
51kLj6OZU6yqfOa9uSsNaeRwmB8NQ3ELqPdWBTAm6M/4dw5xq1O2Tz7KOkfF0K/PQIGXs435aJaC
R07R4IXqMwds+mO2O8kzHVAUSDHkq4jF3kLoVC1Pvd7drwRnOeu9vJAfASvs83D6ys2DiawKqZwn
Id3Hq3rQI6SwPSkWSf2UWzhEcvo0zqQUv7IUy+FQvgAnYycZDsmA5S4tiQVKD4TXfTX1vFXZWpR6
X0PJaxFSbgyWC8TSXoHYGuKbPxPsE6pYV2LXJJ9hwu9QYNYOVcpqE3zkWL2ZZXsC8uKObc/h3eWE
C5vfy6pfTGdcS7MPvdFdVal25KZy54ZIFxKHSk71MVTzdMzOQsmcliPUIGAcLqcqafysJzjS6vCc
Gn7SdHcR4qskpf1PVNIC/MVc5p+YLfZr41MUr2byGtlU2SSJlarqtPJ9XvkzQrylVzcKJ/gAZ2u0
DYYcB0+Hk1v3S9rmOMn9IY6oKYdDulCAWz8t8uvNpIYTUeM8IjUC6TMnLz/V5WpD9+ItH2wv6Lnx
3Gk4YAq0iHJQ3AciOKsmWEjbmyKBmNPwZTQ7pY58rM6wlhZnY9DvBq5iVwGNl4HMx9kJ0vpQazJE
G4hTvbQdZxtqGiYYQoGYFzEvRai7yvIWzt+YbH0Coga/03oouPJXH8tY+WlAtajCENPR//flrtyR
7YAvDpEzeUd23mx6XDC8NvtS21nLNTGddPgZpT9oOlIgXwS5FL12jswdxx2Oi/uKXuxMJER/KqkE
DVriVuvIJK4RIuhG1QynFt/obOOFdOsG9WcVXsp+K4VUGnHiJPOeoCTmr40jjV+xhGepnzaTqXhk
PTkdb/mQIgpM6QBb0qbIJoYDL3X9nja/ahqgIQ6zTiZhS3ss7RWwYLmdSUu4tfxaOy6K6hYzHRhC
5Ca2GiX8CO0fcvpp61+Svk1Y+k36PVor3cUZhNF8r2NH7FRW+4m5UVVe2lzzO+tXusIIhACZv6Nn
cmIueFzs3Fu9w5wNLlrwGRirozRy09A6BfaE2dQGnI2+UGMAQMcLmMP8auqWV8bVPpPpu8YbLBmb
dPlUGEg1E/laTEoZurq1+km//alt6cjLHmY2j0Qs4tNgJcehr5OaEuCOWYzp2NsvzcDgHNGAOb5U
HaOOiuoedguZQCq9isnsj4p5pSmcV++BkhGOPu4YFmCpnRxh1OeI/xqDNHR4kUcRjLUt2mCrPqYV
XggZ8aUoiC5ARp5rhzRBkYF5T+KUUAvmogQumYqGG4iqCiEn1elBV4N9UrdOFuNIDwZPWsx7VWu9
as4PM52vnPyzmciRDuzAYrn9f277SIKfu37TonhJDAWVyY+IM0HTKqwI577a1oyS66o/mjN9Vznl
s7Ys/ZKk5nMMKnmT07gqyP09MpR9y6UgpW0dvk1a+ZjNDXKBoUXqF7DNo7F34nohlwtWlBVlGLGV
gxbrJ9m2AfVD2/fKps34ZEuIBnZsb9Gs3HIkX5TS7QMur+YE4i72p5iG5JyAQ2hsDjp6I78LHZG/
lR9DBb4+s1lEMwvSARSsd8pivrOCOPlQHToVGwdMZY3PqlrcEsXFRcUZd4yj3vLUEdlihEXTKQQH
eYqlmByQIFEOdq7dwHfeRWP4A+y1tsPHTQ9WmfXSSQUbjtIbpVOCb9hxGmwfg7GNTHKnsqi+nxQN
fs+g5ra+F4BHqL8lrWIprxb1lkeL8bTIpfFrQrBfG2xd+TDfNQEOKaG+D8xqGhO+tcQrFVK+1xWr
65KuZJj22UavshtT+8vO6W6GNUuX5o4F3WlLJXhmqteK/K3hjAgz5xpFs5ugVphl4zoqJZv1dNAW
zMs9tcIYkk4pyQ9LUZ2Ene1jK2VrjTufkD3KC7m5T0JA/NbyKOL5tgZxSX32GVXap121nwZZdEbf
neM6OqnN2k4efjbpF9kPVOnD3ZxiRl6k1it7KX2QORKkVukvQiOhK/AZ43NyDF30Ln6ofAwJjBSY
yYk2vk5Z+lK1b+hNzkEXnsa+PqaN8hpX03Gc089wqa7M8NaupfRMm8QP0F5jCF5PYPojSTMyLi5a
a6qcb0mkdNuwv5PDyB+N+cUSM+18c3rJ9e5D1C1e5ZzGIFI6mNKTTsC0EXnYVPw5H84ja0M20A5q
sLxZ6gvt0dAt8voFAUDCTIfqdDYGencS6ikxNHxtAXJyGWXHRioAswpjdG1eE1wgEsnsWPr4J3UZ
OYaBhQA+y9zWFVkAHQ68+cAY2hktjfUX3K9Qaae+giT3+jjC3Zx7fY1rPAOYPKj+0vHTZl+dRFUn
UW3xt5Su2jJU5S4tliv7LKm5vxDUGRGarur9nai1C6oCJx6j4wyVqVHojyuA15HFsBh6EfPegDpc
b/APgCKJW2s3Ttoeg5uL42djDh9LTlQZKBHeW9WN7bZytTIgz40DVAxrpsE/ixa9IhA0mIMdLTAX
/KofteYrPdR7i/ARXClu1TBU6hM6r/q5iLP1vL4cupI0OzZ11VgR+oYfK9M26EOcoTaT7MQxE2kf
h488My8S8nkGdKvn6VHkjF+izPiiG00zSOp+GqRyQv0n7nK4kiow7fG2bQo294cxbX32ph90Qw62
Ug0bohceK75JugP6EwZaxpOcnKtD3CfTz1gLfXQVtN10mgyKhFl9zacwEzfgeLAdrAg9SQXwhLfS
aXTmBfH6f5f8bcXIA1BV7hpUHK6aYKGshH5t11yNVI4FTezgYylZGgNGYj5Dp3V041hIh4GvnuZw
6nfQW4obkCVpB83cxTztVz1+o1TcQ8Uj+mfKtJdw/QMNfRgzhw7Vk3rAJtMlriyY7KAOehpAxoAa
q9yqrzxl+ZXybtU9U9JAovGQGD80ulq4dGj92UWQIvnTnztT3IB0fLSou+0YNIms3AtGuhUtczg8
HT0ndcERTpxg7krqqLqDDEaWEI44JGg1m+61uiXazBwp+DXldWQy7g4LcX+z3ZxQfWTPSjkYmyxE
r86ZFx85py9t9DFc5aD8uk4dN4E8BHsFaAhRZHF4mOyp3JttE5yShqAMS6UPl02sZoH0kDO7d2Pc
fdu5Hp/qIsnIWVFp5YKrYCABk58MEtZedcz7jcijz1HXp12Y5S85Jom9Xo+DOw6kFy6hdl7UYCDE
oG+3YJVSFsfshsOwpGnQmkShR/m+DQKCG1cLXVRj7N+EonrHUyIOuhXM7zbGrk0/QSxpw/xXr+Ss
5vyusYM023zU1Su0SvtCdIRwJLX/EinCl8Ve8P4V1Zpz1ZpH2Aao4NRRfirnEk5VaXzNHQVvx4fg
Drqav/Cbna/8yAGtkTg8Cy3tt8hjVEdKmh/MzVCHhD0FBY1t0AvYYQ5l29B6xG2FP0VDBBm3RDTW
iVqflyXhQKHHhDnSqk88NGD0yhJifiLqQ5I3yy89wCCQiTBzjaD/GZY1FuLMrAFl1GcolMsFzD/R
Mei0LbcMOG51oc7wRMrnnO4l5CcTEdOdWakX2eAggaONc5xsmQ/WQOE8WOORoVrjS1XLIdsyToue
ntCtgm0oQg10SYNgTKpHpoZ5f0NtoINCTTDuyEu0zYgxi/fS3NDkEflTqEfG/UKG0WWyMn4lo5b4
BhRhjPFrkWdGb1hTzRMJPPkt08HAixCX/LiYPaQciGiuOeFgigymQBuOb6q71HZ5BpACwqUzuvyN
XJGbZMkaVVfa11u9MexHmvsvTIkkP+sy4kRrrfAkZdTuk2rJvEluFiLmdGvTxxT8dWeDrCTcl/a1
CXvZCmhtWhMFAzsVvz5deIgzIjLS9CperlQuIygDox7So95N2F+1JJsJAokL9cnIl0E9dYyv2nuB
xa3Zz/RfEVvEbYk+TFOWwEqcNGhTqFzkTZDvR+c4Nyjao1L2wrQwuo+hos0Ey0XCvRDBNEBR8oxT
aArJO51k+7lF1pM8zUsL4UVWUjSym2HAFH+w1AjVAHPxkUI8j0lFvhoYU23yAuxo9gzUFBZJukSl
kssW9VPnNfKcamezL2uWS+Iueh+FSU9G1KJUMR5XrUPLkmmso7gMRzz/YJdOrPpdv61yY7Z2yEpZ
h5S+DZoXMm5avI+BvUwHxCdV4xdygVFVFq1+KuVcPmSKKktEi4zNR4ZqhD9HzwCgC+KH0kqUB0sm
zZYmCZlRiiFtU6BFq0EWgI9tZNQpWIDBcFHXtcnC2S6aaqcIcdHISMY2GWYkMjoaOf4RdkV6pRYq
DqaWD1CW2OSCQic/pWVdT2KmjbNG1u+U6ZJn8NSgHwUjz7FJaw1jTkk64hTWvqSGnZNmC/VZyplf
WLZyUqyF3rzWh1R3DQhu2Nu8ZrCFLouVM53LFQb1GPq+QB2qu162VNcIkQGz3Q05Y29rxoElhg67
eNc9dJS+V6vNqHJJfj3MMEkohKWKJoJUipcUF89eqBHFNa8u1DsiBognhoZ0J9JhchGaabTCY2KC
cTJFJJDxwgekVMemvFEzjo8J58CnPgmYlyN0pTwpjE2eco40Y/ytU0CeV4ME0KFN/HMuM9j1Zqo9
BpWRXZak+FRWuoWuouLK1iQNlMeRr8lsNQaWcYJSScJ06bg9DKZYqMPHwxS2Clw3RMlahLttyMYP
m6BDpCxp4Q0sek5YUTJFgSruc42wYGIgtHNeNMqmYtXcYX8iRstaBt+2jGckGsZbiBPQs/KOJjBr
kct4S6VDGeaXSQ1UqmvET2OkoP6PGpRcTYGlvJpUB0lR/JrZFa7ivnjsOZxsdALT3NjghxuG+ifM
/BZEDE1o0tQey6hJL1JukrCLGomvOhUjEZYjsW7RTDu1Ej0YALJR4L4cBjk5aCvd0kVswIgvzK5o
d4n+mWVbfAULNuSS1m+lohBtpkCnC6BX+yULELqnAZJr9ArBSweQ9cbLuNXnda/rEtkpIvBQSWm/
j9r8aJRsG2SnzocQLa2PG3qgMJiABgaKg0Vs3tSk1TpGP1Vra4Eb1fmNh11keey7iN0iLdm3U7y8
BmSCYxlDO/MMvRAcRqRDh2RE7qop3bulu1pz+kxC3crMnZ96awyvUhlrqYN9JvFSOzmsIiYo2KtG
lfWmhGWkKcErSYYrqEC8qaX6pGlZ6hSNSh8YOQJW1p8NIxZn1KPRKyftOmE43rcQJz4MIZpdG+TW
p4nIOKZLWkUnaTIfuyEavmQMAATOtjNBlfBzndDOq3NqMTnOlR6NxNJMywUKD9iUMdC3S2B8mUkj
3HSRDYb6fefUaqo9h1mX79XQyDaWinm7lXvZvCIkjH8izXrPOcrRaLCi7gvS/ng3x1O6I/um91tZ
UjZ6pt0kCay4g2K5SnzitPCTplM+Tu7IxNCxjEE8KxGJc6UgiCsSKFBcydAZ5kPQ4IYBCZOt3aZW
BgmGYJqKnfY5CsMhJK5l5LVMjLB6pTVW7ISFBZWh6YWAoZ9TivQaQpt2AZRBZ6hU3nMRWJxKkJQ6
fWjgEGbOZkXXTIozngZWiGPSLQloPMXKyABa22xCJ5zLjIBYWka/kqsIh3GyQmU4UV/AdPL8wu6h
VGT9ZVkmwmci0XK4XKT+o+uETHx9WZ06bayvmugygl2Kaau2yA9mJasO+IXFRuBM3zRr4Dcw1sGp
Mh0NgyX9lCaA5yRQkhMdVGexzJNnRdpdR6CcE2q17WVZJ5PXllRQHUSFCrKjJU9s2edAW2GDtPC8
9IGgOJ5CkLP1TABbTpI17QpqcbT2LFN3hJ1+YmW/rytrgVyaU7ORvbVTm/oximG7zFn7mFYFSbNl
jWhpaWbOClK8SfABvCxzQHcN4sNXAAYJgqkeutk84qPOQ1t39HbtNs/yR4/33KlyqecgOn5pHCp2
jaW+s0voF07zim9g7T8JcEIOYqRiF9ToZR29SovQ59PMDoiiOPfVYIGiSqbPAffNVQV1KyAUxk3D
WjNHnIsgiEmu2gPgrXNF7IMWhTtHN6YscaxpT0mx9mxWAKPXh/MA/4QWFLHjzCxrFa8AsjDgFcbr
bFr8ezhnKOJUFF+0eGgjAkNojDvQ2OsQAFXMTwYbL9PUkYUWJrTk5xa98xxhoirKHBET31ZpfM6x
OXuYldAgsybdssU4lhWZaHOhhhoSM9v8ykuVoLRZZoSvkuw14v441CpUMPpCqWNKVceqAdxkEeKr
J7oM8wLp10oJYqPraFbRKyLjcQyqj2no+Wm0Ehki6Z5wJ4NZzu+NmJ6M6Js7Kw6gm009NoTZ4hWv
Ixs1BaCz5gawp36mYd47JBcvjjbbo1MHAeKeSVppPWJU79rK/rR6dHhlEpf7fAiROg+K8ks3hXbI
UF5TWMVBfmfwUd1qqabp2tOuaOvuvYooHVS5ObcWyU3K9CSk+CkOau1NMuvgMzIVFLK5AH2mBhrx
v8ACd7PWcFYpol6gZaOhS8xRuc5+9NZPB1vaTyTDPUpq2Zwzc0jJCcZlDjhOeezNofNKW/hE3r9V
eLOlJfmi48Ydddp1qazPumWjCccLnfPUZ1yrjJwTQhRcIlsQRpSRHP/kEL2K2WGo0ZHndPjBlE39
0ZaReDJD+B4yc1SYzSQpW5UVet0cNGS4hfpLRajJvqkljuxkbz5Xndz2bIZSAA42S8hiSZjZ7crW
Qii8kTqzTjnnoIgeJVt7wJSO3F8J0z0/EAf92SLq9k+exNWG9t0xZgv+J2N9B/f2zaYmy/CBjCiM
sUFCfHPEptH3+TZ2yj2o+XIvueYffL7/Cbr5+xU1gjVlQ9ZsdTXO/eZEbGsqi2oyMzyQg6s5hbuA
CPVqVzihsyANRITRu5CY+z/d6j858pBF/++Fv91qoBJphzkz86ChusQAbrIRzRcdn7qDytndp4uE
nZsMuUHet+Ze+SNc/68W5/82Pv7+A6yu19/ufJ7tEvAzP0DrGYfwfXENJ9jbUL0c2S+8+UgjLXT/
eNv/5IEEZSeYCeA6hcf116umeCaS3LAoYQ/WNbO3g70VLuMELotohO18Kw6L122jg+X9PzyQv1/6
2w1XsmGVXWEHLmfzB1pNnuUClIb5x/xoQ9iq84fr/RV//z8P+Ldb/WawzYuSI23L9ZJ9vKt/MC9x
GEQ48z69BX+6t/Wx/e01/u1a36yWdTAYbSHxWIEU+bqfrQ7Pfe2OvuZj43Pzl3+/t39yRP/+KL+Z
Zs24k0HuQcMZJS/KBcKSPyX3/DV64+8P75vXn6l6P6OhDVxtO53aLc06n7jVnbn/9xv5h49A4O1W
DVuYsq1p3z5/SitNBKYeuJBjNrUOtii34OB9/vtV/sFjjJ9OJxLVBggplG9vnm1zpK1DlTePv3IX
2L7bwGzNHZma6qbEQPaH10FZ7eLfXoe/XPDbq9dagwweGFMzaageSYTJ4pN0qX2FNitc4toIT5k3
bPLHYL5FDxS3uICDP73/f3tJFEyihqmaJrZjxfqez9YEVhrBpQlopG4YsKe78a7ylx17s2sW29XX
/ueP7m9PmmvapqyRVIKjw9LX1+q3RW0pu7JUbJ40IUXMHCfQPqEbhBiZoj/c3t8Wsv9cyVTX36kJ
bODbFyfnShrbAVeiQ3IosP00YecrA2t3VBCuJ//BMi/+6Wna5v9d79snly0DGA+V67VeXh5zJlX7
djvsrBsjvjoCl7/BKLtr/+DiXgkOf32TlPX7kDl4840oiv0NTBCDfeorOkosmoW1i3I/+UkkvRd6
6MS9HHnKBtlSt0Xw8ofn+3ckwnplOrOmJWS66+a3K89tzolLzOsNYwhxEt+6zG/aZnGEhxNL/tPl
/rZag56wdMPiO7Wx5n+/UdBu0B1nLqdtER560078UA8QhZ349sed6G+rzoq5kIVmagBaDMP89u5k
cI3TqOBarnqzb5hIcSl7vEmOjQLhNLsFd6j/YaX7T3rbX9aEbxf99gIRDD53Qc1Fs739WvnkS/Y8
zGDTObEv538qb/7xFhG+UMQhiif29a8fopLQ4qx7Pn4m+p7hxMw6GKpwOtvg/DQh0bETlj5VPHLA
f19s/+FL4en+dmn1r5dOtFpIDVUvYAv5IDjQPrcOJGSHos44qk7uothx//2a/3C3GB5NZAa6sC3N
+PYLjennyQIHoasu+TUHZWXmQCWF6f37Zf6+BghKVC7EKN5UbfvbnZH/o3dCq9jlxyQkN0eZSQ6W
1D+8Kf/wyf/lKutP8dsaGhZGCDLgv0g7sx3HjSZKPxEB7sutRK1V1Xu5274h3N02SXHfl6efL+uf
GUspQvRiwIaBBjqUycjIyIgT58SQc6TOT4926+aiq1sQnOfJmJ8er2hp4zyCmmG63I9QrNzaioFj
4yU0WZxE8z1ImxQm5viCK9/HWLMj3QuKm9eXooX8YDaZ16i8Zw8BpQ1VZ/J8D6preLTgrQPy3zod
D7oOImRXCY4IhRw6ZCmYzZ/+8AwSUyonuhL5dv3rBFx625RGtx/bGoAh0DBI0C6gFXvUMFo0VakI
vCuYONZ1/QeDm4e0DDVacIN9nBxzfDV0vX2G+NP5/nhP39IJ6aQTVlTHhcGRgqmslcaj0R6cJvB8
SBG2++JT/mX6HQzDsTpc9F18GLeTP5FxM7LAI6d4zzNv2oBlOjz+GUsB/OZnSCGgRWjWZdTLIwQU
v8ArtwPMPWzqnXLI9g2KHSvf+E2C9dGypdMxTTnUmwyt+f2PyxdrX+6pQvvGO7jP08vW3gy+7k9H
lI6z7+q7f7VUkw9pEPA8WzoyBeUKywauzFKDAxkWJaHPlQ9x7m46oqCZF/vHBu+TD83iBUWY85hf
cy1JsgiaV4jvR9zZa/MvoxZtVf3zAK+jHtYnqiJrEVV8KXlnbV23DcMj69Hf0s2riFDO89QZJg7V
7Awu/2hvXT5W/rhjAIQiL6XRleUtuI4B86LtWCa4G8M2pHia541CcebN4LAD9LAzyl28BYbl65sL
/dwV1xGn/3Z9nDWNiimnBuZFXfKcVK2jUMuQi6mT/GUKoKmoC3vbN8DRaVADIJvmX+Cs835MSWSu
qHXdf0pDNzXVVXXarxaDibcRsFepzTJsTmSidQMFJEp/Y5F9oLgo5LrH6jlVtWr72H3uoyFcW+h5
2yrUWo5hSanVCNuIPiUQESEoZ/Tbam5U6FJhivIgaJ2HcmV7tbvniH5rT3bXHLqaPPFIPZQGIYL2
JUggDreVc1w2L92APlU3fUNeCYr7biWBvb/Mbk1LQciNM8hRdOaKYLzONn02/4wnrztTMQWAZHRr
Ly9xX8medL2zkifREvZy2vlMYcOTvh+Y59prGVdObzJDUrfI2FRxO2+nsmvXDumSE9u6ioyF6Wmi
snnrSFbiNCjRscnDVtsjjLmjG+j6JR2e/xfpKeqdaE7vh+/Bu7V0fcmlHFXnxcWtY1um5Maj2TnD
mHa48cCwQaR2yS8wrna/eUX8/Z87L291x6CXrfH8krY4QotEj9BTYrTiPfxKvjfEWzVLVo7Ikt+4
hmHqsL55piXXBV1VieFxmAOIjC57Y7TeARP5xBPhFCH28HhB4sPIPnNtSloQk1dUVT2KKYkFA7Uz
pZD8B8NKSF36PtdGJO8o7L6EE5b1XNr8m+0h4dP06Xejcle+zkL2DRWfZrqa59kW48fSgUvgnR5L
2kcQuykk2/HW4c3vbRsI2JlY3tK2/RvP/vuCh35rVdrDESwhRDtYbfdgxw+GP7xAbdq9NiPg4QPy
F9tpr4OUAWO3o+WvfvX8tbR5YYdvFi7tcGjBYTUE/ATomn6Lyl9i9WtQGO8f+8qCWxqGxvOUxE7l
cpTyWAtVZrUAleRndPL7y2juvQHwkKIyWAdQtVtxzaU1XZmTL37ydj2es4DXv+Dh1sPNbH23gUg/
XpQmvo50Avh8puNAAs+hlp9PTOzrl9YgdMHStlPQBIo+dofsIFKMdHqtWjxmLVtc3Mgrk1K8ytoR
0b2UC69Wo6jbwSsKJ0dnGCX91RRVJzIroMb/daHScye78Lf2iSsOh9YdTMRbRV3Dh0yk/ihepusF
sdW9lTwGpo1UM0NMNmcEcXm5YNH2xy0jMH/vLC7cQ9cfU67b6HRdoZDAoBO4IBR/zva7PvF+Aym6
vcAJogBvLIc15e6FGHpjVMowlMGqi6kJKXiOfyju5xow5IqPyhYoYdKs0S2TPpFrUJG6vV7nFKqh
ub+IkipT7D5jE+6Gs76dvlE03qAtTKfutGJTrknJNoUTX+XdadJdwkHYNA/qjomEaJ9/rfzqxKTQ
7K+91+Sz/mYMnjTTJUtwNUdyFAXQWVLCOuqH6Ve7frV4s2nTyi4ubuJfNlwp8UwsKKFnFRslbBht
8q1sXle2TA4lrMKC3MM1eRm5kLVKFwHiau0QGViAbwJq7f34lGyZ7N+lnwDm+OtlyoVd83iqUL4w
xXUnZ1205zPKeZbjA4Kvj2NaKkxZt8N7igT1Sq1Ezi3h7qQvKh72hkdCIt+sHfNsAJ4xZbSKvau6
cARnnELNzQz2SU8zMSuNOCLdbuXL4129XySWaVs4HgxvkLNJn82Ih9rzehc0Lq+VP8p+SH7AgWd9
n5HpXqlzy3H5bZFXpqSD3GVQMQUTPIghgMdtXQ8/wEW6W+gxecGje+I/Xtm9Q9KOETkrOR48wm/t
4asTxuuuctTGY8IaDo2jl0XDdobxc6U+sPTlDKpclqgtU+iSwj7cRmMejrPjA3YPDmkdTts0VQrf
c62P4NP2ZatZr3aahCurW9hMrlWP48z3Y+BKsssEraLMM5tZ5tp0juuLs68H5rzNcWp+95pL8unx
bi74yY09KYTklWmMbsM6g9GeDmNeQe9rWsORkkS7sqULH+7alFyud/QUUs/EdHy1N0CNhWgqVP84
WFHP1QzXdgW3LWWP2+hralF7sQDE+lCJbV3vvat8f7xdd3czzm5Q4nCoqnCqESC/tYAKxGCbFRaG
bfSFR9uuOkT+fGDwZK9v4v1qR0784us8S7Yn+QMiViZic9jL/hx28BhuIbKIfP00fSs+tK/aryvL
W/pG18uT3CHI4J6F24qiwqb4U92K0lG8U9FieE4+zH/8jVxnZX2mFKd6OIhqiN+Ewd4vPxhP/bHd
TBArj69wIW1XlrdozRWBwxHfT5dCldY2pRshYflWZo2PBWg3dpTbRuAXnOJ5tcm/uJ9XBsUPugpW
GpJbTYzoKQYBhp9HH9Q2w3KwZA97pmqjDTNUKxHkrmv05jJXNqX7FOkLOy5Lsci9C1ID+D34YPpG
9r48lP1uZUuXAhaKQ/9/S8UOXK2wCfU2LlGkxdq4F6zgXvc53Su7eqfvx+A5/Gls25dwv1a8WFyl
rTt040wuVlUuwk3xlLQuSACyBu+HvgvPcCqhn7wVGcPalhpLn1FUSDClU3t7iwpXi2RcFEw7qiyc
ehNB2Y0K9mjYpfOeya0aYqZN6k9boH8Aa9/FZ2ZIDkqORwWfmbk6puccUgl4bbbtbgJcvVX/DnRl
ybWvf6L0HSgLFAFcMoEP0QEgwmNzgCHiS/unuSf1XG9Nijgnx6Vrc+JeudoRGxwsBCrsiEDKgCqD
qUNNnkR27RwKP6vOBgL1+4LGXfq69jnuChbCw10d89TTLQQqpKABXe6UJY0D5cA+PDpAeTcaKuA7
4eSUYl/75AAp9lrsWPIB8kaK29TUHUuVMnuhKlz1Opk9QNqtTiTWO1/ZtW8N2fk3APJUJ/2Vw7Ww
y6aqeySrjJ85mi6F4wszRBG8kcLJeWW/N7ItnAoMgQC9QgoZ4Zbz8Gzs+nALGG0tdi2sF5UBG6AN
Ygrkw9LNk/YMXCm26/ldNm87YLrF5ffHy1u0IDJwoAr08WWRBmvUEirMfEYd7feqeC2C02MDb/e9
5KU8LnQivU2hgjG6Wy8NExfm9TQS34wRQL+BE/uk7EZouOGxqXeo7FHbyl/mclONiG0dLD9RN0w2
z/1u1X8WDqhJmdVzPZfmOnMpt7+lg7YLSBMHVISO+QSH1JZpm8/KId1131c9Z8WanGzpSg5DJKNN
b97KvP+b1xjvHDQi0t9WISfiSpH3+WptaHfcRAM3iJ0R7TQRfMqT5udAFcyT8QJd1y7bD8fs++Pv
upSFWbztLWpqgIcMT3jWVfQpEwOlvZwnoyicE3WzHQipT3NJm9SgTLIN98iYr9hcOIt4kk2hFDF3
+jDS+S8iMx7bCN4Ohr+P2vfk0G/M9y2V8/GobBk5xbK+gSXje1uvIl0W9vfGtpR1Ai1IgU5zUi41
/WEkB/eBH+zt90DCaa9BDLYWeBbc58agdPgvcE5E0LmRSB+MfeJ8Fn1Z97ndmXureUXK9LiyuQuh
4MaedDjsWlAnx2xu6zubABp6BplRVPF2jJIohFr/smMA/vDYqliE5LXXRuVrxKhnRjCTwvMTxnbc
tHqGBXQbCWIDu/K7IN1mrbKy0OV1UmanJ0vNQ8bYhJGKJqKhOD7ABpthA15CSaQMK1YWcjIW9pcV
KQPsFCWFRJon8gVyV4a9u+hJiRg+MsPxHDSMwj/exzVz0mnUWxQmY49F0bn7DVLHHxOzv8ydVkDa
+5WQvvBetQDSgDVHcccGbHZ78i9qVTTU9JhpVO16Ozla96XSmQcTAx+vj5e1ZkpKcapGcas5N6gT
aRB2oL3aMtMVwbuuoUHItMFja4ubeLUwKbxMcKS2mhM48I4kcKVDyKA0z1My7vtm9bSt2ZLCSa1P
Zg/dsOs775mgQIiE2dkNmG4/O/wo/wRiSt3Gn57WosrahorzeBW1vWx22+aCnyRqsA8usa+2zvvc
iFdc5K2jcneur7ZSCiZG1mWWCmEooj3zfvazHYIk9fvuk3EsDuEBSkoK99AgMoCF8AOicrvHX3Jx
mZQgqDiDaAUKebtMUAlZnHeKy2i4vp+6elvAHaWEqy+vpVhiqBThVeYuNNsSMfxqO6u4cYYpZNiz
3xv79HmkwA0kETrmnYjTBXPy/r95QFvXNqXIYscZLQKdkeJ+755Fxzryyyf3s77Xj5CTfX28keI7
yd/x2ph01qeoiuHkGoWxFgUkASiH0/qwVkVf3EfgHLwo6GVRPLrdR1Cf+dB5EXIsujb+6OvaOUUo
ua5Uv5a8glozLXDKiQImc2tFC6zcCXTOd2raHxjQQge7qt+ZRr+yaUurMSkcglpnGl6VgSJJH8zm
jHCFb4QqNGVMZO6qXklWIDBLqxFFMNrsxGJTBooLqVEr0bGitfbgKxMGFK/MmLLm1nnsBUsLAqvN
qAfNU4DgUm45Djk0Pg2mLC95717UU5c6Ky3apWICyeRfNqSj5Gpj2yFmR/AtYvv3CMKiFwu1oCfE
IS4vZTEbT3lbDuALE54Rk8Jb32nLk+MpxkrDYHmxHmrMJtgmCve3XgIVXV2PIkSOQ/ALrHjalkmH
aft4R5c+Hk8ij+cd0ng4462RxmuMcVBs0oP0ku3LS45Mjd4rhzZBBeCxqaX1XJuSQ35b1HHfO45v
G4EO/ZIN1Q4zxv9mQQBLTFE0pyct7VrLGKpVdDQ70uh5ntp3OsowYRGt3CtiW+RwBFAIP6TjJo7y
7bZVOVK6IQxUfmzYz/Fsfm5igmwbXCyYf+2fRqO9Pt68xe90ZVBs7lWA7/h1qMOyrBG1ZFgLthHi
wHOS//rYzOI3ujIjfsaVGcSWArfwMAN70wZIIrO/L//NghRhTThxSk149aT8GYefHMZl/5sByaPz
S+nBeoCBNFbNszvn9Q8oY8rf/psVyZnTKGqLPkdLfDbBo9ifR4p6jy0sJWY2FUaL/4BKl6cMakg/
9GbmkkDUEDG1j5b7DXrUp7T49N/sSPtVR07XZgGfPHaoXGaxPwXNAbqB7XzRVmLrohPzGBEYVAtC
ZOnUTKGO5FqOqWqG3qtJznnhbLJLvfLkWTMjnZUxQ0Qstwk08+T4zPmPG/iOmCc3oEB/vHeLlkhL
gL04BE85vcu6oCoBp7u+F3TbvP8FTXjg/ysOLVzpLtZQ5LS5BgwxUHN7JnM74/XYE2vC4lKcXVUr
f2uGi/GVd136kpNdwDmp9k/A/ccV11iMBnQ+mX7gnWXIqEB1oG+SvdGT1mb4xZ7a6BxZSN483sRF
R7+yIq2vRuthGGdyLivWvU08VeMn/dKpJ9dr7HoTO7aZ/JvPZtKI54tp1FIlBynSzI1Gh+6jaTv1
OZsBXllpTBamVtlKQ3xxC7nA6TFRJ1blrn+eqhfbQLrGt9rh5A7RzypIV0qni/5hOuBaVKZYTBlN
Pun6ZHsx/mE5rX2EWxEGdCPqXnMnT7+G8ML4o5ch1DfFuv8vvtyVZf3WM+tgthvd4ssNWqw+aYNj
/kIHHZ2+1gt3zTDHX/6FvbeWpEAnMhtxa89N9CAPERn24ftGNrqCUmqo3+UFYt9of60cu8Ur3nLo
KjC8RhgWZ//qKmzmagohu6NFrcRorHjjuKm6uD8gOQLDAarpG487f2VHF43SsUZsVMx+3BXag2CO
RtHyn9C1fUm1lOWVc7wL7To8pziYP4X2Wsq06KN4J+AGAU3xpJUWhq0iKshKPdP+aOcKFNfwtz3+
dHeTiPRpCPlkSzrnzdJl6GPQqQhwIXpJWdhFWMbPeS5sikNvn8Vc9UArrB2B+Ljux3+KITdRSAZv
jEQ61VqaC1JG6PXx6DgVe0rDvqC+HzH5YI+wwKJO1z2FZqquPIgWWg0mk8K2yr8QE8CKdes6nlLm
o44S61sjOz4aR4oOzUcbGO1v2W9Qzfbtxtohi4WcypOLnAt9qrDk0bw2rn9/PTEgQFOUhxlDkfbb
WNWVCzt9205wZtj+HP6eR5DWCiJ7cyUTWiixYEWMf8FH5HBPSPEb3dWYcUHL8guIeFCZyyetditY
qczMO6a20c0dqi5DpHAP67S7A6vvEG2CSljJrcE89i7RS9/mcefEn2faUPEnBcpgFSLbOfcTxBRz
9ArmohoCCH9bd9o2dV/Hu3/soGKagnefEB53yOpvPxo8EpCI5VRixZQMVIAzKHzRODXzfeXbG3PP
lJgLCetqjej++N0aFn9+9ZWiSzW5DfoxvtsrUHRUX7rCW7li76snDDaCPoPuBIFjTZ52rguU0nSV
SinvLTgyvCQ5XyLXPZrT2L9H4S9EFLbqD9D1qc+p460FmCU/vDYvp5iFEnqq0jt+rY/GJ53Ra79y
S2MzV0H4uvIZxWe6zZZulyp5Y54ZyC9UJZCws31IjgysK5vgJ7JO5gZ9ZyZza2flir+bXDOJZ0zr
iSaUybisfMzMprcYd4htRho2yg867vWX4RDulJ31MvjIb+1Nc8do4S46Vyvf9W7SCtNvDWiqLx6N
cJlxJQ96BYliQTL03O2cvXZUP3R7MWMd/Y0eycJnvDEmOWrRGMwLgxn08/7iw+5+HPrwWNlr401L
+8l0LBUrJh4Yb5Kf8Io3qMXFxM7lFFKWrWJYD+Id21tv7M3lE5zwf0Tofv09ROjSlsJtYpPSe9SB
mCC5PY5JklUzwmPmG5rd3hYHZIn6rRgGzF9Yd7b2CUXNSnJY7Hn09EH6OZSJb+018ACxh9jr9/0z
zTxIWxv60QKF1B0D/n/lgNynGNaNPWl9UGt1aU5hEMBE8wsyvS9d/KN9qsyvWdJu4kP0Ttu5XxNo
peboJyTkjvvL4x+wEO48FbQtvW/HwX2l69h0J1ppEetVXOel9ZSzUq3FAJF33m2pbUDd6TDMDVzi
dksRBId0c3R0Rsin7QRU7vLefZ72xi7eh/u1S/aOg4gzyINW4z0L/IiqpBxxgDN3c4s180XpNtEH
e4u0xO6H9TE5IID4DRjsapl66YjQeSaSqzrvGPoLtyus54xuXqXpfu0n78xtd4A+VEzJMx88Hzra
zx4CJX7oK/vHH28hBNzYlULArF8SNlzV/U6dgp72eoIwPLJMQb8J0Zgf/MfmFrJG8UQDtQ8WHEYQ
ublvwrNNjyHUfZWwCjnIHm7LfZwikQ3bZQSftaPMW5CZ577n0JTJc2YWf04OWj+q/rMBAJ95+coW
LAAO+E3kxDw0YA9h5PR27yMb7WZoXQ3fRSHKPQSHEohbvIWRHerocVcwBvKP697kcNQXTB30tu25
unSBDvQgIhhhCPNOf5qgzLfW+t/3OCpBZUUCx/WFC5Op365KrU2kdEMFYMyO7tEnAUkZN+pnVO3w
Joa+TsX3lW97d1NLFiUfRrJIG0Ooof302T1PLwLsmZz+B52IdunBWAt8d4FHsid9N7VONDsysMf0
DsrKO4b536ATUOeDxyu36jryRsSym0AkmZRie0igjdVLhPueBQrPPcWn6FgfwFGtLU5E7UeWxJ9f
JZHFYCf9pLM4/eOLeyCsA9Koj9nhfwDa/vXfvC7E4kDeU87DMWlk3Zq0xmZqM7guyOocrd95zliP
qOZpWvBkXdq4WUuzFv3Fw/3xUfItGXhJkTJMHUTGfQeRy/lD8DE+5u+DZ+ujgf5tchIJ+lo78P6s
s0ZNM6mI0/qj5iCdCqj8tTwSNnvQhWX4Ko4F7P5ne1+8b8YPfwNtcxdhSSIZjRXDno7AhkleGo2w
XEcMIgJngqT0U/xk/9G8iHYnUrvH7nP1szysRZf7KEuRmWXSOxbv5DvyHA81IfQBsHl5FrhddQd7
/ouzG/blcYRiRveT96FfHVfOv9i7W5fFKhUrmyFdkWlJt3SaNiEi1FgVPBeCQqf4Q9isTuZROTlf
/qM16UtqCbSW3oS17tztLDJlZWvtkpOIbfE6InnhK96sTYptHA17cBuxo6cyeaWVskN2ZYMs50HI
0n7/m1bvUknxHa92VPIdU73EhpfYSEqfrH2yUz7pP4c9EXWXHyCp/DcbasEpRZmKt4eMgRM5OiA4
Rzjq6Ncf1D8i39mhIbs1XtvXVZjKorNYvKNMaCyAS0lLS9Jg6hGGR/OvTb/kyhOc+kfTK7dh7/rx
jMxLsbPHU6kwxldfok1j//J4uYsf1BI0c4x60FiUPiiM8Q59BU31oxg8wCGdoMynrKEqqX1URWN8
99jefYYnWKwYKmEUjnDnvsHQrwK61afVZPQYFBxw8dFqPquv+a+ov4ghBRT3TsFTlr+E4TNam//8
0wrblOuA0oM0ljMc6i5dOlQUG7UfvW/tY0p0zjZ6p+8F2dRq9Ln3WseDyYKGvkj1dBn6WxqVMjQx
1oIXDdqX4hAci5MlqLvWgdv3bsT7HN4uqh06sDF5SrLow3nq7RllvN+HHcJdR+OdKD52J6LAatZ2
/zIAenFlTZ6XvMxGbKKSp3L9x8ey9BlufBoLKHR2PNJ36c5GeDtT0Nwrj8gbrGGP7l+yb+Z5BUHh
pVNukx4mWlXbaaZiXj+0zygnHEzfOgjSoJKJ7NUMRJyA23AuFvuXNVGDunJYN7PnfnCxBjbi0J9E
AmL6xfP/7K1/yjvOAJPVcUNC2UWxFaJCKSJkXJSuzTjqW73O45b6fZ9/0Ad/9AX9W8xQTU+XfOb2
GkDI5zyH/oXn8hOArKucbzjS5M6LR75s12Y9v9V5wyfBcymqTMNpPRMR30reXUwQB8A4w7QlvQAm
hEmHy5zDzGyFx4wBqcA8ZPXllOfJVq/sz9EwrORbixYBUZg6LRD9DkgRanZWuagMIzZmftS6ofEL
ii5FNhgIQNvfZ/1X5fJhJejdhQLKPW+Dv+RAghxEuqQtdJdrhr8nv0Xr/Jjvo30Lo66f/8J81LEf
NivmhIvcbCrslmJimsoLaY8px1iY1z2nSDBnHgSoTH257JPt8M1ldEg/RmeyEH/F4t2DAItcYQ43
mA0boy3lPFM1DA003JOvjOa8TTNr2MY0Tp5StP/8vEoQ3uxNlBDRko69TTpfgl9dJ1c/Pv4ZdyUg
6VdI29z31kQtQ0Vqr/VQmIuaFI1wGNyiHIUt5rPPcWasxoe7F4pkVLpBifJjwcTx9H/raugl/BF2
vkfzB90APw23/StS04c1Xo81s1KYGENN5Z3Cjne6A2V9QG0mC+tNUEZHRddXzsz9rc0iRd/HFQhC
Bk+lnTXbmnPqjJOvftTN/VzvrJ/5qT+lPtyCJLkQGqqH7KT70ZkZk9VS4l2SIlmXtjiAs79Cuofj
c8lPlRac9TTeGnX+zYsZFGr+VC/5zpjfJdFz2xYbByZJ7+xmGlrp+cpG3DUcaANRZYRRTUxl4Ou3
l8EQenPqJDb7cLb2Ddh98X5Zj4oLCyZRcV0AWAYqJ3K7tCk7Js5TAzaF3Nw3UYrSR3RMorUO4v1N
Cpe3QXOUag9EY9w8t8uJm8tYTHmlQoqxt3ldi8JBEhyrb87BgETNXCXBvI8TGBRZNf9huE2u64M3
b5s+xGB0ss/IRZxaSt/VST+uLm3NknQ+uiEwJ+uisoUnI944T+Oxh92T/i9DsKfHYeceWim2UbDg
MqvDrLJc+h2jokmmklVpqMKdBQ1t+R3Wu2+qn+3XjN17oKmBh6b/+eaIclZpo/1D7lCqb1MrxjE5
1LuGe3ntYXLvgZghA4HLj7E1lnbrGYabowmWx6o/lsMPdFlOZmB/SKY1MNiaGekrVXag5BMMJn7W
u+j1hujX1ka9mbq1bbsPl7frET/kKotrdHMy8yKY/YoK6h80t8NfO7SCd0lYuQclNpq1gRHxy2/v
4FuD4gddGcxqrcx1M+KdE7gZCnpNq4FFLdGhW3G+u3wG5wOoRXnaBodPPnxrqFWo58atN79Nwc3Q
S/vaF3rzb5MO3d45lO+QY3T33ef1yf3FNV6Zlr5eVKaT0/FkRPB3QCH6m2OurW7xs11ZkD6bV7Wq
Xkz4B9Ig0bET7ECa9rthjNpJq8bXla0UW3X3za6sSd8MieMwUmbOVrMzz4L/X7V4kjIZCrVNwqDB
/I8pLBm3hpSM/iajUrQ95MhB40wbzZT0l4lm6MHGYwIlmXf4my3AxdNGmRFCRxqBlirdXuEQRo3Z
NqS+rwOpwkcG57fMzZ+Gb2iQWR9Rq4bJfvX2Fn/r3a5eWZUc1J0zC4ltLrP/x5it/ip6uSL1Dbbj
ChTzDZr4yJrkk6OVabrRsUb1PD8bx/9NTCvndjVC3ncW3r7dX7sp+aaZKWiIMaklNCPgIGgOjnEs
n+on4yBSAts+O9AaPvbQ+8ehZFPy0CAaGjQGsSmqJ2JAO4LZodoU5/ZD+TnaO7z5ja3zB8/Cy0f1
a6euj2svfU26NjALASFjCENadTJ5lyxOueuQ3NyJx/f4yd4Eb6QE3up67+vU1DSYWjEEYzftQPm2
U3KPSYHK/l9wyz51vEQr3zhUpwvv3uFpLdws3eTI4pgcD9WGrV8uLRge9SE9wl67t88WfYZyR4d8
2x7S7erDYWEnb2xJhYUOabQQ7BqicIz+FGdEpGFZR2qeAVvvtGptIbZhzeGJxkQECcTdQ3swBkoO
4hSS6b3RORSv7dH7aO8TX/mwNll/v5OkJ6IYxbMXbjJdhnkrOaBeJWGWpDR+INtbp8U+C9Rj7M3b
rP7NKX6ZNJrwzYgAobV/fErkMMdkCeUE0bQGlSkIgm9vRC0BB9UNqD3lo7XJu/akZqBhrbUbXs7E
hBliKLmsoOfw5FzWRj8eWWS+X4vyZ1Ii4AbzyrPVZnRL8+5LOVgfC5vyxdQNK9iKpQWCBuLioLho
Up66XWCLbFtAuxNyXPXzpY82bfWhiq3N41184xK9jqRv6zNsEgswI6L+fmvlUqtcujrbKAbQo23q
i86b4J+I6Mi3XzNUM6xD9tE5Xvz6e39minlXnsvh6AxfqDF8eaOQ4JQGuzURlrtni6VSuBEZsCVw
NLwkbn+ZghpbY1j8MuWovBfVTmfnAUmiuvFvWEdka9JuR6Vm9U7ISwKChWIjWiyQ1z5bh2BzeVov
G99/W1pz9MpAeLBCEvDbtfWxEzoTfO5+kCOR6RrfSrU9thd3jUbq7oCyLAo2tipAK6oYo7s1NIdG
rhY9nQc7mbf5idYqz1nXGLbZCTjZ01ojXs4VZXPSurS8bdT5rdExVrsq/Dhp+vGxw95dFrIJyS2i
LHL6IDdEa0GIZkXbodzTvIH6yNiGla+cpk//3CKeSJHfEBR05FS3e3ixjD60LhRKp6Gat7UX2B/H
0bOOnZ5+qNP2JUUNbuOUEzqvtUYgsIvvQxR9dux2X4T2SvVrYYe5uQR/tkN58w7YDc9q4EQhIqMJ
xC6ZP9XoJWyVoXDqlfh6V/9nowXnJJVMR1CayPXFztQV1U5jkYXo51b346f4HLUb0XFwfhfuU27L
l7We9V3uI1uVMo9hZPpNQfPBj9ClDXvk+XR3a+v7wMm2vV1sURB8vej9CfHprTkyHTB9EoKqjAHF
m0mpKMWVG2cK0J1VPzppFj0FRbuSn911nOXfKF09jlGYWZvxGwPQCg69ymwLCcsRkqLdtkTTRP2O
psRKTWrpuwsRJyZ1GKjii9w6YR5oiTmKEnqTf58jb1tN2eGxn4u/4fYmwJuuLEi5g2GEWtrHYlXa
R5tHkOuciuqspisjdEtm3gjn6ASgsSO7VRWh1Xy5hJpfxPM2rtRyk5b9STWLD3Zm+I+XtBBmBWWl
zsF9syU5U2zHfdHznvadIXwyS+3JtJVjxXT0ikfIJWnhENd2pI/Topbbp62n+l7ICHut/4QMqPS7
2W02ABc+FuUakm0prt9YlD5WXMKGmacR1YYTaeVHkVYaMHTlH9dZRtc+mJQhdIPRemap0BrTv5Rt
vi3GczTF23HqN4+/llzjkHdRSpX7Lg6VUhFfK0d7+BzYys6xu4098H7luU61asXjl87U2/3rUOgl
zZACuxek8CyaF3SK8/ZFcbRNMP7jDPltUeKO/782pLwCrW7XChU+lHgXl6QV7gnBdVRIEMb7/nj/
ljImlDn+siXWe1WNuiSjndvQsvjmR4EbjXfZa3ywKPL2r3+DRmzRLyw6s0zYmeQWkl+EKZPWtsHu
qef2pHy1vsJ77H3qz4Nv7i9H86l98ZRN9XXtdXz3Ihc7SsUE2LqYbboLIFrfd+1sYbdHblCgfVBw
/GCfBJGYd67209P468q+3vsJ7S5al0A5BYeqnInWTW2jVxvOxPvggPxpEm48fTMcEDTdjbvSfdJe
1wkl742Co+J5RR+C5J+13n7MLh8vVpbQ+qnsvGT2QfdSd9NZTb9ysdyfOrDi1KSgARDoGxn/bzuF
Hl5GnbbLgHS66TbPTZvtVZe+Vg+DvZ5b0NJ5nx5v6f2rShgFe+cwnMmtI6el+tAJOrXJT2FMCza9
lY7AjNrUMPaXdiimd53XDNmTTUI5ozU1XIZnSpBjs/bIWNpk0T7l+wrBIhnFRfUMSXWHxV+my7vC
dH/kQx7+47DGWq9sSFEmieIgaA1jEgCKT405ZBvDiRkgbn4zi+zITXiq9YuzYvT+cN4alcJOc7nY
phlgVGvKw8Sr2PROKbOOCR33x5/y/o7FEmUUxuschqJlOpCozttLVV4mH82qahsMbUtHrrIPWge7
xGNT99esAPUwkgaN3xtw6/ZIXPrASCyrognbqx8vAJ02BsLSZ/WSvYIEQgBZ5Us+NrmwOmb+4Mmk
4sxsldzThyDZZNqKJntw+apGx2pOECNbSekXIhqDr6QpTEgLAQJHusw7Dud0cVseGBOsnOYOdnek
k8ON/UPoOFkwgUbjdg1gs7CZN0al8B01ZYxOHUYL5urK/KlBuDpT3wfu77rTHh/v4sKjDWE68DUu
bAC8eeUWJHKDuedkF+q100uqg3KhunDwtlP/dd66m/qc7NceEgsHwGTmXEw2iOimS8tra68rigvv
pDFWjmOYH7JO/aV3cr9L5n/hI1y6vK9xFREubt0S1J1CjQq3VKvqubwk3T6e82lTB/oabHEhXEEs
L8QG3oZQ5EaCrc5IGM8hd0KN5nf5ZUzXlHyWvAK+J040TPxAFaVbp0ygzlDQZvbnOP5d66bPA1wU
sdKBobF+ToH7L7bure7rgvLiH7Hgq4yFxNhIud/g/rMEdWaS9wwpKpX1qU5QZFpxQvEdbh84oGVM
orzKdDyQK+EyV8aS0M77NGP3hCzk5ZsA0YrnbPjB3tev5qcVayLCPrImHep8TpzUEdbm9zDt/g4l
GTl645f2WxV9fVx24b1+uzzJ47v6kpl1i8H2x7DT/PZzqvjM8WFz3qHYOM4blUKd9uHxOpfO2fWm
Sg6TFO4w1ZDK+3YVbwZN3ZmM6lbFlypYnXFd2VF5FLpPJzWzUkwNW/dgbhM68O6pPgp+ZvMY7r2f
/2llllzLwlvMrsecMn/IvX0T/KkwWVKuVhPWliWFj2AOnSFKsCNmV8SyzGHTbtJN8UVIe6SH/tfH
63qjtHrgmXIveainihFkDJqH8Nh/VjgEeEa1cXbGQTkgEQ7xtAaJ7LaFfGhvrDjMYgz76xTK+UIc
zGWpKMroZ9m0b+NTUM9rB33RBCMBJAsaccyVoopSVMHsiAVGJ2Zl5uf47L1zdgi/Tvu36vGv0cua
MNjiHe5e2ZRKDXnUFY2VY1MQHDf06uJz+91F60ZUrPPf8ld7hYZt1aIUzmCp6PuiwGLta/vkmOzo
Egope0qUm+q9igsd1qhHFipfxJirVUpBTUkQPQvFKplPtjZobKmgiZRd1vrN3jqo4ILN5+zz8HWt
ZbeUhl3blWJb5BJNDfFFi/LnMB/Uytp45Wr3bM1vpFim5rBMoE72vwvC3FoUPPsnyE3BLqGK/OR9
WMPfLOZFV+uSyY1tNwrHXsRsIT6lN5v5SbQ+O797dmmcK5dVYdTljXR4edH3tCAGub0Dp6G9aHlI
rtK69XerMv7MeqffeN5lLVdfMuTBWiEA+BqAUclQHpj0OHSPZ0FSZckGhZri2/9h7ruWI0eyLH+l
rJ4XNdBibbrNFip0kAwyg5l8gTGTJOCAQzvk1+/xyOqpCEQskdX9smNWY52KF66vXz8iBcTItAkr
68Ce2dP4Zjzd03ALwZUSVXGUSCdLfig1kg8dIHtFNQIPAx2tvZE3gZNkUrYXQGVbMLkBQ1hsqxXs
7ui67lEkjqLM9D//Ej4TP/uQSbsLuGqkYamBdwhXKLsIyswTaGrYTaSHD5acBh9EkrN1Gsry6vPI
N3scnGSAuVGUgVjC5dBCqDNK8I6BNaLWqgvjeC9MS2Qb7Vy+e7VMFO7/CschlMw0YNQmfS2NqWFm
qSy5Q6GOUOUN+1BxOg0gXPfzFl1vceDPc5MSFLW44aI52W5UUmaKRkBW1Xc/aU+pI+2VBbTxU3fZ
LedKS1c9iNcdPPTKsoHHbPTkZP1DDahp4q5ArY7FUWmnilWJnlZ17Bk3Ca2Zuc1en8OX4fRJESQ1
a1SAOiDG1IVWubv6yJ29xg195rQn0a0Wxjp840CBubvRjXZqKL2jlAUpM27RczlTRIGVJeF1Qqyo
xImFXFlmsL5wpAKJwOdDeBUKVEdUxk3Ouz7J41+GAoKdSXkBdHYnP8jVS5s+h3Mr7gq2jNLjRYxJ
c8CgF/sUYsZuMth4uxU/wo2y7Jkd7jQ4vr5oqIuby3GXP1r3s+bLV+kvjw0uDvAHwHhdKWRRacj0
TkBsTswDKM9tFlBZWBhwDTEW1lqGLUro/23yIVqMO5oC0AyunACUTdaFkPSACRuUF5U5dX5cdoJt
Pqn2T9PnaM7x+VYPX8SbHL+hXMelSFOMImid9aGP7OahfDDf+WMyg9iDuu0Y6iLgjs+yufjgXeyn
p6YCmABpMIDnrElTqTYqkCrEBOLu1rVdPOYH6KJsm8W4ZMsa5mppbCtHcxOvu83cfnC9/0yCT9qd
aWZsdCWC09VwbOsl1yhhS7KVv2a6Pb72C5wjy88XzHWKNYk5mc3FqBg5eB142dnmRxxWPk5P+ijs
A19ak2/0qEAFRjXsP9Py//rR/+/wPb//2aX1P/8bv/6RF0NFwohNfvnPHflR5XX+wf6b/7P/+WuX
/+ifd8V79siq93e2ey2mf/PiH+Ln/xnffWWvF7/wMoby0kPzXg2H97qh7BQEX8r/5q/+4W/vp5/y
NBTv//j9R95kYEIc3kOSZ7//+Uert3/8zoX//uv8x//5Z/vXFP/MeR3S1+y3VU1fs7d6+u/eX2v2
j98Fw/oD1TmAvlEDtFBS4tlM9376I1P6A4xnVC9wTuH/gRXz+29ZXrHoH79L+FeobYOfA3SNBowb
TuQ6b/78I87iA3kHNiwSTmvj93994cVQ/TV0v2VNep8TACj+8ftPnNVfqwTvtnjiBMiD+8lxvzCF
3zHPShsdjBpHsTcV32rixhm6oPfAqUrwXuAngb4t2fimqEW1LMVKsWuAsMsEEhRhmy9KtYU8XPra
iMNGzPvAzqQ+gXDqsBlz8QgH+IVlBY8syl4pTNFtIxE3ekegTJG0+CFVaStam9iqXDw0UuUwpV8O
OWBEQJgoUYXSrLEv2+JNLR5ZMtr8t+WhXoMyWdrUygVHuFPFTNooWrmjdEAFCJgfOyrxCU012kIZ
pnYBA/SS6fuBDpuE9IcxFyiEXeoEL4MtkHQolEpVYtkSHY4FfzCRBnaQzW5j5NC7KuJxA0t3X5Na
t83etJIeAKxKbFY0iZ327dYCh7FjsLBtFfxcSKEsc9ZsZKU9Ej16TYi+FxPhzjIeQyVFnl4x2WFi
5ncCXQt165m0PzRGlUA4bNwESGyjngK6jMhNXPtgR+x59Jo2boq/AKvQ7RB8GeKXmvV+lI2bcLTs
xmgOslJsNemYEvXZzIcvMuTC9HI8ita3gVmbVu+PQj1s5Jq8CiVUx6T2wI3htVE8ShFcv2hnumZZ
+2XbbwQ5eU3LxjepstTVAg8rEXmtssg25GzJO4YNIOOryjLOu0OJ/klybR8q3SGXu842MvmYROKx
axd5n73GZuWfplLZtG6On25m/UaW+00D9Elprvgv9bpxw17fRwlz81HblzU6WE1yxda6NxKNe10h
r4agLEO0kP+DEdOib1/rzNo3qr4fm/GYCc0Bzt2HKsNyHbuDXgOeTeN13enY7IzUJknkCLn1khD6
2jZx6qRUfJE1smrqQbQrPHMkTQ4ipRV/DEV/UEJtP46A/teDzed2NdR+04wbNTH3QkxRahxBThM9
+KRsQQL6FomxrYn0dQj7o4GO58MIMsFeNz80HQr8opYpgBnSpyE6ZEH/sxkCrAWknaj3Oz44g6Tu
40iEOPS4HsTK4eFgR73XmvgDEOLADgZj1beaE1TWWiiKbSqFwO6Y8WsGNCFtik2nko+6I6/we30F
TMIp6m7RK8zX+hi/bg+GoO8ToT1SOCZ1YBTCcXTHB5cPkjAM6PQe80L5PgqWzSNn8X2Da6A96Bsj
LASnj7I9FXS/scD7HpX9aR1GGta1KvYHqUKzBPraF1idIhnbhRDHR6ldxVX8YZL2EOa5A02rh57L
n9WlOlPRODGKL3cxnPGANMpczBFpzeQGE3VUyymJYEaIr0ny5DWsmy94qIBGTvJhJeIRR8oRUNBj
KeSr1sqXkaAth5R+BALwyVXyKnT6vkjM7yGFnlBmoK+Sj9RqAaGusSBjM7BphKlp0eGrFjC7acfO
Jp11JxIZQJcxATE1+uDBR11bVVa1Dkz6UdXiscB/ZoodpO0ORpV+KH3itla6yvlmyfeI3oGdgG6n
krQF9yl3hz5363FIHRYhstSwNyHHmw7fdDS+deVgvUJ614l1duDbAN+8Kiq8Vy34/9WguwNsqih5
zSBSZKeEfPB122njXSkfWYvf4xsUExpXb7BmpRSW6iF166Q7pAR4+A4rX1NnUhPzslLJTxnIlnKs
L95T+IMmT/bPThkDrqh5LZSiz48HpkepY5ntIdDFB1OvVmaEDuywUeXSWqDWl9xUVuYAsLrUgh6O
mcsPlE4YvtNG9WK++WtE6ewxx4j01deSBK9U9Sq5eu7U/qAZAxQXGfFp35MFnwwxxN114YmPv94a
qYdHjB/NkHsFznYrdZURP8fIcU4Z+B8sST80ofJphZU1SO98jPKuPcb4QXIX+6OYPOdZv0wT7cj3
y2JMXnUrei0tLPMo/UhisbVPa14NtRUd253AvoxN+3j6C4GmUacb5cSuA7ZB+kAdUsNuniXd4udP
sUfGdDsSYsVW4zq2Zax0sSAfJiUfAf47jWsuyoswy23JaNyybA+nPOZvZXSL95ynOfU0TbtI79zH
//P020de/bZ79J+mf/P/w4QOidhnGd0dDojzPO70138mcpr1B3iQCjJsIBpBuuSKXD/zOK6N82fa
Jut/oIbCfY2Ar9RBBcUy+Ffapv8BwyMossq4cPIrifJ30rarAgAvMgCXy+upXIVEm9xtSiMoCFRI
KreKXtskcgEGd5Q0cwYKKxvomTdKYSdG60ZGuk7UH7n4WCF1q7RnQ9g17btQjrYFdbGzzvozuTxP
Jq/ekeBPgTd26NqgfwB/mFYHYjXC0qM0dkE89qt++GrR6vsIqXu7k6W1FBadE8f0KMdZu2sq09OH
4E2g7C6LBHBJjcguiDYnfzUtI/Bv4sYwEKYFRAVDeLnzlJGsU6HFN6nDiIwP3vWJadfJHF7wqh6L
OHhZRc0SLiqQ3xMnly/GOrUSSEy5Bg04xssQ0E7ODStXwzZbZ/M+rtO65STgVIO9rUcBFBEENB45
VXYElSlclatx92/I+vBYwBfgPsL1SgCjuuxERcrGeOg7HBN4aMKd1lV8DXA0ZVGv6BqJNORRZq/v
WFAX1/dpzMkjxWhhkAYDMWEZC0v0FbDad/EH5xLBVnTXL+Z1LaYFg2nEyaLKuyYKqgERY5DtukW7
LF1yP08Hli8PQyDpeW+C+/JTgsGccmdTS4trQx/wrjvg8cyRGocBEwaQfbtIl2QtnF57ey8guBzh
puWEgY0rExtANEphJjr3QnKFCOXfg/sfDDZ/ftPkuTIVoUdVW0qCGo3kQ5DYDVb61oInI/GFGcjY
jVhcYEfnerG4DYNkeDmTSiKCFEO0FKNKllwrhdvbgSlhi8s5RsFVDQYibeAvcDlVBOSL/zIW5AQz
NYiDFI95/Fk785lo66vGlxzRLR8zR7ufBdde7zac9A/qOpe7wCY9CSnoWiSywkyxUAavXwXHoAQg
B0LxPj2wA5Kvdhd5swPIi0l/Zb98Ql1G5UvpLLsaoZ/R16qRnopsiuYhK5cCW9nmD+bKgOC2sVaZ
Vx36vUEgyjkHB7rdz2eNnoxpU5RNYJS41PH5w0Htue4Y+wal6NBpTG7B5SXPnx81J47WdZOhugMg
J2SUpvA7FL9LMVPQ0fwlOkjcGKnsUoYopd65vBgeQ3lCvBMAZf3GJY5OO/FT/QZ50Dyzh9n6/xWA
FtMMhwwQrRxgqhjTY6aHyBoxdQIJSTgjOxA9hGBeoNjCS7dtv9Dd7O54NeQ8HmaYhOuOCJ2EyUTD
+4wppzTo3EGVSsMPu4IZ933UlNF9AqF+6qrdUAhf4KWE22KW5AXzS5QjX/LWktiugcCqtWm0UjO8
JCDggTb6UOeo72gV7iMMFIlFNiRptRtLGTXbzwfvap+dfPtkukZDmwJsLADti7FTlu0yWcE5fjk3
L68OEIQxgJ/kix8S4FNA0tCood6WRe8CY2hHJhRBYJL8eUtuDTuEkEARgG4zV9KZDAMZ0l5Dp/Fh
+JpEHyiR2gB62UkA2xVIjVTKfTV4SXWn4Codldbcbsp//MUqwOQ/Dz/pyRKM7bImmPKAiA9+vQdG
3K28bBPt6SF/m3/+4SfgNB4K6lyy2QTBcNqlLVGLvKwAZy5pbRN1rcmtHQSRX6LigGdK7/PevTGA
AMVxyzO8OPHM6nJb6/M2DeOcAEYjifl9qWkRfMhEks0N4o1WwUIE5VQd+C5ZVSepmx5pYhGVAPx1
zgBXa05fDB+63iYg1UG6cC1C+FJYS5lhy8wW07nwN5p5Hn4KTuIiomTowZbiTyQ8uSrBKLC5QBDX
EMsfsy/qHLD4OlvFqXjW5ClCaYRzaDjymJU7eCq4m+FLC3I6N01MfZRaZ99DZvp4Kijai20mBcOp
j0ELdyScivLJpnEtGXaNPEtzUp8uhLdxVrdYvp60F22drFFNG6NcVRC6AnqU92+yq304YIJJYbnS
6vM5e2tHQDROh1JAD4I/0uWkNfuxDbQCSFFh+VMxB4hEz7TxKOtki9luvTF3sBS5QDT3GYAe22U0
BnhC28oi0F/YShtIYH+J74KVhhfEzAtF+F841fucmNdcTP7nZ9mGUmp9Dtv73u1NdVWzwg5ydQYK
cWt+4vqImyRAWABcTjeaSu36TiRm72qhp8DC1B2fskfLq3Gx3TZb7jE9d1pcvZ7hBD8POSUWpAGK
i0avoyt1Y/QMJXEKM7P1XF4pVfRiqf7QF/CAfwGOaUv6o9LBbqj08RC/L4uvrTAzj0535clWe/E5
k81PYQROxSl6gFul96oThE+y4ot0IyQHFu5zTCcJT/7hjr9kltayqXehcjA6z8gXieJFhi19yK6c
2Wlm97tw9nn1xiF+8X181Z3NAgmKbmPY4PvEdbBO1mx5UurdzOnyXNcUJsMymeGWSFG+zhCn/Eh1
PGw4lg9vCzdZIcF9TWVQdxPciWYX1o396qJ5k0me9+DgdhXC1l6Jywq1VZD27fH5B8wYRqewc5e9
MwJCeeLPEr9unOqoNKFkAQ4tJPani1qqYkDiUzAwjKRwIjl0kgqvG13kwB1m1SmFFxjsIEHDRwHP
NdqKanZQVeJ8vpHJN7bNi6+Y9IAaaUaNNTG4g4Pnm/24BUs5hjHi4CCVom9Y92Vtn4xibCi7EVso
Nq26gXNN6s++bN/acs57ZHLDiKHwLVgxeoR71GTdYniJ/Z8Iybx16vuIQul3dgrMDcO0AFFHRRdr
6AB9By27u9GO3Bagb+kDAwKLgTkM4VwbJwdH1IUJZDIQrhoyx8oedLmYyafkuRD8UnG2ZruutMag
AXcqQbZIo/Ela5KvAdU87DW2BgBMFjzTccBQ3o/qs5p/KwC5KYZjhmq4iQ9rE7+1CrsosBwSbSFI
hU16umxEKDuI/3H/T9KyPIMrwBCgQ8Y7aMnQkzk35OecBsmuk7vz0gpX2kD8CDibZuoEVsXkamiA
1+Ewca7/m/npAojA9bz63MxATG+vhpEH6iggUKTE6NrG66OZF5crd6ppWyb7MzVA5JL4JtL7kk+Q
6ODa2+8M2RM7L7inm8GXoFlFHuXsIUgfauEX+vPmFoKKN7g7p1r1lJ1UUFIyMg68P4MHmT5q8Kt7
lYQ1h/7q31pYExXHuvhWb2EwL0iLwFjyNGn+rLqVlEFUEMxPCZQrCynF5cSH70oLGipuElx0RDyC
iAldSLd2O5dWqIjMigve2jrO400WmpAE1tDLiKcWjg6lUY+Lo1hOrjj5tvcAeFr/O0nZecTJYtHC
mOUpjxjGEBXNv6JWMbN73FgduIPh1oc+BAsG0tWTTqTATGR453f1qMC0KqTa6RNWO5qce4JFXGoa
/lCpX6NGP1Y6njw/P5CuKx6gZEFQgmdpFpb+JCGSjJIVhdlCtBpvySNhXpe1L0opZV4ywuFRleAg
pFcPnwflbbrMwgCyQRlBxzUUwqbmJGha9jQoWMdcwfjOKJQNGtVnzez5dj1fILPJXTJhCAC14+ml
QbaISiOja3G+cSKHtswd81viUNta5D4wCnOz5UZWJeGeq3JwJazrQMW+HEt4YpbNQEdeOOjd7BvY
l276EqFM1rjCorsDOOcXDtQbI3gRlO+KZ8cPxJyiKAVCA08kuW6TPWc7QCEWgrAOAfcgeSuOw5Y5
BdbjHO7xRNqbDCRggBDNxv+hi6cCxED+AIOl9ZA/s8U13lub12YPvM46X3CF9wQXUhF0YZ+DErW1
gvdlp12wBfHr5/FVduP1HJD2+gWP89DPPmiyPyvRkFh5MHQuoTYfc/YIufl1cG+6zAMQ2wX3dpu7
KQwo5hKN6xr8JPRk8KV27Nlgoi/ilfC1wCHHez/4yhbzChA3blWXzZyOOdGKNKvRTObqa/qtfxSe
udh068h+99TdBZtqMW8bdCUFA6uCi86dbFUqtQY4ByMq8NFfk0OwVlxJ4HUVjwHpmjxxH4rkkXoK
bH4eE3/uLnlj17gIP8kcsyQGQDtD+KyC0sCwJKx2sznNhtlGTg41CigOUn9EqT0Ymi0GB4P5lhxq
0+lX2rJciILdOsZiaL7qvr6Zfy67cape9vLklEtLQ0uLER/A38tSiM+Ld5hHNkcuB04xs/3zPvts
AU8OuJrCnjuvsHmEo75UY+IAIGmbYGwEvWx/vulfX20v2jWtBBQ0VSIIC/5Zn96wpQbFRuDJlp+H
uZEeXcaZHC4KKimAZaH/Sm/0ta+iV9xFru6GtuHzfIHZyoK0tgHTneyBuPkm+jJLJLi+5F1+wmQX
IlVVwXGQz9QtfQI6esPpg3IOoqn4K1Jpt06As01v+jymE3WkYYdwDKW46kmlaGpQ+JxrqtoQh6KA
Rls6JJiLBd3Nvgde3+kvGzvZixR4l4iNhei1x7bQUlj1INylS2kZuOEWBMYH2afL+d1gbqufEprg
vRVIlXxqdecV34on2J3ecafVpeW169FBWkq89oFbV85tEjcP+vMen2xFQxxyRVfELrAXBguybBbN
O9f84f1djJCcirxoRqdpNuhkZ0q6uqKWdmqwucgPslc7oadCZ4VL5eY+EFHzBRu+WK73B0DMUNkG
jnmKPclCOSrkAPsDvCHu5S8xLopc1mh4jLzZ7On2qvmfWFMy/VjISlXHIp/GopMfRqipIrvvcKMq
G/sXoBBz8SYbhZzlKmvMUzwVCQP2do4tsQZstuoW78ne5xsTXwefdOUUTJnpGS4CJbqyIpkb1T/G
8e8a4/48n//qwEkGouetBhMlRAiychtSiLXGFu7Ahf+fNWSy4BPWdHAsRL+1g+WGdG810kxX/T/O
wL9aMsk0jCTMdS1ECHWRPRXf+LWSk2kyrKzFL6RutzOLv8JNlrNkdDkuuug4LmHI9X2lparakY+E
FpXQ9oW+DMu56X4zJhd0AIJKRU4xmX1pK49QRscjY2TGdlFCuEhbB8WcOuPNSXcWZXISmUXTgAho
YNIVOHrMGGiYb5/Phtvt4IqvFuLAYhfT/uz6kSQ1+LIEEUb9h9HuewaifP/+eYybBxxMx/8VY5IS
FXWdiEmHvsq0lqyJlniVIr/ipeguhZOnq0TlQRHDOXL1zb5TcS0GBE3HBshbftayOmHYIFoLI1QD
cTE8sHKOTzkXYTrv8sokJMaTvSZ0z1Cse6kIK5zP++4aR8Kz9rNmTAZIDRNRpbrZncpv8bfRgkIi
KAYO2UbECQtbe1U3s/ewuZZNRszSi4iJA4IKEnggfhf63J9BvGde3toZN8prHtmXubC3owJxBVyS
CBOlyQZIC8CVChL2rlwlbhVXdgPZhM+78+Z0h5DNv0LwTzibFGQwFdY3GLImeCSgulFWOTkyrv8s
ymTqFaYeGKGJhhALkPTU00Xo2PxdSarTcXHWlMns0/I6kyBX2rtCJ7ipJNrFuJOFwBYSOjMH5zpt
MgUFa6hjzUSn6Ua8JoQ6SdA5gt64n/fa3PBPJl1uRkiEFaB3SKa9pYq6a7tm9XkI3idXh/hZn03u
S5BApBh9hCjxUhSw3WAlu0KtdyVh/1mkqdtbEMVyNTL0mUTlVRulD72StQD5N+qaqvHx82bdLij8
1a5pRQ6g9yStC8wFrqrfHKzv4PPgle4hWKGKETnQ8ortxE0Ld+66dvuoP4s8OaF0Cte1RkA71YUC
L2bwlpaRb0EOGc+sqN7MImBn5uKJU3G2gHvCgjDM0VINtDdwjITkWa0fZ7rz1kzUoV4HoAJIGkAu
X+4SHYlNwvj65eCTqn6Q2gVyPlRomGdki5It5RYFubmU4hq+h60extYASEAcEUL6k5wC60yQwGND
KXBbbVUn/tpuea8qy2FP74Yv44bLkSAXOIzULltcRomrHhJfef2FbJ7vtdOVcv4tk3FV63hQKfAG
uDnEb+Lp5kDhOpQ+xUsZjqxz71q3evw83GTrD9uqKi0F4dIENKSi3tTquJ4Z1ZtNArhWVVUD0vPT
y1AcGJUBVyx+0x289o0b9OFq7RR7UIDteenlG3ANDCeArzi1ALeHe8DlLIqDTFIFFXeTQOgeID4v
rrqBG30lKciaYvTD0sKFMAgbuC7tx7p4qMpxmQtlbpsmmxEJUnisq+E8+5bJcAaJXgpAXkPS85EQ
Z2i2EgipQIAqeIQJXDBtUAMUPDwjwrJVtmNP/p4/lndW6AhrhdoZ/kLtA92mHes7cTm7idwc/bOv
m4w+Y5JSjxSAQVDrAGup7RJKSXBRByttn7jD8heo6HMdwj/pbB8RDHUQ258hWxelUHhCcbdGYT2P
D7x16GAOgOKC/zgw8TKUDjEquFPCjDLuzV3C3io41YLmWBSS//kMv7E3goUAf0aIbnB1iMnpNox9
UbYCAg0gdrptp343jXgvM3NO1e7GeCEQBC9AaDGhsjhp0WgVmTCImE2y1a/EPPhO5GxuR5BPSqnn
cxavS3hb4qBxpPDK1etE0vVqR8ZOddSmySCP0pdBF2wzUgfZNo6StnvQAh+ZImWeILgCkKViBtMy
hZD8WzyWMdl2Ifyk7CptdcPvxiTNO6cR26pMHLGrGph363qTrCFzKQSJDeNDoVmXWgqleDvUEkDk
417piaPnOesfyzQ2tadSNeJgXSfQMXiOlMKw7tuoyI2lnkiF8qUn4KZlK4aMPvCVMEzuCovkxGaU
adF2DLXgeQyqLDzGAEwDJ5MZofooqW0XLwNVrVHODOTI8sRotBpf7UYBRWy9Hp/NAERlGEkYtWE2
dt9GQwC74UAzemoHwphmHzSvmtSB1mEhOhCQ0TSH0k5VVnGXmBU0HQy5xhJu5ciNIb5fubCIb+GQ
oDRxsChoUC/qitQL3Gfr0kPqqkvPqCoL1IbJcX7ooW24JmFNnispsDS7BDMam4IJ1I2dC/XYbfC7
sLYH8U6o+geZ5OUXsNhz6gxlr3RLC87e0U4HGzcFwSqul7LYdN+TkSXITvqkse6CLE1VTw36TPEI
6bLOt0iTrVnQa8heFIF8K6A8hPeCqJdTkOY1bav2ZrUvAoW8DHk4bvIkV49EKaMV+LfhihpjAV7l
KIA6TKTSUwQ5ex41wyK2nmZqbzPVah8zCfo0S7zIj0BOBKEF1WMyFOl9WBG1X7SjlWn3ymjIzQvJ
8FMcXSgNujPBoh8XWTX2nd3F7dAe0yxsJeZQPSXVD5EWkfnWaQ19A8Exi3vQLOGgvDPUJC7hRCtQ
SbvTNBIDYA5VfS29rzAxJQfmHBVdDl0al7aVIBO2xwG2dXdtlIvtEtIzHMDWDnFFXZMGYwNyfz2Y
xhIzI5JKWxTSBjpzIzxjNnovQdI+H6zC/KoMgigdDGpV70kTq09qr5mvWsOaZptLsQSOp9zftV2f
GkBU5S0oAiXcGRaoztJsmWHkGsPumjZmH3CcLZUHSS1zxKlwIfgCwGyShr6gyyl76oRMNeEJm4dy
86i2mZFCibTJKjV25TxJhGPXKHG4IEWY9LltSQPmRyWNFnVHSYuL3VBn42i3vREyGHIWGrmTI0pi
B+ItLfMycdTbbWWVxkICnU5atIo1fmMNfLJw/R7Y6LMqCyybCYJieEwyhdiB61+UgVwL0HlhxzpX
urXCSoP+Rx0GgUeSRsvsVqi1+mgytQWosjSq6BGP25m+JI1lxLseNb+V3itm/dVIVQbSv26iRb6p
xoZoD2zQhy9W0tDwEf4RVvhFEvAwblt1LECbvAWnfBm2lhaEjiH2wffWLE0FMgxWY4h3YRgKxgrC
nA37qqVyAe5YCrhC4kA1SZZiryrDNiqhC69TBe9IhWBJcMQY4O1k2IZRBCDUWVSzCgVwy4jBMids
Wl0OyzUE+Us5hehZRmkIIA0pa7fu06JQF1IQFGLo/C911CyClEAHbIGUqV1GJspYOfjpOUQi4nEn
CUL15fPT6QoqAa6zATKVgYMJ/pzQb788B5HhAbee9khaF+TAbaKkRf70SwVBns1cnhw8EmggnOAo
w3L0MlIbh9FQFx1YYbtwT5bcoDPbCDvRzcDemkvbrwr7vF0gtoJSgVgmGCiX0bRUNUFvLoG33BYr
aJkTD9TTl9JNV9bCXMZrw638ORbAVXI5DcqTjrP8pZfENFaxT50Q1dxex3SLTY+3BNGFM9Vqlk3F
u2zapeeNnHSpYSZCaUkFOYGFhuPJ6c+F184mhJcmL7NChfh9Pk+b5k7TZk5qAuA7SqOgoG+zeFuD
8ZgIC9Ywu0hn3/9vzZnzBk5mZ59KWGcoP53ufJgzuO9BecNN7nMg8MeZfPzmWtBgPoLloCvg3E0y
3gJbQyDrGYG8ZbvlaIMQk0VdzjNib3bgWaBJntswQa0UgwdS6kJfRjSOvhsy9nsbBaQ430Y1MiVv
ZqVP88PTqOHRCYgoAEtAer6cnJVWh1qDIxMgUXVd3cNwDw9P7ZpfLmDBuvyFV/fp3Y5H1OFJAvI3
yGbStNgbQsSoAsiL7y3hMv7K0RSwsfYtWBjCPm3+Ye1WPN42GL3KEvBCk7sdLFgxNSlmi7xQ17LX
LPBa63X3ui37wCZ9L2e8y27OFwNdiQI9/OggGnHZo4Ns9JqgUt6+cs8N/SSo2bHdPDbl9OWThQ6/
avSlCEAbLiuThZ6n+E0t1CO0LHhoZci/DQBCrbuFtEy/hLt0qwz2INvZXjrSZbauwOKb4/GdkJ6f
fcNk1UPmEpNVwjdIUQhZpLi8iyOAXEvlCf66fpu0y6EafNNidypBkponxZYkDMgO3aBeIHXaMikS
za4r81AUReQKgbKsa7Idm/xb02vf1aB6SjJ1h+W+gNPsBhfQEKDx5j6CYYJUd0+UaC9NRFSvl5W3
cSCqrTZsbRHlPqP1vRypS4GUSzrAWDtR7nUwET5fQVegZMxnPFnhtORVXv6Ly/GmWZwasYqcn7Kx
cHF0fyuK6kcTxks4Z/g40t2SjE+lAkSW2f1QdLYs0nAT56MH/zmnqk08guntQulQMIpzX2vbNWDD
nioom6YtV2VGVm0hzz1xcyjwZNzw1VDAAUOFe2xM5o7MtC4ZuPICL1uBC7cOYZciu4lfz60H3v7P
Ik1mSBxSBipjHGG3NrHije/AiW34wcvsZEXxcuBCA90GQwWSr++z+IEbZ8VFOyejMxQBQRqPdvY+
2/IHx9KB6NW9schdcaPNnRU3dtPzaDrv9bOjvlBiPY4tRGsqvG9yFi3e8Rf9mtnmHcyyfwGjPC0k
8Al3kliDuwB4tNPKVaKNKZTHAuxuQJWKcmm3oQ5w+5yb3o2zCYqYMvI0aJGC0TGZLkAMlEWdIowi
gvAvfW+FFuIyIIvWM0pIV+A+yURqxrlgkJ4CUne6nBoLGmWUIfX8OV0yv938gKUmdAxma1nXJ4MF
gVWkg6C6aQg5nRsNJI+hnxZi/4TZ7Km81sU2onF/WwihHT7fKa4K8Gga6pkiKM8KzM2v9uuhHOW2
T0do77uoPDxRJGXKQVt0q3Y3j1a9cTpwLAlguVBXwcP31AyZEYN1CkTjMfPzfbVFcRoKnfku+hF6
+gk6rr2CiQa2S/FFRjYzVxS6eujgrQUWGOqnmJcgwU3O3bBSmxAaoaGr3HG3Qt2pd5EPJzsHAPJ9
ZFOghf6NzBAxuYALjt6T88zl+itZWFk9K0Psav22XEdwHujXcNCzZWjmzp19N8fzPNokYatVCI1p
DaL9qxYqoez/g7tOiUtt9W9MHijAWNAKAM4abw6XTcPjh5BqOBicnxu28Rzca+ATxge2iN9nNzK+
ni83bQtlQwN8EtNEKjNN0hKlz9oIpTFHu+OSGgEX6IVviboC5QGeKbbuQ7kAOrP+7LS53kIxdNyT
CC5I2M+m5DE4/Uks7tXA6ZzRb11znXj00fy/pF3ZctxIkvyVsX7HLG4k1mbGbHFXFat46+ALjKIo
3PeNr1/PUs90VQJLqHvfWk2JgbwiIyM83HcNAtLue2JtohjXVhH6Z1C4Qg2JLKOoQE65eUgjxEYv
ZE8dtn9HOzt6EE5sw6aXlyH67CUR7wl0hoNmh1nFPuE5fmwSuortTjpQjTLB3jaz8tCFHXgbvN5F
AbE269pCQZNawOdNUKme6tv+LnYoRHFyarsBgq0Ez6W1+bpeXhIQJQY5L5rQVQLqYWZwIGCAxFOt
QNxmj02zny3V7I6xBX9nKG77Ou1oC/HmKWTLA/AzsAo9WWjDoGLEvs+EotVhN/TNeBd5NRCoickd
Q68+pu6mf6GxCnssLm0xJz6XQImbU1vVD6IA9h4ddj0BfIn21alfhNAsjRuE2vfAan/eOP/LgO16
mMzkJlGT4jEI0+mOtvinj5GL/Jqd3G52rC5DJlgCWxJOBB69yMlce5oS72BQk+i62X+hwP6f1xTt
jsU1tX1NrC7fH9bOz6mLkGnUg5SvUWTFpql3KqwlR/3IuTV6jLZAKyuZmKuRnWOPC1tpQ0aovcLW
AEHg2cqQVzRKb/xBeYkSqztsKZeuGwSrOnpwqHQR2xcj17nGBQEMtha5990Qwgr+jjapoEBHUwib
3nNlNmmzD565OvJbC8ogUUqR2uVThPUwVzr+XfMlB+MU2nwt7unjHbniyvCsxpnD8GjQy2yTXmqz
FHna4CzvTiu0dItsl+QWqCo0bGHioOqOsBP/yQaEotDx1SjPukkhg+FXBIReawCrivxEe25k3YKP
LlftbBGyVqgE4iZi30aR3laQ3BN0k8aF6NeFyHLkAvyLSKJ1dQDZP57IpbNm7DEvJE0vpzrLeDjr
XWeXTyCnP1BpEc2sbfT7mFICcqlNZ70IfhmjzPLFE5zmGGOQ8a4H41Bu0Y5kcjOaupvvu4O02xjk
wqtc22OfRsgM5CAEwCBpb2p1wt5ELNHa5YlK/Ww9OqkzvPLT1BjIp2Vc6SAsZLPKIiis0BqMPTOE
tREKaC8XjYbfiufXphDNobhzgDyhrHnXjjKTc7mXmx5W9AIEzw9y8DQnzhTFID2rTKlQD0KEZFoq
e2UJ4HyqofN8k7dvES9hqJcfwWyesQrHMegG3aRd3oJV3UPJEjHM9/nUWVDte0zkTQTI8o0Gmyhb
43ggNKRB6fXAizHhOjXsdEQxSDehambDfTuqI72X27wWizsXxjQqfAimLALqcObiI0MjkG7MdJO2
+kGJ227hQI/oupNONChUTPEQfKdB8JQZ6ZeNXbvwp+A8lwDpRGECpK94JF6PVMgLiKkVs/YzuHgM
nRZ7NvT651/w3exKSiC0Qf0cLdwy1VtkixMg9hmrUkm1c1pb6A1chg6Nnip01DU7YaREZBvJq4Vz
hU3MKmQsNdRFEAEzkytrHS9FaqJZuhe9Tp9oPyOHZkb/lnuZzvmKzRtqZZRXFmkQeXEH5/lYJmIb
alb5hs7ivjf1zzR+khpAOtAVlcRgYwxyY8vfsQ+a80DxpoEvANkaVvXaLNAJkhrUMOv3EMMi00Ev
NLdVSxMcbLdQGLc2Ns7KMKEzA6CMSlU7F/m1LI8FDT1YqtU6lBQJOb5vWoG5pT3boiEAwJIZW8J7
iyc/BnlllPEF6iwJM9htVBAGQsLQ6Z8U3tB9c0Y10QVQwizBJJfxRlPa+XP8Gnp/qaKHOxM5B5rd
X+1zbutUyxuOQDwKTxzU8+4SMyiARyPgvZw8kINvzDR1Npe+nrVHL56LDTUWsZjrAAQAUNlbtFMd
Iw5kI0Lh29BtCDO7+j24HzB47klANqT900uNAcMHgyQAyVR18VYGoEaqkIdRz+dW959VvCH7A3j3
92Fhi63do5Fi8xixNxwd9aVR5hilBSf1PV7RaHwbbxqXANzicI3BFXZloQ3MRrqDt2sOHGDOx/O9
aNs8W4bMFGUbgxTSOXq6mG8EtHLpx+f1LXfyjzoyJrt4AK+1BXrKN8pOGZjZDVcb2Vf1c/S4dZA3
7dOTd2FfSQA6GcFVCGwg37+WcgiE0GvfGz3xBCuyaRxKviTToZS+cgBEZOErXf1teOviFqQTgSqy
gISMSgNu5voHm56qVVqg4UOgjY1O7BqsAuA88w+Tp+Ybu2zhvxhjzNFOFHQXNAqMKfp9Beqv6ZhJ
ozVLDmhWtkI1Nq6hA0NYI52lQhHiM75SKvI4KDScqJ/d/LQmj8cm+NwouZpubeZF2bwBtYcKloq0
lo5zsggneJ0TKwFja99qh7i8PckGyBno4QUu5QQILbQLPWBttq6/NddxYZjVoEuh+RrJPAwX0206
iXY2nogcmLLAmaRuzQi+so10b+MAsZHwz+FSUS8dgsfIsl1vYNL5AIYoEcRlJ8UWCmJIKoQafN5U
mtnyO3D2+Y3hQ2oHLWV96ej+WzecJgFl0i6xhTY0A+42Bt6zlRQjlyODn9AF3r9//JWLtBj7lcyG
yyEyWIwQMaH9iGj4HI6UEJpimoXXdptwhP421oljz/1nTpiIMtJzv8s6zAktCjeu/sB/OtdOZANI
7r0voNkTdMLCcwSNXEPvt+6QtR1/YZ59nPid71dATGgWfy/u+xvICJjq9/ATKinom9Y3aXYX8HFm
ctncOIcUZ5eIsHdug8ObT3cqVzoE94oNNtGX5Dh9FR/peavd3C28/AhZ+sipvm2XCbbWWWWuz7IY
q0KSsM7pDqUd2S5c2fIfBbPGw6w+bqZgVo8cBc2jugNk0YJnNm3SXkowcsmXPxUqUIbaQawiR1fD
m1xSzUAnHpFTB9zH91qfuSK66boEMKrgJI7AMPbTow9AvZArTtFv4c7XLlVy8XHM1SI00hDlDYJE
XfwOWQQjzF112uI8pb9ksdUvjDAhd4HRwZHDCFRdqk/Y7feTCtRFyKMcGnoI87VfaRJYWpXAIYur
ihYMwfFPT8DFrdmDIHtsR18F3V0qm6EPFeHGHRGlgGkxvP81RrDldMImEB6CBhA/YgXmHqnynIgJ
jVEaOTbloTPTGAWD4OljT7VmBThfyBogrb6sv3dopoF0Nx2Zqtm9DJX6FCwOUmr/v8ywd4VWBkKd
w6NbKFAYwpAdioI3+0jduB0WySegzvGh/xmOzkxaWkl9NY2w0zotaOpzMJtKJxrFUrQYzsnG7C1f
gDRfr+Ihj5ZSQJzYy74O205oaDhHpcFxBQJOFdy3Hg1kyj35/AsgvGUoQy2i8gqxBZlWea+3ol4k
XDZyGkZozV9w9QUQdFcNsG6b+F82OBRAxsfXkIGkasxbV/7/Md4/rDP+jgSy32cFxksbhmQzg8ND
eHPT3NTIkaJjyN50eXQ81wf+erzM0ePSVGxlOsPgAq13NH85fO2c0U5AcLzJ3MWWCej2uZxc6gcu
zvnUcU2IFgYV13Z1Aq3lAWp95rDjvb82LMDGNPCGU1VUdlhDGfd9h3PX2OEdxJq8xEzOyLhtPpzV
HXNhihlUNpE6gWQIZpB25QgVpFeJluyzUr3XAMVXm+jl48O+oLw4T+OFRcZJ+5WvpyiO0kdsfEc5
dynlRHCP5jwnM+nihQf4a0fC13z92PQZW7vYLmimkMm594ktgGplnIfQQANFaGp0YNDKDXEv3Aig
aEiOoze8gHXD1I4+MrXoKDZjPC9L97Xb8Y5+z7mxDZjp1o21uoFRBgaTNVCCCNKv91RRcrHON0Ag
j07y0Lm0qi5jV9Un6LTuPh79qvsjiIl5Hkm3pVLHlAUtD/iqSsmOnXYnAKIbHcc9fVRSHvytRPGq
OyDQDqQgEAAE2YJs4aOzKOzgjCgzJ9QrbCQWBQ0q9I3lg1ykfUclejMXvnzwSHg3/mGUebxXMuik
BeoRxi/Kl3bXmJE9fkNuyFENZc/foM85RMPgX8gZSGAPk4E8AapbVkXm4VGU8qgGoUwzJbMzojrL
1S4a7oM9/g+4P3zZQ/Yt3Kyw09PJbGjALyFiAz5krKjM+HstGbkR+HXV0jLpniPBDboHts7ryhYV
RBHNOoisIVJ0blC6cHvgokyyTq3pthEc8on2iNFylIIHw+Y0rqzelS1m9YRZKlF7hy3eJfcB0BA7
nAknbo3pLrnRXM4t96UZOJtk+SuBzpVdZvmqOWkD1YddigCpUpt/R48DJT+bHNEqR2N8V8ZfyXMs
H0eY1Iu5ZV6CsVIVWVY01C706XBjdkdaZJdAKhW8BZttwyt5FeCCIYyBRADAidD2vHY3fRokpBhD
1RLvaf1ZOETH5FxeaLefI8u3OBW8UAGPQpUBGQ/GzytBBYrgErbIcbRChMRkB7En7Bz58AsZ/pWd
oyDBjwI6cLug82SuzKGQI2hsBypKppMdQbgOeTsNqk4gzEO2wYnd0aU7J/r8sVNd2ThXZpnrU1Pz
qYxSDHKETvlQ9Ke8J7dyO5gfm1nz3Vd2mMmUcwwakFIaWqnI4qTWFKsWd05IFk6XSQjnNg/jinO5
sskcRlS/5mTKzjYhwmxAPYzYA6TnaCgpOwCUp4Khy9tYl9WNc7GU7GFU+lmNYthNPvGAY9CVTMCg
JDvl/S9ke1fcm8or0B2iFWmaJrk+EqWmVJU/YeNQLmuKYg32ucc7Emijt5gm11YRpBuA8FBRbxXI
vWtbUdnyLZqV0KuFejueimaqHWlSgFLyp+MuffnTOEwEW6itgfkFpVRaSWVGV4Fri9eAVYSDga7h
A1VVkp9oB0J3B2alzQzy6ggpr4igQ1kJ7UfMCLVBI6GYwJGSFx49zPJ7aGkPlTVDa2d8/wVU4soe
hejIH/YYB9o0clh1Bew1dnbyPw1o0c/M8JtspKfKgRik/7B5LFaeAVcmGR+agK6tJVIFkxVSSKlv
VH5uZtxk+PpTN49GilR1jzLQsKUos+JrgKil1WFg9wCVYgxnId+g+TdXrQyVhxL6O3O/V4LI+NjV
rDhSXA3ITEOZU+DxWmb2aKeHWlfASoxuAHRNmk05OnX4BEe3YWntNroyxTiYIqtrjkwZ9dkgyEL7
j2aqRnkqnF/YKCtO5coWszETmdSRUsFWNOlvkt54HSSKOahG163wIOq9pfr8AwmFWzHJXcgvP0Za
NmwNeOW6v/oIZrd2TTYpSX0ecACpXKOCEpRmc7IDGrKHcN8ZkvgXLg4V9Wc05EFcjXaSXy/nrPdB
DfVijPvHiMD0Z48/pEMHJ3+gTLJbHmftQF7ao+twES3mrS/rYpOAqjJ8KqKXHhi+j/fn2im4NMBc
9GXTgh0XTA5WConaNMptNAObHHjiPjazdgwuzTAXuxK3SKZmMFOK/Sd9xrWbCJ/zKbJlKXA+NrV6
Di5tMUdOrkBOSDqs0VC8oV+76r6OEFQYNHdWHnW5tgIZRJDxY5m8bRimi8E8H642B3MARWSMuZ6D
YfU4Q52NgpCj3WxSzN42hpW6p4UxFYU7dCGAloEF7BVV3xZNG+G0g2w+zwNPSQd7mKrjUHV2mEcS
dEwE0dDr+cvGMFeOHXjJ0W+LRzaISFjHmeQQmp+aREHw1Ftx6NYQwXEKF7AXS8ndbnbSbTzkytRe
2mSVmxqZQ68+WvTRmSqhK2BP3ZtqCT7kd5RfYM1ZqTXgjf3HGFnVpiHu5MJXYA8KCGhHKNwc6Rzf
KXaVU5q6pYdbxHIr5xB1ShE4SCh+gcSfuY3SIpLaCVh6Kx+ggazafAxxqH7jaFCHyOwZGAGuRNEA
31lcRskIBCPfw4ha3SVQ9TP0SHzxO0hikvyR1+8hv/N9Y7OsODANJRRguxVwrqNqeu3AotKXuZwT
FeRIlC+iDXD3QxR4MoClgl27Smyg8Vb5s0q0CNMoPQ7iT9QR0GfBGBWGQRjyPMLqcfVOyCpr5MfB
rDmfMz8e3sroaGCG/hFA6/AMZK4DsN9oegvxaUts3sZANCZpayhrO/HKBD0ZFzcAmnTA3pCHMOFm
wCIiB+wRY7Yh4wmU1RZsfGUXXhljJq6ZaiyhjvFkHeQK9R9TDQ6L3t+4DLZmjf78YkipxmVcLmFI
XAEuEzAbCH8lNLgaCHMH8F3cDYqEgZyrtKb0WcfDFZlATJzNAXRojnf/v53A+H5J6kRfzDCmXjjV
EqQuQmJ9bGFlJyD3BwoCFF3wBlmg3bWwqhUx5OX/+CQFfbtWb4PBY9/K22AHunmvvcWVPRZRCCaJ
OGtBFInQ1RL3sk0RK2oNjyuCPWmTe2C5KRQE41CAoEz9wOowEaXowzMKWSNjxeqdBIxvod30oI5K
vlMl3tBV3bLfbczo8u0BmwrUluEOV3IqyCXxbVLDpt/EO1nMdjVUn4SdMivP8MeG2qE5MpJEgxs3
A8m1yUX1Q8KjAG/KBfxdqZM4EoucTu4NdKydlAoi1DdnrRikVzYGuja5l9aYEwdbc4liEp1ckniq
ALybAErs1uYBmYG6NCKUbaJoumLX+wd5Mfhg7Fieti8yZ7DMq3KYEl6yCLJ/vaIZkOxFT9bLwH+L
g62gZOm5sIY6mhVpZzMOCeOJSYluVjkcJQQlvBl504hel8QExbpgph6YbHLT23KWKwdSw0YFkI6W
P8AAx5z5WCI9GL9ECeXB3kq/ZkD1onepsXgn5QED2qqYreDJru0xR6TSq2oGvbkEAESYOfFdhPKK
Yo/QrA6AhkUqApZ10Y1zK0HPa+r9rJVvvdgXZPro370aNvPsihJSVbGAz6Bpl+CQ6JZE9nJlROIX
COVF+/ogub3tQ7gt3/eJK01POvi0puMv8L0v9zVeYbJ4RvgBMMBGFyCOGlU9lyQrAzGDnVva208e
296MFJsOf1v+hy7q9a6+NskcJT6Jg6CiiwBiI5PMmdHPvlcqvKvVmwDGpZOgttCCh4oPLbSzmzoj
WqdLGF6LWgHAmg6RPkvW7J31JiDjcpfbnCUNhmSXbo1eOYu4pNuIGVcKjNcfwQQgYtyIQYFWQXTH
0rJ75VKc99CDBLTHFGeOYvKe+kCPANRqN/zW0oVc22biESEH09lUyfRUD/aM4mYwDTaXGcopo+KU
VmwPn7XvGngctmOhlYLbtXFmpfW5gzXtPHDiyp8gVQv2wAhkcPTJYaaQrNlCjC6kxOjRulxwxmWi
ngohXhBqAxZN0YWlE9/izjXjW8pCr7nIU0GroT5BZ93e1GxY39h/bDbGm3ElCKcDdDadj3VxAkWa
N6PgFzqBS4kPOAAfkBb/0yqu5yFD4gqiQNjki7pGPPtBmdUw2zslIAf0HQk2qxHwvRzQ4G0Q9vIN
hCm+sMcMUw8LLU7pdqZnCqLldlLcCN07jhTU3O3RFo3MGT4Xn8UjAc4x3GI5XMlO4IFHAxzwAuGJ
wiat+7HDL40DGdOMrYwyAJRF3WwnAXH+pzuxMbdXthhPLZQDP2eEo8enAz1pYwgHyseZ7SjMYitV
tZKsJgB0oENDoRwFCuuMU5C7Ie5WZWvwweXo9R2nVEYhqHHgDUk9fK4kNbbzjDu0YgjRejTeduCL
MNU0UlXglDTiIeeQb8TlwpkU+cphi2gWgQCXhAYrHn15jBONWi2KKc2ixfGk8IBUV522J6ongOHs
O1qfh4c8kMY3dRb0yumCuojBkVd34LADHV1kpNoQHqIpjFyQSionTaaybH6kHfiw1PeK1MIXwUs8
p3IxHUHPqmADxam245SgeRLSlkNfVSZqUBIl2V2e+fJXrW6Cz+lQqQ+lX46RoVR5b3OjGsJwO5KH
HlBfuxrm+LaY5uyTFuqSGUsluZ/0SXtsi6nAw31K6vcBzIbAIEllckr9rNpJYwWSGlUQ3ppOkvYD
CdC6EaICDKp6EL15QgZhLnNSi+Eu8kP9IUuJX4DbUsvcpp8aMOSJZLqL1al/4qIWN04bzjdSTZQj
mMcTt4uKJgB4XQTZHUFu9xk8cfqTH1RAO6qzgrgSIbzd6218M9Wz9lxIffYVct+pDWx6D8pMXkrd
QhjIQY2a4lR0Ew/rMj/ecYJW2W0nka+k5NP3II67Bz/hdMdP5cFF6XO0Y3BJ2o1Uczu5V5QTZKaD
x16Y5tPcy8BClyR+GMJEf4iSuDPRU549ExCZPY1BzAGhTeanCLmCnYLN+EaGnvI/khAbcGpOfZeF
0P6p+C43wtZHN/1YV7c+z8eHWBjSEH0pQfylGwPtiSt9EDGlUnJKgFDbkUZTbyRdHO/acgxTS6pA
xzsVavogzEQzi6CZ7sq6CL9LkQYmtUFsvAFBnNXFYnXUi7DxNDB8nvhEqO1Ym8BENrRynhlxm8g3
qhRxd4Akco9VTYTcTBoxOsppWe0R/0JkUiThLmv40K2mKNk1QeN7olDExyCu20d9aoHGUSLw8xmB
nDS7KUsFi5JwnIga+HYjZ4IlRHP/ZcikForGgb8LwXa189Mq25eVPt6PGuZ7DO8wUBtSyF34iGWu
azfIxuwxCMGEFBdB2ZucqPKTrba9ViXAo1R5Z4NzUkXVgSvzt4EPc4gXVhUPCZV8kMM9X4xBeEvi
YJidyUf6xoj1YgsHtIgLcebRzaRoCvitsIGZSFmMFDAdZUiOVikITDRgoepv9aFzwAiBFotz6mQr
LD4/h1k/c2mTcbYBp2dTU8EmDYv9veCpO0qZIG4LKSySoczomFzhmI9TC9GLn5bS78UL2Y0mMYDS
M8vjFs5pEYKBioxHhA3BRGChF1qU6J+SSzEc0QMQCU6bCLbWBQZJCSCykamVqbsR8i0ectQe+grR
tEO5yVhMRQBCriTKe+DrS3Ou0e8rGMq3AERob3EKqosY0sgBFF+2bq+VHQO+EiQLZUnH6/F8uV3k
pHCwOkHxMcxmEk0h/pL52UbWaxFf0YFdWGDCSbSMc10iw0KcPBO0Jqgg3vRlSGpuiaotQ4yzJeS/
KHUd+I6ZG68DMhfEoBMFyqPvCTX4wizxJlOd4vbPTxu6ToGUQm4Xt98CMRXPWjC2dU8sfg6+CCW0
yePpfmNH0M+9PliA9CDfJQIvBaoX9hUkCUU+qxWhHRfNq+KNXudMDnQF99Bj2sjnLjc7QjNKBQS+
AEiFsGyi+SROcgWOIpC7hdFzJ4TfarWRTr06jjfzrA52r/rhxr5YphEAWULYja5WpMlx0phHDnLU
My8OJbGU1KSkmzTWl287q9mh4dzdGuLK7kCfuaig6q2hgLPYHWiJrgqfx5I1w0tm5DqgsNlkc5Bc
7WrQFn9vRekmI7299ZpdnjDYBWgC2AlkvUCAgmW+OGHg6gIje0yIhXDLVOOHIhG2ZnLpO6gJWpMC
BFRftGzUiSgEfacQy3/JewMj4p9HD6X3T8UOIrZWcycc+c9bybW1PYMcEHCDlKIO3XXX49KqKMjU
YiRWJ6huJVcuOP4M0lYmfJtDii1p8dUx4mRLKiXnWZBZNNkoZCDRIlalFBCISiWQyWQ9GNXq0Xc2
Th7deezJg2QFbQsW0fDE4iGrPh1j2h4MzJkEPJ3k+TswCbvpiUJcc3MTvrt0kWcKBGRk8YhYZrhr
KU0blRvoSQfaHikVENdwRrJXsRtBBIY+b6RdnOBxC2pPl2g5TmS1ftplM90CNMKzOqWuGZnYfxOE
iN4mXcfy4r4aH/sUmQYyNZOK8dHnve6MngKWWwoYpu3OmwHJmjUNkBOwueBUoCZ2vTGFns/nPlR/
dunL5uAif7TT7GJHvPx9062sWsOjD68g8KgtEtq6PEGhSOFojymFKiFxcJuAFgSyyrRXYYOIZM2X
4HgjL4YKNDL4zNAKvqgVrtfQ/sSfcum1bzZzu4vSAHY8ZV5GOgYxAaDk15MX5FJRgjaG0KbCu86l
FCDEyO62S9tr5/nCEKtwqKJ+KCV9Au+ftwdxkJ5EvpiMpOifPj7Mq3ZoSIBk6Rm1ej0gJOJ9sVcC
YgXljzEHYwMAM2O/telWrWDKeDhE4P/Y6C3WcqEWah3tglJotMMpLQHkyjYoQdc8Lhbl30bY48oH
E+qsua9ZWq5+5jKwmjf62zSJTtOg3SH0Pp64tb12aY2JpuRElZp4gLWiQu6vl/GOEayPTawMCEyS
Em5l0EiivsfkpMSo4dU8rImVFHwOBiRcKa5WdrPRNJN/PwTN4OpqH5gfW10ZGIAGiGbAyIdTyyKK
M+gH8EkK/5AIHS5LVJSV248trIU24BrAjY8GFUDsWGEl8O22fK/hAsnfxjfEomi9T8wyBUITOIrN
GH51Gi+s0QFfRBhZWJIywtsf+ZnGGoTkFKuNPUf8KewLq4m3tuGCTxfRGvw5/KuMrjR1wfcyQ8wg
aOVIx4tvdmQ3vVPtzgYQ5zA7MyDasQPc5tfIbdC5mH1P7equvd9Ou62cOHwFWAFFHDdkURlHBToY
TR3qGs3uYeeEYWzrXOIIyuePV3KRNcVQ0XeCgij1iguH2w3I+wHeB21PUhkThNQhVYB2OA9aiwZP
PvNisbE5V4dFiXsAzgSmlm3265CmhbQDR6wwnm4Szn/2Rbxzg3EjxFk7AyAGEhBvAHizwLnPk6yU
hV/pVipN92Knfx/nSN4IS9dsoE0IITdVt1mARKSul1R/FIiV+qJRQeuQqBtNJWsb/9ICvZsvNn5Y
x5PQgjPHygJxNjJufMhr1RFq1RUqZJUm5PY3xnSGlzEhk4h+BMrmjbfZYu9nlSAVjYJXhPKousFB
OExoUQQjQPntjdaw033yJh9+gcpibajgDqaNungUgmnpeqhNppKpm2eC9hni0jAjfxKfIRIHPQbO
fGttEbJl4CXYb8ZubGyKMqMIEhEIblCSp0WYD+ncAukBcB71DjJcjmAlcGa9R6nPZhDFgtwJlPDC
RvaaPQWMUTY4GOpelmIORjtgTJEwtUIttiZ+43Cz4e9PKxTEBJwyavbMnBJpnOOyCGj467ud23u1
jeLadh8mG1PBDm3cReUDpQ801TP+WfAbja8GHtwFe4o/8IHIoa0P4uH3rMR/vY3/HbwXdz/3YfOv
f+DPbwUo56IgbJk//usYvdVFU/xo/0H/2X/+2vU/+tdt+Z4/tvX7e3t8Ldm/efUP8ft/t2+9tq9X
f7DzNmqn++69nh7emy5tz0bwpfRv/uoP//Z+/i1PU/n+z9/eii5v6W+DxED+2+8/2n3/52+Uke+/
Ln/97z87vWb4Z/+TB12Upq/sv3h/bdp//gbFnL/rtFauA49OjxAtPw7vP38k/R3cYUjy6XjmwZVQ
rbe8qNsQJsnf0UOBpnVccvgP/Oy3vzVF9/uPkKI7P5oAYUHwT37797ddLdIfi/a3vMvuiihvm3/+
ds4A/OFTaNMIuMQQcVOKFXTGESaDypczL4cyWgF8PrJnAR0HGp4SfuLq4gN/VILXgJNcEcLfGUCD
lfzISYEx6JXBtYndlJwtZ6gnDC96lHpg0QI7V53UJmhnzRTMWX2kbVxR166Ifi4oYBAZogkUjfB4
jFy7Io7vq0oTfdka1e89+RoAxSb4p4LMxrypO7xuC0y8SBKhtVWmR+vCw0N6rQV3HpGRhd0B6mLV
kEuSRs7oZFvhdxd75vd1uVyHa3fwc1zoNxF4FHuhaMi2LIytPkiNFsngminsNvbNDEJE+i6SIoOL
AdqeDYD5N+6Ta+96tomthXcjDMMiq2zKg4mLhLQqOo/fQRbja4nR5s8oP3w8tOU0wgiw0rTBE49H
doeFdaZUccYBdSXfoBDDDaEhTUetv8n4LUDvefmvdzO1pVCuLTDEoxJxvWTT3KVZ1WLJJBRhYC9R
7uLiRRcKaxDLGzU6SclzWytGIj+Jw03WHTIIZudKazb1N63+jFjHKJDxbL+1w1MIcE82m1VlluRb
k4NmU5mMOj9k8500YD3EzJoIqnKChRJrOlvja+V/q4J9mv1QVA6cO8gp+laM2mQHygRNM7sosLjm
B+53q61roxUjk4yxEw6t0Q/f8uzA9c/A8GjPbTC4WXgo+tCo2iexBBFeHUAL8E14hwaExeUOmOV2
fce7cZx7SvMtQknx40VjCst0c6CQA5QeWq7Q54WexOuZrLpk0JRGkC0hFh/byvcacKqU2P2SFjgy
F3iS71v6+Bro0y1077yihpBctxXGMVQ4v38GHCfl/hGxsuwZDHVg0McJlfviiVfRCg3BNlT3HCFS
HL4v0e5SvIVpckiIKXVyaIR18cVvQLgpyD/kBimKmIyfuh4/IZwjVOFDNk4vg57dzQKqKiAc4Um3
j8i3Xv5rM3jx6cwbtoy5uW30WbbCAu04mQ9NwBpvWc5onEAB/5soHQPtQUi6XT7JRtYOXrtFPrf0
KljEi09gvKVUcaSSC3xCPZa2rkJrpH7lS2ig8LMVRN2uhNwidA7/tI+GVZRWRLwhaDcis3XSXp75
uullwHIV0BjKqJdn2eeKk0u8YsQEf9h48l5HbL9vErwJadkFjoZlIJj4gK+UqMIwkwAya5/4EPqf
Wb8hO7vmx/CS+N0KUgbXJyIcZCX0oxpbsQ+t4F2O3gr/NpNu1HhjOGuGULaHLQnVK/SaXBtSJ1Wd
hhTDiclzJnTWAPE4iNhZvvCtTrfyzdcPpZ9zh3uUB7sohHShg3RtrNWzIe36AgCS+m2IeWOOPn3s
ScBdgF/BOuULEyx9VjVkWSMlGE+iZhC6h1rn1BlgKnP8jkO+KjabLHTDMnRIB63kECz06Fmq1dzM
gTAUucFowAIzQOoy9u3eV51cHb1Sgvy20O2lBsJs8fQ48JMzadENwNx7LikMP7W6UjdJjPZ7wZW7
9Elr4eKL4mUOQSCTxE9pgpQcv0usMc4OPQUwhBqgKOCUAuwiqAS7aYEfaAaD8wOjDBV7lt4L/1Eu
AycUiTnMgRW8qi1oaaAFqWTkiEr/TmvQyqw2p8wXDhBEAaIE9CdabpZi4nV+cw+sBxpoRkNuIaoj
vwRysI87zeH1xOPj+KbNMxM4DEOUUVnOc4ePgT5rdFuaBLNNBo8b8kMqopc/7fbFRJwow2dX4FbJ
wv2cdXsfJuK0uW2l2aqVEeLo93qWeXOjWYHSO2KKBh4uNEP+U8Hv5bIxQuk9U4gRQR1GH4hH4RjK
VFlTg6GHWKhqRK+Idhyl/oGbRyebXnwtNovOt/OiuY3n8UYT8l1dpzuoht5kAdA0Kn5/xjtZ6QZh
eSh5KEwFxMU+Nsestkkb22Qgt7OueTWA7X6jutGc2GCl2sVK/yByiZeDqbKITK4T7WMnZbcV0T1I
x1lqXVsw53AaFlCDotvcmV0XmfFYP+dzbOjik9I+CNFT0t9q4e1U8PaQ3YuZmY63zfQ4FZ2VDScU
GgEZsJA0T7Q3vhZwpc+mUgteLoKsfDr6A4T/kDDgw+de++qrXt8A+fLYKhBqbQRD1b8ncgP5uu4G
7UkuWjb6WDa18QWyTQbXJzbSe3siPFLMSRmjXwt1TaOUVVPhbtPOaavU9KM7aldTfbOphp2SpccS
PTM6ae4lATK8VfRV4gJTASUWgdjn5AeeqHY3keblID4qOtENueRHW6gPYxPeKf1L1OdmpfNoiq7k
1uTyyFNl1ajbzPClCazS7nQjNspNPuu7CjKsHXAokEd1cohjQknWIU1t+Kpggp/DkSQQyQ38QRKi
Q1OMXooJ0ENlj5LUV1n9hqW6icr4LiywWYXaEcLvHD8YLRLPEH41mjS1E3m6GaT8ARKZ7jSO3+Ix
2A9FdyJ8a8YF2auh6ily/SVNaiMQoLNWgMhQDmyS1XuxqvcNZCnqovWgjdsYUtB6OeEdVAtQbGtu
G2Qa5ulJJZA30R+r+cvcisb/Uvdl23HrWJa/Uj/AWgRnPjanmEOjJVkvXJLtyxEgQIIkyK+vTTmr
SqLUjnvzqfspM5ftPAEQw8E5e2jEFMKQF2RgKKNAF0t4+6aGBA3EvXW3SzyhNradVGaZ1MW+6X+W
lXYpW1rO/k9HHC4fPO9sw/XXTDK0tVFtEj2uPMFu2UyOLdejTGBXLXOr9VvgtWI58Xvh3f75eP2c
xMM8538jrxOkwSx1IirQKSZuhSAnIre4BYskovml0vVXt+z7SKt8xjWaTM41IjU1bHhhIiDKIWyd
PPnzgL68kN4NaJWzTFph2SIHtyYTL6k6+N6F++irCcPnANIFgh5IKlcPXi3rAa6xS1zj7hWYqpoe
9+m+ENGfR+F8dYkDnLF4Ehioc66zBdXzZhQOHlf6DO1zDWJMjpbU2CfEks+9PYSlm+EIUKgyqWia
GYxd3UAg8Z/QFPDtPM4KEnvYfS4DEliisaP9GATdenObjH6spWRPDdAeKhmY5hx3pR4bwguNxohq
licgkIW9/X0a2uMwAN3WdwF8joFyW3BEDE8IPXCsMwArse/fZ8UNLG+DsVCHwQUsb5SJsuykRa5K
2qPGH7sF0la9shKUJD/pPbx8OnXOxv7oO+cshdKs56MaoAdofQZ8AP+XV7+zr39UXtr8apaaS7eu
GX2oNUV3/+f+P/5q2v843SX367/5/2J1ycQK/b+Xlw79+FLID8Wl5R/8ri5Z3n+6eC6+AXTwXkDp
/r+LS5bzn0uHyQWcCzRJ8J3wb/5VWzL1/4SeH1x7kUUASQYQzP/UlgyUnVCsAjAGMlDQ17H+UW3p
405DY2Qh7KPKb+GXoA21rmmQwe8J7UcZFbB97ZBOaN217Jpw6Nil83c5e/73/P0dCtgTeENBF42g
ovExi13Qbak3WV1UyMTKfOQ1TaRsdqxtPRQmCcu5CCkDaQP5WkFe3n2QL2o3q7fyEh2tNtTR0Axy
MHHrpl5Vt73oiANRwn3WHxcSugYt3JZGfRGM98Pmb5BwUP9bDRifyIAsP7rL4A+vO1BemuvgDuTw
g4a6NFK8LhwbcCXerE/iNj3yzUWexMeD+fco34Vcd4CnwaNjSRDS2nAbpJRi70SNBTCFkbTwa8Mg
b+37CzN7Kebqzmm7LoOnOGLWu4acjJdF/AV2OXG/69oTNMTB8b+ES7kUcnX/QAtqzIuy6CI+DREB
UJdX5cOFYX359fDl8Fhd3K3XUAoUXLnbGxW4+31Q3C4mSsPrEMAJdlN8R9KyvfTtPrHYlhW6wPFR
g4PFrbHGgckM+Ym+fLuGnTM7oQAStztwMcwIvuTBzrpPjRAEWrc5+/oefIy/YUX5sRbxtnywS3Dw
LPi3pcj5cYsWwita3UKJI/WdrRJ+0IynadKhqDfFmW8EBXsqNXmhFPGpGf5WgkB7BeXbpWn21lJ7
V8Ota6gTgiAAJ7zjIg8xQ4bSgp+3HunBv6H9to62yi3mWYG6VDcQB4ReGB4Je/eQRwDFBYE4wlgt
/xuOeF8sVzDuUWtBxcVCQ3q1QwxZmLpWImQz94EFa4w2211YrV+EWLBvuBSA0/zcS22576ILJ7to
TvfalQWP1DzxQ1ja8nje+zd69DfaVh+TzbfV8iHmaheaeJsUDe+xQ4LiZdF5G/ibyCZqVz/yLZIX
NCEvy4V9sS8/RF3+/N1qGdB1cdIeI8136mlOFq3xxYjWncLF7uSfQ1+xXj7EW2b+XTwy+q1tC4wS
zIgxmMmwQcdh189pQtkuU+2FwtJXF9WHeMusv4s3Ql1jIhPGhwTvX+NbGoJWDb2UN4m5f2P7fQi4
pAjvAvKByHQyEXDEFbFD0RjS6W/xlvn8G4Y1y7L4mAd8nNBV/V+SGU3bDBOa7xovXOR0od4bMhcw
RtTNL94VX61SgCVQN4NNLO7+1eZzG6Y5ZKr6qOX92bJQzUq9GxRkLuzANx7+elgL4AU3PcqbnzCh
hmi8XMBSKcIDG0lMTU5yRkHM7WT1pFO8cYIy90s4udjWzjW6Oii0Evz9rCeR2c2v0reMcOjJVT1j
lU3ZsS+wfZi2cav6RKmzwwuanPVyGO9IPeEFPidNaYPGbZTWXjmtjEszo9tpNHnAIM8ZFhzvBwb1
7shIIVSo1QwussRDbkXN+oQKxYWF+9U8o0G1bBcXF/CaaF5Vo6YakJyiXrcqOHhXz6aUj3JiF4v2
H59tb+cOum8AFaPRaBGA9j4uWGugqqpcfUlyeqCJY7rvxx1/NK70xQ4+yGGess9vF+7vRWW9L9bu
h9CrvULq0XRFS3B5PC/m0OCy/GzjISYxjcaLsNgvznQfCf7Sj8YbAf/xcZxK6s5QzBbuxZKGbMSj
UbuEsf+c/mOpvguxOsKZSz3SLDl55dEQJLAwHW4yJ86cObhwQX0sMP/+aAAmLrA6kLMAvf04GNNu
ilE5No61aIxzM7AU6hKbVsTL4bZIZxAv5jfwEIemHlC/SRpf+AFffbr3P2A11MoCZS7z8AMgyjxE
C5x5sckSTaAv3jKX5SW/mtr38Vb3lCCAAaUW4tXHRZc0hUMAhBfoLg1QWow4fFRL6Exeghsv78z1
6YonFrjxi28ssqnV5vDsOdX72cVpHto/jDoQt2UJbmJQewGovFDFit/EGc3AffbBfLG2YGvv2kQl
JOliAZxeHkN8SPs+/OJZoB6KaxBKNpeoAV+lfIsoBUBzC0wC7+OPq2GqGNh5ug/o+r5Bmw3kjkUf
QtnJ37tz3jKs1eH8Id4q6RPQE62zCehH8865gd8R1HdfUKGmMdm2W+00x8MNzFH/6n4M8bIctMiO
/rz8vsisP/yAVWZNWM0NPuMHLLbWi4A8OHdn4zLXeNlGnwaKmgBKWnh2WmvIEiWUplVfQnUggbEQ
/J79PlkECQgMrZXa/HlQn5QAcNgvIr+m4cLA8HeV4n3qYM6+sAovk3jhjrEzh+iWyzauE6DQYiOp
VFKj1HtRIf/zuYjGng3YGUonuNnX56I06rJiC5S1na8Nt4wzuET+eWCfD6uF2QEaCarEBPLFq68F
rOwwswERvBpOb3oRFLYdgFYSELQgLBLo1Lp0PH2+1N6HRLXg447QayvFgxYhZVLvnL0VcmwKIM62
2B6bZafSBMqNWy35N0bqw3EAt4CHqshqIwKpy2fP4TJqibnvxASZfCbAI7Shu23wyGQirnV5ad18
NVgwnhbSOSwrwIr/ONjG4lAY5TikOOTPrD0Y+HiwDAcfhqlT4sGyB4kuygaXSHmfNyEgSWinol0L
VOsnGlTpF2qYBW47e4SmMBQ5Q7Pzg4mVMcmhECNBbfTzNOaOdffPZxk4aIgpodKMLHR19/SVYyg3
G5Hymp211bz6IUWf1K6cW/gofsc3MGPlaReOHIBNPx0GkGtGLQFI4eV1vS7umTmgwnpdojuNztjO
tzLxrZ8tv9/3BdjqQWP25SNphfc69pO9L4omfW6MCf5QE+wZHKM3doBwsJ2oPJOHSLnafZ3a33pV
32fecMv88a6t+LYt9BvkxfVBsHrvNCyB1TA/glXu30HLnh0GWjUZmloQ6V98gLSrSc1ePDsOLO5Q
+4umIc++Fz5qkH7bfFOu30bODBKoMBwaUI82e1eQKewz34OOnPbDArVrC6EBXN+qhCeiPd3WVlWH
RlfspWzRGZUG+LBFBt1RG85To0UDp7StQB+GH2g+nbWCHNOiQ5Oy85MKpH8tKx9qi8J1vGiuUQKp
scF1iNCbdp1Y7nhnEJkUmn7Edww8AQ2uVm27trpzUvPKc9lVNRq3PdFvyy6vIdtg71uKWqZvjecS
Ovl5V16nov1ep/o9y82YSswfBCoDwxUHSImxYOjBbEk9AJWsPt15bf2z74zrxmY3uEKvM0F/Gm4L
V4hUi/JqipXGNqD0w/cXRZWwm9HiHvIru4JuIVMdmnL0PFnqVDf0ZBb1CQisowWUTePIOJ3Eq9Ak
nhD9E/PoD9KgfqY3t3Y277OyGoNC9Tf6YN8aygep2YHjvFfrcZl5v2xv2gtTtaDpAupeiyyuZXNQ
fN7IWfvhwv94Mxfd0yi9kyvhpQ6nc0x7ZoSyoX7AW45PlZev+QjhtIqoORh0Nws7y7rXGM+jyey/
yaFPyhltRulM+BZOFuVCG4K8EbDe1e+KAWJKTW7vACE7djO6yQB7XFfSetRsD0mOmdJYV/RJaPwJ
faVjXfEiEhT9nFq37ICY2Ri4/kixslxoRZU5BHFVCzXucnyslG1u0KRz0Yiujl0L2w6djlco1R19
VRxH6gWGyG7tlt15uPACeDEVYT76J9EQCpjYaAXdmN2mzCWBqY1a2OvstmBlMjj8W2lVftDR5lea
6YuigjxqrlnuqTDQ6LXyx04aL5YjvVg4/U9V+edc6NYpNcV9VhaP0uxIjI8Du4BWtmfiQnwNJYkn
o4bRxTgBhjB0qEwMGUQoDFo36GCpDF3WWQcIoN+Xkr8S0vDEUzNyz9LoMLWi3GQMk6DqkQUy87eY
8nYz4WUbgRv3bRDNIS87L0D7EBIcWc+DKp/mnSGJit20ZqEPGESE52qxEVmLD22iGyzYmMWWrWVB
7k1mnKVFunNHrEo6+R0YtWYFISqiYfJsPiXDbDVoT01p0rsNOABWz6//fOp+YvQuZFdU3XDSO9AG
/FTOFML0SwIb6WhmmOkB9/yx9akWKSiF7KTsZ7B7pYDvQ3bj25p58ErgM0TD3ODPP+QNjv4xK1sU
PiGCsNhMf2Yyt61Nh8EUsHMmlTrCgvTBtWceOT3QikLZbeighh56VR+Po9qXdXVVjJN/rono9paS
caVVkUkNmTiFQWJTm/2YuNlN0zAW9M78QCuYgOSzagENKuFEmI+7qqq6bWHg5cg73gQyb17djFv7
fHa+/3l0n+g+gP4De4s+FformO+3Nuu7ApLsPYM1jdFHjj87ocdNL4a9tP9MNQN2piq3g9xh2pkO
1osqyhuzhCAvWDN/yTybAvC3nJdKld01Kol9gv7Z0eLTdUet8dbMG8AFYAgWWYrluz73nrk5lwlz
W+1C/vXFCwESDkBTuhDMhwXZWhuAcW20OZ/RKSlIgVPfHredl3U8BOMmt7D5fXUP7dsfJWESh5AO
BzFXGDdj04GzpZn8Buo1UHGZs3ZPS+1OZqpDi9gkW4i7VK9mBmdRo82/zYR9+/P0O2++ZR9WF8Ed
D28W3dGxvD5RMqfK7UHTRbZGyqGmW7uolIUnbU98ZKx975nfXKujd1Vd3E2+/K5m9pyPuD7rtHpt
9MqOoYayG2z2WkIoJ8RDeV+NzTXMz8eNK42jsAczchRLMsfcAdLrnu1BpTHp3Rs8Q4st8SoeQ3EB
bko8PVOH/mxmeT+ZaX8icvimfHKNVtj1MFUnb6R1KAy2Jb0DinY+RiBG/siBcH4sXbNL0g46MoYE
FMrgPD9Ki1QF1q/fFQGA12C1Cl1t50oMDzzvgR4CCi+cRNtsulbB13SWWlRwYiSlsjdV7/QBztvi
2El7eATmeHhsjdKEBN5E+V+ilVu/gUjIAKB8yua/BlUfZoPHFpsjHKixTclzJWjMON0SFzr/HFI9
pju+dK77LEFlL0QKdJx3U7SQcHQbEzBjZr02TN7lnMl4HrIRlnnONu+1iBf9tSUqKHWg+JmHWkrd
TaXTJyCPT12qrhopDrlN/2rLYtfoRpJZ7SHF/Wc1GSa6PPhztbHd7s5Im7MslztdBmpsnhqPnl3q
m8GE5WnMuQgGWVaBM1pbZdPNKLZl4fwQBu7w1vQjvcPaLfqoVvNm9GVg5NlOpnjbFBDcxDkRZLIJ
isHc2Poj0jXkydjA001p2SHRYOdUvBgcSZxebSebRbbdH/PsNfdqCYOOOXQKSO9J55ZakLVHjjLb
/kFWapvbR68tz6nmqcgv82MB2mZHD247bwsNSlJ21m8l8/H77YONOvfAu9ssz4O0+yvzAcd1oX5G
p12Z89B1NRgfVBtaj/aiJRBPAGARtncmMBxq9ZjivdawMRncH61qNhquSiUhdgvkRE6A9unwnEk3
sJ4M1QxsHBO4luE+nBcqgIAh0OPFoSISgpwunGR5zH0jZJ294c0U9eldPT6juHJvW4DWzdpmpiKo
0KaDnngwwO19ZGWkC+c4GFue3bsthf/rkcCGJkvd2FYj/kZzwl88OSmkIV3ABbFCuuaJ2pB9x5Xd
5VWc8mJvzcbBnTeaLzZ2nwdgnoSa1h7UVAZYuKXGk3nmcECfE03A2EPv41RTKA6aMelOtsqRkGG/
0PaU1tBzotU+1YFUS181Ne8p4N9AubX0F1L7qEIbvtBhm8eySPr9Q8Ed6GJBzM8Bao578XIe9LyP
ueRAs2SolgFYqHvhzPjGmr6ZZvWrBx9ixJGYo7Ul0p9+654M4GF99dpXTdgKGQvLCpoJBS/+0PAu
Bj891honhqJXiCPC11EdyykALb9krl/5XpY0/b3pNQA5Av6GQdnAyvkVvecYf1nRJzS5g5zfFiNs
YYbnQbKg8dVdA3n+nsptkeebAlX+QonzIFoUodudbbKtSovYod29Xj7YSiSmHGLf6ENb6L+gbPMK
k+AZqTSNZsIfWdUFUpG4suUBHJcrx6ibADywxKZjKPrhe+nx0Pawx21TS1Iurkz62g3ql2VACsrQ
o2VhmQo6ffnegmLIAgBifY5Fc2xoddLbX10DeI52HkuwDWBTXKYvIygXKX8ZgDoX3o3eXg8FjQFT
dKscHtG/CLSkcu8VglnIv58NgBZro9zKqgr85qrnL3XRHwqtAMT/Ou0sGFn1EtZ2cO1IJ1zCHJpq
VPdQY5uQupeVfRgN/8HxcD00T4bR3kJ85dAWaeSV7d6v8dsc96lfEvCC5MCS2TuurhheQIySLSAW
4BhO9jdjEMnA241h3TY9jwtdizVC9+XoPFUz9JAHE4e9YIc80199bGI1Ap5Zk0Nvl9u8zbZwqTmr
ViA7RU993hP4tNWl/Zcr3etJB97T+DU62GHgDOm6x4LSKZN5mm4qawibotxUsw4dOZgyMD8wPIk/
/z4X3u3omPHcQjQxddqAq79MyWLWVaEaRaC4/oBnWBaI1jsYwEqEzFCRtNneFE3S6jLwiicpHppJ
O42tuvX1b5w8yz49d5DaGJxp1zV4JLV4mDJyJTI8aUY/rLGqhYQfTHpHof2kvKdsyI5NYSS8kBtm
sk3myLMhxh+jxFyPWssia6qPtG7HqHZBH0LzBwoz/WlS4tSn/ZPP4cagRuBDS3BaemI9GI4dmX7x
rMR0KzzmhZ7IypDVAqQq31jU54o+sY0pBlD8MMou9sHHgN/ITops62Vsp3lubCCzhNgdSYqyOpWK
bbSF36A7eOzzeYoFJ+5eNdNLW1llYBmNHZc2qsCaDWrTqCDtn9sZxdtjuGkN+dIzsSvc+tpGItAb
ctiWWnFfyNkLcNr/gEyb+aMVCm9YKzOOrCdpOIjU7EMcxrgshGZoXqgAywEexphdVMghZTdE7UBL
dP4LqkHAVw1YibILHShtBS0s64/lPOjQeOMONsVkxaje4T3sljsioEbBRnmaLNlgmab3+L271gCi
2nbkjSbtLCiBNGXBlBXIvGnd7XqAlqMKhL5A+Rrw3mIYN5ayROLmIO41TR3hhlnmptchsGKjQNxp
kVHpzm5IWy1wSwNoJQj+9c/d6FYnYo/Nz7QqUZcgUOOqM3IiWV0FLJ+vFNQUea+JDZTwxrvB13k0
6srd5hmTG7ib6WiJTDMPSDVimqrml1NPR1/i3M7cbJd7rEjkgHt/JgaFlq2UpRlarcicO2gAsvEn
7sTaAZLarZJC9vK6pzOFZclo09Ngc3PAAZz3gFP0Ir1qgJ5+nPzWu0nTwj+helQdWF6Mz9xrYD5J
lNiz2SqvctdxS6zAGZCUtC/ZUa9GcnJ7kR3ZWFfXPjwuzwx2EHA6zM3qpDkaNpBPan4cq2a6waUh
wJpKzfzKohBMdGAOkcwq88Olh7/tzSY78zGD4ug0EhxS8HmA9W82oCDTwgLxjMUKK+WZZRD41zMD
8v795MIUoevbG1SpAMU0Bn06aMyR12SQ6dmkE27jtmvpuW61X4ah2PQLdmZzk9icpfnG75w2aep8
wMcu0avaOzUH4NIgzIPoqGipG/oUzIXXUtgn25xeAOsqtKAklsMC9GHTAQAcOKgEYpLjHEKucAzg
x9idc5uXc8D1CTbn1OfZDRs1CpAQKcBsZ2lmPw5dJraq6gp/UzaqvSD78rmfAnF4aMSiswZ5IB/E
lI8F1bmBUsZotuinwHpk8W3TzlZUB9qmjrPkohzR8v+2enDgqQS83kJ+8SB09jGarrzC62z6G9g2
7Jr9ciNDwAL0DiT0YfmP/SchfP8h4NIRePfC9IdUM4207mAngVqe9RNmXBee6J9rBasQq75Z5pV5
PTCMCd4BL7CLTaqN3kNuFzTs7UUfjs8gj1W0pYv3bkCC9H3jSkQbks4GhsXcetd++IbxaKLsO0TM
L5TcP5W+VwFXdX4JNL/yhmV4dhdnqkKCNga5TjemaCNW3PlKgfFZXXhVfxnVsQGJQFUA4LbVpDqw
aeZ9g+/25jaxgeY5HCfhWLr98xP46+l8F2c1nWTKBxyJiDPu213/XEYavC0Vml4yrJK/oYD9qbC+
zOa7eKvZHNM+tZcrBO3LxXJHbcEuQpMGsnRhdlGvapmkT7vtXbBV79JG49AkAPVHDjsU7ctAvjvp
RXDup47M24iAi11a8+YnTSxrBg0ctYllS08xuc+han4YXmeIxAFSFpvfCjOQNxAkePyXMNI/woz/
/yY2gL76uwW6iBl8UBu471nRFS/v8eBv/+I3HpwQyAbAagg4aOjHQTkGp+dvsQEXwG5APWAvCrEj
iLPiD/4bDo4/Wv7RohEIyjRan/8DBwdSHPobECDAP0WNBe2efyI1sO7o4udArxLeFFCR8pE8rctg
qV9xkhm8CkbACMUt1Mqwl/Sr37sJAuCHS/Lqq1brp4DLVnt3EtaUaYJYCCiMfVNB3K5B1ehnlZeh
axyMYQ7ffYnr39vmPYd/tZl+h1twmBjjgkNZnRTSMbLc0WiFvCKvg1T6T7meXVNLThculC8CQdgJ
ikAeyonwIVuOxnfjGuwStKwZ6V8P3h1dWHx2mF3ct8vPfXc2LMOBNwyUqgEZBpVgjffWUQj1nQpR
ONVRg6pQ0UEjjFwTtIr+PHFrd4vfoVBMR6nXWjgLq0s/d93RdkHjDoYkv9fPTh3xNzsauc0foUqQ
3lUxKN/nLuqPePSEEDPRg0u32LpK+/tHQN/RddBLherp6kfMc++AmolXL7ig4w1eBzHv4WsCP9Wb
Msq+TVfwIHhAlU2XAL4u2Q+4BBdvm9Xp/+lHrLIRDc3TiSxP73FfnKd43EC3KwvMjb+f7i4Dlr/8
xO+GvLpDpwF0hnyJ1gy4ZdhTqp1M88lHYfTPH/irBYtt8T9Tu9oZeml3vNIRp3L00LfBa2zuYW9x
YVssc/Npwb6Lsro5GYCaDiWIwkwnHEYeyfJC12d1k336Oqvr0i9AN5TOEoF2YT+dhuZxzhWkHvbd
dGmTXxrNapP3XTtqQ4tYNmhdlVFGxnxJtHiVQq2H46xwIWNquHJ2EUIj10qvQ4XSj6ru9I4HXHvO
uRv36vXPK+HTinvzbUPShlaIgabOalRdntYZBLNoUBAjEi6sc3QAQh5n+ePPcT6tuI9x3NXQcKI5
hTTRPvU0AQmCvXTBh6vu/40gyJ4WIoe+iPJ8PIcpE3S2wHEC4BClC80ISxQc2uySLNv6BQZxFkAs
3sVZLexUq/WRcsQxr3oQb4ATeswfFjM/fZuG+vnPg1onvJ+irRb51MPeeagQzdgQuAeSbbGZz1Yw
RlmIJ/zVpUt6/Tp6iwf9IehA4L0H+ZtVPJGiBOQ3MPVhhb4xarDzWY7uvD+8eBr+RzkUsdGRb7o0
NrIjMmQ6G3cXxryCtn36DatliX4Up10/0UC1Or8ZpZluGBkECmVOvhNsCpVWfHfJtKV2n7A5f9Ib
4+nPv+GrFftuGtZqQ/ZUMGh44Sdw9FWtViaiv2lqY/vnKJ+vWqylBaZkL5w4cHFW8Kiqa3ws5WW2
j/K+98IFaOyf0X5Sh+KmPUiYzXsJmNPVbjxCcXiDrPymu1RS+HS2rX7Ecgu+S2AoPAiGVOFHzFfA
LILdIVChe7P6zMC0ABfoosvPkvl+vBxWIVe3O+AEdO5MhHRBuTrT84xJ3s8RjZuTH/cJCcedu6fH
AoUGQPFO7h5OVsnF6/3Lj/xu9peJeTdwp4DYnT3jV7SRtR+g/LYw9wBs+K7COXQfphz+kpfkYdcG
R78X97ugy496F1SrVdYwA0FRfojhaBJnB35VRg50iSGkcUAl+MF8qVDSDy6zBq3PnxrryYLGGGiq
jq6v4Wno6JQT8H80IDCcGWpyhza5DEhvRBKeBmoat8C+RPlIbycotjglelKGcejRMam8dm+zPlG+
HpYodmfoEDvQpPDSyHB+ae6DjfZMlokbAN8C+FJHw5hHaZpFVEImE3pLHMX8zkOvAua8uLYjb97o
FBzoQQRt5QaS3DlorLq9FzgQatLgaS/8S9j0zx8cwwfrbaHAOhAuW829ndMsTwUO0xJmNl0PYRKD
xdSRF7Y1WLXrzBEAS5tAws13kWcBY7A6RhVxuoYM9g9aZwOHiojO6L2JjvV8HriePXaZqvWtT+v6
dhjRfApgUyTSEIQnHzibkdfjmaLUOt/Y+exeubwa4GguAL0I2hneBgkawNVtSkSaI3mzKCAhTMgy
lJbMvEWBQxahoboCuiVwyTjkjaJX3OyZC38XMbYmePx0nDZWC5kIaKdITTvkua4/mpNOZjCC07Lf
Olk/aSi7k+ro5sy6MlMFH5E21bZzzXWKQnFebrOq9f2NYAXmUvGuuqa6Px9qmnqJU05D6Lcqu3O0
7qV0SZ4IKkGBAeQw0vgEaYwMopyFYiwq6nkI08UCx/FqPNaUZQbdgrQCcPIHIIH5E1rkgLsMpl6g
D+bgfghFh5LyFR8yc9vVyofmFhTATWlDjqXw5Ddgp3Ib4lRc2JFu9zoPfKVpWSK59KEXIxs01QzI
vNVBnWf1NWmy1gpaP6d7vzOoGxTSsViEv8Y1dCq6iYJFb3vZZrLm9lHn2gA+sZ5mMqEpt6/UgLpb
0DF01ZKmklpxqlhbi6DpCu6eISpjfhcSa42jthw6ZM7CuqjSG1Oq7i98p+4WEOVMbsbRZ2D+t2MV
pabFb6zZQiduVD+Bi+yDUVaABpdokHieInuGGYrF7E1JWox7R2vPHarDIcjfTlKSsgmrwe+uMlOd
1EiWtUHMAFDn7/MoNrCngsGRjTHUeLwZ2XRlCtWFsHFikKrJADDp7CK2DHUL8zlgDSamgOCRWY0u
9jxiizKHoVdNVJ1AJ0ZMMdYMxE8n5QAE2LJnW7Fyh6YESurS2PN0kslsiA4KKwzoTAkpIA8YsxbN
V/SbC797aCC/Yg/WL7pses1gf3W+jvo2GocBGI8gbejwhgKGa47R++Fo6spTKpV2QFxzU3ZwDyuA
Q6uA0+gKqLVJB+obaK4OUJkpgRagddre9q6VYRooyBFGke2zOlWbPHO2ma3/qEz/BXRYHDo6xFNz
wncQUob+AgRL+vQqy8fNCHUfdKd21ZTdLkGBedqj+bBTdSNwZBEtKS2vioBIdXdwsdsaeWU8z44H
uo3nujUeDQ6FBFAfGhXZENiDhSZ3ppM9Q8vQbJkR89yqEqdzjCdRDOceNkxpz54b0A91YClC0fbX
ei8i6qNSVzbHyQX1y0ybayqLPUDHcHmutrDN3Tp2ChVctETRnDq1Q36aK3TqnBIzr0BG3jkAeECG
BnZEVdO99j5ajJB22o6te9dShd9BS/TbGXB9qQcK2qCgekH6u5rX6NpCPilQ4NcHJqVwy5r6a88l
MN2x3Dl2NW3Dp2kDK6WNYw4PTsY2vjYbj2NX8Y2qBnWsS8uBtkzxLS3nZ9RltjnlED4z+m4j5uqK
cw3dLgmj3dwLc7t6bPDkaazhtlRTVOh5yDP/rgawrs/QwU516NCB20tURKAQG0LOCVvN+qlrKYBx
NDbZEI1mikaSZb+SGca2wr/u9NaKDQA3AYqu21Bw4GUBhNwXNV5eOFpvc0bwX4A9E4N+RwERYSna
/wySgr6hPWKdWkFWqKu8YHUIUZ8rjOjJAHsPIPrrlqvtwN3NLF0gN9suhfhS6S2tbz/OJuNhNo3E
0cvm1GuGDEUG16smBzKHCKltBKAYLXUeB4fdKitnW4vpTth6pbi1JTADQKc18X+Rdl7NcStJFv5F
iIA3r0CjDZtWltILQlcG3nv8+v2KsztDojuIO3dfpZCyC1WVlebkOZU2PmcSUVM9USeeIttCQqeq
/TYwgrMEekrleTuXRSR7Ji7ezzWb7ud0rI3p45BLYLt/lY0CayZcJ0breKY25wCZM7/HcyrpYh1H
0g1oD8vvkjEcSrP8PkX1UVnSD7DLHbM8fLarlCb4crATlVuipDdA08+JVOieuch0Q5e5wL/CaFXq
vVsxiwMkePAWm6MvgRSOHBTLDOuHRQdvSuhXNsNdlBbLPgYbOjXV11l3vClcvjZy3fpaGEYPWkrE
Ei2gJ3Oqmfslkxs/LeRPSwoIKKmr6kZGw8tfdNJ+SXF82UwPaefcyfEQgi2SPwwzXffAOs928aM1
I8TaFPvXnJRHqdRPepCfjUF5bms7JBSRzvkcfhnN7hDY8S2cW/dVrItmovNgp9JzWGm8hxYo+WYG
kEVDdao/56b8XCpOtJeMYp/WXHR10MzM7WYcSNUZD7kDToQJvNtCAp0SS1Di2bnmtdVErD9HOeJm
cOEuqXxr1uFjbVkHPY7kD7E0zb2f2MOPIi/Dp4xPguCJlUfJXTKWI09hqjZe1M7OrnJmY9fk1D+c
YuD5gAlyX4cGEiWJDAwsCf/qs7Q4dLkqf8GdhZrfyXOk3CAL2HyxaarGAAhD5aGRsvhgtRMIVhW8
nAEb4i5ps3nfNuSBeVIoHnjh8X4uuvmgFm1AKbC04ugQNA0HTx4yTy+TzLOiND7oeW57ilmhBtPo
pd/PylJ7pV1N3xQpnXpXHlP7ue2L8IeWgH4ZO2X2dWuqduqslJSnwHrlcDPc5+gPfFaMFAE3Oct9
qxvlU66a8Ymg6asi9wFYF62pUcsaoUjLQXvIUZYl5zi0KneqtV/9PBcwYoamAjYogew8l5b4++I4
0lfH0bNsF2t9/XnOA0ai836O3Sm31Hua6IwWNIGGzNc0Svx7SXDgmeyCG1MYXNxaSgCt2IOtH6Ql
NDx90YJdUdtMDrThfGjCNIUkL288JOmCB8dp+19plzS/gpiA0KvmpfkQ40k+KTSsDwDDp8Ar8z7u
dtAzFuE+zFRiQ9lKEZ4rrTnvPBXEl7QbFzv1RpVYoWFsy5VS+2cRUScaJc6VNU0eQJtfvaF1nhWX
mpuNyq02W6dQQutvtnW3MhfEh5xHe2Gnqsr6iVAc0Dd13GezcxNDQgwdHJ1yJ7H+UrPQdLNsBm6X
jPd1wwSh1n4C+D/6vaSE7jLV0zmHxulTuIT6qZakAP5xpwNOYZuD5oYJBHMUm5WP9mxnB1rbn4gh
+DT5r4BZlVCGSA0A2e3oSPUxmjukhKdC+SVncvnEPPd9oidPsY4WbLGcEhB6cRf4PazGQFn3RSu5
A2xuST3AnjmZVE6rT0O0/OkV/F849ge9GuGaSUdt305yfzC7RnlqDZ08ZrZkQOFWcRNN4IasPi28
bJRAyhXtWRkjmN+MZMZKVO2Qy/q05NYPyYSfNo6dgLSHLqq9jIk/aYOxc4xmurGW/gvzNAebcPjQ
q+Gz3oxcqjIfT3O2/FYV68HRIdLLxw+KYuxtJHvTOLgbweLsljmNSy9fkq9lLvtOWnyHpgSEWas+
xHMYuPwDxmSmBr3EIa1o584PoWIFp07WGyKRVIWbLT4FY0FkZN0lEkM1SHBKHpw0TyYvCEynIISt
MFIh3mnPgBqOWVRQMR33LdR4PLUPaZHtQ+Qp5yqEeoQvtDShP42dB0yJ456Yd05g39QhE2qKzRBN
9TMMqt9pqH+HnPym7qUHRQPVY/ZJ7xdp0B7yMXhUy/JH5JSPesznDSSaPy2OeTfOYFisrKDtXuYV
YN+hZe651vwsIlvklkhuoEzDbVaV9p2iSWi15CAwyqi6y4K4dPWhhR05bkCR5e5oKke1rA5j2bkL
iPTBcSpENftvil5352BOOs8RdNqzahWfcWLBITCmM2IKvqMHNxYTKXrQW2e1a/qPsT6Hu6zsyDLK
uu8YsB+LJzMNgh8hU017ye4eyxwgq5qRp4cM+TOiyLj/FI7HBHq90R0Tp4c1sivjDArLEUIxpKmY
WKkspiiWOYDGeKxn6a+0zh6rCWhw+2tp6hun60611nqOAoOwsXi5bZzNsb4Zm+VPkYTkNml3aBK9
PcIEjGxsnhuHnvkj/iy9n6ZChZPPAHs8fbBiU4MvcP6j2bM3WkvryUZzsqklAxPP0Lzpy+9K30rn
RA7KXZQri6+OY7N3goURDgBicm/EO0Vfpvspb38Vk2zt857huVhdFi9MSc+Wdn5mMIdZn2mwkKJm
wirVmNAZZgFCTazhRxZ2pnzG7yXLgTjVPMpmA3I5mYV/agmoXNOcysBjbo24ivdS/ovItfw22V2F
SNkA5MYKEkX2p9acYE8LlYpPPhpHOWjnuyUyuts8aQisB4UR9mmCC3M0GoZisJVSVBpsnls1zYcT
MXadkMwNDiBEkkxzqJIfdeckh2ysgoMuFwGMMJLd/26tqv6yyDkk08mcBT+0qoBcs1ekKod01AR+
GPeJwl3pQ/sk6YEEii4afBJMyXUq0zyUteGcGjnIPkJMpZ2o6kFL3Q7mvRgX9mJDnzWadkx7uKD1
5icYsxXoxPOYcAdIAwAwnYXHfi7P1eM0QWThQiuRfaIv2JyyqNYMN2u18Yst2dE5l9vkIbH07Dmj
hXun200g3l4m8spEeWiNQvpd5jUDOc2YD5ZnqH3mW4KGSwdNWACstrsPNuge1+r6PvGg+mk+z6o2
5sTinfrdCm1ekykeepR+O336AW4aVHgTlHrs6m1ZfWbgI/kaJlNwO5fW5DZK9VhKdbi3jZkst20/
29Cnnx0rn+76rEDRVcmm7CSRnMJeIZG5IGzeIqM+zt2ZMFj+pTWlfTDjaMCVtZN608ti7CrKKHmD
o7+P05R75kwgu7VUOTdGhgedh/hOZfTnOLcWmJoiSj83o6Me87CYdyHHz4/LKHsoE1xA35BWmHlk
n6sh7iuv08z0iLephGhdQM0hLaPbYRyKW6OGhZOmsbJLBlmaxSRA/UdNTbu6kfQw21tFOdyiRTTq
Z4u1BG4eh9IHCqjpFzsOyNPnWE+hGisdxovkmUjWGpziA+OHXeY6VmeS4ZskGXsKAjjlSM6C2StR
A/jegpmD56OsRWQIItZbIr2M7sKal8ZDs7hSdwF8Rt7YwEDbjMEv2P073vp62OkoE9/1SRx8NkaQ
ognqyLC+mm39Awnn+dwO0eQD8iNkKeSl+6WS7nwahij7UnVxPHgy2fJxLG3lEITmyFXtnem21TL5
rh30eFd1M76QZEgRMHZndokAZ8iDU/puzijfO4EUHOfMkY5dW6sMIOb9UIEVXGp4UhXHm6sZppRe
r2yv7cb0rI9lDIksmFQjTJV2z0vA+Sz5A2qRVviXHljSkbzWCLzJHNNb9pgodGq7e6VaSr+Wsx6p
Ybv7ZFZJ8FBbUHmWXNSfPcDO4zQo0qOuJhDwdunCeFyLartRUrKM4/Ew4IVuHKuPnh0zppnLTES6
i4k8b5usih9QpxO6vlrbwFbvWGdNleSHYeo62VUiFEJAoCch2H19/poVY0M9rpXawxQ35bd+Ynom
SKNIcWUHl0lBzDK+pwtY1rIJZTZaB4A6om3wEWXhUvVKixEO4jrS4BCJQWb4xi+VnKT70W673yUH
7txXul57QMLlu9iBrc9d8qn9maiLfdYZiY08Y7L677iE+kvPJX5oCr2SiQfrOvIDrZJoJsZteyRM
hhdq5K86TSMwKXL7sXXG8XvZ6vIpNGmp4OCUHV0zPG0WJ9W3pSgn5jWt/GfqlBWARhjU3Rqww+IS
x83PQxjYvyt028SoW/aJia7xc1fB7ZvmQSxkkrMx3pk60yPnICBVzu26N6ngkNgDoaw/RYleTB4F
0ORsoEDX3RokeV9yIpPn2O7HzA3rTN1NCWARE8fG9R7N/rEze+tgW/CeumNWRYeSug1Ozkj7O7Xq
oKJq7PLZyVXCRMcIHhsCaIvMsaB0I8EfEFtJcDIaObpRSznzDaeonvqpGO7SQNG/LZoVfTCgz/lc
pi0Ut3NQwjcQprb9Kw5SnUtlEpOVyGhPrlpozW1Sz07vZYoatPdSr/cHZ9KSe/iJ9M6X0iQe2YM0
YXJlbqSDXoztfRFHvco87Nj4cpalMjW6aSCBqx1KFUNXHSPK5n9goRp/MkQHrU+gTnK+72HbAWE/
GbyfMVrpQMEXfUSVItE+BaWydB6nljZRE9COOyZ6KOFxe7vkxQkkK+0JU2rzU7UMhom3Mhk9itO6
OOjgwNgkJyWAcNW+5ClMGvi6D6DnrfBRC9mij5KiJxRKiqVpzJssRJz21qyaXH1IG+a7Rrfi2Y+6
nVXXarLXKiXm4bKrcVxQJVFrVfmYddzx+pB1hVAr7JQ6zk6jlijhn/ebacq6qaRR2RQEl7ICSgZk
7Koxy89gAE8gDiZlRy+HdoosHfp9+GiitBagNXzc6paKKv5rjMPa4qrKX5UtVXdNtOxl7oVWD+4U
pshI5I+6HlGsEAWLLRUBoXfzrtFVd7Qm66D7ilH1gMr2n9bL9lSd6FhpX5iHewEmbmFm120jsU4T
ImUT2TMVJNuqTVnlZpiWBaCjCcaR23HsQ/jKS4jd39/Bayt7bWbViEwMMo04YA6ioxyawRZeOPme
ZPvD+2bWqAexGjqupiobNsn6mh5aL4s20sS4RSMKDB2Tuu4kV4UbBOnvmDD6fWsXQLt/mTMQQTEQ
yNXXpIdT0SQtN4yRf/TxIip+BwDtlhc/ZjDnUd+GHDuB7+N9q9d2jJD530ZXJzOxSquSLIwieEUi
fobCYWNd1zbrtYXVMUykKbXh/GIEMQ0/V8FZWeIzdSPv/XWsMT6rj/dCpfmqW6r1apOB2gdcF2ZH
8X7GcEMYPao8suE3+cZX21jT+pyXQTwvrY0123kkq2wk6JY3uu1bJlZnnCnIJg9HTOA9P47T+Dgn
lMfadn56/8Nt2Vl12BfVHO1Fw46SCNqATzYji+Qi7xu5QIv8a3tgH0LaD12zNe8IPqGFZA5fpB+6
U/HQHScPevg9TD27cmNvLnA3L7bo4XGHmPMHQPu2cQ513kxXldkkqnvgAE1vYRShOMt7zZdOW579
RRZl7doBfv/b2mqfkkDtnEBYa/38fryxpP34pznlx2wnOAyt9GN9aj5km/MPLwf6wi68nmgzUXm8
UBUcw14jy6H+MHv0zY/NQ+4zz4TJ9pnGlXM3+T9uKi/7nRD3u9YWaO/qGwqP8b/Nr0FUxMgTI1oc
z718Y+w14EbhQTlQUfQTX9opG1Cfq27KVgnwNB2g6VrYfphzs6YnihOp2kfVOXXZsnFEtyys9pGA
Uo0nR7yWTv+smfZDF/zeuATiv7jYsleLWF21oRrMtBVxh3yjepFH8yFC91ScSyMFH7tFiXz1ZgtR
MmixbKQjxN+/colTs5SyEfIY92PqKw56D0TLhrSxM1fDDJhs/21mdRIYjIZ8Qbz59vf6R3rO9sUO
InsP9phTeQo9hfBum0rv6m69MroK4fRhAhlhCgd8N/rLLund9BijfJ655gOUvTSwD+U/ccivTK5e
ynGqu8oWn7OtnKeQGlyRGj/COv0nD9krM6vnsrPNgERPfE6TEfGxIAs65vW0X+QSYY4t6bWXoOLi
TP7HnLVCXAaa3dqmMGd+hxOk/CN7ujd/Lu/Mx+iBqe8TujPF4nYH6bQFcNrYQmvlplknlFEi8rBS
GbYtQEBVu/Ett0ys7jRZS1D2woTT0noP91bT/D8trK600tpWo0Z8PjVtvjeSdd/n6mHDbYj/Y71F
NtG0DsUd4zhr0vhSkxFzpA7DezbtwLV7cfxHzBdZB803pz9/g6jymud4ZXE9Q5DR1ExGAew33GEn
lGOn5NuEfusAxThNoxk24HT3NyBv1xwks+JQncsyjZ417CqaybEN0l1WOqKR23qL/EHy250DbD92
nqwt1yUO9+WX/Y+9leuCoWKskwZ7IirRzulhJCbJbv4GRfW1k/h6ZSt/1cZzZ3XF/65MciNPS3UC
fNQFd5pXfbdTa9d93pqNuBp1vba6cllKD8KprrEqnmha6qEvgJKKD4VEuNvK/a6GBK+trTzXaMkB
47avdg/wbX4A23Uod874bdvilY8KN49AzymaAr/l6vK1NIOcIJGZSHZMFAMRa6G98P7lu2bCMXRV
AQwpYL6rNYVx3pV4kcRV8qY56nXR7exxzP/72INA9d9W1mpAWiKXzRw4KMgU487Ihp0EY8v7C3lR
DF6ddUivQPBT72A+aB2Bt1lbDANoQFfNlzByh2IcvpZFQ/U1deCGUlL9BBCFTr5tQW0y9Hn9DVCN
aCghi21NJbTTyTC77TIqj1XZoQkXDbXxWCtKT8NNHaEW0+bmNnK+iXy/pzL1kDS2CdCiSJrgTu3H
fqCmFGhwf2mQhth9oZyMVoI3YzbS6T7SRzpEVSgx8N8oD5odM/DVtNSdJGig3LmGtSM21Gpflr2R
4RnsNPJSjWn+2IlB5yX0z9wqKJsnJ7bNm24M4r08JmCDQ410EK2P2A9iO8/2s7TkvpN1ybOaGsGx
qeR2y7FccWQ2n9om10Hc8MJlR22QR/LIrLxIQeoPxd4+ma5xkA6AMDZTAXEGVzv72tjaW1sWnFh0
7eFnwIulN92xvFX85lBvxD9XqiGoQnLLUHliuGx924xgbKta5Sr0pQTdBnPyOygAzpPRf5+HXtt4
WK9VQ+BFY/aQeRfYgNcRf2XD1wmai1VBCumJhrLbesNxhjTEo6kBmYq7LdBy5bq/MSr29VXIPKv1
oqQqRsfSh0FtV/X97v17eM0CkF94yqHmIjZePQRZmaQ0a7jqqprD60Zj6NSiALWxVy97/vZMOAxt
UoCDFgH9jnUOPJujFKJln7gzLPMhnckkASIzftOL1jU6pKKTfWPBZGRoG67syivw1vLqE6pDBu1o
QS9Vf1L2pmeOJ5ENiCRn0t34Z3SzmYGv4yOkkC2hdku+D0ODutbCRKe1apKhJ4S9W/Zi8mVwKfkg
Na8x+SJt8mmv78HK3Hr8arGW1DBGzCXGr8n6U7VfwK3U9vf3z8n6Ur9YYQJbg8we/+Gs3jZ9yBYl
ibEi5uS1owhN2pO8KTS/Po6YIY+AoY+Qy2bQbxWEj/Nk551WM2ubnRTCWLrCWw/PyjutLazPA3Pq
SjRjIYbRFFKOnRFBCfv1/a+1tYzV14LSNkUSESOmcU7bbKd01ZY/Er/z9Y16WQfRBpPwBjNwaxrt
YLGKAfIXtv3WvGFy4RCcfmZu80NMtv63mbuwxfQBM/cyUcdFg0LX+sCBGI/4W/8z9NWhTbTjMG0I
416eMGbExTAy8w00pNYuYhxK1CEsHt1IK25pFbWu3oPZYeDEbgw0K/Pz7Eh3UN9aG87pcrOEYVEH
dBiCN9eqX4bTJ3kbDdB2SH+G7AB8+v3DsM5euC6v/39nldI2BsqyStXnbmonkPkknrqcAUltlBlf
grK3BwIzjMQjZMAjpYvZ/NdvhQWPYNE0oEjA40Ae6jQzwntmG0P1ZQjM1w8YvWk58t78QYonukWh
lXZgXwGqT+dF98JRaKupUgHLJzp8dhslH+ep0Q5xrjp7qbG/Zz3ZkAdroYGMdx+MyJe2f2Rrvu/a
9ic/zgMzC1yn1VQ3rxNYmcJq9CC1BxY7AA2IwSfsqqUo/HSIkVJv1fLZnmznlw6D0o1S6jw9MnB0
gLwO1Yag+aQqkX6QYR71rLqq92Ha56dEU4ZbuRsAE9IvPejs3caXvCihig3jYllE8sTzF9M2JmiG
0AnpRIpoKT6GH2QfKQYcuc0QiOhXee3HyFe2BK+vXQCwyOi/QOxuw+n+dgOdvrDVYXIyhi8aQs9u
MeJTHQpAqQmEVKixmMwxqJPZfyZYBtYoRUuzcQkvitWsXaFRxlQfPwGShZUDlkJaZrNuZZSPxUQd
DNTQlyF8ICbVi9Kz/ffvxqa9lTte2jq3BmFPfOvmU3tI79KTcxAzg9kh23Ka4g6s7gjektQMOXND
w2u+/cRzZIEegGCXwTkRDMSwhx0ge4KGpSGdcIWsxO37CxTx0zsW16lUDlbCMWkHumn7QU5+NfJw
WriGWoKkSNjs3zd2Eeywe6qmkLtZBvNiFz5gKBALkBOOULNb9rNfoMsW7RnHdMtTdK7utkqQm/aE
a30Vn6pw/XZ5jD2hrgBT9AFmbEr+jV+fhkN/3rIn6gOrj/lmeasKMjT/ECvkLzfkg2BodwptT7XQ
BUkVgSwamZ55/4NeeRqIeBgnFr1jDs3qNuhWmiyzCfpTH2XUoEejPanGnG9cuisPxBsrqzvQKbpS
yglWiviWMeVQ/TjE/8QECk6w3ONfUO18u1HdnMHLmwnw6ZR6GXSvXVUfnf7D+5/r6kL+Y+WFZPrV
cciNpky6oYPro/5mD0+1A1x0I7LaMrHakUkHoGELFG2oyaB9O18btZM+f/wHC3GIrIh88BdrsrIq
t/rWmFlIWv9ujcdh+MsMNqKCq0frlYnV1QG2vdhGhwlrng6Jph+1Jd3Kfa44H1YgGJOoX0K+I/7+
1X4wGRiafd2IXuDoo3zCNBi6RkLbRXchF813wJPqX9VN+dDVm0wo1xaoazLBnAUt0AVdda+0YL8n
ym8gz7zCeczGjdN27Z2mAacwqCoW51yUkDSoFp2asDS5hZsc0txd/hTfDOfsHOb0e8YdhJm12x+3
FIwuslncLMU3CI3I+dEyXdNPZFU9lNLEhU1OVKPd+Aa9NPShCIy3QpErDxbYC6RkdBUlIsK6tzs4
G0muAztNXp5j8WDxHMtsHWVTfS8fh+Fuqw1y0T8Ti3ttcuVkAdCCmBMmk9Poyz71DfCjCNFOfgmx
607dJX5xl/+D22Dq7CHPFmnfOpspxxlWx65MKKNQ8VNu8/Tb+zf6ymmkusFlBlrCRVjnrzCv2XkF
ibsrU+CDUNRDfv59C8KFrh6nNxZWW5WC8rQ7USDKTs3p/zLkv6FpeZnvU+16tZLV/sh1Jav2wErG
G5kGTHocbmv6qGjxxAfpe/jJuNEpPG4KYl00+DkXb+yK3/XKmSx61qqz+IJ9szc+FqdqL0jsas2t
LLf8KeobgauiOht4tV8fi99b6rMX3YP1D1h5My1kuLEq+AHOx3+RPUQ77YNoHzDLePj/7aUIRF6t
VSWCVLMKU2H5JZwsT0PAYPhqzx8XWd5JdD+lIdi9b/KaN3vzfVdPtBV1qMyK8yMi4YH5QkZufur+
Qvno0O/SANQXlTO3OWzF4FeuBhV4GdkfgZZT1iXApgJ01c9Oypzf6Drat34M3Y21iQhmdTeQrLVE
3I0g1oW8bKCE1NEbOLjgm29cURNzPCDbD/OORtpmN/7Ks/fGmvg1r3YPgPyUMrpOa6G8t7LoT5/B
1r/cS/aXSLU3TsrFbSRrpniqqiBBNPuieBBHeoWMSVK4xIp3U6A8mgAoJa34Ei7L1mNw8RVfbKG9
AWubRZq/ugBWA4Q7CzOS+B2Tw7ts55QE23B++N1h/ktJtnbt4vFZ2Vvdgp4MdBn/ZU9kS9mOWae/
mFWCcbQ5GI/a6f1TcrFtmEMv3hbNIPp26+dczhkcsi0+pZNB0aovFtps8g8ksW5m2ThmWvv5fXuX
Hm1lcOXR0ICItdbAIFp0L98zcL50X5fEY/qWhJSnrjpIn+wczQGXCRlkHz8rif/+j7i4fOI3GOhN
Qe+BLsb6XYJhNaBdRH7Y6ZDhMlFQ/njfwGWOJiwAK0bfAtG9i9DfgvIYKfKooHmuvuB8FOBn6qNw
nNnT6G7FD1cWRESmYAq0Gz5FHKpXl48BsKBt4KmlB4fyi8ac5bxx5S5rBkwY6URgOrgrZGzXApLw
UHfWwHCOm+h+xTsU+hD7osUGdInJMH/rMbhqz9BNBxVB1kOG/XZJahEbZZ32qGDt7cYVLjmFvDV8
5N4JGVBvY8PEA/7GWbK81+bEF371BZn6Ucw4xFzz3M/o48KWnPqicR2ZLgOT/fO867zI33xfr7iX
N3ZXgUUKNZlVF/+3TDTdKY1MN/lpPAkqpa1zsvlVV7fPnGK7kgLId4TcqvAu07E7ooLwwmc8bwkc
Xcbsq6+6cp5jYo+SHLM6+ab5pGEqPun76e6/p97V9JWlldtsTbXvo4WF0ZAkgIag9KNxP3j1KfOT
7ajoIuxcWVuFDaoVwtxRsS79ACDc0/8ISU3xIYsv9Sn/Fkt383N0XGyqlkI1dPO0Xnkk4HV1YAqC
DA89z1VCzjRlLEn2wmzei4jsUDzVB3NnHOTbVr6Vj+H2wVmjZPi+byyunnejkLNSDimiiUCpv68P
1Xnem/t0Mwq88rZTbqKPB8CTIsCaytPu8xmWE5Y2jR+d4DBqDvQTKIJ/e//CX9lBFScGhz6wSMGS
+/a+p6bJ5J6u415ojjK7Nx0nE7L/cgq+yBIDfnNzU3UOI/EZQiTvm772OLyxvfqWjqQvbZwZxUuv
MrhpvdJz/OjL4Gtevkf7d+O127S3cqV1WcuQdrHW1g8O0KJ8DHaWH3xUPAbS7pydulEBueJKVV4J
R0Y9T1FgBXz7aaUC2YQGbiDXmcfwSwbu33cSCUYUMbe38SmvPHzaC8GtrkB0z0v71lZZ9GjO1FzE
ynkIfEFIZ3oW1ESHeqeon4TP3uaju2YTulseWrA0Ds25tzZbGS2YUsbVhJqxoAcSFNR4Fm1jaVe+
Is0QCoewr6G/ugbupnXcTnGBlTp8WrLnoDkxRboRbF5dySsbq9egD+UaimVsOA6DbrfK+Glje668
biwCcmo6OpBSyeujYAcL5JHEJcYDICDVj29Sr0Nm1AWeuy8O5sY3u/a8gXhAPRrCNpMUYbU1zE6n
VqSzoCR2w/vg0B8iZMRn6FFfKN+3btYVJ6IBf9cE+oxNWkMV5UHtQ6ZcxTPQnfqDfUpP0ZGmxun9
z3j1KLwys9omTZGUdswnGhgMVPdj6YbZ9zjZcIjX3uo3i1ldpbxY1ALlCt6Uk5gkEB8OsNJNc7cV
2l35alTDGTeivC/A/CvX2wHeaLOYESr5ZrnNqIvmt0JNIbl7/6tdc3ug6RB4JCwmuTHXbhYZ2Mjp
sDPeFCyJwduj46u/oP4hdSvuUMfZMCh++CqG5N2iPglkCQXqteBh2pRma/YvC4uP6VPugQ1QvOQo
H42NE3HtoPNC0Vqg0AxMYF0MDYy4LGBy+ldWKqCkC8DVzBUF0XST5lXs/GpdAi0oQnFypYsyXuOg
BKoxSOAWjuqi2gO64lGSPspDd7L7wXv/K16+/zwZKnfYEi01HOxb7zo4UZZIdYRuWwzbZYbiWYju
79eue3jfzssL/3ZVjJGwLGowglx/fQytINeqyIDyp6ZOr3vQWJ2Kc/c1fbJPy1Ovuc2RCXyES9x0
F36ETzZW/C3EymX5Cc+hCOdI7xvp2fVviApzhLoPxpXaH3ZOf4iPC2fUOOSfkvvigyU6sp7gTP/v
l/7G7OpmWGmjlSjN1i85uAa823hsdtGjsy+Z3xF87amX3jY/4MkjRIh30dbNvPQAb5e9ehZkSCEg
oMK+wDVltwv9RBcuJV/5KhTiw/Y0/KBNcpge+fT78en91V96U4zTa5fJLaElWjvtEjICC8QwDFvl
fZCeDfOTjmTw+zYuy6ZiY18ZWbnsBeIFKwxTGjwQxY7AhJTDeCt0QLZz/yu+AMp72pUMcED5j7bt
2xvDYH+vzmj3kikre53dW/r94IlKSnQTt5629ahf+4AoeAKWQO5UsdfFhizIHDuxQ7G2+Gh8Le9g
BR1d3TVdaAPclFanZ/r6h40vehmrsMpXVsXfv0rQNUTCdDjXxJmBqM7XznnpDZAK3o6oC3WerHgW
dc4tq+IkrpwEQE3owUVZ5bJMq3QocOrQa2E1hk3HRVDwIKp/CuSCbhsxYbTZ59oyucpkE1RdesRx
YVR5tg/WPqQPVO8m9hMKUkoC/9CezXNsEW1e3AdJk+YkKMyK48Mj6Slfoc+rd+aL62s+B/fW1vkR
3mX1TZn7B+eimQYZ7Pq8QiqjZXNulS+pZIzEpwu3lZef1B0fNNxMlq85esOENUdRANvqFxnlXCHb
2qGrTBDanJyv2cfuL/2bpPjSvKt3/Q5ZRr/63MMyZLnNk2ilaL9QzXj/+F65M+Qn9NlkBuORd1l5
vJLCyzCBP3O14fco/86TvdFuDTpdvpzkCa9srG6INcp1zRsOmP9Po5JyebZxi/7dxkqu3EMDGnK4
ig3yrYumIXrAjTGnzFkkUf801PUxs/Nf73+si3k0vBkyYoK/WDRHqPG/vet5PNc1+R7UZbFb/5kp
VGkMl0q+1aLiCi5K3vcnwV2QfQ5k733bVzYKqmsEdci7QGivX2TFKsJFc/iICwSmsI9BKfhs5Rtu
ZcuIuCGvfJk5awgIQormJmqv3c+N2fw1OJL8VUmkdP/+eq68DqL5qgrhIBJkNu2tLSugV79YjPXp
h4LGeeQlOwdJgMXr7pvDFpHAlYCGeiWHXLxItGbWdzvjvkvxjLVhD82QV+yWKXJFNj74hocKOJqb
B8O+3Y5pLkMKYVhXuFsAwUEnvF0m0bhhFEBh3OCuObWH7ix0V5rNhuzVz/kyiQB2X5EvJq7DrmlK
w8EO1E98U2hDHA6k+Syc898Ycb08KSyLwQ6DMgppzLpTAcHAKOdlLXbPebaQ4ZoobJq7zoelxJuP
ygRnI2T3W4nt9WW+srvyJZC9lm2nsMwF2QqROw1Hy7eeROvwb4z8XSYYrJKhElReBApiXcWZJr2w
ZoU5o9ZvEf98ERXICURD3+KtbZFzdUMPpqLtcbXLlO2t5dVj25VpkCMnWVI2FkOOkRfeZJAEqLtt
+pfr3xSdDLIbeokX+CamPro6aEjfO3CCkIgVe3Ex5L30Rz9uy8Nd+mlDJh4kCuXqM/u92sGAyoSR
RgPEqMF8NNV2h97qBvji2m1XgMwCnQXGDWRr7cfithitEawsurIPdbvPY4gWGCqhzB/8FBrR0LP9
rQK42Ja3IQSMLK8Mr5xa0Q0vsi5sGy91XDXPGbSiQQiV8EwoOtbBOZs3kpYr35ORJ2Q0wSiDQ1or
oA34FstQI7RYp/K50svPRfbfSi1Rw3xjYvU5QQKYzTRjwtaeQY1VlYZ++teN9+DaOpDJsgTIDsjz
+oGb4rAzS8NER5sKWXjMfRrtL/VSAbGGOLqA4jnc/4PKHOIQUBkqKhyz1GlX/jmLWnWqVFxmQimm
+yjk40RMW30Q17o+bizyitt8Y211re1cltK0x1rrK3tDMHBSfAwpPjZ+82VEMQSc+XwO/PfNXrUK
PTuTNNSF7TV3Tzv2aLymaAuA2/+MLLbXBLmPtsTmGOfl6VcdMRFEKQZAwhpXao9hrfwPc9+1IzmS
Jfsri35nL7VY7AxwKUNnpBYvRKqidqdWX3/Ns2q6IxjcZPfsywL1UsjMOOH6CDtmaSNSsG/uhgQK
10kIPNDCYGbSZ4oIHCH2JIpMcCAmaToKOS6+FDCH4vXoCjtQMVuJBYLq18DKLTQ4/G3HC+ZwU7GK
Oev1m2wQeCh5yde4Syj3qPUfuvRDDJ+/X5+ZqFyRgFvE3MFLAL6PLeCJ38XlrBGKOQlkJ7nFBo0h
FqS9TXqslx2FmZdFgv8IfSkkHzWE5ue2jKoX8sTAy63v1U3jZXvAGfbFV1V3Ce4+t1RntiYXBypZ
IFzTv7yEYJU46Xvsgh0dQSp91h+Xn5aZfX5mbnL7NuIYFJEKJ68GEV0PVaeY2rxQmd+v1oxTgC2O
ShJaQqBkOHVcfUpAMixzFPc7UFLcYShuajW2/OZHAfTI97Zm3hMkonk8zaz/jZ/u9RHCA83YBGAC
Fj9SVTSV6FpFJ3FbW61/yIaF9oSZ+TuzNlmuQtLLqIhgTSbjG+A3KD2WtiQtVZBmbnrUQUA3jYZI
HUd5stvRklBJAoS4TcYCKtCVqNULZ3buQCFQw7uHswsqvWlrRx7LrR6ACxAuDVmDlBh3hL9TkISu
F6sGc+7Tqa1pU4cfhSoUYWBLu23taIWC90ew7qCkVnqGvdT0cAnIRdvlyciUyfGtQULY1Cqs8RvB
zV1hyyXXoN51GApLoG69D6/1w1IrydyKnRqdbAyweUs6Wqlx5calmUOFQFriZ5jbeqcWJkeXQyiB
exZeYaU9JoEIXTQwRSbJUr/nReM2XBm8Geh6Z5wJKIlMbnPkOsSSdBhJCS3OAerra+JSC6z4UYTE
Um2x1Jm19ITMb5ETq5Nnv4KiTy8yq92m3mkuy6U3bnxg4ndosHO+vzMWrU3yrlpKgq5ChtDMHnpE
DoI5PkaefwtQhB3dLhXNZqyhlZtp/OqQ+UVhfbJyfAl64bwGq8JPWpTU7rq1breW6FIXPLaLOm+X
gA/YQ8eWgToq7sVpTCZmRT2oMqUA/iL+A6mYum7c/LCMrb7ckueGJouG8ncCJSq8Jnx6mxgPNNlJ
5OZvLxWzgXQV0gMQMpsmlPpEGZoyxWA6iz60O7CkbUTUPb5YSWJsD+97e5eZOJhDxVtToOaMpZrs
/oQ0kUG1lJpFg6bOpuGHA4VEmiPHDV1pAzUW7uHLe+Pc3mQKAfQFuwaFvbTdlElhGQj3/o0RoTMc
vZnQf77I+We6L6uphN1XKFC0ITVU3TSPyw0rqhfQI7NjObHEfn7io3VtU4EiF5bAxmui+dLhi3rp
5LKzch4+Yr5QXdSRK2LsHJPLfQDbT6GohG2HHkC/1G5X6hoJYBPcHF63XeKtm4mTNSjo4Q1meThU
+ib7IQ8HpZUEFIZZ5A9n2k6c/s04cA+sFp2jxA6qfQtN2N+v2aLZybao9CELCo4yECo6kcCkhN4B
zSRv4hUYOyxtg+be27K2g8cFu+yZmkzvl8MB1g7WWT4FyCg8Z0h+BXeU4Y0Ysy6EPyq3sVU0zzQr
4WPBHBvGd+YmtbYM+bis12BufAdp9FCZlYeL0YSOzaF4xzEHLdCBFTKL3B47039dMD+zYWWUMhCJ
AbUmXbAS6oywOtRxfw0lm2ZHeytrszXBo6ya4aq6imwUsJfS1DMpctY4gE2MxAtYAqZw3LTxK3WA
zo+phWbvwvW6huv10UkmU6NsoQQKcpHHlXIcFq7SmdsaVxqedhUbGXiayTOUDSrViwxXDamemvS9
kD8CbilMmzmeZzYmV8AIdmglqWGjtKNDb7d3qR3aBtC/hidA7HKpHD4zJGhloysQbUozPfwVkRXf
jwGcRhrNbFpwGoGWXwoWmkFngjSAuPCcomkBfEAXpC/g86coA8EMRBeVd3VDXN/Ot1JuFZE5OilI
ULm777fm3MAUTYa/h6cIOKWJgwKJeCoagQBUePnGg2cpizCspfoCu7vOT5+OqJlnYvYykHjTanAZ
ymIr+kFm8l4A1fNxDeoVBNU2Aw+UFgNEJUD0a2tuyfDlLaODMkDDPkQ8D1KryaWapEEn9RHyqAx8
Vd8CQ2lBbcSClp7Nr5Z4j2bcL1gDTEQE3JZBNdhcnzxLiaT7QgsuedQXmLMn8WaG3IFqgizDjUJz
CfLFlmYyq6y5BdQceJ14YertJbUm+2qRETPJMu0HCFqqtVZ0o6cIXHcbQvgEbKGJdIgkhWyCBlJv
3++cGf8dlBQn9idHEF0TNQ9BYyADoSTpZDf1EbAQW7YVPCX2+KCu0KSxEBXPDxnZEgD4UH6bJkx8
ruJp6yO0/wmmq1edG67qxe7Omf2Kkf1phm2rk4UUpXYAtTzMlBnwEnmw9ZVsr1P09fQFVOXo7fcz
OWsOlVLFAIU4etknuzRuOTHgBlRhG1BlCdxdHwh2VWzU/DobZOt7W5fnHYvG8oFwOcEYNO3lSTiF
J+g8JlDN0V30fh0J8R01/btEdSiynZmZvLfSKNVNGsCMYlw1Far30tv347h80JFxZDU8PHBo952m
AiOpq/R+xBJBDcxroemT8JArUNXajjJlFwvpphfLn27nf773/xV80uPPs1X987/x/3eaD1CZCuvJ
f/+5j95LWtEf9X+zP/vj187/6J9X+Se5rcvPz3r/mk9/8+wP8fm/7Nuv9evZfxxSR/Vw3XxCqO+z
atL6ywi+KfvNv/rD//j8+pS7If/8x2/vtCE1+7QA0L/ffv1o/fGP31j08Z+nH//rZ4fXDH8Gzjvy
GU1///O1qv/xG8gXfsfVCiw3RJAZ4RE2XPf58yfy72hu1wCxRd0Obi1OEeRn6vAfvym/A/bNukYB
dBAQrDIx44o27Ef4G3gqCCAAHAImGB/427++19kC/blg/0Ga7EgBc67wbdg+O7kjUS8EghR1UYjA
gSEOOOLzkzzmHB/KAlSIiAbFYOiRCcNbpkFrSxmMuzpSSxD1xwAlDdQStXTbIxnPNwbvpan/lBUh
atNjfhiM+OVk/n59z9PvNfu1UOLAS4HGS0zC+dfK0hCiJn6UrbmKbA2JbCUVkpFGLphcnNvf22Ir
cDEHaPcHhRIaSSXM/LmxAqRQfJiBoafm/cdQJo7Yi7uM+oarMTbRUL0WB8Hu8n7jd+DsyH2/x4Sk
aPWu3tWYrxyI8pWWAg4mJX7E805NgSOCWancR6n/MFoCPU4dYr6FCL0IKfbN77//9Flla4hHFcQ3
yFHyPMqU599fMzg6AKqXgnvSeFfBTWmK9fCWtplop5FdrgJK1yABBCxQg6Bk1OdeUxDn+y8xs2Bn
32HiJnFqAgW0YoDOSEFLCyKZO7nXr4Wkkiygl66/NzZ5D6YDnlItN5CnTpNSSNfQe3vr8+IAVcLX
kKybUftII/X+e2so+V5sELjqgK6pAO7ivEz5jXKu7oNQgdZSYPAUnNiNI9QS9IHrUrINPl71itLa
+ZBnTjY4PvZPXq2Tpo4hlmsMThuQ/JCBOTxMKDQko/6oxFG4LQwS7yolgRgfb9wTMenQFZsMdlZC
O5ip3UlSlLlQIg1sAmMtKRso0fTXTRdV91Ea54jSgpugl3wTLyfc3z5Gzt2X5Wu57Q5quil6qVh3
moQAUoo9EojvpOmLQ9vzyUMkG1dExCcKvH+tBFCJ0fM1RHP7A0nq515XVzU9yJUhryAst2uqEqK3
2fgoUz5a01YBSJBA+VYLhGJLBbBvxWO/IeEQmoUg5sdupKXTZOC4oV1pB2k3QqGrShwyKmvZGCC6
l0MHKgxarweOJYdUqKMG+WvI6T44rKsX6OStWvCerlQh+0CUDGVgP38B22NuNqMAnxGJTz/objgs
xgjKoEFJd7JCPpIub11ZLV8ol1duF469pUMH1uwy6ZAKQrhLoAO7M5LnFPhosyeVyyP1bqKVKrVj
yeTyPLyCl0gtwsUQXRLJrZyLODEqlU1uLDZyQlaimD4zYUwQmFt1JAMAl4ZeOlRPulCUJrbJYMlK
uU2ASHZzJQrMBuqCbq+t2swAM5Xmiy5eC8vX8nud9g0wl+Ee1IGClXJc40F1q7zh89EiUgFKgtq3
kT/PH7QGok9jpPZIOUN0L+N0wx4DTTTHFjF6daMwdVu0eFuj0vSWWO5IY/jbgibPJcSOBuCUNN1/
IB1Abcjf5br6EZbFIa1W0PxEEuOxKGogQPnuJcygxYWv0+5Bnuv2vsGZPSCsZlbfjLXPm2NjgLy6
g0xSISEQEhO37MsY7LGy5ml+5+QVKqkNgG1E6fBXBVTDwD2K8nj0GObtYNWkeymbBNJ9Q/0UU8SI
QWh8YExgt1Wy2CRFHlu92Ktml0h33Q9NqUM7IxH1sljcQAcU7eMG6kppKNuZ3NwlVX6tl1xgy/34
ocaUOILYSVYvl6sydUu0yVQDFMRouxJ4AlUOIsg4W4h34DftfBwC9uYVgbQraPcGnaZ7KRN3/ajc
tzlQVhWIcat7BOoCdn/2ggb5J1xyB10LnIDLZSuXKsHktdgwtQKqjyn8fC2OXosgfYyF7g18F4DX
5XdBOGZ2MDqkRI+QWG95smtLH/DwPNLNSoYopDxm/pZ0ypUU6roNBG/lQMr0LWuabJdCDGzfFN3d
jo94+Zj7j10UprfQeTpEeStYPl+IDl+Lr0QyHuVM5CCOqzamUfg4dW0H2pDkRSXy/ViOnJmHxiMK
nQIU/0AEm6a3UdAJtiRzgB+T4AnSjZ4WotyAXSglzRXfVLkdoinaioQA9BWxtEuFeDBzQKhqVD/6
tLQrrultWvryWqjQp5lIqFWEOv80yB989RQSTXkWNIlzW4hcK6SCqgX1+2epl20jzHAtQYsX4fWN
HqipRSHrCuHB3OKJoLmN1pZrGSJXq6CF1sMox6ptlG29iZiqFrwnBVo7XsQJ2YtSj3u1HNe50QjP
XUoOctRht0Z5uNc5HsuNdYXsjzh6pB8DjwiN7HKFduBVv/FqQywsHoCA+9ppJcUldRMdqC9AfgFi
ia6RxNoh4JDAT3koV4otv66jLLsBp4fvGKpv+bmIK6Pj82NIKYiDg+59JEpx8MFn77L3HsR/Pwwp
4Leo87mRgGpi0gbHitQB5EcjY6Xr4abEBGyCCAcuRxe1FQi+bKuUL8wQ+tBWlQw/4GpEQExLshMn
SmEOnCRD21WChlxa7cYsx0srdjoUnovQhoKrw0Vc5ipCGrhKkUS2iDsNCuXFtZYNiL6JoTtpEf/I
wFat+5ytSCTbSnqGpNfgSzZF+y0Um1ZqtvdF6KHzcczv02R8Vf3qVu9FQFyGdofYGyTUuADHYGzA
Fao5abqVwkw+jrV6H+DKW+skt4wSvQmVb2gHASUQEQLvHAjrIBR/7dM2xX0Dfdcy6u20Kno7Vmso
0cvJisvFB8IF0CHmKt1WW2g7wkPG80NBJ9IeDAhHbZqB20qJUdlNnWVWRJRrMRpu0ORXuRDkLen4
RHqgspM4rpyCSDdF5V+1vjCATUx8q3WtNUmsQM+rrW/5uDeJUK+NnD6RPL/Cs2V4hdzaWuOr27jr
11TU1kIqXBlQE7KlKkN3rexf61LjinmUHnlqwMXjfVP383wnpEpnVgPaYFPVYHr3oi1pHNpTQzR1
QvzOsEo5Q69sAYS6T54UmvdmnYHRqqpcSKmGNJfsSFMCCJrm+Az4Oe24g2pfYjUFVAi18alS43hF
4AXVOR6MQA5B8ILAn2tFAABLvE6F9pgHP0YxzBylN14zUNDg7678rlXWfJls/RGtDnH3+b27hO6f
C3cJiA20HqGHCwUcBJ/n/mgOovzeaGiCkxDi6eEBAigk/yaKBSD2iHit1LQya001ESOD103Wn3Qe
vUqRLx40VbyqKUiwwrQNoa4JDbkSgn+ggdDNLCPJQSl0B1Rxz9CUF4+FrN362OmiD4JHUR+qXTsY
W20AF7ssBnhtqwFbRQqKFeARhZlLBnVBue36oDMNtZBYI+fbJeEDhw6Bi43iCAqgb76v3ZIhWNFq
2Ao4TNEYrzNf61bI1Q9oqaoetQouS9gUHxp98uNBdPoCQLZR4qNtorY7CF3HG00I4YMU3F1gKJZe
gMkFsLTUMozwUa7RoNxFbwPHdaDogN41rqujRITbLKArX1UcaO16QEd9ppXSQBG+wqNbOpmYPiko
7ThSm0EeA7nxLrmRRHJl9G27RhXyVRfTfTJm8q6IZbiAIWSsE7xhctUdudyhEF82moRbox1jNNMA
1PhRp78XiaJdcRoYT5tsJQXlvmYvcUSjqzAbQV8bxasGvThQ3OvXzA9TutxTAuI1jE5oYCrtus45
HaWhGXOg/pGjwtYztPN35U2oG70jCMM2oF/U/4EZ8FW+gr96pDEPKfFCtrFb9gFUKc1GTGJTV/aS
nxWQmu0hFUqhqFzIkK1HRtiE3qZTaCvdf+ay9oWZSXJ52yqjmfHNStXgZWe5l+vIcUvGO54LEDsp
8UtVJC9dXXhJjRAou8oaEWjqAD5A6sNtEjACu4UkZhM8+T26DOvoUOTBkzTyu7ZSoPBY41tBv5Io
yccYQgFLbDa6AB2XUn0kUXGoAj01i7CvnKDVrlNDXVVidh9CjqiCGrcyliYFKYhZyso1yD88Y2gy
yKgNbyAOC8xEhc6z0KEQXWACJK6LzYwwteshfhlbATR+6VZJ9XuoML9pRh67AuHfoLl8CAKcCL9F
LhXHe1XENedBqrIyeb8xm6K9SoxNjlCANjKkwek7Szqv1VCLTLx/b1ITfwQhWq77UMVq+4AGjUhF
EcAKBPCe1Ao41FJD/owVFR59iFcEpV/L79vOloX3BIsXCEJ56Gh5B8xPbvJtVtt9aKxVOt6QEcWy
WMtqt4YoowpUThuA8TCsqmul7UEL0vWtV6jtmi/i9J4LHuEAiFoU7hCHrypotzvgmA0sNVYsqoY1
aHhFxcq66AjXVMUq44t2AfAIlXocskKzctZuK1b+A+0034ZO5R76D4e+wqiiPPCtVDGeeE67GcMM
HLShHIKRCmJbmtph31a3qV7dwHNvdmkPgGOpdVt9gBx3k3MvKXShTUX8JEX0Q6qIbtEAhymPyXPS
HKqkBreJyIVmArVons+FvVbvqdqFbhPxEBIboMnaZ0ZtSnn0pmW+YMq5dCTIochGY1cIS/pWvRtJ
HNkSj+APiq2gJNwgfAYzS5sjmCFQP84RN9Q3uVwC5NzXvqe2yXuldZ5SGIrzdXH/yp79SrpM0nWT
//7zjmb4N03InSXy/lqCz/ukLDdWTT/q/2BuDymv/zm19//S4LOMUM78mSZkuUD8/r9Se7+DtFpC
ehVVRKSMReQpfqb2OP13UGKgaoR3UGQKD6yN+VduT9J+xzqiAsKKAyojZPsjtyfovwNdAYagr25/
Hl07fyu3x5JkJ7k9sJWB7h7NKtAB4gVEfyyNcpKlj6XQaEdafMRrRImVR/esI1XbNLfhZqn8N1fr
AMQFkhYKnlKA5Se2xLzLupx0YIJa6aCzzK9Qvwq8fsPodAM7hUPjnSzDr816miGcKQWiZnZicZL1
CnSOgIsYFn+y8EROv1WhlbDu3HgFRg7JXCpfsVTo6XSyvphTg5MUV93SOBt7GAzbbVQ/R+oSdH0G
CXhmQWZwopMFE6I2I/CD8TKtgTQwGQWyajOGGDy464XpWxjNNMPah4B1FCW8b9kr10gatG94ezTN
zFe1E67IdS6Dzduq/g3WnfMxTkpHuVZTKWFjhHuGHhUkXnRTfi4d8BOvuCNLHywUdP6HWUU1BDQ1
M9TSulgRWgfoQ2caXKBmY3KSHmvy57dLm3J2UhWUiwGLxukWJqeABEaaa3EF0XnxWGXPatwt5Xov
y/poKAJoAMl61A8vqNbDEpUeX5B+DoZxFnQFOj/hG9ndTnKiW2GhPYVt6smmP7X3RXhxsiWRHuG7
Egya2CZMPYMVFBnPxCJd7CRmAPWUzjQaAMsDBOSy9azqSJ0aI8bFeujFV6hDUA+cUCiUDmsRPCQW
FOUXuVunmfMLq5M7xDfyNoRZxuHO6AtQXciAOpFN0LGBlUleQGXNXVlQc1bBbo5k3GXzElGDvisJ
9n6ue4z+rV3xH+SRv2p29SF0uOPSrXzZtSsCQYprS0R5QMDen0RihZYVJOtLhNjoam9eyK2WmaPX
VU5+BD++I9zotwi+Vty6QduuTSz1QBt34aJhe/5sB7HvAMJ6hm7QL0vShs9rYBjKcG2uqweITLvy
Mb3lHBldw+3mJyOjCNGAwFwa/cWWYn1wUK0FdwmjlZ8iN3i9T7IyQb/5WK6H7ppWK0RHC4Njt9Vk
cKy3lkfHBRo20dN6fmPX0lCgJKb/S2cPRJOf9aqywV/mkv0i08X0QQcGGDBSXMyoIqJwOK3p8pE+
SD6KBGAsS4+Z4x8ZpWVxx4RTlm7NmcmD6BbajViPOa7NyU0Wp42sN0w1J0QKIpbwmJd7RQqW7uaZ
zXFmZnIAq8zXqRF8ifPU6wFMFY6UO5qDXJJVW+PnsJJX3LO07lZLtM2XZxFzeTrAyWseQojDb0NY
rpzRZYefuIWl3CRrwalu/43OnHNz+uRp9zWFi8HECKZ8TrZCfY8cHFBnS+0el/xDEzNsB51c17TM
pFED5aMpgFOmGVJPFpstN6I9n78ideGqUb0dIsNu/SWZscuVRKkWhw1wOlBV4+07txy2fdrkPPZm
TUECDGg6VRwBsdqgfEBP6G8/g6wwDMAgerFFAb0Tk3On9jkqHQH0SL8oh9fpVXn1JRLtkZvayu8X
KSwujwPsMTEceO7w66ct2XzXykXcg7Bd9to1sWs03r3xz+Wj5IWr7IrrrAoteM+L6PhJVRUFaXRI
w2tBSZIR7k/BKFzU+WnEIXPSutWDy5nAgQIvdYxAqcluztbLwPnwuHCnXTgxE6PsS53soXTIUc6M
MdYaUiMt+sDhyofy2oDCJjuVlW4WSKEtbd1pFf5irJMbB7UyvwES7adUKib5tuQsMWEX6sZAogSd
jkysjl7xWxQQk1vJEyzmFXDrQXAWwcaX9zoTm2BsF2jJAf5i8mVqqY4o0uLwiG8FKKGNK5GRz0Bh
lOmsLyHdvz7t/BU5tza5BQMFyXuScUgAqV6p7YLhnufvqVGagnRMm5XWIWkN8M6AGcmQJ9Fee66w
Cv1Kqd2YX+KOunSK4KGA/Q3EOyh6o5l8OvYAktBUwNj5DZbBjTYMpDdANA3t41tpwb+c2WwwBrga
aCrx0ExzxVkVF0KgQsUvFQ6djPSfvITgnjm6ZxYm2zkkcodrCZPLh/sk0ixflSAZuFo4NDNWIKkg
AZ4OIAZ/AbxLs5brUeaIzXBX2yDasGM0put3gkfXhcuYGiCf53xvc87kl2CrBmcSPS3s56fnlGSd
IlPEvApnWF26loa9ny/tBrbYk60JIBJUYX8ZmcweSYHXHgjGpYS8UzQ7iohQKBsrL2408fH7Ac28
yXg50POLHhMGeppq6FUxeuFDDaUhpvrBVItDW4ePg/TqGn6AvbT35u2xfce4IViAeD6DvdDkNQfQ
jlmVCA1l3arvhFVaIexobE63IARWL/IQzh12tL7/aXRy2P0QFJ7Jl1HHvy5bc3jVVoIJnfA1Wfm3
aAjZ0Od2n1ypS9HHzJ12Znji8QQDGuOKFGeMvZnjDoJVngyyO85D97+9lCyRLgJH5L3g9APmi14h
hgw/n9s0DvusKySmXqnZyI3fsPWMXX8nP+dHaQWtYRZmvTNpMv6KhZVQQ3CZxiRjcBXN0ME+W49P
zQqsmnaBdjA0ACwcoCn4jT05AAcjjEZcwtq0Jj4LQCjoz0pEwA5AkeMM1uAkWyRdAJlK9uKxsQeb
lQquFtvC5g4Vwl0VCGj09l0861EKbfOOxxQgN17a9ROq3BZr+9RRBkDcW5v9hq450QP8x1s4YnOX
BgTJQcYF+gVwEU6GHI+RlFQEplvBzF77uxaiphBlEQt7tOid5glO7mVYqAVHf+aaR+jyp1m2N0/u
KtmQOD4oQBEHzhuTsspDsiiRtjS0yY5T9IiXuhxDQzdH9NADBQKMOeqlnENWwg+lBMVZZuf7pTBz
dhedjo2N/WRspZTKIzfALnlSvVaGlljm5Y5e23Jgiy4a/XvTQGcy9C8WmYJmN9LJtE6egLLkOCUA
yvcrO9Pto63yaDjIDXkiChceHMR7wJsUOywWg+vLhC/ODu5o5GqgrgkWjMltAsDKAOQoCoWVE94x
RmQkTw7vsgnKATsH3+LfTxyeG5xKdFV+pRGObSH/nr2wGaD00X33XNnahvHpLItIsKMwffpAeYrg
HjcDGBUmIzRG1NmBCI2+JpcfN4AdgR08XeXp9i8wyM3tXjRgQBOaPXzA/p7voroWMrVKcRdhPo/x
M2tsee/efXe0Bltyyn2zWuIgnDuTJxYvUnvQG4+piHlTAJ0I5ArAqMV05dwcntqYXDc0VkooQeNs
cKt8LaNj1F9VO8Z98fc17NllfmpqcsX0Ik85nV3mcfbCi5+8vMB1OvtwnxqY3C+kKlUhIjDAkoUc
aKuSF8WFjwKiTxqZ0VFBcDA86jeLTTqXWwMUtQZoBVnyEIphE8MU+aXQCLERB5CIFDfCSqauBr2I
HwU4f8G7Zwn1VeotXdkzccC52cm9RtRoEBrNiBB8Cuhgdv01gjA8TIh44c0uvkyXse65ucldNtSo
uyIARIV6pzoUXUi4vcktZ6m2fAXZa2hHZHZ4vZR4nptbqAoyDSF4AijXnR87tak0LU8xyKa7H+tD
E90s6uXNJGVYBPmHjelBqw0jHnMRNrpNvubv/TV6Rw9waNeLNJRzo2E0UiBqA7XfhVqRonTCGFVf
lnyvPmYbFLst/daARzuAo1FcNY9LSe05kxoyI5g7ViCbsleMYhZDCBUmAT006+7ByEOzDj+/d1su
ryodPPF/GJnSVuRt0xsqx1Bi8c1Q77vo+fvPn9t7p58/uaYUoU1YCjsy9WxTMp+vBaY3btyEKAuO
0MJ0KZNbKi2EQa6gDGQOIwH4+iasgYYLF6LR+ekC3QsiN+TAv26yE48kA94kVCJMVzxsaXwc5Pvv
p+uypAaKF9xIEiOYBt3L1HEuAfKW9RQGWChRo1sROGUzQ+oU6krrBVszgzmzNZkxkaojeI5hi/cA
BgKe7MhkgOrVu55aJLKY1NGi7NfMKp3ZnNy4AoduI3S/gWIfaZcayma6/kb5m4WRsU85dzDOZ3Fy
wUq56gt9r2JXI9HGmcoqgliOCs6hBqW8fL9Uypu70M9GxUZ9si26uJcLX8So0p3xROz0ql0hf3kj
We098GgLG31xj0wzB6Bg6ZqMWVsXh/KWSR0Bjm9Wx2XRuxkX/HwmJ4F8q9VI8whsvRzuCtxvINCz
exPATxnlcwCVriJXWXPrJZ90bpuAaB3ZFzQ9GxflNVlIgDfU0HvB+Xvg5Mw2AzafGOb3+0RktYHp
Pjk1M5nJHo3caR9gn3RWiWOg2f7g8K8VQkaUKwNPARo0NXkzvO6vpdLkd8ALeUtRDmtGu/wS6DBC
MxZ69C8SXK2PTGkEynwzf4f73VjKVyFdc1SzfOB8S7+rbMaWzVxxiAIoaFuOFvfU3FXAXGMQTjAu
/Wk6XBXjmrYco6IL7ob4Xlt6y2ZPyKmByUyPSjEA0A0DrTsAygLIuB26CMetxvBA0eUpd98v7UwG
Cj18JyOabNwK8VXfsKXVbnkkeB/QVGShgPjEQa3diTGXS3kZ5s9c7KUTg9Psk5BleMTRuyF7CuiA
DYfV88vFBuHZgYlAZaK7EVxgF+2nahOqfCLCTmfpXnIjWsYbwx9JCEqVHtmdpf05Ny6EojKYSBn0
YvrkFUks560i4LaJX8rwhddWTXfd5whu4NThaOoo8i+s3YzTgAbbP01OplIOtZh1i0Vm/QS5S6u8
EnxTbYAuUdfD+/ij+FArsGKnn2hAWbA893AAXgKAGGqY4kXS3KgSI+aVMfqDk6RTIXUfgYkHTSu9
2W0XY4GZKwh+BJixWTlKvWil1wcjbP0GFhkMRNkyFsNkDbreZSDIzNjOLE0exbaN0QSQf42ttUvf
bF6olYG8vbM5vP1/odI991ChuQ9YGhCqM2YotrVOnkWqgyKvVQa2VQcr2BYeY1JXQEkQb5aijSk0
HhlH1kj4h62pIxsTgXYRB1uyB+z9feREXnzLCBQ7O7D0bbzxAYVYeolnpxQ2sYCgXL1sn6/R0aiF
mNKfKBf0Fbxw1rt/BSfD6h6XTuLc0ccY/zQ3ORekloyctDAngWMOKtPI+qrP0jXniWa8Sa1FR2Pm
FUZsjPwtujMxvmnVINWlTldazOmXGCaOOuAunD0isczgQ8ZoZcCP3yGh7Cwcw7lDAWIvEC0gQSSD
ceF846ghHosi/FrMHul0FmuxerC4Xdw2l2kUpm+rg/8I+TbwZ0w8N7E2SJp1fQQesRHiXMIqtNUd
g7DFL0tVJdZaPn0hzmxN3kClzkJC2XQmD9qT/GC8ha5/166CHjVYRvY1vmqFmdzKN+HL0uM0exRP
xzl5DuMcOPSxxzj1vQ5JNyhdeZJXrdXtcrpodpue2pps0yL246xKYau/AgGnLYjAIvq2eDeyOrP2
FyTPFkc3uWgCIvukFVJ2bbc2OTYowLw3dnn4C0WmS28NnLMoooHlDnzuYK0/35pFbLRc2QYhjnxv
jy0DDqw0FPDF1mSc/0tMKzOTaSDDAe54iAAiY3qB/uB8pa9zn9n7WbmjeJA0p4d2ZO0F7qKQ6uWV
dm6Pjf/kzq4Npc0hHhvCUescZOG+7mxpzyQ4M9ewFzERc/N5Oj72fU7s9UJGu5xifGzpRItlu0Pb
d9krEW4WE36Xx/18dJM3kKNV1I06rJHKKYET5BzlEIU2019b9uwvnepzY5O7pVf6olDRtmBG4jN6
cE0/eV64J2ctMHovVJ2QLpg+sMTHhcYZGE6z2UMmCav1yS4T8uCbNYQ9/40HyIAVVZbRAYpk+hT3
3ugSbRCrIArBYkWjyb0xvfcW+nUUEeG/5+3CIhCdYFFCu9vFcTPCutSJDpiK7IHmJ9wKZhqa+keP
3H2DNz5fh87iszezJc9sTu4vRKRFKHGo75Dd4OBN3xiOcd/YMvjhOlP5+H4NZ5ZQkpBK4vHcQVBk
SlDVSzraIaHYaspDZhro5y8WoZQzR/rMBPsKJ0cs1FKoSQsYT7dBm4uFzjMwCg5HNPoCjBugv936
fkhzd9aZwcnGp5HI88UAg8ynNRK4KQAc3/68Ix3wZ1jc9n9pcfK0Gq3WQ73gy2L1yq7kyBpcwN/d
L320RWGGL3nn82DPOBvh5BXoBnTUhTLstU+DQ+ziJXQjdFaaRYXAdtyi9zEG3RdiaRtEd2+a5lAn
3hS8uViandurKHejEUWDFifaUs7XdqDykHIUSNLaTl5FR4AMdZmZ5EFw+JVwNBZIsGY3K3jyAU1R
DNZQc27NUCreCBJkIfS8vgto7DSt4C4sJdscF1OLSBmNcwDkXqS9pTorwOaBZrluI90Vgxkd0Jbt
Rvt0W7xDnWKwKcAMf5t4GC4uM/bL6DR6qELwKeScDKh02Xs15SydJ+t+XOIpnYlSmB3wyINpAI7t
NM9S+nXPZwYmMPrRgPOSM6t9hojv/5N2XsuRI9e6fhXF3EMH3pzY0gVsVbEMXZMs3iBINgkkPBIe
T3/+rB7tqQIqiB6d2IqtGPU0F9Ni5TLfr91BmgJDQx5m+Tpje/FiQhUQ6NAAwP6LCYVNTqMe8XnY
CtqXdIAD4UmuahXp3b1uo2PJSvaZk8eH/4qYD3sqRMlYxeoVbZhk8GUuK0b0pfoPZbgqxKOuLkAL
Z1vlZAIyjKivwaRO3ycB0iO8UgHfKRg7sbhX4oekXcpNzmIRzAbjlLN6vbnOALK3Cea1ZwdMM8mK
bJJDiLSPtvMfOrtbo3nC4tGD6X1/Cub9BcwsVg2BHlSIzUrs5aLhVHVE+N1/TSzFROMLuVdWrPwh
Qf5a2Ste74Q3rcPbrcdyvotxiavj/usXmJKAJDnuRXSVAo3q1IxI7NAVt+csaUdANWc6SdGOW/WL
yoRXlhSFQ3hv4n5BX910SSnUeAF/0r5a8ckmqGyCN+h+euKh7B+Yk7Ysl3zldCgAo0JmG9WF8yc8
ZyRcLcTql0Y3df6Y+6C+kAZN7qK5sFnnWW7glqG6incm9irovpNzmA+EDkKufnVWa3MrhrxtoFuE
VldvvGPKC6HTe79x/Gdv6YnZyacx9+uqrUPli0kEAhIP+U72USq8JdlM9qWZXDMXw5t8Ev26zulI
lC/0RK6rHxrsdOtlK8I1MywwAOcTtwrKZC4/QXzRjy1KJ7+YdEqpPNZbJpbReJwDfjHnwBVFYALl
XcOzEd6Bh7GYTL+2Qc/tT95HQd8azSDLWEVWqpDZAQql4QFzXgkeJIKSXrhdStTN0xRYwnObkzdS
mEqNykfaF7+R3MyGBKKL4uEfcIRD4Mfszu2d1BaUPd5n62EzQHXS+f42mn32Yd+Q4bRB7AtQ02mQ
JDISNcF7+ItLXrPmTevuvv/x147g+Y+f7NBRCI2G4gj20I9W0w0JNtWRErAVwe/53tL8+3saCT4W
cJiYlsZk92QBSiHEasTuCR+5F9aaMr6DsOByd5JVPow7sqjvOC/nYiY1/B9apiR0VEwWT84ISf3w
14Y9eTJe7dSreM1w07oTrZdK12azyQQCUS6NGkjIKc6Ll0tI41T5+IUqSZZ0R3rNzBgVpNtJ6YI7
eKoMuzjzzBb7Qin4D/bHZDpraHOKoD5+8R5yLIgsQRBUet9BqfM+u2WRg9xj8nN6A1+Ys3KPsxqX
dxULDCyr28qr+GGJKTx/ekx+o8nxHI1qDAKqfsq7HnqhDX4HAMrM2uG81EZt2cLBmAeewJ5kT2/W
nc2ERiYTkBKjUWgtf0JPcNtAwVs2wddCwHkZDDs7gydL6JJmtRpzyQp0N5YQShk/x/JQ4Zx0wo+F
ozH7TqhQtWbttRAqxDGfxhJqA+Ceyqg/2f2dHIiXbxkbOXAXYzCzJ4sKYS8MBL12rCjvtIRnz9Gk
AgyOU/SfTMh9+MHqG5BjRSs26zhZuq7F+bQBpQ9cK1MTYyiOyenzIXkey0X3EzJHcH0Btl9B6WOH
qmgvco37fCevW0TSUleL7GxfHsKNcBu4S3kCWJp+HBExhLgDoiaKciVpB9yrT9MYzmPSFvSpkYhR
9Pdjmot8q5oxE3wOLVDE8uAlDQY1oiu1p22p2jSGAmCK4J/YcFFgx0OUiPRzwHBrObW0kiM+fytg
Qof+hkvKJFA9TQtAvjPTZiCd+Ao8EahkR5DGjBD6wJzYd71Z1n0bButKCeN+244A8K2EPCpVtKMo
lS49DUZKxtCC35vKmjkOo2F0VjrooVa/1F1eospYTyAawJtyLpbAdKpEQczEFiUIh76LSRkC4VRq
ftscxaruGXollKTAphVgH84I8Fh2o6ZcjurFOKINWmT7KG5CyQwKTkLddiBHgoKGPnz9ybGRQy7m
nbGOuJ6sQyqNQAUN46hVN0jiFSCECHxS5sSq0LtmKPaoGIEhm0mTRJmyC0Q5SqilE0ELObPrwdI8
jJ2MRiyLRBUaSyD5UiSVYFJOrfmfUaavBEBailXYgT/xFPqgGQHyG8YkBX7PH/X1oOli2JiJknWi
4mrBEAexKRmBxrnFmPDjHRRgcnHfAyuJq7eS2xAJtigQlMcBayCv5Cbu6IPe9L56oOooAPqv5FXc
EydROFkBUquW5SCxYqivktQasohXn3gk7/q1nA8UhRBS1HGSy9EyCFDWbuStJ9WjAcG1uCz1AlGk
sFFU6khl16ebRhmA3gobg2tKwNoSmqRmzPlq9FOjeijcDhVIkfcD/oJQmnwWl8NByoZYg3uhGdmh
bYNYeGoyLRpF0zjxsDSqAh0mkwHcytWY1FUNfKZWGGlp9k1UNSik4IUUAQiVD+J1zUU0KS2Ni4ea
WLkyiLHiBqoSCNSD0p8SfqRJE2MZwk4qDnxXtNEekEtO3Mu1L4wqEFRSzd0PBD9tHaYKJ35JSfVa
8dhzI0aHuP+TjyWUVCfo+Q7iNgm0mMqbtPNTXrEVMeI4aC5UeSBtQj/qVHDC6rTfGigwaW90XxLb
HyUCqbKdpQELkmWQ2EX7o1ElfhE5acnprasX5dh96ZWiyK2n+00tdXYFKRNwKYnQNHh9ahKurzrs
yF1bNa1vZ0NVcyZXCqH0HPI+eICJlgeof4hUfVTNdlTBwTKlWBBBPpTHpKlsSoNoMMxEAvjLLkKN
vrRlFEMMiVdTHnRcrsrldNvoaoJPQEeEzkcUu6ZkHQ9A1+6zqIlGCC5Q7PfKAu0n0342ZS0UrHiw
z9CfjlYqv3L0UK3qh0ypcm2jxj7NlEPJc2BL3SXQpONv4hBoaM4cdRoN/WMWi0qMR6A+StBjjHSJ
bklR0WRTREQ1dnyoZuq+aVsNktFlYgRfWWSkNMPujXRtLQKkxn9RgsXYd4RKVDTTXtey0ELvZSVC
QFKvoyjcN9mYBbLF6Tg/vqvLbd89SSGvh04dar7q9GNmtJYO1OboNFAKNdJVB2Zf1doSVGCzwa40
HC3eBKMV2uRmDeGv3s16lIBpJrbBUCoO7katjEDqaoOot5QINzJBYpMILfpP3UEXhyEz3FCnBdih
2JkNGSrqGpzU4F8xaz6MiII03RhI1bZGnEX9KflhH7ioY++Vfa0btDooZRcGEPqouD7bybFoFLso
55sQhKE65URXFru2uC8kbowfcjBmAH8IhYIUcHkrImwaHDL/jg86I3qK+KDKDoSiQWyfl5VWaOuC
oF8AuqwVBBx++FErjWjQ1DLooWucVmYu6viJIpgdITg1C87B7NWF7xfeINjGyASjMnHyuAtJ2erC
EAN4o7jCQd7IlvgJLoxJoDnmA4RuCh7vIoeCSMRSNPnKF/zC9CQaP5JRLuQQrJ082BnhuBEWQzzM
B7j0YhH9Q3c1oHgGVCKmPgI39BJX9PFPpIS2olXeEzRAnOR2oHK2+Q09YWXBHhvxmQM0KBQNhrAn
e0Vq8XsgaZzuh8DyDBaS+aEF8n683J80C+iol6Nkv9WZVV6jjZRIEUaJJMAbr54EfgmawjgP5X3g
f7H185YCWfOoBzOLqCOcPYbmAFT9wmxWlLJUiuHP0lG9xuRaK8NwyYY/pi+saLG4Yd00/GrJ8Zsn
25ldNJ+BRCLJiLROPPNR9WVg+IKf7J2uP6kbdLW4ir9tkOtDd9hJIVQqVz70J5diyVfOyoXlyYhp
2vRiyaFwCQ5nBhKJhEbA36gDu+JSXpiZeLYlaUQhS4KfDAslO4zpAr6Dd8K5LDaZzXcsJHwMqFLh
FoAG6fSEJEbmowNX/zBkyJG18HDQtmrg2v3+lrlmRcW7HKKasKTpkxHFMagqCFR/lOUA/ACEG82q
BKQRxOXW/PuWGE0LvjgSiwg3Xm7KXugJrjntQ/ZvMyRmeWlL6MP3Jq68RAGPP7MxPeUhyZBR0D5Y
ITfvCGY/IlBkvDEMRrgBuBLpvgWL85f/pcXJCe9LTi00RftQX1luQX6CF9CtZHTtAY0OFVl5hTSt
HYOOB9zBUgJufkvDNtJPkBRAsHpGJh1SoW9IrX1E0NnsZLM4aPv2Wdl3rugmTotmPZvUS+OdnwCU
V+GrxCtMiWMW/udio6gJaT8Afd4yqXv2kGyfAPc2/5tDfWmL/S5nt2cd91WUBO3HKQTn6mChVWu6
KMs7vzoQIUINMB7HIFGhz+TSSp72StfrCqxQ0CFY7y5qu5bvxisThzACgnmCjPKuWdlArrRGZoBa
T1+qwWy3BTIKgLMWDkchCfYbNTNXNiZrZ8QSsS85QmGXwyIkbio9E3AUdG/c5q9MLktuPlifdOeO
jqJDSwuq3vreWH1/JK7NJ+JcrIsfMvAoW7g0rJcjV3RGi13JYsTtqsGq/cZ8Xtn8CGP8r5lp9jDh
aNBzTfehvwr9DVlpN6CJaiZzIXS8AFNXf/b3S1+ZeSgTTSLnRid7BfwSxFja7gMevQcxitjJUSjL
ioMq9MaSF3C8f2Ok8yARjKL3BewiZKdmGuK6r4yyVPXYoKxUJzlozoD2crosp3t1Ss8MTbw+A966
OvIdHoeoNOFS5IECB90i2g5dmy1GFnrq+2Ix4JLRyXaR+I4PkKHFlAou/ckkpdCA+ELhIdWevu+e
l+JC86p4toZ/jfIU+D+7VRpl5EdgcuEqGCbr4kc1IFnDW4B7sji4q2fhzNZkv/gdomNE6dBjUD7J
T+Kd6jGL/q2/ZRum9UavRtUABYlkyfT8u46IIrLduNZwCaBk/fIURm2vjg1P32Tq+vmbTu5HaYHA
MF84ZgHbEekJKLJOExRKSZKwHulbyj0RxL4UPbS/v0jmUXwVrX/oV0aqGUCymbCgUFclkJ/JGwC3
yeNo9w9kAxVHS/MIStNdtmBLxVbzMTGLTJdLRCMDbs7LWUsNOho5F7+NqkfyRx9K4wtDYk7O5bMH
BqCcyyZNRi5tsixhI+AlSuI3PoSHQlbVDryIB8gTbU7KeIelJNIVj/zS3uRIlxAAAKorfiudFo9E
8Y5t+eKAXnOUPigb4lGojdbWcgPDFU/s0vBkJkdN6NVUit+YQ+4HJx4ECsPpFnBCu7kNN7z2+P3U
zjc8diGPgC84HXgyT7NMgYymR9T9vfWCegtQZTBQp+Op87eNQFSKV/ByZciJqWhw3aBewUckTKJr
Eg5mSo/xkhL8/BsD7U5kkeD1ozkJUe3pzIFW1NFcOMpej+LoFrTIE8VDtiNcyxCwchQ8GZvFLN1s
68MsDhrwgldVPI00gnRoWR1bV3I1N3LrFdLJu9ZhRU2+xa2WUtfze3hikP1CZ/cwD099aLPqqB0E
4A9yT8FLSrBY7dgy/292D2soM5Jwppk0mTBTro4hU4C4YcLmFCkjDhLg3fY3fK7Z6Z6YmZy2KlNQ
OFklR/b8CI+p066oU24FK4X85LJ7fG0GL0Y12SlVGg+5AnOyNzwxT4vxEyHH/VszeG1byiqKNbBD
4E/OBIv1AIk4InMvv0C3laX3mEfgwO9Y6g2e5IPAiPtL9+WVXcnwEQpOnCbPc31jGtQ6wA4fSu+S
d+RZsDHDA4ptVzpg/fCC+NXSJ+DarF6YnLw64jyXeqGOPoI35YUV92kOBU8J50DEGi6egplzh9Mm
yBLqbnCfoKFlsoZ+JWRhnZGPEN5yAchWBUSGb8r/RSfSpSGD/SJnxy2D4FaaJwSuCLDBol0Riz3f
oLFk1VBIzdHrvBgOmkW/JiYn3o80aHiBYGySyVvMdQUUCDDtE7HYIq3pmyJKYobFKqprU4reEhQY
Mb7ErHw565qqDAP/nR12FgtqN91WBBRqSZ107p9gfOeGJsedhmMBzp3xzntQdXlKgPuMrWCtmx2Y
IIzw9PddV+S7UYGD5xwgrRIOxOUaAnFX9QisvIue8IKYMHqCIP/qaRtWo/X30+wTY5PR9Zqa8GLG
jCH0jK3iu+maNcIuj+vKIb8Y1uQMoIMsR5uq9J5DSojS+6FYf//VntcvsaEgXsG6U1lF4ST0ZHSD
kY9EfO8QCIXSidUA1i2hp4r1cLPrqwIKMlzBoVzMQs+8EljW8dFBsTlcErT5Xq6YL+VBKHD8uwIe
rH+vkY0sL0B7r00e9DM1BuzHx22aJRgio/CVasTkgUAmVWYf/+0wE9wqYDiQgEBt4ByyRTV+HFOj
ezceGlTRpfcCUO7ikawlOK3Derk6UJyFLk4GAR7HlwZdodM7kdeQWx6ZRtCL5OLBa/fPwg1jq/u3
bMEIGHrI3yMJAtx7YGWbYRVZiHTvtcfSWerhmhedX/4u02uzHgcxT8uObZ1tY/Wuv3lXsX/IfWYT
h6l1N3aJ4jecwsTc9Ig5L96i7JxdPBkmv8FsCwW1wkHPTX2NLNXTS4vhAHQbJT5mch+6H8odCn03
y8swd+FhGCFoxMXgM81DfUbU0ZhU5Tt7vJJVYufWcOyt8P5UomLz998f0vk+BjEdta8GLlV876d8
KnmoCkMa43dBQ5hbf1aCvx0bRgoNPTSQuEAdvYSm8cujWIL16Me99la7o8s77LZW1wGYgZyHLv/1
4seBLcvlsgkSit2QdsfjW0H16aW5UGlRAxLqb/pudGUgV/UtVF5wfTIo4PczN/FYUM2jIBSLqmWU
hYFZA9/s0pRShaM/VvULK3JFfAHHs18xbzpziLtE+7u80E62ZDzHgQ7GExbdv5PdWPsKp3Ri/6Lw
vcuLN1HQOkVy+/cHBIKhhHYnIP0UINkuB9RTX2xowr8YDyr6JoUbVuM1QnwDfvTNYrMf8+f+Wqhf
Izo3xjbmmWMUoU2TyjBGnuhaRXgNPthLuU6c+JBYiwFE9pt/Z2yyVLUeCbGc8i/ROr+HLJ3XybfG
TtlkTnfDPTaWqCwVQC+NblLnKddDFw0x/yId1A2QLBsQqB7YREIBajFjNbkx5lM58U/QqmYoMUan
PbA+v3LHoRWc27EywN8ytzS2iYfSoLKphd7ZS4xUo4Sx6bZ46EA1RtXhYfEaXlq5yfVBcpHjfEwk
M9Z4ZANA93ZwJSCk48NvTOXC2KbiKRW04hoOU0memLRCdGDU4nRreAClbRaPwMLYpoc674ta7GEs
eKNAJP8ypnioj8e7dZl7MuHb/LlNWEc9HHR8WaZXfV+KuZGkwkuqA1HAZjPjLMY7j1JWRm4nr4a9
CsFZXbhVro7yL7PT7op6KOs20vkX2eNe/KcSHAb5Z2Lm6xqsQBMyckt9FZduzH+GiXw4YFtw16XJ
9oyUfMx62INaqCg/RCgR3Ap9hrKoyozK0F+oC74+q3A3RUEw4CJNPziolFWyoMPDwIxTWwfCsrTi
AIPUrJxiXmsrRXgxWwaGXn7ofg2TvYIA7kQ6BqG3y/uzHkuCAjMZgQEWx4lcCEi28KpZxjXW3YU1
vPQS5sYmlzX6qlDIwcsvzQCm8oi3ZJSBGYSNA5Fpm+7Y53XxPXlt35wPcHJn53oU9aSXX4LE1IGZ
qSzUHoKIevBNbsM6SP6rjXpucHJn62oeEk6WXwZPjx9am3dYcyV/W7c/eod905ec3CuTqiK5pCEW
jG2Dht/LFdTzSsnUmhxp27RQtEYtodp0q4WVuwwGnFaO8QnwFJKQxsJb4tJIHFd5CA2To/Yg74I3
5qiwzYJCAEgwqy+AdwD5GLhLH9wr7goSkRA1wzsC4h/TWnE5bNusTpWXUVv1aAoPuLe2fF0Y2ZVz
fmGDXeVnDgSX9LFcN8rpALBvuiKth3atb9M1NcdX9mDuIc4Xm3rjSoW5YPzK5rwwPjl9Qgfpa6Iq
L4XNHrUnQrC/ZvQ6BRX41rDiF3E9V75MwK5AoRLVKSgamaYwejkhVd+Hx8F3BkdAOLVeIa0cAi/9
O+3v8wXUeEb+Y1FpcEmmYX1/EPSGj8ujqj9DQlbW3kiw9F2YDwgmQOE6QU8QWpmc7yhGD85YU4RR
4z2o8BCJsVsTggzO+Pobh3t+XV5amxzudICgVthQxIh1NGpXHppsEbbtfqOwYb4vNYHRM/EFYpie
aQqQhAGRjRpTV29zYavF90U6mDJEqfh6aVNcWSVE1dGtBLAl8MnTAEvXhkMUJt1Rzz2/vy16RwsX
so1XHjno4jszMbn5xyFoiyDusErBKkVduMtSgVzqAJGBhglxXDhY10YETTJAEJh6BLb55aGOa631
exXm4uc4v1eRV4qWXjnzo4sXKcPtyOz/z7CTkdoLNGrRdgVeSwA+AGTYP5lIGPxltNIpS+Yuw6Ls
AoY5NCmorJ8FwaLJTZG0+qCjtOuYGIc43gcp2HcoUTrUBTVLNLdQ3UJxg7NwPV05W3jBSTi5rA9r
tjEKWJSp3xxrW6Wm5pboTQrW0d43W7RdLn44ryzahbXJHgnrKI8TrjmqsRlo8IGQLrCR7DmiPjjP
TUYvp1aHaNH3gzx9RC4fdXC6oJbBNKwg+DDtyFI5SKvKdXtETwZufEDbblEbCM8L1URb0Uk3qQcf
bC1Z/o2hW4aKoPfiyK/cKuB6s98AenNILE+e5TQGzQYvBvwKxsevuH4LdZl1jv6r9vj9cK9NMipL
kbNAeAMFvJN9BAn2vIRA5lFJ3SD6yGNcLktVZksmJusoGFUK7fLuOERrP0LlaLoOjEV5SvZDpqt2
Pg72S5x9toeqCwsobp4ulBYrFrmsjIdTzGjPTqBhL94pV97HGkguf03d5O5nWu80yZhJya0o9kfs
oaCT5eDjzKKe76SG/f1iLZqc+HYir9V6X2K1/iT98Kwdq3H7eDWAbtmt6sz9/7Q4efY0ehkYftWd
kqBklUJoHmWyiLPra8GSYFHIFl4+VxcSzaUodkFQCnorlwtJUQTddDAoRfeBj2SroS9M4rXtCKIC
mnCZehLayS4NhLEWQl6tP3LDDYh3Vl/eUzQ+L0wb+y2n2/HcyGRvBC16TPhgOAoGlCygRG1yz7nV
3jBK2SCB5MK7LLHr34v8cn/1tRk8tz3ZJJnW1QX4b8cK/qPdPCno2WN4S/7gPyAlA5mov4sOPH2N
oKSI4DKCiKCazKoEJcDD6mw4+j90j92RCC73mzAEqVCyeLP9hOSCYZdLVzWbxNkk/2V1WjSoSARt
Z+lw1OXB5spNAZX4AdVFY7rkPkx6IH+ND+A5KEGhUnZef5XxCqTJORGnQHhh6jSck0PrAbgospHu
Oxf9G1by2joUoYfCMhATbr7Cu3wpdXNtvOe/xeRoZClBGFUUj/VLhAzoSltFoBBJe9Yxy3I35XZE
Vnup9OzqnXNudeo7RSPCPh0be28zUdf+nbk1+gkjQ1xhybG5tnvPzKnM8Tm7yDldJBX0rGEOIYFt
ZUkQr7NGj+XR29fCin4spkaveG7iucXJ15aAa5jGKqYVuDbeiZ222AQ7CldUXoW9qaBUZ8HFuHYD
nRtkbtbZEItMHtUGQyTCHde5of8cSQvX9umRPz0a5yYmn3WKeqQc9YpHXuC8Qq0fCGrHx+g5Lrd5
Se1hLOwg78Ho8NAeZ+bouDS+gm6vpOA3NoMrJq9AUZjJUDoZtfwKDBV9U9TeWNzIxm0iyDYJtnwA
RlTvVtET1Le0eCeJd2F75MfY5TTF6TRxYdYmNSv/OYQAPEPQFN+HaYkiV7dKHtUiYg4U3mA1ghPF
cvSJKaGH8DFBxndY3P1sc8/n8S+bk3s8Ttq2GDGPETqtQYZChR0yy4tZwQme4s+hofgfoQ32RJm+
iwW1pWMziHg8xHv5TfxqvMCRb1uLdxs3uKMoPOI8iDIgtxUri2Iai9Yn+7FLtR7dz+Ix6Gx5U7jo
8mlcdHym6MOz8Hbe5WvQanaSGW1HhHSCzMy6hbW9eujPxj/ZrpwQVAWyiccuFk2lfiPhglNxdRnP
fj6zf3bihrSpFKFhDMHhdZDuZdE1qsApCuLweEgLkqUPnwsewNVDfmZy4ma0oViqOSa1/mCgWRa/
JTviMFIG3mmsPpTY4v33NpdmcbpZkeMVRIxSkC3w+9FKXC0s06QV7dc+PfHNUbeCVsmptGmUJUke
4KpkZYUs4MdJh/BdNQVLQSMawtMokynwODTsJWzapDpnbnmygrGsRn6QSzj8BtRXtBWTQpPXLNhS
PUaIoi5miNimvzz5GCHwYoAuK6jkmro0CnIatDF0uNqdg8iORZzY81e8mznDavE1P98sOsMroP4a
FzOTaL/cnz0a0YR4TF+h95u4qoqcb2Rr961VgK5ppa6yEZEoWiJ9zLcLjEJb5qSTAcTK5NClrQTB
5jp/LTU0SNOVoj58vx2veA6XBiZrJvQjRSd3/kpzs0kAkBdMVuqAWw0ALpPBRJY+rJMCabZLDOCi
4aFBahgtdOrkBAh53WQyHY8oqXIRkt5EP381dOA+88ot0+5LD+1vIGrm63dpd+Jyo/teipVuPI7h
/VAR05c+afj4/WzOXxQwcVLYRjkF+ggnqzVIcjD0MX/Mtc6JysKqk2bbjZKDhNytqkf3VQg9w+9N
XvniXtqcLGDWKIWUh/xRQVHMYXCSowQxFfUx3YJktkv2HIKPK3XhEruyawyBB/FORwWEggM4mUtE
qQ2ZBjzeEqrne8yi/Ei26imQFrhLF8uVlQNRCPkSSQf+cRbtMWhGh7YVjm29yUrA/zU31hdWjs3S
5U1iAG+DenbAhFA8wk8Od97GXIC26aOYPgg+jlojLqwT29UzA4gEoooD0BlJnuz6LKpDRgQ5dpCc
Kds7X/WiYAeQif33twOqYP6yM1kZ7MAEykDiURKA8jMoPmqsz/tjCOzkS/+1PlB0cr63Ov90Y/bO
jE4ePblWc6GGj1oePwvkNiS+5YtA2nF7ucR/pRsRNfUni//no/+/wWd++2vmqn//D/75Iy8GCnRM
PfnHf+/IB82r/Kv+H/bX/vdfu/xL/z4Un9lDTT8/691bMf03L/4ifv6f9u23+u3iH5ysBg7irvmk
w/0ntHvqkxH8puzf/N0//Mfn6ac8DsXnv/74yJsMzKj7z4Dk2R9//tH657/+QO312eSzn//nH+7f
Uvy97VvdkrfZX/h8q+p//SHq/xSZEBmyNpouo47vj390n6c/4P/JejVE1mypSAgO42bKclqH//pD
0f+JYkO0faKcEWxAIHL/+EeVN6c/Uv6Jn4HTja8dgmg6/ug/475Yob9W7B9Zk97mJKurf/2BnvTL
gDg2Ph4E0LNB3BY5Evwqk0PAx1E9AA+s2q08emHWFDeUS6BYKCa9w0l1cMODwnHD8aE5pMVmNO4G
CQIq+og4uSfQwfLrNW3W/lDc175v+lRxFKBc3KzSUWTTtibyqtAIqDKoBEGRNTZa5B/HRnWEhgOG
MCkbSzA4dcOHj2mR3iZJIjylqnjArW2NQvwyVploy60UuHEDmg9ptgPnhEqiWn7DVzdDIz0nZOSt
JAhXVRHUNteY5aAYXpJlt2GI53Yi1TdlJO20mHtAO85zIo4lWkj0wQQPRtgNfLdtIZ9qy4Z/o3Kl
3UBTOkOsXFdLW+hz2TWo9KKpXOWyBL+l8o0DMrRVSZmd5sZ7RvK3MX0bI+lnINeuXOWWRIGklogL
HeIfKoVGYjdA0yqUgB7jYpcPkjsiS3tVzezCTz5T4diDjmAVBpjuSYj27LzF/Cf+WxAWN2rxHmYg
Q3LAmIjJXc5xphSOqNZI7Kp41rTQFfnKxEVpx5rugnjgZbS3Qczw1Lq3pJHboZ7YCYiemV0qbSuh
T00aKE6Wc7ac43GW+p6h/uBKrXcATobyTxzZaYWrUFHxfG3fq8BN4tTqVOrypMyhE197Bp8+lVn9
FG1RivBJtPyWTTINZbiwwztA7nYdDpvGL9wMbaltJjrxMJrgIJmcpL63fLgqtWQVdTdaK+9kwtmd
FkCPvteeEw7SwBLv1aRfwc+yallcU026ayPN5MJRsnXZB2EGCsfYdSiH8/WVT4IUIuujuEnwL+lN
HTt6Vlu10G7LQYUa8qjcx89G9qMUYntsYCe6TbTACvT0JiCK3Yr4QYnKrUmcrQ0k1cKs93IUOkRy
bwrdODjtgGJTLTY5kr0l2uhqodLbAOY8qgkVb9DK5qZgCqDNvC3MnAo3rSz/aFuyGX0zLvYp3mZN
VX/AS7E1DQAp+oZc6zru25/0R5AHN3XVP0Li1s5LPdoMYW5zRcaZrcRXrjpGB4VvvtCD58gxMFI5
PoQi3kdOXQExSRPiSaF+59fIc8sBDxB0MKJzKDRqK+Hjl7DvAWUW5Fe84hSHaw1khEZ+2/Zl6KE/
G713CimsVNcKt86zmwrAngzwwyKz+iyzcyD8GqiJ0NZulcps2jdJec18u/XfSdV5eZoA2BZqZM8r
6Rb6dNK6AxEK+K92uMtKA3isrC6cqilRs5z4xlrIUpfvxR1fxcBRq6FhV0JD92CE/+DlVH5El4v8
0OT7WmvqG2jT3NWcDwebovsL/XK8VQj3EMLtY0jf4u/Hr6OwrdT8Boyum75BwCmMH5tGMsM2/Gjz
+5Df1VFpZUNqKUZ8g4fQStYsXvetMRvNWOh/BFXN/pI5aFDuq79KjQc+KjHVCO4MKmvU9odiZKYS
jUDeJduKKyzaifsaaw8snzlmViC+dILhDOJG0Jw6GDxAgR/atrcTH8Ar5c3nqdskoiXGH1kGXmY5
mgWcGF7MHV/2bV1PTY7H5YhOY0BDbttqpxadQ3OC+ubGjNXW7CnAhXB/ytHrs8prNWonWuRU4l0P
YeKuwA54lfKVWPPY5qXtt4/1eFPEvgUytxPxez/gb8fsrrqr/NLjk3Cj1ECTCz84BYoHqhnQvaQI
bgvYl4+AlxbyXipwN6SjVi4dDCm0OMSIpOoY9gLO2nCHZbJIHdslfj8SSJDukVYjhERJcQdm0m3O
F+aIJgIQy5QRafYwSCtcBdkzXMTHXOUtReuRdIldWks2F1C3EDhLEfGuB87Rrg35CZQ5l8/0TY82
vyxiRC3HD4anVFi1JUQvwLKU2w1nDCAdQSstKtZ9HTpR3+Pj8pLT2BnoM1F3Orh1cO4ckJi4yKUA
kw0k2es6uEE68boheAo6chv3xjqpnEbakPij1J1aC5wxUrwUhLYUHKpsBPK/C62KGFYLsBW+ixbR
IbtcyQ7pRQR0EqvO10m9if3YKXL0d6bPnU4emLigKoLGLgbHtHlLS8CWUnGtqiCo6cJo8m1hS/I2
MF7KIPda0rppqjm88BpA/nXQrHH4qtB6Bf0rc+hVD2QvMOQeaYbrsIc6hiHeUSh994gztaJgYeFN
Jc5N3CdVB8KaBqV73CZy+jVKI74AisdlQ2kJtNmLVbULo8bW+WhdVvkdaG52H9rg/mFbeUo9IHKF
iGakJMfT/wadHb70B7eJylsVvHV5D84uQGI8V/8/jq5kOVIcCn4REWwCcWWr3fvWfVG4221AQkis
kvj6Sc+lYsYzZVcBeku+fJm575guYD2ochlTrB5AaqcWqi9CY3Gl2rdtj85TNh3d1CMGCXpc3FJA
lu2Z9OzgSXFnDDx9kt8s+MWCe/jK5+HwZ1nGskMO3ndYNEYwT1//zN3bsNDiR5AaSEC+EvMTO/Jw
xfCph5vbuMBoCZNl/rwNa5kJcp3CJ5mYUvZvCf/ACaoScA3Fst98XXf2FLD21BiXr4H6I1p9IMNS
y2wtUb7lW/fGFnlVna1MF+bWDAdH2XUjv1JpC+nj0nZw41uxRlwNW4YDBKUsMeOhb3MG2xlPJshz
PcaKKUxHbXTWEFxvGiRScdyj+bAu2G5LlntMysvU2Yoml9n7grh93o5IWeTfgJCnOlLTOarttKCU
cB9yGfIpnPJ4UEWGMx0YqMLxvJG2ipupVP54RHo/wPj54Kw+9nNSKyVQsgFcUvokw+0W/CiO+ZP4
w6IDGPm/yJKVw55iFc3Ox2aDHKUNrmOCHCSRGHcIUyJ7cgU9MwmAO3ZHxp750JaK+GUiw6ebZ2RX
6Dh5nln22Trzkgz8D6whG8iKjXVqXdGCTXKTIjuY1BuLeHjuKR5UqeA5tENou5DS/406BoUkgyJa
YecFYWBbH6K22yqlEKJNvEK8j8hCNc05HTfIMn7t3H71WdzUZCOvYxM/sGwsLZ4A6ruj3LsIto3k
3G9YcB0SuLcH21PTwf0HTk4QuIub5tqnE/QONf3woCMHD9DkONG9bCxkYoyHh6J7Xukw5k3rvvpt
bgoIBKOaoyTPsteQj/eoHo/N4J5Sv73GffZsg6CAaFwxZaYWHb+siI77djf6lyUKv5uIfi3DVqUz
9kInd56M9zU1iJIaoknjjPgxIhysF6UtzTv6ERuDEgcSeOdlvyM6qZJWDTnkiA8z1j95VMI0qk5d
mAd0fE/E17pFx2hMioXZIpy93FGCahm/YLWQq2sK1V9+3D18QJpbCzgpMAhF99b98Tqdu/axd/rA
BuzvxP1VQ7lu9fQ9rEJaaIcglbMoD7D1Gfh+SSX5xbJvlamr7qejEV21+HfEX07SwRKvxbORQilj
mC7e/ta14cXgR3uCkKX1EUEapwDIONV5JvY8ZdHNRBD2xBegGIuH+jByWo7qGUouR+XZtxT1IUtZ
3Q2l82meqgDy2vzWRlg7ehtbWmzZV9erA4d6zOzMcR/9c+P/HnlSxRm8kLyXkIqjHfsTC1ytFnfs
cRslharlBlbi2L8kiBvQhcw78qmG+Bl61nuM6BqwpETtnQOxLcVuLzJ97tUxpS875IscnfIsHIp2
iwvi4mozHtw71UsX8zPeWPcqeUxw/KEGONUmdYVeITTgY3Uo1h+GeCVr/uKYnj1QveedF6vxjx7K
+DZaHqHtfZAsPg2BJqdR6vvQX3nBQ/FPmKjk1D7JiOSNQTLppJ4hmLnnxGGDj3tN4XkQc13nVDxC
PHCru0RAdmlHuOQYeJ+T3vvYdPyLpq2skOAfRhc980SXjEHkygssHsX+lc4YzULtf/+7QB1Q7veN
6HON7TKTQD8QCppZhjHmkpYde4tWlKKorVX7ldg9V+jiUORkdkTE9oufa4fQiYn9I4lV0RisvXpf
g3hd0iUPdFvs0D3cRXvy6SnGwyuQvUISt7nffC4LZF9ZjJwU5NBaDMcnYc/LFlUg3RVMp5WI3Y3E
V74GSBiXTNG7ZHwYfXHynEPRBT+JXT1Boib3UlaIBaWLOFmT5cJfb3jaKzXgpKSkmBOSKx6WmTMF
2y/h8sMK3CqIo76Odqv3zJSCpwVFixsGTdHuw306r9jY9eu9W27yRpd7JEskFuQh1h39pLlY/31J
forfo9mXTwG70Zmtp87Zp4YEV6K/G65zxs4bqg2FpLYgWGzDd/+542x2+II7f7GsOUakPbRc5lrJ
EjqMd7NmtyYrhYeWM9yOfbAcA4rjxMllblQRJB5ck7NC7ufURJc+fOsSKO6n7wGapZ79kRkrFrFB
aZe8+j4eVbOXofrmvag71d+1Q1Olw1NAP+cJDkejKnT0dxrSPMw+h+DiGD3IvOtR92NnTEQvEJ94
4DLIV37yO3B3pod1e9OowQi5ChBHuwnKjOQDTmXVniBjc1ALFlxVJos1plhrgyhvUlDP5nZ52VA2
+3zOG4SK2Xsmri+MQR+swxqqj8Xm4erOWe737/sokJRpGfRIqaChAEVl273D/cFSQb376SFmWQ0K
R6Fm2I2Ipp5aOFT48jDRm/SzPz/2hbxPSzf8MI2OHOVV6G4a6wFJ8ELcXMTRbR3+JAL0teAL2Frt
DXD/m4/dPh3Srju5AZpRaV9B5vc2haCuLlEOWmRn1kufVEStZygA5zRcMCheDjgYRQJjPZTwYR8U
s5WHBAVWOshj22GBkwKLXtD1zPM1gcsUdhl7d6XDE+m8o4gGOB3DxSh7mKa0HMPoLgBJnHj9XdZm
v1Zf5pYJpGRsP6LscB7skW14F7qpFriHq1pP+wqidf8G7fyp329OxpB8nQ66hatUrFBsdddtNaww
q4IovOKnMJvuuWqHehqhXL55fwiHLqunD5YhShqPlIzEC4AIj1WdpM8u5GXYegc7bu9wEYmBusxF
j/1PzfexMNo8TikGoyGHpKxZvHu3bjW8mf7K9LUbUu8I3dJKBfJRNOxCvRH1of/KelcmhBwCdC92
lWcWfU9GYbLp6jldH3m2PEwoODNO652Lgze5o7E9Rlnq3ibXZUiQOJdaI/jFdD40mN0TkyG1eMcx
WX9gg0eH7DOZ+LAI1N9ueARelru/83LagbtE6K7mpZRc5V6M6KyCv5SsyFL9OXIoDgd9anCF8sz+
MoitYUNLhR4hI5dg5/m+/416Wu1EnuMfx8/o0+LZgBAw08NlQVvfMFtqWLlOUXTne/IdMSGf3Cls
6T+l5oOJx5JkQK/4VgdawuFvLfQsL20DuZNlLTwtqiXkax7uZ9e3d8x9JBvoNNtOymH48JcePY/O
9WzyLeZ1AzJBE7mXXdJTG4GWwfqSkpeeroc0C3NjfmXxP9d/OZ8fmBNHKAw/ziuEun3sI0ATeAiL
rdmQgFSRmvEhBRrUDKIMFL11HqwYMugj/3gOb26pzFPvp/eYVYWmUmB3dubToHudgidwNcezt5Cj
0KAwLr6sjcn6QqttL5qhYp75HlQKIHwZk3Lwk63AvPns4sC/3DoEuO9tqRrPP70k4ytPv6CnWymD
snMKcVW8hFW9QuPahrs8tVlwTBrP5SoS15aO/6L4X8SDHH4y1xSttl1srSJXdQ0kF1b0/cm+oxpJ
HxI3FRC0xl8zvzvlvRFOkRkaRPYot8gOkx+h4z+s5qT6+Yy9rUqMuk7gMbLdocKofKtRFLuDt/rn
3QNGmWzfLdZk/Ck+reFZTX7ZQCrXBxhq5EM3xs9jJHDxnvdBHYPki4ObMJEjyZKDRzG1iUlFt19J
POae4Mi6j/3cPSU4BzZGktegSUPmJ3eJgnjxgM/R5xCbfGGhrvsGJW2f0d9ubMqMnf0NYoypOi98
/0K7DiHIofRN9jKxYpz9AgIYyXr1xneNtM+872SYr5J9hF5bo8X+P1P6I3/3Zn7oYjScfn8kQ4QM
jAqC/Am7lYPqUqfmX2c5KsYUVaKvim4G2yH+ttst8VINBA36slFwQG1/Z6cfQBYtWrp/MHTPG8p8
kIjKYVYntEO5mp/C3sV5WG34RXgaHhYtgKm19jMT42vjbRaBC3+LeunrJKa3iM+fkzD/xgkaLBM6
sx3bqvoSDbQg8ne4V8Y7AB4sQ4gvyVjXsHzNkRpHnBU2A8oAcx7j47Mh4DSuEHdD4QEYttBkeh90
doudvuDtF5+LN4OW0Q+Poc2OSXZ1fLmmDhD1crOSHFwQoqDtynECMXLvHmP2LEl3IaiB2+VdVD9G
GBt06Qk0ofvbZN5iU8Tz1zjNd9v0IhlyJ3paGaNcTvdC2PhZmluIZitq2SWEBHIuBswukxA0SEam
ItOwpG229kgD8Tr7IJdI8tBO8hIK3PEerPaB/MlcBmV+cApG9bLZ/ksD8fFC9TxkSx53TTXfRv53
Nc0hAHqWYYIXKMBIQACGUzv7FZS1D5mcC1yIcg3dBb5iKPImlNsrbhoK2ARchgTMMv4Yi7fZV3m/
QYh/fFNtemTD+GIVeGH2ryS/51Dd6f4XLsdlSQ5ueCPxqyA4qTwG8PAJxaXKCaQtDuXAdsxn36/C
drs1BKB1Zk/okplZn41AnFAxbGdA0hdjkvdhVvM9u6MsReT8zZNHufs5nf5ygB587xHCIW8UjP+I
DMq4Pztmj1DOz5M5A/GYXmEtXgS4RWH2NE9QM/DMa7QdvEyUft+UC4oTQXLdJFWforPqdOn470a8
7eg5WvI7+7GUp8Ejg7LwzP8NGCjwfq+hzl+vDSYiFGZd2v/qTHdKlnU6rdmExbWAgKuUYOVTinya
0wOUb4BZi7e2t2enwxtq9Ic5nKD11qSmSBmOPTgp53lA7jXh7tU9NB+RXHCpgrkP6kHQ8OxCTDSC
6Mapdzc29KXdMYVAI47TJ+P7qUet5g03BX14gHk0va5eo088yd4Dvqi7jiMydMOHTLu3Zd0hBdIM
D7GoretaABnu07Rdvk/DGUnTPcK5gBaUd+/pEmCjP+UoR7PoJPs0QjazhyhE1SzbJagW/AE6/l9O
QioDYQoJ9cFTiMgrPAvdybTzuQfHYZi6wwDnK7y78idVDQlyjW22A+ZWB9jmnGOV5tJvzhKIkzcE
kFyP0ICm70Bb5wmS9nIxtV1BJgWml/IPF3qneAl17g094Ippf9fSK2zrtZf/X4CmMljK+1fOsscu
gpF8HF7JNIljE21llnQHD8Vok/Z1wPZbyNaj2Np6jP4aZHyMadomn6A91nJSR354nyX6JUFUmc46
hQmjGuifZIrzQds5Rx9SRK755htOvrhoOXxMnfdXLK7SDWofILghINHGwwhDthLZm9tXa+k7bVdV
hNj1yV2I3U6tS8jQl3SZjyslEG6Atk9uhxMZV1SkSKxRW872DHEjQMb80iYIQdoWM4Pmj+mvToxV
130MmLhlnEDnaCyiFlrY61CNAJ9DPC2jD+tixKFtE+UEZnzf+iVEDtD89ArFqsOBAMRzm9KOnzy6
kjwcy1ijWY6EgJmKbS8kGZoDjNseg9H7Yh5fAHYjf3ktY9eUqWr0l+zKYr+/rKm5X7xpP7JgUXkg
btIFwYv7OcU2GY6A+0mpya2P6fQizAwoSQAVDjYM3kSGIrjZTwZWyACvIGZME4aT0Zvk6MnoiTez
qkOZHJUDYLin+ABd67d1c7WEQTROrPZAJqR6lzztzVqPIv0bBRiOWUyY7uAZMbL4TNlwdbYmQeuu
ti/lOLJ7tbNfdp7mGjTQJhrhu2ym+PL/i69w3L0RTZ/fL09+52eXZJevsXhtdNo/++lpVCCOkoY8
Rm3MDwGIzklwi8y2HVu6fS9hQvOFrCcZ9FE5rym50RFCxgbrp4uH+zNmQIwS0iNRZtt03ucsrJcO
owqHwcY2irPZsIYIlakqgInBWSgNechULkWzRO4slrXcqEG0D9vmMDBkgRTXoohjXEKBp92m+pVA
Gu6UbeMV9pfsCo1snN4UK+J2JAd8tLcVon+Vz0mlIwpCYxpcM4/By00OONY9utoVSooUBbhJdlo1
YhrLye3ADjoIartxk/m+CX5Rcj31qe3rLPqmYPlVK2yRc6YToI5WfaaYbnI56HLbTVrTyNwTudAz
673utDD+F5LMrlhnXAi1WfxePPYXquMPmcXDNfsBoXoUfIuJUV4ZoAwBckiCWkmg2lTbuj/sylMn
WFKCl2vTKjXQq1JRVk5wRChtitH0EOO5BgfxqNIWdy7MDpnGVC81vT4lP6cUeopJvMKDYiDwy0gV
EOcMa+Vrd/PaLOfDvl8eop21d1zuB/4z7uoaaLbZDAKQY/S1hZ+4FdmboPZnKB0WtBmGa9x89Y2X
PcNM1Sygra1yqgfWf2xReEsJMoDQb3TzoNXa8l/dFqzFvCbQTo3xgQTfFlxOfNCxix66CXE25rE4
CorJ5WqH7iBuLVpPCRAj4+lbJzdsVSyXLcWcCyKx2wF+I2+rwvuY75lipm1XzWK6WK72Y8wC6Ha3
X2qWz6j0swJx2WKtjD00WfvpBRhJZlbvKMgAzI14CseYOTTS7X0/YHCWteFDJndTEAtygFXt6xat
W5Gs5IZJC3tYMkitT3ztj9GKAqDdMXBrGuwhzOnwwEBurbNs/OxSuv6epyHXBEuVY9ro4xJ6HxEo
LkCkUVImobhavr4PqajDdUPpPrc4dXvyLCh56LHhVJhhry2E3U98MHOeNhi+T7JluW4TWZE1BQ4G
gVfMfdw3vF/qGE/+qdd76TtElnaNvmOMyFGJmocm8lStZ43YqUB9N4Aj/n+BuqKPCz4Cw40fTGDj
y/KDda7d8Ndr5m+bmzZ6djNGU13LztM0oiw9oXdoj1Fr0bqz84q8DXRiCUGcWHZELyvLWUWPxgNW
xXrAt3ZcbltSriunFbiXusCK2AOnFDRLnqqrxPQ1YBBd7w3a2NUV0luaAvYVUPYRE+w047RiyeBV
vpmqHt9HWN5dIumdlR3Z0UvUv3m3KUC5YXyi8H0q+OiddxiCoNVnXu0nGnvBYnmLJjYCMxLnye9x
ztbx4mHWKmiKpowoUyYL4Fq9lrvz13KICfJtJ5sD5Q0KlbUvsqEr8a34QXn7K0TB7yOFRZdYjyAa
ev5lmy69J6BaN4qmMhYMumCR520dj3xSv5hPTAnH5T+YLKHm2PEwSNiEujitwRP5lHpkNaPjA2sD
WcEDBQO1fYI/CFEol9BIhxEw9F7QFR0g1LtA0intLrIaOWQ5sBkraVJTyHCsuNCaQhNwNlCT6Iks
o6b78BZdSuFNp2mi7xZQUy5Cqo4rMplkK7sPwFIJAUOUWJ59bsz81MQS0Jw2p0bKYk+jAf2DACXD
JEmdqcjHJCSc6n7i6BatgBkXRunHNKxxnbs7KpaT37rx0mG7A4uV9OfsRsFLErFqwqLCKW62sYbY
/7PnDf+8TaxPKiUOwyWBS6KaENclzWpJveE57FjwRNDAFOOC8QCMvZLjqMJDNhBy0SMcHOPUOzgm
wZ3JtruWzq8ep8txmKQzaCiiY5+F8mgRbUHXkeSc7olXzUPbF3JIs0e+NdVIgKEDcgheJrCi0AeK
+xFuM5U37+RjIDVX2CALsxmGshGYOptWf9nGml87l7899ZVuqr25fXQvcBSDpsyKOyg68rZsU/oS
OcRstrUg1vz8q3aZRf+5wmEv7p47GSHCSI7SqJv1cQuIB0gM4zk9tx84TdNhcprWcLQaXrqRHVAU
Y4QWzBpORAJfXRiRB/44PmirVSFA+62bKBgfUCGXXYo8q8K4u7W24zcimSuZ15oiccMI7AWARua1
wfn/l/Tnnzp4jJ1oe0cIrI78aQBGHGyABVkb1YH0/8hQwXPMDJi5zBgBOLrexbvlhYjZGUmle0h5
eLTAnc+NRCSYMNmqujEgF9422IbjUAdfTTrcdtqMN1hHjTc5u62I4Ex0hD+PRCvlvLtk7pYX07K6
jTP3YmLQa0jyGXm8fYFdEQbbzEthZB+pSg4TKVUgAM8nKjiDkcDhCk/swZBpvwxqfNgCL70jGJvY
pWaw5DzrCbCAm9A6dnsvHoM2PIzL8OVl43QTgp91g1YzDUW5JB6/dgtvQZnBssm6bXcxurtDNIpf
O+A15kL5AONI0LX8dnjYtf2WusWiTQ++IuuG4W1vFNwjGpPiWJD41LR0rWRYR9sOpC9t4irUdnoZ
xviXgdJguQxkOC1II28kgbldwpfglLSYWPtSPU0e5xfoAfyLaDI8UbENTxjKFj2cj4opBp2bE5u+
UOSlOlrJVg3pAPCRmf6kuqTUUwifLg5bJTC21rqHsdQxAQpbK63nCsIwwXmM+u895u2Fr8fOj4f7
ORz3Um5w+LTO1UkWj2eUa4/SmLC2M7KP9jVGbWpr7+jPS7JFv3cbQqERY6l58tj9rkfvPvh5EVaR
QgTxK0drUFiUUA9z69uHkCfAnjBJAgnYPPz/c5o6NK8b2evBrfConUWaTyQF5uWLOCg6kVG0+ETe
wFq74F7YxyTZ7COhjbmEXvy2zzyrIh9JROhsucWDXW8aW9c2l7I78AQCMJnnjhAfBRqiVXb1YbWA
EcAqK6zfz1iXhOlPvqHQrqedRHdZ4iJgxCysk8HH3H5x4dsEIj3wMXkcNE8fIuf9SzEwRdbqw3vY
B8KsbOKA80CFd4Cgx3VCb8jdtbXZcg3GAf0AUE8M2aQ6+mLvq8Sf17ugw3/Y+uYdE4a5NqHzfi3o
Zvk+3+kYpawxM1hs04/HFfgBI2vWSqeePMNmo3lZJwISkSMY7+39zRcDtiZMA1DNESzRR2Dl0Dk8
BRpldrJqBvJd9LFgYeReUeBcDfbhUCEN5joQzDR01Mi2BAEyLfDI7HdjtB5XOAbl3czN/ay7sADv
rbuPVlYKnc5lixXMz3ZXFQI3e98bH3wcAc4hzu8fkHFRphl1L1hi3tIdaQQZ6MijDNYZkqQPLlvS
h4wBqG64B4CPE8ytwdR7aSJLnsO+UCKYcwbLt8uPA/bLwOOjCEuw3vwbmRdUZSCIFcm8ofddexQT
Cuuh1LcNmm46UnDRNlG3PAmBCS/jg9vMePLYBk5TG2A4BADoHJlJf0w/TVmGcbcFkXKXnXtIBVAM
/EpzsNRFN9nZA+SfmnPnT8FhiqbfLYuiG6wW10rAKwpzJy5fWZdOjyjJX5rO05cFvLVas1EUwTD1
BwsOWc5WwNaOsfsOxpJND8zEjkNXJRGHR9tgn0XIHhs68QNZYTPVxSL+6Dps7g3A4OGEFeSx7gH1
hGzCQHT7Ssc+/Wgyc5thj0gTS/J2w4yjsZ04LtYFEDwiXd2PHI1jlYS7u9EtLoX1t7pd6L+pj58k
WXgN0U7slSbQCEVKz5UlDybb36VG65o0qa7MxmgZeXIqJ4u5zQIGBWzjFKK0cR++Nd0r3phPyr/X
XRffx0H6HsK8YGD+r251b7hA0AhrGKxmhugK97gpbxRGY6o3d4Ovs9dELmWbmfi324KflIOkaQeg
5Y1cs8fET6s98tJyVdrL41nj+wf6FNL9inqkrTfaYbS9bb9Cte7nicUhKGbkpU23GTIjJsCoLLlx
fEaP7/CLbAdy6L0Gg9fgSoVAITX64JLNJkFfBPBCIhr4K4OLnUH78bPACfV7H7y20JcXQvoeomdg
fom2Ra+wxrC2iZS8xlu2HDTq2RgjNNZ4mK+QtkTvPhVaRLK0QpsDlCBPTpq7mW4GP6biJNh7li0Q
Am0+QaV9m1PHjnqlV+er7TmDB6VrkTmxIgF2ix+hQL1MnM9nLsDRWaHl82DDZ9UoeYwNiAfpkt5A
QTIw/FTLSVMJhu7aRZWNCgETojxCPQ4uHqR6AZU3GVBCsVypRKyg7D1Fe1r4qYhqF4bNBU6w4Jz4
QLjltkVXodE8bnTAgpSasFzDgPmScbxEiu+l9sDUGdiJgmJ2A2n4qR3nAGgmmvV16LHD0qZD1cB+
DFSQaEJgwciAti/TxNTNgi6A+ZEkVegbMMraFT6pDTicGiaROenxOLugu5eu4fcrvVtG3IAY0DBW
3giMeDyd5Srbh1OHeSXpAdeQ2N3pnVLYIMJaBvaZBB/42gWfTkXDndDe5+onc724tMk9k8L5c3e0
7tvuj+0X/ywXd+oze9A9AOBluKZwxEF/B0dJ5zf6oPxBnrJmO0fb42alw4A7TspgPEGK7xOrvsuF
2t/qhzYjxuBfyEMC3hEwTM7BgVy6JcT/eO+LXl88hikCjXpZhJiJXdMx+0H4Fl5Blmo6Z3a6+lt2
L5X/b/E9XTGHQf4CwNK67K6PweUjLRIj6HGknDqMmFpgHwmAnHyJV6BFLX3lFHGQJaBbbYBExLLA
iHaxUQV7V1y0wHnPgJ5ynrk0J0PcgyOgfjgHYr4AP1vAAwaaa7xgx7OH8hvISJx2mKztARyxhpUf
5wH1KHr2u3neR0x7kpLBoaPe0UYfPRsl9ZjMr5N13+O6wkK0je3V+3nJQpi/6oQdxwZ2rgLlfa25
a6o2jrBTEiTHru/GUibRyxapK8rl6RA79DNGaqTPdQzv9iDcb7P4iDNZdTHjtcVuJ2YGFlQZ5+4n
swAn4HN8UPBorjiU8QsFkI4P4a0J9IU1bD7aeG3w4M1TqWP3Hfde+riTkT5CsRcK3caCr+PZu3Xu
mpNJuzbHjCuugt7HOvKanKQwwSnVfmEBbp6jl8bf/SvpV1hmwsZ3A/A0UOzA6X8I5EM90hlMHmI/
OcVonevoiySvbWYxjKLrfg+fXL58tGZNMK2g2JabUZBMXVD1DtqGydYJ0COzH4E+iI0ItMfWB60i
HTIg4kjho57vEM5zUH/tyWGGLhLUJzv7S3ulTjoI8iQIRLHLAN5q4TgD1ke/rVn7FsXv0MDNw3DD
JG1N6nDBukEMCK9LQB9fxzuZgAGxC4ueFVsg4AqisCcxOivj8ROPAlcAgwS+MbEZVA5SWwW+YccR
Ar1RXkw8j+ARBaKKB86Ab6LBCfoRwO7cdxXEJGNQBfgdYpcpO4lxN/OuGR2DcyCT5xASjIdFL7i3
Pa0z02I3I9LyOsr5GeNPaJjF3MtJg/Yv6tR1oexFJ/4IKjy+CAUHK0Ed6bWtXwQd4Q/L3zWugaeH
tx50F4C2MEhN4YTwH3vntRw3lq3pV5kXQA28uQWQSEtPipJuEBIpwXuPp58PKnUPieQou865mZiY
6O6qrlBJmwD2XnuZ3wjzuK/04pNJS2k7yCA0lQrVDsDfvI3lkiZxz2eQlIUfcbZSDWl6OXvqW/Ve
jqP2Rh36ozIGV8T+rzJq3pE4R3ufvG5M41OzsBOkhmZussy4k0KQODAOb9WLAzPy1PyVMCtsqgC2
Rdrr5Y6i/lTQVDj0JCzAnhm6ycpMO8mFM4AindwDSAQRDRYnPgLWznYT/aWmlkAfiEnv4vxri2b+
WgPvm+FtKRlQFjXiesf9CpetbtuVeo/GXHCfDjWXl5TR/2+aaGORKfqUOrY0FUzwo2IbzKdxDsef
Rv8l7yQq4zhrr6zgR1D4tBfriUwvFG1rlhNvSCEhRDRAHIv8cykyJz4ZuH6DEcJkQSpszLswSyMy
6fCp7nxqW6xjneW3ESLFpmjwGE6Yjyn+j0jONFeHPE1tAjIn9spBtzbirIxu6zevQxCC2JAlnFxV
QcQIPBK2TbaP4m5rthFIJWmuXSkS8ChvCwl1AmaNIXMnnELniaSvuqrJqY6xBv6hVTc+XAZHjR+r
qModywgsW6F2dhudjz9OxgxSJTa8oekfpYofMDCmcKvN5de6hfEAEkVzRWu8N5mZuUNZJ3BasHiJ
5+BHD9MhpSFyUEUsKHQVMIJV1ldN/TCYbHia2qGXddoNAojo+Yhgg3TqQSfUwV+Y7ZPvg0ol+ept
sUeIp8rpMw1cG+ZrrxgN4SiMiHYvZSI0kEQBXjDpoPaOLOkkzsFgjxIG6v34XGWd+SsImHhjUwEs
9SzN4jDelGZYeOKhGMDURPP0GBWzRS+VljLgi8HOZEBPi5N3U7ZORSi2R4VmX1ZNG0Wan/1e5xvT
JaB++yKESrltgx+NHtQnAY4/N7eJxIDY7+Wo/95KerlMecTddC8X8ux2ejE4mFBNGzNluqhRgAfM
noyhLw7d0DMsbQpSwlD8KspZuzELBfMt/65qK41ELOhoRPC5rd4XmOt12bVvtqchTJqdqVXfRLmB
VlQKliN3Myd/Kh5VgVhB24AX1DfStQFYT9VewCF8iqy0/lIo0ZWaGdoPwxf2lvJgxUVzOza+8Ujj
7vtAoDoFsAbGIb0zhEDdpQFkxMTvmEEOyUNYDbcdLADX6EJ9OzajsaMrFsDSyb+nifzYjdF012rk
QPmTWSfTo+4zdbCY3Tp1rOEtUBenvOtc2inFdzXPHSO+HWNp3mkBX79ZJuhmOwB9pBR0ZlVjMMy5
5JPQtrMyyBCKLoh0jnRpJ9fpp8QvzaOkC9oW1aXQkesZ5KXEK/nn1MnHIuO/azbkOxblf8au3P4o
Fl5is/6j/i8kVjJAsRAF/hO58jHK8Fw//WjaH28Zlv/+nX+zLCXZ+Au/XUmC+GwuPrHyv2iWtCT+
gmS5MMCRP5FRrPk3zVIw/0JZ3cJTDSFAVPd/WfX+5lkK1l8Ux6KO0S3MYCSaJeOfEC1Z9T3ZGMV9
Bmayikg94zwTDUJ+/Y2Uxmj4jPDB2R6DNhsOFhxxmijgNo1IuM+11pHSCSCdSdHUViK0Sqpkisds
L/V2DEv5do6/aQ3KBlMc3XB/W/hmlj/mAFx5Xun50VRCfNy7g5Jqp7GzPCafGfHNArnqy7d+apzI
QINj3oYPVYENeRY1kpP07XQUh/u5L/WbyQfBH36uotpypBKsDAPHQ2cAu2/6frA7bDs3QpET9fb1
EIX7sujCTeSrgDStGEiCKMExyZWnft5VfQwxTQ5wCS8IP7PuMkUpDk0A8EgUa9M1c1A9/UjeKUgP
7Uw2LqbpvdDp3ALhRAxTIY0JuW9X4SB4Q0cixIgN9vxk3op+g1YcM1nmXNGnLpp/SqVJdgMMbwT7
DXJgzA9lUlNO8GZsrUrhdfXP1PrfKFrVfT/V+za9TRj/0J9ehmAqEDazlb6Zk1BtcrCBLyVjTeQj
/TtQ3jfU2sUVJjCICLaTM/Z950p9eKoaMd2bKZUrKSrk6ig5qoq+a0RFYp5AH7KyYIUQdqstnReR
EtI4Jp1Q2d2QVFdq2j8JdVF5I4kkgfG5avxssyReMH8xir6kV4jE3vkG5LDpSHHhtIQFzEogqpD8
ZO7NcimW4srrEngMZQ8lA3Rr4xVpD6qQzpMgckH5SjoeNbP6hHYQKn2R9TTD8SAgRtcJ7s8g26pi
06hc19IcBPdGH7wgVPiYdwN6WgF4t2L03XABJiL4edd3+c+o1OmHxWayaeAhMzdGyT2IRHsu6vBZ
uGlG3Z3jHhCARMkoZ+E2bU3BBSFoSYL4MKXtbkqzPdtdvBMF/SkdRJnhdFG6YQw2wpoz+jpxMQEt
iTddaiqfwxx0G1YarqFzO5ty4bsQpWTSxcraYlM/2CR94S4fGXewN+fdFEIeHvJycA3hq8ZGbeSY
/RfTF7a6NNuacpfczXVlW0Kb79I2vhJEed7nOs+s+8pzh3rTsfJTcWE8hJva9BmTU3kh6+u2qb5L
jYn7NSjEHfBV8kJg+IrYOp3Q0VATw9jVydmnWW2giIkGc+Cwoy00BK4AZMKjeUq9MUYvY14kYM31
/AbKyolhFUqwidy7uT+qripI8H5C7VMdifczw+e72eq2EmFkh7FdeUw0vfMmTYYvOw49158kPgZp
FDnoTEKUDbNpnwz9vC+Kn3PjyyQ36nAj9JCtJap8Q6qmWyXtgTKpmhc24w/wfNZV2lTHFOTTkX4U
BG8kibzYL8VTuPylKqQf5CiJ1wz9VdmBdTb6Sbzv9Oghrkmx0UsNmQYadNuYiADgY9DuWKM8QFSd
oj29p68++QTktfFo6vODWLN76J/Ih7nGftyC+aWrWbEfBX5IsZTVXZ/GAw3MGtit6H9PKOvHbkg/
y0PnWLNAXhlKwl0djoKbx6c6Cwqy02XH5gV09DjLThiwyi5kAvlTi4vKpq/EYUP5YfK7D4HO3mME
coothSqm5/fMgu4BYo8fgWnRTdQL0w2qB39JpIZEBcs8TqAjmrG4E+nluy1AWfI6eu8SgE365iSA
Voe94aiHGzVOJi+GRTEYVrxTG9OHQG2SA/bKzTBXsBNleZPm/hPIh+g0BGpCtgeyO5Cl3jNnQpFm
tNhMUFrSDWscvc6r/Zzo4ylQgZijhNzbDGjyh6zXQyfO/ejkp6PKcFMcXR+uNUTWLPtE+u1VlO+b
tunK/QBsZNNMonCQTPOroUjtJm8E8uVmwG9oFLgfEuAqo1K4bW30WzmB22iVWeGknXaC/Ca6ZcDB
NydqvhCWTMsPv9OkdmZ8ZJmnQVMPdaUyYp1l2vqcVJCfNHjmOfa9rjZkW+8K3659U71nTyleKgBs
G5pA3AZo0I84Az90vvm1TSe06OmaMc1CgVYdfW2v6tkuLivpmC5/scLZKzCjveom0A5Jbd5Uhpod
c0V5YszTnzQm//S96k2bhcUxAu90FCuXMbWTa019pyHkrxh5ved1v1RJM9KSEI1dn5QTgggEGDqh
AZ7xDS2gLkRyLPaLfaSAM+1p2fY+OCkUF4ddr2k0hMCJg9UGxR5m7QLjPFHWT9uWEhGw5TINxDwg
UL26aCW3LlvJyecWPIxUbaxsudGQ49z3fg8jGnEWAJpB78VSeUgTa3SElk8TWfTteMMcY6v7Vlr9
VTKX8wYB+NkzQXpcy6TLuWmie/ysmXF65Ydp5tHIgXKpG1R5+UnKoaaJg/Jtoql8rQAJyJMT3QjP
UAIOctMAgWboi7xFss/jxzJ+rioFJuTShTVmoaV2BczQzECVEiN5INxMRzMyPL3QU8dosq9lrjT7
SKzuWgviCkWV23E5k2Q/p6p6mxn0Q2dgjpteGEgFwukplU0iDxQgsQ9DuxXIQzpQYlaUiIc8m3Kn
n6FGIq8AKaCOr3xD+eqryk2/UIQNc/gsyp8q4Na6hGSEACnXkUG7jvRsNnFg5W6YUDlWMQTIOeSK
mOWRnZHCguspMqZJa6DbM0kEr3fVi3xqDiBSUcIGoGB9DGnpcjX2276F/MvkzbfJYhlDUAZngSEy
0Zc2RGz/EItf2myEtqUlkLajLDtWCXcB4HPwZYq+CVvF3OgWY4DBgjWbdLrv1szBbBViSieDPmtE
Q3G7Zu5gO9B69oswswcUeZxaAQwiN5/Loj0lxdLCMkqnLwRuiI70EYBGpwQJfVTjfogG8Qg8AnY0
XWRYFT4Qfi+J2dilZjhlIrXI2XUQE8D2tnxjV0BmxK7STEVQos23Ad0hpzB69icN7a6oZbr78xcS
mBBEHj+M3FC29vIzF+J8SDJG7LJBKikwQbQVHJsJcV/MtNMPra48hrImbGp4s31tGgCx6s+6ieRb
vIiJzHC7xg6iQqi3bj7AKJ6VyCmGabgaAcRHBDoaiMLTlCSzC34U5nBb3PhxkV6VeW2CywrBINAE
7PMESo9/nTfDTsllkCohkKGqOCFXUu0NvwOQGUGwsPpAdfGCW5rNZXecwcG4tUSel/gtyHQ4tjvB
t5ptE6BHMIpttDAoITd2kHJTpjOHQNGgPoWdcPS7sduKoylDbYgYZ0qTD2kGrfEKmgt474IOcFH1
J/y6xR2KZsdkQJBCrnXSTCUMXICkw70CWFoeyHBr5XogGtjK5KtXjUH2Qi1c7+l6164eQeSVYoay
oK4qOdlobcOY3FAfSq1u3Krf5mSbbhGS90i+p4fhTZXBgJpkmDeLwFLuiMqP3Eru0k7aRJL+AN+C
2WAmOs1kAGjREvo+DOhCQd/lJt9cF4duW0KoxawKihMde7CKAHahbWo5LQ/og1DpEv3EEB5ce6Yf
Z7+7GvvOvNGskDcg3Yq58CrM6pUeE7OYoB9mpesoCkHODrLE+Al/4H3SB3swAaU7B/JDjhU8lTx2
vFwiOzlh5IJOwGuea8M2Q99j9hFXljF+0CGjBeGdEH1ToDxt0Kp4lQZ514axg2rcCeVECNBN87kd
ir2YJaCkTW7QOF8YFl2/AYmuAGd0giDqXU1f0AhZ/tgm+XgIzH48yJN1SEZBIQ7Mlg3ryDqp2n4I
CiRLKjQH+pk+XJ4F3piV9+E8HbJmkylOJ0MRI2sG7EbVNNYTY64cXiEcAaVvtnkJNb3PAtf0w/yk
5MLsNvGTAbVrwzBVs2GqeFRl16pUbblCLLQ7oDUC/czT3gn0Jj6mUY8czgmkW3UYW+thIXdKMg6j
5WbBsNVjmNAekZYrdTrQRe0QySCGGBLoJ5GkO2bSoccqpr0F479xkKOtWloHpRlj3omylckOAvjk
UQHhWOx5C8wffZLVdmHmv2ZDmnsCTRKvygTQ/8GJ/QZ4hSja6Pu8lj9BVaGPKrp97aMOWGbfBOZq
Gkoact7BD+kqjMA042sSQNqQ6eLpg/AyjOE+LZKf0B8aVxHnH2KsHGHtq0GYORVzSHLYXiVAukPC
L+BGSQSGQP6m9fBbP+mtXpK8VOlvJMN0C8ISjQJlsVCm1SiuiqhZ1Oq01qr+GMTxQ2zujEpzoxHW
gVamp7ruvia90gB4JZQ1wUNIVhioojf2gJnyJQloIB1LZuJmU2batQMHeoxCauGR8igouU7+f1/p
PxPsQmbrf/5LGOtcsCv6Pq30uvj3f+t1aX8tnvcIcgNQ07mr/i3YZf2FEJdoWKgkonjHjJdf+S3Y
pSh/SchyiXjPgviQZKTqfveRpKWPBJzCROb771/9R20k7X0VT1UvWtjAUMXzp/4yVXzfRhJVMwWT
ByNzJmwHTLWY/YXiA66RgoLUjZiQEjJ7srK2gBPQqlYlIelDXZjmymdGQdQUjDgjGbKU3nYlsm9q
iiaTNUYpAHAmS1ApEtMMmPRnvSiVKKCIA9kXdOQMbdsAurrB4BuJMPNlnPtGaF0VKSPpKlaY4s2O
MCN7TNSeupzBQ4XQosBUO7lJhFiSuYBSveC3DBgAGPy7uT87MTiWaKPEhXRTDpmUDFDE0dXYIAto
fk1maZbtxiSP19JIF7+ZVNeNegwE/BdcUe2bSHLKUuskuEp9OkAeGvTEQnBFIhOEPQ0FgWujg0IC
Nrg322DsPLVWFiEEa55Viu9UbBX1E+Nks70TOxrw14EkgYyypRAWE7TP2ND9Z20Y6Ro4nVklpDmF
oRaaDAqkN5izD2KQC1+FWK4mBFeKREdfK9HjuiLbHrOOQOW3WihJd/NQonZ1ILp0OoPMVKaRxhjG
6uaHQIeUFiJ4E2bFDxniUf+iNUMyXUtVlaqWGzRdPs0exEVL/ATlbTYRCGHT1T/yhDRlYOoc1ONL
b5mU0nNaKYAu5RoAE2JGaFcRqWVj6jLRlgo5r5TDULWj8JyLxmR91rSwgvk5jUMz32a1PJmf50HN
uNFH9MLQk4lAyjAFmfq2C25ATnXNPQI1E3IixlhZJ6bvrXHK9ahDAy0MGq2xlRnO4SZtQmGcQZND
pIOoKvWRAsA/6TpJd3REFHT95CeK1f6sQsNPn1JNFgMcLvupH1GsFMsMuplVg8H1vTobtfA+koRW
nZxajMkh7CJD2o7mikXmDpdKy2OEcMow+CLAUE1xx2EMmr8wO1GVH2GvxfqXodDlxnLLPpkjGgNt
2leho6i5VsVfBDmKjMYxJilf4B3SOMJQlNkj4YnOSDup4JsnJTzwNOl4KtuxD5lmC/LIbAst3AF+
q0JXIIX5rindJC2cIPDviZtGmtUId2GkSTlIV6uibCjspjAUZQLIOBViSvoQJtYU3xZ6oms6umHh
UDcNg0bQHiLzKEh4HMrcziYFnuUlV6FFA/V/32qo85uyaaj00OlRKzhMrZQ2W2DIWkNvw6ZrchXM
i27vlnpmAvtjB68o9x6L5zfx9qOLdCU7uCyJP5+E9Q+q3ZiorJY0dajMJhw3u9kwVMbCLn1IgaAA
G0PBK7XTa2pvnOZxitnpXzGVKVxO7J9/hpWZ0vLYhGqTBv/yd1wtVj+DnlmjhaINpBU08xkad/gT
tDYmHadFe+GyPc35a17W47OqMgQf5ZeC65sRgFgKNZAR1pO3sCBx4I7IejaIRQX78Do8lldhcMH4
dHmC9x9W0RYNUA3LavSL1JVEf9xaeaOrjLHTvIefcRrk17F5/fNr/GANXcZUHOytibOwuFqjQ4Oo
kOuAaW55Xad3KsVIevfnJaQP1jBFXp2kIrdsMcl5f+vFM7l83aJH5D9pMAKwGyDV3873EmUnEOAD
0Bl3sC/JIr+XUP21PzD6Xvy8DJFdYqx0WzvGFXOhUebE+3qfYGCkbK1D5l10inifVC7rwGQ0uNAV
BUFQ0sr3T4cdbhh0Q6iSms8u1oGPbSR9j/L2BrB7aDMa9Xwqajn3H/xupp2rmQDrmgsGfiQvq62i
W7KKqLUiKxrKo6uHzQcIxiMzKoqPAG4JA2rIGGJA7x1xFjMEQ2B9+fNXPV8Ra3PkHPBBxPRaXm9O
bDnMdgaMbHdwYtTqGlLOoUePQTd3gIScSkg2f17wfBexoGkxypMYCJLJv3/PtZgNvgJO0xaxS1M+
91POk13yPFknaDqRVOS0AWGSTY776mMKSZJMkIpBfgrDhkGYJyHU8+fnkM43JqNEDalnAigvT1sC
zZtAoiWxYsbIWNjiQfOs59C1nND73n0qPUC1W+2q/QT7ditGnnXrX6iAPgiaxrJHDV3iTZ4fd6Dc
oGxx0bS7g38X4Tec9FeWMzu0KrdmtQWZceFhz0+HYdBZ1jiFhoT13bKN3jysP+NGJOaqwk3hb9Ev
2pbqtnHHTeEFN4C+auW/u+Dy9t8s2PD1/ChlQWRC9qnXH0dlb2DmMG7zJ+GkltsLD/jB1zRkFNg5
C+T1ytoImDYBI5ZaBo0IuRX64ufFTCJ+mOHygqr8FO0R4EOw48QodxO4w5164fr/YMeiiw7+h+KC
w7g++dYwMSIfWX+ZxYjp/eg/XHjC1QoKtdEStsH9i5ifQgd//0aHGFkOukgdF+1I8XCb7YTeq5+l
++IE0PTbeAWutfh+YdHlNL+5+1h0GZSxJDYECzRgtWhbGnXuNzxWVtvaw+gy+9vkXuiiqPllvOOW
x5x33E67f+YjS2uAdXWD76hRCYrSOqsAdZ2Dl2dbysHdaHzRYUFceLLViVhWWCAJOHXy0fSz15nM
tVyNAr2ZJW9ZHis61Dto8HvdCw+Xdsf67j1bbfm4b46DUCt6IeKHYOcv9UlyrWcUhA6Ll5n+4tvS
p/q/kCmdrblE8jdr9mI5dgyVqCNdydPJk8TBQXvIXYKMf63dau6FV7qoXK82y7tXulLBjnJtxPfn
1yvF3fgBAqjT30o7ywEdh77Kob7GoepiRri6kH4/JnU8cdSS+c/7x8zqmgoYhLjdBqgcpdsIlHaU
7y4827LRV8+Go4OEwRhnT0Yy/P0qXRmno5WDXK3dYaPhP5LcgZJ0J0/39O9Liv3n9c4P+y/8jShS
TchcuKtzFyQMz9JFaz7WP6n+VZFdSAY//POB80gktgBq1s67el+3Rk4aamcVwgfWbVPu//wA0nJF
r16YZS4uCupiHUtsfv/CtHIQKGVhiYsHf0vZh41leZQO6U7cXTSd/2DjvVtrOetvdjq02yJCLAsx
uy3VvSNv1MqebeE62DYeQjTXJtqetrW/eI1/8BZZ1yD5JOJT+qxyoaHV9DJrOokYInntY7fVb6cv
qgt602sdeMXfQdJceK0fLmkSuhCugUutrw61AJYOA45Gsns6MMgb24s1FEYtG+mAHo/yc3HY0y59
yw+O2JJX0yqT+KLq2o5mMsYCxAeiI5o9OeCf3Pk5hbp2Jd01J7zSnYDUM7ARGPkvPOybdbVVxaLy
WTN5Yl2M9cbP6a3kAqeen+ujdCfAvHys79Bf/6e50hJQ3j6tttq5gjqkcrVIrIjbJj+qB3UT3pQ7
qTmJHgxK75LHxDoZ/Hs9XeQQWhpp6PqsV2h3AQBAC3DxcWbSi1uT7+a7DOOr8FBdCmTn55LWqyUu
4CXy+LNzKWbxDEw84OTXnrllCLkxXbDr/Qbx+4vPdrZbjSUkqwbQQKp2Cob3B7PUEeGp20ZEjehr
mD5M6qWnOTv55PASaMBfZpqYl61OYDKFjZkVbWO3Xr6f3f4GToAmOf6r8pXZFdTJb9VN5CJzDeL9
H25OXJHoJBPbVFrcpqisQnTWFaoG36YkpZY83KrV0cWb8RoSyYm5pC64DYqdF42Jf72yt3GVZal0
qTHN5f+I6zbTPPdGgULXsqy/9e/kT+Yn4xlhZLyIkfWgehl3hmNspxMS9s4L/BOmv/fFKwq9T+kh
dy6V9+vQsOTcGG+SqOGjwc+2egsiiMWsMBDdKTBoFEBP+ZGNbMyFFsyvP+b9U7OMpMkKswSwqesI
pAZxAhWCZZZsLb9tsN/LHPNkYK3eP6UXn+rX7fSH9daRB1R3pPkIyLLecqM0WGKZ6JpeI9aws6jU
tu1G98RdhTToFppo5KHufCEFOH+zxFqLT8ywhNpNXYUhUZO7YeoxTW1krBVaAB9IYpuozF/Yx+sU
n/NDGapzTdO1IItafcF+VuspMEt00PFVA6R2TK6qrYwkibOkivmBfbQ1kXmxpUvXyjo6sLJBV0ik
nSDJorbeO7UhCUJroNra0I1CntdrKxTLd5FDM9GV3XIrYorUXbhUPljUZFXqCov5j7EuFOVCmMoe
cSKEFW/H4lkQLt4fH61gLk60AFNMVANXH67KewU1LkRYop/dT/0g2bkbVTYMBOFJ/1y4eO9izHLh
qT44IACiDZQ2caeU6QitIm0lAf6J4NnYw6H7qXnN1nTn2oHrbYe7xDNu5y8Xts068vLx3i5orO5m
5huwnDKektZW8218TL76r/IrE/voBOZikwHUsVO0I+3o+cLKy4Z8fzbfr7x6v3k4mxP/g+ex7aml
Yi+6QnVZZc9IG3Fn3iuv/3RBQjxcOobnBte0uc65ytnAn0ad2TJefTIPyYEeu0HK1W+mU3YDFq11
/wsrEvAsjeYUfX1zleUtV448Cg3GGRgAco04IVOLX8a32gGlkr14f2FBef1OZZVhqKaaxHD+ts5k
tTmKmQcJUGs2iClEOzo2O3JKw0VM0UFy+0LQOYs5q+VW7ag8lq0gK1luzhsfnQ0wS3BwkGF5KTBh
EZho/Defb3U8EvwzNMjaMLRuULDHLh3Bmx240g3YtIu3x1m1L8sEM9rQOEItE+v1YcyLqDTHCbnS
KXW1CLb0ptvAb94xrtzq+2ohI7H0ZSvXs8jDugyeFO4LRu60+96nW30r+kOsVJzBEgZ1cQcc/cJ7
PDt7ywpMe+gjLlOn9aVUAg5GNHbIbFCrd3+HGXGP3RNHL6avdjFbXTbCu7O+Wm/Zt28qOzFpxShu
WW84QH9FOlvcpJx4A9UlZ/CAjN7DJHfJ8I6XKvDziLpaenUvGuWoTqaFDMwyXAMQ55pMu+nYADmx
9aNwe+k6vPSoy8d986hSKYAhGFgvQYRhpnPaK5lTAsFKs5/WhKuedMnS+8PtYtFnB+pOk89YPWGW
TNPcL0I3rbs8IfpXnYtLrPOivkibcjvHrnJ7Yf+cJTUyDX3SdOQAGSGcNd0tPJQ1UWAyiOyW39j6
1vAWM1XgoC8RVDLn73BjXIqn5+ENczhLtejQsnnPhkOyEhbF1EMYR83l1O6pXQ/6XrUlRz1dPoUf
7BzKKhrRDPPouTMGev8l9TEwVFVYqg8PWSzDm3c4HGzMG1JxZNJ3wkVP77O7eOmvvFlwFU7VCFLT
kCMdnUk3qo7SNVljMN+YaXUhbv+qp96fx/crreKoVAhKpZSs1HvFtYCWEBGN+nHTJrv6J3LrHk4Y
DrYNVCMXds75J1yqyKXYs5a27TpNhZRfCInCS50O3S+ndCbdSwNV2JJqIL37eGG9dZ28LPZ2vdVx
nHSGNL7GekvF0VxLu/oIetkTDkhNXTCI/uC+eL/WKm77w5xatbpsmJfgHrMLXmq/Q4ZO8DA9YS6L
U9dVM106FOdncVl1aQXgWQtBb5VHVQbqYeirgk4AWf4NeHnopJ7gREClQVHTKKbCOcZXxqU3+9Fu
fbvuKqbjwjer5cy62WSbd7gMOKlbbMnDy11yUrao13vzU74Ntxe+6BLO1ntXp8mukSVj1bhu4YZT
3BlZRyc63huYTjGVCl1sVQ7WnbVdmv7/uLGz7J83C1qrFDkTirZuJRaUlnH78l37o4+3gDszd4u8
i/33Cw9orT5oLWWjWhqshxK00/e2trPuIyIPMscgS53Iu5gZn+dx2EUrgOh0QH4MF1crdnMAx8Y3
E8IBanDtnvJxh8mX5bSbmRLAul2Y21sw7/uLFtnL+Vt9zXdLr3eRLpdaX2DG17qzF35hpnkF+7h3
JO6Q+KAf8618f2EDnR8Yc+G+SnBB6Dfhmvs+ritGVaJNhBYrhYcb7SScshmkbhBF89Jd5Fp791Kx
etZFZ9LwbsnVU86ZpgCymtGdsXuGb1zRh3JnbJfi+GKX93z7vF9r+fU3CUixDDDTnsebX8q9QIdF
uG5tts4L82EnuPxsy8/+/guyHl1lAGnkAmedrCQsVCEskaCFfbdTn5ZGpPyCcLYj7rrni/fHh0/3
ZrUlKr19OlqRUl2x2uAg0fCo7UIXRSWiXPVYM8C8tN55Nrc8HBBXkiu6yWfXVS+PDUwhHq6GaIT0
0hTvpDBFG7ikh92hNPocpLF13wvwDC7s0w9fLI1REwt5BpzrJL3QEJ2dBYgizQaLTfSwKeZ6RrU1
bdLt5Q/54bF4s9xqj6J/2GMoynJYWokjvjuftUsQrCWtWG8VNHEsGObyB2PoIC0yqoD2762iULoN
3q+2xv7Cm1si8tk6HG1FtZhyyOt2coaM2YK8xCTttJSJy6XfblRP/tfI6rfN8u3ff+bK13n1j/+P
2jwvxe7/GTS+qbpvbVFH39L/sUW098e3t3IEy2/9rUQg/bWADUB00UijMFlsy/82fMa5eekaLhQC
kAmiZnKO/4Uf/4uaFwgi8BYSRAP4zL8B5AJ/HpAibirkCCCQLxXAv4Dt7z7Wx47P0vvLhxY03T0W
WnL75R+UVYYfhLWhp/3rhLErDK5iO0PD2Sr3kLXagybuGfN/jS5m+fL73fn3qgoNPtozCtObtZe7
ac5BlJSvCs6HdnS/3AbGMdhYG/Um9kymjibXvPY0bmQb0dALR4NP8eZknK+9Cp+TYPllUL0uaJ5m
m2wHT9jKu0sgvhUz5HyV1Xs1mgmngfJ1cJb7NX2UneEK+n+wwS/XET34OU5tIytOWjy5KSVqt3uz
GX9/6HfUlEuveFVJtX0KT715NWurOSDJ3N+psY6nmmV0T6VUoTxNwTPiZjSrXjm1doWNi222EI1y
39qA2m7cQY+Ez1FX/1jIwpiBKPj0PJY1uqt//lEvfZDl19/cZ7NCyz6uX6fD8kGWgChs64vv432q
/vt7MPWVwDQz5lnfJP1oAKsMX2Pl5OdwBrvXyoRJrDp/fpTVBPR8mdUN0ucBejEss2/3TO7RpqKu
m1x81uzI+4eJIyBeogZDB517ZGEhrZtkah2NSm++LGUdMm/76lBcLUlyT8YqXV1udZ7FivV6q5Oj
IgVflsaLgDULvoCuclzwfhqpFZKV87fC/Q8e8X2uwyPKNAOA3JKTk4GcDVaC2vI1oeF9LjJmjAbx
mXHHn8GryKz+cvdhVb7+Xk6Dy6OpywBijaRs5aqdUvUFoYbwcWmuKMf4AamjG/lz81js0WbcXfyI
Z09I9FtgjAsriBxSX6XiUVWKeqa+oLv9YoDXTBzjqnNNG5a8k19d6lZL+vt4zxyHJi7NKiAXOhcI
7d33h20aKkSadVqOxYggcBPhnZm3eN4Xbak+RHOiIaiB056yR7E2749Gq1Xgg3qxv9MRiojwfUac
DGPlRB5qLoamrwqaw3WJpGsoBvEJg2F8DmFOSBDeJwTQUB4D0i6Nob8RhER+RUFxuGsaCLdowJdu
m9XMmCMjz6+Qj5CfjUEa0EsNW+txHMQKoeJG+NZWQ3Dy/UGhZzqOLyGqeVdtaWX7xmp+KIhAuJAE
GReRWOGVW/b6VpUF7SopC5WbLa0KVwy5+4b7CeuAB67V4XNftsFNPOOybKrBiPeUXko/4xYJ4zFS
0tMCk3mAW/Q1DURENItIxpY6QCHYEf3I3+gqZpxBNKkoxwaMbZEZQEuwa6AlG3O707se6zVcd/OX
cAirr+mYmccACkRuQ/CdLMdK/TByiatoivQJutCuGiGydojVvgUKmZXZI67LwWOCYbDiKo3QXdUx
FozlgKai0ISDjazbYBtoqLmpVJQobiRD5SLCKN0LCg1EQrUK40bTe1ilVh5g2VNVM0KPMRY/yUHv
/YhAHymf8xm61TZQo2mnJFZx3f8v9s5juXIsy7K/0tZzpEGLKcTTisopJjA+Cmit8fW94FmWHU5G
Ba3mZTEJ8wgnCODi3iP22ctvoU9gN/A2z7nmNX0NnzWfk4rxmOK9E3H9qXC73BbYIbhVpyGcbGDT
DFqS3eCRnDPZP2F8AjXq0EQArkQ/D6EbMbEuW8ZbnyuzHckLWbiMukMiZVcgkwxkjfkhV5hzrur0
kNR8dsAh8JXUEMD1IcVxJnhe/EnACKaZghUT2sK61/p2Cxd+XjPWJNtzbGAQkqCcK9KAmScILMeo
wteiwxL7aJQ4KSWzoW2tdgouIp5vb53P0qqDQvFCjNfOwqBgLjEEIhiozgxC+Dc6YMY+w1xsCJgQ
cmTN6A27Ilc/G/gD7AVA9BBQaWSriRbi82+FTeP9cKIs3/9fAnn2P5RtyzYoEkXyG3w5Hctcxyux
xhyAokTMKAx3CIYdzo+evpZRuTKzZD03TED3cKf0H6YAvu0Wvy9OoZKs1iK5/XLxCeF63BvYu8F6
ceRYak5FrOfHf77FL1nXf90hUzdMVjCH9rUpGVtJo4ZpgP8MzDN4tsi7nal4+ueLLOHOl8eIeRcX
UFXkJtpXEV+NAiVqmZTAf7Deq0Ya/1Jnvdolki8eCghTK5DRGNEyE2D8cOUvlaXl9rgyKnmdXd5k
jfy54zYx9D28Upndms/xQjopcEcxqEhk9FsxDv/n+/wzzmF5MM6whAJYimkMFX2VG9dmoVlRg6NQ
ARL1nOo3qXLMox8itq/FHK7yW5lOK5mFsXRB/rwnAHizBDfOEXeAZb14lTlv+Jdtwhv/h+X/fW0g
nUZ5gJoDGem3spyEf3wjBqojFsQ07V4tcZkehR+itm9TtAgcSMlJyIkPFQpiX5Z5FDQVA6q4rGmR
zLi2EXMkhQ2AnvUg6tN7PA8lw/9lma8kjEu8tglUcJZ+0TzWDcvabmbdDGk3i5G8quC6aE4gxfVr
rpuYB5akXoyoy3IN6zALP60MsCWGLTMe7aJirP3El56yCrz9mGhQU1S4tBqYsasPnGI9dZOwV1oN
WJXRdfuIJu2ziBfyFY/8uD4OeR9Ct2IQa3ILNdDvMQ/qGVrjsDty9PR7iQGX+8qwQLGrZls/ja3Z
o6ToAhCYDXKWyZbxydU9JbvgsrYJBA9JibAtSyUfTvgRBZ+VvHi5//Mq/RJKLsuUrJZ6jrKMrVBx
XaKiv8T8aYo7eIHza+mOq9HVHeVqnZaxEfza1iAJnR97oN93MrJsLsVEA5PZ35QPYaIOMVAMp3aX
6mNIQWTcYzpGVRBX+1V9/KkT8n2/IYVXRXRkIqXzb7L/Hs/qUcA6z5y2vR6vOKFcM7nNw7PWUaoL
xtU/P9Dvt4duD0HH0gJhDOdro65H6V0yxYypv26rxX0+/bBHf78dfj4TYcvEzVJ6WL7Tv7yvPNQY
lq5JWmV+ftt4/TzZuvEhhY+Gel/jNfrPt/O18cj6MJkqUtAiL036b7KRIFShj2myU3n1IdgTLjji
tidp1pylOf9TifNL2sZyZAWi6aSYgpIUO6kvy7HKG8OwAmKZ3SIkLda6Cx95h0W985/ix/8WzP7v
crT99wUz57X8+D+/Pur3j79Wypa/8+9KGeXhf+maKVMmo/bFl6OyCP9dKhNk7V8KMxHLHo2QiCYf
x95/1cok418o7sif+Nr4q6g2/lMrk9R/sWqpoykKgid+ovY/KZUhCmGR//8YwlyihmU0mXk3PgWU
KV9WSRpWaW3I4ivGUpskDhPbqDA+G8fhvcPLjDRnrVjBpgvaXS3K2LYwUMjsK4JhOS+cHjd6xF7e
VC6goF8CZtNtdi2V1jGrK3A39mpTerZQL7LdrmP8AqXqJS9u1OaKYbbTame9eksxIMM5exUUvxI2
ln7C9KZbN+NtvQCLq9Pk75lE3JVKVTlp3tzHRf2QN6oH4HCPAN2ecXTqJX0ldfKKSVYA3dgw8ikr
nbBSo8Rp0CvNkwl3A2rz9CA1GIMT3Vv4ORdV6cZZtKNP6HbJWz4A3Ba9qtRWQ53tIj/caCSUUvg8
F4WtFw+YGG614CI14Qqr0bUWRmvftGyccNaGsQ1nYyvCz5gb0+GXfS9bDImiMXLCytwG/WaWRrDi
vhdkqRMs/lvKNfYFYu/8bWwu8njD8YTfdLiVjPegGbc4/tKfkNYFpsnp/Ig327EW37oiX/l+AMz4
Qphhy8BVK+kQd6aXUx6zzQjPyyUnatdPrfneztZ+mo/KeJkSzZtwGdAxHhRBa8bYEbf+GwYDrp7m
KIMnZ4AY14E11AAdGXBhG5wF09wJBc1Lu8cCE0VdqbZRw1sWw3WFjeFYJNghgjUbNKT/wbkKbkvx
VZrfjJLbDizyun7blzXMhX5ljOKpC4OnDisoJw/HVavk+Np8YjrhymW9Agq6JQzEeH7dZZqDOROB
g+6UQnDrYwWdTszoQ7pJBWWl6tG2iyhCpqjwzY/eNNZzuW27eB9n1gqxBcaUe6HEbYksSmwtN4rA
HmADOIdQQrpzpFz6WLaN1AccMuOqaK36EliyYa6aMnM04SM2H2sMu4P5M7a0dVWITl/OVx2yfWRB
HWCMPcNZjKWWdu9WxK46g6NLwSb414BlgJm/Akcsb+0wwHGeNy8LOHmmaKFaZgmkpLbgANNOy9K7
TB7Qu+H2hWF37rQWEN7IwgkJtmqkewFzwglR/Og3XhcZl9Qcz4M4PgV9tKsg0jXT4mja7bt8h20C
agHQ0RJU+LLbFrW1G/XRCfrPqpfu8lE8tPOAMjPHb0xs6AWLB135yAQJw73HwKxOjUbVqw/59Mhy
Z8nVq9gdgvhFEEd8xfHOU1r1UTfS3qNVv8EZwoGeg9XJDPKo1C+hOcbYTakPzEI6rIlr1zd38gRn
SrzIeNt2nbU3K9QvPgjnKbRrQXNVLXqqMDppxGkLS8GLY/9l9pc2eUDkqEd41I2if58nzVtc1rr9
l+36b0rKX07JZf8jOWPwnj4BouNvKqu5x76rqae3eMvMpjdulp4jRFlEHT+34r5EAP++mK4uokOa
4xgkfIk4Il3r+Gd6G7EPtSELI6bGaOtecmQ79vLjj8Kq5ef9ubmrTNsjp+DW+LevEWkta/M8Rjy4
g7okNbv4zjhNl6UVoTnZuXzo9j+pKn6PKn+/5DIfvpT+8BD6M6jCk2Q2cZd7Wzri02vihXeL80Wx
NhzYCB7ID3eJT5n32tHsXLUr7X6DsYvjP/48jLEYYv/N7f/nd/mq8GjBSCdDNr/lizWgPtlZ81bH
vxRguiPOs0JUXxIJiKfuaNrsjulNhdGCmd212ovkPzDI4eTq7QwwuFZ7nOHSVSnlXppVthk8Ze26
Nd4zEbjRYNm9mK9qJYfnljJtcGK82q1MytaAXwtMFKOYnnZ2H/X3fcVYYg6Gr49hYiRoafGXHAzc
tHahkdiKvBdHaKT1fQSM2JqKLY5arlISsMGfykzdnpuzIKRwbNgsFnXFLo7wvVVAF/zK/JNUPBTd
XTi+SONNaj7M+NjVGU2+/wQ4f/vF/H5uf75jaTFmIvhg1M361neQzTzPVFV/7ZRdDv6TJsxDLFz1
9AMvHUZ5BidrcqilOHCLqavLHX7CRNbKEbuwPEd/gtM+7p04FjEFWKU7zNvYSpQj8gAv0d5FOTgg
d77Lun0wwLEw1MvYGzeamqx13gkWuXapAvDpiCh8c8PJGEcHofVPVHsd3UD9LT/3cnXU/eQhS/dS
voOCbFtFvfR7Np3WHHCQddIwCdjRPrQoANpS4gslb7oC7m+prXE2sXtcipsSIAXkJAUKY28e+nAt
8Qul/nEcPrXwbCgfZmauZvVTTC8B2zXuCxd2Pg/7bqDeGmcxMpvh04dFnVfDVsaI2+x+1SBwk3bf
zGtGslxUD3YsE81IKJ8UxW2j0CvleoM+wTUbEsnxVyrWDrVap21SQCWBV04m1Vgcmhi7bjIKrxz3
PoeCPq0jyKnVdIsd7haKLWwj4WakGabXnROWnW0aGZ6hh8x4TZOrnHAsCpk3KdWuNWmjp1hbWemq
iD8baONWiiOWEq4N5cFAx5vfYEuIf+hmNnAbzGxJRKwJV7wtmb1p8YRjRzdyJ2dxqoCh0gk09XCo
AOE0BCuiYqflJdAuCar5Fqq8WsOkx1FPKbaNIfyafByuI7yIqmyrTJ9l8mTgjNeyNnLJLs2TmtM9
zdCeWLnDjz8VYHOBeVC1GLZTAXeWDxD+lsPECuZzH35Q81uYrlqfk3xXS2Rzvqf1qB9b3iJOUxo+
635/lMoQM1zGeBNKMBVQ1LF2p+zX7GP4ih2tNkYwuKiu7vvyrsFsUopUb6j9o5lOGHI+ivgK0nm1
g/6lDs8Jv0sAT6liAEB8mXJzHYh3DXbq8xh4dZy4pGr7KAcIPXf4HbI0+DomkUE4iel9ARMriWMA
J1bst9YgGjay2q41GfVv9jYbA6bJn+3wkpfhVrS2MQrksnorTCiubKNp6/Vt65GgU4T5jehda4Xg
5WbnYDnsZMnFjEViQlpNOCzFwTEYnk0dnBBS7ap7a/vGlrLHur6qFfXqjiAaUDAG9XwhjwLvRmm3
mL3adZhspJHSaXrF28mRmB9usY7i3ngqqKFb6jEikSnpJlZk0Yz36CQDVbsXKtz/c4HAynSbkqdG
Mapl+UJ0cjIMPWIAfD1wWPPV1y17KO4mHVWlSpgK5o0N47kNQ080cHZtQLsajJzqv6om38hsJwgl
wUNtQso+M5Uu38oc7BFxxZ2Nd9SMO4kwVFbZAXA6zaV8bQhxhNPqeKjmkndgfVRCfJOqQJRR4kla
uZrHaQt94KJShIIqOYe7GBrIMGXAJG9UuFp4u7rDAnurOlcE3l76sDyKJ6m51sKA2fE2qFuIMqYz
tq+ylayZCD6YJaQztp8BsCQLtWD1RXLgBYLhYsS9audqBS7T8xPZywNSoAjfrftBPpnVbhhqG3s4
exirU1jcMW9JYNhvajgdapFuNCYZyO+cpn+esgKnTmMDdhvieMMKkg/ZYnUZBvfYd5GoWA5pJQCf
DqsklOUKvl/4UwntGgNljrH7Rn+MKfUtNMFOhIgzYF76GVlYvwoey92uA9Np+CmaT107vNGnxu1F
EwzBWRZw+GTa6DfyvXsFhuUALjhlImzygppRrLpG+NowAQoExU4AuI3mXQl2uaTuOEuq2xscprrM
kudcyzeSMbmlntk5Vfqww/5ZhJoIFp1keitz7s76ZyEO+PVemuVRHsf8lOcMAeGjD1/BhuzjRIwh
m3Jpa8prWTwnk7iqza3JgTz5/W7hDKtq54bYZ1jKw8jWODKzPVSiE2m4bFbg3ePc86uPlG+w63M3
NXKKkK1XQUodhWs2grrKfcfUJiBNrNIcU3N5cFRO5OacS48V3fKK81EPU/B/dyoeZ2Hphf4Vxjfz
HwVxOrzyknYi8CI8kcB0oT8NH6uYphgfp9DHTovpcVKSnQrHlm8oaV4L33DD4IWSwyZbfJqr+zB5
bXDq8w3rVolfGqgRMDHsvlI8K8S6VrzLlZKMJfJi6Vz4NUCCdNmr19jrrBR1r1p8xRzSAjF/Nz2O
xn0qrnThXQSAQA/DkSzfhd1oN0rJouq2pUFuJgL3IokPwKHGj5LSumXHfyUJTPzbvLmEJe53wbxV
hhNmf4Q7CBXDd4T+uBncVE3sGYG2SZbkQj+Y6ujIxDOSQEJukCZae61O1kn3TOcLQ+HcVaKzGPue
NQ+bIr2r/beBMVaDzUdLCyyLfdv3LwpWvPV4Fvyr1H3Cdl8HKO1VLK3HjjmmJnabibvm7hODMljd
raMADz9CdLtqb9XpvgfXa3QnveRd87Xree7q/QCuz7RLo/UWQ1PMGrZxlZ+s+UMt2Eugy0bmRTLW
glZ6AM/RntTAGvTdpJY2zJ61oPwa1dQ2FP64qL3MPJvz0wwqfgoW51/4b7kjAQ2eYPyWlelU+l0s
zjs/0Rxp0Qbk1iExr4n8mBiQHc3XKT3VwckYn5SYHDXsbb3R7JrM1pdavusTNVvAqGzExVOHgWQF
jHEw3+qkcjqCVH+xAxTZL6vI9vPAqbXIGczZbTmc57z10EnajEzYufY+zta6haIG7MQxjJVqrYl4
wAfYOak8bsVOrLLVq7pnEspJPeCrerQ1ZkMj3IirfamcKTiMTbEp/JdS7bzBt9YlEYIg4lg4giLu
uFTHB1ptdNaE0rCapBdLHwCpbxWDpxE+q3G9C0gn57KmItDa8oSBhLHVKmZfSxoOW78E3hA/ZA1E
jc8GAccYVE6g3OVs45VF5aJ6x44RRtxZxb9bUXcD/uPVkGyKFqNfwRkmlTpCyhmSOTh27kCM2pYo
OIIcOOBj1sBrd5kcbnNlOIA6ZFRMw8432BrC3iq1XZle624CoNquw/aXVhWOYlauzqcdCediQC9v
PnZRsB60wulyUj2BlGg45hQjUgoLQnEejGdtMNdW9zZpCh8GZRSYyURhbaKyXLcCVtqJcK6VW/AE
MKSxrwQ2MF0mCS/TzjFzjhL8P9NZdhvjIwbx3DczBEZmhZEx+CgE4khdD2bz0tCkH7vKG5l4q4AV
oDwwAZxhUrmpB1ToVU1RIO5vsd05w6kl5rbWgq5R8sjWAmUW/KvJo/nG2+d5QMs2HQVLtA2tgd19
m5tPYrTPsLWOgf+p7aM4n3BrhoKTOBWnyjyWLnNxbjK/SfW70vtOIXPwUs3Tw1sjRTwdKPaUvVjs
fim4k0EbbQEvzaGGL6oELGFiBb7TUTx2nPOB/JiTamH2amdzfKT3s2rGlnqEyc9lGKPC2t3Sj5OE
K2VxN8BRyPWcAqB+LPSr4BtOy8A20D27U5lbi/TdQJNMUU4ZXrJ6KDHLzblopjzoajVkBdFj7AhJ
vrGm0m3S+hafdVBnlQtFYqMKxAXmyLf4CfSdFfKWaIesvomiN9MCYcvKySh3GGJzaKhICvKvXLjN
Yn8tyPWqkrpdFuY3sAEcc4idMIIiR6ZiwJotILgSPhHIFLYQ6xuLqqqGty0G03Lj1XkP6aXEqJzS
VfoSzrcCZnbZ8Kilb41VH2rlRhx2RXsSOdCEVlkrA8YDcNnNOHZUNQXa9lZgyRwCVVMq/QXHZwJy
2Mx4YbbiC7TvrRoSNXSip47DRlX46JPiphIvY8YaeQ+4Jyz6vKQPV5YBy6KXT8L0og04plkRTAff
hgV9kDrcsLQ3CBGCDE0mwly136rdbTx9Dhaj+SoHVfqUCyUupoqNfPLQpR+yeNtAhGlzxU7kV5+w
L89GW0SVgEHiRmzxeeyvw/gWq+8CMSJ0dxMYYTgdQ1AacrzDWHXTJZ8Sxjn6HJNSTeROfGALwxlK
YnY7S7xffQJo02zDBSxtPBl0DyP9xlQOmnxnBfejxIlI3BlUjPlR+QMW4lkFh358qobqIhYZ3vMz
DDZS+0kH4nQlYwAOMLoq7p4F0zl63XpN9iEFhqN282bofvk5ceA4ugn4Oh8PJCu9FXPdq+cMSkS9
tgr/4EtvXSmsqkjgFDG9Lrvp9PeBnTvhdMw5UzTrMbbAsYwvZnluzJrvm7pFpG6qsaTtjpmaauB/
nqwQ0pBYpmtINoQjVKMJFHzxTqvPc0L5hbh4wT4aL/24MsqN3+WroOscTalsQRg3M1XKVjz6xGHd
zK5bh+FprgI8Sw07EHv0M6NnlfNBQEQyFq+jcOqA0M0N85DswA3EUlX6NOqMHfhhyD+SEucPWnh9
9dRxktRd6ZUcdNmr0mGhT7GP8nZU0jLARzYxDMeaMKB/MYBh15N8SPGtmTT6uvgOVyGVI56wlN2V
tUgieOw0kVqOQX7ZuzGZeh5YHgAP8lmC74Bbqll1VuR1bYLA5DJkG4MkIqpiJwpIuqLPJAkfWvWz
ZAUkrWELs+YowovCU6ra2snRoJT9XWAeW+LdWj9Fs4NZwmquX2Waz6HI8TRftPam4zyslwLOYu7O
N2v2eLakp5YMI21e/O7JUh5Hzsohu4mAvWaURCMAgHK3SfonsRheM0tfJ7yw6CExKY7jIFT1tymI
LpWySb0sl4cxhk9NTJ5hVS0AR0u7cSWQ+qcYMWYDdVbxbiLVMVrB7UjZGN6A8A5mNfO3dZasFDl0
9P5T62fImbizCgXM2XzV470UatGunSwbXxN8+59NpFgtdXgSAbuddI9ZSVdAC1eqlES1M5o1VwEJ
QMfWieo3VdvNNbG+fhPLB4nKQKf6Tl6/8B0BeMy1t1yvXNgJ62AAm5KhEg473iQsT443S99IwyYb
Jrsi0cbx09atFmQQayf0d1bxoFQXg6Su9Hlz9YfSYojNnjvq/QWF+rnUQ3dsXgT/JRJZrC3u88Ct
EtoYFvGA3mwDrLYr/bWRKcYRpClB59INc7uAyDP/n7XHf7fS/iiLfdHJhl3cYTatv6bmNU3P/qzg
ReK7AvK9KTlqQ/tDe1z6s3+9XG9pEtImRCyL0u+rikqOgnaaq/K6ONy0PUwuW6BGuWJPdqYVMeTM
tBVxQ7WT+cBWPxWX/+zO//vqSHI0DF/oZnybD2rCmc5zWV9nSi6RtJfEH2Raf9OZRDtlMhZsMaqr
K19V/KJea0Uod1es1D3tsMwh+6vFdSm5+0mv+r1MLnMDCwdRI0RGf/xnzVqLUOpkTXHNisdJPAXD
PYO0P/UZ/tQw/X5cEqJfjJERvaE0+iKJLee5ZCuXr4MTnRatxtKm2S6lcPUp3Mj2YnsproUflsjf
vKPfpjGI3FAaIzj688a6QZQmouIrYRTsCISdfffDFf5uEXIJhjZZgSzEr2YKylgjNIgb7qt3cW5w
4nPomjHJxl51xZXowk/M7YZu0OSOP0xS/e3dUYmmTY7685sFTyLpVSfpzTVLIcEucPfE+uGt0Y//
1kKgiSEin6DQjb7Y/PIEldyofX2qrlY/2A2yUSXSjsM8fGalNTt5P74Gg0n8YvgXSw1f4zJ6AAOD
0tbwwpFJjLjZDpYqHZOp/ZXLHAqJpFIqVt+6adMal9Fc0gsLVFaBs2wyPSjszDRVHHJTJ7Oss5w2
W71VvGym/AAtWbfe2uql056QQW2TWneXXnuk16smnKiXhvXeZDxKEe5bnR1PTeBqjushf6/Ya5mN
dPtBcWdB2XWFtNYbae1Xt0FD1TEgFOU+5Ig2uaRv22FyrKjez9S/6sRwrfg1km6CIkW1FZxTEkVB
/ei656HTNyqlG0WZt/IQ3M45y3qWupWZtNfRr7aBHmw1vdpni2g61si34DdLO2sKHy1tOlDB3lYq
A43FsBda0+CwojVpRO1+UlGHhvq+yCJnGdWIksQzykchVlcY3MNOoi5D6fWs0/2U62bLlMdW6LN1
65suCjWvZ7efS+uEH4YnM9InQkHvtLc5zI760GwCJbcFjbVaKQeRslwkdS89JLrhEBFJN6TnPRWO
ug6drBh3yYBAJ3uuiZxFA+A1Qag8VttQpgxBN+nGD7UVwrVND3rG1/KjJPsV/Ag3D6L73rIuNYV/
wI8puOS4GQ4Wc4ckp+PA+UlRfkradV9ohyky2Eh1x6BDK/qHWd/AYycqekyy6Q5xpS2rdy1Y4X7S
0bq1a1lWV0L+ODSZK5GI+hk2Y8FoN+G1hXCtTs19kDwENQk9suDxSQy6PajudQGT0FPV/pzB6VsN
E2Zk0nBbgQ12AczjSS3FhkMPb1yP5TZvP/OqPg/TdOQ7J+GoVz4mQqbwHuDvH5dEVZK4FQLFMROE
xsUgfArKA1CJ25TaWSiWh6H3RVtu77pBuYkU1Rkox9B/dkqpuMRIGSgy7/wARaEf7qmD3frQ0uAD
rbU+WIV+7EDmtNUOeEB7qJKzL78TbfvV3pjZLxNC8+x9SA5DvMOtykbwPJi7BjG97ztBqjjFVDkW
OV0D4VULlV8a4Bpk/2uk+piNEy+aPl3oUA1P7bTOqeTHarqykA2oxrWN521FryBtCVUKkiVqEdHw
2vofHErwB+HhWPVJnzJcD83aieOGsmlMrhINBYNn/PkcFzchCd/Ii9NV6JNxb8E29Ps7dOYILEPQ
rlpy0DEP68bnNjnqwi7S3lAtkxmfZI70Ju3cJBA2ek28Ug18QuNFkAzHt47hdKMCdR6DxyJ+sBLK
dJGx1q3UydRfuo9rT/9YGsauS3QvE6Lj7FvnEKq7HvQ3gY9LmvCrgnlVROZBDaxDDHXQEcf4oqaC
F86vRNz3kt4TKgd1aOeZcC9k0XNqUqhqKvFx0Kn4FVKk3FS9KlCmrVqqwcnWkOLHodZv6piuJeIR
fS6flRgiUlUcq0o9ZF1Iyan/MJP4GZxdzscvyG4lS7WnlhEmuAJbuZWKLmp822I6YUoh7ZKzyxr1
JqO9+edW5t+c+9hGMUC1DAzqSMH/PB5HJaKJHc/XYkIK02MQuNBcY+mHQ0Rewoc/26UYIC6KPwOV
AefwlzOE5DaphFq7anLtKd1IJZT3po2UZJCAnPzoIUj2+cQLto6NKW+tbmkDzXx+PDRBR51DCpbk
Llx5e8yKo0/dosbVVEjeDDQjXXLb1bezWvxwsv/Nw1n8rRZXXSY9EXv/+XB4dWR103CNNMDL+zBb
5/kPgtnfHoxfHgw/WUKEj8IMG/kvl0gYk6jFRr4uWgF6gou1puhpe9HLvPiODrLTMhitMrJE+u2p
dg8DEL80vrUX+Ta467byJneaDbiSzT+vC2xnvr8yYlqTmAn1KXNoy8P5izRUNELs78fmbQrNlRr2
fOL1kzaot1kRPErpuMkDaddFz1ah7nWYbgz8HNGP36VFvZXMEVScuS04sShMitF7YlJwijIvTOhM
ZdegvINPeVdmAXFg2fS2nCWPhUDpP5awSM6GZ0PpcWZnWGQyOq8gdxHMhzwoXRmKNJQ/eq763srT
d0XWnptoU0uF20/mcUhPRYHBZnSK4JcRU+9mCp8ozgAIPlWZVFGy1u70GgW9wlZ9FSOMw+knFfeG
da/K1WaWacyXa6F4MqcHs6GHVKhOR6Epqt9zunX1SPMnnU9CLt2BFU1XOPu+ouc56UbphGq9ThLO
ooIGZRGtiqVrEWMrTNsi10cKKreiHO1rhQor29k8BWfDL7dpabiBz9hbPlGezNZB96KZ3drQPys9
3yhCdVQ4n3vIKKV5lbuLasYOw71niz5mGMkOXQpHI+vsOatLCH5TO14KNrOi8Q8SEzjtFN0O5keQ
34U+Ta9xKVlI721kkoyWupuNDK6Kj0m8D0bptpZNWKMCmT70bVQ50W2qqRsD6I40023wjYOOWmxq
lx6ksC4z6Rh1VA1SeuE1XeslAqDZEL2U/WeWUhlvTotOWrFusmDY1NEzXsV2WJfroU2dLlm8UDX6
zRTd8pbnF9Js/hAx0w3jzWTla8XoP9o0OYz+7ArwI7DasivjIcwSlAYU2lX6wc9l8Ay7WtKio0Ej
pJSsk1+YxEtyBZyPvC+ZAKIvAQN9pNRkK1eOSAxuKJBvJhX1lzUAo6B1YI3k+YodjVQZd1U2o7ys
VmI9PyX0yGpqymPck1IH2dXKw3Urqe8JuL4i4BqTZL1YgnQ2o2IXjSNFtmEn5ESFVrrvhxtLexKt
lzqJ8MmDkGgOwqGy2PQqIpPhPs3f03qyJ7HemWn9OBudKwvNtpaa/RhYqS3rrZO1IzUw4aQyFJdK
R1U7Z1WzTtHNWGgAyjy4GTrBA3tLq6aihrSJeUTI/D0xedVpWJrFvoSXOSr0UIv2SCF/Uxfjppe7
fRLTdtHE23DMPLWmMyjCICwC2/D158x4H8EicoBRt5GOjdQ+5WPtVH7ttHrjCpVaO2am3lvB29AM
r2DLaAHQRayjo7r0aP1k2wi6Z4nTRurRiUjaWQThjJhvw8NYcSytTGO8kbT0eTBotJqo9stPkdU2
lMI7V21rNh7Q8Nmt1YUbk6O8bWG1W91tGljb0fqkBfkZvU06X7W5FgmH20m0FewrJSa3ZkbtJFRB
48FgjHCAe0AvsaN9oI5ruZgvMlFLGnarAVRICY7bQkNiRrSeGuIiq3dpoHkjHaU0RjDGTLuPiKdp
72p6C3VDG1ApXRH9RIrUcVBVRzCeBl/d1GlxEQRXssZHbQpu26laQlNGzHwUIaG+MFduOwVqseIC
zd7qJSqF7FIl8kYXhVWa08XIpN4d1AHYrfTDibMc6F8OHHglDEuImB5b5Kx/buu+zGR4P7aI/bSV
slnm5Bf3iJ/KCX9z3i+K70VMjfYMO5o/r5LVQu3DbHtT80teEsSFtWMsnlxdzADOD8HF3+kXEflb
iwMtjf9vk1gyKqewik3O0MEzVoRNvhv9njnJnqeNcP/PB+P358d0C5eTTawdCGe+BEywytCuaOaV
cc5tvkKmy1h7tvppzB8W3Lf3xHXw1iVmEoFQfi3IRGkvqrFscUIxLEm10nQjZbyh2PskJXyIZX2n
+ST8ExJ0E7Crf6oYx40iJoc2UXCXRQ99BUi4waEvH4Yrc7d2pGG3qh2i/pKrn3VyEoU7rXho+d8A
OW/UMd6KtbQpi/7/sXcmy3FjWbb9lbScIw19M6iJo/OW7uwlTmAkRaHve3x9LURlZSpctGDWG79R
mIVFCALguPfcc/Zee9MWu0ZGLQ2TaQx/DMjO7Fo1D8r8ZioCfY1nc3oVlROZe7fVXDpWp9hTQV4n
c5eu30n0YY340CY/VX3YFDVyWjTCk+Ab2UNYXYzg0KcfIaGtrXajaKTPMcNDCpyDhCvot2vFWdAe
ZbDVaTJifdROYhjtpyQl3rl35epVr57msN5oZnisTI7+3dlqbgvmQLIgcri8n6I7ocfEOi43FSHH
dAMcURS9VqucJqPeZ5DKqRrbZUmDdJSSVxbtrRrDNlcuSjw+S6nlIaE4yEGoOUmeOZN0HNDqzQN6
npwybdI3LappddbsUVzHmMk2yw0fRCmbErbyOCQPPLHlkpEBqUrla7HkJ362XllyakaYYYULS4m2
k0MvTV808l/mLkNYZ7pNlJ0FNqU8ifYNmzWzDqYWtR9IxwYicNQwXKhutIDJQhoruyQ0j+1UOJJS
eFpLqzw1txKBStl0DqNdmw723ORbMUr8MGV6NCBUFMZzyrmTredQLMaxDBNiilE3JMtWi1CkTudq
TdctTe05zYigj61TnDLutS5m1ezzqXwJ0AIwlz0auThRvZF5OkaGrSPpW9vamYpGzFQL5nbkPLUD
E1g09TaOZ8/qHjv840bbfwzzmyH1zqLcTul9bV6G9hjkEfuW0OMTJcqloY8QicdCRHtQhl4oC2tA
72ZEtohUh2nZRay/5UJ6Zvt+GMzoZAYiYUwGnofkgYk/gB9xQMyBYC5JPhLU4ERyb2Sz9aJevS/E
/dpU0PlZxvp5WNPt40jYqSJ8dCZqdHg2QcsB+xyJ6NSWJyUKduUsHjRmshEd+qUUUSZqu6qTD6aV
P1Zi/xDWxpuaW64YZjuJO4gD7WaqNTce00PWn1Oj2y3B7I+GQGr1ZWYAtXyT+Sui8NrqDKdFfOAJ
Cl0kX5teUf1ExMumJi052vIZVf5jYiLgEbJH0+z2wbA8jdSKe/zhlzix9nWXX6Ks36EmK9jl55NF
mFdh9ff0sDyZdsqciSdxCZ+EfqC91mg2yIB9vDoQejpmDdqdaLw0TB1iQjs3/WTccezdG2Z408Ui
+tv0Bj/7Q433heRk3PKjM0WyF1npYYobtPZCDi+zMQ+kwl+S2nBwkNxPUvzF7vXpWg8cj62FZG1O
ZlfbV5WKA0Au4W3e0+V4Wfv88A+d6FDcfk3J/Wyp//Vaaz/7lxOQ0YXcWSa8ifs1KbE7rEinZP/V
VvnlLV0dAYWaROvGDN7W+Ln+NnSHTe+VO7rV3NKXoIh14/3z9k8z8pfnt576frmnJv7n87PuJW/0
h8O7vkkfAH47Xx0gf+9MkwAFRBHTHaJ7Gv5/vlA2Y9Jvi5qyEPpcfie3X+zDV0yPdZrw5wvIf77A
bEhE5eVcgK67maGR2zAXtIvnYDuXGz71DWIPy7G+OBdfOVz/eVngRiJjDM7t183+IjHGyLSq984x
fQXKnRfsLJu2j2nzFL3MFb5M2vnMMgFN9F+XNNYG/S/vjDNBW0ZmxZ12PVRI1igb3Q8iNhA0uRff
fzXW+uoejat3Z5LamyJHfscPSrHqrKS96Bz6QP4XnJqVT4ftC9Lv750WFfLGOmGAYK791myo55bR
jUXXcq43ZRIi00v8rM/8v67dZOOTXyVukH/bIa7uLKrEJLGa9p0wVkfJz03+wsSUNtIhWe5xD4U5
k/aY5oWBOMLE25WYu0Jo0Gj4QyR6MYrzvGJT6nazJDrsrU5oXYDZbUacM9JrX70WUEJrUfAL8Rhy
CjPQ+YnJg1b/6NOHrDor0vN6MgfR4Y567zat5Czd3rTqsyYl23zhW1FbJIffipDxiVYfYxETWXxZ
EqSp2CnKguZgm9iBKDpSwrzX4J9N+q4xVEbAhSonfdKTyR10IOwTfAxNOTXL5CYDFY/c3VTRUZGP
40LeSQq+tWtO0qqPQSgaFJ6hjLs6pdrk/gpN3qtGiW6Xhik2OakSyU591ulkR0NtKxBZRezBbfmg
ybVrlm9RrRMgnO2oV8F14Gchy6vKUPLq41ZB7ynne03N3ZFdZs4QpqSvAnKGOHobushekoIs+85V
kgqFle4XiCgyHoRkCfSImX0Pryjce9otkW7YaSZslVHfyXlyoUmFGxOdY6Vlm2DAHoGecBWGt5w6
5CfY3BsRl2Okn6Js2ZfajHyjtbvhqE83oVh6YmHupAjlRSke1DU/iONZEvMqNAq5Gb9MdNNAuGaq
6QzmRU4NH/G5JJ708KfZ3nY8ralba9GGi6PMmMU7QSu2WV1vAcpsVu2/BI9G2cXphz76jEU5V76l
Eys7M4RavkcHtumYV8nlTuWo37IHt8dCvQnkn0l+yPkzch3KSYSm/SSqP6NK2egjyBoSawR6Iap0
P2XoxdqjUVSO2T+qyuu8fExBhSiSH5zfCxguC0+0DsXEyKr1h+6lCyYPaTb/OTi4WoQKpqBA/ZlQ
7xfKYzoeoLygmYp8PZztVP6Yiju0gSQub2ArbwbO9YHcbIbsrtO+VxqyUsKf+2HkcIFRssPnmTdO
huZZzOqLkBAvHA6nOmk+ZONeZjCm16NdA31U+LtH6IUxeMi6k9FKMcRomxc/zJbwprOWpfzNGye2
ttn0rTZB0uY+v/vNWMROWLSnaiAzEX9piDRG5xHCY/LlDPGK+RwvHzERo9jlU9H6YhGR1m3/agv9
0xpytfEsuADI+57elXNxDHzJIW2QpFbbsJGP4O59TZ3QUR7aL1bIK/LcHxuPTpwPHAB4WVjnrg6e
RspZQOCyrWu9IxgNtxD0JW9+ZW2mCbGRz0zjKIdWZrhGdPgm/JYxCfti+7N+7wqrv/4triN6c6yh
jTaWP01VAHfCUFDORy+t7qW4cjBB3HWEogu9hsA0unSLjuUzdrMmpFOl7Ya29QF/c6YS72ql8615
cFPaqzptYtyWzFDOjA9hLQXLUU7Nj5ECXJwjABj8c2D2Izdo3DTmtcEY2yhmHLOWvDAe6I/SQm4G
vAoRQUcYmpfqYIl3caP8qM1x0zf6Yw0zemThMTNxNw26K4nEsJeyI8vBU4b3pRJvA6RwjXDpMJqI
/LZCXfPV9ns+5x6jU79MBr4f+mex/IScHeGc8DjLl1honk3pTRzrjSgqt2MU4K5jkxQbL0lP43xo
UTFJs/4UJtNJNvO7obQzmcDfxbBuOjLZHUssLVqL9I+VoTrzYEzMCda+iodDrwEX0d8brKBtN7gR
gAg7H5qfA468v94aP6tCcUdqmiQy7YBpc7UzFjkEFLmr31fULdJSlz49jDvm+v9JyfvZdv/rxa4+
ISNMpxrdzvvgjS6dAju5H56D42TDv5c3jT8e9LvlC6XEZ1XUn27wyuWvDKOkNdzgaMv7hRucthI4
TJK4NvIh9MovPtdPpDt8KL88z7US+aVoi+s26qu+/qPPdpa2MY22NY/p/+X0oIPTUyAQ6QBojavT
Qy93pVIJI7cl2gA3N8rbij9hor1L9vUXN/Vp9fTLta4OD1ViSoNcsgTFtFXy7139FWZ+fe+/La2/
XOBqjVOrshKsBGXrTjivqQSBB67SUVw6W96XcJD1yfzFxcyrsjozh2lIgvEdvxvoc5amg3nBbdGJ
G9PB7YBuDE1foqLj3ahfZfH+rqnh1/HvG/1tHiorkPIk48MMF1fth13QB6dIx0uY4CwQ2mqTo6BU
JNwgc7JLcgn1fX8cFUYzExOOrrO1ZDjL5S0C154Bfx0/RQrOfow0VTo/yUZ3qhkhL0bmN9Wu4Xxu
GCYeG4pUJ0XVEQnCY580jc2b9Ky5s/W63ouhdTtS+jSy8MWuoa/f1m+PGg7eHzAP1HJXp/Y06ut2
Cqf3XAD0Ys60cegYDquF7VK3DaaojJHB1qxVOypDxvehLdXbmGEGE0WnqPeZzl2LndNZEcSM9zFJ
vDH9qeKDkNu7OkV2juegZvBkaXc6MlWJBpuSl+wP34S09kwTa0Z1SUgoyMHP0raCIu7MyYtoPIwI
kasms415jRB+bvC7Sm2MoIiDcT0z6aDCY4EA19BFKign+qh0WaSPQkjsQhRcY9qJMloZZQ8F0Zb6
73+9Ln+63/7y5K56EDnKT0ODjSiYfpsSfWKG9mjcDdVrJH/IdDf/+mqf7wK/XO5qNWlzrRFaPsD/
kbIVlBbWTeVafulZu69Wk8+OmTr873/9Kq6Wk3qsFDHh0LeKN6ddStCjgS3YXrPVQlt9XgEf9l/f
3ycdnT9d8Wp9SUi6rKhI3w0h2IyYHEY6zGPAEQ21iCgSIEfWE42nL57qF1e1rhaauhdS1axmttb1
8L7uBJIrb7/CDny6OP/7aV6z/6dgrI1Wmd6t+jSgXka78MVtyJ8Wvr9cYV29f9nSlJYAzQFyGEA/
jNeHEBhKNshoxPBvJZwwwKSxZCp3nVmhssO4WsatjtZOxQD/MWTZczpOG2MoO9xe+kWolXszYuxa
qA/CepwZgAhICjCd+jIDA/jrN/9Zu+jXV29dbf8yyRNJk64v4Y9m3hZwihPsltt6l7nFo8kL+apW
/vyF6BBnFWZFlnZ1RTNb+kLTIE9Y+KI/4IN88WOWP62iyEX83wtclRitmpVTusx8P38EPm8ZkdOp
QW79lJA2sQZClT5o/9Cf7MmtL0juGI2i1we+8NW86vPqChWqIYJ+Y7R7VT42DTupps5/lCETV45f
Uvt9jYH4T6I19E8kt4CDUaVyEJO44vWzHYelSxO5/CiWm3gaNqYy+CvzSBj0vcUgIk+eq3g5xm2y
A03bwPFBqOhDcvAbnVNlTz4PwoeyC06hTPYBAlHBFE7YmlwrSVz8XSt5527BJ9FYqh0W4muRi745
ZIeeIYYmW4/9pDvJXG4niem/1MkcZNjDzMzTh5eaSXGtfZ96wa5FxicZ0HMETCytF5VxXTp9T9VT
2TwJUUB/5Ucqfmui1yz+MbfdNk2TY8TeE48o99kEhXE6hYUyYVNn7JSJkV3Qm9JoDkmAYhu1weOE
SUNXvVhO3vr2Ju/i7VRPezHf4j7dd2Xk5XmDEwc6djX+SHoCCDlrlULuSUsg2iJcHrHXz2aS4n5B
6BaSVMjeVtfKjWK2jqWkuwVU2xzfmsOTqnt9VPkxoykhwmSFJL3t1mH9u4CfqLY4IuF4Mpp0GxXV
ca7Ed0lqMUbQvVp8E4hHGw13YprfMO/CTwI9y+8EanDd5+yzWQKsggaPc1u2CXCRkRdrlRuRZWOI
X6yEn3kROtUSO3AoRLZ8ZviuKtTbCAtRNO3nmQbRlHtd91i2rFHaggOXP7Yw7EiXd5QNWwQgoDkY
eQ5Ha8yOsXyjcUptMR8yFdtE0bzVKAuacTsCDZpRRPSqQXq0afeV3+X7yqq9IZcZ8jyK+kMl0h9B
Z9nRQ0tUjqU4aLRp10+MYaUYH/B3+qhuWDGKWoDqmi4+NsyAdKvNPrNx94j9s5gL0CtUN4u3c2fY
yeiTp3LbNuV7jrF9iUSoLDFSUYgGLTJmZHOL38edEyD9KMf4ABTRkcOBqSwoywCiRNt6HQk+ygwt
K13Bkj9CQzzyx2fBeBjM96Tkx6rADUsyTw2YyqqvpOhtFAVMGHnSiDqD9k5eHpUedWXoplm1k2Hz
qghRE3OBn3GYQCVY4nEanmRsUrUl75YovF9Gyiqafl0LTyHzy1pjlCseY0hQ+kW2OKxLzaHCNdgW
zX5IRw9g72ZAziaN+eqrP0YZOdbskQIn9rh66aI3RfwulD7JiG4SFfAihvukRpwqHi26gW3mh0Jm
0+c5V92uw2PUM3RN9fIoduVumFj0unkXy/KN/h34TZNYNsdmpuEGU18mf0FAS+thUU5j+SZRBBro
UqLuuZTurZJGnbAVoGEI7NU0iIfWL4QJ4rKkuUVByHdh3qUIl1TIYbnQ2YBbvSlonBTEdBTpbmoJ
u1FmIMD4UPofbFjLBDmdR1dQNbvODJcy2IdC6ubW5JSi5RFqfqq1zOt05cEMTn0OwyHQJ4/uskNV
bssGFs4xamCKYKMD5v00NBMw6g6Gko7VNJXTO6ulVy3MP7TmrilhpzDWFFk1pmVnDavJN3lUBOZL
pXVYkQRTiXqN9uM4vWpp4i0pep0q8sIKDl0e3qVVx4ihHn9SpNEYFw+yxQCUvjMypm1rmG7VWYe0
BF7QTW4wfuvT2Yu7YRNa0ZMKqXaArFyn9M9l46bPh00p5cRcFwAMeqeKZoANyOY2mbRsB5yCljC4
4sK0PKqOofou5Oui0GPu1e2wstwWsU8paHeQHTaBghCOLy9CR8q4mqYQMhrAOBr6JxqlXfbQlx/6
kMKc+045v7FmxrzpNzG7EeXSNbuTND+l61RUelrBy1MxnKPqR53JoOWAwHH4qLAUJx3/Z5y+w5Fx
jPpZrN7m5T4J1y7nS8F6YArJfjYRfbOK0YL1BanlXR7l4kEY/BGlYp9ID2NqvGUoJ6y6/rlQEA3B
Aab4puTHlfcPlqY7RZrvlva+Gh5bHNEj85ZMuQyxvB2E58h6SJAlqDzUwcBOH/5UKxGyG6nOS7RV
4MRYU+vGzVlR4dqIsS9ij1s0Grtl4hj04GfzzoDN0cyqk63mReVs4EC3JkTFgb8MqtMoGeqRn3n/
IgiIgUbfgps03CRx7mjGQ1X/NK27pRX2EcAM3ULdR3OuC9w5uK1QhaaTF0i0euG1xGHo5NVZln78
7xcz/8il55jWewAPZppPMe4DaVx468W2bCRHyPyF4cXYJHZebGsY0WFFeP2iPc/N81galyBaDf7K
sSWUcEQNg/Z/PKlN7tbjD0Av57qDg2P4Cbr/fgUGhSgZUVJ3yfqJtIYrx3oLKD2EvnAjM1gRRvAC
cyt4rRRCv1Kye1FWtxaOjCmevVI8oaq4HQrkEFkmczH+MvCP6uoVlNxNMEMsMHkqCyLlBjFcJvor
0LcwgKtQ9pr9xEDnG1PD1RYC1mprloWL2dfNBp6qFuwHRdpKLAeKVKGnN1xj9rTxIcxf6IY6kwVm
MQLOnw3qhjQtFYbd5DOBih2TTBNJQwMcFr7ayJ6Q/0iGt6opbyECbNsB3Un2FovUPKvpvRSeYx5y
UE1QWS4p+j+l0h+n4atM7s9cQdRf5CuLq7sKMdRVdatHRqPJifKzqCa/aWDu1HgsRR38EFgvCcFQ
o+8w1nuFGTzjpl1hULfNau2pM0Su9xKyI61q/X7MA0QkkF/of+ZShI/TiF1t0rbEEXjMDG0J/Vhu
LcchyNxGqHypF7DmFj8HNXunEOUXlcm70CRcgYHRaKhOXXYAnUYc/pEPuH3FP1OWiDelMNgKbdo8
zm7GQXG7PnPJjOCk9CDhEIyS/kCw44cF8GHSxac+7zEAsU1Nqq/GH6uApghFRwNzki0FkJLgzlAL
TPfGRiledCiQrQo4SMrdUJH8Hqh0MgmO0hh+rx/b7t3Q0jfIjDg8cny48x6j1CZjViQ0F72J3MTi
C4IMAEykgmDBBhEsJrs4gDDiFvblrFoIpjDl9qLiyWXDMPJ9ojul1OFJGBNPLIftKP0UkgdRB7Am
+tWg2BmDJpifTsTAL091eAQvzP5sq+yduQ93ktIg+Om/x83woq3b3/TUqMduCLb9/FCa51ATXTm8
i4BZt8Z+4NmCytxVNTVZ1r8XdM/j4G6ZJF/JqXb4wNuQBahVXEHvnRwJbzXcxUJ9q1ZwAoBumVWP
ltaSwcjw2irZn9O3JQxwWxg7WWFqoqcbXWvdUkrdkarZ8OJtjX7HM9DdylPihQGysGbVLQepHfaB
P1upUyqql8T1nTHHnhVi2Fn7aVhzar7LwqT6TGkjmh0MBB8qgJQxQydUotUBQRmv1QxKNGmPEhIZ
ku7OhRIfCqhyKD+dvnnXZWInj4U1HUQYFnJSPBKqJEaza47fQhAO7fhejSyBDGLiyQnL0J1qMH8C
HpvhZYYKVEM5zFiDAwIdAzactsdVDfcYJkNi3LQYkmO+BJFRtLjPR8up8GG08z4ANNJKystsCMe+
nk7zGN6EBlSQoKvOatZtrOW70bReKsJS7tXbGHJGopqInG6bNjhXE9MXK7RlHtWsSqDXkHTlVQU2
hOkyulMzLQ5B0bq1Fd3Py4Ucjm0ekD1dunWq7ycxQc1WeEJzMzTc9hDagGq4fbxIZGoUNLqWufP4
zF0NJJSyhPsGbmDUIzBk5WnD9FYeqVbhBFbAXldQV8n4xqC2NwLhMV8X23X9y1VE5Kcx+iFJyZ6B
j8WIVpDR2s+8ZkMovS5UoVzg+hcBsOPtUWK7SMJNSK06DVRpMxlGOvqx8D7opm2svooDA5LxKcer
YWo9qtt7oxGcmoljZbxnzSWScFbLbpwZlTMl420/zpdMNuzCqu9NUfiWwyOIxR9ZyDcjvUjhHRNY
FIY3RSfcCrnJQ+IvJMvn3qhOWgJ+Q2WTkjUqcRYqCw0KStetGST+ulqFSg4/hIF0pnVuMBhbeTJ2
ZRluYdD5EqPubmLuDt80a7A79u2LsFz0Tvca1H0i3PgiJNeguIt7gZOs+tUYcz2R/7knyxGao7qh
oi0B8nPV6psGqzTyofxoXabna7Nd3TEim9w1uZHg4y/aL7832zmvg/42V7MqUO6r7cKcF10f0+mD
r1zr7ZWHmftsajbgGeOQeM22VGz93cq24la/++La6599daeoABXiDGQ+YfO62U4fXi4rU/xoHMkb
fsgrhHPt8MeX+QE/fnz+Uj/ze2MGDpIIoNqUJGxPxtXNFu2QV2m7jppmG43EpqJFwB3TTLXNc7Kd
Hue3rwIV5N8nCmR6GBIYd5QyyLqvXucYzopQRhPTjPBOuu+O8iMfoVvfpPS5psPqsq6emte4d6v/
QCn3SfuHHg0TKETYuirr18jTSiz6NugWVFGrynsH7dTWXFAq6xQFMt72y+HN771ILoiKnRAV3qh4
LS8LYLegF5reSyaGQO+c4AmFTP1h/hHDFn6rKZy+4ai0vxrD/97U+3PZc9XnyrpFnapleteMn13x
EU3iVx/KbzeG7FtfHXIA8omHuf6xKu1sSoE8vdeucS5vZKSHipPvSR92Ay+5USk5cbZ8STL4fVx5
ddmrXuIEermIZPNnpdirrt3cjT0/mcllWv+lt+z3KcN6MZO0hhXKK/3WvQvrudZGPKpr419f49TE
75VrEj1en+kyfJUR8dvXeHW1q+GTIrWZVpvBz7ELndA8Z23oTP0XOQqfvDVVZGVDoEGqGUj7P7fG
i3woamxX7xNlJXKhXMF1vEun9//rSraKN/99GelqkjAnWoKtgr7J+uQ01U6c6Vm8X8OT5wd0y8Xj
VwOT38UuXBHRCVJHWVexQl7dGFTQPBqF+mfrzm5KMbYaEv9YydyBvSK0sxcz/3JMwyD0esn+82Wv
FYhNjGteV3HhqLR6sTEI+7aMMdkslD5tW2+1FmHi2NllU2HcWV1fcus02sc6yxRRSiSYeMSQRg1Q
nTBsfK2PEC4H0qmHzZaGFP6I6PIUKgt82Rq3aTe+UeV55qTaw1TbDVp6LA12DjXWaJyJlhx8w5tp
xPasfV97pGP5TSlPLeNEw/Kwwvg4CWh6yNpWsJazkk8fSGFsAefyQCdN6Rljp3Tfa7pQi45LenAs
QIlVTv8LxtQyFMStmcJjIH7vAsh/QrGd8sThncD0K2NfX5TvdV3cF2n6bRpoJQXxu1b0N7Wh3erB
eJvjfTDkyJMrAq7M4T4WDcz++T5QJVfHjFY2EPDLNHK6zMhgGsU20D6T/ygcuu8BXKlNMMKNhb+l
YlCrAtiQtCw5f2rqwghncaLOF/IXcQj3y3wkPjWIOUrFtcL42PCMaDjKU+nqamJb/Yp7FRDqWPsA
rbw16nYp4s6gvzqW7IH0mZT+PIwhHH/91FAcL/RYsuFW2QlZ6aFo2EjFCRNdqKfPZlvaMGP7+sec
XWL5ASTiJGMzkZ9Wv0uUPJblqenMrcoJocy1w7JA+qsPgvU0lfl2HH4s5uASe0TfghYG6sk6v5jz
m1Zk+wzR3gqB0lG7gTHallXzgqHubGkMyJt+209Iy+V8E+bCTb0C4CCX9rYuHbR+3ITU6RM9quoi
8hMZadP0GWegEEghc0WU85UmHVWQgHG2M8JHE0GeoqG8w/yYPFZa7s/CfSFhzadLOKxuCXKfg+Rj
pI4cM/nQ6jm9uZ0W307RTU6RVt4lUIrwePixBeSreq0EMA7qeGzAprXTg7SA8SpO41B5yowaEolA
g4FNNKObUPq+Wv/C6tQr31Ps62n4ERTP9YiveuBUQhNVVmkvAaJHe/RtkXHOV+SFKj/ACrtmSPsn
+5YTb9GJqi/3IqAdCxNGynSdkYsaLJdloolXwhuQk5cY04mutM4yvUWz6mddg7mNkj0ZsGi8TMqj
nr6EFfOLtN8u5mOKJReXt6O0yI5K6IIoC4X6IEH2KoLsdpqGhyoCJqgyf1er90xbOC0KtlEwLDQS
j4w/4BGwPQIQF6a/zAzwn2PzeZY7P4WboUSKY0wvKpaFYEDAqxUbbZARXo6bZISiCDhCC/xU+6Bm
dxFGEWm358uKhMsobXvzsaOFT8FoTD9kpKOaRCMBvZvO61g62a56GBpthvhMWJj5zBYp71l31vTM
bvA3RRLt6Sq89LXhjg29TbgaIwuLIShw47A0KU6E9YZfiqulzVHtu4cuf9GjeY8fgGXsIISTM8sf
qkYJJT0ns3pvQfymMeHW2ehIA2ps+nnV0Lkm/0oZn8ch2ba9ymz7wUCpQJDVKE0bqxc4/J4GMXQE
CITG/NaBhpvyGtrrt0h7mJVLX1R2AkslD57E8GkSLmlT09xLtrWVIJ9rHeAjcFUQudcNGMLCeJEb
gCCotTEA0uZO7IYMxTY8LMIdvrXNXL6k47BRxMqJeyw8NLMjWrGa9n2O7mSohnFtrvQRnhOpgmZ9
KINA9gy5fJS14cg2t3pJOL1jcNNM6Cc8DpivRhHdKHhpiA6FmKA40mTtxpBWCG2jMgOfqwExp+oU
o84TZqK8oMrpNRhWDQLbqWkT5LyzWyXabTHF34YBiV6Wn/NY3JdYbOUYwfdADgQbjUzYBtlkGEwz
v+6hiOH7SjX1JHCwnIXbSkMWJEzfLbm7DNqpl0/lfG/Jb0Uw4HPFL8uHURu5U3LIG9XMJYDsNmgQ
TKbPGerVoJQ92rUjKPeVYplwiIxT5TZVzDt1AKhdtXwmFefWPvQTUGeAB408RR4YXZYG46ZQb0Ke
c3IXa5y2J+ZWrD1NUW8LFeleAYNbl056CnK3CnzstXVncg5tdos8+rmiHKo0ssNE2OlT4ij9WzOV
h2wGqaG+LkJ0UoNyK5S6NzU3qwDYglVtALkxwE4X/G7yhhS6lF2J/nEXKyeDYR7+9rAaMNMdq+k1
7U8CEZMap2FoGR7DDidT/IwUxxjoOdO+mVI9YreQsRpW6mEJlU1RkfhhvVmS1yKn7uqDGILU0hdn
7PEBdswfG+KhinsNBb4IFl2o36vqTlckgo7fA76PNoHos4hvYXRTRuesuQEDHE4YwPDzj8b7GNae
HO9yHuAcXpax3PVWuZ7JsYdNGoAyddMaTI9Q9GOL3pVd+1JpmH2j4lmsWWhb/sqLajoBBvd6ESBj
Nkx3BspkApUbxopa9BjRT0iNxRWKx1pf7HAKdmIlbdL01jgyGsLZ5af8GEMJt7+a7keL/mKp7Aws
lVE5U0fQy4znfNuVxjZsVc8acxgq91mQwNuPzhJAd1aTU7yi6YToPk5P8RxsWzm/SYJpG4bKuRSS
3dBZJ6MOL39Unv8/3OrvKqXnv7IfnNfu9W8fRRd3881r/vFff7/7qPq3LH7/W/nzb1308TcMFmH5
a87V+r//MxHe/AddBrQenNokzjWrAGf8aLv/+rsk/UOSNXKsJNrlKwCFw9W/E+ElBXGIRZCExZFv
1U20Zd9F//V3QfsH/RIMRiA4sDWvpu3/S8wVGXV/qqk1g54AOZx0X+hJYDTQr85BTdIUZUa9PFc1
CcjEwOasLFFiYgJliHqIRGNwDSWbPOAJJQj3NaVVC+YkvFenpsHIKNVAzJqSMcoyj3PidMEMYFep
JFAJizBpRB2lioKXQO8YQuccHB7FRDaUm6iyHkNhGV9lRFf7mjhUFeji1L4Jk5mCZsarmIK0m8s4
ReFmIPyi2udPp82LFfM05mmJ3rtqAVEUZobEf8CDG4OQhgfDaDgF9RnlK7aTeAhl5bUSjdUhAPlO
3GJXeIsY0mtfpHlhwhY2FSfNWggrJOAk4rAAJujW5V5FbVGGpggUXA+SHDg2WFGkhLK6iA5Rkuk5
U6SAlClaoI2tlYosMApamhLIka6NHtkKwYjWMgdvX8VlMrt6a/JIi6zO1dtmDrV5WyNpt/bJIgvA
kSOpAPizqQkhSO6mZuj0Ozkb4hpeodiQ2xgmhSI8hsvcEPZEDZAdZkAkpDnHgiF/JIlBZNCGUisd
cUxEggzjSfhv9r5kSVIY2/JX2npPGSCBRJv1JsLdiSFjyjlzg+UoZoRAgPj6PmS9qvLUCxx7rHsb
mSa5hitddM9Qp2DB4plxTB6J286AVg5Oi1xf+8Q4qKj6XlleBbA3SvKroFeV83nwZinveyi/4dE6
ZaPykL7jezZHporvd+Q2lSfJCAcYP+HFsU2oRjVawuKGgngzdgZiwyTToOAfa7cdJmj6zVOx1DGR
/QJo0Q9D0DwGqmKQ/jYjQyE2VEV+U0N5czwSDcIqqpxV0/8oiKcgje9WRRnB8aKahXwRBfccDxrl
kI0CFrN3mx80bFX1g1eh6r9Fk+sGEEtLIwDXB9JVD7BLlvO7EBWnookR5gmJC4IHq7tA5KU+tdJ1
1JchDMv8SHNdQGIJYifVuwI8FmBlUSmFpqoBVkT7Qtxk3QLrZ6wYGAi2OXxmknkCRNAHtkvdpA3E
9q+JzpLuzayA3j1WxDPs1kxNq499pCGDDgEX07ypHBRFfiLr99MfY8pFEQeDU8HnKo1S85aUha7u
HRKALzABmQsEZOeX6W3ZDWl150JPFYr9YyZhGgqFMHxFuY3isEkAGjuJVeeS7gTg74iCNnFw/ZAx
LTysOOir7nNbpw7gwaTNPqcE0teAiBA+xIADQMpLOhlUdVnPwbJBCdllI4C5gYEyhRJQfDalB6BQ
BkgoEgCTd9UJT/GJ/z7jtYRTC62MgUp8yssw/z7LUHnPFSclHIsdpxqOPcFNC5X5Htgo+HbVUEGb
nQFZEz47JnyPIIEYi/mj6oxfHwfGRggtkxbvsiZp8QmAT9LiOmlyoLFHGG7/rHyGkOGGSxpXepg/
J7Xnfc+0O7wXQBLCUaWF526Ytj2qUWRG+t8FtXMI/NHvvgG31uZxPodQ1ohYigo5K3sh6/dCQwcI
ejt8qO6p8Nv+Y6TwjAnSGtJNfKybengONcXDvzAFYDjGkz09Ad5Uq/d5TiEzHNEWDBYXyEYcFUGY
02PuACN/zaY8lLckKlDFLr1FK57XCXlyKUVdvluUMyAMn5RgD0F6mD14Yw8iWgfkUHvVhDkjx5pU
i6B1CoXkzzUQbItogYCW0FxhUq79Hhifkw5Nwm+rKXXBKtTB75aF1XRK56yb3nAXCdoxIBk+PGYo
+nmfvCoK5ptmNCOFZTbnUJqvoM5+1KDUVA8knPF1C95gC5xClfUkeUCvxEPNFek0DGuWUunyrp0+
04oxQNWr3Jsh5VmOE9Sek6ycRug+QPTt1okM2KkMx3UXp7kLj7wg93HUVHLKyvuUCg4jWEFT4GnM
AHZf6fv93dx2fnKTN65o70wEjhHea8ZxqD4m3NQQptENWDJsbOf8NqvFzJG667H76PRVD+F4zSDT
6OGjqz3NTj2AMiYqGT6IwU9CSAGj0n+fArHxnk64JkBC1PjlZsZb2m3gTngKarOggXUQcvXhV1BM
EW4gIAUFQFINNP1rytEhccZCfsOVx8anKvdD84YSbOrrsMqQGU5YZXw3COPjwSUzGLTjo1B3zWUd
/qZeP4bHcM6i8SB9wRX0/72J0vuph5Mc2H8ANDQfQ6J9DlgL/FUA7nFy99lBWQuoGQXLjQdYbKYA
/rRQW3ygsy/JvVfW4rNqJT4AEoC7qvscB5N3m+ZBN98RxyvUdaJ9Gr3XUVfQ67JvMHkESlEo0/m5
o2McCMK7CyBnl8KJJAdjYMSx1N83XqOwg+YkLaLrCPNg7ibT9s0jjAtwNUL7UGoQ7yE/DFsjLifE
K5V4p/MiqN7dFSWN8GxMCt/ctvCplw94rcfHxGAy3kKumuFfg4zp7sErqVQMFiw5+6ABXOwOZkyC
36MzpeJYtcojqKGhmyMMK2X2PvEcld2O4ezi7SUhORQuvCzofnkaBuHwTnEAdxiphwN3NBr7zU+9
Xj5gzhOBzKBQTSy6DCVmd5r78U6JgnUHiOKiLAtKLXhqHhTpCoqv/FFCcgvlPiAa3cSDnmcEnHOJ
0kYvBHRAXNniIQ22ZLBywGsMbDFGIyn09ucK/xf+R8NDCZaFhK1uNaKu9f9TcQDxfi558sVc/Lb+
mX07z73//P9/Jt8R+wfSaw/ywh5DdkuXd+p/Jt8hh48sqPqLazMBVoUgw/5X8h38I4CscYg0jyJz
x2H27+Q7/AeDQBIUdZGuQ1Uoivz/Ue79V+aNzIsyCiNyG5If+fAi68qJHfsgXVRhZ2M+pT6Yx2ef
JM//rGT+r1pXz01W993//d9/11b/07xVDciZA0Ah3mKOCtIv4q4r88C7Yq7qvg7gfEeA4YyLTpfX
s/Sfe/DH9H/Er+aVHv8uqfy7R7vMF1VzwQGnAGpRDV4OaV5ckdcpWfolZYAXhssD+7vY9p9uLGJI
B35iPgqU4lMjAYhCJs/xYjD7zdfL7a9MHLdqpSxqXZlHkHXXnqQPYeQw/raHop95Y3hfAwzOZtTE
K9PKjVL02oCW8tEZcwLFZzmwpUPY07Lprkk1ANS00zAkujyiv+tQ/5kx69sOLntwdtEkOMKWDWKo
SZYSoAbdqEjg+Yq0Cnq5tAvK6d3l7v4UnP5TWv9Pf1a5ULKqK4LOBEctBOQAUHUHBgjCcIOJSueL
1svLkqHjBBWOBcLiFy5SQ1RDuF9tcAbXRoyj43xKS2GqoQzG4DiiLn1NVPM7HXDfuAOcISexUd5b
W7flk/ps3aC9Ho7c9HANNh37LJRiQJa55RY97vXjwS71ljwHRJHgy7ogWfbLbbrmTdfBfwCEB6gQ
0L42p53LZZ0UDTwSZJsGoGYLsOOSKfzoBwCbixDvsnMEDLAWWhzKUC9KnOOHoh8Ol3temUBmlQ9V
OeYSmO/g2DfOPB+Vp3IA+KGjLnZ2YB0V/iQ8Dj0JJFfQXYJEIuQ3BZRlqyzZ2YF1Vvi5cWpYLULR
ozEsfO4bPjvvmENdsXGmrhxGzDobIHyi3XEKEEAsgVVRlvYleCwp3gur/A8CfUpv0nz+rzRi9Qhf
WxHrpIiagpbaB/63cfhcnfC9L4fjhA/wIb685Ct3xB8JlrOYIbRJ+CgdFvc9Snk3ddjUqG/WkIw9
yqwfp43gWevGiv+2GdqETBWPpV/M7wtl0qcWiPXnLsf7776RWNEPuBL3xj+qEs6UHfE+lBb30chx
WRQBL6aN9V9bECQh52cMngNkwZnksSopDK+q2YWwK5xrri4PYq15O/STzLiYoTDWrEUly80n+iWc
G3m83PzKMtj4AA2LYMbdMIyHEsswFWMHJKtBkQty8nLfDP1RKj7bUTojtSlNzqHGMIADWxo+QRbG
NTBz2zcIK8bB1gjaaFqWoFUkOrWwMXHhayd1fwfBtbrdOVdWpDPfgELpTGGcmGp+8KMZZuMmIg9m
CMp9KaH9xlvBoyHItUDwUa/Sh0CEowQiVEHhiLRz5N6hchCxFyMaEu5L1sJl452tDsPzZIRXOBYP
CssUp4HxQDWbShAKLq/Oyk3/h1x+1gHQ+W3Y+8BRexDZB+nJ1yG0QiIN6lBX+QO/yjVV2UZnK6dx
aMW8EblwqxF7DRU/yUDQ0s74Bg8UKOo1gmXeYxEMoFOBE+BNXy6Pb7kLX8mlQusAKCeRsGYekxhf
IeDDNoLO3Y/On2GU6eB5OXwB07EUOOfKtH+DB3XpfwYYnAQvl7tfOSD+2H+cTa9JQqS/hZPEFXOA
bqGlfz1CzPpwufW1TDGwMoBg6PGm5bdRTFwM5jh7yVKuxmOswdc4QOifpEPhSUVnXkMvEV9w9YPP
OM8/88IPtpjYK2MMrCyBw0AV/hpwApQs6QA0naNfcprGduOAWtmhgXV+lIqEMJnJWUyhHxoLA1kc
BRG1xZIOGvZVoje+W9aGYR0g2lMh7OsEKMzunH/Nees8J0MpNo6ntdaXI/5sI7RE1LnjwPYwKEcU
9LXHUdfRmTJbxOiV2FrKYOcddFlrAh+68HGPZx7/lrLeB4xHEmpu6kxDD8sHk038wMt/t8WVXrme
bJ4wAdwC+0iF4NIkFUq4LPLABwVMBwqkOBr33R+BdWjMdC5aHeLjIBUQrQp7KJnWUviAkANOeTmO
1hbHOiTCJIIodgvuZ6cFfE+ycDiUEpKy+1q3kgQYQgHNgAsizv2swuOylx8SA5z8rtapdQTgK6rh
XoZQ8LsWOqep96kW0A3f17gV2hB0qOlUijnOmDO/jEO9KLUJByy+fe1bsQ1WUC+JMnPsJFV067ik
PeF7gO6cGiuiiQRkpS/QOpBh9JpWuM3Ae0o29uXa4WuLffPaB/yNYV29AvLMo74hzvRQVeIzjYp3
E3dipwhPTMJ8uGK3l+drJcipFeQ56mvumHRYbJl/cVFhuhJ6WlRtZXuVzND1i/pyo6uV4F5K8efn
SZ0E6Tx7sBsfneAXPm+L4UT7AnWyfmThxhSuxB21QpsMMMaEMB5Y2Qjwt1Hf5EePNsXGF8aySV+5
+m3Rrb7G4TfOEAb0aNseEYBfnQJWPhIIKkKTz11TwrMdyLR9S2NFuddXZcKhJInSWOBcNYoEBzH7
N4XUFSBJALTIqdwY2Mq0ESvkceMnReFB461tgLq9BlUQpsvphGfzy0NZWXpiRX2QoB7vzHh/4ni9
uOsBqEdtCt5cUQ2b2stdrA3BCnw83DrAYuX9SWkxdu8STxQQHNd1+ety+2tDsEK/8LKhRX0KYqNC
z9elmd8zJqOrMoEIzuUe1kaw9Hx2oQf5ojvDkwFoQRhAkQ4w5zaKtmRhlt/5yt4lS69nrROZUx81
6AHmE84XMcESeOiiJ9nldz2K6ftOX2KFOHxTleN04X8NAQYtPvCb0FDYN0F2cAc80ZCgAUB4jMAv
Xlrv9k+QdWUvStVJ2aH1dgaQPZDmWcjwUfMCzIoQNs37xmAFdQrByMb1XbzhUP9XQ2p+TKgz75t+
W3OymKqSZwKNA/oJRRkK9KQYw3RDm2flqvCtIJ56vHiVBlZsQHTf0Ei9m3r4OnV0Pg2SfuoYDF4u
z9FaR1YoV6n064a4GvqyQTx27mNetM/BlH9PCbkJs2rjtXjtuv0joHQWEt2setmkoz6KzDsRuI7w
IrpxSrh8F86NUFBaHehLBQ91oGh2Ds2KcTcJFDGp0x8nwO5plcc8h6d0N2XfaOG9Y6A0XJ7ClbPE
t6K97WCMhyRdH/MwggdOnoFEoHy2MYqVs/APHeRs4hjJHZE5UX9sqBOehBOCrQsO/xPOwnJjs60N
wP/7uJo0hdAUi3Q8e6qBUtAMmBF4CinbYv+tbTIr3P12iirg5oc4KIx8CwRDeJIVx1pQ+Ca5Kgoe
KigIxPuWw4p6L4MCbzNVOhZJV95FOXSkuwKQs8utryyHZ93eWiWSCBPouI/I186Z7qcOBO+aO4d9
7duB35kc4CGnj7PUecSp+4Uk4gVMo40XjZWb6Y+1ytluirKsYl7N+hilz+oqHYULYYT07cDFXVTk
ZN+e/cOcOuulLiC2EnGtYwU/1Fa5AOv4w1MfTp/2TZIV2ahkj7AvgY+nr7Jj3SXvMuN98oMt5fW1
w+qPOt/Z7+fZKADAd0wMBocbE8jXQMsI+gKz14C63ORZzBJFrqnqm4cpg9ck1eAlXx7b2gpZ1/og
wMcq0HJcIj18hGxTfQD53b9xDGcnyeFjsa8fK+g1RF3cMmk0BBzyp6KC5DnYezGRPlg/bfR7XydW
4Cc8a9mQKR2DfCOvPDU/VRXwpsyXz2Wa7buJ/6zi2WpFUPjKQPnpY+7lv0INt3IcOOz58ghW4t1m
L/q936teZThNhvER3ldPZB7upZ7e7mveCnf4MkY5oEQ6dpUEC6YB8H5svpawfdnXvnW90xGI34yg
fe5A86ROTmPe3AG3u3FzrGxWd/n72dQ3Y5KInkCdPg+dl8EF3lXzCV+aDewaXSAPLw9i5fqw7RY9
T0o2Oz6kOzD3fQUFmKH5kDDvINr2UfvtRo6yttTWPe6k+ORQDeYKmNPjnMxHH/BRWO8cL49i5Za1
VWGoHA2ZUOQ4NvNwo0b/ngYbq7D2w61Qlibow0bi45V4/a3smpsK6cJM9f9I4vjfgAabT57B4jbV
Gj/cb965EiXk6Ne+GbFu6jLKlYS0FtCJDf8GU+THAtDPPU3zyL6m26GYzBj2semgNQVFDh9qSKDe
XW799Q0JiOzf254DaAXsZtTHXvJUQJet6ct77suYue6L3/m7tj2PrNgVfi8cSaGji/P4Zfa8a8cN
v7UdRBWFC/UQp9y1MXlkBTF2fQtFZOQEwTxKCBWC40sHNm6czn9Si//+McyjZdeenREcOkw9Baj7
CApxPN2mnyEFhC9i8RXSy+YJJIBj4xzKF/UhaQ5bL22vRwSPrFBORdrCO8r0cQoJoN7NvgaiK6Et
lny/vAHW2rcu6RF1RGPqBFTzVN5kqHEcEgeUsxT6zfs6sEJaae2ivIoOeBnAXaz+DtjGAw+jXdcC
/2/oOxoYt+VRd1QVeZ784nvplw9QU95o/vWjjtuqvt6YMUImDzYGI6GPYRN0UDGDKujluXn90uE2
0i7t6FAiA3cgrrNI92j9nc1gC9bOB1hOb6mzrKwwt0J8ijQdiwgHCPNdOCq4BbBOELhSc3mQbdNt
ZXtr3VgxLseKJqiO9bGg8pszDp/GoPnsgt17earWmrdCeyDEVYBOw0STwqq0XK5kp0Q6TvTcb6zG
WhfL38/CW6UDw+v/hC8KH6qnM/sKXb6HpOYfLo9gZSvx5e9nzecVg1lnSrrYtORBLVBkIMqz+HLj
a7/dCmMtFPCtesDHVmAO1FW3MBg5luO8gcNb++12EAdObSB01MUw5vSvfUW+RhM43ft+u5Vam9TL
8fDUdzE1w31akrtmbJ7aodoI4bUgs+5mH2VOIIYdmDaPyduUh3dl7r5v8PNBNWrn4+UxrHRiQ+Aa
MBkiOMSrGI6/BLb18oZz8SVsqp9OXZwu92Hp8PwrfQEE6e8dpCF/UaTeCLqz18RVB/Bv4EEXh1bB
TwJWbjsk0aGGJSSKMwXsGlPQsl35jjp9G1cJLKYu/4yVrcasQB8ha+e2FDq1NPWfuj5461D2vovI
x33NLzN8Fib9SLoUzKEuThyQdvwAnt7y1q22nu+WX/nKHc6WUZ01PwDIH+ZgrcGaOjuC9U+gF9u9
CKI0CF8ZpD7UxmmyEjI2Qi6baQJKR9HFUSqvC2oeK74vS+a28tTowKwKuBUF+uYA/TPFwvyhDeUE
pXsfD4T71sEK+aCop7poAkyU6Z8dHLJlSj85snh/ufm16bGCfgIQtgzx9oATZehuKuPCniKqyMbk
r+1RK+aFnwbIZXwVg1fyCYrQb4Heh4a03NijKz/exsOlUysL5aZdHPgZHY9+0UTgxqOEXGz8/mWz
v7JLbTAcTQW0LnmpYmisvGSV/75s5fNUN/FU640Ta2WKQiuMyyxo8SKALroExl1cPDQa1Npsq7C2
1rwVxiU3sG0cjIIaI/vhDhw5P/f7F0+M2cadtNbD8vezSPbZ4AYD7I6hLgrt37b04N8BCyVg/je+
vNY6WFb/rINqSpx+gtRfrKhQVyT0n5LUfUpV9PNyCKy1b93ZvaJaww5OxThQ7wfj3xdpHfPE37mH
rACORlHqvIUsUl1kH4E2f9sq+S4cxJNst+oSa9vUCmIU+ZWLnFvFLmqB4C7js719M/HqDaRNjvsm
yYpkPLv2SQhtqrgL+SfIRUFuvo7Lov28q3kbuJZMtCqEzHGlYq6uolZA9CeA/Yqm3b5z1EalgfbW
OnkTtXERTR+maX5RfvGinejD5QEsm/GVk8JGpbkuPg7rAObRHBRdqHPmLSINqkjvLjdvqbn9O+cI
rDiGkWY+D7nBz2/lh5lVzwr0vszpvpPWGY9uE37ImK+hGQJDlbxg+govNt5V2eY7x7cEz1kQDnkQ
JmAct/EcKTjvdPQRmlJbkOC1yVv+fta4dmreBCByxyKYU7DSGWkb+YtHQ7HxnrXWgRXi1ED0HVXz
FqTuroeqsde2iyY9bbeKOGsdWEFuCq25qhIZB4GA8k8xMamvdASG/0ZyvhLigRXiXuW7dIygyAzr
j594uXwzQffhuvXyR1e58nR5ly2L+domtoKcsWni7uDKmBTqQ5CZ4MoNOwWPx2jnR7CNTutLYDc7
UuNhC5IYv4Z5Mnfe7BffCjNBanHXKKiVnk+ZCtU4YaqaFGaxPbSFZeG/BWV4F9yGU/vG9puxchgs
KlTN5Y3p3O40lk26cdut7CRqBfpABmJkOS4LHcyf3AZ0Wso45JwuT85a81YcE5yygQ9SbRzVSdud
mOawMguSBsqQlztY2ag2JA3V0aKp5SBjziDv3uFJUyn+AeoN3wJBd+aVNhiNFZUPmLrCNqL9O8iF
vKT9/CniXXx5DGuT5P99HkH4eiRlKdoYymdf62b0rlJo+25M0FrjViS3lWHc0RUcTvCd+tUJPehf
FNWwc/tYIQwpuhSCBkED81b4YuJp5qDKMDzumhcbaKaMA8xFicZ50/dXog5ui3oTxLY8pL9y+Ngo
sxbWQoHkfhPnsL+BFAubPXjM5Y1KyNvQ1UTdw8IndK91wrh57ljC5C3sUEIJC2Id8Fvd+gWk8GmU
jCYGz2cRpYdwjvo28RDijjXeu3FRFn2d31Ygqas7MYEgFztzngbPEHZB5TWCeMnw1YXRcPYuShYx
gjCA+cYB7uquOY1T5GXHMCBd/WVilCbPPQ2d/LsL6UT9EzbeKV7yir6tHkM8EXjwBM6Zue8JBNCP
o1STOUjlwTMvmirfAPIL6Y2TVxOjb/AMO4ubMRqqGsQAGbq3Y53kMOEAzzl5q6cp9e4h+e9CpIdq
wuudy2kdZDDp0vjlBHK3qH1fNWON50jT7Mu3iHWOAVFpkB7CqwOKJV+HqX6KPHGXsGxfwkisc2xA
CWkqffz2AML0XVTesSaKZx4dLu/0pZnXNuMSvGcZSTAA6ONVuYxhqDddJQ5E6qcp/wkG+8YlstaB
lZEoV0B/H3VIPK3kMJ7EEUZG52uYq/f7BmAdYTkY0EPNXESTC1NmB0//J9ABMyh/99W+o2Yh9J/P
URpmrq79sIsZyjy3M+Mevv4UfXt5AMsmfG0FrINMVWIYBgndeT7BtQTA3fweKe98bCfl3xqStW80
nMEv97WyGDbyrq2zHqQgOBHlYG1fBUX7Efp+Hnxb9MZg1jrgf0+VmymIKXDZxKpvA3GITNDc+gAH
f8H7SLEz7/GtcPbqzJsdmLrDSbwKpmPqZBKCa+n0kzkY0kZgLAHwyrLYqLu+asfESXssCy1/Azt9
FzjdPmYPmOR/z5LUoxpawxp8KTfh+1pWMLCYneZnRc34xTSk+X15uVe2lg2vG4J2JoNGdbVso5lf
EZHBpQo4OP9NW8wEpuuZA/3RCfHy7XKHa5NmBfso69JzJ4F0hTdfdaPHOMuynTe+b0W6hPxYPgtc
ysTAnC7S0FWVzujG+366FeSjCzJ+kOHFC3J25V3K6+K+Lzr3477WrSDv8loUSdPgFIfX1F1aE/cr
PnLNRlivTLuNrGMQXZ1hPyfjIinLW13zHPX0fguCuJLo/nFNPLsifGijRtlywfGK39FSPiKJ+0oy
81H31VYxb20Edkgrb9ITPo5jx9TkVwpCwa+5gnjPxh291rx1Rwc+qfMUquNxEEK67raIag/Sr+MY
bOA8VmBv/I9P6NkcgQydJGHJoaOsdF88Z7UxHO4stQ+l1q5x3ouueoQG4eCfwh73yR0PjTJ3qRME
zc49sAz97BcoBrMlDfNKPJ+3MBJzqhxviBX8EsvTri38p0h01kHokhkfIzi0EqLy6k0xdRyPJFPb
b5VD1xbJim/oLylQsf0aSmtehjQENroUTzwUDq6XR7ByOf1xKzgfQTdXqvbRQSeyz10PN8lZfwIh
48fl5td+vxXjZV8ZyPPNdSwVNN4nQX7PfbD121cat8F0op29rivg8DK49FT6xZ3vdxsZ2kp8u9ad
DYlLV4xQqIln6GheQUwhhmfDS5jCAUr4H3bNjWvFd5+WEP8DjQ6mZRxamt4wQhwElliXW19ZWBtL
N7IMn91Y2zgzzfxGwHz0MPcRdNl46m/s/rUulr+f7Z0uh8cqrb0qRr72yIb5HqqXcaq3agtry7v8
/ax5MaHCGaoG85M79AaOmzDWlHLnK4KNnxuLMONDQaqYNl0Ww/xLvW9yOtykTMP6c98aWNFLownk
/9qtkCTXUL6L+E3i+e9aM+/cQdb9rGQtRBJlmCGajm94H7kH3EP+875fb8VuNBZmGD3c/jlJQSKO
AhrMt2mfUxjzlU7Dfl/u5vVlZja2DoJJCVR5oYM7ho4joXgewfetcFxo113u4PVtymx4XeVkHcTx
siqGH+bbsvEOunffCm/LF8gydvnX6zyzgXWQR+khAYkBBGUHJ9DoxoOWZUthtZo2120DlV/ImRuS
/HahIgs+8XHfsJaj6yw86pzDdRRYymM3w/CQQLr7NBhHvqvToN4V4MzG2pVZDccMH/avUJ2VJ6/L
ylhWJIj7DMKe+0ZhBbmcncpNqrqMh7n80bTlve8A7WuSeePxf23xyd+zpA20nbTBD0fSz9NrMNHl
14wF6mkuI4ii7xuEFeeQRkoSKOLAZ1Ox70FZ3DZp+k7mZiOTWosQK8zp4KKUDkopiNEN1IRVS9L3
TPdbSIbXv4iYDa/L/K6u02RZApIn4B5IyIKm/ed8JM2xLBz4ldQV3dhRy+b871+QzAbbNX6up1lh
KJ7yHvIM2qa6UqDseVDGgtDP1sfkyozZcLsonJkJOqT8UHv1DIwRgH2FtLHfdht0h5VtZeva8WFM
JNJnjCMNzcErCH3qpK+uZwgR7Ft1bsW3CTNUGsbWOQhPTM1dDnv2R9+XwRZj489TzWtrsYzt7ACB
270/haHGtgLLoQKftHUDqJJA+xFEFRihwuBbwnQY9Xe3iHOVcPCqcp42n7wA7DdZCtiIMuq8ZWLi
KHUZIAP7I0sjp/wM5z9vPI1yTOERE+TTD1JBgnWQeX9nsnQAYw/GLtEcpdmiQp3R+X3qgar0opJ0
Nk+wiNHiMYcbyXwglZN28NMhKromftIMG4np2gJa5w6syFt/obUfBbw3HoeoiN6MYQ4fG+rmn3ad
Ctw6elInJ8M8DEXc58HHLnEP2H8vhWN2bkHr0MHHrKkcOP3BxbyTUPalt+3cf47arY+nlWPB1syD
HE8l5m4q8FxRlz74Q2YxjzbAYhzmqnXmOwbONpSUIyffh5aAmtXfO9Jr4dNMh6DAm7QTHqHfXJ5E
W53CEEX1HhSpjTth5RCycYIpnvbgx0qKuJUCavWzgwPIN3eyrk+QWd8q2q7sMBso6Lki04XSsMsu
dfYOmHX6xFMxfZtyOJ7v2mE2CtBNIgZr1LY4dhMpwoMpp57/7qic+5tsBHFx4yRamy/rJAJWQugh
hPqNyFAdOelggj9YDsJABm16ODIPmwWslTcDZiMDRYp3m0SVUF+ufif8M2DSx34mvyUMfCYlbwuP
H4EBeuzV1gPa64UnZiMEnUl6eJKAz/sM16nUSw/Q4rlye/d6bmFdDYthv2xPE9+7KawzgZGk4HPJ
ogOEcVh/G5VdABOICFCEUAylu7HB17aedTQEaDvMoNJymBot30wwnYB1bVM/l8iwD5e33soNa9vG
QU2tzTKDEhrWsD+FmSeuM8iXX+9r3ToIhgwPpkR7aRwawk8qM9l1Xorfuxq3gYNuCE19WLMlsHXK
7tyEXNEm3Jj4lVmxIYOLYmkH9k5ygLE4KFPIyL02vvyrV9bUhgoaKAlmHVRmD0Xm36u0v4naZ5Xv
uw1DK8KBo3QZtgwcsvKxvQM/MYdVu/NWlPlp369fRnWWayQBfOtgmxrBDxJiw7A16K6I4wbH0kl/
Xe5h7eiw1fGgwKsSWGtkcV2rX37WfgY/8RGSCi9qIqfECZ+mARYbYPH8quTWPl3m55UUyhbMEyET
8CDQWVwavzzBmG2681qcjh0R8GOtAr5x0K+cUrZWnmMmlJAqlUHpk9wrQh+SIXkzkhGuA3B04vIN
9t18Vet9SpnMFsqbcrfVHWmiA96jnPFUL8wVaE3CqPDyYq3FiRXfKaC6bUnrCIXw8I0YgpMJ2i+7
mrbBhCadJlEJJHZlD6PsWtc4ysvg7eXGV9bBxhEOYEjMjWiSQyXZxwQOgs7wmXdfK7xVkNp/Oxh9
ncGK+3JnK5Nkowphy2G6AeY6eL0W7qFPjf6dqDrawt2tHCg2qDAC3JuyArY8nDYzbDm9tD05jfdb
Dwnce/YNwQp7HdZJzVoSgXM+w5LtxWu26p0rmMg/Tk/nJwoNZ/hfg2gRe8Yhw31V5BX5xsIJIBHg
J9RdagKgeh1ImUPqd57c6GXs4ah0ZCDm9t/SeVQ07pGgq121Bmbr301O60Edpl8+11QvbgvYjGan
nJXS2Xcn2tJ3dZb1IfdSdtDR7AR38JU30wkq6mCpX16slYTfRhmqvtDzkEh91LB8PhbJ8Jwl1WOR
qF+BO540nN0v97NyaAZW8CNlDIgksFbUMk+RY7kPRS7g7qidm4qyDWD6Sic21lCygcImG50Meixg
Jek9+nN2a2bvU+R1G7fmWh9WkYCmGuosGmSA3J9PdT0/d2L4zGCBiMeU75fnauUMsOGGTbE4csOH
5Dj46eIGAufQdqLuaV/ry8DObmXBTeFSh0AMBgTdq6ZQ4rFkpP94ufWVA8aWxKN4aiNe2PbH3u1q
WAwmwKT1kXedcrpFg1qbnuXvZwPI1Og1qE33xwSqBx9kpqDoFboz28i5loV85Xq3kYZzkI5trwcI
LStsUN1Bnd4NHvyM39QSBmmCf0rZFnlwbSj+30MB/ZvMhAfdMYu86hTAs+sa77tb+oQrsW3L35HR
J3NZ9N2xbcQx8IJHSgC1jrr2t/bAV8vNz8trvtaPFdt6bCEYx0x3hJnL2ywUzxVL70vZPtHOvFsI
QRsXy0o/NhgxKHTokBYrM3rek0IJGWWot+XoFFeshpNptgUOWlkVG5fozLJqk5JAZwpcpkMEPt81
DvktzbWVCCHL6M627wzqSZINqjsy6X/PSvoCqYvfjRQbWePaj7fCO63Sqmkk1ccgStkVTJL+H2dn
smQnznXtKyJCINFNgdNn36cnhNMNAoQkECCJq/9X1uj7M8rliHdW4bLznAQ1u1l7PdDub7Xa/fer
/vwp/7I5vorwRNhDc6mQngGItfCdnxYPH9ZlaIc9sG5i2rNJR3+zuv/T+/78Ff/Pk6pXCrx2h18F
wIYfcO+/Rr3wbY3iBtWH7KTd3yYd/vRL0f//czSv03lO8DnBgKLaGANErsGN7Xl2zCCl+9+e3Jet
3nc4WLItmnb/AJ3mbsUFNY1rkc3RnRnqv7Sw/7S4vnQNcng9zEMcT7u1X9b9wLOoAM5QAKga2v9x
F37Z7X6gSbJNdtqFqAUUGFD4sbHuamj4rU3Wj3BUf3PH+8Pr/6rR2/jANoVK1y7PxVj0gT4PICFj
Sqi5TWfxW47rXxL4P7z/r0Z5MvXpnAIhvgNcmwOZGzdFt2lZTMk6FZMjf9k7f9iZX9V6NWNiCoGt
27XzyEvR9CH6IN3ylwDrH2Opf9maX3V6C/ib9TI1qJxAU5z26HZ6uu8bZUsYBF9Zi6nxPnCvMXMn
jDPf5C0b9zBAnYpwjPdz7Mj/tj6+avpqio9aoBrfARb4O6FZCzs7/diM4bWGRWAy/m9T/elXTR9a
FmgM+DzfsyAu8jX4oYR8+u+9+ocQ4KtfXh9GYd3TMd2PyTKUbAQsL7dxfazNsFzWrVleoBiPQECv
+f6/P/FPa+PL6RAKaB03uNjtt9oBwGrCcFaXBAS67C8Hw58+4MvBoE22IFfR+T7j2U6ZsRDkfwwo
oy8HAqzsxtlH+NFrFB22dq5ygN/+p8fyVc8HOExb83TEY/m0/MoajCYN45L+ZaX+4bD8queD/Q6G
SLxilcO0QCz7KznpO5Kkf9mRf3jkX33ySAyhGB0GVsGfY+/i6JbJ9v6/n8s/X/FfNvtXd7wYrll8
opLBCD37FQkb/4R3/XJe6jp/UGZ9o7Z7XzQI49PmD46vy3GUc//Qwyxpt4B6WTivVBGKZS0FZfc0
T6Kiy/u/+Sf+4UT9qgIEwHQEP1KlaK3I7k2MAn3BLdygUA7HM4OhyON/P4c/fc7no/8/EUIb9Jpl
tk72gw7MEWO9Xv4CapjRYzNsll/PiHz+WnxI/ikn/dtT/xIopD6q5dqNYseNs9KVoWhFpHcqxmCV
KSYRh1ilfMToXsmnKE9ZQXtgWmHKrlkN9iT8IEDVUEInfNjrsOl6+LGOtQmPRrTJ+I1SIDAPSPK7
uS/81NjJYqakpeEl5+BV3aymtmFycvB9GKELjK0WzwzDRepJhXJyxRqBngS/IgJfUtoNZNTlGs6j
A5R602HaVH5cLZB1AEgi0ahbFRQuzboz7elcQg+gn4G5TgsB/O77pDb2G7gCTHin2xikFzh0D3XR
IdXdily6UJ1hR8bP2ibk2st8xiiqB3RaYg51CMxBxjVrv9ks1MFZyo41S5GqCfjKpE0OVjJxWAif
biPj0U3sW2jvN2CqAa0YKBxrVeqHPaq7yydA3jb7ONhY0bL2JHi+vXEMArzKcCoz1+xFIk8qm+LP
LZbTUrTWuQpk66FMOpIV2UJKkbAdjfL2BOOr9ZBJE+0hS61AJf6pJ3/FMSFUhqm7pnbcxwojB/Vq
D34VhzHKx4qsU1i2WVoa0qEl6cUDT6JyGn9G5tIpOxbKmZLBPBkMuAucYUFF2OcjP5hRgOv5AGeb
UoYdpkkug8KNC0dq3hftAkNLq3BzLbDu7r+xDfj6iJhyMUthzEeDO2eY8K/G+XZi20ey/DRh9xM4
hw8afGDo63oboxuX6UL3svSW7GeBZwXjsAWaJP1tXX8io0zcg40eJz+d4adUTMB7thGemJ6KxD+b
XFd8M1fZ+mIbfoNnfo2hkVPsho+pN3ExGIQOk2+LuN3uML0yFp+y+XKGYMMJ1T5A5wuHrzpRR5dj
ENkFq7kJ55mVGa3VDY+a+gABNhVF0ovpxHRMfYW1iRnmpkNUiiLkNPscD97oym9jfoNHCxwxbj38
DmjPKsV+UB+djHSPXbckIBrH52ESV7VnZdrRm5WLPfHZdVSv79PaPHd8/UWTWMAyW1eYGOwxj2sx
lBvw18g3T8ts7uINS24caZGhSQZ2OP9QW/w9lMEry9mH2fJrkbal8vayEFeB+v1saQLv58GXhHCy
S0f+lsEwByPRVR/NN+BgY10M64/AdqYAeW3H2rGql8chaxA/7kFGL8kaY7bd0yNpzUufh4+0pdU/
ZFav9APdYGSbu+s4eg2TdA+Ww8518ZWMUjSSWP68WnGdE/HQAEniO3cl0mwX6xWUjbEKhh4NhxNN
8n0QhjeCDxoO2+bGwH6Im6lqODkp0h1haLFrl+xoQ3eAW8ml4bIYu/AyNvMtBoWaSrVqt/DmBJBi
2fbtO7ZbsYn6tmn8a01MBY5euYXvuc/v+tXtgyQtoKcrPe57HIMckjeJ/+7y/EbjR2tri1DeMqWO
8wZMYq930HHeLSYAUlnfNFhSwG3vAP0BT3bCaHneVdMibpt2Oi7iV5r8iGj/gjGpg2wzDOcgauzj
c1SbMpnYa9RyZLS8oMNJ5+1jlEUnokG7acDJBRThELGpqzCpeBVRsu/BEyrGFu80m6y4MjbmBSjA
Hz7s9tmq7gBIHwq90g9YZaPIln1EWt9snywNt56bUF75vN1PABQUA5H288R4AojrTtrt2NTR4ycb
Gt0lDCFiNhXhfARELiPpHW4jeMLYmBaKxnqfLKQ+phwk0TzBrIY2A2AEQHk3fqlW5M6VS9a2aGb4
yy0BY+9bX8tHIONyXcjZbfVuWSL5tHToNxWQ0qR3c5Sxx865PAOzWS6PMmx9NXKF199PopxbDIn7
+mcMUHQpYTeSlPi7i3pcBx/csXCBb3I7Aod66IIQ+3ogBtPxPOvTQ8sof2UDcCJlFOcK0AIu0rFI
Yjycl9yCdVpgKAE+4m3H0gET9boGe5vOyxNbV/ky5A08bkOGI7XaYKemipXrYZcY0gqgKaZtvkxo
QtzVsMalO19DT3SOVSK+Z2iKv2UpqmxqmugNY3NwHTmwv2srEEKto2vk3rhlCnZDmCOcibewPwxB
PH8Hlh1iW8/ad9j4Rk0JwbZ6U5Ivn1P/rOTrJq9q22alHwZ54hF+YhU5QeSJinGJq6GGw+kp6fya
X+mhDvtfSRCb5SHsBvbomhw6lEgEAhhsHejvxnH3va4j+ZL1M8ExodnJoW96DUM/73Yat/4v4KnX
sBqNzoHIXt/6IQ8ucwoI4G42Y4wttgb5UgmTYX4UWix6ZqGK9/W8yAnc7TnHWb5EL22Ude+ARCts
G4EL83E2Rp3mNGwfpy0mP5oGBhQgPnFHr9YhH383g6FkByTU8o5JMPerHbqpqm3TV5uQ9DQFCbvp
Wxf9pNHKNN4jVccmJP6mxVv81kO2BNu4GSRpcER/1MTO7G6TIj8YXEx3A0vGB3h2yEc/jOORLfmE
PcgSwMZnlaDGV7uJHGvlstPGm7BYgXV/bfGjsEvTCXEDM9uzge6iO2dRkp7GbmwrcHG+TSEzctc7
2iYPKp/a90/EWlQQ1EV/zEG07A342tFpNuA53C5wGnaVWHERj54p7C+WS1xMnonbxCmzC0Axu+c2
tm9DFrpnZkj6pOZwOKMDEO9bKe1Bz7zdw4E7OuZx6m9wYK7fkzWYDFAUtqv6ec6OrMF38h76tU8g
cpnnWXAfewyV+KSDoDfFU8T5EQS+xDW3Pk8ulF2lOh+vaAWlOb3a+DrEZbqx/rcl4XAXd8bDG33l
F2lt+pbSZigDzsMSMkta2jiU+JQRNxgyQJ6BFtpTuGX9ije4NfMSduQpnDjsOE7TTZux0JWbnHD0
eieofoBLiAtKTM+NH4tbM0ILxI7Z25Tn7FW0NeHXI2DFDcaLwXb7kPClbitAEMO0zEgTrqfetVG8
cxIBTl24DWCRo8Nktt9tmNIKim11+i6G/tcUoUud8WUSwylsD5t0dFt5T5qmSDW39W+BhWqDgohN
jA18J9NlXXZ+0ChJngSz8zLtdAQ3lkFYiLByjgPiroXl2FD2SZ/vE/jwlCpxFgh1gO4Cs5ajDvhS
MBZHEQJeSR/arou+Cdo8xnAJKudmDGoknGP9CK7VuhYxrROcfTYdnpyLGokAMANV/NTUUOhuCY8R
wNRBG+7S2M9BSRBiiwuVdNLVglPwQU5N3V7Zro/L3G1u2g/eaV8CMUyC7wh4Fn9NhiaPDnkWp1FX
YsZIsqsstfnya1lATXy0fYABDBuaOT/LyIYTg7QIFspbuUZD3l5asfTpvWKA9qpCq3kxV3aN/DXO
mMzvo7YLxc62Q5Cfx8XGQQW6JCUPduQWTmZ42O8apcQMMWK0EqDWZvoMcEC3lk1P7SdKfei+N+4z
lbNplOUHNoxSFS08s7aCyEi+kh6hReV4Dbb0INwWV4YhYBwIAnnIM2Wb3+TwrPOVrHW8XXcTeFt3
a8fcsmMeUOxdhsXo8Mxd43Y9KO5pxS2d+qOs4fFbeSXbXxhDWbqjHsJufMW78fCOAU9yKWnLyVLW
2PBrSUYLI7WGGARYIRSS0NECPNmjx7km9R7jvqkpMbqs6IVFcyaOEoMnSwU828ZuwHZMP4SROHy0
77jaSZ0EQ7FqDNHvrV3XGHqWvp+/j5EhmhSNpWEOWE6ciB/tNMLZCDSVwctHTGQrf425GZOVY6QC
BjIgD/NTi0nt6anfAEUvP71H5ccSynE6NX203WDkokFljdX9E8lazR9yjcGhO2LlBrBbvbh4ZpXB
6g3PzTh19GcP8RG/dMlI/UEnwxocCXXWP3eMsugdEmWW/wxtX9+Eag3O0EBtP3IRwgrBYnS4IayG
qAuQbnsGxm/djvAUpW8CBTy02IH6Su5l6sR207R6XI5tDWXTXUTIlr90jTdh/MkKTaNSpWHvkqIj
uemLfEjMeg6BXFQ4xXWCRBLdLpbfSNXiNCkD7UmGaB1LCuGtgq53S+FxcNUpv0WP3JHJlJhgYttO
4vLMsJHwqeul7U1eV7gia15i+gWG3l0w6PBMPn0BjrrrtH/hPO902Uj4L3RF7yedHkSnmT4ZMZi5
WpckQ4AoMpryDdAYMGJ/xDil3tLM4XRA8gCxZkTHxF2gtU3hUjiLLdj5dmBPDSz3KQr3HsqVGidQ
ilS3Ia5s8ICXF7h/xrinUJIRLZRI/YbesIVZjH3yYIVPNTL3OXWyCDdtURyxSd1ufdHhB2ED2WWl
8QuohhMyXOCc+/6hI4sJwfbVn8faEowzWfZxHtXzdxLMUeeK2bKxv1hnGi4KBzRwfoShA+puDkYJ
zU2MM1M85M1ik2vLqDP3RmBdn9Z5s/lhGWA1XI02qv0VBVr0Di6jjXlSWtcogns0VSkcP3AB/+At
G5LLtqqM3KAkMNV7yYJoPI/NwkSGNErMtiusoxlWd9u04jakmOE+OQgGp2tlk7nFBDSYl4hkc1+M
dsrDU0hzM9/GZgzk96h1mbhKBDWoOkg+CP5T22lSVws6+gLKbd9sL3UQdvO96IeY32CssKMnGMMk
4nqZIjCQd/1CRII5g4DWvzYwXBzyjWldPlbAmVuEB1nIujPvZv+5TAYaNQXE5CvZGQ0Tj2KdvYwe
ZZBnZxoNdDyhgblG10S3QCuXUxj0uH0hZbfVOKQwqQL9wv5CyjjgRAQkctbFgBlminO1jcSPPhqU
vWc6A5WzyVoRPsYonZPf2DI8OsUBQ342TzgZPpoMatuuSHvVtx8rJMQBLjc69s6WZkzZdAqDlWwf
8CXm86nWfI5u5WZNeADj1t2lapYngwr4eoXwLeHf6KqS+pVMMZ1fifNQ14IRHix46JY2G2odetOw
Ei14Em4TKUYpg+E2S+fN/QxAJ6TQS4QSA31Vncs2FmVqmyW5tLWM/Ec/pbo5zzTD8ACKb3BFLRq8
q34vRdtkv+J5qcMnZDe1268Ig9Y7EgZZ8ERMlNXncRDddJ23cb9V6cqJvBeYk0d8D7kZuB6FSTAO
kF1325ISW8CyU2yVsmRzcZmZHPMCLqwDcpprQwaBxhnJQFjPcMOuyHQBeEM8SFGyYscmtok8Oohf
WZVwHvSVJJmuP0SiLXJQ6sgwIocceZQXwDw4DSFfMic9lEqdDi9x2LL1NpQEvt+b5ln+5HQEM6ws
7Pn8FFCVYdmlJIBWrk14B+PZmG4oaPWp2S5aKBU4VF3iSaDN0/Qd/kLMzHQ9txO+y6c4sW+uR9B2
9ROChqjRBetSk5/hg9bN6J7Lz5OgmVCnSkqAEBO6m0gd6RIsiqV/7Xr07ocrudSTzwuSYeG9aGw0
+jJ1k6cothDcCbRMBVXkFQ5PXtCqmdMYlaM0WQWmIwjRKDgF6zSsh95hN7zHZLLrPkp7EZa4ZY07
B6qZu12MLsRVjlDGzgUN5bCeM2GzVpVDMqDfZ6GSmiuaheFyDIzf4gtag2n8TGiuF1Isog7XB9jW
dvNQWgPnkCsWjJ9cPHRAE//aW0RBthxq0aGDSD2g5gfc3Lhw5IwGxe0YJTW95rTJ7V0IhnsHIUls
uIAQg+JANcUqdd/s847jdMf8TzN/qwdh5m4fD7LtZFHDWAdJaKYGGatC8M7LqQxM0mdFMjM7kpKZ
JDBhMWwo5yJn75cwfa23gWZn3O4DuQE3x8z7QcVLj3cSQQP2mFKSRh9LsCCALJifiPyZrzzrZNl1
yGXrIh4c7DFKCavb+PsE4QizRU0DihoVvgbreYGBukWc0o3w9idYqp+DAXzO4lgWwiAOQHeYdnLb
83CLwz0gtG13b4MsFwDLJVNOSmpWP78g/d2WG0zY0LAKcxfnpxAj3O53i1Gu4TbqcpXAOaU3zL1J
HdR62mPviu1CUZidERNm8fQ7qTETCcu6Gfv0yGVqw2vVBRl5cSrI05c+7vMTU4sEeG6w6TtHJr5+
7yfZplXnVIzhGjdtHaLptEbptF7WHvS1aXEoOGAFvyYW7sQvmcVWfcs0JK2iClABnkHfyMVq76E1
7dXLtsIqtpgxhjGUeU1FdONR3SUKUR7srvdZ59rmoRlQUL3MLk2GkxsIH1G/TQZkMiwamug5sY3X
rMh7X7O4cEYImyMk0X19mCKqM8z8dGYJy23VeAUVJhxdcNEy7sbSr/rzcgjbiNPnOMmUaA+YJ6pZ
U6xxK8bKdUOfnOJp5nQ38i23UzWi4D00BcXQLVzQu6iBBlgrZfaepIncS+SyP2A+GZxxJHT1Dzn0
nO+20dcuK2Q6SfGSJ2k4nLwa6yvVRMi68L8epsijjYrMBtXley+EKCbw6wsMoTcLqolkmKLd1CBH
Oo/aAfSMokaEFvK8zNbcRxSVRH7xOqct0JN4gfXZZPnUpSUwRKnZg73h+EeLjydwoY+WpX6wHIBE
NLttN54x26H9Ee6L9JlKDJhes1iJ5tsyEj28TDTrtr3LSb9UTc5SciIRiquA8fKwvWnNNMJ0m3SK
X09pWEe3GCkLMRdLFA49kJu2DvMdRb9w1tAdlm8cnVwdkeQtJh3AqU1C/HJDeuaCNxXO69iWLkVx
87cNtfDg8ayC8UNq15i/ObuO21XPVT9XodNQihRD0i6tKZu2t+yMbWGT3YgBVlGuKnW4WFUdttUI
zgj75iI1LKVVE2gVOJRhsFBwHOL8ad3GbHmp4XCT/VIztz1+LKIF8hFQLZUvc4Xsy6M6DM42lBuf
CvO8c1NwjeEhgyKwnpQe3rJNUX5bQ0GQP6dSuboFyyFG+6Fydsb5eYSd0TIclODATHndbPa+oyTK
7zFSs6kjGklp+p7xvBnaXZCMfX2xW5Aovut9Y4d1F8APP7maLWY9sj0OG79NJYnFMJ26DjN1hadx
9uizGECGQtpkSZ+DbjV239SYi7u32SL79wj2XHlZt1z0tyOItdkz6pUNllFstwyxaI3cyt0n3RxM
j9pQKn/H0oB34sJGkBIjCIPpCoRNtfy5QSSXXMkt7aLfk9gWDCkToG9eWO8WdeUjO4TP65r05Lzp
2c1HraD1xPrWbNQXZJxwGKeCLM1LtNXS7GRNQP5cUPKI7hiSQZUWqK/Q9IIxXq/3lsL3cs8VsFZj
EayZlCd0dxLECvGKllRaMFH37akzc+J/rGveJqZQqXHhU2AatRw5synkEMjtEyxlyZv66JlMO9xt
AVzhnmHrkkvUuGPWnxWnbkX9CTvrOc+IGHQZ5Alp5AkNi6FG/drn87luaUoLusUYT+Q1ys73MVEa
0f2YDTVFRSGO0hasYdZ3MtoZ6FBNfCMWYnN77fMGDb694XA2ZPs4bYV7DQaPIceChzNVyx7R1YoL
WW1J2H/j3IgOPfu1of115+umufVDaKxHURteJIBi9QhoU7SjVO6TXT5tjUBTBSED1EYo3CqNAjvX
HebgEUst2a3I886mJ7TstErKjXbpZKpmzRfiCxT2sqXb2ZQt2RMmJ4cB1+zElv5FB+ia3CE4mMb7
burq7Fc4J/n6GPctjZ95GEvypP3Shw8ZmaPAwSwTBggfcIOsnUM/eMAFB4ApdhmtSJzM2cXq1TXY
z32WXIVsa8d7ohd49QgcVnYnhBEjkkdCalL2Ui/m4tvMd9dphFL3fR1r6179onmHWpNhKKctQ4bq
lZkxCTXEJF2fNgEhavkpFomvOGcb+ZmFn9q4I4cuOUUxsfYTCsgiQE8pixZ9HGkbs30ECJj9yI1l
3X6Wec0uY92vKDBramK7nlAWb/L26BMS18UMl/kQuQAKYFM5adO4chIeoxpYHOhdnVHkZcu1h8G/
bG4lZG39Fazol+xlnEJYgzE3eLUbl3m2O/ghSbmTvSdXqL2Shw5nhSjyCU2mqg0D920IZqSuziKd
RF6cRL/qYGseKap7gBH4AXWpvH0IGjasSCmiyKKPJkNaROhTykvTxiu6ZPno4U+1sP5gsc5H9Fkg
lj4jtKPi4qOsN2ccwhRnY1JHc5V4i0ami3SADE80cVz1n9He3RThzLnJkcfmd3ogbb0ioII5bXO7
xU06DVdwsUk8MAWa+I2UgBkkwXNkG/ehBdZZUvIZ19BNEJNMlBnCAFWhF2PrIkhbDQ7F5zrFIQ5L
/6tM8Y1+Hj4ZQuylIyh3J7B5LUmO3xHQEJn8XEXekHvE7ozvBZpHr7nA0N9tg1KX2sdoc9gKlWKJ
vuLkJSvgSx9FcJusI5SbC4XJBI1KQdyGiNqFs+m3POb99oyCCJIZ4yE4ZT6361MTUv1J6VF3eZPj
OzHTpfam21KZHSk0w+0NOthpX64SX+ewUVObQ9+lY3zVJ/h9CmoR5D1wGQa+qIfNkCOauhqYpNbI
tGiEtW86YLW47sc6fJ1EmiB/60wwFl1UL9FtqGYirsaJM3mnCE27AybkJpR9B9RFb+qc07qcTKv0
zx7ux8iMHEwEjmpse0x6jGPgr1HX0uKQzk2c3AUOoUYZj6lFF4UiBdWViuEKXULgN2CMtaYhDuE+
Th6ZTsk7yolDhwhPJ3UhLMLlagkgOSzWvie4Ytct70qMyPtHlqlRlVtKt76sDeKjwmOVkpPP6/gV
ZXqYS3AWIIZH+B0G+7hPEJyRMVzfZGoQH3KNxkZaJMZz3MRm6OLosCin7GMPT6GmaIWAsSYbkWzt
OYZy0vtYZjw4wNkS+7V1HYjJW0vbj21zTu+QptWkiDHIRY5SzHr7gWOrq8uE4TfeIbLL1wsMwsJo
1/QAAF7XyuDPAz8O74mfTb+rY+wbQQaUYSFxIGi7pkGAvig34D4TxI/5DteGSyuY9y4Iq8eZXeOt
9bwccDP/ZCKEXzD6lGCnd0ncRyU86bwscbzVkH0NiOvLKEqn7uzzeEl/OztGlyXhKe4V2aIEANmH
T+6zFadhNTIb8SpDfWG9xC5xTWUUAt+d8i27MLjNo2rWq225hhs1SCELJYlCDT7qx6wUchssvjBS
0lMaisQVKcJz84SLJ+oqPiWC3eoJPY9S5FDhkmLAPyAozhv6tJmJpeUQDbY5xiogH5lQ5h13AQ33
TKAvXMKQcOl3dG70ZXHQGFRqDpwoUYvIb9GsG4LChlv3a9GpGoqea3R6N7RNfwI1YocqTQyswsoZ
YSfB7D5CiQPPYR3yoFZD0LIL0pE80AHjUNCtxCP6+yEw9boUFu4SV0uUeAIVFI6/HdvqVVR0nkNW
TeM0f5t53Xd7SnEqHtIkiH5yBzgM2s/WJN1hmZFbljATyMVlgpM0BqstZFRV0yxBtBus3ZCgIdW7
YJJ3VaewCfzHJBnCAO/HDh1qtFn5Lc540ZxVyHG12TAa0iqgaDIVSebEjPWSSncb2BZOZUPQoycH
ltl6nU8wCByqiXfT9o2nPVRScCf4lTQOcoBihGh4KEOIRefvC4p/2aeHDZAgDnQHaNGXFd0x2I03
09Pa5yQ51/2mUP/ZhqCcOpOuqLpnNHmEzhw1NQXGsAQ4Zsw27d4Dh3upCBBDGl80SWvqK6fNqF/c
CC16VqDQn9tdOMRILYspS7Y2QNKM8kpXxLiM561AwdgMsoBuZYEG3JJFjflOOpbwdxMvHppPFaqw
HWH5gON5q6YGzbUaWJl0DcJqorxf/V8UfP+IaP9NM/VF2ZggjhuUNGI375sjBKnHfB+9kF2UlGwX
HRDzFayAlvjQV2tZX6JLdkTCt2M/dIkVDs+4v4jx/qT1+6J/jAVdnTH4GnXzRjI8AH5Z0YL6bxna
n7S3/4yn/h8dmoIxbV63aboPsc92CXqloNuoFu1JcLkKHiTmFW3a8JSF47JD1ICkREImb+G2oooU
nfTj3EOoC3Oqv3+nT/nlvzz4r0ZpsDgF/M9DxIqsODJ7MWeM3ylcEMhoI4Twhc3HLT7C1RBWWOvc
pEuJki/PSxTJ1N8Q8H8Q6H21VGvcNqM3PqV7hdNYVC1P3HVaQ6eA+5gd0RRNstN/v4M/vOCvxmrT
aLxhlCb7reFj+ggHmG6owgFl3GPfqsn+ZcTsD6LOrw5r/4+9M+muE8n2/Ve5K+f4QgABvHWzBqeV
UOs+7QnLjUzfBT2f/v1wuipl0kfnpUZvcCtrYtkKIPq9978hCVl7+SDsg3RDsWuRytrXcRU/8yOW
j3s0jypl9w1iKvahd3IyusY7tw7zjVNNZ/iKpzpphZdsa5Q1qjCAeos30gZw12XgJbdoJZ2TOjjV
PSuEZAtumSqdtA+uVe+BLwMLgBFwZpmdany1lQRjH6MjGIOqIpG6cVUfbNjS+zM7xKnWVzuESCuT
kjN9I+ZcbpzWw392Ll8/PTtPcBn0FUZaKiMfIKwwbSLHE1+bIl7OejmhHmRwXQDF18F3uIC9aFe3
Tz/y198j1xJrkRsODtpR9gEXbfu9VavmNjHkOT9dYxnRv28vci2w5iSTKfsptA5dEtTOvtFrr9wi
4W6nX2VecNAGtRu2m9SrGnGnRfGcfDCaWQ8QxEnM8Cqykip8Y/Fa8c6KykEL/xzG//4y/p/wobz/
8xWaf/0Pf/5SVpOKw6hd/fFfb8qc///P8jv/+Tc//8a/jg/l7af8oVn/o59+h3Z/PHf3qf300x/2
RRu308vuQU2vHpoua7+3zxsu//L/9S//6+F7K2+m6uH3376QtG2X1kKq5L/9+KvLr7//Jhx21f9+
3P6Pv1w+4PffXpddG/3X6+7rp7//1sOnpv39N9N+4YFDFZ4BdAuc7qIoMDwsfyPMF0jROGjRU3G2
HX2RiypKLte//2aIF0slw6PSbbomgT8v0SyPor0XFs6ZaOsZyEZJh/9++/fb/TQ+f43XfxVdfg+u
rG1+/40n/TSVHCF4BYuJ6pI5snjJZao92v0Kg6oRxKt3ZdRNA7ZGZjDWmybEtDzaYDChFVdaP/Vj
ujWYL2pT5AaO3ZtCjqb50vK08HVrTgVBtbJjEj25ar18aw+ksQfVaCbHAKjDw7LFpjcjWepiF1t2
k21FqYfTsFVto1vxzjEGJGrbWG+CD04XmCnRXSx0t+Ha3RUzoYfWe9i6FwFJPIor4A6CajOkjul2
lGXx5ysvSPtM085WuuwvsrRTcpd7VpluTLuYNQo1qrVfhVhe1nd1k2D0MRjJCMqMstisHVQdm5Ss
NSBkxNBJBLCc2IYyzdTM/NsABa0MTGPXU+cCVqWy5AjggIzAOPVIBrgm1f5jIUs3+RIpCn2XQu9b
knJmUOyHKI2dA8szsj7lZsllRGlu3Fy2wI+Vs7EFZVoK91NkZltT2VN/IcFNzbvGqzHfpeQryn3a
qxnkllvF8g+DghzA5gnMa95MCpqWbEDp+EKzqg5coWkHX0NAPQGvWE3jFlxd3++qqA/lhVZjWHSt
qQF7XQw9ZnEp9XL09hTfR+tV0lD3ui48AX5fFX2l3+W2Mw6XwLnVp1lTKjwE2Ms5r8kcKhMeea+o
d8kmdw5aNkbGsUccfSKXSrFyWysRg0oMXZXezR4UxRtqDYVxkXiGDlJYD9QbEm4ZgIsCcWQf/WXu
KoapT/3W7rv69dBLp9jmXRMQQ3cuZaCoaUhuBpUxRAdpJiMiUg3E8J3eWDOFIdKk7YHksnpbx1E0
YpjaeIq8WdyP99ok+uKOSHzurzmFu34py+jFPotZFRt97udPXVGAHw0MzbnXOpe8ft2n7cEkGxPD
Rmqc5GBNXTgcXLMaDRBoVDa+9A2B24Do+I6HR6baZWAsdWtf6yKuvlmxMOZjS/YrfT+ZVijBHRYG
EYNV6mPzWiNlER/maaIuswnzUXYHrwod/aZUbNMPgZ1lwm+wSm/iHXm9pfUZptK018NxycdrYohq
e0v5LrY/UnLo0M8l2JJkGGbHuU+8ytMxzhzJIW7qpkztjyBOQGQOiW2Q6HPKqaCYp1WONqYHcg+u
BPCuzUgByTx20kNQUUDgMR1p6GqXkZLDxksPVZ2TUzYaR+7CLphDsnU1QAEaMs1W3KaWm1KumHo5
eWhYkrAm5ncRbEj2emLb9m1Rl1Qot15USsvPo84xtg24OzLqddKVcj+7uceFGAJYhYIbaZolCS8x
1DaGXdSz8sJ9AGJh3OfVbJj9dspE3r8J+jQSH6aksAtQc1lSfnCMyvsATl/chQBeyGXp1k0TWi9V
NO91e6qmq0wMnnGEbE6VEsVVo99MtTBBs5Vy04Kj9TZugR9N4HjWLsY2fCcGlm2sefEiQjL1aMD2
Xt1dFq0JJC+LKo1qn2amLwPIRyg6ZmTX6LcmlVxqKgNWqFsLoLxaEg5XJRiTaovfmJ1vE212AUsb
tfqQjC4Iw7LHpYKEbjdvOl0boiuwp53OvuxFebNJkjnN9qFrFfV+Fl5+ZXMCXVBGZF2MFJvNPbIV
cJu1MM3HDedIJWFJKOMAjmhQfjm7oMttUSbVHuyJiA4epE8r23XRJNVxtNraOpB7StxXsuq6/kpX
0+jcBoarxguqYqP4pJH0nC8SKwcq1cFMvkkjmY9HMItD/W6OxqQ8zOSZUR40KNsdC4M1cEOap3fQ
QA9w89yyHenJZSg6Yi9bKKvad5nXN5AqijH9OhWjVuwlfiY5GWyr4RyhbhvcR00UGFf57FE7x5Mm
Nz62XoagoBWnkXob0jsVWfoqAz1Rhm7iHFXskj5oGxm5t11u1fathy3WZ7aAJLvsbSewLxA1WVDJ
QHnyPaJrBejrKfbyI6A3QIFIpCXOZRZ6bb9vUkQ6P1iq6UmQltWCGw6LcDx2kUvyUnpC3ZKtDjNK
qGYwbAXJhmYzRaoE5lYCUNyWBSA4X3oVHh7IyVnDzjMyU9vkNjMR+Dwl+RvS5JisF5xc8SaPk3S+
AwTiAGxXDWpXZT9XryKwlNVNRa15vC602G0R8KP9rVbEwTcc5Ox62xRmahz6wQ2DzZQoR13CJjCL
yzYnoXxlxUBu9aasKX50DliNpUr1yR2KwQa2UXqIN4UJ+A8xCrqAu8tcHcYyUel2bidWRAW2MtpW
TpGlQPyz2dvBP4/SQ+w22jdXaHl355hlemMCuK82CTlAO9lw2XFRGTS1cvjsFPgDyNmatn2k9Onr
oDeuhrxuU7kfh6lwXD8D4JYeAd40n4O5DNJdyKMHKGdu1B9l11SfAsMz7esAPPf7iot9t5VBm4RX
ppeH2T4LcFM7agbp9m3niRFwhDNU82UtWwgznciDDiWkXC6GFKZWb9047PLrdpKVeQiFYVioa5d9
epsjNIIBo26ZzZXZJN4IBHAUxbdmtmTu96Rs24vaqQud0avz/ODOw+zsDUNYIzZHuaz3gVuCBrTG
0rVAEHXC3IuwS8bbrrdks1Vlqz7MVDG7wzjo6UieuZiaS2nUqPk3RlfXSEBWYtzPlC7k3kwhWhwg
h2iAojvdVhezbgEErOBnIINW6pnaFzgKh7BNZV5uh1ZLki2ZZT30wdvF2A+ZIo4ZrtBEa8MT6biT
OEBGyNtEaXvlGuBkdpXW98EeOF3Ugwhmth2TSrX6heHFKTvOguTYf780/6O44Sb+okgjf2vXUcFP
gcRd9VC8btXDQ3vzqVr/y/8P44dF/+N0+LCNPn19HG0s//rPsIHgwON/LjAX29Ndsaim/xk2GEQA
jhRC5y7kCX35lR9Rw/eAwiA8gDblgrtZNGx+RA3OC8sydElJVsB2MYGC/ZOowXCWqP+vABQMM69l
ce5Zhsd/7t9yb7PsrNqQfqmVE9dHN+mnifJE51nBDfeVLtnyF/HwrnUNKCewDCpSo3NXjDqIXAsr
P0tOiXEbhbaYB+CNMoyPc1sPJkk6ZE3YfmlJ1wAsS9OezYvE6IzhHViwSqR7V4Oi4G1AGxT6LbuT
AVOocWMvfYOPit7bG20GxqHfVYGMzCV1q5nZ8kPb0N4nZmdYb/NZr+RN04nS+KiUDMgcGugRTB8W
0wznDpmrstAoqtgWMIzSAV65raktD+9y4fXzt5zyfP9QxKEyS9DA4DR2oAf18Q0gHhCliEKCZ95Q
fraPFZjjr4ZO8EXGtyhhHGWZye66LcyxNiCvEee8GTqU6m+HIk5tig7toPfc50wPvkVkjQXaU8CI
i9da6lrtm0RBLSJbq8ezCXcCK6gPNlZtubXFzUfpQPWhs37Q6qnThs1ISguYGGiu0YL+GGvF8H6A
iYyGZBBCHmg2um1GpbGxeysr553HbUyzNrM+pd6N5shgOFpFlMmPYWZUwx9JPDkh1qt6ZftGZjsU
Cj1N19UFiNlhOIAfHIprhUVYfemQ+OzlNhtxWfxYwlrUXoelUzt35jDlpPK5docOWmigx9JvAoyr
DPaoy8DLbS+5YcaFnm3SnogV5OHUz7PM2amLbMQ3DqxZkX6u4zopOhvSxTzn0etpNq3U3ORhOFTl
wIwDFVEWpOFTD0ld4ViBOR4nAwqatsdUPpw/CkM0g6BiROlsgfMSj2+rEIldmKiguMr8MtNizx2/
ASSwsqnYFDMyK+Gx4/bhRt+qHFhyfcNUrPJkO5pR1iu/gSDYUVySNaY4BAZjax1UofSaeKpWFtUG
pSVdh91euNxspBHoxq05UEBnakFBmcytDQdDCQCTxiCPVW0WMTXwkOoetDQhh+gTeBAzcLaiZjRu
zbnzolcpqKPoptC4+ECUsF392Ct3DD6XA5pZ9zJNvA4+6ShLiIfWPN/WYzAXf4hUEFVssg6TTe7o
RqNCEmMFa37c0X/DQK0s6fv6a6gDbDT2hmq7qN3C0ohsscnGmmv/BuyI3SdbVaSFe7DH3ko90JDg
YcEZQV8rLlVqj2UPPG7OjfDAbCxMa+c2pmESBzmlBqnWlaQAPzmDiPv3rkAr6wbKMDVbUIAdqY3/
PWraaUlVGYs2+umz5v5BdY/Pmu///M/DRpPuC0nlyrUN6f47FfXnaaO5xgsTOqduwOP2LNs0OAp+
nDea/oJoQmAk4TkmJ45rk1z6ceBohvvCtMlf4Sjh6JxIKFv+gzwVINmfThxpStdckKQchbwD96dF
KPJRnqrtcPy1JzBfqaYFTrbXzQ4SCRgmU7wGy+F5gNc1LcmvAgyIh6+Nlxvpl0GNkQDAbaE17FtT
k6VqE9icQrdgPWQVIg7A98AwJTHQbY0IHttlHcteUNVjq4N2o8BOf41m4Okw/U2iKKi1cziCH4mm
/j2pXm+GVhGBgYwmWrk1KDmm2pUTa1kLZZZtnAAngKoGix+jw/DQCQVxfDvIJnO+DlA0YXiqsqxv
ciPO0mZHkbCzXw2qTLx3A9Q/QIUed8v0U15U0fQtt8sc8OhEsQsUagXMJNqQWbCaz41bKG7bVVKV
NRDDoUnSlwO5iiy/H5NOH813LkkJfdx7RqRVf5RJoUXse04uCNO0yEWF2cmiIH9rsGkmr0IOKeMG
rnsJHMqCJWw7N3NDSHprJekQvAaCTVJqU/atm16mpeaCfSev1mTjTh+mNvzD1nRreguAw5Tvi8gy
8vJmGogHviGV0Rb3Ol/TUTEa25EgoIZ0HcDrb8K7LBRQxnY64gxJupmjSJiAAaQ3TnccNewLm0oa
HiYsVjqrj+ghB7oHX9kbkz+mNk2WJAqnB8jVzLQ/xGNU5ukuCkrlXCV1BM9qRr6iOaJP2FuQTxyr
uJzcoem+GU5qlq8sEPH2FZlErgEdoHMIw2AbQzx8s1yM8iZxkyBQG/hhgE03bQGV6xU5TjM+pEWt
j4h/aeZDId0KGHGkhUPwPh4nUjFAimDLX7deE0Wc3kSA4mjHbZUgftCV3KuPYTDaxlWhgJd/AIw3
KWSNKzu6ThaiILzexu1uetsjSVjkVdplJCcyIXZZkYiXlVaPYkPwCpzNbaGm7WNTlO02LsYweqdT
Nh8PoFMI2DeIfpfiZrbyrPJb5cbTpWzJ6O4818FupvaAL21IoYaTD/K1iLekHMzkmuyybb/Ruj4y
Lmyr7rxPTd43Mdt1NQ5vyWdUJLfSMXLvh1Q1hGtmScC2QBCHlqzarAWiv5YOjK0bYJMwmfD6jQ3Q
1x4B4XwEsd6GN7A15ulamm1ZXDD57OiiFpVyb9G974uEqBPg9Ba6QAQ+UJO2viugIaXbEZJ4txVZ
FkTfwt5CzyfIIBjejVwc+6MJtb48jEZtuUduqaFxjfegFR/zTk8cHyIgNfjWdKzhXRGQbL9gWWR4
4GZWNn5J7GpGVCPQ2+7adWNgLjgWdjFWGrDVA4i0QWK+1ErOY2hwmYVjO0nL0CoBH6ohh6Cou6QK
clWOxU2mBUF/CARsl51yudBtJ6WN6sEya5Gj5eEsprRAXVNQWTCPQj63lFCIqLjlxvWI6gjmqKFr
I7EMBzBIt3Yn5Reg03W6FeS2X8oQ9IW5wSN9GO9BlgLu3/Ch4/CpQubIEhtpt2V2bbPQ24uoRyj6
mOp1Ux9moLjZxyiGyv5liPvYvlZmrYEfrt2mu4drYXSXAEBwmtgShVroaIhAOOO7kSsKp3bcCB+r
7j519wU3w5neadtkyreUHeBmezDtquMsJBvBRh8gvrvSCrmQpKZAlniQZZJ+cEtlBF/lEBT2A6bQ
VoKKjLCSNrgG+ZEV0a6B/SbTe0uOSmntJp5JaXQ7wJdNBhLVqDApjvRaDoc69Rr7leO1Q7xr8taO
oG1Fuhd9EyrlfNiYcu5NGBOojHEwAJoM5FYRfcw5oJ451Q9x3cblTdU4lQ4ZvXP1a1XlMt1jEsKG
qhnO3MKzNkB32GxOndGUWycoJPaiLkz6ETaD42llDltB04oZKJl08us5m2Fc8iDNcW+hA+Ug6/NR
uXcBwvfurbKkJSsGyLSiNzlZCK/HXLLuaj/L4jhwb3BHr9RrUOl909yghlOFao+rZtigvxNzMNw4
cdGV9/mcT4tGXIUXc7kR8Lfyj4GbR9pFoPVO9BrqhI1Xu2a6AytvsIGWZRt4AIk57uAt55lxDCsx
2QQCGCa39ZZygB3tWgsuj/4SS4C4FhthWQ6IHmGnmbUdRir/d+znfN4mVjg8fGCDRO1q9CrgL2MH
yWtbjbBILyYINvlDNoJgJ+VXazB/YeWgfADTift+iqp2LSs6F2g9apAbWfSDtLddzmYIt3og3w+h
r4G3gF5CchENYSM3RWaOSb+BuNuGcpv0GREgjDo9prIzeE0xH5OuFeFbvSOM2zFmaerumkbU9hX9
Fjrv4UUoWEhaWAHx5Q2ghLgAQtOm+ziToMbIKLajvuJQaYaMQ7+t5Cs0CidxoTlWQikfrW7zk0o0
qMZ1a6TDtZmN3fBG5WRTd3k2WdxIuCXV4XYMkr56F9sFKtNMSsRDArAZoPwfOJHj/g2qobrclfwO
K9cdc3xHjjBFCSh2pYzS5qhPDvywoy06GKZ7LSmdPj+mTgdYjnO9u1nYrFN2ObXJYGq7KAyz6Msy
S5wKdfGyVDYRByxZuelMMbX6JiPaTb6K5Xp3bdTVrBMHSglvaK8T5SYleSxXGeLPGvFPJeLHJcfv
+mF/5Q4k1UvPhiMJmVFy3XT0Fd4CMgF3qtLT91Hq3EO+BcMWMltFpB89gFRbI3FiPzG8A9eWS1cj
VxzI5mCkTbgJEqffoegngM5bDrCysL+q0ukizqr7UTn/DEDz/U3RoVpSDI4kp2Isd9JHd05PtsqC
oqXvYxjTV4ZbhFQqg+yDFmZwWgc7D18+upH/KM8+7pufkQrS9XQBft8yDVu3PAfJgp8fGDUCBHOT
jPt+hA9tqAHAyOBpRbi1utw7UvFoF90I1to/eq6nezZ5IZtrsCeJe+3VkMxj5WmujaS21kbilZzm
ia2x4cz1oim7rprWOFTdpJ9RS/0ZnyT/9tSlNx51r+jsvoJeq+0oCBv7rpjUfe0ayB4B0d1r4J/P
9O6Z58mlFP7oeXWpqVpGUu1bt4kP3D6MQzsCbdfHaKJQmZ4zfF967dFEX76Pyc4EghFhgQFY3ufR
8yojgnOfhRA5yjnnkjsmr6bOqK+Bm7vHfzaAWEVZupDUGAAYGMJZQV2g+aGIYJv1HgdB9TLHSMjd
aYFn3ZV1pN3XSZhbG7SmynN2DCskCoXo5cEOqUDu3LZrrRezmMyGbEyg9mQi0m3cNZeGru+cqXmY
5PhmqQPb87R1inynDWmPTEz/uXQpXs6Tk/25sfxvEvk3sSjEn47s38UPbfEpfxzcf/+NP4N7Q/de
APCApsM2Rm3dYBr+yCTr4oVhcbewl7WIQgoL8K9U8hLZM6eI3E3zu33cj8jefWEt4bdnCTYotgxd
/JPA/mf4yb+tHMX3BPOjtcEzMUuF0+Irx+OCQJkZra5HnfCLzfTn5fdX06tde4ylQSCcDb4h6xsD
UJSZpl+0Ovz4vOZXS61KRqJ+rRj9NnFmFJ2MV7Wb3sWN9WM+nzwoT7z/2jXH86SXjVky+Ppk7jOj
M7djmd9laWAenv6Cn/fD/3TQ2jvHq8gkA5kffNuBzmwQQrVmcwEW/3U8jmeeceojVnu7S3qjVB0f
Qd4GODzcp70JaXIj++J5Ng1sfj9vryNld70WKGqUU+Zg1Sw9RMfSc4Yapz5g+fmjCVqCfplqG4p3
XFKcdsHMUul29AMMEW/39DicWAPr82gKJqT6qaT4k675mZvvLe2c8PXSzX8dQX8N8eoiMaSAXgJc
Zf0MoJW4AJfTNEcEHB3z3skH6L1JLvGwycmOpc/8mqVk9KjDRnfmhj6NnY8I6N6crPvaE9+e7qhf
SwMLUok/NS3AamZIVHa+4UXhVw1E4NZNlAfgKm8iX1Dl3sVgl8DtePH8LMyxkKtljmwaqllt1fkF
omiNjsRj4vzx9OecmFrflU4f9RSlrK5wDKfza8eZSCINev2SyMLeJ3L6gcg8uYmcmFtr/5wJkY5+
aurOV5XuvEyMKbhwM+uc3PSJHWRtmBNmVouuQtnB55avg6q+rlkopVe123x2zuyzJwbdXi3vqppD
OYd8gRMCb9ih4G5stLEN3vWIqKIGE0E9HCjve6aRfnp6YE512mrNR1CaZQWZwzd6RLi2dTGoYsdR
m5yx9zvV/vLzRwPvgpdLADd1vlkT23ltWR8hi5xDap+aVqs1T0inBLO29WtbUAwy73ph9pR3zrFK
Vne+/2wqa18ciX5Fhp5A61Ou9HYON06Eg1JfM+w9aqdHMAL3pkKsL0OV1tHezoN+6ZbVhZakh6fH
59SUWO0DZD1dOxYFW4zj3QxsYxcyMQ+a7d4n8/BNAZLbddU5M+tTD1ttAHgAlQXM9danXF2hoDY0
O0s3r1WRI2yobMCgl1LI4sxF/td+V38rb4z6bDqN3bS+AM5KUbPzR934Av35ynOrT4NmXE6NgHSY
nZstJ+aitXz2o7kIamiWKHS1foooSn40bY86QezMxe7psTrV/uoCAEM2oLpB98WysPcIHiF/m0TR
mcD1xFy3VptDhhoHqNm89XU0GK/s1pAUcSbtQze07pnJduoRq82g9dA7nFKW01yhHFe1XzFZyLe1
Yb9+XgetNgPcLqdqCJ3GD+Ng6vHSs4DvBb2Rfn26/aUrfnEFWFvqDBLKqAsi2Heq4n0VDu8LSrOA
qvINCpz7p59xapBXZ74a07QHmdn6VT68cYvKTyYgVU+3far/V4t9QBZSkZRrfeRkrqNu3tVCQ000
PLPgTjW/Wt66JwvaZ51ZE13CRejD0CW3Sj7TqlysjXOgnCx3SBYYQtvNzbDQemu9MK9C0T7P3E+s
PXM6clEjmLfG99QRCYSNKNM/Y+qT14cTvbP2y7FRUmPrE8qvm+sMCftm2EG12z09sidmprlavIXh
mAIVSuXbdYOf43QprGo3q+hNqOXP4nQJc/muR7vbSDSsJdUM2DVHSgz83oe2ao9VYL5/3iesFq8e
UcWF66D8sdPu4qS8TlwQo1K861T29nmPWB3nVojcAebqys+rr0hIHuaswUH5LaqjzxyG1eJt0S23
MCdRPpn4vRaE+0IjUujz6xAlkae/4cT+8N0Q/dEwoJtXDibmtb7jzXf2EF/Z9fNMFYW5Wr92RN43
sI3WL0Pbr4b6Ppcep8E55+oTb/43HxynTbUui9FwR5QUGtQG9NKZfj+xttbON7GnBzOcMKZ/md7l
Zf5uwrm8t60z9+ZTb746eNHWH1Erq5iakeXsh5LSchdBQ3/WiP4tpwkKNarh9/sgOLalPu+6RFw8
3fSJbWHtYdO7woV0kyp/jsy7KIHRkRhIruYeaWhn/vb0Q071zvLzRzPSlk7W4mvNuJrmx2gqXyal
Ojzd9KlxXS1Y3EFKuBghk518fQooqpOvYu1M6HCq8dVirRbDOnfpd23GajfchCFl2KZ/5qiuzlq3
cQCyV2xnvPpXSMzOxp3sL093y6keXy3UaRhV0pml8hNkP6lryc9NFe2ebvtEr6ytalwwhHGdJY2P
S8ixdYz9NBZX83yOnbosmV9codZeNbKpDLKnGd3imK+C0L4eHO0CttzrSKHpb1TPIgiLtWcNkpgI
dzlsZahEAd1JBx2ZowoleihHCeo9T/fViXFY0sCPZ74mUFTJlK38oDO+9fr0fsg+PN3yiYW7Np5B
fR46TsMoLDKGG6+CPQYt61Vc9HexSs8sgFOvv/z80cJFYEZHMstgARTRFRpfr6e+ed6O+T3efdT0
ADstwT5F+TIyvqlRZWw6XXXmJnUijFzgc4/fu1yAj4hm136s3efxRd0Ou6R/O2bv6vFjarZnLsun
eme1gHPPNsI55kwZwxlQbg+BUqvEu6fH91TjqxXMRbZrZMfGNmXlXrgXtjqXUjjR8louoYF6mSL5
Qc8P1c6us01mv3z6nU+oQ4Ab/Lnfq7qYAAgGte8u7FQ73hOR3oczrJoSOY9Ky7eBc0C+KjdfV515
qId5bznOBhWZM8fZib1prY2g96YeynFo/Ax5n70A/dV9rDo6813Q2c7bpz/zxNJbKyN4CvVkKvac
mQqImYkbBiKXeqihuBbsnn7Eqe9Yfv5odeRozVAe9haz+hp6bbdFQI+8z7k8xKnml6nxqPkUFhKB
hlv7ev3Qlr49vO3Dh6ff/FTnrA5kfcYBo5x5c6vJr2srvTBd7Wil086Fy/f0I05N4NXqtgBI20Xp
KB/OHPYsiOBtaqX2z2t8tahJCAxlE3OT070xvwy7WGyRgjxn9Hmq41ermlQ5Im7e0vGo5cngITFw
o3heMcBY6yBoAiYg3vM0vrjzIDiG8NGZdfXrLge0vJowiLvojsPCbgv7GBnlrZ1O/tMd/usuMZZ6
6M9z0ZTDWMnaJ0W/KecPNtZ3xQ8A+smQ+tR7L7P00USHc9A5UU1/wzrY9aY6Itx15oz59USnEP9z
0wJjCxO5Oc6Y/m1dX1X4+0Dq3uioyzyvY5ZvevTueseOhVJH7QdBiGMGqsj1DQX8Zx1e0PZ+br22
4BFiSlX74CK2Kkyvx6Z7VgBqeKv1CRmmRhHf5MVrbCycHLcFRBPHM62fmi+rBWqkWF4IRFd8ZRm3
U+LuJ1N/03jDmen46+un4a1WqDM2EYLTJDnRJHTcLUxg8Xka0duDTuh4X/UZ1sU2rdEne95AuN7P
A6FwQUm7ImdpSWPngimvBQDBp6fQ0sbf79KGu162OF/UWHxx/QzNd0WbA06dqrdZ3b8xh+AjQPmP
aONpW2Co+6cfeGK9LeSIx3O27gxNgm+u/VJVftjHfna2n06sN8h0PzUNc41CKp5jeDnox0jLLvRZ
v7KUfkAn50z58cTUcldLOleYkyMbypIWN61jXcgM/e5cOzzdN6daX61nksCdk4TEAu0An3UjnRaF
bGprGyNBReJ5m4a7WtaICiMVifeS38eavom9/iV+USijYuXz9FecGuH14lbAkTRk+XxE9Kwt5NRm
56B+sXu69VN9tFrcysBDxcyr2kdu1tkszhycacDW8+7MIJyaRavlbXVIMToRq632el/U5aVTGrdJ
0oIyr7MzH3Gii5zViq4EJC8o4+RxEQkXuyEI6/iIoMogzozBiV5yVsu6yydw2jmDTIC2RXZ7U2d4
Rjavnx6DU6+/WsNagMoEWtm1P4OLh+px19b9mb37RO8vMj+Pt4egqzBq8dD5DkY8PULfKW9dgm9M
iPdPv/upnll+/ujMBDLgDViKct5rOghHdz805k6Bqn1e80uXPWp+1AyFBkmu/GGR0ymcRUgftkS8
r6cmfnj6Gae6f7WCkzhK7ADBcX+asvBNheTFVTO79jNbXy1fVwReHiU1Suup/IJIzUsNT54z0/LU
m68W7zS3UnRGxvYpvc9V7F4jHDI9s+3VukUoHAkDm0k5jPIhbcG3i656Xttr7JeOEU9pSUa1qvGU
2I9DHMR7YSIH9PLpIV1m3y+O4TX2q25ReRBg830xLtLi1fspc49lo71/uvkT/S5XCzaGaT0ZJauK
itHtbNt+KeczCaATC3YN9yrRkggjIySgz1E8mcSuFB0imq6Py8Lu6bdf3vJXnbN02qM1FZmpXIwh
lI9WRVrfzsLSa/w7iyrYzKKI9WMW4tK3C8dEG8981akOW37+6JFdWJkZurFM1KH+NiyuLokyh+ed
wHK1ftF+UMhdLFU8x94yo9JtVlqXppm4Zzrs1Jisl7CnDaietLWf19M7oD9XlUI0Rw6foQU+K21p
rLFfiSnGvIcM4yNLnmCVgtf5ZQTB+P7pIT+1HlaLuZ8bEMwL0wYexjYh+ts4sjw6vfm8E2yN9Qqa
KqjTgh6amuheq9UnR+XnrtQn5s4a46UjhR4VsD1915UXIg3fOJF55vp5qunVOpaAK+uWSo/vOvW+
ZdKIxnz1dI+fanp18LbaHFfpXNQ+rMpwwx9RTH9mAL/mMRTo0f9fzq6kOVKcif4iIlgEiCtFVUHZ
7W67N09fiJ7uGYRYhUAsv/57NSe3PquIqIMvPghVKlNL5sv3PGvYcGezW5C1/+Dtv/Xd5r7+oDeh
KtEaxCs0tV9k27wiM3MkPP922yaGOPK1QAXHHeTUnBlvFW/JPDp6MTgn0J4pPm/rdLz9DZPdtVit
SbMA0BjiG27xqWznj21b7RQw/muIeWfjvMLV35qmJhBJVSWiCGxtieWu2SQZ3AakziX7apXL59np
L6p3Ps8+lLbA0r6TuTcQHaNt5s8P4wJE2u2aOiiDJVM9ObbQHgL6NJ+PjEMdNEDyPW1daJwECxpJ
HRBzcmiBBFsE1aDlYfP5sSmjH0MtQY+9PVklSkmtBNFa+9vp5KPtbX9BazF16/nQRRAx6tE5vG4P
aIY43V6V6z35Hcvpbe1kWX2ICSMrxMsphoopfsijM/+F7psYOg3Hme+c+6bvaPd0NO45g3O9SUfo
u/BzL5Gtda5bMHdd+ykrHoBD3gqS+36UtnsQJw+I8nDJQKabAiJPT2VvJZvClWAcM0ns71PEd+7x
BrfWkWDCKsbJA8PGxRKgSWPiI4gi/7r9MwxnA9GuAxM6PdEiiKEhH5i0IDBfHPsT6Pzu2wiJtp/U
6OwNkKbvIb45fYP05LOr9vZYw36iY7+sefXmMcdWFaEFYiiHLw0nX8FqmFjRXubb9AltO4GkFOhZ
puuWBanbeGZRxmc7AdfWp7HeS4KY1lbbVqRbVU40YMsCnzXEpoOsnsT59tqahtY2jg7ao+EyItUb
bNXRrron5YudI9/gNjrwa9kgucadCq8mNM/GXlR+BKddwvhes6Bh6jrqa6SoZkUbpg5ynAuIR4+0
2Ct4m6auBS7IWFhPKQIXbDWfBmkdoBLy1C3VTkLTNPOrL705QWm/eu4G9feLN9lfGbEft6DauSYa
3FEHfIGzDnu1avoLJFF+QDklZcx/ogv/0nXk222XMRnn+qvezH5cXHSAXw9pJXPQCgwiJj1Lly3c
8RvTT9AuAb7fiYZXA9JZOI5OfrdAv09CaZC2jf1MK3uPON+0ClrkOjmYvciAI4fJNpvV9ASCyJ3X
jMlEWsBCJHQb0UfUXzrhPVKIexSu/9XLycfbK2CauRa0CvxCXgQ600sAestkcKE0VBWhf7o9+tXJ
3zmKdcgX6SF6qRg0XLt++qI6cVQjOyoINkBazo8rsu6cWAYj6fgv3JMcKNL5/QVssBAnKz6CBP1c
N/bOncg0vBbDbJo7BqSHACam+t008hFsNQeJjuz4tpkMbqojwMLJ5WA5h5uG5fRQTMvLrOZveN0c
g2Y83v6EYZ11JFho1eBfu6buLejiyMpNwCK7s8iRYZG1IOborVuhOo8dzhpAiqWWR0jpfLOY9Qya
hzMEOtKiL5OxuA8o+n/02nM+zmPlr0iIIPfdDtNz11ippO4RtL5qZ0UMdztXC+hWTr7MC2yr4NdN
68BKuSp/hDmUCeftNbK2ADfuMrm9NCbv0iI8KF3wBExYfauVkNUuXyK7/oKu6p1j2RSDeoSDwkZB
ERdvLKdIIAz7OuLCuInxA2hintHtf1+M6LixwkE3oT/hncghPYfW7wV0JGvzaw4hCnDbTgYX1qFj
ZW2xXHWyv+TQuJ4L/4c/Q1v8vrG1CJ/tnENgB1jAbeiubIdgRgF/jwua6Z1FNoS4DhUDwynJGdTB
L5JYVw0wKEJ5LxSkG3wbdk4Kg8/qmDGQEI4BNickf+fyLLc1c5rwYWRTkdA5ojFxq0fBnPuyGf9h
hN6c3AxUhRs4V5Dkqb0PZFouIbj+bq+FyVTaoQ38jWfVNYWpGPQFPbZd3LqC3GD/wZs9trMfGoJO
x5BBOVUGUEnvLyCeP4Y+KDIKSKsWe29Q0/BaTLeECzISgMfQ+nYKp+Y33joUpcBt52JjigUtqLdQ
jRbtYKOp9R+spnkqeZPeNr9h6jqADOUDy29FhHR26bxCGflfcNY+roG3V94yTF1HkRUBdJv6Htt3
APm7w9ZSSJ72LNhxHtPoWiAP9ubXq82Hi3IWKJ3xT65t/bxtGNPQV3994/Ie6D89EeBMKCCKB10r
SQ8SYIWdiZvMfv3/m9HrqN3At44DWrDluNj5kS/5i4LU9X2Tv/6oN8NLhI7ngvL9AqHFr05enIF6
+nbf0Hq8uq7bAuQ8XJA4jSvXA1CbHu8bWjuGOciTIaqLgh+0GJuncATVFX7HHlzLtKBakEZWHwEX
PCOIXAvEXeM/oxV+vz1x02pq8bkMTYBbCbYXDvYlqOSAS806Vt6OJ76/Q4KI8c/FrEexQWKwQIg6
6zfwoXwCkdoDSpcfUdXaWdT3fwDoVv78hGN31TK6cHZURX9XHkvnkT1WbnC6bZ/3TQ8JzT+HH1D7
z1cLeXYweqMKDfFt6u+8iP/bwv//0YGusz/HBourgPImHpVMVtXftIPKfKTAlOZsAxAytisPqlIT
QNXDE+ijnKReObpCxQLWQDKdb/8+Q/oWtDV/TsLBMzNCX624tCA7H2brJ9QnX1DkBGMiPw/If9ad
/UMQ0KIBOrV15PX2d02eoYU56BtcqLLipVK4zyz/0hXhgTbPyt7LZlzX5z3barEOtd7I4VBouBSt
+rm13niK8uoFXJknyPv+Ahnx3ilh8j8t8qMCGokDtFeQbpvOqowSuQQHUA7urI9peC30wwLdZlEA
//PzE7Q5jnlPX2ZHfL9vFbToZ60cgNYE0siGHFTQ2Z+4V53zSTwE7n3pSFvHlVHKcuFgB0Ny254S
d/K8M6oRV6XKoo5XUKTtBKrBUDrGDGTifRe1qFohU/Mo5XycoH/dW9NOmcOwD+iIsjJi9eQJAHbK
crwKsp/WgOzcY0xDa9tAbiseFhIROC3uYZX8EILe4Pb6moxy/f+bwxSXgNbdFnhPHW7plYgJRFEH
iMHcHt00cS2GG9cv2t66Li1UUWK7seZDXZL7WCxsHUIG5vlu7EFxeUHDHNgT3QcAsnZ2XsPmQ7WY
RQ61Rgsqav2biALyowkVKMHBdgS19hoXmRWSD8OdK6DFL5jHc1BWwEZRzz+NEBmPtuFUefmO7/z3
Znpnn6N6BIPTjZI8QkIJ6hIl5Zkfho+QoHlcO/eo2Prs2l5S5fMHkTeHkW2fmV8+kK14gkh3UnP6
fJcr6FiznNSjuzmoZ4Q2WJr96RH8CTtDGxZLR5nhgJogQYxf2ATyGHnbA3Pcy+I438JqSO6b/fUQ
eRMm4VhOtT9gkWgYFbi4rZ9HFC93XuyGGNTBZgVj0Twz0l16m0FzOBhelMeD7/k67xwR11m+4wKh
FuRojIIywRL2F8trwU29SvD5Fo+53Z59FO9RqjnettL1RvXed7RwR9qkhCw0ag9NCPrU2XbGZ4d1
axGDp6qHPKQXDPwgCWteh4HkO/FjWn3tHC/zAbA5dYWhzeIYMp7iJgwkevghnMa7MsvgGf9z9cep
7cFJi5zsDIpgqBJg5QNR+jvLb9gkQ20D6MqhzKVEHQvsjt6/zLYngJFnaEbdXhTT8Fr8Ox561kJU
Di5c0earJGiO64CM3QkM9zrLd9Zcx6SBLSIYoD/RXxYfVG02FNsGq3weLWuLGdTQVy8/VqNI5gkX
48hOiLBPxVxeSqf8IFZ+VHlwQhvUI+TKn0Ehf177/AxVk2yyQbl+lwF0UNtigeV8UyjUKndjD60r
rKRqSrljXkNs6Zg2x2OzCxp4/H6kbq2eZVUN2uI8HkawZDbVXVUBW4e3IY3K58BB5nMKR/FV9l6V
CBKABxoq7Xtdgs5/KeH31lLbJ1rfK3hbRt1lANvxuZ76+tsGXEDSVoIfirwkxxCSHQXkBSV/BDIW
youM+H9bVpgjYw1hqFoGBITHkTz2rNsOoBxsDpULnwAVOh4sTeQe56XzEuiQiYQo9U8Dwuhzrdoi
GwA7iMtgm74hlVUcm3qBBr0F2TJQQ65LvLCcJSFty3SIrPphm9wtCcCRlKyFDfLcpmwO0Vp2mSUB
ZrOcaQFl7DCdOAQQD0utohhqims8+lUBIt7IykBAN6YrgUAfSG2ieMAD6yAVuNuh9fSroFt7BN3N
eA4Hix1Ca3ATqho77iZWJhuUag7F2r8OkNYE33kzPLms5kc2LSNkvRQ7LH3HYlRyVkhD9tBE9/L6
uR3m9cEFqXIiLdEdlyCaTlXEvnEJubvBJR4W1M0PIMn/3DZoOYRs4XCyCT5F3KlOSA6idJwT3W8I
/Fx1QIYi6aDRBy0vUHWvXP1tK7q95G6uEhQ6wXoT+pDWEeR3QSmq/ENUPi29I18aScrXvo3681KA
6l34tkxBFZ8fQnuxLqIsqwe05kZnTskXd1X/5oJDxh6iiA8ReP7jRVj9CeLyNZokVQ3ZT8uJgeLP
v1jQ8zhCd2CLuUXyuOT2GEu3nK7C61uy2WitvB3OhtNS58VrhexJ42ztZUanVGuBU9+2H1uwct8e
/r++3veCQDtP5Ly1IQpk1QVKDfIz5m1fqGe5GVFtDZsN0UPTAcvoTKH711C73gMvwvUvR0zq58pA
pgx69PtwyvZVHPbtrcMVDbIiJRpUBF7+rwQClZBJQizuXA3fr3bZOngS5O+KzIiNbFXdQbLmsnVO
4oJIDVy0h7VsYuFFIKbdSwuashk6aV4dde0QVfge5Ams79MTreP2s/vZ7mLxl3W5Km3ulPsNLqLD
KsFnOKpywId6Cxux/1F67IDq144DGg5UHVipcqcM8HyMMpsz+tz4rfuCNI3/123/M1xndPI8SHWv
URFg9Hn6OahXu/k5Qh+iL3/fHt40+etn31xkwWM81Kroo2wsf0oJpcJij/XPZHTt8Mj53EcBFE+y
Vh6hnAQl4xhsnnfa/Ppz3kzbZZAuW+R1cFckgJ7gXUZ2nnqmeWvxPnutDxJ1DO2AUcGDsm4EzcV1
l+TGcD/QafFYXxL0R8IXh8V9Jb3zvIJ7KC7C8CwL+5tvQYDr9sqaPqRdI300dhSuK6KsZFBoGut/
qpr/zK+qTv70Oonw5fZnTA6kXSd5Pm1tEOIzBHrPQFcE0Z5+uWEhdLCjA6lnIPixENZ0rrHzQIsi
9vl9W4JOaOdvwIPUThtlXdDHTpmAZiqO5p2YNdjkqqz31js5X2YKsd8gC3G7hgomMjQO2AF3FtY0
uhayBJIvNYTawgx3Z5nQCTR5EFGt77tZ6jDGclJ5YUVDkFmlPx0LlhfQx/CclPVdtVNgNWxpOpRx
8UMrqMM+yBqLs8y3xiZtLVBCclFu0OUk99F6IQXz5zJEwnIJcqt+BhGemPrWccqtg1B35nGJqw3f
Ct6zTfnZ0AZHt/sR5Gfa7/FBmBZZi15IyUFmyBmDbJOQe4bW8vzv7Xg1RZUWrySfIC2f10E24hxJ
qqtMSu/XSejLncgyrK4OaIQ+dCdai/hwoPzcqPzAef8gZ/kZMo+3f4LBNjqkcfU2LhxoCmeTC5UH
XLjreO7AZHF7dIOBdDK7og2gOb/NfpZDpLDP+wcfzUkDZGJuD28yz/X/b04uh6Ilzq4w/NTPJ64e
yBUkPqED6i6ohK1DG2fIvVDgofyMrWBcrVa8fCgJf/dgVIjm/BQpkcd5zfa6SkzWuq7Rm58zuCF3
2inCai/zlKCxsDvZswSHymjttUaaLKaFsVy5J1WDOLPd55F8rYsqc8QLNP/u2/E8LY7nGfhnH+KQ
Wev9FoLFuRUdSvL19nKbfFWL44II7mzl6mcrROWgfDrZUFQje0900+haMEOMHTWqCaNXWzgfx82l
Bxv3uZ1IMIyuQxwtlBkklDr9bGH+Yzfx7xCG2rG5aehrxvCN20AQmjDZYJPoulb8tNZCqcMsuSVP
d5nd1U7gapyFXJTjZyWQvie/LtvT3IZ7J7DpTaijGjdGg9JmFk6W6kfHNkSVE5d46pbYirzqOxdD
3FTtLxpBR2twsymoDqKydo5Pk+2uofjGdrRWgBG5+LjrlNDpUEF3CGgV3bno16++GT0SkNiCko+f
zQWnLG6IImDSBujt3/tWRotmtLGH6GMfSNZSlMcBqYCybHJ7aMNGoSMb6w7CSXZX21k3F0dcWuKl
Acn/FiZDXd7pV1o4r+jvmNGRZsOvYHU8ixc3Ot6evWlZ9Vh2KmiX4Q2QiZx/3YT9WTR7HmPYpHUA
IzSx6qpnasvKqcfeOaP3GyrsTdTu7UOmD2jhHHiqH6E2tWZM0cMcoZ1ubaYfsqQ7dwrT+Ho4N4Pa
RMO2bLyiHUpoKeMLgtITcPv8vku7DmNsK764Hg+XLJiCDwEEd2Vk7wxtcEwdvriy3kfRfFsyZO0O
IyEHSEse0McVU9Gf7/IeHbS45dDqHfIFswfxdDyv0ZdguQ82ByXxP7cEKBk7tEAKNVv8nh2ZaIcT
I6jcVLNFd0LX4Pw6ZhF95hGzIAmBPD+Iscb62LJ8J2RNxtdCNohmR+LwnTOklY/uTH7yqDhvdvgE
MbbX+4yvhW4HlE9hlxE+4QyPtF7O3XQf94qtQxahm4oSrLSmDGWtJJQso9DbK6Ztx20MgaUjFpHR
n2SpmMqc5Xtbf4QsFUQrP922imlsLWg7kJAuEECbsg2kuDbw8840n7Z7U0A6mR0nK2oKgDXBZeb5
RaAx/iwHOt73xtCVqurOa6DSbU/ZPIRh4kKE6ujNe2ziBm+3r/9/c8bWE87vkqspk351skTzUMzO
zsXKZHQtVgNOlpJ2hcqAoTmjuSZjYYBdedwJJtPw2l1ZeaIgvuhUJhpZx6T5hQLopXHEt9suYzKM
FqtiXkS9TsGU4SFxHkeShHPxcntowzZgazFKI0X7vIQ3LqQDxJUFK9IB36rhC5AodMf4707/qoT4
57r6C3fGwXamrPH9HmTKdXHg0IRPbv8C0+jaIdsICDWWUG7MytZ62fh8Kqvg7/uG1kI1BOnM4tsQ
UFQbdGb68EK3emdJ3/UY2OS6Hm98fSXoyyz9EUvKwk8g7UpKCNupfE8JwzT89f9vhvf7Vk14qEzZ
iLfD4hcnOaH5s95jhDMNf12LN8NLztZltjB7MgiUBi2RguTm54IS423Dm8bXwtWpeY6u1X7KIkhE
Bjk9eCoZ2uJ4e/R3fR6216K1HevRpygsZlaQAqXURs4Z2tGgFdrr7jJNX4tXt60JFKlmbPGlq6Ar
OvcLXL70UIdE9VIFn2//DpPna7G7QPPI7qJpyvgGwubBO9XtXWAAN9LBhnwiEduafMyiqj+gpnqy
h738oGHWOr4w37x+dTsyZkMYtN8g2BI8kAXX17tsosMLg0CEOKKsMVtBxp/YlIAKYunWnXuBae5a
1IZM8Yn7JQ5X7hxq6p2qony+b+JXX3oTUp5N6OzNMMs8BmcvAtRD7kGvDe5ItWjtSHNVKLBkZlfQ
14WUEfHGYz/5O8FqMooWrFuFUp83szELflB19Lo7h9WiNMQzMuprENU4yjr4Ic+WKf9629bXo+H/
atfwbi0+oxDiuAGyKlkVvm4NkMZy/MghqtCXW5LLIIaIzM6PMJleC1GPLMpmNWxTjH6f5EvZZ7ay
nLRX9+7FOmKwWQIoeNWhzAbufyVi+DCy+QfIfvYesddT+h1j6bBBiEAKMIWvY4Z+2FQopeKK+knk
AEphVZ9tFBwP61ydhe3dVeFyIeH7Zyi4cvYi0EPKbGncrJqqp9AbTmG3J4D1PlIf42tRzFjIS1U0
Yyaof2jFgDaNLwGE2W2kXZzoc29D1XkZEr+uYttuT7d9zrku+Xt21ALcWjzoFDE+ZmTKE1kAzyUE
UjFDKrfxyHwvm8otzql4bHOx802D94Va4AcjHSivR5kVVMW9Vx5ssK6s631bbajFvQ8eCTcfsUw5
MExDFRxBU3a8bSzTxLXYn9cVLHwBlyjSuiS1rTpPxNCMSVi1e7I/V2d6bzn0PcBqAU0B5Q4II7l3
mdHk8LOVtGZ4ZivhHj2eqyD2BKoFO+YybDq6urC9djOaVHqYa6PfwWZfxU00HkTAnwUTZ2oNjwux
70FiQpRau3E3INK2qKpl1kIE/jSJKTjYnN/FKILRtRt3ZY1LEwxwK0gh2FA7p/ORltOeZqTBTjpS
kIE6g7lyGDK6WLEPhOzRI/JQr/WXzSdl0jg0odUec9k15N/xAh0wCFAKBEFcMWRRfvGR1527AswF
X8Bv9HLbk00f0KK+WAS04id8wKtU3I3r9458yl2W2CTcQWKZvqAF+cjKZWiRWs+alSTCCdu4AgFe
3/e/y3kv1A1ngM6BB5DbOvKQDlkNsSmrCzMQwZ8gAt7G3Jt/8whHwOaEh7nP99TjDZcKHdM1105X
buDgzmgwPFg9f1zVXi7ANLQW+R71KAg7Ogy90qSGIJQLscDbq23Yt3ToFlK8OHiBdMy8+dXZyCGH
kNvG9hihDBPX8Vr2QqEfYVORKSdK8mBJJBPJXRPXwVoBHirMAoNfNlRtPIHNOJdfyPLr9uCmeWvn
+dp0VzWWTWRNVxSvrl0z0BvV9t+3RzfYXJc4jaBEkUNxVGS+92/RVHEnelRy9+BCprlr8RvIQOYl
x+gqHLpkzNFZNFJ7r8ZqGv36/zeX/m7qLHCrY3ThcOB767RY9hpaTENrpzMfWFFERQ3Jg8YdE9IV
y9EBYV1y2+imO5SO1+qvrbTeBkByBwzv4qGbPkQ7BomBS8+jSw0pZvH34pQnssrs9idNP0gL23Ju
/DK3Fw70kIO6Yt7W87dGbs2eEvb71Us30mnwsOHkuQSmMwvFKx+tzC3ch7rvU+kC5tk0n2dBU8gO
vIJx7IM/TfGEMppHl/u2Dh3WRRj1ID1j+SmpPyNB+TCu4C/M3eNdxtNxXaxstkGRMkxVN0FXq8un
1MutZueQMyyNDuxawRk1QcEySH0viJcyinn5733zvh56bwLEHksiALZWqVzr6ATCOydBZ2+7YxXD
saaDuoB/HcLCL1S6kBF5bLCAOHlMgsc8qGMnkJey/jju9T0atikd3dVR6UBhFXavW9BR+YKf0Mvy
7Pr8y21LmcbX4r2eZ+kC0avScli/NK536ufwpbei4k7/dP9ciciChk0vYSs/nyJoJ1RPU4/2ShAL
pff9AC2+PQiJknmJ4JjbpJLOki9uDSWYQdTPtz9guCgR7S3e5ExZ9RJO6Tj6T6X7EW2WD8QRh3ze
QSAYlkCHeA1N38q19VRq1f3B4Sy51jLRF3y4a/46vsthYrXQRTOlERo97DpDY2c81Y99uDN9QxTr
CK9pcBpFglWlNorHteRZZ8876CvT0FoY+zV4h1k3I9CoeHBa5wi2l+S2VUzvah3Z1aNI6jImVOo1
7Sfhy6+ikkfZXKO56MShI+7PxWlY0l8B4qK+q7LsRt71p77ZmSKCjh85dSpl23KiTv9RONvOdmry
Iy2UVVMhN4VGCTiq88EtivrACLDJ/vB622SGbU9HduGtoJApVioNgvW0qP4wrT+Uj4SHZV3mYDwC
XAzHYjvAcdPaa3EdtnbZCVapdJbbocC1exT5PfgHrIEW0XKwwatUYenbYjqyzgMXmdiOYgj2utYM
K/F/UC/F817YtUpJOVvHlTeXtdqCI+Rjft9eCtMHtKc0JJ4UOCgalW7MShbrVbW/PObuhIbB8jra
y6Zjh0oEBp8sDlmJCtAW53h73obsiY70ygdnFWGFoe3+N5i54w1tV9dWJhH9iuTe7diwYesMdsMk
IAkDdq6UI20WN1b7IQcEYrD9n4Nj75w6Jhtd//8mjAU6Vv1haeFC3D5MvUhctu7s19c1fCe34Gph
zH27UA7+0shjaOodPndEHZT16FI3LUh73NReasnkRdrZXJIIFaARIeZt5NTZUN+u/eJ7P+4V5k0L
oYVw26wStPEMXlq4TzKYYymep9DD/WivWcj0BS2SRdtFruyuy7CGCcdzovJlHEZ2XIg96ILBSDra
y5483vEZy9Egm7wuXuqM8mFa9uC4puG1SO4I0uMOIADpYlVo+NhiJX8Fzl4xxDS69oQenEhZVcNx
JGxPLRoFiT3EC5okb0ezaXTteK5d1bnKsqbUCoLD5nlx4C+xmpudQDBsFjrOyxbDCtF27KK98JeD
sMLPaMQ8rc72zJo+ax366/bPMH1Hi+Wo4EHlFPgZUTT8HVLrJZq3D24kHiHUdPCnfueeZPBVHfcV
1pAQ62p8BkIBDn0OXRWL8MNC/7n9K0zDa8FcO2wLbHB1pcTrYuV/rP3XUl1avnMVM621FstjwQJ/
XOBJtMljWQ5XDpZDIfeizLCf/ndLe7Of2n3ABtnSKc2vij20XuWhqcjeM9YweR32xWgVgCwVb4Qi
CDp0aXRfwi36KElU7riqYfo68OuaWgjnAdNH6/952azzjCvk7XU1zV0LYSd03SUMAjw/XPHXQFgy
TmwBkHiP9dM0vhbE3uSN4EfxprS3QpAH0N79ANlLge5tZ0895n2SFDfS4V/RuFEAodEKLeR0XYV8
E/1H1kdTfvAdVeefa+5wmvbVMLNzQF2BbvHOApcBC+2CnXIQrCxJE/TVeKmsKmRAY0ZLHo8VI3tX
NtMKaptArvxAte0i06AVx6KqVsxsV6rFNLj3522BKpsOPJIydSKIf82+lVXgIUluO4hpcC3wy6bw
IfI2y7Syp+NMUXjaioHueJ/hzm9rYR8U3sSafMDKtey8tTm2lqB9HNAnceBF/kg3vwMlFnmqbfsu
9lY4i3amg1vEbgD9+u9WAl2GsuvGn4JXd3Uvu1RHlXHesMqxW5kWWO+s5II9Fiscq8vVvJNyfD+k
qE6JN0UzSG3Bco+y99eSFXFU9Odqum8npjojnl/jxqbmWuLWVv+aFueFSWRrIOP7921/Ms1e2xBU
Zfl5A0XudOubvzbiPfotOAm2+2q0VOe7U51HWOhWMuWiRsK3/xv8gR9mWh7vm70Wx9vWiIqiGybl
AR0hjVD8qgg/ktneu1K9H25UF0zt7KJcNkhmpouC2jchW49CULF35zGNrgXzpEQnRwHjz4G7oPml
9ePJ8e9qQYLva9E8oTgNwU/MPffZqz3OmTdY59t2N01ci1rllhtTJB/SyS0SgmsytE52wskwtA4q
i/CUc5wRHqOs55JP9SHyUTm8Pe33H1tUR5XZc1/7Jfbi1Hfcn/X0ufVlhvzkqajUiZYekA97XU6G
sNIRZgoLCq6Qekp5RNqHCLqN/0Ddhs5x68g9SR6TpbTQdZAisUfblyltQSI8t/JXrvq93sT3r8lU
V0X1SsjQ170LPhPeHPzgG59B+FsnYGph3c/bq2Gy0fV3vbkF4pZgtZvAJ/Io/Mbc4DfkmL6FBNr0
942vncPF2Dt9u2F8Z1kufjedwbN8caf7AHNUp7ULlqrrfDAFpIWDXb+fLGi+FdXfLcQx7nRXLYCb
gLiDPXsyLeeqiYnPf7lo4yGuOFdcHsI26tCZHdy5GlpIj968DWVPJBSYgNm4XouUlThA795eDIOz
6gC0XIDOLAQPbUqLssTFmUHMcRL33eeoDj9jg9eBbwWWaicLMoJb0vTDXbkfquPMgs7iaLXHxKOy
PudBC+LUYCfpaQgAHWJmd0sZrOMmUzL/qNDpOKqYlfeVYqjOU+cvwCmB2kemNUhomvYRrEbhsjNx
02JqkcttVvVBiLGFHfhPLbqlcDt3904Aw9ajQ8Z4NFHbcyeZDoFV9XFddwo8EL18DPnKM6dk+Qc0
QrL7QCRUJ6RzQSZNeznKVHr8TAv3g+ft9aubFlgL4MjvxVoKPDO2uukOZOyecrp+akB0tLPFmRZC
C1oxhFB0HfHUqMh4HpVKita974jX0WGWU6MrscbQ0EC41KWXNEuzA0YyzFqHhuXg5dmUp2BxK2If
cjsoT15tBTsTf/8RQ3Vo2LUpACTSdosXkvVUFOIVOsnfiwl5VEWdi9sF32VbvTZ0pPdFgw4P2xoS
DY4QbQquNduNJzpVftz4QbXnoQY3Cq7/f3NQ+tbacr/u29R1+aWV7ms4zCfG1y+3t2ZDvOkkYM3o
DiKvhEzX5kiEFQMN+OCszQFfjanaS33+l0L9/0w31eFhjMtICqcRaWGB1a/+vbDhpeghB92Ph26N
PhTOQ01sYN6+FvRL5bRHEC8neT0lYf/32lSP1CIJBy593RW/MdlVu36vyJaOA1TZU9k7Z7SVnvrC
eQ74eKeba9G/eZY/VP22pGVOaeI6Tn9aOnsvEfB+BpDqKDJA0yWwdeuSumhSKx31NC08QTvPt9a/
SzHXpTqULK8gBuS4Yk2Z9NqTLVAqEBbd07cx7AI6mgw0fQPq4PmSNuE6NrFjtW59oIwEv2+7tWn8
q7u/iRrWdqWqkTlKrco7TDM/BmIPBWR4R+hosq5yphIPwiXFw7yvYssbuZXwavOhQ0CGZjt0kjnj
l2HNgUEaoYPwz+2fZHBYXXR1W+x+Rb1jAQLsp7/msTV8W5a956Jp8Ksd39hra5uCAH28pF2OQ7f8
axAcHI/3gR6prrtqrQQSHBQmG5X94MxdCqWvZwJx0NuWMS22FsrhulnNWDpLClGVEu+VoIrnIdox
u2lwLZALkncuwMZLasuef6VIRAIo30IIYecUp++LqyLStHOcNwL951XUpy24AMiXwQnZhS61Pz4i
sZH3n+fQcfkXWVRl6cW2O6w1j1tgeWon9v0ALhfj0iKHMc4h99BmhNU29m6PduFLw/I5ugrdTeVF
rssV+yhrxX+AV2Oi55o6Hj2Cs9JHm57TjPSxk6IdT5UNkZSjMwtb/IsCOkh6bTLyDnKt2BOSTUAK
5qBqcNShkV1G6syWvvY+FrK35Dlyl63Nxn6rgg9zT8lh89dlOaIafFGNS7713Tb9HTJKPrAXHDqj
vcaLDeT7ae1a+1fJrG5BIWbygtSDrBaouoZmKuDrE7oIu2XwimTrURuC9mxHus8Od9W/2wI+xLic
+fY/zr6sSVIcS/evjNU7PQiQgGtT/QC4e6xOROQWWS9YVi4sEmITi/Tr7+c1PfdG0UEwFmZtVh2R
mQIknSPp6FtANLSHUd/M3tA1P1yb5ArNFJfK5eiWbXkL3p0IbmsY8egP4zTnzQdYfejxCioggbwb
dSemmE0CR/eig6HLQ8vbLH/ITDXwA29AUI15HkoW126Y2UewyDS9MVnBi2QZeGAinJxbc4Itbvvg
+WDE/ITepe/GITJdHnucd1+GmmTZM9zhp68l3Fzsa0cFXZaUBWofp7KtBItUw6bxVzeBDfhQgfTV
PMww5g6u62yC4DRXUorYH5vAjpeZmiBiikl5lBVjcJLoM2USkXUehZaBhSJuC/JrdzS69GRcOosF
fPyiKgydcWENYM+KENQlZj+4CgSz+1Ndy5yeChIOLAnRtVlU4OSmD5XIqiyhIzNNbAPSeW6mKZCH
EdhHpIwJps35zQCiUXActcqAO2rdQCZggPRT3HVa3VE6UyfqVNn6Ud6T8k8bevnAiVW+uasawD+S
zIFM5wdnFJa4yuayGSMvlKIF38ICUrocqU+++Evj2+jWdipjq5IhPnbwK++oZV8EEXaTkHumizFZ
3MgGXGjK/cE5UFoyJ5Z14CIC2Lxk8TT1RseLKfIiUj4Fd7GXIebY4HLOksDm4fRRG7/wo3IBwBAM
TRr2UBukhXdo2ajMVWvrzonr2imqBzmCiRbBzqObTr6csd6EvB/lR4t1QokIOFFbXBliiyYlOiwW
COiCVNL89MuwDxMFjK8+lBhAsIsWMPOhYF8UBCj9fPxAAslZHHTN4ie1Zqw6QjnK2JHqc01TWsxw
4Yw5rJjMAULw89hEopezuJa5G/hHC9JVwY2sLWhnZKHNoLQjS/x/LcCovB404/bR5rL9AkPvD6wj
B5O5IeoZttfd+mKqi08qEPlHMnvFn8ZWLX9WbVCL9lCpRTT8MA+TJx5Llgn5C9eShB0gq+QEYwTO
uMtuFuVC5zWSU04LGXMY37SQTVf2HEK9phrJXctsbzrxmVF6F9SKC5gzc5CEIIA+mk+DsOopzaFL
np/KmtfZLyeHh3eH7nDr/McAf6QuMajnLTEvhglg3JoAgyCAJZ9uMkVhHw3NmYkea0z24qvhPe/u
sFIHVexRTNUPTc+xKuFmPtfPVsjy8olxmcmDLsA3va/9KuSneuwdfqRq4jOPlXIFGECaDh7qDJRD
yhh6hbOblNjIdCdwUOoa1i4EkiV1W/hz5Pq9FHcogOdQ0Av83D04MEljSWdoyO4ry5q/MRnI7rrh
JnFNqcpohkSbjsvlyYEQtEaASxRMvKjIdGTcPjU5RKHL4ZFbfWgOFayfv5ZQXaExk4yph8Vt6I+Z
2QPkQLQpOMTLpKquckfDpiChXhW7IDV95t5k9zEjzIlkB2dhPyzhUZBhp934AYd9dVm7J7CHQ3FN
Rx8WVFh1/hyX8j6cWTlcF8YLrx2vowjupXaHKAxq+RXK5UIcS48TBElliefQQQdHerLLlFbDD7wD
/5Not/jutHYrHxseMGjWGgbHLEi72f7BMhBwv1FlMJoYh2eiE9VWC38ULrfbs85LiJkrwkgfZZno
YG3SBCy/rxfqHmHVeyEm2Pfw9cAuzF+Yme48+Oz2yKt6kEXElaXmI1z98u5eNj1B781YLGNTTZxH
XUM6NwohPzVGBR+yMJamLe2oNiCaRpI1QxZ3uQaErB/HvL5pPd3rW5erqY1s44+wOgfzNzzObsPl
KayFpWOHlhBzL6wAfB4fxYblxm5ccq9dvgChAWEhFs84nVI4YRJHHTooeaFKXNpsvB2WHBr2jjc3
aKWA0ZLpw7GIctfoOqr8zHWu65wjO4YZLraSbhjyIGZA8Qf3ZW11mCtGo0M8VhkvYnnD+q+tGbvy
2ddFQyMkO1odW9LXXhKOs9MkgxGEx9INRf8kcmN3dyZnQABYsBJ2wOAHR/qusk128XHOgurQWU1b
Ra7w8zIZDR/d6xIUP5i+g66QWnaRkZh6jqNPllMGWVy00qpOHSTkSdSAAmN/8QI2faXI5C20t9tu
iZtZEi/RFAnkYSrqpjmURjbkpqF1Rk/GES0gjrM3x6g/EZIUTuCTKFCOFvFStFZ9BRCprroI2q1j
fW/reZziepwAwp96+L1DNH1Wz2ULRvadpfKS3pM2CEcYXWCAAXCAIOi3yR+oVSSAxE3uY85QBolg
nRS6p2Ux9GoYsUn6qoQ7ZBEkYmsbBj41KyG2IeVp6TNvOcP2DKKEgWxHN5EB6bFTggrf/KAzGD1F
uQrRozSDsuOjJRdZpa6BJC+mWi1GHRdknkU8tf2iTg3ET4ub3ofEW8Kw5mPtrVq9JMhnpX4WgG1b
sU2AMI0xm2oYneQTuMmyYyK7gksFUjBuzoWbAJSV0+u6r/s56gIP8eaXas7u6YT9woXHDM5Wj1jC
8at3HPWNt0tgHmpowLEEUVr0EEColYYY/di2tzizW86hd3pAmBDl4jOYshD0otgI8msvVNl4JzxX
1w8Gq7L1y1YDkFq0ptXF8EqAidF1tScjojxcAxrLmsiNN5AhBNxqAC8cb2N+jdLFpTYpM6fEGPuB
ObJ2EOWBGLgzpn4N6eUjbzBjUHwnbR6XFvxEoNpozVVSgvRBoymj0x+AWld2UhG79I+inJh+gsaL
6yXQ/uZTTKYF+iISCuRlXIbwwDyOfl+KqDDzYB2Ez0d6u4A458Q080Ka8CbswkgXTkPieRydJZm7
ECOKjVbNLmiupj+OFvUex1q7y33X5EN+El4lx1PbKoM5L3WmDgTLeB0Zp7Rp1Oa4AjzxehFeknGl
82eUJBw4PTQKllm+qe0vFDBcdSx9OjcHOAwVKJ77vJMw0J1Vc+vnMAnw6ore4upncE8hUFT5ta5k
7X1ydL4kk2vSRaFDGgee8WPmqfNcAgSF5dXUP1yY9MFSUJYtnECnxWmGWwW7Gu+YIUWcXSaaLjJE
OPaV5cGq9IjLKz7elBP01pJK2IomWMn4BzOQKbx1mDPXUeiokCRKV6Y6LM7UkRhbggLuBthP1Qe3
xEHhDMcI4Z8CRXGVXbVeU55KnQn9h4BjMPS5jbJoCu9mPcEHIFxyOAir2bnuZl/2cHitG3UMXLfy
Usthc5BYw6x/dnJyIRxYGnaFg8qAjLsQH2teFVpNHznSLe9cmtt4AZt4x3oyUM6DdXyQgSrS1uzA
oX2SxVhpVHZQLVbhCAZOgXOchyJAgjWe/9MpfFLA51ll9qFokSWiAWCyOrb9QtkHqiuo5tVD6H0V
dW/9mXXYO0a68hsrXkIo595mnGZhMtOxv8NW1D7BTARz3IxcwdXDh9C0n3FglQJVwnjM7mwShaTw
l8jrC3gItOOyODcyG/2PxQCPvPtgKWoek0B04TnHlkuQU4HlxHrKWpzz4EjcTQ/M84sLup24X8qR
CyAleS1TKixPfR+Nv+RRwD3GkhpZ2r7CdaIH0T9QNrBJEKQ8tNlUVfDGM0gNPeo/WJURMkUEcLjT
xRbuqnEurKVAKpwAI7g2Y+WKmIfYKUUBtkdPVSAaB34TnH+j2Eg/BwWfwytJ617EQrSzd8q0M98P
49Q/NDNvrBOy+wAzc/8yzyYxzf4p95mNw1VQFfkpaJp2Rk7KO3rmuT0N55B6oX8k86j1Y9j33Psm
82L4sSBGfqHAB1OLGbMQHjN6yee4027QJkMGba1T2wPpedeNPuMnF68fptTW9OwtrYukWI7uk91k
8zdlykWepsH3logWqGKCWNwWJJGou8sjb0eZHwVbcBahxkBT0i4tn8Q6CM183Zk+kLFfli35JPvS
kHt3XKCKjnMT0L5F2NI2zqsZMxzrprwoCTDokCSNgMhsZMPmRR49XntD0vd1KI6+K4fy3ORNxhOI
4rH2wEhFsisbJpX1/aDIZdmCPKR7W/eOqz+6YPboa2C+NPno5F03/Cj0oLtPpeCDf4BVFZtPOEc4
LMU2Roa/+pLiLUHbIa6OKr0YljJnRMVhFoVpP1Q2b/8kcNx0/lg6ptxbq+j88GujVTNjn4gDbUxF
ZYeHMG8K78afbaysooGxa9xY9gwBcmkI9BMtmRPvwQot+xsOlDjay67j4aEapN3dwtZgtE8VAJn8
uFSwabioK4/dlT2Ssof5KcyccPCXpI8tsPEr6KIZ5t2TDqS8K+MszXBuF5zwcaakdXvUhs8jyhvM
VzA6ZiNP4DPLreta5QaK66oovhjTdUvSuiEIJ6MCuDt22EDac4As6SSZ6/n0aZG21cZYO9QMf/da
jg/+WHUH/B8os00uq/kxC0oS/sJJjc4H6QvaXVl2AOheN09EPC04oc44MixZcT0J4lOOgo221NGF
Am347CKhljxCdQkbtcDvaycqhHZ/tvAz76+7xnLMdY1EBPUUS4aljnyvHqY7w2R7IYzzTs8/q5lA
VtBdqvZJwSnlmyTGRTGkWAoTDdQrfkxFFdRXHsvtT7zyQie2JjuD1hDROBc3I/IIrgl9AzAKHiWS
ZrEn/zDA1iX43PYQKr4WLYWSs63cIjj53HKwZ8ty6X0OYPDuRC1O/1VSabvwy4tZiRcOSCty8f6w
VMHpn4HpUDzQUzfiZKwMbstH7izlAYUY0kSLqKne0TXYqM6uSZJ4P16VWQNOJsxWr3y/7pIOBfJ4
8B0KgSinfZCNYSeAffasqTcKhGviZE9a0th1314tOHUlUNeGRsei/nW5/Z/fl/+T/2we/vuOZPjn
f+Hn702r+zIv1OrHf35savzvvy7/5v/9nb//i3+efjbnb/XPYf2X/vZv0O6/npt8U9/+9sNBqlLp
x/Fnr59+DqNQf7WPN7z8zf/tH/7Hz79a+ajbn7//9r0Zpbq0lpeN/O1ff3T94/ffLlzK/3zZ/L/+
7PL+v/8WF6UEeOG/W/qfv/7z26B+/4243j98EjKK5BRQ6l1uJ+eflz/x3X+gBoTtmE3h4eS4Fwol
DnKq+P03ij9i+Jc2LI2h035higzNePkTEvyD0JD4UKnAPfn/vNDfRuT/j9B/wInooSmlGvABqJGv
77Yo3moFxVHgtgYsCPOHDn4aieo964jt2Z6wwmuV+Uvrl9+/qMwjXWQ4DlioQoa6gakdzhU+pPLi
Ho5Mxxc9/K8P+t98wOXDXjyCT3RBbZEEKe8NR2mxWiLsFdsdDMVrd1WXD1gjcYAAZLQNvbTNSBgp
q7xv3OqqyNivHPZkb3/B1jNWNwBFPQ4tbJdQD2vUr4wNnzKLHdTkfDZCf3n7EVujvLoHCKqelZBm
89LQyq+aUt/NnCRvN7319qsLAOiyzZxWLra0tv2RZlkVQSTiQ17IL6gVv+OeGpcCaywsZP7Dyp8s
L4XZWE1iqQKgqhsZhO/Rh7g84JKQX0yinueMdNT3UpvryJV6irKKXpnJ+f52J73e/9jX/b39Gssa
tm7o/4bnI1RYrAB+Vf0eZG+r9cvQvHh7m8NbldHZTbEBZXE1BJ+xI9tTq3ptTbp0zSqEfcvRwYKD
VEo1+14QcawHCzszeeNXIlFLeN2qPYPKre+4/P7FdygC0VU/k07aFHMfl0X33M6Oc3x7CF5PRd6/
4WFHk+syK9C4pXBAzQovnmzT3JhFvkfW8dJVq0BG4UvkOMI5KdDzV0VefuSOjIs+2Lls2+qeVRC3
uumFRAH7ITdqjgrqOjdskXuZbqv1VRxTFxcoyrXEgyUoqaMa1/20q3dvUTeaX4NjqQtpNX/qi4d8
xMG6yRp2EC0wJ28P7lbrq/i1xgz+d73IH6RbVP5hNkwQFCQpUcnbD3g9y3lrVKyPxVlAdrFLMyiZ
IIhvgg4rmL109BTy+p0PWcXx2NSmY7ToUhCvAfJdIPXqHL2cwnEw5Hvr5WuYGUzSNTw2d3LTVLgH
SUtpbnDRU0W9q4957t5MF7p0QXaIWFtDcvn9i2DGtkp1TRu0aen49iePo1K18D2Fw41gXns+j6Yk
1II7eGozMcxRL/qv08zdiFdwGd2ZU38x7P99a+StYbId5CpDWtdtquyjJ/sEJ9mzHTYt6iv2oR/v
J0//IeuvFIXnrOIJ7ABhifmTVVg8ijniS3G06/HcyOPCPrrWiXg3kAaN8MM4FkdvgtWjPNbyk4+a
UJXd4j8zK75ZKBRVy0fmP6Fu9PbcfVXM5jLkq8QRdrjYBRO0SeeueLKn4nlyxKED+6tcbChC9vTG
G8Mkh7d4kjewwWxxy7bTiVsDtcoq7gywSRAOfpo3tR/7GoUmUxbDLe0hWfD2521MtDU+1826CbdL
S5AGbMHF4fwtyIKP72t6lVag+pn1LRxW05GFxYkOYXga7abaGZeNvlnjcxvtOp1LFiftfOcel5B3
pNGfc1Q13/fyq2wCe7bQMXbVpAzGGyQyswq/9OD7n97X/OWrXsR3MAvR9dBjS+eaHKpyfHBI9s6O
WaWOzCtxqye0n3bAoRzqvFg+F5VFD7wz/Mf73n61r2fW5Yq3H4I0V6bIrifAGfQPm0gv2GHRbg2u
8/fusf0p7zsrkyn8zjU4ohCpEt0kj90IavPb37D1iFVYz0CJtZ1jnLQv/GOV99fTPN/xyXl8u/mN
JW8t6AjLDVHkVhem0lHPKLN9CwPrhsPimAVs5ws2QneN1BVS1lKbJkxH2wFChoCb50HWf6f1jf5Z
g3VraFsW1YLWcVl8FTbVVellHyzPf98Ct0brZiMmp8qpn8p2aFCkKwAMQPWV9B/e1f9rcK6rcA+Y
89ZPq4Fmt7QtZZx5wB5QVpYA1ZhhJ5C3uuny+5eBDE4w7ewqTL2h/VK5fmLD/NefxDuwpFh81hhd
IuF2UIg+THuXWH9Ak4r8krXL33cyXENzayi0Vo6L9QWamTcd7Phap9gZ361+WUWwq3G7LPI6SPte
53fBog12ANX0hZBpPLw9xFvzfxXBHH7KgTRukFYBUGsH0AeAqSLYze4ZN2w9YLX8op5h1XlrUxyc
CzuqRMGjYmJX73r7Nci2F1S3jlcFaTan0JadowDok53Y3XjxNcRWul7gZv7AUvDe2qiQPQgmU/j8
vhdfncY93nK3VDZJhwAl5sXFPXnZ9NX7BnUNsb1cFOjZnkiKa6Lg3oJPGPyd9mTUNyblGkeLcntr
ORnUvdiMK3HhqyluXVy4DuEi4/f1zmVIXuQDWSyOP5GMpQBoqOvR4BZQsEE+vN361gesFt4qHz0O
k3eWutn0hAsZMIINuSJ9v5NuNlattXCjDYzQLCqUK7pWPbhNcAba787WQey5QfXOybkKW2gaeWGT
d9gWyqFnx8yo4Duq9v7eCGz10SpqA44LU7emIh3yfrwYUTpH0LfkQwn9svdtT9Y3DXauw7BuRJ0K
H9blLmhQIgziENDNt4d5I37X9woE5GYSekykufSrYyFlCQjYsEcvdC49/crRbK3ImIVZYVmBL9JO
X7ewcYxw6ApceiAQsoqqak5weGL1EuE/Nj03cDiR9nnBD4u+UxaAaYuVzDauWDhgkWWJK6q9MtPG
8dpb7bpxqzlAjMATKXdtOEsAeWunuL+OWgrYpngPOR2L6lrZ0WIt9TOFpzQ1gJb+DQFyidCdNXVj
+l3uIV4mABI4NbQaiEh91d0KgKxNaY6mNjsRujU1VhmgNnU9KMDeL2vSpxEADFzbsip537xbLdoc
+hV2rx2RLp50od7s6ZO/ACT8vtZXgT+IgAvXDbI0W9oscWwru/LrJdxZT7emzirs/ZERTcrSpLUf
DHHAWhnDvf4POJX0kO7qy0MTLHuCVJcT7CsBtNZytAs4qYOEjc3NxETMwoAe9DyPp0Y481Vg8QoV
obYGfSb3d75uY9jX8o5zSyZv8f0gZbqb7zJuvE/hQPf4JVutr5b0MGgsIWjNcVgJdWRl6qNdDTtv
vhEP7iqkx9ymvhxQYADenN02uNm+9YOuPuczH3bW3L8c714bj8uzXyy6xTRybuaMp21VHOp5+KRE
98PK5iOS1si+9LjzBE/4WAFqm6GyOf5814ReqzyaYSasascspcgobQLNJACKbA/o38PbDwg35tkq
2G1YKo9upnnqAKZ5BlbBvh0dVGUbXFMmlo+SWaUHBpxDfuRS9zsZbGMTsFaADHUHrRfPqSBvC8pA
63VHyefnvBiLGOXU9yUDd5UMLBLw2XNHnuocAutUQVhvUnTZmXRbE3qVDGwoBlVuY/mpGQLIm9AG
F1MUpbN5Z2A22l9LP/ZZ5vDMI1UK8lEE3ueVG/Y7spVbTV9yzou5zDtQb+xF8TQPRDIW3s8lG768
PZ22ml6FeQ3cTg5jR5N6AnTPsXTicaz3apWvSq1iVV2rPhbGWsAkGipEw2fsHOBM+QDyzNWSPSje
3mtt34rx+25ZdutbViHvqIY4s5tlZ2MDuhkMjgdtd7pXHNpq/fL7F4MAu92pxRq4pMSG/MtcUoB+
/DbfmZ0bYb3WfiyNkQsKoVWKVZY+hAQ4eWMFHurv05H4/QfgmNhxAjk3UprOO0lyY31cG/2C4D4A
e8LKVAO6bTtWNPMqQn5sGaCe2t0JjK1q+V97zhc91xrBuzzwynQMTHkHetn8SEXX/DlOpD50lEa6
nc9ZwU6XFQbyDfekfI84zWUCroLeN2Bv6Tp3UmBNQX4iJQgKQbdneraRFdcKkQBZ8QLQ+CUFCe05
z2dgudvw1IXhwV3Ux7cD9DJ5X1nHyCr2W9i5lpmV4xlDMBwA5QMpCJk4NpDb2cm7l6Zee8QqBxQt
ZpQhhKQtLcbrdsqzA/Q/xot8rTnirqGKeycDinRs7PdVgtYewaFFtdcNtkmNLIAVbp9BLU5D/c58
udaPdDxJJrudVNo7Wn3Osibp/XnYGZCt3lrlgVCwMfD8TqXNSIYDcJUgxuVsPM5TRU71PHXHCi4x
Ee4Jmk9vT4FLy6+Nz2rJ75fGqTX1h7QImvKqzIfljlhzsXNw3Wp9tcEv8mmA/l83AJCTjwDXdgH7
Cmy/KnZm11b7q1WdIVNmqm/61MPiDjCmL+WYuDNuanYesBUhqxgPQxcYYD0EZ6ejR5r3EcxJIqvM
k3f1/lpCEiBTZgrcS6egH9kx9yc7Ac9p7559IwWv9SMrPgdVDouic2h9Ks01peLQkA/W9DSXy+nt
D9jIUvYqvBkg33PeecHZVOMYm+whbFWyMIimyD1Fn42YWGPeSgCHJlNIDIFd3/nCeaT4IvDeoQXT
hHBCAc1vybwdTOfGhFpD4DyZoYLputbZogXY9QOonXvQq62mL79/sVKB7bRYMxbCczG5N4uvn0Tv
76yCW02vgrgcsxyKD3jrSxWlwQEaxIudAd4IAHsVwaCT+fPYG+tcD+XhoqDSTPVPwFCPb8+frTdf
BbBdsaloCgioFBZ1Y5jhWZGqQQZ5u/WtAFhFL/RvStZzap2HEtq7VXNlDGg6JSRy5vxrOS47We71
IHDXgDc6huA/DKN1Jq0D9HWvjotvnRzclkWOYDv7qdd7yl2D3qYpLPNGe9YZDN5Pll3GOc93Vsyt
pldB7ORQ8NPYT5+7oMF5kl5XIFi+PQKvTx937SzMxoGAc4q3HiD0ko8fifo82GKnS14fXncNdpvI
GNIp0NYZ7LOjC5pY7WcA2x9RQWyH9y0xbnjptBdhOwW012AqW2dHeY9TD8K2r/Y2R1sdv4pbYo98
nECyOS+giS7jApAV+/V2x281vYrb3HGVbkJlnWkb5HFgrLteVJ/fbntrUFdBS8NO15NE241HA0AV
lgeJTOnZ/g6iYGtc12G7aEvAn8E6A2D4ZEZzI7LgupP5gxrmUz6BY/H2d2z00Rrlxqibc2Yv1hmo
2BhrZXIJ27eb3uiitQIky0ARcqowPC+TdqKAVvYBiuxfO9qV78qcINj/fV7y2u26EUYQ56VZrhi1
EkgC7MTVVr9c8tyLKT/w3i3Bms3OypeHXlqxDJ2dasPG0K7xbI6xnIGGeOvLSqXlDzi7xNiTtPWN
oWKn77de//L7F68/c/Cc+2yyzroC+/iyiAMttofe3Sg7wJ/v7617PAfrbPZDLIjLY7aQxLrIVqjD
CP8JSpfH3B/P4BXzqJ936mNbfbYK5S4HjqCBkEgKWtZH2BI8k9H95PlBEfcwWQyL5vD2nL0M778f
Bdw18AwkkRnyFKZPCZRD4sotdLKM4KHldS7vldpZEV7fzrnBKrghHjOELZxm08Jnt6Ejfg7EhWSd
fVMvA6ia5dM8q50P2njUGmtGsU0hxGNtOkvrXE5OwqAwL1r3DgrzVyErzpXX7yyhG323FoakJXQY
ptJvU869h1yKx7AOzjLvRaTFnm/Rxjz4NwQaz6Dd4+g2DWneJCaoPxGm5zgXc3PMsSsbbbZXXNsI
obVipID58GxqYFuBeBsfFc+h0WTZkKhM3p5qW59ySZsvQrRt/AUlX8i1e/ksn3t97kXjxvNMvRtr
DM0dYwxh+/aztmbBKh1kuMfT9oRuc5sSvH0+2gk6cryvYM2e6IopCG60cHQxMBB9+4lbvbdKEXXL
rdyAiJLC+GkZDiCNV0EkXD9sdz5p6wGrjFAGevLBRMcCDGeVkoo8Dof5nZsSf7W6l37VzUHWyZTQ
ht5UPoV0ipyyh7f75q/y7CtZZg1U8ytqudDMQUCGXxb5GMKyTWPn4y8XLf4/cXvSkQ+A2uYWxZ1w
9wdOA4lTl4fR+0A5/PCmb5ed5DKUEQczyaHXorA+Mg1VEduyY1awm92D50Yvr/FuLViRqC7keQpC
bYicEcxPBtK+OxerGyGwxrs5LM+sLDRTqnJMDjtLoXNwGkb5Wbv+Pe2rT2/390ZiWuPecnAEatep
hhRUydt5IE+WmT9MIb8dWPnH24/Y6qfVduGi+WLLuh/Aa+6cSIUgawtX/vm+xleZQvXO7HWQtU7t
fPye2c4DEeKd7335nhdJaBxR2gG2eki9Oigfg1DrA4bbT95+8a3xXSWBZpjQEfC9Rulr6CPXrr0W
wmFGHJysDkBYamC3PU/el7eftjUGq4zQtETo/nKB0AZQNqg9cHcDaITsJLRLZ78Ss2yVEgixHEif
dDoFpPdj7/HHsavikY0/3n75rTm62hJYECSjs8KC2cjq5Kv69hLwSzDck2IOd4aDbPTQGv9Gu65g
ZCqLVGRpGEIWoLAORfa9rK8r6SaGk9gq4RdqPZfKjTN40yowFNju8X3jG9cQOVVDYWmagb2rPLC6
LQVdJfbgFMEzg5rJ2924MePo5fcv5vMCiYG8Wqzw3Dn6OPfLUzXXJ6+sbpQAhD94ZyHLXUPmFISR
yrEFvaIoMde0AtmihPzL++baGjO3uLoaVC9ValhwR9z20ZuGZCLvK9+79DI9XnSSzCdnka7VpEW/
iDiHIEk01dAPensItibZKui7CWTQrgv71Oq770YDQUSE2TsHbEThGiznehSbTGYkwHjdw8jk59C4
1zgpP7797lszdBXkcDgfOamw7tsz+9lKArWbBYvyMLTDqfF3i9JbXbQKdpgsUJZpS6Z15tpX85wX
cW3l+U4pbqP1NVJOEjaDypRVKZMT9vikjCeoDJ7e7qGtxi87zBdzpxLTACReW6XcZ+6ptALILxfw
RXhf66vwrQeQ4WaIJ6Q2pBCOfTiJk9NOO9uAjbmzBrpB4CqAUK0qsYx2qaVasGWn+8A2O6lnq2cu
j33RMy2lAYBokF5rhbheSu+rsbo9YsCrPk+U/cW0f9k4OF2iN1NQpkpDDjOkUcmuHM9LLhLBtKig
0rkkRriHsPmsIJDEwB2ou+uFPKNcfXh7bP46x72yAnqrwHY4AfjQn3CbPchIdNfVcnSzBzk7f/0w
naGqp7ujWz6o5l7n8xnXIlcS+O3JMpGEvpupoYNjYqe8tyBwRSDZPfofcvVBqv/L2ZU0yc0qwV+k
CIRWrr3OKo9n7PFyUXgVQgLtaPn1L/s7jXlDK0LXPqCGooqiyMrkJ9pEYPP8UxZ6VxSnoQXDuoBE
ztdx/NamHyf5LVcvcVSAu/ERX57drwuu5/iaE3ag8VqOUw9qN1yfGEDdc/FppvwIENqpbdNnr2j2
KE6AOLQ8gLdOgHtjak79VOxAofoBk5ghahzTu9T5O+kPM33ovWHfgEFO+0B98fa2mMCxeQu2pMes
iB6ddjoDCPE5n/770222htF1LWeXb+QvTIJIjvjYQOCVOaeYiISeYOnNB3/50hMPRFU/HE7Ra3eC
8Zey33kzFHLcX2O/7KAfvvOytaKgzVOMMBh1eeF4eZV/qJra2XUDdERTAIf3IINcqyHZJmuEwM6r
0U/nEY5WoOk+SwHCENOyg+b6QyqiRxfEjdd3rWUqJmxwAIcZyCKa7EMxg24UdJLtLoimW5D5y22H
tQkTJJ3rR7pbsg/ax14odP4ST2A5DSv2en0KlsBiykADNUuFCjCFnHnlTZY34lCy2j9cH922QJej
8E3Yaio+OAugFYlm2E5LUBQHHfDsUBTd2rON5VQ1BaEj6VQz1MqRLFXTeSjyBDptD2UxPkbhmg6h
7ROXtXszCycDnSIYXlkSpuRGATXkRvqOS3msdfe8baGM8KfRbKzrLo+T2Uvbo8fvEXPcGyelW0jB
EeNNDKDvg3PVnasoCX2EwG78SIv5RY3VyvlkM7Th1PXQ8QaU1VFSyBEsoJOOL890iGXRSuJnKTKZ
4s+A0TC/mpw0cfTc7zO5/CrUcqPd6BDGA7QU/J9ZD96369awOIWJBqx9BZBkV4SJH03x9yHvCkj6
Yp+xFa+21bj/ow9/s6Oqmrj1yIWf9A07AeLyo2jie1LQv3KpbhVexAB1Th9BSnocCvb3+qQsu5ga
6U/KO+GM/eQlgC18znPnNuqdPV73IJrgrySHDA7xziFuIgYpXn9FOIY0oSXbO174oxcLWADn2wYE
aJ2zgGgiir/EY9uuBGDbnC7b8c06Dh0R8JFiTMBd/ouw+QwOWjD6xu3HvPHW3N+yt6nh/stSpKSK
LznHGN+3E+DuYfhC8Gpz3S624Q3Xb5hQvs7cMQlmwj5EoHwsD7kCp9yuzPpoTcLbuuWMBGBu4rgC
xLVPtFfsQVB8quf0nPbVLa+Ge5mO98VUv/Rgdk6j8eX6zGxuZAQF9GuScmm8PvEcJHWet/xhM9m4
m40jvinSHt0HtE/KnN90AogG4QUfJdig21ifNv1/EyHYCGjbgH8KRJuyv1kG53lIh5V4b8lQTGBg
4DQZ6O2mPpkrMK727DuC21mAprKk/hNgg5+uz8Cyt/7LBt/4B/dif2pZ2ScZWOVDyb6CVONjmFeH
68NbgrKJBMw73U9pxLoEfNrPWpS/aVieWAGdkbqExg0uEkyuLJhtJpff38yEuR54ibOoS3rP/zxU
7S0p+T7ScqVUaYlc/xW13gxfICTVskq7RCp3AldjcTnEZrYfyzQ8jnz4gyMhvZ/CKNgrtypW4qXF
QUxtadAEhMANx11yaXYB8ayX79xijlZOGducDI9fgAwfdR50SRvh/ua2h6xZ9m0ITruoUg9sLkBP
PHTgfg6O17eDbTqGv7uxLoSMiipxecp2Uz1BugIaGyubzTYdw+P9oFsQUUSVQMcmRfl1HsoDK3Lc
t25Awx1DPrudV54OLJvNRA2KmPdt4OZVkoNmvR5+RLDOHG18vTJRgwOTMuh7jF6oLNulTlHBKlO2
ErQsPmkCBlkAJvdeTCrhvRf89rty+E3jcX6UOlt+ueDChZC5U3/tmmVV9sRidxNACG1oPuiFqssB
SdEwk1V9fczA47vGJGX7gOH8S9yR2Ws8lfQdv8eeTVRMNuERPXL55BvHxytfBw3pQCUtLlp/B1+D
MZ7kpP+yySVMwjwK4vfSAXFUousCYhtgCoa2Aom8lahoWxjDxcE5nKL/bqySoNTVq1OnIQoikq68
udu2kuHPnmw6xt1MJkFGoQRAQOzdPGZojAW7+JmnwS6O+5VIaPuU4dzgJY5q9DEMcO7v4Kl6FewJ
wWSXLh9jHu+VoJuSLWoiCRdwRzhlge8gakxdBzpuvlMzWYm475uDmhBCsMsOfjvmQwKKjWanfAK1
7XYtnL8flKhJmifCKBupSpHxQEv9lwjL6Wlu3QTXok/X96rtA5ck+40rxBnoOyiBK+Roed1RpzkM
rvMYLsHttvENLw57KIbizUwlXZuzHaTP9a4PiXurOIlWkDy2KRjeDGUODWXypU/UUt4FC/g1s3Bs
9l1efts2ByNZnwkIzEsKVmFA6G4dxgY0itMSTfvliiPYZmB4NHjv5xaF3jqpU6q+0WUYk7xs87sI
escrqbNtlxpuDU70uMj9sU0itYhoV1WKDo/h6ITx1+uLdNkw/38NhBb8vxspldqDytbSJhNPocIh
Boj59GiPgoBF7RzbuK23YUchjf3vl2YPjRVjNtZJ0FZ/g6D7NkmxBn61WMJEGFYDn2Oo83RJQMVp
7rrPWVNDAVCsGNpiBRNeGMtADlC5wvBafGK6PQfBNqwUjQ1HDsoK+hpdgWNSONFeT/pr5sSHKQWp
P2RGb64b2bY8l9/fRAsuet0omjfJ3BLQ4BfPIw6H1o3XOvYsF1YaG768DNnCHS9rcOhnHQQqwIYE
GvfXsav24B0HrRld9v7U/AmibK8otFauz8tmF8PDgc/rQWTk1EnuZ9m8K0LmZ/tyxu1jZeHeP+qo
yaO3dFOT5o1sEhk12YE4k3ch2q8OhVfnX7WPuwa0DsY7MRLIRl2f0/u3TWjT/GurVuiY+EBJJFRO
LvtCOEhq0Z3bN0Q9lpyO7mtVtdQpj3PgQebgdP2rth1ihIGBRtVcT7RO0oDdir48BdK9aafu9frw
FkOZ4EPQ2oF736mbxEX3ZX3bQ0pF9WhugPh1vJIt2D5xMeGbPS5iNaYt+M4TITKXHZt4cuLzUCFU
rlw0LJHSRBxCe82tu8JrEor2wHKSZ7cjKZpLYniqzFfOLNssjHDQOFQOcUGbBIoGzpdhqnyILWRr
NT/b6EYcoKGrggvNZAJZIvlCKB9v6aK3UaLR6PLVNxYIIwB6PIZQ5s3QvyOQywodUa2Y17JBTX3q
MUZbaw+dt0SL6o5M9JkqyH5FzkpNwbYyxlG+aGdeaD83SQlFkUNEcLPwym6NuNQ2uuHT0OseeKOm
JglF0EGVLriNnGrl1mJbGNNz017qVKcN7r8c0gkRSMTiC43MnELtZJP3mtg/WkIiGHyMTcIbdDuc
pyxW7C6CmPNaadgyBxP+B6EIWRAvKhJUBpI6lPdlXM671tHpSlC1feASbN9sTRkxR4zghMGTB0lU
Vb2gSemldsaVbNli3//ju/O0XPhctokfsCM0Pu/LSv2+vva2f375/c0/jxzwkgdd1aDizOOHrgOA
xk1jDr30dGNiZtLchYtboZyGyDmT5THX7MEZum3hzOS4K6YQdMkDaxIHFYa7yE/dnQNB+Zfra2Nb
dsNp23GYAM3OUPrxpnwn+57vRRWt+JVtcMNn04GDJaBA5YepqthLqEdC8Go1VtrMangtD6a+BdCn
TfDMM38rVQdrNu3i/erHRX26vjyXxPqd1N4E+SlWQ0C0vpwlZfYAuLfakz7+7jRg6ffG+wECLGFa
fSzJxkPeRPVBKHfyOnQwJkXantww+15x/fP6VCzGMNF8kLaJdQee+2QpIAXEqhPAkCspnsUSJoAv
y0DqVgVtnTRNjt6LyIPyGHhPEzkta9HH9u8NH26iGMQSU10DCOPcdeV0bttl5WZiSVBNBJ/HpaoZ
wZpPC0qsrjvWx1FG5Rm0P1A/p3TYixTziJqhXVkvSxpkakr7QcV5UcIvstpDRRQ7qJ/HYJdV4tD0
25pVqInuK9sin0YHUY9N5QksDJDMEvnLSHoIWGl350IYJ3bGr9c3l20HGJ6Ogqif81SiFN5Gv9GD
IXYgDlwOQUhWlsxmf8PZxypLZ4K2kYR79XjiUfWHCxT0r/97y+AmyA99dU5Di6FKOhc9AErT5lR1
tTpcH92yNiYZ3kKgjwiJwSqBkvIRh+hNrcRPSFlvqujS/yPDQ1LHiklDnE7n3QOuNeE+Gv1+pSZq
+/NGMp3V6TSiwbZCUhccOr98qIMK8o9raHyLJ5hMdgvkPIUPrbWk7KrTEJbfRU4+lHHs7gdRbFyg
i9XfHP/N2DfpUNRVQrv8oFj/IKdmpf5m2zjev0N7FYmcMUfgg+JlAQyh8xSn1Xi6vm9sgxtHc9eO
KZMeUUnlqvYY1Qu6cjT6VLaNbnhsJty6DgpUP6dY/UUScKOabVxv1Dd8FYqZupymuU4itrgnkkJG
k8b1xpqnCULLnTFk/XR5fRmcHYMeLgrP9UPutZ+vL8wln33nyDchaHNTjJ5AF1kC2VkUeHjCqDrN
aOgtK/d5qsOVxlWLY5lANEBy4y4OceoQrX61fXVWANjHnr8SL23DG37bQU3PRVmlTgQk8fT0vQhe
22ytNG/xWhODxnOI/zoBov3QRa9aT/fgEfhcj+5NvfVQNqnpihybyFX6Upbqz6QuPzG/vwvlWOxy
T9/KcDgHao3twmZxw4vTesxUnedl0gwAAdPopqWd2LFc/AJzx4M3iG3HjIlJg9pvQTMVqqTW4NPY
iVwLPIAP6VrhwzYPw6XZFIGqsI3KJK5ihdN++OnE4gPApn9Y4yX9qFeinm1vGf6NgjobGfPLRJXd
2fHT23HgD4x7K3HPMg0TjdbyRc2UXJ7VSX3ss+pJif6EDpdvHqvvLtqG1/3csolNTFrbZ6zPoKqD
W2EnbnXKB0CBWn7rk+IlrbcmriYMTVRkmJoxrXBLyZeHfKxbNFiK/s/1SdiqxiYErUI1WqI0XCUQ
sXqEtmZz6GCIqRS3bSNfIKIL9efwpqm8E+v1SuiyGeiyL94cqO7suLhLZHVSqvgGQmivwFrfQMLs
uXbnY834ytws28zEoQ3oX8ycIufJGM1fukCcccV76YF4vb50tuENrx9UGGi0nNUJA/f3uHjfQl9+
7Fxn5VZhG944vfNeC99tEYDnMv0K4sLPEdL8mq4pN9qGN3y9K2gUBXMJuc9yeB0X+iPz5B7P/Stp
nyX3MKnoPB17fdVWdTLU/Fk4y73umjVormVsE2bm1cVYyFrWiUoz9pNOnvN5DET3Z5NZ/w9ppheI
NEcxamDq8mYZV246nQIxhWi+K0Qnn65/xjaJi2+88YE4GDLfIeryMFoRKNLrYD+NG3mGqAk0Y3We
QfUdyy8cp9lBdx5tC95JBWgvpO7D3DvHbbO47K43s9CQxagIVCaSEdBoKFpPDrReAVq/Prolwpog
s1IoyNlEhUrmIfycztEpAA1lJdUhZXjD2vYNw4urSkPnJp9KvCjQ12qEzDaOuUkC970Ea6myJd79
x9r7ZpUiAZXmKgtA+es2X7lyH6Ecl7A030/h9MybeiVi2LaU4dIQtQ3cuZ9lAg1oKNQjz90N68aw
jW4c2osoR39MSXlhOvueOfKnkunKgW0Z2oSPzT5tWDrABmMIakHPz4tz7ANCft3CttHjf/doHvVu
ChXrLCkqWt1KlwUnSHOt1ZUstjXhY2HkaEgZVTJph9Y9F5AnODdyEuci8p0DWQJAuENPrribhVyU
msgxp1IF13jiSXIVFU+AB6QPeTmro5f58WEYACDDw1i0D9TYngBalAcayuGBV/OaaMfFsd+53Jh0
dAOPZE1qpZKlL+80zzMw00d3JXiFthnrYsQ3rjLPUdinErfKdCn1uSYzOftxPmzcCoazz2mtKOjd
ReKT1kPdTP7MgrX3B9vKGOf1spQUbAC8SGZniaAmMOygcvwDHFQft62M4d2h77V9KVHpiMBHs+u8
qtzLNFprMrOEWmJ4N+joHG/iKOPXDYjKUA/60Tr1LWiu5E5RvemBzzXBZB3gG5TyTCWRLnr/gPp7
Dr1oPsiVIuL7nu6acLI8gqa4X7oSuMr8JUv7Qw3M7srWeX+BXBNNVkBtvRhpLxMQyB57JZ5mtjwx
EEvuyLyG2bZ94/L7m80PbRY1y4jKhM3sxBk7BCI+Q3v3MXeXTdd6xLp/PxFG4nLB82VShvIp5xUd
zx0Pl/lTBQ6X9MuWrQqhjn8/4uvRHQiwd0k+9G6w4zJ2q49jFJZrRcVL6P7/KOSaYqyMZrnUjSOT
HoX8gaZfdV3e6tk5DLVIRC/ua8gVrxjetqkMv+7JEvrCx+FdksC78OHt2MLC07aVMpwarL2h01cd
MNqx5mdC/fKgy8BfyW1sf91w6qalIZR2a5ToWDEeXCbEQc/dGpnr+wHPNbFkEMTx+kCgANUx8sSz
8kMITZtdU3qH62vz/tOZa+LJFALDHEYEJysF2Cet9szVn7q5OzX1RbJTnacieyDgY7j+Odt0jIQc
q4PbvMR1vpXBqxwy9BT5YgeOxZXszDa+4dxQtW6dsFJ4KI2q4ggVg/ZO1srbt5CE/HV9ChZ7m1x2
pQJrpl+FRSL7OD60vbzTc56vbCaLz5nwMtDkAbQ2aZnUPbA3joPsuCrV9Jj1Kt5p5B/7MnNgpNJ3
tnmeSWyX5x7y/EpIENuFwbeR+/Nd5ix6BS9gm4/h1+glaCXpwzLhorxrqfoCdNcjIfqb66EeycfP
kq9Jetk+ZXj5CFzCpNQoE2euvmaLvIUsyk748iF0pxe/U3s8s523bQHD5fnk6zZOpfPIHTZBqGhQ
LTgh0Ca/4pSWqZggslKibAA1NZlAd/EIyOR5bMhTqtsjL517LwiOyD9XsF6W3Wwy2M11ywKSwkBF
ln5lGXtgql97sLM4o4kjg6A6RcUmLpNFtr+EKG6ztH0WmMImK5hsdVrjdTZQDYZXuXB2S9axHQAj
81q2Zluay7TeJAohVgWvUqxMSEQvTVejT3ZY+LZZ8XXb8ly++2Z8hwgixhDL0zbNryZGM2J8ua0W
axxgtvG9f8ef1JDPXoECsB/JE5vD3QKeq51q/R/X19+SSEWGb7OZNlW1YPyQ6pda+Q+0nl6bnt5e
dPq2RSeTla5xlynneV4kamB4WCNlcYjHja2UrklKh9pihb7tHOkmdAv3zlAPEOFo11CClvU3wWQx
6Adb2cbiv7s8gs+JhBoMFvm2SoRrYskGV/CiyrIiEXEFEnzlpjs8hq2dC7Z/b5zUjY6p4/aIQRBY
PnAIKexCgUvLFK7yYVj8y8SSBZw3YzjBtoxAlSRU1dcuC1ZuuLZ/f/n9jW9pXY112cxFUhcuR5dQ
IffOuEzIzGi+cgjYPmG6L6OuFwnUJJzenZ56nAfHugz18zC5a6hv2ycMD64hDzBLf4SFvW460qWK
jxkdu9sOzHuH605sM4LhxHQBmU3nKlyoi8bX+5LWEUgSSglylesfuOyXd24RJolcySreIF0ViR6D
5RD54XycAhV8nEaQvAW07faqRM6x7WPGwexFUbboaEBuVqePIYHMYCb3jSrvg6l8RkvDSuSzLJqJ
N6sDNXTxpPOkcetPqET8bXt3ZQa2oS8pwZuNe+mwR929LRI+5BokDJyC3bJb61a1bCgTXTaqvHJC
jT3b1+yPpu0x99ldSYaN4dqEmEHMmUEbB9c46lf3Hlifd5CYWXuYtewkkyKOoL5IawhCJkGOgh+U
im9RGbsfivS8QOBniNptLmEizSC7Welmwu0dbSN/pEgHEAmLfFu+ZYLKGrdooiYKCqC7UdFbxq+C
rTaJ2Kxr+PLM/XKmtV8AJdodferfpV72TRdrD9e2rWkk2NEQ0b6pWQFwH2LECAE8XKPJ1lU3XDcI
gEtnWY/TIEDvicMUOTLJ16hzLUtjYsdS2UWcalokeKl5jVv1EhXp166Mnq7HHcvSmOCxueIiFqDk
SGiYd/sibfJDH4CjatvoxlEM0LIKZ4FjYAS9/8u8+OQLVMm2aX+DGPvfiMMCpTjKIxI4gVo/hjIe
PmZj1c8b//zFIm8Cmoub6tQNQLy7hAH13j82w7j26GCz6sUcb8ZW6B9BWw0WphnIV3R63IYq+ER6
cry+7rbhjeN3dFFoliDXTBpVyJ3owHsT8h9hwbfVpUz2sxZcpz2CsEhQtCjn+xptVvE94v+4JiZm
25aGx8aeMwEjMyG/9cPsINs52IMqdC3Y25bH8NipWmoGPU+EMj8NDwoo2RvN0t+ka/9uWn8TQyYb
VkKkaiqSPl5OXbqEO28iTx0qCNvGN87aAdJXdb4QeO3Uukff9bxjQSv/oBUUaa9/wmIBEz8WZm0Q
BCHHHakED9EuY3nwB+Vn0a/cIW3jG87rKOaFAHoVSTu7PrIdvA8vbJuOjmsCyFQX+K3f4noUFtlH
d6lfmmrAy/B0Uzf5i2Tlx+trZEHHuCaKTI94Rs/bDjlPH++Xsj3qNvqp2/IEpmy+c532XvLpZ5Sx
dgepjpvrX7XsXs9wbl3FSwhFOpl0KXEPPq+9QwtyDQDXxmDFOBcjvJP6mkiyUS81zS+5HOEBEvfu
HsCGo0OzpwYkYddnYfuE4eHRoEtwqXqwP3qtnkFmDZEjkmfnkfPgeUZp53T9O7bVMny98ue89QVq
LW6Ju6Y7tcO+CwcGNAKNsmnlqLB8xISUBeEMCQq/RvGTtq+ctH8zPLOPAftyfQ4WXzGhZBHyo7zJ
cdUBa/5waLoh30N2b+ufNw5pUcYDTjYYeyLOcpOSgdz1Q423jLRaky23GNtEkXk9DcRc9kBAuvlN
zMJvceF8yFX4VAXu2pFqW6SLbd4cqRmNeIaVKZJM+BzmlUv0LXZi/nLdBpfQ+o5LmGgxTtKy0UEr
kyYbXllMwPVGqbjvuhIND2rReApoxnMZjGt63bY9Zbh5MI9iEB5w9+BJz57AdZx/BES7OFC2qjRh
M4uRdrfgZi5LcHyhjgfev44/BtFwAK0dBGn1ipvbZmG4uV4Kh4eAXyVIYceDCHx5G7iMH8J6tf/B
ZnjDw70WDJUlMNVJ2kfVPlKD3M8CGlLX7W6ZgIkmYyAgAWAD8QMyTvleBvMP3SkFNr7h6/UPWP6+
CShTci5ZnC4wQqzF3gnBIogWlI3v0iZjGUG/TyHDXiQ8i/p9PoKa1k/TV57mgFa63ko+cgkV7ziH
iSdrgdb2lRhREGbpsYnqg+u1D6pYit0g2TFq1mgxbWtl+Pg8u/FIIyISTzTwvdyv9zPh08pR8d+S
vzeNy2ffhBABgcOoDQBwroAugs7lcaTtPnefVfjMwY7g1D+FnsD5wO4nb7whw6dF+Puef6mr4kZO
4140/Xn2t6EhTDKzqCVLGxNcWru+jO5YHpUfOs66lblaXN/EnM3Qz6s7grfAOItPBQgFYjrdB0V/
gx76w7aNbbj+MFYhEZ5A41BatcG+CRsS7Be/9daIv2y7znD8fJkW4oTAhXGBQhN4KiEDlItzEMbu
pHaa6v7kUL3Mx3Lx+izdNi0TjcaXsJplgbMsc8Nbwd0Hl8mVN2DLGWMymY1gXwkdty2TISUFiBfz
/tB4kOKhpdscWR9m+7Hl2b4ePHbeZCMTnka9rp2KHDYaZ5aDN5pM99MSpytvqBZ3/T84WuSLqBc1
atkQcoHmW6aOvq7yp23/3QgGsgFjRYNbYjJ38lYyBsa/ul1rQbH99cvvb0KBjhdwlsyox3bF7N3E
WbTsJkj7HLf9deNs53ONFooKuYqoxlvfnW4Gsna3tf1x40zPWi1qrwbOJfXrQxSqU+5twySjVfHf
NQmcKBJegzVpveJ3B6i5dFeTUEs8MgFmLi1RupQVViTMwA3a3lVhfg4n8Sg2EhARE15GQKoJgaSi
AMNDzveZ4noPzpv+lgGd8GmLXYmJMCO9DDxgCIsEfNzZ69LiDXYH6qZ+OWwb30jVQzf1tJ+neSId
J1N7Pbcd2ZEgJXwl23k/pBJT/jT25Bh2QSGSmKcPVcCfnE4+1LQ8Qy35tIxrkfv9TUpMmBmo0XGy
QvUiwSVMnop0kDsOzeSVVXo/ZSMmvkwNpCC4blwSwgqVCz+/Y1HxN1fTpic6YsLLeD0NQRZFecKB
IaRe9XvMMrXDe9fK2fzfEf//eQhhhg/nHBDOMkJ4iOd87wfTuEtr5FWdThaWfr+g3Aen/AIh0MO8
RA+1S/f+4P6VtPx8fZu974yEGY4eQe+MlW1TgGg4iH+4BUSmD3EeeB/EMsTf0rAaxKYTgpjUZiOU
rDKMKZKFtgNEE3r2ENZ9tKkzl5gQNC3k6DAe5ElGYy73A9gpvy/lvKrmbtloJgQtm9D7sQRMJFPX
v1Qqu5uLAPRy3srft5jBpDRTYV1NPaU5CP4i0L87927oP0nh7Xt/rZBrm8Hl02+OOVpngBPGKBSP
c3GaNIpWk/B/xekaE4Ft/Mvvb8YP8BSo2ABEtQMdFFByuc/VhCeGTkcrtycL5B3v7f9+QSzhCG5/
B6Vo5vpHGhA36bJh+R2loT7Wg8PPaAYB/3vaxPU+9Ea672mD1rK53CZsS0wcGh10Loc6xxVrCb84
NH1uabnNPUxuM+XNcR+GuNqWk1PtKu0NpxiJ+vG6mzMs0TthxqQxK5sGFAcNjKM6lNYr2vzOVP6z
zC+Y3+DLuIQPbU2+z2X5ev17ts1g5Ot81POcOkhN/DZIvcNUe1q8piichcdGd2O48hnL4WJi0EaK
IpwzzFi0tPq6FMCV1E62jcKMmKgzmXkBB/VvDjIP9rnu5nkXBLTbVEYkJuwsmpk/ConLOmuIOI3A
hO6ZCn+NTbiG7LGEFBN5FrttDbQEehwvIcUd2o+kZbsiZs8pejQ2zsLweeQo0xAHTp5UUwyOMdWe
wjj70BPycdM2MjnMhtEHtKpCElTlwR3SvD/QsbgJomIlBbItkZGbB5S1i5jKPEmjOts3QfcbjZYf
4or/zMJo5aJn26LGAR+BCH/KBpYnAaQub4IQTXeOJ39vWx/j9AbTGN7OIFCUDMsYnS/qpQc6pO4x
011xuv4J2xoZnkwCd4zA/Jsn6L05TbU+esL7pkKw26buppspMTFo0QLNtXpesiQY/JNX+WdnWTky
LH/eRJ95KSjbOR6fkuWiog4asF1eBucRWRYYHzZ+w0jU0VEp+zIHuQNY05ZD1/fRPhymbJc7WbNP
i2BNYvn9igExkWhxNzZOVKbO4+yDa28qLgwkXtCcgpDJ5ygOeigdAn+9LP62Mjto8f49b4G6CjqE
EOexDMIXECs+Vax5vr6rLF5hkpwVhaIq9CfnUWvBD02jhkOVVyvlNJvVDbeO24GFNMMWxVnwVXa8
BiCweoKe0quq45XIZJuA4dZeDWrbxmudR7AOp7u0pe5Odu4a66htdMOveUSKqZ2V8xg1vnsqVd8d
kVx1K8mm5XAODZcO2sFLAz3xxFP0JButd12sPy3NeLxuXMvN0kSeFYsXFg1veRLw9q71INNWVGfp
Oy8Tc18HulbDtSySSXDmy8bLNB15QkcCPaOODIc4iKeVRbKNbrh1JZtFEheT6Ku63A+krQ/Z+qur
bfTL1n2TLPtLW+KqDQPHy5x/KQBhPYD/P13B51kMbILQRNu4RGjhQBgvDw7YSE91Uc+HYSYr7mvx
MBN9lkVx1ENhJ30ssvrJUcM9ekCOgG+InSZrrzG2XWR4MV/QhMg4dx4Ht/gC5baHeKxvqhp1xT5+
dup203sGMbnNpmGh4aQrnjghvam98ovfzfeZktNO8bQ78Dh/ve4VNpMbPh3XmVAXLEcyjuNyHDyv
u1HMJSupjG21DJ9mnowDf8ToWfOzD37P+U/qPrp9fOjTv5v+v4lOc9wh562LdBhp/IMPHE0erDUZ
2G52JjSt1pF0Q9fhaH5LoyPuwezoEkBLJUp3d4XT9gClkOapLZnee5ESxzCCPw66ac/bJmd4e+9l
HudzxpO55h0GFvrkTSi+XB/d4i4mem0OoYwzo0wIgE18p1U/HPhEH11R3Wdxf7j+Dcv2MunPHBfW
b/yYJzHJ8VSmZbtPaxAOXh/dElH8y1ffxKtQZeWYOT4650uOy+lz7Q97f1ljRbD9d8PV2TBG0+i6
GVSbldxlPf3i8WYl/7akTSZ+jQAOxJwCY0+BuBmD8Rteo1EsAIhGRONrHzj3UdyrlWWyGdrw8WEM
eeHHQ5YABlTuBkSpA4qTzcERur0fcdvYuF0Nb4d4tjMVfpsl0ewO+wBMHns/Jp+v29piDRPRVhRh
mdFBZQlozcOdU3fLfujpWlJp2UkmJxrk2qEwOmGJ+l59IvPwhSKcaz9YycZtwxuOnFVMNn5ZOo9d
CsF2363lPcs4e8h13KxUamyfuBj/jS/EoNAbJdFZohjEc7080Xn/gEaUlbPVsmFNQFuFxIzWJEZq
LJe/yqmePOH+LoPgJJfxA3fbj94yHrZZ2vBqPNI1IaRL4NWNW96mIg5uXN4GK6Pb1snwaoiiFDEp
mfM4yTyEIp8EHhsalwfgzaqb6xOwfcLIwsGBwMbCpc5jDxGynS4ySPNV9xOfXq+Pb7OF4c8QrmRh
X5ZZ4gXTQRD/Nl00+Ei9/CVq1E3RqHM28pWkzeZ2hk/TwZ1FWlL2yMP/cXYlS3LqWvCLiGBG2lJD
T4WHbvt62CjsaxvEIBBiEHz9y/Kqr16riGBZtZCQdFJjnkw4dJXTPfHoxrRkKdrkrFVB3pUtHtCv
JslfV8GS8wBdz10Zjq7JWGs4meaqWGiWCE8cOrzPH6emztPbI2AZYVPzDEScUOJx1smuMv+kSr4w
Up9Ld933huqadLUGXq69281OhieW5DPH6fkDvKudLWK5ZUHwr816NVcsfE7I6jksa2m+HuCvg4QB
MrZHd5ELjLG30optA3z9/1U1BM5SjdNhP77ETf8QlC3HedHZEgizlW4AeVyTnNcjUNb0MM064LSl
zy2tN3NmbJ1koHjWS463m5VlBeqoOH9hvGhSz28fmd66Db3O/29cgPsGkmOIL0MK1iEZFBwOGPU4
hX3zXbCIc8GKD2CWbJmv2BpjwBjiSILrcWFZMsqzyMtjK9evhJNMTPHWvaUFFCZRrRVyoKUb0Ix1
ycUr1dmf2R34up93Yc6kqQ3CKZwmLimcjSqvT0twatRB0oIX6TgF4a/btViiyqSrUTqXfeF7NIPC
63Bok/43aeettcdW+HV0XgEiwH23NyYTyZhfxPHRKwLN0k507T+3P942AgauvT5URQsiTVZVeHFi
fc7u10ZGZ9dT9ca8aolYU/LMxxGB90NMs66m72jOT7UUIpUh+3Bde7gKPt5uiq2rDHQvEV+XqR5Z
pqQH2zUmwnw5wVW+zTcaYusrA94l7aB2wTTN1iGWkNWv3LPG61Cq8ynetx/+e658NdyJz8Y6hM5B
lo/6uXfcr0sYbSzLFjz/zQd4VfS8TtVSIokkw7vfPUvCny04U6uroES3E28mzQyuLA3Lp55mHFaz
gSdVCm2vdMZ8sbGIWobYJJutK1Q9g67FCBR9c+i7Os+6yNt6u7aMr0ksA8FDVFNZYvp2r2pzEM5o
y7TmDSihQSLVvLGJsVVjQJrFHqxeuwB3TkFZBU+TdEmMC7+OFY9hlXjRxr2frZrr/6/GWzs1hPRH
gsmv6j5cUZ46jfdB1uvzLriZrplYqZ0kTDDYOXYzqcfhYaGmfottY/t6A8xF47n9WiuaNZA7SKDU
IEedyXXLcNuyH3YNKE9x4PchmBvY0pP7jk+pbvl95+hjXk8Hrghyq/yNU5Zl+jMZaHHpq0B5qEr5
y+OVizsVbjZ06tA47G50nF+3h8PWImO5lq4qe7UEBInYeALsE/IoF/o+Fv6SKm8888K9W92tjdSb
lUXUpKUVXKp2giR9RrwuBj82eaDBgvL9R5iPnFeq7uNxq643+w91Xb/hVRyHAWt0i4tawKU5lDr5
6q/5yzUy1nJ+VzS7XEZQzbX6V9WQnntj0Uv033VXksL3NPZTmIsln3aMD8o3UN+EMLeIZ4zP5Na/
WB8frncsKfHqSyXnn1Fb3slObKwib19DojID+wyJJG7dNyTzNX8vodU4wY3X6Yoj8tY+e/1wXMvm
L0uRI9zx7L1R75tLDKq9Ttuv+lDpFcwiVaEPp/Znyfw4jQos90t/RprOh9v9+OYSgDqMiSGmdFAd
IUlGehVDome9Q96cOt4u3NYAY1qg8JEMXBBds0rGz+vov4A2hwSsWMljH4Uv+yoxdvDh5GsNTgbJ
EvC8zgPotGmwcH3WPffvlHD9jQtDW08ZMwJELX1fheM1CEZcKkgpp1+rE8pvt5thKf7/iGoUTxBh
3iVZDG5GKsQ/mnYb755vTv4RNTlqBHJMfuH0SSbKpkvnQH5Ycv8iq25fnJoktRipUAME/JJsLqJH
CNA/OZi9RJs800Zt7LZsvWPAPU4KUN9Ln2QjlIG+B+3ofeBs2aLAWeZfUxUt9kO66goN4FR9rFx6
1zXsj9+1z1fmsduC0DfrnQ25NvAVptdy8jvGUFXMsQ9iRfOUl423ZyuEgTbAPAdh4RdwNc5kFNYd
Hqpg0JaCahC9KBnVu6SlUIuB6prjpmJhY5JV0LL4uDLPO9QOFsh9ODDgTNZa0jWYrhMSaaCwp9Mx
74rT7cKvq8//nfbx6QaG10qODSNlnFFsSY9R4d2VfvurEcMZWpQnNW3JdFoQZ/LPyrbo+zjp4oy4
8KOvY+QHushupjig7WqIyUGLeDFVENpFBaX7kgxiAoMr/7ksxWFOgrs2Qrr27YoswDP5aNUIV/tw
jKOsgppjRquhfHalaDceWW39ZMA6ckffH6o2yVRTlkMaRqr5xqnb/kIy2dDubMK18leQG4mrNKTc
oiysnfx45eCcoZK7pbPwdgJ4RE0uWsWGQpNZJtmUJ08hL/8UIznAPPdj68XPiQ6ytQo+x+P0S+ru
1+1BeZO1iSoNnI9T6+egfUdZJ2GyxsY2TAuuxuOahOuhc73wyatmPIjnYX0S9VxsBJ1lmjQ102q/
6OF5mwA9ukxexj5YjtWyqiHVZHQfXFb96pSnT8jvAhf+dkttAWLMBki5Xf2IuFEmgnV8Lgbf+Umj
okpzQYKNKmytMuYEnnsugi+MMzwRDCfwp+7p0LxfwuQcSCSThmx4qOtk3wz9f5S2IfeWaR2ibBIQ
99TRAafJ9/m4K/kkoiavrUb2vPSQaZ25ahlPkb8EDyqau+PtwbBs5+LrrPoKSFW1DkhSWqIs/pwv
kIqZnQKEOdJ8jOguiWw0wJgQJieIZdWEUYbchyGNSKLO6yK9Q0Xw4H+7FZYZzWSv5b3o+slDSM26
Gc6+53tnCqeFjWiyBKxJYOMTD32npJgvHecTsuezfPHvWubu/HgT+XSt86rAdKziyk27opapU7vx
zuj0/zvAvRyKbmrXKMuV4x4LPwwe6Dw3xyFg00YVtt43AB1J3S481hE4KLj0c5TUhy5f3I0ItZVu
YLllyPqBbDUitBalgpEmeNkxC6OtlEDL/sFksNU+5LK1W0eZBJvzat7lCkekQzBm1wM6GJYbV6N/
s6bf2KiYHLZFTH2LpBtUFLgHr6ir+1WJz3le5Jj6yk9OXt/xboEy8BinYazuInBKwaQ7e8n0NPXF
cwM5UbEps2sJalN5LV8jPIWJyM8KXTh3jtM2DzWZolQ2Sn+8jUpbFQbwE7/ig898P1uG7rcfhu/Z
1L7XcpfDbUT/j/mmhrjzyOpnbsjnb3NSqy+6maaftz/eEnYm7Q2Eemjc4vye6bxzDg24vek0y62M
P1vQGZiHWZTrRY0TZvGwDmDsJ89DW/wmfSNS5vb/JssWs87WDAP+Qb+Sxp1lmAUc/gGQSH2Mxfph
XxcZuHd83D46URFlg9MUZ0jH1ve0r6bz7dJt0WPgHgQ05kFoHNsEDEI94SK+mv+MQny/XbylY0yK
2xhFCJ+4jTLmOr/7svxW+dHL7aItX24y3FgBBYa+xpf7pP3sLzBW86CzOnk77+FM685hZYXoCu5n
WoTeoSgK/iSoCE63v97WMQZqa1bMSRl2fgYnpzGt+nBIK7/+fbvwv0IEb0yCJnXN1wJ5jpx5GTjb
05G0eK/j1VEhtSockDskfYjVxed1ar8sU3JedA33vnpr53ltwluVX5v8arMzTf4KrnUb4uG5/tjD
MhceQL9aEaYUjMB9m4XQQHY34mgO3TRQ/kI6p/Blng9xxHk6d8HWlYBthAxMR2TooI0yhVmiBnEX
9FAmDDBzbKzmtug1UL1K5NUpOofgpni/Al5fnGT9Fy8vz7cjwFa8Aeuet4TiIcTLIJw5f3N9jIKf
cPJdhGTLaM7SPyaprfdJ3GNH5WfcdY+xqNxDDYxsdI8lhkxOWzvM3GW5CLJ+FQ8iHtOy93BPjJQo
x633vEtF1BRpQ0ZP64F162UuKCq4i34qXOfzSreeC2z9YyDcn+aS5XIGZxgno9MwivkuH4ddyY34
+OvAvwKZkJTTJUSnEJhjp40WP8qy2+gY25df/39VdgvuBpJNpYebi+g3uH7PTbuVnW0r2sCt8Oek
QyKDj4t5ZGd73PndjVtJT5aYN3XXSN9PUHFb/CyYhTxyrtQROnbBHS/krmdf9LqBWuTh5qWs8iCj
gfhQyvj7VA5fbiPW1jMGYrsAOkDTMPtZq3SNJ18JPWbtjufbpVvwZPLVFmQT9pTUfhaRvPncNXly
WpxovISQYj7jefnP7WosjTCZa6usk6VsRx9c0Z48CBV4aUc2D1m20o1TtJazqpvVw6Q21LDgWK56
sUO50UO2wq899yrow2AJZCklFmRcq53oOHVnHYvf+/rFQOvi9u2Uuyhc5S08e8LxYdLLP/vKvjbo
1YcXHW/gwjYArZSHJ0ZdlUY53XmL6RuAxTkcEhDj9TQ+BVFKluiPmNotsflr376xU/CNJXYaaBOv
pe9mSyLJwxC03yNCx5NYJD+4fOstzTIvmES1XOU8L7zOzSIBshoPzuEYnkRRbVws2Io3gFtAd6jz
Re1mY0+qg3Z0nzrcfdeX4XHXAJvctLn3pdQRW3HNVjRxOreLfhpGzT7tK/56u/cqfpohZCScXXTP
2IXlSUkFezVQ7eiffeUbqAWheILEX+7iagQKXMcuKaPlnnex3pWnEVFTPw1eFEUwUrZksHQFm2Fw
Ja/v8law5u52Cywj7BnolfA4LCpN16wUoj75Q+wfAkx194VYx51jbIBYdAxEDGjd4qHR4bgeDGIA
YPM4cAXrGzgz1dDEROmSaG/NODKaMDeX3qFtF3HU0Ku5J66rD2sceWnvEHmcWVenQ1/FT+Po97g0
qRLkuUUB7k9u9+a1SW99jAF6t8nDnPvJmoFjC8OQYS6mx7JpxAbLxVa8sUR36yQ5KfmaVR4pvfu5
UmF4iCENsMV7tVVg4D33+0JNNaaTGqnC0g+/S2hRb/SN7eBmEtdyTyM5sgJYXGQcwvRJZzxMTldy
hFsXh8INVdqp6nFO2EteIRuxhMiBs/PEY5LaZsdLOmTXr9lQxNN07GiuXUhKdf50uj30FiCZvDaQ
YGmlFkS541UXKBjd1yGyhvy9hyrXWMPpsg4Fp+2a1dX6p4n9E9fhH0WiD7c/3zLypj+nCGMy555Y
symq/x2D4ofUyb6oNTlsA7IuerKqNWuUDB7hwTdBpSjYMpay9buxiNfuWiO7ukC/51Setd/259Ln
64sP0vPhdt/YqjBQPbJJdB2c2bNwUus57FR3HmvfAd9n+X27BlvvG8CuBum3UqIGJof6VDkgZFRI
ZtxAnu37DVS7TdVRGTYrDCWc4VzSPkzDXkyHBpnWG1309m6HmFy1eWpaX9WVzhx/1Ee91uci8aPD
2I5gT2wdgt7uJWKS1Jag4E1bNDqrtKoOKuDe/YDH4Y29jq10Yy13nb5hrq5BgPTbTGKuOupQ7RI1
x0bPQG/tI2dBrWTOfKfIPw4zbe/wqrJ14WL79OvAv9rmOMIF66WOl0z22vm5BoJ9iZXa2snaSr/+
/6r0NiJh4ztkyYI8CQ4Y5P5ApdzKTrCVbuDXKeuwFZ6cMiSIemenqWNoO3hbcWkr3YAuOAq5u7Za
Z2U4YQOLZ6snjdea023Yvg0sYsqh5fBG90UxIGRq2ZNTD9vJjwGo+N9UTKJdaqkIHQO9jAQzbBT4
mNVhotL2mmMRy2aDamHpH5Nflg+FajVksbK29DuIbusiw1SxJe1gK93YfgfhXMeMyyEjc5ufYZau
771Gb3EsLL1vEszmzltAeIlVJuPgoRLrBaIjR2epNrrGMqURA7IqoP6wtqHKVMV+zbz7FInwIQjV
Oyq2EgZtVRi4DRudTAxnrGws8apShB/nfkHOhnMeZvfP7RC1VXEdmlfgdaYV2T/+oDK3m57aZHnH
/fLQDfFDJTcTst/mShCTYLaIvoyQkIhmTPVyVrISJz8u/IfJI+GFVDJK3ZJ730q32RLzsLXKgHU9
eTj2FmhVsBIvrboSuCvAaJD1QE4Q9mo2Vs7r3P//+3mkfP2392o6dHodgj7z25LcI5EwSuFkKe+W
IO7T6+Im8i3CiS2aDZgvcZvzFq6SGYzaf88MW3AU3cbDxibM0mMm9ywQlafaJJTZosMXxvw8bZVC
EiytvreJON0ONgveTf4ZxOHp5AlApmq6LuWTU52vk9dG6ZYeMklnLQSrmONMGAzcozhD/lTnK0mp
5lvpl7bPv/bdK6x4wVInpMHnJz7p3gXUwwEk3/RNeZueRZJrs16VHqjK0fkw9xn4Q5+ren5qRfke
KTB3PC7PIJqex7aFqdvwcd9YGMBPgrpdKYzrM1gK/QtuC3iGSbdz0TapZonqx1hNscxA+XLusVPN
78IGL5T7Pt1Ad+B4OYt9LjO/dH+oJV9Sjal4Z+EGpHWHO7/rZWjWDYxfYGEel2lShfLH7W+3BakJ
40InEZm1zALlQ0qqyOOqOvuUwE8+ICVbN/bblmAyGWPwkA+XldAuawkCtF+oe0jAkThyZxBZtfb0
7NdkPbp5okBeo+S4q3Umkwz5vG1FcBTK9Dw0x6UK/2ikUgVwWbxdvmWWMrlk7jyWSIkcumwVXerM
8TlZul8Bqy+5zzaWdQvITS5Z0ka+pCJsUQVUQbV8x5riy+2vt4y9ySFbtF6gHVJ1mTuTFzC+nqHC
9pPLZIP+Y/tyA9E9bCyXsp67bM67b5pwmYZOuJWIbPt2YxveBcqhUay7bHRm/1R0lU5jkAPOsMPd
2sjaqjBgXUUt+7vbz1Ynds+Nqj9UTR6dtFy+7et/A9oVxBnH2vFa5AgHRUpVd/JaF+k/cuf6Zkqh
dd1C/IjDmbGNOL0fhqB5yCPyadfXmywybCsU5KOiJqPUOWu1Hp2xfm7cfFeiCqTN/rv8QEYdvo/J
KrIyJt+RKJWncubPtz/dAluTCVbFDQM3ZWmzkPifojp+4iF/Gv1lOLCy2riotmwyTR/OFpRfPJvo
OgtcGIi2onG/4OEvPMKYQyB5yBMpiLnjP/XilcfbrbLEq8kOo3oM3dqP6yzOkX/szIWfOgOLUu0u
W+uorVEGpAvSLkz4VGS4I7/PA/2crOu3yMk/LVyeB+gh4wT1+XZrrkW+sZU1XTr90kdGPgnqTHHl
neDu7qE1y5abjK2vDGznzNelgnRy5sjq4rbI5Eryh8DLNyZtWz8ZyF5LWE/0I4rXOHMfEohrZ0o1
/hmZ1fBhiQv4jMdR/I71+27aSWQs45BlWgLGWlwEhc6nPvHLNKDOvosmkzfmJJB21fGKSC674lwM
A7lbO56cbo+zZSRM6pjbxKOXe7nIQM2sUryHPCaNfFzhh7yxgbJVYNyTRbhA1xAawjIUx+qjo5R6
kMyNLrEqtxjHllg1FdCuxqM5I7zNAtpDE5yOwQPX7rpvHTUJZF0+rTMZSpE16/SSD94/A4zMb3e+
7cNNPLfuiqN71WTab3i2tBM7lTrQGz1vyTglJjOsrAbdMa26DMYsX7i3XkZV/MvW9n0oqh/V9S0I
r7+lxBN/FUFkcf7ndqtsI26Am/AgcRbQe3ETwtvHZVD05wRNi/cKBKyNptk6zgD4DMEbd4oY8mXB
7vpC4wmxW2Mr5W9sLC0H+dDAs9vnPjhppM3mFg/ZDi9e8qZ/5H4FfUjvUk9yyyfDshSazDGnhlu0
36CiSYMDntT9eXH9I8ic/4za34KgpbdMBtnA3UnSOWgypHdFabSA9C+TYB+5i5jcMZK4EC2LaJv1
nDkpbjp4Cmez+9uxZOuf6/+vTsFVP3XKx21aVi2sTwcvWtICBolIbR27oxqnaN92x+SQDX4SKO7I
OlslzICe6moMu3PgNnJnxJoOnz3ob9PSiTqra/cuGaaXbmKf9/WRsRefFfGroJ1FJiECmsLi9l0d
rRQpm8X7gWylkdtiyAB1O0+u6lrsByJfzOrgeB7eVJy5HD7dboStfAPRzVhXyAHF7kmreTqM1aLA
Mx6q477SDTwjbJCss/h1Vk2dvGvLob1P1KYCp+XbTUZZyJ2INoMSWQHbaw3ZkLI5T23tNRuzkWVC
NalkkWrdeZWTyCgZaBoPKjwFIGveezX/vat/TCG0MI+8GhmITea19c848JzUj3J/32RtqqANoZh9
xVC4WFrnIVqi6hh6Q7nB0LR1zvX/VzMEgpHqwe1EprnoTthL1nfQl+wvORPLRv9bJiHTsrNB7iSs
3r0mi7rhwQNrTYfsp9L0GOpmI/xtrTAwPNB54Q7OuNkU57+bcTl663SvHLmxh7GsZya7TJWd6iV0
cDPmjEdkmlzaGIlN0Xjk/fwvG+KPt8PI1goDxN6Qx3muuwZUZTxySXp/3VhA9GZjqG04M1A8Sket
+TI3GbSmO7wWN8tSpbRu94kzQAHxv6E0NRPr8fQqshwK7E9j3cLzhYU7l3pT+GwiYo3xOoAZrlS/
uY8M0d77Tkp5oFPzcLv/LR1kqp7JCae2cekwzdFZHKPrDluIKD/tK91Yi7WokZgIw0KkVfrkSOMu
OVUQFtlYgS2xYzLLRk4l9ClHLDAatpyThhF58YP2w499H3/tslfTRJ7LYsjFXGdt89QsUONp8AC0
MT9Y0GVyyrhY3aRlXZW1PDw4RXAsyuRcTDkmaFzZh7ssYyJiWm2Oy1his+WVmZCFSmvZ6tRTw/l2
/1jmOFPkzPFpOFbJXGZtB0mfSMlLXetjtDifc2/dOMnahtjAb7LCYWlcPZ6NdfcQReEdJBPvBvAQ
bjfBEv0mYQyXLbxTycyzhidjl/oxn+pjSUKxxa609JFJCqMJjQVbRp7ldXMUTR+konX5YZ1CcVyX
ZIsVaAknkxpWqLyOo2rlmYP86zsIG6wnb4T5SqLd4lM7OtUjjaBosa/TDFBHrFxyrgeeeXDuOdQe
j489Xl7v9pV+jYRXqBtYTSBnnPNMRMsD+EP9ya2ScGfhBqQXNetONXGeRWx630XjPVOr3Nktxnrs
gZLLwjrIwXOd6EFAvuLQLXKLxmwBgql0ViVTLCakXGYsqO+0491rv8MV2JbFuA0IxjKcjPWY+KBO
gvsXfWaqf9cE4uvtAbV9uQFhBnEhnCkg8VfP5L5fwockmB792vn3dvEWHYzEJIbBSZxNKpd5NnnL
90qodI3zNFI/uuWzI4MUnIrDWECBHv/ervHtBiUmSawLtOxY6zgXZPMe50Y9BFF3yBexsfF6eygS
U8HMd2ZXTwTFt7orU1UUU1o67lZ6oa10A7yyBMUXJqRAQCHcF7HM/T3r+da211a6AV68nY8t96lz
iVzxgYc6YyM53e71t6e4xBQlywWSP3LtOxcn8uBDTBQ9N1X5KXIKnfp0Vsd8ZBt7UlsrDCT745w3
Q1fkWRO67P2QNC04pVxsbEnfXhIS02FzcZLZW9ooz3iCBzZP6K9hl/wq5XT0xniPTWiUmLSxggNy
DUjnmReLssXjNglfBpj4rGmxrnLX4pmYtDFwkSfijbNzyed1nI8FVgJ2JOE+C80oMZljngOLIfQR
gilPQKonDSTcxvzT7XCygNjUJvP05OVajc6lKvPzFcSqyD8k47ixrbZEq8kcK1gbgaCCQVZtO6Yu
PEJS6tRfx5Wd3ISBDwBdkX3TkckiCwMVD7gux7qTjP17OJIUdzNfnXM0jeGunTC8u/67JsdspGIY
lHMR2lMpKZUGI2pLZsA2ElcUvlrwi5BO3Cmkc1mr4ilYh8e66u9aV+7aQSYmdYzRISibqaSXlcbI
SWPvmxmWr+Wyb7Y2RcmKaeYOEttzEGNplAZO88g43SUGDwQYq7I7LzqeBFbl0F0egyT+09B+i7dq
mYZMSTLf14rHsnAuC1JZkFHwCMu4Ig3l8DQQsTGRWobWpISNyB+do3xml6pqHqo8vouK9bwgV/g2
hi3ztEkGU0USDFMeYKVcRzzCI1Ht3gnaLTKYrfQrtF/FJbw2G4lLCXqRfd4fNaN9KqNiq/S/Z/j/
fy1NTDvMsEbI+xDqBjOTnGEOcoyn6lTTeza6ad/KdGIfPVKlS7emdPpOgvGRhvmRJe998nGpfsTs
zCFCu68jDXwHtJO41RH0QtjyZSjYhyCIv98u2hYCBrrDYeBMwyb8Uhbt8EgaOkBMoRjuB1FsHXIt
kWxSxWqIDsZ5hQnEi2YXx1x40LPwvROL2nsBBQdOJSWb+tO+9vj/jYouLJQng4Bdai0enNl5WEuV
Eb3FQbB1l4H4XAasXBvKLmtSn1VRH0jUfEPiwJ/bX3+9lnor6Iy9eJcgcRNOX+wiYsjdlA0f70es
4+kyR/ScgBd6woVieWgEcQ94B9x3yZSYXDKluz6SYcwunnTvYJjxMmMPvRG7ltE3CWM8riHhM/Xk
Eq/Lp4DmfaodELbD+Ut5veu73W+WYTFZY3VD4pWzlV0gm/E8leSdGNxLNW9x7d4mHyQmY4xNuEqp
qSKXoeohFzA9lVq9zyGnNpVIGy6C4ARb25+3m2KZ1kwKGWmT1vWckV5YydhDUa7r13nK9caVnG00
DLjHzaTGRhaIX5iKSJHjCFZdeBN8ZVpvzPq2Kozd+byCAVw5Mbm0ZHyYSfEkeROdcxE/zvCF3Qfz
2IB55OJesSpWcoGk5inv5HKsc7c+eoRtCbbZxsFEessHp4CO/2VyIbBQ9pSng46ebw+y7VBs8sii
dYCMlzuwC8ndr17hikvhsD+wVeoPbkfZEaRRec9lKJDzEfaPQ063eDqWWDZJZjVuV3TSuewy+dNn
z/8QzS+wAUQ+rvjggBYke3cDk5YONOlmSHwP+4JjLlsGqg6aFf1hCXDBfLsH/77UvDFVmoyzKQoV
EZFiFx1yyIg/98tXNvEjC+azMzlHWPQciqhAykl31LhaaCDVGNV3lT43kInsl8wtvgcxtDnXp5yN
53V4VhARHovjHE7H259omZRMvhqydnwJGUdEkABLbSaQbffXuLiHMMsWT/rve+FbvXCt+/UmqNEx
9BGwCRpECafDPp1XffDnrHLv8lCkc1KdaJHp5NpwTl+C4CcoXwcWTIeueR/KIu1XesA2M/Wl+whx
bE8i9hp5rIOPzvy+D8ixFd+Ut2Xc9/fZ4q3vNeYf1SUjpKEi7PbbT4vEk+q762dOcX0aJRIS5vre
i2BwUHxZFvWc9PEdLu1wlsnflVBivH4f3ULgdaZ460uMaSovPX61nKeXgFQP+JSEtcdw/Vhj0QjD
L8iVOCM8vHw9Rk2SJs6Wj/vf97m36r1+z6sRGwvdV0uDEaugIY1sHHAHvFUeK7Sv1uek8NIBuZNy
ZOnKTzQPjl5fwawvPqs241K/4yI6NFg48ZMuzqnynt1q4ybwr1XMW99mzHldDldFZ/XoZa5flqU9
eD1yXDA5tOt6rOM2BYDK6iyEd3eFWRScJZw2F7pxGrFNGMbmJ3F6MYbzdUMvgiYdA1qlRVJuTUe2
0DNJd6TyViHLlYKm9qNdfhSud/CqH0zdxcF5iLqL7J7FxNJJ/B5IVhfVsVuw9xcHRB2s6DYufv5q
6bzRxSY5z/FkHsAy57qVx0OJ66X4AAo9EzFf7xK/tB5/TKp3TQN1x344NSsUovW5j75SiL+j+xd2
wWkDY+9VX5FnkK7sl5ZnJNgd14ncXXc81yASK+zzwmuIbAeuZXRMwTi+BEoj5SaBlFd7T7tKHUpS
bHHPbYVf9xKvQKFICSlLnscXFvH34zKd/XzcWCgss7DJ9dMFj9s4KuKLHro5pU3yzhtVhtyVjfJt
n379/9Wnd17hwY+hjC+V+ge8iPcV3E5vrx+2ko0ZqlGQh01KHl9qPk4p9eMHNxQfbpdt2QWYLqcN
XX2PLF18CYY7TZI0LpKDRPYw+y6DCZfmznlfPcaMopnXCNdD70cD/e6OcjzGJHlX13Xmuj5L4zl+
RL54l96uzdZjxgxSN/AV7JcmvsS8dACgBLpwA9QldpVuEvvGptaw+omw54SIfn3i1Spg+FL1Y7cv
lExSH/NVAzmcILmUA3yRHIZnZkpgnHv78y37cpPUN3cCCtneEl+8bv5XM4jP6e5LgAWuy9nGaFv6
PzBgLFoqY8+n0cUJS3kew5AcVREHx9sNsCDZJPRVRdkqL8+ji5zCl5qIFxcaaCBqbZxbbMVfG/UK
yPCab4sq9iMch+jBcYZ7j4WPVK8bi6utbww0OyOekyMnxNe3mh8LCes0UpF9iYvgj//34ynN44Yo
jo+f4t8ToXkaBru8rqPElIVb68qTywReJg87JyVUlrgdGrZOcrawNDHrB31bT4gZ7uRSPUAHneRH
6CEuyN/Bm/i7uXOTrXs0yxCbrL4At8/xTOvoor0UFxFrn0Jy8XZwWobXJPTF+dhGZY2i3fh/nF3J
kqS4Evyhh5kEWuBKrpVkLb1UdfdcsF5m2BE7gq9/nnOq1jSJGaceKxsTqZAiJEV4uIvRJ0OHPMeU
b9v5JpYvbOuBWF5oX/NKXedkeKZ5cYr4muT1klkMt00SW3XN1LNr24v95PWfCnyGhmutG0umuX32
nWO5ydSLsnKdKxlK7ltl+eh0qdhomttH3w0OayekLx37WiX93m77QzizI2uKleGXfrvhtV3Fq5ZX
k30dZnGYG/YQg5v//o5Zsrrhsi1LULTxYufKK7SSp07h7oq5Kg4zmHIP9z+x9OuN07dGUTTvmGVf
i7p6mGl7WQ8KS7/ecFuVjoCUQBIV+6QLAIL+6Nmzz8Z4BQiyUJ8zcXsUh7inh4le22l6y3gclIwd
clqfRzc6WDlbuY4vGMgE8BGeVFVF6XRl1cR2OiHxLrMJXTkOlyZhVCgsp7ItJmJynUL1oQREM5zS
R+R59nzuH0q18YZrMsS1de3krJ9nuO8wBxZ0RaFX30T7Slhrha6FvhOoI/7uZjzXc9xX9nyl07RL
Yrp3Y/nwr2pX02U7YZUvlV19bMLuJFj4iVty5Z66tEC3v79z76ZpyiRy6/ka0zT5DIWeyfbDAoQx
+00eYuL8ZqSnmccnfZ1S7xOad0+16Fb21tLqG/4d2gWArSMfr6qtD6ViD1lYvnkkTHwrUmon+63H
mgn0Ix6qQ8Awj1ewAO87t8XVqxK/gL1co05bcPZ/s5jvVqGT05yBUBhW6osRTYPes1dNz8gDfLy/
CgvjmzC/OQeMDJrB+gq0H6A6RGXXPqvasxPb+fn+JxY2kgn0A3FE76Gmr1Hi6Biezc2w13m8xg+2
NLrp6cTK7Woi41Uomb1SzXjpC2hfbUNymMxv4GesIXbTjtfOs9oHIjwWiNrZRvknTeI3b+5ZzHgF
00C0XqTW6aaBdd/qSwt7s9e7jQPFQJUrDqs7loJ4XS12aqI/HNlvu7MT43iuc5VC4y/XVxF5zxO1
Xrp23hWdXrswLq2r4cOp3dcNpMH0FbTvt4IuhAkmgcfrNusYx3NBPOpWmTtchVvum6R5LrMQDJXp
CsZl6ccbR/RQO15YFf1wjQlyqugmQgtI1Lcr15c/39uhB/n70oqybztWkeaqeXuMKXmkvUY1ZnqO
43pTbRpygb9/wmZcDPms22vad9FOV+QcycT2o5CuVMP+bCFhQvmGmnXanqzmyiwV7VjkfrDSeD7c
X92lwY1bdS1ZARE21V6zvv9hURahQxlZs22D3xzunWNZ3kDQ4YPB63L4ruyu8C0Qjd4f+89Oi2Dy
+9h5VmU1QmN7LTNkgtMaB1Y3I/SXa1WAP1e5haktmrMJnU9h1MKrJNmxVO5Eyz7S0HtJiLoyWRxT
ADn83NokWc7FfyB9uiyiZsCMvFkmR+oU1hntoGvESksLbbixzhS4cKDbdW1J+yIY/Und4cP9pfhz
mk6YEL4ZBcBJo2/1GhbD3tPVuedsT+r25MDZHILOimat42HBn000H1JzOOXdormSJr2WET/2ID8a
yv4bJOu+3J/NgqFMTB+y700G1pjmasv40UqH5xp0kfeHXtizJp6v52FcAQOKXx9r8HJo8Ms3FoOQ
ZsbIym1+6dcb/pxDIr6uoPZ9TSnPP9lVkp9vBZNtDm1C+HQqVM4jq7r2E/0YlfrcWeO3+7ZZ+uG3
v7+LFYxALz5XUXUF+qI/JHELFgv4wcoPX7K88/vo81zVqGShftI28V8aOqM+Jfqzp+IVF1jal8YR
LEPPK+cpUVdPRsCpHZteH4QOzxZZy0At2cfwX8SaDCVZXV4ZahzXimZtQGixRqu7ZB/jFK7G+dZ4
PFbX2PVCX1bTIa+tv5xhjfJm4debGL4szjgI1Fl5zYnODn08s1Mkh2yb9U0IXzjmoPbXdn0dq85P
HHSg8auckmCut3mVNG7O5cDsFOWZElnXGL0kkyhaceZURGtJ9YWKmzCBfDLzoBJMO3wB9C25i96D
8DiBbrqbvg6e47Pswq030v6sSxtkNc2JQnFEJacq4TvwOPguKQ95C3yzfmjicYcd6DjEF320w//E
injf6e/4LytKgZ77CLuwtXLsws4x6eJsXsypI2R+lY2FXycLX8AFKij8rbjun1+owlQoDac5p7Pl
FVfATo6qDo/M0keb1w90VjuQ9m7KfAsT/3fjX62TThWoHPbOuW/5Pg9nb2X/LIQHU3uUT4lnh11X
IPDjhtUr8ZCO8q9JhN9ckq3FuCVDGRECodmtVJ9iBn3xt0PTl8maUwihJUEuHNBUALm/siQLFOlC
GuFi0BVUEGRbXi39RAi/yMr29fjvZiv4G/P0YSw/OEKhQjr4SDVvM6OJAAQA0PVSnZXXKSpQ3qVp
JI6Q9Uy7v2tNx+on2AnXelD+zUv9twQuTEQg6SHJVidw+Vkk/s1hgCqQsZ+BUNip3R34r0bnzXbS
08DoKSGRn06p38A7czX5ZE1YZMG7TMhgbMt0ohCGvLaWdQhT7ytPm/0wxz/vH7pLw9/267tDt2Cz
rmnqTUFWXPLa+djo+eAMaq1gvrAjTZRg4riDE2bWFLSNe8lYoQ5JD/y2yOkrRzcD2ttiuimPJUzl
Ug+SeUNP0znoyDGb8iu0no7dZPkT+UEj9vc2cxm3iJ6FNeoE2RyIahAnp4RGAMTJ8mNkq2xTKlGY
kEGi0OI/TcUcQImi3ul8zE+tZOnKQblwDAszRIyhhfO9mwIeVSwYc7CrTbHdrzzJlkY3ogIy7a5b
FRyUPkj1Xbyson6ezNP+vvEXYqgJCUy9EBV6KGGAMGj4LMvwg6fkU0NBs8q8baV5YaIBJVTIqphH
Iug6MFU2LfQf0gh6mPdnsOBtJhiwKxIoSoh+CtDQgOznqNihVeIMtY9NiSYwif3uzg0Hb2ErqROM
XH6rBBRGwunKy27b3jSJ5lLSVzHIupzAssSBafIshmStHXJh75gipHSOXCFK1w6apq4P2p2zo4cD
ZMXyC4HIJJUbnBZ3CEiCBlA6Q89i/aNJrB1orw5tT94aR//YtsDGKyAtRVg6SthBUoUT6C7GQLK2
3qfOWiZx4aXNDf91XYknS93agduhbUMlaNX2nJNj1d/t1j6nKn9Mo21N58Kklpsh1Rr2U6iDPJXd
F8DxyUs72PpLrCsQzLRT0din+2ZbWHsT82Zb81jEeWNjX40/sii/tM78tm1oIzkXjY1K59yyA9WM
ja/o6BznlGzD2ggTbeYNE3OE69hB7cSgICU1ZDDtYq2evhDwTHY5d3Qy0C52OohGvQsn96c961+9
1ZwI8/oVx1gISSburExmMfeRtIMuHC/A3D+2I911CVu5VC8Nf1vx9/eL3pF8Dj07iDQ7gzjtMZmK
x2hew3wsWcg4j72plqBtFyLIe+/z2IVHrMCBeSk4Q901QNLS5jR8eigqCYmTUQY0dl7QJv6JT3Ll
vFyyjuHNlVPmTVp6Gt5cyueZaAtnDkRhAKPjE8tXLutLXzFOZUEnCowZg3fx+hu4Zz/GvHu1XPt4
38MWhjfxZkpnLjh+QxHMrXyuuqT30bW6Z2V0vj/+whqbcDMLwgzUASNCgLLhh8HxTs0cfrW5OIdF
ve1WZGLOYqmsiqnZDjJFbUAY7X/ifBtXhDDBZpB6hd5JWemAjLeIHbdy3+CuurK2Cx0awkSbkbyM
RBLi2ASf8/fOrbU/1MPnpLfOdSR3WlTnBCKQg+OcqWf/vL8iSytuODV4eYExhJplwMF0cmTKIpci
dFsIPel+ZdGXPmE4dlrZjlMqjcDalJ/GlvxFOP8mc7kt12ji0KIccgxW29tBr4eAduN5mueVs2xp
uxo+Xc9cTN402AFohgHJHh31FHeFBOhHxzuisW+3LYLh1V6nAXSmWIRqAtYnzEQL+WibHl3pWCuf
WJiKiUOrIcPbZqLUAehtwFrMU2vv4oZ/IE2l9mXrDitn0EKENUFptE0KcJzVU9DFlPlAUox+ScBD
v8lQJioN/KmpreJEB4UY0yAWdnN2II96o/tjK164sFv/yzMnu3yMlRMQEj/143CptL33QvFx2wxu
n313iHoNUfYkrDHgA/EuXjwNZ5uXaUDbcI2EaWkGhksXA7QgoWY5Bmgb5Ze8aeM9ZKu8i2QN39+f
xUI5zRQxpR6rmCdSJxD5qRianQjJQbrpLiM/M8/ayfaEpOX9Ty1tKOPIbkcJXu+2QFajHHqfDTJB
R7fXrDyylkY3PByPOFG3EyaSRBBCI7K2dpnlFiu/fcnpDL92ao7rC8NKkH5Q+1Y2NTqd+ybwlKf3
inRrV9eFFTeha3IYYyfH0xbxI+qOuUjZGzjd54/O1Dcr8WPBUP+BrXVNji4MToOsn1jq16DV/Gu2
hV7J+PyL6vpDhs4knfNqe87rUdLALp8Kmp1H4JXs/Muk1CFvul1U2IeCvA1lfWjQtlK7NjgnKj9K
PD+Ta4+kpTnelvGdb+Zo4mvrktFgQgn0E3h6vR0TydrlYXGKhusPNosbJ8HwofOB6J9lAXII9rGI
6G5Q3cGNHxuJZ8e0i9zcx1zlxG8NWNVGRmXxbwvWu+k1Ca/AhDfqIC6c/COZ0ewDbuXhYZROSFcC
9JIJjbNeTj2RaCkYg8Kqpk8lQBR/F3FcvG2KBSZ33QRB4ylrGIInHz5aqfVdesm267sJaKtFPPKq
xMlSju7OGdhpLocAMWHt5HKxh/60v41QkHojq6HcNgSup144KUq/6wHvJfYzLnzfe6dPfPQ8bitN
m+A2LlGY00A8BMCD2H7Bhdqj7dDai6qptx2TJriNMlb1YHIagq658b+I+MfYlKfWdV7vL/WCvUz6
OieXodORYgy8OD/17DgrGeCfRnS+S5XjR2tyaAs71gS6cTustFXTIfB6MHXqrAn3AFyvUaosjW74
fErAFVaSqA+4CLOgQo2oJ6Pe9tQxNU4bDcmfHNefIE1a9eBCpPcLw8G/hplZQOAKE+qm2xycURVE
o1rbKp4odOOuFK/cHS54kHNDd9hrVee5j1JzuiPRWEb+TLsisITwVrxyyXzG4W911hRygV1g9e5Z
zyryPWcjg4MgxtnfAjyZlaUYgiFpuQ8uI3S4JuqBgvv3/h5eOP6J4fOV4rm0knEIErs/OAV5JhZa
LXN+0b1eYQ77s4G4CYkb4IFFNtZ94EmdHwpFcoDW9Nqh/+d7BTfRcEWv8oIM/RiURAKG6KXpyWlp
/iBjvQ3Gyk08HMRORpRv6xFx0W4PVtFD0Nwtw5Uo9ecowk0FVBUOadd1/RAUJH+qZPcBQN+gcBKo
LzhPaeI9eGGyprb659XmnuHqfdt7KofIRpDndESbtZdCmpDJx04Ld691564s+dKi3LbCu2McqPsY
7BxRG0DU/AltKP9U2XQuqPfl/qZd2lHGCV7SKBV1Bq9QUsbHqlH9blzXNlwa3XDoDmQ/YReif8Ni
k3qyq3I4Zx2Xmy6pUK7/3TSeB9ipzGfcg0sF0kcdj/u50+lhm2UMd461CkF3gFg+OZzFPgh7IexN
63Yt3so/XhEguvr7r7/dPkTYpUMgmPpRFLrwG0FPBVS9RUh/RU72c9M8TEycyzIbBQJ7DPA8obu2
4eOeh/yfbYPfJvdudxIFqCMdsQReymyoYpZix7gjViLqwvYxie1oNthW7eE8GMK2fPCsggRtPa7B
7RY8ywTEjb1DZTtkIy7oR1uK+ZjMUPqp3fb7fdssjW94rpd5GbLCCVwL5DqgVQPJYPQkZ7Jt95u0
dnCsvsxSmF5BAP7Q2gPbZSy0Npre8FxWJmDJI04XSHfMd8NQ+Wg2WWtMW1pXw3EL3mcWyMb6gKEe
FaB5ftpboRo3GsZwXM5YnERd0gWp45JjiyLAKcn5mtsunDEmGq6MSqLr2e2CWpflIQmHYtfMyTOL
w2RXAp3oN60Uu9ly1j64kCcGCeDvPjYPDl7jkuggGeTsnHAHBId0otIPcUOtk0Bv5T61yu4K5fWh
2cco/u2b0VlT5l7YxSZ8TvaqrAA57gI77c6NMzzUjXqe5DbwJTexc/1UsPymaBQoCmrsRubnqXA/
Non9bPFq24YwYW4JGOgJt2NczJD+eUK1VX/T/VC9bnJzE+OGDkW7mtG9HLB8IDtI2eg9/lb7luuE
K8/spTUwDml75FCcs0kTFKiBWqy7aO6+OGm5KaXOTYRbArIBm3RIpydido4pHfMjAyTrcN8+C84u
DWcnLrAluUQVRXnl8E/f2sXPpvTW2PiWRjec3fW6Hs0JeMijabz/ObbV/GAX9VqDy8IlzwSteQQ0
zG4DVeuIJru0an6ksv2UTOlfIIRc8++FGZhgtRjwYwvFBVzwyhpdurZ+jq1p2843IWgKivRj3OEI
qgF+Ur5wysHvO0l/3F/ahSuMyVqXCfRpVp4cg65k0odWOoSicq78Nre/SMmmMx/USuZ2wQVMOFqZ
Ai3bh20b8OkYWhqqV3n7vclDsu2WZGLQZOzFQ9Ej0VxY6kspvMc64XzFfZdW2HBfBwIkhe1OKuiT
qfXbiD/Umb2SSV04jn7HnNn/c4rJbiohVDBUGfUdUCnZBG00/4u7WwN1zRXIx2i3owLctDxfgx4s
zcjw6bAUhGcgwgzKTEIBWKENuGjDaeXusbStDJ/2iFeAhH7qUd5zHB/1XPdUThk9yKIhZ+laxUe9
lbGBm9A0Z/IGRSEyFEwtDZ/zxGrOdsfA0lZnawSVC9YykWmasH6wPNojedb0mc+dpP+Bakq94oVL
w9/M+O4OznjrjkVB2mDoRhc4GQsyFuFU7u77+EIINHFpQhTWkKm5CWzPm4RvqbQJsrC3To4bo74h
mFg5hRZW3USoWcoq+9mNxoAmWYWEExvHUzwMzm72RrW3PDV/qW9F8vvTWjLa7e/vjAaFjwqL0tJL
qUZ7H/fE2VVq+Ov+4EtTMRy+QS9nreeBXmz5BNnsfS6d5xsFnjOIv1yUbO5/ZSEkcvv3KYw5Q0WU
4ytDp/1QZn+BnVRxd+Vlt5AO5CZeTTSOgF4Yhq/YTVEh9nXBT8nYoxoz+E7eXesbT845joYHpCPv
T2lpVQzPL6d5GJS0kZ2dx6TzHXC/B3Um17hJF4Y3wWpTkohIMlEHrKyKYlc3rq3Bixb2K+u+4Csm
9Vpm2RXRBbL+qoiOSJj+6ontQwv8nJfqwyYLmbC1uGhoyaIW7lh41nz0dKr7XRiB/HKbY5jINZnl
RT9iGQJoET+nefcmwjXd+iXz3DbyO5/LbKTFyqkdAovqx0yreVfOzVcnAkohiz7dt8+CUzDTr+sZ
yq6sQ+FlpAc+VdeCezvgvDdlqLmpjjpysEWUHkotnFsfcO38kOu12vRC0PgPYVoZh+iha5APssNf
Vdw9JjniK9cPkS6CNE8O9w205APG0T1QOxIcmjdB6alPrf6QxOFKAF8a2XDePB9RAHRjeim84jkK
NXLg3ra4YALVQurovJwiegG7HqqlLT/Polhp0V56X5sotcxr55iFGDwNcw1puPjz2OMNVzm+545+
3yZHy6qQONPHLI9WrrMLtjJha4I2E4HYVxb0ROd+W7veMbULvb+/xguOZgLX5kimDlXJbXRygDjB
viXe33NCXlw73Ab65iZ6zemJVYWQBLlAPO6Tx6xX2Wcrd1oP8eC/xVNuyp4mSowl6L9AF5tW4VPs
IKlYlPX3skzq/VQXyX7MS434mspT3vfTyleXlsQ4tFF+LNUsQ3LJ2/QMIok9yPlf76/H0tDGSd1m
rUihc0gvIRWfOycPeshzr8TrhYBncqellp64APXvxUn1D9F5V1WUj1MTrskFLS2G4dVWWImojGCW
oqMfVFM9gwLxiRTDDs6yzwrI+WX6FMVKruzdpXuHCV1DCOnL0saEujF9nEnxElZN5FvEO81ILLOS
fxlz+cKKbBfP+mQzuS3GmFC2BlLsaR1yctHM+h5306mfvNOm9TdxbB5U0go3w9AsZQ36QSkEfaef
98deWH8TwKYaNuCCxsglQwfBzJ2PdmJ9EWG1gi1YOJXs22ffn9lOBVUN1yGXgaXHRjcI7NG5jZOT
CtUjVI9fts3i5jnvPpOMNpjbGsyiAoUqj6PATXtkUvnKLBYc0ASwNYNjSXCdk4s3x3sWkweVrTF8
LDzATZVUQDvsIacwUEne0Pfbx5OvptdUpX5YxZDFW1nmpRkYxzZEIawa131soSZ7s6j7Tz2O37fZ
3vBwewJZcJPAODHqCDfocUza3ZiJw/3hF365iVaLpj7mrGqKoBssKF3agh7muE3320a/Lcu7jTMz
KcY+S+1LUZHYl5EX73Ia9SujLziXCVOLY3t0CJLRF68Pvwk7++jo7qSkXrlNLsRWk1etd+tROwP2
TqceZfE0dJ8AgdjF4Re85OLkJ8vkSgBa8GKTXK1QsdcOI3aPqMVD5fHL5HWXPve+E0I/uW6+zYtN
yJlnVRnxRK8Cm3sD+rut7NDVo3cgFl2jS1xwN5NOLUczCrEKipnkpxsMlUZ1ANOpNPEhiKOrfi1B
sLT0xpntunOSqmzOAg8c9WgOdr+5Q3uuRr3tuDERaGlii9CKCjyvQ2jKglD1u5OisHPfK5Z+vOHS
ZQpYkDtYaWC3Pg2/ArKl22/3h164W5pgM2kriNNoDD1W7cVBGz9HS1ZtjaAzWNmsCwHDxJpxV6Al
oe7nSwvm4z1tVfqQza6zchQsmMZEmmnLzkJOvTQY+vSxtfN/ZhBs+wQVhPv2Wfr1N7u9C0gdmzOZ
hGkZNHZRxP6UR3nrRyCge9s2/m1e78bP0YsyZqTNgypvrXPmQI9bDNGaeMDS6t5m9W50HWWtx9tM
BWla/QV0y6uT8hd0UT1pqc/bJmDcs3ML7IqFLmc0rYM0bLIH4tsJO2wb3PDauVYDngXFfJHhfKh1
+sEFcd6KUy0EURNAVrsFaYDlLwOXhq85J0HRWSUm4D41Mf9M8mJbFDVxZKR1XQXNQPsCnk35o2RZ
e+FNKm2fpMiGbrETM4Fk0DFBVKNNHjQliAShK6aPlfTWBP3+7APMBJLp3CINjSR8oFBXZat/iqL9
uu2H3xbn3QZFP1ELqkJPBRzqBSDa0nJnt+MK1mrpdxu+64JCmLmzUwJSwX6xMjvbCdk4tOG2DdRP
Qqr7MhjnCiyLWT6eQKuzRtD6Z7dlJqGa7HiqNV7FQalb9ZenbkAZq0fd2889YUE2E1IX3iYXYya3
mhP3oOeEmS4ox+1zUI37kLtfK5XdzPHfpz/7D4+ak0ycjWDjdXsoVnTogoc8R4Z/7++epeGNW3Q6
M0gFUYVKHEP09MHjyFJoitaoJiZ+jSgtV7bp0oeMA1hC1qkvq1YFgKznZ7fx4n0c8ulbandrD/8/
34SYiR8L2yRL6xamEsUvD1zmaCcYyFEBqhm1g8/6NfLOP4c9ZuLHkm4YOi/Cd5yifMBHmvIoxq8i
tx7j6Nf9ZVnwO5NbzYOG0zxZaPESY/XCefzBtfha1F5YCRNDpjJOASq2sgBl0bMd010i7K+zt+24
ZyaILJOWnQPSHwcdLweQ+qfiAPEzdbxvmAW/dm8GexftClvLsoIUBPr4k/ax1UO3F2Az9AWf/2nD
ZC1fuGQj40gGTIp7YewlN4zPNwmJJNmJUzVvo5JkpkJqSLRT5OCDC7Jq/GfEWTlTtum2xVzDoasB
atZWkiQB1uFFWiTzZaHXUpxL1jecuEgTxcKqTwI66b/V0Dy4dn/CGfFUgYrr/gIv7HwTTRazlEqr
GK1LlSZIfPQJ3dNKr7UjLKyriRyLusKaornD6Lx4rcrmIJ3+wPK1Tt8F+5jQsCSPWRYpvL1jO4qe
hyo9Jjz0u6qLr85UrbjAkoVuH3/nAq015SJ2hziIBuetL2sA7Jpu7bhZGvxmuHeD96HmTLIqCko7
1nurjB/tqJ5X7otL5jGcFxRDLBIAmV4s2Xy0R7vYkU62flgmu3h016AYS2ts+G7pjAIt8CIKZp3k
SJNCWlrZoeujwe7Ttj1q3qm7yp013OzSdAmgfzykZ/CHbOsIYCY8bFLAl/YxdS+g+S8e0znszxbU
Ivb3f/vSGpguHE+sTvF6vDRMD7hMcMdPKwjqyq6FRl/eHu5/ZmERTJxYqRqajSA3vdCxeatm/qWl
816DIWtlKy2Nf7sDvNunUyRbKsXk4kmsIZjGrcn38Dr262yNg+vPqShmIsXaBlxS0EN3LyR3j+6A
dkwAi77mjjVDWHH6nAFJtisElj9UazRtS5MyPNvtaF67BIwcNmseart9hXxNsc/5vE04i5mYMRe8
NCB9D8Wla4lz6vIZ1GWOI1du9Es/33DvuqJWpmMiLimE0ZDUn7Ij+hvyzwOoUL/c31YL4UkYvu3M
c+2QOJcXxXnE3waKFocXkRV0W4cl+x09Rv8HhlO7tELBL2wMv9aW+oRsy8rJvGQe42SmlmTO7WJx
0ZEbAVLVnGagd3aR8NaQSUtfMHy7dD0tZa35BR3c+WGSYEv0+yEq38YEb/L7K7DwDRMd1tk80Ynu
+aXkU3aBygyu21bjnqcwC7cZykSHKQKR1hJyaZcaVJlslzdx+LNDldPZNQTQ620RxOQvA9s1ZUOd
8UvdOu4Hu+3yl0R1/JCWTfPhvq0WdquJFEOVE23vc80vo+d6+6Yd6ud6lmoNmLLw3jHxYYTOWZeO
EPl13HGQn9AT7vavAlVi1YWZ96uRAlLqpVM1n3mIlqPP2yZleHnZZWWe1OF8Gal29zZU7ZCwDeeV
tf+3uPiH965JbuY0Q5OAbhWTSq3etyv34pbJjzBrLoMjSp+Fbrcrp+9RPkc+ycJXwBPrHVHpd0ib
P01jFPqu0x5Y0fkag0Sihbh2+iq77q0T3pc4Cr+DYDfzo8JRFxk33VnXferjHC9xioRrm2tp5Y0b
Qjy1aV16lbi0OizGh3yCiscDa6TcJqLC/oNFa6MaLMeSXsB9iFavkvf9MXXtaAW3tfT7jUgCDAGN
kp4yLG1RAEGrkirxmczbH/c30UIUMXFnDRkmMWQ1u+gCIrpqaMsgnbr2wBmJVz6xMAUTekbjeorn
rmAXPEcp5FtHcbbAqrwSBpdGN7JukxIOmXB2XsoZXS9+o6DpG42u/XrfPhSBYOECYuLOZuiy5Any
bRfSxO1pBuk04DbsJxbkQDLmHrGx/iFkeFCexA23rcFVnEVvuXK+zrT44GXZ11byHzENv1mNTvci
ri9zKR6S0Mt3HBRd3tCRJ6Qqrw1Ju53X02hXOcCIqSp+YST5poEy3QE09ncqRYQmFLgURHQqP0FR
lKb674byfdZWUCsuvyo9fRIU18iasDdZQdlBhfpxzIFTYRYihfvWx+GHsqkiIHGr17IF81WuDmXe
voL7+QOJ3ORwG0c68lSFZJ/M2T6m/Ydqqr5bXFa7gsvvBbghMlJdXDycWUhPwNif67b5HHfs0kte
+x7pj02CphwVIucQ7zNenaSIdyW6gtGEFzBGPL8QiePffnfM5/nojICB9w2VfkTACwSKguuYgOAo
gSqtnT33vbgkaJ7IwvSa2fw5rCfmW155SjLn2ufcD9P5Mgj3EPL54I7RQyyaS9xMF2WTB/SpvqE6
5+dN/3TLPqUWe9WD+F6E7VPPkqeRVS/ICoe7OZpfSBadk3KMd15S/ATk6ngzb1rS/MBq9xVCvak/
21l64Ojbagv97MF7dlFif2Pg0J3a+agzFrgD+1aBGJm748fCHr4CKfrYuVz6Y0Sgch7Ow14V1feb
pYd0fEmcFjfmPPncMvWJ5M0BpGpnBkpwMJMOfjtm0D5ww6NS9XNByFPaTL88132MM9Yfhsb+NVT5
gwNC0Vx6b0Ndg7YrOQIkfoDm/A7Sv7/cJDqqyAKQGH8sQiugc4XqWx76UT/E/jxlYIFJmk9Oiba0
eaZPVkpfcR0SPhozf9XxaPvKtb8NMi6eieyulLYQbnHsV+Kl1oFKvB2jHrS4aSzEcUicD3WZvNAp
KfZ2ZPPzUNjWAb3Cwz6taAJojl29AKHFfEcRNKM1lYxOOAGSnazG7rOT5g9FUzYf4xZt9mhgeoYw
8ktdV/kl78rs5CLRfuj+z9GVbEeKa8Ev4hwxw5YhJ6en9FTljU652iXQBAKBEF//wm/Ti65qd5oU
V/dGxI2gO8V3rH8XfZ4dA7gp1zoJkDvkZUUU/0ylLQ6ykI3e7GFboiYL1Qvjm6+4GaN6GOP/SsXb
0pMnntGbpMN3AoPruojcXHkEYAvcENCAHgPB7ZH6IK4Wpk9kd0PlBXjFaSB38boipknVALL7OikD
/YnR9q2bkL0QlvTog/wdS98fEUzwjzlXR+cW+AYgJIkEy/sszdEVyG+PPL9xbO00+1TaGuf2ukTR
p/9xtMjFNe55HZZzK+RO2h7rOLUpyYnCQbMaRX80kJ81MkFylM/EVdkUozwL0ioKw61Ji7F7nLvw
Nir6xfD2VktmL7CNEzXjTFWhzS74bL8AYyhTRY7gY6oVGWc/vtNcPxFrH6KdR82Wj/+NpH/BTiet
eh47CGD6R7HEQ9VbJ/Bj96zKfUQvhm+y4TOBOcYojgQLJdaaL292X0dp4WsvkWy9zT46K1RKQAHu
38/BW4vtBYr6G2XuMiwM9Yxnr9jEDJp9QdyByf9p2lloVkil5zSp0iK6YJvxV2ro3abK9xzgJqfD
WzCIFlYHDUqHrMQ2zo2AGGhMNWKG3A3rRT98+fof/vp3n7qyJoaNsFMz0wfiiPIK86SqdG5RKvai
RIjl8ixJdzfarWjTIT2F2OKC8xPEfglXnxlc+xsrxuOAlLYqDrLDFMQHh2DWOKeoFlh6ceqEZM+z
p5Os2Azrtt1PSzWCXa99B1UIMCpxmvb03oUeyRQZ55cujqPa5sultCWsrAv4cob1NOq54snYBLt+
1vvwmSv/gsiPE4knACqILtcQwhdRbRi62sJm8Pmw9KQL9Wuh3SnP7Q3ggkTifVzHCZsq0e/pqYzM
N5ntXmE9Y2vZT8nP3WVF5BNTS2M026qCrfY+RcJF0WnzuPflXYx0vSxdf8SbILjK8J5ucdmYKFkq
LcifKN4/1wJBVNIhtFuXCm9w+Au7qNsRjaQ4YZ0cZohFlyAMeX202UhQGcrnfOvv59JckoWcNi47
BN0tLZPm1kvxPEheHtWcF3XW7bJWfXGUWMecAgmLKddmIawtff4YUyBMmZzXuijEnzyeh3oRErkH
8ZI2wbj/Fwoceuu3SzHs55RneP81tPzImFnqSQdRs2SdPQs/sZuiyDVIFe6EfnQtM7QNV38uYLX8
lM1xM2c+uSVir6YQbhdsX/nHQuES34caqeb44kgeP7Ayf4MFwwPSLdlhpiFvY2b3mksTngea/nUB
4VU3C7AjNl2rIrXvvd9pRcxWNmOMzIMhU+DJ1uUXMUtUdR3qmBfjVMfbDlIoEd9RIOYmJaE/JUnC
zjLesjrkM7RShTjFkKO0iFIJmxnJyo3HIvPRI06khuTssbBwxkWDgFdvr6Movvcza9JlzmoPCJyX
xjTQ0H5BRnnGm3cJnK/Emmd/ybIlrVM7fVJ27Y7huA6nyIXyQa+x+Viz1VyZNkOL3UScVk6CSkxk
fKMkG5siy3tk6Hq+V0ID9K1gc76DNxBjWTuSww0wovAGGvjyAK9yVq0iQc1SaZ82M368aKPRzQor
35w9TtgEOIwWyRQhj2ddS6HWd4f3qaFTEUqUCTUYtOO8a13JzVtX5OhAEUnZxH1kYUZrh3YJuLqk
idk/nJf8EGGYqrsO2gWW8CCrRKxQ1oZRDKpyW5J8c8qyas912oxD7hG2QMQz5fPyrMoo1O0SM/2S
7Ajd0WNpn0a5YmsSoff2v2QO+Uc2ZsJjcUT6s+8XrPaQjiS0KTtNHK7Pvn/ehu1o49yekHyk6zR0
cOjliYAUIUy2Vvpuemca+o1UcneiY0S/A9jqf/cUbmtYO+yGh91sy1B1fZI3bGZ7jGQ1s9JKDCbz
P2SiPbo0NteyCHg7l9xWc7DaFjHx6aEbdXiw6FgvcLTmbb5Tei8Q99OGGD+OcHjVf5I1CR5dmcwP
5Sj5A+nSuMWG6N52eXhD9mxRjayLfyeyiJ4wyCFDZKVoU/G2PUsfubJyhshXh/60DunS/XgnRu9y
QvMxDSBS0yLe24zuBRaUI3f1hvdfS9nNtVz7P+E6Pk9s+JP0Ib73DkbbGCrQsW3+C+J+d5Ayi4/M
iZcCS/YVwEj5gRUaeSB77+uxmETD1doxpK5P4aODs8sx+eFkUP4A0CQ+AzVJ2UucG1f3Pu7EnYx0
zGq/5aTaV+IRtl0+cjb0TSw9euJtyQ7IaU7OQdipau189N5Lm101DGvraDLf8R6dl4h2T1OSIrdt
zl8WP35l41beQVwX1WjmPbr0LfsHqzJVMbRjSGxyXWWwVV9xR3HoNJYM8V2R+9gPQTWa3hwsneV7
HG7TZcLW8t1YxhGGc/MYRImthsQvZ2h7ospQV7omZjTF66uGCxbA5b+O7gbO/L47GEQAIHSiP+Nz
0Wryq3qPqS+f5KqLGoUxqWGYqY4wxInvYcKyfsjQhqztcwjnquUHBEcmYH7Ice7rveizCoQCr9JZ
44opaN/MdGI1VgfwEsl5QbRFiTIbLfZznrBAh1iFDcZynWpYPqhPUeZ/iznfajd4CLaKGGd/T5Jz
5rdH7336muB8wVVq5lj+HuQRvMLzKOwr6aytyB6xd5hl4FJi4gsnEgY+USovkQgecr3T1q751CRM
IEsk6lQCYy2bQJw0h6c4mX0t6dRfZp3CWnNI49rgQ0KmOZM6I5u+k+nKMXEJ20hj8sZbOTWpwR69
DJO8FogehVNTwusoRp++bUV2itT6lWBn/RjS6cnPpkPnNkTtSJZXNF7rh+c8RRJPnh9sLh+WFL39
2E+8SZXULVx22bnIojfRxXfoS0fUnZHWOnfmj9LpF+GzgC0kVg3ZWPzGrxg8rNPkj2bebph/56oj
BDsba/Q8JJF4SICgHa3o3LfFRmFrluRz3XHds5W412IzY5ONsJgESCKbuNvcLdxp3EQ5/FLVz+EX
cZdX+2hj7LVkaz3raKu3YgL6g3t/uBbIDaaNIn35QLGkfyTd/Em1NJWcE1FbNSYY7cLRVCmHAwga
w6EOcPIhGYq6ZqEm+c7pNB73Hj31xtGamUnZgw5cfwoDyg8KVr3NrMr0kGy8QKGMkhZpiFB1+Ogr
yAZ4Gw3OXmU/9c3WZSmejPhewEtXBqFNYsebm0fLCwcbiBnDspMTQp6dWl2TjOmvVKsJb1tIkPNg
MBLqBn8yX0Ps2pwiJt8YHbDNHYVrnh/TdU+/LMb66+jX4XnJwOSGpcgOURcH57TXMIQLuq5FF/dN
1A8RUrK9WYakO3sX/uXBGLYqyGyj+Jpehm3+paElAakdPqw4C3cKJFA1qEEc4M/AcZLyqXLp/mf0
RdjQHkVJ0r4/ZBigm8xhhywCxP8s0+knPpCmLe4bVitKAIC4NThilze7pjYqK7oH+5PGldiIiK//
uBDmkePIPswB3CyrkZrwikQNlOo0/VDzMMDTNMYMrrf4GG7jr8XO9g7LRd1VhtPyqWI3AbIbyltg
8TNtNn1lbjD1MuRFRVCHK1247XeRUforI/lQG8hfWxd3t6GLVIOJ/30Yt7HaBiADg/BePi2zZL/C
rkjiw8zgqa8xbVDF+sqmdg3/dDruDVxF0DwHUxvZFQXDlJvK/gXlPilgDoUL/uLPeP88jMpNc0Wm
OVtOiVElue7eo+ina1q245pllWXx8ssH43S/YKfmHigwOlTNRX6N+L48hthOvo8lliTbcsnGS4jE
qcc8gx32QZY2RDVDV2uh5cPqb5jVa45UiZiswb9x1eJhwfj1stmFTKcy2AQ97oT7pXKhS6ot7tG/
OrtjWE+T6dBPC31EjkCSVEXeYVbADRuAOptW0g40Kn6nKTXTtSQy+obi3R3C3m9fstzws9xPUGdI
KKxvYjUsY7VPsT0swjl0t4s8W/yqtJ6jBaE14YBEyaLImn5zAC2gx6rnoMDrCZau7fw+NJiZNeo3
VmmR6wEAPnIwlAD2f9y6YjztntNLME3qlmVhaVAlO0SAIYDXqYr22fTWlZn/RD7UCtO9kQBXIDmf
IHfPt3sDo9Ya615ZPS6BSBti+6ADC8/FA97lMEeKmIXT4UD3b4K58BQypn5D4o8NhbxAiNApkNY2
Qhe2BS3Yy2YdkZyIwWSTD2otxwuLOCkqkSWBvWMlMl+btEumb9IPf0k8s0NS+n8eUQHnPhj8rejG
bD1M+Rz8t+RThKbLcwZou9+3v0mYFY8mKtOpKszQf+y+SKplX+Q7xxR+r/lEReV6XFnbXnZnS1lf
z25Nq76Hx1oCLr2hsLy9z2c3HPFuwTJL5AwLWwSSmE3R+y0bNrjIREuJmCm0vgzgTSMYRghGPOan
PFiiesPDrLFHlDQWBlBdk+FLuuxYBn9awxjWPbnuGh3psEZ0wHJEOzfjQ8TD0VlginxcsX/mJEej
XRr47WIClFfwNIBEAjGstWUi/CynTp45gSxIIVakqAP0ybdhLctbkYb6KCM3HGDrD2V8X47HZMjC
ihTa/yj+xR048v5TiKms4ReAQd5Rud689EUFoqO/wxSPrmK3YxuWOaKf/Lj9h/Dm+FYKut57r4OH
EsDBPQpFDNTIj3eZpkM99uN6WlAPqwXC9ucumOXFkCI4LL4TunETE/EjXB7h5cHUQzx3/j8SBbq1
rIiOyoTbc0mS4lQM0a9x7nTdO74es62fLyJegTYwYFRTN/aXLerd1Q1UXtAJzc8zjGibLApYNXXr
8BYNq7wxE+vzvGMxUTplj1MZxI+YCFxD8mn4VCOaoHFe4OQyLU+pB0DWi2Sql1mFf1VcxHW443pH
XLuuBqyLPWQKXpR0SoIWOY4LENuurH5sAA9m391hTSdcGQqx4lICqeuzPmjCcN3rHp02UJ99Ag6R
960Ic9fyfvlAdKx4jPdpPkZsDhqdxf/Na4mbI3BgY7pApgfbd9FVw4DQVIBjf46Gja5d1P9zmyUV
dr32OtiC7jxGWwHkD63NA6eIVFMdc61O6W+ikPGWrEFYZZnnj2HihjtEC/zFxDpUcdblLfnZJMI+
xTsc28VniAAukI5seEG9mJ/7vuueVhuNF5rvwYfMbPJdhHn4xGBuCi4apS+aZ/dL9hIlGT3OAVyM
wnxHy4dyl0MjNoNBtAyGmuywC1lk4l5SXqRt7Cxst9k2fZK96z6Y88FV+tTfRQXwyc7rtDLlhBoH
DqBSS/I9TEYfyYKhB3E5iBQoVATrzoQczR5EsA0d3BfGPoDMxtI4rPJw6E7GToAq+4SeIOoJjjMZ
1oai0Tz0OPpALsP3rN/Ke7/Ez2rsEISXwlHhcUEAehVQpjGySlmjhSEVidIdVXZDZi2nWw35y3rG
BG5qHYW/ZquQo2jEh9g5huhJdb/RYNpajYu5MzBrvZsgTm5xNrHma5P5jgUdYp2CtMOLkuzoDRx5
GsssPOwiWg6adT1u8MHg/gcgf43WfWlxzadvPuAl7votOjPkAh60Iyv+CubtPVKvcbKZIwsNb5I+
mGuY15ArGTSiA+FfuD3M8ZbiruRJsyU2+zmFKSBRNCQjrPWqdRnKijCzHdQG6DmzZkFMKXVtRHn/
FMAkXVd8D7rf67rgMsqWrt1jVgJr0iOge5klB/hauzobUsAoQz43IVOZApYYdZ/jKLq/GEGQuZKv
JasxLbp25RjHo7jDLaeRdRGZsEff2Hf/TTRYnuIevMjst+UApW73GK8QbaJdym4gYopvwnC8R3xj
yA5LhwsS19Y/aACyo87ldunzOJvBvOjtKyJqfPF2cu/GxQzGGKMi55xrsB4OyPeINZ/XcXJJg337
/FAaJW7RglgpVHE0vQMa9BN+o66lQKPuR6aHbwKGrfLoaT50spg3XoTFk8s0QBC5rbKhawp3y47L
00J38jvvHX6tVfgQbEIJj6Q2K3uNKMRRPcYLSkcVst29BVSKfyuHaVLSl/ZFsA7yrWRCIidwvsqS
PHpdZ9vfx8jr/Zg6Nrdzsf3/ip45PfxIT17L1MprDxr5pFkZoeebkL+FhCw8iB1bFSZIdTNax0ST
Bkl5cRZXgc1V/rFy4Y8szsyRGBo/jSrOzo4XgiMWr+juStEDveiWkGosjfFVN32chq94m91xK+JA
Nybjiz8keYEb3qfL6ecHgpZQOCbUTrdQdKgUjoVH0Az9k0q74TItSjULor4hSxTnvoztncv27QDV
dPrNZ0MexhDBZ9xv7p9KoGzrh2B1kFGDdTj3YQAcbaFZci2Haa1zo905kZPEnDPLKavjYshvQ/7X
h5t/kDQt6kKgyJp5gfu60LzJVQTHgzm5U6Z8jNU8gxzDoqCGKzfik46bTe5mJJjJQL70S2crAYAb
QPBDnNBXRcXBDvklX5IBAOb0ako/VEDGcCklgIZxRS1iY3XK2GeEhhxN5l6HRfpb5OTQ5ckrDIdq
vQYfJV5zdF792WXBJUEXBowf63/gsub8gJ2Jyz4u5GcyrFWJmRv1gxFQonaljeyX6zTT+wzXLaKo
bWMkS1oJOqBOKIxAlhDv4dQwM75LRFHCbBfjNAYRzte/Uxz/mmSGBT04LBNSe2E/LDfnwUz3eShq
t/IDzluTyO28FMFLP2BrKQ7FcY8IGqew9Rzzar9eSg0OLSvOP1DxJsxXMGpXxWL6HZT0NGvRTma7
5Fo9bXt30Ks5U8cf5yTI6kjPII6DXxC9Xtc8u1A13njJHyMnDOBDyHc38gFA7B/t1WORBP/Y5NFY
dWiFphkwPLQYtQ5tcV5yd5/DhuMuG6K4NfnyR4FWmBcFH9h0fywGekZjfE5Q+henbuUeXPeStWpW
7yYuLkuZv6glK3GW5B8egB4t4ncaiDpL5cNKM9aUcbcfAWBjuyrVtdjTvIYGS1YdKmwVZsH9gN3b
KlTZkeByndLkzVF2nh37lyS60tPakhREWByAyEmn7diX6dFN+RXB9N1xcP21KIo/UW+/cryJJzTo
U4VohYcYFj7o5Wtl7NlkuwfSnKF/hUkEtCEIEO1i1ywMkQVISviPmUiDfcXECW8WDppkfxt3Np7Q
0tFm5vgP5zG42kw/d2N3KKfiC+756nva1Z8c/zgG2/CVF3OzpvHnNEzXn0MwY+WlgNTf7nDlXoeH
wIAbKvvhn46TE6rW32D7WceAWfpQkhb/y9biJaIdOiisOhQgQorDAAVCV24nzV0Tdvzml7J1kW6T
dGyWkDQ/ybwa8YORCBuxY6wJ0TOBqoJpswSxmiR4TxnY5sDSu9jNn13MH+acxU8wptagaNH7EVRO
iTFhKRFsDOMutPTF33kKTxIPoRcYZPfuvCxjY/oYbh48HtqwIOUBATUeEmIzQp6p3oeMPWUCHJeD
GwBGU0ePgx1+Y4GP4tFtr7jWkApnkBZB8nSpyaxfxnEOjmnkxoYU3qKGh/N5sZKADpc35HxmLV7u
cygXesiSuW/LGDcXS8cXANF9LfIM8S9LGgHDwTnCA9MXvGFLlZshrmnvfbOs5AmP92dFuvjj1+05
n7fDNkRX1hO061kA+h7JnyxuCJz3qmF1Z94lpJ1TCpfQ+GUokm/4ad3DUKTHORxhfu3gG0lPOc27
M74wAloP8CHrgeGziA7VOhNw4cOQHm3KngZeXKI4eZmZfSrSCFGg2wfZw2vSF82MphaQXrfAqYkA
aVVF+geqZtPsuA2+8Btd+2i735xvo3w8zrt98HQGJsSioA6m/jvJMd1k+juczZ8ejw8gfaiO0FPN
9QAcrhq74ViCK+yz8WvV9EZokYEEi+71Oj+GPutOypl/oy+jhm8DGFdFUEynGymm86yyK15aW4/A
vRiAj3K8z8TSXYtteOZiAVCwaHsO1zSt9pkegcaa4xIscJfAIQbg8L7H8DdT4V1IkAYQF0B1LShT
jzZ+MvZbb7CX9OEfGUctUQUuw5Dpep1B2I1FiULfk7tOD60S83UNmXh12zo3DnXK/UhOc/OS4RhT
Jr9sQRIIqKN7oTP0Qu4GJcohjILnJJF3pTa/l1HeF5qdkeeRHaOpAPROxdggvwlBOMl46RZ9hZGP
etxzJIDHRY2torFZg4hUKyfnjSJ8BldODxDRVRRcZJVOYx2nam7ZiKYKwK/22PKQoFwVZL4I5Pbe
HsWif/UR/coGQIIT8sJSAzMuAMNYaEIqtU7iplf+vQOFARyqTbdwAWOEodRNqEME1eOOLuOb2Hd0
8gNpCi155Qr3NCL2eJm3e0Xo2cXzEwhb3P97gbKKByYHKPqHza0tyN7HgqkXO8onM8iXzu0dvK1s
Vm1RhyGVq+/Brr5B/3iXz3PSZr0Kq82ol12ooHIwCjyiAc2fZJ6AzJt1uyFzs0okOCAOkVrVj91U
o7LdUdu3oN5gzZVF6+8JG2YnkMEwN+5atUJ2gam7cjaVdd/vL2G/g9Jgz4h7/e2ID2rkPh8KFd6z
0p3huXaCwBGOD/Ox+/mosgw/0dGglehffI92YMoA6W1BcuVldEjFai7OM4gbelB/IsXNyff0uRhN
M9Hxt0pyuPfh2zLQINUs5aKeJHtSeWLPUzk95jsCbSGzqQeZ/SjZCQzfUDnxu/w86vkuzv2zYfID
yUxLBSOENzjfBnhZKUjYALnUBma4NSB+dY5WUSAYrMju807bEynjvdrKiMEMkeu6YPA/8nC0T8vv
NaAHbEKmLXJp3/tlfQ3G4aDpHlZ9sKK1kOt/QZf/ykvApdPQAxJWKfAlrA23S+JLNP7mL8Fyb41v
411mWwF4BASv27L/aM5qJuwhluBpkrLFlHXPzPQc9ApdtRpeaYnbJszF3zyHArosk6HalwDjbn8t
d3RRaI1lLZT+G5b+ZhgKhPZfY5k8L2HwKVboGOLiVngkxSbcP3Sqn0AKWNDm8MlE2z6cICQ8Wsa2
Bhux2KuS+7+ysz/w3Bm6yWO2Lg/d6vO6jJZzjncilbDXHAnfa9m5/wIJrzot4s9EKV3nfN2ess38
C1TA4L85lCcXT0G1ogXkWj0D4ZkqoMI/i8Nv2To+JDj4tHSm5QWBt0BgPzYPyiix8dsi8IpInKGK
riE5lbjkm5DkzzsJwLyTF5Dix3Lk74Jj81J03UOUE4zNWfonRWMmpuiGkLGvUoRvEnUrXou3bFtf
JJkuKKW4/ArgcWsyHhD2/J/tyX03rLeYpkDSICOaXP4YGYDnyGTBJDSgyRUGjdUY6DcvSfTH2BQp
ST6K2nIyb1kZ/gzNYf5i1fSzrG+iuvCKPZGF+WZHZGgj4ebz5QnGYUEYhGKagagHSPyyQxPWbmVB
zqor+CXd0kMB99Iq0PFUh0EWNa4TiDOykrazyZ/iOIASLhjBs5nkQ0E0eB8De6wywMWYDgRwcnRQ
BXrxpVk3/CAlMqQ64VOHcHlKEDmNea6rutXltyREQCHugggubqBKXkUB5dqeZ9MzJihoYmHk2Qij
4997B1VK2bvx9wZh8Ct0LSIGXodw+xJyDlF14z7+B2GZ+gCwRdscHmsty4ZXQYvfOz5dvZPEPQKi
EM02m/EiIlTquVdQZZkF690Dg0zAE0hJHC7iPtxuIcCfJx3glxgof0vV+rCaInjKJnRuA44vKJG5
hhCdHpAbWJxWFnYt8mBkA3FRfhG4cZLDmiAhTELVW0PaEtwIA9yIhJIS70w5VGR14wG4ylhLgBNI
pUfwHTrY7IUpM10W+M0csyn3l0krd0N2va7R+PgaCQ7uFRlZ+zXnw/6OFvdxZAAMYrWgpJcg5GFO
EBwHTHmvWZCwJ6PFUynJ+2AMuxoE14BnsuIR5lEFVmSWHOSbQ1i6YiOGrSn5cna7DSrhxzVHVxea
ZKmxtSkQ+Uc7aKPDf3E/abARKxATMsITtkMfkKcE+o5VfhFnrnu/O8xgK/AtGYznAR37fUoRssAx
l590lgO5MdJCgYN4c7BJwTGEszpqUnCjBsQXsI2rockzFjn/mza/PU99aQ7daskz2RfMHxAatDpO
9YETcFUqRU8EowT2NEHFfe47TT8Lx/VrSDQUZenAjlLP5jRYhIYSi30dtE1L28/Q3cNfMTkWewaf
KR4ukHGBH9J8MEcJo+8qzUG29jOHkie0603rZAf5M1sQI0nKn5jOIlEpty8HWEoRgJKlwZfLyfaL
xrvFkwH7jw1e08KafP3ENZLgGpPvqYJpuPSYLDFWvVBEyFV84warN4pfQUk9GB2ROwO/xKueZ3xJ
JobRHjDp4D5QlF4kTVyDdUsA7nkXHkJEBh1m7eOTKLu3Qdr/mDVh048QApg9WqGiodMBYK2opBUW
s4zpMUWh+bQlFGdrjnGJztHfIhdxFaXxa0IsUIc04qe5MGkDpT8905nNgJeBKpZlJJtNh2MD+Zq4
iTWYKq13U4d+EbVZwFKCqPb3Ip/V0xiDtOIeygjZlT8BQ3gsc7z2tVfgB4dN3gbKoPLaRn8KacQv
SbQkuIgA41UbdERdPfcWSqppmgJYW9MJ6huLf3GOZl0+Y2P50VHqH/nPWd6NesCEDrHhFoLaTtx7
4Ka3MuyRNrwn2TnryjvBxzPXu1ZnHJXtq4g4Pv0IT9rPgZn0k/R2LJs83xJfmxRUeAUuP53bwYCz
g4koQDR4+o6VzhICjXeUp3kDDQxUAoEnkgN09AM+vs6gv4fCMuONShX2rSCLgwzWldTKI1CzNK3x
bvH0McBeKHQEqf9RcBY0f0407n+IJuxfkUGVhAeGBJEGd8RsoVjf57mSSbggbVovjGGLtM+Kapey
6+pxyvAM/DT1nyb9H0fntSQpkkTRL8IMLV6TJHVlZWnxgpVqIAg0BOLr5zAvuzs23b3VmRDhfv3c
60PTMbDNe+vIZMM8WVQ6UxTY+sDqgLpoEK5Nwehd2JNngWWRHkCbGBCITByl8W4tSn4O0uoGWIq0
95jFdvZ0yNhw+DpN3XrpE60qDqifpnbxHRvej98iNf7+Ff2aIRPvm9GmE6rWCdgkZvOxRAG+/OTB
NCZqvjzLAQ561tVTXWnWYB+83EPL4JRgNMlXRnvo2G5uHZGakofZ0LVb7VctxX3bunXUSSVPrpVj
kVMMFl48PszpwnYB6W98n+d3M9B8FxstLQd9O1iWkd5BH/lXp2T7wGYY9OSxTQPjPDo56r8zz1UW
xsKR74mU5asOYeNujLqv+LVTXdc3E6/ft6MN3JoGvk4kqbiYbdoSiLEwLwfBAnPT1wIuRR8Uwmq0
7qQN6MahlqRtgIgws4KKrI8UF5k3ujVXVj43oVWPIHeMO+gybVcxkzKa5F63+xY6cnSLF+kZ3Y24
U0jNMRPtm5jQuk+ppsHTdXqcs9+qXFILLZYPaet0o/M358lSb4PWnH/LiiHUpkyN5qmbWw+czy7Z
7qVKOjLaby5qoy+FHtapheSbTcpPt8QVFTaFDFEOoYsawuGum564UHyjRNnu2H0knuSYZza0QJrM
vMa71NS4ZYXlpLTTBFC+FovRolUJMWsnzTSBhKw61dLQxUNZhNVguwV6iCuJcyoU0IQdQMRZNnL/
XeumFi9LoyNhAzgb3XawTT4PQHXqW7uf/e6AHV8ku5bivdmM7mCTeC+91TTSmoyO/ECjGRBKOMY2
KEaghmr0Nroz7sbACAY0J+Zk0eD7iOixQ/MQOmycHKPWSzoROmJUH40qrM8eFD44raakJrR5vr9n
5rQpNanQg0fbKczXcpDiF+UTuC6bA2YVGXwzRZ2/cqmVPtIdWeVYIpVIYR/KWNrFlh4WcsfO+uJ5
JqrLYvanjIHWp5U6E6GJeYhbLf2eUtTpNuuSORYTpcvywwpeYUXe4HrvSLxOH7HVnqfHHoW79xjn
rNEHOvuRkBPGZcdTmr0Uvm9hhPCFegoqvHQQoQjcDE99bZ8zvruvWFQrQkKTvXkrufm+FkPYaZg2
fEWRL7U84NirnWvdTsN8pKnl4yvlConH0yBOHX93QkJEO0jGwQYEB8jM8tyZCPT7mewrZrt6MxWh
CLoD4Qm6PBheYzK+NRYOJgLzyw/Baqp0azCCbQ5pT+brxrXHwQsdqzaeCjM2SW5qFCN9TmvL3w5T
54Ln2B2uAdQFhk65rRCKg2Euf0zs6rDrVmVRmIxW/o1cm37l6L4QYqj/5rYo4ClhOa02OcXdMDoh
6naLJU/aA66guO2HC6RQY2DJGpznoSsrexOsrduuhexp75lB1iCmHvXHJlC175Amq+klgx47KGg6
MGjYlcbZbaQdOq8DUIDsNOlFG2W9ZeYgpLplhL2WTiu+a+nIWvwJj5U/+OZmyQaOd0qY+D5WDYeL
6Rb1c+xa3dHwKyZiI5/tV9CW87XJtfprCRzRhvNsT2Yoh9xhaUKiEJf8mREMskQMYqtVtrFsqtxq
yq1VO0R61gDq6UZZdZnc4kI33KtjtCboinS15CEue4AWPP/2Hi0QoiXRrTo4q9kAc2xqgnlujiri
jbB6ONBh4AMg8sZu70rHO/VzAaq5CpgB8NJaVqXIi+05XcYvb5G/+cBt0a/UPhFRTGYt9wbXDvEg
5E+lzU+aoKZSGUea35hMpdTySWd845oPJxVchqwst0zOdpKVy1FZgPl0yx2N6IXJ03ExzDOj+b2t
uy5amfj1Sv1u7I1jkYwHLEH7mPEv5KFBD5p/+xoZA4G0D1Nn8rr0X4D08BIF5MXE5N0z55ERaA8G
Ru6+I7K7OlPPDYGlo1V+UN7e/GA0d8HIK5HntrfrwI8gPoGd8ytD5We9syINMcRw+ms1WFeXioMR
XkPHA2Q38SwleHJ0qzlZKAYhQ7Fup0b3rHNshgwZr20Ww+ukPZhyQdZrnVVPEB7Xtjeex3TYi3Ts
twzU6Glnvz9gaZo3ZrecrDT96IX3oZfy6jflwdeqa6nN7obv/gOV6BAbko4iRl6LhxduFLGFCZhC
f8i3bT1saeqgqSc2G2fkXZkZ29GhbE9GN6ujCdqei+7Q+8DKfn0c8+AZfR/1Mgh2di8OaVs9Guw8
Dz2dxb+cR1iVksdFedUmCfI2TE067VygtTaDFlnWUlC4ZZQUXDqW0z9YsTp1iWdF7VD/FZZx5An/
Sxz1ptwGAjoDFGnMmGF0cqEgeDX5bIfe+Gc6DDkKwLQ6P5aQoPasv66PI+xLH/FZPo0eP2RDtGNo
MXLZJi1EUAI13ubG0+pQafPg3aKv3PWi+s54PMAv8t088GuXoTlKQOykZVo3LnI3poTvVHH2m9rz
3l6KO2yWEFzaS5rNP+SEnny+QVregJOWWmyTeu4ZB8ZV0ZKykbY4CE//N3dzsRHK2E+0dOHcaO12
1FYuTH92oNoSS2fe3Q/XBVS1lr61WezuU3hMnljhuPNyCGi6ppM9jZTEPKAuYkI9WN+j4aIV1sUL
YMsb2HG1bzTtqe/wTay+qbATtAtMzkH1enWJM+hEs9KG0M3Gt0GIWyZ9dF0Dksls1aEZ2QdQIVj4
3grhJpEFt7lKOpNhOszzHbc46PiAfPg9AyVW5Cr/o74GjgD57j7YREcFYkLBTLNzyFrncZnkKfa9
W+k5rwErtlruG0b89b3U0oZidHmSfvHgW87ZVjA8MesP4MnHE9/aa9ozdDdmce4K6HQcAHPWfySD
M288b/WZOfXj+kBQIz73Bv1RMnR7N9cG5p0xalw9dIDy+XNVJtUutrtzP/ACSuVNG0TZiDI13RSG
tY/76cll3nDkpHgmPeRe5qQ+zGm5yTX1b/1YQM3RdLneIxpo9gurHZPqKyrWk62nj+ao3j0iCSoG
P9VcfbRDc2f7koQWrglQg62mln/MLI65ZT+MdT9EqcxP4zDq+6xU2BpRpGZGYJ2Rf5a9+ddrgh8c
22Qqk4MxWLfcDr4JiNgycoVQyj6sxXgd7PHSopFv61rdEVbxbjkQy47Y9bL7SSE41481zpLjJH0t
hOVKoZ37D2UVjx7TtQ0w/obBO8ibT+vaFf+kw7jCHJMXfRVBjVRdnTzdue50dgdqrLjceZn6MVVM
UaYlSdQUiNCKWDsWl/VH0bvHYZrXWct1XgUO6o/noczuM9FtdRrtyFpjgJcluRumMotMe7kmCKld
h4cyaT9KDIGs7H7L1PKQO6LgJlhVARji3DxomXhkj6xYCbNomNJDWnhnSuU1MUNnhfgY/A5CO7NM
8A5krI2QmI6YA5jt4vT+DmRMkzpP3R8LbuuDIRJ5DNKp2OoqsCLb4gKj8H0B6w3tWpwrf3rx18lB
RdQmoXSp2X15qfjXpGZkN2a0/kABSq10tAO47rKxzYoK17lK6ZFpXhymJrjTmJc5M4iiIcsPHXSn
HtOnQrl3deNGrZM8VUbxHE+AeH52tI1xRzj5JcjXslUEN9Yo7DLh4PGW+WHC7aQqhZqLwWFjus2H
yAW4jbiYazpuTevMufHqVyZKIFHU+JNOc2X82TEvklPvuly/OGW1VVUKMdQfkeao5hL69Kb7yqTC
JOAkm2Ku9y1/Q2dGPDep2VkNfeSHZDuMUR0GS13mIHioG7DNIGBXVt/+Ywj2WHMN4Kx+kS3j1q53
bYRbZ+tVPJb0RHRr5SVNvSKSCAMb8EM77BIkMDeI37B3bScclWy/pZ/pY3w0vA99e8KDlO38pST3
yWxORACj6EqHqMQkwKxjsNSnusX0TqmWveO/uIAKMXib/Js7z8YWwZY4MwbVRYInwlNHEUyRlo+3
JJ9uWe3AGPUnEbgXuES0kiT5VxeMAPjGX8w5+Ekcc7c01Ak4IKrauctqyfGNi7K2IX+QEkv8BLNf
PbBL5XWYnT+Clp+ET1lf8PWv799YWHubN8dT46lo2EFk0m+syWpavWd56jkeOyx/fYOM6UoZ8ecU
m0IBkZqpc58Z/G2daiy2eH/aQ5+Ld2LlJ+KzmZUlnT1G3VTtDQIsdpZj44tSzRPN7MHQWk4rr0Q6
hZuPxwcZF3tDDQcWPQMHDtd2Lq84aj7k4B+nqnkKZm7iwUJfDob3zg3+aayliDCtPko7PvpOeWf4
nBJxgCSqzekDRVlImRXJWj3RpG9tW6u2LEYWT23DlKTCa7kS/uuJUSd7Mlj3XpNH6z8TNn9NjCL+
TFO3OiQ8cK7rE3CX7TmCLpNRMxmpXsRI9ckn5TvM2tP2vqr042D5T7aJw96z9nNmby1/vklnuHdq
zhxUtFH0D7Q+70FffHdsQsjs7q5pca56BMlPfburxvlR8JhpPC2Bv/ZVfJuUXL9Tnh46DSeSnRdE
47hiOgEn/ikwCsxo+3okyt9vGvFpmNNLjVy5bbBLgBdTKVVecq9N8XNNsVJLNwirvMx2RlBskY/l
RwmZZTnzn6cXQehl6V+V+hee98uABnJNSts/z7YpPifWLRmeeuxbdSOnDceyXr82sn6dhBZHZYrH
WRFdRfVcBPMZ/RWtrL7kbo0L0s8vsBqR6LGn9MiaqcBiD7ug+VRWvjfz9hbaXi+KfYEhtxgEIna5
1caaxkwFaEITNUCxT0s4br4pORS7yU4u7P/iDSETqsseKuoiTGDpPlA23unJO9V2M4da3+3zaYzs
DFiKlu466KTKuYQ8JeqfTgVG8zmmG02TUF851ovpwy7qIrIar4t6Eg3w3Xg/IHl3hfS/Zezt02A5
GG0eqqrZmczJNvQ9nMUTMHq/7VfKe6GnKVL9c3HaeZcazOQL62bRg8S+8bH0xNh32q7Q+sdFWFsx
CKoS3T6WsfEgXA4kGYvfTCFOFNpDUCz0KFV6zwj2oPrhZNbOh8d3G3aWE9pestMyN1p/dZ0w5a3E
NQUhA0MUDHrj7dgXMBZz5BZ5NKqCDQaJF6X4GMei3aLhQCZSIUo13Q1Q+oNdEPeqXhq7FQiA8W1G
1ir7dz+Rn/Hc3yjixUo97B3GHZBUSIxrRrgY/3yWoYwc7s48XnRwIvDXvjyJyQ9g95y9rumPDZcp
gP/9vDQ71y/Qzzw88mX52BnJmw5uhWW4dSCheRa9sCXcf33zllbbaRUPN/bhrUjyfWAgb/Zdvcfr
8RAHTehMWQjwHlm9DxLtPyBsfy6Z9uTRoSl6XX6SyJ5jTO8IDZXKdxB9kdUSSqC/LqkZZgwxkS/0
fSU0wO7yMK51b8C5a/US7CZ4xIoRehNko6MsO3Ky/G6WNUxEA1GING3m/EO1vIu42eZ+s5/Jh1ga
3E0L8ZFtzeuJf+Q34DmUVMDFYEgYR5TnEvof81ietm8MELWQjh2ws6bDApFT6UpOBdotmJqzqspw
dGhQKm95LTR8X6V99anM3azb459/mvRkF5sN3/MS/MWa9ixMoAkQJLtE5nOnpz6v9pYzbVGlt5o0
o9HQ963nR40uth0rkKYBqpUKfJuo7ECGx6Uz9bBJ4osmqmtbd/skRpnNqhMV9rWxCmCd4LQ+tJA4
iPDqwaaarNt+b2XEsTZT1PXmzNQ/2atufJmFOkD6N5BfQzjN8owneGUJ8DqPQKJWNKXZoXXq5wBP
97y4J27vbeDS/OBAwqCQHifTxqzql4yEeeOd6bExzDDhO3L6ilMgjTxA8hr5cfSGbDNyNGTc6k2N
/OhUnRuOEs+x0FhqWe+dydc3k1Vv1xtnGqyt7LqnVl/2fmw+O4t4RgUSO8uw0J+JTEGLyk6zo28B
zAP8c+U1kIpsgc58W82v8eQ9J5Q3RBvt24W5ZsYZyQVmRJBeBB5YtAqrwaofjRDVRmyCcSKsa743
VHzO2vE57pM7xIMx1NP8w5Xio2MO7rn1rXLc1yrvJgx+ygh5tNXGHIej6SVnj0Giw13EPO+SJ8M9
99JbLYOraN1oTMtdYHjvSNSXRTdPyKjfepEfRqddVpp2v1DIxq3154sYFXPo7rNU7WLo027wuwgM
oQnbAkM52jBrd8ER4dPXw7PpeCRHhW0MGbTEyBybazUiw/UPnExR8ypSyiLJvVBRrNxRH45lcYkD
BQgfoCcMKHj2VlBlhvUkjmYvUR9tmFvdu2ZLHZWNAxvJ+2zyepo0PIYroamfW07YDQXVEAbTbRUM
vAA7eLE8Juzk89OH9aPAWTsCJmj3pkp2uEIGgBH8Bk7/WcWEumEucHTOedOrfjunOmYNq04bd+dZ
LqXwsvEN9Rz7jD2smkGGgd3a7g8dmg6hCxBvSYRn6JXDzhPG89zjcTL7o9/o56ByMaRZ7lY34wN6
+Jrji7ewS92eGpDrcI53vrbAR7mXmZ6dHQvMwXMylcYLM4YDuRUDmNb44VrxSxNUe3wPxDqIvZmp
L2gBuJY21PJkX+TVxsjc78pck5Z+1mrCEQ7eEz89+Rx1PJg3p7ghzzMo7lsglf7A2BhNk8OLf78m
0BXrb+KfKe21jYar0QEwWT/4eF5ute37mxGes14FSn2ctl5e/Ku9Npq6BQBQultTe80g5y+ZKn5U
QeLKFHiR1mF57d9mlNTCVuKUOFZOyeoeaJ+S0FoebD4Uv0rbqMtH+J9qxOiKJChsIPsqCI1O0zet
yF+aGUO79lqBEaH7eACGiD/AhY/QzLu8nr4KL6WLBy/ZJE6AaCG8u9TikSyrU281Zyx/m8ZOHmz+
Ujzwp7IF4VJBi1Iko5ynGD7wj9VgJwflygZWUa393g68VqVeR05SnheOJj7re12miLvyi+L4lUTF
ADbW/NIpiFoZaXhX6kTDFayfuX73Ka9yHcBc1gULTq0RmRwOiy/Lrti0RKR8bgy3tBW7bnEiX7Oj
9W2z9J78mPZSuuV9kJSfeot7av2NotdGmtxfPpjv2PEuCy+8FnT3pHsw9TOjhAyJxGmpD+sIv0Vo
Kv+swakko3muS3nKli8ehLXH+ljvvjJ1D22pP+qyevJMe5Mxh1/DL3SJAtOYxHupbdYshFC2gkdj
Eq9TrY7NCqynIL+gAics3H0o6pkTH21s9dxLH1bN/f8KXU9QOdVN6CGsFQXXJts9JnrWsB2zYpPp
9dckm7MsLOKPGLqSAN4QL1N+56X3r/AxJgsGQMDN7kbFKcNkaF14n0Unu9iqJ+dswTvvy2oGHnah
8ia8Edyr1pNezXet7KBR/MKKZKOXr5o7PlLEdFv8SLvRQd9iF5VgSrp0+w4YBtvrfDAXrd9WfU07
TcrdrAz6ek2H1FxASJhCIlK59tFIgq8V2HbEVB9kPZV7VKLXVnQfEGx7yGAKIH3jD0moZzQ5BTtB
Fa4SqwA4K5h7hGUwr+EhkGUdWFWWNXcdK4nDxiKuZJzIR5HDvU1BM47qqc86RJ2JcmMJnueyeclN
NO+uOmBC/LHicVc4zo4ZNgFObNBQQ/pdpMuulZSYUr8ovI0h2caYNLLxzoGA9U3tscD0FE6l/Txx
8M80842s6N4Y8mAkKnm+q4OvozQXhrMRM51qoDXtD38+cTYcHBTsWCiCfDoGuIQm+oeNoLDBX/JI
8ObXhMGKwsa6MkDXNpkimGhOf5WF7mxk30qWb7PXE+ZgdofMaB8KQm0JcHk2LALaxyQ5QC1TFpbo
MKYpL9XcAVm3y70Dcbgs7pNpOw8THpONXvtgFD11IfYv+F0eQIymvGW9PAu/fssrzTmW2vDeFDjb
+5FWB6PDxeCcwNAkLi01jL8M+0mrdlrvP09yeGxEcTUH8730kpcYexkDPJc4nhw7baPEn3CnT5On
MXDSP0250dqncH2jBqRbevX7qlso+nBam94NeTjDBtGDKVGRIRjnZedtOtunnx3M7wLfgjTr82hl
EO7coRbsUZkOF8jCfeG7H50r8UlWQK2DjU3fpKURNf/NDz3Wh6YmoZe5LalE5nryL08opWqLaPim
B3O38zpm52wDVI1p3FULjmGrxZznJjGzzRlUpurKy6DEcIwrGWzWk6ku4ZKt7tl1kWXypPQ27Fut
t9COMf+X8T29B3RpTqmlUXYRtgsCpOtbFBQRLZ52F3Pzsv5w6y5pHQlngTnjY+ndzgahmcTZ1qDV
9Bw8zA4WcW4GALXZHbGJ6vYHHQLCk5b96lKe8Z6fE5F96pO/Y9R+MdjazdXYHDLfBq1M3uwB6jbQ
fJzOuXmPDXqPTSxgzOW9s6n8aMkFWiabaPDn+7JD48ZwEvTusz0V5KRpPzovGGPag6XUi8OJMnHU
J5OFQc9YoqLKoqHVG3D0+uiZxake8b2n5AuhSO5Z+nbz+uoJYvu1ttHkcafcxUn/52f5aZ6QVfkV
L5a0LiZZLyV1DH1QQn5LwBQnns42esDsLci35PcoIgZEKpFMA2+79JYdjkm/XVVGZ/ZvcatT0/dV
G4GG/bqtomQtgVDhnm/eUj6Lvv9yFkcB6uAkUC0CTzX80XPuSZSIemEc1jKk9+JvnpYodZzzpGmh
OY3ENK7PVeAEX8LnfiqSpwI9wwzkUbr5Maji02jitSNtDdL4ZAzuMZfWdW5w+mJ/J/mEKcVsJSTu
ylAM9XO7jERweRdCy5LQzf2BSnLsQs0rbkXawPiK/hn/MiLoWO6TWmjAsj1sEawj7b34WZs/t/Ye
eySXVE7P7sifz/kEIfDnCRBJFyiT4T6dMik9vOAnsoMgcQL3OamZSC7WnWOP53K276faezBMed/5
w/OYBO8xgfQ0Y+0layid1o/XXFkWRb2d+sWVLM7j+tOTV5FsMpOAqzUYCt3QGpptxxTNpOhNoboM
vtFqWp76tL4aA8lyRDXF9COTn+2YNRXRMgZHKr2HKqs+9MC/SwwYQ63V/y8uiYAIs765L/3msPZH
M1W6zezbietnvQYuderiGlvzgeSv0+hVF7tB6KQa7wLzwjtfXk0Lwa6tl3Svt7DjncHbHJPmFtn2
UDPVafKt0bblvQ8bfWgzRWiP0/cRaKZ5PyVDsq90kV6mWHiPJolKsLnG8ipaKmQMY/pRTXi6d76h
JT8kEGCsY0lzvm2m0X9LcZ7wsCRDeS0nDptpro/OUJGmpGadqKZg7XaqqwPkrGrj3eWE37jKuQ6W
SbLaSlSa019agfTUXAqrDMDmFQhEapOFjBTeeqbfJieYnkx/gT8jI3e/bh+f4kDz7jDvMxEDmNmK
GLPSMA1PRN2uhZ71Zcfx01gQHlY1KQeVnO2TzPrsXxOMsB+UDOE6TnN1PQZlZzayjHQPbJh3x8ME
9cHUJv0GwFVni8zUTUnzv9jFuQnIIMq6ZK/NJGoNNNnrv0m6/p2/MANx6Z9kHv8gdrwHo32oUFqJ
u6u1TTVSGBVxchfoZB5U8kOMGUY5v443JjlLaqi/As8+Zx3PML4QoNR0fm2mXu1mbf7sJ3kgCe/M
UOLeg2VPbf9P+fWHrMZ7Evv+VqmbjWWv+OWpFGtiClT3At+RHKjuKDp75qHplL5hyn8FHCTZzi5g
lXMCz8buJ+aiszpGLonT/WCIZDKIXFcaT/jwj2PrXrEJQaa1O0z3Fwih4f8rnVyi5zSL78aKfNY2
G6dLYNcHbySrDnrmIQmmi44mm9fDpz5MXxxV/s7tshvQwSWGhEqt1Rwwb6tmvmMwWLIGx/g2lXh0
eg+AYzY7sni8CKzgIdb0YY+Q+jEu1pkcEkyMOIC2nTVmW/KMon7hosfR+OkU4q4HqwiVlTHoG4Ib
JP1DIhwm9mNekpGoTm46QyWQNLAVmvqYYkxtwg9+yykeme03KwJO0RZ47ZPsg5J3QRoggTTWtdcR
Jtg3eGg5tjcuDHpkV1kBHFKjeLjN8EhhZuw1v38gAdblwiCnksgDvlGLUA9lO7dZ6QwEqHgBTU+1
lG+TlpAkuCTBUXiyvVQVxh1rNld7Ohs82Tv3L667z24x/YdRFHe4XP2TO68NHexv2DVdRvJVxQiT
kfKGpeMT5c3Y0X56x7a1CdWoi6cib78V2BpE6xVS8Q5pX+JyBamzF+aHKaj0NlmK+qiN+fBj6ou+
d5fE3w+lbvwOSVsEmzSG6NTNCSnDbxk1SJDYqgmKW+YW+j4oq/eqIt0OwZeql4Wqm4o8101h5cWG
24h8njjZKjaZ7L3cfDXofl/1mcdQw4KSusbzYPR/BaIuZ16ZXKsOA0hVai+WsvR/XjIXPxYkAaQJ
ce7kpc1V2FKZHjx9ogDy3cd04rgcB5sIj9SYj4oQog3/DieX1pH9k8cPViEI9pnyZ5NZGCVjOW4d
Rl3prJjZzBbysMZ3NSzFcMnQaJ4H1592fun6F11ifE6suaH8dU6LLemehp5YUZ/p7V3e+A+NMoh1
EFDcZiUxLTtZTDRlacTAVM1dllMoL4NNUt5SxVdelpzh8/xUztTqSTv9IvMwOxmr4Al/OLOpNsD2
kI+V+0fg+2uv2huGx1sN/EC+k4SHUCRJ6ROjjqDPXuImISWkp9boeruIAuLJCTtCQSAPeNz3WenR
UQZPmQ6M3nkquatU9Sk765/l+8S0DjWovc6SvcKrmydLDB8TkIZrJ4fBWApODwp6uvJzrhZzM1bZ
/VhhuVcj5nI8s8WutxPytNyOWUbutuE4TWZNWhi/ozI6aLLEOaIK38bEsUGoy2dLmksYFLT22I9q
cP40v2MMb5270bTeAw/6KDXrD/AUO0qm6dfNyW/LqD/ymencNJf5xzzML6Y53DyPGCm3zev3thDV
pbHgtasgYcRWMsfMm7MJKn9ESbuZvS/2cW2dVVp1MWc5Po1mgMsxSieHYgXacMxZkoG7NCe97AG8
teYyeMJhyuR8TXRVV0cXV80Ht9YSua/B2TZYOP/1Q/NnqG5PukdNtJm8mTKj/TPIkZ1+F44GepGR
1pOUMe6ljcNULhnEUyK7+641b5PkEnEGVA0sjlUYuOWnldLm2n3/kDY9MW7lX5/of8CbfoSCQy6c
o/0W7fKgSXFXS1JD1v9RZCW1IOUcSUIP1D0wwZ6FXYKD2nXWDAOz481wy5UDIl2NeuMzKHrExZgv
w5P9siXppjlbaeZsfXxWjZgPfQLNRcIiXpS4p/g7VEm116fWK0ArgseMhatHNKZ01WRl6AW+8RX4
i/bQQbCdvNlPvS0JlUsfNhMnFf00yB0pM+1WhwQ/FxpGnpmFPaEPWXEuS8l0YLLdHoupYk9Dhr+o
czXrYiXk4u6XMakfxkbIT9nqBhM3AE6mwbqn5/x5M5arwNDwwzPxKt91zZUnYVbTH3FbuHV7FH2P
5pestEdbq5tni93P/tIAQ7eBkd/GrlYNJ39AjKzZ6zjb4oFpmpu5p9by9FelZgUUj5Oer3kaTsDe
5b6fY/2cW352r5KEPJTeWR777DfmbyNhfqT55Sit/3GmlnmObyYlXMCgNx3+BBMI2HF1k/bU4D/8
XD5CEWagxUqNJPkRyPMmVyMofiWiBa8oIfRMxqicI6pAHiVmw+NbENvDvV5l5RUP+4ujOuzauZLw
Z6WW7BQrnJYIDn58q5DeSoj8UMmA84XsKfffVOv+NZ16DI0wX/4/nYipKiS/Um4ExwgpwNnIuibZ
DySFxHpC5g2iiFYAzLptUH+pBn3OSOiqPcKabj2EAYSYo79VszYl6Ho2+9tiJV900TKqSZ05ZmY6
Qr3hvoyJU8jc7q2eM/2YTtghq0UtNe5wPTgIKcwj6Qnq4BAOj6RrGsBJRhxsMTf6J4KgJ0JbWv2S
qBmvW596f8PYmSsOPdse955m/nO7huM5yyucbSNNXU8IdW5m0yNzV8wFNebfecbwpUFAMdbCwPCY
SuSIWQuQCRzHe4BxpDb1jdQmsBM7W9ulC6W8UQGme1VgAkbpf/9xdB7bkeNYEP0inkMStNv0Xpny
0oanpKqhBT1A8/Vz2asx3T1TSjHBh3gRN6AoksFg4+eiWdW8mQRZgLODAphxWSfcOXR+/5SzdK8q
Xe9KiTmkHubppEGhrvhUw+d5jjC2ci4fCLf730M9Rk8qHKqjRPtaR1HH612oejzZwxyfTFJ1P84Q
oxSIcjzMpvTX/qyJQ6dB9DxlXnol8TqfbPJgZ1FOKbC5fkrWuZ2gUmOr/CS2C3bbsv/2NT7NTUsb
0aEII0VAwYennBkGhrEpjxY0WvdJThE9UHCLXPc+7dlhPeTXhKfoSmAw4ooVVM7Ol3guNbF0FPNQ
TldXeMCJfAb3k3AIkz/mYgLWn9SqgcornB89d8axmprwuSi03vFhUPaT9557DNSESSaqrPTkuuwj
aWg3W5DgcijwneZF9kcb5UQ0CSjgehzqZDu52mQJZSABhPas8CVgSdsleN9uri95P6QIkm8pd0no
mCbIzcDJ+59AN1znpekz44yTj06qS0O+11FiBCtGLXoSpszWT4HSaXRUEjcSzjL8TS1MIyLxWGWP
fZkW4001aeRCqfTGhNyoE7JkKrGapkawOJDcxerfThGaJqpDRgxrNiyqUDgdudBnAaoYbcnaqzO2
/6MgdlyQIGUbri/u7CCU5cAP18YcetuoCefxNqNtPEfYdte2OZlYKuK02qnUH+u9yZG5qeMOwTni
aKp1rZ9dV3vvMjDK5zIw8tdQIMtgpCj35aidb7MpxKrOsmzfUo90c0E9b2ONJlW67HZFPDK38FB6
nwOovVc5w7LTcwQrRjf+nwr7c7wqVVe7IDlm0e97XozAFKwg22SiabduwA01qrMmevLdTl60mcAZ
6SheXHuNP63xPCwVCGFGZoVkfY91jANtnNFtqsCtP2zhydeCiw9h+5LombbIgRANuIxGaOJShBvT
NlO5tRVpCxJ8HogUTSc0NnZYYKb6hVgT/KtMp3wAs4XmIbRzFSFpvqJR+Yp1l9jWfmCudVo1K6+x
mr1IIvOdUMq058Nc+B8M+K3EILOOoLuvyJUiJ2R+x6EU/mujEJApeupKGW1+7Vvynk8Vt9d75Xl6
2mYhaDANQX0nYte72zWdg8wgxSO0oKaTYNYvFQ4/9sE+WdekwsaxI7NSpFsfG+UeZpb1HXP2XOOS
dKLnVi1KKvSibwcP0Uawxj8NDtT0zkTDT9BnGaLr4G74OrvaXWAQhbfk2XJT79HmGmoS0ci9GDBp
oDdBvGAoaI95ajgvyUhhqNmZxc5hv/ReF3mK6z1Vcl+lKDuOYbQXg0hdvgpLUnMD2fh/nm+E/1Oq
gmxCeiq8VG4FgZ8A9Eb7NC7R9s65C1vtbsG/QQccE5pfJ/CcXV5seqcQf31lGs9kGcC5Z57apCZS
qYfS4R+CuCYp7bqy4XkkEufMXG1cxbCxw3Ftb4DoYWBuGnFIRsybjQknxWmIaNoICjubdO8mmS14
BWat94MfF78pL6UdFbSoOHCu1p5fgSvzCT4YBEkBjZatEW46m80W8RWxaQJcZFGSs0OxHYSNZQXj
jZUC6zK4LVm+pPsUoaruZucn6hB49XSfkqk+5BpnxiHIIOoBpWeNaGm4CfMQEeP0hqrbg1EbtlUa
p09R2tr/QHAQJM1S5zkw5/gBGqAhklkXe3fwDZRjNfYHPbXA6yJuz7g6lgZ6Snzm/keIPpe7hkux
g7tR+Sd8iOVl9jtU39qDip41bOGaqT/1bsrVTbCMS13nZ8qH/giVi3HcZdlI5Yx7cJye/XANUDXP
5mJvDFBPPZaY92Ii97bmxb7kFcfwpanC7wxP7uI5MV8yNBVQGOXMjkGP7ibtDO/WZAT5+SUDelGz
vRFZ5OOT1f8cFRYnbVjmBT+u+ZlNPihIrqDMfWXGrWCVEubeUcrZbGxXhps0Xvb9Q+y9TZGnXp1h
fhPSzK+tMfRsufxi27lZgFIEfHSTtEH3GmYB+56gUskGSuDwVI4G0R3rvMwqyKLDZx+ypLUHLAwW
t5GsBVRHj8BkLAAc4lmj+Vym78IMti3k+7CsoYFHIP6c36ZquXEFOPfo9WaSXjbcWfLuGBmCpMDk
nvGs8eKKK3PnzYr4vq+4zpYb9EeiPbHTbHiudlglWf2Fgv8rNGOnU582y30eVfiMXf4ni8dvRdvD
5A7Wyp3NlcGUkJKBDEAoAeZ117MAv6U8c6OT9p7E6cVl84Q9mnfMC/kRsGnWmu/b2vb9Q5g3J9/o
Hn0b8XHBIJkMboPtLu+anzqM7/QbksXryJIF66KvflNB2qpOviMnoHRBz5uEfAZHFZeniBoDDxgK
Gc1Nx91UVnCki9F+mTpW49FoEVGLX9i0HeY8LHkz0kXRjMeK3ghlJRje561JcUXMQ1m41PpOOx2n
Z3OczpSK7zJA6+QQ721wHVOqE/RPCd96HpO7ZTW4cNqLqT6U/OCKci7ScJOl7EClf5oFpsJMIsUD
6cOyixDcqGmxEg+vxjhx0agaezdlHUkWqK2ruXXbY+sGzhOXggIQcqyC9VSJ+jLOFIPkbNs0QySe
WBUnwdNcNggzsXSKXWwb1q6zzHmDFgWsrfOtv67rVPfMYqo1q2UsJTi60jFkhb7ss3PRFfQ6wG8l
BgzPAvwVOek2baY76LrsELhBR7wni55rz2y4laVYm/IajIVQE1ZRvtmruqu7T+nS2NAz7R5t2U/X
Yqj6P56DXFyIfH7MnlFBnXYdSgBMpJXJMJtb7Mr6oilXeoygq3C19Sg1fYlBW3hV/ob1HZCWN89v
iVMpfFdj8xRrL9sTrIt2hmE0hx4IxqooIRK2CwGidoWNHbbM/qWy6HfortM66Cj3ynqY7pEYeIUJ
kqczzgcHUqzyV+zUvk1fc8gC7M53Rjfj9NBRZ55yyj62gN7EjlqqpTtAVMegVj2ByNbag4c1EO1I
IyUOLL0E7PvZC4ALeb50T21cxiZRcnDlmeuHh6Qo5K4UiN5qCOtnd/BGvh1Z7H5DNqAvxJaF843O
bm3AkcUsZEHczY7zrx5cfQBUEqzRvwl7SA+/TVgOvLf7ajPAoIR64nuIKiORQLyq2DD9ZNdlMYvJ
ik3c3gW/umKsglTilP3K8NWXttGdDBJv2yCtSH6DM2HE58mC02lYa3a/yU7JDJAkjaarrEQDLQw1
wJwg01ZFbX4MRAsjo/BiBps0HWdM6yNhhj6e560w/e5IUNq/UlPlfWZKFn9Knv+d7NmCphi634cA
cYufeP6MIH6Tga4GoNbpVG/1bPxUbZFzcnS/FrSBTUZOG/a7jRuq6O6yDKxt3WKIDSur2dYGO2Wh
rB9Uwm6NS7jbzsKXx6DwMKi0tbcJMLvegOFmB2c0qRUxU5O4syw/iFyJR18PaKOcsse+EGCiDbZX
Mkyis8lr8Y/KzGZdTFgWcCYDSQ8yt8YLDCQ4xnOz6tzOPEcOo56RFtinprp+VLqw39ue14UdYbcT
qfnXrOvy2YW7RjVM4VPpoZN15TkmUrupX9kidEeTRTH1AVw+tZtXO9t0DO4NgJX8uMYAGbpqp6ZB
b0xidhdBjnETK0KGmjfJmaw/dryeaKVlgWppEme48jQXbGdyKi2IIA2nTiTyF2KevA9aNGt7jD0G
Fzfa54kan+c0B4QyxMlmrEqslAL/lAzqcj06TGYiacttVPmEZs3WfKnGOiOerxp9JmGJ0Ywu1zXM
PL1XHWVBvXLEVsfsbG1lTfwF9uvz5M13O8+Nv2FXdPshbfpLRy/Mjh2leYuyAv82t4MzgAMcOi7b
g1CF6sZ9znm1MQBvk6TF0Vjwy2gtHX8bsizfxz7WN0CO1nNV81bwhSBOaxOfuPWTdjbkbY3nMmqC
jSMSXHshiDwyJqQ+3Jbxpjamo0DL3VjNPJ6mIq1AuWLP0XH/mYd940L0ZfOSBhgO+U1GztbKc02k
ztDVKp9EfrP7Xl6LqCuXU7Lat3W6uFCsdh1GFOfIYGDOI9ZUPQt+rddhStS/1nR51rGBy3fPRP7t
dQ8gBtvFmiSJDWJzblu4Vab9xoZb7GIl/giGuFMP2PdMzJ9kkAGcwCghH4JAK7alURNGcknipGnA
6CAPVRNxTcHvy1hJSmIb6XaHokSg+DXux50X2+c8mP5MHj+WCBhkS+c3C9S7wwcVVWrtAKqBJLid
2W1T7LVvIgn3x90v/z4MUr6M3iH1vqvWpzm0/kJ4QeLFbjI15ht+j42MwnVXXcdKb2vAA9j4/TwF
i9OQKtMoftPVmCX0gnBD2AYRRpxH9CEwAauJV58XoNMXI18M/bT8q5jwBKf4pDNbqD2gUpypQp7M
OH3TTXEtYgxXtm1+xdQEqci5pLxhKshAc4tG6uLsNcxt0Y2bHM7tKhbtpebIVqF+geSxE2GJ0zk+
zEnxMvEP5Lk6WQ7Ta9WFw6ojcN6kKe4AF4HAaO/42eYRNtXgYgqKzjBK1ggsa8bpW2rYX6bNmY/X
18taoihkY5l0OTgpImt+80Yg09FfNJrbzCp2EYjLjWFWL6xVWFlDc1AONKJrI9TaTq9NH+xBI6L6
hS+RUNib86Odwsjv8NGADe86ivkq0nzLI5QSbLVk+mNAqNyEuMXjaP5NNcz+0FmP0I5RDDBvqJyY
2LyxXChbM+jEvnsf5rsHo4n95ocheTnIW2YNW8uJ3m3NJmbOD4ZjHhozPhlpeGhGchQUXPOy0C+U
9Ogj/+r66rPgdyz500Yaq32eAsJbnruY2S9zTVhHIakg/+xM044xAMPqbx/91PZHNY8b8Lj4qRZ/
dPY/L7pjWbrgKaTYwwQeiSfFt+0VT1HhAvVth+Y8m+hqC3gV0CGxJlhgUDFWocMPEWdEJ/R2JqC5
PIap6b+M2bjLxXMBtzPlCQ+s7hhM2Z9AmrC0mVkHDsSPqfpjxO1qtD5zFEqTXy4tMxePogFwhZhn
Y8Qezh7XiM89695JSyiwnNy400R61zwbYyku/D/5/NXemFdhg5t50OR3baoU8IUOmLL9cAtKeuuB
e/CS7BqQJ0ctgYTsRibKoVpiifUuVJgksqp7C1TxwituWym9bUjozHF1C3WDx6Lh4ViS90F+I1HF
sJ6v2fz32VdkWJupmUwQnlwlBnhj/X0Y0vdkUDQziL8EFY9QPT6COrM5Z0yefn9j4iGqsIDzhR0C
cfAL9Vj8b8mAQZU2+qqodpkx7q1Y4BGgfWYUCzLJWA9J8JUPzXfVGK/CmvrtoLz35YlEeCThyd86
CetJAMOFsb4PvexkqsA9Npih2mJ6Uf5Ll3yYUCRWCbllq+k/rKWBc4TrFuMce9LNgmDp5Bv1uJQE
pNRuxgtzkBBiuJk9bHaDD1t+qjlricqMJtZUEhz+buRrTCx+OqcDGVaaVRjQwugB1dQ4O51NQ48I
nzooQoGT8UhlGaXRzluXx7dJ497hLbArM4npVt7q5flsjOjCPczalA5n7ChGQmOEkNrMPYaKguuu
wb7qcl9ZHgR79p6KefykAvDgLIaeQgBiMPpmsQoVC9AD5w+xzeVpyLJh72qoSKA+i1ldG9fHSzOy
Ga1xvG+qKsF/2UrWRlJV36oN7Qfj83RIbK8kXph2FzPWkumNq5kVcquIPajhYfTSMyfVM/L8Ai+F
s0ECBrO5GGresI71nlA9Qx+pMqZtYcdA84CbUwyIfb/y1BsYngs075M9x7BE272agJFoccK+xYgW
9ChuxUjTHylqBGFkR245PPD6SabFB/Q0MPNpV+5kxjkoE4P5uXmEE5l7CQRiIwjLrD32xvs6dq9t
t8ztCd4EPvHXWJEXoKKLuaVfp1X1m1gj/REIgDx7egh3fDYEk7Xa+z3eQFt6D3qUuddByKZCBpN9
Emcnoj8v1BisKPx7qWK6qGgDwI3xzzLwz6dNfuW9QmDRvrQe0G1AITYLCg93JTdlyg/QnoMeC97s
sTHggqrczFh7JMup1hm/2Mj/eD61iREIDJrvqn4dLG/HCtfiioqaf4pvv3CR6UJjiUtZOLDDrTE2
HBR6N8YDdiLtoZ8k7xAIjPUoMx7o9itC8wcBdKomzJkKiF7LeaBy/0zhwT53kktsRk8oO89cNJHO
ArvaqDy+xqO3C5ruY874xPTUY4UZqm3DiVGZZbYl0vwLQ+TCvmIz8ytsqTpB3zkVY4f2aZ8tRmno
Q58iZ+yQ5nkIKeGjPQwtjCgRPRA4bcv06g36I5xN2pR6wSNEYWAmca0bSIuZYnuwoF7cEf4Ap9po
UUQwdl287oLwxQaG3Gb0aIZhF28rTg04HiFv9HqkxclCmJ7il+WHAMm/OJqG30mYZ67mPIoFRANG
2/HIbREcQBXsba0ekR4vkj9+2VKYhFt6EwfDS9obz6Bl0o0TTXAbBuZYI7ZX0gGMZ5DrDCv8+aWL
vsKZFwN15pJM4r5EQQsjWidaDBk0FIGbz4jRrrvZIRGvX5WPilpy+GgNRCv0ntycPRPQQb7ZlQYy
F3PrqNvXugbbOsfGa9BgKHNxSuh4oI4l17+px6bftMItPXpUp3gQayPZXFFGQYtOGGqbKN07hvWg
IvAtWbhXvO72SY05WFrNGoplzyZKXQU2ds/kQtS0w24E9SUM49NRE9bz3t8XvEIT7jatRsewBZ7q
JibE0eV3Ey1GcsJl9JnTvrlHQaV4tHpjdXRwVPkbBOrscw/XVriMehwB3N/F2u38HN+jc+aplXT9
lXeJm2M9zENzDdrB3uqGlHtnWy3KoJi2weI1DML4UxvTbSoD1lLzv9rmQjjOs7w1uAYd5sOcVCSt
h/eccGtQtIS7eH3UXvaHZoXuW+H2PsfV9NVSrnpHYfdJTVo32+vvmWy9kyOa8EumQ/Rqlw6YpjDG
uhnj2wEUzk8UMSA5dgINIMKdq4Ier2Nyjyaw3YrNXOAQfDGwBrFctlSKQTUMnqeYSq6ZIM/WD5S1
aigfg57MjTyBAt5eXek1OzYuFQB3/glKWU+Fk4FyciifFA1fzPlcWICoG5xqqzAh1SQd1qElYZsg
WIh3jG+Ix42NLxBE4vL2YJuHIQbwjrb7dTQPoJEDCVzDtG+aNdk24jdCZ+caQ82WC2GyogmV1YZX
ip2Th//DcumvY0eUrASmC/rEWzyb9BnNJT+RSyYEcsRnRXqg7cV7CwIhjTuFw1z+jdLhhwMpubuJ
/ew14TtVsM/o0AfPs8VuDoFj60S8JJEFGsDaNKF4FJBZWGkcnCYEV4p7d8JU2MeRsSooNdqDgDeu
pa1Gclh4ri1CATyduknvqBtq044lPgmWDTZIfGpYkIjDeD/zsYsQD32GW2vtusE3/vnXwO0ecvI+
FvE3pqFRQoknmg3DM5P5VSKeN+l8SvmzuWJ41ak2V5BAKGMx04U/Yd0nZ0F/hf1HmYcxYhtWqn7g
hZehi4o824MdQoUv4SRosjQBRviySk8iEsziyRuagkcudjK3vRn4MJTKZ3tygVEY8Cl6U7HgALzE
L1a+wB0vYVqNrKYrvq1tcohG51h3KdeGYNqavVNu0bwfqdU88CMHx1APwF4asCVAUPgdpb/pHH2X
ofvdBLjFm+Y61OXdGfUl9nD4Obo4xLP14ge2+iNS5xWS3nbxkbpB3R9RCrkVBDctp+ehpc3Wot5O
TMZPG3X6EYog3gxGfqvz9uEXPsh9g1sT7SuZ8cgKc1il7GDDvOD+SZvlfgb77xjDLXfN+tDZrLnS
//6micZON87aI0c3V4L04OkUa7LCoCXmrtrIJsgOo1pg3AV70joet1Q5IB6pjgXpSPyJrmCl3v0k
7QAk+mDXy3drCD8wYm2nKnqrGiyDnOvvnpB3bACnLomPKhuv+NbP0xze2BT8ERVfDqWd3SynD4wt
Pybyxo7t/A1Rb0O022VXlUHDwZQX5NY2B3E7O+4p4Vbb4a1NS4YYFHHWumsnFFDXuJWmdLu4i7Rh
Ceu17Zi3GspRw3lT5m649F3vieGXm8nL6D+j58h2Y/xjJruYePZfCTH+zxfM8iJa88Sd/AITPhS6
u5F5XIUNaIEj6yxU+ATkgMlu1etyNvHOJy1PJ3Nkuz0H+S5MuEuH6opGdw3z5BjYM9d7DMCxmqCP
ObRBxfovqgykhfTFcfIzxpLvhOjSpmrLz2aE/8QtQMoKFordsM0T4Gp5RYDB+J9Z0X+1CgtvWo8m
3v3aBSvvSd88xFNPQcLcu4feWRrtPQvqDQVSmK+KEkFBo90XIbumqjJ2NvmLHetIjEWMsLfKKE0A
JxFkOi9adClhTrgf2AWng9mAiS1trsoNH3uJbejo/XdNzfyABRzrq087B4Abg5zDkREO6oENTN7Y
ssdEplrZ7nwv7g469zOyUDD41kOUmj+tWxEdU4nh3Xm7l59lmfuYL3DFKUrJMdMsgKaqogY5c9xu
PeahsyMcCUiVGpeR3wuvhXp2YM5HkVrjycY1KXL0LRcut2f5qlgnuFy2eWgmt6QbLZS/3n5u0tbY
JyqFKe6N/tHVAOTlxHyY6MA/DVGPY6gyi4sJ/+fAcSO2kRfiddJztcfbIbcYWd3LXBowShzBsDQs
mwgDUD9tr/5uLhMA7E7bdhv+52vqewMSjK6dnqnKGTZ0eCBPdKNL6COpPuu+4ewDuc0srYyTm02U
Lfe0aSxVzXu3jcE9+wGgIU9Jj53lrPeGx7oXgDmOQzbTu6RM5nvV881TRowjNHSNRy84k5BuWp4n
q9+GsNS2smEzpi00dLYQydYWmmJOwUEtBtAiVlZ4xMucBtRLmz0Njf5rgy3g6cq8gxcbkbPpIFy+
eAtBoYF6sDJQ7rZqKvS5duzgIo0B40URlE/jXC7HuIOokcxBDeQc1OqKa0r2OXpdsOes6fdTFs5b
hWUTdj6bPivjXeq3UbGPzfCfy/toSeyWfC192Bz4wSf4Ickfh93Eqm7FxYwEADR2WXybKpYQY7TN
l3VXH3IBdo8SxczguIMgeZVB99tzI8ITEP5PxDX8Va89eKH31Q/ZqR/yUypoNkcU3Ql0tFC2UDmT
7o5rYusOuHThV1D3aBGpiez0U7a9syqjbhuAaMwN++6o5u9st2ScSTSshiWcWEdLSAbiHo8xmRHA
fqbpnnOwOdh3U7ra1ZfAK7wEujZtOjsnU/vMdEq9TUqNOJBpqzGSS+UvHTc1qy4+Cyyrm2Ii1b8E
Miq4vbjvT/DFN63rfIxNth6s+SW1K4gDyd6m0KJRbGvd9hW68z/l4o1KGq6g/TKVyPjiTeElpyvU
qo3rkC0yorwIKzp2dfWTdEODd1KepjS7jxmqaOs9w2p6GpT11c3js9Ie8X4upTnFSn3qDSu3M/4s
wRR/Sl9s1KBEVE/57Dz5tYtXJv/qSeb1RrB3uuZmo9k1YGfoikouE8Ql3o3EBVMQ4EnzcD1xq7VF
dt3OP7ucxREAKBiGF7TAVxMusD/Y/soukv3sDqchhyFgzhXLRaM9xq14tkt758/5dfnPbsp90gZ9
nw8xStJ0jQOKU3BX/xSq28X+8BSa5tWrWx6D+qtZGCe9HN8DqS9V2IVL/ZEJZL0M92xD0MR6MpJq
PuFzO2EqYdmsv0mK7MpCHrHY3BrP3AvsxrtQSNbP8glb95ONvOVhKsIrBj+nirOHk3r3rpnv1n/B
l+FGeWd77jIVctE1LoyjZIsbdLj/WB5pg42oxcbvFN7r7NL7wReP3RM9hOyc8NNFTf8ST7n/jfjC
LirJi+uATytQYN2ixvuyKutolxN4KItpZUVCKnj1iOXwh4OwPUvv1rGeo3EkhvOW8d6zyuq/j1Zh
GHTsAtgIzKiBIsokZcaRw8RmzJ+BFPRw2wRjN6N1z94VydwqWMXGTviwUdAoaqVn3M/oDIcB6xol
EVJCtZ4csbsYjCgxrT0YLtUZ3wECUD98QzJ5AZVJq7cXcRwvRpbaFDuL+QNK/GZIqQYLC/mpK39t
B3pfQBRZ6FkB2Vu3/hnwy8F8hpgb9+tFac67wL5o24TqT1fuIiy0sZmvXWca9/0ImoIQbIqyqZ1p
W0KlbJlrCG9SqYGUC4Qc6uuJFcNXOBpwqkgi1/mWF8wuE8CvI+w0kThZdLazVz/1BuUjkyNWCpGn
YPV1bmJr2+rkgzrp9QTmgHcCrwTFrc9aWsXfVD0HhLbZzVpu/m/kaY44iHsLDFkhkWYq8Sot8LRy
Kg9LHEKOHtb9ZOk9aVI4DQPNQFIzPjBFcREwlmnTLL9smd1dVsUEMNleuRgL25w1WeTLa5WQDZr7
k4Zvw1Q9A80tIGoIh5BRVF9aYjPzmP66lTwvGsk82VfCIo//Fsngcrei85/MkD7umFhKqNt0j+l6
N0e8OxtUzdaeN2aE17tPufkjDbk1iAOAMevIIpzg2NFLWExbt56fWqnhcBYjNMTFpDzfKhFvcBV+
z3hfREFWXRIY0AwKhXwvdXFa/lxJlID/eUe8vvIK2QRF/hZh1o9HyF1OwBQHyp//PnOZDUznnsul
8BelPwj3gexvuS5vsR1w5wUcYWRHs1puq9OWN9q2cYizIlj9x6Wx8k1v+kzqdOdi8InMS2710HeM
OKewo91kRCEaEdKTy+43S9KNPUcYI4NDnPsHl6tSjBWcftfFj+49Am2emjx41K61I1CE29UWxCKc
/lHbVNdn1rmjQHTuk2MR2ezc6DIEvDw84WmBFVEEa0dyS0zC6SPLRmReNzj7OMBWU+28l+R+VpMk
NimmtUV8e3lCyRusFX/+AWShWZG04cmOhnlbxO8VLzptu1ubry0XXQzB8r1wiJPmuGGstoAYH+w9
K3AOQZ+AAXRaTAkEXxLGL7MWR6BQ9wQQ7NAFXxo3EPfbVwqilsp7jmRK5EfvA4Txkyfrv1DwCBbz
uC9fFWl7JNdpyI7I2dDCpGU1P5npco4F8062hvxLqs3g7yUHlqX4YGuEeW+kWRJuZ870IJxN0yP7
0V+CNCPDv63ZsWVP/5U0SqLieWvy+Edpgvpltx+trBqEbe2izQbioZzu2WrFuSVziGyCt73N2eDP
l7CtnV3KQ9H21SuS2c4JmZTminCHg10IINp66NOPwCGN5Wv3hGMKDDdOCi4aNbeI4S1yuKsyLzoc
PcBY+vbIJm5nDuUHJggAXhklyEOU/Rn9lMepp+eMhSSHO079pkhfYCQcJNWuwMWCtyhpLhZlIrkv
PSjx/R9facLMUN23wor5KcfyXxdOLv07Q7IpRU46nGD6bgiHR1OisDAeLa9YvsXNH+h7F1tOb7np
3QMX2RY9uIB5zmfuWtVb2EeXYZZfyjXH1ZIBHuOElhDnKUSg6gPrues8OuVD71j35UJlGultx05m
6Dsgm+eq7f5WCKMGb88VZdUv1VI8aQQ3mfn7auZNWhf2w236p7BOPkc02IOHbf6OQuHi8YWuGQoi
5D6y58iJJxsWDnK6GcOMVyPyBWoyTrCy+hP72b5oWDRCv8UMTn4SRbgqrWPYAFMPyvCtx7S98vyl
G6kz64cdpNEtNshIcusfr7rmAtVLd2NjIBqwvfDElYyVfrRhiFizsD5UTowTBUuHRsIAhpGOzsFf
xsChLWPclj47NtqYLmjj9r4YkuSZ3c/MuB+4+ROoKhc1GfBS6Yvpk4stjR1JHw8v9mAjw2oJ7aSu
M+gdcHjZuRoDTYJudzXb+avxcKyOYy6gDPAOo5LqyEMBxKj+ZMi32X7Yxm4c0GANNmxBmO8Tf/pS
TY0Ndhhe2W+8GX4Sg36Bhqq57tWDz3UxNvABebeCxtSV0Zc/tuNvtCkQIbonHaZsUslYCK7VyDi3
tG6udUdTgqduIeLKijHwYCv9wIFbrRURBr8dyk2LpYKR5G/ekVllwsMJ9dxLeTJA/RMvSryX3jH4
qKU9iecZT8EZ69a00KactzqGEN6ivxwUP+s/p3JZa6ksZNWOmxK/v4vpintmBj1aunvS6uV3QCXC
hyeZWJDmSW99VFITpOkShMyCqlOCN97fJo6fS1gDICd/PEhg0mPTm453DEYLUWq80g/6Trz3mdLR
5xZCQBzRNmhVwZPXWRadAIprPTDXJ7RJ664mmojSanG34cFtBh3wzZqwbfA/hjf/qGbjQEUnEh49
203W7awW2r/AVYNXgy1XWKFPdIdgHq4NA7jBLYtroObOynKXXnJeQaWGViH6o8Oo0tntL7EMSm3q
Q2zkl4HrPhf8S7AQRCo8UbJnvokVVJkBE9ZlaPKObQuzEhmh8eBGVvQcEWbibkG3j1edK3v291Od
7QKNIa8IRbax6R5MavfUyy75dWb65O2pebFpnE7bRQ5BT+65vGwqdqwY6oPqlzPknY0H5iJLzOep
xeozlYXeAQ2OLCal+pR2E9ClEkBiWxwrNwwJMpQ1ntnWyN8X8AR7MByTmufCzFI4KYTX4BLjmnaA
cjPopZruGeZ/eIpbMU1fjltdON4OIf3fMLmO/pzddZHusv+zdB7LcSNLFP0iRMCbbXtv2CSb1AZB
kRK89/j6d1LzVpqRyG6Yqqw013TdFebUygn1/oBsdoW6K/pBUWqtY/zmV6iiKAtaEiHHPfMSqnqd
koMsYqeNjHutcbo1AT2nOAWgzXiFGUxjBrC6e3AY52g8D2aRvIZ5zOzK7r9nQD47+lHSMS6uqt/u
9bb+CZro4VZkJcBiNikg/4Rv9sx63zvZnYHufspAEwx90vxy8dEjd0SVbmC02+srGA3XxhRruIiu
nHsqzPijU4qzNUQ8T3vjp8aHlTWPSfR/fEI9kgerZBivZqDskHM4Iku3dZr+2IzJjmbvaxuA1EPN
KUVbTRSyh0ZAoxEJc0GcljZdEb9RncP1cpdzhjxHi/udRlKeleI7wCyt7xALak9zUaxrmwZdUr/h
qrLSYuevZlhAv+eT0sC1ihKmaXGSg8XAyAI2IzYjuGVkIcYYDae9obIIzFUP7LwwRH8nN+G7QuUE
IWv9qbR2EPdZDJeAOS0g7g0UrK4wHEsHk6rqFnGFug2+1wGrO440VfN6WDgIEc86srQRwqqeh0a8
3w3fVVVewUnZqxkCct0MW6weSImktVXGwdp2yWGHgaeiDFvklZ+Ckxmn5lKabbas7HY9mmCCQhji
C2PUdzV2G4mS7NSZVmYlEIZ51+swGC3RMAkqeBM5gnMl49wmUphxGOapYlGKZvbKVVED8+BJMNlf
Tmh+Z4zzjCE4MknbaiIHn8KW2sLgwLuhROACEWUMWCRC2DVgVTJPUDDNFXVsPNGc0V3HGBHCsFwY
XY9PUeT+BdpDjj6FMGur+dQbtGBro2KunWq3kZopnpsBmiySIoml7EOnlgdvfFQtKiwatxd268FE
yQjR+NhCtUCfSZb8j0kfLoYFx0iuyeZW5xJefqign6TfWMXdApAWYkaZB3Eza5BDoHuu+PXrjCnn
Vg98tHCChjlVxmMLxr8VnMa6trZ1h0MdFD2UqHfgiteh6v2GQ/QkcIOj6zktSwBRpYvAR9C/GY52
derxrWRyZY3jR5FwdOXe04V4hlb8I62pIQeTHFavoEw1cTW/hCNSNtPQAuuZq+5bRQT7M8sM75D2
erDRJu/LyZvvAuQfBREhre+S/WwWRzx8eBjxBjYtPFjnqnFniT7fJqTzYkWlJ9t/y93ETEPzZoZL
np/TKtwXTsJRNAe3SK1HNOq7o7zKCbRWPv8zB2f16ucym7cem9FTHWhCzQvCgcy4lE2iyrDM8HGt
C/azL9ZIimoiudo+Uaz/QFDsRBsIX4ps3AWddayxY9KzaG2ZyntgxFvZEIMHIIeoBxrhbOfzByq/
7KJO33qjB95Fu0yytlh1KSg4lzwja4rnKNVFVbicGTh/KtG8YxAHstZd1S06qo8KCdgoA7R5diH+
DwWGDrnxC0G1o96bt7zbd2ydbA+eEyAKFrF1tISgv6y0xzhwqdFeFrGpAc5Wp0vBCMP8G5ePJo6O
CR3QmDo0QZLF9UtWFIguvts3kM+wdJIPwLawGPlyriGHBNdfIn8nwHaXjAx+JSNz5wJuf5mDIkto
u0RsGrslwjGDtQAskEoT5pI7l1nnDGmh4bUbTcn2ZjOty+ozATg+ADBwtPfBfjbmN9+nleVmGmgN
c61sW7rVKD6AhKH3Yp9wIVibMebBYCH4DQtJbSdGTYbutGNEy95SwUD0y0jN0Ld7cMG2f2kQmoDL
UtKJtHAQxB7FDpbcDhcKI6+jcmv7n6B4Jsjw8UeBjg+/OI8aIEh4cTaKus7LlP9w6SlALWbXqNi4
gsFZWtq4mLnZicLYpSNa5ZvOaf4gG6/Df8z3GgQoWeAdVoBGEJxDqfqcfZ7HWwPh5KjCP9O6hR6t
++jbhDkGg4xgXXT7nDgmn6gokLRq+yvwdx7011HfR4FDxRQCgqKw1R48hRHGeYgTVp+cHZJEfjtg
1WZEaP6BJ4qKJuz2jyEfV3VX4kz6Z2Zc4mbOYkJqzR4+PWa840RA+u+FsWjUzNzKS+k4sliSQG5f
ZrKSyv7CptPlQWR7CUL8QkXur6AGJq8+iN9yff7D3+qVfjGYBnRmspvBrOnC28I+3T0NzY+oTtkI
2Vic9zY12oTWsGtgJCmt2OkgT0YWk1c+NQBkCHjK97AbWL0ZEtrgDxa9oy/GBJ2FidkaUwyeAp5h
W7eYYDo8hvE7zFHEze0Va1DpX+qM1oksQPx01E1cQBBpNxUUDLxGVtyur5ugHjNayG+G9WaBS7Pr
LxelNY30o1c+4oAhob6r5rcBbUpQdPsQJZG2QFxGPznIF5sp6RWmeP+/0H7cxOFvVv1EgEb/QvE8
UWmhIUDFZCMfgWadYb8zBpbfMDuDGQXoToxQUKg8cM2zE7+arr+DcYV4xd5SouOMpzoJgZxHVWhs
NeC/fKnAVqH44JGBvVIQPviyunVpPSG6xiiW320bsKTk33oIs0ArVmb9FTMrYk1zffLWaWvB1s32
GoGC2fuphn2C89hOccZDXmGy2FBSCC6nQwBHn357NqLCASR474c91ebTr4ZGeBI/ebTJ3OwqLV5p
3SRXGIzqPtFeQtaG45ZrhiJr2apt7x3M9Bk3F1YnV4G62ZkLkO0mi3d4weXpyF8wbl+WbK+RcOCq
IW281wKJWH4jQjWpH55ku1Sj7jrs7AULiwenk+/mSAEUmHDMN8xa4EGX02K2X8Hg9DNGxA7CbKCy
Z3PDLk8Jl8SGyvyWL+8FfCSaGnzvmP80KPSAEkBgVz2mqFrWenNNeSCMi5+8DTA0awPiGYs8+mpB
oxQOEl/a1cseXHsIJQcD0/Vs+3snypsLOjJb5tTVgudCqU5zr7WvRZx84avHWCmgwsTH4x2c2n4C
QyfRGEbfgfqT83j+nAx7x6NMDPWUS32Z0Zj20SQ3Av+DgUkddZcSDG+ozCsrs/a8C57WFGmHALij
T7yOunRFCxg6fEfh/M7NTzzawf3Al2YxUpwyxtoArV5N/r3Gg7Xvw13ASaLSVBzQtZ1GckC2XF5+
I7m3wD947emcILw36MMmwpotz6pLzp3xKW+hb7ODq2PzTOIWNeEtLPCZyxVmNdycWh4luLc1AArw
0G2lorJrbBVL35tjfg0mQwKj0rXvjP6B0EU0rCFLBcm6s4oViwTZirVu7bF9xIkj++LN/5M26/ZD
1DogjNE4ZBf1BPzwVVetV5u/4VKdUhz1sg9uIuJ6+BmvRs4UFKtjN6gc2ceR+igEvjtQExUYbjrt
JkGnOBqTdeQ9gwjz6Q4jopnuBkiCLZ1ommU+WpcIrQbIK0oqK/uhQEyIhVrpxa13EQ0FTCXHCkzc
pdluOHESD5SiDQRQZ3rbbkomVyXHx9g/GAecoiZdKM0TSyKJE9nedq21QxphhJceBY0ahGpueGJd
dORfZcHgL79A34gdujLt95QEvhV4MaTONC6+FeY8NQ1oR+u2rA3gO272mCCKEMjCUNui2rfyfYfU
t1phybUyFO97Dkz8q2jY5GQHUZrttKq8yw8UXbUg4tpqsk2AcfvXBCabC8mV8nHPJHnX1Qh1asXZ
pDLg5ByhL8s5wZVqFA8ueh29AK7xkRo6JguJPf9Fl+kYpTkyhLayIVZnkfam++3TKtQjcuWvhZ48
J2N64VFpvrYca/9TtkY3kUyz1UamXEFeXTvNfkV7admW165iSzGtlTyGJ5upYEf4bWRYmGKRu6ox
WX77QB/9wtE+O1BQFMaQiKJW+p6GI6qz2TKdxYP6D1ZWWOQxa1VO2CHsIg7o0Yb+d+nded3Hp346
VD3ScbW2qbq9Wmp3WSQd6lagKZHQ49RuFti47HgEckYPVFpKeZedM1cfNJ6QD0A/uQeDECfWTsO5
qKCnmCb6XvHnlQ77wuzwn3aJL9M0Hbq5/muChV6Gdf2NqdeuTt0XrbUuejMdA09ZoZ+O2SoqKM7Q
fDGGuiRj+bv0EUQucDatdPWGpF5PNQFTiax0xE/djGFm+9PAj6D41UcTKCvrpOsYkeLAdFCm5EP1
gr3qW4ei198SW7+GvmMtjASJFTPbD/Z0RO97P7fF3suiJ56JWzx8djD+bxEyHbmXfNOx5V1pxkeW
N0cEwre17+8NIgA9s22I2McC1tNydJOrZmbcFK1gy0P6JRe0HYujMZH3s6bx96Cyc0xzE/Qznhrh
1jFn1rKvb1DJW9Vad3CqYEQPCYULjsN0rDSqJ8wrB08ZF05Y/mROdrSU+nXMsAZyzer3wKOII3Vt
tHhrR821qjLaDf1ZHeN+qejtlkbmXsU13a60bSBsSdg+L0kOLjGf3N2caY8UlWZJLgcwcAx6dlCY
twbrN+tg1FIg2/lwseovBZfoSL+xt1X97KtvNXGTLSvhOCRoQSpvfabm71r1obJrCpU+8cZoq7MD
iAgXJjCaRNWzVoAnO5MqS07T9D9qMq85BHuWlkucZ+BB9HkDRrNVMSswv+nhLHIAjzlNjqo9u/5P
2D45+Tj/ZMdMDJJUZODb5I41KWM4caCDHOL9MpjYi9efM4YvBM6M1JQITGeO2cAlM75KVGPSOoSx
dW2Su5wxLHg5OpSi+zWHrwlfzKcSiWWphXRPQSht5v4jSGapcqQ72HBUjsMn1BmGXgwl424ZaPZ2
wA5AGz+4UHk6hELHQUEf1TzJrLlwpX1t6PBUoHSKDxNKdgwaPEWiF/j1cm6Y4+t7cgxcCsjsVTU9
WjWpZPY+IihjmOSO4Xy2ySxGugpE50KH5lY1TGDUnURbjMZWWvueg5CZrB+CduVwmWxSeTIRTsw0
Sk8KQwfeGx0pOkqcsyR0fHLPiSpTjxnkvzKD4FVhpQALIHEw9YN8/wBxsR+JrN4zp0zSDVASfAaX
4TP80Zu7l7TIO7yzWVdeMG95fjlWG+1frKUAgUl51bsfFsm9n6HxgtmPpJlpg6Q3gTWzf8uxRsHA
4uFHgRov8iyABsRDqfxVoN94JxyhYKahenDyXx3qjSgOUfL5/u+zJW+T35uBTBcjeHhKI91+52ny
01763YWAk0i9Ot4SIrrLuPtmYRgxE0l9nyUY1drMGC8sAYjssrck+uv6jvb+kRfTak8ZJlUUkFXE
qcWduEjkdcpHYiUbN7tp2V+PzJzPDMPHzEweSMCCLhm+rtpOZ1VmKNuyCtx+Jpices4tnyQc8vm2
i89sCarmSkVfSKeRGL6yTeIGWX9UgcHS7phfrVxUTwfMwIYEnnIOhQLtjB6iSnxT6GJzjZIW0u7c
RWl7kKw0y+PLOMRrx/8pVETQcI4A6hQM5bnDTpY1sMO98lK1IuGPFys4A46KYn5JYhab/dTVAFbd
NK4kTBhwVWRctgpDa8dNajYzUDZAFzUH8YEH2Hyk5vWTi9QvSCAu0ZpaJ9bVsb1PKQ7HDP0CJRRn
cEgEr4PzZPaEuEL2xEYy3WaFsWzdf+ef7CsVDV7VVRahA+I3n0BXc23xFL9LxAD9v4yd32bnXihy
GV/DXSmvMUEgk6VOQBjTrwAV+zrIDokcinX2ROwHPB6zOFZifKb08Fr97Nn6JuZulcqHM0PKNPhL
VrzXesD6kKbQBjgnyWL0d1H4e5B37b6LpTMi+aydwFlKSRi6+TqPuoWX2HC2sodGlw1dmhvjdcBc
BKdkXVX/noHH4/cRSdRcspB9zSRgIQW/TjEDF2POzHvX2Xc5JrR2PDtpuANEcAi5ExoMks9ajoPQ
CANrckcx7LbGo4kkJ4i8yxiDmI/0DS2wlcNVxdWeN8o+JGhJUU1kkfDu9/5S/ncgp0koKLzuMCK7
ylXw0+iareTbktFeUntwjxCv/61DpPFWrVeuI9KXiN6DBH6Jul3S7P+JCaubwvzW8mY5c4yFeAkQ
ZTL1/ytZlh4LikXu1eqasMyblg09+quKMtfkT/ZpiLyvDhCiYQrSG9bFa6Vl5PEU5IdKOtczQYK/
Ym/MJGyc5SghAI0le23oBNpJu/P7F6kBXHYiEhw3ciW+h/ddROAIs4cE35w1UmvPhN0VsX1ksSfq
ldjDg5KFyk/bhg5MQighn233x6KrIptX1TE4wqqjiET6YFPS4pKSUzJ1mqPyCAmHtv/DWpz6p9G/
yclWIxYekkQT2Hz48FxQ1DB3JlH/1xZJP6eBJEMU4LWHdAoxp0XN470IBugiaOil9dvMLKulxQ4C
WVoBGrWxnIEuuhlcsizfWMbcgJ64dIIZV82bwzqBtzSu6xqEdxSd5S3VqbOTP9M8WSUWzI0PDSKg
NFfk/XLiU6HR5qi/kG1eeiWqgzQ8bCCS3V6aHCmRTsUtQIKgYe2NwtiAkl+H/a/ZdhBcg+9FEcGx
EHWvqCGDBHF244A7N4KzMQ08OfNKDnUQrFQKKRIFd9tttylvQh4IN1KZn50OXYIY7SWXMPmQ/5IK
BX1yUtyLPBLffhk5pOXA4Gbl6J5IcVkT/wZ3ubVk5dn5gxrfsM+jwz91f5gSbbWiuWhkQkoSyrLk
jJXVIJdbk5uPesQcNF7znoikykAzjc3akxjHLR+EZhdytxI46LYFAP2Ns8luYlPRoHRQ//Sne4NQ
PffBeijCrxktncFUVxonJakAMxRg4BsK9STZyOWzAvMwvZjWW+Z4C95jTpuuigEOy9lXJ2vp0Mj7
kzUqJ4E02WgE8pPSxJNFzMqGZLKm2fjvRBK4Lu/KpnzuQuUovUIuxaAk7Yt0RT+KiQQ5qbHUFQNt
fPYLZ0GkY/Pw9MJ3Pvr/CVjn5dKJavAYsnhhJOhgvXYRiEkHMDbZjeQTVPEmH+OjMNPETzkMmDaA
zbnVBTJPRCo9zSFTfbu4miUc05ypLmqYkmRgbbXjuVkUd9QuLdtGuk0lLbNub/bE7WArogrI/N88
3WboB4eN1JqlheOoNKjkYCXOnjhuaJImDd4r2bq0wV/x6XKuwlNZMFiH2oE0Ms9fzifD16ZXiY28
QDjE2gqHabx7UuPTTcl0bL/C7zxLz4Y+ziD78/y1QXMCeRcP4Gm/Vg196QXdzRj0q9vA5hecteVy
anhN4SLcQj4OCaTA9mERdxEsUlBXbgk+qnWQknBhp1gpik5+FL72lBROmt8GL+kBU7rxY7Lt6d3V
+xxzRKe44Cba7Oy6upIc0gSK2nuXBYTeiHShmjYoUK/jJDtPNW0VIUsgr8dUynpkabQfQOws+pzJ
jCRwsqBGqznMSDwSSexZ+bSpghu9fUtKhwchpnH6tqQ71NcZmQ8guGiYaGAgbunrw8ox8VrDZaoI
aAyG80uq5nAW0P+xgvYmjfmB+YE2KluC261Dhszum7PsNikcwd//1ShCZMj4389PBy1OrqoyvEJg
QsCoq989z/vsXRhNNl3+sP6WQkvR/KMdRweA+TQSjO3YJqegct5ydDGWqnVRG+2EUv5+pKs52hgw
jNXeoukA9vASOMVnaQ5PrwkPQdyvJPWXoiUl0XKd5lZP6CG0o3JAaGIrfzmVGm5BtvYII5pBtd3c
QmYvEo1Ih4824dnGbvuF4fNdUemxEBaA4iGsGhYV0JUxXmgq8hVJUmfLKUUkHjoMVMAwQpyYyoZv
sBFNm0HX4tazHV3GgPkwohUfWK9DVV1bD/PaOb0ju3aQ11oMM9hSU1QG+3OpZRfGNhc8ubER6vdG
P0ZbP1BhQVQks5YpbEgrNs8cQeOqtWv9nmTZtS8aBCkyiuYp6d17omjld4AGNix7hS4nPTmkDxMK
2ZBue4qUGwrfqEqlmrIeQkSslLSAPGi+N1H8GMg9VABUUGXgb0YjJps0KSAzXLKGxE2ajmOdA3qg
2TJRwLWuvitT3DkT3qSclYWjg1Pyy5d/ZZo2ylpZ+g3STuRYL3Lodb1Hk6ynwgGbAZ16mBBuNfNA
Y5lNzbpIoLVUFJO6rc5rHIzuhtI/8UkFP52iGKeRiKGnBKW9zk5cXL8bWpOORwCeo6twFU5TRGgC
eOsKiD0t9dZIVSMmRXUaT79NgPuMyjDiQirj3ppB9JggxUylcmoyUIUajdub4flrTym2Uxfat5Jx
5VLNKgsUuu1hLOQyZMSksR/wXC8Ge2YIo15Ut3/ph+5Nxvl9bt27BkL1iCYwSS0zPOxmkMx91Hon
5JNuxrpIRxnTd1keJCuD0f54kZ5BRQDfbjxRaCOI4mGNzqXEzM5FCLnJVh7YNR9akBxK0m4c8vtA
lR1NAw60QpTvXguybrR4ocsAx+zBURikwnr3Qaeac58H3X9FAGGZZ0NFZYaRw8A2nvyAptdbarrI
wosNcXNWjUITF5TomvyNWK9p6I6KIZuBYFexljOa/IZkZB2SGvawZUiIzFgGPrBcQQPNDdYRBOQ6
H8Gd6yvdKt8o6vMKNahRVd7VblwV3rdcmBq8l2R9nKRD+CrdAIREMKNo/vTUcXluQToLseMDyzQ1
MSvE2BccoHg/gzRpcGmEgAlytMX7jhQ4dW8dsB8EayngioUa2qyiDaNm8E9IdKIEmczZSy5S8jln
iHy0y7JsMcXhNmUEBAXoUDGP8pung+KISYEsjUbpifETkieZzArkCzAZP428jBLhBPln8hBy7LZ7
K3iGDlpNaR9CvgmxxmiWVT7RSeA1+Piz0Y8ruOWQ7lsTk5HmP4N/15EJqJjqLmuqec7ARIhnIINk
VmyTrdaJ8kIiYKsKinf3CSpvHZfYGNY4onkLi/YPCUpvP+WTyR16wKOYaXG6YutSAASjlJI/pTtf
4qkow11S2BC7hDF8pSGpkGbJPwbdqxwosvTUFh+4V7IHObdjOZNh+/Uq/Lc82WU+OHxH29EwOFio
xzh2ewQb+87hPlbBmQ9tmcXJ2kjcaYNGITN6nNzj6R2h4RVfKDdlZ8iqkIlK+RR2GRm+9CMewtke
/dtgjV+BBRgW8aiIhdZY05apY2KqN1PlnHSqjQk2G72kbccBndKj4DNGOhhGC3sho/nmiTL3+AcH
48+01M5dnbwpXv9OJTSmeOVgjMda5jM9uKEdmhl00ul3dmvugtcNXnGJ0uG7ztKWMkEuWY37LfgT
kIMcub3TYkFODdY+HVT1A07UEuUKyCVPn4EGybtsWWk85+n4bwHQHPEAE/BoaZqbffEm6U7mfIyq
f4bockqLco8myEqev6U06yxBnJ4HSSdlLU/KK/N9AEdT6rIGkmQGZcvq0aNX4Gs/INwuvOKvjRrg
orXS60xybjMxtWhhIkGhIUifzACCw1dYROBS3P4XCZt8V4RQ37LAzMDkSxyECKQyYMsGLNKqcnbw
KHcygQg45mrYun4H2hGip6QABVIisK6WKpEXi0J7JdrxuafAGshPdXboveIExPoyhsm/ehLQxLph
idY0OwPnBFaA1HakL1aDe514fbLNZL3JiC3ifJZJqASgCr3mrmuwnKfxZ1Xm1tXhv6bdd+KMD3ki
ErIk0qnAazTyZNpkieZsSefl1/uyOTR+e6KxJHvSLhM2tLmRYXdZPhlTeE7+VvcoN8Xhw8lnQCJ4
iNd9I58jC6WJftejciZizuXETrknTkN3mY5sunYKnhuTXt5sQJ+gpF8RsED5V0WPr8yoPTsDpoQs
s4NJM00QbnvOf9BM4Px671m/Ps0yGc4lGmICeBzDbck3Kv8oeXXqDuiq0FGLDagHaJ0wrvCIOgTN
2kcAOIRm3mTOdeJwjirkAvLqkKIIaGspLS14x2RHshnYeJRNBF3cmMj4aAeFTvMAmSxi4GhDTAvQ
b3SWf2a8y+3igLQE+H54QISnQvX3bAx5wGgWYU+MonFZRrsYwbuMSF0Yzm7QrN95ilxuRXSCaU34
jGuwW7P9U1WYAvThlibWxmWHT0WBmF/9iHV7jc47wB6vstZ4hDO+N35VoYUXhbIr3fqXYtcPbUCq
C4xTOVnvij7/FRmeUOvfnSFca8SuuNTvFcbvKFDgrBFOCSK6Rre3fPykq5W0U3O720ypCnS3hLmW
wrLRio2aqHfNnCk0rBODFlzQy31KgNZJtRoj+qBccnx1rajaLq5aZM4k0EzBVs5cuDLbChk8AvrO
6c3vUKXSYBUWRAfGc/+ONwFojY1iblye8boMvb3LTvbiaATnhrgXZ3AkfpeuvRnM6qDYqCNLGSOB
UqbScjTLVqhIq5piwIjF2FUTWP2BD87tX45If41e/CMrp+hRkxmKysHCcli4g/UAZhApsXFvgl90
bNcNGii0FXYGgn+nyB8+Ozc/+QHI8grVmqbuzlnjLuUlNXm8I6BINiJNGczdNqwbjC4lKFAUBpCs
7NQ84pOxlfO1wKwU8LrypZU5Pdm8pD3sgXjT6OgpdIIbL3mzc7jBHDpSsbKOwNQgEA7OyHBXagBy
lP+uzWrTsMXoakKUi5ZyZqKn9ikzdUkxZWAhe7enHYHyxCbnv0vvOzZ1BJHwWezv0sbjpVuOjz0f
E1QWa2QZV7mJNj47KJyWlXFRyouZ8PEgDegtxKHerkbbukdKjnxocdeYWthaP64GaZSDPaRl6AMH
kzvV9P6YTXDfdGOvOmSKJlKYsctA3uBAHKAa8iSAELMfzeBX1OMUORnGhsAfTTmwig+5rCmBxUKB
kLQq0JdSIE05dVqLhhgixYuavrZED9qJkkNLOPN5E75d4dNBXLTmE2OXieaz5CpWx1SYhoyYS7jR
V9+jsJj7Ccorqvdq6yANgtzdlF33F+NVhHVrnHw1G7wx9gQZdF00nUo6sQzz173qrEvWYlJElNOQ
A3+NRWy+dKBbWnpK0H2BUs/YPaEayMtLY6b3OEqGwXQwY64X+RVT7c6TzgFU4oeyzQW9WnSaMI4D
nOf85iMpMYC2HG0bJs3FAcgzgthwmumU4uo4k5Fzgh8GK4VCYzP9tCMTihpYRqIhHgIbjjr7YETp
T+563RoF/RbpCNiWDUAQrzO3dhdlj1B1UL4FC54yDz7qk6KBAAF/qHQPpI2Wag/1pO0QOK+j9qfi
2OF8eFHN9E+VjOCCcUJoDCi1RvmoDfOpZOnFVy0eFFBzPJ+1bgP/NOH15NHdbJpd12CN5NVPI8Ic
pK4NDNxmdWWj/4jUMEY4vhmAwNC8q4EsuhypNQXHtsq79mYS7ybfSpYz8tCLasSaETZfEfT4l3pX
jdpF5RA3BZuhF95ZZ13bxHHL7A+RB2HI1V+tvDzRteIE8WlVqvGgEZZne5GWXr8qDGDDytzsc635
QPh8Lye5ofZXkpRjYI9bekjLxszu/8C9yNvOgX1k5I3I2EyK3XUr4h7+Wx0Y7QmXD9PY9kZGhEV7
hcXY9S+K1n3mMButgW5zFm1c8mYMpo6s1o3mMLtE3Mn38p3VdZ/gCWGbzMfejf6aIe1COE3sHnrO
XEVhilfEFJOGtfovIM7AEUDyWwOwA1kvherSC6k+cWGAYJiD3ov/FMXwMEhr4LGs5A2EqD0bY/BV
ZQBwreoehyYIq+HZT54DGg6Wqc4luRaLINQgDDJP68tghsaDYSzMYcjpp7lxviZHP3ZJekt0nh69
jgV5xE/nQcBKyweyxJ9SAtSxRgU1o6TI3o/Ef8ZxDrI5PfwxTT9/J2NC7Im6P8Z0ocdGoEzGf0tf
S80Hy25dKP4jMMKbgT9RVaN6LpOtFq9ufGj2Gd8dkDEEvfGdjECUs5oQiagxs7t61Vk4rlWSMKf6
zjMLRGHqealWw2Ym2/XTYT2q5RbkP3JjDDJmsCnwtp9SsoQxpagV7QKIVjYLyWVb1QqlXj6/uZWz
Qk/TX0Ru+h2Dp/FL/ydHJqxAylYjox37+rWqgpuCZDfNdPIdYk/7L5mZSSms8N2KgP6o480pI7L8
TdMMtI7bNTz0e0bLX8fsvsah3W9WNPngkdNhqde6DXM6/YM2OeY/6irxEJFJcroGTb/wgTSiQsYb
RQhHAW8tAAj4NYjtxUtd+8j76mQyynFaFTyyN52HMYdOpe3byEEUIiwQeSyMi14Nf1h8vHlE05wJ
ch99jWAdJuHNYUjZVRVTFsAFVDPov/sLW+kZ9lD7oHO+VnnFZm/8BYLNDjZhvEyM/wrb2BY2npcR
byYYhHDlIuXiIaAxRf6nlihQI/RPpxp2yC0vUVm4VfA47B5FDM8ns+wArzaktbXb0XcNLQqA6WPG
zKl3Om9bydSLJgF6/X8ocSOEiasnzeKVj9EQj93vp1Uz0k4i/bc5MnVgG7azE8VrRmJorNmATJqj
j2BFbbuLimrLt7YDs5QMHLF8L/eLc/RKU+3F2P0SB7OlqdbPwMYa0QN9JD/r+JeIbWSo7ZUcANLw
ceRvK44xdFJXXR2iTFOh1exmsPiBCKfubjT9deC8aeNIc7D7ySjR/Up9SWP7pQ9oV+I6GlbGuqp1
1OqCLw81GCwb/EXZ0TahjU7LN+6RqEFnfzlhXeg4aMEE5sKE3BFxmEWwLBPDwrmE8riw0RGeMFZJ
knU4oXVe0FlnTVKc1XQB/CHBrJjWNFVQTQVb16eka7edYn1gQwlQ48CTVEbzLzxmMMf9KQ66baPU
h8Gh/y8zIA4dQBT8IcUIf/S068mBXMNFEcJdor2CZGCAbtS8ngUkbMUrpOCQNkpWHuJxkqcQHysa
BciNklVxkvEgOWqQwcEiiqQqLPOOrhySChQnOnMg2aY9ZvaSHBRNhA5Z2jnnpOxplLtoIVn5CaIF
D1J7LVtUFiklTJ081//REA5WYuujJAFXASXl5tASzKeNPo1H2tsb245x5WzQciD3HoebVzY3t2Zw
XfvuSuP8bRHOR/pEu2oiQ9KNDZ3odG0wsStphaRZe2qR/WwVStp6qvaV1+wGFy26QaP1ByiVyTzX
7P5EwLs0NbrzqGSikJXT59wruwYdUY7daenhChvH9c2Ftr7gwWF58DkzWag+eTpBjFa1AfcL0CcZ
HpPajclZx6MjiX0tKHTHEaWKXK3SZeVgdFBlb/oUnSREwdN9iYhxfmwvkjk4yWHgjubJTMNDbBoH
8GPbtDaSbY/FQqe4sBXZaO3o7SbaZ0h27owuBYPFkRoLTk51R85ICpLaubeAApDzummgyCxlfImZ
rCed9m0189prhovD4dy6pIZRtffpKgR1zFydQsrtThMPxg5qVC8gG8dRe/JtcBHgZzVEaWKyn7Er
1so4ZGx4MKLVHp19CCwIxHR7ZxwQLCNzzbujZfmrPsUUrwuwlNEOlam/c5p+eJy4rmufms7ZV84j
1JEZSmlTgFQ6uDGnaBmSbvrqh6HDyvLSEy95a+s4B8ANW1VTfVapa1vNYm424JUF7J8mE4+T2BmD
DWFTR7n3a6SpwzIdNO2k8tDbDKEwMgIU75a0Bb6yslpIui1JhNppewPSFjJUnDDK77EDpgJ5B2sP
UGfhuAB7cMBnYTuJZG7w3ozTtp8hV5RsVLXPng2au/AnVinrqgcx1mpwAphqdm2zybA+c6rmsyzQ
WNIB5wAk561l2hqdfmnMfWeIxTZ9/zWnvwz4shIFLL//TGbjHrjGR9DGr2wcjZIhtzB8ncr0De5o
vLLLp2lT6emm/grnbmlq0WYg4+A90ApAkIXWJp03J0iO/YSsFCplUBgcf3zy0ljuaG+sVe5C6gKP
8uF/HJ3HcuQ4EES/CBH0IK/tndRSy+vCGDl6C9B+/T7uaXdmZzVtCKBQlfkSb+6ZP0DjzmVrDumI
lqG3NVobPoFzV0bTo0nf5KHijU2Tjw5LvmfVdK66uvuOGyQHpK7tHbqVS4tF2G5CWQwknqNwM3tx
dQm42q+LAeeH9wq/hbIKVa5hvteGaPGwgJ1hSrBceIRbPQmqa2b3Uf3V66ncebYL6kSWxGGK6QkH
Dyfb+GV2ZkXOYvbZIAGNEQd0XA7b/mdZViD7dxn7HdL+yQm8hZj10WTNoWH/6Jylv2AV441QPaKe
a70wb3nCnLn7FYO58W25dxp5btlCChb4qkDiQKgHe56lK/1/YUsyHm7/0btmjfglJufLluW/dMi/
R659VuusM/Qzs02HJMghKPIVyg7uQyRAiND04zI1hpKeXe5Qo8XTsaCSu9W2mm5tb23lYDq7KUqv
AhIV5OURx7G1DXr7sgSkZ/KL7MN/FiDMTc7te0MsuHEgZU8feh+TiIXa/7NPzOTTcrr0OM+pgBHp
MWqQRH7zvA1ivmYOJ67+X6yLhMHHJeUPaAmjmaDECBIZUrIBYkU3LKyvlORll717efaNLDqCrKQv
TEirJe8iD/dd+BAK8JZgVKqg/ahHyOqNV/bbMXyE2IdUm2EHjMw3oNjfhmrOpazPTTM8jj4Fjckt
fYtV+9uB+N2OzMZMe+CtgAMQAtGp77jDjnymrwQ5NWTiS9wH8ZWqa4+v6ttt3XTfdSWYATrXoezK
NQzrM8aiI6A5egw8CgqR6i4S5ZZtZ6RH1h7JoCFJSvs8s+ATVhqxo4WmKRpzzjjzMkz5kUCyR2vg
eHKHVlK/OAs0lSW8VDzS8aHIifI+7TtSKfL8s5FAvY351mlICqWkw9CVaU0Y3ng/1v6pnq2eQZVh
r3O3fM4CeIgedtJbU3AiG8p7HjGi5JZ+Kl33K+nrfheGIbOEBG61vi2fOc6PJfOy7YiBEu+k7VH8
hMDgSZAhfsYoEYRb1M3Y16OoNTdCKbnx8pKzGmoupA9012xgra0/R69GksCe6w3Ijn2mDDmmX102
uwIvGhIRoBdG/dV6DXhrVurY5Oj7a9jnNMs+S2d8yMDTxgPjP9Wz0EO9HByJ2M+0q+5dGPiowLH6
sv6scUQkPw101YKX0A/GdRj7IG5aERwj0Onbph8SIDm0j6age7Bc/zTn2Z3pdDQg4WomjIoxVQXb
wQcoDcyini51x/YJBv1FxCxWg7zdUWOS0C55Gb7/XufzY5Inm7HLPmSV3qwBFXHZ/Ea+3tRFdSkd
mHfT6B34DlJa+uBPIcOfYWdusnGpvywYm3i8mPLFK1P28WswpbzEiFkH317VcEusdh70eBRHKFZC
IFbcwqNXQ3Z7zgGk3+nFbbxdihHPpZHejdPJzwK6G/PJa4u9YWef+QB233DzA+bWLYyIXZW6b9Da
majP+XNWliSrlY+w9fdz4v8LDX2Yq+k7EuapcLNtPZp4oBDrOf5LMmHfoVxqaqNaD36kduFUPs2S
VprbRL95ImE3ChPhRKVeQwuDYuWdmfVYB8ftMPNXHge+praeE4tKeFDtHYO5p9wdsV+53cNEJgHC
YB5Ok2i/xh/Y5OtsV7XzTzAuGjJGMXAznXTD3fecCsVcGGampWx2rwlioKJdnLnjtbO6tziscSzl
z3lTlScallxgadkMBlY+NNf9xg5HrDvNLnSJa6PhiLWQjvE60s6xW/4Qw+ZN7XA9GGs6WJmZwbmq
qo9uTEuwvMZhics6GShyPyUfSSAVrjfyP0gNY/EB7HVU/yQIRZDwtVYSbq1nTC9466+W6T6Qzc31
jQ9kF9kdA+Vo+JUT+EW75cPBRLi3Qy5AyvY+89m5m1Oe0TZjRArq6RyRmHffo0JC7cwOLcf5kkzs
aokpzu1gP00y+5alieg7Qlw2tsBoe0xrIJmxQ/ZZf0hDz9wFGDW+I6XR3zumIl59pv/qj/KPCduz
RdLtket1zcWTjbkPAzA+Fc0sgmg25B4aK13KYRP34K3d8X3SpblvK4chNSsWDz4ibt+uNY+mf1SQ
1ZKkfkDumO7cclri1B0ClrGPmvOEHYvENqLUKonVUjAthKl2p3tiNltidDItf/M0/JOddfQd9WPk
jDA59WSY0L/Iov6xB+ooyJRZGTg9k6iPt2RA3nRp7F209xtdoLbM0HzimedUxNnT0SYcqiA9kbuR
XGqDYjkinHATy+AvA+DlNlSgE1562Cp4SQnEfTDr5t4z3CdHJXxwFSbG3PNojldOfFATC6a2SQDm
UsgOGgbGQccVI4uQHGw9wn2rWctks6Lkj8LwLP3iVUZgzloXgO7g3+rG+rF8L3iYg8S+V3m3zDz0
fVPbD+44Vzt6Vw8VDOZVFNB9Z/cJbdqSnYw8Yr98lN1wyXD612QIyZ8xHp4XAQJWlXLdRw7V+gS5
ex7l/05JrzahiM/Ga1jOeEkozrl7M8mh1o1UXS7Q37XSU7CaBaTk3LAe6mqpVpJiWDnSeRjt+CMd
u30YqGmtSn2rCZU5u3nPwe3Xw0oHE0RI5ePpaG4icH6FbB9tz75WLteuCrDPytajWlEnXOzBO8wp
QryxjvZjXSEWtyd4/X4AZ0W6e81hUQOZ/F8VBYRUaLFv9HSBMHfxNKCkUuMqdoY1ESfHGSGk40Nr
a9masZyulUoA1lSQhQjTY0DfDl+T3+/iMGL8mZxKDNmOC7PNTJ0NUYfXIDZ2fZ9/LFNGQc2bu46i
/TVu/Mp7kAZXJ1Mq91vG4jkrDI4HAFwGgxYnCHh+IP+WIVni7q+Rjr+ZoPOWEBYVyyc4LjdaKvVW
yDS9RwwGF7XhtulgK1QZkSHFHr3N0XbZnEJNyHa1noIkP42Vy0rBGH/0e4p9u2JL49GI34khqbgh
MdsO7N48UDiG3O2zj8Sh5SdlemQ0vpJ2/xQU9TmccbRnNsmehX4fQo/GpUXIfK6jfznZpF1hk8hW
3TgieFl9cR6YIqxKlV3hI3Lby81zIMjKDYLvMgF/ndABEktpo0DTFYWg4R7MH4YNOhIvxKKVZKba
LjgKRCme9Vb4FanJ/QZBGCdffTaL8qyr8qG1XAyPvtBAsQPzlNflncno2iEDd+sTdkMZqi6tzcDH
Y45st+nDbBGVzSOKhbj5K4bxjmTFZxNEZZ4KprgRxZ+fi/TZTCwaFAWrtDrTOPE1TQabMAqFwgN9
E2WpPofZYgqtHplEAlIbuRMPl7Z2/2TUS06W5imxy5mkHzbdDt761LpnCheON2S+FRGfK+ljjMyI
uaplts1N7gimQa5C02bArBzuFkBDDJSa8KS1Boxn5NEnvYczB9VfZWsuycUpFs3j8tNzEi28wbuP
HHVKYsovmy6TMxoIP4pjBrA6nCf8IIyiS9E+OvX01CzvZ/lftZ0JvdCjCXmwUMUKjozGcp/HBKIH
E5dHdp5XTGXoegYcp+Mhr9yNGwUnK2N/0giP6pTZkVJ/Swrk1iJdp42+a0Q+GWfQapTNA049tFxD
vk8issaWXYSE2FVVxC+DKq6ltP5VWUuaebsdseOT1JPj8uq/IRSgqwjmY59Nl8Vasrx75fknWYg3
lzDM/7/WlHO1imS3xjrLgWFSprvlRlgT3SR1p4V7sSv/bh4AeJXesLFrt/5h3mm9eIkGuJGP7h54
Wn2idYVKMdX4Apq036W97V+6tIfQNRXMMEM1GjltZuLnNkmorX3mgbIGlwCOz5RcsUzIb4qOOsGu
PlHEafZX4t8np61xLl1JBrjptDCTRvFpzPSxMjNwNoHZQplIe8aC1ozwOnYIDbAB4Haxfon6IITx
SBeyNYbfYvCz05g4OCdKLbZWmfVrczbbDSik/ivKSh9+Uj6Ik4+QyV/lGCv2RT+Q3Gk5Fe0HVF4G
qcaPQSrTWyITKCWggPuTHEr5UisapEPYYs+O63BCu9/V0QFUZbWzPaYMuRMnJy5lGKOH3nwQE0Np
8Ircv1tverEK1zqohH0UIYB+thjJVC2VqlFoWnbEucf11Q1/ASRhpGpPxE10DmsVaL5trgRQy1Hd
DdZxHOOtSFOCaRaNHw4Nd1UJ8Vw5H3qs3sviY/kP0EuPy3/J4xgwkfBeqgBkHYIippQLTiEvi8UF
CZ76X82EPwEQnPHLanhtnHe3JvWtD7/8ZfZfIuJ0NiM6lvIUpO1vRMC4ybeHlXzZRWL7FLTnxUOz
/KpGjWGjufNQgwUhkklvV5QvGlqHEsEOOZTAa1fWd3hmBirhOT5mUFrK0NzhmpqGlxGMkqf/CIrl
bvLegbuR6MYHGgaOeTMtBMTe09iJfR7/eSZJxPani2rAMhUOs6PfNFtPhXRD0Da1Fp6Vhp4F/f5B
Pi8vkDdn5u1XXLZnRCeaDJAUkW+cgx/zw1XlvKNpN3nxBc0wn3Bx1CmJhtaiqIAr0iX4W0g0W5Mn
+TTkJO4qLOxG/mGgrePbyThLijh+Ljo60T56gfBx4i3CQuORZ43jMbTBFBWfAeRYzEPgyjJ0sIsE
C1P5h22SJFieLD5EPjjpOzd+ptUCjJ1Ayvowxuxmzx/oB3OfTcGigVteFP/oHOjM3YlNCbfm0cq8
5QcY9eIrcxmHtCepqgeLyrLNEBqCG96qht/ov0ZidJaPryThoCl+UY5bE/1LRmDkTnE2Qsio6Xov
YoThzV+UVvHSQ+YL5Svi1xjQKA0pnOcvPJEHLhfrxQ+zeK2oy+/j8pZ65Y3b2hFGKCdNfeobfZx0
f8Bw8DUm8WEsnR3fqhIXK3iuRmAC5alSJb4gxq7es45Bed3PA8Z0ueMV8maXE4dQr51pM+0BYmXR
rwCng/RayzUs33XNh4wBbrKL9bJQXOvHH5wnPpGSQ5dG0To2uutg//ilQCfTbAcD0nJ5MoaHgsEH
f47TmjiFmhtihwmRhruTWahDg2rfy8BgOn60aaFV/DVVormxPwYCOBTVO4lu6ZMj4LtXCQOXq+Kk
smhL8hix6JIWGX4IQIr7r/FRYnYS5m/hP7hZsQ7p3PSmCVylbA691gVuI7yvpdcMaz+i8RnUCV69
T4v3uCxuo3M2JtHHpKuugDCt2+J3eXcmUXINQvIcpOdJq2Kng8+uqDcWjnyHUIaqyPY1mVsd+QA8
LHw/fivuI+Nl+ZnLPyAmOMrbk7EMdhj1LWOCuONLNJfVpUp4CuZvQ0m1vI5lcwHp98H+oJdX3NTW
yxzDO23kozEycZ+fMLKaDn1fFAJ+PR0V/2fWVvvlr+F7XjYX/hBd7WRq9zROyXRtl8eab4MwSNhj
xiG1YchozsDlHasKAG791tfhXtrxhR8xlyGeQaJU2teuDmn67JYH1jdnhIEnbEb03n+X9ZCY8Qj4
Krwt8XiHGWa/yjACwM2sxDbJHO5odfS+CM/izNgbMPWMscKpw7Nl9/V+nOtfM51fk6T7mmKkwDb5
MlCU3U9BSic404Pq5q0o82syyWCPc9ghp9IK8JPgpYk9cN6kRxpNcC7rxjsxFNsuCBqX+Ayjml8p
PVjVHT8WTQphvejzQ5qbXfOSFAY6INIzfJsZQmm9qxBPV0bTLzRQk9oDGnF9Tjjp0VbAH7B/phGd
Ye0f45RlP1lfqd09ZECviyzFAcH00eyuBGasbKujzQ3nazLhYtZ/vYveRQwtcDWMxaP0uGEW4bk1
9Yag992AhsST3T9kLvG581IOnszDqsDHT/ApV4j9aKfMytzqhQqZaXsz0/cgz0s3BRfe7uIq7iPJ
nG7NWEJEa7S7n3ufAXO+sTG3Fo1hnkQFpUKMXw6YeI6m15joxlCXyJpgKwVkPBFnEK/NEUsz1MoT
id4ng9DJmV6pYUNJmqCVCeDINYupni+dFs+cx7BeKDOH/lhP0WFoo21X44lsxospGNQLdah78pUD
Oe6duZbngTpGJY7xWDI6mVLB+YQSL2welYh/Ok3psxykFQ1nRGinPGY7yjpmJIwuUm8+z1Wyn8f8
JPX8ZM9ApdzwYQldL8H7NiKBJEIjz0djLmbwu+zuDh/MQG/pYCoTmhaAPzyr5YfLi57hmgRusE6m
7jzP2XYy4CD6un2yHZf2STf9w1PybcU+4x+9hgh8HN322rrZvYzMl7pvtwaTYkYJFhYmTgq/fPaD
/tkp+nOKhN0QjCowNa1UaDxG5nDs+SpBEq7LhPBfA8yTodJf2yzPMmoIsET1WIXlsGvEh4Yois7J
fWsadgEjNzr8PR3/OtfUZDS1HbJ3AZHTFwZPm+0Grr8eAdLBRBplx5yhDzkCQfc9p8B/x8B95IL1
N8h0cekFLdev9NzEb14YImtt81vYtUeddffKTA5ta22Mzj7ytWPHwa00hmfRtxctEdZh/TyEGR2D
AWME39ouqhc5efoqzfg8i8jHNpyUl6CrcxBxJGS1y7MsiqI5BJb7pR3/LoqI0UgUMsmUCaE9URlq
jc1HuNxdCr5Gyx0eK40iz60OfF0vcOtB3o7tRsl6j2Vg1VO1NhHKq2Zoz2XGHh6VdIdxkhuoV8wt
hcfWsVOuG9oFLaKfzWEk1mf4q23jWUDJcmZzj45Fr2NSd1rIqOvcnLBDT8V5HocrXmjodCKP34Op
AuKg9+G0iDcaKHcYQAbkbTYRve6rtNWjTSzsqYYxK3uvOWTEFWH/h4hiwaJnrOfD1rOLdxrWO53U
384QgjVl0YcMBkBWtuSOFC6CnwKVL9nBbmIhxI3vfIZeWWrV2I9x2DVI9gj7oSuAdSMNySixJ//m
JqrdIzXj2fVIn0celuGtnOOr6VM5Ti70pn7bBOPNq+uHnCfF7N46Vb1n43SIXGCR1GmwafxjOgzP
Eqksnolrn7pcUehszd6mq0e45YCPYQuN/L623VNgDac2Sy59t8j1fbLtkaZ6g39w3X7TmbRm7USc
QtMhnVNUpyKw9pNnf09uB6IyTb+4G6Pm7PrrFLk/gUcEUz8AuPMtm8fECh+8wnnrNIN74IJbRhgH
Vbm3zBr3Sew/OfFwHkPGY4bxHLfhjmTtO7CDdA7oJdao/nqLof7yDEVF8zuYREY3+cbQsI6tEBUq
LLoWdWo04XCpjrptLrY3PQaevJud7lHHwWtAizivglPPrj0k6YtAXGJQ7RD2S91kooqNsd/NgA29
pntFeXZq6G57XbQmkIPZm32e2SLXTmb7O74fsTLJ6MC3QoCU26FxH7O/oqjpWIj4izHDp6yt7lBz
Te1toBL8KJ+ATDZO5NNik0bmhYhfBiUZvZ+u/sZto+9lzFyHYK6XYFH9g1+snhMA9ivDAFljZw4A
oZoLYlgPx1aoc9WiOJyShkmFKxXu8yUBSoff7hRSBjJbx6GDB7lZkktmmfd305jWm7At/sxm+BmT
+oJ1lISVsYet6/kTRdj/GQpbx7KHH8d13A1fdoQpdXafSilQuTot82dbK9I2W9p8zTTvaHZ6gB37
Zts3aI+bQTLEScloNYTU246A9S1cgvka5YKJYlfHVPhd/5bntThHNWeIUsFR1+FZqWbv14rEM3dX
hmyuSCHfSw1mRtMls1noZEscCIY54QU717mH4GBI96nDnmA5TbMPYPaBxhGEdxQues7Ee86ZMGhZ
fkQtdsrSMR/nOsOtaEEsdhy4NDRoTRvcnFXCGp58rvlxFtzarEJVVFVwR1V1TazSQXw346zKP+ep
Y2X5obU3VdVso8y7EZQGuMNoV6JK/1nQEEA4dVCOplbRGmmZZQNEty0NWXhpv4/6XBTO1VLGTwEz
IPKLuyiFdsyQYFjXmoyglnGF0VJ8FNO5Cdszhkfkb+jW2v1Ajvu21R3m19C7sLLR0hF6VOn3QAa3
CkmFzoor+oG7ucyYjqsmRljli59Zje+SRYhdd+vlFTGkHSaXhshTWSw8cvXu1L7LcFw9cA9f+A93
dAoeRUugN1siHo8HLTDGz/MHze97ZUAsqkgzWs+DhRUyVjuLV6wnEK8kNJxEh7nUhiQmI0lmL94H
NCDfheSs8JFT8bD/q2PnX9wz0c3r7rElAy/ph19livtKNx2PrxPRiAet6DOsZERQ5rggiUbyAPxl
ur0PGjo8NoSUztjg/94uuHZvLtYRvtNQy0+Swk+NxcArDn0eRUjsoFn3RMefJyhvy/XH8evXNFfw
SQgU6nt6y3m2o1Gk9uNQC5QPUBo9YR+FagiFoPigmKD4wK1WO/62YACUZAVjL5qZZvZiU2aSPnZP
wTu/kfz8MajwQ3pFcejmiuHqyEQ7px3mSZ+DJXgNx/I7RVgZlD0djvR5FIo7tDzkGlp4JYgbortR
2y6Jw2TUMPGRt3ahV3W5cwmHLt/b7NXwOcQnSOluZyf0HSaLFi9A4+cms3fSoy3sFhnhvO2+G4hc
tYNjZkwbf+qeWzkyPihvsUmMQ6HIbp/b9CUXbJcDVA2w/yxqSUaoqpDFewBTHESLvU/apW15zp7R
0U0YeuemfbQPqfnQbU0bLYybatqlH9AfInu+S+LqgSSDZ/IlHpJcXWWY3SyCbLsKo8lME1RMHX+/
AVnI57sjRxKu4HCyXdyKS+QA4PYtwG7q4GLGZdmh1UUjSKesT8cL+M7PgM9AOflHNaurZeTfBhRo
kMbw9cyYkxkaqWBcNjBgZMoh8Hu5sj0axA1/SSy9LMQBxbzZ3lu8SCMmV3bRkMj4FrHcFUvFZsep
XXXIqFFDw8S6keABdLLqsESQJoF5k854SqJgJ5iwHg3u6fhHXzSbk0e4Tp+Rcza6hCiaAdJn59C5
85+D+JhHl7604yH7WxATdn4uk/jHdfEzVG42IQ+zaejhu9IWu2bf0812fTw0xFkgCEU8xOsxpuiu
8LKjEdPyB5Vk8pibBzrT9OtHpkPkeayUCrEIDfhSZAg+NCeCE/PD6ygw/VTDfqpYEiywKWmxoFlP
uaAEmjuAT+Ys10WR0uSze/KhqoH5JwKAxlpzNmwKE/iuH+mDFJ2zdTyk3GjCCNxR3mKOlG9cFhjq
DN5pwM1YDjkjnxw/JSXvQfTjh29oRq/SQGA+3OlYbxn/70yHBPFeMYZF7JQZr12BzCZZ8udm90Nn
ukQrh2RKkA88pQ8R7O9oqSODVIwbx0+e48K/Ys94LJyKd+Q7UD5HbsZTSWcdbKFeB1Reztwk6yky
OBtFY2xkAwC+Ard9iIsF5GsjG+E09FxiY0XjhQfDHPMvrkv4x0jhZNd1BOCOCMekYR6VsncF6xWk
IbHTINk6rNpxMl2E3V6L0nhqJholc3gcY3mIZX5AKfCExpMbh00yMMmsO8WtCgm92rqAjv3K3+kG
VaYaSOSN+7ssmp9j3qjdxee6XXQomNFihxbHhLZ0Nl94GtdJW2w6W5GROA5vxcwiIQUiVfYhsLut
SUXRzdEVcHjz1KNmwCoEA3nhckURbhQFjCBtqnO9uLPsMN9OLRMyN7MfcmEeEzdEZiSPYxqu7GDa
1YYhmBQ6mEHxqFD2M8pKk2Q/TZj708oecfSk98vDWWUeqT+0oiYUm2mOSHH5lwmxuMGXiDjsbA+M
XorI39mt8jeqnw9NN92jwtWkfjk9spH2zEzix5fJR14gvSlHcUip4nDY2nTiaelFSaYIufUhf7Qi
2UYRetIoVQzsoZtuzSFPueTXTwY7okNaQpo1I/39Bb9ca9vZBpFkXlHSOTGKeeLzHJ/SZHoKkogR
9PDSlv6zPffnEe4kh5R9tqiDG+H8eqTRA2ei1kvNZqU09zEVsy8F7r/cRLjSWcZ97phbSRsf8voq
QLulCvyvmuOs7m9MzGG/Bhc/8NEBmbukN/djSC6aVzUwOD0xIDmP8rMcBEOslslJMXtcGgv1qkoD
gKyPJHwMq8+UOLxhTB97LjRLNs/VdsgNJj8E2H8Ty18aeX/x0ujx+VuzMvoRHaZFZV8D1mLqzy+G
X1n3ZUqHn8FGuUgvSHTOUQBmjBrrWP4lEz3VarGuutUrQwfgj1LTAQLABq96NxvFTubtQ+W5TKAg
SXA9Qnfj9Tf42G+Q/YmuMV4dxfptQBwXI5XeHN3sejw5VWptsjBzP2qPuixq5zvLQcdYWfF51Pmr
JrFtHfVsAY2PK95syuAYyro+z1lAe40pyEpJ4sbMcQmzECvaCoDKLYlttSr+KIVvNtUdXgHeXFAy
qMWbtqSR4ckvI7c410TzsDxHQBUmtipiWXvyxFPlgncz2BhmxmJdx6Shs4hBjSGPCyoWEMjsDFwO
rrnovRNXsE/PHkzAFyZd5rFh09Q1KluYSN5svzTcU7xo3Hva2UcohnFLsW/OQcVt3z6mNZ0J7Wbn
jO8xb6J3xpJ0D+uZzu2gYAdxGthsmVuVtu/OSLQu+1AOjbRI9l47tWThaizWpgRyO2OmyYPD4KWH
OpWvGk54mNOdt8Dyb/oFNW1F44tlzWSwmFE73HJ2S276/TZEIuz2PeGMJnTvKvnlq7hhA7LPhmMc
EdYgeQAQfaurnMqkjY6RGYZg30hcrZvMOAyZ/9sFpmR0NtMLJzIYta13jErz2vrqpGsUpmFNyGrQ
t+egR8GbZvlM/gxCVWs4mjTAwiahuxsOf4U/BPuMdT4HGZQ/7xZajEqQJzBdUehnpFjsvlyQAfqf
ySg6uoYkVAQ9DgokqFOEWoadfvK5VJJI2qF0NU4c77suQu0m4mmdxTCieyf5lijyVgpn8bgQK9os
oOcpQPGAycnJqFrlnnrwcmNPxwVnnmv8teRzWqmL4897QeN1ZEbu83Rxwc8SmwHQnJ9EQDJQOCdX
E9QGfxYtGjGxLlsrLYry2PU4tqyClaP9tzAuHqYw36H/OVtRvEuy6jJLNJrF7MAZbpFgdnb/7MbI
2MPW9DZMrnMgVmwXks/krxBTzTHFjTlZ7NJtoY+dS0B7b5P/XJn3UZ4QRW9w+iCfzaki9h4z0WNr
1Bio2/HOcCIYWMu1MY3dZ0J195UVXJsov+/IA4A5QgOg90CLlQzG9oKFsmmK3ieTSpEZ6JENrRL3
mCfNw9g5fwXi87i5t4lkRBZDU8Ph7s9xGCBn7rtwQ5DHeknqSur6qa4CTs3FueknpBabwYfbveuC
uaw7MAfFGh69CGqStgUuMMo9YUHnZLbXRTrSUo5eUE1uBr99G9PiXIx+uh9awhu736Ln4Fi2cet3
opLzIgYbtcVyKatLR79UMrCYi3SVJHAomqD954bGoTWybRAUB/LZgYGYHTlOhQ21gIjwUtLhFUiz
BLI30FXUyIT4gB0x7zAHNau84rercklc8Ka/pkJtr4r0fqZLFWTi03chnC64b56OrVUsg7bwGkXR
A5X6UynoN9A2xo9r5i8mA01Slx7b5TmyMUOTSZhl1ZpE068Gq/krrdIXM2bBSw8mi2V+Y7U6d9jB
Zndp3VOwRD4gESR+QiM+Rt3iIUkgksSD1dVOtP9t1Niw9AEHdmCGHUYN/qw2IFQeG0fta1lcvGj+
y7GWMdUUDCJ86mlizvzMfWUHl022HZgIB1N8v3yWcR1cxjjaTvqlicjcQlsJZOwxn8lp6eKHcp7A
rZjQ95b6JC9MIAEDUwO0pJgn+4dgqsediqu/LCxYhcTudkxFCYbq0m9nEWiyS4YtEJj0A2nquYqc
raTQXy71Ziw2tsmYisgVksX3xqL9x6EZ5TS00ew1+txN4g2VyFa2mI4bZEU2CZdipmvTqxMRpzuM
hq9wRQ6mEaJMwNuIS7PSgD7RvEJTd+6XB3IqMYpTkxXC2A9D8JvVijkwHYXYvhUBqocEFD8fTRwH
e6Ut9MQ4ijLsgsMkz2M67lhhP2UfcfxzsykID/akQXgegrsVqAd0SzwofWFiCVsc2nQrlVDMESbn
KRbxTfgNeJ4m6LmxmwxZKwn0KDRomQRMG+KpQaMKPAqV2abDgsbi3k92+Vka7F1eLa6oW147uAub
YmqTC8TuBIN+s59lgELHn+dNVJi3qS7vB/CuA9kmLvBLC8/hmsYotAILng8CLDNPAOpKwYaIAm/t
kJu+IbLVPfQOae+tiYIQ5eSnOYV32ohpfVel8RgDVkFaRWZICfyfyv0KupYsCaMMN45sX0qwWAZM
Yf3S04SWvFosWbiXhjuVBeuwGpIPJAxIVlEqxKgjVq7lcfdnw3aXrUGDqqudp7FE9jxKqMDlm0dY
A3HL3G+AayAHYmi+oQPPOMxmmFJF18x4HkNyKcZhS+bbQ0rfiWWCXSO7xhFSrormoZV/1Yq89xxv
vZGnhzSt/uWTeYtQQCCZZw6+NMFbubQthqeoYHDH5vjitB10T3mpvYleG0IG9qJ0CnZ8YPvM+m0p
5bVdvuNOoM9M0jA//tAE1mUevyEDrkrjORAaMNLfnKjN5IQvDUEuXLTvzSSkOGlpUEavbCJ7vAzY
990724cgSxeK8Ue8qqaWFHq5LRjJZjyRrc1VPrzYGPmXq5dfAxlEL+L4w2JmeB1G91yVUBujftiF
6glaFJTeKL4v4+YBRSRz/wpVMkaQsbefgzZgeu8clk8E5dwpZ5W5UD/ded4pjj7GD1wq+TqHBN3N
CFYnRsa1ttBjr9PaWyjhdA3oZuxyKV5xaV47dFDcz/E1u5cwFQs7gZ1JSF4qLQUaUpKP21YoJMpP
lagf08fiWQuQiGCeTwGUj7PvV8wvI2/fhOS1WyTiIkYvfLGjN37XxMYpVMQl/MfRmWzHiURB9Is4
BxKSYVtzqUpSaZa94UiyncyQkIxf35de9aLbbakKcogXcWOgVLlu34jUIiCEJ8BIUInlUzD5V1mB
diyXtDy6S/s7t339tmjavn2bzBkn6AI4C1qzSMG56E7sWPROlWB+37bBsGU3/wFi/LtlYk0i1n3M
paA2hQa9LlMXTOiPXlW8a+N3G5HNqO2m1/tGWvcZsUUNHAo1F/F6CuKtZVz0v5hlUnXZkf10VxfN
wfi+fRQxiywpObdvm4OMGw6tfGF+7TZgy9tfoXK+wKTuJxVRdBQ9ZfEYEkmfN10xHGU1HnGIb+Hc
MLAjUSeGN5dMSwpEr8uam9tjDLG4JsfXkG7aIHHuqmo6d/AOeRSYVI1cZvPlnqn6VtNy2/H/KHCa
dmL4RCU+Ng3NOCJQr0kx3UtuAWFHL86ado+vVRyf+nWjsnD+aeuSBONZE2DkkczgvnlR/iWWD1tj
cRsEN6v6gJNooyi3SDRio/qtvPxPNWX/CDxsKHumYLbO14Ww+QiL9e2jo5NkVPbYYob10w6WjH2X
lwwYBu/LT1dYZKLJpBXEDCGjlvu6iQlhd4QU2HL3S1E8dvbMuJ4S8g41v8+hUEDHcc4UN050/QwB
BjsgNnb21QlQkhZn/rlKLmQPLp1UP0pah17jIs8JYJmRSurKcKyer6aZHpvYPktysBoCwbZgDs/i
e+WORdeAkfuc8+9UFjeHBSjp8/eRt2MTBtmDGsQX5VjxxrAcli28smzGQ0+7UM5H0373gLbWfAUX
HS69hWeXazXKK+s9X3KkE1gh4Ap7tm2sbacBEI3kr2sHeVsffSTZJ0I19IDjyaDQbFs1zptLuc4y
K3Ra8APMwp3UHvdukFJb0nb73hVvTumelqVnzaJCxK5o36j0/NWIhTa/4Uni1Vt1YKS/eTvwIGz8
dViJGPqcmexfw5e2Iz7sbMKweFUdeTzAHmgA/CyB7KhNY/6z6Zks69b9N5Y8QHWFWRRR9zWTWNqH
ld43aK6uOBV9KkGS4IK/nFw7QjjnnVD3uBLIdjCwKbYW09B5cL5yQrArn1QV+p8JKWllgCWNC8Ca
4pSgJ8EbHqYlukuZOk9MlmM/ZZoSNW8O+UgokF5gfxrL3/dK/HO95J+k3vAMlfIaTCTXa40iuy7w
AOaJl487Hfb3GTUoVjudCPPS/DN2x6po7yixF3sQdb299nnJ7zIgpVHhew4SD02e98npOSKPGtQL
xuX1y5idJ+Z9zD1A32fgnqKFgwuj34yGgHCRf9ICUuF6neCmdgRwdabvjrdV/ATW+CtqwmO71t6X
LVA6DnY6+zVkZp8znjEq3ovYe5iK+d2R0Q7r9t2qmkakiuzecKWI+YCNTc8Ud//Ki9gvc04AHa+I
dYyyCNZLxSKsPHzsWkb3ulRPi/DfQLUdE4OyN3nVB7EUvjS5FNxCq4+Z/B/y75Wp+CXm6BjCOybD
DEKFlnC7xI469hxsUvMZjF5xEH2Fc41dahwLXDaZbe1EIr9mPQODikeYzPljOFePMfPe0dDyafOu
hKXdvdZhwcFF+KesH4/MLSVDUXxaLv03erZfNbW7BV/oIfCI3+Ft3dMgGAHh47/r4ZvAjEVLi9u3
lL/cQFwuAzMek65ejh6SBgmRji9zHDkKwfCb9TXzBOYSufysx0bkroeQjSuaGsDO3RNWjhs1iT/S
irZhWv4ISz9yWXS74oeijg9Phvs6Kd+07uODnsbubCX9LdPJbZ6ZsOiR/sUKAroV3YUdLcndBFSc
W/rnIEk1ZSCjxnZ1c06PJCpOATG3jeytb8qBuGxJNJFF4wYcmPRD5jCVtxOme4H0Q9uKmE66UL9G
H1xm2lDTYv0VkT65fXN22lKCf1xiOITpIV7pE10zrPXndLrCvoKZQ1GnqZqvVOfFxswzu2b/7cTh
U8c8ZBNX9NDm8EtxPNEepTE/B4V6pSPAbCcik5ZBgHYGgxk1tp59hjbr8REx1ftFtHgfO5rFLIRN
XOFQr0b1S64EqDycSKMn4D+ti2N3D8qdXtbXPvGyXzqWtzj09qOfsouQppMRoJRcR8hK31YO9DAl
0dvG1S/bn7/GlDuCmz45ZKtwKDFMdqiXPgUOgMUZvUJE7m/Y7D9rG+z6erUJvWEjlwcnP64XqfUC
U3MlPnSx/GXRMVO7JDOTkFeU+9RxjHgt25gODQwDD/EYgNBj74CMPb+pjmWHMtkQywy02La5uBiz
SXSlN0I2l4h91y0NciEPGAa2EFQ9VZwOdn98dRtvwITJP3MbwU0OOZeS5hya8F88o+b0PBySlrpe
OvdxWr1OdvvLKv2j15c81pIdM5yOdjxRHWfeC7c4M6xut75budcJ+x8UYXLkM4QDrvbo+20JWrDp
cUeGubXL/e7Zqfo37kfPLSQ+uwRkkq4GfF4Tn0lG/r9onO6HqgR541kT3D8GbC2PMPXTIUYpTS17
a91ZMrxQWdefbN3eCl8Vjz7Cf+JilaSkcisUwQlIgARiRbvJYWutdcPJAM6jS9wr+eMAGFFP2Ji+
1u26TJYE0wK6qdN8eECGfq0Lii+jinfBCaMj1tcjENdL4zhf9hQ82HaNWmfQUVqXDPCkX3w+VUXa
ejXueBRemQ8u/SzSvQN/LcNTir53E5T24GIBUZvUX3FQXXyTcH+v62eDRBguCga9YevEO5WIv30g
/q5Hz9aLH4SFGzBuIbs56s6uhz9OB8q/RqwfPUWRmT6Jsg7OVt7y9BR/AkM9dVIQuSwFr0y7gwn1
42r3V5TaAYyO8QZa5o/wyi8nBtfP24jBBnXechkIcqscRx8LRrQxARvNuqjjsfoHmZBEMMRRaBni
bT1aTaV/L1cLEWgvkjJyX2t/F8Rc5WsSFr2b3ZdRdFBzc0bMHzeU4dDUmIPszWaHqboQd+iEwJHX
ejGKvLHnbXwX6+WkOckbw4RQ5OZ1kJgXveHNjrtHenlP6wPcRwJplKOkHFmkKCF1hdS7LOI16YYZ
fIQd7sKu+xz79ke5xZ+xJ4hg+1Cq7P4arT4ga0rTa+GaKwBGkmX0xiCQYoDj3psMnNdrIf84Nufj
TKffgKj40drwo/QZatuzxq0SggPngxvQURjwK4CGKCM1S+nWpWN2480LU5XoxfHLl6APsTUr/6m3
seMO3QQ7CZNnhAV+67EQVyNtyPV8C4AfJrLAzJfcuXNxYT2G/e3Gzx78u630TM0KFr30KGIlBSS7
2MqOfrfgOMkeonq8LQlX6Vioj94bqVRhpgTCpH3HUftKhOmxbKZLNuCl8b0Z6RovcuuxwMXz2Wq1
woOLRaxIOK94ifXeQQ3apL75jS8fDP7oYSAdj2JtWDHhteGUEUNFWM+NFsPdOiMHW5hfPCu4cCgI
ZBaw5PBgKrsnkube0M8/8ogY4Cxb6qLj/HEaAurdsRsW1kuOEdarbIAQDmWm/XYu3acBC5RKnGlf
dQFUD5s/Vg+km2hFZ8TX4M4bmRCs8Uh3n3Oj36WBeMMGEkNf40QbD1F/oXiyP4VivjiR/J7hZY4+
Em9P6Krl5Zx6nIuZeZM5A83R5IBQ1fSEOP5RD1RpOAUusanoGPAL71jF9acG7JT4SBshnH9oPltw
5tt5TBhTMKdD0bh3x+ArWupHLF2AiwL3df2tOhymm1xq/M8xbRYuQ7Xs3oQR6mGx+jruAj6HzYj9
c+ON82lOnDMWl2aTanAaS/OI7T2kQS3apUt+65zkYbXGiSB56DqUaA4KxGwuynYorpJzcWqBTOAg
4NRerb5gfqSLbttXG8AQSyf1CdQ5VHx/ji1+eK/OxWTd1hFFBydDYySIZkaXFsTQNuNgbLLwJtZ9
YPgdVdOz3S+P/jxHkPygIGTVu03IGJrFo9NE99OcUEHB4lCJfKXGkt7m/MAYKnphjz8RDaehvfgd
YP2y0/GA8Hojgor5J73aUwgPhoIuBicTvQarLLdebBFDLn1X3irExoo1el2r45bwnhi/x0HdeXjO
iFft59XZOBc/bpjth2jZJXl1swLyeyUUfqTE31FSYDhQwVueIYHr9SshwfeiFyI/QY5AEUOgibR1
UktzdmV3CDhSlIF9Hk0JNK8kPMlSKdi5GiFZ/Zpb1chXacLPvtH/1jWyRxJcVVZGvFeDicltDc0U
jNwCF0RLwo04UuIhjJKnScvT2GDKVxPeKBE82zL+jsf6pe3Uty1cpu88T24dnUpv9LZBVObAI0A7
DO1AP9YQMj6AH5TpEmySeODxRXAiHe8OdGwZghakMW4+Mj8zWbCK6ylhbHTHZNr0h7osz43N4Snr
gQHoLr5fr51eGtd7pe2r3TMCXzuohBPiUiIvS66ZXSanxCmFMwBB4MkO9FNRcFFUzoV3jQUlVbvU
hdHZueJAjJEYCzpBUvl/vQlK6Ppvwiw/xFb4d0m5Rks1niMdPiZ8w/XEXoFd5sU34V0ZJ+8N4fqq
d3F9QQuZ7HskjbvZy8+iYCpHgsBmwoWWcVr/ncfEapixjfjqGI1Ej7vlXOEfDtz+LfSi94kFgzP2
61BzEC44Esaa+2pkvQ+rJjHU32r5sioiP4FiCKMfmz57zJhuLLn/Qy82f+5e1FFM6w2xcGU/z/58
SJHIgHXw22C+j+yJsjPyljhBCE0nbO1A7SrmbmocrgsHpTxh5IAZpuPxWJAjnYrEGxKWHfmcqttL
l9ZPug0epL8A7nXPaz/s+joihBzz3n0oehtY5ropSn6t/AFvEBjT0rlCzb3m1HiBJc/2DS8U3nGC
d33mPgxj8VKTPNwAHqXu0+iXSsT3600onIaD9ikosOWOkc7vClzYxMrAFvVexcHGbphojrm+hTTt
Jmn8ATuENo/42QTDU8j/ACT5y9SuSTdYnhu9PkhJokiS0hIQR+lDApJlvY1U7fSzVNO34dwbrI95
278hSNOiACCmMTUH6+zacHJChPjxMofEVVAefb/4TBvmMol76caRbjB5GwxWOd3fWigxOHf3FuUJ
A9nGuuj3YaYvVsDvmET1QVNUg9fK3zMNIhBph3fx3EYYcdvn3GUvtLk2+A6kAEn9NGz5ARP90lIK
jjD11Rn3HRENmZ3Ffh7Ni0NsFRRH+lwjVbGm8lBUAC+a5hnfHqhYC3Q2co0dXNYDdNXad7OZrm1H
S4LQwEqIx25m6PpFN72mxfjVZdjGfelUdzIN/z9W/J1JKgYu3SI5b4sU47UnAck5gc+idu7thpv4
2Ov5rikcbrb8XBFbr/KAxjniOlvjxTb9e6THY5hCM2UHoCuF71rm8lzxQ68PsmvUc7Fk7JXLn8Et
DpFQ2Hl0/7H+sCmvn+ztEhWXUQEJXVID7ils4i+tiVbF2AvDquSuAS1xQ+7r8H/uUpmCOLSnPt1U
PUxK//SOuy+87kM49FhbbVffpypPuJxU47mM/O+508gCI4XFsr+MWNS0Ndxz3rzrWg4wcqnfMVQc
uxWnVplH1jhSESNpdTReKMtDcx/J9EFaGstNB3zWIrS0B00xcVAzI+ed9AfbF9uXeYhk8LmkFpic
tt4ugfrb5wHTNQPkKZhPRnCdWm+/aWVtKze8E544iYSpqK4PQk8vXRqxSE/cKefVNeFY0bXT4d7t
yZ8tjeDCS/U2c7f2VpWEBiv8NlLVL8uU3HV9/Vnr/rNqO2szJT2QP8cVDKNN9WCWJAex7TFe7NVT
6tQvDODQEMZPX9q3PMQFCJn+PpnKx9QErz0AFi7pAucF79Ig9UtXqbXprPtXRN4xC8nHxbg3Iy8I
jhVg3IzezJ1NNvYQG/vJppBWLDiOMdwg41v1rZOcbwDOYSevS+j25kSzTrpbPI8bcSnDnfARRZsi
m0iPgpBz4pQc8kSnAey2cXGPfVedOJtSOMhhpm0eB7xSVLh093NOl95k7wgyAfJzf4u5uCYuiBav
wWcwGZSjAHVjCcdXvI7yyW1cwein4fxrlrsURzLRN3URPgNSbYnHGFdoAX+zjxgXKxzxi5MWW7DA
3wHWzb6PP4mH4hthIlN71f1gy6tk65kY1IZRzne5PMqOsWFTUzw5cBbDMwdvP3luWRC6JXilzPQc
tJj3Z1Za5oeUMHp3gy2OTJ9/x/jGqM842iPbaD5yTKVYD/uVa3b0TF773OyHBTdzxBrSA82CRgBO
CMhahV/FBrlugw/wPKK0o23Kg9uwLlVL+2gWbjLhlP7T2nptwvyqXbtC3cIIwOwhticaJQuAgwLm
FMmwsfJgGnFEn3hnsN21ziYLEvgtljjaaBZjyQxCUZpA32GCSzE3NEknRARYNFmLy4X03vxVeXjn
rGw1c/AjbRwHIhOcL6sTt5G3mZqFt9BJ1H1qtcEmEP2Dgu9EhEn2hwBakMwE1GN6wBkEFJ73LNmV
lIzJORTvgR/8qSKuxxxphzxrYHvw7TRTANh+vNVZ/yhlhUmgnS+u0Ie+nylXxusnk31mFF1tNcwO
d+hIbbrMO60lSa4kvB+KeQVj9YwuU43nLfr/FDK6LFiNJ17qNn8JxhGtX6KweZpESF8utFZCR/1/
AXVL+zq69oceceh5E+vW0MnqglZ3b+XqRxguxalCvBM2wPYUja2InEMnqOppR+KkOcCtrZ8Q1FKz
nlaPQHJjMRh3vttxxUo+7LR69L3kri3db7wMGCl6AsKerdTdqFtzJEq6s6MAzRx66kNGQTn90Qao
EqRE0sel8Y+qojYTxb3eV6DCbpPthg8e4QEEMFxYx7roViBGUh6GiusFIZwXl2Wvk+LNM/YXgxOC
JLnT7F2XRYM56ktaiJAUp8OQfoKXipHpZGp48wsYhgjtrSbh3kb7RFBdC+1/r5PmLW39x6Jub2Qh
Je8fPtE5M3de6T93/AaD3bCGziefVyWnHKIP8B7RRBTOMDaU2LuT2I1RgWhon9fJofHEEcfBfUTy
Wo3TI/S6J2DCq6O1Jp5ATKSktFwRPc4cIKSUENU4c/FUuIoQEnZC8hHwkDDGUXlevfdsubsaYcG3
goMdyZ2V6hdOKz+Igt8Ii7z51RqTKxC85yn6sAnRbn0A0kD7wUG2fXgorfRb2dVaHFEznFZfmP4v
CSAWwpb+/Zh5+4ZMbmnQNhLjXlzs7GWcXb28IOQ3vYe6PktuxERYqQexmSW0tOu4vBCDHfwsTlMy
toi+I11/xK6498fls+QvKD0n39OzSvVcCM6X01oyRfceuuHE2KnLvRsUsWMTe2CuLdxJ8xWnGrN5
zJ+1gbEdCN0SP+c8Cm2k5tVripBjvyckE5/pwpBsmxb9K7/PpVyK56Ho3ulxvQvameIb1uLIKX+g
eLMT+3duqy7N0N6giQCyDctzxsTlKfBwy7RzJDmiw70T/N5210Qo/4wLCWaVvAf5EYv5qfWry9wv
XGG7BpEayROB0DuwZ3+6GCvz0npfFuCj07Q2RlXpdImW/FOY2OzdIXlJwvTc+dNT7HtPvTtf4p4E
lhWhhNaaCsTJouoisjGchONDJfNz0w+UiY7UXk81WTdbCAVfO8IttLoEZzBLBK0tChxxI61ferUr
PJ2cs8y/ul5/aNLqqQvJo4vB/hMv0ylq5G83YhrdGO7xGB5e0in7EFTmtoIBWjOaVzlGyKCl9zXa
9tmiGt2dgr9O3T9YJvgZ7fKYy/Y614bqF6b5DAhuGlzU1gPzdh82oc1xrH2UjPt5cGkEKvOECLGy
z1MXHETVikM9zEzJy6m4jvihB+2/qKy/Lppb6FyX9ys/U8nmvNTlyc9TKLNutlvRpVYmXnyLMgtn
8CkXZ/1WsUT8xSSN++9VlOaHPFGzTRz/p44wMtRARQD3HPxYPjY0a0UB6lPi+rB74h+vGP/WgltH
F41vJUeuqLSDI4yZbF9E3IPTLP3TBCNL/PDsN9Sy5DgYe0hEOK7Dkxm8a5VwWq68FUOovsY6IXnM
cKkenpD2/jRubG1z3XxVE3ZLhx4h5av8rR0bbmhMCKnF5JOSCk2tEfuxDHLYKYjqclh1z7D+SD3/
LCXDp9BTJyzl8TqhfB75ELUYTp7b37VRbO2oWsI64gKabNpPsmFvA6kUUH8NRDt7OQlIC2tqcqdt
MoXbCMBFZdg2I5N9VIV3X3SpCyKhgSpkVRfJx00Q8uK3Ppm0OfyOFnN0G4hOauaimgDabJ32SXJY
xZOTYyXvWMxU9FGnoXpJRfOnj+V9MJrfpvEeRYniVAJoOtT9/P8HIxXOEjOnn4vRP4ZckxUM5zEa
flN2eHa6+YGNYMdycsz5BE1ZAGjA5/5QQ03yAD5/ulVwK8eCPGLZAwYTP3FK11w4XuqUEVOpH70S
SmojHxbp/XEsGLtxai7+WhNb1n+w/5NyaupTX3KEptHr4jgB07O6fVcundgUPR0EwZGpCn58sQBQ
0vJ3ZCNaw0Q6jDXFHcBIb+76n0Q4Lef8b0d4hzws8EI9JuO+aMf3JVqd/+10h59060zDWxaY84Ip
PSlr/CTTts2oOMHSwQmoZCkdgmXcizl7AWnoblqUVjRTpNIEd3kQBWsJeLidWxBMNi/3gFze1E/T
2D+v/wGwrVe8XNQQ4LhkHLmrWFzjUO/7zD8lQ/+yROouiJI9M5l4lxjIpVnicIZK6fDDdsXQRlsf
bj6DeoUwjWXAS9aBJ7kKfHNHhXPLqzpoTBIDOAFLNLNBvbJXgEn0VIBfK8Vpja3QdQ6eX9XeXoeW
nVOINzfx3pIzjP7MoTZNFk56VCShrA8aEzL5CwtSWWLUzcscHA3cbMvbs3im9atjAhM/EhXk3jrE
SVBRHldkqkEKsqPssQ/sVTfAh54mF5CO67WXClv1J8c64/J5xpm0YMiNfvPS1alXXgMsLLgkVbpo
mxeMvjeS+W1D9xgj9YA4t5d3UcLG5gVMOIbcTDuyO8hYLPw6x0OziHxn0xpXkA1XdXMfjyKqd23H
RXZnWSX+Ex2Q093Fw5T1dzr17fRLi6YIViyHZHCQq9lEz3HBh/inVz4UZdIda2w5jiuLyvi8Uat5
KKoQbXZFMWbmQc0h/lUv5b7G6N3LgmscTvoN1q7n/XiJk8svaSfNfBGxjMnuN0MV0AKkYPxRs+au
Vkbd5dPWwaqJnXecRA7aJB9J0YzML1+p9pLsHc6AgUmNURDcAcAPLIrxfDs8ZUINDgp+W6p5Bk7b
89tlqT1hHoAfPp0qp+aJ5joedk9xrN34V1i10L5Qg3oMtQ1D6pYuXaxv+HmYRPKEUBVTID+0DStT
lVdkUytr0OynoHfyDYwKWtnzyoJLtQ98hMG/dVJF0873Xc85DKrhhB0RefReDIHlCnG7iwj7tQWY
0+PspCF9xrWqECmxOOQ/g7JKPA2R6DEgApUIdPSQ5xYfkV8ktoWKDFsMBlknQ6TPwpi3wO7k+NA2
1hRdmZCmPNqDzp1lK0N+yxWNa6z4V6c6noyvOWR4qrda01z/k3IA2Yy8iUmrAp3tTWo62DQh38XQ
kLLoLJaQvCjWrt0yt8g+zxLEwq0pSJH9NFDoGSer2Vm9UJG0F4fwnK8qdoQJP4zJV5hgaf8VcYyN
Y6vy9WE7BiGgMrhIjClJI0zdpEBXWJK/MgW/3tIpsJ0tJEbGbuXoWz/CHRx5bTGBNOMLvMtgbtbJ
sktI1hMUu78tfSUFoYg5sIfPoWd9/zCd5xOM6nKLktVO8QERdZvs0RK7wvGo4dnqjrMdARZRLza/
akYu3uKpqRvx6s+O6Z6XcIjaCUuhP3UPZGEt9WbXQG5OvMMTMGQFkSbGMcnEcZK70uWjBsdVOhzg
OUIlwRJs3LFdcGmS0apYoMMaKMpIF4xuot8pQeSFkHUyxo8kxKv23ZS1g+fAOO2snwMVifDLM31r
OElSBofNZ7GdbKW7JXbd/c5aZIfvaek7qhYEO+d4kKLqxcxoGfvZjyLSFr47SVNmnxzonfGGdV3H
8R0HdTKlKgk6hmOjEYXFH5kwsHabXsYqghZnPOabU5q3VXQI0sgeXmbpCq7OrFaz1+7jMC4nfBro
5QmVD7gzcoTflKbxcz9CLu25smii8yjI/PEeeKLd5XDVWhXXzPmnKhre+njyzFNeoZ25nLboQaTJ
z0zCi0jW1B5Ni6k1kF3bZMlSorebAVksp/XRzgWda64AKrLDuZGsSUzWGgVhWOL/G3YFhmUwZzpP
SuKAHRPed6yO7vg0ilmuXGXMdCGKuWO5aMPQtSrrM5ycPj7GtNiv3/hYuVN+l1n8LrSfNPUAqYol
ZGXSgNjqLHkzQaQa/HC4ayHVia7rPhIbnBvJXbCYwU+pfHskqKCkS3+WsrMuPXCnY+WnHbcagbrY
eo6RL6ISnAemkMFpR2poMjd1rHNXOMRE9mGvYZRD0kM1OqFXJF23TrONRmzMwgC7tZwJxJrE87of
k49xdTP2EOAoE7Y3YaEtJanpaMuiY6rXJpNz9UzdVT7rc901GvF5XilTs2d3yDAqqqrHCgUHsOCk
+8C/GEK0hHzD0AkJPcWRx3B143T+4reULYSegetZ21Aj8e9lCCGW18M/PbRenqz3Uidde6m5Izbk
HNxW+HFJlBqkJWUyDOJnZ+85iO0B60EGKh7I4WCOjPCYvfvuEMfMgy2U4lWJzqbgibyVDVVlKhJF
m6A2+TwcO66nbI+LXXtGbuCFu5xxNdvKOnnMAtLkG6cVlgR52SRdWO6Mcmwbp5ee4bucGqpx5XzI
5ziQzcMYqILL9VBKqZrt1Ntzo3caZ8M4H610jPq/E5GGAL2eeFk2v9jThBPn4g4+MOqbldRtoS+x
G6i6PXQFAtB93trEc44dzVTyH2wxWzoXPGRjCmg6tKRX3mtHhpJimAlg0cGIMg2d/eL4VYU8n0Cc
WZtxhSqUvmkdz3DADxHxsmrAt+bD88chOfZochwOFsPPzBGw4S7Vhy5MIQinmf1tATQOHgimT+Hz
ZDU4XcHncIRgcmKNfeweHekl3KgF9tohfRpoy+GdW9b46OAQHy0HFbu467Kgs/L+KFjbFSJglIUc
3iFcYa3dMPJOMgIEGJfnejeIrk3+Jd6oEgSQLm2Qs0pF6AoZrdKlCLYEWJXVo8AMaccErq1dhkJt
NwHm2zP9zNWt64sKp2ct7GYsdr626kridyx4xHOL9hXI9sNI+youihK2bcSBwDuWNaU+KRWi2m4e
gE6l6R5uecclga5ZoOFZ5LjT12SStv/O4YiubSk+5y94AOliQOQHc5J1n2VQq+Uvaah47V3qkskK
jxgDGKsDjSIk2TCKJh/5zxZhV52DcSaqvHN9qB81K1jVWB9TXdEgg1pS1DDoo4bYVWSBrXYORUcO
+25Qi2wJX1hwnRetlPxxIkpy9mAcQoBdHn0hkx8qKA48302V3lJblvYHaYWZECQT+0U8J6Jy5+Dc
xRnEDIJqTt9SLTwRvJ6OFnnF5tj2pqZengOfYSmWQx3Uj9gqk/g3CwkIH4oUiy76dpkPEhoK5vRv
a6zBEPDkFZfLxWf60YZ/iCHEjMQgstI1g9O4iGFcFUHUJO9p0/fAlCrfD0e6FH1lj/gxLC/rEuK6
c0dwTfdFmz7pOEmXb+NrL1yOhI4cLyDk5ZAm38FYThhTiLhxvUd86mkx7DnB1VhSQZoLameTZOxR
CDpAjdSDNzFRhl52GKNbRC5zshXTL+scT2WNnSMZtIn/pRgGArEZWAyBv6GQuQmaeBiPh0b3xk3P
qm1kMJw4D7iWvfUgl5v7KmWKsjMaBlJxJhzbBTcBjXf4pW0d0Gebp2p8t2yYdDQJi3FIyr3bBQGO
+UgP4VtcATH9naWeYkciPaeo/23KALQQsnhds3GD7enDn2h0VI7RMEJS5ewFDZWZMekgVjLaUbWH
vFzG/0eB/DoLykdJzLL+yFrHOB76xar7btPZCShdCzheJOCxlry3OHqQClHRln8wfMZSOIcsEDjG
LGrCopExIXeb3ranlwleKKt/E1dx9kLR0xQ0DK3nvsOE60gd1Ps6kOXwh+OWSj9LJ6uW756oEIa+
Ooh4zlDalNtdQXgnsUttZ2YFNuy2EF/UeS5iCjqzkE5NBscIXTQPC8rB5l8WuULhA5NkWI78v2RS
leBK4f5gR5ZV2d8cbnMBBjo78cQXR1ZR/otbIFcwyXnRJyzVyo6Jr/UEGRlMMpg1GLZGvpPcPXLg
9Ia/2YAnaEDU5pP6tbi6O7iYRkGfU/Po/JLMLFruZDqKmKJMJNa9d8sJuPFtnVjmGKgTkCkwf3oi
hiGrV5Q3RFULuAyQYPu6KeMHvmtdFFsavmOGVf40l9XfDLUR+ARHCTSiQdgu1t8lnUSDqDJHDnfL
CVsmb8XMZ4lnkkRwmNLz24qlvJvLJTR3oQuU6+bBOSGHpEpMQA+JNYOVGd3FJpKecUufDbe7upH6
7OCsh//oCQ5n5F4tMYi73tfNmlGfPIRxcDBlBWknMVW5Zon8mZiEKAyPzY5PYvS/2F8UpcL2XHr9
fbH43n8kncdy40gWRb8IEbCJxJYOtCIpL20Qcg3vPb5+TtYsJmZiortKIoHMZ+49F7tRUKTqW07s
YI4HAE4JdDRUC3QjLXi5DAxeHITVn2i1AHttb6jUPTsvypANGR45/EixnJUFMY69sl5VcVtkBgUZ
ZYw4TaB16uRkpjyRiNctNqH4rwvUU9+hhP1DFpIdifqbj3cc8DIwQ02PURguIG1sfJVwEdicd0HP
U2rSGez4bXgNeOUJwRVbfjQ9fcjqtLLkvhxwmL5IbOcYOOtOGtbnnAqdmqx1EwOC55SYEXOXYuRw
Nypss+ukDeZrCFMnakGnNQi6CWdEqUTyfUQknJQeg4993oA+r1cSJYTKMzdBJr+MNJoLfTskO6+E
OTWHmkOqA6FmjF9aBMPzuSjJ5oIR0QaIIlF/F0V3BxQiyYkwmPPzhDMnDb2TLZIk8ufWlvNfJV1F
e+BNS7x9GleJRH0cTklaHkWgC/0i2gbI05rZ4pgAGWOzmwervM0H7RfLtc4BWEaJTXgO3UoJeiUg
IgLHdpKgUV4NZTRayKwt/npMDtAXH0CfUwKKiB71loRDUNwjBlXTF8541doEo9CJSnTjcpkp7Ukc
ld8ESgzdnf1HVRO3ms95tgmbGG3iii8iTSZ2VVnh/Q5m3mOVYqli5nCLB8Y8t4qrxHLVdKUP/6qx
ju33aQA9MWNNH8b5A91pIF9SZ+lcFAmVLnLBxx7W4kri7+R+zEXczkBcqPIb+4MTM4AzQE9miZ7h
Ux62HgBHj6WIYw2gaVcugY3TTypS2tMLgTxLhZx3dr3xj7OHkDQogkn4k41BTEElnSB1qyfCHiL7
dwjsOiNBQxtoyGUodf3qta4cNMiQMiSvvdDtqtGZ6iPBh3+UOoPSpIB+UfZtsP+MeRZUQS5FVA+i
oNOtpaXY0FouT5RiJGGvXCfTEwZ6jpjyaN0Zc86dHbl6jVAt08OxfkroWVM+zh37MXJApEcUeoC4
OLQYeL80Zh+PwNMdIPnvms2Cf8QMnnV16JeakZVXO0iS6t402Vz7kR610FjKAR4VFZpdgsKe2f1f
8qppsZJMyJ9x86V4E+ufmss2ecCOXelUgWVtzDfbFAnLA6Z6bUPaJmkbKGQyVCuEvZqVHd7ZnAjn
Py3s+tglx0nSV6HvKsax3paGLaZqE3Y4QBhstVpOVjjratbdG73ipsABOWaIufM+06NTF0ZmhIE3
wq1J5t/4LFI62jUayrTwISuSv7Isbu+tp7ikzmTiVMVny3Mt6+AUEf5UAoW0fp2QjkFxwBgFwv/E
qAYfQBb/Zg1UyopwBos45SK7GGZuHWfWwheM8PCwRUo9bqUiO1MNilsd4903giZSX6tTMu3sGnFx
7Q4s9eISL7uypqa49TkM1iqkRcArgyuvlhkOElxuAC86O5t2sTGRJVg789W2C0sNBBkOtjbUFl0E
7aFV9/omYtBxrauIhArXnPgaumMX4COgY1o2aVkSgVvZnUWKMofKIczM7L/IiaOd5cGKbYKuexBj
wNtGG1D/tMzs/YHG/itrWWrDknVZEZlY0LOtXkvvIftn4SpycR+EMR3zOhff7UjfW4ZsFWhPog1Q
G/TlfayfG4ChF2mUzZeJsYDJTzYMAS+DiZuPXTAz45GphReVgFCbuP0YmW49L0zztmCDsgNNaQ3R
vU+6DdLC7G4jXoOpiX/Hz5PspWzmYOc4U3ewwFzDWspRsbJov0YtjSeRQNEeORBbXx17GznZ+tnm
cGGglVk7CutpGydLd6mSFsPtLNlrRXX7CtTKutk16p1gMJI1AiqcSYNWkUBrNzCrYL2omfCftuS5
Py/DhEg0JybBnULtkX/NZl6gQhDSS5QiOtDt9zhHteKO8IJQ2R1aDwwm7nBJmIQ5JOe6K/F1eyya
ODiIdF1UImeI1AnEPqtj7J/WP8dlTxVaOuYGhOrWLl16yxLb2Qdq4lO0RNip3OkzcuTj0NBqRDZ9
LKhgNz7FVr4PwCGyWMVpVz6XgA+U3HrQmwum4Y8yI8grk8VB7UP7OiNI2IFHCOltogQPiO+Mg3Qf
MDbsE9AjeDCAVvD1siZJi+rqEgHdG4JeUnY09PM5DllQagM88YYkRCABwXyPHRxhoFhlxO9Qtb49
LKrkY3QULED/DPFr1At+PpbDgAZ7W2CB0zZ5P19sLCpLTE4xdzCSXp8W5VGfYT00nuY7sw3YZ9wk
Qf1fU2AODEjdIPIDd126PNux56vkdjMhKMwmEc9hYtNFIyJhOpEoPXeRue3Sas+p/mSwX4EHQoxS
x3Z73LqauSWPTUVdjxdDL29pM21SXpJZ/4uXryhHYAb2g3zpTWQUW7NOXwr2X6iYZ7KOTbiW1t7x
Cj/gm2VAtyvN3zBAj2noG7Nk656BjqzQMi4fnMebPG4e3B5lRA3UuyQxRRm8dEPuaUppe91+xsGO
j656G1UJTBA7phcEAFNzs3V8S0jxNm6X7WeQ9MCfFCTOtJ6gSBF/uCRvGuHBNGBrLl+fZAO/MVjZ
10ocVH2X5ucYOdukkYeUjCbdJAZqWnReSm/6HVw3X3etc+FhvMRiJBDVPBs60UPL4nMOnq3JO5ma
8aA0mmHGTQId5uR2+GdMks87iU+qWMQbmbcfTUuyMliJYMa5b72Vc7y3p87v4EbnfeKjdqXScJ4t
MPzlaL4aYfHC+QtKuCZ4ZX7H6H0IPH07WC7KRx5lRmKozJA3azCgYA2McK+McFwvzL5623wv+/Q5
9+Sz+geVPFfmLjQfCyN8uokme89EmcnPF/Ebmyr/IptzrwE/zqGMhOwW0fGDPo63wtJXlYdgwe0f
l/Qr0cwjXEq/yqdfBop7CH73vnxZpL7t8vEUFfEhYOVMuHYgnY0I5tPENmoS1run1JpG4a6GkEAr
T1DhDxqj++ZDn70L1tZTbFQ/TTUi8nNUuMVZVPwygn94ikyS7SI2U8u+WEjpJGc603NyfmDcjXxn
xvgrUP5XxA5lOcUjqlUrxUrdkW/hkPiJQRpne7zPnRzR4/RVzhkH3rBu6slH8XWL8ZxaQBl4Giuy
eIzmfVCfOgcQiDjQ+SXzAoOVcBocu5goxDR5LZAdOO10Zcj3qOvOg5fLbVtrW2cmkhsBIzOXdZdU
vlr6W4A6dNFfkZF9EQ5Dcp/rV7xrE/K+iKlaVnCi5e455qVSCAZY5ehZvYtkSmxb3woMZFveBu3z
xmsStpfNQ4j5NrZKyPxIHItffVx2XurcDWjwIpbIXrvNwKeWlN/Eup/CHn8FmwYme2fRZOsGllDt
zscwif2IRAsl1YTKeGEOueqF5lsOyLsSjjnatSqWvjowJo7vOv3PalscxTaHCtp0nhUGE2wk6vS5
MeuLQ4aOpjt7BlkbdTTXJGoz35y7/jrDTbVisdMHA2B0seFNPZZ1+e/5imGEsM16V797jxxOAU0A
UJItzdnI6WAGYt2U8bMBqlyfOCcxFxrK+cpbqj7zZKrP1OLwXL2DGzuP9N0Hi2OBfgGJ5HwpDKGI
jBt09vRKxhZZywa/z4E5774Jtc8x9DZJhVmJsw+8+XPgJFhP9HVPHq9hVkeDbslj4QTSqv9GNXiS
sfG2YBflh1SkJr7smb68PHBebjPyg7DmHfm8d66WEsgLSl06Pns85PUuOLeJvQMr1pzeiK8KXPCj
mCx0BsY+dEPQtnga+PM6Djky+06ObgI6JGyU3aH6TmaQEerrrVnAmgphnLCbsH/Y6h6E/F6wsNRY
XSpG/vwJzyIe7nYfPdW6PBchjHtW8pQPq0GOrJYDf9E4bSa2rkBYcB4d9NHbqP8th+Soc5C0otrh
Pm+ZWkyRtU5t2n/UFHKCQ4R3DeEI2oRibWmv8Ake3Fr66kxTZ1ZaSUhXKFm5wikG+Nu9N9cdtw3d
RioXRYD5yINukyEXzHg/zR7sJMeHuq208lvVD2kHfWssmmNoWPsar6X6rC0LlGMCuXA0y0fDbTCg
JLpvMNtc9TZO6JpLLawRy5hxhVpzdJ7zjEVNLy5DO+/cBWJ0nfR4ag17M8QBt99cRfu6618SfhmZ
zVsn59vStEdJhvpi5b7tmZccPLYD3N50HxgSbQpqixgatiPRuaLd7cFraEnuG4QCq7ojz+M140tA
nqY/zsWpaJ21euFmbcbeGDGjS6KQhmQWLhN278GuLF8pCIq0vcgxwF2F75tbeRrmwziUR3SYr5r5
HVA3t43BhYo1qWSQg11QDPNRwQjKEb9vnbHo5LS2eGiaKSeTHSkVfzcVMocwwtAx874cAhBWA18s
+TAXVj6sZi6CgtWLhl0l7JO6Xbq4V+t9/E6M+Tt06egBC03c59lGjxQf7Nl+L5vwnuEnXegm4iE/
Li41CkaBk47UPWkQm6u/OgzCd5adewNlJuOo5CPTPV/dKhNmATNpz12pTvJ660SfWpZcTF5yReNm
arpRfiP1u6nnnqw8XyZPbHh2goezcPpn9Qmza7lY9nKl3vfbQvtMOjJscxj5rSwfo9B7VKZh9eiy
Qlq15CAYHrl8brVTp2nJCQ+b+sEFmqF+s2iR8brOWEDVxiEjcMNOp0/kQbwuHZcas5gRYFYO2tTg
SCr0V0xkV1J/d2mLsRENuw7lUSsgPlvzU9fNOIaKS11BSAxSY5diV9F7LAZY7Fhz9NsMuI/VkiNO
RJry3U0OQlGqSAd8zugO2xYJlpt5h1IOd6A+uzEkikPC66ycTY0KUVW0gS32ekRPjnnJWOqN8g85
EQ5GvTovCSHJZXac+fg1wUSYcmFkEocggjRijE5kEsg48uC9dWc5MihW30vUDXSHfOrqjzNQ1swD
5l4n8o55NTy1kmgOyijNAVQZlN8VhW7Tuvc4jp/U6aAuTcfybg2fWoXogynMrR2sTTcOR4+KY2Dt
wQwQAYc8Er1MAZW+ANc+EJkMTX3ZOL21m8wApB8MKEIMpsk85YprgoSe9f9uxhfv0NAhUeXoa7Yx
33cVZEe+hVuioPrmr7qCQUHslQOROMx/tfZcF+d6gKPAicsma5VNMBdVuY3pLeBaX/Luw+Z6avr4
0ufIk3ikoAzCllSkiNR38x7UfXJI8vSkIb+vqdgc65s8doie4qFBxJRk5aUqPvouwFTh0veSsEMs
+i6Plo9aBruZc9PL263OKEeVO+rcrBKF3QZGwLVO3hyEDHTug3wYUspkz1rXy+x7kfbUpMlFLDGB
RCRpNW4CJI+AbyxQGedSMFmnmStswheojBRumBxJdDpacjzGoxrkhOwvGf+iOnjIVH1HNKEqf2yv
O6kvWRkW43TyIaStQ2a56qDM8vrexON7sHhblPpHrhyyJ82vAYJBL4eHMrAO6l7usuwNcYCiPrAl
eVJ1CdSP/xpmqP1IoTm30B2LF52639ZeM8lnEkFcd2xYwMOrOsgqEC5Dx+6BPxFMlfqCReed1cnC
qvTIaOZPR8uG9mCn7lLsQsSdkGRNh4NE85xHw9cgzNF3waD0WfahKWIMTym71YNqMWRe7qa0Q2bs
IhYEdmwVE9tbZDE0nMTd75oUowpAJ6IdCUSByVaGYO8qliHggOjTZVAcqxL/q25dOkoC1omwueNf
ezCooFomkYvPWRBSRMJt2rm9dWx6pY5H6g0+764O/74kXZX/Vq1lHy6nEi0lBOB/r0tM2DPI1JN6
rdkOH9hpohkyMSY29lPA9d50M2E63lZV7DNwJINTRr3vTKVuBi7gVetxq1k55p+g3YV1txtwQDK7
3PStPA/y0tBNKZ9k2DDSJl9N1Ejq0/RbQtm03dI3oH0aLgkS00MmnKdpEYea9zfXCQ9Z8p0crG0k
nJ1q+Ox5Wpt0aXmXnhq2SJLejpXhYRowImHaswtEz1nB/DnceXF91YATqButA17c8wu7+YMqAxOe
0wTFnqBizHq6VsJaN1zL64oj30jj/1hm7tTFq54WN4FkyLfaoWtUz2jcvjp5t80dWszIhVNubdSf
Z9JHCLqkusadyTuKEv2cTsEFsTbvd7H33IEhmb0X2AdZwJ1dMpG87LmG+qQeBRYdb+q4SHn7Xf1e
qmFb0O0gr6vqZ2iGnWYYuJyJXkHsRchMJy8VySxl3f4QTUpR4/gxEJuoX068MX7LPLRG2O0GjE44
PqgJdkU0PSj4QUHJlWnZXnccNOXWVv1zhO9uQvT8ukA9mF/VK8Ffonfm0cxrSnHgCLxceKevaaRB
J0/WgqVzgTVWBcWCWCExrNR4cAR32fJC/W1k4w0SMi1esbGqhD1itBEEvzE7I1ZYgWQUjypSQg57
cl/UuZbH3p5nmQdBBsZnW4y3vHMuToLipbyoMlddoyxGseOCr1SfNNXhAhMO0xMDmFOZzvwWrsUz
Gczf2FmOMsLDlPNZ8nCoX5d7/OCM8oFRHcBMk4BD9U1nfyODl8zgxG4ey2Lcaotx1r27UcQ+FSGP
H6FDYBz/FSntJMip/bEo+bXmQZ2dfSceFyPZqqpf40iseAKrZnxt6CIICtuTuulHpvdM2As/tcm7
yVXIh6zOZZPGgwAL1dSIdv5QTaaWz0/qj1IvnaqMAkqWgtmaKqeoANMYyFntmiwk2gealF2TjCxX
AxYbWXjMGfk0Mr+yLsU05W709Avh+5GLKabp1Vz7hMDjotojzyRmV+QbS8FeERIvi/Fn08WjMP6x
tXbNp+JlxV4dr8bSXMjb4Wj0mgMX9DHmroV6zxK28SXZQHmrv9tYoj1OQQ9cS8SOeeUwTnMATlWF
x/5oMX+Etzwm6HDchsVHeYlM7RbBR4yd+jHnsmU5dFDfA+vQzzRwSNaJjpOZfLgwNDIkgiyQ/YAq
UTnDeerEhVNoO4f5u5o50DxHhnfSk+CsDgR1BOuuw+yxujlBQiYKR16tqo5g2TFJyOALqgEDywgf
p8setNMhCed3i5A2VkZX1qGPqgGrMnpWvheKhJ1p1gym0qvtFcibJL3CtBrz+a0z0YMz0pjy5Rrl
wzdJvX43ItKL3PxkeyV1mHMsLO1Uc996db2JlvhNVVMIVkDvdPm/7hhdrOrcBXaFVRkPfl/md+KA
H/n/BZ8X02hvGM4jP1PP34d259Hy6p1kIsIzAVpwn2ZQDbEHAMoDprAEP4mygvOCtg1FKQV3k6cp
+2Mnv7vsR2rH0M+R4+2R2rDoii56HF76rvhmHrUX9f/HFAGHpDJvqZlgu8g/QUdR6R1VdHalUP8z
p+BoSBbiMSW+17a3qqoNuObuMW2WW24Oxkadt6Xsf4wwvqBMOVpwCgLPfRJlf2wD9ErgU/2EGQSz
xY2Va1c1WlQFYDbke7Y2oDQmxmpBAP/ZrMMHQrh/ZMDqHgkuh2r7WkfscrqWtaQ+WVc1qTFaZ6PK
KUywJKJYXIX5fjFKdHcYgS3PwkxQgyNPTgGzzBUj9O3M4TGXJvFi6ScLoKOU/SOrpZXUrXvtadzq
7b+CrYcu3LjhqzoLTb1580p82UyeRprACP6MKkAiy7n2QfWr2vCR+5JVzc3s+gcodySt8Z7nWbkl
qGWDPvTYpiz9pVZYrJK6N1UeW5l5RbB45vC4TGPyW2jRFSLGmb/OZ1L0wfJyIxghABX6dem+bHP8
LJyI0Fvd/m9O2rvkPS4ss9tj/iSrkMhY/C3nTs/fihGfpuPu63S+OvXMbULqtufwHAbZvw8Ncd7J
qJyDR06pHp8c1723iThp6fCCGPPCRvZrBJX7r+ceMYwRQsZ1oYqBfxc1HE/i5G96V50AKM07Ep5e
IAm+CvSC695cHpkyblLNwvqWnoyGSEwm8yY9dIe0UI0/LCsigTPbDzS0Ct2aUnL3HVB3TQ2huKmi
ZPwxOvLi1DyP8x/MQeoxy6sclOOzfvJCnDUucpiV5Tg4b4PHuMLP2lH/JDUiVw14be7sDCPcthWS
Fcm/gwT31rbzMwFmPDUUqu5UJnfNw38D8eLS9ApX4tg/sWbv2z7AN+lpKyyD57IozsGUvI8DxKKO
nYIt+WPLiGwn60SJf8Di8+8wEdjk1Uso6vhFdVTZaD6GPC15TR4Fe+pb14/PwHwF4v72Qc2UsE8x
I6A1Vb0RUlb2KvojODjelnxhvs4V4AgIfZJ7ueqLPxqIb60hIqksPoc52UPGg5pbs7z0AOphRT+N
wjo3HGa92bqrCtsnEM3KD7vhTxPtS+x150BYDw6joFF6u5mezs2sO046H/3nVj05pQuk2W7di6XP
7nYsjd9SpPckbjadl5sknS5XizHiGIVs5uqd6m0gsX/EzkD8N42rbadfxdRvXEad4+DRE9rHyKoQ
P+ZATAy41lQjNmpDQ4WOGyaOR6ggMKqIJ5/jt0mYBjnaxVudIBVCgPCNduvUtny9Mk3IBxryd5lp
Jzw1r2NI0pfQIDM57eirIAUIRNZjgEbIaOKXCS3fKhyZkpAiggun75J1HeGFzMs2oFf0iAY2kr/F
y96yYvzIHaFmGkBlW7bLwI9juiP7T9qE9mkTwTlx+Vs46NpRNLwIMlFQwOBJQt+xipEM4HDDFlG0
53Zm2Ya+DfRiXX7MokUqnb+WokFINLLELHQTqWhNDtsSZcRiSrbz6ox3hfcinCbZ1/GCWRp1ECsP
oavO2fH+3ApnSCQx1rTzl0VPhTjZYbuhb91h2Zmz/ega7buah6mi2EZES0U/nG0Qr1oxbJC7HWcS
ylwv9ScuM1bODItoh9WIeaoLjjYeC5dIacM+QLSG89zxp7qIbTITIFoRvsHq9UNHnzexk783ffYq
BtJxSSfABo9wRTSQUTg/Cafw+c97Enl+0wCuTLkSNXYKIbAviaUFCwy79BTtIctg2QL1ZkBEH8bP
TgJn/lwalj+78tkbmDx7eFyNHK6Ka94tuORoMvdk5DC5zPnYW/qWIsLWlkECdAmZy5YOT1R/RCMS
bMyiRvCWdrQMkU+UOTlBJNyw4c+fEc/4BlcFwwT+3mgjWb71BWVUmZxnt7qZ5O10BAikgwMNCXfz
woCdHqa0WO0F3MVmdlbXfTyOV6JI3BUK9MPAv+BZVrHVSvTkjItzrGM7da+GAQyjpPPGnSqz1EQM
L8UB/cI51DR/KpkoTl4O2jU6jHLgrUj3ejbtLUpr9Tfy9BFt5aS3lnK61GasfN6xZ8YRhMVPZolL
aE972xle7d76mnJI+l6OQJgSpPfCS4iTWflZo1W44NXOdXps4XLCq6UTGC+SwPc5yWXBiNRNcZgG
7C3r1mHbqozqPD1vJMfc5mSINqWofPUvGrn5kYDLOhS6PHqQJ5jEJ9eQijuQlK1SQCFgOJUIWhtG
2WQh1uuhUjZDTiPoNvVatkZzhmT82jde7xeAynB7RyfiKLIVmUbvsRHkXIBsZls8fMwSAIbXu6Tt
C8RgSXU25ibcI6KsH2kMEj+PI6q0Prr0VnVs9fg/ziWhJsjto4zFth2MYR9luXs07Pa1A/YMPUQ7
uhlBbKYbPxRh/GcM4mnRNbAPeLsVSZG4m48iqDKIhfV50Ezw761L2iJv8oXp4y5y6wetje4KEdLI
7APO/z6ux8cMZAahgNfaDr5Kk46YUCoUz4H+mkrrec4I/usnlzbMIAVEvYeJWQKLWfbEYyLKcaEG
Yd5fTzqEU+qZZ+LUCUGgvdW75T463o1Cgomwbf8utXL698VjE/d/bTT6/QKMOHaktcm8ZbypXXIT
Ms92mCL0fCWY9ptBfPF9fmQ9sNkUsBcNLxnt2heN8U6KllRESv+dPQe3eonOSVzfOZQORtXeejZd
an7rsg+K9KzwiQx40MyFlaCZESyeXLlTAclOUGY7JoiGeZ+77genAqAS60+vo3ObgFG0Yostr5Vt
UOmhuJEcNdFi7ok85/pgdUOyxhNjN2CK5CClWI0nCcaSAcVeI356bucj9o21asnUkzIM8y4IG8oX
EmuNDMf6TKMwR/pTpYEZcOj21FoEfU+xIrDonrMax13xMocYtLnsk5FdYp5m9b5V4Pq+QJ9njuEu
H6JLaqbbvOk/iiL74Sd7agRlCBkkD6ajg/rtNm1X/5ckJCExOTCm9ADv+poOFolTFXVGaiDVmwvX
8msNTbJWHvR5esTHj16fX9Uhtzeojw7/Pam0osb0scnQig77aWHMxktsj+DaolkDL5qe3SKiPOl+
qpF1bhtHhtLOICKA8MYyr+jkLSj0S2N1L3nPWgK5/rvmUAtPrMkN7mzcFP5Q4GS0u33hIauae/wM
CMOsqyGMCJB8eJAULaMJMq2VHpGo/SFRNYb60aI2ZH6m8hFgtO0DEo/WdZiqAZ/3SLDjLiqBcrh0
F3lCeFeaA3YZE849HBjbIrLvnK2sIl0Vx4VBAJ5RG5Ny0Oo0sYX7hSwSX433nTIKmiMRrKZCPQ0j
oFYxTMRp2Fl1EPzO5lqXeX0IEG29Io8gaH6Mjqad4tfW3+M5+dVSm6FGavwNSYb0THPINalncxVX
TJi1nNtMveGpGd0s09qbFWMKQ05M4vSU8AqwrxGDcsN6rBLx1U31NwvY93hgCo7u8hqHrlhh33XO
g1EwYVSTJQIGybypX8sG54ghew4DGz1BB1xM1N3nYlrRCmnQUSPSsDCjO0m8jwwpAowtsQOERatp
wpM/dYESNpezDsmYolVV7ndztnNaZ2CnOr4IKCfr1EnqdSDgARsu1m3UQL+FLd9bKumgzy8sOD+Q
zWG1F/UDJfC9gXHINEHrFJMIcZiqYZdm/gwNsag59X2g04wGik1HjONm6PuHzuyvZjlAhMN1iivt
mU/5YMb1y5S5THQGQso8nWkxA8ZMN97sFhFxxzrDc2GAojF0KYeKt8RtnujUfYEDdmDWHcQBewEt
e23M+DHSkkMfe48zW6050ratRv/XaDZnOwxTtnpQYipcYIntHGwylENOiKLWn7IOrVkwuPesdy4g
bm+F1xw1LTqwTL0sxCwp6ccDpOZXnEsAf4LyEoDVJDtMrM1/KWnx1uyZRCG+e09aZ4/u+qEoXFhh
5dfC+d8L/WN0JJM//cxF+ueI/jlmq7CKMRgMppjZV4iHIIv9KWHN7NYQOFiXJRnAsLJ9aRr7v3/P
mszqbWeWLlhw/TZZ1tEbWC2ggh3WYmgJNUwCjH/FZ9InxzzTzqVrIENY8HX0Wc4EIiq3cNaLFa3t
NScmBOXz9GyQmr7Sx/C3noh2tbpsjeWMX1nXXkVaJJtstr5iopwvkkEh7Id9iHV/Kkr0IhjS/cbt
h92AvbsMUcwK0yResShObSn/KwoGd3k66Ex9dRxb8DFLFCxeMj6PlTX5vWG95ln2W5kgnTvHLXiw
JduvJtriAxN86i5a40mC9B/6d1YB59Q1D/Oc3Ch6ohuy3h53cP9hBNNvN1U7o9XJfi4OHKtHbQS7
hFwFoFo1cUEVLXlNo4tik0DS6bWHkLGKcsP+rtwpuxZRiHl6XHizpQb5UKICuBETII+RA+ZwUaB3
kWaMIOWYEl+UNYR0LbWzI52h+Rqr2fovgR1zauI6e84gS5xr/FzpxgZRhzI54JhujZ6v1EnZehBH
kyzPBVlz264PCSOBNPTTxCpNsoqd+UOmZYUUBv2NQwAHpPuQ/BvpIANzg+CJc39USRDalQNx/CBa
hwU2b/O7bdnlca6X8FlzwQeYtQZiP4KLCQUnYRVag6dGqeuVr13ZdCujH7T3uRWOT4Jg6Dv8JKvI
Ewe+jIfWy2GWCrQm6PTxGcJ8YJdNhWcv80/kjezzDRisb0xSfceLP/U6+JvkBLKJlgwj9TbCc2kY
/SnklMbe+FqyXEjG9gpxtOY0T2ZuzwYORsz6cdx3eHGhHexEnV4LW9f3oWi/sLL/JIzIMaTeSAJ+
Zfb3KbXpTpmwHwztS/PM5z7HTle10jmZS5c/5hjyHvjp4qehHR4J8QLPmBFdkAEM8wS+9coYXnhB
8n1DxYB9gNKUgRHReIFJjoUXg7hkEutRn690G9YrlMm7Z+ElLyvL8vkfLPJS76sjpniTjf0byjME
UWJ5kHbzkfCkdEP6NjMtw//2ag54fc3cr2XhZ474lJIzUSg0FeN4QEZoPDMWDWyshwUVNxcCGb3C
JCqAbbN05rOb0GlaQt9OVfIwmfCyqhH/UDLIa+cQjUxqUBrRztZOLo6FqdNhiwKijCjOYdzUpKm6
an5n1TBbGc2GoKhjEpSR9/wavceN7t7GrCa4wL7oQYjNDl0KRBRjJVr9kecEU33qbN2Fpg+SFBPQ
hL7LtVw/ZiMRJMuxacVTXBXnQa83EpRXJDmO9GZ4ArXocyodMqd6zkXxOU/doxeZHx0+KLglxlG2
7YVZ5Z1470PAZzVKgCZDnk03h+wnqujCXk3MzPdyNDYOGy9mJo4PeIRdZYOvRM+1S+eV7wWqjQ4D
QUA68FIjn6ocfhy88p0miVLjH4env3YBeVqZdXbL4BXM7b6KY86UbL5mqXhxw+ja8yGtAHIs0GgI
IMPQjTxZe9Z751lEgE9pc16cQZc7odUEWvMvVN5zWfdAY6qaLfm8k53FYogRR5pdpla/YuT2jVKe
WWgy/Zf6f4nQ9hPKMESSPMIo7xj+UhMzhqx65+RlgYdZItpiFbxKrfwrNHs5J07Rb9KOcYjsDoAG
fMcdgLnhymYXUuPBC5p3V7Pf7Xn88TqW7UYBOLtR3PeOEb3UNwnUUYzVKnGtfNaLaG/Oyx4S0N1A
CL4mDum2dFBNWDkVKxTQVIeyruA9OtgM8/g+2ygXo7Bl9jpftNqB66k1v5lAzjjm+0xgImTyhsJJ
Dz7sZvSZ2b5zlF4jbUC4FvDBaeaTBih7Jt2uJCURoPxptlnBqy2zbSQ6zWBy4LlhO9IFrIVQHhYj
PA6LUSp4xox9B1IywRSqMNkwEpCdhC/xxKY37pszKPBLLxfM1h122LZkDRM3n1CclnUxyQ/TFE8V
0ZYrzAM3hfepZh0vbr4dJS4Ct2LIOwviPzyfScFLnMMBQ9BNdIDGPkvywcbp/6g7r+bGsXTL/pWK
eh7UBQ78xO2OGHojUqJIKZV6QcjCe49fPwvK7K4Uq6S8nU8zLx1dKQkgYY75vr3XhnSaWvc4ocnE
yMqvAEO2YdicEt9HWeptrVw8Wl15l8jmiUf4SxPTxtIcE+WsxMjQm5ffLqjgFiRDMrJLTkXfmivM
eubMVOC+dlpx75QJUoCglRHsZTRUsEoyMEpf+kKVyAwAt2M5wDh//+2//vnfT93/dl/SqzTqQSH/
ltTxVeonVfmP3/XffyOObfzX9fM/fpcE9jtNx0k2/vvTwzUeTn5J+V+V28pDTKL9Ri92npHtbJqv
eaU8/NrRtfdHD7RcCV0W1BuA+c8ecF/WJ3Qqmix9+rUTqO9PIOVpj5mpEJsuh0k21BvfAL6VRhef
H378nH93dcT7w6uSGwZGFIhN4w/qxu0s4FSyPUx/7ejK+6NTrzcoQeSCq8NeEyIFOgGkpL92cPn9
wQebCmrbZ4IGW/A1M6rrOjW2v3Ro1X5/aL/UANFEhHTamJBWXqomKxUD//zzo5sc5W+uuWq9P7qk
xPDCwwISeASOpaGKIYflvDMM9MoO3VbsX5+f6IObq44f4IdH35Uc2QmKUGzcsr6MW20XFOkvXiHj
/aGBTtaiyzyx0SIW1qUjraWI0KnPP/d4kL+7QGevrAHUKhDCUjZp7Dxmop57VFWoSa1MfDI/OcdH
1+bsxQ0lBiJbNesNTN8IgDFBr0x2n3/+D4Yc9eydVVVQMwJT0YjAfyGARZ0NfQTlnXF/+fkZxgfx
766QeH/5G5meTlKnyibyrJ2qDOtMay9U06HVkFK581bjnIBZc/356T56Ys/eY3ovVA58fSwKAsvv
4ddS5CikHBV/TKiTd/z8NB/dk7M3ulAwycqBmW1UOdXlGeTcBKlnNJizXzq+OHutNVOnN5UW2cZQ
wtcoAfxHKONPPrsyXvq/uSXi7K3uwtqiykP4tR50Wyuu0LyVBAW0F0keTXMRoH1rlsysm0hC3+zQ
rYlDptlf+2bnb3quUs83w36DTugSGDkk7az8yTf74OaLs1fdDqvU0FS/R2UMgKRIZkWFJywK5znp
ffrVr32Bs1debqhgqKrbb0zed2I9Cn9RWQRif370D15IcfaymxDTclFK3cZ0e39Z6ao/bdRBXfd2
Vf/k2froFOfvfJWbVCvrdlMzKGLhBjjSixuMyuFPbvFHJzh75bnDQ87U3LD1qSjOkrlaQuQ2q/3n
l+iDd0+cveKW6oRlpZQN0XEofDu7I9FvIGLm86N/9OHP3my/UaCuaDkfvpLcnVnp6cLvvXxZlCzf
f+kUytnLHVpBletqWW+CDN5p1SgrgwZPnIWbz4//wQVSzt7vwO7ioi2UemPoPcbHJpLgxUH2/Pzo
ygdv2du//zBXF2DLiKIZqo0X0/Z1FqPsKYjRRbezNBnm+DFRxiHoCheZGUylapjyPODdg9DrIwQW
MxkN5+ef5aNvevbCW3gtSbcxYhh08rUqgxTX0p8slz869Ph8/PAtJbe0wsYt8g19sG7OZpM4M7X/
2Wv+wayojGf94eiAoHWnMbCSV46Dftunuem6gNewHMJSQrGYtveSSuK8CC37Jzfuo2909t6THDYI
PayzDcGv5iTV4dtaLZzeX7sVZy+9pZgogU3mdDcZrIlWITqMk9iefn70Dx+6s5c+KbUmUOCKbBTC
fNP+wWJvVLPeYqO5tryDKKtLx9ul/TDLfbAe5hpuxixGN1662apUtbVGV/Tzz/LBCKGcjRA14Mu4
bpibgyHfhVa0bhzlOhv5uZ8fX/vg4ZDPxgdLyLLaB3q6Ge2tMojTpO6rKfDCwrq0ez0jIkUzADBQ
gHdD8ptBCcD2HCJwAWsYPtC5kyakbkLK24sAg4MhJ381EHlR8rTdSE+cRWg5Kr1Av7aDUzUw66z7
dujKG4IIZCqbILdiIPA2TVWasiKzOUufNDbEc30IuiVmby1fIs/XUap26iMAKt+4SrOMlnmXpdkS
2qFPw6gFQNzgYpGFSTAetDUyRCuvG6u2kYuRLiQ9A531F3SBvo8ouiXg0SUnAj+dOx3kOqnuu0QE
yH+HodUcHMAeADICl/u8eYhz8BsEvCWotN6u/H+924GXbzvypzTrC9/1qrP//OcpRXoQ//f4N//+
nfd/8c/lS7p/iF/K81969zcc9/t5Zw/Vw7v/oEXnV/2hfin66xeQStW/agTjb/5Pf/jby9tRTn32
8o/fn1IuyXg010+T37//aCwqCMHT++8axHj87z8cv8A/fj8VuKCeH55/e0iefzuljw9u+pe/fnko
K6oThvyHZisUE1VDN6nT6Iy57cu3Hyl/2KqsqLIsa5bFrocxIKFi7VG9UP5QEW9oti6Eatu2zI/K
tH77kfwHGBrbAgogA8ayDeX3f12Hq2+r1W+35u9rJ+/fGV23hcnnssHWorgWunE2bCuYI3TZx54D
LwlXA3hqSy+woPi3URzfE3js4UTQCPohrvWHK/b9k/xYtTkbmr6dGtGtKgwL/ot5/toCvi07CU8l
MotVgb/CN81uQpIbjtycsBvzBLYeDUzY30ZaCgK/JUWmMehs0KkyF24GcyzGkwCI5/MPBung3UJf
x0OgKqalGWiX0L0I+eyiFHlgRjmVzGlZE0oYSP3BzVMq3GOwEa2iOQo02gkgiZE1A8aUzDu9Fg+D
mx0Vj8wJe6TeZ35qTQFvY6wrccmozWsbMh5URkDshtnTc3WdyYp1DX5S4IAjFXbhibhAaLpLVTwu
7jUMpS0AhoXXAeNOMgfuXoUZwAMEptfrMn2CxZzPYOFcmZa7SyOEUsFIKFP9PcIWQQkZMVeat+48
koY1dYm5Xtk7+qJ7NcVAK7C45cGjYqdHMBD8okWIT3nXdfKtaYuDE2Yjmtle1nNbiYYp1KLHxkxR
SGvajYhM8tIz2kNDf4lYiwKp6WIIr7WZISVPg0g1IgQqKsrGQTP855CyJ0x5DFymuxlUqp6elFuI
rp1bB2GclljdmpS8VVqivOvge1hVhw8aUKmqO5tax29iKNG9WipPdKdngO24GKo4AIw5EMy5iin7
+y66KYLf0FlBF5ukW9B2eGywtiC8M5eVS2qCHEENKBsk2jDXKwbhiRagnzHgnwchKT0qNKDEdRDw
6BjigdOJ0n1NgX1PxCPRPc+EXpEPgbh3GFRk/hlf3CDvAgl8JagvI4lM3Hqk7FuzGmLwpJDrHYRl
8uJzVNYQpCZBLCL8pvbJdIiR587jfVGncQDWjTF9A0ETLW1ohshLtzoOnqWWEW3YZOjVXGkuEFDu
3duu5TGD9A0+S9CatGTClVw1c5a1jEhPlqWbILAmLZk42DjJ4Q3TYUbYPa40NK7TXNIOFSK8JKwe
Si96hZF/jPO0AaroN1MHiQuhRGzSgV2t4U5v6rIpVlLj7kRTCjxqzi4OW2sZMuaBU6Flwgjjz3TA
62BRVe477s5er456lW7iAEJWiFtSgfhlbDPCTlqjvy0LkPupRQgtd78uoku1Q3LqpIje6B4TKS0N
J7S207zA5hJqvb6MrcrEXt9gACbE0WSuPhi2BkXfczk3kJVt75f7QAwmAjL8QTnJuVBDeoISkFV1
dETc6Ki3IHhjrkoENWeqmdF95LwoVfcEEvWib/vrzOU7R0Y0CQe6uEnUZzM7qo9YCEHSWZm9cHoK
kqzawR8oyH5dUKvj/1TC2hsq4jt1JhnWKMewO2S1gT2RfXVXDNJlohPUKqInhD90pEo+ctjzXkrA
RKGGeg1/JLz4fnyg3TzbOCH6dyfgodMPZcrgG7nqi68Y4O50oNiDtkZkTTvOHzLyLAA+KT7gtka/
KePirvJNWoGRuchUd9sgKK8y9CQ4Z1IsCjRIPMO8c2vahYRR4Q4MsA82oq/mTp1dFeGgT2ZW+ixG
gHgsDmmA5daAYk4Ed3SheF9jOI34lOnVO1jd4TekR1er+JIVXGuiC+QY3HMr3Tl0JCcZ2lOY1bg3
g2o7DM0uTke9tM8nZvF7bBGVeGq91pkkJpnwymkEW1NusHHI8pXbSIfQjq/0hLxxuY5J0QqXFlGd
iVSdCl3dK6ZykMfcOll9zdXkVGl0PvOGFz1vsaRjsXUl7MsqykOVuiD0QhRThQqfyThJur4QLb9C
3DjDEQ7UfMDXX6oHZPX3ZcvY2foN7GRn25LLrFTOvPGbas7Gf24kjBxx5F7RMyYlo0C85IEbAz03
DUV6l2ndbZ8Ze0EW7yToGRiYKyI/eMaHAbpH35B3wU4fPSnBzV8TOduiuMU0XLmPgSY2UWvdVlqB
jd+zbircD2CmaxqgtX49ZO5Wll5orNMirfievvykqCaCr+LOCbnJlnGtB6OmyXmLdMAJ4PcE+xIl
PvI41JxuAJ1N7K6K/4XtRgecnSneVY19Hxv0Zg+wmDK88tqy1iGsmVVxZ1nDplSTSz8kdrcZ9CtT
sJa2qWWXNIskSaIDX3AeBOohz0IWevemCB77KJ8xXOEV4Z7YDKs5eKzqxkE2CJbHe7YcZkK38x6z
Hi2KaSEsJSi7GJqMuU65j7zkIgmZKE3L0UlaCe5dh6prcv92ZoMa6aLMsV4HMd00z5uRpVWuAjZQ
poaSuC2Ce1ilRMmm5aXtGilt3VvdRREMTQmbXYe2BkmureMWZjweanXfhS7pvfqG6aqC8IR8xYmv
AFy1c12cmFU8tpxZhKMU5TQqLRzZ6TLPFWne5L09LZzo0S/ThVUbKIAdpqchj+/fZvtMpwnb1zMs
DK+Nx+VqOuckRDwZhDbrVRb6mn1jNfVu6IANaekppLs/HfRcTLWB+1xBK0Mlh3I5m4ZF8Bxw8ZyW
TSOjB8z4IEMg6T/mdXKf+/qhDax9T3wXr4RX4HOptkh8Vyj4kV2TMLp3u+DSqKR5kqZXsae587bt
Xp1YR6pcE71bdNKpMT0Q7+lVk5KrYecPQZShkyQ3djKQQj3pNfc11hs0AAEqfeoT7fiHLYo9PDf4
jBklm1pBA6wDfzkkWkO2U2YxFGD5U7J+mIrBU+epZX9VfVwckJVmbkRMHYImJ6t3rJSRhKps6kur
uChrABpqegUU7MIfPAMuGv7zGJmb77UBJgexcfx6mzFCz4lLsqeghOieNgRIY3Qa53dmEUORm6ki
xajy2znB3wouCu+5rLxX1G27GJW85mANV2F3o4aFWgceoSusxzRoJ7GYA2EjOpOlUVuRFv0GRJD8
/tS5xg6cw84feEoBFrZ8NjT8CdabtuCKQKy+d+rkStWV27c1QJ4cNDodAOxGWYjmIDt1ymWRZiTr
JteZwYyDfT+bj5VMmBEAwmtGj0SeQ6DCpmJftpVabUSpsZUPLoYyOYICk1YFwa39gH6EJiXPQqNN
Lc8b/08aT4NsY1fSc4CEx6wHMeeEwdQ3ZX2iOGS6QCNHgkTKYRtdu1FyYwmNS9HuSJO6j3GpOS3v
Bh2OSULzvwwvvJroQytNtUWZpkglvPJECOqamq61bjFh1GA8l4wMGz9wtGmiLrxWgjDSokQUaH9l
GMmDC/5Vr5C5x7CkMhkLYTDsyAGp54rT7F3kp1vWih2hyJMs4OGuO4NtgWQ/1K69t8uCW1P6x03Z
R49AmQ+RENDzWYxFuvMcw6KOakJ3jQQ0M3ytqLBmSHOZ6Rj7JpXOWrCOY8aHK7uuKuhfvI1auiaU
hPWOA/MGWDpaYh1MS6M9YunlznYsleLCvDfU/PT5TuN8C2TINCaErpomRAZs/ecdbOGUpmLX5KE6
fNXpwAhcRUzdhsq7VuiXYgiriTsJxyWjkpPO1bE+KosMrmq1OZjAH8EHmCfPgfHy+Sd762n82etg
C/T2ydj7WOhyFE05K37ZhlFQyq2RETdfirT9Ugzus2ESuQp+hWAgcx6yZCeV+VR7wWsQ1ne+45D9
YbgPY+I2adL2QmtDtKAM4xlAuJlVl4BPmMd9VhF1HdzrGhi7clyYlKTHTBF5TAXC3ZlCcMcvfBlN
VlDcCEMRlnFWIJJq2dKBCkpT4buLoWUhkMnWWmFMnxU1y1fe+cHRj4avXyoaMa+EvueFt2Ho2Ba5
sZWdHsFFTM4lU2XYMUvp2CF1SB7goflCVnrX0d3VKNZkdn1Vy+raHVDvqHC5P/8mb7Wy89uiqbpl
WhQFDOoD7+ugbdP7cjME0tTsoERUtnw7KEz0jbGRIgQgUibPlIGPa5c8xqr09fPT/2VfzEPBhhze
McUHqhpnhXKL2PDcriEcdFK1AwG+yST1J02K90XCb8+dqbJkEeZY2rDHIvoPhd6+zvqKNHFpqnf6
Eu/9vpGlTdkwpn7+VcRbi/zsUnIKjVKaKric1lmFtI+VmMEwcKZewZ657/pbRb9J++5r2DQ4gyXo
Js5Eq5mnTTEO6QIYaZSXNHv9lrghQhqViOchqqwR6plAanVJ2M2VW8NzjiO2kjeI5WzhPUuRdsgU
HvQ01bceAr3xDITrHr2eVT+S5o2JRVEtW3lSm7Qvy8ta1q+82tibFWnn5KleJoazJR6W0gFVPRYu
xmKo2dcwId2NmQVYfdDvDQwdiWlhlinyNf2kqSfhYUWpgXIU76+jKq/S0ZF1vGbYWdj6G3JwqyQ7
glCPaJxGqdHoAXARbaZNfFnWFpsH8Gpyfuyb8BW52GvSk5QSORekA96FDrS2Fww5u7dCjaoPtxUL
IyYMh0DRjKdSjVjU9Tch+2m/vvMQsGU221uCLxYWk0SO0BTGLrwKtgWhtDGQJsYqeR5q5r4akb4g
82tqoJ1n69s1+FpAt7T5fWlhZm4tUj3jC6mFKqVxaSsvPZY1m8pxk6IDEmXkCa9gyC4tDZ9IpQAh
pXKyT4f8aIOxmHgWwkUgGnMVUmXYbfIqmrXw66UwnbeqFo8IkBO43GicMHBDusUlQne7NsBfqeDC
b9sgPI3vQGUw14NX3vtWuCUklG1szJdM/OTooP43vZcA7smQc4McSPzElxBta010ssVwQmlI06I5
qN5XB5+jV+fI95z8zs3rnZdJL0mHoAzw8Y2GYtNS6p3QwGKREaeTWVUFw202+M/0V2E/m7PIt/aa
6j46LOMRsq/VinnBJjt3qqavbOQf0Jppzpe45kHL1XrnYOiYFBkpnVV54Waw6n22AEFwQcaixQ7Y
lqceEXlaRRXCq03cXundECgHtQkeE5+VoJKzNPDGDZWf9tSac0AhzNiJG11FUvAals4psYxVVFH4
IuToGYmukEkPJInmFCj8GXHYWF9jRlRZZwfJ1jVuaISQc0W1KPefUawTHnxfy9W9Hxe3hcwSSS1y
uIHpOmzYvUAA2Pdu8CiIhScUg/1PGj4XckbRwAMSpd5EGqV4kQ3fho//qOL9UTn7XQV8dvw/p99e
0+K33XFx+v+g8K3ozPQfF753D31aVS8/Frvf/uJbsVvT/6CYTTlZNhVZgwwi/lXr5ieyQrWauVe1
NErOVMG/l7olRfzBrCwzn41rDoZ8PsH3WrekqH9QHVeFDSeEWUEzzf+k2K2+n10sQa3ZNJSx1g3N
QFaUs/6nAmKE7g+lBhzrCz3/oifkNnW5ueaxIWguxEli99eshm8DitATR59WYQ7ROG6rqfiKVTae
TEhZaCVjU4+s9mCCsGHZq3hBm35pmMjsY5JCFZxhk+TGVrQKJm/86vXBQRH6hVYGW/hJhxRUk1E/
/XAj/qae/iYu+3NCG7+cZShcQ5JfNdoD2tnsXDmRApa4Zc+r9KtGvpI1Z6bJ8YXnBweHtTjsiSmU
I9IfEqzUbXHfu8ORMuwpDrONVgQ3EnLODpdu7EVYkJULWFSVc6UAubKsFhpksCz0oy22pqSAHFr4
XkLquKCIS/kuKwnBQLVf2bOcachMX/3U+Mnq532v4vsXpC1qk6CsaLLO0/Xj2iAvJOjqNhtfpSvm
7HmvPBIlDLPe9aq9SXxtmUXpFXE9P10rjB3K8ysLL4tkLJN1gkzH5d2JnUZjD9EB4MbnkbrFktiM
bVFSF+ramdrcDlEy9TVyj8g8tWAV+Ym8lWOMXlA0PJTvoi1w3BJ7Xu9brZmF+fHzO2/87eezVJbI
eOJsSxvXbT8smjrSFl22CsC6TKyVTFN5gi9Bhrvg7fS+v+hMdcsuai8TIcC+mcmX6EAMLHJBlU9Z
9o0LdajaBPVdpLorHzAngst1q+JVqfI73fUPfKthpHd7srPKELEH6loONJTE6onqx15QcyfSY6Jk
1VcxguP6mhnVk74oTbBlkbVEojPzYqCXpbZphLntBHTbC2A1CxkWj3qtKrQEUtdbGLLxIPz4SxHH
qJ2A3TvmogK3rEnt3jaiS9n/2ZrWfL+q/fZYWWxxGLUYFBgW3l897HLSQFwbWb9Dvtcr82DiOa08
c0OAzE4oKT2Yx1rWDhKVH2EneDmcexv0nts2l4rL3Io1QEZWL0OBHtaDbALjIyczFI/QwFei8ikO
6TNZdReFod2HJcnC5cKKtBVermlEZGcgs+e3CMbu8TYY/ZbgonlUNfPK8E6yQlSXNK3ZtseFO8vs
4eQZzUMQejeNAldFn5Udk2Lclivw2DM3IJUaru+JMI51At83kqWvFnG0bvpot2SrKuYuxVDeQv2U
JX1RBtm+iwlBNyDH8ag6FUBjUAvmyoBdZ2vJQY68dex+lVwoNqXYh0525XCOayU1nvXCmILqmXUZ
+N8AoIRmzipH2cttvaafQPAJ+J5oymr20pLTpRWGGyNo1hQuN4GhPFZtxH+nqMs7qiJs/2RpmZW7
tq0v/ZJQRZRi+Z1ZkKMBdy8NvF2jQNitEPEPFKChGZiWMat08NhOepH6/RZQOm0eShhDulgENhAk
+FFGlG886tQEtM06E2EgdKU8jeGH9pcBtQMrGjYuwHO7UtYvQ5vtVKy1CI+XLdZArYLqUrEYIyni
QeTOA4lZ4AQr0z9InrjoRPylBrYYINIpLbJf0HN0CvijVrmgnwb+Qpojv8JVOkJpio3TklwZlSvJ
SS/91r3JCxiL0UXX1JvYC2dxkK9AIMyhNCxe4jq9CmR9MVQjq2m4DQz3NanNlRNda5m+mCitdaJG
f+XoxTHotCUJAUfTgLWsakuYBxDkdPngoCMIqV5LUvBM4s/aY/yBcTBn53WqDO1Lody4mXbAAbx0
B1o6nfds1Pqy75WFqlrTxIxZuVKJMTXzlOc6nCfAqU13kQ3hs2Tmd0PnzAdhnfpx1DXhOgzmuim/
AMrZa069G+u1dKiuUnbPdufuiW4PU3cd3GWjqWqdS/FEqBPJ1rcBemwQAFhTa954M+eGUlotcnYm
JGoVw3IsTweU37QhvlCkm8zypkplnbTCf6Qqd8wHi8q+vgwT2sXluCvHoozffzUuqyUJUMwQQ9mS
b6tegxsVP5IBMyG1mRcxP4YqPcDaexRafog9aSVC59TZ/mMAQC5RAZRVwaMcGPscZAKuyQfXsU4Z
lUNVH1nDyqEgyYSyfrl3Cc2ujWLVWIzDIYGlWeTRuUqPhaXuWwrYgxHeNA9tzfOYtKyUcxNBXggy
j/ZMn+/lyJ0M9quR5y+xSI950t4moCkmrQsbLWZetbqA9/bEmv263Rqh9EiOAM1H7dB1VFWidld6
5l4v8iNpgbfFi2FQpc8KwZZj67I5sKsvFjXZEJS9T3DkZMTmDhSXoiS/S33v2UtZ3SROiDYXA78Z
NytaaFscnyc6o69dPgbRsvF1HXMla+lVVIKS9ZVt40f3qRddGKm+x71fhjpotPSo1vT0XIGvv3eg
YBMcH2XL1MzWJK8BlNN6fL/jUkJjnRUMNAEaIb9axNosvDKBW0aCCssWskTJ+zQAdnuRtWUnT1hr
bknzPEncqaNSP2az0JjaUg5grssDXEpPmctWdCzKYhXYfTwhaucgZHOfiuBVl6ns0/7pMI5Xmf4o
leTihmJN5DKF6YSGAjtRme2/wMKK4clOp4QflMEt+o5lbbWrNIFchmlUUq8Ho6eXPyw8MMApmz21
yI6R9qU0g4sOVliXSds2jWayaWxI5pg0fnWrKfGKbN61oP+SSsNlQ6eezDTqSigJvM760ifOq+bn
s8qE/QgUtnTAEe86JaU3CYFOLggdfSCVjeWqdKn0KVtt9pEG/n62Zbj+dNIn/H2hhkiA7HnciAUJ
9iu/pfqZ90vf8w8yTd4u+pqV3qqjEVAIGTNED9oluIZSsxoI6DX06CAae6toXFoFV3OpXOixt4ND
vWqccO2LpRPZS8PGp0xinOR0JxEZV1isNxXzwOfLm7Mq6fcJ2mBZa7DC1VTrbGEb4yciEbaxJ6Qp
0p6+taB5Oc0lgWJ4tYcZbgVSYqidAFuTG/bm1bytDpr8iPFNI8QIVdfbB/qPNn//A7nTzn/C1Jy+
VufbvncbxI92kf8PiqIsFuQfbw2X3kPy8OPGcPz1b/tC5Q9MtNS3ZSFQOhGs+u99oaT+IQx5LL+Z
iqAhJ2Q2f39qoBSgdsQcyTIdGnVc73/fF2p/8FS/6aLYGFKOpHD+H2ig3uqWf67vTQrvOIMtVviW
ZmhgN85WgEKATQFSgWltxuqdvKt5tsh3MDGmztH7Us+If4InP7WvnJ/saN7K6H85s81GUCD3slB8
vV97SuhYYtEdcVYu29t4TlrytJsyd7tT6Lqz4Gene7///f5Ffzjd2f7XJoq30bqjHM2cg7NUZ+oK
0uq8mVpPBDOQDTvzFz89Jzfwh83TX895VtF1ck8uu+FYzp2lhmm2OaIzndIaZkUHVXWKN3z9w2P3
NxthZbxdn13Us/EidzUqyPKRBJl1ciRtY2IekI1P+5V2/ZMzvd86/PW78cT/uPHCt646PTAGvlt/
Qy73NJqNT40bLcxlMk+WcPJ+csb3V9OisKKRXYufEk2NQSPg7IGpMjuOKv1+PGO99OfSlErXRTtT
5tnSmXeXn5/t/ePydjKDJrmiIDbUeDXO3osh61SjLx76+roNn5POn4KV+M/PYBkM6sLSdUHJ6P0F
VKpC1gbnARqAnN9k8trqnz8/wZmW79t3sGhisXfn+GIclH68RcTb6kKtHqhf3LUP0LQ21hX71oO5
6dc4FRb5T1xzbyWkPx++7+djUNKNsXtBtensfJXu1CW6qnm2lufxKj3k4cyZIQeYDgCrJ84X7xAs
rZ+82N/Eku9Pq7/V18BVUggCSfj+tHikiU5GgtC59aapw+BW7/AVlCUCIAPHBIRNm5TCmZqC8mV8
NrZ2rZF8k5X+lQiN7l7Hov0QBZK2btzWe8DQZj64cMSv9caAo8NEN5OUmO5cigjE8Yh0tYkJ/joM
ZYHmLbPZ+BnDsKMnoFPgF7H0hIlTXDYkdj9UCjqiZSDL1EFIsrVhvqcVzNLUSA7kXdn+vHYbIc0q
oaFwkWzTRc3UyQ+eyNGiYURuQFBSoaOzYWiSlkP6jomJh07u7RKhZXdpoEXNttbb+MFtsuApMqxw
0aqC3EMBTu45sZHBIrVpFP/OikkKV4OWT0RnF3WlNmQyDKmouezQAl6bYWEvDIr1Wq/O8OvflioZ
8mx1qgrhjGrX2wrs57Q2s3IuRVY+KwDBfHFU+ohVJNGR1UOTv67iwb5KZNauwPdNWjUw5lt8H4PX
JEjubbiSsVVYUjCRLMlZFq3aJlCLsVRfZa1KXr0n2rTEQG1Yr6kRNa++RZcJe5s8xmW5eNpnilyX
gBk8zySDum4saYVMSvsaqBl4IPRpPnCIStxGQ41DPmo90t2AQhfligGZDqeChZu9l9JH7YwEU1Ao
fquWoyZBfzGAzt6DAKHFKUVqD9gycvLLyi3creso8TOLtR6iC+2DShuka+pj8cIDkkYfW2WLlCFg
FxOb/te66m32q2T2LhovlREtSGhoygxyO+oOtJhKI9tf5UKXV6oSXmDFoQPESlpi1piR007ADzG6
e7V26wXcAn8q9Lg+9CLw1lnIbr/1qupLX2WC4GCj+mp2UnlDMaw9BHUH7COmYVpNqlYNn1ILva0b
2fmdQ3AyAbGyXz82gcTC0W7KZE4yuU3jyCZjkCFxk0ehqNiwGLQPjMY/EV6XM9gqDcoZWyp2xDwC
0tKRCvmaIbaUrdQT8Zj2I/WJYa4kvU8CTt3kdzVyrFkd+0+9LstHHg4aRGWiABOSbadYSj2YPFfP
WHQPOlTLSc1C4YmMt2YvVwaAQhp+8jSvh5Strqbuh4BXjbzNYqIrdXWbmblN1xkQoTXHqI/JQ2sV
FRxwxivDi0MeY1Z36wzCEbRIO0c6aEtPg9plX+GdEegM6OAaZgip315jU0zJsovxGdvWUOi2eVRI
uyiLq41fYiZw1Fi7FxA57shnLY6So6iUwUmGnsgUHq9pwXlfBuhSxwhHNd2qUlkUhP8GE6EJRlpH
gvlJvvVRJX9tmQp37OEIVjkqBdIJmDJnQXIUeuuh90cZqMn4ZQ18GaW0drVIJTLeDXkaACbaR2lP
0FHa3KiBi8SPx1DRDrhzi8eGVufW9tGV5bFebt2kNOaOS9PVljOIXLqvLDpLHdb9mLDR6nUPXLTR
ZoUByM4jugOCglFckCKqkavRx1dN46czwnK6WURQ8A4ZJx0l4ATdVV6K4kFTm5QgG6XoFr3S2k9h
4WRP+ENcap34g0dwoed+7SsVYl3mZh4EjCbLZtVAY3DeSiGQU5St84YY67u0LVW2mFQoppkUgfOO
cra3VOO/dg4yKFNupDVhJvCAc0ZL0FXSAr48NTioLz5IbRL9Rty0Wx3KplP2TlP3K8c2qnu3I9R5
TvRy+mxB4gkB10NosOBZV2RuwigjshxMfkFSG4QQvzwaYeXSE/cFNRoX1mmbZdlxkLzsrlSG7Cak
p5NN0DdYWz8ku8sJkmRpd6EJGkPl1nc5uO9Wk6z9YCGv9uRsrL9ZOhjUVioIbLUdbe7Rcl9lYhwj
MHH6ZBTnvTLTGJ4LKkm+M0varrhuRE4IhEMFUzOF/uC1OK2nvl+7cI7lEpC4NXJ2aPbqzVrWuv5x
IHH+JSVQ92FoPU2f4uCqT6XfmNuEjjrhZ43fQ/VN6xdZ8nqmqv/L3Jltx21sW/aLcAb65jX7ZLbs
Sb1giKSEvgu0ga+vCcjXkugq6563eskBgLZlMYHAjr3Xmqszn63M0L+oBLdszaT1INsxKV5Uatsf
Mm7LR1BT41vqa+q3qm2dA0HY5AdIK3mSaWKsG8MjDaPQBnTcZBmRPomPtkv8F6Ud6Awy7EbJjKc2
03Upl3D2i2LPoL27uLVG8J7FdwCQTzI1ghd1ZhZKvLSX6B4g+163rgk0kH7hawROLsahHCCXZDgi
F7ZlVfe2IuhgJoEln8hJNR+TktWAv2b+Bhm7L5AwBgjHzVCTa7uNqpvM0d3vPepaOI99/h3eBsZD
s09bkC9e/d13jDi5j0KnZ9jfeRdvZLzTNBhE1qHZJkevyqNNGKn6PiobomUMCaDGtPr2KZOx/2YR
z1QsAzuIvwijt0685bV92ZguYyKRXKAO4dzsG3VrWnFxLYsEDAvd1OhIcLTceGaNuZm3FYm+xNTo
b9A87VcFneDjaKFHlVkI+KoZ6mXQ+gAJsPtFe5WWwybWzXzr9rmeYC0AgO2Qw72zEhWdb+X1Z7/U
A/B1gH8uAKoEAk/ZXBXDym56JK1I/NO6+WiDQSE9sHLNfUTcw5ZZNEqUhSZzGjd6X6nH0tU9+dQY
o/qFmt8Xq7Hj0cv4OTlwCA1IXCk9OlkEbinMA0vGNLT2rSbKTj6T6AF2tDT2qGQByBtmAg8mTGgP
B4DKWPWtKrjqZe7cUcKiB+/UonqRlYpeLZIYIlaqgsogzKR87aTZbLENEE4KbDjlL9GVJ8tjPIfr
Mqvejdxg2SGEO51+j22M5xTKF4HkLVi2utarq3QyIrOCEVmDkEbbk9pnWpexNwbasWafQUfDWXab
q6l5SLNcBMsGNh/0LWXwF4jF9b09VMCCS1sogv7b1F/Ms8y7KIHZgs1lybo39aHWSA3vjT2Tp2in
lhZ5sRh6rHHd1J59SFg+vtrx0HzXdRYqmmNYoZAmVrCLqa0fkBoaCAQ8Mzt7YWPZi7qJiAS3S1Ui
VdVc0qkA4QDV8bxyL3iZHEkjlHDANNrMRNXWS00AlqytCiATqBIfUX7eYQpwgkZ1eS1GSri0ipj+
vq24CP7CTpAVOaq1+lpmIy6S0u4kLCOojxQSo8yUZcE7hPZ5TVJWkus+PhMju2r12N2XQ2pGr+T5
6Mmb7ETFTBKPRLgvPD0yGXa03RJyzrDugiZE1NFmzBHMPnTWdV6ZT34VuDclWsi10mMXXqoORW3X
M/ta54ahfjRMzQWYwgqKZKem7kYgq0G9Apj7m+40ym4CrT1GMBP31jjk1M/A1Orxxhp1A00p6S0H
oxoGh1B48BtLoucBKxKNQSez7OsRjpTwY3VV8PZlY84L70WHnsVaKYkJ56tx9PIgQNddHKWHFE0W
BCjE1BcHKcIY5jUsti/Mo2G9Bb189vg/OEa6zW5ncCdIZ5lrBZxg+tDjhRk/LwjYRPrOYD9AFk6Z
Wd7zoJaxwTqpjMlFK1VcJLk18G4ua83Zh0i0D2ngN1DCe+ocx/ERxbSGqiFsIswgkz0ghhHK7xJY
3aXq+nLtQvrbMoE2O3UfRXcaZOMVj7i71O3pi+tce4MOFM6VkZDVeiSBechWOu/aknrP1Z60ooxP
bkxQ3SBguPMEkcGb15CJBdnUWVmAnJ0eerXu2xXZhMVzY2j1KkDJ8D7oJiDZUAeDPiq0dtTaXxLf
pMJpowYnCReEVCnLhVlXJeh0OKWRSNJH17P9VenCBs8I90b3miprNxPGrlTa8cbuvZj8Cw03Vpt6
O52W/caFALizVKYoKB7wYxVDdqO4d60tN70XIvouzKUqFfVoNbl3pXy3Rl4GXoD4WwcQmEWEO1I5
9W+o1l1IuYCInGXiWO6HI/j19b6bv1DKAmlfmqqduo9eRkY6Aqe4H9t7hYABpAGizVDvxOIhodQ8
Y7eMudXZ+SDlr5Qj2XXxa2PG4GuRLhKmUoQnoKsmhmq1im+7USlutNBLV//1th+1Jz1DR4Wvir3x
0364IrQ9dJqPeh3c2U/1yTtPjTU02d/FQjx6e+tPf94/+zK//3mfek5NJgPLbj6ip0Ff6OvqpN0l
RwR1Z96fj8HqT/v9fzZmfv/TPjc1DI2s6ubDb1GnuRWqwWZdmtXiD7/DP/wp5ifjduAqGSDRdzSB
PNrgSYs7ZC9bYr2X3CwFgkKY99v/RZdy6kJ+7mX88t2Zn7qUuYjMzh4/1K1EMbdGgq6t5CN+AI9J
8YKg3ZH2qJss6Xj9aKP8V439/13X/lJ+y+8b8e1bc/pafu7v/3/YutemJun/u3e/zz+K/Fsdff21
fz//O3818E3tP6qOJ9azLLr1aJX+R9jlWf+hpz/JxB2ktAbTmb/799Z/sBTTpEeKRNeSpAn+pb91
Xep/UGCZwIw0nd6Lznf83zTwpz//l1vGgTuoo82xNcthkODQr/y9/ZV3jUbCXzNsiqDyt6psUmCg
sXsqBgWZy3yE7W+B4nFkWJ/kV9MYlJumx+MwnWViNHapGHPiSX2XYEA22YqZyGto8aF4g32IDfXs
WUpOFa59rWLdYq2X8g4nEyJPAlxeNM96i/mvfqiJjv6atRkpLYFwQV19tF773dAa61nzk7c6V28Z
U3e3RhIAqm3FcKCzMR7IZfA2dWYMt3qQqEs1Lm20N+ETG+FkLe3CF2vdV4dDamsIObDCHqSRafdN
0t0lYy+/JJRuqwCX32HsbfVeDZs7S44Rmg638zdlmT7nRl+soobUC0vtxC3vSHE7XysL/btnhCSH
yPAcmmp4L+kU3mOMmxx8OCZXuFrCtRKj0M0TkyV8OlIYvv84+nntx1FgTR474k4GNtgblJrySx6/
423zXihQit18udaD45jHng3EDB9aYqYnpVAQIkxHUjH+OpqvsdPCRBW1RNJZVy/ukvvaaLMH4VOl
BF0VHObTOlPFJmrMYq15OSltQfeURzJZ9FoRfJmP0Asrr78cJcOT07xGOkTXYPowfNTXTcVbG6mp
s56vkZf3BySfNo8sfy5x0/3qoGrULRO5lm4wOv79flVFJBpM2z3xbCaRyJogJdQPXkcI+GthDDbZ
j4FxCBr22motDxQnNYBwsmLsDMuUwLt56Cu9PjTTUTnqggjN2FnOP2BHjCHNIgxERd8MlLXO3rKE
rk35kJmmfAmGstqqXeaTlJYop9wz2hW/Ie2VVsKOlg88ZD/wb9l31Ivaq6M7mg/lujC9O3Dm+n70
ydYLreyvo/ka/QnjJp6uBYNGPGxiAsmqquhcuJUFVSARzzIj2AdNxBdkI8d9O/jJe5kz4W9F0J8o
iOXJTwk7aUc7e7/79GO1a7I1SVDtQpSltct9t94j7wnOfFOApIFmTGZhWpp5Jd6qwtiGTXRVzFS+
tg5hZ6NnstPAb4UHx7vL1KTb1CmcgbbAc2Qo9R2UTOx5WVhv5tP5owTOXccECxHAJBaJrblHa2z0
xwhS+jCCOww6f4/tuCM3JPJWpvPWOL1JXi7LBimDZvngx19oDYQH/I/61Yjf9Tjqv0Wm9g2BXPY8
DISOCTfMrmUSgzYWOPB6vVah7KsFfWIe6FEj+p00jPI2b3RE4rXxkbamcwFb8L1Le/kiari73F6L
KEIP3xddt5e65t+QU9Mhsqg50smr1K3GpRvY4HDxlBc1SKI3NSNahQAu7zrYZrezXdgB4+CdAm+s
L9H0YaRlfaHrrtxM1+ez+XpR7vPRIU6kK1kLg4RnT6uHBxou8oquprnAG6d5F8c7p+ut9fz/Sadq
Cg5VnbUC8w0FU3Xb+JXxTO8+2xturqIa49QNXOjlVb4VLT2qrir7cA3rp9vhTIyh/vJ/FWNsWTdK
q2PdIsVQWuGwT28KS6PolCJ7z0s0cjJRH4TnE8fVujTZyIfAjz2K4/yRYkE4WkP/J3GqOVWUvz3S
GiJmfVJh4pai3fjpFdSMbqFpnTJs+kxTABK4yQ174vtc1v3BDO3vroJ4Ddz6B9EAb9qYq4+oerJN
2feSOc16XnA1zdsNnR5e5jUYcMR3OC6Zz+2X3wrTDu99UFK3LsJ3G5r7vaGYK71FmGSQe7ty4zDZ
5FYtblnP9GthyuGqQ6q4gv+or4168N1MO3plVqwLiUcfi89IAAD5Qce0bQ8+iCUBx1svzoEa5lfn
ozRt5fLjOPWMP6g6ZiTfb78v23VN9miUB5Nk3PtUXTr026uAPeFWtelhmXr5nJR+/Ua77sfBdAUh
YbPsq2o4//1zEdXPg8ASGDtBMG0DEW2T0jycxp7cw0XpA92MjZqNe9p/I38ue4dQ9qjHKokW8NJF
r9ndnSaHB5F2vDNtuhumVZvbX8qn64+/xq9wk3/eDYxAJqgLygWdsILZyPWLJLdhPJSYvgHvpwGJ
TT+iPQVYFlfGQGhisDamm7WEKrAyB7IB69rEjqHWNGEpNmI65o1inOb1JmyKD5RScmeXdkr2selw
P+RuB3wQBrAC9eFuPsplW90pPc/SfJSrzdcfNYMjWgIA9RzbDwh/BMvxt1DPyF3jjrs1UnlD6WSu
UoZniLaS+IVgioORd/5dajrKtdCNxzEso5eadNttxDe6blU9eokm6nNKI3L977849/eNFG9GR2Vu
SriVjvrO1j8PMhvCuWON8NGtNS+8OdGIoOzr9pG2ACrBSl5Ly2oJVCvvq4H0SMKCMRkbPetIFi71
VG3XjdX3AIGT4TQfCa9vAHEM8c3QvkjVFA9gLIxHN3hRAqXaZrFCQDYZkHSGknGjNukLIjI8oaNV
kF+TpUfmE6fO91f1jztGGut96Axk2FqN8ciY0WYxrO9x3JevKsOHFtHRRYktm7STdtiadVHdkWPk
LOrKHN9r+ol5zGSSiKxu5ZIj9eO/2432pTQxVPawwBZj7uuHXlrebaGHRArU0YNNu/Shcqr3NsRe
pDWjVW8s6Rsblvd2q5TQQeZVtCQ8daHGvX7sishdjFOCHD2rnDZpFK9sobE+kCu2JjWnWOYaUxan
4iUxF1BkFIi7uOPVkDjZQxho9R+e+lmf8NtTT5feRsWF6VVzdf2zr1TrNLWPhyDZRlpNAlQuh6Nj
O8OPozyLxY20zNXPS0QqsGOPg2yZBIFAu4yvbP4eRlzoKXP/i+1/kNaVXwmtDna9HklE6px6jET3
wuy+2mbhnPwcs/bEyJcOuHU+5qujm4utHkA+7XGuXViaPZtgy6kGjKdq0LJvlYggQJhozY3E2jLj
0RrQg6SLQccm1lHVCdUajK+F7yzRXXsfpBhEC5mmJOk5kbFxeZRuKi9Xzt4E+2gVxSZa0Vw3eux9
jKH8cPTKWQBDG1cpmKTDwI1Khnp6l2UKTdLpg1a+AMlUmmDzw6JeO0kqd65qacTNS0FCiUcpL7zh
xzW1uYalWn/NS5fY+d4NceYmNVnyJX7DsUJ4m3vktBSNuc2qSBzC3DFvRll4f1gBZ1Ptp2+aaQKt
SvJ5IBh8LnFBMQSWo4loq+mtstVFbkCez0HdqTjgMm3Suc8lRqGJlUr0zWo+VSa1p8JrfV0wM7uW
9YM37VKqbJpi6iOWf5Pw2o1oKQa6geyiauCtqDgH+iDEeweq+lja0YqhtnxpEtIshAIDoPT7i1cY
/WqIZP2URiV7gmCQH6oeLGVNcs/CDoIb+trTi0Tkbv/jI+7tl3w0200Wt+2qap0KcSVOP6/t5dnp
GCzQxVJPCj3yG1nI5ESTbEEMsYX5Vm/6TT5OIwTVoYfaohxYMn3vyOF5j/Le+64l/VXqRkYGVtBP
qQDRE0C4iJ1W2d8yMc+wF9FvNOg8Qkduot2/L7TOP7bMMMnAdtEbM23kPZ8XWvZbiu4nXbItSk1f
VZWoLwUAh33cOl/jMeARmD7m6zFSh+HJdb07pTGN53YIyJp2mZq2U9mGZlhDXiKYKvJGjTrUXbah
PHsBpXqgDslGg806Xx9L9xx5uACcUGjgVgLt7DAIOQMfApSTBGIz/2C+Nv/UygkcSuWd6EZ176jl
Qx0E7so0c74IKy3Pjk4aqhTFDWAf/66okHpobvhm2EjW06HXbkn4eugxrRIvpt3YqcyvI6EuPz76
kfCH0tEfEtkRLYyxaDPXBJZ26Jl2rXoxuFt12h/gW1PI+FP8zXwam5YkqSqHzpm3e+BU0VvZdqhk
lTg/MxUuzyKpG+BheMP+/UvzPgnOeDsaLh3/qdtiONMq+vu+URQDi3+hEeiWt8m5rYzw3hOBsUGS
gql9fj4QNnwJcsPEwMkeQnjle9s9lNNK0U8rRZWVxjIxOmNjNAk7X9M88b7qEShH5AVYJCfVkCEO
jkbYelyL6JYxJZkNtKt7lTqBeX7xDByEqOFclrTm2/KZjf6XXpTqxeo1Gh5la26iCDWxR5okg5Kg
oQM/iYunD4kzFzBFd3XQscFQ81Cu+WNwmj8ku4nTtnD7g9sk0TltUut+1CruztAnosZq07ueN/LW
cSo4ToOTPiIxefKxfC0U3SFJGhrSxh5bigdu72c9BWvWmkV9tvWsODN/Kc6VoV7RpmvInDibr8eG
z4uwSYnZYzB1tYkvpbKw7mk8mPc9UaJRXmS7vpCetkEMBAdDG++Syv5KSZGfNS8wHkvD+OqN1NCQ
fl7UN0me11dPkOqjj6CJwwrejMcg9t9vBuP3PulUKmH3woZPixvR6j9WWD3QFN1S83RrMEZhp/5l
JDAE1I7ocUpoyfiUqkR+eN4IPqXAxmgOZnkyASIdKiQxm6wYqvvag3M02rWxNiptWAnHxr+YqflV
VfBSm+Qj6oUXEXUf6cXWz6ltNgotrXM0tc1yhSFEqZaE32p2dGxceCnmCPcnYfD03DhNtBJUszdD
XBqodDA/eq///jtABvx52+XwquMtoyEON2mkfHoikAaEkmDDahuavVx38APvByO3j2Zmfxmms1jg
4oD4D/QlTCJWqga9gN/rcje/O1py2tmHj/2Gqc2yclN2+6pr9jvLHocTwBA8FWKqELlVmWeRMDxi
nbgDYI7vaToap2tz2yNvZHZgBXPOPSKfyuhgv7iFuFSpJ9d9UMgvRvVu1SG0CEpFOo0nf0TalkR+
wBopirMZ84TFdaoufz4Tnlf0K9FUw1It6MRLD+mOYZCag4hK4uRsy5UYQWG1IPAMlFfmbaV6577t
GCtZg9DYIuDCGD3v5NqJuRgb4Uw7fblBOuSe8+lD5qc80b/GFSGrVV0e07hSD9Xc9huilvJnejdk
bZwsoZgEG7VuYdVpGBp/PFG6XP2o1QnwA/Dtg000YrqfBWyFWAT6KtUHk3eLvxxdVvWFB9Aq6csu
XIa9qZ29BERL6N7HtZQPQUZLqOLtfibewIGLTMkam9R0OgE7EFpYwOaiBw569oedh2agJ/99B0+d
grKSHRs+A4f69PfFNdbrfuj9pNgSj9oCSAAnLAaH32Any7v5Az76d4ZxFRZ3MFqNon4ors+7Lcjb
ZVToEzHfMW7HDNlVEN4EB4cO27lsVRYfnjuYzioBT3XXbOqm+TpWYXlOUiQ2Y1Id56rTyS1skEpT
7ZoyZVo1QBxZFY3sNkNfKDvTYb/VuoN8QeGZ/bXeCyMHV1jlhBtq+XU+0gtyD00XSnLRoq6oOiw7
fWC8zkexbI3XsBo35iC6ozWtjIMmyfQR0ctc9YZeY56q2iVAqxenSnX1x6wpI4SK6GzwYQCqITB4
48fJy/zDBM7S2u471H9c0nrVmNJo0k3KruwEXWw4kaZ3dR1S+3I9yM+QhSNgFBFxUKmSXVGAZMfB
J93eNwJzCVurexDIOM6+Uz3MZ/OHOmD7qob7IIUhwxzU3yp9U6zyukjvyU+riD8Whr01aK7XKOlu
fJu2VZT5zgrbQfJcFcNLQD8UhYiCZS0aLl7ruKhBw2xVyKG4SJemInK0asUm+i1yRXai/aqy5eUo
13t12xe7yOgw3sy9qlB9UAFZXh18sfdS1Jsigu7IzqY4G2MfHSMj8ReGGZXPhE5qmzigjJxP6UTg
dvRObGWdt1rxmTYUyZ8azOo/3g2uidWC3p9n011R50Lil/6DOeGxG4KEd06Go7txRA3fsF0wFSe5
WjGckzZ9zEfztcEkuRPCSd2XxqPiW69dZnTnajqrO+NVFFV8SL1419cBMbBxRrtJdMOWLrmFTU2r
D94wwiMxK3VVjjgLdyG9w9XYuGvuvCJYDBzFbU/OEmI0+qPB/xy5mTyEoouYbeOCHYr2tWtRaDli
jA4yqW8n7c8B1urIreQs5j1Cr/r1ZT6i/zkuEjdDq+K367LJrC053sUzXWT0Eq0vT4J872eErAu7
CbPHrnAobVKxHVuwLdJ3g3NuluGJ4qEmorfpdiaRG5hxs0e166y36QBYh7cb/dLc0pC81GPb3ZWg
Xq9xOb5nSH6PiYoWRmVysINZom7iqezy1BcUitFrnBrpjsQ8Gs5Zv/bpPtzzFoNwomfOx2BZYBEx
1w1zU8eLs0OtOPm2F8Ap7aE0DqJ3HrupyLOkYaH4tKnESsEp8k5ZRPqzDwgS/tjwGOoxNtcIzUFq
DO4fKo2JzvDrygjIgVeKCtLIwGrD3TT1Pn+5mwIonFhB9fbG4LXR3COL6O4xvFoHK8rIAh+x5LXC
WsdT6EI8L+3zeae0VA6wBTvD5p8LWmetx717SepkI7TaPXhEEWqLjhA638/f0I8WD/kwfJFa4X+T
YJqGUh3eHZ2suU648trIBEkFps5GLbt7+qykqcVj9l53uCeBZ6oxm0fbwn4/MH2hDkjuFNtXHm1g
dcpoBCeyOahce7dAYawi9yuj2HgUspHLDk3j3uI31wsDf/BU/4UOShszNdTVfJqWqXKpnv+9fpl/
c7/skvnNoiYxGbV6Dr1C63OgjDUiGjPNTr9xWUFj+H7I5ysnSp+B4rx4RaB8q2Enorlqv/xY4BJM
40HpOLR7ifz6eWSW1m3oR8+lr/JmrVKsmq7apVTN391OpDdWqNeXlp0wKrIMNiYM28LuGDAEvfrX
Uci1AC/jKlTJtD+1g5ctQ6uI1u5YqF8sxF9zPzUNi2oZVC6C8C518AiKZTNR9xWEw6DWi3Hrq61g
9Gfs7NA0jvNHaIbm0dcDZlQGBoA0loz3+umtYqdTst5wrKqiuTMGqZ50Oz7hbq7vhOquCths10qh
boDA2R2GICzJE3TKxej2OOulk9wy/3F3uk4oXG3FzQ46oL2aXy3zR9ml3y3TxeWpYIQOWWZ2CQEu
l6Fx/CV/+SehFMExTDUmB2XTbtSg6zZFA2A3sBrl4CTlkzoU+Le92njKEmXXW3nFPsTrF7YDTt5i
m8ijyfaHpDL/2AoR4gQIPWbtfw/k/y8dZe3zku6BsJqgW5ZmWIbqOO5UvvzyEPbSHjVLRmQnDWF4
STAgb1Kv9FgqHZBSimokgKOVx8ZT0nNKlb9kPyy/hCVS2Vi06hU84pZBTMHIAWZ2axRimSlN+O6L
90ytu6XaaO5Owgu9dqNX3OTC+6IRKn01po8andDuRz3CxBwXZnOMiyx/Drpm3JReycOTgTpuO/MG
OTk6DeFqiKrFR1wUK08ry5toaIrb2q0oIqpA2dEB6LfTXUhKk4dGkyq8kMa9aWXibigU5wzhrF0E
mVe+JpIUu5KM0H3nmfGqrKp2O6gSJn6WPptNmW+q0f8OApX4QSaRa3UQ3k5z4aKVrgvOUSrZrs5N
cSulLEF7tZcwrPflaKuPrrTyGzoP0Y/6fLou5cYSivkuqM4oo5sPGgbn2mi8e9JF8wUiXWbbiYGh
ZaSCWPSEza8MzbtEEc11kluiN4wNC+KOlFd2LRlYSbXfu0qHbhVa76ERLdouz3VPUTmS7jSX2VaY
lHsWT/ZPrgrFugibbKOq7w0ojIKIoe6jqKPhD5ol+/dmAk1YbEo6NaNtaDZ9BfvTDWX7FlNm2xuo
Rk251pOqOGMvqxZa0ubbthEAuBiiLJM0upcjmZt6UVlPdr/Lkzp4sqxGvwX8cMg7w3oq8NMc29ql
CTGdQjeVuyAbqZ3LZF/UXvvcs8zYVmB+z+n6GJ1ivzrS6ZdxqtLChPuP8hKApPB9f181bk5rh8KU
7QJxpm+ysujzZvpVTOv132d1pus/z4aqfu2CoLminkNnLIVYB8DjXwyd4jDRsu+BkfWHIcsRiTSG
faQbPtK/CLM9G4KKyafIqPkp36Gmo9V3YvvJJKNvoWOPerOy7kaLQan8+0M9705/Lv/zV2DiiMIi
4vFoI135/Zn2YWW3uD4QGBbeN6cJQxJ0+KAv/dcRHcINIL5dlNuOueuMR/w3dH8TtbvrUma4vZLF
H6gCVxU18RfpuN0qbOzmlHcRYz36JngTECWPBTzpTonBeQ2WFEemz8GhH6EWOGl9RMxarGw9bNdz
QW8m/pM0OudcT7W/YzlPTEecc1KAqnB7pLhjSK0YSjtcuFWw7CnIwXisiirR7qrpA0UvPQAyZgBw
uiPJkNET6M32lu6heteA199JRYplnYNV+vdfKDfub6WKS42iGg7LI35ig+Hb51WyLV0UBAGJxqK4
5K4+Pnuhv3TmxzznZbyVdaFsY+lVKxIS633dluWz4fmvoTsYUJFD1nh3JV1AOej56FZ7pOTMnbRM
DbZ+k9ZPHRaQ/c/rYaNsZCv2oUB007lpvgl0I7mJYH6seh2kb23dy9Yu71vMBGCoQT1EudUfQ93p
HpJ+SmCBKr+1UzbmdlDlpwh3G8+g418LdXRP/CWSZdD1/o5OrrYKMalthYXAoihsuhuDaK7MSDZ8
/QXhQYKenBF1Dx3cSspn/TL/qQAXkmVcmPr+x6k9AIAFHzOo7XDnjEgnCid1PoS5DyurOPQMiVf+
dGdoFQze+YP9W33MKiiqcdN411Dv3GWheyzW5YAxoMKrI6nlGnwt4E+KcdezC1vRt0t3emfrj8aU
L1GVEspHKqkXm8Ra5amPonseQw96EhHTe5jn131Gbrcy0DEb5+8Mh0oZ6f4pjfz3jmLpsUvxYrdD
vc9q532+Z+ef/30Wp6a7tm0f/TcxLhcQ7f2iLSP5xRc9+C5NRheAifrFEtAkWCbLVeCW9qKf0kt7
Uk0flZDA9rDUXm0kKxtTqPW2Dxz1dQjpQrRMDmkJXHoq/YMdEBur8CJ+hduHph+B/VlK29glLqIE
xsBXI7KqV6tLE7q0bMjmfzaCShxZMrgTsQ16opA3fkYY3rx3gMdzwEGTPbpWdlePabesjCx5rfun
uT1dEO2w8UkA2EEGmS9nZh7tEVT2a9stjV1lOiW470i+aF1BM4sK9oxcq3rwXY1g27L7Qw37GaDE
I6fraB70H3gsOhy/L2Jt2SjsBWN/k+W2uxJCY9LMHqg2JQgWqCc7ohvM52oA/jJdz2Prr+t5EsTr
srC6rW0zQ3D1wNjPTbmMxf4YG+FzPb8A55+2ZiS2ZlrfWIY9vgxuv52H6DxiJAmkCM6KCclltxj6
hCGj95oIA3K0ze+Drx4Ls62+VG1QQ3vjrkjRqK8iizKzK7rrfANZfXrCy/XL2eAH+c3g8+TRz0jj
dU6DZaUoeXE3H6EmKe6iIdIwKinFXTAdRU1LbLjnDKu5eTyOobuIdWnt5x0ECc7ezkwUIolrYxfS
KL0yxfUuA3GkPxsdmRhWvuqpt93UCUG30i3qOsoP+QSf+cNqqf9jtcQujPUayIJNU1P7zL7qFLcj
K8lmntDFg7+hudgdMfDUt0kpt36Y9i853r1lLzWQ8amoDpgfN9BuFLEOvXEx7X/v8dqDBO4S74MY
ybYu/W881uHCQpF2YVTyPih9tpSW730tgVrNe7s+Gu7oqhcvbU06gVTyW8ThwyWI5dv8paIMew6F
6T+02I+3lmsVu9Z0mUh33Vvh2+PSsrxs51d4TrSkElsvkGylyem4KBGOAXyfVr8o2HrhGhpIygjL
nHwU/4y8rnqgjE4PIyMQrCuB/BKHwQU/BMF7bn6CQd890IPUFzab6Zv5NKwHc51ChF3PpwPCyhvi
vxEV5Qx9WKKRR2IlYyPVV0fFjL7l08LcGSGdkbHYpXjWWIEMdY1VEyFmE2rxuczceqtDvqaJmCsb
PAnJrprnjm1qMaZuHPg2jCFZAvZ0KMQ9FouvGHKGr38f5FX0prCN2kC3MJf8oll9RZQOa2i594kO
RAIbYvg2Zv2V9bh6ZCCgk3SduZshasaXivVXy4KEWG6ZHG2TVAMGJ9GNGfneo+43u3kt6nWaRp7l
3dWh5R19K7APBG4oazMu6kc4iQGdDLX5hjIMGaYRvHdNGTPVEcNtaefprhXEoteZ3/+hV+tMrdhf
6yaCiqDmqKpl63ADGIf9vuQ0QtSGosIUG+JB3ZXT1lHiXlz1akjqxXSKFQf4LUTkV6/Cxli3lbls
9Ly9CCKWb9pW9zYJVANoouF6HjEzINevkbbLPJXNT/1/CDuvHceRZA0/EQF6cyuvkilvb4i2THpv
n/58merdmZ0D7AILLil1T1dJZGZE/C5lZqVN7WM75/U6wGN0tWRpcXG1KpCDDD7YYNgSMoJD2eJG
+94VF+FbzmUJwMBE2JqPAFTBJpFnZdw+wraQkkWQ+WT6BX7sfhmKnYnnkPviYVLUVMH00duAmVD7
zxHzohdjstvNZI3T0ZV4lsiw8HPxQdNKC5LlHH4zo2b+GEe72SUugg3BDHIdG6I4dFPPiGyomHsV
+h4+wNrJa3erKmZNI49cXRa+U5/mwsL51jPvY9jaj22Xw/y0mrM6+L0mtSol7D35Wh/r2v/4Jv/B
96Fec9F1wQA3PFBNh47kP7/JRmBkHbohQWhlW6XEAjDRs+SsItUXvON79EMlD8slqqYBavDYXUof
b/zbWTk2+/L1r/f/OlPvR5PzRNaQ+TZM1SYlTePT6Ol6qz4Deumn4Qw/0LnRSZB3fhjQjDaOFpM6
EMUnQ/IkK5vVWguH6Wokg4ai0QNwFhgBDI7+NOh2tLPMSJyNKinPU4IIO4i18ZDmVr4BBJwuagZu
RL6/d5m6dEfHkn5yszd95BlZj+hC37qht7cpseUTMqdtgZHZBTKrf9Rlyr1fhM0DLv3h2uQpuiBQ
/IglPTtNEwyRlzo72DUBATewBnszvij5dpnnR4zxI2hIhkcVWroHDe7IanEqA8uFsDiNxF1sWwld
E0zXNj5+VnYxv7J8HYuyKz7++0bj/L99xqPFUU0OYCUGrP94XvM8C10tQM5f+i3oT4NLmJCTuyju
n1rba+6KwQZ4WyboOXrn75AX1kecR5cnN9ALyC/aKigS7eiYMj/ARV989cYo39A4mhs78rAZ86On
GrXBMzjJKFdxtVg3U/bqVWVyVVd5RDrlMD7Wje7dC8v7bQLWPQFWvOCc4NwR5iAOBaEqqNy48r3l
+I8zunj9SGwKRaPfwDaTBLC2NvSV4RZ4V6f5VW30ThLGPDZFvWWUA+u2ZhSmm9BQy1PtucV96Azt
/8gutf5/4+NJLrnjQD2FQ4da4x8PUq1XlWgTbx8IL7pOeiAKEkv8N9XXD1nlbOoh9aGIg0bF1r7U
cQToGVPgkWH2BpjnVB0V87nL8uQ+ovKaXtNR1w6tp/kvS4mToVxtGnClYzGiRAwwsFNwgS1Ccz+P
mbcp/d6ZV2gLJWJoxrpzAFTF3wxi4Q5kpmC02Tv4F1T1wdSrHmp0al+jlgCsMKbCYlbPgDmIDT43
PtmJZWOHdteAcjiX2wGYZpOFS3hK5EGd/XVofRdmgV3p29Edww2ZL/bKZEYKWBSN6flvpzlcHh5V
QcQH1GpwErKzHH17k0l4iO+91nR/tvArkFVi7Y8AdOuNdnAGik3hUQNJjlHqPbZ07iu1SthF+EsT
hgN1bmoZdGGGnZbkmd+QkLlNygOZL/jEpbm9reUMQ11qCZeJ0YYkYUX1QQHGfYbbBhzYAINbEPaQ
mKjzEORQrWnwMlzXsuU+dLMnhcxkrTvfE33yFHkD0vKp91ZzHjSnxjUbfoIs+AxjFr7GpL+ZYJga
NQYRHkjxJTahfscF2ggFYMKGB5hJuv0/3lR1/F9/C29KdqLFfcym5o0aLbzaJR7uDFGbTZRKjR9J
lKe/nznFZlEM5tvvkC2VwTMbG2d+HP3MQg4DGUKLtTW0yLEPRp/Bbk0G1zlrBSRBE7fmo9210TNQ
1ltwYyjr9bOqTaox+ebMJUU4Y8HzMmEu2RQB+WxK74JCmh0ck4EL5V67hwo5XUq3bfeRKP+clXp2
FE5xHIgO2jtRMl1gEbV7S55N8rXWGs+zGQ47dTtCujVZoerp1E4zt4xRX6M0QNUprAruEWzcaCz/
YLatHgUnzfZIcOkZepwT3xkPMXwqO3JeZthMT3moJztrGotTlFjpFZSp2YR55e3zagn2Z5EG4xcz
dnNr4VOvBtbqkHjul1Q6oQuIt9hSBNe2XN5MoZuv+GgsO0zG7vPK7B/RRh5UY1P+x1WCLPexSb0D
WeYE3eBByoCwPZFYpK/VvtQO+rjWvnwtKA55MYAlJDQIUHC5nmvzG8V8DrISIlwq7d96qJHxItJV
5iflSWFTbFvWqqhHEgdDo9vevrSGJmFNeSlNpTk0U1zvsKKBniMvS1acPUA6zJNueR0cottFiQ+9
EL97E26DWk4ap57peyVJXRfDJmimdku46YL7hNjXpGC8gbjaR/V6h8sGi4Y27hRbAMx/k8NEuKqr
qAfIHoOiIwAP+nmMEciloEUhqrVnJFAOOBeY65vcYA4xA8qnfmVWpW8wpbMnbJIn/HgxGmxrL302
l2W7RP6C86RsBLiDJlyw0ZPMWhbdqTY8R22N1HbAEkOSt80coXSlRc9w48LNkvvJTn1w2Di/3NpN
bSiXtRY1076AE37B8mgVzmVxX3ZTvfbrVt8p+o06TIaW7gLGxa3rzmdq/5ocOe4GxUsiD22h6env
HUlsVB1FrUf+dmhMezUS97b3IlQ+6mNR5Arqvft6KtrzMAYR3XbdUPuaOUa0vc28rol2mdEWD0oU
wKd1jt2qZ2xiukCrzpdCNWkJ2QzG8LMPP2/ApuADP6q90sngJltGGRx9nxWHbDx6NcVKH83lNarx
YICNNZ9z/zkqG55CWUPpupFukIRidZxUxr3e79SPpH4GdUgh4/73ekUJGv+zwcCegf/Z+J7pdBq+
RET/BraEEW47Xdxo+yyPw/VsVN96lN6wD8Lg2FEogxdU5tcyPS8RaUhGl2SgSrO7M+tp3FdDZDAq
0tdemgdvYdPBsHVGQgnH3vhMZvs36v2Mzx8FfTg7RF55DGJNPSSDbJqCjRmOPPI5vSM+E1dt1ruD
5lrhCXk6hqJOv8BvtbN9YeFsoFQhpUc40OxrxIyiClEHTCHSzVQSr4fjykM84n6azb67jZeJYQN7
7N7WPHY+qyJr3E2jZWtWk31wxqr+TKNfhZ8Z735FUZQXnosJFGb3cks2nFLf14Pjb0zJeyNu+TFy
pCVHHLKB1bXxUKgyPkmajSAO3NpUzLPv0la7BCRrXHtLdKsx1Zyr7mNiMuhF/OyZmgTVYsaaE6Yq
Rlg8mhn1NDAjqi+nzDctLI97R4NI2Dp9cignP36ciafFqQBCsKL5GUv/oVhnpbG0Bx9jE6a2kNAc
V68ZHuJuaGTivWf70dO4e80y177g0EqSYjLSCxTbLvEx+5EHvLH7uxvR5fbLLNVITx4VRbvpQeDz
Iv1iXJKT/ib7TJ3FdqqvN8Ay0dq7BeOSg4jT1Rxp3oNijNKhuUe95lkZxOj+DyYvMAE34390wwGd
k45vpVS7Q4eTQM/fbtaqcAfCUFJxiNza3FXArPdAYK/G4Jqv/74CFrdedWiCd1R229FOsEn1MvtY
B/b8MpP2Fks/kMwdLupP1jm0sa5lM7ht3dpg/vTK2cUBqUSelBfl2uAxTvGh0FrPvuIwm79kEwmY
skpMwsFa9UbPimgVHlx5BI8bEbnakzpLSZ+8nSFJAsTO9ANih71nTI9uGv+I5QRKjaH0oiI3DzQQ
xLc6EAwAM6Qqvpj3dFd1B9Zu9dUaRXdFvWq+yisHQ/RdgWxso3kzQZ3sxG/TxCRNUS7G4JSR2rJd
igyqqBo9s4nqZ+rgR6S81WEch5zBiIsU0cJR69Zr4MxOIFdtiEPmhda1WHx/hYccTH87Gsyt+nkH
oJF1nLz6bcNOmBbWbT91NPKwuLvNkwk2snIgg4S7UvQaIB8HrDHNN91rd3nfnRqdgszOchseHm67
+NxGt0OqLTain9beFm5FVzn5wV2NhZ4t6YlJRYndpemPtM7yfctysbb6tjtavcn8n7lwg3FW9p7O
tXjNBpuYhGLBZ9yrxNZU9VZBxu5ebUG2HSV3XtaNMJeG5DDEdrmZUAms+sFmiJzNzQui7n0atMlz
C6UNM6JBu6rCRE0c0G2e7GpG4dJ3OzLORwYpVXC8nYVQwWcskSKvXXYWvMu9YGL2aUYh1lTF8grv
maww3YGbMfB6gzcWaTr5rssw/vuLrmuVQffn1urUj8DcbnwWmX6ETQlLokiNNYOQ4SHvacWJWQoP
oJgPyBLL49wxzWeYm1+1MQh2kTfub3vyf98+TMf/RyQD5o/McizbhJgLxV7/p4fBQtNkWyIN9yYV
zjHwEDBCThG7YKAwVAd/8pcG77l/Xdv2uIGK9W1Ks++qR9BSP7vmU/w9Fq53b/g2SLhvpweGcN8L
E+wAa3Dt7FjIrO3WBixV3FW/Rv/NNHbT9b2D8NAfnnsqZjV5ry2fhYFvrdRimAogsffAuORpyFGH
FYcPqq/JY22tJmKRXofbMt/Hcw6gTzQYqVFkAK1wfnzVCuBRqyoPqthAUd1vTHmpyo7IZZDit+F9
qiEJtlCube02EK/gWVjbpg7kHhTJ/Iy6wXSsMTx0t3ipOR3zeTsJskfH7cXBQVLgFjNd5b9lLrZp
+zxMFgQN+RpFZr8eNds+NPD8Kgj/T4vclv59pX4aeeXqEpaUO9i/3/vzg1OrwqUUwKImYbFyzD3H
3laReplVdE8TeNBa+HZ4FUMbXRbGPStgLwFtU0H3XR8w11kkLdeuTPfDXLq7IUTm2Qv7zZXqnx4V
xsYsMmD90nJ/1n2O2q4ZvvE3P0b4CphXZ+HO1dDnFsWQnSNt+l2SwPToztGZDgani8BJntQh1ylN
seYh3rClnV/ruX12I4IKmPp5sJUT51i6GLvXZds+etSncPqkftnE7nPjZmN7NyfAtY6sE3CY57lS
WyiGWtsoJ0BEEaK8yIhOYui3seeMF9VpYgx29SEzM2dpxyNM1/qFUnHrZBpbLJDqSVhdTypa82GP
PmM8LX9s63w8a759vRHCJtf+RA9gPMxaWGx7jBKOEJHiNy8Th56uF6RI/sUohhjkq9Vv0bTjZEaH
QC6DUfX9tp2wBREzHXTEYw5kixle8QL+pO2mZBAbCP+YsaGcGE6NCR2WlPho5kmQX5G/L1c4Edvp
CoO6CWIu/1/4xe/WzYJNPmMvOLcRFp3BHIR7+nht5UmtnOm+3/5hZyyWO1265ZFRyX4liZBuUSV3
2YQCuyn7TQulBb24NyJjKX5rRUEJNue+sb79B8yyn1bznE0PaaW9KemM8MPpYMYDVpKR1uwF6ZVb
dEV4bfEkMorklpjDPnnEtxmTIb4fPUOwk6pZv73c0U1E18RPabi6OnzT6qgm9MNOsfKM9uoHxC1j
WDf2tBwUU3Ox7PCou5iL6s3KkqRhxRdWB7a3lyIqsQATZXMcfH0+6Uva7JZAxC84qPKpz0b/eOMA
jcNn2ZT5I5Yh9Z2T2vFuxE8egnPp7kSF5IqqMH8ve2pHwJDgxBT886bvEh3uExYoLEaEKBiNBBuu
YYYxPQaTfYXebpPBUvw5VCa6znw99kl7KqO0I4KNubY6+M5wGpBQMooFlkJqAhDS+ca1oGAl0Mwr
cT8Lol9Kd5aVTEENCIz7oNaKd80K3a0TIiLCTKtjjMtBz5afKGjrE1sn3LUQQoprU4bzentWoDli
ZXND157v1aVXOd6hKIl+xTRTOi/gQadKlvrr9hER1fAK24nYyAw6sFuSFZE6pYWEs2BKsJT+AV+n
sDuWfdS8Nu+qvAYDfkZcFm0ruHHvdsS2BoPFmHXCLuT631COqcfBaLFyauLJ3arLClBqf5P/ZIZn
tbupahJywUEjhd9br6U5V7AGSazHlOylaRB0ucjJ92qfmRbDWule059wuvBxrp2srSKgVJ4Pe4/v
kuyaS99Vp9svNs/WvaJTye5QEPFxuxJph9kJkXRlX+/xgrLv2lpAuLDsJF6rGksdfFltdbmh3w23
8tCL16o0S57DDEmeDQcOdXsXbAWchPbTpkjdNJlocAl0diAQ4R75D/KuKkSpkpLNu241U3KrmRrK
GlBIaS7w3K8s5bZ3uCWPsc6NUWKAzHPej29DF/6uYQ9e5ih3293Qo0SQn3MZxzsGzN5LNEcpOBfu
kG3SKxXfAWKG/pGRNKFEbkQ7/nLV/ZuW3OJNxOJOQMH8xU76DIXzPouEfe8mwXDy+rTaZim14QD8
f0KkcVRcC6I63zH5a94c+x6nqnatBnGhVrwZTf1qy3z6Qrp1pEX7PgR1+sjCPW1QzWIuI7jeDpjK
rt1Fdw+6W9b7AXLRa0xaoFmE+gvKLefauMO7DitqtAoHFQBCyTSef6Qp4mZh2ntMmWH3VJ6+RqQ0
HUd+REaaBU4Bwj3FVfQlaVlP6lAbi7XuS4f/GAv0KpNck1ECnGYdV8+zc1uq9KaBOFX2/VaRmCyv
Scn6S51LO0/iqG5U/Nu4lSDenKf8sTPb/CJKSqNWzkRrN4Zzz2O+grsVrbLMQnVjkAKjpDNBakOz
cI33EbsMUBeXwaYRYwDt2dHtEHTpd7sv2ju0tYI9s5sOap6tDn61qqZU7DNYOute6kicwqvuE6K7
lDbOaav20Yz9ZXO77Qapb++xd1ZKUlszh2OJEAuRqqx0Yq064DDW7gOLSicYi+JlhHx7xaIQaAbp
dDnwkOe+Pd8FbAdKJde4ZXXOvRgSuxdV73qIBV06OxXx1t6ZAix4UBKjMoIroc7Ak/NNULHAhhgG
b7KKvqaSxGTsNMqzpQ2/mF9tU7xT3gybvFdoQ+45zftx3WR1sFOfN3FL9coTZrNTeyoIAXywvl6X
6IMe9YYUqL/O9MYyDretasFcZ+WlLimNfMS5/IjVAZLch55kzYWB/KEXoviBiaxM3ui/VVlinlBS
jPs4yeM7zOu7a0Ka4yaMsW/A5pBQb3ZoQ4Tjg8Ko7H5mtlaiXyoWQTcZNfEmDubxwbCj+HmaseH2
Zp6o0TAeRDcFR71AvawevzDHfGhBduVp1rCHdG9fAUZ4BGXHP7VuvafJEjsCnEhPp0e4E1FONt3M
sHlue+uR8O8gamAC9J+qiVQXcfPlLPrPkqb5rGbvI/FVmCED3WW1eblVe4vxG5FrRUhMTYEqYcqa
Pua28oLcqaDTeKvKK3K3yZCwjB+10U4/cLEd5877iV3ARM7L7JAWJ/FOw2irE3bKMOns+PFGfmGY
v8MhYdrcBGrD5B1uK9VorzQPtGnMPejZUobijsfOzP03i5nFtSX7pfQtFNIZRARCYp/IWH5Xnxia
H/Yo4VekEifeU96Vt9cDUC7CWacP08CoSX1+tVavR9MtXstSOPd1U3yHPMfO4ZXtAz7tX3oLM9LX
jWgbtrpxafQestt4xF5S23mh5z2B+TsQd7Pph6TwaywIL27s5ivcssd7ZF/l2sln/8vNYGMny3b0
8/JFTyEoW2X61niD9Y6MkgLLtV9DqjhS06h+GqlEiYO8P8BWqZkJgH8asRYflG8KoTg4XJtP1Wxu
HDh3l1Rql9H8y4oWOaq6jIOkX4fd3FCjMXCKo+Rd6LGxt3EP3E9ZZL31VXM3YSC/0ie6cUVFo2/y
t2U5NRunttkoGkjjCAbCYz+lsNFbSPGUXaD0rQecFXWsM53ZyXe4tmftEuU9jphIWllh4LDLe1vd
/pFJctPMZOluklZbppVNJ0v+EfVuFWX9A6sohXTziqgP/5akCl6r6b2Vgha3M7LrXKb5KhMiv8f5
81efexkgs7vsamHNH54ffWLTD1EvCtzHNC/QjFTzB3vQP/+UPevhJVlAvSfbRa6TOt798u+zctT/
vPbXGZbz7M5kkd3+XBmmhKYJvhTLKvYelpx3Q9qK62LQ91R5Xb87xvDex7AadTaNi193/R0ynWwT
dW0BlQ4e577Qqkcmy2cCK8t33edmnAZ6x2n+wav9RVGCG2d+j0bPPdhzCdkl45dZ06JGOyVsjjNq
nBYgF5cdlne1qjOBBNmsXpM68E9+Co9mmvMX9UTUIerUMHSLVVBV9qnwkHMruCtyyClOq0o+8nW0
nXJTCi4woEowTXqcBiaL6ky9JuRri3xNnSV+tItEaKyUTt4BYwd48zHllLL5zqzvhiS1Nu4UNZtE
2hnBocJ2gjZoF2aCKWo6tegpxB2SZjwEcAbf+PPQ8DgSaOeQ4PDcZ6xOtzV6xuIs9MTwnOfu8GzV
01ejgwBg+Ts863bv7uvJxZ9YvolP3AgeMVvrGhxzRUpZ8hMOHXjJAMNh9qAHm+a1a4f+NPSDsW3K
gCiTyjD2vb20G6vR24c8q4Efi9nmRp5t5qOptrfDKbsfPJgEJPu0L3pgNGzbARx2M360iEE4gdFZ
m0HSDLTsw86C+BP4e5SyXIx7ZhlJyq+YOvazmevByc30N90e8EUX891fElhTDMZm6o3msDiwQWqd
dNWJsyROrUfNMX83kio1N2jaWc7BP0iWPy9DtBJ4839D+bdWvkuYCGCXWeskhbUhbUrSJtsMJfRG
rfbq0DuwOrOQUdLc7W59a1WN/p8GrtQHjI69+Mtns7vD6rd4uG0U2LNtFjvGDoEbTwxI3UpvaTY9
VkPAZ/I6EcAdpc8epcc6QXNYyorEIe0rH3lk0qI+AKvXdxHScpmUPK2WpGw+YI6RCEka/CsWBYSP
9xFKgyk/jVBt38fBXtmKWkpjdFiS2CdOWic4SEk0ySfB/kRrH5SIPpFK+mYJn3TNns6N8U0JPRll
1Ks4iKKDMMc/lieZ3aBitMzi3kK1vSaVrJPLi7v7MwqH27bmn0k3WNg4J3S7w3PHeGmsvOEtiybA
1/hJgV6OUVZ7I2nHnSNdgibg6DtIsBtn0ryPAC+V3VjYxMjNvngtcvsx7Ph2bnTfzrKvZaJRRMnS
hlV7F5plexcuvnZPZc72JEnv4GIm+H1eowL103qLeDf+vthagFt1kl3M2W/vK590EqvBTlh6pN8F
iwYfVs/Te57MGHlR/+pJwIOphwFtDhcc5AqwHaV5CLLyPca0zUvldthvx9JYacxfVL0wLh7kcq46
x4ww7wp0YgAnvrSmi76FkL0SfzR/93Gy4jmEJV+n9kYz5/AnQpjPLjN7bM31kIhCt3wYdW5AuQxk
wvWZtVvNdgpNyc+2h+9DgaAQLgU9mBTCaDHt5owN9Dk1E+9VQzHJjCg+9mADO2Og28ubQXvE1Dva
L5mVnDS/ZwYzZ2KXWaLc+kPnYZQenwfJhYayg+8THPG72AIU4j7Dmd9gy8a3vfiIUsQcwhr6dziX
bcjcIB09/Yy7QnaGRseURVpY1bZzMWBdvUG5tXdarMG0Ey79V82YDAcO69zm04FGf1NGwRFBlYk3
/99PSC85hyP6Hk2T3aSRd5egYPaCt1d8hyfKl8s/ccLtonsKu7C74pmF01M9QJ6kGgxjt72rkGvv
rEprPxY3O1BaZD9yMrBWQmNRE5FA64ZB0iSkBdeo9/tFngn5mjpTr0URPHxdq3hoh8DA2VauVLN3
p6ggjnOptZBfseoe+jZrnlJyhkVrDBco9Tk4Hk+9AclaDxL4Apa/POTOO4qIAf/IyHn26zGEDVuO
X8gg7/0gw5+bmPcMp2eWqCx9ZuQQbvws0I5BhghlSHC9bWShP6alf2VyygjB2U09C/vcw11tGmtY
zwmeCiYQBUsCsGwyWE+BlcdnNXLgGw+2vUBaOrpeviIeAtc+VEDrzG8XBpnj3zoj9BDlzrUrGV+Y
we3t2x92Z5MkiAbT6e3PrneDN1F5v3qH0Be/mOYbzGjg1nQP92nvYzSv/jSSh++T209vwYJjKc9N
f7FR8d2AxjkINmkOpSoup2WtHqPOn5dj4xrL2qqGF4en7hnUnUQcp82faH7du9yH99OiGv8ynXfL
eh0jM/3M6ik9eLMwd6pl5uUqSLLP2q5IMaEDWcdhGB/dn/EsymuWmRh4ecudJtzi2OCReG/lJMOS
bJJ9BhoSr4qU3xamDtxR/fcQG+NjSsLBaomYT7PY9IfJTRnKyjPSOzmL4KHfZhcSOFmJvoNDBTbz
u5i6GKlyVD55g6sd1eA0XNpqzVZX3HkpvExMaxhcRmWws4NiubWefmdWcMf6GHo8Vasx1/7xtsUL
Ip8ONAvS164VeC7XPfUGcZYJLTbL2rN05lAfZRm0PIhp9Ut5xrVdE6LnFxFm7kCAGFG2fmNgMdA4
h7L2nxQ1EX9ybj8vq9ZljFM9kUL9SZ3Bm+4OnfTpB8R71cWh4ul/gUYGM85OPaanRUPeBiQvNd7J
ku4uaqMJmdpMepTeRrt2hP+W60QqJ2hxHsZO+Kc8jr0N6cFkVJXrMNOM77DCBrZMODZBiwA/GMv8
zxu6xw1p1yfR9sYmtebokupNta3iLlyptjYpwPQysRDSWccXKjZMTdsDPK+SsKTqHydTJmNAtfBs
99jud7k2PdgNxJocQ4xNAM0yRCIYpRfiHPYumaKGWSyXTjLYGnkwQgv3+8Q5RbZfrH1yEwh8p2Jf
PIFnyOAsG3WZWX70HPnzqnWy5qQcPm6cxhl7M8bmBXQ0iU1YiU0qjbykVzbujJFQI/Va0jc2zFcm
WChZu1NtC7FCL59Oj/qskymXfKnbo3Iga60wXypOLeU6DTAaclDragFRX5EuFG1yZ3hKCFZcKWMQ
dQgl0a6tev9E078juWvaWO0C1W3u/pQpAzfN3R9OQNpZKx9Ru5qt/DVlccKpWYU2wb04Wi1bd7Tx
nJezDwy7x1PsdhXzODn8oNyDYuCdte2khcGzXhjRS8p9vBrLjrnfLMQL6fDlfpHTE/UuAHZ8n6Xa
GZ3icB+JFoNQwzjWLR5NpbvED1OKNZZewsebi+RNRKV2jet0Jn8j+8A1NXheauR8s4AMk9NHfjlG
CvOqIm8W7e8+oqsn0ol57l8ToRq8e+OmabfycV5eF346vluk3bbslG83bnZtpMhEqvKklje/mIlx
T7MvZiI2W5WYCTfJcQvmJqmM3NkSODbfnmFbTga8iHiXwTHPo+uPe0plnE9FahwahdNVmkVOBZLv
UPqbxea0wzmLkCvpMTuUrY5uxPHWvobJy9R1zFJwMtiw9FRfnYnSxpQ+WIrB4SnheDAw64BDkrPh
5uP7Ml7isvaut4KqEmgiFEDbVBUBwkEgVlXTHxNP3Gj+PuKS7dSH2pEyRbzJ1wci3010uO9kvhZb
Z+hY0Ezt9l4PJIwEw433DosFHyzKSQe7xcJNIVq1I61gbD+41mj/Dnt3FWJO8HPOuhZUWfNekOmY
OPxJuTuz6vUC3HSvJBPGjKu2k3nGLqjgiiSZ9hL7lBWlyTReyabsyd3FY1y9GrXWnyswh3VYOu9a
EgVPWjS9aoljfy/G9p8ndXkqdfxgF9f7VeC6YNcJIHVDWZZQ//zUpuJ7OZbWh0kwDfDa3D3bJrwY
K7D7UxESrJbnOZTz1kWcp8G84bfG+FpycORZJF+L5bv//HP5GByg47wmVF670EvChyoO201Wj+LV
LYBJLNHqn6VefQq9tn7mnrGF9oS1TNienDDDwW+0o3OSa8POgYZ2mAKTpq+m5/QwkD5QXTgHAS71
MIYgoe6I0XGR2PScSf+LKvyrbohNjqpk2lMrh/djU3xYavhooilY5r7YqMukRsgSV/Wa6eT0hNYZ
L5Z6Sn7ETrbupKBH06oPeQGZvrp0Y5C/1CGwaOtU7sFMJlpqiPoHN6VVEkISPQzzm6kxBJHWepVI
H+OkcD7rEuMAqAvNU5e61S6jq6mil9roXwm9Wr4tuMat4rIQ9zMb+tULMBFoyHj51oYzOcllvPYU
h56+/+bTXWgZsh9L/NBCFwZlXpzNbgFTqksIn1R64uRYTbIZZo/SebK71QCd/hq2fv14k10PUf6s
+DmgAgHhxsZJXTFk7Z4oAy8ZYTR9WYzpmgHr6zD46dnATP6p7Gn9sCpa4YwPLhGJ3yHg+L2Vxuka
OzpsiJ1kY/qtJp2a6i34TXfCZOyFjBiA1QCZoCelOXhSvep91rx4PWz3oZjDDSOdaz0OFc0723sT
F+bJlzCturTQkHutY6+VG/MgXVDUWUIQ2UovymA7p9Aqu1Z+KtJbUb2RMpcEK80+pmUYMTSFf0SA
jb9RplyQwOd1xJzjZAxHXBKDF2ekDSBOTjsr8NySl/HyxKSiOiVydR96hIatbREVKy8zv29PniMg
77vFBWYpqfV2uJzcmeTsqGfuYWEZt3UL+iknOykdSVJmdb4ZfJEcnbk/0ri5J6PTrW2RD8xjeEJP
6pB5jXs74+sn8Yk8yq0WhmhQl8EyTvXQ/usUb3Q8kaFzTENY4LtsDhc8WbutiEPtZRYtP10Wlj+N
csEWZvg5ep795vXR0+yJ5TN3Mcisky5/MmqkMdlALtdCTiR0kXrYKhMxBB3GyatMAHM5vECMRuxN
jcOoumGYZGOBgT2IunNEMWv7KgR/01zzRsaMczZIaM5cSg5C7GUo0Qt06aTOr6ljumc3TsIjDEN/
ixe59WWVT2MsZ0aW9pkGOboRAHt1cL1wWQ9mEexvU2Ynj+6bITs2Wbs1IsSJFRYeT4RsbhXBoZFX
VaBt1Lep6WG+a3L07YE2PKo+3ZpEs6/HEZzLpeIo2la/FLEBUp2ZJfwE2trCTSq8ckGvtTG2DkYW
ONuASbClieF3Mu87j/oPSk7+FGOx+GlOoFk41BhHk3iXrV8eqdhJhJLzqzRwiZGcjoq+oQ66Vo7k
6UTxvmuIulEWhtkCzQUesnVsWtwvXQsrp3TQTQKv0vDJcYN67fSd8yHi+ms2x+hXZ0Cn6qv5a2JG
sDWa/p6FzLoNjR3LLTeVaXVrbWLkNBj/R9iZLSeubVn0ixShvnkVAgwGDLbTTb4oMp2ZarZ6aav7
+hoSWffcuhUVdeKEAzBpG5C091przjEthWqMVTacmPTGVXkr+FBOU0pXYBUA/OsuBVT4kEmdqEtS
KE8kdw5BrY/KtxIrjjvGWJTj9LVddsnLvcHr0lf834f72lZkzmdPp/JQJg3Jii7UrmZmD+TWNrlF
9MKCbKlq3QxoXNzMv+UybbNECqcWJJI6IAUoWQG2yZ2nU4aojyk0iONMdutz1y98GIehSauL1dBU
LJA60Il0x2traQeTZiPCNu4Jq5iubWs3WCHtegMS+NIsV3E1h2Ya18O10man3QxFuitdvMusp18m
EkZwFMvArpE0uLpIOsEo7n/1+rsnZ+6WQiylwGmG8/2aGmWGdvU0Ld+YUIepuPg1kY5oDA0LuK6i
SoiVcPCeYwj93pvx03oUrOJjr6vlqR5PmYNoaIHwJktbKhlPik5dpNOmvwiUOnLZ7vadmj/2ji0x
E7EzxDlcfDLgo4m5+E97Dh8H5bRBhlvAx5ZuI6cByrpImVcBcxJrVE6DaIJ2te8sO3NaCzQsdXiI
67nCNFI/VCj6NUEln7Ino3PtLT06XkzGmgz6i6QP2aKF83BzOp6TbnVXqXar9zdR1QTDgfZBO9j5
i/kYZl2578MY4cVHCujJL0qzvyrpMBLK9N+3cIwMV0JKx+1UiY0H9P0vb1HEF9RJcLDJv6RbCtOR
HY+LahPwqp00Nfm4srxSmfcXWnI9mrA6BvSeqOWuHrp5Xzih2Iq804Jalfn3CD+uF9FLU0w6t3iB
nec5R8jbuGr+0M7tS58o4aPLrnNjEqT6PbLqU7ZYqsMIE0/nKh/ZYHxZJZthK7+ucvRqoR5mgwcc
EeJEkYAtGAAO416GIjottxSTFSUSCDvXu+s31qdMfddhrsrjx2G59c93l7bm/Qfcnydn4rlGgENW
1N5Cskx9Mj/JWqOpt7ESPop06CnqqFflgxWWzADpOTzQj/T81QBpotMmcCV6jtRyePnb2BwZOXvO
1RrnJcTqX0soDynVs94ITK5RzT6mHT5IJ6oZ+HhIwnIEQ0pYm7s8K+/X58KdLcwX86aN69161idD
GR00D39T35fDgyH6NFijV7JeffFoVzXYHuh9DFH7Z1y6Lqa8Wlk//9I8c/DZ+//tvXYT5NVhap9I
t2wDkuTad6vDArNAVarax20P51pDiyIMy9gOuSvRXsCfG0j4gpOVZWdruUsngLIin7d4xea9LdX2
oVladj1su2+6K9+6mQiOeHa/hsGezr3REua2tLrzvtlJ5mGbRu8pNdcH1aLYkvM6nMXyFI9+NKd9
npzTqX/0wiT/HeXjI2d4/rsNu0fBh3bXo6FxDRonNg9cY+CzNfUbrDBSeWj/vNX5bf27x4pwlr7J
EYpEz+sH5+aRCnUhvDHF1QOb6eAxrbAY6R4LRDfRmYwTK99annA+iBY/9EufOONUY6OWPyppXL0o
2BNxhDFjLwQpwErEELU4CwiOATmw/WH9zWpKi9plDqYQJPtmTOyeRfpMl/W3OhDOYS894zCjQGZv
lp4jt5Cv9aAdiEbVYHBpryPJFUfyIKiglnq+quPkSKIikYTLdSbJ7NvQK0z61iu7pmMja7IB+vSi
NxtMp96nPa/qJZSe/h7riU0QXUmM8TLwhebnBE2cbD1TqA/RwhwprfHPuutctph5BwwODU2/n5jQ
+FaoI75eVt5Ykenj3CIwZtyiBVYyFvsJ2NAtNkGULGvYes9m/ZL6rJ+dsAe/4UxRYFl0Ggnf/rkY
Mf64GZNntGW+pxjXJg3di1nnLYo8rw0sj22j26nJxRiYN8ejlX/Z7q5q9PYn/r7u/oQR7jjFO4Pn
//2ExkgYaI/m4T+epGg7kWXd//1T/vsJ698BpTc6d278SLmdngY6xaS5NsrnaOoDkpJ4kXur84sp
UXsuj6cAKrY5wZmHtMJnLckaWp/vpExn2jor9wyFO8IFdQ0GgObdxjnbr0dkkszt34UPmtphQPZG
6bjUiWNp0/dv6s9ZVWibIpY4CQc0mDfZ2qOZJGy7Qzc70ZhdP3bFgrqvKIvBbjkKcPL+VCxXBnY9
5k8iQwDWLPONUW8uceEYtAiI1DaM/jRpUXjf3JHbNe2LKv97N4c6u2/gjE5JuJBl1ASNihttdHvs
P1XXe09kPP4GRripQ1qlPrk4gajZTCXT+N2QivHYkvsIuIFFstZKF/NxElINowstrNx771XrXNVW
80uTzruapd43ryMvACAkbRJOxieRMDkVGDA2YwZYoB7nhiBrt3i2PAs2+uiIU4xQ8RGzPK48guOv
UogTcGY0TOtsoeG9d+bvWtwTY9yd1i3BveZzbM5nB5uS2pF4XJndmyHH6lgvsDGq4PbSzRRZ60jJ
qI3wRvUSQWqxxFYus0gXv3CN3XA2tWrbF854lgY/SHjEoBQJ/k6k9jla/ix+W29R6kd/b1Fxs/sv
N1iDsMUA5/gRI/Gd10J3xhBLhn37S++R4BK2XbzhfdzMU/VdXcNJUFz3Z+CEqVIClACFAg9yX7cK
+Su1e12/tJ57Z4e4ZHU95dp8jEYyatuR7ty64SeCU6Emcn+qk7YwFZfv2hQLWGqE3c3n2hPG/ViZ
aaMqnWK+J3O4nRQOEwok7Klunj2ZI/gekcrqR96Ngb0YXkM2fL5jpuprRH7TzkZHlLtRidERZS2a
El5JhjGN0FOYE3kt6F4vqq0Og/ZhvWsxDdwo0gDKP1YvXSLyL4x3uLzYcEBUIkW1b6bkGFpOc78Q
2naVHME5/r1rgde/rw6JqsC5EOKmWvzBCimj7H3ZOuMe0rEQxDaC2PK8Lh34ksNjmsLfXa/cJdD1
QFjJ/RfEnv7lMr47r1VXWM+f5Qwf0sXqAQ/+bE5TgVaKvVOFKQjadYIZtZitQ0WRBVaTMDF1pFt7
/6NCxCZipDO6XsTVPO4fQdr9+92spMGokNAQVXHyvYgQPCjpHP+9VXpnVqH+BoSqDnLwjk+Wl2oP
g1UVh67QjcvaFzNREKS1EpP7XCn0CuYPb9bb53W/XVopgaPsI6YIrwCArv+HxWC4+n8i4YCPYiVC
cKEbUMVU1/qfTqKWdgC+ASU6tLZibbWx9l6L0HN3skFxCEnIe02c1js0Gs2g9btIhyc0LuGP9Zsw
le0bgbv3f7k+oYV2OgPn3FlosoL1oZnslqm2jcv933gFjn6mXMf1mwzEwOihJ9iv3/3nt6/f7Yjl
Opgk+mykC1lqHqRHCSeG5wyN1KgVL+uXxhYyYPF3OFh4LB3pxqZR9cBltLw/Q5dLgCTpM/d/VenT
fCK6/eOfnzGAV2OP0+SP8AzLF3yS6bER5UTbnh85ypSqqARTJ+2XRK/FeZXtmMh1DrUqSPRYNW2y
Ml80e7YDhq7mts8VDd+t5zwOcUH+7XJrXB6jebY05pHf4bo5IO4J7SMQhQzbZWvvYwZvG7lQYGNJ
/dCHbvWgNWpOJUkS91/eJ9GvSKAa/YAWob3VrFF9n8oDyrzxTMYcHJAkTXfDchc6J5lwpYJU/4fl
hMMPN22NIKLZT6uwmY70jd9Q1bSPKuP7W7OAE1u9PebqU2Qa03dGLqG/wl8hmD3UNtJEVEfae6sM
39Y+uWrgnerLCd9KRHfDaxq/DGODcAFjOWwzqm4mP+W2UeAkuiSW71cMf961GcsACM3JYzizlBlz
5h2lolrf1R5NjgNWiC07IYlQP5VdlhfKtnePrpOk7r4JcUW2YWwHptO+FfYQ+YUqgZ8X4b/fwln0
vx77t+cthuS27F6nrii+JTlPHbAJ39lItp0wcWlFUC6y3IzFZLnIDAhrLUzYAALEmXrCYnI7PtxJ
81o6cCiXcHBQP3AdpCt7I5S+P3Ptr+/YEb3CpZ7Z9kfpuHmwSrSwOx0UdeCaW0z14W54LqWyIUyK
TGqNEqw00FQZTJsW0bKqRD9SuLlN5dIXSHUgVACJn1cGTumGH7y/4eP6kDmTLhVrh9YlVGsdTg7R
pBzmvu44HnTjWzFWyqFgFIrlu/lVCq3Tqc6hB+L3CLfMPa2nf25FFfO8rlb7o7rMGC2pCLYQk3FE
336XeyvTDHiL7dOuz4zKX9Xf62MOQXtENf5o6d+BfXS8z3reAlTB/p162GuhQN/DGtLIISOCK3rk
Uu82yTQ9rrf++aI2znhQ3O7+jH8etzecIMpJb5YA+9aib7pgFdcvsJXUoJ8JunCtybl0XhWs4t9V
MIZEFRs/nUy8qEX1DtNJKd4B/ldPXVl+idwu3z2ZxocYXFVQT1m5wbbuclCr1d6q3ZZKdKo/AYVm
HCZjyMbA7d6FXtwfr8rQ3bIpDlZnphq+QwVuX9c72YjoN8ouMqroBvRISJRxgloAh/Cf09DoGT6u
j4nO6R+QW9TwfRm8DBhBfGOoaXsvZ/hYN59312aqdblfVoSgtvTm3hwvuc1alX0CHWaA41mgTjkd
56aernIZjMq4cy+0qfz7veWhaiqtjeLBdlozBZQQ3irJJqZ/P+apJvq9E03aM5awPzPdqZ9iYvsz
halyWxvehGpnW133NvdjOVXmh7qvJSiU3ninlg6Qt0/IbJL2Skz7OxJBebF4LJAMXUQm0OekXbM3
yOlCG8HbW+nqkVZV8Tq2anUWCiTotEK6Y8MKUppXFOXzs5Kqi35i4JWYgH01S6W7ioS0jJO/p8F6
BmSj/S6QIJfrVHUV9Arqegd8IvYFBnuWqey6snIY7bTVDgREHLBP+PtSpgJNOhszL87n74rscfNb
nRdYpI8+DJkNIFhUFnslh0g9s8ISJ2oHcqSxF3nd/1luxIl9v4E84X5j/VY8KIGu1X4zfJk9eYXQ
ucazvXwRUjiHrK90P2zyZsvbhwF6TRhqpcfVlZT5Hcr2LoilGA6rPwt325NE+3sLwYyB32Qrno7b
rrbdi7fMHieRV0d2VXBaeke9Eg21a4wIMZZDJMUqovDqsDneDygzKa8YScyXwiucB4hwXMyXUQWU
p+glVx6aWrE3BVwLqkj8on4Z2e5h7L3joJIL1FhXbDji7/Wx18rWZ5JXHjrOb0azXH7SJk1eWCzb
Uzh3n56mc4qt37VUHQJNbpv1T7pVxNguVzm7ydwHLK2Ov17v1i+hXJikMDWC0Rl/VIbuPelwHp9o
3uuPdl6f7vf+9bg3WLRilbBB/6Lv1ndMFW68Y8/SMLHA4ObpZuqHYWZduqiwt4B1sr2kfyJBhwrA
KpcyI/BdrnfLkuW8YAy6fjd35xTnuc2c1BL79bWNOAGv4xxvwzEC1zF3aCZ0CUEV3chvp93CDwh/
DzMZgLVmt9+KwvjI0sY4JG2yWY9Im4SVQ98RsLE6Au0LPt/wtt4uutI8gpFgrbFiplZeNzQMFBWA
jBXeNSl/mUUWH4zSQnXqsaaMWQpNp/AZjnaCphz/N84uAXjBn7dIUAnfAycfo/UY/bYJu71F/XSf
LMjlbp168TbuGX2kvfu0PmN9aN0jO5nx9x/YiZxP7YAe8nmNMkX5vvQm6uaCkHl+mBBcrPuMbhoJ
lRrsbrteA+tcjY8NVTfOTH1+zUuVTRdi42YF6emGrj6sW4daN5pzFF77KKVPvZqChW7TdfW66hRO
phXQL61/ZETvmQi0i9qhjz62JdfhurfZmVrfADiYFywFhV9lRkThFXk4OapDHtfjTncbCyANIEat
Ur5bAmxHPU7yeAch5hZyq6AIzfcW4xzNtvq2Kj2We8ZIjEdm1NahsWgV2S5KA6uzmqAysmj7F3+P
bBY5EEOBIrW3fZppBzce7RdMvR+rqLG3YECONjCBSCuGg6Yk8MLqbEtWnPdeE2WxGoqcMr9qjPYv
Ttj8QTJY77S5aQ6yzKvX0Y0g8FL5VhOsV2Tu8grgRgaAfCt8QNqGNyK+5Eitr2t4XreQPqrZ4m+y
2rtfiWgHP3JS9SdIHnCsbHmvveO9x4xk9gl+wrtqUqQ0O4qWaVcIhioY2pKlPsFzaZdq/0uNsk27
DotyOOGlO7c/Qjk5BNHW+ks1ZHDQFKhUVjUr/nrJ09ayWaUrEwwjnSwXSd9mVfU6lKerOG99fMSr
cCzixGFhtrudKVr34Hm5fQPKIhczLNu68XV9aesXzCPFNYm9c69gl45N0FyNwEydZKgoHDU1bpDW
0PjbtMvHZqIvSZZTK9wSBH4Xe0drrL8VGBhC38zb+bjYnP1SxOK5bxk7WZ2WPoMBQFmzABDMebtu
ymORlk8qwavrkk2kerc3cUP69025mWgHw2gtcZ5iDr3BJC8nTzqITis/yU2888r6sJdJ4NRVUFsm
pzsqI2qJGdnlahZVmg7IriHS/erOiqelhqz0BxAkT9ViPiahbGsTRAgzQVOY35chS21ynWs5Qd+i
O8/J1h2iiob7emu2KJFrrEv72at+rod14WXZpQ5Hv1FQ0yaJJ54aR5mfRgst5P0VV1QV5zTqopeG
128llXIpVT4+FBQFA6axevqPW0C4NrlNpstSqD/aYYE5t2jROeWRJ7H66bg0loE27PT0XJnpkxca
b6tMV9VjeyeHXNkJvfe+lXQ5Sp1ogSgZ/iw3aJONfyKBo5b/DsxXm21tTRr6R/wH6+uRRnRx9czc
aOhCDybkhOfOomOIDbi93kNX21AsCc8IybEcjF+dtqkqLUVgSEBC6KXlVW+sjKuBO+3qQne/EYj3
1jbs7NH9u/2zk4oJq6k23+ylU7zaM5oy3kfagGEoMoHONXlB3o5b+wYUjVlLpkuSdn+/zIMxXdCw
XmaRFsf1cVBdf785IX46FtqPhjzHdQdrVkZ3Mtu+8bWovqwiXQgB1OC6MTxLQSIoVP7oKJYyUdIO
3hOPKe9+/252z1HK3/QPe+cO4GHQtZGpBL0v2h93jghW0cukyx8USQK8KNr2qTvWeEpfCjm7j7Gj
f/VeUdB7pnM4N+g+dcfQgjUO2qpB9moN0JtxbrWdaRfmN6qJzTqPpipUD3VlPOuG/PqH8RM3an1x
iKNfx3eD5nR/A4DNRoEr7GAgC+m/POkYJB6VmE4f0rN2I6Mw21QzwciO6VoPfWjEpybLF6mU0h7U
JLskKAfunKGctk9AWOC0s1UlRwYo56dUbdRHofT5FqL92z0XI+LSpzUvHcCTL0vqGoB8p794eTnt
1AplptRfOjTMCFIq7SpnDbitF53XoxUzjEuqeIswziR4OLKS9ETqwS+CZ91zM0EOTWr0MnbxMWq4
J2pLgF+JQvWWMjPoFTvagqzr98YiIghhbwX3EOQwgjLAHu3f+D9VobFpb8N9abvjYW1OuMAm89Cz
TioprNCtFYQki06tH73Qr9RQ38nKOOm5SZKpEJCCStWvC4VE6kKyarGh9YvBfjLFT092zLEjC/KJ
9+z1cJDdIX2w2Qp0RfmSaN4JovVtRC+xofVvY6Odn0e6fnZfekGT14+wmTk0IqQfGrIepbenrTGw
JsmREPfhhIhfCaqEDutQQStitp51cBIaaXjETpkBFE0w5J5u+7br7bSQv1igf9noHae3GcqXrklH
XAwafr/uadY9J3DSRuxUdIWp0B+mRLOwijC97SReloRxsRxdIpH5LadR8HvdHKiWO7/QZMWyWHtw
gqKA+C7zIRuktRGd8g7F6iayQgT9KBzEkBWpu1Hxq7RUbMqYROvYw+HNEDQnvtaPEoMeDCwHtUBc
3cbTi+V17t7LOxhag76jxDgOpjEerMZGhF3QuofLulE94xaLIfc7kK+buJ6izQhIyedkfs3nhGlG
2f4sJQJz8V3q34GbQiQQO70YN5XpnAgrSgKA16SnM9zFUqBzjIQlahDnO0CGBydX35f3i7hgAIOx
B5VTnai76LZYbMy2ucUmqaWPcXBC/inq35vVZGdTlf0us8AGOWq19crmhYXnC7UktB9keXbxhbiN
JEAGvSELBQZGVJxuc2SW9d1t7Atx137KEaANOfwSJT+mAG42yjz8oG3mVyn6pTZ3mt1kzWzUJkI+
WysiQWRyrnQDvoaueC8T51ovJniXpcrQMn0r9IaOtdMP8IrVq9coRzIRlXPVT4eIJgmbZw2n89S/
9xTKm3p2jmqV/7YqTvXBMALNNn/KonpJ4gIwstR2+Ry+KnNeBaa7/FEGjqFwYYSM8JrNLHkpKm0z
caFXNCOCPZ3UvNE0div0T5aOdPXc1qxl6TyBIUw1sWGjWYyet3HwFpEdnME7N7UQ23fzglM9uUgu
aS1GStkxJWLACnRHCQ08TOewnaiGDMK/NfNb0UPLdBvGa6OrCvRyre47VBc+KMZPCxbKCQcopDDH
J6E050MNOXe15KsqmesLprFhleTbTIuPety+uHqLJlbCoeRy/N4MiKHyIcMyQ38gNOA8J6TzwXpu
gLOzlCeq/G5kAJBjWgR9YkUPRtM/oahp2Bclz4VBlKDbph/Y2Hc4e6aNndQTsvWli/jF5CjezMnE
6yAVOJ21jzExT3JufrOT6feNE91Mu+eFOPS+dGR9bVVj2HJRBYZlPgeoPeWxK6xH1Z0qUm+6o5xo
PupLXPWcxdvMwfuj26duYFM1TspvrZ7hH0zV1ep6FBS2vLjkYPtEGt1q1cGX1qfYMIb5V9epvzqC
UXnb88jHInGIFtLhvGAzh+462UoC+QHCRCmhM6vijQszOn05IZik1ZG7W3w27GDK8LuXt+0hxbji
Z1EzcyxnUdCJAtaWmlCKgC4f2GqRGPae0r1ARGGwobX2adU8OU52UzT9U7HnkHIweZOCLTSUKDKG
ss7ZpTkBKf1kfINtkT6KJN3b0mXL1SooLhWEt3h2o2QWGBbIhtCx4WmetZ+b6q2oqE2UCCmoEv3K
4yGlkEVH6x6G3KR3ZJ5lg88o1IsPIuOfTKmkG5tzozeadhsLYob0CqRDOO+rrhUnI/roQhA56EU2
M8m9G4iJfg6CcJENkstkZ49lYbIYjkrqWwl/hzM2W0hvT17XfmSQGoNGEeCKOPrFK+qE+dvCgovr
3wZJYntcvVkg4nYAODD+diMjCeb2GsfWD97ZRlTl2zyHJxJhNo455FtVESws3QvRXi98lvJoxyHa
gmgeWW7yH52m8z71+7qjt57FDN7xho/aDReSdgM6i4AvnLZtF38WlTr4o2p8mtaEPi4MP7rIqfYV
2qyNYtDua0UWGFavnmv0XLapcu0BMUfkHxJn0pgwW1DugJShi6Bgvw2UxBg2E9j9fZJYD7NKulfp
7qbFMO/2gBrg2D+KBg+Q7Q0vwjw3Q9rvvFB7Mypd+jl2mMAItW4jJ2WnAgDH2Ct7tAsyeRJFDKwD
I7hiZQFSZSYh9bUyQxRyUeswp2vhKhojh1/zZ07Fbc5o5Pc9iMLOFziwA8u2z3Yrb6WwHlJtoj9a
2h9M5npasD800DXbapAlUTIJkxqT6nZQXvVU/1CrGP8JHp1Ww9DoNR6xIqHzqs01UTQuaQ6JNxxl
z258AjPV11N/cnjffEMOn3FYbScLhyKFJQNUnUZUGVYvYeiH7qTvEnqHfkU4dEhUzskest/Af54L
1Ry2TCRMP1NxXw6tQV6KPUcb06ifxdBvpbCvLvUKFyA+LdESMqOpgduV2ZkJ/YH6NXpsW9At2A50
v0uVL9uan/NZvw4q4ipmZG8SYenxQkv1qyyMK7GT05nw9IDArx+Ypjh2TLgDpBTCqH1LhnavT4zL
rZA/zEZu6Ec0Ec+p9Rnp6mNTy2xrY7v3R4DUvAEnF5PBrDmbtKCWGyyVRXCsQNUUF1WrMYGSQ8t7
yfWVkwis2sktOd8rItt9Cw9d4FjuZ7Gko+dYqrkquq+2CG+OSudaA1nUGxSCiOdIJY6uQjIHEylS
iYYGGeqCcNtTrAHfizasJw9sn5wHxFw3zkHCuYC1kUgu/jht8iKTsMA8XbT+MCvAKBGAAlEbr1H9
WRdDibNPkJ89qj2+AYsExXjemLA5tk1UcZ5KknejNAuyBFY+abfAus1+xsEwn/Mq/8wlFCqLLlPe
ujeklo32GYV5AyuVTWKN6yfphq3ooe8O7HhcKvkU9qChNP1DKjWYU6pg/zF8GEMKQE8kzlmM7bUe
pUvMunyjedUH80iWAvN1EsxaFUSZztY+6iPXnxrXCOi5HwVYBcZyUeIbSAS2tAMFTtEk22F32ioI
crZuWJCC5pAq6FU5lq6ZgWVdlNjLuzjQqxwEnzewEmjZz46WHFMO5JC2Un6PeIM1pXo1E6Xi2m5J
H9Cwyd4n36umRSlpxMZWwF8PZ8ihbW98JOTWmDmHvoFQ4RWDcjvZW0eJBVeuCHdnxV6gMv4kuefS
d7NY4ehIjkwUggHuU0ankr04fXmr45MveQtrYwGxInVQU2xcrMEcPu1wGOKtcNIrATHtoR8qpDhp
yaYZU+9oZkQ+8YZXJkJaU5GBU7FX04uE0dQ0YZme38a6PUVOxuI1cbb3uv29d6OjQtf9lHrJb8oa
gvPmqiJCh3fOk+YLQSyvXrykz/4cS5y6ha2kgel5V3ehi9Fyw92HbqQrC1bmLgsSYg837Wwkftvr
JSAdxeMcx3PKbjzT1WynEfG5cVxcG8lbVuCobXSkUaOJvKPucrZHcbYZ0YcCFcVDFpkHZKJn02be
JCi9/BHvMc36GgYYC61W6R2X3aKGm8aWOMOLYipoXEHQ+tC3lhOzTY1kQwwzAr86vibo1N/tbFPg
tpVoBujClVjo+vNytvS8vA69utqS16xE32CMfKST2JV8rKlOGoMeansnBmbPqAHB9Sj2WhcTCc3U
w9LZLpC7tFF7awrUsL5QPoCJf1QAslEvTa4/k3sqqvyXmzKh0rP2Fw0M91EavywFLbwTxVpAZ+2R
DRV8SbO4RGnQ+GScsaWJiG6rTCwRhXahKCaXVW21/cDIazDsxHdR8W08Bj9I8LjER/40OI+tabc8
6CmXaIx/2V5+JiCWqVyi3hSJ+KxRqrOCQYmYtsGfyUAMmMD/lA72tXziKA1BN9XFoeVUyDwYJ1bJ
KWzrZ+Z6L0X2zFLAMIBtoWck5bFnmI6luiXaIXsxVJiQvUx82B+o6r3hLaN3UZY7aT8AbP0ZRoS5
KjTVd25iOgRsvOrtTCa8zsnK3I1+hnqVNoSAlo1Dt7US55sNbX8j0X23zuztdU1YCO+tgOsXR+Ny
Iqvu8Gsa8gdsGN7D0PW73E70kwOTXKkiBkT5XGyy24IkBcf4HUvY0UlnggvY82xNcDH+EF1qSATX
vmFODkNcZxa7bWyPSq/s7IOgQn+2y2g79SiUZwqrGRocx4yiIW4ihJYy8KsLweO2Yfo4UPNNDWK0
qON3z4wzRF28k5L44tWevTEVxobT0OQbuwEoPgioOqbbPcpYeZ+YbvrCoO1nqM3A3hkRT56XxtJM
co5GW+Y7O4k/7YEWlO3pVw/Z7uIgqraddoTpA6WoKuJNGIXfPNP9bIvugxSMjV5V5T63km8hHphN
T2SnX1jRd7tynxES1MAh2jEYq7zaIUQ7daBtfWiU5wrgAZsSNr6I1NKdh60M2SLX/yF0d2iREOS1
F8T+HKPqg5jScNsZA96V2Bj8ykWi79Fd3TZFG+9ESBmO7/tBzUJClBYUJfkRwBq5RrJLK0hsteRG
Cz3dF6NBWcrFy7MIWc66+qONyUpKnIG5MOOsh74Yr2USTj4YhfHDqX9xIWWRzblgtVRmjgt3esSk
h1MvHgiyQUxbx8xye5FhTmm4nLvDaye7K1k0Jo455xN3YZ717rbL1KuIlZz90K9m7pmrQyZEVYpL
F3qHH6b5+AKGDcdt2sA8YfmUSVBqTr1JoO6c1fjNHUHuzUbFYBi5n5nDRrEWwV7Y40wcZwIjxdS+
dZWABU59KHLwX7W6NU19i0mHzVSeUVs63gsavfEQLYgJkbtfoyC4B29Hd4NDtzFDxI8RUgbTLNnk
dtEBhOFWQ/c64XyMkwVdkNtMeYr3jFrDx6rsy2Udz6fw00mWg1a1VCgIEit+QWPbxojL9WJmGcRb
UaQLhMlvZYerp7Rhhyji5pEaY1hiR9KMtjHwvvEz2FnYSu8brVEHXlaCQ46kd6AH0x0Rpf7BRHms
pPyBMZ6xKWXvplg17rO2U5vC3qQR9OgRwPzBBI3o4x9yFlmC33jNH9xTXxo8lKDQzCs5a9mRscFp
qG0Gtn3tbD0PGCYzaROrtbKN2hnCSOQwyvbaP5r1SIHpHuKwe0en+twoMWx5s7rijArseNSvSV3r
vlZaxSbJmy/s+DS1NBUHiA2LrO7SHYvtz5ZhWt+U2GbTeEtCvEG7+E/RDk7ANj6C1VZ/eShIndi+
RZKVaCmDrcaMtrbU3qGuMpKPQi8gAepkT+q3eXCgoYMBjQAa0spjC5wrr00mv41J6WxUffrQMchy
YrYXRymzR4+IH/q0862YksfeYltXWeJPRZP1EUGb73pWzl5QbY8yTND6xNG4BXYJCJJJBhIG5aJr
2ei7NrpEfcj35TD4jm6cCuQ9uxEqkq3b+K/qiGQwPXwcx+qWKbGJRkJ97UfJOsqR7lvKmDF+ZVwY
iQpzq/WbPPVjJt/AL3mBC/J+08GHcoEwbqD0FUFqUEKjW+H9GNSXvq2NHQwhNKBp0KnDcfnp1mjV
u9k6crkXNKFyLqk9Ng2JD6hQyMVuWWytbheNvbGt6+67q/7B3UY3CCPBfxF2Jk2OItkW/i9v/TBj
Bl+8jWaFpJjnDRYZmckMjjPz698Hqu7q7jKr3siEFFUZUgB+/d5zvrNqR/DBqqdiTSOYYhg+V1U7
/Cq7uoBkQsRbHbUhnVBPHd0JG5tOt3tTWxSR6I3szVgTgVrPzAKc32xpxPgIgI5CYYK/MiU2XcN2
eEEg/h3TNEXb36yNhhQ+VguQcucgpwOZtCEkCbqEuSKzWAzhV4YCb222itO5m/bo/VaB6O+4UhSr
p4zIBjSegclhANf2rlG/4NXHaGBwEdma/QIT1mKjpj8WyfQjmp26bk6AetJwqzYHEDBzP4bMdNiY
Gn9/LQMb5kQr3NERQlDaYIJdp6e7X3Yjxo30qhuvJ2V6bBJWHuGSlegOzz1tXLYh36KTzmoQdbdx
FK43ors9Ib7RSTdswB/o7zDFDo09yOzhoNysXgWWwS/uVh7jRU5IfoLuFSFyULq/856eANMJwXB+
EiuAdWzfw7Ugdf1GN8oTo+yJcoQLI4AdQn71cMqNaps5YQUaKiQQGA4ZtAn1hHR2I5Pklq7FRG7i
NGGAcI85rjCRT/dJGupbKay7yqE1NuACnUzdpPcmrJU5RI9oAE4lNGTASC6dQ/Hleu1T7VX3mQg2
AGpx5ialvrZ7nT4yJUREvvO2K/VvtPGE3UlP4nDjW9aK6BOgzZZOAF3hqUT5BswEKle5waF8mEoF
qdKL8KR13RPiWuaHVWttMmpplE9Io62a5IsmecdqkbMdIT0HIvBXUrfqwW73tsLyOZYh7nRz7pqY
HRGPzATcHH1C1h8DnffXrqBrplEl9pW8swp2A+CKaWR7chf4Cv2acgmxSsXDZE3GmlZvvBIp+3gS
+6IEo87A0mrBq6ev8t35EqRq/JLE01YrZk1aDVEgLOKXfJTRQQTOqlIUXWRgF9tADDD41gExjmvl
8teJRfxsGKCR44FWhj48MEefOYhU9VHRvnS4g27aMOzRGDpo0tNU3w4e6eZzphpi480sT5pYOwXQ
rT374D4umpfJs/aGrKozqHWPFiQGmEH9cLQY308F4Y3MZ7n2WMINDCXbMsk+u1r70gfxUmcEjJs9
2PUslgESKLAYIsCLrjnxyc+JyhySdycFPlxCA4FDtXcmN7oNDfZ1hsRz1flEyEQk4HWKNld/05Eq
syOZpFhbJntWHKzD2qAyXfkFht+qKbbWKKitDfuh8bCXGIjnd3kff2Yq+Ki85iEB2lXHpbn1ktcx
nX05KcXSOEU76bfhXVdURPN6a40Ld0tPpVgLqh2zZAarG+kFuetar+MXoTipfdwW27wO+jXtlH1s
2zsVttXG8LVf+ZTfRxJHSWxx7zOd9OgHE/1kAZTH02t7J+dURBK0KbhK9xfCenlQcf/uROhYrFCf
NbUFEQbcc9BA/c5nvTxVP5zzTW802k0SjDuakb8c2JPrOlB3wTBWJyNNUtBMfkojbA+CCd+S0NvV
4HsjKepwMUS27VOE9UOUzmkv1BLmW6rIO0RI7m4Y7mGFLeTBqtC8Kvyro0v10PJRG50PZttota3X
WhRHiFKvMfgBqq6I3JaCGX/qICUSwXsxWR8VX9aqa/25T/2SZr6z1knNXeNIdQ6qMe77abgtBpcF
rXOMfVb90kG0F311wFSqPQYYfveFXW8n8GirgkjuOMy3VtYMN1QBH+E4OGsChrOt30gkQ/wNi4le
l9SgxTgc1O4Xv+7JxXIGfDjdREI7sUyE1FIwlOXsbwk/m6ll9yX83zoOeoWms2jNn83gH8w0vMkQ
y9rQQW5wqd65ivQmP7GTnWmco5Ha1C+smi8JTUWffStTcPKD6FmpnPs8eNKNlzKvSgmcgURYbFTT
/mo3UEM6ELFw/v3SmAsm91wWJfl3/ZeOpAtXSnZqi+ADq2G4nmb49FTY97aBNDSyMU0H3rCVNQMp
Ghs/cIuRYFPjJckkbEV/CC5T2nFHxGLvV1rMRPc+aCy0nRK2/5TAHCXdiOgLZB0TsEHHD99YjqOh
+t3hkgUWQQuBUII18ToGJU9JlyOYHquULkZbt+5ucKnSTQfNlCvwwoesZUp19r1yg2+fMSiSkI72
CTtZUJtyVbtRdcQM6qEeZDrSW3q1tqmbKDSjb7/Pu02YhBp3uRqZlj1+pZFs9g0fq8cnZCHg8FKQ
gbiW6KHtY71v9wg9HZSeCI4HptirGM0atfg5xvTigSlE+8LUTGnOAdkRk9ieyq8Pip08FRkd7RZR
YsKM7jlnGIVPmXOWve+eAO1jW3MWt21Qoldtfuh+yF5A+B9zLCrlZniIuy5clzU3yylI7z30WrBJ
G3ZHHdW3twWtDx1Q86xtUBkX7mrFLgGXNqpJMiKMMGdQpISZvuekna9JIbZx3D2gQ+3IdM1BEY7J
O3gf8PFWjc/O2E/Av45mkZ7SZDiNCGL0vSrZllutjeq7TJ/cZJcPQI5tHRAcy6A7WUzHwuaMU8k+
Tj3x8A56bNr9NFentFhVfbUTnvnqyPAl0dcJ2V17O7F+2TkrnhwPXTPgNukjJgBwQaRlEOiHJM02
zWqL6P6xkAgPoK/eEW5ONF8aHyTd87X0TLLNPX/t1AURdg7whMBxPRiwBm0FC5B3bpLZGRVrzF10
0hv2HR192KHu60PgdwxVBkSOZt9VNxayr3jkrm6WPiC+6nU0xl/yrYq64AAvlU1WanorsxIFUvWi
uGAmvpmU7m2buSQktcKo6eBOYVZQyCKamvBkokhEhcq2V47BthUOqgQC2naNd2PI4Z30A2IE0EDr
tv/tNbi3SYxK/OrLHsxvZCE7iN3TapBy7w+5e8jMgAnu4GyheeWg1Ny96QbPRj0egka3d8Cpc1oG
l3aa4zKwo66MLjgq3fzUBFt/3z+rNiahCgUewEznJc3VdGKf9z2g0JRxBpJ47JtjbefwUPjV2Tfy
zWT2uI3c32YsvpOWO5xtUt6nuXZrVbRUC6f4rJqQbQXa410s2yPGWcLYghRpsB7uaIGz6bkbWmz7
QLn8lWgAtYTj77ZiaJWIRt+Mbne2BeWMI3scdwkSzFy+KBFEG1orn1XJoBQ9NE1SJ52wUHzBenxy
wfhuEp3QC+CrNHrrJ8WFROVgUilZWb4Z2l+OD8oWriDelHVTpkQIeOObXaGybDrOSGugXWHQ/+wi
oGQhzL9Nl9gvKYKUSJnvzBi+SlUpGifaFqGD7ZG2sBIjeD02LBeVFS8ukB1A7PYWDTXy1PizLOLv
lCDimSe0Rsw6IWah/z8M5bgx3fvCBUEY5Q99wd6l16xoZ+D6t0pSXVqJPgwwzSmgJ7XOE4Y0yt8j
ac/3uavvO3LhkfoyNKdVxeye25DNwA5E4roqZliGyNIt5eYqjrgo7JKrLnH5eCJHkG6Zp66heWxm
3Iwb5tYxLXwam0rOCv+dpsXTnbAmAFJNdIp7bZtDGt3FZfSzZkq8Esl8iwdTKyZaqWEKoENHnGOR
NXEaGHYAY5uJgebFyGS7zoV705Rdvy0Y1Wmp+5X3ZAHTzXrXFKeT4XPSoDwERKRT8ABWCk3zW+sM
f16qQSoww0BbR3SFWSUHtrvHoQZjWCDXsKkbN0MvPoyRBmJO+MS9P0B9LOc1J5bNzrO0L9Mrv4Rp
/S7sLwvE+drsdWTrqXpykcloAAtZ/1uG4jDYFYOcVcP4Z9+66ikQenWsNH1rBXl3UOGplVl6RCNE
m1NTDh18n+AIPfgZpwNzAjJAlH5LNHC7D8hUQDrb8ffhi3Dctt6NefPcANncQULk0gq2We5+BVyR
oFnsxynBp01Bc/RNI1xHtf/sTT8Asv1gWu1egPcEjR1izWgf3cTKdxJVvhFxhzFy/KgkKVjdXUa0
peux/lVqleS+yXYRBycbTElP0xz3duzuvTlKzJc1XmyKwXRqsl3ilDc0nh+qxktQVIBZbbVfcp6U
VqDpWZVpcgc50xuUBN5G07SzQukO6BgWBG3qozmoT3O2m5aeXT1VYBVj56Q8qM6OUbtbPHb23mlC
Z2a/WGt9iIoPP4gfCkSHv8vEBkHuOrcMlwnvq7kh7eatHItd/8Or4FhFpXGMBuuY0lq99GkVXhb4
q/C5mKwqYSjiucD+DRSFFBglPtXRfzfDoUJryU7NYbDRJiiz1aLwV+mwK6o5HanIskejbjbIhcpb
ZKPNOh2tapt7WgFPyzwBc2wPnuvUj22IHk9olIzXwzkSQuZoovsibbkDaPqhlIG2r6Vunv985gfZ
h6vXaCFme1bRTeEtvaNbnY7yLD1FMRGKQp2A9o8XYncPIgrQQHgedGM4AduumS8Xc7DexqFIEBNU
4Rnqg/Xmm+kan2KM/Hi2okimtBWOFaoh07wsLuGrd3wwrYM9JvolR3XYwta+FD5WWwZmNqPBiEAZ
0jeeUveOppiFvshjhJE2TbGvZH+n5sDp3kUb6Zl+sessWx2h28uNh5+eMx5aN/v28m60EYItDP7l
DdPF+5fiGbgf8hEdfAC/KHWIGXSQJyBLJoB1+XcIXHIvBObC7zeUdTdOyHuviBAmbyZsPxTunLJ4
xuL4ufLi6xFtLj7g/F8mDGy0xI8PbUB+eOBr2c6bBR1LMGNWv/zx/cZadywag8unjH8tPk9MbNej
RYS+aNKDLnuNK/zHi+O8SKwV+xDnU0ba6/V/0xOG8JVbpOAZxvRDJo61sliinlqkFrhdfPIK2ro4
ISTcjpl3ytg1MXrEf2tKSi2yOO291daXzNaddwvdSForfDCegSct6r2zMnPrDlU0e16YldsqCRFm
G+FPJaT3UAx2wg297rA6gbCZX29T654grzeMmmK7mPOdridRixzYa4a3paiBeyv9KFrDuNPsbF6C
Q/OOKxfEMM3Ng0O+0qx9T8+TJM2GuSnHeSDZaS65RZ3TnRvadrddPap7LwDe5wjcuR29y9iX5XZJ
TkECT/6T1j9USXsOB/NTx+rzOdmDsQ4iAiNaLNfrBU4Vijzfyk4VV/zJZOs5+1XzTbr9xzUqTB9g
QaYimk5hpc1SWii70PANdNz2TaHj1MdeXO+KlKSUq8JfCTHdT1QSMSl9P0eLqZ5pedmLQqCLHDvW
L1aSpzcsgTFoSf9mnB0r+RIMgp+Or/4PAscEYXnLGNU9MFcc35sk2Uc5YFEtwkQpVMnQdQ73S9xZ
KzJRWmilE+wazbJuaJ7qF8S6ZNuM0nn1TWqqfBzPVjyDtHVk5MCduyC5T0bp+2iutLnXz1IYOOF4
TEJ7s/BtaNacdF00JzPtxT4tIILE/aDdlw5Xulaj/mQoF250BlU0oaG09bp+UCPysAGy5pVL1FVo
sSiC5TbxSAq3Oq/YEJrjw0D0w1snktEFxQsUBoBfKyYvwUYCrz6kZfS1sGA8nP97NhxoEzItv3dI
Nu+9KL+d5qPlpXy0fhUd2fIj/aYrowTj8atmWjiv8DLdSJW5O0NM3TNIFkbMgds+i2GOZG36GSOF
ppBplwmmIoLJ20SB2sfzIWr6ZGXg+N+n/TRv1MFghFZyR0R0cr+AMowKOV005/4ZY9btZI2u6HqP
s/55jGqGT6wTACqndLvcvgzXLI+uh+lK1qo6X7/6XokB2hbjtlmim2iSXQoj/EsLt5exjHr00wx+
fNr4BajQ+vdyR/FSRM6e4CrDA62vsgJmzr8gkJq+a2/6uiPDeaQaMVr74BgJ3/jUNs9B99rhzLi7
fhVjzP+ya5n3hNyLsQnwLPHEWmGBPzTcR+7U/CCBnaytHs3O9TWMbht+S7EvB7g+eS3UHZota+uV
FX30gQJmAbOgf1hzjx8/Lf3dY8ffJL2+Kp0m+Snsn4t5yI2mb2ImqtdUjMW2B/zCsImhzCLctgbn
w4xVd7tc3m3kfzhmXq8b4bKTWrD6bhAnR83hPrJcoZpfPAy1zB5ziuh7ryq/GvFah5Zxv9j/sYxs
kCZqx+tNv+/j8YG+ep9baBOJozBxrBsNKgNl5LeAP901Lcf8e8xuxlifRSTNeFxsTU3huzfSne65
l6P/izRfOzYuu0KcNtNRhB7iHRl3T5x3h+UU82cbYFlWNn1XTrFMR4s1Buy7wQKHP0RmTF+Wkk/E
N9fP6BscbKIO3LL59fg2kbL5SjAmbLXMHI/lyLAGEoA6OvPWXtihBbBlrJkBGnpGn6g/QzYr7ilb
/3hAEueuIOH19BiM/czH3oKNG6/3QnZ37aPuf8DhcZ6ycJTHLhwzStjngqzpL5+OBKiuYDj3oU9H
mELo0M2m18XMpBDton8bVgmI0d2ScKwhkgCmRWzaYijxG8NC3p6oW43OcmQbNg2I7tsMR3GsRqnv
EXS5D4WqSH8bnexHGYkZbtM+9KDlVgkRFGuJNurcEH/wivFvlXTt8HZdFpyYZSzIkoRei6z3Ksds
MZAD8ifcqe462GAujrQZ+SNHdhwoqlqSJpG6bGvbNx46bOoEszlP0/wQAJSkMCi8m7pj9gxoab1w
8q7oPJGcm4Tlezka2AOSla2waD1PtnEWaRX/GCM0/C0i71sLNB/0mY5G/vxGOiV7acXWm86cbg/O
Nj/Empa+zv/l8gPLf1kIpGBR069g2cWPnaddFuOpVtv6MckZZmqVsN5gpqO6xXeh4brbNOxpgcHP
0FyzRXoZx3Ke27f2rWHG6G2p2Q5TZF7a2VNlpexzvHjWN46qu+B3d4gIEe4rIP6DMrJzyb3jEc+l
epTZdF5uiJ7KvGOvtHzj0w7YVi2/e6SQDzJDCwg7NbUnCA0HR8qR/agix1IHRVjO1hGhcRdzSEi6
+La/6quoeK4a5vNZm6uzspriOQOPtC04cXeW0PPngm8AOi97Ptv/ZMDoPNHhdJ7kSLU/gRdeiIaR
TlU390TtiYRY4hwB7YYXfYirjyKtU37XvtoueZ2Grn8UVZZtepo9t1ohbhZnUWUHL2an9NehhT41
cZMOnOArqiTiv9lvuIS2laAHlGapHcoiSdR2RpZSUco3YXtfELTs39VrYTvdb8cqnk1m3W85+/qN
bon+UrL3Pjl6TlT8jKC5uvyuxdsYufehBnVI0Sud5ejTc5D44EJgGP3IHUVWYgSwaMzkNjYj9e35
5k4PHObswH6wutm7qZETITHcRjoA5qvI1fQLM5aS+T7kA8uM2q2FSACImrRenPmQlByN/ja9L5QO
4Y2gg4FPxCaezU6n9zxzTLITIA3mIvHsgyuNs48+8gJPNq9TdT1YXilSGorXz2F6bA5SN5lT4juQ
dWWQbJbD5UF3NOMGKml/SMpwOOGVhRyYQh/tKfH8ZEQH2Ip4Ny3Vh6X3VKQJFCRmne9kIfgM42R2
UVJmZxp/H0Hifg7/tH17Y5oerCLS0QGw6fzzDVyJac2cW7ZEGGEkRjUy3517YhTZvcDWH2r/7nrX
tbIKpXk5JbdhTbCAy7bqrWqit7Sxg18K7xRoNe8GGoJDbxl2vxEQA26rPHtthbFfMCzL657wj9mE
j4YpDwjULmGqF9J+W6rMBa3nAs2ZmOlOcfk1crdc22YQ35N7AYILEOm+hJy7HttZgTc5bbi3JLA8
dpTPwmOSDcFLB7Rvdw+icX+3lksV72IrQMFU9KcFVak6zbnxp4DZ3Uyu9KWNV2Fse0y59LToHHY6
5D5r9mOL3C42f58eK2bISpmNYVkcf/7f//iub3uO5eqeq1tYxbGB/zuERRmy1FpZ5X8kjPaOXdMe
j+O7ELf+rvjnM5/W6/W1hgtJ2JN6iagIRJgEYNuj4o4BDlrGyMkfxjAn6a7M0WX1fnCa2Elt7Wkg
GNRNPXV9EbWkcZyjI2LdH+61rrrXmUqerj7HFjHuVrcre0P/qV3pMiyg8PX3AyC+u255yNKJghe9
VpWLu+X1lKjAixuJT59/+ckrjXRndzoO7DIoT8q1/F0Cq/ARk/djmcavtiOCF3/0QEfOz5hCFOs+
h7TSILncEHICrA2Y5PwQ16g0Q+Wp83JoBrq7cex8WwZMLLTJCi+RzsPyzIyM1wrb56XT27dU753b
zu7MF4ZKZMmV3EJ9wBo5++QrBNPXsVDaTvOgetCVTc8QzK3fSkwlO8K6MAnPD0EW27eur/OJvfS5
bc33K0bQw5OMVgUHdqynjI4U2Nn/Evdt+/95epA2LAydYHog+O5fGD0taoE8dsfu6HS2e2smM4OQ
lqGVW9G93ZpkPtvG7OuLUgQEsRXLrTaPOSOsXprT6htJBswGRCOdpmUnWMnEX11rvxxy9OlaZASN
3wU7Z2Dr2BrVt+Ek8kCpCMnA1JB/Opju5rQCxQaFZDW4wR291GsR6CDa3fbyuU6T6XHJnxm8vF/r
RKockjmJpiDqjTSRfDdkVg2PEqqGHEK4Aai1buL50OizR6/u/XuXEe/T319fhuf+5zfomobrO9id
DMJHDXvOU//+eoyLsP6//zH+V1HJ5oYt3KPG1b/WkxIasd5IBhr4QnBoMcdUwonOSxBpzDK9Q9TC
mFbg9c/wxiGUIdlNzozO7G1BBFhGMsxYZQTwYYYcx9LrrVfD3XIS2PSojo0Vq3LwY4p8eHqgbUr9
kTXDAYKRbbiOeyZo/ygtdb3HD141r6GFeNsbRP9Ns4UsafcnZT0CHTYY6wHz8REVAxdfc/ABwN5J
6x+kg1AM8SHvZ3mVxCUVTreL+TAk6mAVyyK8Yw9pEZXBNCbubAQRQc+GGPfCXTI/wNayz7aJd2kU
2TtcdDINaKBcn0nf4TJopnuDdvBuChuWxzTO7jKHiV4g7oIkDgFhD/adbcK1sptN0k4vuEOahwZ9
0gNEsdfRJW6GzEpjVaoQnXjtCQxujGn2rRq8i6tn/qVU9bhNAyOdXutcSSbjeXBG/3tG7aQeUpJD
VpZtx+cxdM8gPqMn1Zr2nZczvQBZqrvDZWkukQkpbqdufF2O2JUeA6+vN4Rqtq9TWZ+i1ot+DJpL
C1WK6TbuWm5Rk3NeuiUuos4zxByW1uXYaarnK68TAkV1q5VjvsPuW91x+o9VZRNmFKfbBfoXifpH
axvRg6tr8X2IznxlThrtwDgOt1SxEXFeTXeWppae6iIP9x0IiUcAX+zyIi/cR2SrHuKg3aZDx59d
M35rQxA8e3r/HDCnXQewpw5upNdvJM3vpr6pv2wATBshnOnkGYMk+g+4H1SLLwpyXGtmZtxZU/gd
T/lFb0R3Rg7YnzECDMeAjGWdWu6cY1aa3dYYM1fLz7RQbR2r/qji4AZNWfniKbu/iVNO4sBGG3EF
o/391ema/3lx0kVEjEs4nO7ZrmF4/35xGl3tSSRjxY0b9OVZVk78PNiIlq2mvjeXvPoriaQcDO/0
B9EHtk/mtDl/XORqWVhtr6b5NmsdOm4jo6aF7JxHcgS8x+ipBtRksKM9L3b6IWVDNkZptxtyqAhm
Uw17hALGsVPg0c25W7EcNvNhZEdqrWsOlqZ5DhbBtHtcnoVGHj/Ws6rZMKJ7KUPy0qSifEBOck9m
GT3MDJf9skVVbWev2xiBGFUhABG35N9JHXGWAyl2ZA7/xH0nnjJPtoe8ytGR9+gfQriHm8Y2o9to
zpJe6LJukWh8vLH/LzA4Z74J/lsV4llMBAxfmKbpmMjm//3vwI0zJ5QwKjBn1tGqs/PX3qRCt80b
bj0scK5fEgNqpl+S9jRHQfXse16OvYG8z8Ap4KAECcbyagOh10ctTuctp2pgTZTAJBOR32FF3SxU
G2SBn0WWR4clyc02tOx4dd6bytGOY2yvGoMdSQ//9RDCFtt5pjN8zq8H7P1WkC6tA5k3v5ZWaeAV
Fr2e6Dd7XCjf/zjSgtRbu4RD3GBz9E9Th05rqSmXByBYO1h23envz2ZWjb98jZ6te7rjG76JMO4v
a01i6IodW8E4q5mpLnntuN9GafxhOpcDfYQuJcg1mpKZ/BWlz9eTt7RR25S99+TEk7YOJyaORkOk
eaE6LmW6+6tlO9gzjSVdjfT1agpf896oDm3r/Chjmu6baI5AWl4Tsf+D6+q3sUwlruCSgo0AktiS
Kz/fZ/PsZXkgrCi60NRb1QiVH4kZfbcHz7i1OiblTdRgMpgt83jsny1NG3GHR8Mla5AWOpFvbdvC
D3ZGJL19Y+b+nvYLjvhUf1gYJXpcsmPU8neCvqJtiCZto9V4ucG+Rk95yiQUsGCzNW1DPgpvVyyt
XHplCNyaC+6WV6FJvG45DWMTGd0yL1pGRaNsiwNjPcc+4BoA8cVXGQTaD4iXitbweC5cvV9VcTEi
2spQhUZUy+flAWlysrtWO0T4uvsR8WPNXVCl5+KfDxG7X77aeHs9LadK+7IG8rSWVTN0PRCeQwga
nYU8XvKa0DHO+Rimjrhdd7rHqtTFfdH9QLGA73C+LagAEWfT+IjKtPw2rWqxi6RLSIkj9BOVyhE7
hPWmZXV9o9foHEjYo02hBd0GkXxIyzqKH2q/R/yCIO3sTMnLtfq6FnXUx69d2SnMD7Sl/+QoLPiE
WhBBVNdPjHKm/QJFX35gmH8ev7JYGX0XXggq/Jc3o6E9AQJNzsuPOq3w139/qVh/qWs93xO6xXJk
s+lx9PlK+peqjElvCulfb45Cs7u160m8suUoDKBfrAY18lGyO7L9cjsexCQemNNS5brTy3Swmgme
BgbE5zBK8tXSkYDvj68qmx5a7ntMJTL7ODOp5vl6du9JI9wEYVW/25V6yQvb+q0nL20w3cUUVst1
o8/ThOWZ209boIT9pk9NNJCGJz+C9KHCR/T3X4H3l7XPh9BjGR71PcAf3/4P/CYt8ch2kmA4SqO/
iM5wXksW8xtVWd26kqXz6uLq34UKIKo3v4sHP944OjkUy7v64DOHRixwoc8B/skB7eyM5ucCynGt
CEFaJj66Af5Qh2kPZash1n9Sf/wKjX02aHOEAIONrHL/uC7C2deGlPUtnQzrg23cej6gEQh7gCeW
dPiO4S/i8UJMY/n5XRVN6EI5eb8cWOWRUUdbJqkRetTcOFvd6DNzMYmWR61+0PsjiuHowaYiRZo9
zl2fuWnC7jHaLxkjk0JO2s2auyj18udUxO4ZNtR3bbX5s4xmMizrBIiYujlOVYCSI7Bulwfdnezr
M8f3/8tGzPoLLJWGMcWKYK9u8anM/zhhmX6bWYG85MbqtRKYDBOGQLM/9TyO1q2Vky0TyXBHZL1g
XKTJGz1Cf6cX+6ICYc7detotJDNZlc3j8pC19a+cKbPU2qA5Gm3v7XudGZRA036ttbREOxV55v+M
J+OYUYfAMaWVjK2pAi85rlSTATZndhTnVr8pckYVf3+KGqb5l8LA9wCjoqVApWA4fzlJUxQAXKcG
3dOhi28wnNePw5RsXQZa9ESU3JVWHaGu5sEc0INfx/7EgIfbviVDa7LyhF1BPL5DvSVgSCXm3q6R
wvsOaaGZm6uPckBaSSb6D3TtzKOF152D1kzv+SIYxmWh++4bdzAOhlPP9kFVhUI27fNoYnI4LQ/8
4uWefMSfC+NOJx5J0mS9Q7hRP0wDDDqj8hnTDcusGuYlNIyIxEcc/+KczC0r/H9Ho3OnTyuoSVxR
/nhfGlx9WSDvG1A8697QumjboqXbLcczUWUHyxrfTV+UwBIqfCUtuc0R4D9tjjYadwulqU5Qg3Lr
js/LIWQG4jo1DFVSCncjlV3d4HNHwRgMOKujEH6OzjBr0uWHm+NamJrAORfBlByvy5YflNiNjDb+
wmJN2AHg5SIcW4RAyc11TeSSnwCK+P0l94Zyl7bI2hfA1vIazhi33wQg2SbXGO+XJDvuQ3gNOpXQ
ESLsTkV6c0EF8cCYk35Z5Rj/9i4D0otTuDQLNeXfozkYbyyNdLo6MeTJjxlyXkwyQba5HRXHicTn
PdW8eKwyLGuyaszX6wdJpuEzGpqcFd5g3Jwa+aFMbXs7qRodXdqfvGhSp77x6JDO+SDLw/I6iU+n
P18KIINfS5zMx9EClgIms+VhvUCQPa4aWG0bzx7jvT95v5XMgufYAPtjNHhrscuK284aLtc2iN1A
4xeCobGXeLuZT7pbTl1TG5/gwPrH63K/rPxUt3+c7DryHp379aMv4JktpY9j340JmegttSBj4oHx
KUPOmyZL2bH6Rvtg96K9lJRzGLzASS5vIPqObqzKHu6ZCHhnUfUjXd3ZwhWY0LGW3NjOH3OqSn23
cBiTFuA+GGLaPHP7dEiZuce2sweI426uJ0PuWDjRXZT/7LXIlxkCj62c0zt3mrdmkvB8rViiaDVV
E9JdhPmrsh4ZZJOmIML2oORhkEb8tDDGGt/BMCwj/7CczHmMoySK5alLccpjrbHYW/rtU+dBSXEA
YLBKA3hFmh8wUh6Lne2J4M1iBtcusRO6vQ87dZEsQz8F4qP5Suxw72AHb6YXHQDzVpdjSCvTfl94
VwpS6U1gys/lCI63eUiqFGatpTSoCE22J6syeR216iGUGqdulU8nvU3FEfl7u3YYGD2MMU2NebWP
53oZFziTD/FLGnQcl1/WUrAygo5/exjc5qMtKvblGr3H2oyHF1NHVLdEPy+/Qqy7kpYZdYyZKm2N
F6zeLYDZ5Q1UIs1xSYxlsUKGQib13pHjCA6jGG/xJzabPCZtXrRigGLf5e5G95qLEbkKWU+Iucib
APBgflwFNG+ucqFGvVZcea9u77q3rfNLlv1lhA9xXh5op/zxzOpH/UzXh8amuk34/JukD3GOerbj
bfCEFieunPUspV3aJSb48cf5aNFVLUfoGzZL99QQdLDm93ruBes4joJ9p7XqvDyYTUeJnQI4OmHx
pFe56lxoukacOYciLNNdRqyCSaTmKOzPZQe+oO2gSAASazdlnjTPk0Y85WARK16abH2n+dkwv7a8
+/+Enddy21zWbZ9oVyGHW+YoUlnyDcpyQM4ZT38GNtztPl9X/X3DAkFJpklgh7XmHNMvit8kQva3
btTK59nfosmk07YsnzUaW6bfr4XonLscvVoFDbqiaJCmi05flXK090fCB5fNgGK11V7Nwg/ikPA6
90rSrtohLvfeqJGsqdXmGRAhJWVWRZlaE2vraxs5dMoH4AE0p0tPbEujDY9x6z79HYuUMYF3Ndr/
MTw9QTzLIP3S8U1cv96btord0q2+a5FWLx/j8gnKD3Psjepi811Nwh3YQHJplUd559c0R87L7Nq4
cbKWGwaSi+GnetFjYyr6swJ2VJ62PRVLfOSxUdF9AZa5SFf+pAy3ERDmVgU29Wonyi8N0cvVLaZr
lETJVS2CblsTjLhpZdunpM0OZGS2KJWXnjz7d9vG0sLoqE81bh0PTx+c4WCD3GX8sCj4wc42yovL
Jp0ZDnFI6oT2lqz75EjlK7jWBIOQyMnsHVogrPsk21Ft1REIVcOFbDZt6yD9fVwoZ0J499oNxQN8
H4Iyu0Y8EBuor7JMuUnAYuiY/tkP0G4Nqtnj+EWwOc1HQ4CCTB7Jcz5mxeXVobX97Sxs3fz9YXk0
hKmDSL+baYrBTFoKPpohMQ4h0XU7qYVDUb0mMtdG0T2jv1G/ChR1WzkEyMFATwf/1mHo8/Awa6Vy
lSOMhOoGqU00FIt4shVm+vtsgP/3ETEZKi2+DlleObAXVs5OOfbLb6taLf6syZMgLQ8yoLUOGK+g
qYD8MJEF49IMD2Ua/uKDrZ/IQfMfc/EzC0pYWnqRWft6xFMAGhTjptE7RA6KfSP8jRz7/r5Hnzm0
L1UozFYnDqhsrVvvo2KxLXf6rIZhWSSVxJC61rWckyDaIhM33bZunutBvLWERUvVR+iSd/k+iuig
y6fyYcAPse3ssb7iG+4nPfmIHCrOZDN2GIqUdh9Pk4OR1iD6l7jVa1OgprIYA+UpWoerZbObT9ii
/AodB3tk7RYLVWyxfIRGFD7Yc7eiROTzEFbtwU9rBNUxnK1+LJ6ZcGgJ0lyfd9AU25lhlVh/biyd
aA7CX98UbvMT3Gms5zZZ5KsF8tpFPYaYeRiQD6nLoKwNBXEy88jgmWfHMvvHJOn3iDHSH3zS+oqZ
B8BjIb7LDzh0egyUop47LmbyYH5pRk7q2KCTPVzwDeGpV85KN36X3x6lqeapQkK4Gbljmdfb5qpE
GJDn/2evJbR6ptDf1Vmp4tafMbRCD5Or/JectCLl3IlOQY+3rwgVsPSRbV9S4yTkMsipgz2bwmIT
TmH3MYNSg2Yg2yHT9bW8jDMvYYayYIlX6rbMvOyo4LfbGYRVvSU+4d/o3A5J76uLVMxDSKyU4Ify
ptcfMpSQETzeH2lef8eCCnVa09UdOstF6EmikQoeFEPpLAINg0B9ztH4BIYSHEk8VFnv2sbzGNVP
XlBjMJqVJH5ZGIxHoUKwuvGky14XAY/mrhxCYMVWI5A2mNvMi/yXIsUFlWO24XoC9bhciSWgHsWt
KWuE31IXMhlzwjfWp+l2ytTpLOAloD8EKVDMD06LBHN5iofm3bEoNeoe65ilhuvjsd/oRTqCIqi0
z0xNb7KOUCekSY6D/iMoIjwn05g/qgqksQy4Q+80obOfGpCbYZbS4egwEFQZYvxGTMnFU6vpUBRg
vxpEKii26DCX87Kd0A/LcYyrZIlbebKmI95c/oqGJDNfB0m0WSDrDaXSrYOPlj5koGJv9N18Q/W4
2qKlp0hWiuKLspR5AdTjL+DNvLIxmgGIPdUIsyYyg89DONvf2PAhXNC9a5x6MWGhhnntMuVezfe8
rXX+KTX8XdmyMg91lOmlAQTUnCm1rBwfFm1AxKZt5acuqjvdo864qDdGE9N3jD7qj8CR2rvYVYoN
DkdV3lOBNicXNmbs+Qoxa1075OH0rSWwfQ2N0D00oz1Aq9DZYrvTi87VuPabEPfrkCZ7Rzftq8HQ
vBwhfcIQLPudg9956xkg8FyXorpWev2m9yqbaVcfr2WwWkqkOLSNe0sG4ha0m3E2IG/cXFE9Lq8i
k21PTlDjb/TmmAMXq+MlIuQJcgTKfZJkxjNxsUCj9K7b80bv8tnf83+fAk5FbjgpPtqKCdJJJR+h
rXmEHeggpbJ1M5IZUNWsctAl8SPyRbNwMeGPpXeWT3EGpkRIM6zXI7xYByM5au8H+VBbE5Ni4Aug
qarW7JfntGKPHqo2aDxI+vEen2UKY+O51aMf58+WP1pnMabWPc4PSloYxzG3aNdigf9GruquKLz6
TZ43AjIf6NR8Kx1TnMZEjC92quGTMJ+qZqqPf69jqZlo4oFVHHiPrHDi24jH7QhkzAcROaWPToVM
WwXd8b2CRLuoWabMvwcjbc+t/RMeS3n3jHi8u5MJoEpNldUgjlbbTTtZrCvILV3KdrKAZ0UQr+Wr
bRl4R6WoA+sjV1Hga+i0J73sQVrkzjN4mqWvVKNNUAAZsg/wLog92e5C5TvkQWyVXzm+zHvVKwd5
V44ST536Kct8TDU4qfnKYaZyw/7HSzhJCjhSnFSqiemycMlfse38KuokAo/S6a9gubFLVZl3Chn/
4EGaRxrAc7RaxlhXz1W6+Sbs5P04lfRsCematkGE/6boO8SJtgFqvT1aUK+JgBrtayrMR1FFxWPI
pnaosvI17M3npTgcDTqWkKHqdzXmpfXfrE159PeFcG4Hy3MEcT21eVHA13btq+q2p8lyspOddC0F
mPnfM+EIXzXH7lfjWD4BKG7oEf77W3J8BaUGUu35O0u8bryHbEYvetTcdN3cW1Zf3uSY4flUg2yj
ZcU/QAhZj4G9hx9KjzUHgK+YpnaoRvjN0yxDAq+sPOVlrD6NPcKXPDLVkzynwW95UJAWyhfNMHXP
8Wj+0AwgtLYe1cdxzNWXHuzyLlQ1ZSufOnYVQXfM/LV8qpGqcKNYfSNETmVtSrso7dlrDqb5u9M1
/RTN3H35QOdJN/mPBfMZpzepnYcDGXgO4QyqoMyJZUnZbRbZ0DKeF95rpUHvg5HDyOFZ0AEd8A47
+SEkmMKAQgG9WMbRwukec5AYfz4hcIjLfZGCgEWw5yPJhY4sVdV4DL4VtfVCfEkw9SuPOM+32k5X
YaspHzVaz+U3u6Bxt9It4ZR0YkxYZ3v5+/Ipi/R2jxm8PaPD8g++0Z2D0RckbinNk15p2cUaxjdZ
sgTA2+/GCPjYf1z8avBWjRNUSvTIaGmYD0pTM69hVt2E5emXNKxuy7UsL2v5QMT41qnEh6rq3UH+
jqqV05mQ8t+KcMY96stZf5WVoHWt2IgIPjKDPQ7c8q1kRMgVR1/9mfsS2zoHyOBuPrSI46CIz9RO
VDDz87mKQtC67Sdty/4ez0NQBccEJHJUz5DS6hErXvaYEEPHsTxbkEn9OJ7G+Scyvdl6egLJM3Ve
5edlqXRw8rrHs48w5i0ckhcqcdZPF3d1VCnTK9SKzVSwSOsU2zvoE3LVptRhomrjt1jJ/d1UZj7K
znl0AS9ngRkYYT/ADnmUR2WATr9q/H09ePWDkad/IsZBLSDFasnl6Cq+wHmlAK7BwUqI/1JeY4GL
sstmfXJW7Lrdu3ZT7SRie578CzPFslzTyqawybTcaWF0svz0HQWrVon+vZj89OIHhHjL3/Gqbgsj
sDiRnLP5xxArh92gbsNLBlQdCE+1LQg+3g7zLpB08GoIJ4z+Q3yxcufBs5rHJVMOugeUiJ5OEqYD
YBZsUVZBL0L2/szC0iNgAjdavtUMdtbJcYbHCsjPZfkDlNhY0/ruCzVj41o0mIqN2Dv4fEh7mcOK
lUpeSgP11wNZnwbWtkOGHQ8MHSeMGlpS1h9EXlm/Ap9g5Fl8KR9ac2JCllESIjObg7xG5UooNjxM
pjHuQhr2Yr8UkNlwZ6feg/b8f5fbET78s39M0xwcHEYGS3MtXftnS8g1CyeEDH2ciFj8ImEA3mA9
ts3DEHIfdkiSdjr2lhXEoH2K+w+jMNlaOkv9q8+SeN4D0YMlsKGJKEjhgwurioE0s8ZD7nLZxnaS
HhW/uGq0C+/yFLXAYqea5Wc9uuNJ9Ilz78DXrywEQV96av+UfxXclI/MGjakmbcnuGP0p+cajGVB
FwfbucUi2lL1aEq0XrgVVe6ZLck0CKDKAGtibBe4I1lCVzZ9KeoPRIGA+isUoCiZOd1jr/jelXRL
1VCPZvz4T+FYwTFSfHteVKd3ILMHMk2i30wqHICfoSrtbPnl5pQJMexFxm5NlpeC3Pgknqg8yv2t
ng8r26EzEQMJgMOtM0DrAX5fBY5gFqTjC3kJL06hBl/CyyntGJnFbZaOjONo5w3bJ/elQC2SFJCp
BuLt3/OILAgBRDv37ZpwAXbeRtYV9xE+o6hGccn69EUPFO3VaOOnVrjjzZ0H3jKmo0BWTUcwCVMK
FUrjuWmIZc7H8Zczxt/kG+5FQZQjGMF1kdvfRqBK5wZentwZ69S1914EBNdEqRhm+fhNGE647VNl
W2Hs25oUpfAcFgT22fFu6Q4kyncRDvbesTLG0Nxot1Oaw+6KSNYm0EJZZ/JKGuBEPDmwwKJcza/w
bj6wFhsP5Vi7bJiw1jvzU5vuJILcoFrJV5O5+WZ4GVgdkVy0CHc41Dvkv/OQNoGj33kBNCXccJ9W
yyzBDhNWT9O79jbvFCBXcxNd3UNG/ZXO6tucpfKjYoaQ7IPPDl4WVWUKHhUeUzzs3g/ilS86WbcP
qmnz1wCNzt4NtNZ55hbz2wRVppDKpyb9O4GukN5ybOoN0Tj7blKcde7wxcIvb7AFOZjy57ZTgup0
FcWKfcKrCB0h0pMNjNn2WxKNu5Sa8EVVgJQXcC3yjVAIZ6NQfJMWhqJ3FGqpA2F7na/tQB4r627u
WMSqpc5SNXzGc+six9Y9sEbD4jCdrNhBnTAX7BFi78mALg9WjddZWEr2EgdNvaKQrt2diTSOuoMt
EOG+950Yb+IcF0O9YLr7JGxFtCUo5evTi5TCqzpJu9M4lUfDyrnLytHbsZiB22IyhWPsh8mENSBS
wmffxTQucgO5v+Ou8h5j9pqklvhh6QYVlbMC2bKC+W+/utn45DMWPsRxDzm/so+2gEfr93a9I4kB
E8y82JUPI5Wguvofohpd+eeYSJ+GJp6qkCqlGPY/NTWEZ7ZWBrzlmNnmpwurlxC7EIgt9kxqTNPK
tKjbyAJjTmVqg49dPbDPPKmKbwHEtLxtARN/2oPpgzscKRPea/u3FuW/hTZ8yVVWN8bOaX5WiGEl
XaPCGb6EFhgHw2ZS0pFxz6R7AinKLPxfClX3v4QALmxuBnvd0IjiXXqw/6GFcDSozaOqucdlSC80
6xlxQ75CX91/uvXsW0xG78GK1D/fFfUGGnYqeIw9GrhBUYtHCLfTNR+yC9n14b5ufA09Wq+xPdZx
fVYl6QqzOkKU6nMYNuG7ks31UgXbOkFce3pm0CKmMQnPABFYieLouvlI4Vf5/HJool4RPpYE3a9G
LP6P7cAgXyUiepyCkQZGUlPeGmprN3ndJwRsc+PP8ZENkNMhjEN4qtV6JNmYNQpL1UtFwJ9p9S9K
8p5biBUhdMC0mNPfNLcETkvJ5GSWZIDhjS22Mg1mSKon34SohkrKuUSDYsOs4yj49xH2sHiNw+JJ
FuhkNb+OfCakAoZlqWoPUkzS21V9GBlhCFz+iSyBmgcxL4KI7Snb6IKCTdxVZBO5v+FYsMHD4YO3
MnFq8MmMVYGUQ0XeBZiYvcfCiUt1nghZEE8Xxf3uUleXGYkZgVg7hagcpRXW1g8gfsojQejlbchM
a6trxTsmNyLP52eB4LwBUGyths4OVRY6q/kfpPDub6h8Zju/H3ayyKalxSxvwkikIPj6l799GRHN
tEhgCons5Cks52IM/gBPKOAXXf7gxHjleLd36JzJpiT+m3xQbr0ztFku/NZ1XyP66+ugyggu1mzn
S0XdTWHFxsEKZXkLyM/eLtNFZKT6VResKbl8wx9j9ANfubHqy+k3rVXzODQtsC/NrW+UgqIVNdjk
cXmLsYkYeKk2lXHZ7eRKQ/Q0ATLvTfRRigRUw+CSIY4cKd8f0CiPN8pH278lMDNA7sMQfga5Jc9G
mfa9GOr4PMwdbDLlDomeGCtnQvMkYnovcLMe2HTNQSR7WY/5+yALNbmGwCCoO/WkyallgG1JQYT8
5f97kWf+t0jQRUaiWoxl+PBtBED/v/SJ5EDI/E0SnMzR7ty1acV/qlBKkrVbJxXD1h+z7l47ExTM
tibVgEalq0N9IIe42NPQLnYT5ELqO1TLl0+yCqx4nZgx/AOSCcA+G212ls87bua1FJxDz1R3tl5A
dEV9ujNMsPkqBsHnMomc9ZSiO0vbgqxveAjywbS+iqQPH80amooe4XqqnRLUPpHRxwFLIfizF6pV
2E5yX/wyy6toMv2iIm+mQBSEpyrx0cfOa3vdbnI6Uq7zGhNNMiB8DDDWbK2aLGo70H+QTVK/WqiX
MlObTsZsvpOGvCI0qoOJEtX1XNh4ZXx1bIvdOEndRDi3JZEozfA9ymD65oP3y0068CuCsEIil2nZ
zv43wyRmJ8BjcE4n8LN8eMG5CWIdDyG6Dfkjkyog/hRo6Msez1c0pgcgng6ZAvDVu1rT0YwlB8vV
jwCouve8UX7Bu+4+vPleKmaawfxrY1NpFyuOipXdDsZeje1wm1nFcMUa1l+L9G1kE3tnu109OgrB
ZZPpbwyQL+tFOFzFNQau7hoZJlu0DB2g4jxkaZjBdCL6tVeNT3mnME2aawucFCNGDTmhqx/Lqnkt
jHY4//v0YhSJFSAWQFZ81XgLTNPaKe44bM0+O4bzMCalnVlpzh2AeQlgkBD2H2Vo3az3whDlJouN
gH8IrEz/9Wfqof83FuPzgg0wwZZn2BYJ9rLuEfy6oYrHh8iIwdk5rHYdMYJuJMAFpHY3gZnrtPm2
RxBNVxLfsNUO4KziAUHEV+5Z9hr/iXNymgT6IuoxUj/kHYkzlPlo3kpH7giRF8l0QLf4qqncMHqo
bIzS7GjvuMHzVKMB8fLXtEmWxFWn1IpbkkUvrP26ldxddbmjs9MQORtVu1+rUaR2G2UwunYXJTCi
mtj+0qtseM0QsM2xa+EpjdR2L9tfZVtDmQxLE9qQvcqgzg1xmz+lcStm0pP+1bPrcbVROUUCup8Y
CfQZW1EcI1qmsErYwFemUl5p77pfqrubphq97VwdnP+eofqI7fzuKJOkl8k5jS3IWdaEVIimtWPT
AwoMe0PgbwT5wXS/HEKpjjI5usnJAA0Q7jkxkI95hS7X6j5lKadmVKN+VB1F2L3IhrZ8MxnxOWS3
TyWZZvFDO5lkeM7rWMSYgnA46zmpLApsCSZXg5ltZYs2YLnrtgdjKtRjLhyIbDz7+2OChdjK1PLu
JODb3DvXv+DRAUjZBb9yglmG2O8BZQOVGeo2XsvZxs0z51rOJV3Lru59ETdIeSeIRv14l9ssYvvs
g8IeAuHUkHyRQmaAMt5yvUS4xlvitrycRYNRp0d0JPZGzaIfBW2Ol4oaLIqYcStbhLIb3/rs1rSx
OtvtFAKCHhlDAqLpFvdAFFVoQhh+Ua753L8rDD3hQ8dQgEYGZ5NK5GJeDumxj7xDhSQlRb/t6Pti
NM11HeXxBYfGeLdVmFIKbZkv3KP7ZQvUFUl+kO8joSdL03zAWWJBhZ93WlItYqXEqzQjt6SC0WsD
Ft9+W343irzvk4URvZ5LVk5l56eyLT/jwm2uNaQWgjow97B5OWbzm4NrQOJWZDY4besvkbdHHyjV
Gzly/zotf6DXqYrY0NeWZ0P5XNSkckTpg1weywcit9J15ZVrh5D3vQOV48A14Kzs2t/bLaUyDPU/
2wgST9LmK41r+UnxP+U2R/o4GZ8AxdKv33QN2yFZjkTxoa1zO8/2gPD7aC07MH2Sq6eoQjowTFrx
hP9gV+Vuh17OV3fSoulTYN2jDT3KzVUezKFjiU1mo36b1LmXEJnf1LHpXjQBicKwwOs5ZPQ4XaNQ
QSUXtO4ic0decLVdSgREgsDlCNWtHk8HGsIdKKsE7IeWjAQFTuZWNhSDtyEqBbBUIClJlJ5DR0Ho
6gFUoABe3ctsbFFJDv0+C6pmM3hl8ekHP5V5+mvYz6+aMRsvI4Yly/LNelcq1bA31GzYjYrGCpEc
3cM4d6vMom2OuWkEaymyksKrZFcbgcObDCqMakZ+hgL27HvDruz85ixbwASLFxsl6gxgNbl+VXsS
qLqbjUbs6M0roMCuhzNW0LdWyTCozY0dO8SqZBn+eJC6evlg1Z13WT6DRYVqoZdZuabIiG4pjLNv
xOUFpg8lEBtmoUVJplW1+CQX1yZWHwanYGOMDFCyrywfDB0evjwn1RJ2Gz6guU/P8nO1y4Tbyx2K
z8r3xiNWQeSWQ1seYbQaz9YoqmPF1o69MMhFNrKfRhQc1Kqqfs8HmPEcNBs9DrYEfqGe437uMF9s
lamwNy30QDayLKf3efSaoNqkqMwMohLdtfIIp07dWHkjYHLvhL71s7CL7yPVnfMQUNMFsANZPlMs
suGjoHiWR1npf+Sp8sS4Pp0NQ023me7k30QA2U57KaaSCDBIPytyYvYIBbqDk1vNSe1ofNhWP19Z
RnmxzcDdOV7A2l93iOfNXaQcnaeehaqaYBEpGTe2+Uq7s712BstqewKlmiMLwIltONm5rnjj/0OQ
zqz53ztRR3dsR6EAaSqWbf5jaVp3edsNWegdl38qzudPCR7PY9OlzSlH+bUzajtaDVmis6FO47tu
2T9TtJEfoGqTnTKx75RP00R56I0mfnDzXoE8jrRKegl6Oyq2/gxELZThKzUK8MBzDbygC7hPQfmz
v8udjQb4YdO3TXCx2JbJEmSnho+D1aXXmELW46QTaDyTDYzWTZ+Jrqr9gNYfpp6jXLo2XVA9WvWy
jlXp4KxwLmqnWu+B2OpBcyKs09x2VPw2McrvA1ymcBP6WntRGhTLFJFw6gRDfliKz3nXWSuCWPMD
jNIYaDTcoMzOEQ0ncb6Wt2ihpCUh5JukS/4VBksljYZbNKBi17nFI9ebFQ0YjbXapWuRAAC1nYA8
QDUFbCLXfWFtfHcU44NNlXboZxuVmtv7oqEK09HWVfVpOmpqD8KX/JsZURJt0FslH0E/vdHvs548
EXygdq4u8sGzk3o5EppXb5EAcQUx1BpwaKJ+7Qi739pUzeGyCg/hC4AW2UidQG6sXLhve/Q25EMZ
3m8vU5G9lABl2yJNjzR+0ztruGprqSETlaPn187uy2OtJddJNPnVE2PVboj8hu5bhsU6mzqUx1VY
dhdN+5jdGfhfGsGSrlXSBPtqrEI2xU5uBK13ovP/KJ/9fbD0jvh66lz5zZnyc9Sq7irRVWBOjWG8
mGKaMOw6VxWozdNkTvqTpoqTdOzW2j5vzObWU24l9aaND5o5p4TPLtoM1MHN0U+jBf2k0CbmoS4a
2CON+pMbe8mjDmX02YiavQZI4N3FdQqSCDi15nRoRKRPmPpYuakLddiIkH0Zij/4XVJ3w9K73iLc
58bPclW5Ca4OXD9290yaBJrZvpqOCCN8UYJ0no1RmZDqImuTZcYlKo3snhbYIEzExKbwEATOKcMO
HM69UhfNg5aV35DZaK+ZMS3P5PpUvpYYryoWSeG+dAI/sRVpZw3yzofv6sYmtSE90CxUH0KVTuQs
j8rcyjnYHiV3UbULM2h0FYXmMah9udT3KnaQ8ukQ6h9p1JpPoHuu4BjtV76W+pCUSrJXySuHNWeu
w+JBOpk9s/1F9zh+jXqyJDFFMQqPhrt2u1k7BG6UhJNE/+ZYNvdIg3QjYVEhe3CsebGQ5St9HPsD
4t/hLh8avapQjQVEDM4Ii3aAKb5oNaKA6GHZZpUP9txwTZ20ZhyhZbzGQuq9+7qqE1qL5sYg8fhq
UQxZTFNlfkoGJk3pmyLxw9soJpo+HRXCNi3mPAyKAjeKnq9jG919lDxfKj7cbN561ln9QtnZeffY
g475vOOzq/TUdFYOm4T8HqdmnyLHOsUa6/syuSKGxNTcb1Sz+aSxqJdfCNrsxB/2yTSU17zJBsIT
OXLnc7nj2cR7IGVQUP/sfVrl178/LLoo3rvqf/z83x8wrRx7RSqa49BuRGpT/i3c8taksf1Yu85b
HlflZ4VWY66h2wca/R0wVds96a5JN7ZKfxiR0Fau44i7r5vdqQGqvG2CUlw0qDSrge3gGorB+OD1
iQf+sBnXkpeThNlBmwDgw5arDnlTf/ix6f0a0ee3+Fd+wNRxVqlHd4TqereXg084FD9RAKQsh1a2
NzW/NOULs1b80wuIRUn0oKZyTkBaOXiPRllHn2n9nkz9+E3HuAsYPU8OwJ9PZleA4FVn7YCCuy1V
kAnIz59cuIYctWQ4FIb2w646/fh3giojdeMpdAmiQSg3Lc6jY1XW9YFQGvXuhvy/mjZjbtIJypOo
yahKHikNjEfid3D+l2Y7Xtis0I0vTSRchE0NmBrBfKE9tQC+VzrZzoAGo8Ew6WTnxQNFSNKOKAuY
SseDXYpr3NSqtYdDb5PmKP8AGTBI7sa01o6pZr0nWrxdvlBn7B1y+SgZJKI7u01LRVMTaAUyONkz
IrQ4BVSTN0tnN3FoD/WGdqE1gKUM5FbS6tFzZrhPPumIm1DNlEd5lKWT8jiybhNJq+FRmcCZVigz
ESyCWFmep2kWbW2zqJa//nvIzf7Dq/A3m0mXVqvApe7rESZErbgbv3Wde4EQo16XhjthGyfdVn/6
SQ+42S3HZ66d6pdrIqSMxqR6WKar3kdZkfdhfoRN726CuRpCk3GePIw/rJMpFbiJJ5JtdKE8N2Sb
7QYHEBKWVSoXalJvWRN/c8okpBsNG8Qy8ifCroanZNLPYWD1r0BjjXrXI09ijCRCY8ZE2XyXl0hP
XcApJfCgUd9UbEz/KOUynI3Hoq++KsUILoZfZxfP0KH0T4b74ieA9bwM1L7WoWSaqHxvbD2JT7JN
XiK/nApCR4SRFi99kr6HWtJ8iT5/F5GCu19nWSt+x1ytJDKiELZwL+wbN3udKkStZTm6K6OI0yNK
v+xBVcJuQ801/IBqsR1xPb/4k6DnGAZzKTb8IDhV7KbBHnb6/FSd7GMrWkDmUwosDZKabHkA5t0X
JuLQwDXEdsy19hRg9XjEqvzbhALjSOOQUWS3tkDSoQ/INiPNaaloVcOhLOjF0z30zwt9JtFJMawd
Y+tGhrLS7SomMkbNdNqoYKFSBd34oBCh01hN8RzBGDQKsGSW4p0aTbvJzURVYmeZHAw00wxXNYSd
x1vXouKM3nFjj5b6iiR7AEhMNFwRkBVpWGw/Zd/bGDN0nWbXUTVXt5Pv/iaf277D7swPAEcpgBlu
e3MSGkaEX1BGsTv75OsTY5EKoLMatfxt4FNGakpiNWTOvT5U7Jrqprs7qt4f2K96bIBb+2YNg7s2
KsNbh7mWsgZCa6/lygfxLs1M8mp3VZOLg69i0tSVdtznRephIJyrovPTyKXBIHeJVJGqcCJtBgMI
TGtNf6+MWbmdGuLaGhMB5QVlmVz/oYyj81hEWnjNLLwP8Tz2Yai+W+WknAs9rujudm15Wu4fSpbW
3qMm+RqG4Y5qfPFJ9Xnci8qbdrpXKHc7Qv4hMW2jEtEzdUL1sPQ3ByTJ9aFLvPxJnsjj3DrY4eCs
xGS5V0F41yaa0XCMR9ndERBMs6YhByYDxlCmnjJz56oT0mrsz7OBs4rL4inslOWZoNi2vEkLVaxc
z1uKQiHGLAUMIOgxJFWg0xrZJFe5sR7Vpr1hjElOdo442XQ05zLm/PccMnM3+AqS74zCq7CbE3zC
QdyKCr+UW3rEyFWKs1XLPkO3wqU9OawHUqzwFMWtqzwiruzPUaRiwa0yxIAFOctJIcYHfhuKUJJ+
+p0uzv6gH+hMeOuI9uTzAPuFzvLkPstz/gCwFEAVSz4Fqcu6gzuTr/2WZBe/z5Fb9nkH7T0aP6Iw
4ageio0V0bylg6zjpPsmKqwRk1Hk8IaU9LV2g1vdOdN3iw7b2nBJZwi6oWSqn/1tYVpBuGhDwOu+
J94K6skDsZH0hMv6qc0UeFqctojNvGCo1lZdE9Y7rcZtN8Y+xO9WT+5jOcZnujeEr/ZO/6kH0Vaf
5/x//ISh8x/LnFWgdOm3GSRfjqH61XSgYYNQta/yAbuiiSKaFyzTxHnmprhZ4QRXFmWdti36R7bo
zYo8sEsn17IGYeGojaaaNXvsXaGWn2WtDx0s2mEUW6RtcOuFZmDt5VUmrzf+GzmJAfWhx/h4CImP
OBLfUyAwhb3o4VX6SOrqBrH2+zAYw7Mqwpa/U6gvRI6NW3WasmvNIHhqE6owvfdGIJa0QXUN9J1S
dZiwvSuijWsyiviFxiujJi2n0IVwp6X2OXB7QlB0ykqlm4grRdF1SYIMnWgXXOuyFtXFNOwUcwhI
3KGwtJArRf+WwoS+d3zViEgsbRu2abP1K1O/Z3XdbMP5yJ/PySN5jnTp/oYEfTOmczzjLNqV8l3g
rPFRnpMLm6Ds+eY0b45zgYgqSOS9u13pU4RGOE01SXltw+ojVgGIAj6/AxsjMcJstLP0zTaiX0cx
u6EQkOGm1s0Ix6zzNEsM3lhXZzukzcoJf5x6M2nvrRmd7B8ZWXkkLaSEzhwlNrNJp2ampZNiMVOO
/Og9IGfp1VaZLqgwLzq4WJ28gwd8FAKOYu8ALYChcSkaXtRbM+CBcnxIFd78YEekIK+ihuJxEBGx
YMch/Z/Co7xIXhp1kIcF8RhNjDiKmqDOxeRk9a36SW3nibwn68nvU4s2JgN60fkq6iDuzc5uK4yq
4B+8mMq/qHTxdpWPlarmdz1BM6rE/nvdtwYyZyy2BVrDfe8a6cFJMKuz6fytemJXV7n5e+Igmc/M
L8X/j7DzapYT6bLoLyICb17L2+t1r6QXQhbvITG/flYm+loTPRMzLxVQ1S11V0Fy8py91/bhW/XB
Mt7ShOI+dikQmnA0nhpEBlxKfvy9KMlL0l4toLzPbjj4L0MwXzOXOPWqzXPiHBZnl5Za8nkZFhJE
PD9CvT8yIyAJbtPGVbdZhrJ6w2dbHsAbkyUqg+NN8Fd7XXua6yS5+YTVP7fR+GmZolc2Xfgx2qa6
d9Scd3X096Ud/PKcC/tuJ8V5Ld3obhbvCEAePQb/vzo7PMjAtG80dDvwSeSXh9nerIoEzHRR3cGP
eTvdNgDFVvXFQCN+0rVp2iTMnWNg/PGpnugoEPaufSXgeFvVRvpTSL8s1tHyJbWRWngUekemkOJB
q9k0laH/WSMydFVfO67rXs14gcnE+OGvi97q8bEuoDuOIVfgg6bHh0VZIJEV3Gb5QiQiq2bYYKvp
BpkFHT4WqHOuoT/RdJGagzj3ifEghfNhHKnYqGzkxMZ2n3t2RnbioI2TOyOiCL0TlYjzmpAdAI7v
SAhc926Ejn1O+4EWlKxxmxGm3j/vG2n+a8zdN3qIeFYWJSE3offnaX3HCv6rnJz6WBShfRxMj3CW
JVpp+H6iE6oaNB+0t8iDNbKPsijqs0HtsS8mHUIsbRTYtwAWAjUn6y3xCwseMUAe43zNfk9EYD1p
5fznZap/0DgYHluzste3o9FpNiDsUM0N/XBWTf6OEDx0emG1XwXZPTGz1TS/KF1l6oTW+iFj3mEX
RcFIT7diWBnpAkrjhEpN2bBqLzXuoXvqpcKMR1B2n4oRsAdnXq6F5zpe3tXUSeGA8OjHd+Ly1qGY
FBOpt129+GFkVcQI0oTJVUj8ZQnm4dgYCx4/i+hdjTFJF5IW3jtpsx/Qh9/cRDA0nHF0QrO/EmYT
XnGkheuROrWiuLoaM+Tt10hS1uYSMYVn58ELhZh1zBrkNuvenIrJ3Ds0Irea3oVfW1c7mmMc/kqC
5gGUoDiGOXWa0plEHo4Sdm/LQQE2KNcf3dzXTpNmVCdnMhhHFcP4OLqw8JpqDp9jPTii7w8e1Qso
WfjTnjUwpx/+vIfNtb+uNe8yaz/juHlHeW2xmPrMKHo2zOoUFzsBrvFMsz/WbpNUeeTdgK9IUSXY
pfK3RgYUjSL4PpXWeiD+cyA/ih32IWRcfv3f/7mYMLUvRt9iqU0faP24P5fWeQYSPXzYzdCS35p1
Ny0He9ENIdpmtyg/G0P+MMbcVDbiH5h12rRjQlddCt0Wn/P8lMu7zggy/1QUUEI0d4f8vPpIC1Hv
+s7tz/1Q1/Aaiy+1FuBUFzrM8darj6P9bhaZ9ZGMiXNTvmh1mlLWbaJBp7QOcCVnkbi6xmshT/6g
f4L8OJYR/NuIi/MF2/GEUY58CZNobcmYUy+DWUeXsCekqZHTNWij/rWECAdlwaPciqYZZ/vUrMCZ
2j4JH2WW3flPSrqIfxTSrBk9UXjNO8GO74oXLcLXTdpPN4z2CyNXzA8tBEcPpUsTTe01m4rueapH
NsIkwmy8TFhfAgzGSo86CYh6/lCWt2BoqnMvFYsd00+6YRRnPQa7OAFWPTeVRqxG9JZMTvGj9fzf
FrTzA97DcmfoYY6snjzHXhCIMjiVDtwtJoSR0Qtq+aB4wdhVUdk90p0I9v86isn8Wd9L1REtz11t
LN2Jm+2qrj9bdBpwaFI01akRpTi1yq9uE9Tf+CuOsez2gIh9TNzM49nmnsoht4ihdaJTmo38yi3j
QsrO4L70RvVBGtGGIXb0Vg6vlRRPOAxf78uUOwia0ExE/guAPMKg6vGezuwrEQJgnlKg09nPNaQd
9iV0J+2Cnx0dph0d9T6GYSnPrKqfd0UZpMS9tdW5CoBPr+Pev+ep01UYxshjNJbXXiTNk/qNYkOv
j+vWtpuQ1YXiErnO+EsedIkzqQM8s+GtQVq4oknaouSZ9Q+kZFkC2gF1dFPvox85M0vo7upZlhFn
RfCl5e+U7aKYkxwmt05qEahjpDfd8Cvssg0rUvejgLq4TfTaexb4NI42kq+zVaMvG8vO2s6ZHh1H
YeiH3LJ/L7pufe0m7/dYF38OktLiSmyfogURcFwx11HNX7f8NTp9+C6I17z1EQkl6m2yeaxNW2LF
8nPkKlKYs/Ky1aE/PUaBfqjDhjKUBFWQ1Hp2s5ueFRtAitjB44/ICOrY1ocCyaLc9eb/nIbQ/p/n
Idyrtp8z+8u1XPT9ijMrBgsRxrAgVSBHUc2LcRF1r+pMiquzMoCuYEf59DwKs3wN64CkutLA3Vtb
ZMLR3d/bCUrtxQ6vgXxRR70tuGpSYx7Pueqy+YH4jeDwefH9BAlzwf1pHjMr2il4feIyerSzJHry
SgRihmcw+UVEux0FxPjeswhTUU4tLYGf3Dqhca5nbd7OZuDfQcQtKLdieqNSaWwW/VUUNXVJxNxe
Ppc0mHu7io7u1gTvvv4Hqg+C6tlpQgo1CQ5QCrexJlrZjUjsiF1UhsfUchkDxvPwq031imQr8eDp
pne0M9u4/n1ZnN5qNk0tadUCm7XyD7Ld+uMkVKeGaaenMMgfWuiFSChL7B/m+McNFskjsx8+lTU7
z/UrI9tHbBLiePf04PWNgsgpnFxgEdOUKAFC3lqvJfke5OB2Lpd61r6V1vA6YOP/xqZLJhMZFomu
QfegEbQGnRQdby8a+6Fzsu+uNqQvCwC1W7W4mG7x7R6Z3Y2kZvCEtOv06tu1f53lmbL69FbkXYrY
xUGA5nNW89vGJN69r1L36ng2DMi0LzY0uYPuUH9eLxwjJ4hZdSNTsHP7tmGk/9ce1BkG0zJQtns1
jGjpMfRaa5/7KRPXwezFtZMv6ki9N2GRvXaJT+8ZzD8ZoI9DG9oXNbOY5KRiCeIRN4rZndTggm+Q
atE2m+2w8GVS1QygJnj2GH7d33ngHFWNrmeixvpFEOffkl0dqVo+8ILsWkzd1QzdM9F93X19yJhO
ekTgi0+1/KHX4c8l9T1WNONjXcb6pXe/W6iEosUKfgyj22+sIbFQSAGu7LMlPyE/PQdLyA5mcDHK
6+V+ju32LXTd/EQuSHCMYMq9Oa31Wd0pjHy/2d2MLiDM9dvQyGpK061tomyVrZ6St0XCUJxAK08N
u9wHYfgaMO/5FA71cJyC0DglOV1gIyD9KDSH7Cubh8MM81T9+X0RITRzmump1unWke1q7TUiAb7I
f0Kfl5+ll+UvfE0BoevzcDHjpPtkzdPFQu0Hy68ja5D6Db8KhDJyPsfXuoqMU2Hr5WeXp6oi8WAt
Kw/c/OdBH43DzC77xfISBE+pMz7+aWozpt6A8Tqp/6o4KwwaqP1M7k8DT1g2xwmT2GtVUJ8TJ9+l
aQuuMgasGsEmbZhOXNyGNnnKLBm1RzY12velGX+JLo/f5yQgNKtFbzcsUp6W98lZ7c3TySSkZtbn
bZ7PpNCkCeuQnRntztb15tg0KHMimahiDkjwm6KpD9aIFE8lTOka8YoM69i4Ap0BM7ibaLcpWoq0
4L/63LtbP3LeoW5MYG+6+o1H67dOC/rnfNA/O9JY1BEuocVCGl5Izspq+h91EXyrKsv9mSb9cUCr
+zGiyxRQNF7R6U1nFBjWZgly92RR4q4VeifLdEdAxzLD8AxQICYgsh2PYg5zkrvRUTZNbyMBHJ/V
X6uEUmDvuTEMPTs29ti+JYML1tt8HDy41lDQ4YFKd3hdgU7VovwhzxdSLxwSvZSbHBhzdlenM6iM
69Ak7ZYnRLR3Qr25LFiXtouUn8RmlR77yDJ3wI/CrVJWu/ntTxEeZ+3dMargsbED/7FMquZoQYFA
UDRiN7RyKF96iP1EpX41DdFjHtYtpt7WAeiI88qjtnu2WhqTkm4QpGl0Wf/kyQZCXkXB1zTxzW/y
oBv69UAfnfQzge14RqqDKXXmy1AUL/LMIS8WtXa20ckregp5dG+6potOShimyln1XjuI+pCKYq9+
6LGvwidwgVsfHdJx3SPQEvceKvHmLtg6DLmeqk1IaHTtKZsQwExWaDzmIym2v+yg4edSRL9KE+2+
cAl7do3yOVqi6pxIuzCjFe/eS5OwOjIqwgNS3ze2fdN2GDIN67TCK5zh0AQOi7wBgxBfvrEDdpS9
qPfAbvckRg/mOYLc9UTf5aWwhLttQp12ArBIjDl2ttVzZ9rj2RkexyDG7uQnYj1q5VEW2jwwe2G/
T+30UDCx/sTSNpwQrqbHtAQ2vX7/+OS+EQMvQ6vrD9epvTvUZeKmpdWrIKzvSKelAVOKyCmcNVhf
TunjlEHGDFT3CSul/aSO0kV7iUvICOrMWuzq5E2F2XzX8e0fXGYU7Elf1JA/tetrR+LzXtc0vPoS
KKKRXvrkVL12bw0UL64BH4SaM9jmFCBIh5zupc8Jn65sR9qgqRqacvxRguqVFAEHlAJLbZMP064c
QzRPOQ8P/v3hGqUEm4TMktBrZtIXW6Na+Fh/A/Bi9vFv14GV2tvNc19tA/0tXeA7pDEMmZV9F9eE
OWkt0yLZjEwzcq3jPC1JX+eoKobyafL7Uzqmy0YJEhhrwC+r7VzKUCGeQNs27mrNyZlZ9EFi3PQZ
arhsC6jeQO8laBQc4wx0YDl2Q045Ja8Z27adi5FqPzypFvc1GIBO+5PyXtvU4NwhT2bkZ0gznWUw
HPJd4Z3oWWKvcqzwD8uFVgrDlXI5mnrhEz22QEGrBjh9Hv559l5V/2bN5ALLZaQ1kRKrYdOK+W9t
q91YDEtQ9rL3DAurPvgkNdKNnqwPWDvlpjToLiveBJHYzjaUYubI5cWy/fH05zY3+GNg4jZ3Usi8
bSm7gJnr7gM/Qb4D2fnIlvTUdglBUVQr3q4rNdKvk+YjyEadUKt42qtJcGen3P6JTZ9C6Yhly6Tz
jOhGMgN9UqrmNgehtzabghgsRxs7Z6URJOCrPU9Qb8A9f25o9j3VmYa/qwsfKr0Td1beiL2L1LVw
ayF9C/O7Eri4vRXi5+RBG6XlfETBWmyVVNV0mBWhZjLoFxN2V0EbeFRHePTnszR0bcqA6GdbmJ/0
OTPv0njFsDS5rd9X17zRdBIn1NfW8xyiw2dq5/zc+13/e/3e9OrLIk3WdiHYDugjbQxaMqR7jHvX
DkgBkpMndiPFafIEVak8xRl1WEfo+sACVrvJTv20DkXu1hjM7jZV5FStMsdxmX202jLgrwu0LYF6
v7NGr++Au1rAVwndyoGoPladj2BCRpy16bDLiiTZsHJ7F77TnkSLZnpEHr2PARw+rBNDt8RGxIbo
Fkexwby9MW6V0KZrWn9PQ+elDC0BcIbdrxZVwxeaHLLnSfdqUFrY3mmCy5pJFpJKcEEzcqzLDhBg
wX25jpcAA27TrqlOmF66mzqK6rm7xfK9Rb4XRfN/Ps2CcLtOXGCOxOv/U5CBixEpo9KZ2FG7suvT
gCb3YWRkuc/rxuM5RUhp2Gnul9ya3uxy0n+bwVtf59przgK/7TWGp4OZf1hFxPqj7oE4mm6GuogG
uwLxlLnsG0LfevD1OTzGhGVs7L60Hxy4fjd6ltsBnhakIPK796t4+VIC0rsls9Xe6n+OSKbWz0OI
vrZ+UXFkS+xOb5Hx0kn9Uzf16kR94ovR3LhL1Zy0siyOtsWpldfdI+yY7jEmRgepohwqO/aYPbu5
VhLQ3Ux7u9GH90Zo2d4xYusI40W8J4QxbWMP2K36tA+mclNHS3dfynJ4T23M2Xnsk4HeOkgJA3Pr
MPHfpqTR3rUcC3sfZr/1KHHeV/knEQMHozfZ6wmx7PWxCGArDG9lPrs3nWf5wc4PPvJphMvAx3RB
NBt7qLFJAoaEfXAyKLFeRpM2rdc3j+qsG/XxVEXwt6fi+18hiRYyuEja+Hsum0x1naFA0c2ajmXy
0YHP/YiygOgew0ke2rCGLZCPI3qqEDKd6F4ylLo44yz/O+S9bTuN4a84C46TiXRBSv8KI2PatRTN
jaRYwqci+2cVOpjRo1ZsB9mHROG/bDWrsfZ1CsDWrouff9MHkaB/W/UryVyhyasr3zhouUh2kUv5
py3/CXTx+zi+zw3wE3cK04toE/PJdIwDbSgGcn6xPBInjluocT9RL8wXla9XY+VrRfig1sukaMiL
CQes5kVIDmzBd6ukxSqtJO9oasNd3Q4ZxNhqmrRdMLJJiGTyTDhk88VjbLgBdoyKs9vNGnx/NxTL
1jfx8GRthi66MZD/2AWc/MFluTBxXq4X/HphG/tMXwwC8VzM1eyIMDFlBezWsp/uvYd2NTHTBK/4
AhYGcdNPFBIbv4yi26g13s4jW3wnsoIBjXzedJn21CS9INBohKvcx5V8XNTguqN+p2B1zew9FkWb
van3c/l+oZEgU0aGt8+DZKHyF/EZQ539ZtXVazdOCWjnCOuz7V17FM1qEpqEFTPUyljnokUJbktt
qtdNUMWNcwPfMZBoUb77FfSjvy8w1//7qfpgrggJdAp0kmUI0VxZ0zsB1h4l8QwMrf3TdXdHrM0i
Ten1IRs8zWWQbBPUkTwZKxqhJpe0XOHXZX5ytmJELKoWV7XMjq+eswgehTjBLbuLD0IPaWTIe19K
J090mspNbEIwzdOwk1kn1idgkFjBXVPc15TDf07Vp+hU/3xqziVJ6SJmvmv0dDmS6GMI6+KhrUFM
EFQWfUCGyM6iJpdTfSrykjye8bqqqbFfGKe+GZTYNrKx7s78pwSgkKKeEBKZm0YY1O/FQjAzpOCF
aWAjIZAV+d82h8PDYmN15njyG9c50AQCfIbj6Hkw5Kac9po6A3F1MmWTTJ3RzjsFDC6MdLgpNyRC
8vjctAUeY0KSr2Yg8p16yNkO/dVIm17V+4zasMJXunc1IYvTwyqbZ3b/j5ad1B9JN82XMZ71rSNP
044hf+p1O7t30TqVEHU2o4yKIgoLWVbYP3AHMduIhmEnjDA65kGwAcwef0fp26FfYiVpmqp98m0D
yFNuaxu/1Vq3348AJlkVqKYyKyOWrRlIyEaYM+5IAbFvdfka49s8T17kbKIG2H4xDyUGCgsXewbt
t57DG+tb/GrIICPbKl9sO4gvPgrxizoi1x6f3vyIOJpBsxTTkOFA2gQr4IMBCfixr3uiUvgfe7Pd
5qoynKfe/9JVeQowtPBRUUW7iOvzWsdFvx1Sr71ZRuHiePSrj6SZfHLWKdrUlEOrRLGNCsEU0yQ3
o0yT7ujHMIgz5AYbg9H0Ru3VkB4LpmgNI26bJ4tqVQ5+0p/Z3Yb8IDVGEhnvpU7VSxi4G+89ozfu
OHcA+3/uEmfs8gNEM2LjB/dbVWs6NXttX4KKB4vWT9ZmfTKFmZ8/YGVrrhmmQO5MlIsFxTFJwXc9
6S+uY/9Q6E2rE8mmTbp6Z6fTZ5W7ykb/m6PRo1sv9T8lTEvDMJT7GiX9t72mPAECFZtscH78367a
/8W5ENgA2nWT7BKHLdC/Up5QWGn07eitdOUrrpbq+HdEnED0xrecPqnWug1a+EBsX7wN9ZYmDBta
NTdQE4R/zRKsoFwOKxKyjX1qSztkvDZ2MT636nct7dcrZUW+v+rOpvTWMry51MAvvN2yRNduopAT
NOMfxoyqusjeqparC0rRdIktXHjMUP197bE4D4UQb+CD5ouTBuwL5ad93zxpk3NZ8MvfG3OZLmyz
jmqH4eM8Yeyq2E9l0mq7CdXhVj0DyLtM0DoMWyYMAEYDFvfWTKhwwaFgaOwPXudDRpwm7iLEvg8r
5LAJF3T4ISVj41TuhuZk9+y2RvvsRWI8/t+/mK3/22wS6LxnGzigdZd0gn8T9fW2IgLCtQjMpUdy
RG+IOSJM7WsYVMs9GRuDVih8hzQSCTgxHTHeEhhn5SjzCzp07VxWRLldms54bmTjyBZJ/pDVw3d1
Jko7e9D88XuZhm8oHKsvnS7REazVHGRNO/+oBu+jS8f6KUK1cSVTm4KsxHeFQDzBlo5+NTd9mDHo
LpZm+qaR871L+ki/NDKbs53ob2vmAQGUf5hENp0T6Ah7T6Qvc1h7N90aV8xWZ3hsVbsOcA0BoI9z
QRSugz6m803nrERvfQ/hEIJJgxfY8iR1jAbHEkrBADzJdCzfUqElWxN4ytk20/LNyJwMd73VPwvN
jfatqAXVKqrlDDvE3QH/tEFw1T0Uva+/GdVCofstJNrgRXlM9RSHzTgbL1J1xOAU3Y/yZfFs+0Gg
Q/2KXlpHCem1r0juzUPbDsm19oP0RMKCcRNEQV9Kw3wlQ6d8gkBo3ReozZImdg+V/tguK+2Aco/s
UvlYa700uNpxjGYR0FI5TuEtNd32xlRFNko77WLaBMAnhlM8KXVXMZEOkdlTRk8pTrYIReSGJa7u
1A8sYxJCXDhZsFlw3hAGFbVMQjPzMGiL9lz2ASZ3fTqbiIn3ifBgKJoFw5VBDAxcXCu8jm6Ysbnl
W9CI17uX5qgf1yNdCgdLE716gIfzFDRBeyzsoNyMfTbf28L/GpRde9eXvJs2LjrY+3oe9OWVgIid
eku9mOs/grMZxv9NTTHbZDpOjZguaTH/lgOtq7dU+rM7ZSf1s5TV4BwqKDCbaByxpseW+Vrp7FIm
3/m+dnogrrOFJvFVHyYRAyCi0TPY2q+wTt9jv7G/LBlk/yyL4rPL8OK+GP27h8T3p1ajnBpQD2/M
alPDT0o23Rjvc9MVv0KTh74/N4h7OowBQSo+Wk1rtvjdCFBp/K9zliZXJ+0S5i0cmQkGtCT0TovU
1yjOuGKP+5UXYYaQJrWmDsTRzN0vTuIup1jFaMeDA+9dDdBw+dcbYTfRlujIQnIdpAPXcICBLtDP
BIvjCT8ZPDkpu1SntnDFThCu95A49hfl8q4Gcl9Haw7Oul6MexsR7X6qRv2eECOpOmbqxSxDY1/r
ScD4u/ikCBpzT7r5lH/3FuoiK72y145f67lH8BYM4wbSO0ul2elfvdy1dkuoO1fdo51cl8UXx9J7
phv0uOe2t3eGGE6DY+H/1JIfamTaebRcASc/6FpTPXVRtp2JWWGNcQqQCRGFbo32SXjNp9AN24OT
Lv5l8NLmRCPH4EZlIsOg6z7pRX2cRnNBbpUGgKWiDpMlDqSiG84V6MTXsaXkMoM2Hs4+yejIYlOU
tu2b4qUY7qOIEev+NWEWWvylTQD+jJl4ogBBddz3iP3lUTQQZzBovfcQu/2L7Vrjo8KEh754GStd
YHNCTl9grTvSiw8ucT5B9rMzf8/fHL/VnrnweyJuW/uKWja1t45ueFnP+fekZcWjvew8igrVhLFk
LwZ43W04E3yiSu5+5PZXp+OYkgGs9ubRvNQbtf2jYyAxLQvTBDpt26jDyTTScjzZU53f/GE8lwS3
INKDfQ+Xerk9KAw+WZHRdtXymFG+7NR0wa0oXox+bu7q2vIYtW8GO0fiV5R7LLQ8f+LoVy5hVHrX
aVCzpGlTmzv5VeYmQhaCRCIuWrIdgoeMIDRlrKhx7x0nB1hntzjO1e/Gr7a/7dqy+gnCNtoW04Dy
Ny/sU8ras9ZHVj/mXyhKYhiUKDT4WbCOyVGLekE1SF+G6D/0WeO4Gapcf+zTPntkxIfZQ02tZsSx
lgBQLVfOmrncJYqaL5GOgZhM9e8K+qL24qrqJ3qXJrRldoc0rKOdE5XBMS0YvWp2gl9No9VAlEj2
/wBP7P/5nPc9sqdJnZfBaIYpAzr/G95oqE0idfC3X6Zy+piV3Qldkr0r8+KQgyghtylyX3Gnac95
LTa6HI9gg3Bex0b/lnjPZjp5Bz2bdNCsof1QiHQK2Z6H6VXxwRUYTR35TcpA2m6ToxJadVlSfmlQ
LSnVluukp24gnpZmyduCTgXkBOUN/dHgkgXTV3UWD18DwtBa0s3Kk8edtUYVG2TQSTXN/10BgXf6
F9oqAOoUBKbP/76rO8G/7bZyRFpQUVsXjbCZ/UgOIgqLT15XpwcxCIR1hvs7d9J5nQkjo34wrSAH
z2mVX2ejO6cJwi8l3KM3nz5XMdOo+cXxXjwjhljWD4RidLOxFyWgFoP2O7jI316HSnhL4iC6Pbdt
ro4VdPvW7MLPgQ2QxTjlZVyBNhmAmlVlc6HF8V52frVXVZVvZQUCHX/B09ummyg2p6uAsaUs5rjf
G0S6bn9fGvy+tJB+TBzgew3UQZQdhzpGTpb1xEg4Joi7IY22PB1oJWUjhrwgG7g6bR+p/zh21zS1
Q4RF7kTBm5OaZxqER08IdCzcdFfS6qwPDTQmF5D/xpcJE0aHc06vjJ2gMYg3ETcPve7KWCJfe+z8
vDkChH50FbDaNg+FVnFTRekA3xgXlZku5WNnYOiXk9TJAqcFwcfZqlmb2WFLGpEXXtXKOIclTCxr
6BG1B/jqKjMuGHRBB45703utbOJAoktr2O1xMgRCfb+gDCMGrP6yhB7JhiRmHCo9CB/UUZTljK09
fMqFRQ8RbWV/drXMf+ob/8F1ivQjdbybUng1QMqq2fiEFyP7OkVWuuGRS7q2U/dHC8a2csJ50Q0M
nAFMKpkgzmr6JYsGmCHZ0j6RzgRnW+u6D9PqfvaLLXgsY95Eudp6rp9uOAharX6lzRiwnzj6dII/
qsQZ5Cf//CPkbVKC1EOMOFP+gGqCNS61xX8PP+36JEDU1o9N8YN0g29tF7RvXuyQ/5unr0k/ehsj
mfGJhyJ7WghB3QwzsgC/ChCrN61+mnJaAWrMUCRDfPLgpG3XhKIw0zdmNLrQpmm2FvbgHlKlU4G1
v+Bv3q2tfSdqxD73wzUZwGgD5+YbdNm89k/8i0Q8kmtL8EUY/ZpRRbWesD5MEaK1xR+2Q7BpfRQa
QcGJRDawmhz+6gVFopHVDcr9rPSCFaUOnrQygJNAt0GExMLjSbDXYNCiku3Fuj6p8biejPsuBfqn
TAFLPl8CQ3NeHD2PXjS9fRgMwrJaeCRwt+hYe0Y9bXHSvDWxp10nKfhLdN/7OpGwGYizKNPhRa0D
JQLrrdcu7saxi59siCtaKzJ2eO3Mk0MXb8YJdJ/D4raGrofmWDymeXWF/GIfZtvzVkZ0EFbDKbWA
QjlVDEAsnJsTbK3mFpMUsvdI0UGNaz1gzkPx0bjtgRERXXyLMJvTCBFiO+sbkneZUENPKQutOLCb
nvdtDM+xwfJImVVNtzViV0e99AJpwzhNA1BD7vifTpLZHyI2BVwyMd/V9xT/Yg/DdnaKHb4NTBBj
75kQa+AlBDTWbu44fc0dEItEIcwHREoBGE73d2J6zrkjN2Gf4rbdNfQUT4Xu99eYfvs2xg69TWfX
JKqNhz7lCfF7ARLOuqx+qdGC5mIRkme1GWmnkZyHY5KgRvZy72c8ZG82tNp31zEfRy3CeRUb5vqz
GgBsMDIa7h2XZ/TWcT1AcI03mlGYB+VMDqQ9Wb3gO/7oGsu+ZYBYNr2dlnekJOPOjGzvRFEs9ovQ
otVDIubue9OZ9mPdWT8L2gGrZ78O0bVpLd9x7Pg/sD+GJzYJ2f/z1HL+RyQccYU6hGtP1z3HtPx/
5xYiJ6u7pa2XS5SkP+chpr+pL8tWBZRabaxDF7M+h74R7hUilr4vwlMf2sdEoN3NUy5kthDxRZGF
p2ohPyo37llgZN9kS9KSaRo0wkEq2Y/rc5C227LDHBEjygCN/vcFL+47VsnTqssLgnw6KDqyQs+T
vljtXWsu9oaPdd4B43+XDIs3wpCuYibYEUABvwR+vn0ppoM5LwEA4ri7+qlw3hf4m/qUNF/CFhV3
WoF1ZlkWG2MclqPbJXTph4QptlXGLN2JCdMGIVcxTP1KnRCFAD1StIioiMZ6lErRytCGnc4g6+Xv
UZQH4HS8BhkmjH+lx1vB/+q8dLnfpOZQxoX8kxreAMk5xYvNLEa+p3w3Aw+fpzkxX2qn0S7gI4I9
YycPxACqAX80k6/RCDKzqx/ShatL9R0i+ol7aGykijR58doQjSH/vMy3v5W+HpzV3xhWNnMX335X
ZWk0RhcRBWR6B3myIxd4ObE0BAfpETyDJncY/fGMm13Ie0tUxvtyaP1ryNr9oD7IjJzpTCidC5XJ
MEm9WclMXwUuSDKtPUZaZ+zLyAkfwJ6gDrbhizgWq6tsck8GzFVkBqjxZYNb5yfYxfI07twHSHbk
PHVgmtrMwJ6gl865WZr6ueqyJ8Uni6ZS31neXUnlVdVC74RhFbJduIeajX8XUqD6AClyGhIEp3wd
rgb/o8y+wuHRj5FV50eF0OFtxsdU/QIsl8AiewJpAlO8mLlWW038wDAm6ASjZxSPq3wl8YnCRIVu
oQI5K/50EWnoFsBD7gGfI9Zw5g931MuzQuCpl84hRVCJlKJEVGf1gGm8meaTaXBFpS96qYmb2u6i
yOyulef+aOKhA+CeoYIFELbN0ynY56IJjzZtqs/sNm6JyW60NFrnGtpBfeklX4ENUbCxCm08DrE+
Pc1StZjUVXds+r0aEXQzkjo9cKZdi2hOOQIAvFWbyHLtV32AzWVHWvnBvrQ9dk7FQB2lIe0VuGLa
ThP03np7rI7a0JDWgnrs5tQmsn52RWDYvtdlmN3tdBgv6xOcUcOyF2Ik5nWOzbN6+Gq6M5zX8iIe
f6maKLGtrZfP+VcnwLHcM01KJ4JKKzOhu61Z78xKvYsPQu3NKbTbH6PObBAJARhAZemsNtSapXkF
eqoiTxV+6EEYWZhmeWpADidpgWvZH3l+kR3XEdwp2R6GWY2Uj/Jx2/U6RvmxaA8KXTwJ4ewsO4R/
IpeuSHg8ewMM8UrqVpNnEzh0DdVmdEkL9+DJUxbgE3FKwR1/TXwNsbyvs72SOHCNjvu+Mum4UWHX
FFt+/aWa9XqDn+VXNUyzrLx53ySRyxMFvcvBdvdaOFubYMpP/dT+F2HnseQ4smzbf7lzmEGLwZ2Q
oCZTi8qawEpCy4D++rsQqHeq67S97kHTQGapzgQiPNz3XhtfKxLtnZSETKIhd6p1g1N8lr6CgGaf
z9ZFG5Rayc9CRf0+t6l+WMUDfRyxx43zRX4ThVu8xmJqfTGp7Up9lg0HvWj1bUoeyIYGxmf5F0mu
W1i2e1uJq8e8Tl+G2SlXq3eRxi9KPX9gbRJ7+atliVZUEVL8xfYdEuj6W+2iRfcBCTFXlLMc2ReY
FmVr8dRFZ90V6gd6IxeBV0UfEGfXroGb4mOSmEhvMbp7WWiu+smRH/pJLjsMmFs0NWl1zrIqOKA+
bLarBisGmcjAAuLg+i+xTaAApHWKA5L6nCnSVJLCh/7FbnqNEDUn2Qqne4RvDyF/sZZMrebdBq1m
mJ+8dF4R3+TTqxeqAZMi2coVT/4jCC9PsEF5R5rdySOpmIPvzqG6T5HJXzKn6JBNdOq+bypUL1HA
bZX1A2CWody1whuu+JrNa8Euu6tGAo9l1FmY6i+l6Lyv5WS/lCmyjcJCeTiTlnAqXRUTA3M13aBD
wRkiPWVaH12zBPmkHDZr44wedGDNENr45ZccKuPGQZjx+6ULkiW4vr7LZ7c6FVPyqlPlfR1pTho6
BHlGaNVG4OPyPa0JD2LZNF25f/Yc8nZrhyXEolMZquNHMlK7QvW2G1W39stcVS+1lf6UaSl23HCa
q8hnTYcfnlkpX/XIZfFsGuOeFBIJ306acHl6UGQWVQPOYeYGKTikbVzDvsoNroQFDp0Qn95mHVi5
jur5SaP5RQJiOFhytXTlkyxQJHi1hHd3KTmCujE69totraNj8Zx3gfEmTPenGY35fQUdMdUc/Szr
E+c6eL17paYYz96gnieOQQBUsn2ZWQjh4hS+R6aUW+ZhTaW+esykPhnq1KIMG94VjpO0nkaEx8PY
7Cb+hwYvNf3GRINeD/2uXc6+dlSWF4ztWHHr0t6mVqlvO+gpmymo+VfwVG3pPxDzDUPMNxcku0p7
dTNHolj4V3T1Ij3Z/XNXg1Dgv3U1LB4C2wbVbQES85Yk5b/0e6KMeQN+A7LOhWVv3InFLpbZYHb/
zK4szl3BmKqpjAUvSuynikjouSZKOGK6wYSha1/carDwJL9x+7X3DIWeTVobFtS1oNL0lyxgJoG9
FIm3GSX3FTkAgVsOX5jTF3U6fE86AWl0ro1j1y2YsCx5yXorvskbCLUZhoW4+wprMryqxdzuezPp
ASEAagfkg2zXA+5nuzQyZs6t6RhsbU8MmwZCHxw4+lJNib47KPRwL9+CMy62zey9yFtrLdIYxpV2
Md/q9Ubj/LYHigQTZynSnM7KtnibdOI4MuSbY5ZqG+bnYEMqnZwy03TXq2j5bDbGaYuOa9OPITJS
xtx7qWUjiOdnDPTvsHY4qUpb8hiJ9EyLObqFkUpfAP0JsYNaTY+hcfZzS7CU/BuR22ykUKYAE+G7
WgQzrydKNmqSL6YK4zERM+lWXA1xbX90qU6z/09brQH90a8CqhTU4wPKSctZz+ZG+rzq30wy/gp0
cjssbO2j2YYxohjR0jRx+l/pSRFzjwPbHHxo1rg9GbnwkGuH/OOKckoKnt0QX1SUvhIJm782ow9c
kNRbLpf9M6Iv7kV3fdkm72PQcvTNVJbdpb0Al/zVgLqzDTKyAqsQzE4buB8ATYdtYTniUdHmhqN5
oJ3rOcFhBgyy7UkynQfs5/KldInZcEv9s7w3minublPPN7RxbUz7TnBfTFAqabs3m39+hqy/NwYd
WqYWQnIOHyxF/9UyzQMHei025LPnRupuwLco7EL9tlwYgb5eWEmTv5td9cUl0QGbYn+X6fp86sLK
3JpalF2tIiC1hBCQmmXwlEQg6wxLvbrmwlddOmBTVTG7sL0fawXEmr2TBCJSc0JknyWhE2DbLKtr
nuWPQqnIh9Hj5rlxqCpQoeJ/qqa3gQbt1+b/XaRK/xbhw98i4SHId3mqpINIpPM+cwZxlR/JF7lY
13wOVEZcGS+G/7IWWe5/hwd4mmt7jkn33+G8yvWfaxHjoiAjVT67JM34CxQeCu2KY2oj0/Ws1b+c
LUtzZ1UlJfoc70ej0XCxeTpuQogJbFckUxX7JmY9a7xCeYSl6d6aWDnBKgwejXkIHosZdQ/xboD2
l8/kS0gvekmgODfKNDOLs6Hh43zc1cCqWdsaEKsjd11b3cveqjMlL/PyrlKcmmXA8TgdJVjpLB0e
cqCT/Mzw5eq2RnxFGCTN5PKgG+SYF+QpMa0s9TGf0N7YxCU89p7WHeOqqg8AfrfkKScXAszqu3ms
Kr8JvRQaQ8vXSDfR0c5JCLN8sSOChRKk7StkEUctVlIreuwX5CIdk8R3Fo9qcZKT8HGG6dg56etM
M71u0+yUzbW6xh65avVFWFpBCAeyqFJpX41lJFy0aXoHnHDb2so2jfDWM7BWtq2RcJXqod/Iq+Wr
Ru58dcsIbgUfr79g+aWmKUzMNUZN5qi+17S8+9I4otkWWYF3jvDbg9MOJxMq60MNN3DVBAR5sSk5
Y8P4yO+wRXTfl4uZbLWDotoFO2XJzxll5kGO8pQO1CBJfJAq3JtjQGKkPdXt7OKnfiZvDZzxZPXb
2ITaHQuqgapvCcx2T4A1iC1caFVjalysGUNSjwIjKuglh1FOSqyvJcbFVOcfqNyEn5fpz3GMTs6g
fCv02txmoFlGy/k8d3VByE3n4rLwdiGOp6zKv8wxindL9RW9ooBp9Dcdh12CCnETkz5qLQ5T5Vuo
aZQ9S8pubkffIfNCTUixYPaTd+bRVdjQkDAb8T6ujYMpRv5E8EITjYID+hQodAkBkibZ9AhlQkiZ
3cExYS2Xrd2BRFLPwwTPG3Zx6jv4stp9ZXOCLuvsdWi955jBwTENmfDjnrdEclG5yZZGP+1dh2zT
fGNo9aF1+rsqDPdTHluLTbPZpcMrkBDVT7umuOJk4j6g8iYulvNnRgo9K1CQadN1iVLepEKET5yt
A/AjnGbmiRle9RQUebgfZnEVNbHHY1jqJ8uCnNB4V6cxvI1bJibbDTNMl1F8lxbjWcmLF9vW8XFx
uvbNwZ63CzM+7CDUJ8XoA9/ZaDmbNOmQJ4Qcn2pqP9bW+VphDoVbeQTU+H02aerO6mdTe0DpmW50
EGw9VLDcEYhYpuEwtc73rvC405OuPboQ7ZNmmZs683PmJeRxRuRV9Zp5YqyPHDoE5UOYR/cyl9Z5
KmoqE1u/aYXyHUAJKKtoM8HsuleD7pbl9sVJiBzFHX6te57nljJ/MygF3z/kRG3XXjwl1rdaQ7Yo
i/8BVY+1WXiP7LuoTUdosu7ogsjmuXVrcWNg8mwN+m728kdR/FSZhwcG0ote/5in1N6NDT6vqHjx
oNMi9zXE0fRUUo/apR/URVdXbd6H/4RYTMtVi6ZsyWnXKoKUDTfT3wSYePpj3+Jm8mg6qdm+cmf1
QNHUPyfFcB5i+iJGl7Y7bdnH6MolZCVRMjp9+zppuNOioKwe26F984rhLtPG8PzbzUKgfXkRc7tN
1ay6i5Y1fsAccqhRfZT5XdHnhd/O+YGvQCAEH2V8zg0L2vgMnbJFd/tOserjZfQVFMk9yZIBP7KR
b1dO6HgCZGL5b+qfYXkRZUbJOXVPMBPvYDNuA/st6bJNO80s2hnHCvQx6kMcf64MNNwGpOj2KiAa
RNUP07gOMIzM4l61j8I9hkChejA/ubofR9Sk8SYLwcDYBye8wbw3g00Wfxo6d1vDxTHVEeQQeMid
m0K5o0WWEGUQnyd1nzdnrcGZ5gYYiRTk8G+ANbxtqL4jkvxasPDcu+mTFOd2XaFtazNA6F0pTx7i
40vQ0ckLkAq6VghC3M4uWrFISIyrkZ3V0W38mbiZSzFSTw1m/iPsLM8HcBvdaxApCu2zMaBcA/E/
JCSP6sGwiXD9baGbEqlrpkhMwhYrnB489UGwjdwc1Cw61HPaf7gWusHODV4aEeQ7uj3vk6Yy9S8J
psn6135I61vWKbiaXefC06ee4ggPZLMMN6a5ZJNQDc1H23QM8MBeOshD6swyMlUiO402jIBiCZkh
/cIlpWJPNkt5syfzXldJdKzR+Hbpt5LYYKXeea32xTEnokeQOm4yJjL7Dm7S1JzCdDZP6O2+pN57
G5QqJIj2G6Yk5vV95j3Ifk4dEQfrsg+n/XboYjRQuqiObqXWCNrGo22n0VUNnE+yzUQ/FbmUm+tb
+Fs2asu+OM6pR/mGL2OXDHrxlJcVLqZZqLQUiQm1uxCKtIFgBOyigUGzYRpcOsadAVp3j8R/sVLz
mfwqKq/SZ95npbfBSF5GZbgqHoWRZxf13SoAFRUAj0zEpCzEYnjHzkjzjLBpiTJff2vuie6oabXn
wo1iZ4Blh70o3HnCi1Ak4wqaFw2yWU0N7Tw9OJqOiygKNVzRJdNWR1i2o4pSgd/AQJTTtVYo097L
XXMfL/o6fmTGGiU+dVoIMsqa99IGBtIyAhmVoNySBjcbqlGEA/BgjfGxCON2FXQwPOQYuLwtU+Kp
DdyLO6mdNAcUsw0Jb0Iv7N3ay/jnsl2T0S1lhoK5OH3/3/+hvNQWUaNqW57tWgbt1j/LTZ0q2CZ0
Nru0Fgc2ar3x5rqt7ad0MLekxUWXdQ4na3ckuUfBcv/WtOoHOhlgtt407wcsBrfBG/wMX+hzr7bP
xewoR8uyiSxkIb11svk4RMmHJSy/S/ribay023pcNcrvWvQki5doGJiLQae6eIA+LnBzUmhxkFIA
MwfPuQ4ttqpInRqFRzcj7c5Mx5hTh2o5kQKqvLQjD5FhGV8iq6JpAJ7hxSA+a+8oSe7nGP5Yl6CJ
VoKOlTxPcCtPfuh434YZwxXNqfl5VLXYLwU73JD74OPqd8VZZrq5k96izjTe5/IU1bVzl8W9eJh0
MKXLqTurk2Sb9i7fn754TEdHZSDc2f6wlJ9DYLh3xnwT9XiAXU3eHVAE78bg6xAWBWHsXn2TbfUm
q78oQ0fyxpIJVLGr7D14sgxgonprgza8dWGLPax3BajpuLtMMQdhaczrmlvlIJrPVAqphFIWVy5T
8+gqnYpuF6b3TvfqjIa4W9ui+H/bW4re536c4ot0lrgMIJ9yqz+1sw1LrxY5dpnRfMqycrea3/75
9tO1v512ECbqjqd6ronRyJSTu790XshLGJqwZ/Vf4QZxCTYgmMB9dXRjjUgX917h4CBz3PsuH/uN
USnx98qidu+c7/0C7BlrksJyqxlPcthD64A7b0yOZWPsZNSMpBOomkFcqK0+YNm6GZBnQmaPd3qW
lFfNa2y/T8gqWPtu/MhRuxsztuM23oaL27xCToCzvafzodjzQNQC4JAchNdV0kMiQGEnZt1HM40Q
9yLxEh9ri2NCD03V4VW+TK6Rj5fuWpR0Ud7teBgggS9EdfW2NvXa+rTSHmyYhBfJgejKWfCYYfa2
Aqe9i4dMXLRee1sp78bciUsbED0yfdZMZStcPNZOq49wfFPUHq4wL6PZDxv5vWSDabYjtzrDM2yq
8sX9vH7r+TNnasFkb01x/GkEY3ZIW0UcqzS2X0GM3829hnGOcWXLtrjJ7YkNX9KLnOXYt0pKDCW4
MvEi3Jupyl/4WB5jJpgM7GIbRzUps6PKD2Sy8PLiLi/aaJDEuPIV+5JMTnrGfq90zbVzCUoksvBs
dO7zOsdgP2UkH9SuL+oI6Ws2Bu4vVpmpZ8pe/iX2QojkT3YGzWEjiQ81Hz/oSvMD97F24SCk7pla
uBvPAK8qiUjZqN7WpjmT2M/wagmqDKzmboWsm9Du0OVHQK86WGarhqQacPCuu1FMlULDCK+DfCFo
GsPDMiKVb60YEFPeZAGkFpJ9xah1eAMXScDyIj/LarBmbet8bqE+nLRRM+8DR2vO1kR+/PJObUML
ji1Xs26RdY6cxZdvgwBX9toU0THlbn9PHua6bw8x5+m1j8YD99Allk1pz+Ga0XOlAIsiinVcLHIG
Ige4E3nmS9+bKkJavU5bEQ1FNZvQGyfionxJyl2ZGsVfhLRSVxsqA+qBprYJo9BpEo5h+qDohoYA
TrEh6eB1WB8L0fJMMQoWoAF95Cinf15WrMU68cemhsrHMBxaKZ7qsrn9Vw+FzrirlWojzgYNvTTK
a87sEfid5cpVTHE3M830XdTbL21t6b6ZMcLFim2/ZG00HeYynnxtecuMpbhMA+Z0texsjjWRfp+1
+U3+VicZ220JmlK/n1g4G8QpIfyStjsPBAZ/qrvpQYZpZQsUyrSAQlEVQPXyqDmqod2DazdeiYgZ
LzPMNlRLjvqBRhyx8xxb98nQaA+NMhBVFlXaR4ZSHwUN0QvrQhy4df8+aMs0AJqF4lC2kqYpno2y
mP5FP2EsGRp/fjstUyXkV4UabJr4Vf6sEYZoSaGupvIMsvghiTjpuZamv4dIEbAvGcl9OQNHJwQl
20S5JY5i7FhclhfZOBmyEARpyEmocbq73x2bwSZFy646NGBdY5+awSSyVLOVfYJ85mzn5lOpjPMd
/vLdumlGTt6cOLlZ5hE53/wAnGc4RLOi+E2cGK+/30oNjJhR3f3zjaWZf5sUsF3Ztgey1iBzk33r
z2+FEapYGABXnrVJ2v6N6Wnq0lU20vTJQNFTXAJ43Nwx+vSWtHw76jT3AztH5VrFH2EqPsapDL8u
F2HV5rsm0xtfBicWLec7JSfjLR+NRTaIUE3mzZSDOVL71k9KkIvL2KbuPRFiyRYsobLra4IljYJ+
hNp54RPIw+pYa+p8bLsFZ1mwK2RasQtN0i1jHUl4MSLOLfm7Dhai9veqG6jOHddmiob3K7IYKYU4
SecBko1Kv3X2LO+tVH7IZKnZtR7KFG0XKdXhM07nfoXLCetdQElAlTYYp0ZM2V4bbOMYqnX8Kc1o
OShVdbWW7OV+irq7bkw+wyYYT4ZRu3scz3jQyto54Kdrn6RF2Bu/WJppoRufLWp/Ah9JdWFEjHTH
oF7ulKcUbnIUa+on3a3bowqZxpteE43JM7+MmxT+jcKpv3tSiCV9onIY/U5VdZo0yMfXhWh2hbKb
bbprqhJ+CVVl+sRYrNtYhfZUEmP55lTuI8Pr/Ns4vKiQMZNg5kxs2WSHKkW0lYz4qac5pKNc9Kou
vmd4w0IqXwQit0ti0ygeyPtdnfGNGs07rEozQwUreVAm60OS23vPLY9B1FY7DB3FYbTdYWsz8mZ0
+J9iQ62/AjezTjJ5SGGQWgS5sg/LKb2Lo/CvV8PcZ9uJkxDaZISD0/LC5qf+S9ff9pb7/c+lwTEs
lZEcAlfP5bn483lAQjZyEIKKHztGfB7Lfh/V010YD4/hRMamhfA8yvEOGODH7LaYH+wE4WdeqdZe
97qAW0khFILCnPH2/CGvylid1qvoP5/Jr47Uqn/5dWFafGNOql0cr5yuo27V22bJhEB6zg/GKsrb
oKjuJY0xzUJK2EmqdGZNIC6UlJ14gUz3pTcfbS3Qffm2MwbPR57zvW3wL0gmSDtg9STsuVnFPpzk
eYsTAtbe9wzOTYCcsqW1XSfFAYHj+CBfOMeRbUkfA7MHYyksI959sJhJAV6A4xH4wNM0hh++vPWI
uAI5oWvYpdMQhi6gQRnB45pDeEqasl0TeQrT/NCauBwfC0DZ/xWW49KZvjaq5exwdQwK7J7xrIui
uynjLxgbBv2dZ3cd8eVk+WmK0KHQ5rMPwzI9qdJBpIeau6Ezx3AzQmGsN5ODp6fjTBeK9hF+/CZh
s+UQbQzPnCzT7SzCZP3zZJxyzknsVxWtLdGqRQ0RACxteolgOxC04VS+42XEmRaRvhO5CHZdnTEw
pz3xKKe9kZf9+gw2nbOZjBClBGqnGyTwv760sA7aoC3P8vME4AnLmqueolnQ8Q4XPPXCxsl0dck5
DKvzsLBx6jZ+UvOOeX62xSVGPyIKmotSGNabx4BTguaz2C6PJHISyocDiZkLYVDjgs3JbZrCyeC+
KEpstrtkuYewQ9yrbow3DYSmL51avz1b0sKlz+18wT0eWjgoQXEWMmlM3Gtl9tb2KozI2RofFDOd
HrTCG3aurVWE56J/1VlS8KLy1bmjG+FO8UmRmWZ1n+pXbuEHG/j1PI9fIqei+5S6LVkwwnhyguZn
Cjj9irJX9UdBh8gexKcSR7nPvunc5aqin3SFMLloEp8ESch7sWygRiNyeO5ZtndEOh68iHm3KF16
PAQ53Cmemr6bWO0XvTF6qHEDe4STahkbtwxauG8aSf1B8+9M513dF3luUpIzmbSjWKzjSflWpee5
Ge2EmC7Bat4ODY9hgiBuqD9GGx4UYd35PhJCO6tKpfpZ5CA9Ddv3hsH2oR6YgdJPHz6ZIvZdM1G/
dJ06++Am1MvUImsbjZSG+EJNywbkpWvpPg15ftXxLAN0zme+FwA5MbZ5WyMr3lJv4RdgHfvFXy4D
5H5C0Z7jQdg+pkjvKIX7ejk/49hBIRFyM+xXHRUQ0fDM9JmABhoSkhUmub55QcyeTn7sTvKtgjEF
ONOIcWdTTJ2yhb/z+wt4DsYdLQbzHq3Whnia9J7A1QZnjlp9xBPdC6er8FxVzfCuVRgNO93b9A2n
mIAh5KOZ0uDsbf11shp7wah2m1YVaNU1KDQ7iafpYZCyDG7tTDHe3YahexSo4iL5QNjNga0G9RXQ
a7mlPIh9a0k3wgRCAgzEYaZh1zQR+043jzpavIuDWuJuVU8TogiahET4X6W9Zs8X13BQnBHakt5K
Zc4hO3V0+8G0HEMHBuRA0OPRo3Ixe5300AlER2o9yvF4MJEelDoE0VvzWSddmCSc+Zn2euUbNWFV
SPlJrMnV4iHrHJPon6bf6VqmfgiWKrnFW7Xo9mVINo+PrxKH8oRdqDHt6LmN8uo+qrnBKpYpipX2
hcZOtdTPbZPib9aEevOEvVtzzaKBIX8YaeXGjPKLg2xqIydyyE3di2EhzspdyNyhIHu+NsqbjJtC
ZqpcApVBAbT5lcypkLh3P+EOzanRzaysnmUyA7SPrRG75TPKhm7TWB34UjnajQTSRL2LPktRqGG2
nwabR6xUniXqvcaqp9I1eQ6ZPDwPjGO7hfnuGQUwpM5DyEcZ+GwP6DWwlKHcKsdL6Og8X45zg5nR
kyJBBsalkQdneunv2cL5yRbsD/BqHoRJcbe0Sg0fjB+pW4vE3An69jpO45Vp7l1pa933hCGkvCjt
ct96gZ+levZgLPrWGFWrSsbQAyzNeNtKrwlMaiwipEp9NWzA51hx33ucaCQaw6ZXCs5NjmeO24xa
zE+xNt4mMEDXDBXyLmdqvGcS1B1HW8fQThkreOj2NFJnSOv8MtZN4hk88H2E0tzksWLq7PZiKyaR
eIt+Rb5gb3cuGqHnuOAVKHcTEQ2VqLdSFhjlmt8jVPhB3EVWOTxjjvKQhYhlLbTNz3M+PS0320eZ
1+22LshrU2ps+ZVYMPcqU+phetd1kDdShVYzztwA16+u8u3ysDNT7Ld9bzT3pkY8mJu3zYe80jLn
15X8bIC3yzb7mT2tf+xxw950m9l6tPx/qw5mKJx8gIfC5kQCh3sfWzpa6VyvPiS0Ojea8qwP4Xi3
GvaK3OlgrAFM1PSMSA/Xue+G4qHKjV+S3Mp08psxQAmRjXYzJi5sXlK98YhrD0PadrthtOCFoZj1
pdai1wP9wUJc2UzB2bTC75IVGKrasEtKxdmJ2TGfQV8lh1/G2oTWRNwxo1rFxG0voMNBW9rWpRB4
xadvuAwX4wmNToVTMz0dmlPW0vyr8W9eXdvRTquhMtRb4mIaJpD/YaSEyBx0Vz9LbwMQqTAOvW+w
SJOtOxudn6HAgK3KqWVqzI+eXN5P85zQTB3EYZqN9liF1rSV/+Y04+whQu5QxznhN5x9wsvyPeSN
+n60KjoVkhU1zvnnKHDe9MVK/pdin4EjCxOef/tBZTeF1zUx9Q2cYqdgk3gneOYBDgi7jpHfgiw2
76BKm3daiMUbe+0e0LR39YZh18eTySMfEuaKEnFAvGfVfX1cAzqaxapZOPPXYDLTq5X2v15sPUsJ
VeYz1xgPo8TeePX8LQiQocp1lkMtyeZSWVh2xgMUp93/989oiEfsJmu6qxPRbGSYWtibV7J7nxTk
Ca+FSL5Maa5/WS5CVdeYMfbGSQZ8iNJ3aGg/wHrBKR9W44lAeqzqHN4mLkpdPK7dstRiVGbbLMVT
MwQfCGoe4OqLEBPg/WwW0c92cr/qSj2c9aapiMShfFbDSNm7k4AGvrzNcpfyebkaTLPepEvBbeRN
decE42HOcu8mK0t1bBSYAQ7CWtP4IgtDlGn5KXRFh7A+ZGxqM37rMLIczYSAFNUKrDuzKT5xmq0f
tDJRX2D7+WNS4bQK2JEWEJeXGvUF+Vt4sqN538MpvZhxN13k1e+Xoi50P+iin//SitD/3opw6XQY
6uJnMZZD2J9Hr5Y+Ky0b5o+rjoaBbL9VS+LfozEmDR6h6nbNKCaITD/I+hy04Zk6IDwL02x8Egot
32zaN1sz2ksxGJdV10rhdlUKr2Do6LzLn6n8LkYlHwWz9x4wKTqhWSE1igjOU9fD4l10+OMivJeQ
4Bh9L6Ga9q00+7M2xPF9KZRxB38zvtaNzuwysSHoq/hcMYkMy0MJ3XJEOd2rl164tp9EDVRtxo1b
ZIHZ26+rH2sPczm/PadB9dmKxPhiezzhSMBPIqmttzgDi7nkrSVVNJ66cl/MmnqbY+OnDKyqlndw
NX8yATde0wwznRqF1kWPtIu1yE0RBRNjspDtOfB6+6YFY5/RaWTmqzwlwglpJYbU8MsZShTVWDJr
LJGqhvisgeVy9k83UjsgpQRmHcTnprefkjRNTxZSyB0IeGvvhk29czMVEtHAAc3QhvEaJ8Vj3LbF
HePN+TRHDqK4iGEX2gZmzCGArtEw0HEX7SV1xy8UvbWvodfya1EdETiBQ1saap49aQcLAthHh32f
mG6aj2RvVhwgULWSLcwzN9T3ToqMvyaha7Zxt4Xd+FnPACY5ubp4m/iBOB91Lup/Qajo6t/uWsPB
QowH1dQRCnKa+fOubfTBQHaFhLGqqgQC43SBu8vsIq4YwlQVYT1255BMnb2EeKZzpaovcq7TkJrq
r0MSDijOrecwMyzylNGGG8Pdk72UiEnigsTKRB1YgrlKMehtZ+Q3W80M4+cmxw2vN1m7DyJy05DO
eLfAWZpsaiGenQnKs5uiPRCR5Wj7bhlz0B/wrqkx7cmSqI/YiujPwCT3jbk0iGeZ5/e12VcReb8L
dNqgNgJiTgJ31sILlCRKeeUq2RO+leFgBv3DUi9Npqk+yXppedfiAniS9+TyDnzowU2sgwyJlkJG
tQVvklFD4WAEW4Y4+rdDIcUjlc+c61IFYFmidPoVlwBIC5dl97A2gKA389ybxzH+5Wlqxi3xaepO
Njn4NpnodNOjjr342pjVd/kP682BISXvdOS2m3U2Y8fYlcGXugcPY8AptCPvAYglVq+IxRfXW3dt
NB3Rq4p7Xf4p8m2K7RuvRjy/lWQB7gctB+XgiMvgjoi/1Uafqk2Uoraio1fmR6Fqd7JmY0lp92IM
OgBr1HGzobv7dRGwWobDht7Rckz16cSYUntDpbGXMCGL+k1ulesZbUxmc1NPY/SehcVJhtvHCYzE
eh6yuwQ12XFINNTGxuA+jHmyGDipVJMh+CTEZDGqyJ0tWs9eeZ49zl0dmZ1KizU8XBaautWejSB3
94FtqD5HSfWoJKN9VJoyegg9xQaEargf6MDU0Tm1SBZ+JJkAt0TOWDB2BqUdPB9u+0+a4+bnYAgv
kuUAoGDhzA9vRW5+yjjUXcomBmMdFO7RyrMEKk0fnuSzWs7F3q5Huu+t8SCRam0OERY93NMCbXkN
2bwYhcSYh+jnkiY8XENzBiO/xP9UpfdpsjzqWzUdrqAazK3qhBSb2AkKAF0PncZmD9ItFnl9nGzY
/JLwhkaVDk3eNRArKHB3E8Yk+Qequvq9sqPkX8YQrsHS8EevEeM6Fj7AOoyKPVNbvv6XWTHNWQTy
Chx1bQh4elO04S3oRU4oDrOpIozYsLw7o5nCaxtj6pILSxqFhAgG+TOyElSG//kco/KraiTxqdJz
da3/PHZqzMB9fpa8axwt49HM8eTRY3omvPKL4GLbz567X90YKaiXKw81BZY3bKpszp/6Hn+aNU3J
xwAjHIcZtA1jXEIfeCf09NfnmVMZjxbqJWZvxVuPQfA0tBZ0m+VtQVvloAfj3e9ApBro1xFgNIX0
EpIEbtiA3oJGTOsqYslbvKL9HDM5Uvv4WAXl5E+kn/rhAlJe8ck8DcYd0YxMEQ4ia5yvQ6Hd4MXO
312N6dQfFwR4rZ9oXDgGjYTJjRV/6PhfpRFTXhWzbY5KiF7/X4oa+296AFO3ubFJ/XKAJOPH+PNn
bADGFCPhUmeFkNgTXlbzQub4Vg7OY3eEnlV3JoTErH2aFTv1XSie61vatso5RK65UTqUoK3A0lMY
r7zJ4dC85ihOFXFbBSMdaa998skxO8airUmryI0AYplt/WSk5YPLLvioG03+3JGXDhkmfdEIWla4
KcHC99adaruuH/TR8KpyViFsJBi+ebSOPbC9z2WXN9tIJ/NoBth4Kc0g3s9VN95bVgT4oRAsF8vV
qBTVtrF7VHGD/ba2IYC7C8ymH6LILeDo03Y0O0bjjuudPJJIf3eXAjV4hz0MM2s5Q6XTHD70NKSR
3NwTO8uPWeMxbaRnXZr4vA7+qFUnUKwGca8E7jmbw/5iLmJ3LOniXl51Y3DWjR6tTMnZ7EMHi6HT
YWAeFBjbrqd42MiyRhY4cmSVBpTmFgbb1M6zHfUKATa4ANeXEBKWP0TOo1Zkw/o75W9af7uUROnB
vMQAR9F+UKKzV4GgHU0leSI4KNwH3H9+qgddurXartuUWT6feiU7IBUYnsmQYNdh0nS1NDeDOb/V
8exc5jEvaNCpPBF5a93+j7Dz6o4a67boL9IYSkfhtXKyXc6YFw2gjXLO+vV36ogPN3AH/dDVklyA
K+iEvdeaK80a9aEyc5aJhUlbQQm30GENBKuFuicWdFjiRaSJeVK9fAfyyV/JU/nQxmgDl+p4FUNW
l0vh0R21nUntYg3GAZC53oQbJVfMx6EXN/2g6beS+VZb3ZzF6qx6rY9vwhQUCPGJ8Y1iIjCiyloO
Rfysjc277OFmlb0l+rj9j3vqz+4tnDobW4aq0q8Utjt3d/81bIKI0LiqmqeySy/aXCUURq/sqEq1
W3mLtFah7BTd/3Hqx/EmIJSwNxr7TOAQaASlC7Y/TwkKOPiWDiohpXEZ2Q0xmvODPBr1yEbmxJDS
iZW8PInu+6zgQM0JKz8wPeSYZnRfzCB9+WAOOvCMgB2VPFWKSLn5+7AizSe/zBymaczbJOYMU9P/
8FTgWGpqXffcU0IW2bYgkpveff5eCT+iKFHbT0hWqh2d0vhsjjbbFlXTNrlwIKuP7S3zQP5uNfUN
Xk/xKSi6cROGWXBr2/C9iUYtT4YBEmjmaxmGPlzh2q5JbQ9urI56M/gsD4ox/hQ/Ful+RrrySrFE
r0yfEKBjJCK+xXHCj/t2mzuldmXluwbJSthXVR711k740qOD+XjQtMrcdHSb1hAqk7u8SvV9BJN0
Rc0moSJJ43TlV0yIZs0fm6+NmYN0w+hGYChjdTcq2rv04xFPa+6BletbbQZ1uXA6CJ2v3M1YJFBB
GvRujkd5UkWq8OufzMoUTohQEVzbYbZPyzHeuJaRGGzDN7mbIpoJwH7bnUYNfv6w9bIfjjCYu+Wb
IK8FfTpuMmEEO2H15uHvH7um/zmbCCaTebWAdgGW028rhr7Rkh7ms3tatFsDORoXiGH/2I5p32hB
426UWDN3wTgqa2RgFcE2qL0CDbuNqEviyid/0zEo7Sl1FVuB//W5dMMfp/LegWvUrn4k5/po7gfT
HlE3s7dMVLgfpsInaQ/hPe1BYghmoaDFDN3y3VCL/EuWAJtPPEu/qxXFuRDNDa0RKf1DOszS88SP
j6RQq081gjW5aqU8yhKlzYe7yXuiThst63ds6NUe7DDwVWQGihHGZ9mDqFKInqThhcs84iqIq5ey
vC6SJd4Q8yXcIxBDuxFP7HrqRXIAJEhDcnYCp3FXntK4+e77ennnYZhuhd0+wgvFu6nN5pL5tCPC
9gIy4PNyhsn80QjGl3ZiZ5bQUtibU9o9ERxebIBvmHtrPgWfnx8qiqtr+VNdrfB+ZUm0KnqyqDRy
scEcGfaxLIZkH1S+x6Ygpu9vWB0ck6BCT8S73MKUvhBPCCFnPi0a49BVIGCln7XoQ2g3Ysh3aYC7
1KJZLpEzDmsIysTjXQj/hkbuXM0hQPWh1/zhmaH0KJexlLr9LTSREpy2fvz7V1MSR34ZkQR1Gwq3
bCRVBqffOVqGlVIjtI3+jJd2yDPv3AajQ19mJ3Wwqk1oDR7qlWHPKeRyMMnNUwwC/WK7dK180mhX
JN/llBOd+HFSx5wpJU+Ic25+HOUwTHIny24qAbOin1p3tzjUtRibBQzRtRfa1X1T6sHJbutwtRjp
eifFlxIpG1mcpSeTkjcXP+LwUQ6q6/n4qVh16HM22BBRI7BH7TGFo3D0sbbsiue/v0/izyqXEMKY
C13ojwSOobme8K/ZqwQX3oA8KM9pQPtn0vvmrKSanp7V3s5W9ox6db3QX6k57x0RcE1rZdgjNe2Z
jNptX31zjJKvL8QSGuybZfRlDro2fm3xgTsYHmZ5B+t2mHr+ZqCHDr+xzbvx2TnJfo8f+C/CxEwd
4JTGzKTnl5aW8gWXSrALPMLA1DZ3Vy4Vryq/D1ULICV6B1yuchOOhik+DjOww5yy8sJedevnlrMB
VhRAJBHqK0i0FVoQ602vcwTBTfQCkZ7uqhPDca7beyuPsUYEvflQ1/FtWUTaYXTUcmPNjsgy3w1B
1z4kZl3TstBLoiobb4uutzuHzeTcoN8EmFtTHi1MjBw6Y9pZHwaq7PPmT1O8m8jK0+OyqQ6z/lg2
TnZrl3118PP+q5jpfjIjVV5PrO77sqfGRypXlh8wO8/L4sMyFho9MjbDafwN+AB0yHm9tecoFBO2
UbDLPHLQirnnL6WPbMruKUjCBsWLeCHstCOTolCv8iiaj3Kv+FT6SnCM1PoYzNkz9Oqyq2sL+HI1
TU3oAUjqQm07MEkGW1MX3ynf0qDvhY0IFnLLkjlrQ1zeLiPgVGjjZmGZlCVg4TAW69BnPJ4ClR9Q
P12Q+7HKYmkYvWEjJdKVSepZa4SgU3IyKSSbs7BGXufUnpd4oslDxSGJlj0JZAcSqkhGIG54DhfV
irXTE01v+3wgShQMl9Lg9xxVC0MeeVn6TBJKo1iskiT47HjhsFu0b1H63YZft18wEFWWINToNGvX
D2A97LQgXs9pn0LDGy+L2cAjoHq1oCbQjVsrufIuQyG2uRtYBLEkzYnst8PHBxz6gnBUT+/WyYzJ
suYe76Co5U3GnSYvacAm1+5sD5B/WzR7BErijzZaReKPVuj1Jh4989j1o3oKUv3HUZ0oZE6bxtI/
YjznhojUhjoZA1BfBHeKm5pHaXmQJUyrC95AOl/YOrTXqofD5Ezs1spZOC9PiULdT6N/lLWeUDSk
Yhg9MlvMdI9l1z/ZHe1RYA6HAApmcI8R+a2Dj3GAXLlFleMT6dcVD1XySmLzo5Tvd0VAjEwZkS1Q
r8Eze2BVvfraqT3I3hDJ0rKCwIfwj5azupUbUlwvymVu62X/yMRNs4NX0zhluJQkSnL9jgCMXpxB
f8H5t4sVu3luSSGhJDv4lsNk1kMNmk9F2n1CRjXcOjZwIASs6rHwo5zSAAPUrKREDMiuyorquwgR
6t4tMXXhgh+xxAkL00iv1Vt/Bq/FGF52YVSfbSmc96zNojrpLS280NFlvJwf5uS9tKXzTPVQu+Pl
xLukiryNmFLj0rpmtAG4e5ADYJGX7WkZzDxw/8iMCd6THAGJwex18L1lrt+LvMlWLvrfg83XfReN
nXOm8NxcVPrIW2SbykNvowMjEqZ6UqKQvVFf90SHeNW6wUdP6rgx7aUNqZtPm1JoOOnbjUSBeuwv
kaibZ3cUwc6reo044jkYiuRw9ivVeJHYIVGI20AB9F7pc7Y9zj91nRroWpK2ZcpkgLyJg3DYhGUQ
XDDe6FeNBKoF698R5q6wMFeUwfjCDvyzPFBy73Omdsa9huxgJdFnFiF2UxkNpx6KC29hEqFPDKkb
yu1VmLEnzVQqD2ZH1SeBaPY85aua+JN4hZwgijAcs7ZfJfLg549owoqkfmJf1j6VPbHoQd3XR9+P
/NdcgwTHSwFHEiUnr9ShvIJS30qCWdbhMitcXMowiOQKluWjdSYvrzKvjeLcjLP8LxiD/JZ5sdgg
Jo028ruC0wY9T+Rc5kpChAceL0w9XgxAVJhEAhzxTXnX4VXZ9+0M9+y126LujfJr5BAoJnl2RdSL
a5LvlB69l5pa6V4y9hIYu8aq6Rjb8NoPe97Nh8VI1I6+vsOjIx7bBLJv5dU/COkkbocrq6y9vUBx
uhYAYjdyGScfTKxocj4VCc0sgkjXMh9XDrMyN7eNjWLrVMNzpWOEnYOq5QNGfQeTu05Ewc9rkV0n
N8ueXpmtSD7u2S4R4RLqKt+tFGMZ3pKfP5FcFbZu+tnP05sZPLvPMMb+OArV6xT51kmKvNGC+ze5
h/GPd6wGDfHoQ6lYm1jQT0ttlmSW5RQDYrZJJrJhNFSnd2X34s56L29Wg8kjA1LMinYNfJy8fg66
znyYmJApaGxYfgfZehKob5ph6NB3+CHnXnXyyOm5lc+Nk6TfVZa+UwYSRuWq1nJgmmtYZWtr6s4f
1wNkRB/XywalHncnwkOY8VaEJdtTyngnf39zPnXHON7J4rKHoGvb9Pek0/M5k4j8OXqX/5SeGhnG
ATHs8zSbryaFhl++U4xLErrqFuLynFD0XygKTRYJf1lcW66l0jkWNrBaIZzfOqNRZpijmYvk7Ndt
+awKVGqqFvsv8ig3S2W5Jo98lyhFJ/gi71wAX4yblWMuNzI6rPqcAopfsTi/LO4g6u0RlLoeKy17
ir2kQsjkWSB68Sk1wkd9BqLJsUgGDrvIJvc0qmlWdBMINof73Rsn4kZdVQVSnQ/bD7AiNS7NQR3N
EusU8EXckWhXPVej8823Se7O4QOheH4bwtFa6cIObr06GB+0on6S14FSZtuoC1sgba7zzP4AHoa7
H+theOzQxt4TBPEg9XsjdLtjG2r3lEW6ldx0hGZlrIw6pF04Dy2LK2hZMBvhkzkVB3+ilS8LiCjI
MWVFSnlgFX5b2Ro14V5pX7Lq0ZopmJWqW5cwhyBAkNPuBwheQst6R1R7K9agLpTR7UfBcEwAtmll
HW9S5ARGFaDiVlNv2GkxAdVySTqvRLusgyaEg2nl1kW58krXeM3V0NmNWdvtKilN9A3I2yTiZWWA
ajczK+zgPHTO+CoQFqyX9V+i2p9tu82vuTPgvM8Ah8lYoTAK8eZn4aMSNldD6dWZiKOvc6MOvqpV
uM+N0HgtRF4igCGBPnSLWzR3/pzi0kZqe7PoboYQO6A6dhqTT9fQt8I8q3s26++scO5Mi5zHRXDz
9/2S8YfzZWaHGCxjIYewsfzdT+eA71BUyMPnJnWGb1NBlhnR4oS0cGQGPZ+31WdrzzdeHM2Jn7OA
LCMcbfWhqoiBWj7tPtfEpTDVDSAk1pBwuzdFTddbHi3X5p9m8tqvz0N8Q6NQibNtmuEMkD6MiByv
S1x3d39/qeYfxR2bLSGOQpf7hDTO3+uagdqBCzac7gxW1j6m9shKYk7ES2sVWSdeqy5MY1q25vgp
nXHJsWM8CVrDFzUfFABozpGCfgRda25tzXNDXNrTqe3bR1bJPy6Ffn7lvudmxLN6M8KQYutbjZ+0
Tump+LJrzhTj6mlUldGkWRdwiv2l7ONiO1aVinjCvjrQkHtwhp8YTuHlx9n3kdDJzMrCp7+/IWKm
VP0y7Nlsn4mUwfwkKC38PuxpwqJxMprDucDaTBGqYls5byc8ezgCMldeK9f5XA/9Z7mqa5zoEDfJ
w6hF9X0kKu1kF+53uaE2MhEeh67axabr33zgCeRRmkVARrUm3I6WbZVb0RnI1UfKXlVfozv5KWd2
9E7dN5Nrr+S1sS2nc5Wp5IeUhf7M97IznuXhwc8qVkVujld1bkXIMdVvx2NYh8ZZDq5eMXbUS8Pp
xIbuYs1bSXWqH2ndRa+pPfRbYjn+Q2Dj/D9vpw3qHPGLbdGy/L146HkVVj9IradFRWM2qodkhqyx
LIY8LU0bEFE+hRDRrpjsks0SGgpoLDmMSo81cXKIrnOSYq4oKncBEbgBDapHyBrFY9Y2DOjWq0Jf
4lIY8SmvKtNBsUvphVhXdyN3FF42nSBKZze+0iIutvUGoEgxfuL53jSor3EG4rXVh5PcSlWdEJvw
rVAUSpSFO3wKg/phCDPvHp7JP12JjpLpQOz7jDiTpgXnJo+q+Uj6/AXcf/o08KalhAYMIZ+vaRP5
5MGSSBBAbj3NfXGBMiKipAdnNrZ/S33zXHaeT+eDDZptaGBTZieRnTXWVitV8kjmU6AAI0yY2kf9
xkbB9pyR/kO4Uec2nQ/77nE+k1VVPhL/tvZdTO8GaEfZDs9azTkvg+vf7xvNmNcDv944FrVjzdEo
z0Nd+t0Dj67V6RUUt2eelB8ZCKeHriFV3Y7dHXKVeucQwj5XSyqXjh/E9VczpKafdeNr3TffCuwn
bDG8WwmoJT0j3bo4rnaKw3w/9tq0ljipUlcxds0r0UXGYmruUZnoX8s+tSW0O8bn9Imtc362SeQp
VO+RlGv/Rj5IH71XJc4PEUzT6AAfwI0Qsgxj/APkRpfhx0oZuzICZqKk1ygv0m8FqA3Q89WlCmZW
zlw5ax0dud1UM49OMT3Q4os/TsmpYnmN0stEmOjrxzGp8dshr/hRI1KzPryX/nQUS1fD64m3HMTX
BmLoNnQaD3qOQsJgaFi4TLJkJ+/+1jSurYWLbQi9fxK1CHAl0+Yr2nG8xwO3NPlyzTotUxDd0/ok
awx4MZXzZKgrTxhmvyFM2WcfrSnbLDklECIeAhS5a7/MbvOGSGg7cIMzsjg2eIXhveYFk53j8cmp
trXy9alag0yGt2Zn2YnUJiJd5q+xfPCyEPiAsM4o9lg7GMVeyY291vgI+NXiPg7HW8CYysuUuuMZ
Oykcbp08PU1Ro73fovMnSCh4iNziSz4NBKeh18U/XW0aqGRj6qkvTZCRMAQBfvkWK4TJb+U3I6sc
UiBmi7efFeaBUfx1mqvZE6Gr/+Fg/DPAwVUtxzUojblCs1ko/FpP1dPQaU0Hfm41uMlTOKZIcwtE
l5EGoSQ19c9DwyvT2jJ+zCOy7MuBARf0JQ3awbF/SOOR8Ha7IYV+OpfhLOVoFE535416epXVORIf
6YKoScBeMz9JkzimcTRVlquel+CurAcvG/tPCpXkb/Igb546mM4PpM6ItZ9r0dXQA4GnvtIPUjUz
S2Tw6Vegn4r6HtyX8R+tUuuPId/VUJfQpbJt/m/9PuSzJsCKVcGrzzXCrYrmU9bj/1oPkxpgZ0SZ
vJxnNY0/pSWwieVOf7Ha5qVJgxarGSASOYD5OITOTQmNRJ4CYWmXU83Zky0GaiZUq5WH3+6qGlRI
hnaeP2Yzi6BOH8OxevX6TNkrERp5vydlWVN8bK+Kk1kQD/A2UAjw2N9ja4B2013Na0eHttpawic1
MSNvm/jNT2metEgp4asQfiOwksFzbw3tW6eb6r3SpbMPOVK+JHoJf5W41Jg/GBSeS41Fi3cZgblz
fqdTFSCanMZcSfOI0fC1mIK02rvg9P4+Fuv6HyIfyvAYOFnS6chAEIL8+v2MILTlTaX4l9Hk10ui
HpCx7SSXeETUN8SoyJEkh195f18Uh4YS5WdYLiEVLVYtzak01Xd5JqdPPymqtShUiKPMMaZqHfE7
ZPeV5VinKCTsp8cJmpKc+D1z40uhEy3imfmXQrnJUYDRERiNi0LN60uPtotqjt0+dSzhtjhblEvo
qKyDCrJiSz18a9w5UZbV1uSSCO0oBaYupbVPvkErHSWlshk1BJhiJsl9WKP1NqHdMicV6razotrC
k70hhHTW9NohMBjWYO8cUS3V91jBnV0TFepajt3TMB1SowzuM78FMmMM9wiu9ZUq4c5LtRJsG+8m
iCpEXc92Xn8JZjNPNOnM+x6Kf0cnm1JEJcU59ONnD+FHwtL3oafas9VsTHJB2yfH3GoIb2hDlrCi
oVQWm/c6JpSu1o1nZtR9PDTmEmeX0txL0mIdVu0KoWfxYKujeaKdiNh1zs08akZYv/WZDxVyjGzn
gCG+vitEwmZSYUsd2wEeRVBLqyTGtkj565TU8DeX/kM2Gnu/ZOunZKW7qpvKO0jkdeW0x8FjZmSd
EANBgvFnjy0dcV3zHiz2hKuGtKzVktug6MSWG4PrUEBz/GMJTvM62gCJ1B7n1TS5+tUZzr3CGzX0
wexZ4Amx87D4ivGsDIisc3MDG+kh4ZM6S7mL3Me6AQi1qXbxFGiqv5lsoLle2u1saEjfhWUcyZiL
v7g0cQhcseuHysoO4QwijKPWPCSBaB6LIaLFaXKrSY9vk/TXSozFelAVZmuo/fsidKaj5k/KrZFV
5abtwquVIZNGYkKbnTnqYxTORpYeeGbVGxUi2c5Xw/bu48hxqgdXr27rDAFmZ6vkJ/dee+zaytyZ
mMl7q8I7lRHRPEfIw9f8x5ri8a6stO7ZQeQqjORJVOZS0lJqhmUNbP9WQ8JZpNluDmI/1XMvTe/A
LqnY4U7Sh5AJDKQVkDq4BmIn7ZvyoYNmuK2sSl99XJNHZtWWZyqpRw0I2k3kjOO+yRLrvKjw/z7+
GH/Ik12yjRDDuEwyUCLc3xQDhWPVLMkm9wzWO9uyPxKP7IGNk5GSKCbXd/Ka3Wgr1z7WSRsvd7O8
pRvUGIdYNenbzrc5maboxhzCt2ynbs4hXrLFZjWIZ6dw9OVK0difWq9uT0s7r3Yv/oQIHGepsh2H
uMTON9lkjtEvkb546ZCHC0bwteLjwknN7DDaGru//xiL3Rn99MuyGN2EoONKpKVFx8H5bSiORziq
hYHeGJPy/Zh1WCHx1RzljlqzJ0roWvOMA91ktKSUJa8POjruIhqbY5pniGYbp6MSWjpH6daSvi03
SKfPs5WL6ILik10xjsGOpdpjEcbmhGK4i0Y73MHcGwApB9FOXvNTAi5jh16fbdegHnSqWln66Hip
+0Dz61C3RfFKO9c6U62hL5fFxEpMjQVsJs3pGQug4cGkb+k7KaesSrMbUpJXweB8D/T+h/ytiggT
hU1ObRcP9rULregWGs6aOkKAmY1L8sFs8mJrC7KsP67JpyShdoyiCUPa/Fy1UFdYR9sbGYamxfbw
OY4BFslENJmN5nkUVdSeS2HMNl0nXpJK6atak6XZEKatVgKZxdzzkQ+UNOn+6Okn1xnUow6s78jZ
59gwbXUT2u9djXEDg4be7QekqQgpAImJslJulLA8/f1G0Z0/oCB8N1RNGBrsf+RQv1cbupC2RjXG
cOE8eIoSqop39bsQuXNnpEPMm6ORnOlWr3YJfz4yUpfE6tJ8NfkimQnYQp+28KPDMnEjj/qEkllO
YSm2aN+Zwvtx/eMZH0cxWbb4FjD70hXLEX1d6JFfmpkGF5ttf1/9PELm/OMalsYvhRFNJ9mMnwjw
+yELUpv8baK+uU8mePiObRX7aD4S5ZNclFsJhvvQe9MT1nS/yLcJJ6PGAplXB7oB9MY7L7QqaWCr
DBb+y3aGPZlD/4cdJOTAjejb+DVtxuLoWR2DDJxRXrjqwi4Tdb4Pgsy4mcjZ3Oeeo9/k+tz9V3GV
1t6DwuIJb29j4tU0sEZUHvS1AqdDjUzzrR3jbS9yeA8qWR5jodR7s3XDraz3TLFZ7xMsskgk5vQv
6GjBtqrix1ZGR44p6a7x+Kr0xXBXCme618Pyk3TE50Pcbn0MxIc8z7XNopfxJ4IB0xSTtZqFD3It
kAD+9yI/2XuqouCRBJISuPaDzkbyPh+7WxkFaTkT6yfpg8e1yNJohmILHZ9nqZTKLg9zA/KGis7S
s+j7O9VWZqDIoxxLuEiIfJLrXisKwhPIDlKZev0Cc4s4Cyanzb9ilAfxJWZ8OScWNkY3VfM9vzFV
Y6PNrqzjxls6mc6qannJ5HrQaQ0BJ7NNAxfl6esIocllpDTYr6gciINbKzAvyaBm5E3KrQw0nnj1
GxofYse8kZ0CwqDWi6eapjsqApUonSKxKcMP1THA9X7KMKUsWhudO2TrF4WzlnSlWgC6gVCgrvtU
extdT93ZegSdyWiBsQD4vUdTuNGdFniEhmbQK4s3VlXFjaokfO6lj4deFV+SWnuWMTMWTqG10bT6
0ZrdQKFqdrssDKONQrbb429HWcqkpQ0qRXvj2s1SxpYP4AR48IsyoV2MTJywjhYCw52VjbEz0gF1
sCh5mqBSzz53PEy2/mIY3kPc5OLZLhIkaWkiDmXAmzn4iICntyygyiKhV5lAhjQyox8mAnrB+3rH
buzrmxDdKFnA3+SQWOj2C8KY7mHZMWN4UA6WvZKeB3fI0nNcQB4Ospzua3ZDRHv93BKYKkUUbpWQ
cUJe7vzrs4T1b+RvXrKxJjYJa3cwz8fyIfp5ZPU7Ip6Vy/KqpCJBPpDKMu0Nu3i3Urci0kC11uOk
+8NKVZr8ZjmEKHfKLKaAANjZJtBVv8U5dhWuWm26uKHELhkLuX6jxwFOZWYdufu3onulDOO1jBUN
4Aqju+HXK1LzGqWF8/D3gZuq1q/TOl41hmzbNlTXJBmNbdavOyy28llYtop+XjYJvoqM2mpz9h+J
GzS3pm9R1KZgt00bSEQmEBVcCYgEjawGc5nyaXc+ZR0Nyjh+MvZNVlPGF9ue4stPLWQ7tONtXpr9
0XIQTet2nd9D0weUBnTtTI54u5br5mZe/zcYZTYtSrNtRnXspmi7jdQFtUjUCIbbigSMLEnD13jO
CazgsW2ctK/PTG3qloU+0XDwg1eTL/yj3Bo57D8Ovkgn7Pv5vR/b+jeAAB8H0B2JusljYDURTVm3
sTG+dZp4iYoGvU2WVbuyyMWLlcY2OQaZcxz10HqZc8tXykjXVS09eGGNJk6x55DCEmjp8+g5/wBT
R7ZZE0ql2kmz9327u8nLOV8IW5UlQoIFEqPZSydiE7nYPSqv2Uu5aGkYX/DX5ocmLd9hO+FqSN08
3QQEcccF5h9Tr6zLx0OemCF5D+zMPq7Jo0Yb72qUghsDA94ud9AZyba0Tr1pTxKcsyYny9xYk9q8
lobzEuN/ePcIejBYw5z8nmqvMOEFzubjaArKVW0F6mOS1tSVbXZ/itA/GeS8VP0QfgXCS42nNt0L
mJD0aLmddfbnKOA6YEdVRQXRfRNAMI3MTFnSqmuTUWU+la1kvyZiJc0mi5Ve+w5j3ntPkMSLrvmn
DWBolU3z1nuwGZyZoCQfvPkoM3M01qOGoFMT6qpioXykJRY9EFQfP5BatC6KKrrKSzTZ83Up9bxk
cXyBADq8IDP6Du4j+Z5Y6zTuze+wbj9PWAEPRAoYCwYVG8Vwg0MUvUs9HpWZdJ11XbBORl69bjk6
6oviSCIr0yjkrI18QaGSaHvdyKERzhU8J57K/0gI+INBxg1s0NhWLcFrowdm/LZHoSLXNEoc2GfS
0639YkUalW6GdqjTVhkjukttGNCftbr4St3NB7ZhINdjWfK0tHVdY3iPVDM8QPzxofqW6hMuuKcY
MqWnUK6shxrdcj3sZIFP1vRY7Ud4nsPPVUKa54cIzybWh/CxcBVMbbWpJVWiozJzjGM7fSpzUp7Q
yPRnOY0BtYOdHtTTtkrVb3nn2+hbRAI8nSBsRwqWrASpNRt0OOBFbl8rix5aAgneQhMhr1jDZF+1
scSJnbmnj0tRqL6OqTWs/QydTko+YnG73BuVfmGxdCJW7kidJycDZPp3W0sBRrVAH9m3MHDPA/OQ
5HcVs4rdg1Wz9a9Lz7gUwVtauNUlMIlCkA+tjmdkGiwSki2/3KbzF196aaZ+bpEbav8YWXjEud1g
sdWFT2871DeNgCJZVharrDb+FCTeOw1D5ctIyDnIHJRNw/Rd8RlC5oORK0qfN7fp3GZz5zKrwLic
1loBQZwKbJwDUVr0CarV3qGDiy85+uVLgg/olKn0w39eEhM2Y8My7rscnxIU8fa2wt95m1kkoLaM
UV89lKolZlW3vUiRfmmGzt3I8koVAdVQMzK8A4VSlD3al4VC2k5xeEDSjDdyZlnabontICTUdO1r
uthWEbYKhtdh6nqgIUkK1U43XlmUdf9R3mazPgeN/GvXijzbNdmX0P5U+c/4fddqINrwexYNN9gc
d4AVInatIUlxfVWcuvlBnn48yGsO0Kf1mBKh5Y+ozciRKPKTlvmsNRCc//ui2fr5iRhDkIby8F/P
l+fyoczFXSv6cSf/no/rk21k5BwSILn++MlU1f/7F5e/LGutiPUBTDmdby1a9WJ5aMKgPPmNAe5b
XiTXrDzJi/KUEFkw8yCX0YZmp3CcMpLB/nc0gBtf62VTrD+uyadgTORf/3j2b3/4t1P5PHnt46/x
qX/va3YzvWKVJ6UcfzwMogZrrZssagn5OQ1CYKzsKjteycO0xN2/SpQyOy2H/3pCo0TmXvWifYvE
kfdqfpIgZGHa4nTjHdReMWUcU0u/uLhZ1l7gvPN1QD7XmWKDGZT8jaNZJXcirGaVbXeXQOFbNZDr
RwfKTCHGfVrYGxE+CQfaVhbepTrTSB21KCn98KLG3TvxD4cwc3GHoI/Ddbg1Le9cN066G3MFHAWc
IVIR+mat1LBG4vHJs2N0Rna9MRphgAzLwCmZ266kBK+ymSuzaQuHB0rFmIuVM4VvI270OMc+hu4t
KaYXZ5iDiBH7r4tUe8yT5tUNFPozgW5t9VLfGH5wGZTS3jg5Ffi8ii61NpKy9hUje7gjbGWbmN3X
rMk+s60rVlHCigdwSD+5J9JY7mu3Yw3mozCHv692DD+D/7nwg3A752q5ahevvK7TVhTuntJMu/es
s9mKfDNWHhbHo/tqCQqOgVfe1Hl39Fyy4Jw1ATOsIPJ329VBALIK5L4IG/0Jg8EK6MVT5dCyZsmU
bbqe+TjXLgWpjqvB0M+RtlZC5d3E3mlQCtx0afCcJff63LEQBwjwlzZ9jM28OrFEeUTnRLneZyib
xLtVjg954hC46F9NgkVsNYjWNhVQzwchCWJwbZokzKn6yvWocPK2KuijAeuto8BCYlv3xz4xiBqZ
01FKyghm92AGU7nKJ6L/kB4CTwjLS+ara7diUUF57hDZzIZe9bkBA79RU+JWWhTKlQZbdvIOhPUF
KzYZZHForPRLxb50rriNK/fKfanyzbQ1fEKQsijgIzTq2Do0Gp4Est6/2BmGwTK/tgM5X/7A+iNJ
vppeZG0EWZ4pmGLQRafUIS64DQiHID2CslH5bULtwhT/4EXhI37JLa2te5w8A6aQJ5qb/5iFdmdW
X/TYPcTxWaWNg6PLenFs1K1ZeWzN3l4nrpmtJl17sXN1kwZdvUuN4gW829dumqaVaUD69MVjaj2F
PfpW+Dzrqst3RteGa+5rUmRrHOwGwRFVnQ7rKA6PYYd+1Q7f0/5J8LWGxfJmYb/blqP/WInhIcqY
N0r9LYuUq9KwHu3VN0yyJGo1ugOomuRIrxtfSB8vV2o9YfIN83Wd6USL2PjYXfMtzwwyC1JjMxKl
lRjWiZZstimL8JbuFQXr5g2Cb7dqEftE/IrVGK6IG3zPlOofc3BbyINjPa1Ht+gPGWw+u/CHiV13
VkBa9vKT408HZVDGfV8n5QlZRnEaIX0kq49zt6MHnnftTo5N8kGOjXJ8kkcfP5DjpTxlXajNngMC
YuchUY6LvuYwJMpxUF6UD3IsxAOFalCe/+swgizppapxCC13HGkU5F12kg+B21t8lRObWD3TRWqs
pdlJm6cceSSf8/vpz6csP51P5VG6/A0NSZK09NON/PX/j7EzW25by7bsr2Scd+RF31TczAeCPUVS
lCjJ8gtCtmX0fY+vr4FNZcrOPFGnIhwIdDJ7YO+15hzz84VkKdl+s/4v24vF7b7wuZNhEOmo4hC+
DV6FeF8+TxWbjd6Fi3Tw/RXIT94DbX50G6/+7V4h1j73iU2Lp4B0+t/niMO3v/48vc2Mbzqq7lVR
Mzk8mPMduyfB4WNV3IQhfQV0X1DM9lDpt0YFSlLc0oIpJErdpSLtcfkntl6SuKQF83gg6Ma04ZrI
fye2/SZ+CegXLwbyUBd6TYMH7Il+UeSiQ7uIK0FFj7UU4sU4zykCiUofSVD2AjVFa5cTk12ZME7f
ahZOGnKlG30uf1VTbKuJazojgQHveD2RbjB2rl9gMfbKXnlwxgcmBgYMOPZkQapxNUli9MfsM8uv
sp1XJyN0FmSfYeWfTd5iWBsSE78ggAao2jweHC0k9XJt7Zg5AZq1DdvcSAHh6NAjp2Xn+7iv+yTZ
azppEqLmFjYlrjLA5jvRrUg7sjnQiT+axmjtJ9vHGTZPe2h2hM3wlEA+efIHNyAah9bcIn/KfYXJ
AmIc5gTJh8ZEqE3EQuxzlBzxxvx2lVrNBWdCh23N0k9jXvhmrQOhg1kHlwDD17YsADmlqdk9Jobs
7Z1Ww35VoMp07VA5lAFYlCHSkqM+Rj91SSXXCN7phdsDkVJyWK94l+I37o4WZLxvkhXVS3saRiwL
TnsuJgRLOFsWWhY717St5VOhO49iS5bS8LHHPyG2bgu8FlSonIts9c7VjqM3YFfmXQS23RiNa+LY
hNHVQErJDwE87qfw9j1pbqSyiTAfCklcGa7YpNFPcarNwgUizzVNlJTMNq254Fhe612TEuFFBR2b
hv4g/jfTrl7B2BpH8VBTYP6oggC7wBhcSDHlwy3m6UA2L3IppJxrJD7F1u6rP9TG27wyJZbxNgz1
19wszLeJFTTjwyvZqIso1VrMCqF5LiPHO+Hm0BYiSlrXp48D9XxAb7Vtk0v7xrQwp2SeSeGIgmo7
l6sFyABr12HU5OY+j+770IifwyJI79UJcsuMZ+3GTNuNshTNeKVFOw3dWZBXLXuY4JsiYVfJd7sX
+zq1sPah6T2LrXYGZyt+fs3L7qQooXRhuGE9QN7Y477KHsKy3gKmhLnWBeq+G8q7Dz8Tu6zMHrd9
wAhioAgAQWF4wTJfUrOb+jMhdDLQyiDfWdzh91HW3pVJHOGHkAkcUvUJbczkrRIzcx7T+auql4YF
gsG4Os7UKMsmUMzFZPGpeQzaTqZRpjJXkyTgmRDD4NsQCsWm0xnBqW/pSUDTOQYeydqlAkE1aBs5
Ia5KedHrtl7UniNt+iax7/MspbITd9XbpIWMR3Pdv7SWId9hfsRTOx8olPCQtjhDLD3LtvQjyAMn
9jeIaEyqUusfxghhlYQn7Irvme97yvSsr41r1ljKdQS6yJE6dTJKs3nr4oc/KwxJT01sttfCURu3
l6x4J+y8TtR6OBEJ5BoHWCWpmvlL1SC/JknmPIR54TlOiAedG/S8H2Js4OaZeSHDwDwOBPvccDS5
V0YLRkLYtqbKPJrwaN3B4qd344sONvkloj49Ef7bk2/FxHsY1k6cxeuBa/NRLNAtvFZW6WxqcmZv
u8T+OsowBfkd2HVkAw25SRRGGO9VC+hPTFrN7qs8Kc0Wy5gE5l5qlGPYvwiOCnSQXV3b2J2dIHB7
LAjHbuimh9pwrlKtma+JOTpL2vX+Xg6C8aVFDMTl03pt5LrZ8H0E2+o3D7njEI84NMWjaktEe+VZ
t7MrS9/fvHo+bOLtDV+q+waVUAu9YJMNm1rJyuPnmia3v+4zkh4VXVMr5saoyVfXCgKx0gZUgUhA
V3Lv2JjxdJZD4FckP2DUQ7i3yKs2XcyJGcv/UAd86gRy9KxLLZ2BSk6Jn3OOWL/lrBtFc7S1aS1C
2DufIPk+NDVGlASSI8XOrqEXd6uq8fQjrKBxx41Y3k62Jp2Q3BhLxPGLvNenHRWU7mpXBNnUcYye
cd7E9xsTNWGTLdwq3dWJaTDfcJKON46399WIbBhniXkparM8lR22DfF+B6QHuqnsjcdUC9UHL6gZ
u/I5RGapuNRCXXMKjDuysvpDHiY1qGHChXSJPAqIhMVBc5C5ToMNTVi2oblgiIhn3O40hOWr6aut
ixam28llgtUjTNc4/MIvWdWXC1pn5cnsRv+5YY5TQK/5gt6lPAAjpnjSFuWDJE1vw5Q8CDCv46nH
PpvKL1OnSkuzYWoT14zio9qGku9k33Wz7jdVZvdHgZsTm6GR/xS7xGLCdLO9uY2jGmsdT9S7kEEj
5UlyCecNbcQgb4TmRRxyQi6NgWOPGzkjyyQ21e+FHQ53eW4aj30MSigtH3stYOM90oHgWV7i3EVx
T2+dxofa++VVjxuTmWV+JC0of9BSUy+/2XZb7HxYGaapaz8dcoJx3w3fJWZaaB+dmnlg/q2R+gi9
JaL0sH9HWYbKuMzb62gMMXdy3TqME19ckndcwM2lsTfS+NxLUbEr0+dAzgGntH1QLjNBXU9ohELO
Ym4UGdl4H6p5DFOb1LOqQ0Jr0RoLJW0lK8m4tfqifI2dCm9iUb4MQ7+tjYg5bqD+QBYQ39t5WdxX
9r0oL98o/ZMqmbQxDbl9j73Yu/pTaC4kWFeXib0Hv9W+teT0LUVLk4gDya0YJO0FJbqaMNQTxxkX
Y7DvZ06pMKkN2hSeI2VhpEOCesCIV4FqddfRntRlbaWE+pEVdA3jAbva1IyISznaV7W+QmXK2AnF
nCvZQ/7WVKC25+q8iSOa3LBBvkaQAbEOmzWm2zE++1kDAkmy16YeFi9d0jZLBVv8Tp83nSh9g889
nOO4lU+B6bxGEAB0LaiO/iwzEx2UeZelVBWJV8Dob8J2TXJoElAhuPvMVQ5qyjtoXN7wy62H/t4M
6FpNpqndw0wma6fPXpWGlvvn/lJz2iU1ase9ceq9zLgIWZrkQ5PT1enVKjvcbDK8O883m13UYQ8d
E9n7NuY/wZdaX2ayn9BzaAO/K8ABxlJsJtylVT3IfgmFTdsJIGs0jquxr6j7Ih92qWeomwF/DJNV
vtdjT+UnNU3jjvt1/pJyzx3lKrmq9H3WRUnkQJK244p5gXaH+n/k1xxUa59ewTWyQnRulMoNtVCg
EBfZlUD1jiSLwN7WvZNeKwWonqTNpPmhWVeKlL5UGrQCKLvyA6yufp/ncreil5k8S5W0E/ABY5r8
O+KQ+oVojqeqdocaIFxYIi4qL4qZ/5AQ1KpM6HZT1M3+gI47mNemed/nmt/XaG3+fR4lDsqP0fY/
TshNUmaGISP0XVcOtYWBWZXTP2f75NJXis3yIUQh75ay5jA77xgF8inzNhZ5h6RtfIM9Ex5FAyBC
PrUqu0Fei81Bo/prJm25M6JeP4sF15s3GdDpL7sUCndnu1xq80nWwP3WhxmwQeyTup2CzUTRpPoB
yFLzMAcPRpK/CxzJcWtfq/YWzn8cGJV6MqssX5leYWHp8QM39HrztVSGK01g+acD5sGRz/jk40sX
OdV9LilHMX3595ZmAM+jDWKtfZ1CgqrSDEA2TbCoZcEDiJRxzccZPMaOEuKkMxZiViRmSsUABFGc
IfaJM7Ka+blEOpZF2OpOzBkK2b9TmQPfizmDqgGPGIoG9u8844hDfvOTZE1bcTSphmhd0pMAq5vU
m6zH6ETxc2q++uYI0a+SFQZ4ivRcF5W5KXQdF9K8mSZZtTTnJEm5aOyjQWrMgv7QFv9q9gpOPFjx
MbR3Oa7Eo+z0DA06x/mqV7abm6HNVIibNU3igRTDJn9w0pQys0TniQGOgkxg5k/XXvjDqcOtPob5
2vAYCuQhqj+el/bAL01axaTWwhKzsBNA2d5GVIxO7MtXLQDqlRRGDjSJTDpacXmu/HbajUqHjskh
bX0ZBja47vlok/zEH5zzEkbYxHaGgMOjZUV8Mj2YJCyp97XOcMomp1rz22QS0pDMxuV/PXXFeKD7
8rHQNB/3YBZpA7Js4xwiTzz4TmATU9Df3UADYjOLm7tJG5dd6StuzejZxVqFj1xvVOt4W5WSEw3I
RVuFzR202GBYgN/Jj2LBYCc/1lPSL63WkN0QMNQY6NJZaPgobSkrY4qDldD1aQ2iAnP2nlZTpV+6
DIrr1KhPfqrpl3GWtClv9POxE8TWQcA/Bf+hqa123anBg8QY+ywUlrIePaQ1eJuJsuFJj73nXpYu
4ng5CzIHznbms6MAmU7fGldTOta6JD/r0jSdmJgmDMwmDP16ZwA11V/aXM+32oy8nczU6JeK2in7
RIw21SY7J0m9kucfJERRBrgDSDSrrWi8zPsgSGLgx2TRJt6PVG+tY2UmxSKkfbxE9o5HWi6155sW
IZT8tR7o5JSTRjHiwGKiGK0SsiRLz5EvuKgSTJaAdGePaZhNzZ5s1Fd/Up8k6O1+Pn7VKR+saRWk
a/FcxDNADrFIk6JBKKtoBytv3lXHk1aoHquboTktxo/NoPoay0V2kTN9vPj1Qfy9WJRlT76M6CLb
qbNUSQNViN4ZiCGxSeMVtHIh+8oQt++COv+SG35z7vlJcZOCOE6KdzIoV7uw+otklCR8Mgh0S6tC
Gs0u5BPKtSbWeUFtExIbzPZFkcvSpupryoOkpBPFgkpzldj1A6b2FIdhmd4ZxmgfW3RZaOiq8q3M
MlfyCdyxaYIu2tqAh56G6jrLmZHDJ6bkpcbg37UO20Y13tOYPaa0y39ZIE7oVhmuRTcrmzNXmvjH
bysUBJLbnn5mnsp+t0UTgeqp1AhKnqs/zK7AaZWStI2SLrzLs/KnOf9gxaIF8HkwzWYti9+r2Ndo
9ngqKuLIlVw6K5YerQRQ2uyV8d6n7HHwjPpy29XF2e5GMb/1O5PsNr/tSNlW9UOAvOyLzp0p0MYv
TQAPkAk/EiHGn+suSMrNEAYdE4AwOwiad0pPqUUzh3+6HCmNScaWiNtulQ+h6WZSAl9jMpyQsCJo
eRF1Z3gfCVYNSw+/6UQT53bvv2rq6KNSmeMhgZFvCwNcrXAcyHFl78RmOWb5qVaZGcwN0ilF12Y1
5E4KnODnPixqx1aLL7qdH4Sl6xZc21bo161IpfUUHWi5UsSbaQ6VPc4/Hwu6gxwNwRp3y/dQ6I7i
dhh3onnr4JU/WdKwFvg9sWvKZG6gAflhkQF1J8b+eGibsHkYivGbLRn9bSvGULVOUUksvQJzs45s
ZK8WU7FAbk4HN666vWDyekysD8FQPIwkY9x/FDmHkuG9EpFcXNqo4KeZajAvRNANtQFc1/Z0qMNu
ewstJOvQgEnj5MuyllqiVBiZxb7/mhAGciYDGskG0n4uC1tEH0TCz1eWoC3fEWlkB7HVJWl0Jppn
LT10djO9AWVUl8kYALmsouihI6dxIQ7kddwstKJDXqU3HdOtploJq5nAUn4mgDuTxgSVWfka4Vd5
aI1q20Nte81q8J4zH3iUZGIlHam7C7sqOdVtv+BNoZFg0i3RSd++rX3u6wtk481oQmKwggeSUMgJ
ngr/Dq5afMAvkW/qxpfu6etjxUa+tC/kCn2PJbl5W4xfVSvyVlGLeEypnPASJPoWJEaM+iWy7s18
ko5qjpI0K+Fpp7n6mMtjtrB1pECiAmeKcZqcOjRSjEzaTnp5p8ue8iWMQ4uxcZofmVrgrsA/ilgS
lHLqhM3V7izulEbYveNr4U6MnNvQ6uVEGPchLJWPxedmabXdnjuHNCIiAk6B/7p8gzn2XazYnf/L
SokFLaZapDQEp0G2a2Y5bwYfhl+db19vFR+tdSC1UAFY910sk/JqpLvbb98IM/9EgQ4yepX3K3y8
xQlD6lGgOGkjAZdIq7NAcRIPJKGP6Z8TFYWI0EcWve+sKkltbzeBbN4MQHWszeSIujt5VbQKS2eO
NKPxt2M6eV9tU5oWE5UtQ5ete1/CwBGrRrZT/bw7t5INva9OQibkGOB9ScsW41xCFWuSrw+vTEnB
085rmYlGZa4huXChAAI6GelFuGtcgZQ22wLiwNSXh8YeQNlfQNj2D043mjcIYRgUxSLuVAUSrxwf
K4/po+ykD61SMjjtHN9b5FqR7IRxNqiRFBrV9NjK1ZliJeVExQA1qaO1XbWRLV181RVnxu38hVSV
c4p5cndLu7j9PFM8NUFLdIyAkWuSQqps4i2cKbLxYTBmkhunuyMA0idHad5OG6lZJRJTq8HPPg4X
vnXFxNntNJKozgJAA7ysm4ozJONxFUqetYslb0mz0PzhlwYTmWmiUtkG1Mb4cQnH+FT2zjrpmTQJ
uICdanh0Z78ScSluGnI3UtUJKpA106sSj3hmVWfC7DD67ZvpR94O+pnwz2An9QqJMhM3wabmpzqV
zrgypHZYifthpITBES2Yf1QMg/JIDU69NfQFGqfoTfOosELa889yovd7xFVfGUWpbi0HyakfbW/9
Z2t5ov56NH8L9FZa3PDxQ9mH+4CerDCJ5NhTIPtNzVFNE+skJoX0MJ9kLUzOSVjxa50TFkKF3uXU
Juq5Ce1wRyEcWzqo7/vcb7/ZlfrgW2GM04S4e7GWwYpxC1rcx6lrjsJT1lshb186TjdPmSgAiH2q
RAsq/F7OBkNMafWBOLZgoaUdF58IutLkmPVmCqppp6t+ck8doHXrklFJM0kxEWEeZSTJ7eZKki41
xuOQDM5HAW8rbndCKFQxEdzaTYFocqbBFXrZHW/a8AQuiTsY4U8ecdiISB9bVYqtXGjKrp9T8/TQ
TF29qmX8IVwwF2KnjO5h9Pp92uCZF49eVSM0N410xGyucSUtMIqiMekF8azEIkCpydWv3ZVSI901
pW1ukb5BsIiS8ot5c1/r0SPyVTAW3COO1DrqreFjfgRuSfMM5epGCivzsZSBR3V9lwEcSqtt2wEh
NmBA3zHq7Z47o1/ILaUzL31yciSPscRfw/tKyWvRzUfaECQgaFc79M0fE3JcJoLZN0PRRzeFW4ts
c1IXUs59Msu18kWskYpTvfQd10sp0ggHqDrMkPN91uFvTx0cOluYsZW6No43RRbfJhsyddoskxoj
JdDcReQ5ymtPvPjag6y0VkZ1dePVlU1gwlDUHrSMTsdQInWUVMn6AsVzb0pFRXC79t0OS/8JMJe1
tstY2rVmmN23llq4LULv71a/8ItRX2sa8dL0i/oFbOHmi1jrVRATzZidxFDHiMG4NFSKkFbH6V1j
Qpu2+C/RbyW4SUwoaTm5bgc5nh7k1pLWoZ60z6VsngvNkXbGhL1aN2CzjXZAt0aHRYCpHtdPGe2S
CsGFZMMvpfpWvbZg5YSff0iNtYSPait2K8af7u7be+Tu3iWT82uXVOFDLC8a6lPYI2UVBYFJUcnE
ejNMUnBxuiiidEbsIK4X6blSdGmVMqTciE2sGpHbtWV3MPxsxsYH960HJZf+nvkjQYERIw570wkt
cqlFx+fOLpt9VvfaOiIk/Pp5rkpcFTfr/M1JVJrN1GoPwxwZnxlevaaupC4z3g/6jTR9HOinpOEQ
ZuiQjbRCl0YQVWN9gDaCMYI0bxymuf8hovrKW2dkInCwyrrTB7dZRUioBAEGR/IHufqV1WpIiQOk
8DmjuZyRWWNvOcVB0iWKtDME3ent7uCP3DNLdDh7cSOutKrm64fegrBkxq6S+TU2yodcsp0nTw8w
4VS9tU1Uv6CfRvtzMAYsutOAZ3VU2ntKG9gc/4WOngDe7dqI5AOxzzAM8I0xNpRgGGd+UEyfJ4qo
AcUESb4GQXFHQWJ4LHpUQVgeUTM3SfCaZGqxbJng7Z0gN79Y905kJPusZQokp2r/AKTLlUwp61yH
ia6CE/mCeYaemdoQzkzwxl09d3DBMKhoZQh0sPLop4CYiIV4qw2HU0cZmaWYU5Bw8LXUVInhg7of
41Ta/3LXmpP2IlICFwbxf1t6X92V4nKzYdiOtGfeDOfucKjaP8WWP5DkMOjDqU41f1kpprW6/epL
rSz3alp/jfDqL8cUTRS6dotoJjS1nmsNhn5vzGpasWhM46mwzPDwuSslu3KGVseaHP+ouK7PWXnZ
hM24BgS6agaf6VKIK8VJjWLdKPMvoUhsukTa3NeepzqSmaqHtm5f7Zgb+pBM/VFMEmvb84lMkLqj
gIgx3Ps4+nmeOAUcfn87RRzwTQemlVZaJ1ujLmN37bAWYxf8T/ElQwghtvKCRIyPXCRQ35vIeBny
pqGbnpfuNEbVz7BK78eClndU5EzNrUp+aQjCcydlMB/HITGgsBT1vZ1FEypSwmQTzP1bO0jTj9vY
0MjxKp9LLMvCGo+1YXb7wUoRBJhzBooxKih0VGI850i8VBqLNWVxrhtG+lh5JI6lqopAYsge1Xh0
pdpgcNkzem8IgXarwFJXwg9CnVlzb+PgfvIuehkjbZ+rI6pFti64bv/2P1mA5W+bHnzex7aKXeff
u8QfiDM+/94PMi6vDhYBJyNSjA5/uuH78hTlKfEBYp9KWOymngPJUaIHD4y5n0ogYq8lLfxV34Bl
kBKnYIqGcmvolwaM/jcp5t30HAvonYfwvyHBdptXlvYINxexjxmb34uuOtS6H3wZSGQj0yhKDljb
N51p9xtThfY6gWC/hY7ZcruuE0f6EmAUWIXYRtZmmmJe4/bULoSwRkhDfK+1gQ1qr3k/1Jfa7Pfi
mZV1hIewjr19rirNSygx+J6fsYMGhA5l1G0TyUrrZbK4VRSiPQKt7tHXZGhhjX4R+HMEe3gLemxH
AV+GhY6h5aPM0RbA+7gbbcVH7M+bYadvcmoyK2Nm8zY5bes4AD8+b4kFcRUE8BZSvr5NYRBidws7
UYoXyxiXOo0cAgQnbtAllYBMM96Fw12LA40+tP0u98F4MLTxmyhl/mlRUxwxAuukVJbLmz43m/mJ
a/MCGCEDP4jvYtfntYDJzdJslQK4MJcHufFionHI4/L6yN6EviLvSBjwTiVf7aWv1f0XyC8k7vzU
tV561sqh2+t5PLlis5TSYt3qtroWmwzYChfphrFFy11jFLOgfnqk1s1qnoD83YWhRLMHpKVyGBdX
aJMDJla1flBw8x2tapM3DgogOQv21VAZj1jv1G3cO43rjYF351v9szCUxXo44mD0zW1gAC5xw3lb
1wp8KLY/LrJxxEGZVDe//qdpP/X6X/brqnTUjDBA4IVEI+8g36S2/vyp0KCrkPxLwEFufYFWQwg7
xBlhaQMGIKR+WTodzaM4rPEOa3AmHAmmvFnL+3BObpEgGdw3LcGFeHd/JhZuqFxp8yckpq3rcBO6
rYl9TVTv0IcWiCNL6kJwvDYTr29v6hTU/ToZV51hK1eYL80iJrD4u0ossyAOtJZ2tgppeEUlOLlS
bBEurGaaG+kkjqHyQtk3x0aaBTzxsDeqgyL3xnM9Ogt97QiSmh6nCeJIM9yICpBmE7vqq8bS6aYA
2ALDRK4VI0mTckEw5+gBQMmnvdgnFrVHCoCHnUTSq7WWUQFPFBM0UMwg7+Q1EbmM2nAf+Nno2n4w
7LVR/z7C9ntsMNnv6XpqK19hvgUFNeIjXYSYcDbcOg2uH8T8EXpFL1Zst02frn2p1DYFE4dTGkNj
slSkeV3uTxux+XkgxK815+h8x4cyEog7ZvdiACoWRYsSWWVElhDrK4b7BND7x2poi0OhaK4/06d7
zW/vesClYstpuA0mUQtxbr7j+aW300OHdqr4HkJDohyMsURqCIyHxoWd9HOKKdbsNqPupcJWFpsB
QvNGSr19hbiCfJT6ThSWb9XlnkiUEGrpwkeB5jpxGX6j/XGXxVb2TEkv2cZRX28Mg2yZm9WnCbpt
hRCRe49CtU9zmnKbNoN3Sqz0Y1GncQKaTCZ2lgZrva47omaCsHvoabQs/2wtL+GHSOGgbGmmFilJ
sQ6stzJ7olAx17nDAO0M4Vc2Wh5WIo1A9YUi39eDT+PXN63dOOOfkqF/CdQWqcW8ZWVIS8KJqsm8
NVjqu9N24zoMS/0OFrp8IzmNlvUV/17xoFU+kZS0LdDzU2+5zdHL1PLWStN1CCoLydpXiroQI9vE
CHYwwIfHGK34WsMCuLWU2H6pndoVAK503q/M+0E+Eq2on8Qb3mlmvSwIw1yKen5gUhH+6HyUZonB
kzex1L1v1SCZH++zeHfJU9ZWmVw1oIyGn76tqueeqI+drTK2FzdkjY/rtllGprfCuKJuFKpwK+IM
ko0YJInNZIiB8zuj5haR133R+45CVsXAZUZWJmhm73xTsu7rDjlTSe/lrWu1H0ajaw9GrWl7KePN
EX9gKPMsPnxK6wwORZWse6csdzE1wyeyEs9VZ09vltPSbS+c6FTQdj3b5kQArkGLO7S69JQRY9On
pvZjXpH08rYyznt6PTyCydJ/jKzAKjJoisavQas0rgLB+GAI7UEcHFGKWpcJw+k1GknQm3vupedZ
dxlsxoU2n6WmKZXQgl6H+KMwGBrGt11K4PXQbVo+1p2Z6MGusfXiCIOipDDYFRczbZJlT33vqcuY
OiKB8b7mYKlHYlt+NsxOChRGgM2lF6ewEGrpznSI/GG8b2WSgLO0677FVXV2ItV+GqTE2+hEQW4S
VO8GrMEnw5DP4Izyi9rJ6VMM9rmjoPPiV6F/MsE63ja76CT8uv/zffg//jtw0WT0iVv+5/+y/T0v
SMDzg+Y/Nv95zVP+/e/8N/8+5/e/+Ocx/F4R8PCz+X+etXnPT2/pe/2fJ/32P/PoH89u+da8/bax
ymgDjJf2vRof3us2acSz4HXMZ/7/Hvzbu/hfrmPx/o8/vudt1sz/G4iH7I+PQ7sf//hjDoL4n1//
+49j8/P/xx+L9yz8r9Pf3+rmH39of6ekTVfDsS2CflTASX/8rX+fj8h/h+1ncoS0I8fQ4QLzGFlO
gsQ//lDUv+sQFjim6JCDzTmwo87b+ZD5d1UzgAYixbRlxcJZ9se/ntdvH9/nx/k3Zrf3eZg1Nf/x
74ArbNek2MEX05AD0GwFN/PHb4EWWqqXedEQ3LWUyYfbKtvU/Q6JBDvCMln5a/svHHHK75hU8Xgm
E1/bhNWha4qi/v54ykgPfcD9FO38rbHtDvFO2iR7pmh/gYv5sxf22wP9hy01B0AQNDyQfMl201Jb
4qFwaU3/xFaypGK+/OXz/nhff3sff/f5/ffrmlluvwSDWHkpGaRmLoi1r6DVuoRXvueOmyyDteVS
AWi++27MA//l6/wdfPLfDzxjc3554NGu+FANotyPwc6As7rXlsohW6ebzkV27LYEve+irXqw/iIz
5i/f4Pkd+eWBy6DXpgxNfLQj+zv8Um+kVbVS10r4hWih1V+/UsP4nYc3v1QajjKgAEWXVQfUy++P
GLSxN9oSkx7waWmx0KHPyhLAE8b4/mIGPxDGbOvAwCMZqXwvh/FyHHt8pIkvOf1zUISJs4q42P+M
e23cKGg4ToQkaPUGayOGn3JsaYgQU48tNh8U5sdGWo/PYeDoT0pRKPs+6FDvalnDFI2zqpM9ZC2e
F4kitaswD97bY24/SrXenwtD9iEr+7KJDNQnV5hKRKkemDSYMLVC1dC2aZvOmCuYMIuhbmcvbQxD
ALuzMYIms1ImEK0G3haFZHTs9G5sHuqgab/jVBmGQ0RJ7RQ5CTUWNWdeFPf5pgmmfBk1rVGQmcco
epEbLbk9eaaq5IHK0a5pPX1l2aNyRTseIiBHEbpofGJ4W4PKNtnVBEx2dNSMNTfAYgnIRb2XUvoU
i1H17A2toJHahTkddKctFl5Yy0vTb4gc65XDVPTdLjSi9N0gLnGNW7BYJShnr3PbllQgDViaEiuy
v5iaKgznu2iyb0O75Bko3SN5Ad1G7hoHhIjR7uZqDHiN0vipBLLytQRBdpwSNT5SLyPig2zrNRhe
meBCeXSjgVy8UmnLdBEgft/mVm7t+kkvkOfX6QMdzeo4Rd1w9pLYehqJYDnIJrbMIRzs1YRW1wUa
hcItHMy93035HlJasCPSEBS7jje6cKC1WEmiP+dhSsettaqOMt4YXfSipgNsFHn/ViMkjI5Rro9Y
WKkpKiu8P+aLbhTGTy0ib4eOb+uTOzJRy9/w9lABYx7AdzVKu7y8m6R6/FKDHUBxzhX0QY4s/YEX
Cy66Lqzym9JLSIY7X66+tUaHBG9IRmAELaqddMPcz89c3Z/sZFVOJYQoHZulmxaK3ixqZsnaCitD
8m5WBk1alTm2tsSK1ydLJyBaylVqBEuuJukkzzqDZ33VPFSpvtwEm7BplV1HQkFymAKGWedx0KG0
Nj2J00uztFN/X8QqA3sNWsQFHl19JQQ1vkyqUafLzCOseOEorb5Bmi2tuwkDW9QG1rgESyHjTdWz
eJPZrfeT95vKqpbHyi4PEUvEallar3GhavH7PHab1oVcWsNTbvmyvo5JrSkWjdqAb2jrHHerg09m
p4QqvGlltOrX0o7MXZF2dPNi5Ft6gftsLUuDfu3wWaN7DJoudIsmNSesiDDdarltnYXfycpZHuR2
RexXMtLBtK1DUzTll0wG/uaMJhivosAYYgYkRbum1nDFMOnZ7XtnqG03kQP7W2tKmisxBqBNZ8oE
pzhlnFvgYZrJeoEOkD3r9A+eU7NqXUgdy7r4v9Sdx3rkSJplnwj1QYst4HDt1CLIDT4yggnAoA0a
T98HzuypyqieyunlbJhkiAynE4CZ3f/ec+FT1Hb3anQtKU5Nze+E2xcfVlmoWaAzMg5n5nLnaei6
m9HT6tXwE3NSSzInpG2oeelgIUGurir5WRYpCaeSMdZNbjvOduUWUIw5J2ejiUkK11ad+4QKCBZr
vXJjT4bzMgxZAnGjzj/qqEvOppszHGiWiWR/nWH+TJajYsZtaA+O3ICxLTc6/MoTCeE0IIqY7W2J
+uqzNcY63xS47CgqvtiaOZ6caXb2kJPghuSleYRwY+47BQB0zon6UBMg2bpi6C+1I+WNsljZac4c
4zx6TnVgLEOyQ5b6LoI4GLbmxOOX/1XPVZzn8qagCPRm6RJycVMP7cxYaDgd22a+uLFj7uHJVhur
He0vpfCWzSgr+ZOW+fgw6a6+4/5cX2wNAaLD1SGpMaecO6IyEE0pD2sTvPBWeuV0VG1u7ziwbIug
C1Z2/OouzbbkQFJ5sZwas6/Bv2RLwFSURNWvose44HZjFE7ECZ/Q/LObvDYVnGFLGfaLAJU0V9Ap
laHdtG3R73CYFYdRM1PiD2Yc40w3mRVpqevPshOXXh8obCyNcW9Nvdg0kWvumewkpMZTTmgW7Hxt
UTrKeOwkhKmanojM0RhYOeVGJWkeKrOlPo7zOB7LThe3RSOjTwRIPDdL+TWvpDjBmApvsufto5bp
LOZK70yQ1trNZSs4rRC7MGRmn3u3ZEWoScitbiu5KTEkPrhZZHylpoPxvGIelFlddFfEXfEqhAX/
wFG8zyWj4WwwtfqnjmMnTHuXlRbcJtiuvN7yMGNqPevzYZp7YNu6Nn3g/cy3xZgtME46Io1Snc6d
aLL3JU20j85i+O1j8yQ0Zg3d1gRbGfZqpIaQJJKzW9NdUwxxHSgRkaxBjCR3u8n2UzkWvzxyaZ9T
gpkG4arawQqMwo4t672h2cmlwsbyVdkGq1XrKfP9bFNeMrlZTsv9UAeGng4/LHflpdLQtfEa19km
xhhfnF5zTmM1NOfGoMsiRuolA5Wl1B/PPas76S2i+iLXkttylYBJ7YIYrBL7nOie3fkVr3kjWFXI
I+gcDBM3jpxAk3Snt/1CrDpjp8MN5/Ct5dbAp00/qvFjo/SpPCz0obu+kriULLBwRPGJisbpxu0m
o1iwnXruCMOvXKJD6SLDwBmzUp04uIsdycnbmcNr0spPS9TF5FPJAC6ji6itCm2esK8qGoexdUum
7QF19IPYwCVa1BevwuqDIqENGQJly3XZOhPJsqJCowoL1wK65UVdyuO6z6tsAsztQl4pYyP7VKZh
ooIk1uznsWh0Z3UMjrb5k1O86QXaOBF/ZJbV65sYpQYvluYWw08dEdV4hLeRn3qD+8dg41SHS9uq
t0zSLYKyQKKOeqw2AFzN6k4BJxKHBrrcwbWT4adiL8stx7Px4hnGcha5N+2IpjRnLLr2sVaGjuoi
CSIwm74sZGsE67Z+ciahY/1WSEragAQMJW5udCUFGq+qND+ZVKtkYzn8sryh+9DblF6lucKa7HQM
s2cdVaBaXHO7pNawn00tC6212cpkNrFN64HVtdVobW61Ztvque0PnZUGHRg8/O/NsBvNycaXNevb
pp2HkyTHs22Vrg1pbIx3WSlQt0w3bu7cnGEKaDMmN8bamlSWM20fCZdVmjgvtZnzmKqr7heLV3vq
Fchh/jwUNFGBuQ2xEbphV8MsSqUJV6zJm+Wmmpggq+zS9v97OeH/TSu4rb/Kx05+fXWXj/r/B8Fg
Pej/3xWDp+QjzT/KX3/RGNa/8q0a8Nj+B8XjhsPR3OO2dzmWf6sGnvMPw7RsgE4GfwgN4J+iga7+
w7QNzVMhzTgG2WrO1u23aMD/TeMa9ACn0sPDmmb+b0QD8zfR4CpkADbQXQ02tkPLx18PYmpNinOZ
lI5Cu9wLynSMebTMKKLM225ic7ihUuph0kpxa3V5j//A0P0r/j9bIvtlyRTahesj8xUVvjv7b057
W+6JBGYLe2kV8uBe7Yfnf8Z1MTxMGNFFsNQOT+qhH3cN1fHvGSkxZ3jSu5WH6wLCOy46iSWgqRvo
aBMdhgTls4lJ2loFvuTz2ZykeMxkZ23TzIz3qTb+HYr0r/UNq8qDpdrhqMpOWTfZXP31zbGyOhmo
EO/2AIfSc2/306UkRtGpyqVJqMmLF40B1SBIiSnlrtOBsfSxxkGwwycH66zferIrdrJha28Kb35M
nEhsrbFzGdKt36cQsblxV+6YbGW+awcT3NUKsJ9jmtTGSBkfy1hnnHH9rK2iv5NWfpMcXGK7uupg
XqHhhTO5+duP32HJcoa+mkgE8MGxh/psiGRf15GyW9QU7q1Zvy25daqUCCSItVDrKJKaMsdm+QYg
Wi68dqrIDWgbNuRhL/6bupQrNvCf3CVuAGyfjPCoauXK17+pZf+iTmQeXCoalxyU60wGi8Om7ZvO
GucD0BfFoFi0u6X9uLjQQNUHEdCpB4AKH9IovS1k+t5XDHxczfpHya3fuXbjPQ/ZCMLaHbbtnOeh
yNSIbg3K37I19NdNanMgTzvd2QTrJmVxQ+qJYHIgD9//y8Pif5CbjN9ktPXbMx3LdHkMuDZc+vX3
/+XbqzPNtWZaYkDy0w6+UUWL87/Qqo2Uaf7Y9mwkhENXH8QC+VCWk3GjlotFr6OqBvhmrNBpBVFX
FdZPNw2/ZqEVJzl7qd/qRX1DiqLGjOJlxDjaLcf97KRZunGASojdYS0BmQdhn5RkYgtPxa93uvr4
4zQy/04vXPXHv/wcbZ3nIChdYhHInb8XRMSNaaFuZMMOhv2xjokKrWlrIWHM9JW2sKkaxy1nZCxA
cOeb+cc1/NMvzm2vN8XrorKpox+a860SGScmFspKyxB/8zL13+Q/KLw6hcDc8TRyeKRKf7slNK80
bLNu+p0Ra2NYa7MVyHga8JyCzL4+A+yEqpUOlzTXmiK69wQXL2fQyBfKMFF57X4SUkuP37d4OZfe
rgHrrME4JAqQ3yiQ/e57i5lKMS6Pmu5hG07jdHt9DrSTpv8N10///RnvsJTYsOQ8S6Ofgz6Sv15h
Os3iUTeVTDjariSyq867hmrfoF9sWgVO0xzknBvi9lZFVvNpHOp211iwuySPst/Op84zZMCQubjv
8jjZAyC0dyDgj7UkbXA1Xzl12vyNKvlb4xj3/boCrv05QNPR1X/nrY1WInHoqv2uZNBxoxit5sdY
4iOLrXTR9P1RcXv5nODJgPS83Fe6/SKnMuUPlJ+RwghLeEoE6gLnOWCR+r1SwSvZ0NUsZfw2/DUl
EK41mppg8N5aeJF9SDcv+kypTT7Q2ovHRFN67VlrliqMUGz+872v/fu1xgJucy/osOUM2sT++pMh
5L3UC2eJHXILy0ETNKsDxysItM3aA3+rDa/ZhwYk+WEALhR0HvytOXbvWaUb0F/ueClz7Rm009+8
tFWB/evdyuXPfMJSTZ1tivrbY4lcz2KO+FV2dP2Yh7GgWjceO3LAOr6hrsyME8bJAyITQSAq8uiM
rn9McEaJe+ZRkOPdDNcSwql++88v7Aqh/O2FsZOydd4t/us5bI3+9XmJT0vT+k50u2mkqEjFNHzf
TiU+Vf+a1V2iujrPy9q5gDdnhiwt2d4D0q6YDla07p3yLMWzxpDugznthlmbt5nLqMQUPMuz2riI
/rpcggTOfNgPBX0AmX5zNRQITy8PLaLsRih4/Eond36Z5i3aIW7rBUOonavb//ztulwMv/8kGCsx
HDLgsXDv/tsuJBmbiKW7GnYSJiuEUFCNR9IphV+rwjuufRuDNT0mdV8FY4+bKHLmF7jyMd25gFOT
DNtFcWd7ctibKxLeTKjRqnWvBWO2DrfRSvUG25I6zC+6Zv9IzI61JmZhGRt320prDDL6aXdqi1Gi
SSlx5ujhcCBMH4uxUw+yjr/M3LV9/OlUYusOD5N1cm94yI94Ie0NbDs4tQB4q754yDIQ07qK6x56
Kgy6oXlN0rvZaPLNlCi3MXcLEqwIDXJ1GA3KX1ZVvwun31e6d0tQYKSlJjnTC5mEkVRJEdaN4pcu
xYK4Dqcw12eOyzOWclE0Yqt0uB1TPDQb3ek3qL7WFqvqHeJ/sU4EfnmdcrtWocVcTEFu/rKxum68
6VWZ5/hM2mwPp5Mw8QJgbgi0KFuZDtnMwBJQny1sY+cm2t2kHGOMzMrtiLylN20V9HMaraDFNe+U
bzCaEm+nlzStvDq09cjPj05cLZvFHmgVjOr1Ykt3Uk54mB3Wa0PqJ5w8flvZ7HUAaFAJChNgijGC
LCWOmAGWN5PpMzjl57QdPseFOX/vMch2Lb5dzfMFmf8djpCKhNpHJLVNmuaVX6ZOjV+Gn55QL2zm
VuLgs2p5n50mtn311eAy3aBzNP40w8TR+lfsompQETmiHs77mU+ScQnICtwPIDnXSy5rKwh25bPr
REsAAAo4C9EXcj3qH4xjXtR6dfPFMqgzMsoR2ifZ3QwTBzOJA8IMebPyRfQqnELzRCn2k5o4e1bf
OxsQqO/0K2RY9B/J6B1tXDuLdS7zANbvJtIo1QLMU4dIAzSqp9EF3k7QRSP+sHm96PMG/aF/11GC
iU8PJyfPFk4k29xGGFaYLTBfyNtAYtnByrttPdVXNeWJwMEYanVaAKw13qin02ArGb6WNDgukvt5
tsrAMlQTS0H1PkOyqgYocEkbT3vAz3qoyQzXdiMvujm9tmz8p3YNJiWBYclX6CPQC+V7anZn2dBD
3KXlc6PF79XgvMh5OXAUCz3NImUKvsWnFIOZ7mec9Rb+8v41ztVhIzt3b892ilTHxMpiENasZNFm
pDlSpcHMzwrYd6PDpW5I1HCwdGXLzhnWy6lI1xqYKLpJeAVHRk9aukB7stUnAjbJhq49sJO9idlZ
k77L1LNwOwSOjpfvJTF8OG7L/dSFalrfCNTIXavzfOjthY7xrHuyixcEQsaWEXhMJy/91PtRKumr
ZVpZ4HKC8+2ak1Fr/2RHCoCsjy9eVd51SkQLNU7vB0fLkVwhZJsp1ZLa0u7SKu7CCSrXR3FRUzX5
hMhEuqhdgDSxVT4bVGsKwrqY/2LyKp2ZEmJTKcSMFPWuaXUMsaVqPbUdeM1BqEEfd3J/9ftl0n6C
9cEDxZqURxNkG8Aa6BdkbYLcFulnM91HBIY39jglx8yo7R+W+sAsZn6tUl07uSa0VW807B9UVjQg
s7MKvPtgvgBo9WeWMOxCaQ2r2+73db4oYZzW2tsCt0rpRfLUzIlzNjpswxPx2ze1abjhpd7cCEoA
Tm3k7udcM25dR/pXaPlc43l3lfa1ZWhJg8fyo24y7SHuTfUBIdIMprHtd1N0ctJYv7lS2UhJzcTX
k2eOCdK/vnt0ReHsd8Wt2ZiEOejX4/CevlzrKHIcmD6L/PjmKCIELJn/HB0o4XWbkk+hI5z1NDta
sMTI/cX6fbvOp/jZ+UnVIStOYCaySPuswbGWUKKfRqu4XI8Ydm8ZW7TyzG+dYWNHKzBX6eX5SkZS
8hAYA+de3Xy4lv+1uMTCAr9qDVHZoqUi+AY+G624l0jN0IKybb9oBEhMV3lSzJ2xOqHJfRIRqaYD
gAZ7Y4AweO3G9IF1vvtSNMxXdRudUhTEb+hbzMmWBK5NI4ZBOMDVpmpPaZY86hGXPnA6LmuTpohl
aqr9IFrs0AvuYZg8xRNlKy8UJCSfVqrNvjs7051rOtk5rkCQlMpcBrJwqgsYnuPc8mSAqVkEMHyc
V47NAMJ4mqaFU993ZVkdvZlApFea2NxY3bY9LJReL8qPGeEwdNl+gp7rxFOpKA/XXwcLNgSiQEWF
R9wzG/9vDsyY5mJXpQml0qQXbpXMys8o9bs+Mbo7XW8oR3Jre5tEsrsb11+j0mw8qqnx6i4Gk/W6
YqTexO5Nvn64flZDvzJIu/2fX5CLUoQ8H+wgXRhmwCnXt10VidtGXf78sHjFGHKTaMH1NzQ9U5jx
5FPYuMt85nqfzwTnGgqpPcvX0i4+XX+t4/b//t1/fsl8ZuPlY31RvG3cttqdQ/P5nZwN7a7uDOGz
dQbjkpE1JRwl2Qv0xFwyd3PdRRdC4+hQl0lIoB5gqtU8Ok3ZXVq9PVdJ6gjCT2mNtDPGGAfjKlCq
qbodE9wD7qSn916FkN4URbLLKg1aH62WGMSa7z3t5Ilv3cZpiuTSdsrl2pqhZOqFCQxdfRkXohpB
kB2dSN3xxgN7tkg8N/B+h8xZ3uEYlJDoCudJN6kBGeYeMijhzEJ1y2dz3UKQpNfMZ8xZ7b1pWcuN
SATqsSNmBIlN5ari8v2VGN1yX7AT6Apm2b5iG1znrm4fYIzhG3ds6RtYDKFM2oGRzFReuSAbtnTf
gXGsJZ0HUdWcrh+uv62tf8aVTXuMa2KjCYvbQEcSbseE2gNKFatIGn2AlnAneut1HJXyBIPMYU8j
v4pkdG9Bj7HvJhQXwUr9znmOTL2/EY66K8GVQWzNZpO+keX7ScSknSD3GM/bcqUGsEvGW1hogJAG
W39WFXtbKm0e2h4UdMdYUYxxY/wE5LepOSE9lMLFXViyxfWaDQ4BBi4Z11nWPhCfFA86jhS/okf9
EHtS5yQ3keCmQPxem5zn0Y4pjS17ebqGtWX/vFyPD1egypWxwhibp4ZCQ2Kh1Mwe1sdNVK0c2g6t
rAeNVonmsVr57e5i7ap8PVI2enSMrBXInRsiTAqSpT6+lm4DaJoSNHiCB7Xtnk3ZLXdVp36ZWvMH
Bsvsdh5SubFmM7pxR2iTEzSQ256wTEiGTz1WXpU/atRpxkJUexNH3N4ejMcOeNAPpTbGjSm1hwVF
eXNtI7IKZ/P9b+P7l8cRoANOY7tktzz2r2V2W01DfDTgO7Mpp+ZgjDBL1jknh+uXQ1w8f/91Y+2U
uXYfts7Sh9htjY3s7YH9JZaTPKmrC63Kv1C7ht31K9W1ljCdSvNQKeq4IX3CPr3LvaPhTsq2k5nx
7c0XEaYOrbcJSHanVnOXwU9drTjkZmBDrf9R2r/gby47anTsPdvG9C5xhykwupA8f3KHw4VkVppe
iOlqoV71wxPB2oERTmoQEIzcG8SbPxU0PDEf9Zo0MiPpO3bOpq+vF/JurBY394AZpgdy8gd7TRAI
w87+fOfUgln9aBtOwODSvtVIWwVLdeAHo78yPZpw2YhiB5LUvOmwjt4k5VrWyMl38ApM6VyoT8NE
jpbuLrGrQS+9mPl014La3Zo4Ss8xQLp2ManUzWjy0yxwfuqeXh8/Mp3xeVBEe5HclD78ijYY4xx+
bKZiICpL+J2Jdx7Z5TO6Ty7XD5ZJv+lVTnC0YZvxKtmoc/NZiXpLNinemVRDHuYGn69n8ZexmO4G
VLZA6zV5+sahZemgHumpjA9t4/1SOnlM+h9yNNI3St/zvZWIMXAa+QurvnW7TNADLGJWhzKaH9nT
50Rb84zxKKU/688/09U/9BFHQKe/SM+abwB15hzSmL+u8jK7OCizeIwZWjVvjpYSg0lqMxRUnyLR
liOhf+bK+pRg/WPSuY15yGMMp5mTfQfu23a0Dtcvr5fn9deYnpsHwwPQ0eTRdMCbu2wSIHjsO6bh
dYQ/PdST96MuYIuV3XFuhuK7MKrinv7+UlZdft/G+f04QrNuozF/+p8+Q7p4torSwQ5B9tyAK7/3
GAufJt52PU3uYw2qUEy3JtWUtHQ2XvJY3xrr5isbrRiEBB1OM7vT01Jw2IvLQrsUzfwsDOrfJ4+S
VlQM21d10OOV4pgYiDHgc7gzn0ey42S00j8/u/7u5fvZnDeZt9OMAfO3MIrjt36c1cwE9XKhLLzC
pgPMpc62tWmxBVknEPPQuH7TZ2mYjxFc16woCGPt0oJNRi4NfpZrmRFRwddRDBKDEKCiom6dy9Bl
y6EyYBskBu54dRYVNRP9z++kb8xR+KJjzVl5xFrDfAk7g8IC2VQ311/Te+keM730GVnvIao1bwXD
J26nLmYyVBUEeWN1cxVeF40jSGmIlNarevG1oinvsEBxZBg4hdQcmwPyG9oZHbZ9sNzqnSPxeMxl
ywyDtviOoCDJfUb/Nm2W/fjnhzSqkAdWnZz9hHmBc/t11cnLRYrdZOeBx477EXtgtylaCK1qKo7Z
WhhU1irBrOsVzpnxvoSeDpnIdTcUaLlHTuKisKvXKk+Vm6xRvgCfYSrNXPUyUx+wHyqrDOe17RZT
CRkTYWp+1SQ5F0fLRGWy+k1BHIToq6j3CiMucidtH4w0ToX6muPDkNCQ51QTesw7b3nycuOeJA81
oL8y+ltIc5ENyzAbHqtyxhEs1c9x4ngo5lo9No6bXEo70hBQwG7VKi2PeUtZ2jA61RkTfBl+zyOy
yuBpTX3pbU4/0g7sieU3CK43C8MSnM3Tthmreo9FxvlhDl9DUaZPpZvcLhqpgyKTNMPP3rL9TjZo
LIXbb9FSUQuCdeu8a3TBznSEWL4jMJZu0g2vrWf5eKpuhlw9ucKDBaV15REPGx7Ida8QYwukQ13c
SSt3WQfHeKONw7i9QkryEqtHkcP3r6xnIac0XAycMx0GjhwS/aX+UpUq/kQ+AM4+dOfRJG0BpHMQ
d5gnOW91ySeL4LJxW4+2qbWcbH3cEOPPN5AZJnIbdFP4djmwdau4IYf1pWbT8Pg9wtMTSgrtmFxJ
Ju4WmgZ4DDF8KvRK33FEncMRaddvayXkx6M/8+P8uiYbyjHfsQ3VjphjONYbKW1WvYgOiduy3F3f
LXVcxjO9Vn5m6fPjddf53VcKfs8vsso+apIdbedk4oEZ8hCQK1u2YqBj53pBRGX5fn0D4SKb53KN
wI2aoGCuqNrwe/ldYJeGmTc91A6cl6JohvCaYGootjykzUCKKEsqCpKdKuP6J0Ol296FuccLDcsZ
c9DpUzXA6IDINM+9Mj9gfBlopxnk7kposDSlOhaL+8c11bQgQ/pZ0uobDwni6EX85PtIHgbZKjeT
mv+KNHS4JdGm43T9MV1Hft+XTlRN5JVqaX4HpKRucBjt3QiquQGy0OpgGXpdFZj6pL51trKd41g9
5gNIYthLRwLN2asWMU4QWfkYVcbDMCZyp/ZRsr0WycydOCWzy95D8Z6KaDnqdElCcx7H0zWDGJnl
rV1E+f1gq3PoORIMH/VfJ7OsR/QOIV+zP65Rr3ydtFWZ+GySSByvodO4AhQ5rcrr9WyBBDXvIWqG
o5vzFC2VYo2cvVY2h8VRs5sHr5VinxfxE8XLsIgYlB3ntcsxlnxbbWkfx3mBbrd+VrrOcsDS+edn
uPNyGI8rTVpF/2qyWT5MQCig/eNFGTBCrmori9e6/nCWw+OLmJvmz6mx/uPM5cK5rhn/tilSWry0
x7Gz57PXj9hUwYGNL3BhtENnD9gs9Y80UpcHK8LClE9UiZU8grAt5wB21jMUYZo0MPLM2iUN9s91
xkou8u66BF0/jBn/UlfUl6UFBFBlBrW19rRL6WIMRrj1/ohWftPAHzzaJVDf69nfse68iryvG3Fc
cXESbCUNdWeg6MYhhywVla2FSaiUKDrlO++icQtLx8YJbeFATIT9pmCShHUBEWgRShWO+eiL9SFv
cEVsHQs5CxvC95kPtly+76f8y02xDCHmErKPhLttPPL8ZZyg9GDte1ldm1QyPpRFbWyUyhF/fhZr
VpDVEbNFR5+OhcCDVLMYvQOh4oySDJ/E/d+oS3L3qWv8ofSLuq1F0p7VmkY0tCggx6K7R4RXAlJG
gTnT+jKO1jGlvAAyFlQmbS5eazOhF8p1h8DtV3Xf8ZINWMVjlUs7zORU+N7WESRK0Tup07U43JlS
F2dzfIpHeVqM/oWH3IdDiU/AMoR0oyZ7q0kf3IirPHJQWcvBRMwlh2XtE1MicI70NOXLzJFvsvfg
OqgHY4neaAYH0QTmFkPn2e+8JKBh40Mp5RTSvXLIVkHDGFELjTj/uZi0SphUc+i5CLMViZiTmAWx
sYQ6tnu/VhIMU/hOqmSvlpCevdbmYMVg3TedAak62TleS5aer/woym8nZaaED0mU1RtjqTYS3VZp
pwlYzsjlJRqCWzqHTR191bzasCEKTS228BWFzKMGrFLmSXoqVUz98LmZCkyPo1HfylwRR63Aj0jV
+1S7+sbqQshdzEDG2to0zKaAF7Op9fh/QmZFjFsfThm1bwri7ezNG7trQXKL/IOAAb5gJQbr/ktT
W/1AXda2a1vnlBNCiZgosAmUAf76UIv6XR9paFKZk21nymca+g1t4Hqsi+2IxI+yIpwoKGI5sN3o
fa7u5DD9ymcV+DPTkSnVy9CRr6AfmVtxxftSaXaW2KOwvKQo64vaBFbfI+MCRKFCgj0XyTXOCelm
WLCBQ8beTfQJb/uBZKc7tM8OLgnVm5SbMXWYP0QuZIGClCJU2JSmw9lsGMClnxx636M2lbvB+CgU
ViRV2JiTwZZPFKkyCYGca4B/iNbViqna65DqvJ0tdFKFngivyF8aBgu+Kr0fEpFm183Rp7XCFyya
B8oSQi2A/QkAWXyuLevnRBnLZk7x0WYu2IWh1eB/1NACkPrLRN4YtQqhBxeerusa34h2rG28T3TL
xls1rl/att7GcXdDl6B5WA7ESV6K1FpJyzk0KmEqO0Vj3xSzh/OsfM+p+xeNRPt5goLOePZs1cUr
LLYTPtg3hLhKw8rvJdMGX3C+i+fsBTjQp5bCUodn/SHM5NlYhfPUsaKtq1ADWGDNheCcb1NVOzZa
+iamaN4Z88Kkjre+aKN2V0C6GETyyUzrcU6+1nulZ0F0I4V+RyP7wSMzovZC4CUd0l2NXLto3R9x
7jAaapsD3SMfY1p/dTQ4BIoHK9xy68nv8dYGeqwom6j0LsAIje3ipkzwJhHqDg80u5h3Ypw29MTj
wcfr5E96H1qyflNt99AtNpZrp3kVUtYkReQDZsQDjDbxOJM0cCzvrYEW7wOfvic7QeRm+MOutk7t
0NanMdunpyZbd6Bis1T5GznKo+kKYxtlIVlV9xJr5aMt2Tsu7HXSvFw2EQcXkGqPkLYYU8QsVPOY
QUa9jveT4rmRZs5EQ3ungXQXjxSwAFQ7UfUb7Q19OVBW9OHGjeYbBpO+Kja79TzhEAuIDrpbNzs9
Lx44v5dhl0dsvmaO5xNKzpa3h4GnY4FXN80NC1S307riJ7d3DFyz44QOMhsh2Q5yB9XdmfKDZplv
h06PPyYsJZyDsbjR0wozXz0UzIfchWJUrVmlFQZUgRN9iLQcN0pbo3RYxc9Bb51NW6k/upEUjpzr
sMoV1i4GaYlSxsQSsr05OWcdFWfTpuJNz+wMBlj50cIPNfKJJFnWopb96nVoHtNYk05qHQZloJW6
NMpDr5uOUtfZN7VDux+IE469sTViJmCoRSYH1HTPTu9ZPQ65QSslRSl9mTVhy8TIXyS45A4/DIOk
cmRjL26TGgt4TNVHlVKNipGG6Ry6JPCC8TFirETkv98tU7FZSFFNFqtobeq7TM2soGJNrgxf6CbC
7fw0N/bsL1PlBsPPIRURV6fZ+kXT3BKXbQMKCiiJJ2MhVfzY1IXKcysm0y8SK90BSHBCw6BQyh1n
+1Z4t5o0/1BN9K6+t3hnehCFvUJdX9k8FZTuVG3O4x1QEii9+sbV75n6tfvMqX5Zrngv1bR8m5K4
Wg/N1CBCBSxjeOCtGJTAGjlv0Db2jNcHkjedk1RSY2CmGWHQ0Y4bzwkjW3lmIZk3UqMZVOk4wUAw
qqtauR8lAxg3U1UGbekUZLn7lk66smniKawUJsNO02ycRryPSddszCxFAFdrbdcl5nuulYEewTjn
ebiZbJvVDiHWxrdTLTOZa1gwu9hjJsnocpRyl+hUokQDr4Od3U2tNEWwEDcbdQesU0yzlyaKnzZC
ZNvQytwsUMMcxGoqTV5kkYeJqy9B3DpvUuikUSjh8DhFLkjijLA1hdEHdU2O8WUtXehSyeTXUD63
BhUdjULTadTXdzFuz8D0blLoe+ck15UQGQBDg2ft4L11sFSywzIoG5nK9qRaDabmbtqp4AbqWfVO
uVJc7Dpfs0zdbmEJRDZu79DZDrx6UP5LpAMeqEKhJMCc6+mr19pwGNyzgcP7wKEx2QAH1ILIFGfs
a/ei9yAFptpuID4W8J0bx3Z+FzEjZGBCF7IGAZV28R7QV6AYo+trE5IdvUec1a363HXVsk2sae9A
2t7kyXysm+694AEZgXYLDCdnMuJh6o8Lmu3ivN64UMzZZsNmzaBeOfap6vtk29XyPDJUDAnJxD7v
O0HGBXtWD7ZKycZfsE3GREHRSaUv6GU9j5YIGGK/MxHtdlIShAJwuW0FPGrDoyWD7NEWPLnYLo24
m3QPjBUFkJaQ9j72iOul6meVGxSDEOLxF9gPoT7gxFvzmUPrvbQLb0QqxWfZok9oGAwzpdzYSqVv
56bNOW9DI/aa+wLyhljm+ORFNkNjolVZEQPUo1Ax7Eftvzg6j+VakSyKfhEReDPFXK6VtzUhJD0J
D5l4+Ppe9KArql5XyULmMXuv/W/WdYCyk3r1ioriuc9/QYU+lApEYqNlX50VFH7mkNDiaKhVpPq+
eJQD5sqjqpgR5CoT9SIlX8fq1l0QWmwSDU4ODGzkASYm1Q6LsePQFSsXLNkVCsE1x5kbMK5rbpXO
1j7NJjtxqydHmW8Ha7eyCFrhaF3EC2rpa7t5WuBSDfpqSmlDPA7rETA9xoqSX8H+y6YuVPR/qSi/
XN0g3x0Fm+8WTIhWGqWpaE0/2crkANsAA0CLjbZW38SsNkHu5dd0VI3Am/BeLVMPlUItmxgK3Y5o
ed2Etjw1L0zo3tZlu2mHISXvi27vcciM2Lbpps1V5wY10Ysl6Zfrcj6oZX8pVgZ7zqjGLglddb1c
a03VgtLVXztPpGxXC0pMbIIIk/l2q5SnqEWfbJ2Vsf7QlfolzVcSAAHtWdkP+qF3anoEU5ForKu5
a99MsHhkrbc+ulMnedenpotFBVvImQXpcAOysJrsSXuyfQuz/LlVlsfUovWwJ66UpM9CplCty5WD
X57ob9quMCHyL8Q1Ejbl8rVq2iH3SOUhWwxfjSnZI478YwM1aEAcHAzZ2IQjnUYxz57PFXmkKKV8
VfunitAv+NSflbhXiXZWmMOF47oB6+gXXHyWzoCFZtTYy5qW8zbutXY4VE5O7qlHAFo31jBSiLAp
O5c1xcKAee6RLdktU3meg4L4nIh9njzq/Te8xCkCmlBdbhKmhl9ooO5rB/kgS9t9SWacCXAKLFmk
sQ2x0hci4/x0ipNh9C8MVOzALXr3pNjWp87GNijZBpG6QCaep36oRj1EAwZXQZSav9SLxU+PRE/L
NnlAJjfKcq6RHCLbKLIX4nDm/bphYmo9NTxKRznzQDIW/bDbEjwi0QTHwmqfusycmSHZgGlI0pqs
p0W3pmDDW3LkDj2kehPC9b0vSDuC1Iw52p6ui5ao9xapbhbNSbACToqHTW+CBErxPvhiAyyc6ZjB
dggUbdCDZsCiqpTTzaiZ00/duwZsneqGWVd28dBR+3KdDVbmcPe15W1uHC4ENkbbQOKIgSWq64f3
wSSfsne/c937rFPkJE7hnRKE8EFWeR3rXGxzHWZNL9etQCO0tplITdk8CExDwuR0pdtUIBHUH0zX
jJvRwzG0U1ZQpmdQCmixwWl6swZ5s7x7pUvI8NXNP0u+lFStxw6OAzegjb4vYQ402utB4n49zXLD
oFWfc1cNndRFx6TrCvP7+aAUi+MTYq8eNCW9js34D0gxvuGvEhCuzxE0h5bQ3nQ3P5gLVnBWYZAx
5cBKsahRMy9ch03PjUucQeVVQ9icrLWcw6RgjyV59agwoKUgcEd45W2ovLKvJU1QI+tz50sxfis6
W80NcR9Z2wjATHcLBtX6U8j68K1pWf1xaQD880dImY+e+iuMbTqlekp+i42Jjh70yP22XC0j/Waf
4ttJqxND/dOTxOOn+8eDRD7yO9MMilkjsDPAtllTBCq5V7R+9a4kMh5ql2iEGUEJu5fpM0m77DIP
loiGhSgIkEYXDwEH0z3cqL20P5eKf7GvESzIzzVfwbJcu6HC326AHAXTG7SJ8jexQQkwQnKGqkV3
nubyQ13YZ3WUncE2bMTNmP9ysWgHdWTYLLPsWA5G7ZMW9QuJ3fZdsXKywsofVviopVEECJC+Fcv5
L5+1N2iY+HlVSLG853B1CiV0m4WB9BxjVl+Dmc/PVZQes330jLFPRdHl1aE6UvTmJMljjVYjJwW2
aswrO4RZ53VtntZi7SKvUUI6RE59CWtpkPzb+fKjWVSacwpj10PdTN33iZBUYu6aOOL44avY5YNs
YT3PCdhSrosZqr2hAibFPs2r1GKd+xinqfN1XIKxJNMDMT0X8kaGSj9J/MkLJ9/+ly6xUNarxRCh
H+NXRtiGBTshsGcgT5oQx2kGPDhXwF8zhx2CYKxt2dMvgnGiFDWc5byjPEyY+TrRHa1hno8Gmpa9
ovLT3L5Sk3FYMdpw8LOy/rBDmzUhzGMGT9vyDjKcuY6OHZvLvO0pSedmPZBeOB8Y6oFToI7V6u7Q
zAVjIW0gvxLXI7IS9g8M2HXjeVzFa1sf69x9Q0GoOLbKTBkaNxv9GtkkBc5wJpaDD1EAA0u0W2cY
IREmbkgKBzoKYAm8FuoaZh64tL4mGmNn1Pa7XLJTuH5bIC2IqP8DWiAjs+vSsAXN2Du8d/jyrmot
vhqN1EiwjaqvYb5ODAReqsI49jRn2n3rml4sizxqaDEDwdumzmqsYuU/KpXzpIK2R3O8wXTT9pKN
C9RUJa909s/QYJ0OmXwdm6eNOfGBKRxQsxpTvVW95SN500mZEYrhvVrqnmO8ek/oGmh45gLOFVpO
0j8TJhywqLpWHShtqClc3F6PNlSMOeoqg67YyKZDU7d/hVx25ONC3oP+H0jkQ5XwA5Id5nbODcqn
mhoMojvZvYi80ZziaWpeiuEo2Yo/bVXy5qlsVJMMNeDohBYMD5+hbxFoxgg0unEcf+8ACSqubtqm
vrILnWIs36i2UjNeqkkPCxzzAZTXnD0iBeBS83ctRYWNtMveooUVV1CPaQxzmXxTZbRj23O/ShJ/
VrJdNLCtmeI9eBV/o0DbxJlRXtF3stsp4BeQ8qWU3XFpqGL1aQxXS3nuRC+i2gR90Yn3DqCVPy16
GbZt8V+dZK+o7txTsVVHkSQ/fXE3oS33l8zlO8My4SMuyyceu6oaL5VeA2VxtdfGc/+82Qu8xXXJ
/4AfNbTanh52NA39utb1cMWFe3TTwgoYrXi+8Jz/lGEIsjJ9VrJ5uOoYrXvIIY/pxDDY1Nab4oIy
VjqkU8k0nnhC+4jI6epIq+pEcxNVqXRiwbkYEQjyDTDvc5x7lNIq1tCyWa6ZWo6xjo9u6rKocMYE
VSMXjJCPXb89bTrgCNn3R92w6UlW8LJ9Zj2JucUERTSdPxsQ3JZ2YiPRGhNV42KA9qq4O5kWezI5
ioVwGBWJJ7jfuO3Gj5WJ2ZjORSRtKHKWDs15gCzCbXpc8Y2UlaPFmSpb33L6/vnX2dTumcXKqyc6
2Iq1u4WOoh11Z2CLmN+NCLsuUrNe+w7dZE/5Hdbu1ft/ADrWknNP42jVXh4iw70UnVWeRvZGuzFH
RImp25E2j8Q/IpxBrABtbnaYOpHRFhtcxH3KsrjdCoflphuVOQSVljTswOiNvw08B4xABDGCQr8o
If6WIn1Y82Y5wCFj/OYNLp2OfqhMu49UyynjxXmcU6JAmACX5z0tldNBOZR4Ug5W9lmiM1c86Kug
uBlEGdWxH91HuC0heYdUO94oD0Mxv2OTpyEamn+azHHXQKZEFE2+ZS3pu7AWjY5ybPha4mxWqFkR
+ZxMl/3FRCx33ivIIzru+2Gwr7Owj4vLBV8MTs1+UUOKVGIgx90cZIzqNgcpkkDE1lYM6dfKvWMb
cVBX3nvDRezq6FV5rer6UJSegTqtnwP4orRbrv7VpxT3iCOGZmoxmo9HUybRnv8QzgBpAiQpzCsL
scbSYxY+Kinef+qdbB69B2hUNU6DjqPcOporIzK7chvGDKtxQR/6rKh6VCSl8UjZcGGBDNOps97b
2gHcsLmve5AfeOSNToIR7zKS/pCO2sdU16+VzeXY9dxJNtiBol3SSO35clqL8ZBJokQmxzTY6vke
U4d1qTAVEOItwfpaqDHJppkPaoflbMsK6DQ88uQuWV9bkfQXiztRkkJFca2xmUKsz8m8Afixf1VD
f4KnUNflzEYIw0iu9BcShzyK6PvKmX9sZPhIOY2LnEa0sPxqOic3IGSbxJhVyhzZhhvDIH9ITOtp
cJoFvMjSRnxXCNCgMFFE0iT3jYJ+QrCNzTpaVrZCSZr7dp9tr1UnUa6kHvPibAs7oqAxour0/wCO
UuHZSCnXh1EMyWXZkvvSg+Hk9Hu0VKNfstZ+3MY5QJswx/QJ+cFbQSbqVYM5Ya0jA50r2o13Kqjp
wXOQDQgO11JDCE/o8fZCWDfMa2d8myfDi80eqcBoqGGbzlYkEu2ozmjpPWV4SIufsqIls6djIbJT
VoIBRIR+E9aeMla0EZZIPR67tT2BQUCnZnPstB0PqlQd93kb7ENJII5fED/OqFp/oDpx2VBOTybD
XOyd2/ye2/p181yq2yYRl6m+kZeUwrwAnqMmzilPyL4S6neJdCssKN+5GY03HqUMn3P6NhfstnNj
CZsMBO/cqVNU8DHm37Rix5cC1j06giIVpk7G2mFUfflYiu2OF1W9ly4vpzVt+aXyHntVPmOEplvq
OEf68s5lq8scKF0vjeI9r12v3yGNOcG3AY+r/lFC3FbByszNNTPU6WxBXqQaTo9uOE/CxggyuydP
Z4cGUC4Y3VI7LpnFKEfL7BfXTV7TBmP2NiwfJRPmAw89G/pBDUmMOa7tDFkY1LTgJh47BUoaVuI2
Pan53F9wGz42FjMTp1S3U5MhjO0L55N4E0585XFZyWqkIDjUrZbEacG7bRIPruQZb04mQiSbMsAS
9UdZ4IV7NC3cJ1ZAtvfmErvDxyJiU5EfiQ5sJRsMCLToItZNnsbeKcMFCSyT34W4wupaKQ0bpoZS
eyhdhTRg7dql2LDM9mkVmR0CVCGnJlFCmvT8gs0nMEObQBGG2FSJa21RogEeZTa3MSoeHci1PSJh
hHIBQdDfrj0p1AmMQw0h33mc/+unTzYC5tc2PhidWaOcsfSL0L+ckqA9TEzsnhzryjCxCykVfhzb
kD7bmn9gdFq0KDQITao+u8REIIShgXLs0gd3RGvlHbzR+tB00x+6Wp6Wsv0nSvO5YYJ3USxiB5zq
0ezb/qEfbyZyrpCdNaErDAx/IPqs12qxQ9cH0UH0DxRhsPpkfkE5fegW2zkMRI+dHfM8T55f56jW
wAvyofKnhcUpexyW1EsxDXtlxB5BWPx0+y+7byEBz/RlW6nzn1b0TNYBejAVvtAiO6u+V1nGRV7z
w1OkSbhyHtQdHX2fGOUh7aZ7PJY8dhTPG/vtdO3fERM82HWf+ZaFzETSPp7NFLlVs7lIwSfMgPms
nPCPvsPRAdMDLsYkhMwWzleiVwis8//axH7EtMMBtOAdouMm81MUReA02wur1PSce3W8Knk4o2xB
M/qd21YZV83IY8yW4eBZEFcQR7zI8ms3R+0qekPAeiFzfKh+cLqfqmGviMjTMjrMQXbeW7QIPHKz
MK6VhKY/wZ0BxuAnPdyXbeyzA6a1u8Jucby5jR6YqxvwMAPnHIYHdEuhK9oDX6V2MNw5P1KzH1Zt
+U2Re4RGlqsXnx8Q86LCNpFwlsciGUYE6R7+POzYeMcvjmkYkS0EcxXzEySUDDzRlkxm65jSIA0M
k4C5VXfIPJzagykkWgzAqc+LLEGKp4eqZzaM3vK7zVmLeINYj7jIelY02ROo4g1GFgbxPOUuXLng
gsnI78FKhGbO+ntSntVSLV56BXw6s/+ywW8zO9nBXRyQYVtFL9TOSaCOo42wjE9Qr0By3Gq8K7eV
xQbr3KBRVXCEOvTBZJFnTkWcCGEOgA0sBMT5/Hlzd6hVzfpiG9gyet6lSclpE7OjB5qqPDHKyg6G
Or4aJdU9bqmb2VfKvf2PoWl2aCYu93I+sjBh19OcFJP1XcZuQvYeb4LhtR8wew3IJoEkl+xW5COj
spPhimePIUVs6jyFCAotY8E4lyNdoTj4hWoQJLuMwqlp3Kqcy7TWzllvf2yTyZa5niJnNSc6dark
nRNWujdLYVOnFoQMWMXuiW5mJmLOF0y69pwmJJl1zrNXrm1oiuErqbQzyrMtcpWObODiRXcLC60Q
qRiK5wQlZdILyTqQ6uq7bsPD0sORNrknT83QKOd6RAXPA/7XGmN/IVzptXYzK4aJ8Z+OQCNUSFYN
NDg/yaTyE5VfDlzDoC1MZLWqOzHK2dNY5+aD2q6kj5/6qBDKdV986wb6E6Z498JhQeHY29nqGX0T
17yczeKNxRgt0DbNV2bsd6NivzGhqQ4s0KnbtVdn/hUoSu2qPrsZXLWRrj4mkv4uTY8WudU+8chh
xXrHxxmGuKFSEIiZq5+VFd8QQrGNnogGg2/BOGSr7qLlycYTpl06Em/rIssZ3lgr5ocS7KO2kh+a
Qh+oemZAwxBzijwbsErtFML/8kpPFa5VMmMcNDmxLO1vKJ0rW7Q7o1tfLYjpsdayNMEiyBNfYb4x
kzFKeAsDD122ienChKPodwP9v2Ua6h6e65O5ybTDFBqtoPoMteLLnta7qnWuK45o32ZhJ1xOndx6
MQrr7IzpF8h7/A0Vp6EihmjeqnuvFPFQULmoEzNiBEIvdlEh45TMTdRWxvgQTbwYhYi8yNQuo9mK
WOrj1TCN97zSbl7J0bxehRQPGzDqU9cRurYVUbJlkE7X4kFUYxrtyU7ZOFZRZVIQVc7VKjFQLQwn
R0VBlwt6yNf07L8efbMErYKknh6fTdAt36aHER5fDOMDnW4HrdoyOJOWpY+oAPneN4S9oOWO0muf
AFuwPG0eUeo/DoX2X/FWkAnF9mN7dHLntbSXNV6EPMJvqM/qBsLFQ1cdOmpxFroST8KLS3xdWGRx
4+qp+7UNkOVp6kqGeTpfovusO9vj6hV/EPmcqGdEnGcqkULE6CJozRT3QS+cLSxc1rUJXM0GASP2
crUKm+5t9y1LUDg+MwfeAGm+lGZl+DkEOZ689X3UQInh6xkNokBSR0dqwQU+5czbWuLZiG48AQsI
OQN5PZfi1FolYeveEDkKjaVZ98c+K/4QiJhAyTclGHo80lJ9kziSM6O7wNXP8XtiPnaK9M2WKRPl
fkSUOP3066Phov5nnT2yBy5Vm/FJY0dFVjK4AWZRNjgu28w52HW4l614YF8zncSz7s3Ql3tP1+5h
uBF8oqWrLyRWWW8X80yomhg7vf7YC9+Gukm+sbXDkSSJM+Sg17N/uYtzKMMazHyOZ0HQiaq995lB
joo3DQVc2/P4j4+zmaBJGUH5rGedqeOA4CtxN0jYw0dRMZ7Nx/LDqrs/NX1w3Jl+YIAiqYuDVlph
ZaJd8kr7se+n13LR3vdsPH/uKtq3/CIRSyh58uE66W9jSevAq3fG43kZHQSJnffaJnl1zJi6GCpk
25q0VeZtqGb1exKOfpoc7zBjzFoq7+3CdagmjL8ROuLPJxdd1aAApRsuWn40hltkkfTmIM+dy8Sl
jF5X23vt0kHn0r2v20+Wu/DW9oLBFQObUhQfXMOuykDfGTrj/LXRxdKJJVfZOf86EBShqS6X2bLz
Q5cVPwRR/jK4+g8U64ltcRY1M+oGsdySQ96af22K8pz1O+vU5Im7V6DqFSQSFUiAuiY2W+tW4zcd
LP3MgeyXNmw1+nMWxBi/lJQViafTJztRsRZRw7bN3JvnrcRlOzDaN7s07ufPMm/QaG5pTFwX6dQr
6d7sh8P9V2BIUnv16XUs+i+zTn/QIR2mortP28zbxchH22NmIIy/ZEiZA6bGyV2S5/0pLaT9MK1/
ABqQiYFl3aiF10n35UIfKKfhfdlzVjtqDsZL3HockhUsN4gKDOZlFeHwfbRT5mxAgUrf9uQbSXcP
eAeQ0WA7bpD6vJrdqPsO02fHLhbGsrjeG0osZDJr4OFaYYmUv0gXcSXbipEDxPV7XWeaYDM9AAcb
NVONQZjZsD+XUxPCaEQXhlpw0bLXXMs4xs36acpnm3yofD3p2S/DlLfNtv/1Df+uzjgNk26QIM9k
jwIuYb2OTvGLsPa/RmeUsyy4yMby38bNFqiZd9/mThbZIP24uWyMUwO80CwjpHC9d2c71pWkCuaK
dszQ+A5SQhirSNkNnBNDEwmZzTL7X1lk523MG8QZj7lDDzB76X9JYr+aj6anJk8gXh18pvGWA+wx
Te9UVEsf2nldX+sMM7+cSM02bV3fWxyf2o8xiJb8bSyRD0Kxh3A26yucSk+8Twg2w75AmpDAFGCH
i5iwN+1Tv3JWTsqtW0vyLTeNZbZ+B4egZd1gvY8DC3VP2a9EdBsj9iseupb4pTE/Vg+2hfE8ETNL
ruaT1Zo/C81iWUDxBSjPDXODwxiyaRomLdXsOMXO2h4rA7I9ixuRlacJLmYjUr6nZgEU4o3EZ3hp
OJPgspDuJCUNsS5bheOX+Gb9CSGBddGy8c6Z1Rv/ByGgU98hQUkV1sDkphPFLop6pZCeqpAY68sA
/Bu8J7/h+gOCDqOx/ltzO9O3qcQPACVCOY6X1qK9mnl94sVFrsN28JirRVgP3M/1WlmkHpdmWHn2
r0jUZxKfv1oOa/Zj2vOMTco37LaGYNB+SWF+eM1RdERL5ONch4W1/AfpBOjPgDZkTdDcAIi6rfU+
+ysTytyt7i7W5sCTYI+Uqx+OMx97bwWKiiiGzvOopQLAcDHt4Qr4MZPsN9mK57YwTLauxqmr1YF5
+ISMCym2r9axPiewDq0fHPE/7mCQOaiEak2dpJUIfzV9i9GFOuf5iX77NovSOvJAZmGtJGWcpHXc
wuoNNYebQi6Mu4iMQTUxnmtdFUe8YnmE9v1Vm6E79IZ9MqZxn0WfV4YyjSGv4yjNOw99b4nbO3J0
7SDYmW0pkbg4qDimk7P0rsw0vVbkZI3V953BF1/3PXFJXf/FA4ifojoAa/uxrG5lVkbzOujlqRXM
2qU4ziVjWM+e/klIuizW2axwtLMxODurdmM4zv51zVmCdi32IW/zBxM3MPTtl0ovDsiLXuuJvqOc
JvzSCldDPXhBhumZpY6TnoB6vq/qKd+3612mWv7uufFFnrK+USrVLyTdq9ujaFWQRwKXAztOpJ/J
8Y8abfnKs/SqMSEpDZcMLUQ+kpbQz4w8CcjeckJ9aS8yO9fEUMWCUKzDaoj9N90A0Vbty9qPDb+k
1WGrh6nXGm1fGIsa4I26IzJj8pkaiHM53+oVFqetqGcktndAd8C/WeLZ7ov2NKuoVPeQJ3qxt8xh
cYoAdY7G3ITZqyY1ooUUctlCFmOHrhqN6sVLLe+YW+0pa/MkxLCbhO2Yf+YqKmaSKjO2uNYjyRhT
nLTiXEn5sIl9qM7H9QfLPMJzSlkaIODLS+VilRVKK/k2yi+7se5HnH2HsYeIn7v92QTTgD4sv5rb
AErK0I1odep7JkwKNYqKVo1xRyjQhR9HAAI0YawHtj7KYF8GG2QTdqY/KARi+KEipjFGbVjjZCL0
8GD2HS8yHk38F5nv6VvByau8YonjREuzOdBwR0aO910NUCQQUV4MiSfTSlJG2I0W12kV1MSn0D0W
h8SBfyq59yt9N6i0SQx37MJuevA1b/nUC+I2IYkNowxXnkuMdzKwDS0j83X4qrTpV20ayP9rS3u5
ri8FaXUoNL5chlr8hrjmTfmoJeZ569RbN1B/em0Z43IfqNMNvqg6C1XwtOGupV3EwOqbHEtfM+ab
gXeCo5jsS9B5AFhTIkbNUgdCb3+WDBAYSqlI3YuLiT0GgZ93T4gWHLtVPirWksVG+ewsBBGajFIj
9BEPupggitjyv24bnmbghezvFpSHG1lOq8r3a9xIooBGPMKnxh47odm4GQukadHCC+rU41Tn7evY
bVVEpvN24yZ9n91xOkz2nGOlqS7WjFlj5cXesixuSxc6i06VwvWCxMk0421uYWArfPCsLO+rFoFd
Am1XIBJcBG4V1zLX86oZaZCK11WpS6Re3jV3UEku7qFTiB8kZfNT6VC0mirfDpa4luEMVTevllvX
bxyrz07fAWnlV0k+aVlsIs5oSdi+US7yn5VQ/TavYLCZR0uCItRZjDujT6PByZEtOMYQFluNbpAC
KKkJR7UTHhGGrJ100kvhfcI1o3/1BoPahc9QreOb6rJXg3JZwnhl19M/lA7cNidjp8nw7tB3ye7E
4O2BOXhe8jQJrAzOzrZK5+ymeMpa97rscEwSsln+Z/aT25BTNVcQhOukfbHmUSA8Tw9Mo/lReIbr
T9p88uwf/EXY2aEzhUTqvjEU3/2iM4q0DveINLPjMrkMHKr+UQe07rve9q3tEmUpO4/nqS+DLQdn
xtYfIouZXdtUe5BvHOUVVVeucbo9Mu1t7xdHo7pjjqRxQSXMFjiRbTXOV168In/VAEPJ+QLeHFj3
0GFBpZRsTPucjN89mQzXVXNBuNt/lD4s7o0GdpSwT67gB7MKjEKjXr51mX6tXMjxyu6QU7vzCvKa
QKI79NO8N/h4lwxTAuJ2NE+y0YBS8I9DD28/JdwUbvCk36bWBQSXYyrC+ULnSNhnV+onEE6HtMFL
CtbhjiPWOwkicJmkVPhkqJl8u2SQS1Qt+TrsJBD2Oi99nTl+5zZsJsubbm/sAZQ0ajy9gGjQA+/g
COuT8a8X7hIlhf3qKmgqKmSzfHLymkoLGg4wJSW2++05gV1I4gWVZHWXI3gLqQJqhBw0wFar/rhI
nIZF+ZpUVJXu3MkQqyPFrfYFO0r6dqvf7AZTtGh2MwX78axSqIATcWKv0JcWNXmx75CqN7vaavpq
XgyxMgdaGGcghOM+2q6ptItAWK3D3OQyNT0y23ZDSZ/Kb6WGkuPOyw880n/MpBFFGWbgDokabAAy
zyv8D29THwQ2+FxtPzRNcqRvB2k6/0oFwSrSrRZK4cw0HAWA3hJwWA/nsSYPt06k7qOK2ab8X7Uk
pB5NybdrePwBrm1zHCafAfSNs6m+ZwEcDsIE3FQ2d+ga6CdYR6Y7o37jh9Z31DcKYuJDkpDWsOk2
PtEmCeYFDpaqpc/2mulHY/fjdG6vYCdlpJM4JF/OYEJ9CXJJK1Ug/mXI4pdMOBWOW499ltkqtGeJ
gD6PjNm2j04/3JKktKJcpSYu5fBkK5KSYuUMnk3CroegkNmv6xbvwjtYywy3wnccMFBklqrtM6k0
FaOC6pdgtMVXEvXOtgr8+taZxzOGpP0wtv3XwIhjbf4r2UQtSxkN7XA3TdPLshKWmBZXaoeHJp0/
SrSh46gyC7Tv3Uk/rfpesUrnlhLJRmLA827GaSuaZaXCIddONgJPEbjN+GEbGHZqpf5cFo1phkNU
H0G5KOmiNU/PKeobRRLDVsqwVjf0LLjmtE4BUj4swexqz9r0LWdesTyL2cZ+lL3yWKIQ1JlCm+3r
lNUnRJHUkc6pWVvjzCo6nHPiCvLOcvyqbs6DhgiIRlqpNzosqHyZvgcC1KTkMIilOV6AkdQKpkDv
3nTVs6V6/7RFRa+/vSv76mPtzO1kDc4d4/A4IXXR1yQ1gFMxjEDyFA/KyKfzIGKpsgZUz16GCqqW
x8nYfmFsA9EvGGjl9G6sv/SFDEknlfGaiooOGpOiVlC3WZoa7M3C3G992GhVd3SdyDG8Zh9UaeFS
mt+e0T86aw+Glf0gL5YUTwS/rya8k5bJHY84lZLRoi9E1MVEywx5bA7bko1HKrI1HIgS6MZdRXRy
yrY6JQlzm23pp1A1ByeoN/w4m352HTeyd+Cya8JyKaarklg3Y9QXuKfPRjl6V5Lan+VIveW55bNW
21cdrDeWW371k9YAJ+30z6VFeJwmwyFdCIKQaKmQmyxEKIv1sVKZWjkefEMXRopZlzF5MBDJTcu3
CpTOpLXfOZU4E5xDOrK8De6E7AU7D2NHvxlbJebq4DyXjFg6m1+VoXuPZVbSLtlppKXK3vf+jul0
TdVuvozqAgHKY6r24zGqCgGRptHUHSzTvtop5FkhENiqCzshbc0+GkvHYbDp+Jrg1Itk+x1BD7P8
GpqQ/yHs6KuXmk06V109HnSLAO8u0w6OkUueOH0NE8FcxMOuuI+zF2/G4mkurHqm42DJX0YKXx3j
/Jvj5BGLwx+kRH+lhKZZt15s9b9NO7719lpGa989werBGCxEnEAqaoCnO/UDZxOtjkUvPs7HUXaX
fKBoFilRzQ4W3B6Fz/pNdTpfqg20zsqWBncDexC2pI5tJQj2tWs24QmoLOu332xUJnWxovizWash
trHBTlHfqi/Z4mRg4NLt0OnMh1wFtTnLUga0/Q/lpBrO+wLa6QBKlNUng01gifxBNmdMZKlgUmtH
9439NUn00p/+SzLOSVza4uZWxM9UDq5CtVWzQw1rR7f58gbtY8woUrEE+57rTdzEZ33C+phyyNuY
Yk4IRu5grgF9TKvTIKkFvLnJ7pRcXpVNks0kEI65xRzqiA/wwRA8KMx3OwE1xCc31Ffcf1NsNwcG
NWz44AKwOv/OJ9yMppsTHWQhoJ7RBjVlf61GvT3MlXkeGvuAHDmCYKSyS/INpVMPac3OgyjyU61x
zjfbuF3ntD+PLAdvpWCVS2UaqDn8VnUAtmKteINxwLRtehupD+ht3vtlmsOyLwCF4zgHAfg/os5j
yXEkC4JfBDMAmQlxpRbFYml1gZWE1kBCfP06eg57WZuZ7e5ik2CKFxEeMfLjnBzryd4nEXNqCpz7
dWhIKik3QoccJ43wQ2HKGXJ0PiIcm5SXqFuM4sRFkAnnLNvT3Xy2iuCNeBIzQL4s+6GzKRmPSGDl
dITbNpteTEVrpKliY8i9gy5GlBBHvAHHoR7ah6qZ6DAwoLGk7T6iE4o8L/S/AUvb6FyMyH/1ua+1
AcMl5XTyqUSVn+njXDsGmS2aL8gv4M1ZbI5uC/2G3g9SClP1ygV753Txs/bJajNP2acEZoK+to82
2i35J357ErPM9bmK0NIxkeEO6P2GgFhG1YXJt0DPI8E25ep9bD9GY1EdZGI9Z57NJMgBBzUWziU2
6EnpO0fs6PbYpA5uyk4LvtZ8AeIevKHV4oBuaOOxGHBqE9mcWSXGUd4hbFnk6FIMELNu1jJNFmqW
/gzUdPC67jWpia8zHOa0FgQ3ZU8t7yiJziWUxzQ5Jw2XaY2f4hoYwf/gYcrpwRJMo6yOg7J98Nus
3WtC71CZ30Q26EurvvOB4zK57AQDrpvZ9yOSJq5Z97GgofrAm7HNYrnLSr4LmDXHXWOFcMD4/LmJ
PZgWniKq4/dTMH4m2eRy+3i3Qh5aNQ8fGC8uU1SBVp3bO1faz9S+6CUa9EPDDPMCQmFlw8Sg84GO
FR7kIF2hhibZtpi8jYeZYode8dzK6YNKpBTfVPfQZhYKsR2plReamPTybB+Y0bSONFONYpAhrV3J
a8LrWfUSgAX4iAfNJBODKm9C5N4GTg3vFoX1PHfuTW3ThVnAoqK3FG1sEXSLGYMzR702uuuH8pr7
xkXZ9WL1Z4pY4lbIQnfLX3VBe9IzPDbNthLyt+N2jmcUmH3keqw24NM3fsTIJqiHqxP0/jrocuRy
dcBMQrZ4tpLVaNFhNVU4EytHcSfDYdlWM5yjz3JsA9ZEljGPX2ziqsCWFD5C0ULElQigpuv+Jmno
HjisrbKENYdWYoxuvnfi2rSywvow4Dja8/ECSx8R37A3LUahbGUnc3IgEOsykG4ekhE9IMq568Yp
5hTXU3spx1uH6DweJkJMeTDu6jB7ZL2c90k7kqzoGXOYkb0YkE7OgEm3ybkVBJR0bCILsHdtak4B
mJFQcAQ/Hi4gygTiQTT317oIK+T7ft6adpIuaWvw5x2uN0IdeePLlQ9jAVdmVpLDtPnbelsARW91
GjyPiefiV46wjoniMFgT9rlG5Btttae0NK796HBnyrP6UCwFL4yNNhUo+1V1iBfore1gOrMseC8V
Y5vC5drT6QiZvyD41jggReJwY0LirJyG4Y9bnVBp9rRcO3tMvmh3yr+0oTjEhvPY+bXNOJ69V2nc
tIFA9fWi9MF37AdG3gR6EvABIi5ZePBFYjYtk+Au4gBIJr1u74OKJbcqbb2i2qm+Gb3pkf6yeNWP
2uZc3TO0Nsz91MONNXDOEMg6Gg5WtSa3dp7TBhsr5Fdz+asWMkixarh7X+alm8qc970vUYGEf18l
BgSZgoCTSBD9a0ZywXUy4/KJizTNZsG6Tkd4aniC5BSUJ6aCTOxgsG+cKd/0RvHhmIMC/TkBMWpO
Svj0/ZlVtqvHGDL33N+aWr0jaj0Q8E7WpV9HZLt4T+zsI/HK7tgQgInT8EdTMETUs9hlFktXHnlH
PaXZOmmxaZcg9tZBctOG819aMJ1VTP5XtXFEw0fLLIIvk8opErogXEznQdB0sK60vkQBPuIIduMu
Zjt38biWrc19LXfwqqSYsuqnoOFq5lYR+4CJpOEoqADJU2B3RxTXqwWwGWMpVXMOYS+0kORaDC5s
52iCdDEFXMuQbjplBZzbki8couEN3qSoBkyftQ6CHHF9iEv7PokJijsfFoFeWrWSeRlZHzhq+qvW
aQroXMZLGE7makS1PTID3VRLqtzEZrAa6C8D8vsLNDTaenhdhljcjk58EQkJSICjNIRbDcfSxCPS
QHHkORbbKlTcesfEXzdquuQtiGFWyh946i/SmT34u2T8rGa+KSogyZGSOA1c+WZgGdm6UfrnuViE
gLvV27o+MR1ooZJaMCFEeAydqkG34wESjClDh8GqrJiamdNliAOagvSqScl3I/hTd6Hym1IpwM+e
OPkpkEFz0S00jQ0sv27CLJy1os109dllcmMSbyIhvq3S/DG0yZdkA/ZfN/61u3Y3AaVnqn1qiwTn
RkOxR1qk77lEgOjELavksMVO/DR3w7cdWzvHw8YsBbCCWQW3VanFoc15biKve2tM8GkVtRgLkSBl
scYoU0MC8QgoIyySPayUAZMMx4YxBevJIXM9DmB+LeYMXtMCvuyvlmYc2hQQ+1TafYkaBpKsHjvy
H6s5t7AXc40DyoBpyrjzceCumwYmcpIVJwmkImdF58heYlNmvxXhH+s9bvemL+4Anm56kT8Rnlnn
tjGeXF3C3osWfFVqrcBgE5rjJekaBKn2OkYkEThFX0HwJatZhDjIq8R9qDyiD0V/LwdGGn7KKMWi
kZmEfcplO0EDsqDzaUTYxqC3ynqtsIL3aQ3FkBweOCqaEQkGNzmaH0lOev9usxzfAA1RZXrtHYLq
fpYErwypwKqC75ugVGSYuVJNLAUH2yppmEgwNniWlIGIUIPh7QmhGgqKJ5Nwy2/gg/CbHFiT29ow
vvHj3qpo/h5qLqF4Vu1Niit4lWFuwPh2Lnz3D28W25Es+q0nX1qCL5uoUF9lGmCdVuYuaAibtCxk
tjYveRo8pmP9pdyKqFq7QkB8btQtiGR84xVfH8LTV53CHu2s2N/11UmW5FERpNbRBE8izutbd8I9
YergqgsDT02WnK0EvF/mUY5e4XrxovuEvyxz0GlfLGYo7plQKUXMJiScxdBxqCMvoYcufAqncsIi
+soIvQwGeuJmpgce22Mp5nVcEdaDJPCcT0O3H3yaAhrNdEwyNd6oIP0YyQWtZcLcShN2dN0FmRrF
ZJ1BRKwlnolb2RH26c21Qqe+klFKGaRxOCA92hf1z9hVLQdypA3nMpbsx0MQf3Rjh7ypjwZXzb6V
757+65gaIv75+ZbF2o2nai2XqFckYP/oyrqmlvEFl3sV+cT8wLt/DCQn5wV60c0Qt5U6hP1wZkOT
eqg3rT3BPYwqkpcTLsKupH2ESx+Wyng+z1wvu7ldu0yPRkOfbNH8kit4UngX+in9rlzqa92I1Sny
ghTUhX9Je3tiICzWug4+WkFAl4vIXx9SF2R44q5W5DRKC9ORS5n8aqyhqlZgIeb80c2d7qhgjK3C
t0DxKzy/wJ3tlU9BTAQvp4MdcfOqUBUE2Ayngojj2skL+AjugtcWjNtGBnIT4dNgDgjrRZQQgcKD
y/+zIiinMAAwXejlL6NBjepCYONnSuu7noM1UoV1zdOKINeQnjLIk7nIz4NJorZtasxE9W2Rc9AD
g7SrdAfUH99NHfsmw5Hppi2jL4PZWk5EFicw1aBPlcwB1GE00hXBB5TJVRgG7/kU2Cvs3DdhFV0D
XmiAocNoRszelNck7P8RsdINPso1PRh6k9NLgpM6uXcWAoTCHJsCeckki0qfpSzSo3WF1/AK6hyh
Key+CnaBbq42OjIv7dD8zlzgE2cgPWvVPh+K8+tPyY+fkIgiLg8/yWeMrIKvUrS3k2/usF6eNFhX
P9dvczLGUIjZ56yd7Xg5iQKCyt3kipVoJxyORQMhZbxrzOpSVgVvfdMw780f8AYAh6k5qkZ0zvEc
bsdkuCPOc0cdKPSfxjIoYFAk6OlNIELqmpiZmWeh5vBcMvBWexV0LJud5AKABOjsDbmE0HT8xmno
WmRMLdnWnoLee06q0dxW5kSTJYp5zAFax+ZRzi/W1B8z34u4qHAmMW0msPNqspirRBkMIQeHIoj9
O44w9yoemei6XEqm4dgC2BvrBqi+e7Yt+xoTAIinBb0vmqd86i6VUXwxPb63u3PuZ89B3ZyCzEeH
Z9QDyQ0v8evQEzEwxKGrx11XI1109m5uaH7gZWDQvDS58+e4HKvR4LdxPHzOlb74PXaXTm4zMT8V
8C/khHnMtCA8KLUt7JQ5UPTtG+NrAGTetAx+GEXIM55vu3gYWdum9J7gx5Hp5ZCXS/shGo32ntoo
vhh9xxUjwBWDqmVMu6SdT32mnnnHnxNmvqNB5WoFX20t8uTFwdQBpYX1w63eR0MSNQlyaFWzhJfb
ja8dUw8IodxfkxlTJXnI2mvHjUFkcfCPTttucO5u8hD8W8HX1Bxxb8/EVBTQVST25cWZDaHV3r/U
9EeGMyN/GTLi9Mi8JZ735ozuR+CHnFrj4bfIii+r98ZNEsZXs36nu/hAeQjNr94hbXOxVjaWaK3e
XO0QMIUiJ2nJsQp5Bv2yQW149XWzaewY4eMwOPNuCobnIC/v4mQ8aII2TqdK/F/VGylH3K/iDbzU
pTTDbxKcy7qr9siQnGhRB7AlNRuEUFGOH9XM99FsLybKD88Zv2KI0FTc8HO5TiHZKRhgRCNnnAAT
i5VlfPg1ENjBhvLQlyV5ubphb3O2cdZsTdxUrInH1gNzgQEoioyHPIHtjq/8lOQzB5TUejWM4f3f
G64RqvFjYXFNoW/IBJ3AXpaLBgePzRiKrCCi/nNDkVZBIM416Zr9m6GxhEn5KOsM5t4qGUhtjhGs
XekydhtYAnoy1KzEG2OYb5qoYzZDllhEyTHRqH7LJz3k8Uc6Rs+aC9aq6ggg9bdR921DTSJ+M2y6
pHyxpD6YHhkEiUXERCTd9IMNwKyuTnZePPRlsgWDdQj1sBajYO+uHyXXeG7knr3LTfMrwFSFC1c4
u2bsdgoV81KL8QbHEh7hWg0MoPP7soTFTZoUE4M0tkBIkNLJ8FS4tOp6ugv6nLhrFl6ibthNPhCY
yjeejQTB1JUSqQqfa3Kf6mk6zk11lYAnOcX1O0finPg34Ri6/N2UwTaKxK0KsJIx17ug9Xz1Pl+A
oXxrUZvyvnehAPkJ3HoLuEE2PSFpJV77EioNSt8NX7xFCGoEHEyK9zAM3rmxsyeQOK60mLZR0JM1
+EeXk1hCxyNNovdJNKWUAK6F8n9DWrcRjZt4TYH8t9HAOGBG8JxydaE3BEImsEbRXyLbo1Kjwf0t
RHLrtLumISszusFjBU6GGTIXqCj4oVoNE/iZWzE9K/a6qccD8tOlzqHcxdH9kDXZxijG1+KpdZzj
goJqe4gWVWueWbJhKpc57D/KJJBl0k8jK+4Lx6kPbvLglsX9YFKsMO9VIi9y9L4GD5wdfdzsHR8m
YMQt1QA8nAK/IA9sMRZPmTX2G6sB1pJSCWBG9abqrOda5ciwFeQJunJOykD5jAowvviG8e9YT1Vt
DWfHQdSHpDhtRM6hja83xoQyFieRi54pq37XfXX0cPpChKVeBqXHP9rwCWZ7Bm0CFnllaQ5WuSn/
7I63B2KndYMhdFX407mZcMdASXJWiRIHeEU3thg+sV9x3oya32p68seEaT7DLMwV3Z+ThmCyS40E
/dgx1VlHZtSesYmYtf2jjPGIRxtNcGxrLGzVb41BcnHD3g4EpXC6Qq/ndWCQtxBK8qXfj5m892/U
HF2w59eHeLae7HYMd5pUpt1cWZZx1kecFpuvCDV907KdbTum32uSeR/tTOSKNKcvQ/+gPQ6nZFgD
Pep11gc3joCRQMFxs+JeDj0i2mcZ7GWKrhKWQ3xZWfAXSR4JLIeraWSmGQ7oY0HKiNppTmnTKCBM
wGMm23icuuZWq9rYs5nfJ1O8jVx1NWpK6C3D+JjpjoXm+6Y4aJOurF2u6+4FjuxSugVFr9pLb7gM
QpFGyttzMPQ3vodjsm1aMhBESVcZcvo8mDu6CjhTZPbXFIVsHBifsG5kq5iTxbqg8/noFuJS1vT9
oKwe+ARSk6uitJJTh6yOawbPnQV+0etiezPHB9fRe1bMbFW7DUFG4EyxGfy5Vd6tbMS0vWVwd2om
66BMF3BLaxDYloywZO06t+Z89nss79EUb4SAGMFTxc/A08QJySTKiW+M8+97kVi/laCdPhcDPTNR
shZM81elQ/Qarew0mca859RH+YpZEbnG1iPdBvNzIpn+gUTClo3gYM03I3sGhUs9idt1Y8T5BRsk
hiIUL2AIjDTYZyhsWbde51w4pp9qjxYF3+l4wtXwGZn2U7e0oYsmW0zxC5vyKsiin1ybA7+pBiQZ
b5jJ7HV3Js3GjGXcdgMB/6+dxl0ZcjcUpTwidF21az/y4FvAhC0S0nn+CBfkq7TMPWQIBku5O257
NtJVm3jxgWgo+kB3C42Hw6gJ444U19UzrqYZwAedrJt+Dr9Em9221ZBgG6OoE2F7PaVIG6BLvyWO
CWkc+paCIzIujJaTu67n8ZqbqF3Hyj/HJpf+aljqvBz5J8zx2YnR57meYJlujgYB3ZWTlea+8qKz
nrIjsYh1axvt7RjoXcMUmINo3jKkwoOWYdYpOJ2Wbc20tggkUwGCyXIsX6GM6n1L5RR6FtJiaGAw
aCpvI4rmSlrgqfUMziQDcmoio3ZbRnfEKdEGTHz+htB86hXQXh5p/GArOrxwIEn11pvq1p2vmoQd
PR51sumjB9tdwFFMvzm76K1EIKSTxoJbAN9a9fU1yPKZDW08EhYpcQoaxno+pwajgiAd1kkH/KDL
1ITGa3xjKqe4zvmIQNhs5WIRdCQO9RzZIFZddvSg/tE+gSRKVzn2max66CF7wQGhiS1pC349ezgR
Mw462nFfEwH2oxhbudNBdGV28qhqV6ynvVl7zzEmubUGU0n5aI2tmdgCZwMcPkPtbkw/g38D8D6o
BRYHPBCN34IvJ5BQjQNxLieLdkAAadFYIK2GwdIIrNjPrWRrWmSAs/I2awfct677wUTdJguacu6R
XcHwGYlIlR5YIog6g7oRbR8dEnxrqwgbbTQRiaMDKyWqXj84NoA6+i2thKBVVbg3VWWR3vGZGfgo
GUOa39seqTaK2z9LXLNLFuk8DfOz19n3/VzDyAh2Xeu1ezoD/yYdXodJs2D3b8jo99bQgW5T3TqY
RLH3bAp9oRtDwOe764fJSeN/GgjTBlHzUA7+K05amIw6kmvK4OXkMhiGSgO7AlNOqX/IEjAYQ713
fDryMElJngNjzaEu5Y/z/R06LV1gxI0nB24nmQXpwfV0EfX9B1ljyY9YaTGKK0TW2fizvfpTuByo
46DBfCkOlt0+a/aojZbdVUcBQzSG/0M7EOhtLJJp4S+JcZxG8Wcn4LWwN8L7Cbsnjvk/KFp7VSen
sR3uatq6oJSl3yh0vBvy183ya965NUrQ/Im3MNwZ3NIBmyUUk/sQRe9VgHLXhIfMG3+UFQ57aUav
Vsy7GxkvZlXD51b+etbwxxqIZytRG3rn+AUXRRK/q8XBWav4uzW7+8IQNx67PJ4tRj04rly8oi7B
ktInDu/YH9oIzk3L0xWieWLBE289Ub0wg68pUlwzNbrhKmZchLN2fMQXBFF373PTRv5rZz4aNrwW
mb2afHYdjPnoLac/7nwvxhKhro33OR0fWHKoRAuQaiZBXnNkhmPzwzNsMU4YcDLx6l/HMT7ZOiGb
2t/NrIZdZ0m+FXa0x276VjBAyC0sWYXRw8pgjasVfFLVP8tuhh+CzBmE71bQPmnJlc1lZSAYjbU7
zn7bOgNZzxvVpIDBuPE/N5BgAi/+eC6hm698F6cd1oT3JnZ6+AzxtsuXoc8IBCp08mMl7+qKL1cz
evsCUCoDoo7ZaMJyQCYQOebJjOuz8jt30/scG+o83DkiD9euF3zKikeGzqg/B+GejyU/cS4WPtxW
e+BGR+CF6wx7O4/EHeSEhlm9xD8LZqovuEkY6bjOxXwMPRysOh/8XQbqa1puQTVzOFdVH447UHnn
BqwQQbDXM7FjDI+cedlcoD8z15hnLPZRdFskbr5hxgJb0aLFcJTpG4VMfDITcnDVj9fORIdXHvsj
ldnPVoDcNLGPrMi//lmSahcVExInH7CO9o07PTrhuI96zAXT7KFM3UdcQnf0vGGgkMmnbSIYzVX8
Pi9MPSZ/PKQwCPI4vVFuz2Sdr0qBkzH39BGh6rEZKNKTurxL3Br3Z3nrC0y0iF8kps2fgDVssEDd
zE6KedejrIsm4pu0rXhu40MPtOeUfxMheRc9MdjEXSQCNEEQjHOwYwl04lvKQY6NzRCXYTzD1FK/
LVx3hP4VS8KTC46awwMDupAjRBogc+jKWVwT/g5f3ZWL377OnbssA2gQ8JQNcwAqXRLW03j7/l14
PWrMEXsZORlMCe3+Kx+jY111UDor/9A4w7iFn7iAFBnkoKDwUetiTVXWd5/ZULOYEIAOs99TLSSO
j484tead15Kiqrv3Mm6+/WUHisQsAMfO5zr7yNCo6Ohib3SZDG9xQl0J2o6i3+DcBfJR0y5jy59Q
WHgzvOw2CM9UzlBSNc8o8na7T2DnW/wpyCLqaDHl3AFU/xXxscnwZ9gpo3DTVnBJuuFkdQ8TDycz
N15ssnL5TnNdd3MmTTM3k6i9w65+dmYY3L1tkXjgbBkToWDCbX+VXLz40vQd85s8vGkLypKzVpHw
yHNgeQb2YTcf7ysBWySTEoBLx3ErJPlbcyiC/Qu0dRFksU9GrCVrgC0JITE+NPy3IuGzM9wBm1d8
M/qRsxvGb1MQeDeSZfwpOBj6joGurliLJpk9V2J4b+YRh7Q3rb1owEY1UsOe4TXBA8jRkWAg7LuY
loxRYVlqu5sijcPtZBevRMY3Dtaadf+K5/21gAAC/2+MNn3YnCcHsQbyF/jDugfHjejMs47WXrtk
BaBlkpLJMC+A9tjPLlwbvdycuBaaASRsz2fm3ifQf1NXHspm2uJfzdbTaOcbVit+dIMxtyRG1Mnq
0DC04WjKQwWzbGjibT5UDwoKjpWGd1FUfiZ1yrmtqb4hZM3SV1tlJi9EqOcbwmabzOYGQoUyHBXq
GqYES0uvOrE2DabtsqTiswrfGvo2ryP+ctsxHtpG/5ATn3dofd2mk7eUdeebYQo/mYm8KP9n1rBW
hwBzXGhKTeUJ2YMxMO5cE3HO4iAlRPdsms3DoCLue0uWzA70+7JoyBxK4BS5j1mSXJ0w/zYi82cG
vLgSKYIWclLnoqkHvd0zi3u1NIOyDExwEA/PNkH8zVhPhzqrfzJQZttClA9uk330XqwYmqYwC+na
2qSqeGtH4QAsa78UQ10cdCH7IyctxfTAK14tN2o3nkOGSWP1nqZnCsRGjlDpMRo/LdbhuND35P7e
sAaegmUm39jlZ5DzlWik86LVyPZkeBRkciNJlHsK21d7cYRP5eiCo2TOtMhsSJ/dGjhJcpNi6Tbn
4rXwoTdyJPnK7fqUFIi6doBo5fEZmaZnr/kq0j3LY0pTb24mtymtLUw+GbZockuqBGXPLXuY4wKr
OEgXKeIH4TOGa63sc4ym27HNkxWdc9xdZ3cJbqXboCOlKlJsTLXDmliG7U4mzg9FRcU+IhI35d1h
8qC8Ti1JEeb8ZD+eYgF9UZffMocLVlokMmp8YG5vbqiAgHRR6EcFawQd0nsIhu6tZXIPBsfFGLhW
Vexy6eBJxPAfr+vOzLfY1IOx81eMTP8qSjzTQlfUkfDN5mDdrTSKNpxywbsVfxecCrHKl/zpTXNo
XeCpiIlmUnzaLc0Tmn6P2PhpM6g6TEi2loMUV1aaCGEJRcglbtkOw7eCovfvX4ZI4RNtgMKNhWJu
Si9AKKs7iXsFGDM+0Li6KQVX/nRiNwtm/UoZ49bRFhnXusbly0tLAa3vOY8j1mf7qsDbbwjvC0vX
JmkZMQmX6wgDpxFeABEllEKuHWhQYv6is3KNTwsqh9+8NGCS7bb9nTvU/eWFyookWphWH4ojwmaW
rLNGEWz9UlyaFvUel77hmYy0STFbLpzHlNlehm8fQhzu9OUFm9I7lOD4iT9Y/O60ukuR6DP7FAXd
y7T85NCq862tDHfj6g0UgpW258eSSA/0OnRRHopTDlprIiK+rWPrIeIOQSD5qAR8MxKzPvkfsReK
Fp+w+nW4Oa6cgdeQuCSwVHXOJrKF7rCxRnZlTuG4SvxsbVbyZcAez4hwuHoNuklz243hBxlPCHFS
fGv6UeYCfFOQK1wtY/8KCGYLU4wNlyGeEbRib1MzGTQLVRFp2gy5Vxp1hXdUEl8N7ODMZItk6gAm
sjBC5AzEY/augZEudtd2bS4Rh8ArrhTQMOulzyFLaZfUS/FOTBJ0h7V/5c5cbTkXGWw+6qYWa9uU
FQI+Tu4gLBEqE6a0CIliZ4T2ny+mA/MmCAJ9JHdoluSy4ef4CIkK6C3jBAuSL3mEVsYvzIXim1rv
h8J6moXG39SNj6p0Nn2Qib3f+Dm7L9y2EbBeWJAUdSrIKSo9mcWYrRUHWsmKvokZZu79+eoYit5w
ruwgyQGNEh9YjWmBjzDmU/ZjDsNSFq9MI6ZbUEHjqpk/mnKodkQnG2a2ywR5+aTy7NUfMPcH3aJQ
ktUhazfKNSGpP9i73IwTsW1GtJ2yfBdeeQxMSoTZTzZhx6sLKZxgZoZvIISsAneVcTxoI5yQ3D6x
cu5960TDHTwOCohgwydiPZvNxoRot+piEq42ywBUmnchA73WzJ1Vz3tvud1r6WUmEG+OLo3NIMCe
vyihvU7JXG/MXkCIRu406olFevzDq/QVFTVj7zGiDoIBVVfzSn3Kxyg6ogppLQnKjWN4rGv5kCb0
0zLLpIyLJBcuDUXqO6K7qinmT3A0amcNlKPI4bcyh+oQ4iIqzRnujKyPDJkKnnVCogWmIjxFzVeL
jrWyZr/YsaZrA1+dCLsLniGIRChtaM7xRP9oNnRn/uHClAoXGuRr9p7bqto2Ken/SPYSmAWbNiBS
bD55yIHtXHsMxGRJwiCocwN5bTEbZRafNtP7GMPuyl8ECeqJnkTx1/WFQq2mnSiiyg8vIGTwcUvM
ct65jY/qCp4KSpKz7seZTAXfpDU1V8M2FlxVfHYxdih3XwfPA5NR0YMIiZ9F77UIsfLRxuwldLTt
Cww9TGVfs7p45F6CG5Z3gW6pcXIX1sXuX24toepkqmAcEGvAJ9tbN3GEP1qNrOWV4jzsMHXnrLUb
55An03fvcsva0srLuI3Y/dqwGeGa1vOcm7vEyatDLgQ0K61WXUXnOjrttAq7M1W7eP3i1z7mZjEH
v4Xdcn7o1oK83w3Dl1dnQflb5HJWc1d+MyH9KvXiILXBXVMRmJMF2GHg7jM84PGSd9Mjgj3XcRJO
7WrKULjQJ7yB72fIdQCrPS3cYArI/aAPWkvUak4NRlVJfM0SmMo2CeW1y+2B69pQwGBvrYd6sH9y
yTfQyyc6cOa4vhNO5h7MmUCYU5Egt1rVnT1f1HdE5B6MhOSsU6JXFUmAQkuBQ19DPM8nFp2JFceZ
EJWJdj8zSh82OtXevg99wHRB/En91Uujvf4pnJErOs++2kGpn7o+Tfl64eDFwXjkJqhfUfbOfWd0
TLqc+DHBomtnk+a9HOC+zR5KQgMwsrbtPenk8YMK22qbtYxIKOF9D5bqtMHt5VEBDeChhQZLzPGc
Okl7VVPLsFEvAYsZkMLJdJIPa+6TnyYxb326o16Laf7xRxSlrVLcxlz8Dc+ho5ehV/fgeyO4xCyG
iVrpqtkKo1ObIgDkSm2XOBFLqB5m5ATXRem1vOgrSDWHLbAND/zFPpcOW982gyO6FJJUQokt0mly
U+L+vYmm6b3UM80HdecdpyLxnZMhzt5SlvjvfywZvrX/StmI42J1dbrwEtvQyoaJA3k0h2gmvlRA
6lyDSabZz8hsb9bgtSRhgB4EOWMdHOkMbCx6OYMKbTOJy22k8nzv6eFXM004GLMIL5YBVqSRxIiz
Ghzx8p9S2zD2IC4fa8qIz82Yp+dCMaDGIprxTbwPvOYQWDM5jl7upUVtlCrLU1BTUTU5cLcMCavR
NqkwdGtD3rMAqnvbtf11GMf2jhrWFEB83mylM+nbrPD1bQJ8E5BbwNl+WIoEI7GcOP59NJwwqj2P
krvrce8fpUXlbd06oWD2CBs4yMrgXMFtIYTHXX9aylGLEAJewe/b0dZY3QYTKOeZvMk6dbvll2Q4
sx10dKKh8YZ+pPircJDKJZzU/9702ZbT+Z9HRrhueutTBKKmaDpUnXH41wTaFLRup7YmZ+0mXDP9
6DIoB/T78k9SzsDT0q4gVTeBn7agItGj8ZJGUbephRmercFZNqQM8K5rUwfgxuSqaUY9WNmCWFhK
CMXS48lHI24iPoC9gsnDzF657NDpGxtTchwdY7434UIeYmngFGK4GVoeF9QGQ+4EDRF9JymeJuWH
T/lDvWxorU1dFlGp/nVWhNZcaumd/tUKx1pwh9xZS2dqyL+SyeBJDO0oPbct5silYDOEZ7bJm0Qe
TUCqcDQwinccvE6iyzGqGG1Y38l0eulkEZy6/57dfMmmLH9USqLvUPnyMXTS8SJjGuic5cnFtpLc
TCoxbrOxecEaPd0leRtfXC9FnRBT/DWgsKziCt8OJsDyoOO2ORdQ7Ega8OdOGmRsTqxk4JgKKFqA
1WD0x8EjiXb/ffeho4C0t/AhMRlOWNZMZNNQX/57iVCdgu2/2kjLDqtVgllgF5YYgUD6/+SZPb1O
sCPMaiR/6+OHacmLXP49iI1qMAdJKz/wbda4PMfkiA7FMMmZwbrInmhkWfwYSccqb0by6f//9D/G
zqy3cSzdsn8lkc/NupwOh8bNAtqaR0vyFPYL4Yhwcp4Px1/fi3TcdFYV0OhEQgiKFEXREnnO9+29
dubHiFams8YPgqQyfwKf6LncdnX50w4Ma5USz7TQ+JQuFoIj99qMNNKqXIwYILdB5Tt7of2gidGf
BqNIDyl4LCMX9X2g6w/z3wjIzeS6pvJAakV+HFVVPMYWArag0F5bO5fLRGUaGSIBNOWBb0SOOdP2
dtFT1FbmigQJ/l5mROA5IsI7Xc3EYy+J+TMhzSJa9yhFSXBTQaovLFzR94QtUBSBvOoY5b6Cdnqf
Now+HLe8YlK5MVC3Lrlly6eSKWiQFstRq+g3Czp0cFSro3DU5Eg4FPiiYY00GfBnP5QPFmmmpVJ8
D113+FaqlkqrpSPtwm5WYe1T6E/6+CCMkgKMWUdX2y3Peuu6K0318iv1T7wBxNIu/Xo6G+6IL1L1
wXkz210gjupO+EgVPA/kFONRDm5V51yrlqyuou5ukAGtHVN2xFlxV7yk/Z9eMK5MWCU93osH33PF
g2U6TFhE9Ab8Sl1EClNgX5ZnR8N+b5own0x5hPSq3GdcM6fQKXr6kQ70xtSyo1d4CGohapxhhaoX
H+M0A//RuAOb1XproofOlDuYkWilXQBo/9FlRrDrK8xKhYVXsfXJbrLwczMfhYOn2v7whqOEoW1Q
bXIHFlxb2St9qNIfXQLVFuSVdjK0jESZvnzB6gcAMoIx6Avk+REl2QcQH0QAKGn0k97BZuiDfSUL
66lEXbuQ0LYuXdxcJ3XqKm67AsoTdn07z0nUTOHXzD+LTo/DozeM6rFT1J52DTGBwPr50rSmewuX
Ct4jkOxOfKZWRbxkJcKjCBJyGx2Ig9VAImFimMw+OvuQm4yh8d+ne0mxZW8MiGmCR5UyGUhkq1qM
ZVfubGFXm6yAeCsyM+dCiboMpPSGXqHYjrHjrIRPMBMGslOjMbmJAo3LPObByIkgRbcQFVO9JwiW
gkAH6C/I2vseZSMIVaQyYZRRnDddclm5qCNeVM4Gxh5hxAu42aeYQO5tQgwIwqIciIZ6bLlebKTs
VHie472h5h0/Q3SbIc3SFRpmfkwdJICuH0GouPairAjirUkkXvU6/i0Lt1mkVBc7BinvIMEFQQyp
QTbbAF07WMVbBV4C3kq37IBoHNFwuduY+ygZc4SWoFUn/TLE78EdNYQm2h0dKKUAw5N4mdLCMpOK
MBw9pSYCcZUSTkCSbWFvdRJI875iUJs6TIVa76lx0pXjedPdyfuuVOk4obQoljX1aizFrTJcf6Nb
rrhzC31jZ7W9lYn6munmM+OIlKFr4SxGB4Ggq0PqNfhp4EwBINvG25QvYxb52insSXQZUOvTTHMQ
dKoHrm058zLkRZkSvqfcoUSNLsrRGNa3dbqx+FKuokZqmzzJ0ceEr/TBwjsu6niUMFxCnn5oUuUt
nK5/Q21cWi7iFFbL+yG2TsFAQ18N1HFptOqzQbVqgTp90n7ZMaTFI8rj/pnDoSuIWicn+WKA3Um6
knmxswHagrVnVkMHxmSnPcSPyRxDpQjBIK4ec43nYOkHZrxLuORmOG/sVPkzV+AWaqIEAtIlcpWD
AeglSlAjTMgtaf1934avBQN1xNEQDTAzPPVFDnd+JDAwHv/stdQmrpK35e60hmfhLRHtnlQdK9mE
+CA+LNiFaoencFzndse0nbbTQjV7WnilPVVkFqYXVQeX3Odex9joqOWtNIwTA96cX031s6JcbyeC
qhpKpMJSsFKzmRCBQ7J1au9GzUHeWn4zc+9eat1Pr8NEWtfWm8vELXbEgb+o3HhmvNV6A/m3PTwD
wiIyNO7ulawtd6EkvLKdupUy1ajXogiuKARLQdpG1OI+AFseMNuvnzSZOyu4zTnxrwy7LK04Oo4T
bFqhEqdKewRuDFpYgwZFbcRUOYt0yYSeaIlpp7Lsn3tDYZKcaCanoMqJnSOEnMzNyjS2Y1bgmMmj
jZHInxJE1sL3b6nVy2MfmsWSNs7RzDMSIDoaRop1aGNo3e14n6ZI/Ctt2Be0XTduXD8Pur6fDyQe
4cwQz3B3ZeCinrxMS5emIOSRNFAuE3dhgrmfkiw54HV7tWPOsuJUkCjRBKRle8WMnyyxZ++JKXrW
gEHcGS24c1ykhCgO6kNkDK81X+KlnHwrdoSQ0aEghsQwfi0bxkZTjIqITdT+wXXI1e7VihC8ZD8i
QRWwjSFu2SNGZUvdxUr7TILYszVwvwxPDgBsQOAFXK6BnDauxNPd9xudAOrCk2Z7DAF9q9lBltGP
2oYyNmhrs8OuYSruc0NG2bbgooZ4nlZIiWAjaIJrNDbfzYqiFml+yRKX8GsmbExiqXaxBvXJUpCh
MpGi4pMnb4gdrRXxgKJqdhmjg7sypyCU69SuPBBujhAIoB2K6vAcgbZFFG+jqTu8VbzqR42TxB/E
O4nzEFPq+fw5QkOZHZZr18B5VvNZ46KkIGWD/6LvMv/I8qq80kOB4zGmJEtwPG6g7rIMXbNIhz21
WO/mUzuSVvhRmMwh3NZ/LGDlEF3OHMTMVcR+BL3+/tt//fO//+tH/7/9j/yS443Js/qf/83yj7wY
KgB78t8W//mYp/w/v+avbf71Ff88hT8q0p/+lP/PrTYf+fk9/aj/faPpaP7aM+/+6+iW7/L9XxZW
mSRW6dp8VMPto24SOR8Fn2Pa8v935W8f816QHnz88fuPvMnktDc/zLPff63a/fzjd10V84n6PE/T
/n+tnD7AH78/vDc/w9/+T/X+PXz/j5d9vNfyj9+F+IfFfzbjHN3QTV1zf/+t+5jWGOY/aC1ptkqR
U7c0e1qTQTsPWKX/AyM4wwcmUIbhOqb5+2913kyrNOsfhu0K3XWFoaoYwX7/n0//L3/Fr7/qb1mT
XvIwk/Ufv1vki/3+W/H5554+H9M34cDotoThGBq9XHNa/+P9BsqS7bX/5Q82kIKpje2POEyGGF2Z
rdZr/MXholfpghJQMXnw6SdTHQIBVl+13n+gAwHZEuy3Wr3oiXal5QQ/p2z5bpc2YgjfnCAML42N
CyXTvB2W2XKRpcMH1O6NMfbLPrkXJUSfEPglXZbq0MXcZwMk6zCtYb2l6RWw9VMauhud6B7Z7pmk
0p4XWriEnJswkXz34ZmQy5QCIooZAdXirFvhj7ylCCLKkJ1UVFl0fqkqejY6ZRB5nzxEq9B72hUU
V/g5g3UE9LAzRbtNbL3e1oygX8DADC45LzDPEHxp7g8N0ekGYzCtPc9hCJadPNn9qWRFuy8x3Hkh
FV2zKQ6qNVDtGH000TAT6ET4DuICw2LknOglzpcpK/utDX04D9TOc3xjtm5yXzDhe3UiPzQ5Bixl
UeU4gYMSMRctp3MjuIan3wrV5BdRfBMid3dMdDFTKSEj466iAqBTdcKSq/bNjyxq7yJMmaOFhaj6
6Arlo2paKLE5qeCQ1VRGRQtLtRBVFYQwtTioEISR6qct1I6Lsueom47B+l2RfiAS1/EDlPSH9FIj
b2cktls/ULmjhrXzDYS+MZ0dV7MLMpPR37mAxJaRjWSs0d97GmhKS5S9+RiGTI62LqAaiszaNUQX
m5HRKEfn2EhQt5SRogmEDJqjf7uDnoA4gLDgtyUWYo8xKdwS0h+g+NTKU/STOJmzDR97yH6IQp4o
6z+URlUssXfwLawvWkEI611rE4pgET85GkQUtA5aqdC5tCqT9XDrkNcsVNO42CJ5CgAti9NI6c7u
Lg0Z2fwauGOsSXz7VvgGMyqTavT4VmT40iwrulJkjhYQylew3cDH5Np+rYXa9yLoNupIg4TQrRMa
jJMp3PgOIQChkZiX5HTL1aDsGdcRNSKyLrJZQ6aYBgAGIpPJiiXGbVQGpJjAsFfgIvs7FYjlRjbp
u0yjb0wI7XWW+Zsk9FNaa/ZT0CswU7QO1aCZt6A4rR26UnthaFdm+sMhj/HJxlsibF/d3Huh20GF
DRzM4GPjHCorODcjaU3tJs1Ji65LMnka48AA3ly20gsAE02sdn+FwR/Tfh48poSZkbaUrtNKizaE
wT8aeVBTncsWdNnuGLDWO8vQadwbOh5xUb1RhQXHXQzdMU/hyCvZawDpEXQAUsxcLIrsPgbJAOS6
wUmumt9z1/1em+YL1jwgaYRQyXFctsaPuKGqFKPb9Pzv4EtTFLdueyiNTcttdZBZxmARmw1m32Z4
5DaL0uUuBYergZ4z8uwwMGhZQU5/pRT3M5eIHOqSM+GLHHk5tNHSAXarPrgwN0snujq5ZnzTawkL
yvuZkUpBTTd/79NxzsOGmmjWKqOvflgM3YAPV32pCSuLoh/ETv+sNMjiInhqyuRQ+bF1LNIKq7Cl
LW2pb2lYAtEJM7H1pHKOIxVdrlA+dMCUhGuNF5P2L3GRwW3I+otd1B8Ia7qHxDffOuLwklBE35hc
r1vZ/VT0Aa5LBHkihzEeRgKKcsuFmkFUwQAHCE9jJzGxUjQscW2UQKm0Qn5EZWLv9AFxKhRPavvB
a1vipyQPoFhYk087xI4W5aiqtCdI8c46wSMTVba9Ugf3hR6ShSGY4XSyY5L10EXyYmnGGeHmK0Kw
bewW5avucMpg0dgQY+MtuCksxYwdKa+tU9BUDJljdduoiXvUkH0P/I4j6xK57tss97ZtfCFRXziM
Hht1rzX3VkbizdBUYtd1Ps5t5MLmyE7NDgO2k2JqHmxcS5alrhMsWHgt8LtUwyYORtwPMskPUfCs
6OoKEuKwXpqOchsxcJ07gbnT8teovLCLQiwb0MJ0NgFrqnfI1cheV7amrADNcEPpH+u62aCTRB0h
wRb7bubsoWsf0DTnqtyZJYnHaqUzuCQ86pDU9Qb03ML265tSj9GrCRxkmRZdxvwsaSmVQwiC9mlu
rH3wk6q57vXunrAbJLER0UvFQNA18LFnx67p5qr9G/N3ohjcvD6S1FtRBa42kUI2QYr7m7sECuW4
8n6W/KKOnWCmiMEofSgp2By6PBxXqSagOCvBXpHMi2VxQukf7c3Q45bFCFtNSliNEo9i4EbMRf36
IFWnXIuW6Q2t3e7Yjbmzjkb/I1L77jhyn8m9Cuy2P+oR/UvbvzgyeVLHAmfstNQH5crGfX8KSoza
Ra1UmPKj+uoaZn/0GrxE05JJxUt2ugXVjMsf9fY+36H7K5alaJB3cu5XZkZ2qRE4yjPiHa7kDKqp
zLAoHWVXkG5/891Af6zxHtpt/dNGprY1pN4dW8qjx0Hv+Dxfy0A3kCgMnbWEd8pqtZrUTNPm8zLF
n/6oF4ZF1nF9zO3Xsh3aw7ynef2/bTk/Nz9odUOFE50/zddiMb/ga9t5i8yNsBXO/8yRktmtFsOm
heCnp84WQmN9oBdRH9Tp4Wtx/tf83Lx2Xpwfcjc5G1ScN2k8LiKkosDTu5QhQACqlmiLwmWcoZvH
MBqRugMGOTiYjHfBUJuk0SgmzR7+RUz4oVbCeDdv200v+PyXWzirChHBBpXQYa7VBR6OXAfawq2V
0NrsioooA5nsxbPLoxytKTIbQbJTZ/GtbnJ8MYlPsbgzxnWWD5MDpz7Ci0x/lLTlUULG0U0YpEPM
O7LUtnghsvtzR87ApdhBRnWzGiIvg4L2gVG/Oc5oeo+d1glArgnY69EgoqBPsm/8SKhvA6ov0Vdg
pNaau/l5RNHUSrDqbedFtMFXI/PNqwWf7Vr6/XV+2q9IOgEZqa1CYDffyK1rUb8vXWETGBfX3knU
fDWrKHyAoxpQjZwMkUaL22N6DqCTd7LZYl45P/QxyGZrMHQ4WrxA9QIP46v6ucX8onkf5rSFXl6E
VR0NM53wkznD0nd/CPIPrZpUCVqYPNQ2pCUVE/vOlkZ+7w/xlNSQtG+DGLilozOJM2RZa2AhCI09
LiGKkxnHHm3NMVVMDYS8mj77vfVmTRu33J1bZg3vgxcA+aZBchkpLng2KSmKAIZSI8+5mQ3NFNUs
jb0CNmFt6fv5naISgYOdjuIBLoq75gYv9zkJgWeGJUQa95TaTAhMdtTnH1yxrzX23heVZuGyArhw
qmhNHxgbB+sgzOWTW4V/zpu6aDOtMi++jy6jjWpItIvXq85WI3AbGVc1Xqk6U4gp3PqxyeoTE+0e
7kw6EpWUZU/AjSApg1beBZHKUICcvSWfUIWbxFqlJwEcPTkhG9MijWK6g4YHUW1atDNT3ZVxw5Vv
em2v1eahr/gGwC1LSavHK+eFw+u8UjKdu/haup9fORZq+8Dt5W5emh8q52kYANDPW49Ns21tN7rO
ezIN/RkcZXue15VA7O9GD/Hv/LqooyhnjYr3+QFCW4MKGQ0BwbXTQdAkWwHVJOtzOmKyXaqNnzvO
rw9QOcmuSYjvnjfGeZcfVM9AszJtTBWyPxVR9ZNfqrkQNgQTO4n4eQXSp9Tv6unngzP9K23RH1Ju
hVT8tY1AoRMv580/n1Xya1QVNS35/3nxvJt5C7eR6dGJuKAjbJpWK7my7uL4/W87/Pzn12s+l8u0
8BdK3hnLeQ1CD971P3Y37bPtrdUY1eZuXvv1OebFv704NPxqi0b2PD/3tfbrQOcV88PXZ8mShsmZ
IGvra/efB/O19deaThvPTU4SWS2Dcxjp5c7PfCqYRWmcutIC+dQ6sGekjMKNUtiBt0fjU2iyOuHl
7ads6X7YkFxFrd0uu2H59WrVQ9pQ1ykkz6818+pGp9ZXVtr+cxdYa6ydTj0SiiPIXEZgxmneTq35
GTCupujeNcR7fu173kYZ/Ve3quA/D3FXbYAfNEedJsznouI1xoqCOrIjFYzGdNNOBZJCfPzVFero
fcd39FgPpWSq4DQXbyyzIyi46jpvFvnGleCB4Ng2lN/w21o3J0+cw+di7fmPJdEQh/kF8y6jqHrK
zKY/fO7SU/VnOyhrPKW86fzgZ8E3InrTX/swuvZ17Ibgc4vPw4qtN1+zcPjPb+pG1Xe/KYz95y6r
1P/poSD+tVj2zQdDOnAG88bk76CuikuGy399TLcAWChtxkm/Dippo7vR0hFP/HVUnUShoRJ7QiTB
dC76gDk/hR91Nx/SvGHlYFBQrLDbfb6XpgyYvuy0+vWaXEdOwyQo/dt+FSBRd9No7vO5+USR2zBV
DyN3+7XvJMFEnIyOuf3cd0sH4c7OWnWLLgxwTKM5JOVqY7v9PD6ROsictA6x6Hy8kYFiNgNL/bnP
z7+gLN07rLnhr32i01fu6rDwNmUS9ggUGYUVsr4U4yUANbHwo8DeVNMXQ21RM4R6bK2htYKoo7m2
mU9q3sGFnE+GIyg34VXQNkM5KXaC+Px5xh289J4fbGrshKv5qbjuowNYzVdpOySBkaG0cQvbwSJt
MW1nBgBcU7vvHCxdBeXJzfwijzE74g9wfG6H/I9s1BwV6vSl9VKuRFl+zgyYnN4Yxp/P141lrspW
bZYFqkI3ZuJYZ4n/uTcKPOYZVdEy1xIYVTU0p/ldPr+44VNN9YHhZGKsf53uvLYBdoCRM70Rh732
+R7z5qKtvEUdam8dKHNmvxzT/HwdQ4EvlCBfB371sxiUbvpOYr7SivtGojBLM4N6jbnKNLDvgQx2
cecE50k/qEetd/ZUON7BhmEOucIaV2e/T2yAPxLQk/nag/S8LzBYzOtbciZhoaA0vps3ddA6HV05
nFPKURuFUHYgJVcFou0F3kp+XyAo4SsyXmVyHJnERpF+pEmMtKjTi+v8ENA3jlHsrY2wtxHJBeWV
1vtwdI3mXKPeqLvePNfdaF3xkLYHKj+nlhAjN0QjhYNzl+ZVdyxkDmXNrvQltoCtgLZ8joxOXP1h
cC5cgKS0+qWl2OYq9Vt5zvqp7gXcxKYBInlj9M9Ir7emyy/UQvzfK319rfUaQSU8krVQmvYeQDc1
fmXnd019Qlit4AmZQMlg8u6lf26CbwQ91NfCggrYevJY2J19jATeel9bzKsgluGDrBjqUSE59ZMz
ejC+uRrgaZe8DaadJvarQrtIsgihwLovSlFgzC7TTUPpLBRVTzH3pUjIiDFgh+4zs1xgo0WqDnUl
IiXwfgR7VbS2tTEtZV9r8lWX/hMEe7GX9i2rl41y1t04vASChBzErPoKz+QN5xa9FZuIik6FJVAH
34CkjJf5FEaRk2IQkNO8vrzVBpLj3igulfTFgpExuAv66Ff6VgEj9KuuQ5GvlFEs9SHV7mvcuMkI
pSEk1ujaeGp0FZzGyoCIPDj8uRJTb65jh208lH6yCbiykTVKluUgtJUtuCGVFkE387+kR+eSb6og
qm8hejdfV4mvLJC3TQEw7rCgSG+s+ZBYSttrxjyGPmZJZIs2ivvp3CPFMylryHab0hO/86MEYEcy
1bN0lfDeWkWgItprnOt/mvFzXybJke7zwuvq6K2pcn09JJWz0crAuiIdenfbNRjC+NXr/XBHqNS4
ilLHfo2q9JRUxIS1OQYbCmJoyKY4jBpUd4Mg7K4pGnHSW+blab2nqMLol0CxqrD9E6kxeNmo96yR
C1VENWIrYhqlHI0Q3drg5LcATd4Ct6B+ShrCKgaCbAgUs8KXwHAXhiz8Nz3uLAqhsb6ZFxVoN/VC
p3r6LTX7dKfWcb+qnM57DToT5IWdP3ZEMxyj0DQWue7695Gt9HeizRLGcmN1Cey8vbd7kuYhnSmv
jU9FPkRefsqcOH6g0nQzggZSbNSPW9kDPCZwSDw7Gg1AuIjjpfVTAmYkcuQxdVZlHGzHFN8nPWqj
/cjIez6mamkcuduLXV+am8xuio2/ESUhcoPUj9LwTnnrkwgzLdV9TSd9hLBU9srKaYcPDIfKuihV
7GvJCJe4pYicm919W3bNNvqcpTOT76bpPIbJeuUEroZ2Fmo09e6xP35tE81PxklMngsjmb9eG1Yl
kOd5+esV8yKK5w6Bpsrc72ubYXqr+f0+38XM3Azhhv729eJ/3/pr37oyKUHbBOc+e/l6vpzn/1+7
RkSAiAGuEUL76aPM7zdv/rXN/C88nvUu5r739fyvDz99vq9DmleXlf1QjIqz+dsBfm3y+Tp7rKmv
mlytP49u2s3n5vMu/nYM4+Acum7/t2fmmsr08O8HXfR4xuHXeOTA/edhzc99vkdWaDiSh/7nf3yc
v/6W89ZZCLNz3NoOCXXxqoHPpsXLsVf7dzVECliMZv+geYWxxm9C6axtxpMoGmUJ+WuVR3TWc180
hyJTvstmaP9kH7lVmx9BOBE6qHQ8hTkp89ZAdzwL63JP/HFPjpIpr05KXDFtk+4NKNGhLsPuTytA
lp565rvBrXchUDrfTKd10fs0DFHMwjyORmKumrKCzdQz+/Ebg1Y+vrl2evMgCFAetME31yBNM1KG
Bmy772wzw7S3eJfb+3nFvAlT06dfRzz9Dsz6p8hg2BjCGx7pdZsT4t48zm+M2HGm9De3+bDmA5RW
QNeA9yRy7VBKq33jYg5pR0p5nT+iqqvlfv7Y1ohFEoG0QbfNwr9ISvWH5tFMCds/p/PmWKb9PGQI
E8O+684KuSO7vvOSbW5q8qJViOVrN85fCSO/fJ4liJlWGYdY1XCkp7rdPlSGLNdhmbmH2rfcgw25
dt3aWfeAGZWBKXkcPzQnXM5HXLXhhWYXHTSf9MOuTpDsofj4fBiKCf4OK3JHhTvaqQNIJCvLzpkW
+rvRRbM6GgSKyLhDKqPWxbJp660D5f4+rTD9xRUI+Cwmj0XxPHsNQgMepEd0VcpMVhKpuY8htgr3
oYdr+J7k0biqK/EYjDqvNV30yB2NBXL8tE3Wmvhahq5e262t7AmK5EGlHFNJY4PVLTi3EOyOUaZs
kexE3Arb7HW0y9cwovwiK2Nhc5dG8se8PU6MFC6lXp+EE3c31B7owUvoc5FfYnsye+DEeOz6ynXW
Xq0ap6jzjFM55iYiJWCiDogI341U0tpj7TmtzX2vGU9By35KNIgP8YA/NB3LTVlk442babGKEiQ2
MCC9R72H61AbIUOojKIBsO5nVVQuJyerJ2AkvTLG3Q4wZW5M8VPrR/5TJUGsyJEs8o724uQNct1H
o7O5i78YIwmVVi3hLKGoQcK2jaP66OBpQpb3pInx3BpkLMH+vYu88o08zaMDvL/O6o1m90+Cm9/C
7Tvu8+AaCEz6bgsfqoAjJs/H91ahR0kIVbLIzeFq1cZedVAOpT0I9ryARWv5j036SrZKTOPXDRYe
YxSD4WOeRLdadi9aAQbbGM+pgoiVnzjaG5j3qILcJcURNMcD0j6l2esj1pE0J1qpimr8IDUKyhKy
qEelcTFW4qExMq4Buepyp0/2ne0986MxsyfaOG95Azaw6GgO5t2j7/e3CAgh5L54o6v2g50XiJ7w
1Q6Ftoc3e25Tqtm946xl/GgX9kcja6LdqMWtxlThTyyyde0WW9GNEEKMHr+L7ntbzdySTuItHdO5
z10nWuk0pLuCsU3H3BKKo/uN4uVW60hC7xzaxJ7hLcMOZ2yaGDsyLvnrAlmCKNOvjSHeC3Q4FFhx
4uHhFUOzHJhq3IlQO9N0H87qSXaCmmPRR6eSezgJzNjMEUYypbPD+EXVGT91XtYu9eKYNgRtCKF0
p1kHnI6PTkZarmn7xUusGyZ02LrcKL4y3go6qEWeIwzVaC2Bs8AaUOAqiHL3pYrDa4FU8wogWLuZ
rn0QHlbgyojoBZbjabSKdumQ/3NXyo6AShKmzMnttyVrONrr6tD9MCZ/XB9q0Qv2qEObx/Z3Ekep
i5XMWKJRh8RHE35rMR1Ca8pglyuhsmxKj15dqwaXRHm0XDJjscY58bUjdp6QgK20Le97GaGQjMvk
eyBi8i8saVzAdZnbgsDgrR/o2bUNo61uBj/hEsRnSv9EvGvE9oYwBbCvZdViPkVFQbt91P18nU6i
aUk6Fb0yDyBS2zVrjJp0yimgJVjqbh5kdKIA3dfSU5Q7i+Howzh6YD4zJGp20xp7uLtXP3WL17Gd
mB5xWO36yMyAXyOsqhjGRuUyGozq6FdiNUczIb+Cf4+Cae/H47nKC4rtXkVPTxXOTs+xigtprY20
SF4Ye45I1c09BRb7Zg/BS0z55Q0Bn7NIMTsejX95nlL9t0Tm3k4tDMgRWdteCHPN9pmaVydzsjKp
UmFCDvvsrtYhCKp2IvdxJLK9Z1P6iP3qYjXWUfHhuunA746CWfahGZ50LlH3bknFv4Aouy+zPLyf
nOiVPgnou5WGl+S17G13M0KdXBvToizGazta5HWT57LVjLrexk2bbEfH964Klup8VF+Ufqge5wcY
bRY6SXCPqX0owsh48ihiyTim3otuS8h+3bdlvixVuyW1ORyWSVDkpxF5S8Moem9P8et0Wh0kCLlD
cR9nkdF5L3x1/M3gG89R53BTzQjEVBSFym+BGbhKC0D8jW9ejKaWJ81CXwZG8KBXegf9RukOSOZf
/dz6Bm//jqKFN1U94puuOtEtooLO1/lC5AmDpqII9qU1iTVw0dxARDDisTL/0I4Vk0i9eEBWO953
LUXIQXmNjWcjyx6guBQ0oLEY5ZFYjOQ4r1E1aet0Ds51J3Ezbiwu4aT+0NT5bmRocfCU2PduXSnL
KiMth178N1EX9ZV7W3MnXsrp3CF+QaHB/G0rITh/LirwENqELAtzrKBYu9VRE9WlAplxNHpyVg1S
MeXA6E2u5BAEj7kmiivoj6XwNe/G3fFBjoI4utBWb4r3qNqRvA8SvT8L5l+dUd5zrCZY3AzgbyXD
tUjQw3aNaNeliyaEnPk9TYJzQmLZK7Wsi1VU5bHwMjJ32lM0SfijShBZFIWPbVPuc1OtXgfxMkTC
fEMCAmNJhHIPm6a+yZhcgbJwUINn0lhRjUARGzY9wXyesiopWhzmh56E8kMTPoeBvkitrrof6ctc
mXzrF2wJ4EZTPI+5sUQz3t5K338UqexeDU2SGzIo/m5eZIBlplygc89RLqOhrQEUZN8QFOlrpJvx
Dli5aMfdmHhg9T0au5mVe0CQMv1ku452svIAl66gWWiSpXTQJKUtJxHBe4IapClb0oEcz19FPbm0
SlmIfZ/AxRRuHSJX91AzZBgVpUbBOwNqwF/VQy3bD/ke4MskKlV3hD8N61q30lONFfCGcRK5saED
9Aq5WGsw7uF8FW9Z0RgMypS7hqbDIyczXORBmu4EQdWQmOlPerFprIcpJ6yJDG0n6jpZF700d4Yf
vvfC9R5tq9iQVKkcaPUgN0YYgNyBSLbKzZRrBDNpOZbQ14Z4tDA+99lagyJ/zo2zHIR54LvRHX2Y
sCCm+OzOdHmzg+yJjsvZdxvt4BVJsMA3QGM8i1PECt1aNeJh0zh6+kbCKgkIeDHTzF+PQUdkYd7Z
O0PKdfe97M0gwPpRnVX6pe89P2rGNP627sgrCzMy2W3yodQYd6peC/VcJAdF1nKb2fKSYhgCdKaC
F7fhK/uRRqiwifbUEnmJzDuPt5GQiAoI5clLrT17gC0fQ6r2VCzt/j61zHyR5uRrch9lFJLH8TZ0
cHgNet8eFJ3S05DH4qgQQVkW5jn2yrUqR7AJkKL2UaSCaI+Eu+lKbpXcBgsuWI7cdw4QjCbvzbtE
EqHgjFw712X15ooQNWtTIHtupP5upvb3JIzvUUQPD5F47/Q+u9keIwWE1/UK/yDJ6zaqFcsNYMQ6
0tmCKEIiriT7GhYWBoyBxEXwAb1ndYeIpgTG8fDdKVASpFHswvL6v1ydx3LjSrRsv6gi4M2U3lNe
oiaIltQN71EoAF9/F9j3nXPfmTBIgk4UWGbvzJVEZZkwKpXoxaEiJouSfMDyzQkt+6BbIys2qE0r
BS6F8lXVgFGNXLDPQ7c2BpVQOiGopw+HHGwO5N2m97Ufj5wF6HHOA8wR4GtG45y0piKMvhP+w+jv
0YANz2lhJjt9CsgCr0ZzGbY4hRpCoq5RT6IHrM99D74BSBg68LJwUZ41QD2J5fkpcX1jPgGlEuJo
PKPKwGMeD9OxCQKToXm0dioyu4cgFTaGeFy59JNZXM2jU5YIQIi1CXRC+K2/gggSbSbdaZ6DPLsI
VYRrsD0l4VsA33SNLZAIjOuox+1zkNlrpeXeC7GcG8gwIF9VQeImK5U9eYkpsuXJv40+iE7I/Bhz
nfHsWRS4rAYldAKR4gEd4LXqoRxbkwYbhUk1c8X0m2b24+C6IxqLObmsBbRJJtfsTxvQlK/MMpgA
Tjz02C8LA0eQZsQfnRHPijzH2DTCSo/8ow0S+8r9qA1fiV92Dx2mlDMcVjJcCDjCTh1/0op8JFpz
/IUDfOMG1ZmYu+Ts1bg3wZ7Acoo9tJlNZhxFczMZem8Q33yH6LLAhzOoynFduUb66bsxH77BARVi
FjP8t0D51Zcdx6SUuZLQYgczguekBjUt5um0p9Q3dliEuqynVSoJmassyKGGQJsFZludXcP97KVf
v7EasZZR7IcPoovYSaGWXdtDmC9w7+XH+jAk0nyFot1QqaHVhgy/lJp3bKF846mo1r5Wt4dhDsIe
ntziG6gOoY84ClWtGUiYjO4Qe4rmoTEh1uBWNpUXrYu8zdBO+d70MSoEAHfWhRl0h7Yr5MGyHPQc
6OfvtzJFYysBIMl/W7G5cdUv2+kpG8cSoQSvQ7c9pwidkVFrANoJbYx10TBSK2+Et2SCmH9QWbBA
J9+wOrTmi7EHOfwjdEvu88o7ZdRUlmlKOktZ1P2BjmNv1NlBQIozbAcVI3o+WCLjgbYlXowWMZ2A
iQAEbpX3p76ZWMokYfAcoiejXOqvGs0fjpYg6BKHNM7TLNXhyaE7qwFdoRxe4XHf5cOOAJQay3wZ
E7K8QXlCvBbqSSJmvbHcwJgaKa6ESAtCsB8Hm1PL06xoDeSjWhZOQMm7mq5t0X8ocHFG88uq42s8
jAcx5CtkMG+OsjfEAazazn8gkupKiesr4a8ccgrLGKMpwvQ7YxyukX+w9IrEmMzJl8T1KLJf6kvm
DtRDrHA7pWV7THmPxp+xKfSJGajUAaDHcUStvku0GWtYr/uRQIAJ8q0nzS9zhheYKseTvG8TxLat
sUkR9LEZuQSyg1qAEK/rtW9nNGhd2vkLzl5dZvz3ugZHaAKupvs0enBqWuql26zXkVnKq4x/yIe8
RbXzU3jdbkjr+NBh206MT3KCSOfNCGeT7q7WMXYiBru1LcNkX7h7z9d79pPp0ur7YKF5OKnYBzwW
4HO2WRTSqjO8Xe3Eb4PM1NZnlQ3tvktX1XFwOeKiWOqnEuamEZIQXKE2nzW+ul88J172x0Xsu9CN
IIZHptAs5PFT7ZnFZnSDbWhlw6YNrd9BhOFLFPiV3EAgdy7scS0p/Cx9PchXVNqDY0xBNfJvQ+is
U7tWMH3OaL6a/YSXCrbf+9CbyZbwBG1pEL+zxIdWLArSschSbjdGfLQGQXCWXm2pYQA46A8E0FHy
L/U1a+xpAV36CkYKi3RnEDEza1jZ37Rl8Gp7vXcKqBXvHXfYTr7dnuJW/b8L2lDLsFfU+EetPDW2
5q+YoUBq1aREd54mmZi46DwTZExCAbt243ZvRmLDIhy8ROeDoUY0UhrvLLWv0RAfc5E+D10FFRoa
fhYAkmk9TkSpAtKB/W/aPMe2aZ1d3OjfGT+UeiLfFDIMPA4LrlELzC91/9AXvSg1arDSy+hkhO2b
oRmQe9yEvc98MY45KlMVXjzgMj2xAlibtbda1csuStOVTU8RZU7uLpo8e7OambtRwN8j/SKhXqvI
7/TbEM0M+ZGaMH9n6YgLnyUx2TsU/Y+prx0DT1Y7PEogtu/3xRNBOPdrTusDy9DKP0YaltjJPBg8
TYKEmlUOGXj+0iZLZuPwupjK2Ukl+bBqfQjxomckSKad3den0PHq3f3lfDcH+z6/7b8X9zf775tb
XeDviEZEYsvvllaftUwkfIBRk4epOCQiTo55TRGxLByUN45bHYPBHKFbXWN8vIikqDEvFDRcTLWG
2ueZRH/KKV92xW8xf4rCrDZRaVf7Yv6SsT2T4sJSLIHgDEnWSq2D7WGWt2IotXpZk5tKkRcSdDOu
rKpqjoDkZ+k3iY4WU9WK5qo5o32yxdRgUjIcqA92ACIB4qZS2nCoaM6mWYHsPkE1LaBeK+AF6Dbs
ZVtxDmryse/bvYbCurOzFRUxgywkDydeQ4gORiTn6KQFwRLWrBl2yUHt9asfp+W2HcQDZxXe+U7D
/1hdM5abhrJMWIr03dkIb9rJ/ZhGVpl2BHCR6IRFZ486pL76k4WeODZNHOz1NtwhQc1WQ0lESt8T
Z0fM5LvmF78hIiYvraG/WV4O3DYo2GE67VZC5KRjbDJyQ3SMTYZlFw1mExf+mv19c/Cr8jkwTcws
Hob2yuigaRXwJjhXjlRWNJzDlKFjyzG/os4/4pL23yTg8i0sW4psnp++BH6FbZMHsEULF7RGyUqD
AzmHRE6boavFOx05WAc8QqcktrRY7F2n0BVs+3Sq0rmbfoFadQLP+DLiCr4WimkoZyWxRjgBlvdn
hoRAZtMU3SgDJxtPV9FhDqR+KuY/5/4IgOAvEyGzr1Y++xkBTWxt5t5XPZYP9wfgkIB0D5j0sfPB
VFmABhlSHPc2sefq3Mb8MkDbLEXEMoj5qD6T8xCv7k9N0pdRetWvkHRKMH29PMqECn8rCOS9P0BP
/UPIqPBOaYEKBp2P3aSk9xwX8df9AaZW/wbk0z0ztRZ7C1fUhmxa491N0/39vfMGmq7muuJK5Kd9
LFQNfI7yyq+AssD84cIRKnIGI+lkp415wdvc/f1qPEmMMK6IG2HPAWVhvTi4jB6P6P3Y6s1PlX70
LKqiffXMKNxFpeZuO7ubXgF3PN5fm34Fg1BcgftIypbpvcS5CsPvFgTRyoVM85IW4QcDiUaEHssK
nz01CroGw3bLSjSfs9y8STK8ip1SL7EbQG2wRrEl22wni1G9E9z8GU4OUOrYXiM4bFieGdUF8Mwv
4sMvk9P7v1yPbGw+iXEh0zhCVQjkD5i0/0u4xgEIYf8GHzjbtU5JsOaQJh+JDuNrfkBdqWhlcU6d
YodvMAKxD2119H6B73tj45G82JJCHmgYhJVq0j+d7no/rryQ5Y7WJfAykuQpDyh6/31iTC5Skfre
owmU/qipnM3y/IpG9ZoZUn66sZVumNHUHgJG/TJk0ev9uI8JYZHHnXMt4kmcOj2ngT9/RtnnGz0M
3PcSGOC2yY0IQo/Q3wJf7O8P8GARLIuh9M5gpt0LlFhy2ufvhX/fNQsm+VqiRt7BmTDZWLb5LWdT
dn8mQR9yJbEjn+x68PDdiucq9y5F1eTPOSPecz2RpiRI8t7fb/oey4DOqH7ut/5eONQtknrqj3+f
lUbxIfRBGWn08ctlUgSPRcD2g4E1f45F2+zSmLWoJH7w71t4ArWrqNgNzY+gUedsXMPsVvdXv99n
BQRXNPHT/TkWq8q1TC2E9/MHdHthP0pwff98ZLvYZQDWkGbVw5FBBaIXS+MYc8CzQvuFQ6GjSZd3
71U3xkfWOR2CYm7mSaWv9dpBZzLfDBhBQbfypTbokt5l8eSlXf4m3Mi5to643V+5l3gkvIkCx/05
6BArlrSF2t+fk5KnkItaPrR2Ll+pN81jXPeOrbc6Fw3ExfuTIAdCe6kt7BLz+2Y6EUQV3K/j/TVq
294SHFI+12wNnkii+vvZHSxxxzCHNXd/ktsFxJHrms7pwYcNezajddcH5/vRxromqIDeFPKiax3A
Y5sfNEjaaM5cQr7fjCr6px00ib+fnTXFa+dZ6sHGLv+qj+CXDVYBSdvXR8fz9h1Dxn4SH3lmP8WW
0ulaf8ypKifw6Iu08onnHL2OVUqonSfZ0kGG3U7EIH8csAK6DPOB+7V/L1ixq6VUpktHhYfcL0ip
QIZ3vypHLMpZkoI+/vfOv1drQRUbx8L+3yea9TRSNI4vqUvNIc31Yfj7aVpQisdcjmvC9SQ9gvmD
pJgTQQfnbb6jl3W732dGpvrfp9A9AE8yL8QYHrF1K8qNsgUzZuec2SHD1NkQfrgpbZ3Sy3xfWtFJ
kLUKV4UOUi2k05jP1Z1iJrBjur/RVcHuPM1tp1w7ASyOzlQ/nRVY5uDSMKNxcpA1Dm71U8L54EkN
3alBju9EsVEcEfVSOuiwo6nY1arbmyXBcaw2WP7LFNWaHXbX+0Wgmu4KHRCSMpy2/x5IUwMEVGuL
/x4ooUtsEj4c4Ve8VIhw+3p/KastBfLVkrL6fOB+3/2aLoW2DgpL/++BaHLrdS0Q4fznGX6S4DlL
ErYX//9LgUYwVySbydW/L39/SNEgJmyVi5R5/rPu990vpijIWC/LaP2fA0mPXYMmZvPfA0gJdcjZ
pr7+91Xu16h8MzzpEU3Kf77E+zVtwEVYBywl/3NA71Bxsqej/vLPM+4fYwLXtlC6znc/H/j3Swzg
DC0ArXR/D9yP3p8xai5VkSZx/nsAOTElxxY16b8Pvl9rTWI44TRP/z2gGvXjOnG0/88TCK+mvmLL
v/c3ExzwPuzPoKMgoPjOR1Em8Tqksogcok+R0htkxvRbt6H/WU0AgsKaOn/Reo8q//BDw7wM+P3A
rkqaRN6K/IFgGaYqXJNH6bCn0C5suwN0hazq+dUFiKFZ+O3jBO+Z4WH46wwLcgPhb7jpkDP6zr5n
Dl150U2T8J9662BC3zgNDdV5/8EaW+OtojPR2B6NKj8ajiWyfdzAjb3si7zA0IZxMspoWOHxIzqL
iKih3BED2aw6MNcLUW7Ij4vZayFsEbesfg1mLr7vdgbBWHRUvSqNqFmxkq4xkfawgqV/XLrRH4MC
ybbq62xtq8cwhowzo2HAicH39FPiqXQUPSMFC1CMEHcXJMnZa86zQ82AuBCRs1d4uqMmJZt0SMsF
SR0fLGV/s2N/Z/f/RbgzpTXq2zbEHyO1wn3jw9ct62nzx02pyiVaa6KeLF+0Dr93UISU/P3otfgd
Sk2+Cmyw0L4pQ/ebZCDqDYgCUNFkABmbkJAUm69pkrYrO4er72n5n77od2URvXalBijGBe3tnjT5
ELpMgnYMI78M4ahW6bCvnQYBNsa5iMWlrPUrSptwBS0sCcvwWqDiMGao/DgSPgohCzApY7WDNPnA
5qnfj/KSZDoIWUH7VGAKoWW74JsIRwoZkV7yF8RekLPIbrtbcW6JhksXqww1+zbUBv/MGTTYU//k
WwKoio1zeARoXxibsBIOkXlx+VaUT14OwgEHbgMcEnu4lid/utpdCznO46dDaZay2lIyS190kygQ
F6kqeuhe7bo4ck+EDJSrobX5ohh66X8BCNTTuafql4+EjiCxKco3o8ZuFEzuL43GH0r6BnG+x/Q4
3m+OWnTIhDdgLOSoLv1kR6/BWt2fmkKT3bA1zDf3o4Pn+ytBoX7bw2k6RFkzLUMgW3Mrpz/yZzuv
fD9sH0lXOt1v0rUGZKe06e9NzfdmP7yfEWBXu69Fnf2x4YWe74+l+PQrc+32cj+WuN1bVyXRFVh0
gSRCVmsck+4y86wvK26vddVv9BLhdgc3elNVkE8R+gIanaLWONf420dy/ywwoNKJySKmHf9/H0AK
yyotzf6IttI4CwUnLBlBo4/4SfowBi+efXc+XlIlZ5/+SP8VC1aD8Ns3iDdkA12Sugyb3buMfXrF
QxzOKgi4N8zqqyincJ79MpPDZHTbKQguuSsPsXOyu+QQTjY9h8lfKkr4TWNATFujgn716/SVAuzR
E+0fcDEr/VEmKHCGMUagvaWe5tP8YYaRVeudWTBNnP2K0HZNzhymVr1XBknbaZI8pJSvFr5PxcKT
oFMBvBeNeO0LCsWieA7aESCadV4qVkaqEChdcWsnGNpdPlzl6YsxTTFpuSjroaotIyPZewHRxFq8
i6PqIxHRxSHyhXSSa1XiLUYFGlXCPvkNXWDMydeuZXc1aG9VRTThZLUdydp4Y/Pw3bEF8a55/KcZ
BE2XeDgmTmEccApF2N3JTbR8uWtDOedrtC+xbH6SqJeLqvK3bdeTgetuzA6x0wAmdI20nSCN0nZA
PgXA0vJTUk1r1kR7H5SUY3ufWu6jOy8z1DucQ1PznAYsabIOBnTlaDzUBpdgRQDgB2J3ER0dtLp5
kAVDAey9eLEwMxVtjSlaOU156mqi01lTu7syMpAnpcZhwjxqFwPS/kDTVrisf0b+UisJz61Th4ca
DuwYNrfcy76JD5hDToa2wZLdhCszMWaUpLmQaJdJU009+GPRRCN0BkDRc9Xi/Dc8d1aO9iKQxTGI
+42bltO2Ga8wDqy1l5bD0nv2pehWyUQAp9UNeC+q337rktvGEoolhP4ddLCrRPmWEGjdiv7JrZN9
Lf187+DfM2uHxL1A/yqryd/WgL5iEdrryZlRlJ732cYQ7lFovTgeeZuAy9ZhEPnnLhtpVUKeorye
bqmw1096MjxO2I7ZxVBlCwDqkgO1KDDBPBRRtrMp1y8gFU/LcnimvYfRThi/MXGbpFmU51arIU43
4pDQmaSp+qpbkOfNlgrjONAfWnik4yFHRGwTyQwIV7V2StKLxoBQcy9Pd7TElyEwMCD44K41BS+4
mPT1ULLToXSGLXChYnvT2jWUnvdSpsk6jMyfSiORIQhRXM1eXdOVX1A4n4LIeSO+/JtwNpaOhr6d
rGaFNhEFaiRXtsWLJFo8bKUg66gsreGSRimn4NQo8kS6ivlgQqdb+qf7rVgY1fl+Lfzn2v0+u3c+
GtVTGbLp9qZJdbYmdcOZ4m/L+dYwvxapyOV5dkxtWofkzfuB+2Pv1/69uN/XoQczRRkfxpJOpxMg
F3eRfZ3dTrVnB7Rz7zx2urIO94+jF8TZEjZFINT8TvfPFCqYHB5pIRqA1SwkLlxV2bpsiEKwu9KF
GkIvoKG9pdzpcUi0r5YuAP/dZ4AcBF/+xr280EIDd8Le4uc6At971OYLpPsOoer5qSjS3zaxvZva
tpCJAPwgx4E0SxOFYehlLUkEAPPBrK29e3tN68Ink5N8l5nM1pqIwid3vg/od8P/AcJ07WqvVNwH
oBtxsMuEHp4H3/wBIyoekOoYOzkhdLPdKXg27HovfIvANBSYiJTjXhAMqcDHmDgb+wTXJ/nEQ1x8
+zk8WW2KhksRG+a+VNNj0/4UWqafUKJCfscd4rBLpIth6NCpyhAMd0dp47Nnl5Q2MllPZql2MJeP
SujaNSJA8jHsSO6YjOGhy7ptREvsKYx1Yz2DzJYj2cujVqPVyWS+j+O6W+cpxFs/nJe0roaJVUjI
YEFdrh0jQwkdEwboaWJ4Vj2WeasqzkLSnu7GUT3p5mOc5beBIu1V+H71JrsBp1cRP91vxdFW/IE2
Zz20+shP1xuzB73+ncDDPTdZ9KJGW+wzLMFXYlfSVRr6+i3sYd4PCNRHJ2z2hsj0lVWH7coN8Q5q
/Hlr6oq4zr3h4X4B8Z2CF5bgaLDLm1vab0jy4O5Nn0bS2teWDSaOJoKRhKapNXoSmnRBZX3oJK/6
tv9WD4Nj0lOOWaD7AYhCYobLfVorZ62M8QDPND5iFQYv1ge9t64kKhclgDeXukXKVNxZOwYxMDoO
7J7OJgrGCqpHC7iuhnr4FjVARi27AiwK/GE1IT4EYEc3ofJYv9m9m33jfYRHGSevrnzxaaZe8Ld1
h6FA+1bm6UU11tYjj/1S+XbypInqtSRv5UTvsB6eI5cQYkA3lmXS1rUxfHZl+KeOnWZDXiIyJzU1
mwRC+UnzNkWYVB+5kWjEp14R34TnLOLvgoIVv6WUXo7ehI/e9H0gJZ4GrYMd9dYe8nqF6bx9zCsz
2DUyqF5K/oCNlASqWNK76K1uXwIVa6e2NdUK7MDwHqKeIcwMF10Y/rby7LfuT/o76W8OPb7VHXOa
02lbRUjOiKIkuby2B/I3KKau6Ytrl5ziJG2ep2aWdOX0wnOrDB/rrlsTL98/zfdkkp+eZssbBqD0
LKiGs0aVYmOn9idkPu2UVZWFdZ89BmLNKq/8cwb9AESMzatEwmO8JKRVB3V2NZFqafFYfnmhIrgc
5Myh8to3X6Tlpe1ye+64FYukwacPPgJbPzy/9dCHT7rr5gc3clscVGEE7bP39mSbw+5w/AUp4NFL
A8N+Jk8lB1JsvTn/BwZkB5KKZbLcNZGR78K4HtZmRo107GT1CzrG2+QN/cnJSQqrs0JdDHChOgOc
ISYC/TL35sbi0sYJXRdtCnZJD0gZ1dAL539Jr9ls2AOF2S42pToVWpHtwvkapvQMJZXKiCDMDyJE
bUAMdaZOQlVXm8jTfTCj59B8u7uhofKXtZB6tDhRD6VJqEwvZbFk0ZJc0TqY0Bmc4GFIeUdrEmKt
pcQ1omP2l1QIiTpB7EEWlrXtkMyvyKNPKRankHgDHAARZSNLEjNpauwtY6sNTgMt+5XrZR5bRSx1
dQ8rORk8OFvFqctTfiPzrNDNMqqiu6mo3tOmst+q7rMg+3sN4JkY+3kzndF0dsfpIazBPOd5RbJb
M5nrtPPbfahV3SZr4xskIPXUV6eqdJIb1gF9Z9h0xW1Uhp8U1DceDHeqRq5H5d4wnhyLbTvywm6r
h+Y7lInqqY7cj5zeH3IBjVUWTcr1mBLvhkLUfgnoapd6q73rGtAWZZHrZuTJxjKVeHMaTtI+RdmA
O+NdjJX95sbGzXaxi2j+rMwU5spGJbu9o4RZ4LEE8ZOz62K8R5h0kcK6kKxhnMhUWsdj36KoGo3z
mJ17JzI+cTimG9Lh5T5QhKXxNeQ7Kgkl6uci2rmssZFB9OapyWwu8uRpxE1+blJteibwdHDb/kVv
SoA7DllEFND6crKu9ws/r08kDvrHwYmTDTQgc3kn6AvVsZuDewAGnkqUV/4RZfJDBHO+LALjKyG+
+NG5JOjOLKiHz/eLuMvfTdcA3Zq6T8mEprprQF8BTX3pNBmvByKZ943XdGszisMtOnvz1cy9x4Jr
e3Osi4NHYPKTpWM+i6DO3WK0CaEeeV+NSi+DZwaPZWj+CSMr33iebYEIdtwntgQ/moNLrp21oZkq
fgC5jCSbNi+0gTS0y9FZA56/ZzOXHYa5gcHErO/jgNaL77evZLOQcl7x22A1hiFTs423wDHPcrLE
l3AHcuJDcOoywQ+yCKtUR1Cqxw8eqBHyNtBdt9OKdHLjARyus7iTTlp0lW1S+x9VAvBZj52916Df
GYRhLC3Mu1/x8NNIHdwtjsq9m/k7M/LTd8uotG06A9yximy6WdfYQ9NZo7yFZC+Ng5E22flgO21L
eBRULENjKgUbfGkKMI4MG0jzdQ/TDrCx+09JhdZrOyowCrNZlpZDYFJmHqpWXAFqeQcnTQizHYP6
ObWTXdYExqOXDO0KnH7yEsKTiqFbHEZUD+dsVttifUnPvTYsaUkvsBZfRB16H6Vp9ssyA9tCgCO0
UZi/tJaLnVQjweW2Wg6p95xNZNr4hr/OQATv8XTkL3qhEIqnwUPEDkFK4rZklh1imlnpiGnb1kmI
VdVH2hBIFpoKMUBJSyXotf6IJpvcncI2n+qSYlVYD+3B60K1i7OS4EYaFAsjjvM3HRTZQdfIH1Tw
uQkXUd/YU0NQ03+k3tOFyOpty8dc21KF+6Tz5HryWu+9ai4mnWkyrxFGsadFslRDXgr9aaNc49m3
nZA8HJVsvZD6XhrrtCRg0zwMfpWuxh7LkhdLmjt95eyQ8+hrSr3ZyhTCpzfIaVIgNkf27K5wUBUP
be4duljSEmv7aCcMmMIWKM69mqsSkaa9eBgH1oYHMKuXBxu3muWZ4WPnyOptjodOPTzbDEajEM4t
t9wnCKJFGn26aPWpQxBVMozVbAIywtfSU5ukoog4wXjZjKQ3kVScp2e/+NVERU2GaA9kW7Omxf0i
slr9xyYdYPbcdB7g15LAls00/3iZ6IYV2Yl0k/+52ZdQ1kWUHfE3ZbfWIdSoau3nqHIPk5/Wx05U
8aIUcUa3AAMKTpr8vacf1KvG/t26Mfh2/C/3eIMi1h4Kb3S/BbPV/7mCchbh7rA1k7G96PNFpmah
Fx1AQATeNM/K9v5+DSHF0g5HcUnc6NmcHSSaRfg0fgT0qLX+4ih1zOzMv8KZfeI0Qz4T+M1j0XmY
KiR8FKRxJ7YI1l4CD1/R22l3IOXrPeKiH6xT8RNhByF6T8Pm39LFT7HQvEubEz3bkS/nZy5b4y4j
fFNo+P4Jn3dz/tdmh8i80liJo+0OvLbeRSI//epJrZ91jLBkB0SJqQ5zGd5L1WgH9Efye84Mt9Q+
kBPln97UiQOZhm3YBM/WbJdRQUuRmCJzb8jyNJIlCHvWfo5HMVwte9xXI+XmsEVeiJnWOMfsnJfp
INw9Hdgu9oNfSWiEa5NZ91jVjf5gI2lZuKFUZG8l1wwc6LbiDF5muU+1hs19WqabKqzajdSo4U4K
ENYYay9RP7JvZrfirQafHppmO8ERD7FYqdDVbrTY11nol28miLutSsUZJnDKvntwbklWYqefxu+w
VsZiCsca6gL1WAjbydYvcW0OkZu+BVIOB7dhmZIz8RpGFnx0DLK5cu0PQymI7YznJ/r1xnkYCCOY
g74nxJZvfUeIZ1ZhjyZHJFrp5LjvUwchuXT5HqSgnBr13ats1S8W1epKcAQRry4JwXS/10Yn0idP
K30qQpFGKaDIv9HJm5f7RRIM8tRVJbJvJoOwDuDIY9FddnUmdpPWIbQm3PISoflEWhKgYpvvs031
KVlFP/h9cMqKzH0TRExsIIGnwPAOddDiUJkvAuFSRuw1e43NXj5LctjoFHQXWh/zIks/uyp576yG
/v+oo26rLFJmo0DfGqUFljE2bFIkvProZ0m4F67HbmawdX7UvY2cx6+7+CMpG1Zp9dAtW9MYNwmJ
egezjcmp9f43vkUJ0v48IvqMmNhEt6vG91DMQ4VFEcIf0qudBuYG4oB79jomMxY/08mCzbCWwChR
L3rDShUBdMNu+Cg7g1pTTk6caurqrS3rYkWUAb+MzrhN5L1dA2uKrxC8hp0am1/x7DwqUKKeKrPy
yYvvAqJgk/n0QxSbt0LtxmLCFT+UlzG0kp1IZLUI+8Dc1pHurGrFr3dsH037WY4YYo05voWZHrmQ
jCmAZNbKN8lmtPrigX7xiEUwWQWeg0g7ddwHCIekxHTiqSBLSbRZeU4Ywqn271ldIjxn0iH7mv6P
LcAA4lhd3o0/Gum9eyvmS/Vs1oyJYwyPALi+Rzv09w3JqctIDyJgeZSKTTNntnen9CSbYt9JflAT
dohNOtNbKY5tbHZpbJ9G/GPql6lV7nOT9/mC5HdYL0xhNyLUIlTJNxTO32E6Omfdwh9aoCk8F30C
WN7m91bqaItsoj/WpW++8oUOIPBJLSv7X07eBgshYvc627MPiWxf64HA3AZ8/TJ3kaX5mqFf/BED
PdY7/zINZcv8jVEALXLATA8lFFHJ+ICmaV8KUs6lkeOpmj1GFizTNsJoW1mh/sW+ihmslDfspD+E
S7gPNQkv886hOuZJ81ST3o4KOb8MhVKXpi3NLZo5NhksG445qIFYbxEihcNZa9LgCSLfHJIjftRR
krZiM4S91T2V5iJJ12Yf1i8iUsGDWU7PNDKTdU9z45KM26EEHUwFSD3mWm7fxDQSXgQy8AlCOIka
fSNPpEUSX5igqvFfIjKNrppN/Q8McPbI7LMMdD1MmHAXo2TUUUZfr7BquoeW1RVjTzY+mT2CDE3k
SOsCA6OAO9kvdcWihII+g7wYTQSC9rAC00EsGO3ABzcwvodMjR+JEe+9NCMGQUvGjzisL7IiQ1pB
AtsQ74HXYbLwWZFlQLgWCoi+jn/HUZd+pCIJNsAptI3GYLss7YawXtUDAaBghG+6sJ+YNMIHnMZb
q2DDAQvnFgU9hu7+hmKUHVIpvmBdwrELgnJjGwmWYftTB9m71z3NXkjd0p4bijUAngd7S4UCeJ9Z
F5+CyHhO/qrbEoj601hN/D7D8y0pKaH67QWhJeNOG8l3Tx8IgS5LguvRoi7rynZ2nfD6VYUHcit5
z6ciemQYQKPit1tNL5Fb19ZLy0Kl5N/8SRkGPCVhi0FZH4VNHQngXbtXA53GIGcPFMHImsz2Oxic
8ihi4gAzXYTHYTIIMhFhsmmRCl2JM3VA19bzsOp9mxUBT3QPfreeu5iy74zYu2faY5D7eoZmvxmx
RYba0ZDPrjvHYI59QAY4wywbawpKtbypSuseQjP+MxkODuO3yKU+mLtR95jZtFLl5K/zrhMbaK8S
KFJK1ZKe+LoK/oezM9uNHMuy7K8U4p1ZnMkLVNYDabPJJNM8vBCanPM88+t7URHV7TI5pO5ORAbC
IXcnaUbynnvO3mvTYSYczL5KR7Jkqs7EWtzG2Qpg2CqxmQpO2dRdGCJSNuZImHXtiVuzLRmGtcY6
lgd1V0zTPdQOMEMF1+lr5Z3EquCmc2xrbo/SRVTb+q4mgsMt8BEjuqe3I8EiyWv9Lg5TlF5E2rNN
ubNFob9IjXroKvvoF+VHPRruBl3ZtBaB8B//0iwwvZkozjKj0s81NXwf+rJaoPacdXsEhGuFvs8D
szh+/EuhW6sBuDi3PFSQlm+vejXzDpUkl2svwPJnFrp09BAPrkMZMBqMGrUJ2scGYqJgxNFIdxbo
7WsRTvFNFu60eHpuaMmzdmvlAYTvMS2DfIlJswae3z9AUQhXjdS2LnrJ6YJaa19WFUBefMQTesPj
GGjDsfdeBqNtMYWyDCkaUkV2wo6YAAKZPRl2H/2WMKuIzNYL6yhFvDrxoYLu9WFRVWiGDwjRSbRj
y7QPTfMiBZW2Y86GtiRptx/VMbfHIW40UvW0hiwY3MdsonJa2XX4ag6muckxHdFiufK0tnhJ6SAv
qqZUeCtJAKKgFlYTJg6chZRwxroE2I5UqTfOyOVtCE9OCYyNzP5M71eFQZVRySrwwzFaJlXiufRq
rSsRxIisgoLRpEX/Sh7JpUmKaJeVJKIQCyjvpSjb9CZOZUM7FC2yZJ/4ORjWOfu5waa3zxUT+r6a
sLit2FzHZyqNcEBO+R77n7f0ueLLNktjN1xNWmXzzDfGTV+Z95CJhiUBONM2nYpLZnUlb+n20Tc5
k4RNwNZsptVERc3Qtvc2nVGdQ6jJrpMxrxy1w4kJAvSF4hyfoygPeFy4YQ3LQEVZXyM715+NhCdR
QrwE1S98x8voYTyVAwCxs8Cw9cSNDc2sjClDMMakL2FTXYzmVPwKMO2oledf4miKFmlcLFXYw88Z
7WSCEqXoWCNXGMrSPqrl9SQGLJe1pV8RXfQCeHtdSoa3Ae71bKc4riVUulf+dZtZTI28oD0rZXTJ
rRnrK8hAqGilnOKRMMpaRjsLW/Ouz3BDEwA0y3rljFyswjwnHPktCbSXUAuJSWO2trJq1m2r8sqN
bQbTwhZ1vBIKww6qf5CPGm86PbvtZrWhZdfKlpLLc1pP3WX9WL7mfvkG6jV5zKzScgBWoGPxPPi/
FZFk3hS/aj4Gw04PrGUK5Q7EKZm7PnnQumwK5v69AJgLchVi+LGGpU4OkwqXpBpWdqeobqVoaKMj
uMd15hnHoJOqdUhXx2EH0OgG7jybgJfEBCrcxU1ILI1fKjT9Jb4v9gF269e7iq4RSjLYk463r0Ew
7/K68fcf/zJaS13bOE8PRZcxq29GsR/DQuyV+b/qdpIXVgVjlNe5iuL2fgJQtOuQ/bJoav5Nkk/x
uZyaHkKqYLgSLR+zOieo0IK0N3bOIhq3nr5QFUTjkI+GBRiu5Kyxh1e/xovqCR3OhqUsp4YbJJlk
xCKeaAALK6huMr4vIgj1C9R0AfbHeIkhct+KAScc4SD1IKKtOeL/QrkKc80gGxXp1V4twVUBac4X
+DWI32h4a6EY0Fyp4qWpqq2GDwN1o8RTn9UpUV8WOS9MNp/UNt1HteZfGyTT8iZOpOWIDWtJyuy4
ChPDcGLDyDdUsDlMa7+mo6OES+Ke3NkOsOAt01zF7KW2AWFIuTlwZxaZhTOfcPB+JonhTzLkrrqc
5ApjQgqQiT/H2FIM71plnRV9w1LrK+91o4FESrJhI9cuEyjum1BVwCniX5atx9jPpD0s023nY08c
Sh5rBkfdskv9+Vmct6MBX147B3NJm0Yp6RP1OZwBf1GUEiO7gfG9yXzVGB4kOc4WQCbIJg4bqIaI
hwqbPT7mfve3GI5/gi5+D7bQiOn4FGthaZqhmYqwUMroCFRsfv5brMWUEOWp9+gMVGE8MQo1AD9E
5p49Fa/LSTc3Vi2CZW9QPWIwDA6U5GwyarU5h2Y2bel7vvk9FxQ1arQsDHVPubW2UPwc2ZOExyqv
V9Mk9GdZxVQcwMleM3FC+CImV/RkPpQZrq02iuUDS4d8sM3uJTb4kuJBGdjX6jn5E8GFXRr98fsr
V08DPeYrN0zdFLoiyxpbxs9XnldTwhasoPfUFxLFrD253SQVR4I+ihVmVn8lskTZZjBnU4D2c3ME
zqsCiiIIh2ql+s9ZLSd8r+QQkeRJRxbrDsAtUsRKX4zH0CRij0y8/ffnPX8hv+eQcNqWJRRVNhTd
NBHRfT5taqdyAt+QU7WPB4Bnyi4L0+3QTuNCi8FD0+if3CmxQ+f741pfjqtbCsEnNkhj5iKq/Pm4
TSTlXqKH0EdGjYQseitKTG9NgZALZGfTkOrz/QHNPxxQM9hs6BohG1CWPh8wVoK8s4KAC4Uzue1Q
6JJBqLQIXXQv++FDVb5encFQRmFfps5tdPnkMTAGm5yliGot9EjLk9MxP2T1eOkpuF30ODePKvGm
vM5z+VbXmRShudWazjzzevUB74d8ERNbUEuahPE1hpzA0OaH+/Xr927xyjP4ElTLMFX15Aw1m0DY
xutpsLCT2uIGw16U5jushcB5NAYmrHrnYA6ii++/hjld5+SGw+QJUcS0DUVDOX5y4K5AO0WlCNiI
qFZ9IN87y254FzKr00MQOK1+VOxHv5D0awGXxgNARmZFW7mNnidX5aj2i9Qo49XHL1v4+Feapdz4
9Q9vsj98hbYlmxpLtGCwo5knDwb7NBG0dZq69RTLdHjS/Iwn411UJNPLAuuCggn2su2XEsr8MNGy
S6TN07KqlXjPHlusQBgpV817QcxFTe939f3nqH75HHVoPYqqcnW2Md/UJ/czAbuqoUypyyRzrzJn
Ja+nENvcCojv0gkFy3m61kgFkyUX8J6H5FV5cnqbSWO0MnulPkeQX5/nOk2BsawYA9NaB/hINZn2
WuPIRZyscbJqO0MKll2frkoE/q9WSUC2z4xqpccyev+5Fq2z4e/cq7/jnP6wjija6V3CLSKEanGT
GOz2lZOry025EPjygRzWxo2B1kLy67fY6xc0TJd+LG/9WKnfW9VRqyB+Co30joB16YaGwtn3n7P2
hzMxTFnnRtUF87fT94bKTjwNFRieMejdEkbD1MiAGnqZqBOfLCBoVERQSGemZDRnkcie9Dq5+EAY
TJG0wihZrD2aQSRsWOuRXKmHvulhdybd+RxITlZMv1VHLVgEWT3tij7qjkh2S9y2UrrUSQ1KtRIJ
FHZBEUejC9gD6bwS+1vInz986B+X8mkt0FXQeYrCHo0wddU+ueVB8THBnJtObA0AVnCDbXVS6skF
mPZMpKVrqe7fG1HqG7LMVnk469YtPMkfygp7aDxX1gKGlGpKUuB2VBXvXC/pQg2RfmUo4qfzNdWv
N4nJUqvRT6HgME5fJcwgU5I8cXVlw3SZCzZjStxdKTVRnzG45POui7FVpFa0GYfmhtmSt++osdZk
v07kBT0Mo2c+5i2UJ9UyBxdG6HOlhQFYQwNKnkcsDYpfGsJasU4mUwJaVhIiktCtrYn3ATBCUYwM
5+LDptsmjcXmfyi2aRMHSDtAliUd3+BgQaVoYnvaR30GPTPzjVUFqXsVlBmMMh1WmY+46cwcBR1A
rYZ9GATRNgrHyc06qMlKGkBXVc27Lu+Ss7buXlMKdscLMNQ1wkZPJ4XXgd3LAPbEFoJBQc95ZADV
X/uZDehEC3+4U5QvZZ4ha+DdDLKNFY3l42QxrZHHGXIYpC7dbJ1Nqccg9SmkaMkZu750iRy4itGn
e79TMgQABUXRqF3IhFog+35PUsm4yiVN237/rJ6+NTTVMBSZt7bCLJ4TEydvDSatrUyDhZHeVAp3
yDl4q8kTIjY8qDaJXWtUY3i+R4MY1vEg47VK++m9C/PSCdvu5fvTOVli57OhnqLkIKqMD+r0bAoR
NQGzpNBNC8UGpWMhL0X3GiFAwio3d7Hbzix23x9UmT/63x5iTTVVy2JVMFRsPxoVyOd1wbDx7BUC
1aEJsezSm7phyTYmgLrBzFGTuue8V6MNMZzdtoRJJebf8MMpnJTCf5/CfAK8Tng1ndYWJoxogm+K
0A2fccjgmyrkm97CdqA0ojsbimypmMEccu7fWGq3+Xvi9f05nNygnIJG11aXFd2AtwF16/OnUJP+
20cjQENNIpeUWacr8vYtUXnMvz/QyTI8H8gAKKzz4jQoqPSTJyEYQ8ATVYTHwoqI8YvvWhm39gg1
o2pQSsuCsqZ+1eCEf3/cP1ygaSqmbGgcXehifjf+ttHqZXacvMskZ/AK5izzFSZSHDGD4b9+ONQf
rtEWNmW6oapEDSgnx0o802DLzMis0PzRzct0OBq9EW1D/15OuwcdLdOhrCN94ycfhjXPPs/pOjmS
7Y1PrYovWgtg9alFuu1pdlyiWbXFmVmE2CbqAWut58O7yPt2GeedwGKRrokmEW6hhNplnDTYwZEW
AgFb+XY+7ntKwNFPIVbNuMHSngUJ2i5ES3EO6HHJlHVjNYas87jB0cd9s/ACLX6qiOJGO69tYyKY
0JQP7QwQOZKQMtKgitvLUuNVrKo4k/JcmpaeXyYPtQkr3Q5Qw6l2DHYpls+NxJzOpSKZfvhGT/YM
3ElYI0zd4JmlMURc1udvNGs6u4jqMHABIqj4OYZLq0J92Nl3qY2uVTCncX74YvkbP78qkEHydCC9
ZRfw5R6aUSNDFlDEKGWH2LK/7dL2Vua/vz/M19tH19ljUs0piqnYpxcWhREiWaTFLt5F9jmKfuOb
5YjvCbpoQ3a837lSnZ/riE9+uMAvb2A+UpvUTgtBssUne3Ljhq1s2V2MxKSQiFMSEjFl4eSdo34a
3FCo8q5vCZpu7J9egCc14/xVmqqhIZcluIQt68lxp9GEiq4CjESGBp3IItjQTAqaQ3RY92YzoGCx
REcHjTdxFpSM7SrRrZqhwDgWIqUagvr4/Xeg/OGjYE1kEbJxK3LZJ8tCl+ErijTwPVWdpVjN4kWJ
mGwnS6MA4GVfjVEobxO5TA4BQzpntIxuMfkls6Q8ZzrlScYKdtM+7K1LQLvBLk7HyQEA2m2+P1F1
LjJPbkqLB8Gmd0SoIjv1z49BCiSM8avmu51h4qBN4Zf4dj+8E+NSjZoMEpWIxKKJfTeI5drJDYAB
vP5Kd4q812VATJZbCU9dZF7LTAq86WjNCZwToZShZKqbCR4TBX3LbzURwMqt/0MV8vU55mNGlaHI
KIO5lJMqOk2TohUoup2yGm+VqduGtYrZxGxu+WPEOeg/vDe+rgSkyFrsk3R2D8I0Tm42JUJf0AWj
BBBv+HiKad3+fz3Fpsn76aNXYMvq6feCNGOgBdX6bm7j+Rv99n7EggKLrcKK5y+RgGQLX7ZjEtSY
YHx/U/zhEmka6HyqXN/XQr9vGtvXFNpqrDK7+UWVyiG2oZ9eVF+/Oe45HXSYQifMYgf0+daj+RvW
TYmEwpp8bQfMVmLkHuTekXlXRoph8/b/elkWO3e2W9zlVNP2ya1uBJgpokYwioIZ40gFYe06GR2L
n69sLnc+P1S8gG3bVNhWI+48PVJjpWOYR7bn0KfIrjP6yB/loGSNF0HQ66vvr+sPR7PnbqIpZF66
gLQ/f45pn5cjaqqZPjb2xzZd5jUttmAg6DOx6+6Hm0P9+ralB8RIXaPe5c2mz3fPb6UQW8Qw1IPG
c4hGdMhV58XqqUTtFhGamTnmpTJzZeVlMN56eUjOhzB5SUz53Ky96qxWc7oGVnZhRQqLrVW8dr12
JiMRzoUfHOZh9pCM6UrNavMqb8za+f6z+ro4csb6vJOyKFMN9eTkvZGhj0X+JVTvpFzKEjnQaTh1
iw+dJ/nJ6UL2Zx6vpl2B7fmxVP/TZ2fagp0K3Urjy8tj5h8oiDMlp4tab22N8utH0ZaZYNsi0a+Z
gnsruVKvZeTQWx14jdPr8UvRNtqRQCD7h+/yy51DT1hRLJ1+lqx+bbrFaSRQoggirvP2nA/jY8hH
68PaW/iEftjFflkS2ZzoJmEg6At5/PST21Sa4qrTORpCa6S6ntaw5NwVqb/S4uvepFTBbPfTB346
JoBHSU9LBYEi5pKI2uDzzdoWUSeZKG6csTb0xxxR1YKrjs5EPvbLVEbyH+GqdO02DV5ViHp15LPS
2eKhbKriDElOvQ+zG+JJj8xLfLISHNF6IWTWwDykQwlfZgJO9f09qnzZ0HHSlkzJzP+4VU83OUOr
1baJJs9pgwI6nt5fDiJtNpoGsUdg0VyYQ2Gtigi9aDOm5Cpfx0oV/dCJ+7IIcBIYfclzZ1FlO3Ly
tiTh12aPoFHSz9IU9IKXtjxbvoUd/VCDnE6x5i+Jg2lcqKrJ2pfC2GNPn0clM+CJMfu2/YWKPdd9
cz3hiXCm1ABJy0sH9HD/3gXMxVMaOLvI6oK9qJtD3XQtbR7MieoE2EtPy2YTyEF2LBR17/NFHXm1
YGZOW5oB2F7jToxPilS0K7K3SHHMigtztvwEGFx3FS0qPchk9OJxdh1MNKvYpym7CRPB8oev+Uvp
xW3JxAIhtGB8AQLv87054tYFs9nP92aD99hUaiYP3QLYr35h+sp2KFJlRYop0Y0KDUk2uAHKYu0c
R2N8qY7hsWjE4ftzUj9q5U9LFyc1bxuExUabivDkgan9Hr90wAuyxTm2zYAeIip8sluinips8Q7N
vHPa3/6qD03boSWrnAF2C7L2qLbGpa6JCwPuwQYiNCDkMMiveN8+hFkdw4dEBBZ5951ZpYthyPtr
TSaP2oi07IJOGoh9U7yQ4KBe0k3BfYwY2YjIPqonEAVyvylGlLOA+eCK2Vq/SavOpjCdpU4tvgqJ
+Ow+W9QeUYaAsdwevdCm8Al8rwwSJlLqpfNy6MHXd0w4WJyR/neiuBhV6y3D275PJLCc3Sh20uTp
SxIRDcdOkfGFHdvfushuLemQWE26rUQVLHrmW/Ts60c8Csm5HIfEo1reoQiaQxpY0hHXKBkITJ0Y
udNZVnmEVHB/tFDsM63ooh0MxAtTKqq3RV/2+0mY0w5zudinRbBGTo9rzJDvul56aOEhXnZlGV4y
s/9lwXxDG7RLYtESx4LexATkepHXvU+Khj2smgS9taFFs5K5uO/TVsfOOAse9c7f2V2UuBXu+AUW
Ldx5SnsbJLTWJVb5jZQjdqzHeLwNahwJY6tegvh+LwcyIArirndqgddF1yygeKru7wJDMnaRiC0H
eBgWe7oVR3UGn0xZ/pb6Tb7Ny7pyZRpQEJ4hnZNvqFqVjh7eILzAyOMzXsIFxjP1gO1JukmzB7Oa
0qUZWdrBLtKjPQtT4o5oahIdvDOBeGFSNOlAy2EV+6rt1koprxuIzYfIjmGY5+Omje13mH/mVu8i
tiw0MQYmfM4H/joCkqlOmnHRz0QR32rLJ39cxOis951cHTEC1Izse21dJEj76oC9kNx1wVbVhm6R
0/miN4w+Nw20V6kMgxs5yLlT8Wvui5KUqXEqugstHLYeGBL0xmICQa+BZWlt5UKzokdNjANcX4CO
6CwXACb8vd3G5V1W3QYg0N0I4+TBrsZgpfhttSkTxMq2AoFZTEl8ESf1k5Fm+YWIzV+mEeSXTQ05
OGsu6nmcV2TyLysNxcGOp3sdgSCybZxqSn0IlIEojgiBQpvD7J7kTSdb4zUgnBqzmueyTfMO3mgj
Ng+qJykQCSHqper45UEL99g4u6MCjeaYVpAWS1SSzmSLYKMZSnyUBU6Xupd+6vN9qUyEzZSBzjIj
U3YIp0tgTeEKStjCmkD6nq9Qr5cBMpxQVgGmJj8uQV9b2Rxv3hdY7LpkhvPz+fxW1Hr9VMimSlE7
J8YNqG7ocnVUKJpZbUSM2BFRQOlmLP7nQ4Pbtoy5H43wrjMykqil7Pn79/BprcSbj+6fovI6mDs5
p9NGMgKTyvIgQAG4grHtQQGPVDIvqAP0NU5pZLXDcgqH2+8Pe/qpc1hKNGbojADRKJzKSSJbCrHp
c9gJOEOf2rx95+LYpoV9hcj4+4N9aZ1zNPTXgmkvSz+zx5OC0EtCta3J73a6rM33IG29s1AhQ0pu
03GR2TAOwMIp69xGS6Jq9AklLL0/LMKna/B8DtQd7ED1uYNwuneCQNCGed7CBesZr+UpFaifC/3v
Xcd/fhqw1v/9X/z6lVlcxbLXnPzyv2/ylH/+a/4z//v3fP4T/30IX1HU5L+ab3/X+j0/f07f69Pf
9Olv5uj/nN3iuXn+9IsljOVmvGzfq/HqvWZO9nEW/ns+/87/2x/+x/vH33IzFu///us1b7Nm/tt8
Igv/+udH27d//2VQNP7n73/9Pz+bz//ffzGdyrne0z/w/lw3//5L1/9l6LJhUBIqAq2P4JvrUWnx
E+1f6Ccs7heNTZQCFeav/8hymmD//ktSlH9ptN0oGNmhssejeqmRon78SP0Xzia0UjbvlY+p61//
c2bHvwugv78xPoh/fv278kr5fOOwdWMIMO+6514rnc4PPcNvLwxb9RNsuLbpIDjb8ZyuKHd8hzDV
Rb9ot8kyXCEk+e3T+dMxVV5C/6c2+59j2rIt0z2mLzOX7L8dE3JMZEglx6yXzZnpJotmo1zyMtpU
a89Nf9iF0ED40+GoAtHvKDRqtBOJVYhdRMQTh6uqnYFxbxLZUoj2zBAwYsZiIeJ04yXFLgbaylqC
YxNTSNpdyukVLDG115ZhB0RgEguaaWdmjiv2ktBUV+UFahqwUtDEw/CJsKFuIvEUNA+lVG7aZJdV
wVbH08Mu3G3a27ocd2mgL7paekFkf4xr0HWdv8z1vWjfGvFkoKsB2u4O6gVG5QW+64dO9TcdA/Ux
Vg9sKp6Dqb00vP5A2NSqmoAER013hn19LffKsrak2yrRniM23kwo8SwdJNopgVbx/19RULD4k1tm
RMvSphjsb6qxvaradDF55TogzbgjK1ZUuFQJOspJavMIJZaPMB2cwbRc2YiPxJ25kzU4PSiPWCFo
qJjT5MxzvMVMkhSBYjJeWfS/AD8xiCDhj8DzvBeHgcA52Ya8FI7uvBtMk+wiUNR1UJD2BPRZobkk
C283J6k2KfuG2O0H6GhRh5iafYxv1mdafNkUv0IlwM3RVzhOjYFrbveaBvyYRHpnqIkRlYJFadkv
CmWOga44H58ThMNCIz3zyvcUyoEMuEKwUpnkdHW6yIZyFYchIbnciIq1yQoN9PxNOnhu2xXLZuwW
9WQ7Rr6rmHkUInM6hWF1b4CqSZGYVsJcikS5GzzpiqCMgmUuulTjBolNOoBJSu7SMHbSmHAGI01/
CcbJAGOJwtTHVaXbR0gGb20jwrMwImoDdNgY1jd9xqCqJcV2DkMnooo8eMhMwS8ZsVOZHwr96JnW
GXcQavj+svdIIRnVm2kU5AWk62J48UE0ham00SPZCSxta00DWv7yApq1Uw7pYbDae256t+lAGAMb
Sd9SCal0qLh4lKADPcuoQbHxO80UXAFp0hxi3Zapb24l7cEEkDaGZ50Ou7p90YBBSPgJxuhxxGDi
DKO+CEflHO+hZ4tlF4WOKRInjh6JI1okJuM1ZA2LqPGeizB4SnVcV8aIGfV5VLveyT1S4dryV2fb
67jVNoZMA1d5n+QXObU3PB9bwnHWETclzFFHmqSnFBCNlBLLjkc6A67UTMDcC5SIgQlf1lyEwXij
B9xnQlommcf10hkrtWuhTY5B2gBzE4gG2Mjldm+whvZxtxGSvy66hnmAh29BLMEGK6O5sNDRcPMQ
/Ny6k9IDLQQBaDUbeSTQhOzoyerYp8guTjinRAutswdMsMj60lsCD17136ARLUmXX1Z2ApElvvL4
nXnCk1UkF1U63eVydtmhUJL7+wEADLGHW/AabtRPd4wpmUuA9der0YUduET1D/UOBvCcDDq21xpj
8RQ2SNO+6iYg5XwzSrWDT98pMOkArnImBWKVyWQVspQvk2lI2VK05Klkvzz/CWuS65sahYzAokWS
FiYtq3qbymZFTO2BJwSRdBosI7MDgq5tAHI/wgshDqmmugN3GcMr0QtzpVRSt5yaGW2t++deFz5V
uroqyL0iNnBlS8lBi+JVSDhuOKoXKM+hE48NqsVhhnzI+jm9vm3KS5pPLFoGerAnG86JjCh1Rz+4
aRCtdCOk/0ioy8BrwAf6SzTvDkHXbuuHT1Mms7UNXUPKa3eQUPkaBOz152Q6u00tHpJuuJck+7mb
CGGLICBVIC6H/jLI69cuHq6Kutup1XRLsvmzRMpuMJh3CuZDPGyYxzH/RdUQOGaJBX/oxbIH75CF
r/EQPpW+7AC4IdmgOhQmqnubA7dAL4LnEmoH7IQseA2A0+tSvDSGLbRtjQ6zpuSrHlrmHJ6B7HXV
D2JT+thKyXEaY+9ek7x1Mygw2/jmp2LJss7x8YcvbF8/kPtUsvoMT5ji1rQs+IXabZsoJ/1QPOK+
wx1N3kCg0VrqLkeV7MhcYRHKoudejoiCTwaQ4SJeMgPAAAzsv17YxtP3y/7nvcC86humRX/ItKlP
GSaerPpksgw9qHkIaaydCuFm2azzsJ2RnUGLkJdgpp8Kja/FDYc0VVZ9SihN+9gt/VZodAiptLKd
IA25/VJ34UGuhn3svoLfWIUr7ypyv7/En443//y349VWrISQvOm4dMQp2ORI/SCDPZFv/vMh/nZF
Jx9ilWYRaF6OEGy9telm18IxXvVDs9BWw9bf6Yt21Z5t03Vy373oi3xLWO3a2mbucG7ex9c/Tazp
4n6preZPmAkbNnoE7PpJ74/Vupj8bjQYVL/m9DxE9GDbAtDge1I0yxLIX2/3TioISGqfaE86NrzD
ERl/IxjlN/pdrmgkJr6aUsiyqrs5UVWB/itTkXEYDyV3iaDZMWUUFtFd07brzNdQcWCtDLyNVGZn
dlfvTf1el0gN9Y6qJy0meiI2zr0hsl2lGhYS0Ra+7jvohpZsFt/kAMRAWxMM6F+koFo7mq3gClwB
IzQHcJqzNUdbXMjPmgQp7eAPj6N+NWkvhIS6HnTl4lYjv34yn3IB6ZoIopgZgEZzJgI/RBeAzCIf
vuG9NQ5uF9yPvbFokmCn9uW1itAl73hDkNJQTjTh6e7OkGT9Ia0yR9baRYyudrB+ifCiGa9liTQY
issuJFiXZ12e3VYoV3SFAnGncxbsKhxf4xU7xocYhCEvYl6vqKQV8wYZzUoMw7Ix7oZwq0vqKtER
7arnAaWLBdJQlqMFQtyVZyhkCg5L3hVtDPDX8FwivGAXhw9GM7Qb3Qy3FChOGJInNyR3dTBs5hJA
C+u90pdnSa05ktavjPaXWd+y4VqOVkm3B+MU+b+uVWVPJn/Un5JtpFG/KPh8lOGKuAhaMED0y2kP
PHch0jcl5W6xemrA1p/ORhauaDyEwS2L3gVU80OnpTTXK6dOSKszr0gHdXucMxP4Tg1LhE6dblGN
KJa0Fp260NWXnk+cvFGmJfnOHM6TZIbfYv9gHUfFz2qauZmSMf6Admq8ycUmh2AGFQqbUHLFlId8
kGjZ9P16gkkrl49dB6e5V9ywsxbwwpFLPub6nUE/fhL9YvYkiwq2HGEpBLk52hAu9WpaFQpx8HJ8
U2O6hVe1yPWnHK5wHHWuHD3UZf9uKniru3ThTSkbgw4gkHBBEi0YIvLMCMemkO9qsak6AwN56QaK
DN2wWVe1vlKThiTwd5PkK8prp6YVZ3s9fLR6BVwOLOdG9iInkHgWzDuiMuziseER8pJfvZZjhwah
7B096Onzn54s3Uk9f2FYbElIHbSkB2+qLnJzWci3DSkcQ8adU+4mwwRlSkIU0dC9Z12l5IQN7Tu0
3hKig5bx0xxH6wiZ1EhWUdhtFbCQiXatAYiheJ/0p7CA06OMa2uWcGENA4XuDpPhjhA1CFiPm84t
u2hV6vehdWH0LaW6tdYn452+/WXPB+R7AOBqdgNNudANb1lmZB8NOYxj6L1St/G9cVmQrWJh2s3M
6w7mY4ClDn+Zk9reTqMkr3wibEyUtiS1V+O1TvBy5fEuMW87yVjjItJlC6KdeYvOmh51sffxexoe
Lk2tp6deLQYQNYExrevm3M+MBXyaO7Np3GR4GuI3ohrAkDTQCy1tZ0Z3IM3WIpDXhbE1ACmYmbQe
QG/Gmu2kxKh4wieALTvLqnJRRmJRkFVXjk+VoFFfpAcRZ29BRTaFconf0JHo7gWEVvUMXKW8c+tq
QCG3j7kXpbJilCQhH5GdLI1Q2L3oOpG4U8j31Z4NDOCUpj03+nyRyutMtp0sSBe0pVYoYV3ZTleh
StBL4tHWDpjdTldRGN4mzZMCM83jBUtgySIP8VpNz2OrYL2cFjE3TpeIm16o9wNPsN0Cag0zN0lk
R+rhwqXZttOob4SavtH4Q3pTq/eJ8SqxjfX8x5TNTNVL52G2CWxciuawyOR7r/YWvcz8qHyD4bEp
sqsGF+aQmzcY2s8ELAHdlt3GJ6PDI3aHUF1VaY76xLcspVvZhBTQvrRS7xh95IbSfStZ52XZvSWy
TNFeQyzUgRvIW/wli++LgRO1899rtc3YAkEts2LrY6b7WzXgsQWReqM0nGbhXZbP04Ig4V3ssiiw
7XfMVeVKC+ung37trRgWeAmDRdlERGaeNjuCoOVcCoPeiraqn5LYldzONXakykAscsr77y/yDxXP
p8PNp/PbNUoERVZ+zDVOHhy2SDgCEOEPh/g8Rv74HJHWyPiNqOPoap9cUqa3U+7rXJKG8o+GMqsL
5HMJB5xMqIx5N3Q1iNDiSohHo5KXYUx2wgxqFin83WGlzDDedhuOv2oCXmLrpmc/Zoc3QqxiggxN
PbsLDHEfTONmBAeiG9VSAlWkFor7v6g7s+W2tSZLv1DjD8zDZXMmJYqkLMqSbhCybGGehw3g6evb
9Kkui3Zbf9VdRZw4niQR2GPmypVrGTXXdOsgPOSvOrxi6XrCR71QARVo5KmQseEA57E/CSOvqv2/
v/HVqA62SkFIrhzR3oZTuNXsfkkpZdlHGBVZFmc5HNZ8UFDK8E99Yi8la40weOMKc56kIfKaMcIh
7QbdwbsMCY00iRZF+cncX5EDf39MUMpfJ9/TDCeqbR4z3TZ32U10J0Ps+AsJ9xZlJha6WFhz5JU+
X+V/XHZI7NmmY0GHuM4lqDAixaRIy4nFsFCX5jI5xV8QVJrBy1wMe9on4vUnq/D3QFeSTP7fJ14V
Vuwc9X4WO3o+sIXaXJ2jRvzJQv9DLM1HmIC+JCuOeV2yLkuLwgW9IhCSfrgksgoSvtn07e/vcVUh
+mfSKBI5ug3uq/9Wra/0ASEsdpODooiN/l6Kc+TQ+xubfnBgMOyj0HsirhrDmW6k5yFUlxbQ4d8f
408TSPMovDLgZ9mv9XHpKPEoalxQORuT2xHyUtfWs79/wlXH4OVF6b8yCOlViXJbkrb3y9FUIjMW
hzUYpfbFP3H47vz3/JDNkWYHxXtnQy/UBdjCCxoy/rx9/uTT/zCZHz79qihUWCPumj7dxpSZm3FW
bs3lsEm/dm/s5N2whPS+6D574z8MKoU/jyK3RTmIutvHN7YnNemQ/6TF6FZ5C+fderjBBG9u7Ohi
WeFIufA/Oai036F1i6YuBL09S4OddD3Gfgn3POnofmcCbhHGwhZyB8a8jMhvzAmrE/s7rcIs6F0U
fvfGR2UK0Fd5Ac2Yl6H6yf7544XL+/9nMiqrNr/OeNOPht13JKOGNsu39Mx67SxeJXO0golGYdTM
9Vm49J4/u3T/MAq/JsHW1bjXHZYCrgeEUtEJ4HRfxqFbxJZJTPlZT8UVzfmyqD981NXN4Pd1lSGd
KK/34J4YsF4gvjbPqKMYD6CR23KVnek9XQ07Yc2zdN4+YqVu/RtT/4f1/eFBrs5+gxYkQw0vif9X
NNVmXroNw+9/30QXFuPHQpHl6KZB9yTgAuqKVx+SFODJqTx0q/hrg2+KaZ1G65le2QVeUhszqGgy
RRw5mg7eVD8O1ohqlPMuEndho8YWa8oZucUneBqQRXx8GZrbouUWr8l1vXT6MuAe4cX26u9P/YeS
Gk8NgVXnlKUqa1wdPK1jomDRomJuGAMKnuZy9GkDxWvJaBaZ8qIr0HKwu8qzeq6rxcGOrJmmgCBY
4rMDwWPB/zZ+vzzJ1SHU9khBugI7wDaKtlkvVlmGc2tDXtqZpzgrVipdQDABe2pi2dkcCCTyFiw/
X5lVuisR2CAZfxVAHPaIkKB1/mSk5PxdPx98RthbnB4qdMqPG5b6uK6IhpEyy/m00ufhvPkhb/HW
nU/Ldg509cm186cjwvEgURI00OlFJPzxE6N24jyja5v9g9rjEYmOhbt4G+baHKuyebLK158FDn9c
DnSS2QQPLt3J1xE55gRG2VUkR2k0Cx+iTbOOztN9lc45JDbxKd5XS+eTjYMQw28jS3MZVV26Nn72
IH98zzS0/WxKHWM2+uXMbU1z1inxjyaG7ezGS62vsAW2VoMj1hQPZ4MqtpZSH0shJVQFChnKfFDN
lV3mOmpXPlFzudFGVeqhLFoj3xpOhcFFfxrCCQowLioUMTwAgEgR+A+IW236ois/kAKa6UO16R0U
wNtZX6qbMTHJrcFbcEtvdJteLOiOMPTLyp2p0PLM8Ettv9f9V1iLU19vTMCUjrGz/QKzxYkSgL7j
yRe4ds+HtEHwt1kUasq+wsHZprYhaAzEcGlskr0rvvV5PLfM86Sm88LqsXCyl40a3mhp/SqBOywc
qdb9yP143+Prh/spqAhFjqRP10qo4MQq1gLRQlenqhc6vEExw7su197U6FxEOvq2OOa209roxrnw
H1VxRvJQH5Bhx2qgMO+y7luk3Q7hrSe4HuOZHd3hrjcT8be2ww5AdxfJEKNk6y7zEvm8oQHsgIee
fZlGfxnx7gBpMwsXPCKX3L6tbd4MbEp3VHqpW9S1vxhcApiLL8qywxOzmdtGeAzdN5QDDyZkvSmO
X4oBbzkM30vKSKgD00WOOlDY1QfcJm6El39DRJEWccoeUUeRzMzndUknbjhNK3xmKP2+YGs3Nxp7
aYbpPBvzgnoc7VAmB1g4endx06x6xGEq1ANEoVOTyxF+boM71RzmyK5vkJxBpHzZug+1GWJfAIkV
2ALPZdrwEfQpwMuQkk5adTFJYGkolloOeIweqxllux5d01HbWuPbKH9enckCwlcOU+SUOuSIvSW9
Rqus7maG4s276n4K7qUZEgp/cxM3LEVQGM61RZpQ50UGYNKRa/S+47FyysJe1k2eZC9ViitBPCQ3
WIZCX/ceAxwr/KADB7RnLT+inMaZ4kzLFG0HoxbP2HXt4yxdqw1CG6yP2J4WNQh2KbsDRnK1EoGO
CVUEW1kL82ZQv7mY0WGahVh/fJd4x0B8a6tp0dpvCMMuXaz80vgZuuE8Sm4UuiYNdNYtfVhlWrOB
bkBdNN9HiDtB2oEGuHG7+zH/FhpQBmhYaKttUHzreYbJnOgc9mcZGqw5aEly79ERPuas5OGbp0T7
zDyVAT2NPoY1loaVLCibGaHIW0hHh32LLLWvvDtdsQysrxOgOBLb87Y9GQBuSthRA5b4+VktXyfr
Xo/uIg8pnvKsq/3MGyuAy50F4mNSv65QhlDxVw/M+wFcKPW+9A7IrlOgvqNuungv8H8X9R2S16o4
ISe/NgW4vRh2rXav688+3rbul6or545xLzTa3CkRtea5cHpqtEh7+Ps+28sJGSkbDHV+ZyMQRd8p
glrwQ91HE+O+3D/zE3F8Q5yxp4wabKaWxJrKtiiOVftSyCuwZ3Jp7JoJOjZx0qPyTum2e7O6/lT1
w9Yog8OYfS2L5h2C9lIbJM9BXWoWhd2+2Gr0hfdvAVa5Q47NuiNm/filT+rlMByH7GEwDrrxjp77
LEBsLmOG0ZFGgxfZRL2liRL72ozm7mhEiRobbISc7MDZxvnR0r5FHfPGasK1AZlfd2l0/aKevgT0
lwTj1gJeM3G9Mi3lSz4+ik6/1fK7gEJzWb/hv3rb9hSXbW+mjv1MpTCsaMkKHTFUZn17FoUIv5nx
oQ7wLh/qH1ls3dsCEgSuhrWGjqX90PZESHjDoZiwElayjcxxrmAmkSPeVuyKAE9mbdhOVgMOI+2V
ukMQPDaavyyicankaGrFuNxXNCTAk14haDUrswZmrSUWCucYfdGLpgzekC4NZmETQaf2ZyZWbjnC
jenkfvV8+gd5HYQ0Z6XVz/xGX1H+onzRpNSL0gdFjGjq05rn4+nR4Aih+9t0wsIakLgHNRXFLjay
F20YDpbvz03lDRvbmVN5a9Op14YGfINMcZY+Ueq+iSxzzTMuHaV8Mgv81i0H4c/o5KnJUrG+eiOV
e6fLZ6jX4gHooPfaLQZ8cnH3qLTj2NkzGgC+CI270M0XlXVwxo0SdY9ozixbCMVD++gflCGgenvb
xvqNau8i2mOy2K7wZUTlrXNOrdOu8XB9GPx6pbTdN1cYVITxpkEga294xa5BZKJSbkuci61pEcYY
AlnBvBrgDnNzZW2/cpNTU2p7u62Prn9yDXseqY9WwKIY0nkeaUBZ+VIp38ImZlDvvNzcaL22NOTl
h1GaNhmr1jpqzbmyuGRHd+U7z72S3oZkbTokEa/7NsSPzojcoM7S0B8GjI1DJqHHgK/onlQCOl/F
asqd69lNSX08bm7RVaVdmiYPLdpM6VFN9mivcukAclvjSgTxwrFOU/aWUPMZ9G6Bpl6Mh1fRPIx4
gQ0GDahQmSHE17ytimNLRnnTizYKJuaIbmvl0SnHG1B96OOYNUD8EVG7TVRv0UizRVtfjP5rDvWk
7CNkP/FPdPiQlDJl/JaIL2nzvWRJaWq8zjvMBnij2hrXOWWsMuvmtEHdeoO2xOR6VYzUXNsXv6uI
PHrktbEEzB56aAw+py5IXc1daFcJfugwfdDvN/CrbNOb0I/JREMKBng0jNt+VlUC2j5lHwvFt+6c
pnchnUv4JK+q8M4KETGzaCJ3Gzj0bAcvQakfJ73IQpgUcktXwGDrv6F9ykaIscsNF5mHciqq3nCP
9lTMbrGDWoxmAq99FVX23B0OBiZ0Ip9oHvgRERNGFD6UsXjrEmSAOOMS4d3o3reB4fHVeqbA6nAj
dxZyvQ3OnY2OdKc8oBSwstvTxFXh1TMLkhb8DAIAX+oY0Hrw0jQwCkKMx+66HBh+TLC+GO6TEk/i
vtpp4gb2HwilsfFxIWhyqsVadW6QTazTaGH10dzpNknToQqZLqHYY35joKQaS/owtJy7VlkjvLss
oSRpxltlpzTsHzqGqogOQ/GOcM7obgPjdcp26JDisEx3H3AEfrZFv0twzfY2rf5FUe4wWyr4bkjY
AeFBxVmt0aFqb3uVwz89eAPGn4Uzi0iJWuNkDFzi06uG8i6qtisc0gMnItzCXgeGZOXFtzbmwQoO
KkCx/hEe9iJBkxZbFGO4EXm37lGxT7E+RMijKt4y+0CZThX6DT5R85roJRJIzUuVUirjxUDcleJD
6NN5reJlmoiVaW6d6iS93dpafcS7aJbkYoXKYmKsR/OJ7hYf85Iu/oG1G1HLQ97vSi+7w//lNqeO
7hY3Nf0TVoLJeNShiagfAoqgzQg7C125xlln+jN39KwImb4Kd+IEP0Q33JTCAmfG38gQXD/f6AQ4
4AmsBfepuG8ROO9YaIwf9luzWlPXXbt1ldsMA5Yqh5DWr/1mXxMqh9DA0FQJypZtEN7WIZXvrZ5W
1B9vBm/nYOWGtY+MbYK7wMbKvn5o9TsMZdxuWOZI5dKeYFcHRftapvXqqXNK5Kk5N416ie8KJ+90
g3LWihB+49Z7DM9rQiB32YXRKWbIE0N8CREXm/nRVuWkFsVdZW9rf6+4+d6O0mUQb9t0Y2sQ3dK7
uDdvsgAGpCuWo2yacJ9yb8R4I9u49HIFdrD8JBX+HbsjYXNoEAC/oi31OktU8SxTMs0wZu2qWzaP
+lLbKHNzhgvomlMFAOfTVPh31EqidhbYCkI8/CfBg1/wUeRku9LXBlSwV+V2vIuWPjzcdvaMvyys
X+LxBYZonyESv2f8pN6I2sD/MSDoXxCfXz508PraGuwIRsYruWh57I8kj0B0LbnFMipn5acp/+9A
FURjelUdGyjY4G0/vqaHhoTpdpoOOHdAcMQzXqLhk1b6qw4AicoB9dDiQHsmAjKY1Xz8jKgMJhGl
gTFTd/4uX/WbYaesa/R4u80ny+R3EtXHT5KT+sv4jUMKhzLjk4r3egvO+hLcJEwcVb6X4Nae0WAw
a39QsR03/xSl/mHXH3/CMldk/6s//pvE/kP5I//S1j9+tPvX8n8Bu1+CJ/9/dv//7Zq2fk2j11/5
/fJbfvL7Ndv9l+Q9ufQDy75Pqdvwk99P58m/PA09RwoclKggvv0Xv9/7F/pXOrIEOv9moZLDd/0n
wZ++AIo/tPbD/5ffrev/HYL/pcXmvzA2dA/A5QG7DJNeA4SlrhEvp+Lqj9sx+io0+7awo4PQi3WB
A+ggdNCDemlCNSRTV8BfuGSy+PIFSeRsiyyCmuntIVaCgngbxHlOOf157SA2qhXCSfb2gUPFVCCb
S8ZMs9O+SfpVYfnPjWvc4KLwOnV4IOgBfPDOQpXU28TJcEYy+zMkUf14sPzzmigUUAukYYuN/nFj
TGHo1rWfR18Tx9s3Tv9U5JUJRV2sgrRYJ8T+zSBNQcnm0eW5cX2ePRpOhe9tzNTfmAbvmvn7YOrm
OC4zGEI8mZNYNKZ9L0AiaCy4ce3uqanNm6Ty5+Ama+Rjtgi471gdG9fECLsj+PXNrZvSmtHnb2LC
YyFHO1wzd0HibRCbv8k455IAyTuVQH18CBL7Vo4jZu7boHY3gqAEPV48HHlgmtMC/D9pQt823OmB
4qIuYGJpSSkbVlJSYEPm8lhTDPkVL+cg3LiZgr/6wI0bbQzU2pUqeXDxvXFU3tdu53GZLCesDpIu
P6qReWPk1tKVxj298nj5OwOThlqcUEI/526+nrBGAqC96UNafhTZv7rAAPK9LopjHRfHJuPMLoio
mqw8NqRJudOf+pCFVoSHePK+95m3yQZtm5T+Z9UeTWK1H1a2q8m2K+p7nkWHyvVdYljFiP1KrZ3N
xlqakbVT24g0STwVKtBGdEuH4g83gtEuhmJtVsHXpBnPboMvWMCvjr1tYmeruv2TqK1dI/x9Udm3
am1DjI7PiRPe4Io7D0pvMwGZ4q5LD7O1S1K+jqoXMYC5E0hlilCcCshDovafk8zauhk7wDN2cqFA
pDkKjx0CtbjRWDgqo4QZqBhNjLNo+9Dq+aQEpCjWvTvy9Ym3T2xmEypZEpRH+WGBaS1lM598sARF
7yBg+9bRQa5cdRTgJ+JE9/WJ9uIN1Ma9i7VVMcUPcsbdnD/zPNAf6VoQTEubr6Fr4h3jWLeuAmNG
nYwbuZjoLa9JnaJNbYCZGXF0cHhAQ65six/EdpHTqlRiIepubtrGLmnDTa5jCEADQjyGG4FpZeGz
dGickN9Lyw05Xvu1Lvtdo+bH2mDZBbxkYW1NgSW26JBUjohj+zB96I3koc+LdZzYWz6dxzWV51/O
7X8usF97nS6NPr8uGGRZETIyDIrOHNnmhc/wy+Wp6FgkjaMDgOSzOUX6IMcwMRMaXdiMeBkluNOp
jQ+hk1/lBoW2VOQMQRjCC+TVmbfLSdjwe3Zp0zBXdfwgX1U+fJ0O5ykpjjningBDa9C+Y8/3GNAX
lTR5+Pv7cBF83ABENBqXhEfzn6khMypjyl/epzci0SGxrp2TLNrAs8WtNn0wK041B7OJyvtepJwu
vItcW2BEz2bC87cmPaHuRh2GV7eztlPRP9WadZ9TDYN0RU5UddSi8vXfH9b7GLkgAAT9GrFoqEl0
vaEffBUjKSXcbz32tbOIJnUp1E59kns2HrsnFDXEKgkzdBXlCYrGE/hcTZ8AukUstfBF2BDiAgv7
m8YMkkVDcRUYC1FyNy6DFXasFFd6/WulDPkSOQXAWJmTiZJ0X60gUxoeDEq8k59NwZcWDTdDMMao
ZDjTazKmfOkU1zOskd7VTND/ETOWosthhnWuMeduBElUntU6w5cqdbCDH0b7xUySBDVbnESbmu2r
Rg6+CCEtZAM/wlT5bnmoq0qNLxztrjPXi7CE9tI3jMZeG3eQF9H4aoYJ5hxj8OLqnMijBZ5qhNN6
GmJS8zh/kwdqXA5nxebpowDcP0oeIOMCttKiI3927SNim7+VbrdPK4GTScIGJmLZqwOHc+1zBLB7
XXoUVhgRJSujZXclEY065mR786LsYNhFWrpGbufRraKcQl/8QKtss8OC7CXOGCOrfYq6HG1pRKhn
f18Yvx3jcmEg2IVOLiG6gYDL1SoubT8fPUU9Bx0nXex/byyOZh8B0kl2ONpYZZrYzZg7ee0WXncq
4vBg4gOtlMUaqa4j2+BUc/r9/bmuZG3lgjU0VBodmrcRAyBT+vhceaZHSJfVP59LNfqnQEUYubMQ
u9bfA4uTv4k4v4ZzE3sg2ZzYg3FjhorLCnAvF7BSEFyYJngiFzVfCN/0k36APwweJWb4M3Qgyz5R
7yofcDKcjqMpwlPb4NjKBKzj4WSG8cEMsgcZd5iR8gh/eK96HjGYuVRr1gPPp3Sc8IZ1X5v9SqnM
T+RE/zB46Ng5TCYbHa2c68HrB1Nxx27qLs+FacsmUVOgFs2+TwzrJrGYUSIDZKAHliKXnhBn02Zq
tQxXosa6bSwesRAnwwvBoejwUWKbfrPPxu9KpllOMlwZxLtI2lA/pUP04yTHk19oCdWnMxpmt6Ik
RhAEwQURI1evULgeJvxsiCAL/ELlQpQxgbxyVSoFRcArMH5FwMLVCdKUAINgrn6C35wrOg+5AkR+
zDmO48bb12BkBl7KKj1m8u+VloUrrPvYtj4JjtCb4cE/3nVw4xC1VWlJJ8UwrwrdTqBrSYzjxFlM
+oSjxSAB6bLZFUXxBvPqexkmym0fVuPWsXyV7gz2W+l/V8fUWSQKR7EIVHUZe/D2CzxsFsB3CHq4
OG8VbfC18JXHmuODBix3X8TBV2iAkPC84SzGId/V2phIG4Pny8nj9/TThpQ7PGG/Iul1LKzgENbt
M84bq7apl/2kSatQ9Z379oys/pq4itg9wg+YcmK6TDTaNl22+yro2FE50I7acxkUmErMg5p7K2iG
Zh6MLhoOTgqtYeIIDJQm3wUK60c1M8A4d3x1g2xaF14+0rGFXo2pc61gPMdt0KkGfPM0WHHC8bVD
E67dnoaNoszimZvy45pyfC1KgqQg4pCv2+LYT5czHiO3YPQeZRyQ4hQMuDVWs3qSg2OWw22iKDSH
WSEUfiIx5iRfJCrS6C7Njneon94XQf6mju73JJxeG4dfFWePqW2wkPeOWhZHU8m9XRL2T03GrdZM
/VlYPJVcVU5Zu0hSl4x9BgO8gLC3dgdCKpId/udkR1pXg0XBNgLp4y0KnfFA5yJcBgaKD4Hvc1xl
znf8XGkaiTVzFZQaOtht90TDCReg4DwrEl7bbQUO7BExZAjNlzzstZAYW2IG5YwejIPIuOMKL34w
iChmKhIEGBFyFRcpJtYJjS7N6KBuqztUNkcZAVT8ZFHwGTTXV4sm4Oc4AFKzOOK7Aj3nWkT0xR0L
1h0e9jOKH5T9VN4cg2NqjyyAS/So+Op7P6rvKpo/M2dQkWrRfWPe0IY2773wQANrx1MgJwN99gXj
oMfETVt084KXPB3V1VSHziKOGJykr9EUHaaO4hwRPoEI1byxz3eUz8K1YrkbxxtpfnCZ0UlQQjZG
7Futey4EImqDD8Ue7WWKZOwRcd5aPm1FU0UjFH3Bbz2B8l4xWAg8VT6jn8BYuBkHotPidDnZ92rJ
RhH+WG0Cym+HINffe4NOx2DiaHKjcDMNAlI+c9aQo+VvSRHQXYJAH4EEq0343YlWIKa3JzL6Gc87
7ENuDXUu83BsRVgi4EuE6do7JLJu7bRAp/LF6Pq4mSZCGMPEtfvvN+kVT1geshBRdMNF2hocQnWv
+HG53qpVpnXF2e1Y4jaZrAmaUFm7IKeHuSQhIz4tAvs2qFmdiSEXOPmFFi9rsi6ZouaptYwJZBUk
jf7+cKb88KuD8iLOIG9QWIoXxt0vQTShuaENoV6c1YorXQHuSIeTjLZqJ16KhhN84OZSA+tGppFB
jn6YxvLBwWNLhfHFJHT7GWpzF5AR04557zqsdu6CpgMkSXJae61tMOTrYqRIwZ1RkB5kln1ECHMv
Q/GG/jJEBcMZOsaUl+AgMSYOPbbQJTaKna9xeD4YXn/6+6tf0esu88LlBzJkQ1Iz4at9vPxyJH9U
0fXMC8tQZEQ2ukWAoL7SV7MONNmu5O2RZCLl4/JjjmDebF0RbiTik+jGjQwkHAKPnMRZUQBENHef
V0wVZYOa750aVhX51N+f+4KFX08ZsBZQqw4rEIGdj8+NSZbRYBRZnDl7qG83UbLAIjekLMhMCU1D
Vr5hVwQKirQJ9TAM7fQ716H7Xb4cgfCb2RY53TDjWdUVdY6HEEeblzzIZGFDVbdcqv0EbzQjPAkU
DoxeHtidPNJ0k0Ja4n43w+kd/KAEIBAnJtddegZSYQb2byuRh+OcnIZAx87NZaGCDLicsS3bnh72
vZq72iypOUXMLi/vApo6AWg4gGAxOTMzpn/XrKUeT6U8yjTYdEjfL2E7Fm3lHYw+Dhhbe7/csKn/
3YnIOJwpjHYK47X9PJy7aGFej7gBG8QhlqNYcLFU+GWT1GmSVUbpZGc1BgZBwDsxgUnQmnYz60aK
k0lwDW27Daprb5ilbcgyd3IFFW54UDl7ChkK2Zw/akkugr26qrAvKpZQwt4IBcSYlnyQK6TBCFai
VE7v0SQeHWJcVCW8wJTRKIZck080ERdrud5kQH0Jpggwi1h5VlqCREqcSuxtcjba52ksoOkfzgv4
najEA92yy6/Sldjo1QCrxPTc6CRGDke2IpjXIKKnJ2gqPD0DApUiRFvAMK3bS/iViOk1ECxTh36p
Sa/oqqLULcyoXZYofMzLTtjLIifUEd6YgjWBSRX4eyVDoNMDYpBOVIydsIkXzfFVsfpT01jlHC/S
By4tqsSNYLm24hwjeTZPgmQ/mI0+y3VWVuOTotTlMVa4uwrVRkZDfS+U4CXWoKuVHmW7TmBqyRSv
OZlIVB1SFRPxwjrMwBQQvQvoVjfFD5kguw17Qth68SIEgYIr6nLZuB7Mq0azq2dXUfCAKdrupknT
7t2EGr1URwmHRfxPuOp7QKBC2Ni2O0tvmrnqEZvBASWuCgj6MDHl4rV5G1FwEQW1Jw6JRmhd8VcN
uaw6EZW5VPn4MmxTwGYcA2+GhBKzDSYHAw8gwSDu85ujyLhshZZ434Mu/tIQ5brck/glvhXQyOdC
RTgMv8B8YUKjWriVA0WL7d0gyNEQPszxJ+egZ5HChoVq2BBSJSqTlyAFAMZn3rp2fyYcyvkWAlcN
TCuuAS9cleRaRohIz04zM2enAhImoftdaWVwxQWXhAIUyoXF3cYPl7P/Z4yj8+95QFgqFP+Zjrnj
BVLAcPlQ9PxTYLNsfPO2SUghaqOiTxSRFgYRkofZcEqA5eKakfO7wsnegiJ9ExHqnnILJjKuoqfy
fEmyzEBBGCA6cG7mM0Ujo8ZWE4ceFkwg0C5WNR9RUDDH3C7sY01cqujySBrIwycCCl7tve4YTlc4
32lxfa9HeRi6TN+UBrRHYpg2Z56SeaxzssUVgUaAAmgSeyzQEVAGlrS7RA7CJP4PDwDee4zDiK5i
rAEkXuMiiU2Tirs3OnDsUXmM5exNCtGtGQLjNCqEZnShop0b2vekDTla3jhj5hnrKDaTdmsEefI+
RVThA5WncbB9oW2HkSsyeUC3RO5mqjwnFQFbknEcq1oEnNTyDq7CGgj5exwpntWer4xrYlMDGKg3
/Mcg5+JJREZ/QSpfDH/C5TTm3bMoU1iHbTYiudafJGBspNwNMlLEZGi4RXOYfBY7WVTSVW1B4Ewu
YROlyZqIrNBcTg9EA1tendyrduVSMkhHckN5bhL7XpHiQnkSKniextmmjBEqIbBN3i5LDyTzHCSs
lAYZInLXZF5EjOWU8uqXgUGOkX80uUGCkH+oQQmVmK+X4YVAD29eI+m+RKP+VgYFTsCkNm5xnOLp
Nc5BNge5QCqCW2eib772mJI8r6rF/0EtuaoTs03PicYsFBmZvIoO8CJJgaESUyFcn6gg1TVEFrr5
kFBGFTNJWEt/Dw8u/Prry+pS61Kx2EAO6iqsqaEdEkl76TmIJKoHJF1o0UFi6qbHrQQum6gPGBCt
5OJSUwI78n5ZvAhwP5e/Fiqhaak8SqjXLYjvPXATXlmlDhA0ZLWVCYxBbMe1hLDiWeIqSQxEDHCR
JBTBKhfswH+W28cwOe4ucZzvfoJQ/SnHR1RDheNNIZ+CxRX+ayQGkiKRnZ4vED3mnBx2KeUehyDN
vndbCggje0iWsdSmPGJVRQXCupelK7LIC7pNgj4vsE8lRzZuhHU5Aqxbsx9eAYq4U9mYE/cxdh0S
wGo8f1FN1VekR5efRxl/jEelgC62TESadM5+jOv6KU6UQdSsINAIYbMZhAzeAFfC8njBt0HgMN7Y
mi7RhMTsiTQAkZeyMiZiwC5ajuRRfCloEGwHHnlpwaSAz9e2eQPvby/LVn9fcFddUJc42qZrz0LM
zQYvvJbuV2pHaErc0kEhQSTqChSkdnIRJXALBbG7LAi6yHy5brAhLb1xLQZ7pCBaBC+yNtC71ieq
x3/KuXAdI6cxsRECx7zaBBPKHFo6Gsm5c1w83pst47iTwNYFzCIak4tbLmiJXKo1jNhIHFTBhhip
BhLDj2mHTZSyHYXxiTjvn5+NSrRF6G5a2B1+nOdcJa4YTTu5rFs1Ko8SWTWd9EHmgiYxn1mq7w3p
l9oxTlX8EKDG5tZsWMi3ShId5H6aVHIMqqJ/n0vrD+kgwR21dwSjadm4lrw3StXByrhOzonCTd6o
sko4ngXG0Hz9Vm4juRAlRC3RQbNybqG7ArwQ2EyUCUYDbq57khVhIAz4zIQiBpqnTX1uS3VtQVE1
4/EmSIqlwNBNbsMGkWJRsNkaijJpuBlbcLfUphI2nM2UrUpJvTFYNLJYM1GHo+hIzzWNDNTXwmjT
j2gDk2zljv8YUzysYZvLzanSoqF//fvwSF7Cdbbs6GTJKGvqJAKX4fslETCsMk5jneGh1o1UCsXG
eQD9jsXOqcmGdadXtbJuCqN4k1idGypzWT2/bIT6bVLIF81w6xnNSij2Lcpx9z9rb9RE2wL4C7t5
Ks5FxdoMGfqpe3IDEDDatZHU4aBmSB2yKc4kzMQo3v5cv2LiJr8E24TCkEyDIDoENdnHAKHUDzbU
w3D/45xwuEMdayvXvOjJYWWdT9b7qCy4Ieic25/tsL4baarIe16n5PbtgfnrlEDIBcxBnaXmByQO
9W+QTBKjpQwCkbTfFw49XANNGhR65QLtQyTCJEPACvEcqtKHpqf2bo2vjkZWnzJBXD3y93JU/j5N
f4C1bceg3EnHMv4N6nWG3NcasbIeJ/R0eRsZhbixv5clb1lpY3a5urAloPopEn9DTsuCpIQODwIv
2jdZzrqMEKMq0zUTyNoUyIYwQvhBwpmA39FRNiispQMq0LcgBRrpmx0/5BUpyj+Zfzz2nyFJf0i+
kJAyLS4HTDbxPPp4ctAiZ43l1MUMuNyAVL5HbgI2JdDKqcEMR4W3cKncZlA1qM7SNfDcwJqV9QRZ
Yp54H1RjPqnEXk7Tq5ADzg6QBGxqWOHXErA91nTNREkRjUcWRBltXFcSI9rhJMY91wOUFxaCYFVO
wY4Q73SBJcr4EFTAR0FxShAsa1hksrovSPlFpzwHo7ErYlZ8CUREiZ6yzoOs7qsYzJsKKRWwkSjD
w0REK4kZ8mCQRXqZAcsDYoI3Ig+Ev6+tP5SckPHCYkdndUkDUcnE+eUIcELRKi461GdJBAhCD5GP
+Iu8XeRGp0/hxS06RLuNI6ER8taQ7oPwILN6yS5wDMJlVNQfak6+/8GDUWGGD6LCn9Lcq8y8byoc
ObGaB6QAjJCQgA+kGDPIwFluzmnKVZtUlJ5i0kaoETJYlqdq3ouTRBgpHRz/DchAhi3Xi4NIFJqy
PDjpmv04YJMj3KzU3egs859LOMppCciyvfBRJrHClX4j6SQNpaiZALK+RGcyVrjIprh7CZAkDlcA
TJ2YmKLQzWVOmV4WGCWtQ7JsDOIg5X8UY6KghmybpkPZhKv28eGVAflaSzd+Dqpc2ZJjwJkJmwgu
wQUCMBlt8ktI9UcebKcOHB8hxwkcAogyaAKC+8thx3SLKM26DUIfCSkOSfarRDZjxdr2GSQSJSaq
FAt5hgDod2vF7z+BPK9EAS6hmkMyTCOmJN6Z7hXp1Rkt0aBIHV6KzUIDi2WNXMhfAPDuFG0aiFOJ
CwsB6FJeRUFKHuO27VNQW7eqlh8lLqXELBiIX//B2bk2N60tT/8LParS/fKWJOQCgZ0Q2GzeuDjw
R7YkS7YkS7I+/fPrpYTCcsre51SlgklCkKW1Zs30dPecxzYjXcB8sUAExg6YlrMN0HR4v6N1Z+GX
7S8/+z71yhDQzmdEU8thi/nzrSoUIorl/w2H/i8xblTO9LvqRxVwnELC6nfCoYQXeCIpjcHdPlt+
WC0jDk0qnJwtqvBPdxNK2b3IL/r69Ltd71IosFrJ+rV+KUoVzAxaoiLSqY6ollwAiYvtqjbmFqQN
ED6dK4zb0APRHdqzfNfcrsX+l99SdYsLNW6pN01SDjGJqZIfTYW0Y32Q1ImT1LeqPrdM1us/VkN8
4+8oFDtCOWiplw9/FUNocimBDWm8e/C3hMWC37MBEIT91VmwMpQIWR1sG4rX06EleOWpkJfjrR3T
UiVrne2C0Wv2+xhz/899T1KTUVgNi5+KeeIoxFQVTAf4C0yH7hkhh7PUtAKgBGZ+hPbjk02yqiTE
3lA5wi1X4mIaH/xTJbv9cl1e5JwRE8cBVYkyHRXJxE0K5SuIKDfMd+LsTj+mS7yJydRFqMpYqvUe
pH3Bn5WYL2wixVYtH2SsIC/YQOkU0AIRN0mMPgVH1cN26DAqcHcv3DSillLq2GSIR7ryTHAW2XW2
ruF4+AKimMaBEnpWq455mS6wlEo/a9Hq/7cZ0GBYFJwaqknSnOBIT8juYGfuN092jazRsBmG3QXw
Hy5pHPkcbepBhkP8Y5eX/9iN87lywWNwhhXMrmJL91crU7tX5W2+oRqvAGMoaAenvSY+fFBfSaQn
hCSoKPD945jVcdsvki+5JZzPN+Q1mmMsKJOkkSbqcNdB3rhAQewxgLPuvlr5d1NNQn3inyO2mjFs
h/GALj7DuuFNkW4zTvowHtDpCLegnelvIgV6RTzkkv6znvJgFTAj4v+DTXQrCkxKD8tvYCiwjfV9
WqvXeQh1paJT5XEKgg2YHjrUUH9H9IhYZnl8k3ccyzkUBfGctI2Z3vBdwbuqyuuwRofj5de+Q86R
xvequKFZwmEgRoqumNb+lUmfwUDyNHjUro0tgKgEdCtKgx7NbfA4wpioU66TAjxa0pU+vUdn87wU
2hlKzyAvUl4XryPDEP4zL4l6z4kX9uJJbzpNcEXueEJKeikhTRNC578IturLmXICGMOsHN4ko2se
1aCHBHxRewmtB1oMGYkUyVtqp9+iwnpz+oINBWP2aCGvehEwExIFJkkdPtqs79EO47s2BRWOViSh
DyI+KZAoGRSt0/BNIdhqJ8R0lOJY3UiLN1X/MPyUFG2yDq4i85lTecFp/WhDGhBXBdNXEZ2ZIUML
MVrigpvZH1LrP6IzKmHXexbpF1D4rd571dz3/eKfyoejBoXFg7UalclPw8FRXiRSsfiZ4qyIx3L6
frz2ADWzgaBDq5gBwLOlnmGhmY/RovhckdoIDxYsoNwoFp5YcDA904dsCMwNFZaepR8SLKmehb/1
LUd0BrsUMroIYmojKcmwOoaqkICcud5jig1SHduDe8NxjX/+PK8LiLHbIgmf+gGIZ9ODJ5ZMN+Pa
q+CdWqkKb7nN+yC89WuLKAUW2MT9dzW97JofdifI/lY0NpUm50G1VwCNBHgQ9r+TMNQUGe7hKqu3
qx3WAYvwyfeUmsOojEfQZQ9QvdS8Z7uhUkkr1IyoW9j/sBjsFLQ4bwHqm1XwI6SAfcOQxRGMkF6N
P4Bgm66EX0C/qUaMX/cULJsEKb/arlWZ061ELXOxrPvobYU920VTKQdUO0XPyNqXP6zM+uJZERSN
PT0s5sleV9TBcIKRBjcroOUo3H9XpWZFtB3yfR5dWhZN+YEhlQyiufZQL1+UKdfS4VMYtPdZp+nn
nC7n6p3jsx+DkgTthBsQiF3Dwv0jrmA5uhgG2udPDsLkGqG9tmLvqwGASAL+7W26EbunSO7dtEW+
FmB1SHEhmjNNlngJwZX0WMGkS0QrOEf2Oq7IfHYLdT7yMY/B0gaf/OMKo6ykI72phyeF/3yET0G1
r8LHKBtGkQDhAbMBXiAp9e7T2MPvq6eKT260QVQtnt4gxzgf18U1kTXFzNI9GgDtpYzSrqr18KSM
UioB0tGrpqHgoX5Yt/Zfi4X7wWxkMsp0TQGkit327uwVUXzffxy5uSXEuy5efDl9bUb2chB8GRbI
HD28GW2grGMu+LqPWjjI/pM62g1CSjw+EcxS3yTgkGS7uka/ESmQBBcLDikxGGH3uRHhR7DemhaJ
ofSSAHRohFP890zuaiOb4MJHACwVCTrzhM2deQNH0UfMBw/hHiNjMXpJZgS/rOy3akA5T1BSr0xT
o0BckPYIQUPmHAgg33/Xzc1XRMuMIkJAWAm4D5ygaG+7Axo8OP4sEDXMEXb+PH2NxwuTs42xG1iR
QTOBZKKt9cfC7LpyIIq4O4Bd6gwiOlYtTzq8GsD43KYShyagYtdEcUpDTJ5u7Kj9WjKru04mEsn5
otZXEXXw8Lku8gXPiSLIx0Tw2XW5PjzmsNw9SQrUbOBpbIHHdqIvBNwL68vY7b76e0qdiI7Q1v6e
uySrInqk9BaNHoc8aJ97/8HfAAcDmIFoZUq7vuyqL35JfdWRW7ZkjPxYtUg/+qN/JRhqlaaXSdc8
MN3hoyhXSt9HhAaY2r7XSaXFLtKMYLUiLd5hfvj29DMxjtyz9845GUMAd1ymhUcz8L3L2mG5XhS7
J5OIi9a8Qf1C16t3eO8ACDQvTLEgiodqRDVb2o37NfLHO5GBjNKJjWpZzrvNMnovZpNIm6r3sbH/
uOy3dIXVa0KtIvywWbq0AncQe+E98cSN/EAFjYExgFkFBuTr4j+rAM4ByiKFohwmO4DakypEVXge
xWe3BupgxWTAxDBf/+tATyIW+gF7CVwggfR9uCpqkmOXh908vYB4TWF/bzyefAFIsWA8wUhjbf89
DblJigB+iJi+ftDlRcBLhqW1Sm4iUq/zVOXjLhNoG8uWHhK+jSzg2Yb30mAXLoK8mh6cP5DWrskC
KfCL7d3a7j6k7ep92uzvxUzIG/9xZbWfkqG78ViQwmTPp0DIN+Y7CRwWBy+fNIgMHDPHw3s21nD6
3VUDh4GjxB/v+cjzm6q45HO/Bk54fsFfGwaZmy/ygg/7W+Xe8yefpxeCDymT7fVN80/V/aiGez74
G4IPH00Czqf9lb5P7v69+Sf+zgu+xecmfGr+oUs1/eDvz/pZjsT+Xj/Sv7yAlffHh79jCLW+klvX
fLZzxljsjKjRZviIdc1nf3PP5+YfPvERJ/rMuNXpY/oKX+SvfP7zoyz0MxHZa3INjRPv6nv+Qo3G
Cz5TOT5//lanN1Z2ycf4TX9299MHX+Z38EPTPxu/8dJ80k9Ov2B4ml5M/5x/pl81fc4ueW1/ix9X
46Wt/4Iy/3QkOT7e4XQ6Pp68kKAACOetsjKNlmvbTakkS1qe8SRJU7SQji5dLsnfo0+KFtrzle/e
NPEIi4b2iwfhVCfkQKcKxdG/AKlVKxxEuRiuKRNzxemk/+nOst5u3W0ixK2klkij8nplcD4d79L5
Navxu19CoEV50ITArDQ2hEiJfpn3wa2EJV3NKRDsvv6LjXzUxODa2MU+Bw9bh5eHewZW44IKB42N
ThiE/28lExPs0eRI/htOmRzuQQzIg5yvKQCAOBXTGh0QdaFOa8XIjFP9zPN87bpCDi9EfQiG2deH
11W6Vk01miNno/2u64orWrP75TdhoibPRazqixmCrkn4eeUj/B3jG2tP04dOmE6tf9Fef+1ZYqDN
NFTiM4Yf8xNrw/jMIfFXT3nGPQLjrPbp3+lmd4FM646ZMreq6yV/VNNKKaQ6ptuo/RSGu5uM1E06
KvE9wOfPnRlH90wiF05hF7U3HFqDN/+R4XibrkbZtBk/6dRUGonJ1NcqB35dcIrSxuzH7rp33Q9C
o1SbohW5aLo9s6EWX6B0flSXF8T3DGBpMquD9a/rgqNo8yjR3M2bNIyWTOrSSnGKgjyet9B7e1Sb
SAPt3eJn6myhVOCSFBf++61PzKNLaAQ6MA/BgaT9Th20cMlPX/Tyzhr/LpjzYNvo1ZAQxtXAnyC2
HohmGv20IyiIuunpTsSzavmxBqszcCy5lFqFlYWZWkzBhmZBbSqRN62Cavj0Eg6C+banTvMSGtRI
l5j6nMz6g3W0ydLI2+/pRzm/ROROtzFEu54OVU9ufJ+mTfEYF+P4E7qB9yOuFvQ4kxg2MUrqtv3U
jBDTelwkOMugIOQSmUTw9BUlcqabXyIkDy8ZbMAbXzird7kHaJhWFK77dnDfLqomuoFWyLSwcrG9
aCkpL7vFaL1j91I8IthM9298hn8+1LHEGJvd+nExuutLRmAs/2ZSdffBc9vNB/lqvxn3weYenhe0
tB2KwDxCmeclqGQZTXWTIdCI4xjbzBRoParq4f3/oxRzot12u/8Uw6R7gyrhF3r3HF3M+Ov0fT6W
d+GfCfMIq12XrIQVfhgqLGQs1VD7A8sLEkRElbRdfiPhvY/D8ieShdjaf5cwuglg69kFyyYSbk3/
gMVBd/FqdDxyEtptTb5H5wEW4Z3TdpkYf7gHDFEhJGfiSu05vb1Gm8Qsmv3wycTZFXEfgT/D2TR3
A1qUeiNNl/y0gc5zF8QsH2V1eqn+lYp5EQV8ZwfqBnWbpPEiD1DApO34S204bO+/6XwoI1h06PJC
pt6eQ5i84+VM09D2UW95AQai85Mi8yv6hmk94MhH+yxN/7Y7CBMRgI22sooqv6Fa3cLtAgEUbAhP
6XrV1oTn4XPD/e1brV6H0p/GcsMIQJAcslc6cQYoqwn2xfA9d1hlsdd+7cfyerkK75OOOXbjguZK
SS8uUcbhgThDDBhXwePpxWRaWn8+pwixkM2oWifA+1xh63Axof7Z74vSW7FsaUuwmNiW9300Ubya
ls7iKvkZE797RC+qaPVk1JRSxRIvWf+qNPIevg5Dfe+siDYNTdSq6B+MYi9KW0oOVGI9cJIP8m3n
EGd7ifh41JTDIF4rg397lCHA+/Ta1RZ+gTslRClt7kMJXTajUwJ9XcwjUzTXyc9ySRiny+L5+VO0
RRe2pAaA7aUyZlzmTx7kz4hiUIqOkgapIejk6bfaYnPWrdix3u6rGgt9xgFGuHyBA3VoiWVhVcQD
qaEkBjl9949Q1+nux2CDnPs+svjDu291bl1EcHg+2T31HhQVpqN81t21CwsWL9kcZDER2Bob6i/k
rAY8owuWDxyKRvIqblLYVXdFt3lfrqGVw7eus+HRqvyH88S2167XcVknETPENN93tlrGzh9d2jjT
alEHV6i5acX1/VfxjPwVJooBvU7jukG/KIGyQn+n2UMgaln4KC+Bc+/EeFTtOglY+gcD0J0Fmo6y
5AiqA37+jniaxIFknu1lRAi/Df1H26GfKX4ULhX0OimHOQyVIkB0/8W0mgchYCJ8GR+PkR1ZrdY/
Ooc8FLw7clgi5Ktnnv4cReLqyF3o4NOTAxs27ac/8xcX97+oaZ1H5S+ynFAe3+0Xv1IvvtwN0VUQ
16Y1p7xPfRO7HL4LRVLXtvWsu6h7tFoQRIYbSaAlufrpS3SOEAuJwxl5xmHpQ81zTZT84xpHLg1W
/cLGQg4U6Y/qcnqdOve/y8zpNVUlL6Yyk8+x98Rnasjp8/TDMfEyv6Fcnf7Kaz6S6D9W8CPd/KCA
xa3Za6/5on4VhjC8st0nMVL5wvTrp1/8u4zl1yvro9zk/1Ltyt0yH5SkUxmqDIQPHAwQCvNFXvRP
vJ6VoaqZqCyn+pMXfFCF+nuYCGlt/jlw3u8feClNzZ+/y1Je6Gfr++krv0tU/jpVqVN9ymf+KgYR
v2/63u9/MP2b6ed43e31u8xuGRh0r4JWFan5KIsf1J2/P+r+iddUnPpY6W6erz79eVmgZRHFCMyp
Ptlecy5YZMFG3qEafvRLPTIe6AQ+8Hm//rUA1DPPlM+0yqYHxmseksyAeOp69Qce8fwVlhi/jG9w
0X8ujelH82GthcBvm549L37jF7x4hjCeoYslO1uLIMAjurp9fvb9/fTIcw4Mnvzvj769ZxUIgPj9
YP0VUtMJeeDGT8/n92ceCA+Xz9NXfj8lfnJ6LchX32v11HgBZFI9aRmZ38oLvvyydKbfwe/7/UJe
lr//C17QGpw+A0bQQfTKHzz4zDb4Q6b/8RmUEIjBd6xM3wd1mD7zTV7//pj+Co/l/KqY12M0y+EY
8FkzH2H5zOr+MVhu/cxK+kedZuqCm54hBY2P1iXeA+Nb0MERFL3U/KJiVy7KXmg9AvBEkfgf6kRd
ET04jP0wn+esndWwlr12FxiWdI/SeMQJmSZTdl8I+XYDYwoKeNViMrKmdw7JT30y4xsASp7BaOg8
hBclPkNnousrNwyHBpVK0DxBI2bHaeY1Ve92i91jVRRPYZPd7rztLx3/cQB3nRxpsQs/LFZfYp/a
dVf8sAM4c9yzuIbhyreVxHeYc/wPl8Uge5puss3H5+UwK4m2Yb131j2X1VGa0tISYZVOBwckZl30
5mWcpWeplla8ghRZkB/C8lBujgryTmyD85LZo46GqBhoSlxOdG4ZiOfsuup4sx/zaPeoVptoLNKO
qM+ryJ/iFdWkw2exKkR+FFNJ2ZGa6Qa7AYhVAnmeoHTEazPXhWecQ4OSLNq4wP1xRuIg3iVjHuwe
m0xObgF8MfU0hMaB78NR5iCiErZDqfX3EGbi7lK5ruwqlHUajzAw+wzl7gh9oNZsxjPP9Chg0z0l
1YczCmxIeT7DipnMvM2cddXCORCTjW404tHKTm+r7fJJ4lERePOdc2fXe2ZT0jwIS/Cn4kfs0jhW
2hbZJEKATN7mHIP3qKI1rd0ESz7ap0hcj5r58SZPq1XRsuDg14AI0Kgk1NWoMHs//Tty8rvlkkE3
eI8/yPSO+0yXg4Xn7T/ud9iWYpF9l8b4bqkT4Fq/PGt7YaX2ucpbCMZBsUQySW9CRDSCCc6Bhwtw
VAeqreL60QDu8AO1MZoSgJOudIoi12i3aVjkqLUYP3hP5oRbRvQzLxGZb9kosMhEjFB1V1IiiX15
ntxyVHxzP2OyNdajEyKmmIN2o4sSGOvBLcATKTqSiYkRHfGC5rQQMj9g51BfqAjTTpbgA/dnxiUt
6RaLFAgEKjm9kVfRsbZb1muInQ6hWjVU7UqB1rNQzyfGR90WXT9FEZmFS0WMhubwPjNI2g32yB0e
1SYTdy4unsuivRSenCSy/TG8MURGcQMtSg6HIHoS9Sgqqq/33++gBB4YARGSZgLKNbsoiMt+tRiq
6aKeWUF9wb3EJEuVcgMzx0cULatG+enkGd0SRPq6bRLp1y16PisDOj0PH7/2yBPfcbAjSwKQoWgG
vnVxtwhxTCofZZYg1bGWpjhKOuck61HXV7Y/FaazTe5f9z0xnKWqWG48fmwQQQ+uQgcfoIa8ZAK/
qKo9xFY8COxxDd3j/5x6uOtDgCcYbWkCzio7PDqqMqWsOvDWoXufluW19HmSOaVM3NGZYVRxOzyS
kGbFNlhIBfG73wsQAGSQ19uKA6XF/KpDN7uH1IYjvty6dBv9De6XEJPUphUDU/wJpWvME4mmniiw
nDFLAN80/VCAFiGm5hfzPwpBl4uQQSEQsasbGmfIJuTKxOmVlsuPZnl7QAdwB6IeSie1ttZRB1Ot
Crd3u+1dzWMWFCB4VZFaulDL7h4kPVH0FvNfzo6Zyxs0UAPlmbqnLTORHa8ynToRucWywpEd4nj9
oAOfbXdflpjwQNbQyWZVuCjGwf3Qk/D2cAYQ4OQ2zF74u8bRCjhjlPWyaE/ngYnXjjRDmUfZCLuB
oTyHi91ChFWF0bp65I9H04wu+q92ShpQoJlg/0v1JzmmCnu1SPp9fCPMRgIcRTW9aTXURcIQr/zM
ZtT/P4vE7EDMo1yJDihEDq8v2+yqJfLMcopwqBWFN6OcfIiJT6RJb5tx/10RWEtRbCAi9mf1isW4
UeQ973D4+j0DxaGPLStie5ZmdmEI4FdF5aMeLpLVe39AdyQvNaSo0n7muClokeYlsJPyFEUwkf60
xLUClXOKGdu1uOrscFU6fddmoy2RRwKCAIVA8XNpgR2THnOiWwur+VHLTPtbkKZWz0vTXRtb3BtM
fFBN8ZpZLb6PL0y/hpoIUzPf0BFb4+OqzaK2k6y1zmcEx8CNJ40RzCUkPXjkzINtZ22G6V4WKfOC
s8XqQWwIoWLKU9I0/YZs2vKbW6UqRlJCNtBnBF4ihYfS0qqw7wCIPJ8evxJqYywfNVQqohlBQXG4
9sqyXgTuZlM9NgHp5saBFL24SlNcFKoOW8uAhw4CNsVErpXTde3gqQ6JV94bYqJLp1xtadcImRcd
KLb9R5nCeZozBMgawXSQM9C/QHSOd07skBnQMoMxEIOMHV49kQnfDKwClNBfTYIYGsgpiT0GwaIF
aXdL99cvuUATiDnDTBOdBVEWMAfB9E4vTJO5H25nmeghmcNyGRR6jtNFDJtLxrU/XZQ0Eto6qjiq
glHHe4kpEDr2BQMj+WJjBY9VQMvv+TbHDg2PqGmoTZq7qkUVCn+3watDR0vK3Gmxh9QRqehzqJuk
f2wQVgRgStVemDXg3J/1OGTuO/rUoiX+fYDRhhFF6NeJEKFJl+mhfGk7RnZHeNoyEvtjn8OH3SGu
QY3IiXEn+xQJwsSkErtUdYc078Jw5Ekk/k1Vcowgpc4aAoLOktO39ZX9Dj2AbY9DOm1ve16QZ9RB
yWa5YpY6eWCzQ3VYQXLGeFftlqqANsdGEpHc95iXlCSXOi5FGJAWUymV8aRdyReMTmkXUwVD+Fxk
Zx7/a7vdjQMSPQpOdvxR/r8LRqd2trkBQvt0+U0wrb2G+sXAEhqdGJGxJvE/6n2oTpb/vhqpnJDr
vHlhGhuLrX9VdR5h3ojiKTmhikvoD9VCfaI/qrt6uY3oG++W5MlcCOiBOiTdvoCvtX4np4IKRZ02
jo/bo+lbJe2F4fslyRe13BSOtBqUOGyiv5PGu/Zko+fB2zpvnXl0M3W9ngs6J9FCiBXI4fWOaxxa
N2GQmkqv6lUdh+8lN21WEXAdWV9PUg1lznjV+aj2JaKN15AVWzIYwmuEG69RtBVnKygB7n9udC5O
um4yVOyoHLqDhxdn2QyqW+IPQ3JMekoDIXfweZPNcuzCgquZkAL3Q9ZXPs0v7c00JKhLJZERJtk3
quetAF3ICjx6AVsRDpv26fkD3ZRJ84vFzByXUIiegh4OL5ZedrGPyg0XG+Hg0q/exuW7dBW9N2p5
xFvSZOVLrt9Gda3AJD3WC1dDPTPJosWJUIYnWms+8Hsa3lNEtimFOmxQHA2R3C/gzE/iPE7tR0Vd
JVRKWPRwxMqU4Ejvk87qvXL8pCluE3vIzwEF8/NBTwiYH1UEzIrgiCBTumPaFu2W2UU0BAUSiJqZ
D5h2Q5OHCU1vmxrHAJwpwQKDgNz1H0e5bRivOOuLFZAwnI5kry1qSOBMgA7J9mz8xw4fRVev8SrJ
28WDKu/quZA1vlcDFQomAKL4S3ikCLEJqw/LDD9AmHEbCm3SMXq8j3W+eZ8V1TklglbBfJX8cWnG
KOSP+MCEKxcL3WrxoC5OXNMjZjUYzwIneMfczcfcZTULNaMLnG+DxyQbL0qnAWkhPXVgZDbon1TQ
lDiUipVCIZFZ/WeZaC3D5rrtz+SBR/W1njG4owNPMwQkCGchotvJtqL3EnPJEmCqs5J7ZPo15lfU
ZFqg8vSQgrgijOksgIvwzhDHKPT+B6JRwoKLEQ/TZoLwH88JUFgzgkesy8WDUTYHK6YfsOYICoiZ
3iLkuFCB2VBfSRGfxjjxs2HkR6DD1sj++Z6qjbI8B4geZXzm2oiqfhiITH8kjqlo3udZlDwIjxDd
W49Yq0/FbE8SILXmNrGuw2XyrtrC7qYyeylD8X9HVikSHp4HdLN1pmqrmKSfxy9bdiuH9AbBVobc
/+3O0X1lAgsJAAUR0N/hzqmHZRE7xN0HQ7cWrGZcFKel2eObLhDA3FsIBmp+SYoX7/Gg2Q1MNpFA
Ab5QiZUcjqtn9s7xQiTLZw2GNgwLYSqzi4v6dlhlzMV9kH+FLB4lUBCQ5gzjo1WPMLpgG9Ctkcm/
auDEb39YTIYTDIV71sfzUMpx1Nc1wZmnqYrmD0X74Q3ruqAvVmU+7Wc7olASd54zNN473m3crd9o
NoNk7lIIi8AuuZFCvGBoVgJQNKd7U7MG8vHZoFUlqPa4euBK9kUTljLMnGgodvsC3pJSQlNXEc+k
CLU6aNeiItIhFL0tYidIbW78BehtnVkp824EqzwkBydf9NF/4ct5+MbHYbksN6tF8pAHkOcxX5Fg
QO9L3QgjbVuy+9TQl5hWrRKAt5e63/CcqVzOiy2OYH9dlxOgwaQHDRgxh7bGTcDAyCJVzsC9joGs
UNeo2ycAU5MD1L8XoKNcRoJTQ28fyF5Nap3cG054fK57YySCB4Ff14XFNhkCeWE49/moy9Ytqp6d
pevKGzTJ8FQE3uiMyukE9AgYNBIjHdAsMfglWWRgJJdlf9utGNwobTl3Og6G29RByUA8idf0Dirm
Okh9KIRAgU5GSgbj7KQCBCuCgZM68tFT8ODow2bDGAnZZApF9HNY57djO7zX96XOE/Dcrvv7eL39
YNoL/HsJb+RA5zGWrdy2VCryeUXsk8jY8SzPZc6lMo8QjRQ8AkZAwKg6XFplGCxqCnoC6MAtgRFs
hEioC6WB772cPjyYvzBdrlkCPeXTNt1AdQuNZV/NnzLDEguXs1QYr8RcphOEiZG2yki1d2ZLHCVD
esRwNDAsIAGM57HA6/abFRw/DkpImppWoiwvlmsEeKKYUarudc2G+YopjnTx4nHJsk3dJjG3Tl/T
UbPE3EvKZKZpYShKhJrdy3UyrpbBhnvJwddG6f9l5GCipCEEe0xTTMKx81y+4btX8ULWhC7L4zmZ
lLsDrKgriaqjEdv3/Gm1ysyMldNX+eqmhfpKY9MjjTyK7HWA7A13b65yDR5CkJTnRtMC46PmEbSU
9vYvwwFvaS408Frwb0t7NKQtXDeApXIJm4ls6fR1HamPdPcCIzIB1HTtOdJQb9xFEI92jNydYUOl
jPHIb9N8dZ976ZW2gfxOFXEZJfugc5207q5xqUeJJjTLZL8NTQEDDkZQXFVcZZVaX5J+fQ1mddl7
kwpWe06tPa2FusUEgJyO3gt+0M+apA0GE8hYzCCQBY713JGoAwWQn4/VwZcTke28zvc4kdb7R36F
bs006WcnrlU5cbcLGlyysHQVXqVq1lrtL5OSKR9UsxKY77fNz9Ba3qkXLlwybrK3u3LxlzQD3oqh
i8HqbmOtziT5RxZ0ejaAfRriRh8VRtzhykYzb2PdXsQPlv2+DZa3kvXWLpt8pHjlPJIk2dC7KfkQ
dd2ZMpFiRBJ4oRjtaryv6aKbFiENAXvnP+rQVRkl5H4c8M3QgXp6TaH448JmJwGpNLRcm/PTA109
vPCob7rMjavoQZbVaZn+3fvYHGd7DIexyZTZgjoxUhjo8sWc7C1UBoCtqhNeEkotNHVUFA8re31X
BWvawym1OykF0/OqNL0ztRe6NruV+RaxJ/HuNO1AJbtYFbKTsgdlHgmZh/EGANPqPaaytmQfMrbw
2wtBPH4Dn/MZyBf0B1/jSvMUJkPOFlUdYc3QOMEC4z1LF0tDzTwS6qbK18/Sb8oGRExrthj84AZV
ZYBv4Euas2TLwPklXaiS7lKNG6FrUvnHVftVpv2EiGsp4Bkq866xBiPv0igP1UTSc0qtouRYZ1OG
u4bOJpOEY6vlp/xnwOtptyclG5hkBD0Uk2KouJ/VhBEfUgZ/DaPXtw7EbhrX6nRJ96cCRk0b8zP5
HRj0k1aJuhbGHoRjp6mgDaITZ1D8vcC9qgFZxnBcbDvRFcUPrV0sb6EHq042rlib1YoBRrL3mjAX
0yFjb0tEKxShZDFcyA8rdXgMPEAVgAoSugEKElFLoYoo88wSfSW3I1PBIRGJPwnLnI5dbpZWhFIj
oqpnQYL6a7SakQvJNIhOVsyJoJFq6pc0LQkqN9+wYRmfIk8rxaXsLMn6CKFky6NSZZJSSEAKgnl1
kg3R0GWMOTaVqKF0UARUW9wbO7qObBQgHs4yKXzz8oe/oUfpQ1ifPCcBT0baEhwcfbv+kW1o11Fu
d2u3uBpLtvrpe3g0wYprBaXm7rHN0dzN6SfjfvQL5l9Ehvsth0z50CiBkfGSfGh0D/OdzAE5Vhhm
9PUFUpcrivqgJktDhyLvKxl6iFahjEYOd7CnblRYiBiiKkHmYhprZUjgWtlnPTBeO6NZvKBxeFVG
YJyzeBttW9eu0i5kV7IYOOqKvKOLjgsQfSh7TXOjJxOl3M4Xu7eVDwwQ4s6rkKOLturuposYSViW
5wghr51SGhUWCYKKgDFnAbWsiRtxVYYPUpDFPtM3cIhS7qUlIUa9TRKjkJ8X3Nlg/ytecusH8Xzx
BQTClFVymVJQn12yr941nNg5p8Qrdues3XJH1drvtsGDQHU97iogtq/tD30emrxQ5oni+0ito/xb
CJ86ChvG3hbZApFh/nSehRS8ssVp1jo0H2NGrB019zx3U3TRuglMLZ3uKN1ayqWBLbRkgIaqfoku
1MUfN9SwS5J/0Yqf8TQV30aEzUFlFPgkuHojL2Y+SlbkJZcTo4y24fnwwv3xQfSCfZV83SU9Px9d
4m/+jxlzhJRPYuu+w9iHZW174lWzfIw7ULHnzxV+K6z3IqV5hgVnrjQfjCQDMoPxz6COAYGAJFoa
CLFe7K9WaX993unnyLZYexsbCahH9MbYD7MF11U90zg23LzUxyqEmyecV7XvxOjhVIcmoamCyi3i
jHQ1WzAnmwoO9YPcCfS9xueGA7BDKsADnfipgxobcdPAR0rd9fSdqd89dMpq/YgUMkLAMW6qxHzJ
xczIKg9ECHDjvCGJGagxy1RwhaC1ryTQxVvjMFPxVos9rct0WiTmmQ9spAD7NYoHe0ATITCVB4qp
PkJIPX3fJsOiDDVS+vX4Swm6hYLCZFNy6MHQWcJw5i5gyQR3ZIHs6HTofa3mgW2lDmECREFjY3bZ
FeVZvF36D4bBGVIky1rIBvslUWKYhFREHRFf+hq5eGnwh3xrtZZ0riu9VgvTK/Ht21AimfqRR3b6
Oo+Uf1pGKndszH81DnVGS4AUtYp2ruU94Mp/X1Vohqhx+x3O/WLbbfCBQh9h6ADaRj3gKrmdUexS
DcUcteKo0B75okmmUsrGDh7fMmlQu0DBRECS2VsilkBpHOnQSxqknEEggdqVHnbHbwziDR9SU4GU
5UQ0Sc8nFkcTXHjHCachqGgQQtqac2s7q95smr6LHhqLqIxLnji/0g+JsiXgw/Q8eLeTDYq4tiTr
0OIqXCaUxPckFuqT5FX000RxCAVSvBhLEg21pZKSzlV9U6ua2uNyaTCzRLmr09nJ5oK2lFGRqTcr
mp0eu4aYlSk0O59k+PSjNpDFbCfBQaVXTb+Ss2qe82fbPGakexjidDU2F7GFEsok9HQvDYuCB6/8
yoeQplhSMRZVdkR9TRxhCo9qGw3zEkak8agNvn0McyWrhVelhS0rfsGyts3a5pQzVIHnWTbxvv1a
+XRecBURvRCzradq1PAGRMtKn2OXN9zsNcIvuZGezpyTALviOvkhQPQKoqqlkVTthcaRpkvAdPn6
8T1hkmX4LVnmHGPrv6SIkVzHiLPxqlMEy7DYUJ3crq2P3ri5qhzmg5APiyNtBSRpyrEtfLkvsw5z
1W5Bx+b0/X+tkIcqGnMKq3WMs+dhSKjzoFrhuk6KAKHV2CrirqtGopQw0nPZIYu/08A4UgYJz0kL
dDt8ygBTn5D1NpBtVPQoWsvb3M6j275Mv4ksoEUpx8wXTFzphYjXGi6k+yw3XpX4E4EdLhhJk0dN
pI0m913DFaMlbNlM9zr95o2/zHzx0YyOBFLTMJ+7l41JscPnyiIHYSoJjLt3cd9DjeDNrbFdSweq
kGZgQenEV3iZSkKcIgmizAOQdRJoBv7/P5FS3hQJ2tEMeuCiY7xncm9GfWC5r3mPMrAx3RflAgxL
k9VkW23yN8lbpb1+KdOp576bKNemKAXHzqPFrdNln0RW85lQIT8zbVWNoZa+wd6yqliMegJm4oS8
7GJsV1UlypFGvVGta8M4wojxpW0i+08lLurG64BUAiMgXvmrqEuaw6hSlCleFxowUTIL2jhawn/M
6L0KDNYkK7IBAG6qNKJ0DC/RVOfFpdSA4xb3K4iEatDL9Vyyfw0R0T8jCZWb9Z28nEXwO89+NQDe
/OGq2wwOz3BOb24a5o1es4DL4T/YdX7V7aOPG9viSANQFiUobuVBh2nBi8eU+jeUdnB1KhA15tcZ
9qWqiOfyMt7RgaZ2rloYZVC+6eyxsmkxq/yYWunDZ90WhU/pKoUOlujiIgKHdvnpxWumgR+9P/hd
sKc4M2hKHe5cq07Twl66vD+5P8FKsVOAEXHmaLbI8F1Ig7F+QURob8SVY/KKfA8Mw5Z6xMz5Fkos
amifPalzqjxSvqd0Fn9qrcgWUolWCeHOwidD60LBtkxhjv0LY4lXMCDEJVQEJFW0zufzE8aoykZv
HfgGWBS3rvcRO/d59F6jSo2xPmmhnBIaEE81LwFXmgtDDuEc17F1ngzyGqSWiLBME5AuBeji4b32
cGsoV1gRms4l0J4Z092HQLLwOUVXkGwixu2tp8QU2iPvVPHpNNBOhvjq/KrpgNUCDFdIp0RN7Qmp
jkSlJByIkXB6ibzScHUgKRLebKzVGKIww7hZjI2TOUvPwAKyb385Lo2rn+bKw+gyQU1AbCzgVN11
MxMUwJCmzBej48kms+PO4ypbtDIg5hlRUDimam1DsWN+6OmrP7JbhW4lUir+wR6lWDi3Ee4Cv7H6
tHPJAqu/mBH6vdpkHImcSUZEWVYpBw6JsvoXRDER9JUyCP+TJbxRS2GkLz6REloBcTrpzX6GzSa3
EuWNMkbrl8Tf3IkR0jPueItBbzb+kvOdGhLGof/Zy9xMjBNI6E9DLpvNSLOiwW0NGht1ySLcfcF5
8FLaae1LhVSRl7SV5G87IpNCmvplJIZ4QfqhZBTr6dv2SjP48LbNH/oCZcQmxp9BIV0x1oYFlias
zz15Pk2xVb9+u9vXH3Qi5xv7ne80pDwgfb85doDBpy/KVBaHwQpwyoGVADHNxhpzVnl062UV5fne
fRBlVoQlXZT0Y4bVwcHwopmv1ox6onq7k9wnh76RhhxSMifsMR6UB7HKQSOvYLCLeCkGcGxoyIC0
iBwgrZAZuQzRRpCcfLzNIA4dxRUtZ45Lu6e9uWVsEniCMmKh85qRIH6eME1lxYbU2bGeUPOPKunk
5Kie8Xmg5tWNGlCPwScxu3V2e8p02ZK05u6DKEnGtqaG/LKj34le38xCUnbpE4flUAawxzlN8Ytz
/Zu8gBrDshaqYNJOZnCraDETkUxBSdFWFrhV4osm5uS/GOIuVcTR08U4hkMIVA9y9GF4hFfc+vEm
dk1f0gy94emafYjxIHH1XUPU0NXrXchXzhSYoGEKj8KZNXdCjkWmlwpjzVpIKXgeEDsGd1iGSHoY
4xljpD8/XeptnFfZquY+68xELMCRd9+HLBiVDLTxVCqoD26kbzSMoaB8FbNEnIGSvSNWcX224H0F
v4UITRtNxK+E83zGy4JSNWDa5jumQbpZZH9tq/DatljQQfEUueNNO1SfVuCmF65lfWIu+7s+Zx1A
3zS4D/0IlRbqCOSb7btVtHqU0ag34utxeiMbhHv2qIF1QL5dThXU9rOVmrlj4iyGjTMxyKQpsgQj
4Orb0NDoOSE0MlGQVyNMw4p/TvW49UVdSjH1DRkK9T2P4LPBGklhp4Gb3GIN2tWixZHkflzDi4fv
bzRSp9/GK+gjPXSpHzlgEEjNtZndNsM+MOodg4yS3l8Zox00kPw0ChEQBYa2i/ds2jLiHmqcVIKh
MKFJZ6ARZ5BDnbkuJRLz2wvXFAs/jWI6clqwAEqLMizsB42Latz1R7t00f8KEMP7SLrCFv33bvdV
CzTfomTBkEZkfe0e1fVKLAT0ZdS6p6/tyMmF81jWrNToJNTIH2fgHoT9/RjZAwkn5Ix63N4WtypY
hcXE/upGTH1lDyoMVXkIWxaMx9i71Zs23vrcU3plKoxodYmdgNZ1QasXWRedSFUKqgTEfFHSqQJF
qdFkYIajN5ltGqdvPe/TbjN+IQc5k2+8tiY8ggP7kHsf8udhFGOyOpbk+4zUM6XUrZxre5WYoSwi
yPRMZ1YEU/9BrCPAySspieTtqOS/LpKfo2Nfd4n/7fR9N9jPbE14Ae47MCewAaLdfHhd2XoV+Wtn
4RG0VqaBK9aHWuzSeOMacvUCOqv+kgZVh7wCmRmS5gGuRg2N3tU/9kDkFVZU/7AtGn7kfD2WWmoI
AE/dY09NPoDnDjHuhZChGldJlhqvqur1fZmpqGcsYo0OY3pLEKtWyhfpjdIjVcKTMW6tHIAwhGeM
Fk7/HKscCVA7IfKj2zR2ovwjIXE6tzQhQPPNpCpSIBPOGO6br34RvlN2pfas+Bf6U7w/zUHTiOPT
N/sVIM7htkUwkRgNhdvJLHsq420zBovGM5m+JLTSpObu4meTEOfyLENxp0l8a9j1lMnLqrgq4/W1
ZBIvYUM4lGb5KLkWqUFcWnsJ/GaxKagF6Dk8ilMlpqLItdoBMlLdRuvL/dqPmHmuwZ2oRV+oD+W6
YpSWTMuhtlK0lxj3vzkPa7+2AwjqSDNZ/X6CsOVwpVlLvw/KmDevByXHtaZmJATiAZtQrLcj6ZXO
bqP+4PQxrn6wTWS+ESEaVtn7P5Fa4YXpstgAEN7nxNF6M9jWrg/cB2OLv2PJJs4vAU3qsOUDZYsa
RSnTF2jV00OkMLR2D1WprjoIEgZZZqC7F3AmcvWnl8xryRvqKlWGRA4SuNld87YlVXjckv1IHuLl
b4HIkDJDcBdwSWYqDr7GhPVhjH9Dh34JY6Zs+2ZRM02tYDa6xnOCqoETmclg6Ae8gfLaXLSoZAKc
deBoXNfpi3/tkYewRNQ/phfLmTN75MXG87dZ7BieehWyx1YewzX/P2dntty2la3hF2pUgRg3bklJ
nmU7sROnb1A+dhsjARAgAQJPf75/y+qOIJWY5KbTiQeB4B7W+qelU0P9IdCBaCrZw6Qhk1zRAnjV
9Nka2fFPWn8mteWFB3sMBGwijj0lvgcuWQWqOf+kBx/zuqBaG37e0AW6rAOKJ8q0LKo+WZpYeU50
qdJryGgzkTYRuMpCQmAt5bDcX88/1BO8Dw9FHCyDsmg4uSwePhRmpmNn4mwDv8XXanhb6BGlrtYG
UREk8FASkLwZX2yqw62uDXscsz6HM4IK0dYnrAkTY6Lzw/K6DM3rJWvdq7Ih0Mve3ICezz/2k18y
sgDeI9U53/OqPh+PURedCVq0RZsSkqzhHiegaDmpyAyRX9IJZhtMwT/xbSVRiPWwuhHwCU13ff65
ntw5WKvIEqGedDnVHr5OJtEWm9KZXLKvoEuT8+dD5TJ8vQR7y3638XAQmFbDKPSeA3Bw4xvXyaBy
gD3Vz6GnVupI0Nfk3aAV4/apGDJFA3ktIUN/WI5XY958u7ztH/lUKYdUrXvSsgPAbVYvNc7nOQ8O
x+WjJpda5LyZmeaeouLR+As5w5KXndl8SPrxVdtPzJ8+4atFE8L1GFNmSiVjBTkg7X6w//b8y33q
S0dj71KqQa9LuL56uQlhS1NUunclrohswrDVlOlYmog90T2vHHBYQTvyVTdOy3Aj+ZfuBOvgFheF
l4/mzPHetHkC+hzqSDxBD5/LKYbaq5acxQi5pyhUSehEeXHrQ1MRV73glgHvxrJzM7juVwHkauQR
O2mIAypRiLpsj3xlQ9QcwLdZQjyt2ZVLrl+Qw4Frh9lPIq4hc7bLxDRwoc97FOVqLzTVnIHECaOG
zPey9fgewgn1k8jiSxTLEyoMUGiDABYBu6QF6/shSqZu7FgokrXpg7YOXn8vuiqC9MplodPKa96S
TC0Bprd7B7+qHuFGYkCklPpn/bAhiY5mGLMoYUOrRyN+aixMXPBoVFtCWwX/CzeWLtwW9BXPxp16
HzcktkZaQMvSUNwLGh7/fnQOa8TI/006XgRgtJ6Ds5CNtxSOf/5YVMerYiDuyUUMht30TmtVfYqy
6YMXO2SZAiKAw9uIGj/4xcqAWBJgFNhNL0oUn2jPMNZqaCBP9lhQ0w9HA5FK4sLQOv/OXA2Vv0/q
k4ieQTNCN+SDtQHmiOgzHz5R6K9gKoXgLU76aUyn9zEe0ed3vFVXrBoFpZgDlUb0C+gTHu6seNhM
QdRA1lp6n3gEsSvoDG7aHFDtXkOn8WfqbPWVih0SM8zgebyW+av/xpuCiUlWUXdLvu1Sj+EPly54
6zV7+LSacMS3jFJVtoRVWzPu/eKAinL5KC5IAiD1GX6FaFOzj4Rb5i54OoNX6UGqknEu0cH9GBXp
QOjYmXhMquoBBphqzzaTJUmEyCMVgp0x5847F6+j9oQkGOiB2cnLosnfKIIvWysee1vx3KpBc9nc
yg5ZfRQIn01+8M/zHXsP/cKl94pRl7iZwaE55lWvCL/UVrLBpdxnUu+ILya384u8B5l32EGwvhla
99Nhf3zjVzys6ozyFHV/HyT2eFyoT0AwhAdr0wW9fG/CPiV1kpcthHPKeFpSWKSqsHObpPik7HRj
fN5Mf2iXhaQAq5agpcfKdFl69WieCRk1jOSMIaNRpwgOfbh++YaCID3R/0nBI3eiVoDGOshDKbRO
klBzJiITyF748GSorljOMolmTDS4HxTVdtiApInVwhDeKzZrjGiayjPiUcTmMgWO9GXP78An7lw+
gSG0IiRLHi3gaiE0I1Huaa1c25+R7dJa3zPiAxZ25WRaO72elsI1CzTbFRAawFn8gGQWl1m18DFA
6wFsEN3GtBBkoutiuuk6L+l9j5MhworP7L8sQAKynL5ICCzmX2C3FQKf4Syk1h8R3QQ0AZwgkrZX
BlfjSTkN/B3V/pMAXd1ZU0uLn3msFVJ7LC6lfG1h1APaaE4XZWxLTWgJsAYFosOBHTeELJ9sXI0w
rKEbUIMRj1CdUN5wX48TeFDPXS015wgfK6RDmaxO2WfbctzfXL4LnyhGPcp6inoMIdiV11ticefZ
m3KyL7Kk+WZigk7p2XY6gE6mJKNnfmd3MYNtBZRMR3an5hFZqThw538RE59WBMKs4SzcNX584Hk3
SMfp8UkDEbJl59tevDOtIX11noJkEqWBNplNtL7LAf5yAwkA5nB/for3weOl8QQLMWSiXbQep1P2
u0Ig76kYG0uH4kPQprhJzdnQOaz5cwq6Ek2j96H1IS2f9HnS37iai0Ippt7V+tjguf043x03iXJN
XkvjKFnSBLIn2ZIOQhvEOyHGUv3WhgDsMDoioiSMdOXk3QNKSaDFuWNzShA7yB2i7oQpXru9dyLQ
lPUERxXgZzc5a0cz1q3F6RBEO3E7wwHxnOImhBQpiMhPQBURrXveLjsvNzFCfCXq6xDTZcmo1h8C
qsYFgTqgNp3572Y52NGVd4ceQCQfN3bQvCN0uayHfeo61F1IueOFoL/rkInRh908LuRdBUy91KvX
1lN7OTXzVp5Rpy+va698qepRaIIOQRROOz8o34dFiiQUKpa93O3o1j/rS8E7+UXc/sC8imw/XcUd
mBworU0JDqh1Rzbv0lwyB1nN0HolspHkfedefHSOx8myqZN9d/rYZ8G2a/5Qka/m+B5OK5lW6bhU
4SwK5iJgP+bTYvxzl/S7SEqBjYGHrwh36uJQncBcS/Vn9SVYiCQ7mnpmpyndXy2gu7ASqZKpCYLt
4BGppqtLGg3TI+sKTu7NfWScc5T+nYXYIFUihUeQov4/rQpOpDu5o71GhGXKrgAzxQFINXS3AtSh
q3SzHCYkkgQHFu/MSDS3bIWbvm6i5dW/nPoEynzgNUgWpVGlgrj//oWD1YdUdZn5n8jkNEvtukdz
tJ29hB/KBxOzbYeiA7O2Z7Bg9pjYb23Se2GRO4evhJQ0gLkSPl54rseFsodZmqBQOKKEYdZCd/6E
3izj0S/T/fn0cewPr45V/5sRoXkuoXF/Ok4hEt6Mm3q/DdueEEKejPQXxWcYc/56NxYWPojL3b/I
Rj/RkaHZJRgJaSlhptyLD5+uT4spd5L90SL9SljVEWfbTvEYmPvMkVZTPg7h2yoiWsjmQOMYcanI
HeHAIhLzdoIUvsgBPSYpmbDNi1M+J3rQNcjk9IGTV+N0xOzKTjf5u8xxEX2DwnodZLDHv9+5Je16
hf/RgF0VEBKyWpc5iv1/VtwoUQCpKkZE1trqOy3nPe4aZxgsOiwjmQ0LA/BQaL+aWKtB5UTVWlNT
puG/95pTtT4iz+mUv19Ya9ZRvTpveCiXEXgMvYLaXWGY4zw40VxEg2XPBR3JHiajpJjdjCErwRi9
q7yMgCFYDMKvbLgIMLLyB4Ia9U6R/Z4d5q2YXcsz6fgFzZFfUUn5qhp7fGuE1zJCUtSaZGQlXIju
Fgl3xAuPnNJcRc5WxZX+aqXFSMOrH6foDzGkmjKuy9CKSpj1YkWBJO5YgwDtjM0y44IODhIVQZeA
zBlS9ITCCvWCWMDFv4dHkykPL8ke3Rb7/E6aSD2iS3EqpnduUADfctDtJUJHC61T7+w2zF3yP9nc
eDLwosEjDb36tUqYIQxu1hMJlW3wWBG0qRgw6SNk3CqlkUEHZ2NWIXAcl62AClAGA8ETQDRWIC6s
UP2km6Fb5fdY1435B9CWh54JvUG0iVVnr/ZvPDL5xT30dytRuQKi8YFXrc1AQk2Zm3QFaPyvbQ5x
AqFc+yyth8I3NBH5st7KtqyPFqIsl0itkhi29OG5Ui7nsnDO9QATsPkxTUBucBSVDzdO6e8qTm98
52Z8HwNsodxMg5iz5PSlheCZoIM0BUjTclV1ygBoNe3QGkrcEtIgvZJuP9n124HIfSi4Oey3RbwQ
pY1HhsZXN5YgJEE1qrqblKOqj4SdHVSXA/bhFEQe8gPdlr/zjsmb4VB8iFyv3A7nX7LouJMURuMg
Zb1Wp7TQqgZM6VAn0ECMl6PKjn/2tXJbIPtT/KZVNv350jDjWHWp6T8q9U9SNSVCWOk/cqqtmBQx
mO5IIhnVDRzYJ6kWF4cxzovHucwLtsyYJGLPnzE2qPHhNwsKBScYeHAk1AKr1tQpgqOzrzc8mjjY
ir19bL/JBKTjoSE0QatQR4aGqIsEGGqIUl7doGxXuVoqtEyCqnn5n/XoGlosMFMpxu4CZA1lrogC
HZqSRtjRioj4bY5dhtzYZ/8y2/HaKg/AL1WJPP8pCa9jgT76mPSuqA8YK0qQ2MMF3JuDlwzT0N9h
s/LfkRGM6wlDs+tTVmVekWwtmjTtMYyYglBjKRUUMjb65bxrZ48DsoDKMEcKIu3LNsWrmffl8aqv
O287OWQT+1MWXlFQ9+RKc74FhD9VWc8fapkEXRn1B74ziGDnNCUqE8yfv6zAL8TG29l+YCo2u8yh
gKW6Y5oNtXLXfrNrPebI9B0m7mZHqbirzbCzArLWqcvtFFODaPgyKZf89+zsXwXnnOxj1l6+Dfft
/rqq0doPVfx9cNmlBlEn8RTXZk8lCZMQyI52AGQWV1IlZP0GJs138oY0MRL1KqBLzg8B5ymwrSOt
cFQ2u+FYHrd2ZCbQT8moHv/s+kxPmFK0/Y67q51TufMJDtkGKJR21YYEoRP6877nUuEHFLsA09A0
8rGCDcPdHTf86NX++zrcZl1r6E9pG6aWphRz8WfdCm0nubiIYiumKptm18+so2Xk9ToHLrIWU+I2
OM/7bdoc/tMe+XF+Ae/YuPofYlSfX15PCDqB/MHAIRWIKCQD+OHqIvkn7POgPnzMRpgzulFdkipW
s2LPJSaY5k60oNYmww0muEyOHe2LlmFFwnq0qQSdyZ+hAZsEWhL3hG8i2Y1Ote1zvjsn2crdmGX8
GPocRd0Fckn/hGFL9D3/Bdc5TRUSo6A2GcgkmrzzirLTaIbzcn6RL8F7NctymFtHcokTadxvBYSr
Ul1S3qhskpejfZ7AdHln5Ay4yHdhch4leFbB7DTLxDv7qZjPUj5UyMJ2Tx6eJrVCe0nzKSW4/fXW
bLAJ/jou0N/U4mgES+USNirRwXKCLZdKXcL9yxGUlvVanSAATRRjGJlCtOkr2pbjMOnafuysu1dp
O9Op/abJTiSAvpkKlBPIgwAbP6ncl3BJV7KNPAMZWy7GTT9WboNu0lIHfFhy+ME8H645/1Qfp7Hz
e2vnNCBfkiypGVXajCynQTy/mIqdNFbV4m6r4/xacY4W2sGeItuOemh1JhITCNPSv4tekhRFSZ6X
zQuPOxRF+wUhuyTkyfFSPnzsMT8bpxi7nlobtYOiEKgIVBNas6SuhWTzouuOt0l8REz+TdqSKZT8
Jrh2cBdJHaMVKWn287v4sYmQR7PebUSAoMdrkQjRvN0+LNuDjfObEF1nCz7PM1U3IaOmwxwDuAJ3
QlBjNm3ByThvOya5utOnvbO5HVzKyQH3LHi80zLUUGIIn6Hszz/m4xtbDn2S91Bi8/0/omebtDru
u3Y+2B6v6pRQUnBlqKrSOzUeqRDe/FLlxQDJKBhPBJNVPcDltPlMVGb3bx1BFp/iRLVcTjYhhjca
hoDElWZHhhuXCD+Z7to0/aOH/VWar4znC2D6feyCDSK5WDM9+W2oKBHqDIG+brR9U5ehmx8OH/lN
b6cTEa8WrqOPFYp/p+aniKLZFkguvYQVC09yoFMKSjChJ5RssEHC7yOWv+xVecyV82UgqtoAiYvR
W4dp+nlkur4deEpuKZk4JWGTX/Ze/m1FwRUSu4DtxckuOEaibMt/UkppldhAcT5En5oLRonHuL2e
jzhimSTg9Ndcfukf45y5j3enrATM9x5uad5stQDPKeGTloLFA0iiMwSQqe3uuWpKhFEyIjy/iL2n
HgyRLYQeysQEmeqq03H2fead9+cOjImvFrX+V8HhJiMlK2B6dEnAyHDYN1dVzXgnZfbG+YFJS4QN
7twy7XYDxQSqXOoSNYxBQSuAfqXb8i7ACeHL2xy5zyYDkWuOY32FAqgh9GTDeIA9VkygY5qVDuXb
AsF+U25GfkpJnWCWfQEhrb0xfpEMz635Mh1mwjBXcqs4qfjAz3JKsvqrzfI1O+xBw+lbFZ+3jLTS
1Uh9OBgH2t4mnBjHp0yjXJFsJ+YYGQtMgDE4bkZ+D0nz+MtUJyoIyfJCM3IgXhonN/0TEoZgpjRk
ViR2vZDPREsFFrhXAQlU9XLaZNVN1SXurmT4yS4o0N+wCD8zte+KxVlsGYjZXU/Rsf2YuXN6VWFg
a/eqFWfGiY5cseOMJr01KQfevuL6HbAETHj8qDAxIE05NdPghhmZsNR8ZuL9Dor8VRsICIC7OkKL
MvTUegYlFt8MULrcqQMLYNfueeQpxPQ68fecR8SQTlcdODnH41ULKTQMfJtmsz9wWWGF9Zi91jd8
G0Gl6R45k0J7FIke91tNXalEoqBUlHbHu8tq/t9kkOUuohQjqtmsOHgkMEXFXbZe5TMqV2zadBKG
UQhGp8e9ycaTixDw9MUWlGBgbmu+xwUN12iAGTjXt/FMg2NmsyGqoxpfBhM84TQjHYrIFY6xBuCH
PDlv+lbyppDIBgBTf8GaLXal8egZCCILtuVBiJsDnhtQ2yw97yrWQg02/IypPkUfliQp3rRFgrfR
7w5XRWG+7PfDL1M8L1sSbs2LJuTVxQWgzAYQvArPXyfj7HkFPJE58S3ihuK3QtBPKJEZxV1jw0xK
GGO5fPEwbKug+VCmfK8lzRqzSrObPkbATqxHop4kR5TuLsxMaUuEhHlnrh26eWBqhqo2aX9gPgjQ
JXZzp8DLzChF9+Uy+9P1v0bHP2aTu+8+Zhu1CClLP+P7uapibKEg387o/ig302d84IcrdzbfGdyC
q/hUXbK8PnYHCVjUKczNHUFDrxjKMdi7B58PfEczoAqyxC8gVbY03+wMShQxltDDNG4DuZGBybmG
wDzYjnDYl6VUjyMA9VAY/SkYwWNRej6sdkilnVp/SVr7UNbK+BO8u0fRpPszeLmGhFkUXAVm/iRe
WIFosgaK1bITAhRsT0Xsnjh2jJpmYbjVET8XKQYWMoNeEtxvI5wADxR93Bb4DZr/MXhTQT8n1lgX
kGq+kSSpHn4zDhDxHRRMA6qjwGXE19jOqk+KzLONA7BTqZUSn5Pv6h58/QfK8uevBfOIzlUsAm16
Ipkut+q6OjwnnZ96Q2upPthIkmUU7Ary33KegCdJZVQxKdyEilPk3aHNrZCZDTPACuWZ1XRC/HA+
flFqXFYx4I6+POsoIoRY8veYkB1bdaRPCT1s6+U2SJZ/uyFCZ1ywgjSEKCpN1JY+FBODO3Dsly8k
7y5zzj4HTS9NJ8jvhmO5dDivpBRWG6CQH6FXMtzJlaUhTkMSfy8TDhfdqJKV3mvG7yE+4Z9FCpcA
AwcZLUOO6nCNArJlFu2h1cWDjrQRsVo6O8SGinCyeBa6hRgw9V9+UO8zYATeYFe+Vz/oMpjn+W/p
qbubvEOm74QMAXvMzSyHPZLxtG3uBC7gQ0PIImtwsnLQirnTZFf5CUCzPlvTeMI/KeBVQkqu5ifc
OEpsef7BniqNFcQY81wUFY9yi52pTDjTu+ZjG3KxRBihq5lGHIbBNNMXOuX37chJmYWGy7fzX4hr
1a3TpvOvVV0VhM/81NmQulUE8cdjWH5Wp+mWnFz4+gUBC/gXj68PosB/2c80xFiNtgA6aTrmzHs9
ZzmoA3p+Ntfzn/OxniQBRoTOlyKH4uzR9JXIOxbe+bT/SFzL9WkueNlgJJwXlbffTlj+FwB3m88t
rRTqSJvNRs1uveBUfG6Sujs7P9mkH6qmeSfNqRLUlavmViA6KB0RrDbf9An/Qv2n7vRBN61PQFYr
kIk0pmuBbN9SqxbHYv9Rb44C+0eAXjAbuc513Cl2WDjH/ez4zCc4QKZ0kHvJKYYFyAp+U20IE1wB
k/SUZ3C851/0U+V9QtNPl838PazoqyY7ZvPty9mvrYxQLKTkBjqXxPq1QkvormVllBfX9ChEJHMU
A8u7NEB1TFEx75RpYEc4/BM+UrMBUe1RWRE9FgX+wxtmXNzulPRD/VHxcjodFY4mxi9bgDbhZFxN
ATLE3mGC2IVnxgLT5ItY0xrui/GLJANePb7P5vHSQfGILOXhyL0lAwVzYuj7q+N82XcTBG9Y2dfX
MhLLek0mBJB3sASZdtJNEEpqkeT7I9M1lUuxgHbixBWNdUaGEif9+6JH2eSwdjLIEAQcWv/hu4un
qDNVNJcfKYW/yJwqBYI9MWjhbXBThsADb0V7pr7PWH/SHYTHLzqXNVB6ofvsms3rMOguRho9Qqx5
OIg/ufmY0YHy5eHDNann907i5NYkfq9WkaxdDb11c8YcXsyZUkjj3FYvozp9cX/hUO1i+Dt+sQYu
NpKtTREveaZ+cY7Mpe9ZBOnD3QxdFXnYWLAe0q2vntXv2y5wHON8CM7ctTJbmBYt/kCaK14LrcL7
JEk7J4ikOCsPi84MsUG8zK15GbB7AkBgIgC8KbMgcZfBcDx8gf08+V61d8MP04QPgNace5HgFjJY
qQNsN6eHG0v/NZz47/cjXnTMdA7JddkXd27HnU2JCjAXoz6VzebCAWM9NP97deQhYRoHyUkCKh8A
5LWGugk9/zA6+xOhKsxRp5inx1VTo3AzxJcbekvONztaxcwk6rkz5ZlxabGq+HDCUq3yf6SFdv09
lEVJ22ml+tkBuLgQ/VBtCO3KQIioT79yslKm97RcVd1lRP1QSGgcJF00cUxz/m+rR203NLUQ32xT
5hVkhffD3VAuyd9vWY5hcIbX/Yl6cPCop6o6vkK/3OyaBtpCs0rbSX/BXCQ3Vc4vtguDeRLiwvSf
K5/+Gwn/DOys876mJ3fTYbSxxGR00/YRLI68dGirbxWoy67aH9qb6phQ+vbD6U0XpqdtEEX5tp+q
6X2VCSHY6AaMIGSqUf1WoBJv5k9YJkVmld6taNsW2IeJuUUVmiPalnEXGCJBHCJBjh0jgr2cpwr4
dXuWg4wFB7Mge05/Gxlv73cQk+S/zb47vuymw5dxTzUx1Ro30Z6/glgBLAT02PEEDqCR4swcj3a6
sQA70qug4G+m9ubHF/xWf6bxqFoMICjrAlrvXeMCE/iU1oSZUT2dgbbt32B5i8mDbSHf4nBVDfxp
1pW7s4d7ldJ6QxZR2Iz8Fs4HQp03/HU2Ty87Lj+EjA2Jvq4SdeMRS8lpqV+W3WAYcle2OE8ocZgd
TqlPKuH4R9M6wwvuidMfqIM4YeaiuTJ9cXyFDhQwIOcA2tNVZiGdsBhxBQKZjvC+7Ah/NDDhyDF4
ENyc/lOcfjXEG5r14fAyqJEsVQZpW1VWoDtxfdjCm/LCfRrt4RRGu7JE2O0wQG0bHjZf7IS/ZQKR
KPjkbsMrKc98uUtcd58ubcYHx5j2ojQ9+AWYM4RQ11oo/0TT+v65b4Cfq7c2q0z3gSZLiRtWrIhi
WmTVUfbT5IOVqo+kILECYr0TVe2yDfyFVOaHyhmejAnaJMcw0S/m0WDgH55lTXOu4y4a61sBUCKY
pgqF8xE5bkc/pNlC8OtK4pRCBTz0s20Lz1gF4N/t0DAuictovpEV6MHppediUhj4Hk0uLM7quY7k
mSNnrW9Nyo0Jvy9liKwMuqSyE2JnOhd1VUoss/y+rGRH6nCrC6BCwaYjgfMxrj6Wm/Za0ssJXYX+
m4pxQ9xtEMBHAqxX1YhQur/NCM6waT7l9N7dv20pedGfaRbQlJ92Nui/xsBbId7sCDAZAXp+xkjA
xH4cyXhR6JTsuAoykppangbN0bGzg35KwaWGlIRQ8LPolGqprlUIy0EqvZ+UI1JQWm86YhnNF2o3
DD88/MwMNzmpRQr9oFFrdj4piWKNtFBEV0ltEGbNy/Np3DKg3fWxxPDO7ObP2g/Pr+yVjt+un5BY
A+RXYUgQx1oCXOYjsOAcL7bcdon3naQLg+GTs0PdmlXtMKgkwxaj3FTlisAQ2GEf8sLqzVjinhyR
hV/Xp7ca5pz1TmHx/POuZmzY59Uyx44YAaDElvz6007krJ4Gv6jSW93dqmoFhEj8NBQFa2X/Yuys
ZEBjgI2hz2tbuk8yGu7GPbA56ag1g0ifAb3MZ0UXWRkpHsQpZWYCmhKdU0qGUleqIlipE8rnl4Jw
30fQ5aeP8gaSSPhakRWyj+k7siaBi9q9lQXz7jPTYlDubSikgrXYqwmOm7H2PT4zutgsiZjrgGT+
5P16ruur/NzexG72sihaNDTEekBp0F3fCLJXXFrgoTgm81tWN+JcrpJDwWnKMkMVK9mzqudmvpR+
syJxHz/zqoJ2SreP/GLknQVopaj7lFeUwepZDzO0mY2RQyskhVgG+8RAKu4NZH6ZEkO78pMkvJJH
o3Ludgq61ok1Mqzp8rSGlQX+59OqTVIOgk9MysPTqqTWdtuuzlE/K+ho/KJuLujclNc1fQNlhR0B
LUaKIvwtC2D/iFuXjfQuNINkK5O+HRfmDkvvgkNLTgcbi4jIe8B1IA2FdblVoPBBh6CRVlDhyAKC
ELWJmcryuwNIZLw9ZCDn0cu8HlGUK568vDz9V33W6phmF2E7w8eN3Gmtfol7Zqecx9S5lf9k2mzw
loDKyzJ5P0BP+0OMoBKohXyB+0CjABWKew0c/7UGziqfrw/wVlyOB3niggMEgM8EvXFR6awWkp+H
kDF169zq6s063nxA0a7sWbIIAgbkSYYphFulRtDgLambD1XP2iG6ZIk1chGsAmHc8wfRUwcn7QyB
uPj0cXKtu7DSzZL+BMXyfjhTOXLxZoaKWdPbJ+oXWBPYYQQyUilInaD4AMXAKDCiLaarzXj8raw2
H7KckWfUgFuBRyKIY2ZUm2B6caqXl88/8gqdu1vlxhABE2PMJA53dSf7fb9vijpCWKJgERSb0gFn
Z8QKXEj0Im/U2SIT/s0glJBPq5pJViXTMzsDIvLr4qcu1wpPvUpgCiblabyGH66jgJYqDk+UBumt
bDmuv3zVLlSMWCU/APeRVAAtpjY7GIslBpnBqwbhFDc5EFUjB5yNGFfqv2aASHfeo70VnHqZ3F1J
LOybVKA7sA+sITDGWhc8huAkfrF/qzE8Oo3Rrb720untPE7gu2gnlJYJYMXJlUNOIaNLyacxt4oY
liFepmjdnCNzC5d0/srf1ewOrvM97drq1fEY7nyoYb+ja/oL2X76ole7njwy1OpwyGyt9Z5qqKeS
8/lcvRUSKB+3uGlEp6+yCu8hLL8Ac8nAJAuxYWKQEFbWdzfSl6NAmKcV1if+a+szrOEllRLU1NT3
8ZHD/C8Ml16p9e5ePPU+uiCcsojZV6DW4p9HJENTwQDyoOYeRjs3jnRRU+QWDF/t/s/OWckYuna1
RLx9damB235rXahZfRorKAlpi3RQDx04nE2nJmc0aNSDCZ/HgldlDpQQrC/zy+l1oal3bU9PKkmW
dsgdT9qyVIdqeTEc6WKGnM8cFPRpAYlwO7eiFyGQj5aupu8cG/P6mAK+V6X7Eiq2oW2hAjQHtaMm
KjBV9ect50mztR1SXCNaCprND2l3h6Vqb7Aqfsra5Ufv8yuI2X6URXV44YQL3GdJYCSjabKrsaOH
tJLtpRUbIR1ctS39vrzCFwXLuKGz9c+heVUekPwpDjjYLD+GuK+Br0XU9fyxPWqXXXRkEGIAvJpz
Y7m9GrYM1jeuXWSNWb28aOME1CDCEKC5CeOJn+yWQA3SfWcBauDOYwVDh9hRNaJLTSPxJDMiJrIF
EQd/Vn8tuIy5QxK0Hg7bLkBNWYfltylKve1mg12QWocLsFrIqWvZVf1wEc1dOZHulhVAEBLQDWJX
P1l3USavuhy571tVlXdhl8L92BwGxEpXv1LdYArUuUx7fk9KH0ElqVtRwJBkrfLQZMxtQVLMEyp1
1Ipc0TBKUy5CUWmDo1hzRUhq7/XdpbyOlYzq50dRPrtCLwBu1hkN3RBQIFXFW7UjpyW9OYT1ZLFz
G9CDPD7QbGIYRZUktkzROMSBhSf9jmC3krbxPJhviZNcujUfovs/nw5lh7zaxGqtVSfjqUUInJ7p
eI6KqcR1qVShJULmTYgMpSBO75vA0BVKvYOCHLrCJqjhU7pLTqNyJTlDvZWipC93GFw8T5yOCOhQ
0UX4i7iRHhaDS18fz1kXFHbCQXWghxg2Evbix1dRZAlFny3d5Em57UZEhtzxC95s6QulWRyn/C16
kp3iPCSM5gu5G0lNdI9E0m7FMkaAwRBI4lRl9uVuVW7YlOSqk6/lBNRdbGAPXWaUQWq/ktihcrsP
SkXTSHj9Xpt+jnTIOghntpEx3wVXuo7/i6I3pr1MHep+vw1UZ4qjs2G4/P+BXJ1JpcCJU2UCTCfj
WgyxzesmhUGtj6a3OCVHlTBY62bB8iGOdzyigbMjqDmcFAY+UBkyEl77ge4JKkwcjOUo8bzFNYKc
csOekHcinukpDxTHyLDSNv3QRvVuwcw28vyS8fUbXq3PGxVjJsbKCaE/mT1jJatsO7Fq/xr9tA1M
yUWgAqv13umWVETm8yXTKvvv53pVUpDGxzIFZ8VT+H6+L3PP48ecqfXVxgCzqHRSRlaGg1TmF9cf
f3Vj1u9EgJ3aGZJxNQBFul1axGtLOSOqDE6w8IQYDjPBhTMFAP9UeQXB8DnG+Ccs/vJt//SJIJmX
FzHjg6TUh+u5P3XeOWGfvR8q2vszBFo2fbHWEcYfGSJDBzgyPWumgee0xfdpHHZEFKWiWluJAf42
23f/fmlASIwB+VkrK33Grp7mfZTc2nEtg3+DMh20MqeCFgavfEoRBKqgbVdFUwtI9GnoWK2oaWV8
lV7OOdIWHv1fEZO/LVEnPr8KniqcYVMRaQQhrRIl38M3GB/daijOcSGXwo0GY4vkk4wyAI22gVE8
o3aXHA322/XZlBTNiijUgHFdYJdjVqKHooifb49QJi4uH4WhFU38CQxxMiIFDuMJYOAsrpQDJGKV
kp8pMEQMUNDOW03o1Uq1s9CwpapFUWR5deabV9AVzgAF/cs8JJJSkFjmJ79pQLNAj2AhyZ5Vqq0t
T6A4ORuZjor9v58fIOFebGmvFI0ogjhWlWhZRfXy7AD9eev9RwGtiYJSPIwJBwNyhHimKtMY3oDp
WpI/SJCoYVPxwcF3CJqEmVqizfHyHLYnmkyD8hicV2FweHEefsE+q/BU7fvkVp0H/McH0eL6cDYp
Cn2VAgx0vmlr3KfpqtfwcegQpHNd4mzCsXNB9fLkwiOSL2BoI0NM/PX0y3KgcQUm56Vz7CisRr5i
BRtr++pL1k0gO7CwzYnsam0O4Za2D+JIF5b5F1wzj2GDAHV+yKrj4WgmV0WGHy7x2GZdehtECChH
87ty8zW/Q3C4dWzxs1t04ja9OIRDwJ9t3a4hEX+n/L2wHOnWfHN615vzBZRwFS6rjcFgEQRDWITp
K+P1Fd4GHSlVp8a53fQHTTK6Ds71p2VOrjaeT34Sx7QmXJDwpUgV04a/bLr0qvfzdxqEIpvSlBL4
w9EXds6LOgu+KpKOGu/q+YPlCWQP+QAPiU6fETXhmolcpmYc4U3ZwDjy1Y1rdLUEDyiYrkUvqO7E
afjahgiwSSXIFZKv7rwlUVYORjvYhfeq41rWgobf77juDx06kntceObHe4VvHqzMCIwRHvlwr4xI
lnLUms6te0Akq9Qa6Uju4X3Bxq1PO2IishR5ywqu0VOr87VHAzu5StBKjAwXxaOocXHCuHUB6pLR
cSGXiWQmSwpbdlkascrjssvDi2ClQxQcmsu2Xr5t6pX1XJbIkgAlNZWbqQhStsmCz9l2XQ30WAr+
SIvoxX45vpejkdjfL0LBxftnzhGKjYZv8Mx3zTtnFsjnqoVYADamdfljaMz3fk7/40TDS0GtUnqI
KVSkgnxGWT2jQ6XGAiZ3NpyKtAcDdKWqm+e/sCcOEZgIZjMnHkIVPG6rerbM69QfD/v8rTLkVU4q
1QJ163tDGr8NvtF4AW7YifR+gRP6ChQtaEU0OqUV/8DtduG5njhEoKw021fHm7ueMNA3uTNFm7pE
y4jHyWaOMi0aKOoeEr73RilC28Y3MaLC3q7QDjrkSNxg2QA5GBS8ZXuxlXrqAUkmZW60zzonPejh
Sqda9bp+E5a2+HNDrXbIBjlp9IQyqqqqFuCu4xfN95UJ8UfeZxMzhoy8CfYirsWg2jbpL8+/wCeu
f80K+N/zrYrTPtoXg09u5Zs+rLZh3IM4gU5LBKnr4X/fLjUUCPTSTS+X6fgC99g7JRIQhHZjSZEY
tQiKnwlo3RI8uMsUZaNuwAYQ6m5vtdQpELJecKWwa6qsoM0HKv30N41v0eB3AdjqE+IEMyfgtXPg
dy/MX7xSM6rlboNXCrjThXTIxsMo45+AKLQqpdRSX2z7CvFgZ2omXp1qG4uObwxtH1gz5mu9Vv2A
51/oUztFeiRmp8DxohNY7ZTGqUw9J5BLiTm+65nKzlshjkRSLpdOpwtPv6FoIn2NJgeUWVSqKCEb
lIFNV/WxElf+yVNFMcWxEMfITqD7U5XXO31EtoTXWXhUVd69U8P8jG7QCGxB9MKYBUYkbb4t5+LG
IuC0VllcvJtP4a8Xnutxn4zQk7uVTEg0Zo+mWvZT7hVufsoFfrxmqNAbZVXJESXZm/ZuSxKwKNl7
hNZd6HlEPXFBiSLk3Gu2zz/UahyfPdpthAT6qBitp7tCctK67ebRM8XbfMneR1W6TSNvd4gOL8JI
HuQG6yrLCS7aiYG9UDVPG6oD6xvQYAzFoCs9IEjRIegSmDifZcEWMKgrTBZ0WS9UDatYGPB3bt1a
EQgTxnPKGv1TOJ3GSyj7qGz4a1TXnqbkwtJYBTjdfVqfWd5AVuRL+tHqIltO1Xgqk/NdY2ID5bBK
ihjR5ldj4p7AF10AFrt7DVqBXRbz1hEefZ98PgbTCMR2KqJaX8s4I13luJfl5s7/MsPqgHRYs6fG
GD3/fVnd9kMomgAn0gN4eA4yEOnVGduXPiqwvHtrsX+UFaYgAO1MaxXzdaBhCIj82LI3+CiUbIr+
ZhRPNeHFUVSF7JM6W4YUC7I6jr2TvDws5FyMWF6q0EKylMsOAE5w5A9icNuxDt4TzIIvBCWkyREd
gdgBBHOgI4NNbsp5enkOOjoecG6vJ+AYP7vBBDE56R+mMt+tx3jA1afvWLtf3L3CV50cs/gS8IVb
gL8GNB3PuKS5RA2ueaseZ1KV1OOCXs3CLGYqzXhJb8dmfy3URDhhuaAIdyvstuxqSxkQY2MnCufk
pY3CRBRjFCMYYFq8hv+qrIhRRCzmUvPr69B79A1RQaAn8mw+8cNvyBky9zQsg7mVb10XTNtKYYKk
WOXEYn5ljb3PeOWSbeO0uRIrrxLDTq4ez58VnOaSkWZdWO4rg4zGMFhKp0GWIkuyCTgh/3I/Z1px
ACBE0s0vizZP/ldkgFziT30yob0wCRQim1XX18RRNc1ZD7WIw0GFrKrvcUbReaagpSApg/O2PppX
MelHoLvvrKCMoZX340qcmm71QLErcluAnuoDt6ZUVOsqYA8AT4eMYofk77tX1/oNnCTUlN+eXiYn
74VVK8Bp2sgoCl98eZjebc4MPR7fr/JTVEVriR8w/hgEi0ihbYtFa2p4QPE4wdgCnOMWw8MnUl33
+7Dw6kmMrFIIBjb/eyk4BKZYJTI8FAZqVh6oI2BKhaDxDoqCxxAzooaySqAiAInVGLkOv6nn05Fc
az3O3C8mogqippWEUsiCUWy1sE70pWJmW6aaaACCZDs0XdfCxBTkQ6ACRn/YG2u2AdG9y1IHilAx
jCRGEWbtmSBRYCBpK3rKmH4PMiwYSFMgCNHnaLiWXECud5xqX/VDbMD+QoqVC8CmQ1pzwzsK8mzz
0j8ecE6gfVB8DX/mX3HAqJ3AYxlMIBETTkjRjgIchi7+/vxxt/Ii3R3YinmENgZKemRubCZwLkYs
tm8t366fdeh4p6CoCUezzfqgrLEFRh9+cnv/P+4G8zCUXOsX2XZOTjax5/mnWs1V+/lUukVksREQ
8nCLL9V8ZnhrkL9leb1jv3+VW96HHnAP3Oi0okFM0yZlKZicjkl3Q/3LfSmTja0+qAitwOyIDJou
SK2ougeEX7s24/ffQydMPsjm8pOauxFRkWTSklop7PD5z/QE6smVAjnryU9OlbK6GvtNv2ymZUxv
7znOjDnGOr6QEr7RVEfRtFJvSPnIZ/us4XdSbNgQ8Gb/7Q4Bx82R/M3Ul7v3rfl1FE565/Hq2Urj
YrsrTsmtm5DKQUUnh36GTcbmaAOwy8Ss+YlaCJZe0pGIXcdinWwUxcj9Ba2FtBTro964EW4ByGH0
ATow/1xpBtHQ+k4BrMOVqr5YsM6hNzde170xfGeCm2BtrMhIvmWNBBH3bs81eul5H5C+u7wsqRqe
/z5XeZ5374wpdJGU+aQR21//07ONHmmVbX6mZ5+oyBCq6ZRRH2aTegTxKMc531OybfC6cwDrFB/G
6ro6cmedhno7n06vhpm5FpxRkh9x6L2uZqJ1QlYst7jmFovUE4qr/2YJqIjiqEGmi1nLaEIufbyS
B6w6yd7+rCCI/I7L+MzfIZZCx5IcdgtZfXakItIrGetEiFjgi99z+Q09Ibliqg9XGbLLmLbwEZYe
1FM9TFAiOj51GwmlzjxuBGTt98FaCpWcwuWHKc/wUv21BeiQwymMUvO0dBz7qGrkYVoqLt94oFws
3X+0B/CdQ1TiYvC8tQOkaV0m3TVNfCtmRd2DLl8NYdC5MvVIKmBQdKiLkVCZaq+ocvrcA3sqekaZ
on8Bcn1iD3BY0FcjuEMUuYaCm/3y/6yd2XLbWHeFXyiowkQCuNVga5YH2W37huW40yABEiAGYnr6
fOvQ7EggIyiuVHX8S7JjH2I4Z++115DHMdQRMz9VUWDSGEWOMExVGdoqNIbHpgLX1O3dFMN132z4
ENRhbHqQYf8Lsu47mZC+/hKMlAvmJeCUpwqL2NngHo06/qb30r7q4wSeWs9m7F2LuHHIwpE+Ckjk
xjzWRGe0hLeto4tt4T3oCZZfuPZlGZ6hP36vIOs/gtJ9zPdd1go7Ci7dqKgKICqWqBOApKnV7RAR
AJdO8JmZk8QskZpWFYBcoNIKLgBqW3WFmkCq0hPUqknqxKU70a2yrrmH9yEFKDvvy70tWQwhiEFJ
F43zwE2eIle2N/2aoiZNHmRvxZWlBxBtCwkhan9U8hBG2vs4ElkjBKqI6+hr2Njtpc9UUFJytBJJ
8HcOloftxLCmsImxVSqZI56TABteBl0T3TEsRREaUlO8/olOoZjIGQllZzskoWNMC02ScIudVLx9
CHfDzxIlwFkUVv65GZ6pPjcH9ZruJuw2+b9x9Mop07hHs+NqxVMCzOO3kPMlwxR8rPsgFFPqRifb
3JVhfReu/U/6fs+RwXEtJHJPY8GAEdRt6YT/2TTfsTQVXqP5myJTZWP6+ic+VT29+MSjx99ak5U9
1N3WkH81Imod+IDKIiXJNvXYyWl/2gXFIPuFXMXyHtdudjMRL0QXCBDivb4m/8R+8XxNpsl4di6V
M2dJSFaePeSL7BeVMKKbloSbyq9dwEpqptxbwJzM0NrYDT9rXf9znaffssz6EDPCwQWsKN5jwICn
AQZZjDW3FeTdeXXjb/XMLdD62wnfVnBFWqA3rLGQaFLIR+/CWae/VVpvZuSrWfNgo8U4q1p8DMJl
1lGntfmXdLasr6GENFfrEHeH1I++W6zpMWm64rMMcoMGPkJC5XseV0BzVUriUwPn+aKMivWHgTCh
uyRmOPf6lTuFtlFqwqylTFMxNKo68bMuZlivZQ9qJFXuq9rQdFLu98LbRAJRdSZmpzQVkqBKvxaD
BKrrDnA9ewOGZKZXozLoxcJGorUyXRTFol6Vpi9URotYfnlC1HrY0EIxSw3JvxHqVQXNt7KE0CAr
kB1NJP0fDJAb1SUh+npRhSRCN4gp6JGQsFYMUEZ2fsIEQAEvzEAP6J3hNPbq03LmeJ5E+RqNhPsd
W44rqgbNkIrDRuiD6GEDtcohM+kP7tGcMZrj+zhKgY2+3DWbNOa1x7L2QbwW+SGqmJLHqKpBpWVI
xuFDD1FDKc8yndIyB7b69qMaSbV00/EDI/mtOQgZ3ijqJeCQOdKPeg4RWFtooHdW3t333qPEwmY2
ysWXysRQb+keN4V3tSjsd7JUk8mOKItyxVRHpXixgESlNxTSRzMyAGSRGubkzAdROB7MJwgJAm83
dw3T1mdjVHGqR1ulpwk4xafN0IIpveQ8qsbDtNe/J2G6pQIIJm7n0SGoeBwKRCbdLhO88Wbl5W7V
kyzmP2ZherF0m696YKO6u7LCzDh2Sq1cwA7clDP8Y0C7KAezNLkuc/vadOc87K+v6RjDZE1iMGDR
zy9wLF4+Yt4G88lZWKYfBKKIYiOdshkDUejZhdTUcO/wyDa+sVseO7BUUVUMpgTwkcaYJEKj1zQR
otAXBbUoma3MKV/lQC+T4AbS5jQ4dryHsXg6JXBwyVwJ93i5+Gw27MpF4fpmfqf3oy3gsyFpkrcI
SapLLKewePpN/j8wo2ShZAS4c/BJOY6+YUR/4hGMcPmhw1S3BLn65cqCdedv3Pm6vZMbhESuRv4N
Q0nO4QdISdW/0VYjcNEAZx8uzNWC+aUMqTdQeI/OS3p7b8aSaMuZsIwZgFaRrRbxLu0hr0HckpGH
y6balrMbiIFXwBDQYUFAkNJJmm7vYNbuOvd9EZEsRoUiAzqrdj5hyXI9Tew2pqYvtn6GBsR86u1w
Balr9c9O82zbzSNYeZs7+Er3jAQZD0RX0ljrRTGAJi8wvl4XQbS9b2VLRNqApmlKPFMSupl3UFbJ
m1+YWbsUsRIxoJpHM53HOsFfVhc7N/wi+AMMCsYuuVlvaBeOAE4+Dek4Qm2Vhz52JvQ4LOJNvQ33
0+XfJ6zoI7IAAYRgxi2aGkM3+c5rUo8NDu5XpLZJ6qGeV+N5D0KOyDcWJTJcQGZ6Cm+XKeu0Y+Zx
VcuaUaKhrWCm5OEh8vIOJL67ICJnw3NLJGm6oidkXpk3YEgDWCqDAfhX6H4hGDD51TheIrUDFVd4
RIyb6J7WBpvA2PpwOyQkEs6sI1NgqQ5iXD+eKDu+CJwdls39EK5vNIVQwXhIxdbwUeh9hh/VG0Qk
KljHjxsA9IwemHbuaLRnFW7ibuZZ9UX8D3u7IIQ9efTmy5v1fPUtbbYmlGoPVEElpDHSDFaiB6Gc
JoTUbsFklUaB32BYZR9WXvEu224uVfFmHSxKqg91eQZSBYlWDTHdXZknafRB0OJpQukF8Ayj0Sae
BF0xZKHbY3i/Ip4OHiGCCEm9RKJq5s67pdPdGQWBoZoxKPVLAIeOyCMKGHXUbc2u3lnfNViTVk1w
l/iiHmxlkSSUUyH9W5rO7pe7jk3d+loG7RfJe/5kFExsO3xJj3AKByzMPKbPNgI2vt3SoX6/lcpT
bazmhILnTYeNukRxsKL8aWoxNKt3Xbr7T/FWGmLFlCM1uNGnJHAn2thjWPPlumaj2tQKgxy3AHe4
7fr6PPG270W+0VOjktPe4MAcpD/aYv7VQK7SyYKBy1xZe88+XBiUQs4fAbSniaP8eG+nE3XYOElx
Bt0ec8+9fr1pOz/vbtX7i0YXrxgTUc2rFdUIQztobEFUBn0zE2J2c9m9C+vUY21KtN+bpXLNrBRD
vA6aGCc41fCjknJEbdvTv5m5FZPlyPG5iR8iQiRQWfhjrjd6koO+iTccMu697G+ForXWft0YGtDb
KdAFTp3xgoIseaDLAG4ApbGvSFkKJiRuliC/va347NIQHUOOgxKCEWBlSwixAKxpftZxk0zc0fMP
MDrCBs+1ajcvBrw9OUM5wg50gefgctjuvglc1iQFXT9/Lrw3RgZQgaZpvieeWtY0p0jiWBVeMWrc
E7dJMXcNe3k/QbICQsXYR7ppeaqIxtD6+V++lZFIQbMk++NZ/w90gnM7GvCfXXwdcOdKwt23Jlx8
nXhoVQi93LperM1gbs/edGLB8ODjGL0Vx9IwAnTDB3AgalGtUYJD4WxhzUFUCGhmL6Y+0W6ltsfH
HxcnKYDnmgAoMFSdmZIES/avIa2G6tZiauEnas8XCx9b7wezVZHTyHe3OjyEoB68ngSA+xXW8RTL
Bm3jRvsB3sM0GSInidgYePSU+Em8gW9+4g1CTYo4i9mLF7jhaIrQ5F0TL+qsu802ycWs6O/gE17K
aFYeNZpKxtj7g6eZrVPDRz2AGvgayxckCwEFPvXdFN/seHcCa2AKjIGUqJbjkJEsrdPdwi32Z5S2
9L3WFSLcgQoN1+BJF8zsnUrIoUIQEU4kH2Pei5pB29B0Q3uM7AZaHEMhWiDtn6OyBzkDKaFDxuK2
K0YvISZ/RFDBAM3nPJWIMVQVmwhyJNL1HDuJpzDafFCJqcsnsrn2Gi9R1hHQyHTmyMnbSqcNG5ni
7CgpO6jWjbd0nPZWG6P4FoZoJsxZt3XO+Be+adpTuzeUjd4cw83yo0gShhgxS/7JfMv4JLz+/p56
DVxeT+ZWkTuLKBlfFoxZPTROV/jWnSCKeAb/BQd+w0OmD9TjJhhJB4whUlAmCUYSRKE+UWCn1eDO
MS1cPq7tuKOc1iDOMuQ2DhnP9xWYvfi+LBzgEvSC5DnZuXx4mDyaXgEMxWZvwMsGxC2RVhCHUOM5
upNTyhyLph1T6jmcjiSKLxLsOf8fFjl67IbtDpasu3FuVW0LQME9nwi3Avyb0y6c0SL4cBV8oBQ7
5exdK9qTt0KVDtHQH+S/1TCssUrnU2KlP95wIL9+HSlXXt7fpMWqeLFae/eGQzinEkMRrGfOZ4gh
uyu5iOi5E1bAM0BC+x5jMSO8iIEzjiE6p4X9aN2GbcCbbDVUamw1ouyJMaAzXGKHgSpKzIOJ5/QY
e9HzMGP2gJaIKd2ocitJAkjbxulNRSkSk8E1SHFAJPooooZdMVwFKdAoTmvVzuMxiA2gVCeouKYz
Po5Hhtp1GKpqMBLKje3ltR2CxBrcZbRACTv/pB1H0UDabTTwN+lQlpLGucaA5wf+ianQGQZo7Kkt
W5IxsZi8iuiU5X6AI6/c16+f0WCOzmnQNM3yoZ5DVBg9qs1iy2jOn7fkkCARxbgJy+G099gYwcXX
8GEq9LmhhQjWj5MFYl8nPDcS3rRegGwnnncRMjI5t0sZR6FRxZMlRe8EkypGoXaed/oKuuK8rj8W
88YnEr7nQUDYybBjY9eEb9Tb7DrzrOSidHknM5dGZ9dsd5hMRQhTY/7i1qId4a2HyA2PCKnDWRvJ
PNrDYtcfoLr6MVGSxPXacoRuizXKPB7dElMuO4Zs4WoRYujFroOFUhHjZdB8i7dFj6krNBs26PN8
TTYGfjfM3l00q8aoCsHiZVAnwUWwYui85B9iFvF9ro6pzDCjxkfr0kOHGGA1TdD8k5I3VWTlFoJV
b8Vf2ELIOPdyWnxp03J8Bd8bDbGqhDBcDe+HDR7HdoYe0icqAL1x7JwHUV9f/EczS5rdbMnZQMTI
x4Gyw95MDn9OnT8+SgmbqtxBfT+qIb0+qirX7+xbSe6WbXFtRRHiMPb6efpUF91Ductu9u5AcBo7
GQOgsx+w2lfeBe9X4pHQNMlgPHn+MDGGfiljhSPDyiQgTiH1HftWxATVjKoVJSbQIBtu471CQxl1
fKKyuJQgyrcQVwFlmZRFxux7jvjU+3Kq5oZViWgI5ZADhD+CJku46OsWAzDTjFW7OX5FCMNMFgAK
ZLNxwtIQTmVjuHmWz8jjZXc0JAUQj4YKN6EIU+xXEE8h0ccKHXYevDOhThMBCU4+gidRNmExbLUk
vXFqb+LFZR8PBjBQ2K2JVjD0ItJoivBjWMXvRcoQvCNipcj/VcriF91PETIOhqvTp8/pu/tsnaNd
p1xt6AjnVkwkHndVAlD8MuQ3ZEA/BiA+ok1pdmNsawSaaUwqrM/H+0YKgBIUKqDYfX03NDDpeDec
uXRTECgofMaKdSpFtAfbxb5rcdv4elG5n8IeGQssXhcvjaJmqojQWrI7EdWlutKwyMDNxVSC3zGF
jPv5fD2jkySoZt2OkQdvgQAgTjchujF2EqIptuAlAt91r/U8iYaVx6TMdkj7Vi6KYRR2zKVFFUuJ
mhO6JbqknI43cXBJNscnDZNaThV7ycmjvDXsXQ5THDGW/0Q4o88EdE4vAyg8H1OOCPwIl16Q7a+x
gGC7hlSDMtBgLUy/4xRsCAhdVCitWViLFFki/6iy1E6o8eDr996AaaN771FEwLJAgoWMfvxMQh3L
o4HGzx7qEDvccnebbuw5k134xiJWVgUnEe75mFSWq/TCDjML6AJKI+4ujCV6yNPpDLGR7XIeZtWu
uBpCzjOvw8dBSCcnDaT2FMfIKuAoC3vY023BAWrb0AnyjN1fZtNpgS2GMWisPBHL/TIkvA97iNbD
OQlm/Oc4nn1ruyz5nBNLx9/D2RFXeOMu9BDYOE/mPYdjVZGgYuk4rPB/nbfDA1zvnQ4/h2EZGLsF
5Cy6V1h1X0IHMjvHKUShRp4es7ogjiX7FQfaWsl8eyJtDlqpLb42RjqPYV2s70JCIh7jVZPc59tF
du07m+68CvqIqyfjfx87+4RzFkYrYvYcE8V2LQt9D01LmW0fVkvLulkk8018Fg7L1aUVCQmn18JR
x77IQKKtaPfN7xbJRb+xNncFHh1XW6/GemMX/a1iHiJzf55ka/sq2HBx8byZCjg3uUijx4I2g9wX
tJko1Y8w2GiWz9LQ3z3Gu20Dwx9fdKicirWWrM0kJi5BMwiBFCVSe5mgrbjqPmKyVJwt5/Of0gCF
LeeUkE0zwiBHKswgfshFTL41HXIHDWYwNfmWbphzkF+t5hOj7Os+6z+YqQAWBGoKPMAkUWw13xeb
sFEoh8QT5hlVkcF7YoKQoGGWCSSEN2yUJ7p+YoUUZKfikcnCyxIXfYEX2/bKpuxmDAv0BKHmsnI8
TNQ4nsEh07Z+Z68rg0EefIa1+Qi+k35bNusDFvBvSH8/0drMuFvMOzz49e5YRlsOeWrbSZ/c2Tve
mnSH3ylvS86BXLj3di1NwqIpruIVudppW4bvV721OOudlXNbxdjziQhS2cv8nV/SM0pNgE60uMDZ
uLpMWt7oyi/XdxlpKeftLPpqrD8FSmGP6/xsSt72ctYPq7MgOyv6CTD4xEgAXh/ceqa7bKHI519e
eG/p1c2c+ft9bvOURQDAy+RRGgx54RtSMDNuzcIPO78RoCP0UC8kUFgkiYP/R7iCa0dwvOomEQAH
FfEqUbJ4dy76PpAt7jacIYPELlnYnb1hnqYlj94wJpYMBhDtsvMeRdOEXj7vF1GHAxyHPrCgSVzd
YJxNx4lZ+rk0Koa7K2NL+E++kkkX5FQ16umVtyGPlRLjahWkATSsgbQGz6dcf/2MOFW30GXOYAnC
NnUwTHx59fHfi3chSRy3bQWpBnDQMGJ/SxeVeaCOTudpiB4l3oAi/VZdNDhSiR/f4C+S0FVPrOtE
F8zUV70m5E/y0kav4+Avd31dVM6tJm2yUqgGqDPKhYE56VMNt+RtqJ4SOq2hVpVXbJf8pnR/gswV
n/36ok61wTACubOcp7jPj+kaA0h50QXcV/Oocl8b6Jyz2L07IJbGfHQJvER7KEWYFignlbAmccUG
DkH4iAfwh2HmPigeU5zkas7AZT5lgHmqcGatuHVCmqILHzMOGjd2hhXyLEQQhL8OrInJtAldPRhq
q8RnTJGSyOUM/bWV53ubomZ20a42NI7ii21+NRRmgSXrMfyL7Sn/6pPrZMMla5oTCTro6EaX2a7p
0rjpbzV5lCZG0cnSDWiApvXKGcdIg4A9VPQpqttAc90ePdfEWaiw4e/hL6gI9+kA25MvCmkJvCJo
2mX0O3pRlhyS/SYCAdM2JW9BbAw0s8Lfj3gbqNpI/zDAIo5eLEiZwaq8N+AcZauUPIOsvqREe/2x
PCY5MYGkfwM/5FWmyte79AxB5K8ts6K2qT+pmzG3ueddZieXST6gABUaTA4/dZ+qRXAhBfKKpnhl
fzDmy1zt3XstVP2c7BmtRDbVU3X/6cs317nqY8mGdGC0xr63NnOHul+bcJvGfwmdY1Z6Y0u5ZSwW
MO1VprgUs2bUBKVIEJx8UYZu9qnh97Ngsv09tdHAvCKP3UVuQyf8cmHQ1u0WF4SaFE3g6QhnZuAt
bTRti+FrB9AvFbNYGlgCq5Jpk8XX/XkvzSYV3TRUcKIWIUv8f9Y0gqobKmq7GPodvjUwS2iSfByi
lAen9yC2Nr+kdNdAWesJN2i6iO/UcWcaXJocjeaMFQpSsD952J6tbfSwNXP2AmsodzRvuOThypV7
+S/tf1meXK0d5GJAGDBdr9ISJycJxNVZ2qvFuZPZD/ZqgxeK9dWyUWrJmw6Hh4kF6kUcHb68D2KE
QEMM5/MRfhoQwrYk7JUOE6GJCNuiixrbCVKiRUcMezpHOkjRVxRPKGGKhOO5G17JJkCTmz8ad2H/
CRkRzooxXRutq1z3MdRjIPQqBPdKe3xOmA/ykIVsrj5Dbyk/tSbhpqph5DUdoM/VENuI3j3gvumj
9sRI6eXCRhBL5tVOX2cD80GAKQ2dbVdeZlBoRF/NyuZTvXNkWcg9pV6Bz2pkgYfcMz+F8aP6N4cL
5iEHXgoWnzp7T2wgrBLmC2ILCe/Ht9Wq7MXKWYbdrRhXRguFKZqkj9rdjIE5+KPU12qy5U2kHVia
AZFDSoBU2ZxMQ+P/y7rkB8juxiBzdPXKkICBZRvZhgcgrrnOWRFAjOcsowcTXC6PMhy99Cq0KfwE
YpoCIPMEyPxQnU68Bsf7GtcrgNUFZRp+33iMkLVz7LI618GmhjIZXp+9pTFmjIC9lgEkZPauulNr
kkG3ZCkipaiPEW9rmmtotDovX03wTyil3AJxIcd9DK7leTxwtppXs7Wsryo4zQhBkT2w40IOckyD
rXNmLDdGTYs2q83BJsQTqtYgAUvLyS8yq8I+ktcI4KRKAHxQYMsMT4VgHK5/Ja53V/tPhpy2gg/E
q3Wh2kvT7YqICeK5SU/U2WzCjpmvBR4US8QY76fD20+UjQophkY7d0PGyeFoyyT2bk0bljj7iSj0
OrlbiNGgmlaTFCHAeSO3UMASjpSc9EjtnGEg0wD0zwevC1gD2ZkEh6JteSCK00jmsctugMTeR0eK
PwLRNkexwPY6qBZLj0YYrnTMmGCfXzBwVPPkqAmLGX37BJxpsCZWeujAK6M/MdowkeUY+Jh0Uhap
skIVmvRuBJGgeq+mnIZOINg4GkiXzbgsoF0YH+Glk8/DKrJvjcsuk10fVfnBz12SD7VakiMezBkO
W5cWKmzBRLNw702m5sR7eHyWs7gwDJjaS847VtsFVdDWxJVzOWVtUjeEyHCux9a5GfAA/gn0DB1A
amrbcInCEJGy0JI8qM+N/hWOLZ/8C9q4KXD4+KiEhUd2kRPxPkK1HR9JK7eydk0xGA6l4djiCdPa
GEjiUdAysjUxbFColUp9SAbSRcvgWTZoFpSJK+Rm4pod4x1YmCHA8kLsdOSz/rImy5Y2z+audG5t
RsdChKR7l/bVMGvRpckpU/1VGGQfiNO777r6ixKGtX8ZfRj7lzKeu0c61P/z4kBi5soFAjuD+Tva
8DMmItZsncCbatk+2PBlCiWxh3wmKlr2vGBUb+NbE3PlsBIhHGL30RB/VGfvpbl7UYra1D86ktj2
bV5iDzdHdtzRRMfKQ3qpIGGCzBssfwKd5bSA5gWGSHOjF1aZGNJ1mZ5+YOJko9RC6qzJrDILBsb4
E1fu+HEDX0PU5tKYOk54hEeHw7xaeKue2cc+KTLfLn9Q8YDu0JqSCyFbf5UXmuGIcSYbQOH3+6OS
I5PXZJpde+IIpyMBV2M8wDnJi/rycUuUhdp3cay+6b2ZzJVg96zLyBHFDMFN8GDbKGGNjksfK2gz
dcftS1j4G/a1E9cLnQNOkrDzoSONsywz5gpdudh0TzK91LrEBDCuyRhypjNmw6xLm7ExjfeaLzIO
TVt6OSiRQTr8VNT5G6Sbx6UFPdyMHV3rUmzc6HpZXQFNObMNXVzux8ptOXBeBSdIytRCJlZ5kW7Z
yng1RSbTXMlbWN/fMIM5taaZigrhiGQCjlqmjPF8F1txdyu5lb8mClCE+5YtzALnS7FdFGWwqjF6
YPgSI00URKhFlcwCmMmjA6GQmHjijzd/M+1Ft4JPFATu8UbWF14VbxIBRtFVl1ZPwQauE8CLIbaC
XfpbePW05BK5Snyb+wDKXvLUlNHVzk5uq2VxsQ+r/4OC2gfyi5DVhTMCUMdMMlLg49Vu5XVGwCz/
82omsGU/j46xppXGR/zVg3f1QRhsnnpJtjDXmuaAjhJvkWzhYDWHLc0wVXPp8bqamQ1PMYUGrqCs
dodrSjqTKw/u7LIr8Qm9aEnKUQaLYVhWZJ0wqxCrR1G1wZz2t0WeysrTgCtc5L/EkM8VgWzvoHMQ
+koeM8AhYUCrNbRSNkFsEhOI28vcvUljzmEkAOGCIR3gp9GKyuEHKYBaRTmbGEHsIsIFgBwqNRjS
iClHQCYV2qFkVKqkhsxmvEH502Cy+jZdlMkceVlUc72gIXPRQCTRcIzeRrzSHacsu0f57ijdWsYV
0sjEeHirMTL+g4eGUyNJObrJw8BWzC0UQRS+drr4W4CWT4KCyjxpPOwGwgwfXK5tUZl9BhU6D8Lo
bg6AbrnU03trSWW9iz4hQ7fkt72pCOSpC5u/PNu6zqMxE/CZxctGVlIihAjqcqW2EHQh6M6YB/P7
GTZ5VsIJqh5SJi7alGWks0lKsuuKT0LCJ17To80D6Riexw7SRSYQtHIvL2E2w7jKbsr8Qf+WeksU
LJ+3691n4aMhQRtyKIPWe55W3q0Ms8MZzsxL/7bv/Cck1P81vckeW37SKswd8FBwDAUQjg+lxQoM
MtzkD/5Kasr5p+UyLgiHyy9krtKWmIGgEEotQBZ5HuY2gzewR3WZqtTS9hmxhfstE9VEZgTb4GLR
bi6kiR3sKfeN46MUQzCKI2BSXNsRgo624WFWLEg5iyoeRggtKwh4bMOaoMU7riCvJuPX7zJEOBDt
VBIdUD6tsUHe8Qaz9qOKEsQKf0Z6S7VhCEFf3uGmsYlDDNCdCOXTdE9BnUIPKNhvVIGLfFOVs099
6l4S6Gm8O4ybcR+arliPp4hBbeBdLrzNVGl0en1oGwHseZPHnGOrSsKosub9rR0VZ7kbfxRirzWK
oCokXLbvQmCMfVG4PEvtEu/wPc1Fc1VDVtQEUujLNHw7PsgkuYQyS7AdR5nnmabxGcTsRcPOSRlx
Y+4lFynitCuKXhT1Ii6JblyRBq+DTLVuXut/9xIXYwdPaIOyAt5YJh3psM3i0IEhF6RdRZLx8uZ6
ToUbeDf4RiDuD/dpimXJ719jAJAUF8ar/a88+fyEb/ki/Ikf/P4/e3Nl/9D0u2JyeI9UOPzJNsUf
6O75X+h/ITngBCJc8Cs/qECX9IP97/Hd7y++hz/Nb1X7L/havhDpRfW9ap/4zl9d8IPU4mm72H+r
P4KMoV1etPW9DUnje0UAHclb3/mGn/Kr+enwg5WZb8NIP+dfgJOgX+LyPlvz/UDeyEVeQeS/N18O
P/iG//hN/lRJjELW3QdYonT6EbUQ7MThh/nl9zecXPEVX+9/tZp7b8dfxXe2/hj/8X2+Nl/gy9mC
oeiP7n+C2dnw4/kP+Jr/j7ZH2H0xsVsb26PnJx73GzYqdTHbI9N6Q3B4/jBuOMCSpMmf/Byb5rzG
Ay0suiVJGZBQ2hxmZNpbRFoHymXpvN17WsTiPOC1wvNH82UH+wRX0xH8RPE9x08Ui48b6erCDlOr
ki7DBX4RB1KE13CWKWhyxfQEMlJVwf/gDaiK9lvoOtuzTZmm532yIwmWrrQku7QkSrRCTn6R2zAs
BsU4QHmCjLpovbs81LI8MlnFZ/HDjJyXdL6+NNGmhudid8TV4CIMJ7QiZWvYFdWV05XeZz4lBLcm
y77HVdlf531vI5bgH4st4d3J1uYx3zVXbRX/sLesF5+Pls6OEBZ/tiNUBsTmerHzsutFXDjxOacP
FNds2JDvCuvgc8qRdB4viu0DFsPRRxs2g4n2a6O/TdxTBRxVcV6dhfoqTnsbRgFWKW3osH5mM3bH
q07eQnZebZTjspGbH3/Ub2HJDMTg4E/5T4pj63mQDTXkD/ikuB7DYp3JENAwiZeu/y6Ndv4X286j
u7aBSV7hTc/fuJhfpLi2nLdrGKhZMjQXRCW5WMTiSFHFRUvix7K+jDPre7aGRVM2fHiTdAoC91Nj
QXvLjDikJb8YHNJoy5rACfHd/AAF+zbbXoZbGl9o3aGjfNGBObw/hwY0rMoGtusqf7fbtF/rhR+d
4UmE816AMR3Do3/UMEsi2rRQjbIOI5es89bvmyWMigwwT5mc58OuWd0Fq6zkAxApWS7r5Xt7IBg1
31rLc97QgZQeHot2LRIAT8456gNEwTHXLvb4WenhCa2/fJGtVmfIVBwKWq5lsoBc5FVcS48Zw0VQ
48HhtTWEkJxFeh1rsizNDobVCmMpOVfm8LOsgjdl4t0cn2Pm1eSoBT5EvX2UieIF1g7GV7u5i6zh
MtmwA8wRcFF+H8b2PqAlBJzr7lNWPwgckTJFzHAdYlJaHAw7pruxo1GzFseAVFa0WBvglD86J2bN
orC8LdZgwERyGSb48RbtBz3PPtWMrT4mUdf2WuSRFnmhc+eh2liXe79N9s66/muxmsEjW+GwTvdD
nzE9uj9S5tH0k+qrWPE50vfgSFO6TZxm2Dj4SQMZylovTeFnGZdH/A4ZASJ3pmPc3Vfu7Hq5ix6z
3e5JI3Amc18VCzqtSjA825d7bhiFcAkinbO4q42uXTOD59FY/t5WTSWybcFC0tzPlKKARm1KyDP8
i3i7D2BTvx3G9Aa0ta1Xn0tRJoeSYYnzO8COKj/FNRrl22YvzvVAlV9/Io270WsL1xP77LBQILLl
Zg1K/SWAu4bjMvKd4/B70Ia0pHST2gNMYLNDqRjMsVU582fI3bfJpWnLf1c0e8Cn/6m4BDmpCGhR
0I2ihpJt9Pfb8FCDd/7vn4Ei9uVnGIYFOck8dEgu4EVkUCQNAcEffgpBk0hfwxDNNZX2I36UBiPS
65vwMLksCUFVgx8GhMsKC9wnnaV8UJM79i8jCUKf0j2E5RsxfEQocxAS7CKYJFXoNXQsNXSq9gzi
PycNmiQgEYJEuobs8WkoFXaq60L7iwxSUEFTMwWg11bknkhDmpvr8wS4giZkjGic8QdjV71M8CJC
WjJqQwZio2u32ba9Y803D2lCW5zHfwmoEgQjMrFcaQQ6MipmTA32jr8F0eUUEDvQUAXGMHvV4BAX
JWdirzyxHUVEOmDT5mKbQzUz6pU8K6xaO8RDQlchxRVI4RNKi1GPnmzdKw6hAhrHfsgiGoICBER/
EQdLShrxmmep87js81voO8mZlvpH15CVzhi9AviRAjx++ZNVOJ+1WD4Zx8A2BrQlsZXoyvxXhW9v
iIdK2sjCBAbvGQFh8IpBsuBk414Jpgwa4jLWU/c0Dd4ejavYxwFHXZaFITvXc9TZYfe6C+yFMhq0
qc95gfV+E0yq7iTeZb8WTfuBQ/ed8U8SlwN/Jc0BxSHaOivMY+c/FICrmaxcYMwt79MnI7uetEk+
sblL5QcHBle+0ANuePk8Qn5YbN1dndwdeETyW1GXl7KXiNimE1KWPyZjRyTt3xlBTZg+mc0dyPD1
PdKM9F7uLzCbYAECMQO6wW17uaagi+xVHfvuh/nQX0DFBFgDIyO3Ry7tsvxIB/qlNrD+Mce3AlXp
laSZFNorYRJNDFxvJAV70bsehgC1+AbxEGHxcYq5SVyTci9Wb7zhJiQWWW6AnYL3tVn5xCFLlNM6
uJp16aMMR9IM9jeniO6YCeCGbSuLAk15gooCLuFf18xWU1Cbt5UIgfTMmfcz6LEaqoFn4Q6u0WM5
oPeS/cMQs8+LUGlcf8qBvYfnUlhT0hSU/HH+QZVHtt7BwuZrIAFp1LTZTxN9DCr94sJDJSRrS/b4
jOiZxb288E2PXtVNygSvKVB0QJ4wV6kE6wLiUQavVc7RUd5eB7F9LmIc+vdfYUz2S0FCcqjWhEtE
dZtWbMhMIchQ+NXUznWdLc0Wroenqql6938A0Igq3UgQ1gRQQLSVkWELB1tj5+UuPsuSj3KH8ElL
U4CTHkQAZHRa+0M8RpJN0BAEJDZvYskEiCmvJ0+G/Kz1s8vMRSzJGFu9voy+2ekzTOIwCe2elBYV
z5uPrY1LJ/Cfz/2UVboETooE1d0IGdUY62LNiIRKa7qmwAC5dWkmJSWmjmG5rYgdI8aOHogDfviG
ibge//FdApIxIGFAMNoIxW/iFDnDzCJMdOW8t2uFEDJXQGfQposriXRD3MFCe32d1z3TQJ5F3Ldl
LSggRHWZ1oeM6Uni3GwZ//B42F9/hQ1EebxGYEKmpcyZxxkkQerFGy6HfRenIMAtBJ4W8ueVGlZV
jlXPe2oDekOyMBPxVf5LyDizBjoMiEh+R10O+1KjHDFFchswRHGGYYxzQbO405ynyhd/2xtq0TJ5
NKZVduV+x+z8l4Xm7wzNW35uLKmjDa3UQOHgVuXfFLpfBuUe8NqHORZcOIKcq0gwxBygyVBO9xi9
K7fRkImgZUgjqqlWiM/QRb5Ssh8oPVQOmTw0c7o7iRQ169KWbUxssEZSHKDsSuy6+eY1k1RV99Rz
EMJbwb0mREs1OmoyfxetdvMdxyAR0wIR04UGExA4ZDvWQb4fZu2NMajZgCoO0N8owYzfNXP9uE6e
1jHdmlPzxCOFbnB94HyRYfn0QMzUNeMHAjQeDTHNZRiM/VUHOviqX9JxHqoLnNdRwoYcfhjp5oh+
zkT11skT2vmHReM05+7WvQG+fdTUQJC3j8pY7u/amI0Tkguznjhv43MQ2ZdJbV/omLI7DzrsCmII
cLlKZmapVbl6b0CAZAFymuK/DHNEKGWyBaHkjLM21V1pXb/+HhwB0A6DZbKLZAxF4Ydl5MsdlaC7
Mqo9pBIqB6olICVJF74naqfKU94CZgzcYKzGKWPZ1UxuNXpG9Z7GPkZLm6Rj++MRg9aF5obhJFNT
vPVGz05TdOs8wnX6Ua4IirHRsa9xVGpZT+0sByx3cTqxf0J0ujTKhlTMXZtaVYY9oKzikbVspL+q
7exBhrhVRuB9vLK+q/JWF5JGizM56IiMfJh4xhLpkCeuNF2lnUv8AZ58qVFsG8Iw8TC1YoycxWDL
ECZ1h9rZ7nvvz369wQfvCEfWZaD55sDj3IP2Pbo9aZ46zlqdDP9OvMI8ZSZ1hAQtLWUQQDfpZpcC
m0Shzx0Jj/k/FQrso8oCHcrob/MocTL/358dFLD0CbA67OPQ2RI5dp4QOHtXZdBgoN2a4QUtrgG5
odWqSFEFo83IxGxQMmp2JZtktTimwJgcT/kn9h2sSCBkRQiacQYYPzv4Afg1GvzH1iVVGu50NWd/
TyWGgConYywFuO6Ho0wxEJKKSsppDM5sZqYK74pT9FxYoImopQRiI8rCP8swXysqst96RDkSSTer
a50RU6N2TQ4IA6CNYeRVtKAMJ7R5yI5u71XHyIzPr4do4p6ceG+QS1Mtm/oIT/eXD8wQ+sh/l5w3
em9ksy3OnAIlwhS5O7pKHvCbgxzLVDtEfupk8RiYaJg0/S6f2mMiLBxhMqqU5yB4uaasLevaiTJK
eOyrdA6IbyZXbSUtqoRPMU8z8Ad7oSiJh2dF9UrpsB3KXG1S62sosKMtH9gNjtlcxk40RqN1Ff6s
w1gqMVCHSnhRp1RRClbR13j2f1z6/jtRz0z6vFQLq80T4Y1QQrNfeU+xJlBOKXUIc+WVb3Qj8tbT
2NFkgUEqkeP9v5s9+I4c5TTuFrFO3DVxKxTSG6xg/0FtTiqqTQa92r+EESm0GKyYLqFS08aWxIxZ
lrAKCJD3XsAkXyCLKqVMmewBjC4CoatztZAa0ypcRNRRVckSSVkzhs0TD9+J3QrQC1AK104b7vHo
gjawX7IyIUvg4EHZzrnZImxSNeswsTsKAZYoeye7ZuLKLtsmHDxbdmCcnUowhtLvf74hFW9MDmIP
JaIPWgmvx8z2x0OQsqvZKLbFyhx0SiORx3XawD82SdLqI3k5FFO/8K9lPZXv0B9BKdd90Ustn+tp
8tlRErJZF3ApxknAl0fcvWRXdKBtXDODt4h8BgVfJLS4wVS6tRiPUDHreGo32E9x2krMkOOiZKM6
NfHCVBsyeFODDoPlBorgvWW3FxI3ZCHjY6v+porauNRxAxr861+/8aY4evkmubaCvaWmEbIwQjtL
f+0gn/D2ld4hyDckclCRLyE571xM3hRNg6CJGQa6aYQplUAYVPHpzFXbohNcSbugEjfqj8NGDGdr
ThAm2C5btyAouQ7xip3rLUhX6tbIQ5mt2vdZG5Kf3XzM7RYdMTWxfHYFOkrkJrKFuh0l1KhPVe+q
I15VcVsM/+goz1z7n5Jgn9evz4kdEOAC/oGhTYSzIy+0xXKdM8JK2QEhYSpCYo0Bp3bAQ7HilQ+2
Vd5ouOlu3OvNevioe2lOcD61QgWmEf4TVRbr4snDfAqc3x53QdbS3e6rP4EraE7u5QGinU+M69oG
tMjK8JussiysDcxxhjou8ec3W5c5k7EdhFuXYzdYB75GVt4nMZ1tmgyZsYhzauxtdvBAhEbAOReB
kn3xi/BsMnC/2l33U8VyuNxz/VvCoQyPV+8cXqhqCos+v1m32UVA86r0jxIW9bQ55ZFHKs5qhL7R
AtAQ4gAx1iYMXROtvMwj9i2iQWVmmcLvjd34r3L5ZRsszgQ4yjvMRxkj61SjuPWs72FCnTAHEoMq
p84xxyBU6IKKS2Ol2oLr+BBOdhSVyAZET5f8Q0P+gF5Y25/xB+GBF2S1ye339bCDCG7/E8Sahk7q
kgyPevzKAg5QUiKR1vjk5eGXLHIgbo8EdtkZGtIr08AzHTbhDGwkhdSMmFAWvbIm77L4wVtdZOFd
sunfeSS1qiDFnOIL+UaY8+Qfraz/rG65JYzVz6BI59tHPc0irpiQN79ghsEBKqNSDs5HM6mkK/5m
l+5lO3d/KqxCnZNPwlS85CVGY2SX6A7UrqqE9aLm4x+8mM+vgk6NZ9OOAOejPvMrktOQ7os1pfZH
L6Y+iohdcUw7BD9EfcG/po4w3TIMC6VG0ZM43Y0ac7Xju8N+wUR8Bv9m1JYFzayHN5VuHo09yrD1
z3SU6o6Qicicm9lRuGKePgfowahFoHcz1Ddr28NmmP1NBa2vBFAFay+iKjubN/1dXnP0Ag7is/Kk
11BzRP2sxB0abO0mUNIdegNdbOFGanoE9wU78tYmrryer9EnxOpIkK6O4xOept66q7YpnQ00vLpt
n5I0+6Kmc22tvlmD9fMgUZe+UQu1CzgYffZLJN3p7OJTW7RyLTmEYcXg2zV6H8inWUZFulwbDWGc
4HuF43iLmxynE0oatuoYITVPoGAWFamkUfwKw/qbhgri9utJyABxJ67Tcd0CzfrZukYdYDnn3cSG
a83chdMwAdzjdTRMLHZnU1NJ0wN500CMeHXkUfRVwwQ16FqXsTibFpyfWpe6K8UXzkRie/nmNFFU
r+tguXk0Og1o/SqcY7K2pIUQc02PIX5W8EUpV3sy+jCXUTet5IX90Jr7OG3Ff3Jd1PTiNjG3Ns3h
szc6G9wVXpTl2uhTNb80toWr/2GuCW9K0ZcZsjVgTZqwIWNb+G9jim98QoExcR+PGzOX/CiI/Ay6
xQkbvdFlk22XXh7ugRY1ZkqRqvCNN4w67hMmTGZdSEyokHgxaeLFqbW2AKDUptO7zPFEjVEaoyB4
QRTt6PPVSD+/VjSS1W6wAWoHDqpIECIp2xUkoZhQN4nKDSO8nr1Ll6Aug/Vd24mYxGVbfl57Gd5q
v/WgPHBDPP9UrjmcJ5GGY8YaC/XZDKmfwv9m7UyX28aybP1CjQhMJIC/pEYPku30lP7DcFkljARA
AMT09P2tw1Rfi2KIroobHZ2VqUzbJHCGvddeQwTH+WhzeuHIcsuy7b0irduekawcIqTyjbOKLgoe
IFPWMi5/ybdCnEUVobJwfoKdD8xUrmlU8TIqP1QmNFAw3IFnP6udf4LJJScjSe6TKTV7ykxcCdSx
PCXG6bpWGz8X3fU8eTdqm3VsCjnM9nAyRV7WBBdK/5lVdGp1w4wHtqa94rA6bu/LjUeW1/6wuk1c
JoWkJrQ6pQQFSa5iTGbUYWkIkeEth+X34bvJ8pvVffY0OFVIyjvOZHLwpo6T98osy9PlzMTTjlFO
Ojx3Ujc5wd/bbv1BXkM6PcVjCelwcyt8CDOM+2KHG8oofwb+Jl7cDZsS5Q9KoIEGPEDMMnD9m0Ez
7awR08rqT0aoSnuJB3oHRMhd71wvkxE4ElmJhVeT2jQvi3809nZnTGV7InlFPjHJ2KpvZKItpEMO
AKpmzhdYLxkgrFm9KERFToQC6mjNBovSy/t4kZuGs2KWJ89oFZRibYEac1FDGh8yGEwdSMTKs3ZG
n5UngGVoTJUS8GSrqYt45pwPAKSaMXxQf90m2RWf4Mpq/oAyeOJy/v2zaxn+djBkXDp2MYaEtXVM
07Ev1XBT0xvNMG3MBdR3ik2jg135ILJmNr0K02tRpQP8QUVeeH35v0ihlvUxqS/QfBgIM349/lxF
lI6BXZXvGGuaJFP1KaIASHkk1FHLX9b4T4NhRaQKL9HxEM54KkoOkU/MNA3rY1l+kGdSnDAwIalZ
5s1Si8qBKnCmn4E/fLEyVKMY+hn6Rc+/Q+WhZkggshac0cCeLc9PlSMoTZQxgRUJuMnx6inCjZOV
CYNdVqjRMpEOLMWcufJxZ5WLj5kzVEh4GfQI79UmN3JkeoinyLDX38AL8fshWAqRNEke8JpemGNX
cdDtEbzfy7+fA+eNWdE6kSW2klbkCZDXSWump1wZ4FdfNP7UUlFbW1XW36a4lPvu2Yd3auu5ODTi
kYIVIsjE0V0777oBwbKGBwnWtcre8mcIn4Jhq0lsILy5RB9oQQXEAAoLPNuAffIRczNfKZVgUzIc
pMmhJiV9CQ26uC5xAvy2oObbkk/lyzb9P5YZ6QH7uM+hF+Mpv5BANWXWFGFUAapTFwu0Q0uK6poX
byU3WNoS2g0GZFav+cSHOBHhgIqGkiOJjGea7Vm0XyvuqGCHDYgqCwIOpLYXOs62rLt2maRk1CnP
BJ2R5uGylWwLSRGpjMki1tMKneBB7j2aZKl3e4L6X1+Kvt7i8QfiHHBc8Fs7WB4fBk1SDl6xSDmk
OA1lUC18grHIpbhbu95bTZnyRKe/Z/Qe1g79NdtDRvQc1p+Gvfs4OEicfIWwD9jfG57Lcv+x7q0r
y90H/BCggvJAyL+UgpByH/0CvpjLmB4Fpu9Nj8LcdPYZdhETeJmvWK59Y3nJW30s5Z1kGHy8/tVf
knhYJFz+HtqMCKT1uPj2dku/QDRYmNBWIeoqvk05tKeIswhYwFP/oBLlzoGqoIL3d/aojwmFDLSk
zNQlY3ecdGh/5WLZbAGaX//ALyx3WNXIDVjZTIORsy6PuoWZJ122pWMRj8hFiLtC2G9gNW4/+6NM
1Jbr0IvXvhwpXGbWcllgB/qF9a3123ujUGZ00lh4DjSIJ4i4O4NgnjrX8JkFG2bqSONgmCe/3Xgl
ptCxkzQpelHOAgoYvyFwigrY70gMhAfA0lEJAyVG954h9lGkp1F+vx+GlQiNntGtiQgF28I9V/q9
cALVI4Qg7Eqp7EIVPirWs33R7KY4qg0koOVOntJnfdK2GL5XG3BiIVKUWvJ4UzMhkbyyM8y0R4eX
3EorzHjyiUHpIe9GJaKAbpW0HkBCz2BMnb+2ku2RDcGa1gRGloPCS88sixNNEXM6csgwUMDN6ngy
FCRJE6G8zt7FZEQIlDcs/idRZTLGb+d2+yilvxqPkFEbm424eNA/0eTAkK3NuQd9qitiy4gZEvnK
SzoCs/vc7gryDFwzFqo63RcBp51MYO0Mm3Q8W6A9X1ctNNgWCk7lAWbhqoYxJ0i0MonZUPHQf1RH
mSE7bhzWbRChPGvG80DKiZaARG60Y/SVUIuO1TyZN2bdtNtwLstJV8FfRJ8LshWEpdmB1oLet6GF
MSdQzKEGG4YFxHklr5w/MCU4NRSgZ4ND7qE5Af0+6lWabVz1tpOxpQIQCopI4fohFjlxGX/zqW5W
1TR+FMgP1eNeDVrh798kSM8uDHaw+CydqmnmND2Q8a0GmWbJKzYE7CtkQIjT6Fvz38PEzbGnMh5K
4Q5uzEBbxy1fwXzShNz8h+Domggzqab+dhgLG/dE5qVPrB9Vt3JTGRJIM/BU1tpWqBCmFQZ6WgPi
Sw575lkOJSc4t4YTxm6RokzcWGWfizK0j5K/3Hp6Q+N9qyFyS6Em8oRwb/y7Lu0CvJu5n4acsskf
xPCKxVnQdRJ9zZPwwfhGkIZG+fJ+G15FlXVBfhJxP/wRokCKkw9EsKizN4k3euZwFClDWJRIVeJi
yw/FYC/8h71H4QpWqBGIhKNxNT8qk/aw9UkvmTRjBBEUQKOwurkGfe7hOVid9dWrxltr6V49TStT
SEhuT6VE76zxso2WzsDfjGjU66nwlqWM9oSqPm/kSfJEjbQdbFUm9347X6XV/Mmwwyco+XsqHJm/
2Xte5RxAJ+RjyPNHQ0un9K7rYnEl8FkM4PMjkVMXAYgLrCVoMVCtjqGGwBnGPgk26I6U7+fzrTLh
4hMLDjK+oQUC/fp0CCHIfR4dsqrVjuYYAGqoq7u0D+1HOUMI4BIn8fVz81TpAyeWGhH0fgED4+gu
mJO66L12m73bM4Vxh+mzwEq19pr2SqCl7SYFj0wTG+4rcJ51GPXfDbOHXaUJvI7ZYcEtB0NEdPYK
pp3yRiqCmki/3X9vg+2HwYVOAt1BA8chKuDMDN/iAfbnPH5RuyQ3NbHZxX03Wey4/aqyDyDX/3d4
PWcy311+obhPHLVF5XZpjWUBzrC3x9tNGVFzgoZuIHla+7+qdn+5aP3brMBlUI2pk10NXZ2unsSe
mq0w77/8AwBEnJKjYhRrk4AZMzYsVBHHlOAYKq1DT0bFuMXzHeIot/OBckLnzH41Y3BAGp3IhnIC
n0H0ev1c/stKKdCYX2kvGvsLBqQ3UWABZ0IBYM9elbBg3mB/xtGmsb+INDPnjvaBRniCNQKymGMH
RQJ2+KIJtgHey7qSVKMg2s4wbwDW57R8fVGealmRDTiu8HNa1vDo3vTCofSHXZAcZimibEH7FHDw
RCXTrSnttWKAjKWQ7nOGPCZMgD4hI2laONqZz/WSleD6irChumM/4wt8BGYQJR0t4jl713UIwov0
iw1f0xj2c+Vg7Hst44aQU4+Kn0qPsCk5M+tQE/FLsxFL7nubOFtbi+bMVj5VyoMIY/DIQ3MhUh3d
ktly2++GvoKX0LBFqYxF0vDgrBtCHuZXcZX80OWkqXm4JIu7hUPBjFXEvBCAQuVdPG/+Fo+kXY4/
OUHvZ5dz84/8206ejxEsIqyj4GK/6E+B7aZt3obMSIFg5H5Hv/9myDlOKpTrXvTTzsO/NAAdOI5E
VzGWCES35YRnI4H8K+6t2zJJrJWOiWaR3jaT8/XMKz9VE/GqyRvFz1CmuM9fOa4hTdcHME9l5uYn
aH5gD7KJ7kNM5FQHyK89rHiQy+69DxIpJhSkkU9GgMOmgvH1YRtnV2c+18mlyNsWcsLI9dg8c677
biJK/DAEGIYK4UViBjqhhUB24gymzfHK+O24qK90AsgNRjwfP7b+Fo+hh3ouAuwfDE5O1OIL0p5E
51ML9ILD4WGQ6W5gaWkUGu/pJ0CcpAfwiTyTvEA1pPwWjbQAyFyFjGBwNIygY5uv55nkL5zK6HkW
sCUQ0jMDZUx9BOQEVZCNce2n78TBFdytKagRJKXBp5b8ERmOCu42Znbqx0ZntRybB6NFQt6fTe1N
QNFwXuRjepOjEx/1fOShRqJPAI18vsaytmhzyqTc5GMJVqCf/iuPajbDBtCGv3faf6lXtBdy1CFk
RrWQ6IJiPOXW9oNIqQZA4AzU8FuBKqrORAlQREi1oWitF291uouYoZNeytnXF+UJBpILW58FqQaC
duyomLBIDeg6GsG7IVm8UcFQFfBvgPaEPBkaIc2m2FKqeFEyfc9tMTs426lqZQyqvr3d0whFPlMk
xA2OAtYJUBV1SiykeNmtZXmpTlK4KuHyZ/j8py4flJ/KUgcvZDByhAyXOycPw2zhmdV7oHfBF5Ik
Z9z5Kz+iDRLya4iG4pYfJgi5S0ABIuAfRvEMwfw8GHlqDTP1CwPsjGD+AOkerZMdIvR479O3A0aq
P6s6+g8SPMTeVR2pD2XUajJlpB8XJmMGksBVXkVOrqh8HsuD2u71V3/qqYUel7WYxQGDb50Jv6Ee
Vo43iVvbnjknDf0BM06lsBhPSTyNNKLQcFlDXAG4h+WKSShnkYqPPywlTpyT+PnaxM4BeDCXPNpb
s+ekc7hhMNnmQHWEUKlKiifs6d4+OUFhrPKg3fV0X7ctLVaxvWrc7KtaIF1/521VT+16RH3cLBEA
3BJ3j+dPLHPcdLtpMphcWGEhYb8a9uTWLLAqhO7pTdVf4ziavx+aX+20edAAVTQhWTAJ1zIPERRZ
LkAqS8WKMucBNTRmNbd9NmEEwVhB2AEmSSKt/cHhpari6PDia8gCidqIvxxtl2wbLxrAJpiawPht
Twea2nd5MZHqwSSfKtMnBliB8HkFdQmvF7NA/e17f9u8EYAgyrMJWoLxqgUq6nO5864x5F97iM1W
wXDW4/7Erf77hzYh47+tVkxp7byIAXzV90ab/rLp3gj01KOPWayGXRpxloqh0Y4/5Uql+aCXTSsQ
v/vebe7kkPQfbyJM3chPY4bOsAHR7PMlMad+3GwnLQnKfptqKMBFwLHb+8VifGeNENwAKDjC1Q5L
AKx2Knf1+tObrJigD9U//j98rKNWyds0i2Ys6EieCsk2o+ylXWIM8kZeVzZFYhXHl3YHU2vrv9lN
2Y+ptT8Z6AruZEYA3H/VJvC4aJTwJKZCAyF6/rjKDjg73PG4dB6KZKfiUTxIsaplbC5bIVXiYo49
OV4JhzTG5jCTNFv8gzbhZf3D56JPoBJXvXFcmwXF0GT23GzfqX8ehgL0iecEIckOoIHV+E7DjtJA
S+9QAy29w8PnQg5SWF+lpHp9aZ0Yqz//TEdLKyidwrPxtXsnp9ZhJp+vWmDy5vM3oo/oVBxCHPFo
YvqQBp3hxwwreKZFMIiqNRDNwsVto70D+hmAkqqWSs6iuKAXlq+lAVef8qyN34dEGlw9Ks/LgnYR
yfVKbEajhJAiggCOeGQghnWR7oMWg9OeY06OFL0DTKToTdUwf5AoocXx/NxCeEu+BawxnwHfMc8g
c/0udpu8gKHJpenyHGLsXOztQOAahwC4nQh7UmE+0Y4ku8/xeuTe+ALWeCmaucDjgx0rc1JYAEK7
X39zJ2594fSM8KBHMTU7TtVrcE8enKH6jVg4F5/rTYAVQoKFQN1+DDfWjcYJEqkLG9QQVyeWvYXz
YKbLVE6HWv9cq35iQMqnW8rYg/3nvjBwg6ZfRNZQ/zM6k0oEQLWElKmBowy5TYZmHBAwjvaNnkQO
lTL2MzMkDN0EXsrwYSAt3UgN/7nShCmb7NfM+pN+4OUNAC5H7A3FFBbB1AbPz44gxxA1qoWA0iyr
5tbcS3YpZporIBjg01xV4PEa2Mo4Q9ZaT5LZjO9xfmi71J97tCzRt9A1oXCRtP4I+pi90Rnx3i3u
AA8JS0yi8LbBOeV9XMCl8kg/DvPEWRdBYqPHKKaLcI8EuWsJp7X2O6ytBljXNtZFebrDjWgB3RMb
zOAixgNkFU/s0tjJCqBwkjjjuW6vqqBqyceup9t4QMZRyTyH6evuuupx2Om3zqMdJe57wjnD26qO
G5jaKMr9lL+E+EzcQEZn59SgrPIs7PoWa6ehQzjKb9ZvAb5nxXL0FMdVyY+aKCxWHpP+ldUpGyyk
+asm/D8yHnFu41wUbNPFTb4FsY75yHnSEp08y+wH4WbfaVDi4jU11wv/qq92u4vXd9uJqox5NNRt
GTAJRDmqsZuJnRjb4fRRFCzx12Wlp3FDbm/eq6ZXTyvAWEic+kedFnIPF4Zr6F2wYv/PsHIANAem
Ar37ImtAY9JBYtkh3vNwcsj/NHPCh9e/x0uzA4fv4QAOsCVD7COOyjLPolXc5h1gEJC7wKC2knad
+xHdr43sUFpy3dW6G3Vg6OxVD/7E+jD0p9c/1EtHmKMPdbS40Z3Gocyd7yS69wNQRhioBvGRRTK3
hJCo3fivtIxv1Rrq2S3BZ5m/E5LJA0xTEoA32Nhr1CHv8KayyHEV/1iXRPe+aN9oMiFd5flBlGF7
HG3OCLNvmVALXzu2Ubb62k2HTR3ddbFNEVFfyoTaHBw2tsX03BLSmKuUyY6CL2D1XhOnB9rGIZdS
AAB8dJvdfVECyuS4nqBIyHceA/fpTtMTyXsDFS9cL1JuCzJU7a6h6Xk5nXuiUIlQ1QPChQsiHo4l
u9mYL4IYHNMwgoX4moE/IptDWgGCZRozSf3InjbfbcCMIZzDh0W9vV8M+UpaG0kVNJPJA/9T35D+
BGKnXkMs07AFmGNw8V+kxzi0579/9qMD3MLbfdMvK1IFtFHBFZgbYTHmM9ZjEiljROMbTSreUKNm
wrdFExVzehME2CMn+QMJ1onTmw/F+AYzNIq/Y9fhedts5nrL7SeCiIlU8md7Reu5iuEzm8JpdxhQ
ihGqp2l4TXu0K/DAfWLiCVN1VkSl3Qe7/W05VrdSdmrIdv71nzojsCuQtQx4C/TCo7OuX+6yCs4f
7QaAPwZsVxpIavmKAqoJgiIHpNjWXY0w6q0dBNfGFRzZelC4773U/3jmiBCEfrzF8BaEkycYm6yv
5/fynOy8bR84ZCb/Q+9QW2kn9s//k1KImwf8bz4Xci/BRAKuybv/qx3Ha5nJyAqDWdmHsgu+KR76
zGdUv/PiM4rlTOqIYXo8/4zZHgu9ul2C18kQSoWOJLktJg+5z8XAHpCMX9xUHbDqeVUex9jRcWcy
QWOcIgmCurdhD3M0oelldm1ZUNk4IDy0/4MLWhPR/b3+0bHkPvHZI9zEVPZiE3vscNb3eRN20bIw
qIPfGnmcodeq5Yw3uLJ5f3v7kHy+5EKIXbAnOCJefN3Yu0sNokQHyNEpyPpKQlYfU/GWOHdBzmM8
YwLtGIdjmdxrxGnsTJTFBo8/RwBiDADQbonVyzQYUgwoJfRONeIC+HpMEER1EjGyzgd8d+ZbZZVU
W+oMI1aIAOAAemHWkb4oqeygSdTURN+9uv3OSdnCR8LWL25oZxA4+qB1baaoKzmnUB6LxdDCaotx
/hYqLo90tSlCyKRd2VTDWzuuaVtkBoXmHbBUTByxW/JIRow91zontfqafksZI1iggbp2uJUYTdPf
oXda53P5QbTpPAwe/l89C0ziYdTFEMZw3NEIalgvNZew5rFrPyRp/5iVfGTRRmdmXGdWwcviV3EA
IlPgOiSc8/kCtuiLy76Zt3dq7WSJYIgeMyqVhjsLUyndw/K7FWktRt4j12UMSz7rMUn8WY724/mU
mhMgIh4z+PGAgdDXO8eDgyyf/dRJg8LYfMhISD68Us48aahyWJ4qyvUqBXCKRSnCoh5uiURO4sY/
gOpegoj0NvDkSDlZEmx1bAPged2iKjchh9LEPYORh3aCFqOIcVrJGs+2DnNKAE8S9QwdxS+ZwuGw
Zu5MICylmMly0dheqKLN/fC9kM/Q675bHkxLpaBr2I2XynmgjnnHi62vbxEBNWIpxts/KglLemA3
g3J4MFGJKWuBj4XE65PaSpuPYUyoLvQ5gXTlGwmbOObsstaIMIHokbDp0mrhNlxoqBPgzm2oNQDS
G9+7S4s9Ob5cIpwQ1Y55KOQxNX5VxxAIpVEM8duPeG8DFi5x5DxWxJiJjywkSXYKYudrbu072H2n
SLagtIigbyTVBWPLPYuxYRFQPOk2EgtNi9KiU8Q4VNJDfhEkZs0v48X0mNvjT6RR6Wrp7681KlHP
mRbFbRGG92Jhq9RSym2x6+7rpKcmpsbvwJO4DwMwC212qSxl8SwCiU5p2XwbBCQFywE10RijdYOU
EuRC26at4cxRWxtrZvT0h+fKiU818nTyyOtu8MIbcW1FbeXIfuin7S+PMYhEqYI9DPdTHm8l8tB2
eZGFO5YfECXuTAHXSkAQi4zhZGojPMtaCL1xHvsO5wiOjp7AYCjw85mb5AS3DbIdG9VZLkOFMh4X
D9GuLOjzN3eqv3R6SyOTz/w9tbCE2uPGfvMv4SjiKOjdCZ54Khi9Yvd5N7VXIoBYNXcdqNf5gv2F
lTv2fsrYQaeProxDRbfhbzgvtPfZzeOaETPOXk+IhDJZDMsf1NLks4DMxXuYXUinxHCV/4mQOd3T
IqSIfKy3L3DaEFM2i0/ap+J/nAemTuA9mH1z2jBIETx1TBuad83CDcdJIDAAHUxGuY/FIyoq1bVU
gr5vXDOZAnKqtMVBmaPrQ+yHPnEejZkO9/IfjFFP3BwArQsc9GCUB0v7qIPzkCjSxS28OzMOp4PT
aFdKe3vmxmDiKL1NCHwpMyKVZtLEyX905t9blfVVUQ2628/caLqxnpdk1IFgUBFxH/j7HY9QAyZg
aVqH0Z301rEyQgE1pRoaAmxlD+UYGDB7Sgrr2UveRxQNKrjFX8QMGWW0qg8293gPPfdcWXvi7KUb
ACDzUeFyhRydvVaftOM+zEsz4hV8IPtQkYI1uhPspCPWRo+eS6cuGiifhEkgGdMw49L0djPtrlQ0
BtAOfCt4t0/kMzPCa2MQyi3Th8iZzmPZL5Ls2UEQLonRYu64ID3o+INDaszqVtRL+A/iO1aZ+6hm
RiVDsGh+Fnb1Y3A5/wJevnIvoNLKY0JifR91u/AR4zfB0S/xq9HPYGKiO0TSuRjnqsrnpIdgKKcc
v/0lHw3dR6JJ53S/DObeGOW0heFVTCVNRZ2n0AmjdPnR6mbS2lDUp78k2ZG5QwsDSOnbgKZ4vzNh
SqDb0/ypLdDU3IwDxJNEWaDBsuxOTIY44xWNKeLaeQzkn4LBoSwurE23FnfwUF2ENxuui7JsjIeu
zPAkV5JtiibugrGlTQ3z9ma2qk9q3dQBywgmHEE4lKeFvmXw64u4jVdMoS6d5EHbV7eM+gCRl6zF
5uvrW8RYphxtEXVVjI5xqfPAPJ+fhb3feZu0l3cO3V67R+0EeQnazZvD0IumhbNPedMY8+cWEUao
REQ8VEq3OgE5fPqB82h4cgBJikFSPSagpp0xafUz4MAoBkff/uKr1msbURRcns/oyz5WfXlnXpM8
HbgWhYTY4faDpphVzvuhzdSoRswGXfj2pvwUpvVfRtsPj/r7YfHrPuOF4ZCmk1cncmPtkE/aFypl
BcfwUL+1cDpMpIW6fKT1xvWHMiVGnGqH888SJF/dueQbKlPEd9ZJq/1Tud36YDEuuKAipUiXM0SZ
8xzE068EuQloEnZGjIGfvxIvHwGIUgb35pUYDjH2qaaJZJIlxNGeLU6vz08kFDMfRa5lvoDImQDX
GtNoRiKeh72XtyQnS4fah5hfE8DKajN4DhQG/W8LpqSrriENvdsvr8StK6w4W5Vd/D7eUXBrJw8e
/kUFpgXUp1QVumpUwIbQAIVixnsKWJmmaLLbbkrDyFbupiwsGZJc5VtZw1MHiQE3bIpfOqzU3IlM
bDBHfBn87fyoXkg0XtVCUzjf7zYzefNILyWMyZL5Z+NQ/GQciyUUMOEqUqmUAe4q1BWqxF7fJydI
LJpkRAuGihq6HMcGWn1VciaO4d1B8oVbI37jT2wLtboSf6nhFwPWIoRhLguOHMrnZQHbVUkwPXpr
HtQQ4GcsXDUv2nUVLt/KI0b/nLnAkxwoqtlEV/4DrsiJi1rJ8uayZrp1zMfwqq2b9p3FfGOIbvTE
nvhOhwNShyiVtg477Ci0CQ34pGpHOg0teel34GucebovETIuZ7grHEFwBmj2ni/5wM+Had9GEbPj
f04hn/tCeDrhz0NLNERY40MK8MjkgnzoVRzHPzTzNhjUSAKCD2FMlKCZZm3VjqrMGRSIOtbEONP+
QVt6ov0D6UF6i/s6cjUjSfqtiuznNk3cytvdSUEpLL3aYK2/w8/Exa6TuZaY/qot5GxoDArk/cp7
NroBpoQZHuEHd/j+XGFx4j3z2agEaJy5p49pzFY7BCSwdaGB1O2eU33ePKi6Fc6vyazaTzkctYiW
7fGzvOokViRLkYaKkRadNOjUF9EWZV/UJCgZNHeTY4x44Fqb6lJVGp3HIE9A0AARyPF5rrArmeU/
Xw9Zure92KNC9734hzKpDfWB3gaHtzd5Enwy1k0pl/mk3ZUA1wCbmQaVkyfG5IVmN75o5+BBT1xM
CDk0PQHmYbL81HtSeicFLdXZw0If7+hSXcAgtyEEc2i80IeWZedC6c3Cu7iYVsEu+7TIpzt1P6o/
82oL6qSC5J+6R25TwfylrGPjY2GWCzVyO+EBMtF0wIQ5WJ9DAeBE98DQzmy/E0uZds1heKG1grva
88ftFZlX5k6xu5Puodhnd+WyvdJNYYoAqJoD0vtV2FGQ1tgTJ7jwkPJ2yGggkoV9GEZQ+R0ysquY
+R3Kcmw0q5V8iFSqml59e4hp90SKzttHio7/nKMHeEmcL9QPGvfoGCXuZ2jQWdIFdy06ajIZvsgv
UpfbAKtV5aEmR22yENZ3KdEIorx3Aq8CrONmGTxwiZ5Hho2t0/PlsGQZE+hKR4xI8ZgA2adxMRRB
gHkBCII4XQZBod/UZ5Ps1mw9VtNKxAld7n00YsBJGaxn//Qe1DQzwJCWtBom0mvADGTiEfNkjV0E
wKuwiAZ2ghaeqF8trDUGDJdPuKJqnvOcG5q8Fyuer4i2Uc7+kKKPRWJeBiCwVWniB5rPuiT3KGJl
0GhWtqKBt0cFFOXf/ZFYlCGCWHHoD6nX2zH0r8o0mzAr7qI3eT4V7zwCUtZ+jyyutrGl67rmDjXt
oxXbj3ZA+IvAYSK6nFXl4G0d4X7Qurl9MSyskGwVIHXPVqIBAIe/me2rKgEnziz0+aW7IcSQxB87
Zhu2HuZYploiK8LffG0K7pZgSxhL1qOpU1DFKguhHzsIJVqfn8/wrimU4LzU225VWeS7DFuaRg0j
yhi9bwkKerXfNGBHffzvrMReTsQH22NAHzAkiyem7+GkRKGeL5+jhiUwDkGJYz/6dTS/Hfz4m73R
VwNOtHOWqvDeNsvQ+NnKD+VB5TvO40AWF/6eMO4h335GNk4E0JDnV4Ja8po4H18ZR+1cYnAHaD1T
d1fhRlJmjP9MDCdT/2kdT7iAN6TYGLdJ3x4/Csv0IgbB6YaLt+sRLaT8EnvgIm3bIiCrhZNX2hHV
8v6unEiv4MDitPX7hbe2awvz6f10EeB/yOsY/uraqr0bZv6dVCZNz1NOusJegem/yzbE45R0BCsS
hdbgwOVtvi0S7OkYiOwRzIehaJC0ICpD2ygn+ylOMsyNQyo/rZNwF2e3lc+7AnKjr+fToaems/JL
JkGsJ+yteXpGEoJ19cxUOOjB0YnfwU+7JVWomlk3jRI1ypgQJSM8yohOmoPUvUg2EQDoPiCfignC
Zcs7vR8aaZh4g4TBhXAjxLDINwzpfH79ZTy6jyg/31ce67z3gBN8OiQoxPSx5a8KGxnfCsNbKW2y
yS1uShxhVsxBktV+Y6/3aNhWZbUf16O3+7dRWluSqJXZemlXfzfkG80qKhEo4J/XOcF6KOoS4oe6
rYTVpVo/Bh5Y24HendXsLiTsGMiLgxxI9Dqde3BhFw2u4P1iwIFq5z/CfuBuSqfiQ+Wm433TSLWQ
9WhKbZq2Kqt+BRmxRjQnVPC526Gh1K8fCcy6iKcWjCKtd9fmmwh4RK9EUCi+rwMuXRd5zmHgByjh
48gvrsNUq3NptZdhQeRTvtELzpaY4C5qMteUDeBXVMlDkZd4eG9314SC1uughuOR+xXzoZxv4cJe
u3KTmlU5L1UTbnko/p4TZ+gINq/qyrvebsbikrECo6Vpu7hRRGPYFPFVzMRrlef8qpZZyBVphASP
bXgBeerCO+koIkmvjVbtMoCj0ozEmqUo1xJZpXusVz/lmAPV2VyEKX8+zPBPxsWQBn2wlE3p8AUz
Dp2+UoFi8zuHuE2vdsn+31uQnQtvyXLNl+WOuVnxbYhzplb5HtpdkWze+RWfzt6zRA95MaBRWHHx
j3ZIqt+ImUjXfYfxz3cOdDANzbjKSXPmywxfBK9YA4GsxBPydWKXJc5HrJIsXec137hyodwIAa/c
3fKHv7WLS2uPBpQVxhCL3WBPSIlti72Z+7Rcptkequ0vbXB7wXrlOOlunbFO1h6DLh6NFV5lGBNl
Fr9wrjghyQqjp2x5ae0Oullm8bO45PAxYWNhY31siz4l08eL1m0f2et+wFtJKWHLaEwvmtzryO0a
7Mug5rcsbTZla4PZbDqbnoAPWrb42vgubwF7GizpbZGB2Bm+O1iESkbhFQJWsnoXDOJoMiEgRV19
2Y6wAcTLEURRQVhd02xyFTEvaIacMK4dJ7g9WdV64TdgFuWCT9yPP4eMVeVvCLZrt7vdNd1HflFF
2mr6Ge26jl794VrhLT+KHVQBWgktpHgWCp8CRA0CFrJ/HjIDA9IlV7Wz/DbUmhbXmPiPOgItDvZ4
5tcFfO9w69dMi/gLNj4cwHMNuaRBbtf6vIlULOp4cTXN2Iz3OMEH/r3tbKeLzaLqLtMyJg0uYQM1
uuQCBvmlI+1rN7XrbNqF17ND/BhCpuR6P+1D6LE7mw6WDKOic9a7vq9JbNPahjOYl1C12i5Ib+2A
HUqXs7wIk9G7tScWpAhgpA7k68q8lHQuwP1y+57b0SN9jiQ5b+JP7oreWdVdfifDWK8NorUVkNk9
82itjgdXZh57tdq2QJp1ch0EWrXLmZ+1mwx4aB5vnKDPwAj79LrZb8K1sU/pBvuKa9hGj80hTrxt
eDnG05IQAvZ5tln6ONzX/U25g9fWLogv8LOgfx8GRNh5OKGs4cDgYhy1421rETB2Uc1oXivap7d8
p+WqpMO4rJJ5e+P17ucApo95r0PSjxFeLkW9YIA0B6s0zre3JTD4lbUcNxdeTNkRbMv5g+UqTW6b
LG4cd/jqdo51UWFmu2pCBMhNSH1gFW195zdzuw7yfYQxi7O7diCxEHUb1msrgi+W79lF1sRROrcU
JuG+/27+iSVPybGsQmYO7Or/YbaxTa2Ru6fd8P+4pcUj66vNw/bTUFT5VRu0zLBdXpZU13HrhLfD
Ig/JOxoXb/+nzFqcwYosgJxm52vjBWlQvIFk6LVEvBkDnHW17WAVdqgPGudxsEn/m5VuWNXzY8X8
Zw1haHmOgue8qDChrSHMBaKUsu2F+rNvI6eoOhdh+sF03bf5YlJGiNsd+yygJ16SItk0EpF6EaT6
s0F3Q+IE2xqFWcLcBpvHLI8ezDMTseL1fspEPD8v+CGrELrr0o/QiByLdb0RqequW2I7ATQgGOMQ
TCFXV/q+GO87g6aJF0sEmJdyjYNbKhYs3rmfcHI1FiYyFqQ/f68OQWNSGR/6pGwYHs5I7YiMfT3u
SqOTgkdyHeJwq1GUkawsoSMn9a86d6+zmXs/tP4WwdbQluku47D6fhl786OMRq08/iHESdGIsokW
6yeMqWBHSBLqIBT6KL8iWdGYpo5RKfDoF3ktBtz9RisspYYE0LSzrz9PxwQeHT1QorTREeGfyzN9
4XWWEGCW7srUoNSiJqiRDuEPG0NBpGQat2vMLld8Yb5tDvlVUum+hDkiFyhCtX3vYGpitoSGkroq
9UakVBDyJJJAP8PTiqtfwhaTJrx303ntF2SWy+yPDliZKyIn6s1oTGMyLWA0z3vvIwDiSj2n0r5l
HSEvLSmczJgCr9pw4NieUDrh8CMCXVhGD0Jg9shzl/b+neGRaARiAgEyMi8NJ548FnkEVXuuqorU
X6oSbI4r3ok15F9GPDBW6vHEM1Gwh/y541BFPZ+O/7IlTIoDDXMWBQMxHh8WUFY2h6Rb6e7HKH03
e961OB2Vx4mf4qSJ7j7+J4bDcA1xiNTj0cMNyJFcbKyYxEpIlbQAr7/u8GUzGRKuoD4ehrsPv+I5
HJHNDBNweYeSQB8vXFUTd6POxIVAVpWCbMSpFyqUu9SoMk3WCxFbVFLSLCXhOMBODpqu6Z8pRE0Q
AB7ruRDxf1giutuUedguMFdm1FTtuUKGRP0cC0mCGqWqizMkDozJguMyzS1cWojHqByGCxPA34Cx
QQHZF/FCi/5HZumCPIT6himHN6Q52TTr95SkTONuCRxiVPQEDJf8ZISAxGQhgBlp2QSfMOrvk/1a
voIaX2jSIiJICaVAdHOpOcnILdfakAr2MxzdLrhs+vyDmUBDrZCsUx2jGtgGHxnN/UXRCTJukNdf
2UuODtZLwMpQhxYo4RFFP39l/XKTL4n1cz4IitfQxGTZIHARgiTQUbIJw9GBNKgnLTW5b2EawPEj
epUHD/YPkLgXyBYTc/iHS/qDhc+o9Uibb9lROsyDT/IymtO2Vy3G3Jy74KNPFcWKaeVKPdgouDtm
KyM1tuSSmkNVxebvFkISHXT/RZCWTkKZpujQM2MI2TMzuE4b+zrJvHeyItMo5nza58vpPzQj6jwe
LTLlJfLT54/XWva1PdhlDoLEHQH/nABeJh7F513eX6YBa1cjVHwZ/mFBhXvQN/FZ5PTtDD3zMQaV
DE7PO1v5L4bsDNdxOCATBE451dzRBJHavAy4mtitgIfynldhoCw0+SQCCa21RaT3FGZrM0w13Hfm
waGcx3VP62mbqSB3mNk37BPRQgTTCdeHLmIycsSXNPtHKXz/GIvJwUbMQE1Tn+A1ewc5ieGzuMax
T2ySWE1kA4i0o52VTUzMmeSKgaDhk+xgNM/8j/cE2DvcdhwCXGC/SBXNbwOCzPKGKkFRaF5alWHF
4aHWkMe2kk5bqUn48lSzH3NiPEMHnKYd6OsWSAGYcilQS3KS86k/L4dZMGnRyOFVwXgAZeIR0y+z
dmERyxxJB6zGQJLkDMsD7bNtuOTqrEb1QQ/TLMbLpPYoRRG+GM63zsHhS5f5//KmjkRWgDg3+uhC
fl/L41KYqolttGEaMa7XkHRTFVftbnlmJucY5eOzsoDvIbO3KIB0y/8d7e5ykU3NZh8V7/J8prdt
LpJd9iGgwxsOrqIoL9602eZBbjV5y1wbtoFWYWwDZ4nZbrf8C9i5zKF/iaIgQ/1B3E0dWX43HeA5
Ce5FgNZZVm3Te3+EGSd2i4xtfBrqfi/KKf64W+6CaLqyF/vv+QRVgXcstjTCd0OUNzfyXu+8+TZE
zp2OfM/ltikT/qgUjEpAf1b6H+bZe7CmifscqjwVgiHyJOWd37no/rPLuWHMi+G1fNWaHTJe8bLp
YnWcKmlHJAW9Bf28HbnGAsyluDHj5fZXLt5YOEljH2EWiyWMhOFM3/nSX3S7NBaeYhxmorg+xXDJ
Fk/ns1fycZVgISNknUaqxuSeoJkbMiUAV/JnVYXqq5SN/dGzmo8eUq7Xd5dhkr149xFyHGfp4I5w
fOx4y7FcwpI73DjiUCheQm+mD6lRY5QjIBD+FiTKp+TGn1s+J7oC2zB6Lxap7VM4DA7LmbF46zFv
zHwB7ndtgCmTbGW0egCHZZEgFbaWQNyVN7mzvNN1/sQ1V7ktLN4My7KIkuE6XFxUW/u28JJrb9gQ
AQVAM+zUV+7H63a5gz4LsKASTPNuq/glIxOV5k8/y61rzeLMwoF+oIRGDNq+qpoA97wx3t0pLWHs
YDxsqAjJfUD5IRfZeDqYsxvCNCqY1x/8S7kON31Aii95LJz3lGhHx1pRbNKuKmCiycCKREiTusQR
K3qnvIeNXGRmuuHzXGXn4EI/oDkQ3dNW91qNtKqyQa0KBGPVgJuD7lax/owh2ThtLnRZyWRUtFcR
MM58iZd1ASzFgNkthDX4V8cyey/xoP/kXvtenbSZMxDReJPX22vVmuKemlFdPXznn98Ig9WZ/SRG
irewzeECymhILCVTt0PvepAafCjohxV63yxhImgLceKIhfrfzPMRAyI4iKDeMXxhAnP0LjJn2rWV
O32sHDgUzHl1eMswTj40OtAUhtES+8nJY7ThbTJ/YO19lTVAmXWfrDZ9BxfuzDzfmAo935zMP6kH
eLoQLUEln3+ufkED4870IUpuUzdpbHF1J8cYU2ioL+qlhuZ5wC6Unvgp/kizWd8GHzEBUppXifOq
2kLcHKlx8ykYGOUFNMNyAeL3m6ny4YMTbwvNlxbAzpgQSyg47MCd4kboG8D70NmPigEz7oousJPu
X53JvgFjcUwRLVfliThH8vAIE64BEpRN+2QMexswfvmQoFzA0HRY103ysfK3N26bXw/7ZI0wHR0i
jbZxkJ440hURZIgyxI749vDQ9rvtpYiQ8kcVX1jCAf1BJultEBwJS9mjjtbAvSFvCtkFVLIGmQTn
rIqVOcGDwp3+l7MzbW4by87wHwqqLon9q1ZbsmXLtnrc/QXlsccgABIgFmL79XneKyuxQJXoJJVJ
pmum3SBwl3Pe8y6fX98ULxTxGldTysH9p+tapt/O2X474RvjvpcQL9omP2QVJVcji4eLzqAjTy3l
kPKY0gdaG164IZrq9pO4ATCut/9391TScgL0UytpiinpF+tpLjvQ2a1hKITuR8KPJ6aNDQ4H7hEx
UtiIFyd/gSC8Ed/Cku5o8OZV/ENEEBmcy+ckxyrn9Tf3QkEFKIG6SxITF0Lksv3ZjIHBOM58VH6A
Lp1H+1mkAAHJiQQf2NzXkHke93a6h+PC8aYwUrWYrK+PaUdbr3U1MPk1dcjCYGDA3a3msOJuX0Xv
+zXnoohroarC+tSmPXYKWyPYIKwuIKIEDdCSFl1Wgb+tfbd4H3lE+YmRxcSMJnX+XFUeU05KJLjN
qlcHL96cxxGV96p7gHjPfA3wN6OQJSdL5YmOlxnOV48t5qrqrrIsunFPBsAeD9bJfIXGrbeOSgGv
wufHzLx2k9Ek2cjUmalyWTEXqFY+KcltRGcRcxp4tYgLM1imuI2pR4kLj01IWgW3XCk2NqxBV/MA
xd4uG1q9qUrPJ3dFZBXY/479L2NxEncZyKQ4WiplCgYjiAKjPtig1qqd/pXmRjBa756iaR5T1iED
ik9Cnka8DrzV4tINe5dp2aYacUFj6lDE44M8201KmW6922ivIrKrCvANiGmXrcIxWTcWKbLEu4k1
tAHAQ60k+Ed7Ioexrn1rUyO5J0QVfH1f2LiI5/dAHEMsieHCsLIwnH/+gZp5PnhFveowD4RJr3FI
ar6RFoglsxzd2j1U0/1/rPu4CFQzpqmR4dwhK1F9ksXmfO/z4Bz+I6gZsSyTZmrpgJraoeYE+VVl
IX2IR8qCKigxm2SGNRh4+jhmChlLI5iGG3ETD3xLz4U8YVar717PoAeq4qXpRFaBQWTBOUpqVb35
GO7PAerx+o/wNaSIpK4SqVeqkhx6q0qT02T6Y/CYd8UhApqC9FaG0Yt3xn6KuPuid2IYFgXO9yJz
tCE824RxshhQYgZk8+qfYGOGM6+qAfgBh/QWFCmlyPeqY5bCi+Yn71WT0/UO8JB14VmOdEX1LiZM
JTVhGnkQYMGrYrnbHrbfDbZnzL0yCh4wMdgLacULFGFKu8XOCFXsmiT88Wh3ARq8hntnCSgwnmFm
qwp/akCa7a66KqErnKsjf7RvUFApHHUT3vAv4vO2F40nvnryFwOE733F+F4k6zxhuPf6ojwGU7QY
FYfI2uRCsf/5b305XI7Kmbto9b8mD4DJVuCKwFYtW1rwymw8CMy9lsgj/VhmsPfqtATPzXtwIgGR
ClJ//emOc6J5Oh+FJlAP1F+8/J5//hmTpk3hNMbqsaKQje7Hb9Z0bG3eXXohMqMC5TTfRK2LVzJm
zpJLGzhAdyocqNgwvH6kRID520BPzAfgL67ODHWWdQlyMFIDKhoQ/HHrUMAqI3QPg5h1/yQ4A9zG
ZhwRKpijtcRJob+sN3Ta7WD+/QeEyiPYV7/cQ4YW69djPPv8l+ebZMDZLeptZLpArmhAbKWaER8A
axQCuCaMFbCPaFcuxprTudc5jFwIMz6dv6ej3C3Z8NkhpufyIzk/IPIDTXz+XM0UBds+CXrwSgYs
VURtWjkagHnUoy0qNS9dwQpgcGtchmtVAMrTZlUHCYs7dJq77jypgoYePob9TuDWgxfUDBX6dL4a
RqbyxHPADNGI1GTwgoaCO8vrdtN51we78zLoiwvGfAHp5Vy7ptZYoCO4PskwA1uRGJ5EZ22nSjOF
LYPEQfQEKCaKZ4umanPNZP9DhQ8ozCauROubUU3IxnaEvyvNOeO/qDPAop1RzFnYmk11VdlgeBYQ
/46f5JFkQmkiH45aAMKe29ALwUh3EGVMxF816215IWY3Qj7za1Cd0qS6uzm5oKj5MfSqbimOq63o
E1SyqiZM2X31PObbXsTBjAV3fe1y7l5BfGSGDmvaVuDtVjyCjldtJ3cll5vA7bAGRAxnCFKFk916
hhOy7Jy/y5YDJE8hrLy+PY/V8VoMRDfSbimO1CwWaZOGjOsSYHllE9oFykVWbZkjKYtxgBMOAVWn
pAaPGqgIClE5pPQDHRmnI9yCIwSWZ7KhNdRk7J1wAYM1/uQEyVjuiEHJxfQfD59RarnXpiE3Y2R0
BWLBcFT8jy2r1Mo40CKLchFmEHMaH5aHVN+ICXMSbFY/o0HeMWndMmahczRwIDj6A0bs/vYSV8qe
kwdWUbpaMzXaw9pgcXyJZhh4wmirdm2uUpqHcxPwJ7cjK2ro8hjDZBiiG5p/nB/gmzmbCWIRRVvf
YAY3M4Wmf6aYRO/IYQSRLYZ5VGgMVm2Fye0BuL26fmMYexGUziKcXf6r85aLpedPncHj+tj5O400
IxOTJSX0j422+dBTvVal6ICgoef9ikcWYlwMuEmnrKlwhqByYqkcn2eozjzonjCI1FEtTvKm6Jz1
tsNctKBBoiF+r5NcOhkbdISfnF0uKf9ffOUUcA4wyDDsF3L2SLZniHOSbP/C/SclA+25yzwkAsJ5
fp7BOKOn2w8ZCcU0UwEADaKtygCNcvrbkSTVo+oBuQAXBRVATdUkroWqHw1UhWqEqLUaOAavvzTL
9H9+2Eo7ylgFW11kcXYS/Nvl3CO0cWaPl2Y7KdWBzGlNwkXAAM4D2ZTWQoIWdVUQFT7mUcvVGL4d
RngtMB5/KopEcQn2XoPka7MVsW3CGuRCZmTy1ND0wLINyWG2ymv5dQLSarowBFhHFFRCWxG1kVie
yRguNwBX/YaRm2oYV2drC2R0pnfn4mWoUAsV0jYNkUy3P5CAHq8naTesXtAPXfqA59/NyULHyVzM
fWU29JQ82I6gnChsPCwpn0BJGV8o4WuoANTy6S1ml+fDfm2HU014yt/1+JPRM6IcD5DAI4aHtf/8
ucoYyfb+4G7u0jUHRjmvEAltqhlvkKh6MK1uNKWRDWkEfZQx3UfLEQHRrkFMOHCAzXmrW64Ma7gW
dROQutCbqNvCtYKpc+HFzs4SEDD2g59GglvVDcxS4JWRU9Z9ZZyRv/Vq/rDW2UF3LcdvCguoIPvC
UDLn2aGpL7tsn52HDXWQJKdDxSf0So6TyIFg1QbdVxFDXcloOUTyC0xbPBhtZvUtbqLoEk1cdTK2
ZvlJQTQo84yPPS44NoyR56+uwXqU0zjBcVI6Ssam4oY8WQhI5KiGThB9KvxO47BU9A4mLBwRqkQF
k/5BKXZ0peCBJjMjTglCzddcdc8fzD0E07Aj7AIlLzzSFNei83S/ja+KiY7TzJB95Fw491QllvEd
edCY0Y+5516g5ItycmE0i6KH+W3rQnIq1u3muhixiHQgHxnDoQvQ7tC+iOhZ0qlkCOzOD056V1WI
SQ1LpnVH0D0nuTd7ejHjuJ+imn90xOxEKRJg+g5OaO1ENV6pIPDKhCkHioSp7y6wbHsw0ya7zJs4
pclVG4SUArYEu9oHSkn3tcEvlT+5LShtrV9a1UPUpaI5c3IWZZFz5SFurDwcYkGXjKO/N0WOVPQs
a+PDMGv3zO0Kz8neRnvbRZrDdbQ236w1Scode1Wlubk2ahnMCkobs6ruIu1V7fkwaIvCGy49enPe
RPYhHbgAW+Yv9o2AVUAeXXPySCOSepBXa/0x4pIrGKvw0+QeBw7zqZg4qxIzTjCIy/qq5d6hH+Qn
pNk6IVJsd7hNpzlHxMwTwEamv4Fwch1N7DU0Nps3ph4BFzqwvtW+Q9jHH+cd+H7poYFPWc44qxxW
LSQF7tmoNzzy2vDqR1hVaYdeL1ARWOwfDThsnQfFMvh32iBWmLmOZWXhDdzG7pbONPUGOHcTpRuD
U8xMRHW1HHtvt02ugsRLHtyWAqMnvucCZAG7u6wb37mdTrUItumQQckdDOWkMzGQcpLCcLxR8znZ
HB/Oyl02/sXUCO6fUxx+5lhvQrjjRj4L8RhAteTv4quu3lef/bg73MzuNPGITeb+PW9wvDt3ct6Q
KENVBe95TrK7qQ3wsA03N6FY+02y78//C9pUVK0b17m1Nssh9YTpTkGLqhJ+vxDZiVSZ8J4MLxQ5
1KK4Cwu4kdNYHyyXTD2fqggNKCRprdPk7cGkX8R4s07Z3ALiL0RkGHNk3NiAbHlI0dpfSgk1jc7n
cQgfHWxkhxahgJGNGEye3js1pDvKVdXDA89RkuINwLRoMWh2WC55uc/nj9RbZpu/FVnKFc9Y6Ljg
f2ltZQ+sCDXrjhUm5xWv59wGUOHzohgaGaTKr8djqKnDsMILWIdjJdHAAF9Ldges3S9y1pGTpJwj
BXnIs0HTOeukoxCZFGLggcVOsSX3RpGcMBaHRv2r17Wq2YFD7Q9GTi99SNKoZRMnDeky364fM8eN
Gw+7GHAdS0k4bP6p5/nduvPuhWqp1fWQUA8Zw2CZJMXcUAMfRcYg1IqXdsCIKWyPr41qkoY6TcNd
P2iuirXzToI8a3fCnPb1suyl+8APSEUhvczDE2758M56H3c11OyPBFKBEWFTkAKIQNHmEasJmUg4
cjRqAmVn663Lhi7kVVQEHL4BSePnWTiGgA3u8KH1nfYtWwa0dk9nWGzqzX16YMepszjf0V7dBgUZ
7f24ggWf/9WuPXC6DYV7sem/tiOlejsd8APKuVKwRaC2SGB58kVhVcgoTT5Efn+PJTzE1j0P5sZp
d8kUgfFQz/O3nZNe2NZHxHdn2tJrcD+BORKzgyv9l2iipthAXtjtiitCOZp3+Za/OS25DKtp/dPA
MNHMuQSBPcdXpSLDCPmCjVRskx+ziw2UD/fXdTgax73h+mGphiy/17/LUVoGG4xtRQVhwFgZZi5O
ByyI4DVH4fRRw9iU4B3LgZk02RZwIn8QQDkl7yhaXLJOb9iC44fvpe4Vg0AAtlWPsaAspCWq+4mn
PC5z0PZiFMFkKSJeZ2m3Hu46yJ27aPpinZK07bP9bRpuPwnAPRy8+8kz6GoYwQv0hU3XZvFbM7QP
lkTB+DKCAqmKlhk/o+LoLZGmnwTDuolKvh6rJ9F4uKH/zMHvqOvnNeO7DVtmhaKWUcPiHGtQWRzW
MXm1Ig8cTPjXOohu9fByshG1Te2ShoaKkXvyLNYIb5vuPqxcH9VWf0q0KaRhcTGEOFmLJbnmf5f2
UwzMWqzN3Mf836FBkfbLbk6uSQoMkxK9yEJME3hxDO+s5peXqclOkYv2oWgc/hoDET1rDlfLdCin
90Bp4MjKd1JQzInFoDZl8dwR+B50PGBODMcW73L2a7eL9jhOiNRoQcwIWi7c3arniJctfAqODUhk
80kYc6U75nm0xtRGb5ByIBbQFBQdOk2dKCkyjHN66gSGk68/q21dnj+rxP7rKGZ4wf8sVf9h5mw3
w3YX3Q57pIhtjqFXMR96qsYSzUmAvqdZo3Fxw4qJHTzACyKhigscLRAw+ZwVEaNc0GOUVekWNp5i
29ppDTzrFjFxGNSfZrfJkfz5KfmgtHLDhr8/7dmukkVEzQww6HPXZzSsUY+Wp8F/4WzTYnjW9tO/
CIDe0D85f3GsfS2y3f4vOgpKpLRFRNE5nGguHN6CJuQGqhOyp5kRTKUSMqsQQkiQBRUKhVO4LwCP
gYvgCQ319ns7bLq3ZpPj+AsQ+XZYt/WbqglnKGsr70ub1Ztrk0/eQwmYgMz2kH9we+q6LOkO54d8
bOiO851BS4H/YtGN3QWm59ld3szfoi2tdeQA6pR9nqIiRqzyplmlwU3lrLbXHlnI16mR6sPbAght
UI+A7FGzHZz5lmDS6K3V7p3uY9fLhRlIzA+BkXKCO261NPlFDEJoYD1l7+3ofoOQHx9a8by0SEUS
0iJ96rW9BJo4C04GBO0WvjR2bWLGy8stbfjXBuMu8suEB/xBsMaymKDV5hKOIFiAK9F4L/qzcN9k
m2Y/lvJgvZFnrrJU9KwFpgIyNmrp8/mZ75ps+muMN+91zMtAlDoW5+Tx3WlbrSMiqNp/TE6VWOPD
y1vGJ5RzH0L98ct3KuSihAImlTgK4KudwW+Y1+mEEUNWQ1K9FLmYIVQET8c6QWT8J7awalwR6b0I
vjNeOppbaVw+ALw+1bVKvRDJ3qPqkX2QjreBqZN4UrLUELsaGai16YaB/aA4IcWKeAVGemX/tYoZ
+orGIeKOMEJZPYXgouJQvX6OHI1veTUR8QLcglR+DDh0Qf6GajnYstVJ2PK5uKYlCLEVFGMNPK8B
8CFfDkBxe/afVOrcJUhenbMIiE3MkaLEWsXdfvdWIgm0jMgYy2gCmQuI15zdZTXmJ2OALUP19+MP
vboBKObmNu4aqGIxipwjUC3qt/BO6UCdWb+BQvGgK0F8vmilw2nHONqKLmZMdFawSQn+EwFpGIZ7
cUY9xC3RSLcES/2hZcQnzzfNaeV52ubO2ZBzC3Vfxt6bz+b1mrASPiE3l3A++R1uk8NVv4n4gyHx
+qBC4vlZtyHWhhaWbLgtn4+hsPXOOtADifbImolq/gFQQyLs8KR0MCFtqu4TM0aoL7qfugMr0gnk
BlAlyGKUYXugoyiAGETL1UWJ8P0xAMr0jG5g4UkbAVlNQ2HhtApnFvGSrvPDDN1TWKCYhpZ8oFmt
HDL0CmEQ2HhyOzSFp1RuuWFpatR9KaGjVC17ug07cuXjO5JgDWRIqIxoewuYyc26vDbVOrzTaaGW
dhiw1CLZJBrx5YE9HXW0xrZCXPM+6IyYfdx6o9B6duivCYa10uQLNhz5svdzjfP36/vkyEZg+aAL
iDNPwsO+ZnZzqwxw8S4dzq6zfRx81l+g1/2aupBriDPEI16YNEAovh5DZX6KMK4tbzyuN28GuqiA
1mWoLA92HQwFG8TIXAoZ6zDx15IgMDoUUGRlqfm+TK+AHEha5ozagTQ5rCGnLr4objlMxuLEiODo
ygmp3ombjEIXr8TwCO2GxLN1y/2KMHb4p1GrmBzM6aASpzOUYowALJ/PzXCvFrmD0ScthGEqLQmF
nAi1DBvWdBuCPWlZ2fG05qAni6GjXkMPqy6D/EXcQnjo54dYs4urLGmRKv5+P0phg5EM+4PRsgiH
+HoqHiMI+g/TsL5OYdMgXPppe9Z8/ubk2DTxYcLyrJ4+vb58LGvz2XnFpchQA1Y42juMOhbdUBjF
czlnJcesN5Q3kU+XZ3Km4bizI9V12r/SdkeZRHdkDskPg1j9QhZNnoc1WShgLAUWHBJUjB67fGjd
t3Ov4dDE7nAjIErvAPxVzJzNQ8TAElPXnxXTwjcRrhfnUYTuk/oiu602YJpMM39iabQCmjQ/I5+4
BFv6hBhmXVTVan3uOofhusmC9qZMELja1JU+B8Mq+gBR/gBk5eSAYCO+B2fTusvfaMA1F+qqASbT
NSVp7gIMN+uTQQE62Z+/SUQz+EHjkYnWkqd8/q3zarUJTLfd3/mr9G/g8CsLTnBDq+mxJkLzClnb
6tZeVpgn6hjXVIUT9quNYvtlFlVKbP76Z35h14SyUgExjw0m5eHi4ebA75PD5E1ElDKBsfiz+Nli
+MskUKOQQhx3YUYqaCsONZEtBaJbkzGxgISGqcWXn7NTkdOC69bc+p/Ea3/9eY8GbuEaOagPLdAQ
DgoMtlyW/caEA6XHF7koePPuHWO2gIqIO1/AHQjVDVzzy6iGUgMNX0QkO44QV3Au3+1MfSMtlwwH
X3+yIwIdHnOUj3jMWYQOS5bnn7nfT8FhNxT0WHDdZZApfq3y3qPMfCsGYfpz+i8ZWhWJ8A88SlQE
y3jZdr4FcxRpGzDsPQurHdpPJGkK+6GsaqF0k4R8KcdAKbwkldKFDhCs/wjyNRuuAT/KcwoJTGsp
JPbBG7nXvP4rj3it/EqM9+F68/ZhtS7dpObYPRzmbjc/upsjAk0J0ZJzvC3mOettejf1KPj0tWAG
lY8qFxspKwAahZD+gfeyOt1nm4xTn+ehUycaMfB8Ffm/VYVs/aZNu4DmEFGl1L9yIaTi+iSu+aot
Ps+7NStZxTy1Erglc9svYgwfCnO9C/IrubKFxfxtprs/feBbwufy+UKeDoo8mCU31PPnCzerEV1f
AcLQUmJT3InVKlPr/ynTxehnlaoEV+Xq+RBNdONSuIqGCJr/XSu62Kq8mKHmQpqX96um3BomW5gB
gZDUVzlUWMHAcBC+iHbXA00LmLJNA39omHLwhaQan1gdR0ed+hUiSVfoy1kn9tr77Ss47Q5/DGDP
T4LOpCiNyPxJd/W31u++WK4uRYANXoccrh8AaAmLBbENXOU3Q+helEQu53ym08ZK1kTu+ScAd4oA
eQx+Yjzlgm5C5rp7iLvYkH9O50IJbA3mYHrpwbAW+V5MWF/7MPWyUXTdLxYjrjCXY2n0bvGlQbej
pVGscdvpw8+vv7wjozZkuvjFRwRF6P8EtvH57eU1Q7kJsr1rKBY5dGlsVJFriQx407Q7LDWk/pMP
jJ1moqkeXFgYKJI5nqUAqdhxCfNXD9NdbzO5F8403Nscz3h4CGl+2sK/hWYMXBDiLHAalz8+HfgJ
MQxiA5K2Vu2wWOXZISb5ceQnqG3N8TijlRbzmcOLvIvpmwYq9nx2vLdqB5T5pNNBJrvlGjOeEbuk
0ziZbrHnnx4GBOImHzjCsDwXtbCbhFUGQ5BPjyhYrmFeRJbnL9V6604PttItw/3fcW3+Zel86Lgk
IMIp5T+mK27Vl6juahCiNBneOcClf5+2WbbAyPJJQ/LSiQ3BH/PI9LvoD/XKnQ7+vdLie2Ptqauu
+i5wzoJ8xMZRmn3TcLtozqEJvPHa2BreSinfuskPIdXSD3kjhgmNlg/KA5Q4tknx4QNIdkeTS2zs
pRlQ1HO1Iwr7JHwTz4wfT156uFJ9SIPwY2S+xoTC+u0BNC28LOgdOL5oBB6PJ56LpSVX2RQRA5LA
S7dLrtxm/CDTd4GgmghZcZZHABkDCSEJUe19quAX0LNyQwv0QfwoeYf8BbUiJNvUf1k9hK48K06l
KLbuLRZ3YLL7OKVBJkHTp6Bam+bDf6kE9gS6vTixQ48vGSqkmFQ7D2c8cngXPXw/emxRZ8zvJaGp
xKUY6JwkZbe3uObQKde4NLhqxyVXFC3eMBw0ME218GW5P9RMWFrOEeIJLIO34G+UR4JUTZKRqm6y
KnTVUkqQPk1c0n2zXGeMEMIVht4BkwR3sVPrglEsJdateumgz6+nqbr8H5cMwDZYl3fRqroSAUZd
rApSdXo6DNUYydX/tFulze85ei5m+iJ6yR92cU/mh9VqilpvvO33w9nozZwQYBUJbUFEZTXxumXf
Ia3pAB/tTLenIiLULgE6n09t/U7xosqarnAgtGmvAqriTIjXbaRfJr0IbZOYhTKHaAfgRv4aBsy5
SL9RwHLGkfeposH7CS0jnxVgTLiSXCgEnKnG1Kcc4JCUPZ0u2dtYqH3QipUkWhMgvamQ09ceHdCh
BYOIOSyZqD0Ld5yLHDNmy7MouQYDldRMPyXVLpiyqvzPfY4cnHiVpmS2wSdZb+QVGPVIfJXiODyx
b7gzhhAvaULcJM5xpViQibEyb7xNcHvYvnfm9B9VCaKcQfn44PiIfGoo/n73NW9g7/0aVITQPl7f
OQwjjtcbFE8+AW8O7cKR0nGs68apsva9CHyGyfQwADXJgxnJsGpI3W16Xv2qx1IGFSYESIYCb7XV
SHvBSIezATWkVQWhIxxc3hZ/L9YwN1YHDnNfh5I2m/HEbmL0EXfOG0IU4d+PDypO5VkuWRPMFPzP
eRh2qwAPS3QqdmBctD04Hlq3CVjRTMmJD6WdYNRjiC3XELzN0/dZac52Xn1rh3/q1lCaSbNIUf9F
cMKA50QKG1F//xNzfFhPPyVvldplyAL3HELO30LyXc5g6amkdoPQca+pp04C+cHr2DctpmpVsfmn
cDmoVarqStfriZDjJD5qDIxvEL4+kZ+KCTIAF53c0JlKQA6B2DZjf6+jUb6cEhb8QX9wXAFGGu1J
+WR9Rxb7txl73l+zMgxpEFrwAPpu8MHxEMVhBv4F2iCaBK4W4YhmxhNCWj3rvdlSuI7Vx9mnk+Sj
WGLgiXX4wrHncbOiMEMWwvBxcYK78YBxVmZCjJAhCID1/7oob5SuZO81Is89CLiiNbQdWDEzHxHE
8j2YhqZ4AiQbJn8nHuyF9wbtj8YFiQYdzHI6ltPBOfno8WCO6LlMTOBUvpdA5SmZp/IMsSNbOxqV
RWw3T3jir655nwDAw4MN+WAgcJrCZkeyi0PZ99c4U6xA15h0LEACPCkSp8cl6W7M8o956X6VkFHH
owwANCERm0TlhVivOPydT0F+kc39nccRmK6BgFEYWOcoepW6T8/jKXjjVriNslkVHFfMSPJAgGcB
uSNscy7D3t19f/0l20vt2e9AkwetO4DgHfP1l3oQxiQVwsiDsSziuiubyyRqUD9R/8R8/j36IMml
xJeRi4PCJweMsHFOC++GFqc7mCTpjoNV0TORHLEaLkaKl3n/eb8q/pMmkO7bnMoGi3uMab+IN2t/
dyjROvi4t8W+NHwoDg7kfsQFsggQ9V6+MnLMld5TW9jZCudiL+T4rL7+Fo4hHxaaLlhwFBlqLA2g
mriJD3VYd/jG0G6uOe2YM1jlWwioK/dqtLI2SDaIfmi88Ej/Rio/+PzcDRcIn4k/5Ks9Q+j1NT3G
+vS8/veJRz3aFUi3QBrRGDFbBahaLLw834UmGtIOrap0WIB0MmvRNSDIQd9IOwUmC2QUokjgTcBq
pDBlj/LX+FPwxhlhaRJhHJz9OJpl3CSVsHyjhFpLYqmJfYNJg8Lcm8Y/AaW6GiA+X3YM6UHZ4Gyh
k2IjLWotJ3bT3bqMsN1lO8iGGNF2a3TvfdcgwAYTVf6nfVO/n6P+0jZNvyZ4GnNXrvchSsZrL+7O
bSYEc1Bpry03GUaaIBbddMMu+VtNlUgTjF+/qBawYnnrfsJn4lO9/oG8o/MUApOPfQF8FM4tIM7n
P63cx1G9aWptD04DZJT6NgVpK06WkixHtxCysZTfh6mYjk/Nt0QySJlF687SVS7MW9d3weFv7T4g
rXMlm5852unOOVxYOaGYFjH8IxFv5LOrEZPOPtk22SKV9lcIuYzpopl/CtQvucLahI0E/INyb6B7
0nxLEReaep9ugY80Z1wuAiex9pNVEhFrizdS1QcO0V1wRzb2e5mnqAUr8vBNutucQ2u5kYxfiwDD
UsCxdUXpRrMCxKtIOEHAHqbk+tQJrGw4hjgSzSLDllgqc0mZ6Pop5FlOqRrAPQXf5oiXtll0qQLU
JfMiR2Iswb/qhSqh8uGX/2E7cdQZLX71En4rJpdguTK5G+iRrd5sHb/FL4eZPk0peRitv37HMA31
yXQjq4fEz+5RYWG5raZCG/BJ1KOr//VVeoz86OkiUDVI/77xlwg8Cqhy54z79Z0tPhkc0vreDFsX
IRbYhPoHW5Qw3JShmSzHrHzr0SSu7e+VniECgl3AvFDNF19/RJsEujwj2ENklMA+YzctCpPZTZJV
HkaeDfvSC7S9jgb9AgVT4oCq/rs69yrYvzHr/p1KSxNgtUYjro5HblAa6zu9+973GR7BXYna8qMz
l58PcXklsXsjukqOoiLGXngTNffaE1ZQBf9LLYYa0BM/7Kjw591TaBE8AL2O+mYJvXh+i/DWJHds
DGiI7Acq05DTTo2nRMgWogAmSnGzEJTBeO423fMvRJWKkpJoVNEPRSHrPfo0LR+kUQ9pUlwTPEcQ
AAoa+jZtdJk8WT9zyfrxU339xxzjW/wY+n+UYVybjHSWm9sMU7/frf27dOba5OoUriLsRO6FA4eK
JQ6zfwdMZiT4Vdds8a2ZmYPj/B0OECG3p4SuR5w6HTqUNVg3xSEV2lIe5R4w0i4Gz7FXunx2TMxg
Lm1pr1q4DzCYJVyvmLxacwzcBSTAxvKH/B3QE5pWncuvv6wX6gxi61Ywu4FbJdxavCw4oU6HMWt3
VxDvJkmcTTLjmlbTbpcs+EhR0nGpI6DrkpBavg0eSiIh2yIjChikWr5UdKhG/KoMw5MmK8dTfWbH
HD9rL6ZC5MMtn9XNwv1m3TPVN8KCcTyCoyQGpfIXdUCYBCazosMKDM9Ytrhts3zVRsL9DObDm3p9
uHvMxpggMOSh8l0/yAT0xFsVMLM4KERV5BmFsq+WS9Ctw0O1bw7RHbIH3LN4OooJjetkxiBlr6CQ
6tDfDVUDR5wbAj2WDyG3lI8D4mvdj/ryc4LVIaaaiqGRDstS/yBXvP68dpK9fF4AV+ZFgJohbrPP
78O+G5MuGP3A3gy2kQe9lDGBVqc1mGEVKCFJIM8jRwn6jsvkW3ZRvxBwmRd4HpDOSHnM+TXQG0jO
o/TfiE54YL6hm7CtsX+R9ROukBruWHI6I0DRLvC1PNfvtYJzNeBt0HwstqtbGvQr8QBssa4lCA1N
s4lHPotgWO408VFU5qrHDoPDV80B9Idocz/OaMeHMsXFg/X8VFdPvgvpc2vhDkMShaoPqzjwuWjW
4BwG98NHRyO6/1JoDiaryOD/y/HysqtCzLH0RmRIoLLWAkdgPHMBSSEAFKhQLlM/6rl02Lz+5Y6M
WDhUoBf/75db7IkS55oQV/fw1gIRYWne6HrYt+1fo7u9EQEbGdMXIekebl7S6dhNDUpWEaRpJxKc
yJIKbpIKGxMxzYFRUB6lW2yqEBvAk+SGKlJeK6/X5oSevvxfKFGf/YxFaVI26wMe66FvAxVtrwe5
iY1zU/hwQGTFF4iIgK5/qDh3cObVOFuAnrBZufAKZ9H45MT71T/4aGdgQEJSDDMfcyQ1zlZIw2OH
2jnE8xTxu+03MUVDtYfsGfMvoHBZcgh4tBYKgrTE5H06IIUcDtDsRZjUWkoP++tDs+nOJGVz94IW
cVEhYug0De+lqxA+w+N1AxK+VLXNw77x9zPdia2pftkI44n/FcrNpbqWJwWlPI4EIGsqpT5fu+WR
JCB7z1M045cKKU4ZMuLlRuEfDYJzIjKMOwIa67m049R9eC4eA8LpdZCU7ni2qdM7bSvlyj6FRLYT
iolhg7jAklFpM0yHvF72ELPG6xwvI80wi0Mdu80S5LidRyIMHnOdgOg04daBqmPg/1fIhgEemD6y
F/Kcjtotp57KbudHNlyIZAymf5sBa0SMymjJDbivAseGiTmL+I4gbPKylpxHQMNTGSsBt00J5dR/
fU2/uCqE2ocawRPZtGjYZ7d213kyJ48kiF92w7gz/EvWb2KfKgLROOwxVoXljzAz0qoQPKlYqXBL
ifoH844XGhTggxC/Zmh7/LtFGQrP+VAllJY2z4j5usWNgzE7Z85zB1R1VrPRMD7/Jr2TbTEx9q4q
B+prfWXH67zgkNPCJgCfZLW++OIYLYFGUPvDl148XxNP+zBdRfWdWkR7SsmxHAdATSSsC434jLrv
dDVp0jbkdFobyHXIE3RKiQh8ujI6kp3pFuCdwV3An9AHBnx+f89RvG6brePdSSnNhvi3160I94Vy
U4MBKoGbkarqet1s1uQM9zg7OoE6pDNALa2KJunnRCpkNX6wQbucUbKssEIa5Li6rzUWUTerPt4c
ILfLHkpaXdNQS1O4iJanHdgQ+6A8aY0yhNgofEzXYF3MD2m5+/gHRq8vFV7Mtsn2hGG48pdLO9+2
q1URoDWggLQ0ccFmBflAFZQFDRI0WLDniSGOG+PxtqUAoa7QB5NqTorZJ1phwwxJQ8s+L770gOF/
wMV46d4D67R5uDg2L4OE81WGCDYge1MHobdVcgHWrQzmZfvElUH1hMWGUMwCCZM9oVcUO3JHlSX2
U2l4+oi2b2p58QHD+mEElRsO7eKQaNxtEXtJMVultoptS7hHBiZPMYWdiz2iGdGjWTrYHPNPWh/y
xpj5xD6mGFcasOXEuM49YTzCnnpKkQ2iXBe8CUTaemQjqzZUubrk1ZhVof8uM9PHab26E6SkubWY
zPY9cMfroylx0+6uxLPkXWFpQpg0J4tijFm0+jQDtTOqnlnAydnsEfmfLUe15Ifab/ysJVzRT9lI
IVuQ8nQPTPZRYIUlaa+AyqbdWeQh3HMocGlP2h4PMKZgw6R5J7EEoJ6oXMcz0YdUCUsApAI3gmR5
0fKs2m7RLvwRdUwj2ZaWC0Xhox8oKpE1jd6z9dyRusFoeWIdowZB0I6bfbd+6ZRrJRGxqisUhz4r
Y0sGdeJuOLUscAflG57MRH8BTYA+pF4XARFtpY753zgyeZ1BkwlNY4Mi1f2gBvgoHo+B2JuSe2/I
avUYxFpfSsACuVBYJzpOTM1ypCspB+inYcAaR6FwGgJ86SyPhK1T13FLr6wr2W8PGebYHMW4C99q
/iV5I8P2N0GzJfdXOadK12jSj9E6pU+Dw9V6nwZGyPLOL1Hj4qt2u3br5tLZmVNAmFCkxc7jycRR
xBgEmtFi6t8zr0ijbibVD8559MTPSRMQJWz0Kdo4a2+eVAUqHTwHPj8o+RMTQ29NxWVPw/V66eDp
Ijl6Nhgv1pcPp7tFo+jEszM5dUWjODCbl4UdF4pd94pCBsYQX0WhfSjHpO24EfljxqhdOsWGgNw0
5rNDi5F0R28a4SnqKAAXLXmLIjEB1jBfMBkttpVtKi1APZylJ6J0EKfaWg4Rxctxcz4kIM3UTnZ8
CnFcOuHTR6KrI2/5462zDYwM1k20OBLLKgzrKlFqpMO2JKVA0z/NZARmFR6JekzSZuommXaqW1YS
g/yyi1ERGrg3wGFruQAte5qwDnNh3B5viJSL1+VY180q7Mfb9BBly7tkXx/OqgrKLhcRgj+kYl9f
/6DHHHeOMTpIWJnEjFA9LD5oud6OLmlDlDQcHHYWje5Ao2CJKqU7j+ijC9reCh1JxyxMwD7O5xV+
4jt5x2BAAY4/89btFcmbeP0J/ReudGIWRWilKMTCZ3GaNGwFt6Hsv5PtspL6VEboSe0bDhLoIa1F
f6wwAngYgfQH0Uq0QqzURV0jW0HqMBFLhzWiRL6cpWGRsCc2kFagop0kCZny9vowBJ81G/QcvOKo
eRTLnDL6ttxefAVzsA8pyryMGYFkFSQ7zHn/VezDPP/P0DVnWdm86T3UhewU3ZOqdrRI1JML0n39
Nb14nqF2wXWfCFxU94vXNMdZs5nWKfc18xhlgbbkbVqB3OZRMyJnZIF3RUt/rxWneRsuq0pReeQK
0RHRmJx4rhdOM/yQERrGYnVCrn1+GYRcvV2KxJ3LnRsyh8W3Q9RCeSlutbA6AZ9qnDUHFGKsmHrI
XcidCR2HjUM0KNYZYfRDDov/j4dbEXbDcQs1Gf+l5w83bzICC2avvu+q6kMZFNdKONHU0sY3EK5N
Xf15PtRMQ4CfIPbamhe2nFkhwYZtauFsJjinMfmXCgx6M0Yh5AHLBHX5bFNF3Rmvx3e6BjDbfVB0
tWp6b7v+WbliqSPp6PEtsYwNUWraCVMJAotFv5FuwczMICHc698Lo6hgHgzMnYRTqbQQYq/6w1KW
wXILSMHSTDoVI1ZwjRATYU3+xZpRX9oTK6uLRU2z549noNy3ECXgWeKqGpU1RBIDdomzkAVZGZcp
LjmngHn9ux0TteG0Q9LGG4oVjEJncUU22wygOMevVmWzTmLJC6uJHNGQk5n2vuUGUOmluczAflWk
lDxL0oGyhypE1Yd0YEq6KXJ+geV6yfprLxc7dgYacXKpIK+RrNMkG1gV822w80imKT/0m/XWDknt
vIYX0vgYt+WrU05TLyDeMXUABx9NOsa/Fkf5rUgBSejGzslT29dVPBsm4RQhaN9lwyUB6RPxRO4f
mOb9ENkB38KPHH4PHozkOP0sn0tLCGSKMJWbhyFvLl//Hi8cPjwnszvuD/i7CKae7yOwNygdO4KI
LSuaw+cJJ5YUX8kLUufqPLZ2/yAdUuda1zfQu5ADwPbFJ++OYyEK2JeyWgimhFWyXj5Xg48MghAv
4u6gooDqru6qmtAD0hfLdsSW5BARVIHqlQ2GLIeGe4JkVpE7NbKaoTqd1pq+wHPhn8zmIDdtLZ3s
4p311cHgJbP27qwoGDaLjfiCMCfGk9ZztHHwlmYuLZuCiSKVdzmALEsiJ6JWmYUfnPDnwKaUFkHW
EbJzF/VNFaE4uyqq5UE4Ryzgvfte7Ec7G2GVyNBZiTlK1LB+GGAn0irPdMZUbSQK22kOxN4/wiws
cvq8mooZOcIypPY2K0aqz9dM7xw25tCn2AI8ES40XyS3ova6h9pL3g0owzQ3qfCOZ7wOP5RTRiEu
gtGEvmiup01uqfccffqYKrEscY3x0w4XyEPmAO2LTzo+iEQoEoLelsw3VMvoCAzz993cnHvbvzVd
GFxk1ATleAfFI8MQzeEUGYxXI8KrpEuBNMxTPMZnMRrX4RgCr8wHDGoo7gTpSt9i3ftFfummBw0k
IKkjTACFIOZcpwujnJuQ8M6znFmQ0qCsGFaikD8IlDvGGSigEGQxAEfHiMLi+ct2ov6wGldFdCfO
v0yJ7Lv71ZIptU2tuH6dzg8h12qvhTLYOBTV8AyAZCD5+sFhJfKLRRAZmBioxNbqxhaLoAlh0kPc
8u0BZ+UUlJ/i/FcVdKccdmIMhYZ/trpiTfKG5HBv3yBrQG1kyzPZEAOm7Dq71R2jvEbVivMovtCq
aEwKRQwmq8pafdGZKfzpdxwctwe8Y/oD5n2SYi7tAJxdCjG4XTHDoAKzNBsuazmlijpkJaAccIHx
zoiwGAjZCj41+8PF6E1g2STv6KrSr9UlLWBYKIFupWazuh9b3HRhNYuNbNaodcSeRouEOdFXASQa
oVkf2uIxGb3J+q8S6Mie3hJRKFEUtS69l0CkAXd3iyEB5sLderCMZs4Dkmah6/T3cpZxkv7+UJdv
KXsfJFeaGXCoi1MdK+xHDGc3oyBAHf36qrCOKMtVASRGD0wLjtPLopbNV0mWpgDYtst8AhDUOapP
94bNPxLbVwzoNNeycnjGGSVui1qhKgmifncWUuBIwyaOKwZ7GO0S3WKXPcynJx+FdkCoJUVfAfNC
favWk8cEzY6aGvTgONpCz8UHH2KgblI7o6eMFuip9OFiRe+3gTkpz9C06e9nvqO4d06vdIgDRo/g
CcClDNAvZbWpobmgBEE0olfmjEhPl48v7iwESiAbcPOEV/83aWfW3Ca2hus/dKhCDAJuPSZO7CRu
Z+oblTvZQQIEYpb49ed5F7G3jXVMdp8qt0JsdbwEa/iGd3i+4t28zCorqMJ3apb3OyRVvCWBHAxz
f3W57f0PIpirpqcmlp3AfAxTEHo6hAxsD16pIIZq8qraLtFJAaudA6nNKszaN9T42J8B6okp4qEx
oQ3NKKLT4ZgvuB2LhUKwayG79ZLFNW0OdPvtsgv7oDItQm0VwqTEK5Rj9tldjOeROixqF4nCJE8T
GcJqYQj+3zlJcrKG52ZaLIS4WI4jiJu96/x2JuN5YSuBRAmtAaHKoIhRyZkc7FhbsdmReN5p5hlB
cyB3+rPfEbRDFTONckXMm+inVjqVrivNN5U56SycS6HfJJ4V+/EwsjkCJAA6dG8CQDmvr7ZjwRsR
mxTrEO8NoYU9nymD7e87H4fy91JraF3r82GFNXBPu0rqjYqaVZcVlMlLXZuyWIFmxfaHYUs07e7E
SXxA5NubecjM0We+RMQBDTmUQyl3Px9aB4abOIk6pm1hcc9zrnGDOVM6swv7qyHccG5RVqaEaHxF
GvedoJXrEJa06/LEpfYkuL8KQ6pEiYkhPsw8NuxlI158UWyiEE8KaLhOxQKSA/by4GdC1tIG/gNy
Kw0qcVLI7ar0ZtjepwERSopGkll0ZGjqwUp92BbBXSqe3j64DCk+qMUtHQrjtNQDK1TIoZq3vDiE
GVUVIqF+LnTkzGTQtvBs6+VjECkAAeN+L+h0Te740MfBZnMIb7K0Pkvi3RtjAyuLCqzkbAekF5uk
gqb19u0uii91vx/Lb0Lo/qbBz1cSTML7YmgkQcTzuPihzvJ8aJUVr6MVnC+SDDirK4YBzFhnOkRN
bEjjr4UNWoP+sWCqBdpOdoqmBHt77xLNgTBWGVGUGqW7sn5T5GYSI6T0A/hECdTS12/nS3iVYhsk
vyAMgLBD1PL5mNnPkoD5GyHxmkLc58RC31MFKOPq8dvvWIhBNeG0F6gNoDinqrp3OycnB119Fz1P
+DkVnsWyE6I7L+fqzi+8S2AyLhDeBLVE3k5ZfDrWTbvJsfKiFxWzkXbg7HVzlXnIKbHZJJ+q1f4/
+gBidgkJqK6CV9NdVJFacGlKTkpKtcGpzq9QRhU1VU8E2DQYWelqC1AmZpbyE3EK1a9RDUgC3Nr9
BBuWvY7XQjug8YUD1s/E836MGEkKwALDEc2Ld9Tn7LJR900F4mEAjS/hWYnO/x+3tYsV4+OMa7Hn
2d/pCJ55wNqBJpNy4dtg0XyMEiTCMXnArpUFzY6wX5NSSYnUbIxJMzheg3nXjo8yBy4HwENJKQGK
v1MzS4tIn1d0I8Vu+cK6yixWFGXVdMmqF3hByD+1T2UN8vrIX+Jtl+SX6LS7gNQAfk4x0Ei+ZEkN
GcLUUITjMis9t+/tmIcVXuwLJA5W1ZlR+2OshQ0mn26psCw12HzB00S0VVvb5SG/PjxnemNFL0SU
jHImlXru76SlHexbvy7RXTZNJHUaxHvUhNORL3iq8Ex4bL4l4r5VbbOnHKt4WZ1cnII/1mguAFo/
9bAhE2tPMa+6uyK6Ku5SJ+wPSorTTCukYEd/hGI6myhY4ElGE1DidTK72N2Ea/VKWdWoFKaEnAVR
h2B/ZqVziqPCbUTLRVsTp1aQGxHrhbCa7zS/UBoSj5Q7iqA6mHdErqbxYNuxe5ONGPRpvIeloXqi
baMOqvacjf+jWH66q4JSmnKhUTtAVRyyT0EjUbhrHUMs63MFV9J+DGu+hyaPwmOdtgbtxJ2WXo9w
tWrn6Y5r71JfSkIHVQtwEN6civlBBWTz9anzAmhrPqqHBa0He4iylKbWk6rZ0K+CZG1h0Cs0c72C
DIqlh6gnBgDMBupFW4w4CMdJJgVuKw6gMjAQNKbBIKznKbMv2FkaE0o96LdQzOVImBxeyYKWYoif
lvFkVwPMdbZvGt++1ZkqoreQ1LaYjYlLEF69E6paoIoYY3Mh8JWiGZ/tVfd5nw6QU9dnDwwJUTIl
GzCQ4klUSejxYMg/dcXcIfEiWKTRDT+UQwJ1N2hwU16Su91RR9rRA1Pz2FvDdawzH7Q33TxIBA+N
fAGFjS2Bzw1mb0tL1BXFIRiAWKueNn+HXxB4GBklYcoI4Fek2quF+eSpW+7BcRG3rEwpQbBvgHYd
ElHLW5mlaxV6Af7RYXt/wMaQelCPN033toDSICOZCiUHNjm5dbNZCFEgr3S1VFUQKtroi2HzkPWp
eaLNxG6XX7GTeoum+PIkSFE5Gvkc4D1jQC+QQ1+f1y96dSjTk86Bl/P4T9LYzz+h61Q9TkQd/ceo
oHUYUewn/5VQkZp1wiAJXGZkAQ909b0MbooRp4FloB1bMYQAxZrmwr8pSZsHP784WMwwJYwIIIl+
3bTWlCSbfYyOcGVQXAXC4caAJXao4mkRkoJfqeIkhdZHPzry4tDFuUfuRgrLDPaZlaFuw3ztdW6I
0xStKnZg0KwVXMmtX564y/Zjj0sGqQ2lBSrDWpN9AwPZja+3CdLx1uotVL36xIhdEpH15O8qX6vv
IfLW/HQ+PkT0LpnISHSgpvj8YVd7e1PtvB0PGxkDwzXB/0M+cBIbTOnpyRtElM40wS9qBUYoOS87
/02ZrP+j0o5h6yh6UDZOUeP1ufiism4e8pPhTfYzK3b8JCz9cgRaUQryDqAi2NdiWDAqZWl4PahW
dV3NkUzxoPZwjKVPr6Bbt05QvT8Ym37305hMY8PNEbKbKkhA457fOgW3qyR1S1MpoLOL/vUy24ps
88necwrsKCQJ/nUg4Byg5acrNLRru+J9PvQVQD8/w6q7WBU65rZ3KhdaPu+buYXTCGc6zMkTJpYp
Wygg5U3YAErdrtt/OLnvFDtHWXdLAnBnpNux9uhtwAHKAoQfDrA9FMdpvhLwIluZjCiaZAB5vCLH
asA3CkYoMohCQi+ysY7oZMywoKWohpowHizMh/ahMCg28e9Jiv1gITutFGq9AKPqLSvvtq32tvXm
pD7gJhx70vRIFcjCrplKK+f52mbuh9VNf6DxiQ7sXZpSGKUrdvb0osb0ocbtONXXeMErb+IrXlyH
WF7q/XyvuC/uxx/x+njhUXPgZ90P3mdvqUcDs7pW+J6f8Tr5itEz7q9rzgl2XWqE3/mTb4zf5sJr
9UO+xguMr7lGENTbXXOHeA2LOy769RksQv7v8HK85PXxIoz0zfGVCxPWVtf8PeAciC5jzLb1F7IN
zrQ8Y49CkP2May7G71Qx3/9hdTBL9B3+Ol5z8fjFjeSaW8vr63P/hae2ZpqnvMlT3YmC3vMlmrdL
sHPtfnszHA7DxW45QKf3mVkdbdwlvaceg6x2W39EbSo92QYVLezVifoSvAtjFMhlcjVKk8Wdfdgb
YQ6JWqrUY5bJhgI/YKRug5YGMhMJotqYZs0k9y9Q7OZDUIqAoE1HBemiyYeIN96yWQxIsHCjbfxi
z9DAbs7RWo5O+x3HnXizRpTcBvvGmWIaT1jJy+NAMAwULH4W2/x7vUuZYRa7kJc6Ke5BLoVYhL9U
Y1bRFf/aD+4WUyPV3Dp5C1UZwoj8i1aS/wgCCLd1vn9/cDanrz+no9s83IclMYcnXPZ0R6CQvt8t
dyywpfVFRECl+qJ0i/QoFyr15ATdlCJpSH9DFe4+Qy8M610E49HOoSCkFHG+4fKi5Gbu/38HN92u
3NwNst1qP9zYvc6b8AIXbXClDJB+8Dme5QIYYgiqyPq3Q5QiaZn6ykSDdiCi4iSEpCimzcWJNdAM
6dBc9howAxQVhNsW93KQyGqOq8B8XetlZqa18ORjTNOVIPYhAFe7MdPl/hYJVrEFdRiXo4sWDghE
4mzmEDE54jhQGUzbworr94GXf5N+g5jlUi0yDaKcdzmcZobfaHYhcjFIV0of8p39V7YPgZnVt0VE
Yby3vkT73YdFF14OpbQ1kUY/7Tbct44IKIGmcDYzp7QspsczEm82RFoULZlak2VD+jygL8Hn9ehc
I6cqYpxNYuDlsiCCAylDvDpW9V4ROWk9lrYdLR9TtDfjY7a9PqoXpeZxMv13VJOnkDfedigPVW7a
8bnjvMlaCmDo/0mpK+TM7de4EdFrKwJCAd1aBYOaT2qgS2d7ZCIhKwRgVeJQTbL/EDmru9cHenxJ
4i6zdAhxMNybhg3FDnCSvy5v1p7zzcodDJ1pMzJl1CI3LDTwFls//1xaFOxJGhHTlqt2kQPj30Dn
ESKfoFAo4JmhHXuyULexjnDAfBEYPH+ywWD1PjA+90aCAiKyew6tGVS/lReqOw++C9o//UZqNAbc
Td1DJC6ZmRoSFzC8/68xwQt4PqbK7kHVb2ICVarTBrSZ2feCVpgi5U56nsD/HLZQ08WLoi8qOkrn
RIELjF2MmtD5mBnVtEqk2YasMAUiyHvUBSajGqyd3SyTgjS6ZI0rW00deZioRqjiKSiGWNXrkLkm
ToZEMewakzdiU4l7PNQF591fj8ZUT4Y2Jbl0Vuht0hXbEfqBPxUExko86mhpsOz8kMQXSBklTwkm
Ke2gk/m5dzNPVqbcRrASEk2zCm4hfWSB/1+/e0fX6tMhTneQJmiSJaeQkQpQJyAsaVDQFyYIuFAn
V/VWSaHXHv1i5rvJi6kPhhliQRLDjXtKVEt5MiCGo2qgIMXifc+MVDN+utc9HelkV7E2bbDari3n
RjoxhY3XGsDTMgy+bNOcjNe/VenHgFIPK0SvqG5CqjEeJQU1fwoQm3X6JnMWVwKJqO4/f/68LJdp
LvqURgQypM22eL5CkmzfN6XtV4CkGB9+5cJzE4VdqkFlBLn4vRLbUm0vROi2x7cO5BQpMIgkbSUB
/JTXb9zRXW7pkvku0CODuDgZVIUzLujMvDaHoqA09tq+X/QVyknlW8NMYgIqRlLFRrGguXG2dwty
4GydY4KHXYAsO+fRhy9redwwpFMNMI/Ab6pQ1EW7uAgOwoETGaRVQtBjG8FK0cKE3lIdTmgzEMQf
lA8LcylUok5qAfcNeZlgVseJ4bJEOUAkpG/l3lkhdNfwmR6aU8rhAcD8gWLUsU3oyefwJ5tQEtHP
2TTtYdQ3pwNgAju2oFjNfyJMoGQ0polb6f0qyesx9REnUM00OUZJlucBIGT0cdje1QWWtK9qYCAC
zqWkIqJlkFlzCfTR8QM4pFlJrxILjucT1212pZVDsLyRSRGVI8CaO/teZOyxvkSzMmH7Nh4ZS2Kj
Dp04Gk2mcU3jwrLtXy5UinnwxZEqKTPkycgms3fYtUVSpS5LqtIhGBn1prjFuYRGtGRkHhpAD5o4
IvSIwRQvsKeDkycFmPmmyvFx0aaiH+n6NHonVZskwf7CTVMtdZY24sumLCpNMNhmBu2/kf4efWlm
ptRCi4HKg/ahOvRu3ZqpjcvoPK/k6MAC+Y0LOYFT7ySoqTC68PNNreIt7UbQKqIL6SQUb8/4AMA4
M2a2fQgUwbt+KCM9BF1SfJs3kjh6GAbsw8C6IPJDano+xazFAfeeMKWURMlK+Ih+sfjVL6iMoEOp
ZaKZBjsOzAbYQwePcZjfBmEVSDYVvNCAgor4/6YtOb97H02CQBsg48w6QNVvehZWCYLOAzqgJr5Z
YG4MHFpoNwk2pSv/FlSc9L/PFX/RULgyVE9QhsjyX4a6qwCYVCX2iAeNeBW7vLrOoksr6B48EgKD
NkAWWuwW15tVuD+63T/9FJNz0sVwrOAx0xeXAI0UC7L4q6EKlv03Ss232j5FS1ZXQVgZkBbXWO02
Y+2DVSMGimkLu7Nn0bF95ungJvtk52VFVO03II+YBIK9KS0wcurZyjiv2HRoBRyTLgr1qO9qXasO
YVR7YOclwPaCWT2Uo4uGNoAI/nSfHfPzJx0PfMJX7trBn6LdLd5sVH9t2g9Kypt2zSKlBckq1mNW
y1b5eBhTE6k3H7pDfxa16bUflGfqHf3vZzenHHtMuFw6NGOm9ytcVO7Q2USQu+Q/4ca5tdFpMUEF
LSKRvgTcLGDo1FV3WYT929TaflQvTiYsoqQo65Z08x9I0GsjmQRkT8c2TVG62G2iLAn3BlooiXeV
1MMDgIcFrflShrOEk8QNaUQLuQAwQv6parAYDbJJGfYQ1uRh8we6nEcm2rPBTXZBN4sBE/jU/NOS
ijDOZn/rzNA2+FBmkboIiIzPduu+Q8b7g9OorQM7g+ZyEjo3SdddzqtgHJtplH+o2OHqEAIZmDzR
qrerHpA95wbL00BvfivviEshOLZh8v42OlKZQe1gbdGPu58o4MkcuehYwZpuHykltUQGNjVPHzLO
2c2B5C7qqvOqW/xjO9w4rwQLtBrrUxqc9mePrroaeMqI7XhzVQQDZBpEYxuSAGnb5w7EWZjyqhkK
OjofFRxLWxhtIPgSbARW7uQwOdS7hTd0/U3Rg2jj9DVMfAppRhZXeo7gZZqlm5/ki9hU04QIbLeL
a6dxP4lmZ4qaNLA1QINk5rbOZy1HHzeOkoq/FeS+OI13cYk+RHow0HzhROOIQTq487AIejYPIbLl
EJBuwLJToNTmIhSAGjtGhAe0/fwN/H+MC+yXWLtwo6aYELey6C5CLNZZp54Yud2VTgmVPlRjiDfh
R6+sEK8ie9q1+CPtzg0xHGnhHB0QoaeEa57Z8I6tW3KUx3FNQEDJaoHG/9rtb4Q0B9NDQbK/6QfC
qiz8GB4wJVTHgPKLeOzq5xcIUFPKNcELz1xQbRfawL8ZFohEKtTU26i7PJ9vg1+Fu2zlj7qPMloS
bkuMEml8KPGUDolxTP7NbFMlVGeWxqWuVxeuvkiG+PVxvfBQoPhBufy/45qELNaa2Dhft/1YNye3
EypbC1YcWVWwPCgXcU+5CNUosTl1ttrU7w3YkM67RCYoWBsrEEqVVGmo8cMykzfq4k6aW4LKzsfP
Jpianh4IuiCJQKjKljONn/f1zlnVXnqTVnugHPbBPs994iX0L+OvFRHTRRhhVe6t88NpDeT4bejV
u/MuwSo3tr0MPTI5RWwwEu4r7MF9mI3Fts2+x31yOPUia4vbHTZLKG9tTu22giwMPD3uy/IsrWEL
980iO68pndJZSENSK4yBYz/Bgsbu8XHq0/oi3ubue/MWHN08PAVxmECR7lbtERxKPx2QyD0dUkI6
axOs7i1sVi/Rd87ezDxjLcUXdwoQNCguLGRBZjyfe5hkh+u4LO0boe5XyeKjk2efPOKleGn/8jbo
98QWAneI7R/i6PPKb2GtjVVqFAWupMAhLFSAbqLB+Vn7ryJ1B87OPfmD8+1IH1GAFpDGC+k6TiHQ
VhqtwjQqHDLhsfGpndne0CCMVqjggSJSzgZE04T4cg0AVw4+Bl4hhst026PN8jrLbBqzwel8pn4s
PKbOsAjRxuT0BV/+/G7SJ0/SzskOpuJg3DkB8psAX6vZCBagIIHESh1sURkiNDa+wQDgENA1RFrG
n3RMJumZzDxqxeYvHvXj4MAPPx/csIOF0LTlgRoXaTiZhzhZFNrpN2xPDDIIDky643skl3EFBZWy
QIjBsaS7jd4K8XzaUNiUO/N29UUi2Sr1i12iUkpaLG/nM6fjpwlNY0C4HHJw8p+P24KITWXY3Zsk
XX0tdSC9jmo/bZbRJJASE/JMqstJeaPADsLoWAK/FtRH5NY/OOWOTkZxNjDKI4aeUvKtDAMPmHEg
eyDGQb/HftzafGii/p/NNvvcdA06c8SomB/YdHoeqD+irtlV/pFt93boo5/aF0cdhH913AGuWBCr
khP7wSQaTLZW3NRbjyNuy8O2iGPQq3nQixQRNa6AYVLrEnGkt6MvUgkQmpVuxi/pQxrTaupKr09E
4/09nYhPxzVZJW7mu5if78coVatEzaWihHZObcug7nnIYYm3Fz010fLUnqh7i5YPBoy/C9ta5UqR
BR1VjqLqkdHEsjCBRFLWcKULtN+s+k7GwXJaVZ5v9EtImxUGGZ0K6o+Vm3+pSmy+oE5J0h+G3wd1
HFMsPo0GtEQfBD5MkIATrsNwrELS6z+QZTlW5wV7StEHMjEktcVknQb+Js0TLJ1H7Y4dkRwAULWn
Vfx5KEopqhPsRILpkqxWc8ukPvhU/wEQS4/kxSNz0CvgPFCPeRLRWdt1VndRSigA4iTMSKufyE8I
Qq6pbvhZGbVyGpzClSpNNNYYBQ67qL1LblSnxOvT6ej+gEQdLSOQpEiwT8ZWhXmbEwYsjNpXOjCF
LNYjbClNFSN0Cb9QEj5MrTszLop4vZ3ciQGmVFElUWsx5xl6/DmCdkG2Q/JyBjn9JO3PrXxpt020
MPAmI62OTahCJ/lZp/IB1N7wMFdFzlBHS4OSHHxV8YY/SKyPxMBIs0ItjbhnVGMnFZwAxbugbXeN
eZJSfhHB8YHtNHYRYKirTY1qtoreNTKn6PZ/VM7woOv+B7u8dvHJDIMwgk2ThoUg2HRcG/CqLnZ9
5mhXI0FmGzHOS0WyvZM4QoiBp0BqQjOnCf1d+qRySVV+1W1o/wf/pqBEkzR0mPbEGq457p8+QWJc
zCH2gObIY1RQKjp6faoqEh6qqijwnMG079CTE+g+RfFSFSWBDkc1UaxmiN7/9ykP1j6kv471Bifj
JL7t+n0ZD54Hp49B7bL22l3koDh4QO32er1b/GUI0HTm5Y+iB2jodNQEjBAZpAx1XOaRr8em/NNx
TSv9SbPK+wNCnGjpsqvL+YHOihI/PUTx/aQWpC6FjmqWwDfPgsf/UEsH6vrvsisCG+JjQhm8Sl6E
D1urLgjA2R4QeMmz7GqfHM692PllYHLAGaR7oHqNytYGuY08njK/Yo9YOZSfISvPhzb8MPMMj2yp
ZMYczsLEURSZnM4AqnbLYlnvRxFFTkD5iocHisEQiJW4pyVxorZ4Ok0Sy9S8MmhRG6E04W1RWFJo
8y9Et8j8loimgfgKHALt5STk4vihtsuWaMgRAgikDbQDEDspMq+b/J9DUbMeSZZ16NLy1nrc2tn5
MvGvrYakwSW6kMXSzD07snlBMyZdCZaBh2jZtF+DolURbLZEAhHdKzkhQIOViopaoNIVSjn9NSij
X5xSaICe1wMCfkDZilhYVXMRzbEjiPGYBig4alqAz0PUYFgsrKoCp+x3y1MLJQI4ZLQS2SX2qX0F
XAYcJpLGuIgnfYErNAOkf9yGy3OofVcVzBgJy/5BjHpkkonhgm4DFB3qgpMb5nrgvPqqASlqvPq4
URHIN9oMVzy2D2rDy5S2ZxbZ5eE+bHBstnuwtepw9i2SZR0+cJxGigT/YHhHUpLQNSxhusc8z0n2
ablF6LULifMphMbcSKMKbTZ7wglhpAo0v+Pd6rtgUUo4KxQJTcpBVaRakyf9zxNMFSt0hKn/oaX4
oseOjXS+zpLGtFrFZop/Q6U9xPSFWBCtUu1Ve018QztbC1OMtgfJVbhsvwRj/FfjWpJlwLAKCeif
T7C8sROntmrbWIOoUalUw6D0ewS+11gYUoYRH15cVK/afI7L9T9y/Uuj3XWbfu9oKs1z047UdeEi
s4GhzMTpiELEZFhpXif7cmMZKQXRhIzRgiRqwcnB7U0pkvTIL2k7M1RveIAP53ft9+mpFOmrvXXT
IL04Rj4UFNbSQ9R8m6tomf3heZDhwf6TYyllclTUJntu0Cat0xbBEssB5hsMnDQkbXsQkjLQT3jK
5vn6Tn/e+4n9xtR2JEMiEtyJAaXXHBi4M/dbngNk19HPmQfQLAJMI7fDCR0yGB3eezV0yHVu1tX6
UwdUNq/tX1WyGE5cm+gOOR4jkacNqQuVcknEheKYO0TDuy6p8yurxFt0Zi69zFuf3YTpIe0iVrRc
bbPIFCmUcpleLrqY2rMkkxe33BywooL4yYLc9PF+wx3ijfXdzPWFQK3wU2brFEeCCMBy0GeWbAlQ
sF7ARRuvQb89So3WquJ5Q0mRIr+HLI5HsUHtUEURai7GCKAIgzH28Oj74A/5r1o+DIpIED4zmoLE
E89neuKgLkaQkUJKhibKxiDBWqPfBbXRA5ikcalMJqSANviwoyeFf6das9pBBVxKNnP8jiNcI48i
p09vBZS2fHIm40ryLl1ETWfC5rVT3qBn/xVVf4o6xce1s/yQe/GFvYOXjnCM2SBQyZR/qHwKZQOq
Aom7oZ+ypUjS0lthE3l9wr0QWlCmgTZaCDuGwxFK1GSMXUl8vs5WN2mCH2N9BdLw3JyPDDPcURiL
qTtxVkrMDXGLb1JoTrlVnltdxX3+VnjyPsFuQ8xhr/gojqJbs+6ECplPKM2znOwSkoYBG4lkGQnv
ZFfjKPWLcJ9vuV9IvCAIYXTB96A2edZwN6GxItdP7UQuhv0q+yeN9n9BpcOBENcSg7gDVCO1G01Q
xUaG47qnI45w20PW6UZsjmoK1S6QWhyUlcQIHtGe+nZxMfMMdNC/+EzI3yI6SPREJfn5Mxi8IfWD
VTcKLtsh8AMJ3qYW8sBco7AmcQapa42mMEROwhEhSfVQ5hWKfdygaNEIUEghwPXnkuboyOZEpM4p
R9hCcmNPIgK8JduVVSfLG2Q3wa7hziyeyOMrF7ZzBxeEC15HasjI/+A6FCekcK7HVy6KBpLT+k2x
v+YLZgdEEPE7UhpjyGn/vtaFIYKMpI9H3sfI+DDes+ElGzoMj/H1kd7xlPMx/M3fYkPuqCs6IpfD
3yP1479/8s3uQJXkrOKz0eOEBMLrSPjI99cQO/gr2z/XMDl0bb7DNRe8Pv0aOR+vT5Ij1ExSEYU9
S/hYoGkmDR9KcutVs499A9QHnfS2b933St/wfPohNJEEUyXvIfZxjCC05PpqTgJFRel2uKfIdqHC
nE4OKSTENSrKMRAlaQds+E9hHJpdEimUVwdUrzfGPYTqlcGwHJa0g8K383xvJNmOrADJERrYMwJb
k1A4b53G97LSNQqqTB8DCoRpZN/BSOJL+gSP04u5NX6F7t3TCaXqKXMndegA7QHCayKNU2vkG3E9
Tq3wnsvHL6aY3vXILmLGncT7U33DfDHnuKi/wzDircwyLph+XEuSgRnUIP+EYpxmNl/8XmY7F9Cb
9FdJfqhz+XuK86vGiT6Ob3zlDePIxgtd9xogv2n8vpZBql/89IKhjN80Y3u2IsYxPS4KLtKSwpHW
ABe82haYPsOOGl+Z/vyYxcHPxoXCK8sG3RQYiCJNjV+87+mFWUoPL6yfor7W+mGRPC6hkRs1LiGW
itWf/tLCchDD1DobFxBvGhcQF6ye8a/jRbjRe+y/9UbzrnF1ja9ue83PeWWmDH9rICDF+IMvli6j
YRkzXn33cUBcDH/zwr/29HX8K7+Fb+p3mVXNN8df+njxMBb+HIfA7+eHXDMKvl5f9UeaVoDmHDpW
QgKhdDgJbdxlVWeLdZ1+KIahPjUu3DqNi5g617r7ZvscUTR2pXaiarMXqHgOYBTVANbQZ7chgKDq
rML5YM0Z5xw7jNHKpX4LA4We1bTLUjlZm5e1TxfX49AJ2rd9lL2TToiHknVCSWmgdCOdXun2iEUu
Y6wY0ROa1UAlCXpAlBivQ6VsqocJKSQkiRBWcR/f1rD4JUjRZwm6RSNAolryj6KKrzrLPIHz2C0n
l+OXADCRQOrklltOtMHtxduCQhMniPSNQmfvxV/jMv7bKMSio/tQ7FToo1PYSDcQAoku+GB0ZCHM
OJMDG3jLJFRQkIvSLnAd/D0mR3B1ADLupllmBhfn8dewRXUsHoi9iRVtkh9pHhj5E/lTLpj+JJrx
gkxdHmlUr4yyK3fOVCGFQ5Y+giox6LoI5iHWuCQWhYjS9JFudh5zxMC363GZ8criBzImuMGXWsYC
YLCgaM5Y5RwX5oVELcHpkggaghP6dXzcSWCU9N6hj/h3CeaHe/mjp0iWCW4rmVqDpcEdI0WKEXXw
4Vu4ay7iBc/DW4GsRvkBPUghxePQZgfPz43uMAdetXWu/GDxS3rUwXp5q+elCFuuVpqs8ab5XrfV
X7IeyLEaGLW50aSmfjVf9D+C5CCbIqVCX47/vBf14sp1t01f4CGM9WtSLr7m1bf2gM0hKKw4wQkh
hNTirRC9UhFZxmfxDudkiYnULXiOcP2ZYPyrvRDtGqIz8f6VoV/v6QtQRMoRcsFgYvgPItAIZs7J
2R8ZP6Bj0OqU/lDORoT1efTq9svS2a8qxk8hXpri8YADHn7OelAPVkSS3JcagGYd6dJbI88GOtE+
dGzY9IdjgHhsb3cyesl7zjXdbWuBs5x5KoQgEQq8sznatDrIOifqZuS0XGjGUup9Pvp8jb+Tt14R
GxIz1y0Gh6z2mnzC4CxY8VI2F/vRcCS64GeMsi0yOqY6grprTmOSKTULyzOo6CcrXQOLSFoJtwEF
0o2b3tZ2RQDXhvW14BRGa0bZnxTmw5IJUSTo4MEsT9W3WhL5UR+QqoGK1KJymt2Wtq0Erg340aGy
obUfwqyLl78FGfU41GCOt2xV8ZrmDSJRwvdLSMcj80xBBInTZXoViK5K01fZvLQ7hCDS46rgAbg0
W2wPMw2J/QbLw/18IXda0BrviFxU8A2C8GWggU86PhZpamkX9QoLZ5R3QvrQKXucnaHeLUkC1bKk
hY5G+rkYVerCKs97VCqjTybufxq471QlUfvASlqAPPD4ZstZvhLR6fMTMZM9mvY+5PrnE8vahaVT
+avNJ+nYhnSKJbVoxMAYq6CoavjrLEz3pJhQZVEEuOp7elgij/w2dNEDi1NEIGjECxWi/+fRAATY
KApsF/2WJ2vD0DaAPc5FNb10PtGzuBOw0AuB0QtgI2PADg8VM20fGtMoPVwVe6rwCMVqK1c6wXnB
WQBPRY6kGYUmTjhZQ4liKHNP1XC02uc5S6be8Py2oSXPro9xOYSlF0XxvOLk61YuD3mxJsJeZZvz
rkGIJV2SCjsDB18AqL22vhjFv3SNYgwGJO6Z9LwTbBmplXA7giH8abugyPqY+sWwpA+f1N1pGnDY
WZuhvUyGdXAWbyRiLVow2gZWsWre7d3DCcYZ7mm8SNOLIozWp/aGSra3B5C+F127ydefer9FzcEe
svM+WB9Oy6ZOTg67xkMaq8i+eyGef91yb593hRe+Te0ye6/8KVjCDKYFtzoLaLzPBAZG6fq1+zYJ
DILlEsRLlKwQ9aP+sUBuwpMVXFqZ8EBKF9QxF85//B5EHBiddFM2b3fVyj1pEanr9/mHHNMggV1E
i9d+ppZcIE6nRE+tmL0bJ0aVFcVKoqFyqkNZsIFqS9RB3KNJqi0pbGCPR5wBboON1Q4r82S4V5U5
1OdGpSEFbxBWMU8HfE1vHeyLuqjXlxLdEf29jlGTWoj6QeBn9LGa/X1c4GhAKVFWJVL9qtvgp10g
kyEGMaqSPxd+/XHnx/htb38IjykLRhTSIVRKnL+XMIm+A3JE8AITQyKlJXGNUW4RSS1UBYwXAaoH
wb79Z71u4hOcDW6l6Cs1NNvl98WNFZ6E7v5eW2Syi34KoVBxEP9vkT+7nRYCmngcTuD/p6iOoYUH
WkWb1HhHpTmoDp6aquH1msCg6OTelxMHyIwLcW/j+6KurXZmYRWshk+UonGUZ7xVgfjrA5x6K4wD
NB1llE9DyhLPN7jBS7JFssXdOqyo03ubhGw7ZTQnpVfH55Dfv4aLYrgMt+zPYqK4HX34qmI11SHP
H+nyExdixWm6xyAUAWdK9XuoA7HvXdQb8FCd86tulv5fqRVi/OK7qJCt87O08XanaYHQ56qxz8Md
T6QI9K+gcFiveMoFTtdgvzmYQ0+PiwPKPRzInQBznAw9mGppkVecEy6ru+7390W9/bGAdH2yWvq4
UEgYM4QUkwdFB7V1VrNmqspnbhyKgRAjHPhjxE6TG5eXVpPV1uaTzuk+C/Ara5aXphtP6UbsNtPM
UrsP4L08MeUz0W/IiAJwvOCn5KZkPqymcrKGHAj+Q9rpqYcGonu4TrLmqwtK//VH/v8YuQ+FQagZ
GtHTka/ttvTDAeVzQuWAelFAYb1Y/61ul92NFHoZCaMqdFug9KDFqFVsDpIm/Fn46B/S+pXcsVaz
EvN6ORa7E5ITEVb+99b0eMcRsyNMDYwdyPNxJ6uVm9RNmV6rriSBSQV53h58DaGL6sJKnMRq6Fbx
abM53KoOJnC5ohlRCTcl9gfZ+u3r9/NI8Iky45NxTYLPoa4z2ynD7bUOU0Ey0hzbhyUTQEhPticT
MlOrE9hNiZoaF7pvY8scQpxklVazIb2e4/QwAZJB1YFKI2rRkyL7sNofFnvkzz5JkLMI2IV9MbsZ
DwmgnR4+961AgcLYsLfUntRYrO9qRcl1yjCKedDKjdOamFAJlPDTktrr1uxZUhZ9/VZOey3mEVMm
IVCmiI7C2wSY5x6GLCvhPLwXSVzi/GQW32Jng8USOpcxFCBDs4HgFi4O9w/ALltGs3ZQoRpAN7D3
2Tok3W4VyEfSR5iXJJtmSy/GOXnkQb2wNsnQDwik45ghTCUhn+TgFSaK7/xwktrie0E/HKFMIzI5
3IID6MFKMtgCc1eTSf2GXIlgaqQpCC0lAzGfkpjeynRaEJORStD+WxD0PV9Gub/u0nXe9NcpmnVX
9g4Zaa/ERwcmTnpIiafK7YE2yyG/ktAKAjy7k7Duv9k9Bg2Fxy4RcxwVxTb5y7MWNhTVbXqRO/Hm
1KoE0Vqt4jPsweLPIvwOkicql7fUQOKz3u+q92kR7QiOORU6wrzaVi6cRRd2HtA02+7d9yYVWjC9
apLl87RC/yRXgBASo8WdE741gbDQX15DdBGWTE17wzZb77QNKepIh1/1CmqAGi+QO3Ly7qxD1oxu
uNstXII+/i17h0xXXw6/BpsYRrIgvdQNcRPq8/jvcIBQIHK3dyAOrHf0pdNliNwM5ThrxZFiJ+HP
fEtT0kX3MC+R9iswmzkdNkvvYn9Qgb7d/1UVkK7jPgvPi5wTyHOgJYRbFTeXOd69pR+dunsCXbeF
1zCzlHT+TB4zFXqyYrg4SugnLUH8JLZtugf4Ve/xX8RtSsCPIiTn8ip0/agHiYujfqUCMSGhegAy
VrJ+u9795QXs8I5uO1NEoqUKfcV8zVHjObE4O9w+BA84Cz+aFiO1sp4OewrNpVLTdFvEst4XLTKE
YUFMbyer3alX6sGlBdLFsW2D1EKhv/ajn0VRcuvLKLuMy9XynRdB7CxCyiypA54gg90BHwkn+RVi
WehDoqcVIUcVLzbpmVURV4IWdU+9xEXasOVEyahZ9OvFrzCiOljyc+KQuxSI6UkxWGv4uJTMwpBA
dsGEj2v749YOs4ukQbq1qKC1MEk8nAKCHli/1Ik0cUTaLeqST+MTH7e+M7xxUqcBREvMnJZVQxgf
bd71uxoGxdZO2X6T9CwdiOjrrv+Wtiy8euA32Gt0+BDtYLmAi8Ggqzwz8wpXeH6fzSbIv8hdGoiR
koCPnu6X8Vm8x50gwts9sbfBGdo+pGElOp3kMF/imvALcf6aJmvOYlrSibGXrDvE5BiHx6S16aie
ekUQn7g1/zhqjEtAs4zG221/JAlrp4KJdh60/u662mPlmcK8dqVfxFGIOMZum932qFueDXHWoH3A
w6CMlF7EtvJZ8R1sgkk740bZRWqfgX8D4BViK+UORIRWu4kuhjD86QbcrWpxSE/zlRrTm6pEdRtW
FlqntAm68s2w8PrzPOIxCYuTot19Um0YrVMUGaJkNnxNQMSYzLAog8XefTtEi/q2ipIBPd7DfQxC
Bisrtz9/fSVOzRLHKQ3pLHLotr7EuAblvueXU1oJqu77Os65wxwYO+oD+MeKr9e7KIYBVD7464vV
rj+Hf27j+sjGJWaQigASIEDZFHGzhu1OEK0KvK7SNgW6hKJfRPjWepQhow4gGTBW0GD057yd+rEY
EjlO5AmklALic5I2dBvHOmyBBEKwMqxSg2yxs4SVJrdEggqjo6A/14geUtfoFwiZ52Q5WbA4WW7W
71rLulAUFGzJISSRk2cH+GutaU1aS+t7vkcCOpoLi46FawA5fB+pONBnUF6en39WXwZp3K+d9zqg
hHDsLcRe5HSXBhLDZ3HBBYScIyMFyTN5zihzqnNZVWaZ6cyrDU27p5omZGDgCGlYEK5N9YQHrz+4
dZrbo20LXLGQompcUhWxEgAuIJhU3BTXU3Gc4KKK12vaKDKxk+2HrLBE3hZqygMlJ8ESLyVGJy4W
mMfLgfmBMkpJ8iijnuyb6i+jAUTd+hOkhFtVj8R8dPeotxPmiSCaO6svry+IKTvFfFIKfzaPYQn6
yJ8eTfV+HZWHmigPyKTgR2kBxjRhq499REGY3eoKKIUSq9WOrdMek+6CLkWPw1fho+CwpeKGGVi8
yTH1Duh+0zSG0ilPrMJn7/FolwlxLG3rEB9RI/Ug9LEkHZqYwqMJtMQv8TD4saiGAXKPtt5lsV7j
lQl1ATSGtK9ENC4CIoMcaW9MAU4Rg7JPVZLvIC5Kz2C+Gn90juJzh4hFQDsBzY3nc9R1y/06c3a7
a6Oago6O8KSmbADt2PgYqvdDj1MbqPg2hjCmJ0cKYhUs/d/2Hq8/uWPLHqUutdMoh0o85fm4Eo8q
8rIPnfdKdYTuk/OovA606uMFDwi2qb/3TqvOdTDw5uBrRiUQlW3UnFpZu8vWW10a0dsNgojAcRIU
ncQtcC3OWsoI84Ajw22YREMoU/KF7SHb63S/ojyaLojbqLAzcFXV7SXHa4z5ptETAAsrzmCfZT+M
pvUq+1GBGdIT1uL7Awie7tR0QLSKCA95wpjjTO4kVPN9lfo2uAgyCLsA+SQfVnYhAWpkamVsyFj0
UhlSW0VUH2lwi4IkXLp2xwF21utPmC3nxcAgqkouWI1TekKTxRn4nV36W6e59vrefR+u5ao5UAHy
Gss97RKOZDUtwmLRnBEwR1f1mit3UOeBQqyJpLQKzSm7deMvgRsWlFQRAg22CqMsEzPDAk4X9Wk9
kA3Uh3Z3niaItjdRjPIAR3+aSbygsXpCvpXzqeoJEayMQ/2gItXWay9tm7MmRSX1UoaoMsKNi9Q/
TRPCJJ/h2gdKpkXAeROxjWovsbdFCXSCwC/rGnIaDElOTUNuyNAclR8tsj/5/+Xs3LbbNrKt/ULB
GCDOuBV1sizbkWO5nb7BcMttEAcCJArnp/+/WepkW5R+qfe+6KRtKzQIFKrWmmse8HSgPGhK9MgG
t4TrPG4fTEwFbQZYTz6KuVk1fWyWm/aY+BAm45Qyj/JhmIaragW7CqL6IRjA3ROXs/zo/NmysM/b
Awo5tCtOShHK4V4RFsM+tEvy9awx9ccqL6i95vl7uUKHK+TDvKGCnGLniPkidVy7UqEFB5oJt9OQ
cKE8r4LaPU9COhn+gI/1KBwUMKnDNnD2rd3Vx/qQXAh3aPdHRHZQdK7Mno8OVvoYTIp3W9uO5NXE
d87Z3IIKvKfqjoRyjHdl021Rz28uXI+p5GGm46MAQ5OtcrOnT1NK4mPPbSjVKpN7Z0yrqZwPfLyJ
GCUGER15XCfRtoyLmONM5paRH4CICUfcgScrqLM1Y3be9GF9VQ5J8Z7KgrWR8N2SQraurQbEMdrv
doPOeyqpTVeP/74Nyi/Wl+nIXUn2h93VeAj8q66nAJZs//UX5FT4zuHlKYcjhVXPaf3casufi3Zs
6KvU4reZ81UJSkJ9EjK1TMWqTPIYCoWSGknhaTbBhzBcz60SmKkeLMEvjE1vJKoMJP42XvJD3UbV
I76CbanwjqCgplXUVJBRzkf6tlRasEE0/xFi3YXkUZWMnGKExA3azJyit/DPxk7tGY5ZlMi3mzn+
04+ZYGgL8923iISnjlD2TiCjJMmBDka006eHAcKYZt9vKtmIM7UR1L8pPdJdcC62Y1fF289UHoxd
xWyx1T2955c8YTkExKT9lRUp3/ixn85XRLyvP63Hye/TfZaxq0iZ5HmRiXCqZ+mGueu9/bCSV2+O
50G0c98nCzuWCf31R7VZU2prEBCMzw9bevQFFwLauHZZ2ztEjtO99SmIOyb0bV0g7S3LjyzYmn6p
7LAYcM028YgZbftqYsZL8zalpfMd1X7zb1u7VWVmblqnqSx7xgIC42HGouBADl/gROwgPrvOFPO3
uptDz9wlnyDPs+uZYZ7JqZvCr1XvH8HEj7SFU7HwsGeusH1wCsdcEEjYnBFEe8VqnS9HH0q7cmFc
l0lZnNKPrRFvzzSP/H50pMNkygrOXjRwR8A4TMBZuHo4ltNyEQzLC81AxpAbQ7NYtXjhVob7s/jV
XeQN/w7acPcP5S2UIa9eEzPTG49cRRVzbpuWz5nC5Ygwje9kLbdm+uRpYlVOhgj73Jna96YAlinY
5d3owDSvRnvV7dhpOz6siYLDRYr1OrQ/url8YrvOj2xbyTL576aZHYbdmCmTA3XKYycmSWT4OeWs
qLxqHuR84g6CWHMuJYEWfe12B/7RRMk3Uy3fewPC1bkuB4tPjadBgkdfmTfs0hE7rYJdkpGdI3c5
fAjgzvD1xPi3msChduGnKZvds7bw66skDz7n+659n+O7s3UW7FMxDLU9PlJ/Trqq6Fwgcw4y2o35
DBOKA9zrnm88sMGX+/wSQ4/00pp8VzIkmPzsq7sKsUhp8vJIVhk+6lD1fWwfYCAN+JELU+aMiT+/
JKL3wgQgSdxDlseYmAtaMA9yIKdHN9DB81gihieUuTyqn5CPD9t42h+vAgJQia6k5MrBVp2Sxp6Q
Hiw0cKVjasrPu5D8k/joniMYZUwq0pThURpjvwC7j2E6AWxEh9Foco0bWoJJFE8s+hM8mTGQnyVQ
4nVUhE50rpZCrtHuyuXDiTheJe2eRO8oP16ZIS8uTM32HThHbqj2B3/H4Bga+nJjBgCzNuZOJ4Rd
n9PI+5+CgLOl75fd2c5EP6Ycj1YTufV6NiU8GonRp6xd3gFFVFtI/cFl20VQLpZyd9dWHKN5VaU3
SdF33w5T5T6M3RgDSs7DVQst/Y9g0mQ4zfBQGZhTtS50vDwzF2Wq743b4dY36XQeBWY9m+vqH4yg
QNUW3vFynqttEozf1uo4bkcHqYdzxFvxoPck5xs92kmz0Z0RxgDERm3iHjjTqDqOV1UAZAGoHUHY
EEjo8Ea6g5MzGyedOMn5SOGb1a4HV4mae7P21I1Rw3+ueVtOT0VZBbY/ZD8U3jHtDgYTWEomiHef
8pE/NjVEk6l5qAq9Hyk1knvgY5nQs/76I5cVZet748oEmHp6mywspTUWlLVf6Tg9kknaw+FIxCWY
RV20jNeBl+i5MGFZ6Oxz5BIQbwUrdSzgyk+oXAgmvRLQ4RdsL8rtrgYCiYOS99oc0x+EinzNa34x
lisLUSwxhZiXqJJ9kWQarqstDN62x4wLrN1rkDzwpZVLbdH75EvDe9F4/ie3PiZXycRDYy0WCiDk
exAWc1mtafJxt3fWT91+XR7a49xTLAzx8V+TF+0GyiAG0/l+s/X2QLFuwVfPQ63dcjj+kfebY76N
j3UBwFZXl51KEccF/tq043U8pz98ry6/ydchKAAIg27lmljE68Htz9uEm+EOLHtCHNNt6QOfO1jh
jRkjGUGYqwPAR1m43LgpdV5z5H3i8jH6WzH1qxjZCyqvelbDtO996DBd/TmOd8fLcJ+SQlmE3h2j
HJ59HjMMzSdnvYaVZDBmmIl62GXBtdMeqB1XUDgSodLicfztOv7nNqKWqnKMVn0q0jZQMdjyqyU1
ChSuf5+aDdBqm8lSnviNI1tcVzf5ZXzkXexk1O92dFJ8hT8ppjHsGcjbdVmScQkSHuzYG8cZHJCb
AwCbyw7fFrMF5dvshz+QbpvtOAkEr3hRWkL3JNS02GGcsTSbnDZzU2PvfmY/yGez2PIS7nJeIS/b
k1lSNlTXCSW2R3cCVwbPXk91qp/QkKJ4J0nK0eyCCZ3Qz9yM5QdnJm+S5DXgnQQcdc0ZL80Nixhq
yJVpxvae+pkVOef/bDZtcjEdWddsIv67sWWPtMcfxLaWLlyvjvJMN5iIMoW+imZvPZ9mDnT2VUIs
goYtLk9NAf6YBV+Y5tN+VI3Tl+dBR48Vj6P/zveH9v2apQXyIu6svx6Wd3zf8ttuWDbnG3893lQ5
dQtVzJpvu4oDJj/AfsxWPmz0R4f8ohbTo7letkXWDhcdtfYl0F32iS9IWwNKwctS+Q8OHjAQiDz/
ql766WzP1ycbg8O2W1jWtP0dDABwOTea752RimjMDE94l9frv9J9FPzuGH1A1qQUCfzB6pv6Nt5P
ZuHVJig8400rD/q8gYtcDwHbchdzhnYJm+Nv3SHqjgvN5S0q9vh8dNg5RO76renjY7jJdtNtjp0j
C3Vgu9oBCpUdu6TFe3/rioCepOiG2yDNvgYNrUxbsBF5BbUZ9iv+yM7akY91Nk67/sJ69gfT+vO3
LvS9aujWEctU9uJ25Sswq29F7DleNWGafY99ipDfmuHIhua34y3M5uasXtLsumRIA5EGRtWU9xdt
zD0R2fGYFObn0c1A4T2dOku1oFFid6qgA5znQDv8GDdI7/i0qh/YUNC14ean7Q5aksAu8obft/MK
KcPcbo7+EWtw0IWURg7infN2R463D6fCz6L2bF331aduaIb32DxwyEf4VSFzKh7/g1FzsyStvA8B
Fk+EenGe7PL5tknn8f1vI5V4G9SH6TY9tvvteEzSs3pDqsguD5s3xk8vAC6o2+mO/ET8L9bZ0+Zg
TdvSgT0B8QVSg0wwqsr9rjUCIncjVzPpPS01CLeetsDqaJBvIyRMeau+iWtY9PS0DyB0DtgxJfjv
ma69Oe4ZbrCksTTCMlVNaVJAYqBdE9+yQ13jZNnXEqKk+BxyxlDGh4hQAabA+ES8V+cmRb60I1B4
hdG0s/vTooy42trfw4vBDtWRzyVH3ibDXFI0EDHkZcyg1EMrBS9gKkTUdg1pneStWgcwxt5CydqB
9HEAqImoB4l3qxwgElakKEHWEyoEMUNOJkqtGI9iDrQFFYgNucng2GJLiMj1z9jm+IGD5jCiuELp
Nt/G061TwbM7GzD8lLgBZdlJG9htqj7beKV7lw/QH3jSQc0N66GSSGyIfEkhSRNbsaVrAL+5zmz9
hkT3tNTHhRvLtToZnHXoG4pY1xf7K6ZbUgQ7VQB7FwFN7bMln4lP44NcY6Alo2GtIiFkQrEFeWtn
kGGOXEJND/xImol2GjcVpoCh3gSNOsvLracj/z8aKvmwqMOWia7MCMVjqZg872o2tehdvFCoS9DZ
5emPhieqJ7RmyPdT2jA/eIsRcapjUJMdYSUT0LuS5Lc5ZTbHbBVmWZbNrTjDJhivq7L8YX0sqKck
vpAwDOugy3Xx7/8K0pQYDHnl75auAePIul9hz/N6c/0CSu2xy/CaRzIGAhZ++o434WHXT+NQ3SpY
3U5SlKO5J1QCBGSBfznsA+IRNP2EnQqJN1/qhxrWAOLs+vfuON9bmPptX6Dn4CrdPmJ5As8gZgFX
P70wv1/Kep25sCma7qI5/lqkHnUk9s+BYYfM8/zGNQggsYiTyEJv1oSFBRETNSNDMm4gYY3KfGE7
eP2evcCMfXppJ/uiE9QJOw+JnBL6yclfQr+kAGkNR5pOhjsZ+wrkIeWYaNXLaDQRH5g3SX4qgjKt
CBAyjByOrefsxBsBGqQADxf7J+uqNbLFMN236kpWvQQFZsSz2gebE1mym7DaRO6d7/cPkikreVXM
JKWVafChnymS9A8CIa9kbS91vaaJ/6dxx9ObcrqQKjduJ3dtv2iRi4CqTOjpgFIEMWCO7EWKX30x
ywLdIzISPZIEW9FAOtSREhH9FzQfsfOfbm0+zCkvxbhZB8ezzGpMXXeDvzCGKXV8M2R6DH5C+40p
uzoaaZXxbMbOA39xE3FyR6b7UAzdh2ADQVkUR4kkXAWWeP03yXEU/EnSZgMiCjepp0roRvpKMT3F
v2+wTxdJ639vccFeEsBYxNjFd11Mxk6h/TUNTT72hXMnUnA+QERHeCpCVcvpIE1UkoOoBJgLad6s
BfOrPWspQwVhjXSvb8B0p4YEujKOZKYwbCQSxp7MuxyncpYiLSMcSWoqrejKUuw9+F+8ie1+ZEJS
4KKMp/geRvxSflG1oIldg2esDkLFIb/+pr6wuwUUMMjTES+B9z4zcdgdj+mQDSFxxZzm8iPgXHM7
QkHs6c/by3mqOXFCfDdxPvdMk77ogNYOohlczBGjocXr12Xjnp8uSq6LyREUSD/eYKbydHNrogWy
oXHKvysZFb7y9pNXgoSqSoxz1z1uWfyaHE/RuGDCf5E3+0SOhfnPVMntS4aq/dZqCMQERykfjM6f
1tkHKoGlfK7jPV7MjyaVSIuTnKomgZevArg9wqc/8KWJkJGYpmHc0uHCI7vZtadoB5xjjIOXigjZ
Me5iuh2iyNlYDERZJaA3p2hA50A/+PqNemlRhTF0okhnQMIJ+vRG+SbomhRyym3u4ivGoBKTlQs7
ScYiXETcCnw36LTKOZpwC7JxR+xAvJ2fSrbP/71Vlhb6k2s62f4bZzzUXGuB8o9XUKaM/9nmE9IT
9ICUPSDiu4bWyoVqV7jBlNANRsU2CgM5j1QAr9+rUwOJZ9d1sgOXU1PugQKaz5MBtWccOQELnUEU
vQlw4bAB45o8p9kN/P57oaSi9Gf75N1xZvLH5Fnohz1IS4A24nVlMi1LQnHWm2R+6+E+P+IDniu5
utTzNDNWuPOLjKisUrftD2b+gIdSszUjo2iHYkh8Qg1QmT0wQG0wEZ7OresYc3/NmKoZ4tSw/hTd
WqSftw+zl24lVxZ5bpwkDHZPbfb8uWvWCTT9gxzaXK9G1xTCqYa9kJOxBZnuxtqhjcO33VL80SUB
JC6eM89aUkbjUn9a+7H53towYXqiCDXZzTvjdP72mrSk2pMNJYJQzV7HNafMfJ++J84Cf2SKi+BO
p6/oGELfZECxGcrrTs4glHVKptPGpw05KTZAy0Sk6zaLNdM6wx9T371r1+6j2/8psrsK7zbme7E5
TwsF9rRASOGF0+7E7Jfhh0vFrJpcWJckz6Iy6dVz6/hHwF8LmH+vel4H5sFZrrEG/N3XzHJs9Q8V
3GIKiA2uY3nURxFxLjLHyt2VlYbivxUhJF+TmB6uhDMy7rmT/1WozIuPPhXj2qfThHp98hb5S98n
czyBwKvpTZF2wrtMgINlryrpboCtvtlQmNHsT4ijpQybkES2PGEdI3KDrBLgS2sjj+ghxpQV7B5t
Srp8V2P0+nv/QjmKsS6EawL02JeQqjx99rGXQZKNzUrsDY4wdoaT/WAv/5A0UH7VwOHFKkKUpsry
rEx2h095n8DyQ3tBVormmAbTFmDmb+piXVRaeUy1lA968NSlNFEyqpBBPgDWVokgKrYVdqfSTaeQ
3HptghIbs97K1aVjxZcsbukd+DkZR8gcFtj9uuSWlTBX5fkore2I4fxbm4tW/MkbEbvQzymRiAHy
/BPVZhkmOa7D2fIhJ5exjViSNDVrMlz3IE/5RCOGWt8GA2WCuMf72uz/6Xfrzbp/xBIwVP799Sf1
0toiZD5yNx5mlBB6T55UFwPDxaGz3LkLLiAQpqz+i6Nfk2W9jFY5if27xNKSEtnwdix0JHmV1YxK
J3mpqUSRDFDlU4wxozyySjxlX7/el8onAm1RxgR+GG2wxHm6svy6TuGo7WkOw+kuYFwi22GzgaMF
W7Hykf7QkGoVkdKzVfsuNYlO4L/U6PY9PkI0fePCnhf1QcyKB7DYAATGp84Afn3wR993Nh/W5nAW
Hp1zGe2aJQMNri5sbUetpDpJy33Nvo1u/V6uDImRJzfVAfiLPG1tpfNmVMGLz3kDCZAkL0AVxuon
9w1Ht9EfogLqTfRZ5qPVHmoVfk7iF6jE01sp6ylx4BQR4JJDpRn7VAKj8Nx1zFnahLyxFD8oiMIn
wdHqCWA5vXE/XziJuZ//c8EnC3OsfWc0c1XeqquIK+ddarwLkQDkJ5b4vOHYW9gLhJSSNAjwFniV
K50pmbg66qKkx1LIe2Nre4F2y3PG8ZDkPIouJNhPb2QXVWMeD4xD9RKbPb0ERMIq5jnvmIih1YUl
WMywpVmeAQiqBLfQzf8UVNRmCF9WxDDo0aZsPJ9aoKOUaBT65Fjj4XH/YBBYa0OSM4fUx9iCQWN9
jKgrJXsHznr9Vp/6RlCl8e7jqkdDCqvh2TvV+NHYj2uKmvzQ5pduwGA+ryvoBoadO3CgRVVotM4N
PLazcjo42z5I/hmEgph7iP8V4gfS+egW9mAASS8O0JR+XXfZzBy1RQceN3AkmMO0HicsisBvcuxI
CjhB7uosOVnOzIXyksEIoPbuhs3K3DQukIoVgMRTnV/6ETOkBtrJZYPF4JnuTvxmmuQLLDUaIMWM
UN0TP3h60jZrPhiqQ/+D6tV24n87pIeCDPJij15afezKZFD86QMF6fAJy2z8VUmn5jCjW7usFr5v
jrhNmQYcyY+9Lz8rt1UBaJZzI7OSarrrNt1VuK43akEtRpumX/NuvLPCUw6xmX0XAwJEK8f9+/7o
YOckSZ3uBNOKM8FcOhL0KotMJk8Fp+YWq+EX9iyzYB8F/+vr5QXw8OldOoFmke4M7MCe/2GD9KVL
GQsiRxJP1r6anOwGsL3k1dv0vwszksBPvqS2EQICin2aIDhJI5yk1y/NFpVPj1hdGlqvhAOCnOOT
ojMconITJXnzsegp+6z4lNE9CbOggclOGiFpvk2Rbc5cWSsDVRBq6MlEo2Qi2UF5OFPYyboRu2VF
xJH3tLodTL0CNbleZPjTOfUsYz5B8Zboppa9OpZMZ6AH3KBRD6ASC94N++Vmokw6tzmzJguZWsua
o8IqAkbPeeAAMndEREsGtCPomPk8AjBa3D2bW8lUdBohHEDBQQgys+65sx7pJ4G5IpoAKZEocIyR
1jNn5NXIS6Q/ybFoIMNtfpYONJ2mpZ5tiN0qF+Rh2DduZQwDMeZzcIRbJH8KS/1gwvgQF4yc8UcZ
D4hifGYL8cy8bSam4+w3Bw+WZuzW/ceggfvl53APgwJq3+sP0Nc59NoDPOGJ+pu2brtkbazZVxBT
PUqCLjqRztCJIpsob2sBJp6wMAphZm4AQcxmgMoPj6mJx4tG3lkVwWaUwlB062oDHY4WU2RtEcak
j1VzsAK22R4IfOH1b/P/WY4cYpgWUAqferZ3Y5G4ueFNSQayavK8ggEDF4kU6WG87vrM3SYbCFXB
eoC32TGEn0a0byDz92rqLH2iXHAGUMWqQXDOI2I7WryPwUIbqr0okQpf3zX3Zioh+cFIaTT1jG2r
DH1cS9bFVRD23a3rsyCsKjpYZA62QlBNyMk9z5bhYu/vuy1jdvhWkcZLEFosuRRLn5IEFM4qoBRc
i4rtWDFHNQtnA7SaFPJazsg+h1RQUh6xGiE+MYTKzhEd1NcxZJtLtcXTiI4tn1f/KgkPKL/EgRY6
oxmkO7LuFUfDfk/bTxgWtEO+35RCAgn27Hd5D/nVlzDPZXU3Liu+6zhoHAa4Z+uev0Mqldef3gu1
pjaTv5/eqWzUcdKZSwwC7F9ALjDTtrp05VtYjJaZmHZ9GV6qQJJ3KCInqC89sPhKxWk9RBCgxG+x
RV8YOz69spMqeCx3YZfV6WMRwlrmVmFubyaMTtTThEQf4UsphxzWyScZjMBX/qZoBWs5x1YtCNw0
PC8pXlsXSGETvfOO0B8yN79Q66WCWnMxHXatR5HPLs6c94Fsj61x+m9lvFwsbr891EccEZpLSUES
yIXIIqEgZRRkGorRs+uFdP3wncY0opuLo9kO0UNhhtuVP5dRSMwYIt9lX60QSQYsquBWKIVqI+Ll
i4aQ0oZPIXs29zZ26FuxnX9b37x5QTHDzSUrQwbqvLfPCKjNbhftVzckwYTt8jE2vJ4afBzoGmg3
0E/lCPuCEJupgeU3xQTaqaHuVjZtiASQ8hgAg0b8nDpOAXEKciz/VSbANerlYQEnDRKXhkGOSy2x
fohrkNUJXDNPECi6B15jN4H3aYLw/bSD2YxKR5AP+t7B0p4YDrAcUTGzvwcZbH4reI0XJvduy39Y
YsEAaxJjuKSAnKWstCPkyGkWm2tmcaT7j2nVfHcHEBhRNHIHw+Bc800dTPiGsyNx9ZYIkSCChmGA
b0jLckLWkO9UyfXHw0XSSAIZQpXKZ9GEgp7Xv4fjNC0MZ4XnAhhz5RXEbsv4ggHJ1Uktp6zT0aNm
nPBseb/znPFsCJx5i3wWPo+mZo3HLmZfKrPvv7kNU1LU7/x9G66srwTcUKsdOQTBI3wOJBihARDO
thqT4l2wjO5lDBR6bqL5e1PBuoz3BvJrSCRhFnrL2ZLvW3CG9nBRhuFnIOPkYmwwYfEHeDKIDzZ8
Gjuu2zIrLiFYnsnqREIF4A34hjMPPaBho1zmW+C5B+1ODy0u4etTH/ec6Nh4J7HOVRJCZi7FMn5s
FM1hij87C1WgKOXsvO19nuhEQoEIYSN662R93qCyrDV0wJEDw/v4BH1o5rqL+qyLPkDJfK/drHXh
VyNe0mMQ2gUn/h3iPPyE6i9/KaNk15I45IyM/JtUFvSbLGimAZqw64wSx9wkHGQU1f95EjmBLSi/
GkE/RI4lMmhxZ/9cQT4m56nmEzUG7i4MblC9QdKWS0nJ2leV9n/Zw//nW5/iBfHSZbu4gkYgwEco
ZFIv9xp4qs8FuHqvGaB8wzUDtJWBLh8gSW6/kiZLivVfKB21Qz+rc365Lu9pG8mxmKbOhDhH9Ab3
ALPS44kwoNWbitrovR232OOFAWyFUxVMAgHhkKcvzUx5w06oBGHhGk7bPDBCgynAZPb1G+g978O1
bIKYh5Fwva7+/FdEvD+sEz1fRN46vQeAAYTWuyYNSCshMlNEJKWBUiGjtuCYr8oCLvH6UWNVl9bV
uNFNU/R3aTl+1+XLRdBVTodcAm0PPGJEBcivObCUp/giveFMErz4FeLQVc+O+YDt+n75CqSAOf5m
l9Q2XDXw2KB12Nm528LJyPIWjK5ppWSOstaQVZiApVZ5uvy+0sStlSZjHTVqyIo47+j0JX8ZyWCY
2Td9HOs45pREojAz+6Ckq5V4TrK/iRGG5H4CKnIDOgsjR7i8/swGK1PYTh7EQBFHrC0VQdMohph5
mNvXn+rLpc0vt+Rk+a2e2xT4h+xtsrvyG9TjSl7BOBmSuL4u47x85ioD4jTBunNit2T5aCM1Ed+O
GDLFQ/LjjQt7cZcCM48lmg4Y2j5dbn4zt9lUrNRc2qUUOa/noImRywsZgDfJpjjAv5qT7xNz0ovH
58GIa0afLvhXaEnMGYVCjrfjrZr+BX0KL0SSIKXFbQxY/gQAava7NCcZOMXzhZILkw4hpjCuOA82
cCGPCAFJJpMbt6YQ1o0brxPdvmrCicmwsvzEXqQ1h+I2v3ELdYuebS0pLjwgFSAZFgr8ZbmPiCEO
h12S2HyaBCc80z225uqQTK38eVrjCBSGbU9TWeuSRWEmParlqQjnoIOEXP6m0Cl88WX85epOwIOm
7JN2jaoDEbIYf4kgXiKCYHhGoUKduj/u3xXD5nrGXqmcvgqObyBR204+X1FUbzgnTKRCyVclhoA1
wPdOAdM2phEtgNh0AllhGdDbw7WRqXWL64k4dbnTY9iwUF8EvKo6F6JkKyKRtETqMqx1kqwyXaYF
yv/TKDev2K307lYhSjrQgEqpxhgWNWclMxlb/ck6Couid+uu28oaaCWD21rrmuyNo/zlJfjLPTw5
yuNhHx+cdEpsvmvQJExD8DShD6528Wep5PV0/3b9Y+Qr+26tPJH+BC6Ky6fVZ8r9h2gZ372xAl96
xhBbYvKiozjEd+fpSwys1efwOjacF+ydSMvFcal8JEGwQjTqk5xATE0B9QTdfNL05m8R2n+IN28z
VV5sm3hhE4/RAXZ/pwa5fu0dW04zMGVGkrouCcHFCZES1zLhYHBqpC+2FPxmWlWmQZHzfordd9NO
qC4/z0g9r/h1ilByjT+KLTWk6Wdv/69lc3P0Dzc50TOWcpRj0Nqi7cSU2Y7lKCfanKoIEEKZY+Uh
vetT/0rp7CqOsLOw4QOqmqypIN3WRPJhMwIFz+zL2tEU/qV+VPWJKBYC1ZiY8Oh5vONMFBBgJN7j
mvQLFtdcRjNKQfU6Zd6matrK8XTDwd41DEKUBKF72id3deusYziArIS4BBw0pYNxJhsKnZ+yFxCU
mo8YAOmsG6GTOW72tc8p/xn1izo74VL6l3fv47AEU2I2+mSiBpf1RwwrU+byXV5dCALXk7E5UjQ3
+bL7ZzJigufRFP3t4IXL9LwL7p19NkjY9E6MtaCjVVA11eb+v00eX5qRqhXz4iajcwiPEdxh9Pig
KW0AgQPnS9nO6q1pRkosywpiD0UymXeMRijBXKsV9bXTsJbdiMLfbel1e4HZ/JyenwTqjyqWpH7Q
+EQHgGZ6MRxdWVIYV+5mXEX8li3Fi9ttEqMrBQzFTuy09iGDtW93OHbdaVwx+BktVrnxLzG0KbYW
u1SMVFUxeYcnOiG8p2lF44P20iVJWGjMKNSFgWRwgPfagMpgtQfSuWOahcT6PO/26Z9mQH0Ckasg
epaOjdmzfmwCtHTwRJJCjnkIYwQZx1R77Dcl0WtrDDCK9c5k4+ZDk+9AlqRgwklzixOWtQpOL8FG
v1pSrMc8NsgwhYoRGG7XDCNNWuxld7kA+Z758Q6RSHH0UIRk09k4HtxvpdPVv49FU1xNMQDX2NEh
dhn9x+u73QveQuQ6K02W8jjBueikIHDKcTPtfTe+y9PmQS7BZgjfW32UnKiNA3THcFmoiDWcVpwL
8z1LUscILWnRP4PRZ4fhOhsGFhVnEGa64vQpB6rjwPYxTtOiP1a7s8J4W71OEuvL4U1chLdTFywN
7eSdxn+Q8BcMNQjPOQ34KschzRzGldZ9rt3AbKJjDI6oS9s2/4fqMUPy07ShSCAHAifh/ZmlDYP8
ozL7Zn8PrpN2o2DNvrZly6a6fhJ4JIalvHbFTtDhKp4KRfe9Dqh8k1yPlCmy3B7heowNFSdglN8A
F7JJl2ydgoQO59givjE8eOlYffKdT46tsisSdtQosDyLCb6omzHSs2FdTC0SlD0B8xd5fiD0++ju
oerxnPagUhGFgKIxRjy+7JlfhJddv798Y6W90DSGyAww/4xJ5mEC/vRc9aPWXxH4tB/MEUISi0CB
qdpnh2p5N4SAtDS18N7OjW9sZy63vWXwrzAfKM6mAp0kFy8uhbGq9oGJKeNxnbxeMb0DM7QPRg8g
rsAGVzUDcc8/nONjwWDHcK9/qxfc+UgNpd4PeINIb0tOehEf++hon+QuUD+FtN4fCmp5xK7e5o9y
OtOwt50hGjINFchou3RYpNp+92N4W2Rw2ZhcW2YOpV7Ml379El9ql3AOhBRJPQ1J8pm3ZeGwmXE8
3wonUcappVTbyDu6c4opPB0utO71VmvCJ3tDhF9XtpxWf0ex9fbJ++y6eDddCK5xQBQf9+8ZabPZ
VKPTJvtPunV/y2FwtaFDodTndkKTVysuwxr+fS8+oo4kvVOiyagi+C8YzqdMF0Za1H9hrB0EvMn6
l//SgpRFlqT+UhW3VZr+MAtgpow4MKRiKqAycAQfbQXiT9gBwbK6qIDfZMufd0BBE3tIR48Mrced
8RWqsRWTeGLqQaLJgIADza5zQFcDO7rbsDw7iDP/y0eur+BhWE8fSh/FBv/0XcMBgXl36fCSp5Ai
2PyMoYaFFNMStq4lmbScZfHhm4jNAX5OUXT8GG3ac+NCdPcfka23AS1A6JP2zl4YE3tLgMGF82QT
cKZNHyeHNbLh4G7KvU1C4Fu3wcMMReyXvALgqDr5W6dM59cYHaNxsU/E2JCzOKG3Yw4PXCvFmiEj
QeY6ecC5H/HKLbKMiD5PpeeyrYFuB7JLmwiUOhdSbcWC1nXOFGwQ5G1z0A80cdOMoXTiAZFaiqeb
AapI6YaeyUdsiSbNweGI4SPVoWhBGcgIZL/ozrLUMZVEFHxkpORC/DtPqBnx7QIIXVPEffYvyHdc
rkYqTcM8S82jFcFPHn9JUlC62M3arrW4RSjqGsa+U8H4vmoxm6k6xHPgetO/W5V6a8HdCqoZ9wIp
hE3OhYtrn0Q9dilHlmeFezOiCNIRZCRXpmjeSjSHV8aZv48Cxq0BQu4hjFwL/X1VifQeX/Sy8+tr
a2FgMwCD3HPe58OQ3tS4fJEMsDFnpmH+nPig5/mOOkz1v80oTNhqr9S7aZ2Niwb/Dc8xX6BgJAua
xTSrkWUmWBvIP7NVTSRvgtwPa4iB1DeJByBXh8u3fd18K3EEALKhiEK21fTUVtNBFoYuvgFVKTPB
kv831QjI2z2od9JQ2FW1s0M5ye3N+ag4DzfbPm5+Wm9m6JDT5mJuu1vcLQ1ym/lfSZ/8gzkSZLuW
8aRpH5INzhRlJqQ+npJbrxh+d3vzve0gA/Zde5ZN48W4zp/jkYUYd5T3bQBxNmG2Uk4Y9XTY51Fj
MHl360OLvcXu8NUgktsGDoMRK4s1vAIMG4+Y9Ozw17B2LX7F6mp7nkZQshJNLM+MqkYOPqTEYKDf
diumOWPGMFH9hN+Mx2uzZ420jn5+KUp6M5apAfu/CEpuh+uUKGzxKUTUN7iYB4FjK1zDqIbMXSao
bc06cOeRCU6KetNE8pvYGZ+0g+aIBRQj+XAodlD3l+lTYpgN5iVT0MBffgabHGldworbgSS4TbP3
QSXldFDyB1hA1lfVLkjvoF8hoN6UqFmHesbG9IC7wbRbf69WyAQYAN6ZJQ/JutRT64r8Mq+xJCDb
hS8WznHBvGH9ya1GvjuWGTXXuG6LA2i87/EatBM+9Y6PWMRuslXYirrUSPfVdNgCUAVgFc/PdOGY
3mKl3V46FQMkd8b8gFCR/LKKXAwaO37YaSnBOzaIrQt8chvvtCtI3rzuKdinA5dA5CaZAeTVVmEZ
ngVp/UOGuoZD6CIo1sMPFzH8bZP1h48+gSjbzpcZ0IQEXXSGWMSiNzb5U6hMeymneoKii8ovPPXv
atpoSpxsPXwCQ7oIZoq8SCQuuOnVAnsPbroKWZXuOkTVQSoHw615ZNbCFCqtLAZlDPk2i/Y04YaW
DX0IOgZQUJjosS2cfjlFx7jGnyXtWw37P9mQ3dL7KZDW9DBnUURYTiZzC8HQ+RFygaXVQuSzfoNg
249eKeIdQi6dsZ1BTwJAguUFuHTt9A/NuOFtzD52aYwJK2as1FGiynbAkrIQ0z2RpYQfYAtGt/G2
QeEzZqK+JTw66moIV4zHTg5aZ9/g/O/NixWeWP+aauLlla+sOIkuisk2gW1iJGfStEbiGIV1iolq
aUUyk4VBGRvUq8B8ObIB1V1+z1yWzfTtuutZyWqv2fNclwmRrCpPaEZNFVYOhh8La5frYShSGfjN
2GZo2UjVK5CrmbJPc4WnGGhMsKtv2vH43vQo4XY8CA8CJTv3iKdiAyNItJvX1/Yz7snpNZ4g6U1Z
BsdDGi138umWLkTKe1bbtZ2AhRgTZHR0GI65E8whKPeCU1CXX0vtIIKD8FTr6kMvbh0SmRdWxXIv
GbVQqKpQegymtn8LhGA17/gc+j4RM9uFwkjekAxMLFswAJLBSwzvtOle0xLrigMBSlPtIOjxOwMO
Qa/mVCCp5JDbsDKocpUDi8eC5kSMmBQaPwwAzSEkPBxVpCiAQWWkYF9ZtVu8QtkPQDHL6t4fj4Ml
2I60QGojlVcl+Q4FPyCM0tihAUFFeBvvfiYX0mNAuMEGI1Iwor+ndeRIHTH2hI98tN1NC0qFb7cW
Ng4nJE9t7vVeSvUSud7VkmGMTgehAQEECHH4hIC/vjJOw5TZV/gsP6KXEVn52QSj5LfD/ug/5ghL
Nu3mFDymZzAasv3JPjMJIFaFqqAcBEUq2lQCi8HPjgBUivAW7ZWFcayAXblBWY2tLz2GfSdrJkfw
6zT70pOyYwZG4O2QftVuBbOUbAaJkDxtOJjWs8dK1xMfYcBlj3Cl1sDbo1eLx/wKbdivDzaNLgsj
gWddtNP1jSnS43qnROCpAs1gwlR6xX04mEkeIO9F9lQ0mqmoOyzHR6qUiJWLL5qSSMAEbNCIclan
cv9AaM6nR7ISaGxVDt9iFw4he4DY3NbcNXIvmmL3wQfGaKc7ATpvS26ehSDpm6Ho5ruxNeHCfrLW
unROsslb17sqls89qew9ANQRyUUuv0WoJO6efgyaCo4NUIHk5gdxbMeKY+KtvUkYjDR3tm+N6a7o
IXFkQw6xf3h9FVoNyOljQDeaiMyPDDI8uViHTn9F+88QGTRbvAObcxTDTFdwkyTJSscEJbUZbgbc
V6FNcs+V5YGLBbzemsr4MMF1qgWf1SPKkcAfsFJpPMrnkp9+/bItYPr8siOcNAHFMCk+mYc7/b5H
qLIQa4hKxDps5tO3tochbGBNih8zAQI9Om+xrqg6ME5mi0oEqJgAiIBiIe8o+605tQkzOKQD2hXG
TzES2ZLlJ9x1Zted/QEqFsOAlTeGtlJqLleeTciXbH1lMAkMVrSWhmOlh0Q3ZZx9ON2WM/1Bp65m
NXQ64g9qItFFDh/qoXKa8XWgnoolvMQVbrpYSeDwGZm8UWK9vCbh4mJISmjZ5jQXwOnSKS/Ykz/+
pea3qUOwCh+CUVpAWfBCf8c68mqqWxx9NLkDrVCWOESlGNEw/M8DWwgj83GC2CzYAtpMjD2xj6zx
9ef7zIhR7xBFF/4imNFC7z9pr6Gql6agcH6UUqYsS9TMQUxfLUgF4ZWOUFFkNNsQX0AZzJbZKX9S
6zTMDiJmpuIurAyaI88MGFbZMDUm1lKhJQbbukhPjgZ37dfvq+iEEjsO6GzAfqeRPkD0ABqQz38H
tyMwg/5+rYQlnZRyNil9bCKwnHj9PjzTOeg+hDhveFA/+Pcz4gxG3CbcT9VtnmUf23X/yY65/x9n
Z9bctrVl4T/UqMI8vGqeZTm24+SF5djXIAEQIDEDv76/dXiVNkmVmHS1W1d2PIDAwTl7r70GOcku
KJNhnonIvFyUV9Chr3CwwY8PcYuwGw32mo7RB4TImJxg8R3sLWi1SJ5YmGi7lweGeLn9ajrzcEDR
9i89otQ5GXK+0xYJoWDEwxeXOpOXFl5fALt//yDOFthdVLj1PhlrXA5+YXgyAUmK9NqKrRfVbHKJ
FlqPucdVXjK3a+h+HqqJttnvMQ5Ys1VNHAwg/CLrxAFNrF2DPmhYZWb+tNqDJB4AWEYJzWSz2sKT
VnU6E+fedNQtSf9Zun3ttKJU+lbxXXEIc018gpNditMjbBmi4Ac5HUvHlK7plJC2eMxrpA/YSW+c
nyLU4AtphLHTmqiCbWQ0I5oPRGijVeqIR6050/tL5I3KnSVC5h7IKOMPSEL7d5Sjul0VTssYmhGf
0jf9NfIcDlQNPVXsSZcoHxrB5ubEwY2WdxqBVqb3mbQteGK4ot2LDyfn4RL2RI+vi2TSyj15/4Lf
gEsB9CJFBOLAxWUfiKBmK0iT0YvIiUMsLrceYNs7jqePxsNj5hhEWUgePMY5bLjiVM5MYJneidJr
KhXOf9WP//66sNFEcaJGz0ucAzpvBvBQpLPOFLS9OgoJYbgWhGazKch2Xe+aebUKxpVMKF9HKKLN
ikkn043ThaJxWjl4ZdgBuWVGFH10vzLo9dDvpxDjUHZoIfN++FEsF0ift0PNqaZNUKoxMYZU80u3
aWQwOFQY9k46kghLKyeGlcl7qTFEpnTUHHyA6gVrgQoLpS5zVswcLquNRA/yKMKDQ0yeXQUJIrz9
NMTr7zoanGZxUXfbZ50KOF9eyW4ksMqX1l3ciQZeAsZreFSzO2tmay3W32sIyWa3JDDMOEafeISq
Vo5uVaQmFthYzg7770K27ZabNulAvOGDUPJf4Es0vsjDXLfIZBLCpf7bsQbh5CsVLE6xIYNYpbpQ
fUjEyOz9iztiNBNIgHY4iEOw+CRGHrN/cWVU53nUFeWTMcDWm6rcI7sH4oCBCCxPAhqva+rl8MfH
L0K4fZrngZWlQ0zgvEwExJ9B0WiD4kJvg8xkV/2HoW8uVJ+Ii6jB0ZBbf6za7Cpfu9czH7lZ+veL
ubqpoj/V1sigvVzCltVHPa1lO37F+ahAL+xGkeeL6LH/Ua2swsc+sYBcae9E75ATgjTS0rHa0ukw
IRogEiBReDHTkImaimnkzMI0JxPqn9NNx5vXxZg4IHwqhr55aMxeN7yquH2sn7Q+NFtUYnFYYuu3
WjD1hIqDmMuGAUiE05WY835KB1Utn51NcjuuvVuFK8oB4/2l8dZ1wdhwZLFF7hCeS/v3y6uDceXO
SXKfR+gUuSYxfkVtNxBwi7SB1k6NuhJrNCwUlVrckzj1lLXxQyf36QnSm9clFxKb9F26mdjbv66+
gzTq47b+pK1a+Z6mDBOAwAiADUTMLjhOdAHGI0VnCQ9SAmQVUnrrxRo4XR8ekV2ULsucMta5h7GM
kb7/AsrVNmKWDKNN5kIwUJL2oz8lL+rnoaIhkqU/xD/wjH3+1rwuYQc6EW2RgsGAwaRBgRqGWWSr
chiBydN1/glT1Hvxinw5mYqVDI6CCkBKpwld4USlns5My8H+GKhQYWGOgHOHD2eENQexrX4aVg3n
bX0nLbaOB9UZhmGKnlTlsorNnhbAK9kYATYZpcCt1EYrojMGcioW6pz+X/1qT3ZMTd4nvoAE5uhm
QpKCgaDKI4PeKKl8hG5Dh48Jq+CQMorDlBZ+HD95U3hfbx4NaEAsTcRoD37y5cIB0A19/o2G7uzE
UtZS3duCqVU5RrGcUEniHpoOtG0BfG2l66dp45HTPb4sN8t7z51vtZflBM5ncfABE+gPEn9RyX1O
sVvfVOs7Ru7P0iMSWXni9ToukbgmF9sOh3oTT7PwAISb09re4PW/MctYjDNZeiqPQWR7xK9nCkjE
Cfsq1qSRBy+sWfQQ4y6C5Dqexm9NA1jiV86jvV7dqjPv6+FFtnt6Au/fxOMj33EDevIkgs3l8/Yd
dOWzR9k/uD3EYBJ4moiZjgK7ocMpO1r1nMwJRbbybT4I60hLXvFOrCI6YGybZwD0mYOa5jzqkpdk
5V+rVVGakMo9NT6qcbUPm9emZH8GiRRtUZU3ZqIf0in5aPS10I7iIr7lTPlNjmrVAjuPSLzUFecl
Dsg50kRlphjjMRAC2dnMePRp3G4MDEX6Z/OwgtPLzYSsHqw3hH3sBZhekrRxOHxnvh3knjvybDcF
jp8Rsul4zfhDFhMMt7EPL5kOuV18PeQAaEK2cpNCpWFGKb1QrSmZEk7T9dY/SxezfTlQtFxAcy7P
ywI/ZSaDuIXjxzp+MwMzz+fOYn6KihpER7aGu5/5hvkGiIkf7qMErGjCKnaSnnn0oqfQjYftjV+h
S66ZnqbR8Oy7Y3weJ6ws5i8oti0IuKnP9kMGGTNT9D3nu0g+Fxhb9Ys07raPdW5FUFG8UGKCjVOy
79c1Jm8Eii0FcOC+F/ctH9nFqJbANKZBM5GQQCLixvHL7DqVm2WQzxbQUvFrbloXWdUS8SNMTMLF
ZqZrBtlZyBTaQcJjt+gW1163unPb5EmCNXy+26K8W2f4SMVbHEBkqtwPXL3IhVkiA/gVk/FqO7pP
UcPYdgcHWSh0sgp4rgQZqcb19zjocWHvbMBORnFGy8LMCQ1qSYQhHxFNU3PpoSE6iwYmlNGWTLKe
hA04M8yAmowerWR03fCW3MB1sM+rtPwu4NvkkFl++mnTJdLpkirMYaqhke0oiHbDHLCeWS29ymgT
HjxUBrHa8DKtUSRZG2aQGCBnF/3AmNHr5JnLix8VOjlKlJ2zopwiWvEMRrX4FD+zHjJEb3F9728L
7lF5y7aA279Pj2L7qmD2j2OrIQGuc+vkSW4MeqMGVCCyMDWoCIiMjiLDsuTQECFb3TEquI/pnH4M
FuNL7XuXeqrF2P2OIRTsA99oruyOCGW2hX5ZoP4ECKDe1IChD3Bhn7O/3v8cR1YHFIcO7k7wfyNV
iOHh9taucWgOev9BmnnOAfjbYgyJC17BejB2uiGKXFUdkNwuY5dtGrmkqOkNhh76aIxkoRxwEOY5
/4/liFjixvjTQ89a2fjlxxrq0v/guMqAlhPZXsIfUKfbTxQNi53GVp9b7Y3aHAHF2Zand1rCcwzl
SEgRomVEFw+y5RzUUt44Vla9FcGKDx0PtHBoKzTtUeKXHuIr4zav0bmD1sceF+IjANeAUQjrIENr
inwzY7FArqLxTE2Anp4ACA1kiIj4LuReOfGiYinApR74i6Qve/8xHnlL8TlIkUAl4gFAOIn5xL8U
Ydm6bqc4hfvFdokkgDlFsaw/lAHCZT01OahqF1aVUkfENoPGGTUIvya9FRITpGk2ZxvtP1O4WFvz
Jv0aLxafxddUHmkz0yFZPH2XKKwNzSp+SpKcyPfGAHhSGVB+co7hk0JLzl68nOPfEHB/NToCvF2o
w5AFckAqB1OhC7KEk/opL+RwPsDDo0pT16QDrcRzXsGsAgFQcz1bQ3BeBquHaANbRMBYj17j/Rv5
Rn3ix7T3cAnVI2Ittv9eR3bkbfu0tz+I5ST6hhxr0tEl5A2zJg0yaYsE3ygVrBqmnzqGGUWfNyta
FKu/UPy5nr4GCF7EVqYhTl2bhcwbjjb6/St+o5flihNU2UQXkkJ6NOPAa8vKJh/DjBxZIgopmRa5
7frWXQTnA77qKljULDQbhlp6ej65cGzpPELC4BDUyjsTisQWXDxmDKLY6XwTA/2hgMmsP/RGxhh7
5SK0Y1qqKlGkbVkFMFImPoIZc5X7nxDeX2n30BtrOO3Ux+9/2CPxHev81w/rHjTult2ul3Ux+QBD
6DK1HyHjVjWWJggowJljJX+ovW0saomk6p+9sIU5z9SeMZWc0gzrj/bIirO7TTUaRq1fAFBSgkNi
AG0R6GbAB6DL0xXlW5+BMHCEAZj58KYecizqnnJ3uY3YcukwlWikrly7zjDQlbDk1KErFxz7mOsd
5MC8mmzwWMFew8wrNxJCJZGSgQzH0EMhDK9E4x6LibBcIDW4lXG9hl6zZMLvP4g3aj3xQzB2sgGQ
gyQ6OP9mn5U8Zk77KLGC+ENx2T5UVVpjc4kqdsGn0skALVoaU+0dTSZGAP8Nei4HDWMMjv9M1Q9Y
npzLXs20hC+KshBjDpMnbBpEK0p0N5AbHNfRDw19NJYb5vLaFP4jEyLrr1jxXNpC5MMk/HROV1dZ
1zzU7qmmwCyz/Uo3sDk54Jm6TsC2e3BqYuXCuenmW2N5aaiFucIv2CIEFZlYTp6BjAIEfdvF9M31
rceF6zykK6gzXKQZVnBczsH0Ta40i/9sxvCP9x/SMV/G4TITlePQiClSDvDoMpoYK/Rz+6jeJe1F
6yLruxoJ+5HPILDMferz7mTZc1gX5+tljwc3QD4DDaEKiZVekrhxozHNMLW07HDQrPxemOaw8B/Y
lC6jPLnG+R/5GKidSLT4CxN864CPlLDc8e+xF9EPjWvUNaup/Afn+dEkgxYXq13jUsmLcbgYrcLe
Fm3ozw/SNMvLS8WYoEY/XX/SmDocYVrGVCwxEw2xb+2K/oCT704z4HxD8WtcW3lp7CU733Jx7k3W
n0Hb/W73VC6xW37Q1H6Q9yHnmIQs/pJXTju9XjlFa5023HAFkh6sM8JTIbe7GCQDVuqD/3Ksz1Wz
2NZzsDb6rGEhXuIKbLKqmLxsMDGQNZnKE+UqclDa+Zo8IziQecReJsGT8ZbF93HnIMBIWFNTa0Jv
JCR5webOs1UmpNLV3l99R+oBh6cCVBWzBgFZ0YbuX3xfeh5BHlH+EA8t4P0sQ2HIscTbyLNQzvJ2
bkibDIQohI0ImmPFEJq3jDbhG8iEMFr7L6W1vSppIt6/wkinxeHtpWHFBIDZXoJT3f4Vog4iZqZL
h8c4gNKMawX2x6aqnSnpNBUr1/VfxXqAcs9YrOfhY7d5p/NVJZyAy3hm5+MIEoeladBvYtNvvBxN
2HNkzfeqgHmXDE+LeYAeiB6MIBfsSUi2A/4CAhbXWwgWGuRPQhfD8o/tOpCoE4E1m50OYHl+6Gza
bvPbxis+y9FP7tFsnhBm4CJH3r3Ul3KX0dvmF7QgEmfbEDUpUGUAKrShIssK12II5QMVbL7T4kqt
Ia6AKlXj20HBXzcnXRdM6OzRPQ84OiKoJsx4DvYky1u0GfzY+VGnn8AfwkKufB/5IfXJWRPAsdWM
WPyrIOsui3yLTRYOY4SeAtljrxFylAiVMymLyIy/6rc3zB8NYs8fM9IDZsCvwj9NUwylgy1M7Qe5
a3ggASNpT9PgzRw0LqeHOFdCTY3dOVW73mqJFuKp/SoIMdvCrq1VWHi+/dNKiyunaW80nDQoPhjr
TAKzlOoZXZDMEoyR+0lXr6NkX71aCAuhaoKiyUx2f+FGLuK4zcjcDqyNUgh7CrSY1qKFSYulMrW1
ZBmay5sQKA7gbv5zWrRGsxQ71PFMc2VMvlp2VygTbgXADhgQ+fjOyy9yVyctb9a+dRn6GVZKtD30
DrZaHcaVyq2X0agcaFLSqVUSNosFtDNKxAmclfc5H7jN26L+Ptnuj77WygofshBL63X4kYnHDiY9
eW/e2nYi0jF85H2MPaiK9+9NNlg5+2I7P6plNeWV2KtMrk1nrvmTzbbfsmMyIxRzJiUQJHfKj341
oCzlOKzhrPMK1Yn1c87nEzyCN4B82s7QD5BE+HDODgX9peUXK2rP+YPEoarXNXICD0EaABw+oP+Q
lavO3HjFcJNGUzWDqGFGy28DCeBqO5enDCbNP7z/ZoaYxCFZhYSkmuZg8lFGa2/p1FNg1F56O7WA
5Imimyc4Mwr97dnYrX/3OThe+b+VM/20ivnLstz+x0f1YWL0AtyJ+yS70xxeCle5qmkuoqR0JBLP
62Jxmw/eo2g47+/pgfaPw08hQxdV1xHbzMH+knXLpVO2k/1B+EUDFSmqoWaQHwoPAsuVDJQQK/O/
8naVntkFk27Uezlduh2D4SD4sB2KgbTtthfpZFc0+jwYlGWgkVTgeSc7Kyhjdrep/ho27QwhMBEX
IuN3VGJYAW6Qg+ivli95DUoHa257kTNjFW2BGma4Hpb2MxuKcucW7EN1490Oq83PNMr6y4rfeZZ3
AH65ad2zxRfPpYeUs1M04ZOmclE+zUbkoxpfTOgoBTHN1L69fy/fWKoR6xPnx8TxwOoOw4WUzLq0
xqZ/1CurIB/fpiFOuK9Yz6UdmyNT7hw+pgJR5FBvfDFW8DMwzzO+t7CNa5jTJ67LOX7I8MCpiLAO
BqbAqfPgHW+ZXGdVTxohPS8VGhisF2SargAvZFJJSOJSjY3NA8gzlAvD8jppiurSWy7CmyHFTN0n
+PuiaXgyxLmdM9lqztk4sPsM4uYjTgkZfoOC27cBupAOsYxegTghYMvIq8Ves3OQR9/hSNkAg/ox
ogTiDP+oVQhEW0bACSZwUCvTi2aNsAR5yk+7BAlobNbYEBMN5sfbzZOJcLQbEBCJqolIxUKGbMrL
bMBh0aCb+TB/Gyqu0Hguza2A5R5tBMgbrT28qCoE74VjReqaPf2MF5viIfcrzgcaW9EuvYQ6RMkj
UU6/TJ5AMwKVpguiOE3dlVC0G2/RufKGyywLoDTIY9GYTsVeOZyFdr1AqMQBGNWAq+mIlIqELnjp
nd6QCeqanLg1fBhGLsaa0z8zZkxWQOMKsWmuAfijiKWdEYdGcAMQMrq1n9EWBN2KqEiiIWju5r77
usj77AyVZnNZWwVZ0jbM1DmcLzKfv2LGWSYLXFR7Kf8u3qfwBhXRPBRQ9bINnCL8lc7eX3CG47a3
qWASDNePosWJ4A0YA9Bf6vBosoq4TMj/My31q8UJUytV4GrT5XCS9mRYuuMnuRbIVUPIUd4xByAx
BjkvHjqKQoKctKSv1SRLuoMEXYqpyah8ZedvEZmq2q2P/TP8AGB1s4PCGhDJTf9LxOXPGcHI+x/w
mHu6/wEPuWCAzQ0rcXZ26mYCE4VJGD6E+iOYUyrZfVxUDX+vpmtPczzYGpd7LZRbQ3qVl4J4mxYG
n9WW32fqvAutAcNnpojrT572R1ZGyLGDkM0+FAjhO4f+pmXoAFNtNtMHsTlNd2shDYGAL+BDTCax
c6bAu/Tq8UpJHRXuZBJx2EN+WYPh6c+ZlhHlcBXIhSO6DZDm9MHqq/incs4U56NKAZtERUjJhO+7
86TImGuU12H8bVp+VqMruo8oxJJuS0GcxqJ2Bw8qydVuQWq4FOKt2ZyM8U/bIB5v2NwNiGcxHGLk
r5SH+/tiWdibfB7j7ZOAbXFxRVAXY13pAQ1LSSlWmqa+ZryIPIsc6NGYgTO10Ihb7mPvL6/jKQMU
IIgenMls29ArDlDVuduGydqNKC2Q5QogQvb+qJ5Je2rPTo5hIjuDvYJqkXSXfuOQY8qzorIeF86l
V9QcORFhBwBkUEN4C1FqMt5UEWI31OMD1yzwWa2QWiK1QsqaFA7Ui8Mmc+lF8oVBrYgw1+IXZTO7
sAQQ/0APc9RZomtwoijyEi8O8UY6qKW8jdM76BwL07jLLUDLUXxu4S1DDTJmcxPQoYbU6obospMk
D4Ws++LpJ+ayNyHOZqz/m6SxX1qie0+zXY6n2x5PN5QAIoFagoZsf8F4/uCuSZP0DEsrjsbPTdR/
lV2LXhU/oLKRW3uKQ26F1EpGGH7UfGnC35si+SFTMOP5q40h191kJn5uMBffIMx6a1j3A8feSg8J
Y/J8i1ZzGL9VHZWOdkC1D00MVx0Uxdg30L2IymnPzB3Tav45+JyVU4nPfvmix6huTSeZYOk6QEkn
AqggT/Va4op5RLl6WCxYNUK59xeyWah7BwH3C1dwJmXiLvDN/v3KFswZN+mIlZQHdpvB7qRkRCDp
ni3z7YvpJnKAadjHecm5Bp3kLqYGEiMw3qpY0LtXdChcGfircOJckIw/XvFBDMarID+4JiSD3lQN
bHeqJz8B+AQzQCdFzDDdsqJZ80AFBmTBfEsny7BB6K/ZWqgVvU2HmBMxkOdaX9TV94RgcFf9s8wF
culhjcteTh2ZBGyiq9ZtclEQC2xoMBZksDOw2Zu5n74JPDR2NPwuyRONEMenoMfAXD2nPXAssUOe
jss53s9AjULiIWBgeNCMzL7yy7nrWat6pMYoP2rf8Jvik3olQymHaKEeLibbC+fWzykscsOaFCEL
1ZQwYIFHkpKdJmMdt0pcDfwG0sqY/QbuYf89I68euqBLn4wW3gxJe/BUSE+Kj5NE0o457A1aSA8n
QJvBIRhMc+4sgvvEC2+MfaFiftXZpegmgXGNK4KqeiJxPzrZhOqTUQuxWGKHW6n98/3VzF7Bct1f
zox/MZvwE4+RF7Ksg+Vce8vJ3o4ZKpKGAfuC+lGuhg3dM+43VNChNzHjbG5rNFlNQUw5JDMcQGZU
W56m7vD0YYinV/kGxkBHeVZ51fd5y5xCG4nhlSorpsGu5GJwPfwNHLqGDb6rDf8QJHEG+bHGeZpC
7VzM6o19E9c4k9tZ292bTHs/NEpnkGmMnxpl3NJWkRWMRV+8ED+dKEQ0Wmbuic+nfxWHlKialDQ2
DVu1RgFcRTRnSixPcyrPNKbgZFbKMbLpvvoNyvocaGKoF38so3V8sbGWH5DztlwX8K8xXEUcAcq9
ILbYDtiM8ynxKeVihoPMNP2BfbsuBhCPKk/Plb+Vh/O3CIuUusOt35SuXkOjARnscx5S9eUlb6Kw
B1+1eVpp42fCLAVL3CEzHtCdq9YGTyzYCuuY/SSP8Auyixx350oeqRVGEB5DLjoRXKAHm8BwK4A1
nvIR5wK9cZ3xjwxrAKKJ7qGEiyGoMy0wPsgXTIkFxuPj8HknYuYgRr2ByNvr179Z5dCc/U+NA1E8
Mup58H21ECsIKrIoZU57gml17OPgsRhDaFbM5j1Ks4PF6CH2GK1lQgAdUCTmvST5VN9ze/kxb+zf
FK6W58zQ4TcqsIOj1Co41xkBGukMI2Jx15XqJ4I/DcxHWXkIkzcTKnCW13glg/+AmkMpNKCWanLx
t206CyPVQNVcENDgOYuXHOaQsexhmK2ngwz0s0CuCmMqBQ4aVouJO0inG79s2JGZqbQUIIyF7UIA
fP+yDaKX0LF+l75Vp9k86I3w7huPgplxsTZV2X+LU3haT3wUEQzTmaILmi0hOwyID+9rNg19W1ie
ojAhLSHYMDpGwz0HmjGO1iGPVgS7eIU/mhLaNv1Lzdw/i+nfGSy8v+/AVj3edwKPICyuBzkoF7W/
7/S17Y5k/u3I4XJCYTbD08X2ma/8SB19w9fdj6a4ib1PfOWHvdZXn8a4/21kG/2T31gVGP1gPvB/
X/kpv87XX7/R76lxAy/gZ+vv333ln+Cbv/8hfhN//69f42+7XwCv0t+GsVPuQg0emXBdsBy5IH01
PxglSJ3A//BzvjZoeSlKU/3wO/1U36wu+N7w/NeUuJCbbvjLYgSSWXZVXPG3MlPnj+3+er5fWhfl
8+7X+OO7v5Cf8j1f/QUd2PBJf2/3qMxkwemdIaQImfDxlbTgZzza8TWKAb5J6//70dR0q9dVg5Du
cfdNZn/yk7/4nh9lceHM59FP6ZRsa3HGn+T38at8jajO+X7UT2vALH5OM8VPoGfxzd8/2FjOsuip
L3NCOL7vfvnv31WP5/z67k9Y/SPf6If5xuv+e0Eqa3Z/bFheaEjBT3Z/AV/5nj/x999n/gL9I3zD
15ooiVTfH3zDAuBXTq3pN5a0YqOAhwiNcaKDadfcg9TGnAIQD9gBZAtMQznkEBGElTFhpUxBNc4k
f6BVoW8ZMsbayGmwYInO+3FzpfFOjXlCya1kK4Iz/+P9a3yjnHLJ6MEiB64Q7clhG5YB6fRdaK0e
JPSVO5LhO7mcDjlGtyhLbUbp4kmYyuW/7bwmT68trDIw/oEW4Hg7oCeTps7FTEo8pv3twOsivM2n
pnxq0/ixnsJLSWtIsecesq0zIdM0SFJRlczViCs+wyvJRaomICeXOR1EObXUpwlBR9kuRgYgeRwy
4pCB5uFzpd5vnaSh0uDxiLAsZwMf+d7ZjuzLTQOW0dBEFgyDjT6q/+84fJcnB1ygkZpmrMzN33+i
R6503DZPEYhCQ5ElHfaZWeWhXM281QNsC6OiUGMtSr2SZzQzs10aL7+dztIVtGLoXaIsmyHDivpt
iJF1Ucq3y/y2bOYvmu9oY0rlNMUalcHH0ANtQG2Tg5f6jCFuz1WryuMD9I3UnQk8uuVvU7Etlpm8
hmfq377vLrp5fD4t4DkuXNGqM/tyILvByIKHsr9iervxBgZAazwyhbXSdYJXqRcz3AX4+hKmG0aT
jjXzdLBjl0HGbgCKrXyjGom5xCqLmH0t7ySxK8tT0McxssaVQnZnSMdUInCNHcIvLQweeots29eg
vDwhzZftXFpAPM2BZJaufx0FHrQsGJ5Gu8xgLYaDtdPaeXdl7f1RROmtCUDSRJKaRpQkNQXCUayM
pXUaYBd7Z68vMBcNocxBpIwK5nDRF93YJ2loGWloXAP4K/hT2bfkzQvPlAfAblAIbEmIsXT/GlOr
kdHAZxdFcYr+ZSTwh9cFIQLAD2ED87ODjaJPt0HuhmRXqkQ0pX8BnwU2hGq6uMS4getKu+/G8pdV
uHPIo1vO6LdV6+Z+grE8knrkXqLAAMVc5miGYxtSCDl6dBi8O3iv2svhq0TOhmJB+lsTjJ/SYrxV
sagwryU3Zfa8WzPJ0RhU7uZS3mhbMpgGMq98A0tAMd9gjEoqllZvQAQMZ+OzBMCKN4hyuh/tFGpX
p76884f2UezHWbjWaU+E4/moGK+MuNjOsOfEHmH/1anRiYyraKRkCBAqDGwTyH6xAlLawxXuggbt
hS8niKLibR4CVRF8aif7GAflveREM1qLHgsdcUn/7Y4WBiR6cl1wBDSFPBxtIz4ebfyzsBFmqkVC
xJVmNR2UJUM7Bs21B5CmneKJKAI6/zvz5hAqYqvxVLrKtNlek0V/m65BNIR1SkTfLMHo16wBRv5y
4rdzHxUf+SEBrVc69C+RCQEdaad6n049S3kAc8MQX3OVvKWd6nn6rl+fA+9/yIrwCQ3x7fuf/8g8
lQ5IXGx2Cz4/8smD0riuvQ02XXgcGQdDzhvN3dKGaBWlfVJ/fNMy9bGlGkBx2PYuTZwxP5drwIB1
nfJ3EIx8Ed4pNoNZfbwzFHtmOETNgRD7k9xI5JMceNH2zFn+EAAXKcFLE5v3P9TxmgtDyDRiWkuH
CFdrf83xK8u8X24GFKtAI6C8chjJe/BfMFoVHrJllO5L9jh5G/2Ie3jUEMhEk2P69KLscbX4CgBU
MsyJ6zva73R9HFouCYYUIMkBm5G0Pya8NWW0dL2yszQ4EwKzgfAJMawIOYbwwJ6HKbrp/zJIEMT2
ZHQCGnTqhTitgz4+5rgulR3EkFHuMXrav299A8vLVX8ULnHFmEhDYLiRMAsU8tFANVINYhBxwvMa
PB9lraTZkkl6xZo94p6Jm6I21KB+HNq1kz6duH9HBZyuUzgyhVLoQaA+uM56yHA0SejjmvYzwqyX
dd3cum1zq+DMfFF9SoP4XJQGpd/p/VMeRDrEN+vU/b3Ai9hgdQSVR9glnLi2w2fruiG6RGl9qRPE
6d6/tgyvkSkMi/DeTuVRADkwTG6agRQA3buN6BaMZA0+B8tFOKuGOULlJAT0gLa9Vfn99IzgSDjp
ki4buMgvAN6hSh6SSHslnXHQufcQ98GYZmC0SCoihsNsTiXuhvkMJV+u/sBYznmeKFtEdIC8J1Av
3YCxx0uC86wanoJElkNC0k+8zZInPg4mlVuS+jDAz2dAG5hqAHdDnt0ODpM7E5MUx8QGzI7EQS0F
N68oag3KoiYTtpctQJg89kAflW08ItKRtkP1lL0oyWiL4R0bjyNeXJSTay5Mv3M3wnDYU20H8q6A
MS6JvbMG/fI2aKl6JoVn0qDLAcXQUvsJIjqYwPo/1ZaLU351tcmZpqf4DFYVNEXsjsU/J+eogTuH
AGwFEuavgchouxCDRh1BmCj+z0C540vLNa6GYJp1wKfj7jG1L8P5vsbmCaOX8fd/vcig2Wp/Y+3j
TnfEdWx1P91NRzAHykC8onxIR0q00ghLvrNmkWku8CqXEAAkIrBaq53OB/l3eCqa8siYjUUWeboi
3lDK5VgM01/Lz6W9cHkD2mdDt8OKIo9YbINffR8cqIwdR6maPh/fmJhg7KEnz4yBQoOmHMasd6cN
uE4QiMFRxgL2s2wESvfUAfH2ZYLxOz6qKprTg5e0tyda003cYHkVXSzrr68kcmH9KsFkRWIMw/Gh
YDBDDYqFWtiSHlIZq7tswxkyVuwn1kXlNrdbuz21jxzucaLgykmKJhVPPtI09+8kXOrVZI1D96yD
WQ0qqX+g4LylnAESasqAcIAVfKaML1kYiZ0vMZA24ZpBXzlSMVW8WtHQff23C9BD/EM4G4HlnvC+
g5PCQ1ZduxurfdYJhlYILv6uKs6hRDQovzWJqzzUNsyvpe5A0vQVEPdKhINduSllEj3f+xd2lF/J
bYu4KjBd+FgwtA9QXTqflVNvgtYMmQTR+uANhm9YUtdQZ8YRb6horyImUn7fdUV4jUJQM0A6a8Nr
5lQzoWZ6abLRO2sH/3cpNBR+oFmgYdNTxhtvp9lilGxZRH1Gp+RBRwgKnwYYlXqFwowJyKE8yAIc
3+R9OIHwAPMhqRZHQqng6jh2AcwwmblcdcwSKuQMosXr6HFbEEIhr3ap696/y0emeua6YKYEglCY
5h40bF5d2CV5qLzAtBqpIveGEMEt8MkQatyBRn5ACKpkB7zZnyuk6/DMROaEh2BzIzHVtxanbteR
15XL/NvjaOS6Ev7v8IjzcmwLJquc7kVg0ghchF9ZJgoYk8hZnAQAp//AZ/tQ9tH50k6u28m/Ce0U
Ild/1XXD7cJq/5TXjDgU0s3roZ/2dnnj0TIEgy9LHBY+C2xC++93v6ndLmkT+54pyrPyTWTMvRN5
I++tkAQPHHsmLMOeAe8JypCNgGH+MkftY+yvy9i6tYJTbe+blxZwvtiwKJI4Pny64DvzNrPdyTiQ
2jkuk5BcXrExGUgKw1EjpMNZ2FiMN9iZjLPklyX7AtWnp4F8TzDLr/24ni/mAiRT8XhtkLv9e5Z5
w1Au3HTCGRauyQS1TGQwf9ldb4ICHhggRTl9hhJ6Y0hSaXobTKAdvbvGHVG5ixsW5wC34Xzn1h0T
pDp4iy+SAkkaqAY6XvNe+1ibST8iMSwufEq79lZUCnqdvJmObUz85dkyQ37E3iYWEl6PpjKPcEUT
I/pfv3AMaWXTB8GDujw6OFfBYBwr2ITjvcSJhmkD10jySAm+fXwa1XFqI1C3YISvOEuIVSyziIjs
FgUIvH9NR2oRPQ1SuDDcQfAT0bvtP40IupXbdL5zrxNKW61sp4SM6G0T/Gw6Z3sNMob4YljS6jQI
F8H44Gx/FrdCW4Iq39zHRxSCgHZRYX07Kyo8s9jBTrc5RxirLjz2uGRK4cAD1tu/cG/onG6IinmH
S8NLZ7p+npOwKHoQGrFnMU3SEGssqPWmQmdn1fJOSceQIkLblxSiGVSA92/qW+8eGyr8Jdvn+sIj
tV4Y5xM5u+NDik5WmHlc034X0YPUUwZIhRcvyI7371KRsOJTvjruCvTpOdqy8NSOf4Qrcs/ozFF1
4cfv0+MclCPzbCeDU6561GQhNESwfOA5XZcJrVO5BB1GNiriSZW1/b1o5j9SpUV40NNGoA8AKM1T
TFq2JsMSquoFk91cftaH1qn1qcd4sFvsXfLhbrGM3XRGno8wDhTA67+a+GBDzRcwjaOyoAz8LtBs
0WaH6AkamELoixtsvlIwC8EZKloMt5hqFM7699O6oOPTlGNARbwX2UgpMMPeX4/9NnJX/bZuSP1x
furlNhDZxIxyFd0a/2WucfDk1N1dDQEwC+21UV9yRP3DEDttKHs3D0UyBQcjCDgniBsOnjcmH1sv
xB4X2xjabCRH+cjLDR9Cz1g0mHTN/k9ZbO6TDacEQwGz9VPeG7f+f/ticEFBEMWJG1PeAcfu36TS
rvsybUIb7SWMPEohyR/FnlRPneYwDdibm0XMKHTHdRUf6XWQZKis4j2Igvn+hR1XnLowAjoJKKH4
iA91DN5mTH1vjjgtURUJzKHTuawm+MoayUnJ1TggUGxvsO1/+AXBvuHqej1Kwr+ii7bT6EcdxOuz
tqQAGCGB4N0hQ3jUWsQZ6J5mMk2rp2/lir41W0Olpsz5w0/5NzRCqOGMvv+hjhskPpSixNCOIPch
hWP/bmdZlTvgk7u7LevzNEj/lAGDHOhMh2Rm+QDVSCx82Aqy4hj6+GPlV19fWaiSMMoLrsrz2y7c
XL1/jUfQJdbfTghuydbEcBGezf41CrwoLS91yQ0I7pDO3mzyJQbf02c323oXaz8H+F5Aoyi++kDx
Sh2TAC3G8Lop8bKZ8JBPIOnI109EBBH9pDN3re1jMFT3WjMK2RTfr4YzqWalpKOJ4FvLG8aI7IXQ
vv+xjsBLfSyUJKEHMghP0iSK/dJCe+u2KKhjufVySkDmgMkfq12xLTZHAdJWumUyqXG/VTqiNDBY
1Go0aWoRxdL61IrYV3vUBZK7vX+BR5FmXCDEGTSisGZ4AId2FqyXcpxwVfhkTyOM06VocpjsVKBe
WMjaQlAUUxWzOlFqIwyFlWRjCoSXuVE+pi7/WUGrMVHAiBJhDKy+25jh0wh9jDNiXmyXRVVLDWH8
PeMKicuauIU0IAvN33jFdRMsq6tKvCNhzKJ8Np5JKsEMogSb2fGoEiQFxr0BWhPkCd5gkCqlU0Oz
ScrQPytk/+uUzQQJdnvX5EF4XtoAS32Lg/E8+/aZFwyrBxKtS06oNLnyxIWsR2jokQX4/w8GwDqV
DjZehk3AKPA90Sy6B6dWtGmjsZpjepgVuJxmQ9pPVJ1Ir7UT/qyoQAUNaxSWLqlTMihVUuMzzs+w
u9CR+v5DP66ZECTEwJpByPyXQ+GgZmKdN13ZBPM9oTS/wQi9jCs2BXLMfcwfh3z+rUlXWHFz3pf+
R2Y6nyVg5PfgeYa6AEq0RnRlw7QWStOJazuCXDHtRL1C2BEST2jQB0dDXZcepkktOifOKtUmjNnw
YWPjBXKVSUwKXK1+RSNztXnq63W2G7IHG5nMX06fDG+c68gm0bZxJiAQs53DLnluAVxzb9gVIJzr
q9XmabstXuL1dF/hRq4jCyz5QbWHnmPewYfSOUp3LzHoae36cX0J4vXrNR1sml7BPbFCeyAOBZTw
v3JAwV6xDdHIjFrxSRC94BVVYMAozKMqhwvV5jMjz9M1uWnd9pc9l0VHzIbOQsPhb38z9+Iubht/
HGBggnSoJgc2N4cnhw6GVdeVO2GLxZkvk9sKZyudkI+GVShHYDmOkKmIh8947aeMKxZCtVH+sIE+
g7R9lGNHvF1j+oVD6ojlHmOrISy/264yaECv9A/aK7YoF7+uV4dIiQYMlD3g/ETY0C0pNLc68wxl
JQCkVm458bTf7Sn+2OABcSmzYCl4iVBsL2Ir+iFysKqlJuwv2S3vMHn6EltsVFt0S2YaOExr9ymG
v3fjt/yaIhZqa/Gt6lf1ubU4lUzx1hoI1UNiwsvNJt5k/15bTrBc+956vhfHBEshLLFA7AUtySuV
jMlnCe20CCQfF7Tkd0l28epqqBAocQdPt7lHTkkubEwQxRh/BXgAcGD2r2zOV+06CPrdlQ1KMpUw
wOQnSwuAC9rSW3/oHWwYuUKxGNINsDKbo4gYxkAaxYkUQju6E9RCGNrCvV9H3lUA5Xa9ggG/NpO+
xmq/KnSlhu6DMuHLia3pCLHgAzGD9PC9BsLjPu5/ICtZ9k23KUYcl6mbLE1LoWPUyz9l8SkQr1F8
WgWTZZjgGaW8/9QoFWafZ8wEaZZkxYJx5IDvGASDHgfe96/wyIGIWw7Eo7EffGzS2Q82hLqsZmvG
Xc+MEoSZaRYZWPFHK6DBXCHPoNswVpjqkhRZbdzhIY4Ib5bwyKhumdLHcXe1chfQ5cix4e0SVGFt
TzJcVHoe7BTsqFQZIVUSAP7B6gVWGtfD5I5G6yKySJ4yu0qdxRVrqjjXGxs5lG12pWATRDzsI5l9
EYeYgMoyi0gSfg/mehAoIk7/tniqLe+pWY/flJyhXlpaD/XSWuXyspLE48RtP+6vQhtrUArsQAE2
h5TUKCgCpsCdjfURuiJG1PWiu4bE+uQjFdKIeufbDd3YJ92KNtlw0VZgbxg/pR4ZpfiKykdUOJVo
OmIO1EvAHuQeeD1SwgDDAQqduG4th/27r+vGh4d77/GCHTYGY7FcB9ues5b4dcgb0PN9nHfSFT7U
DEUGckOrlIqgo2LSQlGAjdKP0GPejDYDFNDCkjldiM4c8o7EIgp+0bwnGDfPwcJtzv4fyg7XD90I
K1vQQxAMYhD230NvxTY9oHH+xMVeKjTeCA5hoXCNd68trcg2arHNDk6sqCgLijg0vtVIIk7fzje2
YpIs8PkEzKR24VPvX1e2TcZmYaXDgzQxOrdeSxfFnwg201kD/UMR6ZfG+4vrEsfHI0VcU2wp6DJI
4O8/ZmOLcfCYPTRlWBI7CRd3WOPPuV060zxPz1LjMFK5Ww1rYHzoAJN62eEFGuSl6AHaf2lU7ozG
EbslvX4NFFRjMgJskCbDQx4voFJimdvL9g04EFxSvOWG10v2uVLWaDSjJqGR0GB2th+RCJ/LFyJG
SQk2D24PABdDDlXR1ocMow1znPwUeWvoP0ioLvP6uc8f5/rPKIeq10c/hJxrNKzixbwseJOK3yEy
kQqtCMGUF1h//I/XdXBdtuP0XP0vZ2fa3DTSduFfpKqWJVvy1zgJhDVAmBn4omJgaK3Wvv769zrt
gZcJTzFPPVWUcRKv6u57Pfc5zEW3vn/THdi35ZtfX9v/UDAQPzZBIdxBBPm7R3VTRrOjlT9ML6Jo
udF1EyxWjBoTpkpwV6cuu6dc2uKR25zQ2r9Rf0oaBwpjNReq0F/YL5UJCnBJwzjdpUv7/xwru/Ta
HqCx4RsK3qtG6mHeTr/+Lu6zPtonFIcop+7VBwoeh95535fMfR+ze4e0keSjojI3faghmjhlLl6V
o9mDGwwQhG2xbimCHQyvOnhazleAfyauUWMgOofS9MP0aX8GCggnj+P0iFuaC9JU0czCtDLWi2X7
L1rX8hs/fRUI0nZHEZhTUHh0FPNut1VreXQNVy1LnJlPogq+cL3BSpjSQugB1oqeRPO5GpQD/055
G8aXlR4Ac+eqeTjWRS2kCuNn+HrFQ/HrC/9zK4R4wjltuBIgXX48GRjskJJs0hkxQvDfFwq+dLxi
8tgyF4+3yBG4Aq0J0SVnSl8CjjpRKCgdqukfqc/pOmIDjhrlLjdVTSjrpqrRwtGBOoPwkkS67k8g
F72BfFvWOpyAhTLqqvIaITOROBwCSJG+3sUIQzIy2M1YSyYH/uVLC7f1eIkAF0RwwMGZTh36n0t0
Hpsls20zvxANRQEWk1kidCxgQQUALwD3aMbf17m71uiiDc/UdYLfnCyMpnjhZ7MWUVbqQETjiMuC
SSs/5xsNFLjtZCbqHfmraZ/X3vrRmQwgnuKw/Pc+9X8y/PSnBdCllkm8+8ghRXVWNOs5TO9xow9u
ChbM/oVfXBAhCiEb82Hk03aFspYav3IwQevUAFRbMipBPQf/Qy4NpirwA+TSQmZOHzvKHHBTV45o
rnybKzBngmva5DimG8H/LpsHxzSyMQA49+35Xppp3zb/xun+d2qy/1B/YNoBrGaEdgjYqsf1B+/Y
zmbpi8rNJ+7OopyEIx8qJkl0JNXhRYWRU6AhPiAn/iJRqr061DGIEpykZovYlv8OX3YlmUfbEohw
BG2acGk/rWUw5Xs/nc7tfTHj8MBQigLT9Rk4dG7OQX0GM556COvEZarkJbbkn5NmnyAEoIgnMk+N
x5OvPpgZlxWGEE8QfBDNuLJ15EM0/K+e/ufGDkDEI2wrFHrhH4XK6NGZSnZlPURmey10lPLfHm6r
es7YjPZ3ZdWSIsTL3xguINTSxHtUU4Xalw64TF9VjdeHzntqAszHQKeH2R0N+Tt9RSo/mkX4tSH4
D0kLmAgwq+SKKHP+FD0HsTcHKQx8r2efq5lAOgqoWMUBs4MrmGxfpXbNxmlI3xAZu5wFoS7prYnx
zQUTmGvHX0mJWt08AT075kL/CxD0zxUqZdvU09lx5FuOVPXHmu458vNxOG+vxfImsJF0HuMK5yiW
KDH8iISpOIqkOK7uNVrcryH45/CtohoFoFr+gED/Xzz4T9xe6Etx4OFsZNkYGvipfVGUawW1ZXcf
e4dXDCa8tUP6UQJ8nVB5VbX9VlcpNEuM1zIhpEEA8TQVCZUDkDUFZF9xC9Mm+HX137/R62s2WUBW
Sc3YigRSYpZxRoJA3ToWLUtM2OWiAOZr/Gp4f97QmOjoBSO3RerpEndBXr0adIkMjdJN21HsjNh2
jDuGwvzFG9UX8gjXoZMgmbd9/PVe+8nyYGykjkeYToyOXOEjSz2ZCoaW/VkqS1Smv3XnSB3UBlGx
RClOzf4Rel3KIQrLZHmKgYYBZC1aPZXiYdD5F+Gi/eMskvaAinmwxXAc+PcoZukqQDTLYha6g4wc
G0Jq8Siwt1S/kpdw/LgiAeBA1/CsqDoqQLdCAq2RrJPovkVeNp9XaH6Yggqp3DsrgNkvQMII8Sts
lOot0v9zfAPoa9UxwHhMB/ULtDE6Gg/UVqVLIxSS6pgBtWFRSDnhXvxYeKDnz2Pkz9R/mRtCerAX
35gFDZpcAlIIeiM/8j/AbqhywKkAFBaWSIA3j0OIbj8ytdrv1heqfekqqUnn+tgkVEJOimxZ/MSy
GOqvS+5JNQGNy4lWTm2hf698OWjSjz5Enws0AtiOMMQiR4/NsKVSnI7e/KBmluQBDfpLdU6RCHZe
JhBIDGkmtqN4CG/Ep8e8ynPVtQV5thHlUDFduhQck6sAQhGdHuAESmjQKyaSVqib/1aqK+Jl5eKO
QtoL4ACCpZtejaMjFGnMBJJgSk75qhHIkUo+eELCRegQ/xBPULmrXqBa8FLMmU4VbQC8+194qJ83
uepnPrpOOH5ic/39B+N5nvIAZpxhftAl0QS2UNUOFrGnQEgL7zm0+7BgYq5sKVEV8oMCBEQIkS+Z
yEkVH51HgfzVmiwZ0dz7+XtVeb7BqXRO/ge6IK0q8y8Iz+Ks4GB+VP7bkir1mD4uX7toCv6OOhS1
AB5WSzh3n23JmYOxwBWfsS3hmP4BGhSDwtlTskRyRW4IFGRaYRioP1vJdfD7GGOnkRmdRZWgJeqq
0KHoCMmWfYPWNyEvyqIaOxG2icbJFxEMKXkRSMimMDbDoyjLmRfmPoGC5DTFxUMEqUogHRxN3Gjo
/df29CeQHqhM6qAafoiANFH0f7ScSUBP0qQlaBuyB3QAFcQLXSZ75LTMxEuYEUURJWkTr9H2tkXK
foaQ2SXzkBoJwqzSh/bdYQ3he63u/gswv2z7j6eSz3pkxIDIaL877MA6PvqsS5k0VRSx52OGHRQc
QbKlgEhdL1UXJSimuqhzUCBG1IkTYkRCKHQNX0tT8V+un0pCjz9TBPASQCiAfogn//mZumBfNti1
+n6cqmfrUqMBzbUTwyalGJURVItz5SOBhBl00TWs5+6qmpIHrbyqnPqcl3oJM5SkeUraxJj4P2Q6
uoYoPoBkBVFAfPlovXNmJA5L64lqCT+ERRNMrDBkFfQRBLKOGTB0w1J4CHFPqjN3sbYaxqEkAgqs
qwg8f30hf2q064PxocRdhbBG9BhcG1SHfsyGury3IZEvY5LKJDUmWRtVlywNalr9cniSs1bIMe/L
z8rDOn99NpnilWDg8rLSnhf16a8/oMsB/7nSGDx6wBC/wKUARcU/VzoKs6Kgsdg6srGagpDGCOW5
VbQUu5+19O1Ie52xIJAUE4x+Jz0E2ykisK+/iWAS58HiRzVA1L+MYt4ZkkdVkjSta2bmFKGmSg7r
qQ3nDwJBjfvttjv8ETR7x/Q772EEZVdLB22Ls2dTHbzD0NwJadyBB8V7bAjiCKhEMkiDTeGgrLSO
tpQAdaEEAJsImZzkKMPd/y677jiqH100yBpNJO054EuPHWmejksfbuX8XpVeB5sW0a/mI6TWMsfM
RywUBo+wAQNZrlcmE/iAbjjH58N3xOUgvWrq0iq3zU30gkmWp+qS6X8XMUTsW7v7qnkLRwicrJ9i
icK42pymGpi5nMvtq1TRlcqJBFulkqkCZkjipFFnpX08/qJFixPWm4p8SWGH6GxtzGQEMk06CEgu
nC4CFRS+gPtqK9TJ5dCqPCE2NXvG2HB1GZt8mCfx/BDDwAB0pRedczwi7M2y/aonuFCamEYfytE1
6uRDvSRv5KhOqF3p8v0XVbafqp/RDpnNI6O+IN40gv84ZD22wVL6aX8/o8QCZ4a7hSKB+/xz/Br6
tSPUgAjjcv8xRcY3dg79PniphwluyjI5MovvTBbfuS2+s1lwxxbj6cKVwS0/N0t+xXQ9qKD5QdwV
IwqfuE3aQ/2H+FO9iFuDF7rc+U61oRfi6Y5z40KGoVewT+MSidnDA4+O14fqzbiH2vBvgg1e5/I5
dNtUsJfpYZd/l9clkNcrzqLX4NGXf5f73Or9HA3H5QH85m8KDgWpFBEaMJjX8G5c/vFjvdB/iUma
/mbggNGi3pEDfyPl6FNaCieYN3gEt99JObijnQHbBmi5H2/hyoA4Ir3h/672rkSdwT1He+EGdb7T
cXzkiY4d4/rp+SAKjcsPF26My309bX64PPnCkGH0LEn0Xgg2Lg/jVzzm+9N55Penm4/8hSfR5OIO
fwmO9CSwPm4fsYN4pHhClge9LrcfzcfvJB76lftYPFXvwdfRf7zVt2/092uODIBiN1Z9z1/b9+An
T84AEhWtfYCJ5270qPUK2rnIe0gy7sWPodHosGSIZrW/i/hOHlzsXoI3zscLAbLkKTQ+ZQzSixkY
KRHhgWUKMbuqedmjfS1sixpXKth2PvWjvxtXjjacJsIEBReuHvKKEKlnJuwEav31F/uJJZMsBvoK
aAghr6PX9lNXoMyazrYDbp3uUa6CHPTO0vs1CVPNGsZV7BfWxL4A+fUHTR2rfqNWUhnlz6P9mREc
ZGvJn+MV7BjWSZURh3gGmSLkqZN9oooWHjQnAbm6g/DP8/uovN4nIwS6mF66pBpOZarxdRVNdyKP
mOhRevV4Uszj58vrNO8hcgIuB4zRzfHAGP3rC3J8XLjmggDpjsgBSGNiCkH/9ORdSpybkSvR/6BO
hXkj1dYu3T1cbr/TAf1o6NjB2I7LLb93vEAuZ6fw+gnb8P83383Kj3dkLr6ZJ2zFj/8Y+efHeGBq
4MnFZigb1w/YEGcd4O65WI7eUfZcbrELIuFxhDzyNRyYlTTr+eVQYSg4OzpU7vYfR8kd9MvZvRyr
fz1MEI8+jot1jQGnCzdHeOw/vsaAeZCmA/n2twng7bi4ur7ibOLfxafEn7jLpfvINec3l3/c16+4
ypff6geuvfkIZxxs224VzEfsibwiz//+2ty/sDlxh6deXsC9Gi/8jcnp+yrqE1wc1fk1LEt6h4uV
B0vJSXc0TizMjyvHfVaIdb3cahU/fLup7Wc8wIVv6XLL4l1WkfXD2n//xy8x8Py4fbz8zoUhqAQO
L/m5/3B53mXRub14DO/Z4N/1H/hh+4gr/OYmuPPdWXAHmiVeYlpFp8Qt6892uDiN73uBHXGx2vrN
D6xLssj87bsfgIXpv90eP3UqdQRBCVKlxy7B3ftoe+Rdvx/yaaLZ88YylOzCDpaOf6zKZT21PG6b
cOdyNC+rynr+uLws8uUfZFrc0epql8CrpeUnT9cprCCiv/H/0xnVSisK+Tsq4I7WE59fo6bCD7AC
/PPYFhPCv1pmHudCE6i1PHl5ndZMi8x9buvoz+/3ucO6ccsK/Xh7WTxW6LJyl+PMal1WbnMe2N18
W6jL2caNsm6snnvE/6/lt/P+42Hnr/z4t3PmXj9UV2vxsvjz1zYVnNJPgkNuTYGnx1pVypqP+oFd
Dc8c49rLQ7hLKYChdPCs2xge3jP/Degiee0lALwHW9wfdjEa23kLrOpAJilxKAFYQYeVT4od/ekF
ikLRUtUtFJF9BudjWHvBKZwRwYkb6Ni9BG6Pbjtmr2wGG1M4cVNY70sxhhC2V+Bg6OIx2kT15nQo
hy/VOvwFDVV8ZyoNnEIYTGiOavKsqfdEUJg1iyDVGI+kbFFOOFj6wAt3aHcihweFuyNgnCUv5gvu
CysAKp1wQkreqRZryHzkI9jj0r2gbg44DlJJqFyhlV/VdO/b4Q4CSIv0EogKg35DKAoie+CK1DnS
SkXE8H8haFSYZuspEtSaEvf7IgFwwZjCa5tDLGVSL3waGdE6ehXDCn4JVWRF54ck5j0YpfZJTQWF
tEZgx3AqoLDYE4GldMmRMjiFRVd+CIszcp58AhNx7dVbwHwDOFya+0L8sPMcgugO7P6pxJMQUkre
9BWYrt6gfZcAFofz0yVIYXMAE653MYsUDSrxAkD07Wp/MUksyiDIq+bZ5t8u1nywDRwANfOmPCiB
0AVI8FwitUCVyVKEnlOo3o5f8o0F2gLqZg0Ye6aur+qByf5oCBok+M7jV8+UMBic+Z0DSurTCOc0
Z+wZdAExaClDHV62JdeO9BZ2ovw6l9apEIXGY+g90CefG75LmO4RZm0g1YAN9fd+8w7XJsu2J5PP
xvNSTSSG2XCzoTx6FRUw8jMY1ydXwYrk65Xnn+ObaAR+XjfoxdbNiqpscS4+x91YAXlOu+s8Levb
vjPbl7mN4zu7QOWyMbpYn9kycTJDFUCJBZH4OUDVzYmUHAHH2wNcAccY7YIiQvWNzgxbhYGZHm6m
q6Ef30f9EN/EIQej6KXZSv8YbN0ZD8TFcZKcDtqD/w3Xgv5BCpW+NFvqkV2UV9MfG5k5pU+s34EV
o3sNoxbJeMSXiStqkx20zVWW3fTxmS8wwsi6HZrlRc2UAMyjzb1mcp0ORVTBcNqt7F4pS+UB3Kvn
nEEaV1sNzqpcogPzNh6m6marvCPb2njTq23jHOS85qnuuv6Wzk2ASLKf0AvkHM0MGbD9OZyEokDX
+glpUCYSLQUDteiTA2LWY+R719Oyi6mNYw1CCC5tk6vDuNpXfZKGGYi4eEnvysXat9shNTClTVW/
3uziyk+f7MqkPgqJmO0fEANh7MDkUZh/kXyEJZ8cmwOCQMf0DEHudIioiJbRdhuNxy25KfMibum9
MvUCtKFvd08QdMmec8XKvzjwByQ5FiYgwnIt4WJOvSg6gULuzc1YesPhZufz8sgcBaV/tcVj+86u
B/s+3/fHF0zLwNpYr0fY9rfoLXTZxxeTjcfrANWFk3pxUcbSbWv8xSwgfGJ6TvATYfHqCZz2IpTJ
sCcTT4bybZ336G/G4/Ln1J77exSF4DKCY5eqS9vSImuj7DYZ06q+yo5Tb09B0vOJOh926XkuzdsO
WasvZ3pat/0K7ida24YNjy4UJ3F70se8dbzHeKfzx96m+W0xIRFRo7oBwWGT/5HPPdCFzBSnM+24
q96HcWTcBw+26hPKZLQSTawPI7KncEGwN16G62Dk7YoY6lumbPun9bz0pGIcwjgxwR0sBgz+jvQ+
e1ih7H7hyCGJ8Ix6ORsbMWM3zxLvUa0pQBZTwjz3Fp7fKATbn1E7aJlBX3ciEcah9Em5FQzAdvWf
ZV0/0JrnyK2pf6r35UN8xiQd/NZ7Xe0POM7ky4zzQKAqz+9ssg+ezO3UQV9eoafc8ofzwmzYkWYq
XDfnUxlN9qopq0+mzfJXU4/Ux5aMf8wzdjunuXkSoQaoWrH0cdHmLMAaWayaPfQNFP5VdtPFdf58
OJb1m6k2X2uuKEyc0MAUaz89BX1BjUsiY0UlrpYeGBdF0qKALGb20wE8FGHQHGumyoxMBiF6C/Vp
yzJAOok6CTLQZkLtxBb4rDoMguuZ6TNELHgIxX50xmNsSbyw2bBCzYnssn+O5AY4nrP5NNuoJHvF
A05mw8h7bIqgBWaatBYasWG5mRb/lR9Pr3dt/txO80vE5sIrrVze7tJTky1QymC23te26aHkiiDn
4yPFPlMCJsT7mbUaUC3h7SEgw0HupLKSCIRuuvRNTAPeDmgshC1fC042U/FIDqqcPlQD1RlMboNi
2EobLAYjC8E6koQzXrAuMUpQPlH+Xsub2meKqc5Eb1xia03clfeOxcap5s0DF35maYBxBbDrIOqB
spCWowfocG0XtfqOByiJsyM+DI5sb+IDGdOcr0czfXLUcjR6CGUqGTLLthIKj6FwfqqZzG7wLK4F
3+295XTwos/ToT4p3mAIlg0YnpFAt0ciKo4rGD5x8swew099zpeKSzPf6EOatoPDu12aUzr5igxw
6fkRjfFtF/SnPV4GD/uHHZUfKGyp2CZhDZFAqosxHOO7fKCM0R5QS+NtioTYILZcckwo4U+9g0So
Q2pHE2K24Tl2RRX4wKSZqsreBJ9PoEY1Tjsctxa2EVoL/RkS5S6eqasSCc0DL8ygNfHPBJtnDRjU
QGg2s8z1MnOSDo291T4WJLE/Snd6ZGvGI/aj5noAL+BQQPzHoxDyOZmkIGTb+APjEystbzXzPEwM
E29f45TaxiGpu5vDuSCUR9VAQr5hbVOGiNk7xD0uuoBPKIHXF9CE4Qpe+MGPuib7urjVeBR+gEBt
JVDpqw46oZwgsIj11gaGpUhfZ8/XadLo2kibZ86Ia4E17p9mXs1FnNgzQCr4aFxSDQ7Ox8T+Vi1F
9BRQoYXMDgdtAwIIBFUQBhsQ6qXhxqVC1P269iTcWTbDHaHqR8zxp3DENxadFIhMBCVyii0JU57e
xF4JZR06yWEL0mlHZcodoZGH1oZdBHInwMVzUk3OICzmInjTp7BJSeG5sIgU2XFoXmG++fotG3Sm
U3AN3S1+sNcZGFfpFSFlbypI1/cEi8ZQbYeWb064+HNRUUPl08G7TgC+uiJ8gy+Yu/imD2mzpmz2
Ygc/Xzyk+R2QyAElKS526Cn44BHQl2XPaqhX7qZk+2oz+3swYthrMUsk2fh5NBaaOBjI90SJca+4
1eOmWxAuUkfATCV2M8VN2REKlIbNIaxzjw7qtet2SYqJwjq7EfLLkyOYN6UsqfVzMjSOBlCx9yBv
MMQeml8MsxQDvsiGRG0zTRlnDS5WJZb7tbR684AzQoiIJjXgF7GhCtcWEo1AfCVtUKIq9Zwdx73O
mXoGiDb1f0LnsMeAEF6Jel94HeY0SHRQ5TjBz/DSelxOp7iG5qTJlk+mJlYdAdt1OAL17qKSZZDi
hU1YmChCu7KFOd1jx4kPcKau6Ep2tCQduHEmI8rB+IrEyKLGW1T0XzKuSrxUbLdK0SJ/0okIGHY4
k1gMgG5OfSFW/jD5YktCDOwdVB/q+Memvo+Yhq4Hjn88cEKKM54Sjqk+VTAAt4CG6vqZFEEt8qUk
rI3mDuqPXHk6lJ5XTgmYuTHiemBMAHU18wWfa7wcv0SVXltvJIDW3Cl4NuUR3UabP5cSZzxw5J0h
rkcJtwGr5YTN16U3LYzq1IbhTPKNWvxgc44dqhNieyej0ffQb15YmxoICcBAzUSBYrEt0vUDnVz/
FEvqSwCOQnmJJcWFelRZEnM8d/US5C9zaa8VrfZCytG1JDHsCpG60cR0aGtAwzh5HkC96llskr/q
oNidig18mXxVXXI84oZgN6vS7bRWYXcXmXY9+XFqb8+SLmAy+YsjcgvPBBqXOY+wDD7UBRFI1HCi
Q8tR2ZjFPXdQoJkJ4YKLeJzhIgvzh6n5OFvmgefMI+Y4sH2slABUkT7npE1zsfOezw2rCPXp8TaF
euXkgRni+6LfAEMdB4EtEFcSEm9rEk/q4HbWp6OzFq5beeNGz1FeQTOPnwi6voQtr6xCOKglRRSw
uxwrEKxyQfs1emtGkmva50Q2Yjy1O+aB5wRcnZnxfXFl/ZNpuNzU49kcBluIcjT2fyJijI6wKjeY
XgZ2rnzSPHSEMmKPSooSVLHnY2WeBp7ExdQPjNiodQdtnZcTHaGWFFAhI8LJezamBTKN+AGzhyOC
amgeNDfTcW6fBpnUKjrWzgW7asG5A5d32ObtDC9Q2BJTm3lobpb2eLtl6+52Nlhjm4eUAQqfC35W
scBxg3XawpIMnHu+D9HKH5LMCBeQ4Cnqc5o8KypWE6f5pS9Yw34riWrO8V2/A4Ack+aYbr9/1xPE
36BkymsUhD0zyglXfYFPrAMMRw+FKIEMT9iPeBWAGXEiN1UhjtHHeYmO80ikEyUHHB8u3ibb7hVf
/sg8dlXfNcBKX2/xgYHxpW9fm0Oxf9oDgslTLmydeX9WhsoaDAThhFx5wlK6a1PHwKP09pIDiRF2
A6kehzCNr+dn8QKhLtrup94noXelFxR3EaLmCsjS2JEdEM9Y0RoSkquL89dBqjVcXa9csSEhnt6n
Y4u+KJF/DjCSKEoXWjGYZq24ClzYTAnQKnYMgllic6xLn3wwCZlF3ROA2FLnI1KYQIiCI0dMABOD
D8c7t9hBtjVJgGG4vy0WFMD4DnPcxjeTRx1B/EviHJkGuB+KPa8S+uCIWm1gtxtCzoOT2GOaJo6r
AdAXkaghz0V05A5CpJiSEQtldxhpMkq+nGw+z3exK6wun+OcT1EciHpmj9NuI3bIHoPm8hGIGeGB
9JC7sxLFDYiSVG9iNJDLgc6PG8GNDeMEGhSMZ1zqGrTv+omQ3Rvp83qY/GPdPukzBWeqf9k6HJ8U
CyfKRlq+indmth9OxoaDXx+CEfp1dlR94PjNBy5yGC7NKy87dE+OxaC+UXdgR2SY/IDjXCdKwlNs
eFzKuFe78I7YEWKiakAHD8dUbLjjdT48jHn/Zz8dgULVn+GD+SPN/Px2awaO4IrzyFd68k7qb6qp
2BQWJsc+G3cvSeMJgEeMUFeG4a0LD+yO5dxvAdRXCe6qAnosm1ocwXMB1WJQmdrhQcwDjT7kAJAv
42Cqh1PXrIHqJBrBdpybhN4UnioOWL+pmBhynU3mfakjrmrfMBVqgmZ7Ug9j/WaLSJfDSdWk/dTf
u9C5hs4UsQAyhJ6shxINx5XRZ1futCFopZTId7JU+xUluUCmMA8uxRO9i+0g1bQemUSfMIRayFyW
+hy6vhK6C2visWLDiBOzUL/BRIaFCqYlKAqP/DvuOXFnTlA46NhFuuopN+aoNeVRYU/nkRoYdxi7
hkMG1rroRQQExR2FekPeqlNotocN2VjV9jqZRl3Bvp6CO5uPBM6ZtMZj5qtJyq7QISlu0/BQXKmk
NokUA8cV70U6OftfC0+ZtYaaoZvY9mcGrC0bbgtI2sJeZDv6lB1fXyo9KPiQIuWElCnfNQ5Yzx5w
ZaYwgzfUQBm4M/M0mkdsC3woPXXh0GA+woSbc0KOhPBNcu3tZnNLaE6dMiI8qT2kYOMk+TJ0hxEX
kH3SzusM3phBXzaE0VoPbB2APDtUx+bzs9p3VgX9gZ4K1Ez+93Te+Oh1pY+Wa1vmMfFtG556W0VP
bUugqHzIHAiqZsnIFseof1aDr8XwqrqZxz6NhHnHqCtWxOUt8ZlQVkfB1c7iUbvXEFxYpEBPGj8E
3vuV9e5PzkT0I6ARiD3aL+DJelYcCoEe51ikemJHphCxNTrctdvDYqysjfdbvcC2GKuu2rI9ilHv
uRIX2KyHc5WIW1Fhf94+gaLWx9Ye02W8xFmyFZQXsMyB96FPCUjh3eVVcC3zPmkJzrOaa1hP6ZMe
edbYru/jjD8WZTfA9sCJDRNsmcuIwAbvn66Lz3VcsoVhRl1H+Vo7yfrIBBsusgv8HARI6vZhZvGm
zCvqBPchEUkYYJeK2e4frN/PxDZD3FeMH0PofVsc1xobWx1K6DgoIPraUwnbelu16QyFmokwxjMM
UrccnYqMxDkq8sSBUUD/a3fMKZQUWEeJBDOCASGvdMgyznt95shJHQvYAOVlEgBsMW/ABPPJbtj9
jpimrztqUaJeQTWqoeREOlUkRXYzQz91Xdrd783Q/ubUZOtwYh0SHCO6roIOYuXqKdm96eHpYoh+
7D/aA0Usz1CuyANvvCrb6X7uN4KMnXIphlepgdK5AOC/8dbTYhFHXZMVn8+OflKvNA8IF7riqy1J
F6gLU2ihAgixG7sCdaiQV2Q55z+cyY8Gth/pMk7CYAtnuxEiKpJRxYV+z2/qI8zNam6KlCKUTcn2
3CGaRww6xSKWQcZWTl0DClnApbd5/zJclbFn+JJiUrJWUoSxmypUGTdmwkNC1jDfmG7c7s26Hf4y
3vFLP8rd6dK4PS6bYEYimzii0GEDr2fihXgmRvMKoR8Sj00W1C+IrCZeFptpbutDDL+wobAw74bD
vexOXMgw7nk7JzEmkKYysmK3J3yBVGX2d8lri+zsdbyjY7lQZt1wGKjAl4n9k2opQvIFH6zdst8p
Jyx/FlStCiQnbQfCfq+igfoY/RwFr2v/vPzWpPFfXrhnUUYcpDgcqcTRGwLjfQJpovILjzdFmb8K
l2pHBhisI6HLsVufMZPJJdxPHRhrvnqI9ABu68gQQYQjIhwhL3GlkJkvcfIrmkl5aQ12hZkIL+OM
8ATDnMIL5w9Uywt358+2KVm6YV5/r/fDHjzEIdrxFqkd3lmAMRzY7VMRc/n5FUZcJTFiOQozIRve
jkA2mSxwCiKJQivOJt/GuxrM9DTtQziJ2Cc9RnGHwFvBHNAtMOnwz9oPyw/zvOxezQdCHQaEWQNR
hGCR46MaKxmdOtb0VEbnCp6tKqH8xyCoVSEB+NR1caSQ1SvldqLGmgIpRo9W7E4rrPgJl8Aua+BL
dyU4TfL147CzJGnd+LUoYr5n7cuApgygF0RzhOSCYPYL5SaWg8RjTYgl4bBnrdSFISqlQo0jhHwy
vjkfx/y1par+tvePh99tgnyDsy6+aiJnqkGhANzFHn8AMVcsqCO2o+MS1q3+IDGWvkUrWEW3OSXD
DRuRagekbpAkxKgxRC/7hnQgSjmKdYncBuqcHPfsIZ7oWzpBu7rCbnDxDBc6Y0x5ZWuZhpvwzN6P
84qCC3uOsUEuytyR/riyYxhhzI23b9/FO1IuKLr94uo8nr8ai+coNoqGIZFC6BU+NUz0r8IB6+b8
Y8Ghxw+syfO56NZ3Wl8hiBWREHBQrS0i9dQorgN9ZNdSKuAkps3nuSIDLyKBtwnm6lJVPkqE1yps
1Im+f9XTE/KJAuxC7grylxI6BaG5Q+TlrK7qJAcWcXBoGVq/cjlUCFW7qw1gp8h7LEEmFnG+tn5m
nldL9XHMIXaLIXsgNVEuE5FIzOTwr93SG+x/k36MneqeUnnwvvhGlUMvtTsGu+t1B78VphJh1PnA
tFtNmERI7RpzmrYvalkOhdWxKKlighPrtBsYHJtjR3ROAQY8+afew/YSFnGQVAZFKZmyBs8IYUk6
s2w2IMoo2jMNCl6qeelC+LQuPufieQ2Iqex+7u8VLu7gPr1aGRM4kQ2+t4X3G+ZhsQ1z6lzsqKj4
AgWBcRj+VRyG+dT2Q3/rb+KCqk3zxFGWVzj23sThQ53tzK2j3XHJmsk5+E6tEMFueMQw/jFN5ueQ
USi3iIPXCkZexN0EtnGixlBpPx3p+WtYia1Tv+k7XzL3rMScYC0udoB4PkwJycMSJ2dqvAdJEulS
BOBOrZk45UJ2Wf31uARY553K3ivGw27sHeU1LmhW92k+JDObblc/p0NGyNXAY0avmuj+9dxycGtm
vu2BArXKQ/HA5dfWc8bAqcCIvYC4rnxyQRvsqQKYhlOlSXhpdGmyAMJa7zm0EQQyXTa/oum9MAxy
6PCuY5W/m8dCZWUuRnHYFZ/q+lhRR9yzf6HDpSbFrIk9I6HLTI+rekE+RNVwHF76ZV+fjK/CgzKG
1NbABgf/HR7+8Kax0fCRwcvDn+Y4jD2515AETwiJ83cirqn3BHMKMotJRc1cR8aeuTipHKel0Mx4
/uxTRiuGV+G6ZldmxNI4nzN3ZMdhg4Hp47Fh5ItWE11XwhniKOq7MVAFVoxKpAp99Q7ifpcoMZsC
CcIaAH6/LtqeckTLMhG40uvc6TpSweDEExT3FS6/onFNqG1APHQ4nGhbPpomOPxONdB+iekRXgJc
RC4OvwPuYMAtGBaVSCKuLKBr7xMjA4A/BnL2i09MeDu3dJjIh5YE8d2hjzKcqCxpvfjYt2UPzKOv
8lfSv9aYg6Qk64GDW+Ja65WCaINmPBOY83VdU+RBOpR82GgRRI0tKZLa545pqR6YIq5/swV1cU2Z
uFLsIg6MqgP4cx5KBic22QLGDOcaQXdyzKB/a9J9BLafVRYNEm26D30JF2AI1PB0hkz+S9mo/lzK
djAlucB0Qi2pjpV/O+NxJFVCbZDW4mHt36SAQvKTSceE9Qs8v3xicx+ODluPh3u7+VTKQdST07iR
q74taX2bpkdelkJB3TCaGY7UBtkEcP3lM6SAPT/aOWaBw2J9x6xFT0k03Fhc+pN9y7Uozk14s3Xw
rFLCncf5NbvAZ79I8E/EEBxtWqB7hBrOLXFckNuPbupAQ6msyB18GfQNdlV/u1FmI+wv+/st4hhH
Hg2/uulqhEmqz9uBeDh3TaYYo9EvLA0J08OF8CoKGN9ma/Y7Cvx9sX6igfMxdlEpFXazcJgvboKo
DowVoY1qkKaE+cv2PhXHIi1unSoT4wNO37OC2qIQQXYiPI2bQkhxiEp6wkgBLcl1gTGIztRswonj
5QrT/U4Nl1TFtpGMHrFnbEnJ63A9aP6oWrAjO5nhqyRHZt/0DbmOhjuLDFPtwiRG/L8WSMqdztsu
uo66qCAqu2RRS+CPaKkFK6vFFnE7tRgIY13nok9ITjnFvLnFZDLpyWoRgccDDLn+RHe+KQGgDbQ1
QskV9ZmCcSOObY917vd8FTz5QbZjJpgk8mC8jkSGOaq6x53Gu3E+zd1KuJqEe8wtvUI30tKt9BOo
n4W2PD6bQ8BEIZJm1/UeJ612czjxUQqGgIlBhK7qqMYUzFTexj7XQHNFFiFz6ie6IownU5pTvKKu
hukqOmZEVW/CgdBa87herrgAmo75zOFgc5MKUDtBeS/36Fjjz4sdjf04IE6iKPLV1RBDFILmWP1b
unU3tkXuV6y8JtvBxbnb+rfhylnWGKIr3nRZcLzybUUJjkEjuxDrGeyQbZtmTyoEaM0wJAuV60T9
gKj4ofYMWUNFASAgT77xhuH8zNUC+x0YCuMt7+OUQBRKGIpFHZaY8lV4CromfWb2yUQ9225ArG2M
vkkIa+J1TFrYcrza7Z7LUn5whX0HeDAJATapMTl8xjZxzRCO2xRdeWOyA79NrKsZ4XgmUJgHSo1A
1uncYB2e2VW52UpEBDbheReBkGDKWKZPgYNhKqZA45jO3B9mZJ4d4QW8aHnG3a/hq7xN3lEtH56Z
YV1e2NxE2HOzHplgQVrPehLg6rT39/Lfs0xtwMJXo3++bs2RKDClsB6G1Cn6QxHRmp2zOzsqhfan
+g3l0z4iaV/HHUJVe+s/Q0He2mfsnjl/IlqDcCZWprzRn8rCfgB4Ud8gokHhyURfYBXgToxdKAbK
UKZjN9v0uEHxe9h9ppbE9AbkKeszcq8ILxZOhwcuJ3stxdoUtVq1qgoXUx7N2PN0Tml9n9d3oFmm
212QkOEZ10SCNGWAtwegzpt92yQ0a3BZwbvWnDeDYlAT+dfxDGQi3nP1ioHWJyMBVMpAf5/P2c3+
2L+bhmjm64d3TkA6PuxofrcMEltqkQ9Higqw5xz98b3JKDlAUbdxURe/Cm53e1wuVVwOOpP9pl0Y
owGEuWf2dLePAEpOu1oHlmqJbbG8ThLai2iVuOJD4OUP+VKOz7tkxl52wRy9PQe7COtL7e+uyb2F
kUzauYEL/1HSoQuTyx34STFe9+Na/cWl2Z6EFHxPZusmH8JQuti853EmGt3F29twx0q4NoAHfwsI
zfrzZOjcuqJwMeGpvT0HETUEDPy5+pw3cM1C9mR71HcmS6M90lxw39FtcS9TRPPuajTH6jdSe4Ae
FtMan4flY8wAxad+lNR2n9Pv2aBxDFtsUL0O9fPI74k4S5/fUV1+1Xtxdhc2qrzXsM1Su8a6QPh4
E231+Bxpred2XQ8qNww3Rvog4YbjU+FduAWgU+At24MgQeySGB3qqy0nd8XWfiw8uowzOmD/R9N5
LdmNK836iRgBkqC7bauWG0lbpjU3DJlpkAQ96J/+fIU+/82OPdJM91okUCYrM0uGzsNCleeHVQzG
qYVFbC+t2VBvIKFw7cQ8WgWA6zsqR6BdoFZriXLGSCheyMU+kkeBYQtwOBjmqUAMAsJKn0U3xUyu
ZlgoBB+oHSaCCAA3SSoSxt/wXm/rNb4eDbyM2+FSy80yNTVwTvu1iuL0pk0zjkiFshCGKPSRmpKC
IeRF+T9McPd2OCq6oKEeaWnyrfigLg4MGYWVLEUOTZH/so8IzcMpgb5oHNy2PH6x4nE96GlGxihV
xNSnn3bwFfZ0r+0KWgenAidkFqFfe4lNFKWL6m3x0aPOUv+g8wOhmksWCqhrK7/sbSheY4C3O7H/
I5UK8A1FRw8Grc23EynOU3oo/KzhYYIYC2hqSIb2EuxMWnkM2qClymKsfF3DxwG+4J3SklpGknle
5/U7yCdcUhbgQC4Z3uUpgroePuegHN0mjfsb7SjqQNq/4vRGgIEBwNy9OoDikMfMgEaw5dxbkCqK
isWAiag1IVu7yfwlUC9/KFWEvIqivR5+D0VEQdVX6ostIpBgq7tPZl1nSEGzwfxkj59cAVNyaKv4
p13y7aOuBYCnI8gHqY2r8awfYY7ZF53Ni2KTAExmBhvqSxWF+9d+VBFre6QLogZ/s2cD2NUKU07W
+viTg76PKxzUpAIaQBiEvyi+wIZGaoclGb/0hZ4/2E2+15wN35USwvwxVXjxcpcJ9uTwpe7+1cM1
fTYxQc1NTJ1Twc17GesnHCcTyC3DJGSg7QGr4EZ5z0yS379Mnn8TguGJLDLApaZkDEvNYh2PLV/i
8JcTwrbLYK2yv+CXlu1g9uSh2EusW5HEKww/IKeU+k2/UVOabvtsKnqPS9o/sds0PeBxE+ClUHH+
0EjjBD3yPz1mdnGBdLQHIp+rbmWm3dmHmJbsVh4FWy+F5sTZRhJAdyIMcbtymrTly9MIwQ3oSOx7
AuvEUgLLcFsEXmZg6IF3CEleRq4RX9/zxAwu8Dexk2EYYf+e0XjtZ7RoeL8Ny0xTgRYL+zXpNoX9
ozHwflRRusJrK9+GKsUk5fjV9zQsKsSEz48CC8muoCcK5gEZlmA4HriK8+0r1oVu5T/wsMJfQ5ID
dNZZ/Q5skewPVuYIx4bwyel1phl+W/jujNX5lW16FE9ZuLOQqhllpxrXVBoFT/fJhUmugAU4RQze
zcl39YQwLokCKBIEW2aRCVkr7+Lkf34YpBVFMQXULk+CLOCRO2EauZgf5zmBYk6LSUr+wdukNrDl
cqLqkFFXu4amRhpiWYO7p8JIEkqZTB63hdfQML2+2fhPBD69ARKOPlCyMV5EUhsfnLd8Jqfi7lAI
jYy3yFhDsRjTkUvuZwunAOtzhkorn6U5udNNHLVvxJh/R6kPKCHMDLBkgXpkukRhT4gBr9RlHv1x
Yc+EIjoG4FQLGzEA5Bs0Kc5zaDJuAEvHVjbeyG0RJx1HP2EHOeocBqKbcPI0wcVTHGDsESnxsXnc
U5pSnh58coEbqNLXx0FzTczCt+yz+W7Uy/QbjjBzE7pC7oVwyhiebTX0SamXcTMKPtYEhM8Meyfw
aHKKgwjhT0xeUxzTP1U3e3YCY3E4YYnwYyADPrirW3/uCb+NY0oAKYr9dg64UYPjOGuw3JjXS2kF
g5jJIc60VNzni00pudTJDTatsILYbYPpHjSyqVfPFjsJOkb4sq4SZj5UdrewlW8TbFPnB6/1ooTx
CIDsI/UFomdYZDQyN9nMte9ZYCEWT/CAxhsYfXyMShCKIsvPx+tU0FLX9k+SX+pmZlfUF9/pnZlb
3ym38ltKwvaeHM2HYUFBQezmwy+R/ZhXQcDWDqieChflVkNsDqs6v/MU0R2Mma6CY+3bCN0AS0kp
kId0AUMmwgBYQmx4onSpmmu73dcopBgoT8qQHr4LOZz343bQO2/I1bU8yFZoSTJ7PQg4ZFT8V88R
kHjfMFJs/mNc8UustOcUyNzL8qM0pmNcwWZI+qxGgVFkwKpMAPg2TAC2NhYsXEijeFn/ZWca/vgG
B+oFfiEBCaECzLP28TBNB78HSF5wU4NbFq2+pHfvuN2w/1EY+bLG284CefaGGqgsqaUrbEnsQSHL
HHABYhbaSevzS7/Dn+Uh3AJjYQBrOkgswyAPRAOd+lKdORsHbyUxD5axtlAbcbxxOITEy5+Quvp7
j17+a5PJeJgZIEUcxUxXiBnBzMB7j9gtUEtiTe1tMF7jl3rua9wKexBZIqBH8gZM5XwXK8CqCWie
84FZnJHG+kzebfAj6bh4D24ABRTaZQ7thIoAt7F4++ZKGFu0JPqmPrMfa9n93tnGowoCA4s9YEnv
YFUiqMDuknsjXJl99sNFPIjSakdONl2PewbIajFdhTdEDjEJb2S/+OJm4ItPpBChkyJYoFjKefqQ
Dqjk8IfVF7FdpoD5zhuwCtjELEDYJ0EOfzF52k1/58NdBs8N/AQ+exjkD/ir8xsDLt+QgvQg9otY
QyIWM+KL4EZGN4MWXDPkMr6Oi6RbRHolVCsCtwo5oNBy3VtMSGCpQby9M0MCT2PqH66QpxKArrKx
ndt+aZQbGUO/295Rzk74z92pPYqfSm2r+4Ge7TZjv4zM8ZtBvscFJr4Xwx+YQuquWfgj/Dg+eErP
EPIVfG8Ky+OT3xahRyIX9SOMR2oSGQ3tgrYIOcl2NZPeSO5w2Xx1BVQPFfI2kquqb+bKQcQAe9XE
FNGrDCuzbuk5hZ5JoUf0b3T8j9uBZDXMJrgmfAcXQtdsSNQ+UYmjJoCboCCyerP7Wl97cReBORAl
hQjeUDlcES9fNuGpg8OvKBHemBy4FtoOOx9ofJSMJiu+xp4HTA9A84mTnn8tysUB2U5eMziRLttv
Y6Pzhqhs8JSAlV1w/j1NcqBAkcHBKyGO7hNqPj+zsKu9zYKWlEDW4FFm4w/wapoLw3XeYQ1CgkOO
E7/fs66nrRubWxarkB5QNmphfY5yYpuL13yRSfxXsprzwrekh7fl90amSlkGPdnVPLp9N9+Cghfl
T16fyOonvtJFnZG3TGQmYH02S1CibekXv2pDlNhGE9uEf25r5rmi6Q1ygpSpOkqEaqH74v/0vNAc
CBRsA6XRRSUYTWvy4IoTP1KchT05wxpYL37KnB9gi4tj//Rs3wUNr5SqdrqLZSo82OvlrLq36eje
W3xhAI9AE33Siovujzr6Fd7F+C7LKaxnEgmcMfp857h8csrAVF/YWzCwlxMejOm+6ihEOVZ+p3sA
LA6ErDhLBYuoAczohNRQ8X1UQKsrvxuvfgYS8G1tyvfpdy59ZjhgHhV0GR1OE/GPnLDprrmKv1nL
3DnrsVBqhu12M+P5ipb5dBicY0G5txXvPeh4sSoIoxp8llh4DRd2JC5nUZT+2EDUP8lmBzOyCNtD
oh3DcQywrbBSmLNmPT+3ocy1KXgokypaPTxKCGpAp0N6vkgrRVmKVYrUuuMw/TfX2kEgF4ByOcCh
loOa2nHwrWl4YFxumXHT/1zExbIy8W25nfxtTHuQRzTLyomt6w4XGvNt4gEN9sKk/ZW9Cx/YFRID
FNjzBfPWa0aa45dO2z8YyuXY0glSKogtcHx6N8xlhHpZ2uuAetvMVCBQ1d3b19mEULFR9JFqhSrp
pxuzwIa0vEwgpMgcZlDHQiI/vAumpvAT8L3JtXwP8RsbkN3xoPhG5sDNSBho6MhQ7Ixgi2aWI0w4
QbVOhyicHxtDx2an7bATKMS+waYjcUnV9JwJMclPCOwq2GNPDqPQ5ndAk4bYKBgAHMI8lqKAeYJQ
AvGWhDdEYym+63rkc0rg1hpYxJY0AyBrYFI9VY5WFXwwHgnkAG6qhDTdYxbIBgBmEMUcvNMnm6fI
LjyrWD4gVouBcc8ZK4noZegC1Uot/YqoNpw4scNSoG43Q3GBBIu+Fg8/Uhtp8c4rA/PRqjvseTG2
K4kb20FVwbRA3W1h8D0PgVu2Dp4W1MHbOGfmYhrUpL7VszMD4nRtKDGmCbgk+rmRTMVmCdKWKHC4
7Tocp7s5pwuHUhLczDVRkDKCpxTwRfhkz71kiAsEE48mCpuG2nJeu+nx6mjYY2nFcvlyOUMa3jYb
nPOYfxxG0JQtj8qHpuxHBK+cs3rB9Am7dkbF1LXbIVE+tkyO1za/F2coOLiUHugWnvKajAfUuUHG
J7S4hruSDeXyNu5DaieZ+7g+/+uZer7bl/HD1dF4XNcKe6gRDlZjjG1vKXGO90AkwFsBCSToHF84
bpcnxrHu1qfEuOBv4x6QwY3SqCAtuglqUPttAqCFrohQYT++4QZN3ZklONJKCSEIvRoV/Cc8OqEm
RDRxELWaZyiuzGVhY5lQmGdBf926NmaPeiQUPMVUklkuTGn2Hn/RZMx7X9LZhlOgMR95HPp5hopB
ccdchra2kzYUrym+KEVGxmnVjB3gco+Ighn1ugvoSQAvf3K6ua9upsKRqI7O3c6otT11zoxU7iMT
a7TETNBlJCPJs6UTTQjWV0oev/Lx88KResRBjOpcZBz4oVGdAEHvMaMmh9zt3qINAdAy/6oWBkzX
UyWt4PWcG/B6dIyPvsTKC/rZ3Y6DBYey9iUPBCgXvIzq/AWTX8gx0Pr4tpjVdcmOxk1TZWXO/B02
EqmfqZGHftEViJCQPNcTEeVBADF1bKbPLfskuSbSCgj5Q1nCO+3S+EMVXNbXMmJaIwg5LUZTmaAi
vEbfCMrSQq+GMSPfr5rz7s1WRQU0S97xnoCk7HJSrbPDb7UC+6sMqQuiXr5dUe0fGyyi/AouoAFY
Xz37h0QaZkbBK0d+O2UNOqus6u/AeqEI5ZSQ7pAqF5zANw/8HMwO3E+cXDZC0QCz6UpJ+cFAWJHm
FyKCVCJQBAC7uNijyDKIlPV59ne1GmBH1xTH/fHLV+lunyYmb9KHwAYHk92fRZllGD3em5B+QLW0
YYPlYtoCfvieCYGmB+vcCSBwIGhDYJb8gF5Fao35vErRYFoWkQhC4i5gfVgdXB5QyINiOE9lkAEE
5JTMGYSZmwOCvwd6jG6nzJw3c9tNd+SnF5AA/nIN3FvR4xkUYChpGb54HVLsqyhuuEmAdaEIF5x+
dsQ7hvdME4S8usmbH/kglfyTwWhxb3gSMDFwH7AxeQHhwoDZ8aNbyESepyF8Vi07Z5ez6R6aM2X8
jUM2ORXcIl658rMjmPmui8naiUZlid+/VqHT9jMv5/9EToSZOoZ/QCFeUa92aT4uvghNAUCKMDud
7q9PosfKGdi+YS4Hjd6QZIUs4tssn/TNwmjMqkTmbwQE+dUDVur4+VLXm1U0NArU34/FTK5BF4no
+KoyFEorLCqX4Ic8AU9UpHYoPsJklHgca1wEgEtUsz27dsFztYR/x90luopxW7zx6A1tCLpQh80F
rsRwOpC9Kzcyhw6+Zw0LMuRlVHv0ib4OChmv+yqa/4o8+9iFIbwI0uV71fPxfKHLmBlx6j6d7NYc
15/uhC2JY5xU1RC3K8RQdph4CyHYy9DsMcND8myO4kj21uadjA0wyAOxAN3OtVQ3cD3Kq1f/TFmf
wBSUgjSDsaUt/yEKUCA7Jk6m5lt4SaLF0Pct4DdEW1o6wYYaEuAb6Fr26XLRSk6i2fXDw0BXn0O7
oSDOiCDMKUW1C1VUfpIcPIQE/r64lNZumCV9o8JFRE8ucqw181WNRsnu5UfeQIHuntMpHqFASfJv
yfHv+Np7W/2rYiqeHU8/zgZj3YnYCiFQQyEOKu4hF8gWMg2rqWJVBe4sFrOyBB62GJOyEPxWlOGU
1AUtleC3NW+xP6R8wufUd23mwrZ25u+0YsxRCD4g7DVb03nlmEGKUNPvaxZ/Ae8Qgez9uz555uz9
IuqXR3sbn2EOigYCA52ZIRJUpzt9MDcmTfKRYZhX+7NYSNGaALqjxkTc/R2mOSLemcyDNylyGDjH
Fiaym8dPzXn+ukZxFWh5sF6d4LVp9FpUssKdeyUyhoKcAG8SwimVfQ2mEgMGTgmtoxKBEnUSVGp8
zKCI3G8lNQLLtAXykygycjg8Fw7Nxv6V1Yf7x71jfiYV4StHZgM/8CfeLqgtUee98QQ02eDgkm6A
Lc8YsCTgqBAQGyK0okGbbhnDCZZL+42BBEWHhB/e1ROUXAYSvFAROXnwG+bUNyF8gx0txdsj6rqf
VxtGf8wBNSXYzuaDNsMfapKSrCLRPGI11b6SNS/6G8/G22K21cW8aBixNJ4y14jgYm8ZNtmAL/u+
l3ebfK25I037Oq9pgK0aBdo5oFm6nSceKzot9SYQh29ZGhVfEhQ1zF2z8kdZQl23aZ5GUBLuMoaU
MAcpdpHj0HczILi2fn3nLRoQ6wKyirJPyNHGgRfH0g33dGZovqW3BJh1/cgEYiTc6F7G4sA2NDkK
cA5N3IavJbO+O5JIjRtKdd4srYF8KKoFm/IXA0xs5mfIn9Hq2wdVV7D6Ys6A+LeLukZimGe4IKX7
pTRtqz7Nv6zt7ujd3HHHsJETHLFW1DLWn0e2UWBNGj02hZSLDg2Fvx5zlf6voLvVB3eoEbnU1m18
nzP8Tq1G/MbbmvqN5s53EgUFM9MFuOUR7Q3mEvKe2OkmBGCpO4ZEwDY/nZbCU821oZ+iNg0W7kMM
6BPzKdGJQ1thOkxbC1CKXw3fEL0XXE5yEP3jfBMokqqJ+H8nWJgl4mBdzE+krABkE/qiz1n4sQBe
EYIG6gh8SZ7tNlBGzGAkuJ/Rnh0UPWpmnacT4Z5a0XZ5JotJQTv2lutyITmtTZ081tMe3XlFvDiZ
poNGZCvxuUMJs4eS6AcqPbWR6F/rIlFHqGj85HqkGWr7v6EmEkmeQSpJy23URQGXMD6lr9LFd5pL
sOuSOnBnjwQuDzsEUVopoXLvav1MZfcFAwdQbY9gC+kG2Pp8YpZBL9Sj3QXKAOCDt+o11R0cLEpG
7vrJ2XeOwu1yBFqb4RtTQOIHWIDmPfJ2pTqxF48ConPMvhVOXlzC6a/obRAx/LUtfq3AeyA7fOqV
G+PYb2vYjgY9gW8jW3c96VF0N3LyJcayPY3qZgQQHLD2g8iNnwCgGsJACAoHHRLj9W/etQceF1GN
vaYw3/T7oQKjMAsdFQQF2vOUTnePpI+SCbYA417JbRLILa+UaaZcXDIJfDkZGpyAwLmLKw7FfXMz
Mja52ZxLHr0EiPTHFy4JhG7lhDGiqz9SpZB7EUXeGwWAr2poPUHHPHquhfy01oyzFTPiJltbPl/3
oM38UU4HnRtzQFk2IcJvPxpjslzd0ORQSuzfGKVkXwKLO0XDQgdN+AhmKSTIITeN1Jdeun1J1TYx
uwnHJrw55uY3nsuQaCx//houDbZGZmeWDBBC/SPn2nQcuSBKytuwTtGVX1KUOa7AwC4k6bGJwqD2
H0QSl09UXrJlhU24YtDMe/N8LY8iSNOHr4L6ImpMvVHWXVHy5QokvyS00y4iFXui+X4SGMHn6KaE
BqAw/7hnnzFtZ10PT2w94fMBPWjaGz7ZeF8tagSY3VnDJ21/yA+bOx68zgirazu1fOF1wL8Tdefe
o7ZLTPe3GSF97JjHu4OTZZWcXaRgLhDAgN7szihaad1QzeToYtHnygw9EJhByOI7PZbiIimKAS6S
TNlQzL9hk5i5PcYleMCuJbuTEksN4lAkuzO9yxQbEvmBvGmgNBJtRWM22+Upby2sBm8mItiNdpxw
11yyqtfxDPKFl5hXFEU1b8xGco4iw5pFwS6KFHfD4qSaHav6PrLt2zJfBtIoL8gv2dAdIxnWKtPL
llC4mNfzBBGUYX7A+JWfCxS1z4RTBOwKNx3Fr3W1jOFGHkSegc37+S6UG5gHKoaFO0meQ2mMzhaE
g7YdCdc6vMPD2SFF4i9Vm4FA89UROaKLaXmbsjkxPsidCOjn9/A4uLIbAF3M+vWbTMriK+Y/2CIe
/LySwOwkl0GgITG1RBk3YCLPbBZKPNIa7r+d0Ec5Nhu0cHO9XEO4pXtqsN4RykgWMzG5mB7QysJO
lNxyHtPNuM7FFzuNaHdURGGGDD6HtQVKq9MQsh/62/dKYUrQ9HlyW1UpgysBVpyJ0t+64OmpiRhs
Am6lXiQGyzDUwU6FNA3PxGq4RbFQaOp1+QM5Y3i3o8a7sSj8/jKI5qhpjo2OmC/ZnnMlgY8H+cUH
LRNA8vC8db3W9g/5X7+o5WoSqrQwAeR2gNVdZzgQDAX9KHITJj+twx8qtc+9ycH3k75+bML879mu
5b2tp4RdBaxLlNngtfIr42Kd3vSwne7mUzgyrZRLQ8+eybE+3wocOR3Z9M9UH8kPP1LxZloVHMQh
4x71kervswLf0YF89xZcALxhItfuIQ+fD/fGL15gfEolmPDO7K7h5wHoEBeAV2semH+X+C9KYZKL
kTSQhKlTOpgue+dnRjkbqYRkjUKFYLrCOY8VUiuWcc3PB3uIvrmM1sJr+DxX5ZLQbTSTkBGnGHWR
PKRXuwoY0n5CLqUCOjTSPt09ktIX70kgqnmGAINQc6T2FlOKocGIaw+kGpLYgAwXuFaenkdbhoUc
qCHuMt3vPzWaVNXkFGtNxJqqhYDd8ztsZgDutxbaOHZWNF1jhbCJTgI2Ad8+kKeir+sh3+GM5CeB
xytAmXKB96FOxz+WE08cjNDOgXDbhX7atsJ5rgcG1LuoHTIpKhKYHVhqYBQA+iVJSrCG3UnXdolt
97kXOHMhztqJt2hYKdtzQgLkRU6aER9/2leVCklEPHogff0xE+29hoD/WW3cTDvAThj6Kubszvv2
6LFmz2qGe1XS8/OL2SVGh3BxPQYU72gLeUZ0Io4BKL2C/JMumWxjdoZ/QEsZkPdI7XMQ3RSqLwfC
QrrAOUHSL7ZgVJHpdBdu6/i/HHj6ycY8Da8EfzWYcMX41/9Ux5Y0R2OH/tMGBHMpTIesqr4bkzK7
rtrmoEBoEjRae4/ndDesmtDsDqooEC7P+gSPJpFlois8wVyYJYMsiefKqxMh+QN+BzbFctEwiCHI
if2YiiV30L+ptJv+sQFuXGYg/QRKImzBv2vXeWKvMPxOzRYnHKCo4kwiWDuiQMFjeF8zv+bVpaeD
lct6DWoBZqc0oYJKef0RcOBAiUilkYMXB0LeBQxwGAg9MTfeUceCpg1W+D4TmcIRC5i1EDjBkiDA
TARTVRhsBlaEf6NJq09bkB1448z8KK/eFouIPKCahqn4a1hhnbtJbR9djMcTNoOUPcD7ELfpmyPB
gr3mhhX33uvF9dIwoDoHVBZomwo7Qx1KwKIv9wM+8OuXbZYoFZPcr0M+5A5LsS9JO8xOweYdtwnq
Lk9F8Ttf566tCAeM0J2luPSA2j4TNXPxvHRrjLn7IRXIJTMQOk5QmkiTvMTa4ZoItH2lzfsGker9
qoIJyo1yj9ThtGvUZw+XPJPgYNpysU33Jp6GliYFGUI+yZjhZBoEEQ54Q1TY/qrBZy8+60NyZSXY
8EHdCUtO0wNSA5h2raFQxzuMp/F8ckvovshaayHEUAPHkM3yC2IdZHgIDBH5gjuDcSAeKP/ZBAQK
x7q9Y1SELYSZYSrg/E+Vm9TF85xz3hyoDh+Li+zpduQ6cYdBQvJPeZn+Y3Re7iusDVIDfpi8N6GV
+DIMChoELFBncxEP9xLrJScyvzpB99QAEYrtmVILYjHRbElt/JMQiSQgKU661Ok6fuvEYjImpXf/
ytIiqGbB+UuUrV7E++p+N+7PbgNjsTzLBxIgaAvds79f9ZJFN8zlavoqtmxLU+qVWDttEBRUNF3b
por7cYtTSDogxvs5OQcAy1HShaQ93BscpBrqCaYodflXNK85Ffln7Thbu3DuZST8OADuvBmgHj1M
6XR9TOuCYi8mXVu63AeaBDLAyViBGRP3EQ4YZ59Z1MgJQ/ib2yChNbv2/7xvknAM9nKNYH02/VMe
00KTpqAbaQBmhK7kzE3mzeMMxtaG8zPMeyJVAkC5a8rWtRuH/5XJ8TW/ji97Aa7L9uUBA3q6HOne
SGovw4Is2ENgYq6FIBepqboopzkbv7w5ljbAFWZfzyddETBMJv0FGMaD7TiDvn6HdwizKKBjyzcJ
mBUzTEYYL0LyVqyoi19Jeqxb6Bji6PEkKswp0iUSBePkl2DhjsuKTwaGgLmX5G6fBhmrvsP41x7E
5zwjeeUhGDMvgppZ4niZwUZPqbgI8FzEUnIIo+1b5ZZnUzLfp2H4hYIM2FRgEb0hQ1xTxgmys9PT
LAZDs2CxOLmzrsc5kVYYGKFag7tKM8+UlyMCW4MR7RtPFvDJFxUdia3kuTOmoIYUv05PWnMtdhyh
v3iSakWMRer7CQUofzCFAHwKZIwmgtEsyvugRveDZahQTGDhWoMdEba37M9jUn1SYmB1jqgqNj38
9uIs6cuBCYC2/zoDiGsOmCGYUP7lDk+P2F0RtK7/Q8K9Rh071Yh/bWGh1UEYh6QKSOoULMacvKd7
ee4CLqgRRgQE1K++yCJ5A0ucMluiT4DBkXwfrg6LbLFjA51l+YGQaiHzN6BjcCRUO2IEX04pDrw4
BNGGIf8EYgYIKNvmf77ZGlJajg2Vlz6ksfBkNK88HIG8IQhoPqJArRm45yv+HHi4m4bKw90c6ccj
mGfm9XlMAygjJNpwpHTfbdtRmUr1BVkf55viGd9WyvAS95I9BMo+kOrcNQn2hK9yrFNit+Bmesii
z7t49Xtc3Vh+JTI3fe/HPj4HwjcnlMwu+jgoXqy/hnnIU84deBKjWbA4AgdaZe41nSjOfpps71ha
9UPXiNA34sLeUDPhrkfrfDoal5Ss4pKqeZczxITcIVLJVJqcDsroAb7mCjU9DczESef8akBwVD3i
8IZC63qnRpweoV41T57makZwlAxvJ84aF6b9PxQJD99neiravY7HKy2KGAD4SbUHEYaZaLUvBDgY
nOA9i/SUB0AGtT4YMNurNAfYvxbvUruzHE3u0B4zbfcGfZRzhCLx1PCulLghEDHnk+Z+XqG5hLzp
veKQvfJseko7m2jkXfJIT54S5iJ4tB68J5UCWzPtZwAFxIW0huJuwFBur3h/OpIr1UtSPuXcZu1X
/CvoslUnCClOMBu1tC5JUHjfMbBOmN6LTNeekJnQNfLnnQaKpC1lzkAloOMAPZciYDiWDj4KUQuf
Nb6sN+fVQf/bjuJa2fBvo0EkT3iE3MXrCOpPOMKKoHxjIIffj/vRPs9Xv32H0ELHOhneNZwCAuur
DamOmaH1zBJZ+f6Bzp6MCEsELyjUc4hW8scFe+P7GIbrXgrKOANSaQ7/Y55qpgcFMH3BC9kX3hG3
ktZyl4JX7F2mbvzKPJ1QkAL9G8vKct2Lz9xl4z/iUKgWKk1PS/B9vwio/KZnkx7xY1KpH0m6IgWp
AGCgkZAX4Jnfo7EALKyEH+Wo2/MGz7vk2P97pTc0Ut7Ln4MEwJaY6hOFOVedXF4/eaoqOrG3Dalo
6foPXuSfh2Q/GCI5OVXFdBDCcdiIhOmknokHsPd9NemG65OsWjOXMKGFfKhaZkSiDVQRODDMOqxg
ECR6Dh5Zl+aEVtwU4uCU1cH7dD/+OlIaIQPjD0GKlAxdIxmx15JtegcXfJf5K47Hb/IZU1LGiLCm
l2ed0N3bXQYWglIyc0cXMeRIJ9EKkwSEHsIT0gNbtl/hPFeQN9gAhEtGz5EwoVTfgdwkQ01FVY/Y
osWrDC+a6VMxzfuj9+EyEci6t74DpYKz6jFzdoj4ul8MUw3TdcABMZ6Uzeops9sD3M5rHr2dmlQ2
viyUQgo6E2mjlMo2vdj3JjWuNzYAxhawmDEkw2VGgWRtshwQn/f/xB+acho/G8L293IOf+cJUxnn
OEy8bElOzD8AR30F5RKaAzB8EDawVDIn4CypAZ4BwfqUB8CkA86u4D3l9a1kX0jZxJ24JEIUKt4X
ZcySEBnqShYaWboUZ3/jSBKBo49lObR3JNl3UuTm7RGqgKnnesCmDii6JB6eFgZRe2BIgSbSrIyG
QDOwVHZKg6FLIzmp4ftQAHjw6LndXLBP3G48zYFYrS/pRw3NXsprb0yCwuEZnh2NqiKUD51/xhwC
0Ovyrm+YHmydhPwDIo2sb6N2B9xkcv3ORUgZMHtxEboi5mk4E51v+UnR/dWOyH8CqpNiN+37uULI
C2uST7zUcm6yvH4e9hLQ4wISg/QpNo4bQawH5gbB2f+/kikEF9m35PoC6jqDlcXpBTB1MkTm+y7v
izRa3zYZq9SxhhP6BHLmNKTZAwFBXl1yczBif092RIYTM/3CFozouTF2BntOsVwiEWguCiIVWC6u
G28TG5MQW7G0xQgJ8abEqFgqI2iB98z3GHusa4HvMyFIMXWjWgqYnrOUj2UdSfyPiqbk+15UYKUz
SmAPgTBtYNWXpdzHqAKr/AViE9eRbi4lteTIS+4cLe37rturh7JVJVht6X5xLuPPsQrUu3Cz+ROw
X/FRRZFIr0ln3mBLD/L5JuZTHrwVfwEQz+PrQCuIs4IfsLd4nHsxvATLoaF2ZtsY+MOOOGeCZxMy
n76FNx7A3HDpf+6K3RdaOEifmYTZvLjMbZX0oOXlqe+Mpgch5A9o903DaP3oiXrVFsF0IC6Zkb4C
lgRiuKtBrxdHhNPeW2XKfyeeP3qCooFvDc2UkHp5/sVbJHDp425D1D5FhY5RVGO7dKyv9hmNjKjn
102UKPGTpxqZN5Y6C01agySWYpKJUthiLT0TuvaKauHkqD2kRVvKYYVKTLUAqAAN2qBKNjEXJHcc
UAU2iBpNUHgDxZQRswQEWjeKfW605Ythz1u81VfCXTsWalUTYBAXd83wNBuao6GU7kdI034O5ynY
iDelqZauPYWr2SXvbS4WEuIz5EdFVoEkuRpLXJpaxlNY38IsoCgSR7RcvPFP6okpwGeuzk+wUqdr
fPlkaHnASJt3Hh8lx7PV0jsOlDg5aIi3nyyK7y7mUItmT8QJXVgst6vDkEdm86oTcEOcU17Z4SV9
BN4+tAMyMjY7eFduj+0zjFOG/Nk4vdE1ZBEdhvwrFTgsngvqjQcDBsXp9fUYI6ivbJVtH6ulve5Q
CM/cMvFjFCL9EEpZWwlukbQHy6YkfgiWX/bllyjNOoT80MA8LykRNmRYft9PkHrhEKIqZ+g1Sokv
U3xwNsjErCqgIuBfLaF13+LJoR+Hi82UdsZSVBdQpYyBL5I0eQRFbVTvmmtWt6X5GkwZtgL+EM4l
XYkRhk/L7cHvi9+Q4uSBlxJuDMIe3S02P7AplaAT9gLTdIm01mKj6I+vgDXewwt1oGhNIyocJnkU
mZpVTzIeAGmCVAKqI8N1EIDflPhMOEvOSl6TvlBiPiO1+nuRvIKQvApWCQ9acv7cCaHhAHECJSWr
DULPVOiA0bC/87RCdlVq7FwFWxA7YxWQncQ0hjKdLgo6q+d8i88HsAcdFpZmyBm+UmKF79vUzsCc
lC4wWBrM7/oPwToNL8F+IjdG7ojD563H9H3bgfybIgKxDItRZY5Tcw5EJ8ceAnpSmlLCY8d95orC
A3sdxWrNK/RTnQ6icU6mY/Q0Z3t307a9NaBsF7g/4+jPGWsObhezlI8qzT9Its+TBUk19qkFFs6Q
QRhelLjt0U3qUO5GL4N079J60eJj9wa/w1HxIQFgaIYAFcAZ0UQvlX23MT7Fmg7+qRTRZ4qJmIE8
Sqq4/npe8AAl/oeL6DQ1gnOBis9HmreJCoJmhc6knwldcrxVLtFlhjiGoih5o3aJDvMFboVlSfsJ
Szop9aWl0lyIgihoRgkOOKp361LdR9k2/YslE8OsgfwTb0t9k4zhf4apO0bwwgUR2R5CxeTDrJIG
ZZW4SYgvic1Eb1uKkwkearLXh7vsDbY6bpYfhOg2ol9YZfithEIidTm7WeiksWYwsvOCsZDnQnms
w7ZQny0TK4IXhIIZ0aqoNHLONlx1Wl5hZYnvqS+m7CBsFiKkNwoR5SENS/jQ6HKl7eFQvG4y5bd4
cqOiWQDD/CUmx0OG5z9vBbQhEnoWLw89G38M6xr41reQCL5e+BU0ThS2HtmF1gLmRu9/AwjFMBEW
VopqMWNUh8CCF66BWrxZVVGe345j/YW+7BlhAa/2YhaCBVf+MK9iFmKH6y/UMx6EHIHcETL3gv6Q
GeJ1b5hn0cBTqWP2RQeKfvhxpoKH14uvnrNin3CC+fge0u9fcDE7NYKZ2/dav/YypoyI1GI1RuJE
tjvKbahmejNZAYHrPullpeD1WufXwCsGiN5/K7/oTjy5YI95PBFJCaCB1Cf9qtuZhiSCd8hQ1aVS
k8/QpS/sKfUuY62Ojbs5n0XGWMMsiauTUyhCnKGTiXqFr6TXVOPE5hpqVcxl//WmrPsil7kV4FrU
cLbL//YTDZXcQChoiHpwK4ko01yCr5cBYZaaWwdcwUIBdmT5MD4xQoAC0EmJhAks+kDE7AxUIfSJ
ZoQtrjDI+CgiUSwMQF0H0uxxfYc4DkHV576SKf5M3tU5Dm7oYkBEXrKFS/0KwrGx5Oacxy9dve+3
cXbMDxH5YmSdx52FLYLYK5AxEzd1n9o/fnadr7QEQRO+ZBOfRPQSDHzDmzrYyC+RkO/F8gK6Cv+D
qY8K4i875mq0aExWFTowv362hCZlidUcZDh0DYp8gDJ37xVLAwjQh2p3CLwSfLLznkjoC3vbyVMr
2z9bCy96Fo0Dk/QXbz2DmUT1FvMeZMkFpTtLRWiSVxhmecOmUJg/KEHznmnqxQH3WlWFlOdOLdj6
0G3+LPq2fjNGxcpCQ5kQNQV1NOb3cFkqHutQlj9j7rpjEnkPzk7HkNJRVZRkaid4uhFhnb9lVzaH
dytbpx431ivM4gqFSSrt6c5j2WSsnDFUeQyCPPpjxzV+ao6LmiDiq/lTh2akeMhmGRPLFFzPtOyI
oGBgngO1djXtGGaii9xoZXIjQqOR/5eJHNCLeGLMD27LFec+WuE4v+nS7VxverEwZOu6bCfrUigC
Wyht/M6JyAmQAIhxgd2UJQmCbTOyTPjm9WTL+8Lub4vSpdWtaG7umEculIdy0jIVfdZ7PdYMymcm
RJ1u5PZgFGmJG6TYBaNOgBcd3WeUQI+X9P406R9cOAwP2DhzfEqkJU2HEiXI8UxVQB9MFrly2jIs
NrEC1IdoS9TcIJupknY66EzytJRqZp+xXAXYkUPNKNVxk2X1lykYKcqI1PZYvsD2gnBwAjgjh0hu
Tm0QH9WwQfOO0gMNJCsXEFk+rNMSx4T/JH4ZSDgAHEIw2lAoMXU+f9jsCH9V67gUn2Ju/U8LaegT
cYNSrwoJnVtQvUW2l33KzjP+kSK36XCjh6En7lc+fOGbgaCFQDYUiuMkCjJmzS9BiRS/wfnmIWgZ
p1sNNVyWJrGhmJyLBikPWIxxilIiFNOzuE3IDuHJW8cs2ScjkCpevQXQGk4wIaVZsLSE8T/zTBKK
/x9L57UcN7Js0S9CRAEouNemFSmJImWGmpcOja4E1/CmAHz9XZl9XibOmZHIbqBM5s5tAnGzNcff
UZQ81QXK0tg0y3OyAYOCufLvBlyIYVv+Ts48zrWBia6OeQYcm3xk0qAXCm5lvaYtv0mFjCbjiYaW
g7BeWODMiVPEI5KqAvkrZ54LVVbOPlpttihgS46BG0cZz1xJMwziqNZd4U7xvC74y0/Z04ElqOfx
XK6WHuMcnZr5AEAOMPLzezZ2w2vO1uXBrrh1GIrT165p9w+wPS7M6xGWU8k2NKBDdrx1xH/cI8Mm
8SVev9sG2hNs/zvXo1dwMd2Nm+U6s34OrBWmqI7lhN3Z3fRULELHiRRzFesQJa8NHkUcHzvcBGKz
4L8Avk5d9yrQQr+Q37dla3o7yriyXoFc8cf761VUCYcg2VPPiNdrUFnkE25W3g5ZJBxoF8mBdpz1
bI5q46+ONTiW3zK7uXQcl63oeSF3zbeMiIVcyWkDJZr/MGF0UZ3TFYkjlSPnMmOP2iVPeZZ2T7Vt
4NF0rc/NdY56oOgdWigOldLGM+X4ZjBZ4jU5ejcUjmVLDxuef2H3OKU3S2IhNJZhPMc3rbP219wu
M2xaCieEKm3Xf8PsxIfWOVXdfysS7svdZhf/T7b33h8Uykd1OigO73zWxUu+csMl2GOOQmOVlLZ1
AUE+Lk33H6hHALhCmsFNl5zZ4qTGHd5NzKznc9ly3SJVomI4VXnrobapDoN6t4pAaUL/8FNo/V7/
z3rwEJNxGF+PZis5WfHHqALO0zGPgW9bMJA/Scr3J9N8Kz+OjCU/eGivvq9DUROYwwMdsW11Y0MD
sfFh0ZVCCZ6BRD05AOI6+NTifcy77+/ORbjc4Ut7eTaN7GRDa4cFVMO0gEH4fS4ZBAoUTSbqeXlV
8pTO3DFQ3g+uIB7LF7eu3b85cfXPxyBBVe1lQXNStbijpDhQ/sHJGsjHzFhP3HaVHTsGCqxGF0Gd
mKYWx9HWC1LSy/yj+zhU7G2a7JlTNwbD6VpWtAsqyJnQyOk8GE2Xta1uKkzsohNtWYoGjKQWXh7d
VgWkiz1rCXce1TO2Ils33e3ecPm5b2X7M2dmeT+FfvQVsInLyTfbQMSmQw5EHQQgqvfi5DFRoxSB
GxCD7LR43zzSo9q7UDRFaUAeQs2RCJQzDlTDWZV+NJDA4GbRY6q2GU81cPAO8nedMb+Y+p6bQhRN
oBfVJ+RjTDeKrfsXvpB5z3dOlSmmcBLVYpsB4p4rJor7gopJFNvUp0w+Vikqgjy5FVePaBvtF8yq
xrce90V8KyZ7bm4WgvQ4YKBq3LojZrZum7TZTmtMdU3w3LnkzzHHhwIZfiRnrPveNXKqHNzGddTx
mVqOmyMUxPIc1i8oXxMOoglFA6QV3JjAtitqyLWnzUTOl95V6uNdiQsR+lUkreZ9LS7f6EOPN5fw
f7m9+J/A1lz68lVcP3cQHw3sD8GDaN4990XNgJLA7CcUdlQWEfqEHGJ1iXfCEfyGKwB/j2FgVizt
p6jy/afdmPUrJKXiW5v5/al3RSqhpU22CDseNmFD56GFbRD5/qmpDHZEFDNpOVpDGZ1tX2Xy9p9x
xJ3RdMeXvyz//Q3Rlv+r9unaqOjBPeZJfaYS++jWC768yQwy1OyIYbYznxSN5f6VFhFuy3FMvyYn
3jVUBJ9Tn66KUS0Nfc7/gtw9fYvghWE1EafVf1Np54dx39pTwcskvAA675Q0X/JWykU8eetapJwz
aNuUYU+gSV2S7aheTVceJwoinh5lERZD2LSJttr09s3hC1MnxOnQhQwItM7isuE18Rfng0WiJQHP
D/hbGoLBbYOdjF3994w+5Ko4TyHZ/8LWDzbFwmBKQuz+ycZqua9ctT10fZD/SLcVUDHsiteyLasn
POQnjosebV2XzQP0owKniHxyFQrx8nK8rmg3n/oogNmTwXJX06HM+smnY4zmtymkrDkKWEGuSRdu
5Qz8CP91mmZiVL6IE9IfUdWppg0b6AULmM38N+Oj+gzQADbYU6AT1ABJr+Ts65h1f7ky9WAw3V5H
O2HGD46oUxWxwHXhPKAggrKDFB2nOOlpwFCTx64/lzdxYi7PzAYoXjVBsgQcuvq/zwLYY4azQb1H
frp7HydgzF+pg8GBMuBc/a6FWQZ0wzl7yVLKgxiXn7QHIasrDkc1j+14Fr/zDk2wj7T5zI6k695o
9jJ6VWrWV5OzQTaIEB9DlEywNYGLpIG3sbhmsVCsz19GciqgilKg653L2JpLcRMY1w3UFxvuok3B
RsKkHnVgY281ww1eyzfr+P0McfPvQGNYEZui8OjVMBp/SRN0Mwy2CUgzKU3kOaenHDG9vrWWiQU0
CFDNFBPQq5PGIkTfkeoKFkZBwl9wdG/huUJjjWczhylLrp5klLsJGbgQ5ogftxYKFItsd+X2Y+HR
w8EQoyYPdUfeDO0nN5Tnf6ZVMvkK7mY3wiOog2H8AfsqZaIr80jxIMWAj1Lcq4YH8YsVg7SndKPq
nCK+RO1dhpc0b+vhtF4W+2k7txmrEkI40L6U2BB5p526B3mOw+zQrSH/FsrMgxmEFnJxO23memQ1
TQHfEG+s/WsdsRvSWmaHQc60FGNujyKu27jr6j0un6GkfKsNZot5eLYFkYwX7t+Z/DVutyH/+j/f
ImGMiztrt7YM/idsJu7FwIHiTGBgl/2guYSG2unuRp5qmclxE1Nx7tyZmK38zgiheGkTSNSwYjke
e+K26nn86J0RRyCWf7SRkAedcGc2mUSgusJ/A4AZkYeoaynMjMqF5GpNDwTgjpEFLWnFeBBvREkz
UFgzL6RgpP8FO3TN3Rwd7ee8jnBAdTL6dcwnVWRQF2xA3jMtQOt+RQApjOtkvCAG8RDIU7xDmHhJ
WEgrvj5qSC3Q29VxyzILzC7NJ5xfv6oLvjlgDM3ASrEcqp1wB/Lkg+q2Ro8eBepriR2NDAgAVWFB
icB7wGaG8xn4KGJImIgzJBQDsKAV9bHa+IgkaY0pQUcBTEVMpEEb+v8cgWXExs0gQPAzoCgCtic/
7BZ/TBa+nNr8aZyGhp9IEAdmR3iFYBvhrUJHXYfpHkxMZgPGULwitGBSBDmfMGYZC6qJOrG9Osjn
xAEPxdYCSufAuZJbjOdr3pCjIk8UJE1oSFwIxwvXTaZ+mEnSmGNRL0GyFo84HM6vvk0OJh/fVFTQ
s8RgyChSnIYZLFEpU3NSyPHvxilP74DScTQwzG4PQcSQgZ+Sai8esxQBz1GCfK4VBfyh2LrB0mFd
hMNGs4skBWosoJIwF4CCcl+6DZy76oEWbNpkGWfzB2PMT0NgKrucG+t8YXJihemZiD9XnLb/pTFt
iVk5466eyF2xPMNyArS6yLXHgQJqSDM+VWA0SAipHSL5HnTyX7lyvf7eeDOs7zNHK6NIDKCFvoa5
U4mNy86u27z1ExI4e1eHjcgR+OrMq+JT4VXMXya+trqJssGIQ2VWu/2AksRGn/AwxiEmd5/IEPDu
0ubi49UiA9dYFISt2KsIFbvezMaG7DG583AxKeVPbExD+VFQ8gPAGIAmLgTH1rEHzXDGJr33oLcx
zWJfusvK9iaYBZgRICw92KGD1wW38eoqDlkeRXrsE7A0S+jq1FT7PMKcypEMonIDhtoYdCB7gKjm
Q+jPL0CxZi9xO/Pr0Ge/Y5Z4M68pdgBhzLkO3+KxM4LwYu7KTU//FUmVP5Ko9mwOCQeVkEgdk9Ah
oFpkhPwmW8bYXAgGF/OetgLO8nWQJ8T/wmKb7gSCuwrWyOMIQDigZeHuygEN6QJBLjSA0zn2c7hk
NRskEDpolTR/amFtz1TTGIbiWAqBBubxvL1yrKck1LJiMQjjPBM7nTYC/DjW/deUENTIeKX/RHLz
9p85gyKE5Qucsgp9k2ufDknuSYw4uGRSBSaY4VoB5Cid1OwtL8FS+uhJ5PpChILRgnnLys1GGMCO
g4lgEgWYhKoildszLSvEdHCY+gC9dwXE9roE0E1B+XA74TBNwaplmM1RlvF+EM96p1UbcY9w3LVA
9pj0kN1cWmIgBZcbqZR0E2Z3303YskpHYSbXLRYE/CTle1GysQYcx5mqXid8CB8EwUhHsfxGjQFk
yMdMMF1+wCbgJ9Wrud2zIbwrmdABpfN/XcxoCjeca/5okQTlTWv68Xctye06HYZo0X3QNEwDqn5n
LZpLxCw0PyU8o+bcbHflmrT3o/BZc/yDoT6TAOZ1nFJXq4gcN11OpByaljLR2fdi0a9PhNnoJwkm
GsVGLmlQdvS8Cw0rQan9qpI1E2BZc3UqJy0b9GVFOhm77jvxbgMkGpJhKKOhgjIavB8iP38s14jC
rCZN5Dp3VeWr2DPX6/lTuoLGU0BnHK6AqMi+Kb4FkpdpoQ15u3y9SJgI/i8MF5lK0QfbWplZdHo2
5FdpBLfFkfQZ81coGzPLcGJLwtGuYXDvTKM1DUJduRARAsuLcg6yLn8D5Ouu6oBefCx152ECNEmT
7q5O5L6NYopdUNMR6Xne8iy6yAIFOz6fTszEYlHQS8bLJe6KoE7e3LubyxhjCQz9Q3TrEz6CwJU8
lkwMmDyonRPJf8LwSnwsHSIkY+MuqD3uxBxZMvcVLS7jRB6vLG0XhU/qx6uDSjDBV/U02Wu8EhbT
fpbS+VSCBj8RLuajNd/486WUyhmCEjobe1emYfYQY94JLrRGP6pDwOwNjqvkQtuGUanayTmKXyoE
JAeirxdOpzUxJ7OI0HPG5ff1NLJMBxyh0SLt8MiOv+IpT3tPQb/zWDTaj5KaTSZBFNQdTyFDGfGp
kaIyo289X4BdJo4zqcuZOIew+jjm9J0oZw4CMWeL0CS7kqQHd4l25EXxjGh0fa06kKzwGIPPY8EM
VyPawQyheTvsP2JAL1tDTHaowJj685BNHLMGeN+tz4890DuPy/JuG2T/yvyltgcQw4kWoJ6TIuSj
61Rb62WxQs4HLv3a4FVeyo2nErYNOYnKG9RQTAL74MxDKRNSfI6cQNO/GFfpRfiic1aMwTkIZAwd
/N9g5vDBAXcRqMMjUU+6LhIotWFl46/xLFaK7JkmeoTN3n1g3J3dHGFwlCf1u1IBovrsog1BP2I4
ApB3vLmRuMIO3JWzS0KvfAzBFaujHvl7ePBuRhn7H1STSKW5BSGI/V+1lxF9FFhol1XfxhCuZ0eF
VJcj76gYtlsVVaHgZo3GDBoD8N10YN9OET9QrQeUbTmtnGFj3AYwKslOUwKZmO/VAWeeaBbdhZSO
qw3xzCgdOj67MKOj1TIam3QIa0J5WESjAbkVi3++RBiw8GyRum/rCBx9nWTtFCQq/ebqGk8jv+yE
AAi8C6QZWIfeKimYbyC7A/Kcmal6PK0byQLQLPfVwWwA+YZEKTxSXTc5iamgKrL/LpYbi4kdru3Y
lcsJvu6Q+bxB5B4BB1nNtfct3bFrO/Pn81QEckuJwh167oU1WBW0PBUkMoAU2vwLQj81doMeDHOe
hB5NQcH3T60clYqhVpXKljSRiONoZ3E+gBs/guKMFQeExOQeCUUwQ/bvYxBS20Ss60PG5lfPpLOU
7cL0V3NJpvXUjaRrfOQwBAGntvwI5zO4bQ5ApxJKDLzFzv5lo7a33sDDaAPmVYfPW2Ws3X9OZAsr
C0GTJdTnVg0cFLIfiTBQ3L3NpZy62De1ntUwcn34CZsKRzFmjkIpFoanS87T3Wop9kZhWhwRvxi+
PcCBV9ATckfg9sSIFGGazaDCMM2E/HKmJJSrt0sEDI3ovtvB+6EeqmHC6rEVPoOqGQRHyekTdv9p
xVwY/yRc18KKpwCHSJwgUOItfvHtcODAav7neCuodtlcbgP70cyiq2GqDOjooMePhjABK0KRNJH6
Ya2np8vanp+wQaBDJijMiXVjFVMGBikkMI58BRxxRPzXi3hj4mE1FrJMZBNPFRUDtn/wIFqs5LD2
gIhCocw/YBMwGAIkWqIn18vtlpPT4mbaCZ1bila5LagkjgvVswxpkJj9tkPwV5L1pqlh5Wb8VneB
9WJnLKZMEkBy0FTOCwsIYh2+0YDBnHD2mXk+d2cvf5a9T4MhHHQZUDtG96DFN71f2dMWFH9SCbJV
6VO+ibI44U9WYuFmG+bmTAR/p2b/PgXr+woBjzhn9mDL1LUq3H3hONHC9tzcHpj4a54tRluMCisW
MgMNzkRz+aazdz8d6UUdqDq1MJxOBugPNoY3nx9sARvzt8aDbM6R9e7tUr8ge5J5tscc1xcvN6oN
WJ84Q5AKHWZcO1PCQDKMihfTMDTCO5uXg+uO5DtfiiG726g2IfzkuHGTzqGWTNCuaQnQeJ006Aol
2bv0v4CcYQwaITR1xuB8RD7/1MOZUN5Dy8V55dqLx4y14INpDrhnBClG+wCqw4PuOMHhSPBEbCVW
tD17TrW01lKkX93kCjZGTjoEFFtopjxFDsKFxHGeOTaGHJgkLIbhfD5t1QSnmYXOOgdP04KEyojH
JfmTEoxtIynfxJt5BNt/DCV3VWs7MoQJne1FjzbjdYFDMQOnglMXQLiEa8Ia0+xZlIG0CCL+EUeC
aRb6r2GfqD2w+oVKDWdXvpUp7XMrQbKVo3JOUjmmhNDlrVyaibjMGqBF6D3sdk4A95LAifoA39iH
CsvDGyX67oAtbUl6TgMZ8SEMMg28EOfLUBVU40Gze66marFAtQuLWpYJokTecyoClYKej6Q1Dz/p
njoAM1rwRoSyH7UkbnHL4PiEkLUxEiGn2GJ2xkOFb/TX7hG/IabkvNIDQxGsCLGzbqXoEWsmkB7c
H+em/mPxowWc7+D32VFmlAmpVUza+yAiggFrPHGMVqZNzRF/n/dyiBPTcIoCf7mbFvqEZk8FrW3f
j5aiuSXmybsAEJ6Z8yQiVhM+Et1m+KTxD11AxuQUcQSZ5WIZ5CcRVPW87PnTuKZQJMmQGqAgncVc
pYeQsPC5nEdsZMQrCD1mBpL/y+KgTJNl09kDQloLo8RkC0NJuV1FudMdYMIdhHFo1SDb4rSrBzHL
eD01EKIZ1idw63qmOz6/keHz9NkM83/8VvAJB9tVTH/Y0yicaGyQn9o3BQ66UZk0VPaymQEBIGNk
EhcBzw5aQ+3RIddCiheXbTUNWn33p+9GsN/GjGi/mau4igJ4A83Qk0yDp4Txic4LSHTFrowYFCwh
RIIsFu3asCEI/9nZy8tEG2lDmBWuQ4i8gLYywPmrpXYrzDrRbjiPOVLdw+GaWmF6SDiLKTivN3Ji
cehQG081Q2BzM6sW0WorwWKGjI3rDhK7UHYsBjJCYsyhkjJWWDgdqUFcIoqDEWdTOXBXOXArqd5E
U2Xzf6Zcbhnxhgt9tqsSkMxMHJ13yFCr5ueZTOST5crDWmXCBr4Kj4oeoMZvFoStIGbMSx+1BAZb
57fBLHGEjXK884z0IeKkD3bAM9JDy5RcRWrYUiOUFrZsiUAVxIaGAOC5hwmbk1/xBgRIdlbFAuLl
4NbJVVaXKX9BJnnuQv1k1vitRqRoBmGpSZOJbJDsJfBQHXXbUg6TBei0YzP/oyoGOBcMtkQaoYbR
TFoBQivx8chwRoHKjOn04XBzwv1xTKEH6LynY+yAnDf+YM9cgrvIpHFEgNxDFSiWqR3IFdNyAAjN
VyZ8anhLJvy164Mes8YnB9aTFJoDnbrkSLoDW8w0EXlHwtfRShDun5Ft9aL+1EwJqKk51uHYymRA
FHy50HJ62SvcG1iNYIlS4TDOGQLPnqaKU8CXd1bDkdFZglCYzMY4FZJ3rK4TKm8QhSBJnkiSdzo3
M8DQCvkxbqci6wb2hE15111XvDBnw2/nDK1yrj74iGxPYRB9LQS4wUmM9mHlnC37ebxp4KHfpCm9
igsYDVPiUBJQjwldAFOebwIZq+OhXKRdIW0OvgrwT7yBooFJR4FLUsgqTcv2S0cyKjIiw3DrMn8T
dYPaTuSeGO3ssh0v5fYfCuPlGSXnRUJIqJsobSkNATahHIvrEaNJUWi5CIqZ22h9zey+J6JjtRyf
FBQ8yZrDkloFwOciY9QBhZZA6VL+ICH6mVZnzPKwAvKjDxORQQJDQURlyILTPyfqDpiltmRmYIhZ
VzJFpOtWMwxvZ68kgucS9EsXY1CYuUNqwEBWC2lIXQPAdGz82Eo+xqhjkTO0FgOg+kFtrldEeGFA
8eSdOVgZxmFPUoWVaATG0wxR7OEgiZVulYeCwpf+GkGwQuAMu7v7MEGL4XESPQGh48cljde40S/A
s6MPNzKXXoHAEb0x67uU3cMeR9EpucjtK+zHKeW/Theo78zZsXwIj/qbKMMSDHynGI0TTPFfdN4M
ksEPxW3Eb0Dkgb5YqaHD2kVOgXMLNAcXQkjYAndPeL0xe2N7mlXKy3PObAtcj2GkddBcGdRN4tSn
bArrc5ukoeDDohXHVvaF+uNBG39mJL+nBh0Tcyy8Yuajub00YcFhhU+xmfkRKkd1THJ5y3yoSWKF
ppjVjoMFTJsLJyA4H0isZI7WBeBXltTFzcigADXnMDzy1mE6iA2w2mDZGH2ewlto8f46gj0f1QUA
0qz3nNZc8pKfF8Zr+dBb96TN87QAEHfVAQ/HJ8ROjiWoCvSDZ9xTavs9OONT7WEaRFIxJ7dIkczy
qyqb+hHg4Q3VxCeFM+ySUDUYfNJxo5nEFGuJ0evuKS+nXGG2OMoGbk4IZRRj6QRj9mAahaUna/PS
g8B4iKIFtu1CNgDH+sTqZgnrHJlwyJ8mIKFOLZPShTk3XAkmUB3HSRqD7GjcKxAefR9TZczz8cO6
iMV8hI6kM9FdIu5u8EMhSc0c3MDxL9irJlBQuYJz7piHeqPKw/mDRuRMRSAF5pXLeuEdxOG+3Q2o
JxFOQq+rzuhbuNr8X23E4U7k7zeQZn6QoQc7sMZtwUcB7ziWO5jwWF2x6wO2GpM7roiA91tX+LNf
QVUPMzWkbSADggxFOyS+C+8RxVoMdYqXL9cMhKvlofbg5ignLZdAPWTPLBRfWgjiRFVBKMasXcTj
4oBzKxO5HGxKCmzVjqCTtI/VAUygxkKVWJjhxUptiMfSLfGwAK9iyK8Oupq8ZUMuTM2YncaZ6SJn
CZxzan6xMST5l/F0y2G0QMlJJzoSdya1bZSDbFohpEsUlhLauxHjY+V/d7GQwAfuYsvgzgS461SC
I8fyj9K+qRuklDLqgZRwF0yB1F6C5VpQHPKbmYVNRweruygxOK0oEBQP6zI6Z8grTHgSFpECT1x1
8R9xgyJTvvtRJkH2UK7dxo01AY/uTDQdjhbvJmTbY00D2X2UoHM0xNQFB8LvWQ5CF0V3fecnry4T
uFzkCk6UMNbQqFq0wRBMIBuLZ2iysfjthGUAl6kqi11M/lxHtq6iIKogMDVwqq4uI6YItqFGvQ7Z
ZoonrZoZyq3wB+X5GcwyhuiKYAmCCOVMXqjg2qsM0JIuerNz/Q+aDu4fSVuXISQ0Hqrihht9O3ME
pmxFe3CNIlCtP17IpLmN1jk/RdNx3JhCrhhT5KyZHfedcyDlA4A2Hs1M0uDSvutStQBod4AsKOZa
5knTBvreTf75xfjEvk6XHdKWdxz/isv2L1Yt1UhPhWFjjn48mmQWmkLWy4g/J+iofNK5qoI2DBlo
/j0W9RRDSLUj5qlw6m3ADF3RobSmWkL9hUqYbgjKhPxRMXixC2eF3oDQe9rTHCZIKsT3yfowcxN4
dWtvw4eQvJVHvZFMeYZ8AtWK2R0rfw6BGakYLboxxqjQVtR0gFbZPtIpnLd7bLZfVOExyZkjapjk
f7ZYHfwIl9ngp4bFlaJZ7jAz3Ff/hIQPMWrZwX89o2HETAnEAvGBh3ryVKZLfT80jbRszKyZEopw
S4ZuXGxdlXxkowFmQw6l/9ueA//y02eqd1rr/7lhSW7dOtnmY8TM8HaVtDiUgZwvEv+VX2Z4vznE
q4dQpPMuXtJP68akbU1ZACMwGiRGZnxuIrOxs0QUKzqNIRu1VSkCsJJSu9tZ5lDeoI4ktIM6YVY2
KsLoB5lEYYqO7+GwMVjcbX872styk3mmuU+CGMrt2NPxpcjCOIlflQWnoVDqFIxFxuULCGf/j1vD
6nfayyCfGK3JUZDXQoYT/DgPR7g/EhZ6ls0vIV51YN8SBWJq4ZVljQk4EHUMPeff1W8/74kiR8Hy
5siyVruzCUDgRc0crkeER2UnIrEUnAmVNaCYpBMQWOuhNxl/rvw9IaqS1EUybCkGrRIgoPlqbkar
ehRgg9g/f5gSzr2rH4UYBABjtx8gP9tTVU/PM76zb5g+cqYG0uwc/Hvl2w88+hFDFGybwBkrvLPB
ZrhhMxgheOWA0KQyYQPZZDiBIzzm6Hd1Q9mvCIwEhmuspweHpma1KUZIlgBAqBTH6viXBnwc18qc
vhJMBdlJitEFLnjh8ZyL06y2Y3Unc+YELoQ5IMe4uRGNz4JIJNtLdLDeEZAcKmBPF65Uw7O0sRlc
PuJo+8+i3XtIMQgAaT3YvnnLgmFuUr1gRQlyZUHCYJbfeoew6GO+WF7m7iZqAzJTd0kolkEBZxm1
ms4HpS92F84KGXF0lYAwMV5pRKHT0A8YSV8nM4NMNTmI7+qI6i03Pez0HQmtjo60zPZ2qqqkwVPK
9GChPAdgkgQHLMatoOiSPKCTZ2WAiHF5nstNKtghdByELSFohcOv32Z848lD+aWEgyX2t4fyGJjk
C3gqJMmHbiGWx7EOhP2eZwzSTE13xiCZMmoHfmRU81fdLwk3UTsDG0z0IudkfsoboHTIWvC7DgpE
aCjmsWj7hlKKE2YUYgItt6xFMge5BLcyPl4SrHFW0ATk0Qx+wc/gseLbZqf4H5Nizic4ArZHmFsk
S/jiNrHM85l5i1CS3oAiCvzf2LZ4rT0pvwrKqTxQvI7TSkka8H26Z/lhT8l53T4XrVmIWqSkqc3R
/UhHCrOaOLU8pcCoiP/14DxBYX5NBuyGnEczKP9pymCv1GfKY8T0C8cQdT72FTT/TTt+XOH/ceBx
k7mJO5aDEI1+xL1bx3b4KiksaSYBf3P5QqH7bRp7hoxnTqRZnm7BWSFWcNdwJfjFqETKFyIEf/NZ
ONRmbuec6SV7CaESAlwuha7HAoe6Awear3YjytNEDEfU7Sv3WBIaCqydHA6b6Gpm9wo29n8aj1yT
gIv5O5Eo4spmIjlxxKeDIS2opgjtzExBK/0kBf+rGtNNErYlTJceU69RtMgJPb1hknEjsWwu5DDG
wQSvmgsbEhsHrH0m9P8jj8icGQUgI2e4b88/t6Qe6XZpdemo2dQ4TwvbnzJLQngwsQY/RgEIJQtp
SiOHzUJZikUrPBFVP+UFlySVQfiSMrOi76fsn3AF/VBxTd0XEQQ8Lq5XPEEZFE0o+2uTYHo34Tss
dkgx2JrZQNTswHOthDI1ogS4VNyO3tD4p6iIKEZacnCIQ/npQLQ/pVgsozqF5NW1IegOX0xsuXIs
aTD81HVPRZvi+/pR6Z1kGdKKzTJw4CN+hko4AYdxQ69t/m9bRF8yb9sNI54d3cx+TlYR9vB4cBHM
K1qWpm8KzhbYcKuaFMw9ndg2dOTbnH/QwrxUMtRSqa+LRZXkr69o0pnJIXt47CTnHbJufru1BPWN
rk0+U/FCu0FKA+J5bjEf4jfVIrYRjopqjzV4DCs99ilUeUZxlEd5V893QvxUo54UOQo4I9dLWiFg
gUwUfqirBOiPqjWvKFgx1YCcVIkjgCSKYEfFWCCNvkaRodRsUPlOh9A3G5zt1UkydGIXYKVd36Aj
xJT/NLjcTyb/xx0WWAC6/ElnFwpyUQ5AFfX5GvSx76wfsAWRsKlhvrby3UYrRultA05WAmSpOXck
xqiChXbEysED+45nyQ64ANJqcEN+4cSsBB+0O4p1SXhHM19yJlLQ4kfEH9vkkUjYXO7LgYu8go+9
0CMK35wmIn13B0WPOpUCgOyPwWA8qPLnuKQMgZjcNfzlNfFexiZ5nzLcEU1L7ULmbbRD6QDxTju4
TTFuTvdNKbcQeOsOaMiMK3id3BD90OmqG+E4pBGfn0YUJIu1ja0eZKH8kC5ALF5MwIlv/KIA85ck
Zusz3RBP4kf08m8mw74yLVDn2lWWdiTmcabafqQZMwMREU5tn2GnS223J97XmG752Rl0LhtFUB1R
lHmr+UvjgcBIjmDaDYmihkiEkro47UURMDDilCMN8+kaaSUXTBtty03vDf/CKzs/4oxNp3uR6lcc
0jgZIZdJjES3IJNkE/yd4r3/RHXKACnm0dUd8jGPk/WmSLsG6yIsYTVzU8Bj6ds0LLgr2ZY1Kusr
uEaQlGM9ik9wgy+chNvYVawERm58jMi4aVjNecgz1Os4565vTjqypSkDvWiQI+fBfvmJB2z3vI5l
8OB7KyEpGeTZKcV4pBun5XdnWy6flYLXiQW5an5MT1VEs8YF8VsFThx7TKBG7iu5U20HtKRZ5A7j
+ZzR/Kkz0gdg88zxDtKGvw+EMFleEg2i1H1z8DNpbiXbVn+KDhshN9B+w/LRXB18EuB/EWcq569d
InwveAjUzdUnVWJRSkS3YVZ6N5NlNsMEGhztp8pSqHAZPidytAQcVm6TX7NKETcLXengLeIJTSO0
M/6SAxWXQVgwnI7IXMHXGHML9sMmTnGlnnYw53SCzCAk3Wv6jxq9iW9Yh8PnrZjx4VGM7p6/x/dl
V8M0he7BjFVNQal8Do/fOuUgsfkmFidYPJ8Ia6TEPS+vbmeYowAUwy2c+QR2ciuopog5kTlib4Sy
TyVq5CfxmUVUpq5tFfxab+H7lUlNm7L0166Gwfdf0rvehU6BvRofy0jeSVamb+2UATuuACtq5qvs
J7KNgWkS6bLN+RMBl5wC8i1kyoBRPSABIE3KU8JZhSoSkdSjMsCvH7SQa1QCTEBqWMxA9BidQTrW
kR2pIO+aDzlSaJ785oLiFDoFYCgdGAkU/MOhtoZIxioOUaLJQ6MnS8RqG+OF4mmZSbuw3VDdJTKR
AQh+OiJe5igpU20jLZSE7/QekcmRP0DclO1YeL5/i/vH0/8yINmIZBElYko1JpyhnjBEGJD+n5f0
/qmYoJzDfALWpCJHTkJxW08Q7cVCvSYm5baqEWdRSeD42d6e62a4CbhpP6wZz6kN2DHKm0Ipg4BQ
TBTCFm5INwqOjH4J43g2YMp2RXbBTS4LJXPR+1jmE14cVO8EEHnPrcRd7g8IMP7PFmzmZBCQfr0/
7/Mf7JMOKjLeCEmpDIthaKXRQok7Aex3PTCHEqVS8gNwP8KFRus2ccRSS03I+qQbSxIKpmZQ8DV+
4cIkAByY613CySfkpBSDwKkKqaQNa07RFKQ91HhQIK/dgXOQouzBzXsBiODbtbcL0Qy3aI+6J3oN
foXBnAtpOEor8SZVgJ5e5/3aLmZize8sHmWw/QZKyYb9YVshGUQd1DQ5Myh9kSr8vX4JX24V7VXU
ZUuGABZjcChp8IXlDfFtIFuK/NhnYoP8vf+dLwILU+vQpeBQnsHgB974orE0KdZqqlLX/hN1gLk9
SuHGTFyz687Rm3gAzTaQoi/jXqFh5AwkxEElZK1wXyvxW0Wz9kWR2BDp+W2yCHxKY4QlKY5dYlSg
ZHeT8tJkF2u1g1iFiZFP+cCjAryXDeXE5mjCEocpJ8BSBM89xSxukA1nVryVeUDIu+hA0YCK0wrJ
TMLepexMHAjr6trfSllRw1LmWoz8BKbSTtv5iIwckUOPdYYQI82j4bkeztjGwhYHs7kfQRtw54Mb
Px7LexJxrwYz5jm2mN6rDtBjHcXALctf5iS1N2uWv9cpfZzS+TExgnXZc5qlhMfDumR5IxzHeYD3
TXYk6stGqmNRwKKKZSYSSxMmr++ACv20NtyiOgGniiy+1ek2MzPjAN2h4smsvSc0lsHn69G74WvS
0piOqHFvUcJmSHU540PlKmC9dYeFHzVxZt+8GWCJUTs5SMipr1xRIr0g+tN9rFpqpMev1ILcpqgv
3cDHh4WF5k8EwPlAtd55K5qWmNU7Gmr6ClnNzSq5eysuRKD2wAT1GtPpbxRx2Z78xGoGnbDjODjO
c/xAkGiEDSgTmLWIPx7KnWia360Gz84RkkUqkVAu3l52CJRdDOncd3IR3MshXmstst3HRMBaDTes
AnDRY0G3nBjcAGCTlTeVGK7zGik5RoQKbqHXxztuvs18L76rTPlDqRMcO919tHbxXZxNEtwTEL6W
ZtRkU4PzHwkXyS3kCxjJEuS87sx68o3vp4hBtxi4qO0gdzg/hiA/8oVr6OYHsjb8FlPURXNf/tgC
whTDgFFsSL99D5Hip/Ae84bdBKeA02890s+hNL02A76pfNDdMadJLXa/v5vP4/eEGPPbPsshbftM
d9oLY9QWxAyw0HzYKzR8kG+Su3FnUXnrzHHvQnhNMusBSWeOgTHrB6o1gmIwK2C8ACDH0BW284YJ
KryW5UEfW9vTSbfUkV+hNgCbpUNOH1fgCw0fXsq3YiAYdA9eNUbSzlvwmuK8DQtmfV0B904zHNY7
OHrLg9dz2o0HLcpqKFcmC1Ah9HKUiyAmITPpyspIb+VmAW5eHqqFb6wTb3Mh2ZxqaPvv2NrgBkA4
oDwn+BmCDPZVXjkcIJsXwZ/OQnu7TMQ4m4lOUesZW4KVqVDACdYaz+9CLQLSx41qNPuzbdxo/ldC
jgdmBUwzfsmis2huGbTFO8241EnJNgGFkmLzmu788OnMDWZge8Lw4AzsDkvs2YH6ucxALT2GlEZI
VqblH2gXGFJmilyxfsMB2yqv4oXVG6PGvGgQDVY8PUjuFHvb2b0QWsGFn8kzmFklqm9QUlAewzYg
supuWmdwpohRGgmu6yNqM3pA5rLqFely/p8d2a3WNPgswy/8RkILzsxjVH5FWARDS0xv4ZxwYcnu
cgOMESeqDdIBzJtgSv+grECUZaLgBxVNeutS6eec2EXJ5pwCKhGgGoYBOVBn0pZ7c3OZBrqdZE/f
MUwgKhQ55lN3LmewqdpHQT41OD0jkUFGwlCZCdgkdIg6aYr5tM9r9LgncXjX+QPWwCLYwFy2+QOs
C8cLAMKJLq34hsw4fLErluPpQvtraY6ooGWbSoaWsP064QCli6ijCrkScq5za2j/NW8LbJTbjvVK
4cbmMhh03iidRtkEGBt5gAzdHyjqz24RgnPv309lsH1BNhnhssgrXM99/EUR1MlyHMKfYeVFHK16
zbRiHCfoeBdNdBHnvfzhr+64A96HJiUwsXStbiFwIvXYExhHQZVwOGLjJM6krES1LJrWqxLVOUwD
Rhu3t2u4jCCVODVOHcesQ+bHEwGZwtYRJzBhJjPLqUEupCGcObVXDXtuQabMeVofBVnuJEuWlBei
GaD5f4I+ae9MAhip43sN03UTWHA6UH16HRtynflkLV6JH9Jc1FGHhqARJoe+wLbR8VyTo6CulF3G
7eX12AM5BNuJ/OlEqiOAeAJoKRseqoOKPBFexOGz4eu+Pr7EaJzC0xlrhw/KvkgqSobEYQvYHSBx
kYjnauGJRRxZKXMQvGBj+oBAKNwBCGBHCUVDxH/A+JJxsKz+FJnfo3Q6RN8w6MgX7zmfQTsxr3tC
YEt1KzF86hNhEkgUwAs1ARDKRKhFc5oPlHprQA0YSu4erq6gM0r/CWX0Ilq9RQq0hrG9yT6NksRd
SSWi0PgonpZi9KLquY7X8ihZPYw0/5+lM1tuG0u26Bch4pCYXyVRki3bkjyVXC8Il90CARADMRNf
f9dO3oeOqHa5JBI4Q+bOPcBgz5vtxdvTpHtNhziMzvrQ+1z5NnDqYS0c5giJVQOqxXvG3q3CsmlP
M1Hl/PwlBjS2oFi6SEZY6CATclUQGXBKUef/O2/MjJiE02NRFcAc3H4bmGLeMLmyhuemeMYs763H
yq6Fh3znk9d2P9d8T/HGvRM/05KK4iMW8k1Ok5L3XHeB4mwsAkFDW2oTziih5al3eXAT889EtIX0
Ud6ALqMgk4XT1RSXeg1fz985Hmbwmpg5X1TfX8T30XZEIE3nhJk33rdszCWi0LOEowXHTJphlhxj
9u2lToOnTAChWZfCsH6p9zv2tUdVvJymPfVxXd2QSf3ahFP1ZMK5pvZAbHPwDywIl70o60ecyc2J
KZFBzjCyuoYad9KzOutpCZ8SaBbw6SCDK+sL6nv4RAICTWkE0EEfjU01KCbGj1i18gEXgqFAQ+QJ
AypkugIzKQGs5Mtgm2KohRFtVvaWhpJBKTqX7Gi2kVMohjXysAkpmPulfJaXB4cXx7txStt9Q6Iv
3H5bgdzQbzEzWrLpOC4SgGFYSPwijHRZ3EguPsxgDAkxMozWhItVA3vZB9e+ZT5U3TU+dBvYz+l9
SePPrB4Ptj3jl2VRP6d5Vc5p/vGKminJBv7Ud6VS0+Jzcva0frFyjralDZHyJP1tmnX/Q2bzr1HN
52V57T2epG3k5QhTWjm9DemGAEW0gL7QnwYmzC0lI/4vLG9MElCQqff25vpPj3isJy11OeOca1Jc
YDAdkZodzzw3y2Tqz+hCkM7AzGXlLz2rwtALpKQiCdAXBiFfNIEhDAFLDHdPcRIrTbDlBVWnRUQH
r3t0MU87pzm8DVKW5Z6Ao5uJgPFDtWOYiG0DD5ihBS88oyGifcLJD34tJX+VUDthrXNF6CDRmCtX
TTHdU+8KRtOBxcYBy3AUPIvPwAQ+8PtGNiLEdgLCK+jJwxY+eX7zxyeAmTH8+sOXwNFfeUTbOSkP
xM1+qSY0Rbi9vpyCNfgHJSY4jWw76bIYLDPwMUcc1zJMMzGH8TIjEL8Cqhtu8dgM7TUox8l0hxJ1
ItSlDJ6GJOowXQ3XWx+JP6yW8EPQ8QxkI3YtoE7R7j4hv4TZbP/fQMQJj1rr5BIlX4wMrAM/LwF2
7RzEl/STu6z9m+laS8d833X+p75gkV9YMPXNecaB5mZeMKrlWeYB1Lj2gvVnlZSgpHO//ju0i/+c
d6x+uAFM8KTRxty1fSLJD2BevgOQJGWoyCOxBMoBA33ScoPH9qIG7ij0t6XggjhFcXTi8SYl6MQs
jV+vKUzTcEdv++DpgrvXgVRKTWAw1QBeRm0R0ur6fDoAfEaCLAAsKpj5HOJSdPeOwGJvRHfot1n8
+QJLF4tbdkZ/Hk4vnM5ZdV8qdCCoz/1DcarjB7ZnUDwm7C9Klark2igWhpLEelP+F1QVGsK3uV6A
WHN58vlCdOzlZqqq/idF+7NRdIY8Kr6gdiq+obU+U4GppVdKYjLbLJWZX8f/uwZeZXJJ7mWQfaYE
ciPAMEWiIicIyTW0HH3q8TFY+bfw58lVVrLlchYcixHrM5sI6qyj2FlinVQxNi5Gv4FHyhPeAbK7
hcv8SkSW7OQ01vlNnPm4AJ+5qUtCQR7iYMGmgbt5nSDQ5lNyv4t3R8TWYTzdNic2NfV9yqF3BIvy
wEGhbw3ek+vR84EDFQAwLvu9P3vdx6I+7xDEcbej1ubYw7bmfoC9ftNgLcapyZttUNbeSJsJxnEf
t+3XbeJV93Rk4ExUMhZ02MwcFG01u4Ohfjxd9ziVW/0NVC7Cc4Db/ZrUuqdhMDvEyw4EPRiDH1Ws
57xnwdpshGF/e2/j6uHE7d/WjNKustqYoUEb5s8E2Px1HXBRtRMg5Y1vFvJinmWwKaIXgooB4sJ4
+7b0DJ+wNrpXuoLBL8PM68bdrvvS+GhJoHGjImMcDSkHZYk4Nsa2yYkRZl6GqDKgqEvgQd6c9xxg
dZaFDEro9aQYZt70niQjSNr8tqxyppOc3KWEAWAEKQM7Ta8ytuEsQ4GISLvDjuzABzSioKKZdEQh
ZYgchNpo4uGN7EJS0OZbCPrdcMfVEEBIYOZYhp/mKRw+hJ6knVmVftREFWELaGbPY8ilcG+o+mgH
mC5sjK4/+BHAX1tEvKlqXn8rym1pmt+QsEbUDKw/y4TKl+xnH1Axi/9qpkrcVny6SNv1wg8EHrh8
IG+vM/JqzNSaRh/JyKIYwvLIVQ5t3nvycAf/wPwEqGKHPHqWGfFcAUkUvjeB4PjTXb/JXREpWwh4
MRQMYr2Q/seu3bnloTZnlW0rDAgEQJhS8c1dz7Xg+YSd6kqLeUO3xlXx67593cas+BDv8cWi/uUo
wrEFPlKD/JfoAC7gOXAvwZn4OihVeCcdvTC+K8lM+RgcadLaKSveOLtfSAakd4INhaxygJxi8bXJ
CAnIORyP4hDePTdxhXaNf4Jx232YibN59GER3s0UXj1JVU+xONZd3V4eYN4EkFcZKC0LMJ4d2o3j
bNsvlz1c1io/lEy5Pm4eZXg+Jsuzmd0N2Pjcwkj725/Ae7sVF6BmO8O7XHfkwI3xds1HMGBREcCv
5tdpVo1QGmfjBbQ7YNXyopXleKB+R9XZost/xhlg/EgZM2N2OFHrehirJBUvb2jhzcPD5umdQVCC
bYezUeyCHwO+4wz4KOuv6jJ/Ajzj1B6+mrLUFylWF445ZOYrNRqKPsT+GLjugVH8Pvrf0iGwt7JP
g18bnRrj5qoOyHU8dbgW9BOZlTdw+agLdvy+beJx+uCq3e0lH/FFqHEnufHObEXcFn/mjbYpJiqH
doQTEpdUU/6eQQA8bP/jXAEf0baBqc41eIDHTOkjuT0EB2UsHkJq1p8ESS+f5zJyvysKKQNKA89U
wZKClWlyb1aKQ8W8bAiBQYbOP38zwWK24vuH/RODF8aEXBLSaEsbjzswmRb4AIzsHdqwFpvFe3SU
CGISD2uDEgeMHyeI1AcseMkjrwfxV5fpBHUbyM38nhD3b0Bx21zLewdWfSjas5xj2w3DIrgIzQcX
En/eEiaOkETyYkqWvObYESkCih7L2sFMDi7SbKy0W5ujGu9XwZ1BtH+dE3WpwhbpmU+/QEtxsMuY
zjlfjAa8B6nIeAdxxzylh8JSUiI9+Bkb2Y38Dbuth5q/4XKyKpKU+9IraLlAQTC/ESAUNCx6P3TR
be2fX4hA5Ilksn9ycuqDOgvm3FBIdinUQiUNdzB4b067bHxKzgTxuIZDhKYSwMODa5sSB3jfbCE/
oImYXikzJuhgpaGUnj8P27H9L+m15IIs5wjGUiiQPC6gIHoMAuZkyUgxl6yX9d+gY9xrLGHT74AS
YQBMnE942fv3OKwuvyCR82rz9LMTamogV4upwEGFn82ASYSj2AN/hPUvjx71mLTo4cvAmPqD22qM
oeT8qlQJC46wovk6Ga15O5WXJF+40DYADtYtw1mokGpRlp1MFwJ+OikmknVq5xYcjym1HdotgrEq
B1A6cK8+GEeo2ovuzP0z01MNx4zrBwpYTmqEcoGXkg6gBrJ24ZkKivb7Jkzy3/puPV6RD8dwjwmg
eD7k2HBNHc/QpmSSYzcbU5QHg+hwu0M3L0tco7LvuJ0ZN0J0AeBsC1A244pCafkObfH83IwUeHGr
Hg6qwl18HsORfYiBEh05/PqOgU+JlXe5Z/dUO84fSzM1dpQ702/55LiZmeLsMYtPAi25IQm+VyNX
FM0YDw9Q5x9CApbP12TwUb3txCU7wOg59A6dKcc953twSdPHWAr0mKAOaF6szZJhwI1fciQwWy6e
kmzHfmXE6P8KFE1UZ6DslyMlkwgqxgNduJQP8NIT6jjU1lan26+D7gaEP+Jq6ydzegih3zws3Zx8
hlDq12BKHRdUHn3dNr5qkYY72khv9xRU1FN0axxrkG1+Ny0RW3EdNQm4HU0gXkHuJmqwl/bIZpdK
5K/o8ZvUB6aogUbzboXFUOrsac+jbAotFebEXsKEgiswXEBUlVG8bedvyTwBVTKvPyRqcJcoIoMU
5JJXAi2CYDnUSyNUZzvRaFQgtXeiwidgX/JygBbGGg/pT9pJAMuEBNz5J+4fgcNBhV0wwNCBzGxA
vJAqyep4COoMwmt2EUHzG0zD478a7lryWwHQU7CFNrgoTDD5i8QtgGUwuSJLeVEpUPWUQph7uXtI
FNNdcw4LMsJh4+e7AlvwqKZpPoq1JJKe4u5RPjEKFgdgOBIysHAz4Q7EzS/weOhCnC0puvIVljSR
N5zPCDIMsEQV7t54F3ToFkWwXfC0TKKy+7l02DJxTH4lT5fjJeR4WQopIVvxlzWMnfF6O7huTB5U
q5iodAhgOJvvydVMHaH2+SHcd/7TnE4YzKd8Qmac8DWG6dYDxfoWsyUx3IJI5IB2XMi38ldX3yD+
xAdQ+cL5iDIMBTfFJFcfHmJ8byltkwaHsOSiIQSwEDWC/1RRQ30a8M3U8Lt1akRIczxMefC/LB3p
mtSREJ9AeFotbOWYgK9XwUczz1g6LJIq9OLoKbSrFgq5YefwV6hy7ijHAYKbHbxJfjg/RTDO0urE
x00YCitXiWuBm0IfvnHTtLzWgBgD48hThVOFArVBzqDzP1MrtZf1FT45VKBZPA4wehitvBngNPql
CIzeFLUWjAKmQvV/JqC0VT+SnP0nVKcI8Bq2j9lGYVT6E+Up0+mGoYISbPha3DcbB7r5hCQRfYPm
4RaMPGDD7U78JfFAcp8X2m/FdEj5ZIxcGRKYTEGyNAQB351jqDOMUvbBiWVdMgFbEuw2SOVmIZZA
1QGjTiaZfEPzix/i8IMrmYpk5FWJ9QElHeaXPGSuPESB65xiK6NWfMSCziu+6TMlfvdSVeuPRNQ7
qdmHFEgEKTzn9FlOHGwhB7iuSaw5wOmbwkYvsdyj6rSnkxM1DmsQVwnG4pRdqB02O+IZ1DuFQuUe
l8syihN6pE5SsOOiGZKBAsGeqeguLXe33TlHrsikxSbudjclXjM92X0Fv4iGUQp3qtVkAXxbaEik
OMZWiXF6yTvdzVl8c/KTnzU3saxHcLi9Rtim43K+ifctpNTqDRYhGJQ8w4aYo2bZc5rYM5BI5wrL
R9zBw17JciCv5H/yCxj0fBxiTgQT4htiYzsD2ZZuH+4ohmmoRTzsQoz+4zidoZNR+uBZAtzcCw6U
nhk+I+LgSO/0Aiy/7DngLFTLtFowWvdfbKaS4AGAld67L21pgkzlpg+o7OYQnIZC9pnvIjST9Zkn
E2rZmZmWGU/kO2qzlGKjAs8VDWTQ8Nh47ZZN5EqQjeyEIdB5l0WMtSTdU54qvdr2IMw6x2TjYYgo
uwIv/Sk5TJsGn4YJGd+CvYYcCqrmRP5igYeJUWZkOueOME4LRNxKDbbG0PDffOqGF3p0Wlwu95xh
32FjcgKQRQOyibkY19Qh4FYdQ1A2rpFx8tAYpSMBZUduw83I2g3QliIogokx2aSyhevDHhbUVy1Z
uOMgFywQVFYO3IIcEiBTaZr11wPhY0NPaIeCnRjYMb9btEB7Aqos/xsQlRj6+SwTRc4cJ2qvOe/Y
LpaD3VWrC7xyWI68lwHzI2b8IgWIMiXwTy782jwWG2z+PXX5PYngqbQ6bpAC3QcR7xCOAAXVWfSk
lfMpKVTg7VglROGARx91t5DgUPlwcUWWWDIAD/RWx0M2+v1tJJMnnlFy7ZX5GkN5Km/O0b66PTfJ
M4RptoBev2u0RPckiQDIOh/K7swpZR67MrMPJpaQcRWUnoRaPPs548eD1WpefrC2zGb2NAu0CPp5
oHS4dUZsIBHLDUcfEn7i1Zlv5FxlEHhrGpn2cnxOUtYpKUS/+rOK3BDFC/tXTp58GdijEN/aCDzB
pfwM/XF10dHJ4mvEsOlTxlu9aFtW6duUGUfL+QvmWAyZau67EmrMl5mW+QPBFXCJ5pJuV+iq8YdK
mcNvep30ad+Zh9E09hSGjUi3/ciXjPk8vG/qqx3DEpxrmOGW4jGjW4TyCC7DlAkWCXu5CmiizYqv
6af/irL+KY+RKqR8k/ErRJUEeD3t/jEqmhmyyPla4l5vpASYC6rWigaGyvP4GKfLj8ZDApK0cBmG
OR4PaC7v8EpPb2IZZuIrGzLCZHZCEDlxoev64jfeT2tCXYpRYMi9iejNiBOafulYbEfBpqJODURK
6PNteDr04CZUxFwgVSS9XM6aQ/TCwm+hvLWsqU8cZRTN1GBtOr2ax4+FleSbDqAV609TULdC1egk
Gvpx7+cmx585opq1BDOMEYurm/ypCf/OPVVhxaXNw2ZjX71g5PWAUxydn1SUVQ6SQvA0hoB0sMki
UpAy9hRHt1Ghl/v2BXt5DksNx0DsyeaASVWF0kgguK1Am2FLcP46lI8uhaJlLhw6CR/wNfz3Gj00
c8tEEzlV2TB+s3UedLNuFNgO7ZnPZlmNcNapGyhZcc7Sxav1Z/9U7SDR4AB9bf/lD5FkE36mUN8w
7WBpGZETNTo1H4x5SJ5McxcGMteinvgr9jfPdU/dxNgGjbvITAEf6sTm/x03qwe9jCGFBY364rko
23XpZf7K6ADTE8BRzjCM+kCF+XJvqHMKHGuZbrgQc788rstvg48iVtVect69DzmqmLjWNvAlKNxh
Hijro+XIlzxefHAL/5QT0svDzYf4E5qUf01BoHUOIQmjHgB8CnPcxxAzIZpjoQ49k9YTnufWerWk
XhAlR/luHW7VcBhiivHJRn52jKE7ouLSulJGl2t3eFjvQX+SffMy4xwanIlJLqBt5U38KVEIk6WT
24DgShib05/JlFUEW4fytAAh3xjAVD1rmAw7kKeSC2ETSUOXoj/w2IjvvDBvB1jequGLoW/ViA0R
zs/4C2k3mY2YK9QSX0BVLxDxZ9ypbi/4I6OQLT6LYpJ0sBX7E9smj3jXIt8b5yZw2LubtwBj7+9l
QNe7xnl875GKBUsYZFUoHRfqn8bx7U1Dnq8MNYYCXqbiOUp5FzLLYs6zA3Ck1v/HXciwQfjziqhy
uN+wAJGFKuAp03A5YiCT9h+upZA/vbYjHTPM1QdrEIOadAzNxpee76Bdkc/iJsoSU3fuENNQb4KJ
EIfjyt1z8KHjZQAm31YSjd6DldS6lUbU+MoXan+3LG/m/oh5MQTfVG+wRCnTFko3BfbiJBcPPdVc
d4G3zLj/Ni6witErHSp+ul2wKSzZGw7EF1K3vgcDqAOYwelxdyz3N00M6Dk4CrqIZqm4rS+so01F
GBYpPd5jFbL9e8aT6hGxoyLDj6IOnme18vuN1DtE8x0eCBRUAQ5GnuBtjmF7YsRf4G868sHrotvu
6uOSslUS/5lYctzRaDZQRyeHei4fiyggSnGgWtaE+3oxZ/CxA6W2FjoOtDLBOHiok4wuj5LHx5qG
AqrSU8YnfCaAmbn7KQT1bQJcjCXu0I2/fxnG5T+3wWZD6H75ID9+kzAnCjQJera7uNl5g+j7jIjD
rZTJTlm1ecMYXrkRbtUdLuVtwoQbJIUSAR7+yDcSuA9Z0jBPBUu2I6UWL40/7tmoPlJD0TvMyNvM
RzS8twk4gTftjgsr2COwSjg2lBjCd37PhxUREZ3/rB8+I0ZM+SLVAi0zYxQ7+MFXJqCsiI4sXPwb
rsyFAYoL1U/9x2sjsBTWHP3WhRj57k+S8lYwKwIok/PLIC/iq2ao556f1fkZ4OotyAJwgPj/RCGO
zTjkfinJEbljmPfuNVCKotbnE57Lz36hg3ttHmBsXm8jC10grY11yu0JzgP1vdf0QEu+IjDm3pwv
wdZo7WDd+pjnHkZ/eXHTpKBMiuBgn/2ym2dGRdOsOhz99GewMD8vgo+aaZsiz7VgnIkimKqIX1UV
fMzWZzMEMztdqUiQ3djRqMjQQ7n9a3lk0DD7bMloys83a7A0BzOzKzOusq1RFEsnvIu+AZCM2wWL
eMTkjqRiiJ/vsH6eGwWKVjF4YY3i+eoZ1wJcxXAJ70TAb84cf3MKlDKP4unKNtXf2D/5jp9XMRl0
K6UKh+8Wi3k5L6/DRmocNN6beOQ4tFs2UMaITQ8dJlUH4/3q7Gra+n3mYRkDA5dGmi8pBVuuaUV7
mPkxVdkbUzKgpdiATPWlrARkG4TGbfKSEcZvaKRuRMvLcPiPGEXHn+GEllKAekR73DRHrvUS6K9n
5FX1lBHWWmMSADk1omCx/rOq1QXmBEaLQcduQgMnCq6bf4AmgOVp6j6krFvjAAcexbpBqo4hv3xy
iHr7Nz8ifGoVjSRWtrVjcjMxATqacPzNIXx+mpGjlfreWyxQkdIxPRM/tXPf5oYn2BC2xlmcPc8+
sLe38Uf0Esu9OR3aYvV81ZwULx/zIeKrdt324k7COVa1Lkh5jCR7vZlW1eZ8VVyHkLcq26ldGcwh
SEvIKTKg3swOTDm4BJwIV1LYTEM8SMlLpfYqpcGAIJNamGoLu0myOGTJORyhSgVcGaFu+1FuRipO
/D0fED0iv4uNbA0GT41dUeAmeUYtIfdttYjwTvF87LCA2VNcQIb2bxEZUQUGYPdNfvouGUE5JcWT
VezDDjGHDGvcpNnPjo2JYR4BPkyv8GakL0FAUyV00Pm4Pz2Qwfsw5wM82D6kCJb318jfvuo7MBNF
fcWQShwOjAgQF3ONERgKhIPnOYgxU1zL+DPuf4IpyNKznJJYwIgYhkFafXe4kA4FfHvPEfWWFJTe
/ZjB+WxCs72jBGJf7iF43OzXntE+31e8+nYF3aZlxOrWPN/aVT2oJDTWv1shNPhMUrjmwDi88Rbm
GmUqtXkAIQMKEKIIkCDpbnNIAVKwUVioFWpXqDV5UX8PWFL38gAhEfZ/5ZB1D/xv/RRgC8rFkuQf
mB1fydKNggnbrfwu6yzNqm3ihf6KEp1bZiEYhnyQ8CtIIjN5CI0mAAO8+VHt2DZmtniFsDI8pHQL
SQFlM4WEG3AY8c/bccoO5Kc/uBn878hN2F7EClNSRyN/S4vpM02gSzkQ1y3+unnLexAt8U1J0Xpz
TAuwxYnMQ46GI32ALkhE4jqqfs1nZAJmaAG9CBsciQn3up0HefRdZjZR4Ed3lqNUsRNiR90RX3he
/sSCo3cAKg6pd0fm5ssEXy44r6+4/6DRouNKsZ7RvQZJ44cJuhKfVyFjwoRxxB3gOlDHvqbqgLF+
sLjVAAY1KpAS+oWkuNtFbBVSS2inBVRMwJkKz0aIybOPPDQa0O0INwBHgRTHZFLESBP1Rk16YZaf
0txlQAlXR62LeE3CSAL6Ue1BfNO3JxfxadoLawYDx+cYkMxDb0g7xlAMhM5z4KfVSIpWT8FEuBZf
U8AImuo3JO6soBNUjrLnpfoNVScR3rhAioMUxwwdUaGa3hqtMDVUz5zZ1igs8fFQguLgH81/ziKC
+EKYKZJWBu2KUgAKP5QUTHRGf/PgkuONnY03qCOeSGgEM1T7ZnyDCpu4A4aeDJVTrka5Z7UyWzGP
GnN3A69CuVtp+K+X7EYAXQBiCL8F7J78KF6ZOt9cMZWaNEIJFmeUdxdzxiTdBT7piV6UzcfjJgwU
Z1MuPrQsL8YbmUveW6kOvfW4NZeYeZ4Laem5EI7UcPRvlUjq7cxMhwAJ3n5Bz8Po6jrMa0p40t5L
svD4RuBvQqY4ZsOvou/kIRQGu817AKQAq8FenEMv5FPT8wI0cvHIUm6b0s8eCOnNRnQhSHopiznC
jLmyfFhZpHYwoJQNI5QLdsFyerZoabL2KLM7tYY7jLIwdH/Er52GS1E2RkKk4iEmTyQYz+csCnJM
vy55PR6gvoWPscBOTF1o5ZUol1cIdhfQzDvZ5TVKuezrI1HSkqjAN8RFD29KDdUDka+FDMEwRUE1
sZKXWmUBhz3StUM7cV9CWeKxdyghp+xvjvC3Ctl/kNr/itGQQMV6SDpKBVKVTp/kNQwSwrsXBQ2m
P+9OMzqgbYRZeP9CmlRAfHP5AVfgh1a4nPcc0ysIEELqoVQpASpAWMJQ9gyYiErCYYddVcpNpX7N
K5CnPYy5UNT5BFRgSEEnjZfI6ALeNATZJGX3Shyouwgp8eswsfhMWJxv2a92YktXq/+UowyQRund
vA5og5hkqWaBnc0smYU4dLCu0dITSomcX30SziQyu5TJCGnCyP8x1YWNqAkFr36uNV01aUcwvFKh
f2X0WdHJcF4tR+bSSQV4CbtocXq4os5d48K89bc1nHbaeBPIkvjCV2Ssnl83Ha8bVRI0eGTlMnNZ
OqgQC5sB9siKlCTUb1ZvF4VMCEg12D+51Fc6DdCERo2548W4DG+7BhBsgRpyKNKe6DU5XsQVD0tC
8DJnSZdkTcok2UrB4cgN7h3x5+s77c2zxmE+MwqSjEvA9eF+dx4eYvbJ/TYI68Z3A3SHxs/nChTH
WoRYA1wgU/AhyV1AnLz+Bml7A+GBpQ4nAJiEddwwLdsCiE19TN/hMzACZKaiCjmQ7KDKz3hXO/k6
L9yAGDBBgm0ycCMbaoG/w13kt/UnWgnAvbZA1eNPbL9yRJwGp4Xug0rIyCQ8GioCVLWGO/ZsMvk7
2AzEXE8NqrdOKKC9FXHngpz88m5d9RjN883ax1zHynDVBCdPoIzCmjtc42ElGKtKXg0auJ/M6hmc
5fyOmFAmEhf1oHb6qTtoesPKqnN6eMPMU8gHggvzvUZOCQtnCNlpdIX8y4aApzU6FM47w2MD2FYV
5Tmi3dJkt7+x8xhzjlc8jonqgNAHT5JmxMs56U7tn2aOPpWOap+Uvu9CnIYd/ZjReTEmRYVSMWeR
keMCwLekXJBlVxF/wZZM+E3QJ7nBtpgfMBOcNbRjfN+udQGAKTCDIEYsNYmwHSgCZS8ao+BmNlsd
xBzoS763+cS5kNc3j9yXVGfv3l4mIWdRdCvEkpTkmHOAj6fcGU3PQtdSOY5TeHNy8xdf0mPPkWFe
tX/yFOFcTwYOZz9njZlSL51ka77ADxlsQmirdmBP2jawKd6GMxZN1oQMJ5i+2oVDef5cYI3Fc9bY
SNIbpmoda4srLavDijyClT87MljDa2BEp8RnxABjzkBfnOPLuKlMv8wRy7CMOceYldHwH5kiuoYO
IvHX3zJkPLuc4jc/Mj0BLhPQ5KcMyIKE4s5gb6YDwwHHGdrWVgiO2JrJnjXDsclakjvWAjmGg57j
OcdMgffEzOa4Z2Z6GjlcRFtrN6oqvcglbf9cg+F7fhirC3UPK6amgMg9agoKO+7BSIMLIYEBMb5K
pwECGPDs4BJA35bHIF4KppHBWwK52e0BdoUV8RLfhoEnDNrFVcB0cuQ9BEH4yQ+zy90YhvFtjn+u
GbbCsWeEIBYvdnTUxhea+SXlTcqTIh8BFHoyJmDFsg3MknwjgEK3gXn7DCtgCQStZ8sCshHtUNlE
SrfYDuiSepqSUV+4bwS84LINSsTQhS5PWmeOc7whgCgZZumrGdKPVeDbfn+u6f5Z3wgr+Q6YaFhx
Zu9EUImF9iyn478MiCiGCxalTbQse0flt/FqzfsSRjeIBiZO8Y7BhXSzLoIp4hFQyuSaM2IYob3O
BZUsIZ8QEk4CP1JWeKOLxaybGQegQNZR5E40120N+op8iFceYPmpcEfjwdhEVi66bYmP9uy1f6cT
hmGwY5p1fVvPFV3cCTc+/Niuq4b6XswYQO2Rp8L8jQHPwKzG7V36jbqDkMmL7ok1/ycPVGPIEttB
ESBJjOp5YAFolgTDFkWCstIXkX5lBNr6sr0Ps78tXuD2/HC3xUygh0giowPOwx9uEgzt82FWALi1
xTY9/hQM1pmx5Vr5Qss1FnSIFy0DbS3GoJY04AzfXjmZ3sx5Me9g2pXw8v4fWa7gWRlMv/RUR63c
D4lWEwUMTYw1fNbHy8gxKZVxm/EfuBN3epv/U2bwtaxI9dEo3paiO2gGFgvFo4ph90YsDLzcXk23
fFWLaMzBiJNiBPUWtlEc+VAV8G2UGBTyFiM/O+bXvDvdYR2c3JQx18xWsnIswpWzgjrwTD0vg2dT
Q+i+x9te65PNWXU8E7UBccdaTkYGRIw6nEyqeR4IUshW5c6U+Zoylak5oGLHcPopD/mzBo9oYvro
SOAGA5Lzee0cHjKOSPNVSxy1WgMvi+fBBHBZ1RnY8R6zDl0Hj2hYOSmguOXegDudWBA40qJDA++5
hF+9C6K8MHfDk4MfC2AQfIRvxkRP1rPSQuSU3vQMgPsnGBs5ljdLDOFGiAORa98bnTdOTvLDkT3j
XQBXLjRY4hNRxAe0L+yZTdsWLtKRV8NHEhSWy4qWbCQE3dpBVjeUAuCQ/n/fzmi8N4+PMPTcJnYS
y5PSrGoWfBCgSe7fkRvxFBNhCtZpFKAhsiSAR/RuUIoZMyWrKLMqmBafiyPkENkY0uTFHnsTOalQ
g/9ROl6hVmypx99JC9lIqaA2MKZhxzKVfq2HL3nrkbT4yHJ+r2h4iA1VvSA5AfQdLrOOHi4pQIsM
uEJfg60z52vPyZUosGiRWnlYWKxuBCZklsGkegCbRhu5MZMF5vFBcfTzhe9xrj7g6MUB2OgqIt8I
DI6TXtJeJsbUgQMP0SSCMZwOjyb/XnN9E7hXI/WKxbrMREEsMUvJY7bSUflsOz4QykYIKqGOSi3O
3ONfyJNZGjwRBBJaTgQ6uNXr19bcor7PAedlVHkI8MBcAlpnhREYeQ/7GuB00ZHM6aId+aetgM6A
L8GrizLgMYIyGF7Ilaqh3k080DzT+OHnBHtrpP4XNrfRIihi8yGoqVAQ7FOiYjSPBghkE4XlNXoO
zS8HK07GAeM7OJUaqJ1ApcyLAccw9n+GaVqb0PIoWGAICD+S4gSWpZZi+V1mZvLtHRJawGs/UPOv
qiOHDsnzMbUehyxGuFRt4n3Y1SJdSD7w6S3MCTCNBkdW/07OscPKc1wgeaHkUA0kf+8gIPqixCj2
ZnOquBWf0CbUZ0lCTwq2gZjvmY8BcFRmjyjwkT6n4Y8goWO6TmgClocJSpICoaO1aUhXIA4c6Reo
cL8b8Jc4zNxajzmNrcnhEnw1wcUVBW/gK/QDNBgxTZCpMuvTyDXfmLEJq1LrGCBkvb8mqFDgnKLq
v3LvM5jB6k38TstgEsVmiGWHluT/EDn0b84sBKoPh8KZE770UZkaMcEpTc9kW5a5OuBrgKL6V0Wn
chdgr/YwyA7FzGBVyMZKZbBnIz9uv4AcbRAAEFyKcIR1kwS8avEgkV3gCrtRjSYra7dN2XzJpBNL
t2xCt131NOZIDoGv5wRf6EwzP4GjVALMB1qWHbUQ0/VMtQJNlJEQzPkwOfIcjnwTQ2o1ebcohu3E
q5trVgJZC1/bgZlsS2QbJpV8ScVCXLEnUSM0/8HEHjur8W1etKknvds+R3A1dhFH/KXvP5H29YoM
iI+Pn3K10hMrTADncxzUpW1yE6uewNCvkrodfQ8+arENnOcs1bzJ/wlwHnGMCkplruJ9Q3sI8sdB
xTclKpurgtvjCj2N0NCCkf4K092/JpDRyhvkc7NS/+G3xGWGxuvOa5VwQFkSX7i+9AnzQTgcPSUw
JFVTfvoCxPaNdRrzs+kNFvkvUDPGPpArPKVc/vx+zPpnw3g3l7aIb4sy/JmcOS3MQWEu0Qj1pOJd
r7Ym/BRli4/ILx5AY3nzewqWOSUszkvnF6a/zBA4EdilMM+5JDJuEFLq0NYyYiq6FyZIvH25HrG9
Y+/4dyP3/S4Ggr9aScgyw4Q54lrydxl5axh0zWQoVJrJLW/k25Ny/Ed5oj3Td7yjKXGhFN/hA48M
KUsQfUS8xl7Mnn5H9UG5xM6XJCTBcPQ29qofF01SC+7IXTPuP2/YcN8bojCDwNxaKp4P4wk3IFf8
ii/1YW3TB+tejJQtbadIIFWpQpV1bnICV7AvKnFf2jPlkm0ac4v3cVv56Jecx/4krAI7pyZlHoaA
i6EY+iFOBSpUTGrPDwhun/ti+01iOfeOjizXZX+XjUdnrImFWOLb+JLd2ozCSCGN2IoVoAjlCr8X
zb5uCZJ5Fipe4iIKmV/+C0UaMtOpeclDRpYGKyQr5F+dkfKlW5T4wOT3sULcB+WRZactR8gtN80G
fTk5de6mPkb0pehJ76yDtWes15W0LE8U8dzXAQe7PADwIHxdQm7puOV9Gy4e18rcqrgpLJZsXpgo
+Rch5/DRiBglv2TvgvqdRnf9ZI45MC9/ACUyjVECS6ORgFazL1xAlk3txCKLFRu2MZFdcv1oTxFW
EUBRk+2mB9NV9jt2Cefn78EPcaC4ZPgnAKSUxrxRwDFlWxWfOKbS5GtPnBj8gr1/AM19L49rcet3
+Qs8W9rAlvlBHiv6JVRQrO6K1gMa8SdKuA1CqC+CdT7hyE5MBS0QI3FWVv7DrxNU/zNmx4bbLw6i
TAkfwewCOJTBw0a0lEPZQb4q4VMlPUekXEi2lHqCm5wGeI+wbeFNPRZVEX3xJj06QfIDsqb7K1E4
wD5hufDjND9ExcfVDLHpPkdBzxUCuwU2zOVbO6NPNz+OyoOZnYCXETxj3Rx/yT1eCbxQ0XMcgwgG
n9+cVSBy7WI1o0AT4q7CSeDLAgWtKuIPCe+FGTgKGl93cN5Ap8TjAXDZ479zm471nm3YdHFOThJu
bBkrzzozzAoQf2ZMcpGkM5SwbD0rpFZWIaUNG4FpGNaCajUup1tvGn6hqI/gYme/jEriRTTQPSgu
1ADMAO6qgd8H4PReZTiY6LeJeNr7gkPkqyAPmaTjXI9bNm68Z/EqKcXM0bJL9A/p2JFApgTMmFum
IY0Uay/Kk2YffDRfH4P8PZKiqRJAP/JELX4HMbeqgWY32SQZ4ORyxjiQBXG9Y7JfUnpn/e6fgjhp
QWpvEXLl24lsQa6SDLeKEaKeqJqJiSiF8m7qDVpiZ66aUguVUt7UkPHXsHxlZxtpWPldec1xALUJ
upfJUSdm0wHACPAvlo/kUN+5oYN0EB58FHeYAv2KB8kBPKq1YG7hCHYvxop0O+H6XbmDGwW6pLJj
kaF0jqkw5Y6q/z1YECrK5TgjO7ZZmQGuHo8gOB+fSzj5D82FGe/G4fXKYYymy0MtAAuO+lodOYaG
3FiS2dMxAiXI7AF1PFhRyvDAMRujvVRzrFaB4CTKEEoCCevFaeSgxwZZo1A3YRXuBnplgdSYOiFM
u/Bat65PX8Z6me4ZoxCiij5Q9bOLlkfACl6coxXAUWC4DhYQVPw2iat31Ex3RgMgbkxwYbDRatSP
qwD8YqWG2PQJdcJboGSJa9bA5H7LyXZACIkLIPWEDDMtjRzmCwqrC8XOcgzeGMJQ3MjEf2JjXO80
GjXrXvKWq8FsbQwDMZ4o3LX2dVloBbn1PJxODUx0KNVhnO8/JzFWxAU9FughMlia24kAjIpCAHKX
QT6ClvS3Pa56eUEZN9Fi1axPwGouOWw7qrz5iC2sz3vy9a18IOMPeD2zR3A6sxRIvDZBNHTGLUAV
gZtYHS7wpWRJvlRhulETr+fpCaEJE0XKxWGkRVippBnZ/nXMagD/s7u4TD+d3MBr93mgQxf/xYC9
uo0CvJoIwpOBGINPqsIWYrSm2xZxppmr0lDQKwP5+dDpY47yI4cfSUNg9HJ7a5ki4ICtTFSRLSSV
6ISsSkQlmB7gmzasywJS02q6EkoqC3RadiFuyLCyEBrQAeHsmY7lk8XW4xf4iDUOoPVMBVhyieVA
cIeKXA0auh7/TAETZiZvp4dZL1/Y6rSRoM35c1tQR7YRFj2Vr+Xr9eVnk0PpfLf5wwbW++BdJDdp
OF7LDPTY9EDLBcBXN/GQIgxDWfaeT8CTpFGRreW3L8OFWcOeda9FN7TUNRVIPLM+ic1rBpcJa9ss
X9RsWgsJu+JPvV85UQMyVUpZA4whqtntVI+384LvjCFeskq0LQerh+VTs5cBnf+0G6ccVg2Aa1LO
Wx3ZkE8b52r+9pypp8sPm1KLguwPWO3oHApOvLYdqq4tg4xhpD0znVkYbX9mpPwMZ/G9Gpb4K1pn
ngJ8vGQ50X/5AYeqj3qz2jZu3EVbSNOXXKy8lCJMQyOhG6WHItdyP2GVvMchQhm8yrPHmIgZThe0
+HyqZysWDOlTDc2+epmy9He01CwDBwnrxBDFeA4xUtsPXkQhk9JUkYINSgmGN+y445JA7YA7fefw
j162HtJFw6gE+OgMeVaz6SmaKMWCHlyHLUsmfEddzpcYen4GVqjMPgBehhNTX2gZrFXR/TtufEeV
Yjt3wAOKoQWzzfL/eDqv5bbRZQs/EapAZN4qB0tWsi37BjX2jEEABEDk8PTnW81d52bXnrFHIoE/
dK9egWeNkJLPVfNrCQf/7vrFuZFz0Mu7wdsmtYkPY8SJoSDIK1hIn9NyWgcN5V6nAKkYZzVUtwn2
YsxFGEETR3iAi61hARHdv5pK2icBun0tgpUzfTotRyaPqY7ZpPWOGwIBBzPREeVN7WEs2nWi8OXc
nCtgmxvBqAe+hnDR0QibsEyyHHAr+k05LCETQIBR0fCUpHrd9v7xf3SccuH/9Sl6pzlubs+3S3ci
fIuQTCA/ZqsYLYNNRdzS6J+BTN38qzVFSOx5fDF1gb3VWMQ3txOEMYOp8NBhYwKXU7Ir8MfdnJU5
QYlRNkYjsKLpOTznJznuL1Q4PF2fh223vHUNHYeXGPK6puWsJB6HwJ5OZlIiiHWz231SHlIVrDza
jnir37HoPqqKoVfALEFQEpQfm3yW4cPDlglpxbItfMDh6FcsnzV/5BLcoJlcWY9oUZLGenIWZgo1
OcZkgRHF6hKpzTAKNgRFID2xZaRorkCDC8SMfEX+UkYPk77RLouVRQHVh+cV7piiaiEIyTDO4pxz
jwXZMv+X1OSeZTEONlYoUpncbSGfZw7xz8GPV4PJDqeAqw4NspXgk4/L5uSH74bBGHAAZan46p7o
LRtQZHQTlzKgdVPwjwzjXqD+/pYA80dOnRELI0l6yyy9aKBpYsc07smv5m4WPU6diShoMUM64p/S
7+LNyVLZianw/R4QQvzIY7FD9dqfyrvJZYKDAw9s2QJtWiYqyvEjC1nRvjKbN1Yy2CU/jbKB/nat
t5d65aEZ2GkdFLkIQIcnOlc7Ec3JdZoxvrG6MvM1B+D00zygoxoA++MgPzL8heIPppySf+QkVAj7
YcCtMNvN8DgXD87LXAIaz6+FdHdxEiW46XFhWfSshXIFGPNpjv6VauMPedvre+9HCN0b9y9yZZBf
Dg9CVAIGa4A5iv40/kgnGI1KmDW7cvq2vNhtx/6Lg4Dpz46FzUimgNyHANrPAZ0nSc6bFCf6mYNr
4PDTaGFfnZIv+26orp2BZ+zjiX1JlNJ6fUR2/kybAI8hRO1B/0oTe8JQpl7oJEE6sWHt4EsmA62f
oeg8f4YBlQQ9AWiIcL1sSBCB9wyDl7A4PhSU/zLAE7So1jYaIEnmIDQu/wWCg7Z5HNdwueLo82+a
2lne3aht3+d4mVNkR8yeApQn8Acx9up7yhgxQs49wQRvisFMzBTvLi7nHrKzPLG7FrXgFGI9t4mg
Ssq0XsK+o6SenNcNXPOvDTfiilvJeBRFAfvXSSFzFkdIvnsunYSPfDerSJxLvjVFDfFUcJV2/GsG
gGiPuw4xB3xJgP54eqaLpPVSHpUOebE4OAWcR2YU7luAR80PRKSoeuIjZdJ2kIOANTktELQAPrNs
DWLWkiWGJ2hWKFMRxux4GYHrE1RbtEIa8DDa5E5LH3ufNbRSNqQKdmKd4gGGryu1GozmZ6pAZNvV
weGZM0CSOMT/SXFO3luGIX9XLJzIk4dXA6XdnVtwhAZEucNv+CxXCqusK/2PBCeJzyzwO1Sux/r4
1ueIP1W0S4DghtQ1AJIZ9pZ0eNvGcmyqaL4SkolDxQOBQjRZB55tHOmg2wkpnWlLOl8HY4r/mhUN
WcRuqI803ho+WHZc3LNzmoGIMtUISIiZSJKDhg6CA7uccFWLl8NHdhLVPbDfy5vCuh4Iuqw+MoIW
ABJ5EW7C9YmgmsnKcGKyz3CtU1GDQJeBLq1xxmK7wv7l4UzynxLvD/xXAFRXuAqFn6xuAIxVz5h6
vt/zVZig/mrGFuxnZU1TvQCpHYA8bLorzFdim6alz4gLtgRGKkxEuJbcke8AokxfnmBoAOAUXZ8I
VXyEOL4+TPFxuhyOy3Tn5tzSZBVMz64Thu9EJu+OKHEgLmEUA6rs6eepQaGwl3FQ4vlfE/GT3QRD
NiLt0teybVqoL8UC1yvIopiBCpcVMpI3ktE0sUg5N0aXnmjdKlxGabRpLa9wAQP7VowtzwhbCXEA
9EiDjfvKDUk5y1I+akY9Bp7OJeurExNpNUU8OocjoEaBgX4fAhYEKT+sD8idjCEhyUnxbb87uEyx
qDjOkWl7ookgZ4BsJ5BayDH7GzBI52nSMZdody67I6WGO7HUyp7V38/swnmB0mRsziyCoGW3OFV/
/iglYL8KA1CLYVrj2vGWqyN/eEEJAs30NMyEDcafe1TkIAoBr6/f/Zqd4we9B1Br4H5hWMhkWKmu
c1p8rIt/l8ZtQEQQU46R9dfslfgT4f7Ek/1qDn4iXEExG+5R6tHcVrTzE6Aomkg8dGAfozIV2AZb
rqU6TClAquZ+KrmNCPph66IuutQhk+hMn2Pg4CZR+NegdTpS3EGoOlzsD+FPf6p+wLn4J4CSSebl
KbntxxA/Lt5YMsrnM9p62mYevMKRiNiYgX+EV2p5Ika6DqigL7sIdMVoxFnAIHDh4pyAKLW4bA5C
asMrkUps+1ZuTUxmoNrznzgT9WWS0R6DONcJxFJ9Qkz8aNzRHKFX2T9NCdiz7EjMR1pGGF2++3Ha
5dVlgPbGiKkLYvCrw1RCLDyy21x5+/VLficarUA+uzCSCYDIl2pmBFNEZP49FqlVrW+yG8BwhcKr
6CLR9a9zoAZFy/WRFBq7o9tjTsuFGGj+EJN/CtCPBgbTFyPl6mFb+IQLUnqDszRH5wDVwyikGd45
XDbyjw3Y7U1efjBUpeMfKWr9XfKX/HiZzOuQZmgi20DjiYn1YpMJWVoSekYFLI6nccHVR52dAsCC
bc4I0sGnwiFhPlCAUgcBPbV8WhGqzmbJmFFluDzjSCDajuh5KXqrOUDDgyoKYERHn6V5QAD+Zl4H
uBn+gU1DsTyxiNCNQLw11y1JT4xYMcBRvMDPkZpfNAEmm2TNd6SXNsvxks0tMwT0oVjLAH8EuCgZ
T0o+uACDe6Z1ATxa+PRYi3Fa85Xpd8l3YAjH1SlxnmU5kpJNxf2rbwEYCGgmP60nHCWJvODmPC2e
SUglOUJDSF6T2VAQ7sYT3xhAJhXpJRZ8yzX0kZxoALONqAYxPWKXAiBGw4hzI3jZPLxALF/xf1JR
HCd3Z/IQjHV19nBpQCUjxc1W4KKcgV3DoBbBp7U2ZoJDudbgzb0cqadr7IasZdQ+rHGmvwwi90+d
UwPFCqXE/QfcPMaFxHHZ6E5IeaiciJhj8qyRDil/w5Gc341AmcbBhFSrwsTrA+40RISW3wKkWw9c
TS+Dv47XOC6VD9mJd5yRP7P08cspzdHirVx6eT/+9ToMti2VHo8HDgbMxMCPiv4FW+iPqeLRU+h7
P23hGZGKhjZ6mReQTxP31hPivS5TFyVaUyFlMYcR3SHGVJMuQYObDRGz8cOcOAmelxQznIascYws
yIdh6QeisnWs8QBkuaHVgdDAtiCEAH7ZwDXJsJ+HOPGCev0+rXldHo10DIC2NIniPZYlKEOBjaSG
FNJKSyUU+HB/Ew+jW7VOhXKr7MtYFw8TFTJA7z8ieWNpd7JyOyKUk/a0j4B7Cr6YHihhSTCjHBnf
pHg+6T44JxdXQmYJgHAgACQMr2X3qrYa/i/xdcOKHKlyv/QLZgWBj8l0gHXsKy5QnPEHTZsm7/Qj
gUV5VxOB2jX1clUQ6HXXh8u3KDrOF1yuP84ZcyNYU9uN2+UYFR3bBauBWMkcsnCA2RCB0zD04SDb
HtvQSd8ZHHF0y+tME1h0j3R5ClFArAjKFB69pyDk7yYTSRVuzyfose5+mHj6n0kavLm+kBZGSAgv
mJBMG1RGc3ojJ5mTgylHUSFpnWon/Wfras46y+v22bst9uE4TY0Z7xneA/7HVIwxnk+dN8E6MWYI
ljifxYymq67pyLF3iYavKXRhQF1ABoZuh5dmHJLxcjvWwz1RmnscY4qZ+3MtvTPg5U5E0LErmSDI
HMYP1oTMFdZIl9FkdKHk/w7kBAA6EBPFZv1/rGTfxf5DCUf83oHghiYma+5juAevdCHOz0Kskj3A
INZWyEWmg599w3is+Y6Gcbg38N7QclNOw+YBnJ1bFBYoNOq821/sSvzYsgkoHeMqNMNwhjBk8rf7
BEvZ2+DABi5jcSLo2l/zKAQkPKzhV/OSzFy5cUX4chn2Zg04klWwb8V1i62XLXIZ0sDR0ln6mQMV
HSaoHckhddZ7P4d1Jgg2QXXyy90F2CApPSuZQFWSk8pNHEKUdFD8hc+OqG6KZGknKNP11NJs0+cQ
pTiW2o6MXYq6StJfAs0y5vj4BI4oWIJV9ndYnndBvt3s1oRE+wPMSqy2fiYxJNdApZWcQDnPAVXF
rMvGkNAE0rq+TSBIlGZiES+a1vjOinJk1SVRgvhnIwfBnPMogNfJaJ2h+08wEe6Lnk41xqbmquhQ
IDgNBK7aZX0xCTlereu4nhUUFkibxIR8WrVs1rXmkY166PgWd+l0Maw59ZwSDBuPYq83+AmGMfNo
qqeJGjvZSGbKThxHWaSJ54EzP3ExOti31RN2zdu1SBw4lSB2lTAOr0zvj6n4OuP20B8Hs7e/abvk
uZipRKpiSR7bZT4SzRID9s8PQ7m/jcfMwZyBx0UyFgUrg2NaDuxd3Sa8byRLc4IvNm5uNuoViy8n
NbD7gtU15o6U6v+do4Bk1b2OxeeauByZytJzBlTqU0Q3g5HDfJ+RYv7gxpCdUZzUyS2Dmg9JJvEn
ARsQ+TNpOAiyHd1yeQwj/Ggyb3IwlJ1a56aJFLk3Ov3wtc3GiBHPMHO3lbvTTKmepd7CqgLSqDC2
w5RlDL71YR/9JoKFpKwlzJ933uxdd2O7/kmO+wphbk3Rm3NZ3yOfCVO4ekA13mm52ZGPdJVuQ+Rd
rH2162Ckjd7qX5ymBYUCdkFU/0k2Ps41N8iOpXP8EvO3P8cWf+XrKF9a/Doj/wAClO72qDWoom76
LNYjVug1vnk8AuRCOV718fyVRnjP6b46jHO6LHo5jaP7C0BlwPsbm39sUeD044MSN+lXxkoM5TAg
IMeXyhCGHQ6G+wFIyqZJp/xbNvf/ZZOcATGJuu4XFR/oOESg9vPoiw3uuxmCZc/8lEaXU8xSQl3H
f8v2unZ3dCtrc0tvDvoKmmP+64iSZ/wHAkb89EemseiPVEGxbD02PEaSFAieVJAKlenBePs+G7t0
eLd0WVTTkLyMWNDLHV0PGzpWeQPHeffcHMjtMEEZeqbrJJg+mxWOJ79b1J8zffUgHuBCQdK07Dr1
HxpZWbyLOW40CzQ7NAg6AeQdYq26ooEk90o6DeKcChwn5KX1PEGzK+1PyAYTfO85DTl/6XC6LxRi
dB9YoL5LwMP8Bsd9hA0Qo07seaSQ7deUIcNNhKTnvkspCLAVIPkjhqrbyDzThFxJ1MDsb7ibHspQ
XvWhn4ObACWa6r9Enn/fb0jqg1Xe7h7vwvhVxoqDmXV4CDB2uktPg3ubj8SWMxI8PCBno3mOovw5
WVV4DohUodBRdqXL8S7YUSEwouX0NOZcP1KXWowSWm1cSCK+elRX3XNU7R16IIx0NZ7S4LsseCIa
vCB5DB/NZIZxN/NNqVmSSn9YwPlsuv3yTs0R4dLMPyZehQsiIgR6ZZleoL2YpfxChIez47hhNukm
5BK4FO2ZT9B0r2EL5n/m0zP7m/eaBAXrk8GNS+wM7DmqqTlySUrEsJB/KeOreMDdA3I4FTeVujiy
5aGcr2A6czuWx/q6J9Pq4D65+IzA96CTdmsor26lFozBkdn2VEJYUkqkDaIRHYT47weO1axlqzSg
1Xeg/UDaADn4CYpayZCyl31kXwiaG23Xj2wW2fyrtEOExJMaqQXFTSfD2nnEYYo67SQEv/F43T6j
LUUtux2kxhN+ii4qvbtywCU7WMhEm30qT48CvK9YIrJOITJIqbTt6v1hVM1N4Khq6zh4kcjE4MHF
9MUtdB96+eG1YcT3mAURRvFTX9Cj7Gf+9kgzi5oEL6gDKE2pvCY87L/NrcZdG+4PLkMyxmMoKkRp
B3mjuJGjtirnIlOuAKAqqkK+jPpUnxQVULH8ORv4HNz4VGweXkJBhuJwCQNW0QmAZB6oNjAgpo8a
GOoMigDx231Ji6rv1MwSKbgezXeWhcyQKoDGHIMQRqo90ZKi0VV0Y5WmsvQC5Um6Lior1kR2F8zw
gTU3Me4SBPrypofscm1memVSxlfuCM2cPtv0mTMlzQOlZvxW5mIoKgtT386eZBCSpZozVjWSa9/A
gxPvGjnlWWwke1wbFUM3BOGUdibkYQP/A0qxtPCDZuCMuQoqT4QddLvK9J299Xk+Nffl6py+mv4G
l45/4TBx0jLpgJBDHZ/SAOK/yUV5WNwrL8bgsOeMwNVP8uVapxuLYE6YJDaYjz/N6UJ7OLE4NOqw
SkqmFzN7hcdKRLrm5Jix9R4VYHZCyO6z1RIklua1n+2pnQOyK2+ph3b/mEso6Z7UOpK5agrm+qy+
hsPjGqk28KrwaCY6EHyOVLYm6cY2gzJfIdD4WeJ3Ji/MOYkhU9LRJ4iCSNoD1nRb2nPjEYft5F0M
8JYZDo38ZzB+cgI0he9qvBTMrMPe94HJPfZecuQg4fIB5hqEbh1h5QYpKws5PHma5cCPpUAmjXJX
yW3oQEfIsQQLo+wGznMyaG8Qd3N8ihKJfotSeGbpeGLwbBKZrWCS5YG5YnCkDoZlC8wvwgeUabjD
Xgd+6NG/cdHS5Z3waSP4q/ts5BTO1PirhCvzIuUbCFePSO8K2x6kLDAkpqB46jVoYdTHwabKIJMA
zEWYi+QBS14OU1RQAJAbpdrUDvfZxl8KQiQPNZeUcA0nY7VLtRScwA8NxjRY8pwd7jFzr9lYcD1Z
IWwOEQ+m/Vw9De6pguHHs60DFQXVfZs58U195BdMQHx/6oIKYauB8bcu5H+OfFBfxt/OCb6KDY1m
hlz02UCuOCPtb5KeLaKEz34nnq5i52QIEVS+93ocT9OPIjisr/hQ0rZOsgXG4M55tLvYU4uJjtUK
asZQaOKliSDP4jUIGPxTzYe7oLuvubXBQFgWGA62EGaX/6aIT7wJmMzwrMV2hpbGxdfBUHEzQzVD
ZBM6GFlvS4UEpQPmjTHM1xuSMP7CvfpVQ/NCIMhCxd1RpETeWcwXcUGo7mUzYQRV4+iWOfvWal03
x53BuLgusMA1scGUttJIm1lVM6vTUdCo3RsJxwkXAgdEDlfxqs3W90SxJ6JOmuOBFD+SMIE37x/m
nGYS9wEgNs00AnmOlJU2XMd1vCnwdQp5dUnKbHa/g8LEASATKFI2Pg2qgnYIP4fhq1GHTki1MLnE
v54nBAPm0yS9Pr9Oww7otmCCG7ejy3c+y1CpnvRvUM4yUThy+PyvcAMmoeHgCUScZuVJ/8hmliQP
IIwcV43U95T/AzQ2E0ocEJa8TTP4VymdRjDEODu1+nDErWDXQxQwclKtczVyyoAOqOUVdzAwpeUC
74mGgN0X7F97L7wvD/xyfUvIAFwaDfctSPDhZcW1HRxdfJwZgwlHgNI+hI6zNiD8qXjmApyTFHmD
8rFZcV/FQTDJmo0fzfSldOGQBh6jQkElZtmX7KhTSw80PuvJjMtmGm9aqs+z0yysMOlLmkDg5kIh
4hzZlMR7D1dQSnGkQ2KurVnexJ7o1mjig1P1x5A+5YW5Dl1TMVILGkhRmMCjIyVJRFKVVSaas8Es
4NNfUPhIUyquXHlmlyWkIqa5X7HgB3KSE5MpCWekdWAx/GiueCo7TLXg52EU465aRLYK4Pm5R+bS
yL6y7+XG30gOTBdNmmfawZH0gQvYeMAEeoi4vG7/2pMKSh590jJWoESAwaAwLnNa8miB6Y0xeptC
zt7BTzhXGyohDbNKPLPfRFFPhoXpzAKyaMkx5k1OZgjlb4tEF8uSHLtUlnl/IpLG5Kn4f4CsSmZk
tDPKtz2oAfG9SYspkMfCtn7Y2FK9tJ5El93N+E7ddWtUADoXKCsO2DxgGQWYhvXiX4GQfYtkBUog
Vwf3lkgkxoDEooHalOtMrhSYu7WUfx3KCLGnOZLxUQCNhfLK6CLJtUo0IizZCQm0Q9aNINW+VyZR
TpjUHHMgBTt2MZ5qC24HHLs9kizuCnhzhOVRe6HfIr0BjiYdAQErrsfqif2ivcib4oYaARJMHxH5
Iqf+E3vfbeWoRfzXbXkSQZG0ErBI7oDegQFc4R0IzZ0hMx1adhiQMoRcRujUYOyyk4MO4VhPiaa3
IlCa20gNV8ZxNrsVQeSIps5oAqM4Ki9q+LQL4yeIPsc32G6Uj6BN2DqxHIEWmMmi8SRD98oqKNts
Jv3G6pa2Z4+HugbVZuhopMwM7umL9vA5v7Oh0ZyZ2P81g16OtOTWIpLmgHGQuWrRa24Lx+oCfcPd
6UknFDZziAZWfj4A7DRC2nxGMqLYwxF94piei/x71vge5tZ8reZER9F7tJVWUQ1b+L7LdtU9ZogE
q6asXU4aTrZUshVfVnRrTQ9Gt7zXrAugSrU2QAxmWgu/ka0aXHUDkXM8Ja4cICl04fewFf/KREA1
6VzBbCcjm7UdAwpNI2YE6HfyZ+c0knoQHsbHfRiln1O86x9J/8B47EiB6vZ6cFIkQm3GLBowUjkf
fUhf3nnM8O1k9eXrK69U5oLCcsGhXa4NBBVKXMPRnnZJSeWMjf+oxmWfUutYMJOGN/3IchTBrV6e
MNGTbpKDbt5XFRdsQW9UaeIR8ROtfDZiRxzsot+dC0PN3bUdtkXJv1vHsVasgOOgopSFstWoXSog
QFMOtZrKR3tB4z9zUIVVbwS2LAGSM0tGY4AY23dp449465+TmlUNcQb6qav0WDRbfosLFW5R+bWR
4rOMAyLYsNuaNcuzK6Juli8TZvNXzUhbWkOJM5pnjQWW73GoDGWCFBNDgSxBseexco1zHyPHmEck
PlFXJG95FUDXlw1mNulWbDh0jDHoYhNxm2QSTRzhU0v5JxgBJlRya99g22NA7Bx6oEDdbCU2BGdS
g2n2ZThgZleOD7TFNoP+lahzGVn9Z72CQZScDmWsga2YKhyDiRyUf0nUxIgUtdwOmMC4woD2SK8r
0QLQQJrVVOJxuOaQKAOXkpnpOJU2QRscHJzr0IehFO44S4xdGdNCaKhPyQwr0bA5E0O7fTb+bAqg
2tKBdU3OPOCGppSdBvshxJaswp28acLiyTyScJyl2Vw0zJVNk9UmJfG4xPmstFnOgKLpGHqvctpQ
cJzs3jk6KJjxzJUTlomV8GWj9RQR+qx3O7C0NWy2egeZO42oy7t3FgoHt6dcd0ME3tTtaKYxgL8L
aLs4akgMSVIkwqijqS3g/3GHEDyBCRwj4JIwvYi2tcmohrr9/GGwthhNZTJ9c08eB8bGqD448QP5
qpRcIX89yIcGZ5KUrqPnU2EX1XxP4CI891PcP0gQ1aOyYKVsfHhCdb+VC70DvRndRj/wYZhnMIZG
z8CbFQyQY2LcUFjdk1odvUOZpSdvW0Ygeebind+dwot+4SdmMttMNggbWXhacevy6/cgk5p6oMo6
zzonKDtNvv52+3zFNxxYArl3wvwjkPFlF90s3hFfknj3uu36a+zEO4abS/jOAYOQgEEOVTI9XtHB
MMKm63auRnEVIByRP/EFUI5uii0BJ4DuvGko6ko4Yg9lSqheX67c4zVFBmD3fGUmkwqbg7jA8SDU
JBiWX3FDJvmOpfFU+hnP1PwEcGribCg56dv92BUXXuYNG8PW/fZmRbYsEwDUWSRjMT6awVAZwebp
M6qGsgVjZtrGW5Gss48SIi9T5gV9xdAoCSi0TViI4+1TX6joGJBC0C/8Y8u8GZL8/QSu/BPr29PH
GRZQ6LX9lzLgi+Gk3hoRvd+B+5gw3mCuYDlELzbVIFKGTC0e8qGdX8KmWe4thc5vSSQuE7YbzPsI
FySGR7EP5aCWEMnMf/tc+Xpxg2CT4pXXcg7DcXZqjU75/llpPhAdOu95kq9TDZ2LeRSCFSjp2A3U
IYPHOkS74nvkD9XpxDupiwxAa/xODkP4jp01lNVT7r45C/FI7OXin3mLAbdimOna7sbpmyT8lOwP
Ufv2UioRpV+YUUGb7Am0pI9moru9nBOsDuA+Mh6dwJ38QJ+IEAsmMNLF83lMXj2VOvsI07iysPY6
A22dIjqXoUjvJ3gN9w4kcMgmO+Y7++DNErWCiBGu2RRuirefsKBGSMhRa2rd+cCcc/ZiUIXYf0RE
RNvgq4U5AYz7EltK1OIfpTwpoFCWY/2CVZQKHdVaVc91LD06QS7UDzJ8DkIURsFxAXqKVOLVWtw1
d26WyHdZIvhm5GiA3PaExWj1X39ym+9lpcXncCHOpKTemJ2rKYNNI1wvYhrtfQ5ICAI0fYC6nJnQ
WBQn4y6sBDPROfvySqoClxbxMHyUJPM5TUgrw1BqBipddGdKIqGr1aBLt+cUTUIgcuP2mki29HVz
eNJttzSofQroe/bX6qrly0zj/gQ8DbLVVa8JLJ8bOF4kqZVVoAkKhvgMgCiOz4jxjmHT3HPNg/+i
r+SY9vc04V2V5tBoqBeTgaVRNIRrFHSx8wXPHQvQePjcxv7wOg9r9p1oFUJ+jsgArAgwhXfuJsvv
+Xgq8MdFToXyHAQHv4Db3uOpOJt7+GGwYLlnxu16SNh3WXwV75hXOmm+fPihsz0ybxAZlZqtwNrg
2U+J4bLEQbiYsLjBL3w2wx4ngLU6ne6SqQyRGebQu/hY5XcMDsvrOmOLOP3Jc29rP0R1RQ3/QH2L
BhjclkqCvtOoJ4RC39q8uA+0evD+JDEBOwEM4vEBIsEcl7GAbi4/lRcx5WuQuC6ZOmxgWYOjXPbv
M7D9p7mqRKWamtduWf17Y/dNR/iXEBTW92lLNG3LindK+ZkyPQgJ1z71JIAsQCz+vl1+Tw0nebfD
npPzK7iuO7w4igHXcVpdzVlCghH94BsVIN0ym1D1tZNyWsQS/EzIrZHUQtgrh/hfE0jOmLx85Jvr
UQKwRaDwcabAQ+882mlz1el5oLcxgrsvDJ2Sa7mEG6Pc5nGIaYov8OuOT7FCk/x6K57ERzYuQIOG
lb2WA5uRCuw/+Md2/2BeefEWoXMo0+9nhY0EyfXarfebHNS2ACtLY1rgLLZQVe7/Pce301SyuOuX
U+wdL4ZhJiG7p01yJgQkZm5c5/3p2Ywfze6HyBWLy3UazsMOcOmVqRfFtowIzB+8zjhUCvREDw7l
yVUcEvNukfE1h8Grs+PPUck6LLQh2i7pdKLLmjXKZF52ph51nPFGtgNal26diIQaOXQ0moIKRUT6
YQMm9FymRwBxV4UxiCIOzBpXVsS9VN0bETsmajPz1qYHZ88m4cgi/EC+BynzuYHQpTLXEGrqAlZe
1CPHdzzyrAooSFdOW/+rZTuVXDIxirnbCX60ZWli1lx8pYaHgh8LfuCuy1ZSouA83WN4/AACChuY
8+yfbC9IRWY3s4esKI993D38EbmN3IPiHEfQmFkdk22WlVNhNd7N3fJlW/UpILnd4kVBzlgFSypo
OI6bAk1Ll/0y3g32+82rDYuwEAPdLlbMYVmwMHq+sJPa292ugSPCLO4avtX2yIwaP9VQOBDTF6CL
EJBn4/ZUD1UO+fiYRaBhxD4wsYLh1O+VG46n/QO0Cig9BWwc12OXeFtcX3uwMf9tCEIijoHgo5nF
/OJOO6JdSNZlph8gp5bDdFnFAbbNtBh9M+/PwUBuFOsBlUR/ALv9nRHvupUqm50KW6n0wL8YPEc5
ns1MhlwM5H4RYFJfHXdZeo23dsGjCAG+9hGjpCGm2DukJ4zRMULaQRBN9rojCKtg6vm6HzLo/iHr
3Pw/ZgzG5yM3jxlAnTsKmOg3fswWNuvYWFLDCY/tCftyMwTUgFfjqQY5mA0uZcCc7EF3kiPtQ7By
ERmiFRVhdV9i0UQ91mIBgi3A33kFwLFqhEhhpmMrd6I7csWQPgXRRl+ciq5EoM8RjMSDU/LoE3Kf
HTK2CiaAP1G38t+1jOAd/Gw9tYx4IGQltkLSZzUjeG6pWXMtFHSVk9OOyKKkARJzRzY+jVjLB968
5VezE3F3w1w4C4DU5x31EREVxX0G2YKxBurbdHRO79W+Zf4AMxHPq/WbDH6smYfmdysG2qUczZuu
J+Bvr46AKvnK7DzdCTbm3JpbxL75VtJ4Xlkq81ylpKstHLDzuLymnTtepOkUPVZkFd7nabSH7stX
bWs6qhHfCBdw5KM9odhOT7DEgt10pCePucA7pZUcNv4xOD4Hdfe37PS6gdwwZBNIv+fBwNxmLKq3
bu2f08m/UwlFAVRQmswkusnwPiKbm4Mc55CvaT77LyteDNhwQFSC1Um9zh/eEtkLIf0IExVdH4Cp
HDc1JyhXAbUEYdqEC9Wm8FZ2+ezzvl2nYe66d09PJQDax0zRhfcjpYpNIaky4IdQNHJEe1NxY0HE
COvIfiHK7jJYdRxgME3oYPidVPf0ro4pUTupD3zx9PlDuKATaJqLR4Ft6hm74Ss766cERH+rMGp3
2r5+4JwnRHpHrVO40D3F+DDjFx9S5o0x8+ApvBYKtGdA6Dx2gAfdgjqmW1G0FRMFdc9A/MEpw+yb
u/FEp2PxgDNZfL+f+5c2XWpMb/l+GNkkz90KuNHl1CY9FMDJ4VBGSvTRjRImIIRAT1IxcTwdvtac
FpjGTfEbpJ30zs/Xww+7CczjrV787LvtxHNK88pRLHdNXt9KzBXYa0y3+8XvIWV1DqYL/gEGANcq
RVcdoI7AqhhlSUd44bUz69Kp1RhjKgZwF0NuMy6NMAtnm+orTDfrb74AQrnMcAMVX+081sFu6AYD
JdlXcEZMRN5dbPhroJ7kXaUTjc8Ypay2buN1eyxggOLm+7zRwOG9ALdmoZWVv3JfkMwFYl62HybC
Y2AZ49fDS3ILYBt3JDtkDkEvTUqeVMz55X0C351qDv9CWJn8Gmx3EsyZ3BayhExY5VzuzNz0Fg4/
020ZT1Bu6iYCFwHcuCMYvjOV2LF7+5ErpUqC3/ku/31OGDqFGIEylKHb/jfwOYPlqtwkCK4JG3IT
KO8HfqeNf+CdZ4M+ZUit2qHVj/bDdNEO0HwOnPpVDZRRAK8RXvnL4AS3IhlTRhUYnn0S1MLJknGy
mDGKBWYZ/i+5PpzE8vIUVxTIjFORxfDUnZbFlYQokzJu5Avz65RoVo7FzArWbyaU1v8RpZNIWqa7
i89ED88u/Fr+BglnKmaUmJn5PICzSr3gB28j+6lBQ2yFeDZTgAA30fC49Ysf01CJkeMf4TQGyDz5
M/5mvFc+c0fx7m7SZxyU9+SONAxi0St4wFzs+hWAI1tl9V9haJrYOEIJHzbMDvY6DiSkCxbqXvID
wP2k8A0c3kAvgQruKkwRdJ9nuG98NXpA71IsGW0FV7rPph9cfsjxr5uVT8QV/KL4iS7cBbxm2a2f
2zTduPqCIhXwPB6N+0EMJmshvIfOcHzI4qG9NnNqdDw7iGWccU3BQdnv+UnNbKu2/kNy5pPV7JhR
zBzmQnVINLhM/Wm7PJT5v4C2YEQ0Fc2Bi1A2jsBf4I0A+dcaYSN3Bn/xwSKnXUANQduc1Pj+1dJ4
FKc//RHNlLuAyjRHumk5DkrGYnRac57C1grASjJT8ACejZyWLQXe7LvAILgzl7rmuwADFbJySCIQ
tHkhM8xdsFJSYSHHtmwtPuITVbiGndY9yczK+NH9PsIImyPJXiQKxk/4sly74ZG9Cg0c5BKAFrin
9NHp7naT/82ZBtAPCfSTcRdfBV382xr0s8ZfYbFmEqTq1hBp647P6us9AzdzdjNuh7CJ/sAhNjEF
ebTsvULbxYQMMY5QHOe8N/bvucxoarxh8Sm8Mb6nqJJIM/WlONwM+WcaFFDRcEpagSjLimCc+NFy
5TgnpaQA50QtIkxIPstE0ppWKibDywocFFDvQLOelaTXchq4G2haMuTUPFQFKLZPvJKeSeF1f2Kj
lgPvmlVBJebxhqhNmbEXeAAvcBKvgEOyE9eWtjn68L9BgWBgTerf6sonkbtNnF7uAJW3jDdnAlU8
vYc7Z2ga3IQB/c23DzXe6WPOSZDO6N9uBQqh6WQZQWfltOJCrA9u+njEjDmhV3SxgA8CDXm0aAM0
m2hUQQ5kZ6YUFY0WezJzuOlhNG2phGJKITS7go0p522x20U/Bkbvj4c68HJJLdaHLnUrH/IJqhYr
xZ2d3/yaOjaaTdCYicAcxcca8p7zu6x6OnpFAFquTbDnKCng49x0Y57+b8DbxUS/0/TSb2/Q0C7q
HgdFAl1cwpHXafs3Ztr5vh1QY3VhWP2H3xMzK1P9buzw2muL6ZKBhnczTM3wPJXQqPimSXSVj+38
5G+0cIe8Le+WBpI/u3V9304k44JgVf85Kd6kW1lu02WBXc2jGEfOwJai4dW16TQuJOys7S/g4zZk
arOqajIurztMrh9DhF9ki+ynYHwIqmCXXE0jO/CyiJrtBT3qYXcdY2fw4Hu70rtbwqz92G3oiC/q
RFHGtUNiYZy04fdp4pBwjnA6qG64h7GC2GNWIzDDc6FKT1PPQYpheAAzC6G1O9BWGe5PgYZY6jQV
T+a+yRCRim4p5ZOJCpG0K7iDviYLGRgOiCBtlb+47lWXDUF4WftD94VZbvzmLxz5sd967U1R09P4
hUAIjzasOy3l/qpLvejHhMj8aU9DdLk/5qd7WSfFR6hJ5GefhbPxBtWGkU/xD0Lx8XbqpsMH0vX8
vdZ5imk13zIFdair7JeDbxeFHl7lLDVgmoHTz0o4J+U/8F2Wc4HY9wFeOWCiv6whiB4Gmhn/X1Xg
ikPbNKtuUo2oYiZGHnofKzKNJENWRsj1EucTHJBtabtXv5ijWzOmREKHobRCuo5VXH7fBU4NIFFO
b8dshPdHQ9173BtSo1pazqxczszn1i8UKyBtfxxwyHR7Crst5YUk+fS2jvX6c+qWt3nB/sBH3H9H
6QUO7cIYickYhYW/DtvjxN3RslXzjVvYIXesiLwjM/3DMPwxMfyWUv3bVuSrNdl1hzL9Lc4iNkDH
cViM8XK5UUY/ORW/ozsp7xapibivouPJIJ0FhMrtxOVZnAZELDiHKUZUgcL9xKDLYXlcdMw3Xrwn
aqLyud4OXB+dw6vDS6m8WdJqT9quW/8g4gpXpRgaCeSi8T0guuRLs5fExqeZK/BaxWRwIj3XyfL5
KRvY/nGsjJOFM3qbVGvVvabGI7nkyUpjmJ9cglLS1Pljk3AF3YkifWMoWZzHh+t9q+IBJsf53GtB
20X+yNvlM1uql27KrxdxxFwo2JcmehUHhnSh/wlvpoZedUfAVIchxgGwz8AKVvOPeZtgddRoWWRt
Em/l+Fd5H5bpva0B8UlyT5KEfG5F9BEpZk4pVvyFttNdNKnEENec2AupXrs9w54YHLVNemzG8/SH
f4IxuWDKR0IaKAmn7TRQ8hSIGH1PEncy0T5sTm/AUYbiPgkRtFv6Wx9Q2GJbji6YZRgEcGbknGyX
YdeT3SJNTFlhEHAUbSNEWRdyUwP98k8Rj8Q2IxVoDcA5sPTNe7fYKZ2HJfAjo4/4KPo+Q1BJqdAt
wGj2MbjTKC+Fw2uyAjKPZ1AMrmU2pnXK6QCFacQ1Rd9gZNY7UiyWtXu8870yv8Kl/3S1Vcs3wcm1
yw2Inxcdngh8gJHYqo/sS0JjIiw7QJV8n6lB3bjFkxWVXcLvs36MY+H/WDqv5baxJYp+EaqQwytF
KlmykmXJfkHZ1gggMnCQv/6ubt2XqQkeiQRO6N69Q/GwS9b2PPnZaySpJtDoqcLUd5WUQSulkJ1p
Qr8ckLHT8k1wwhEC8XzEFe1tcnRHNZeyZzPriMgHuNzPiHIhvvGR6vODldJk95RNd/EyJMdZZIAD
LMfHSFoO6DTbjSWi/qL2XxI3Q+LGNBDVMZPgtNpQVc7vDdq6Q4db0pfdmdi4zgNPaWDYfadgozrN
z1PoACvaY3gR7n19N6fF+pNEi+QyshgYkqRDa9vv2/8P/iFjzHzREEV8bGAVnQqqY+A2cR7fO7k2
KWZv6r5FbOeH85+i4xaaXRq2ImPMo9lCOrFRt3PkdBgK5cj+9XIfUl74nnOk7ud6vOGEp8/bICAV
4CfyFhmPVEn701sFSKvBEVS+07dTeuWU2wffvH1QdF5jEKOzGPLk0/s+ChS7oiRuAs57q0F9L/9+
tjihrTN+cgtoz9EI1M27Yx5CLKdY8ZOrsBw5bH5EYu+IHRgXfjpWj1ALe5Zvaa03K+UEIywGBNAA
QNDEwPLL3jOgk5TB97wBQUsCyrBP716b/R523PLJYcFITvLYoDmwiHuubNpAimxK5Vu1u9zd4Fkd
WshtADf1ghsl+fF/Mo5VugFss5HyyvL4MSUz+muTUsMpiGDyiRqI9KHD0BoP5oroDmOhnorjFaQI
KUj5YBpzr6UZJIdvLWkoaouuD7Zw5ZLKWHqa5K4VcSzWizqQmgEHB2ho+NTgWQLLA0i0PCL1pyxL
GchXsM1PJLVVF2qBHHuwndW6VI1tChlEFwn4gufTpM1iBRxVif/DwO/9ixUEhG/PoNzY0HUwNmZm
BZXBjiXLlGDoR5K5xz8ha+IuYwDNlBOGgomEXWE4Hn34MFdRQJFO3Al0DhinEI9oEOGDUmpAhUJW
x/MaIJZcRlU8EFRXFXAWpJL3vML/xJqfi20GubMOa96iDB9ZlKekbUgoDDBPaMSRornJrJ3tA5BW
N+SdATD1uGEdYQD/Q47PeAz6CJoH7mS2PAFvZKHHCUvEtoGnoFVUE+zK3o5h8EBgz5nmwqTwbViV
EU6beLUnIPicY367LHCEu9HZLvwyrJ+yAJcHO4ac3TIrfwemA25eGWAvxQjluYv9a7vjFOH/NDk0
L6hegYv5RlADFqcjjvYRxvKIinEXq/AE0H4y48nc2DnSO53jq3V3O4nZEpEiVwsJLhccqMTksgbR
Ggi7rNnNs4baZBsXUbyzSBsKM61ivJ3eSlIdDCyKw+5yde+WID6eHLfE235XZ1p9HVaH3nMMbuyF
9SVkTYVjpSXJRhlEnut/RVFBQbCqf1HO3zCj/EB8cNRMKh7aexzQKYi6ej5TyhU70RNMy26wi/WZ
WDHKxuHha19JisfMVObbgEDp6C+si8KDteOfaTM8hEVQo9BRChak/gHN2JtHjtPuu34RNaZYsMIh
m7xjYkA75ksCsVK49Hbmf0hu9YoQQaGKzSOXgxAtCScSFkgew8P7eOLe1wEjmZQSRenuJwtJHMU3
NwUgT8OoT2RzpcVNa8E4AN2an6IJbT06exuHQeAv0fv781NMABoQEZ2YIuf+QAE5yGtSzyrJaFoa
sOUY8txSZm9WGtwhoKIq5TP4JO5eNIUL60s0uBq0q6Tzogtv1MvFLs7X2tHIYSgaf9QaHzMLSFOk
dvAnr0mXB7jDuLCUHjdCay0/9oAZhYdXzgncCJA4FCyHOpMCfPgOVPgC/Qaan4vGboV1LxEchY3I
35eO2X9WVzu9NbMdRf5c/fBhxbPuaGEzpoQis3tvK5DgjNndJf33J+wNuIZmnH4RskuVHRVwSZzK
fs6HobIPo2tXb3S1PFivnBsH+z86u2HlNMfWBmJlk8IM2mETkufDPw4t0HuxCeABjPDFQUB1d2HP
WPLz3nGAzNzstQj3CVcfn6Swo5V7sUVNIj4ug2ctUB1QRyZH6OfeRmqrVeCoJ9b2RURPoZgxEi2w
UYkpGlzOubmmW/BG7r608mTiUkdXSp42ZxkWY1JvzYKj16x9mWmyIQQUVnNvnxkzcjNIiEgztmPO
vYYnAKODQUCZxlTho1zYt1iWQLyQrmaooUn6uEtsApDh/fhkTTTr0e7Te5b19lbMdojxb1JPv6zA
v4VW/Nmg3bZmuTxc62eBkQWVIAPTrpl+6RUuwuCec/s65kK754qCm+DL07UXWsUdJBrUkKoTssDy
MMctsylAkqGHPdcU1ENqbKW4rscv0Lm3BayLmEGWcYAtiAoAUEMAqAD98tzglWZQhFiEiJObjMaF
/FIcZmQGLMY9JFkxmBWIIatkUr2o4I7mSI4RfRU7SJQn9is2Mh6wEH5alkAfxf9i2NhsxpFynrQy
6vX6fIvOhGuxQgXhdf5tgYGEVTOToY3BSb+gUsFG5l6/CLkzy4FOB90ADptmBCldDANPPCo56XB4
OtihUJcdMWXC3g+OJMC1g2vzwo6Ph5JDok7h70JvedmxrmWKntyrfxQXLgehiy2lt8qvbHmXmMVH
lTC0z+0/JcKqX4SmAXmGthQ1B2Q8ZhfEC3F2T9k0IqTxkQ8nzfqDbiI+MWwaTwSMmouudbpTsifZ
lXqPUdPyFgxTsww5TNM1HIvQkI5bEv7XDBY/t5eyXsiTYh3P46S8Q6ToOYL+d1gKYDnd4k1KrCgf
MUp5rgpro9V9j/vqDBCFFqei+SnXlEgSDMQEQmHvt1x27GgiAm2qT7BgnLoByzjl51ya7YwDJjOQ
X/ymyK8Zvtf/7ZvU2pJvEQXyAu1uOpaZWMaszN++oKYGJxWib5jJSYjZBBMDEw9c1rxirZ6aPUpv
vHMGhcJCowPjgN80i1eBvzq8SY7B0QCiBkCfapovpD6PJI7PqBuqR/iGH6pLoQLLr0RXofyXgtjk
U0EibIub6qGYg2dpFRZLFigXH3EKwI0zj6AtBHMWZmssARNCZl4mZqjqNyapwCaR0bPsduyHi2s/
y+hfXTFQ2Pprcka4xybWskXdqnYUBMqhSuFovbQZkOxrNf0i7Th6sZK48I9RmgUcQzLSFvkfzqxY
5a5/VJtaOBxMZSyk2ZRtIPmNkgrlJfE1+eY5IBDtCjNVQHE0p+KdGWMsLuu9MZTQ2cye07o1qSv/
Yop60AocShEVsJOQPytb2w94GZkPvpVJxVzzCCQ8vSCQEn4OQgVNHxOdPqolzm28xdgoevMuiGMk
vGkp+BwAWmws/DzgnFJMlB7R2RJKgekfx8cuLh0NWDqQ1noYjfVMh4V8nRxqUR5/+RL1CB5ThE22
kEozBBVX5Y6HoNck19EAz9DrhafQRdmr0iEGxAnLklyj2T9fLIBdXACS3OIE5lleWYZsk+/KXo1k
p5MBiHX0uL3pKWjT2x0ROpP6J+36fmYuLGrBlq6/EaspBmT+QVJnvyDpnCPN95ryEgOR8IGZYITd
Iv7wJa86PnO2ygT3a8JzDt1/ZiJrUuj0OjZYyDdBVERxjRD7AN8Dbql8XvkG2c7f+HX+G1HRD4ps
gafbq2xmeIzGEjhbnCmXmfLIFhNyxvnREtL30F2fTI5Y1Cf46OANUlJGk8LlQNYT365ZeS3UoOCT
sOVbN77W2WGUQiG2Kw44CEXg95v7uaSCDYt2eYAgqYLRrzhRgkAxiWJCHCPWP8rb8vcFN94BD4zQ
Lx4mLrLvbth+oD+CmZ+OsPeQW/8w7pp9hxtTvyw7BU47IWqCISptGar8Aq/uLGCl2DbXX0xw4zES
cgWoxYK1D8qO7dXrpOz1eLpibISWXcBdPvhOsMsRv9g7taxrc8HifWxlejytMIZjUuKG/itFTHap
21Dyxl9j+Dg4xcrQSeLs/WGhqOxHDhF0xcpvLjkQcN9hXG3zNFWMKWbiIhhXrEfSx2xcQUHRABUb
lz4OAQf27kX2Vrre8KbblKAyrH0R6RybMmJevkRY08lmswfUQHuwnJpKJv4Ff4z56LPmWkiMFbQ4
PscsjN8UskvZ83XbcvHu/CVfH2A2BdyCMCJfo9SnWRsI3bZcvMx3adH8iM07w9cSaGs3rGar4p+s
ijNArTTFFiqyyv5Bicsoub9ngHnqxQ63c71rTJvcziN/3LQwZ3MBh2d6B+/MyYuqFv4v9qv4BDDg
k5dYaCLIyJbWKNlyYHi0DMFtlEMJkquwNFwjK3Rn3+XWmlnbmL7G4hAvizzGW3jBGo/7UHIYeFr8
NmRAncS/4il256/tdFMCyV+G0Q6Qztse1KxPHJe4Sn7Rt37us5RzHQfygJBokMCROYX6aRhxQjSi
RCg3GReKpjCO+XcxqCmFP5Bbhi2lsSXboPKnQ2f3/8Ud3y2WztVkYFXl8i4+tPLneFCMfHRrLk9Y
0Dy2GLeKSpKV8ACo9h5D+7xhFIhMduH32US5H6GCiu57kAkop/dgeEBDzRlv1Wx94qFwE4/puqTm
GVowCgcQQKLFMwtDDXUnkYrTw3ql8KZ3Oh66jNn5jHzpyHOOdclykAmyV7jJIWhohk3AyZ2deSmi
zCyhaVzBVEW/koqq0JELnlMwtviV3hnYw2KUfqsLNh67RwnGNBF8CGWca1D0V9S1pk0yU84GpHpC
G4vHAZbhAFwST3LidxRQEM4+535oDs6e/rVjfky8Uu8wZEbgWmD9Ym9OBj5Q2C30+Mo8lRjUjnzk
DcNTJwxcBozhsxBqWpdtb+d58S2D8nBVjNbyvavD5qfqhsX5UaekGSViWqHWTlyslof+oc2C25mR
KA8POESTLpDjwKcCBQTBorDJZcqNqY1F6gU0bp4FJNb52l84mvyC4FQpME+KDelJ7c3vZumYa4NI
4R7OMoYGxD31n73liPMctLtyV+DHZwjnQBBLIAPO9qhpYEwzQ9wX5l2EzCCR4Hd5GVIicfIdtuR+
WFisWBEw+tioDTIfdUPdwQ2IqQAzApWvALTodFiqhCZR30VSmlny8fKdNIURHQ0FPcrteaMAWyzZ
pg5+fjsqpkuZjpw8cZyWfS8SSw0ZKugyqH6pFP2Q096PlvUvBEhKU24irJnrKTsM/RJcQbfbgBVL
DlvUH/s33H0gv2Ar+8fqgsGmImJXqIpbTmeC/zC2Ed96XKmwyuiIYxeHNyyvoDzazkeyJtS2CD3A
g/gahvSFvxGkEuQXHb5iAirYYkmH3R0svI2pP6E1y43poxTyKzddgRLuuDP/Fsvk2OLPS5QMafdC
bkXPLVGYsyixrKrEfYtdkrBL4p6bVjKvipo/BKwhzt7NP347vdmEhvlr9L9yJhMG0N3PWe9+t0gm
g3iGUKhEH7J00Z103eRr8e0c4Urz9JRmMNO6ZVy20PEIkEH1QZIPIMOcYfQeFRyYQlP/CudKqSTR
+5mLPjh/pHv8CPrVwsqYu+/kI1LYy4PSFGcGt+lRaxxqZi5yd6p+afNlBywObiA8nwa6xKKiUIyx
BCBymMUmzbMgQAKiaS1j19xscjiIxLQN9hxhf/KEIgYNC/F0mEml5xs1HTM156JIZ72F6puBAph6
ypLIEDtxYG3hqfTCZ1KaoBaMgXc1SAZRg+fZC6wFbiiHhso3EwQQ8AyCiGBaL231HDlCleC8WpCh
HndX2tSKV1y7WAXXq//XMiX2hcRNEILM+rY3kFYYGxFMe8qehuPpEn4y/6Vxpq3DZJ57xUgs5bYl
7YW/epwtAV3HMmVvC3oJm3w0qpMEpJF6GmwXh/iJc1x8tqLQYQ5WYObCvLQGVW0n5LkdPKRwyuaD
4zqvEL1/iU4tdtmpiF6YMoumbF+p+aS7w3aRzTmxCsqdlM5IqlBpcEQ8BOTAiBW3bImWaDLKtylh
IkmkXH1hcyF/3XgaxSGJRYsnIILLr1BdjTZWXiD9r1QHDCJYdhPZ7miUmoh+K85kGTt8PdgM7nd/
lS+Q7J/qClpytUI74ZHhBUt7PhBx00TW8lPMFiHxYa3TC8cxGPZjuJGg4+1L9WuPSBaQjDsURnBv
oH6qhFGCXNWNltEybzXL3uKYN4Db6Z1eqeSecJGyvS3EOUfaTnZ7s03knDcc+EhCHSbOJeXhyd7o
CeBnvqs0vUgxHrQ5P7+cNhmUSdJ3cTYYNDs9aOvOl1vA8ygheKakVM9U4/uPdMtf6VhQv4jwywT8
Cg3rFTP7xSW1WHz9FWyWhfS2IBa70CPI38WLAM8JI0HNIY1ZI5UKYCWzPZ50PM3vg0fXhTUJHXPA
u1CWj5eA5/HfFpfCDvYSzx3OLGg5PN0ySbm2wbQBc4g2h1Z9sGyOZ04zwtkKsJFyZit5mIEBHi6v
DB7IEtKmbYWkvuAbzkAUslbJ+6OV+o0CkKss5DDDTyzGbkpCm6gcNJtW2lDq5s+WfPfSpd8V+gee
xdxnIwcDgfcQWRrqmsEkd+G5/Wga8EHyvsozhekCF5VpL6eKOrBbSZ3cbuXk/A0Gru8zMUcXcQJE
PUzTezHAaVRfJfWWozLhdIV4w5Duc1+5pcTMU+RU88Cv06+sXhUC/eihr+exPbIOfYGd44SGURaJ
lKKDEGPmWrwOpbLQn8kxvo9SZuT8QfihH7YdPmvqZguaT0K0HDVnZtZqtUMTZdfSclspZ4w0wxoT
FzTv0xD+kfLMN/2DOXv3Yi3SVsCZcJiY4LMSc963Xvh63TXiuLoLhjmw8okmeUJVD3F0q83jOucB
U4HNwuxUqsiCL2LnnKEz6C4XKyP/kOQwgQrlCtJdrdFFiodp0iBEUyYfCeeqFVPg63xIiRfypTVi
QZdrXPvt4RxMjL4mum6/oHvZHe5CBXT9jPvG4ZBAXAzpiIpSi099VJHNdYxQJUBVLk2O5FDzjlm6
ARKjYXGDF0QiiC7EsMSDVtmcGXVPbFkzALsMWDKKffyS4ytraI3N+iSFjZbhiwdFSotlO2ZdNJSb
aunahkJgdkXVLZkHX4V1b/9p7LS/jyi9GCV7wUsU17BaRqf9/bVdRbA6CFluJj3Sd1jd1ObY0ljN
o0VC4EmvAttZX4k2AxVyiGc0IgcQB+skX36TX28xMPdvd1FdKo4pg1U9JeNlJkE8/aUJy3PMB40k
9le0WWL3s9vya8V4Qu9Nv8Y+RTtdTVpY7JlkQSaHxzhgKCHJixRVfDH5diLxlXbczznmlYAmMTQ6
So7TfsJgleUyEGQSTaxDw0SRGpwdHUf0EZIURwQ4IMgkN3UuLi24UR8nPuIxLCz81tuJpkpopAUV
zuBX4UM5pfVxlmhO8NL2tXcawu5aq4muvZU9Qy23nBQxzSKuuqFmaWZunIC90BeqyQNIljDXZMVs
1ByLNSW3hvL0mIVbxFyTCnbnqJjRteEbFj6XE59V4KEvu29xklZbwDbnRWv/YC8rTr4AiYrmlDsN
+ShaVMl5cKVWkEDQgcY157wu0+A5ruv60a+T9rsJuHltQMIrYLMHaJHi+0qHhuzY6uVoyFmyiiqY
M5Us5HiOMxB0fEkJGZEjHrOk41KCRogszQEZGRmL1syRKsepny2cOkjrRXSLkCqGtxoE9A24ltHF
SKcFFvkD5SKnnnAelL4o8zcJiYTpRH3hna/11tQqTnEuJlsUbgwavgB8G0ObGRsRMuzIu6R1klgu
dbbRgAKBdtVepPQ4JWOPHjyudgyAujV/yiZ7BeUbkdHD+yOVLB/hQEfNKFPEnMySq2WG7YUhY+CP
dJoFzUFdRyBpPear9PbWtl7001wFxxT1HEUlKu0YIq4f/vY901GY9d44HpLVdaFc0Or84rDnTF6w
XzrFnYs9QQyl7dSuFAFmXML/sH/mv2NXs1vYErCEGTYQpocK7qkqqMnN4iKydUIYgxv4DPzEDV9K
V0pjCymE2YPijx+WLvTvbV+/kxMLVtNRqZHHEN+342weF19Osd6TBq5ipXG8tDdnk8XBBQ5cvM0I
7rNUKRhE8XPBr8PfS1h7xLk4+Mfv/LCygGI6yEs0NIN+b0IM4VkI5QrZhdThvyYFHrJd5taCmJRw
J2/boeyYYmXVA4wXwdz5nxipFd/mudq/jdm0wZzhoiQtM3+isSrLg5tYUSDWojstvmd7N4hsmGD5
bfziz3v/jE8lXosBv4pPj6lVRnkbVyKjXnm+ZcqTM3MavGQrp288CZi7cctltDUGgeYRgTStZT57
J0YFxSasbDCufIVUsAPi2WDJNyRCweHBxWw6eCEczZluTwCUq2II25/7jo/eYiLYRN0UQIcPq+tM
K1JF5q0+rM/Uc11wNW/UxywGXD6osHjHDFuru3kmlSPq2hmb0dz708ceWZAtl1GUoYpspl68JPc/
s2N4WxXDs/SQFGXNhzyD3IcFzI88aDIhCwijwfdfsdBx4EiQPN8firgOftotC8zq7Ox1LNz9dnK6
8D6r6AvKAYSERSyrkDCsnZLIGML6ODGwQ2AYaNOUNx498lmWQYBTrnGpwtAt87/JmaG2d60l+nPH
f9t3N70BZCJycKNLzralfbIZVJzskBsww3v/l6HqQ9AGOhYHC3aFy472t+1MckuhRC0A+fWGaTEt
5SD4h3imyS7JLs5W2P5Oz/wX3NsAAaIRVdXeQUNAOcyAPgTdx0XLhUi5esWfbIWVZMJmohqr6fTt
eYM9Ve7+NhyC2g+ed0zwXuN1DFDRJsELEg+17z6DB1ATxFVonsuOnhcRt/CJq/IfBzjgidshLpPf
aCdRdw9qiVLH7NBRYMQfVze2LqyFIyvz5S4ox8/RDbjyAwxh5CAuh2BpMW6EAc2g8GTbDuDyyLIk
IDo6xiF/8ZvA/FHnXgBKtnLhke+0yoZtHAuRGbiwlhHiJ4bDWcTkrWfRajNmUumEAgfPW87UK2q+
FKSDd4dCt7qqLBwCKRXXB8jO3Y84EXPRNELTWvDU/ZC/wOBb8UxkKMRtlb/5Yn9B3iwa5ljeFg7C
1N/NCDU+SB1zDxu+eIlLakLbUcgPNxu8tuoR5mvWGPu9HBhD6bSHpmT6RhggMYOCtZi+IFBj5g9d
LutKcmFsFw9u4tf3NVqICZKe2d4YvMDYwBoZA+2dLDxGKbaF3YkLZZFNSUqM67Yb9g1AVTEpxN+N
a/s3kqSRMeOq7HeRotSHpithkFXhHDxMUXkyQFeHgdzrnwZy05V9Nu79vFGTYO6L4S62+gj/6HFe
MMrwrjAWb7/tLcM/kX/eWgOAUB3Xznzym2Rn9eWW+0/RYkM6xWlOtvY3BXv4d87SIELYdC7di/2M
CyEquPrGhyuOsYoF8scRxeolHlGEMJkTPS9enP0k0ov6Bn0yg89UGlsuKB7XmQIbuDX5bvv1ORMD
/U+/wtJhtuOLCRHhJamNVCSTGNahhZ/m7xBlhRIxgSoFDrhyUywEndhnpOuAsxupHt+KnBypyMnb
v0XtSdROwCi4G7zQfEt44P59s51H+3rg5PpNgQzT0CIqgCCp0FxFFnSFHZ369X6WxLe5DXyqRVc8
2qiO4jPa0zFcsXeX8KUtD16npULapLKjGiVmkXK7B/iaXlYRIkyYttSYGQVegxm71PK7C6SuzR4e
H/Vh2iOmc4L0lLHMp8SkW8al+MfTvIXwdy0W6QOhtO9FPwB4AgHRJtF+AgHBsED0ArJzvTOvoz3n
irBlkCxYi8Lrc4RZAIg6bT78CWSiDKwNepyZUO+meyw91thuyVwem4SD17MMioax7J5EJK9Kr1vw
+o46VS6lcfWkE00ABjAgAYmvM7rTnaI3a+SjEBVI0McnAGYjpYxwP8viO9dP8lGPxRJdTLyc/xBO
9A/ROkUwXAQBV/c1mYbunGZXWcpcC4kQBRnu6eLaM+ASSpae5ZKIQtMoN6+OStoeX/EIA45DvzVW
AAxy3mG/03DuuDtdRSGPCewofGwtmpzz6MPQlr7QQxOEfx6m/TqxUNijSOUVDx4okBlE4C9eJ0SN
4X4jcEmUMoEgyBEEuaegk6k0rgkwbth0VkW3AerZfd8xTKyOu+3YLoZ93IV0aQwQDT9PA884J2+M
WKFiyXpXxNj40CDqkN7lbIoTLjS7mrkBenpHLk8OVg4h7Dmfot2B90+6xotXsuo93tZlldfl7erY
1qW9UpB8KZMS6Zmlmv0KtpaT096RPHXhc+M57tNCg4dQg9mSTNgYVCOnZF0DjAGiXmjmtA8n4EKT
oIT8EJf0I4w4AEOq6gdMc8pZI+9fgm5NkX54yN5m+otrCBAYZO9C7gp4q35Pv5ftcAnilbRqWLem
XgDrJyD6kqy5C5JDmWI2Eo8AmYnpS4x9GU8V0AneZDti2sM0/qeDRzWLVqYhEeV3bKjHoPd0p0gi
YAsiM/W6HkJ+GtXNvbBZtIT+QmngfV61rfup9jGaQCV51GriQCoi5Q5TFNwDlhPDU4hICG6KFEhq
9njMOrMueqhxLBl44hEtxBJwg/ueDMdkHGwnbAgE8MkdaA1XccfXh6XFq5e8+DilyGKSdr5wMCGS
OGTIlA1rGLKsfSHxwxjE/pSpyj7QeNsjNSjSe/uiwKH9KJACtRqj4K2l7XUZcCw58iB7lMELVEim
Dxy1+N1pC6UJVbQs0Epabo3IHau7ZI3GU+TS8zH/rJ7xqsINX4gvMIIYGJLqeCGdGXYn9JMShiac
DcWxLMy8Wb8MYoTbKWLr3UNYp46TVM0cjQ4bTcU1yl4dQj72EPHJOEJhOZbg6cTeUO3g2U8HzLxC
GjchdxUJ6OQsyUAyd2qxFVPuqHbYu5EfIyZVzJxRprZMDnZb1BLkKKpSYch57R6G3afG5sBtqsKj
r9vHB6wiBApk35qFPYbaZ2emjTWikE0sq+gvWJXtQKAQQd1xt7xq1KpM8Mpg6+6zEH6XQt94PgHu
iFZoSO/VhSmGHceAWiy+5bN/xVSSI7wUeBf66Bta3IJO2Qa5LQtgoWYp+GVBR0ppAA3cldgxugFw
WRh69iDsmwZv/YqfZW1CKJFBgB7BEvhiVhllbZw9SvZtXCJO0/rfDtoOfv9vijq+3QikL7I/kcDB
CufCQnqOuQlppQytgf6pVEecomtaKuEe+A3q1pJeUL1svYo3M1vheNHvfcN0hyK+gLPxbemZQNHK
P9gEdoCEgjmWtGW0tm71izkTqYUU8NiHrH/xO4D+1VLLtkwgIJRWzx46q6vmjDAY3s/DjOTmx1D1
lFhp3jJtOff+jZeY9slrbPOnWOCyWwPc8mJD3INtgv2Nq6E5WhyjjIRECIcTlbrBxgDfKMB+ofHd
wD8ZAeopLTEders1EyVX5JeE0e8p1EC8XfAM3z9NiLt3G4rokanrI25K7+JQYgC5j2Znww9ibyEa
fVkUQkGLdx6+BtUIgrdkmY+3OxvGJljvUfIiNc5Ewn24bdHjR8xIIWfiG8bGi/CeeULv8Y3ANEBI
4aiDO9Duy2GArgZvop2bqTUMLI0E0TOLPd94a/xjWNMJXgPgVUYUBRAKbA1x/MKJGtODlAFBg5k5
oOeSPuzYlzwr077BeOFDZQlNiOrNm8WgoIL/5lusHnEJBzt0LVm1IMOiCBau2wI/4RvDVgjQodDd
oQmd1GBUE9JI++F0AXYtBiEIMd2JJMRHdQ8RkOhh59dgnsNllU3F+jBvfF7VFxg/+lCvOwodc4l2
wjtK6UOWBV9I4PuyxdxcTcfwgHYuioFjV+9hFVpQga93cc7kSs1P/XhCVWvjMWjEz06m22oy2fZy
BIrOokj5NBpl6fksKqv1KfbqmFnJKIiyOl8OtCcZo2fkPrjBCcRNPEoAIIuqIseab4RrWJv4s51H
TkBiXTSeruCx8ho+1ZMJsQ8cMlGeDxJXHe1yxpW4LEhkSERS1+XQMi7B24GB6iDMnYBayCJr7YLw
FRxHRF7aVPF2CRHkjOETa0G9KHb8LwqUkzCFpCqBTLXQFAI9CcYgQ6S2cD+/voZwuJaE/4jsFjhm
4GHOCQc0UxwOrZ0T2p+ARsuRtpQhMmcctCHUG6L6whQXFNKcIiTpOM1w9miGpMsTjIjKOUYrMwXi
fRChqGAfvhUjEpT/EjFu5Vx8A0mNGKQAuxFbHrU4jFgkG1ktGKdHrV14IgWruR1mHFh0wkxhSngE
/DFMl8brYZ+/QoTERkfVv0xHtxchAnkrBEdF0wchvMQzJge4A2BoI45dXC/MbWMIB4VYg0c2sSE7
N+I1IJB3zAmWSU75OcU8p8+hA+I5iH1PbvcvTSsDuUSMrMIZYmiPw9UgmXMk7MBdL2Ttl9yshds+
qpURqsHs2rPwZ6b8IdBnouoh2xINWnhn17J0og9+Cy83lEJPeO8zxHQFkymb+QhsWRRcbBuPjxu5
LvVayvjRyiKHlRMz1ZsZUf8o0tj1L4aeOkFnjvCTGdX13FU7tf9FNPJ055TTrCgQrSnByJplKY0M
d4d5xvUBrs/hS3FBHh4VK5YwLS9aHhEZodRy3mRjF4+cjPyYHbn49Wzh+dSEKDlhkkxXX/8O3O2y
GHhrsBjzW/hcuNQPZ/qcvE+uDHQCCRriP9CwMArnQltS8RESnZSyAbwz0kVrI8c0WMn7PDfovjNU
6gVfhDSX+UyJ67iXs8MH3PNiLY+zjesTgVgw7FP0uB7ixy99CmF2zLBywA0VcMcz0zQcUNLb2XUR
Jg0ztZiHmZB6Ms4hc02rwAQCDMfi5oVqA8hutRTcUlDDSvMgdGIRhI4egUnAAYztFxQ0lzZLTXb9
arKZoUI2V7M0JmVUSZC+VI8lqbJRVSP2ScQosieJzAS8GiJD5Bwb34eNt4/BADYqRNCRwYI1BqvY
w37vx4IJ9GHHgYJTK/pod45cyNSIIQpsx8vBfIA4AMnQ7KgCG3Yusp1WnGlDzgCYtwCe6YwROzc1
kpX3pZYUlvjsXdqYYwgQbWRQWEr92DZA6errTo8Nr7/sSLBByAlUwYHXTJb7Gm+gtwtBbYdF+hEX
X0AMoreUQ4MyWXFpHHoxKXGhNdhbgyVKKCBeGTItg9f+BkWHJBD6CRWwUDUy17SyZwIaCJljcoVs
ii1PbElpRdj7cCQtcFftlm+LS8J+5cLSuEyXGbykQV8lMka8RHzY21hSE67wDyRcLOOlDcRBEb9L
7AtFbWh5SBnjUtzLsdTpKHQHWBSMK6FzZGfAuw5775L3a5dAlUI3aFyh5SccILv68NKuWFymJ5hE
ONZ0IY41Yr0A+eK35rQRkkMh3vnvdiPQIIqDNga2g1MH4UQME6TxIloE7nHAmhf/Aujq1GEZG9xb
GjbX4CByUg9iq4Cxj/jmSabLouzUG26fp3cL0txP/W7iVjREnXu/cNriwsCS1MlEi6lIsVOZ8ygg
0Ih/rgTXisG16itmKaBtOfyxhISdQY+qk854wmloQDsHtLos//HCR5KqZ6ovVJAk1RhODIZiIGE1
j3d2RHGTc59bqetdnSFdc0KmZwIdcKuPMoeaAjuvJy/hmc24GWuZPqAhviWI9Ie3U+riDe+N0HEZ
3qlJh9a5Mh3TvtpygupKWwC9UiAQITqADifoqtJW5GcULdcfP4jTgIWydIAKKqYRmtISMgklK944
sNjY8NutbUvzEQ23GJ3Di+NQpongAtyZ0xLsAPsCQFKuSZAo3IKBEBl4ARmjT+9fvByXmaEbgHXb
0Dof0qCHLggDQMOdhJxjJ6IXGiGGNVDLlN5kd9urVQSnpeaY4tjgds9pjhSo0E+L8hS0Vho7+jAE
FT5nT9FByZ/FUV0fBK+AytCXAt6haEPrhx5uZI/gxzhkMGfoCBCu47BC/i1DwrgGIVV8WOiXy8C0
moBy5TouYYjvKFW46mR0Xmhb4Kwyzcc5gkYrE21zzUcUcjhJsvdIsdikYkxiOgp6UZ+VGSoo4oL+
ZR3/OhPve1s39UoIN0HcBaxh2hO8bJd7wAcsd0iN93M2isc97ofKlwJKGIr2udnqo26kTFJEYUcy
9uGnXvo+qEDbwRfDLh0wSvKMUAvn+NVQR+AMx6iCtJ4DApCPMqSGsh1h8oWoweGjs544B1RqpUQN
2dDS9CDmoXFQgzbkgHsCNiWOMdK1UbUz9pOBo4967h53R35NxfcTIx5TYfojiudo5MKXcyR2xLwR
E38/tnA3DedXmjGyZSR4pudVxS32KElK3hMiY0lIAsGXFB0yjmEQIl89GryWuYwQXA0TCG7DUxS6
eGKSIxUnj3uzghdRUy1fmg4VWK2FkJFYGXL0FeQIqBbjTImDVjdiarBCsLHwEZJx7MyOaYv1aQmw
5yKd76lNWF3oDgDQxe4eh3rc3CiCspEIWbyKltTjztnBOOw0Dd9K/GOvDbA69DKAU+MI1tSEd9o+
ivq3cegLtdG2KkwlFMP2Z1jDMYLgsqA8VysYJFHAtQOlKTNubh4sz22hKwiPnpzhH4vt4f9zFgsz
K0aO3jHK9d3qh87tYyVc7RAoTAqw7sfgzUx+cWuQ80j8A3UyHluQUe2dby2zbzLloDuylqKM3yOY
kuBTmUQnlzk9oa6ksuUw1qktyRXut3OYlre78CvUaFSzBcTKSjlD1OQM43qMPBkSpBcOhnsALmy2
DIHYVy0dzwvpt7j1aUwzXSLcUdfhwnC5Q00Izgf4DSdGkDh7Z8Ye+xxAJoMZY+KSDzh8+zqSWmxU
4lRYwxIcjYVNA2eL8gCtLQ+0hVfBlAOcf+KytzewjcwF5bJDmysjtTFjHnlYW8PfuecZyVnV8TJy
mZ/4+CpynZ+9+QRJh4PPQt5TyeII0bzZtKGXZRDxBraUmaBMoVQLUrbMMUP0KeJRVNZQBxr4z0JO
A4OjmoOjzTH0Zhc9kX4IMECCyLFJadhioca5XuMeUmu+Q25DF7KirMtM9hYx9A4uHC8uoRgbi2Io
Sufv/pmRSkm6+KU9MKmNPb/4s7RecY+EiHKrYYq0GEb6oubxBzmzxT9brFEwafpjY0wG3SN8tmc+
qp3xF8j4WILjOHttFgiCJqITovvGDs7eh5P8mGUFIgZ9J4fbEmOmsAPhT/AIf1wq27kh8QqIlvaa
ufjMJCzfEkxrIG+amc4qHgNM9taJuHLu7Bgg0+tf7N9x7wAAZ1QaLEiXaPa0horbMoNSnENnksan
Mp4ZKCNP6PsHMrkAVCMPhmwCHrlMJnyM3RW+Fb/fX328s7kRT1//mA18xpaliavdBuE/pIUTXhLN
k3PqcLm8V4ZLvPRwOTo8sZlwYZaxZW/CZ4bMbV/73shoWRQ2xnWIUBJ6wle8OcAKS4yrUOOSzQK9
w8HvaNg7jqIoe0NlvFEoZVAUgGpQl4GOsO59O3sz4tbbmgDVcMP+zApKDGbh7BPgyRf9f0wp286I
xsgSQcxA4GY7UGIuFrC12HrZGyQKsmrmS/b+2zKJg0cKamT6FA1tzXoNwu3JKzmOhCqqOwR4BjNj
hxn9wklGChNoqj7vEnbJl9DIDwGvBD2WqT2sZDnqLSgUQnXEIGS9qQaLwXaMJENIPRSmv8kMhXE9
8vn9Ea2rT5KnlK5YTwZT+JoV+wfuu39mLpLLMNuav3stFp8TvdvuoHmOfEwrEiAIaEXCJCaWIOv+
qWunFi42RGwV8GRuXryUUBSvMu69PxqchBeCRFot70qqhUD4Wdac3Ig+BB3gO6pZE+ajvGGTBeC4
SO7qszkf+haLngWuEU0Gc2ak0vkVr3g5uFPwW9YABmbC15MvQ16SvbNJySWmrC0I915RMUDqYFtz
yJQFL/d/NJ3XdtvKskV/iBgDGY1XUhIVLUumbdkvGN6WhRwb+evPrNa9b2cfWzIJdKhatUI50s2b
eCFFWSslOlFgTFMJ0zV6qBSHnzsOV5ZBzWudbRxU8hBXT5er+vNUEC/5Ev7RA5R0inoZXrdMMx74
L15ghwF/wArQxKCiF+FEtUKOtN2nNSWFxb8dxFoeHwCqNywXr5F02qewH8WNwr1Owi059xUkfB1K
cym2i/bC0GvnE5lSOWchQ5DJhLAL5mKQosI2eD+/d7EiVPeiCU83KukI4zIrocT9TBPJ/AfjSFjC
Y+G3pfmxGkh+VTwzT3LzWMMfM4cmQ0pmyHjFAs4q7tRipZEw10+kObyHhaqNc/uDOqWnjHCgCGbo
cgbCEkdaJj3AHrXBfW9neWd+SXuTQtNiusK/FMHAgvxeTg+oO+MbWiFGvCmU5n3DbjVaBNGW4gj3
Ywazxpl8d2C2gFrS4KCF5JpuKOqshPSymUrWTMMorHhSIbL2ABR26JChZXnnnFaPtC8BPBFtDEP7
ULr+qwnFKHB1+RTNAOtRbaZcUnYsAZMumQaIoyjKLModiVsSuFj0V0oGXia7xOAkYGLdF5oseEEe
XR2RbaBTIaa8/DQbbODftDf6MPN7VI8v+UQzKo8K11LhmVB2LJOgmJWN2zWkJMp3CfGepHmrpjcD
dyum9WhiYQ5gQMRzqfX0xUXHBckHNrfJqI7b3b1F3NzfW/BJjLLQikVYkInhlwhajDGyNBK7QzeF
7JArH4xXKjvjx1GqYftn1dFpXpByoopPbwt6oWfE9oo1Bh+lE8E9L4sxqFiWskC8ezLROPlyNFzG
4GbGfctY+kCBF4IIHb4vUr2VcpDAdVo1fDXPviOrk1viVgPuYSw/D28MWXAHScc3dKegu4JOSWGK
VCM+5eF1XkbNWaculCJx6Vug1IjPu0RHRH30qpABXJU9jhUAozTQkgmkStKCueUkfGrEb9tE5S57
OD/5PiZmfky6NBIUMhK6zX1hRvtrZxTbeCvceFBkvC3o2IwPO6k9PKhQSmSPLWmsJVROPmY5c2jr
jhfG9Ys6WQjujBgehKpt7DjMdHOkcjNIZTkyyASfpmETLaaCzImf/HO9EmvgxyN1lYIzVWzQgbr8
2eBohs8mmkNTsuGjxpkhEI8ap/A/4VgyzUb23w6PnTsPDzs8AFRykrlZsUtkKqDjgtkK9cbduvok
2AwhDkw8XV9huDTAXLmbqaR44UF/3ZAGjzsX+Bn2E+xRXKAYu7v41XlaAuH5tsXC9WHP8DmKkGJt
sUXIJbOatpOXLYM0jmMJhefJ8osAp9PiwlwSLvNAqWxGCAhNGbSKExeQtgJDkc0C5ZvIb3kmGgSD
GeuJLMQ7H69sExPNtOij6RkICkpr9L88pPhmZlqDVpBdAfNF3yuHnnhyC/KQqs2lOwOD6of8aRyC
X8VIhxDZHEBt4m6gYM54slx82+yOhIaSoR9jS/Vk0GwT9z6Ih7ST1QQNQsU/WhhngUayO3aNn9ee
0ayKzutRW5JkjIECQwpCIKiJIY61WbRcYKyl380unfImvE7g4t3n+fof2Ns3P7Sy8Ip8QQ8rLbz4
9T5Qe+2E8BL2IRnavFiR0Zr5CCk5jEDJMEVqSr9Ei0MmEHpUFFhY/8Br4AtMzDQRZDGMqzh9dQS5
PUng9+fgQyl0uvMa9t5rpYt/et8gZyabfwk7F9ewnqL6WzsB3toWuqQ2p/1BtoMIuWr/QWuCcih9
oRYJMR6GDOYUzsY2/flX7bAjbJ/l5Qegp03PKKBVmLhKV2Oc02EVwF6mkRTPNj2scPFk+7u8c26h
t4hMHZ8AQig9IFiNDAgltmEXNjkVMS5S+DrcMTTBlGmdUaEBsNA3ME+wE//u08zDgziva+AIOVmJ
plVMlvgvBHAsP0/2bTgw5fWLVxPoLnFLJirLnOHaZxdRqZ58bL9gU1AmrP6rzvigjL3SBSOQiEPf
jPmFm2DmnWbzQmDCPszhD0WRYKK1gMU0hZWM5zR/CD8I0w+6e77E+sPEVsikwUOEj0k9rdOuSFho
0KOdzbo29DtSqBgbxkKGQ6lsZQDoiwPLv4EFkAKtRBPaeJsGhmJNyje8RSnHy5R57CgwAxgPpSo/
bmTIFcqikJtgGeFN4j5N48eA/obrank2Kgjq0JS2isXjJqH/kPUNQC2g5p5za0hFKqOIxaUTLNhb
A0+49ZiPj3CujvU4UzuTbnpjauNP3sNKiar79TvOCWDYKoXDaYpauww9jlZr47RLoEcPW4VXWeGK
9In2GPrxMA3P2MK9tJF/j8sitt5N0b+TElb+5Qph8qC49QNVxr9jXMXA72dxtu8oOPwaft4sOizY
COsPsWEpQqwMLZC966Fv2mswTJuyAuDFDN/oI8e/xubDEH+g2ei7amq+GDm3bnnM/B64jKIuMJ0X
iSVwyzuX0y/hXlZ4+xsSBY0rvRRP9wYAh47e5V0a3nEkc/E2wIG2E6IJFDmoEVJ2F1b3XgY+16M0
QBv1dxkWPfIo0fnbNBEaZ07EQvQz0LpNTpkpR0svgmjKYgF/q/AGGmFYG726UZ0JmRWLKejKSxRR
dE/c8hDkqPxTtqTfkwjV5s3yJMDcrY2zEnMLylsuRPo0cfPQJJDRBtNo225ZMwqniV7w2L0qhbaF
KB9lTEG9KSa8ChYkfj4+PMU9ZicaIjdMjAeU2e9pCL97pABWIPafwUtUR1QwOWW+yOLtmaK/tCCi
6mh4aHcQNDtneAzEPkobFUOCn12aOPjBmP6v+8rPkfEJt88liby2CZ9L5dkRS3NF6BqEr23n7EoF
5YnR+ZjOMAY3KCF3A4rwPY2Is4hhcxH/hKi3pNjbI+hmxicD37P+du9ZHAXys6NHOSEjIaiwNVtn
txnIgqsbsvmH3mYZHErNV/B3o562YPAQfWR5+p4HVnzl9wLc4vGMD1j42yq4VIaJZB3E6Ovztu6v
xLkXb00PiG+RYfA52G/8dXxCrBKdLPKZwXuEqmXmZvucPFthY79ZEJufW6/KftdEQhhySzEBuMwK
7ASg+NkMcYoexwzcs70QpaCVUMkYMNW4eJiMizLyX3Fq4PYvBC0X3ZrnztmF6cs7jH3KpYCLfnD4
NZkcTCOPJRqlFJRhrYyCDBGGVseYXc7Ekz9blUV4V1I5N9y931t7D1h8Z9VT0JpAHCJvhAFK8F0b
SPAv9mzRzOw1E4QUf9+9kN0PApXHpLRkc4BT9O6+aGCX+8KSfhOVLhiE7umfooH34U15+beM8vZm
8UIaXPN+2DDkl8t3YBaFZIW+SXzqTDRb48FFIRmmOiZMiCDEza+px02EKJR6OCOChXQ/8NaVknRf
yH1BPwp6RsFzA7vARpYgmaSKOg9BO8kpFlegNTAUQU7ZXTlY/J8RWl20T5WTRhqUJAtE4Eeqc4ro
QELAG4zCOgLOiVr7pVECZld6ZB2VubNxk1vkPZtLhLrVPrmJbkiqqfMnPTTu027V5XFsnN9UWECc
tTh692C9zGH/6bkACbMhJV35ADrG+Huw+QaG9wVREr1rCzeEATyRLTMwXDRwcA4VnDSWmpOt9ovW
KDDLSAZEyH8wfKL+5jDiidvsL+QDzIhzb9QMkllWqQZ/GTLEMMaeJm24L9JURkYMONnV1Ihm7qhm
0B4PVvPZn7nUmh2VcjRZM8vb+tC5QIlidMlJBGEbsihokY/bYbMyjCRb4CXNgXgUuwnb2IsWQ8ch
ht5L6PZrRQzjsdn8jNMneaJV574j9eqmUBDGNtBZEWunDEJYdkhBJ44PJG3kgBhjDFH2fZK4G3Es
amg+cXvszzI/kORlOXkZqP9ZSv7dSMj0cYfPY7RApN3bfnTOVjV5LzNvF62vl4mRWtXwLr0EUwmC
dtd0OCdD2WdXHsdW+dDUuCF+gRCzIIDCxTW5joGE+rvRqoPsC5Og4BzlagfGp/BizU9N2NzM5D6n
Jyco6vR6DJtBH6NiZmLjVVr8FUMP+5RCWNKtCou/PnnwX8qEGaEfEJCb4gJE4V8ww47oTVtPiuxA
c9vuDgkfS1fuV4z/ytPkxNsx2fcYbuXChMKe6MbqrxiVvohVN4RuuDgbFuyiG20VVZ7JzWKQw2A4
JeKuWYXLlAgJwcunjxRMGmsUUamKdUuTjB1pTIz4J1AQw5cpfaD+ggajibRsImt59hlww8IRV1oE
JU+qZ0sLJOPXjBTEIq8EeNojTPzFOXmMrd9LZtVEXHIExygKTpmXofqbMTctFmFboG9+GBDTGdKc
cZHzXCCiMMzgejs2/GdOHJ9Z9Dw0f43taLSu3xvFZxwkpI+qB09t8dnEaeWp6dkooqXUEbpa8S+N
Mnqj2ePzwxPmC05r9nOQFQpb0/7i8tzFIRhVhotPgvEnBeN/NsFcHmHChsTbJvyPGQoAg0T2qHiu
eyAOnxy9YsXFCtuAk6kWRZ4oc30zM0TJPEwYWjAFEAcWn7GjDAuMO78ib/SqiIBrPNBotOYtxmQZ
RN8o5vYgtkK/FiPnp51E72mcEvzNXmtdmFpY1/C1xBYgEN9PBkwD9pV8gksRhfMXb+cIaSSRzhwh
xWB51wV7+1j0gEHRyPENscdHgoLfOe5GVubqf9qBm81UUUhDHvT0I2Td8D/qfUxliS0ZgFZEDtZU
y4uhl4oJ6oxxZhOpW4At8aYFQazGLn0eCZ+7wcSbng879zMBBjgB9jyywuSUCrfAmG1F+/Id2IOi
TG62YRVCVhy/xwPOSmRyMefhZvY0P8iVCPOHoAjjE1bsYwCTq3B/Dy6V4+f1yXlwa7n8c8MokyVF
jztQ2uLYAnzisrpKWafEOLIFmU8VLn9ryCicd7T/sE7oVRcPqBruoUmhanpsv3wxcZGoFBmsprMI
wsUtDfYbI4pO0ilFqBRlsjglc3jG6dUkubdt+1dmpVCqYD3LBGoTpNyFamBklNbeg56DtzJmlEFv
5XVPCDBpYgkBuCNYEG+wWFhX2MDfbV2CsttO5xSh56Q3oDB0hlj+AWAI+9aYFxDvztVLMgXXRVNu
+Tn0M+3dA11QWVJy8M87aWU9xaPTIwwTK/OeFGkk8IDMNQ0fOISC6S90WNDZG+MMBAl2vG5iWi6h
tdGNU6CWHSEboEwY7FsPdo4CB6PTmdAYsLwZB1h0DZwwHKB8G4YGFF/y/iMN/WxYsEzcWatYLdEl
Y5elrhdXDv6dda57YWjmzBa4MF7mgkdZTDS5ll3/FfZoETOeNmrlOg3/JQ7QgbZLLLupgeaRPk1B
g2FgjUNVArchLWFdfVJeaklkAQ9gVMFg1VbqXS80nJ+7sPeLmzCP7paIyZmfhvqP0diUmjW55Lyw
Nkx/x9MQnQCcxl8t8ZnkMsZBSSnFwAOjdOQJgM8Y25GCCJAV2fKOfD+irqkjYXlGUKHOIhIt3Gl/
LzY7/DkQHXq947rBsYPfiMFGCWV6nkV+AQ2DeQLnHyeDlIZh9rwnADlwgyhXc2pIZqJw5WMfphS/
NROai6i6gB14ryPfNC3ZNnbDKexIVYDe9Wzj1HDVVBxkorh2NEZp8D+N31XjsXjRPEAAi3lZfkXp
L2YXjsD4GfKkMJp37DKqJT9FCy5me8+Sx1q+vPJyVrgCVjRGAFD6BWGXmU8SPpYTymavOQ+l3z1Z
K0u50FbMqy2LN4v6+7bJOdKsQDf3xkGvCOHhASzdz/i730e2mjOYasJM0JTuEcg9G5HKtpFkWqMf
0XDliiPRfP0PNB1A4Ji0YIIgBXXKFB+KBseLERA1fYPLFwWyWJoYnf2Qxu+mk7A8Fr2XQPUVRzwv
lktx55uL4aifch6kWCOVfALowFwTKE1oNKieCsKfTtQpIObovyPX9p5Fz6Itwai9Dt88QRwiDBOx
2YtvcTrbmC3Qf+wJn8OI1I1C0ZmC+mF08vtw8im7vRIMg7Z4qNkthdMBaJnTcwarxHrzz6f2JmLz
FytnmmE9k8DUfeHfVGfL4lUaVwHbApgpKj5j4XO6YTAGMQ2SSTmGr/OEe5kMTQxZyHRmRVp1Fw2X
/Rt9C7ADHRx2mFwYBdwLYnIA7qKO9QrjZD92XexcZdsbrt84W1c8Hxlgc1VuP9Fcjseat03xt/QY
g/IZG1eUFYgc9MI5ZL60T3d604j7kTGS9CHLXxvSBlpplvbIDRwwCFYofp51WntMwVmHBmXF4gWG
OmEHD2UJsCJjPr+Tt2CKW8b4/CenfklJfu1ChrxP2tp5MIZlRvlBOCTmwB6D17Rnqk/JvB+3JBiP
PR21mNvtC8+rROd3Wipkkp8n/YzUmJyN+YtkHJOu9thaCnoBJOgrDeXnWkCe1uN2kIGmryFckmR1
W2501oo5ALl4wTWwcUiXS3dtVIPtxlWoKu6k0oHdhViKhqSFlGBEsGnU/vVjNgjkfWgZWhrzlD9M
hxGupFsFt9phSp0GvMZ0wMGPXbP+R1gxYK2480E4pldBLIUtLjORkvllNUXPUVhWmJvgldNu0EuN
7Fy8xKToTjVXox4RYJU9lm92PmYvNHL8LirzJaSiaKEZHZdRHOVcyhfkRh7zL/Si18Y80hD51cRA
viXj5l+KFe61ymX8XhbP2qVzMX9DmE9mD/oOwnve+BScKMerkxCF2o4T3GHtkrF3Nnp8PtbIYYki
Fy9pPNXDPquNhZnxXVi4MbB3yFEWcQaXhcwpLZx4Fc75NSSiBc+RE5PeCeECn4RkR0o/4WekWXlJ
I2Lsprn446bjTx3OOCdlWkFdAbs0yONiTy+YjzN+FOuY1teYFDYCzCDO/i4eshrrqatlpAYz+CIM
WfNG22iFHU8u8I0Nlgw538OqHXYG03h0NUY8awO8liJMK+tQ39u5lKQbuA352N4HywBfAmsgs8ta
6DwnubHBEGCSrDJNMe7gqsBJp077Z+TT7zA6aIDZLwD28xvXPHSaGrCwzaHR4apEXBWyFVzCkCmR
GalpD6BWhaco4llryEvalZMKAje2QTHUkZTx1s7/xWi2uMNhAIV+DRpFOg+7IxchN1zL+0UcMYaW
ecc+c6zh3oK780ItIf2d5zPzK539jz3Io0dudyL/IaRFhxYDGcPQqJdg909umE3MXDhlVM+v1vUK
GQebQqIgAbtaUYwLfqRXCi4IXJ8UhRnGxTqA9uWKaUrjBzdqkm2d7YShiL8xzHCmhLvzgVIY4q2h
WKCYwAGntmLyG3cWjMcv6WGayKLG0JCuOKOOKF22amsz2AfzC26NwwErFCSspvLV6DjPpuFWyI/Y
BuICEWKYVSXW4+5E8w1vGJA9I3V1gCYNFZGTzjgzQYbBt0t0+m1aXRgzUhLK/oS7EgGgcHwA8Q1p
G/woMjH8roGMmwrUyxjWNx6G3HYiggeLcZ/MWoaGAxBz1+IbhoTfUQp/nTWzxKiVkXPG/G8eWbpY
F33ltP1udMxFKt7VsclCwTiV99eN4T/ozYzB13T7Nue+f1VVZfcJn2Egefmc9jmiWmhY8G0OIX2h
zL5VFYln+HbyyVdmAguq66teB0Aiuf+MaR+fbWefiaqodf3lWQ34jdjo5XbmXsyNCaqXhBQP1BfZ
Lv9fXurwpi6W/hcSAAIq1SwwnlfVEGRVOd7EOwLfduKKb2HRc3bCflchTRZUvhPaE14g3WRqUSPY
UcdopKszTDDMgIaKPGdZlPHGvBp58H6rfFa4HS9/cJfjBmN8gzy07157r0YuLoZE0IXwBqonR9F0
QE5vSBBDZIDusc/sV5OdaHRCMx7cQDSFd5ONlfMb5yhoqFjW3qO4Y9mLqMyoWduZqw5TZ3DZJP0t
XRu2uTzWwu+uhq3boGKz0N0x3I5bqWJMTjn+jdUcFRp9uaLeVYOVPxgdQs2vHTBYNAaSxpOFYw2q
Qy0xDMIMk/GE6jiC7HRo/zNYS8X9CXoBGhtw3PIO5Dr6APhBw95wy9InMFHHt4nHShc2NfG9VdET
KJHSeiVAvds4zTXosz5jVkfNVMnooxJq19B9NQ4wKtz+2DZ0LY8bzEhyjNe+2Fia5FZ+mELTpz9X
zJWMo6JfiOJQ4u4E2Wg9zpV2SeXmCo+x4sxjZnUTLG/e7LiIUoD7DAsOl3f4noR1HX1x/TI6e5Ex
nkucQX4YiJcwpbdCo6oUa3QEpKRnJsTwEu0rPYEUDCOQmL/CdZFzTa3mnuDLmhgmHWD8WExInoac
xdLTfpySceluoKD/aErg9mEUsoTUp5EHBb3A+/7KFD6Gs4zCLX+wFK2HMTA2YENBQiSOw/Kh7QqD
hb1+CtywvmUOJUgEy05R01wJtFa0cqSvwmmRfd9aItstCehW3OK3i+NT6ypqUiPwggT4ttg5Z0SE
5qiU6m+xNOQ1vAROaNt/iSp1i7HvyMr2h+lCCujw95jPQRfaoDwZ9qrBbiQyaIAogNiHXs74A8Ut
rc1gt5y2EuwWejtRAGA+y868H+gSyjfn2YLqDk0dAIAt1qn2BLicRX3FcE3fKQedAA/+nnB07p2E
vvBzLTA/Fpc5YRy1I35KJb4vMPTfBVxKO1DBRr7M4uGXqMm7vG43CQExHoEJBi2d30LCCSv3i8FI
kIF+xaIQCpuk5oomjj/7K2EpJqPSTATSAEROMifTJL8AqSIr7DiA6Ds4nGMwFoHWxcxGzfhJ+I7s
vmF68xeWjdhD73N2a1IFmItX56RrwrPluP/A29D7CL4qIgxjP5Z1X83lsaxcQ7bGA3MJIR9Jz2YF
ciDldJtFg4Nak0OV2XtneAOJgwGx8oHAIZjCS3Nk/nnDpK+gU40uQiFdW0eJY0PZDHNaMlHahqFI
2jPBEtgqQvvgxfgRulzqRiRtF9yRtM1MojWXXDQLC6egIFpwfmbYg8R3E39BJa5THdyRHUJVyxTQ
sKSbdniuy8V9NONS0xzklUL6ETj1f2rEsAGtANzyfX5rcno8IHRuU9lWn8aEPb9qKb2RQ0HMy8XJ
k9IWt/5xIeZn0NVAtqJG135NXJEH/NAD3w8IT4l5EMlCWNivnhi3zUP1EG1rARlJyKgATGerpWc2
wyIPUZHovEiQSm4prRgxiLuzMSSQGa2c2Nh+QfGZxOVYeJqoivEcYAXiHtQ9GZNpBdL809cq5arj
cGtQfTM4xwBmR/XzA11G9Wvo0pgzJSYAYHBEFIVxH4GwM/bcT4PhuyFPjfiDq64M3BOTuItxphNx
hwBOAJu/BUezAkB0MTEcxql61KNOgK064DWBQWKA/ohiPSX6DuIztRbqxV9qBHyJKsAlv0HrnYE7
igWDmnmpM2aZs/QNylv/YHjHQCTn7jZJW7PFUYTdNxkPPbsVwnJ6aoYkOJmEC2RXH/uo3kU+oHIa
IUHChoF9LE3poSG8bcJxa7lgT3zNnQFVzE5O+HWXpwNjJseut3W9pDu1zWZ/W3r3YhvD3qi4Dnb9
tUu9a2Jn87uDlee9xeGHVz/nK4QUfmC/Q4ByiCDiTlW+lpeJlXsiqAfxXYa+F872GDwedqdpVVR4
NpGZ+KUjzICofHfgsMbee+xz/GkTDqaGmqxh0Q8rRchhDyyy3518vRQMcY5VD8VWKnZO7eLKDZk4
zVNxDJKdgCLdsxCiR8y5cZhFbcJTZHJOSC5k6pCf8cUVgDw2GLmWTG+nlvXfg6MbLoGU0EgOOALr
iQSxrROvpuZ8GHRQUEWvIfk2VERx+GiR7nXY6STw4PRm/AapqazqYupA8LUPvikuFOO0zZd2Du6X
JWAMHcBCmW4O+0YcYzwG8yUlNA8J7/qfvSvktzOY26f934RFutqlWZGZdllV/lXYRSW6TdbDEBPk
jpW/EV8aA4A9C+8+9R4x13mKfz0xx3ALKyaQckKqEbaKGFvi8T5eBz7GRjFbOyyQ0CJqnorLAT8M
MuDTdr4AXP5BP/yWUko0GUDRoXFstfJF+S5keQkLwqC0CqruYVbbUnhBwzOwWd1yeEQNN4Pq4LAc
MM8dvX7Np0upiIBbcQ/G0/9QRCrEu6qYeHB8BuIrjr7FHDudbw4MX/pEw9W6LH76k7HVGSvY/Xjw
MPUIK6v0XpTPg0xpZSjq5VUBgYok6hBhbUA2XzviWiCGCja8ApOng9xJnw5IVbM4oLG6pCW+EgHH
plhY+xGXn3E/2rv4ybNQ1UNzRDLNjU14H5+McwLWPbsEjuXLwdqDMUxcPV50yYTPTwC88OCC0y9a
ImsFyJYghzQTLC+EZJHTpCkL+vfiiF8pFtBQUjjs0wAGdMY8TiWCRNR8IeOoZrtY07SKcV+UUeml
kOg/Nc9NqR/LuP9tCu5RB/nXgoBFehA1YzQvpoEWDKLUhnSGb9eTD3GcPpRxz4J18c0hsoupBgsZ
L363D5CUgaY5QFw0heKLgaEbC05dDWiZzzKVMHhEO9Nn5egzD0NUl33j8+OKOEu6crpiCZWCmX5t
huKRV6Z3Tl60x0Oz9LkXaEdfyozLBENO4fvw2m0VWuukLyn1OGUP1KmF9EHJrDDCxbSGXDNw3thw
xm4OYDJLsC2uvtgscKMkArj7aHuOBpsDC54HFAhhtfg7M0esWlAfUBeOQoXsZHybyDChCu+A+LE8
Qu1n1jX9Be+YckEkKQv8RPO8eCd/DM9YhLXiLKJygCMzf5chl+QhKCJjH6GRe9wLHKtikWh8zAio
sTG5cxY6bnoqw8D1C7QfhwKrtajHReIC7xrOTsdES1qexaaqU5k05RNnnKj2zBiFAhCvdj9npt8v
4Y2wdLQEpiuSo8zATop7kwRAH0uMwoqozmTKqILLGif7lzXocdKZF35DDiJstOgmfMHwJ40wH93i
3YE4dKaI+aIJXOFw8iljqOdh63a4Hvbo0g5WMlUB5YW+0NgjOUPuYzkf4gBEdQbtU5gHh8hJusIP
+UvyHkQ/xtz5c/RWDqzJgxfCos+nZLj4IOcnTt1fMnL23Wq7OzQBVtsVHN1L2subk6xlEC3aGNaw
mIXYGVwThB/MDzQvy5D/kJI296Uv1xZOJ6jJ3ZGPKHpyGUE3Xt7fuJhO0WrB8TvsLpjgrBN9WYoN
mdbINNnPuY1pWZlfSF9QrlgSufYHySDlkZiRAIiMiqId2XlGwy6gh7C8i54rREARcaqj9WipKUDr
P7W4IaIWhKP9Yv0HUfHfjt8e71UO+IHGGoZVcTwUs1KTG3bjpd2kcxQGHjTzZ43HHocYf7kiDfSI
grkEaaKzmWWdYLgLZIPLHDGpnB7FxE8Z93vsHt5lwCXdoB0CgEQr5bUdwEAT55GdwRfCbf19RrP+
iTtRUAFJ9f4D8yaMV4GUynT9owfhVHIi49nJQZUWxQXfSjqynodsbsYDXVCl45nlsih1m64cT4Wo
iPvsmUnV6wFoD+u2qWIdTMsbTHgpYBjVHAacK3M7yKcXs7xIKL9gxkMvInYvBkDwPa6EwfVHG27E
9AK3iTT2jqdX1Jwv/OYhDXfdTMh6GU9hnjRTEnJaRhOnvDEKEus3Y0aFy4Y6c250S9hN4fhSil+x
CtjLfJ+zBjfHw5WfFwt08NvkXdyobDIVsMxLf87ZRMXGqjPjTosgNKTAxfbzEIW4DGdjkL74+QQx
mK0m/rRGduLHnG5iRmVi0GjOIVlAeVlCeMFrgN8QxZtEiflIw4Fbf+IZABwXFyLWyiH2zTXMLA81
IUdZXfjJsbYZjLRQ+q7kokOu/msRCEp3BG3RfLGi3vxcQtdlNIAulMqUgy1lmgiKfpo73psh8acx
V/tOPlJq8Y3TSIqhGUAEKzBmVO3KVH1HqzsHqFQBmmoy7DsmfYSMglnIMDok4hbmt4jpuSK9nHMS
85FbawwfTf6vkSEYMxR08R/FitVG0LxyXG1XBy/2vXbO9+SrSvg3OcyEpUwV1jBauMUicT4dmHbj
WJW3yVdsn7mqJuGwMLe3d7YjNGRf4BNbhhIAp0SDEvJxdEvrFgssmYGCMLa4PKMF9rH1x1Haw8KP
4xVYl+7UhhwpulWRPe47X0I3FCTY9vxFDwOriilNIfWKACNG8UO53R/rDhdSE0/F7ydJkrHc1Y6I
787kJ81IIq4PuzdOvbcN8Vfk3/gtAzbhmcVdhee4uuVczRM+AaRzvdNILiLRN/WnZYnoziYKJ6Aa
o0Dsnbj3vO4L2RN/fOw1b7GN4UQSdT/TDjbeyse2xfTJDgRrbrir7YgRVTHJFBunpMJusxcZChr4
rbHxJNCD+0UjQUHITk+0xD8O8D+WPK28+ksbgH8REMPNRwF3VaIGlfvUlgF76izu36Wh5jMIqXRh
CAfWY9LXaKy2Fv9Wlf9oPG9jQhncp2v7VzmyiVLRAG6yW5lwDYOu6WDc/Gzy7P9vrzJOxRAIPesE
8QKAWfMQx37wI2/l28cILIhKeq6svqZkjcabMocjRTQSs2yHF0rEE0wolIdC7gcQ4txH9KYtN6vr
L2mfPy85H6qAwC+tMIcbTxf5vrvuabo+GfCh9FAim7x6npHZqBNrS4bhgBUAWS4j01j+Hwx2iB3k
LSysVTNmnqf6ar+jpviAIFXe7H3pnBw7/mUXCW9nJ007zV0wNGGW2BLraLwG1QJPyp/re2zLk+uy
4rf5eDKb6YUdMN4xKUNMOWiT/99GQvzAjgqL9ZON3O5q2QXek6yZTZBCu4ehtvI3jC6bUFBwwQJi
e7RKH5MyL6647tIBTo4Wzx/d0k1o/AhOIpNoV/gAWC3ghjbzLDZi34+QPpPj2pc/ypU9b8yyfR7l
KcLSHWwhjK+FiEhnLqJgTg9JLjbWASbhsgZvNekOOE1+4XKb0PrD0DXJ8wh58Rbo+V2kLl6Glqci
zgUmcWDweaWt4GRlwMI47GudxRpzoqfS4TxXHUOGz/H1wsMxsr/UTn+7i/rZb2BYsB2YmolTI8ku
M3KQ3bVmFO1irMoQSLmQlulC0Pb2UsHD6TF4Na2IG25O241PJuxCZhypV/09WFwUKzYLzje1AHpi
JsjVxHI+zPhT+R0Mum9KoiUw2w0eTP6nroiJP3juFpVdFu7fxF4ffe7XPQLmOgzcVzEOUvs3hWUY
gncKXamyB5sCxfK5df2B+wEVBZejNxQu/dM2fVskGM2OWcDwZ9CQI40UPu7WMwvIBtobABBG+Hiy
QU0DszoMYe6FIGTjt2XkfKd34+fxSCW5DM4YIPcBvLd3omAev5mYHtzLbo0NkiS1mAAHQ8sSdpdB
2ozj1cGKY3As3ZeIJbJbf5SJZ8zJb8JSVECnIqivBM95KzvH2GfYG8d55KApA7hh9VbR+4EQEte1
krZ4tAO6GCOpgPw9HLNMaEf8oxRq1+gLRy6LtbD4UEnx2EV1dxy7+bumT+GUEnq3R1tlwjU+iVE4
/zQLtaIZXGFkkB4D36Ol45o9NF27IDpS+aPC6WeJqd80XThbkrdqW7SlrDkKN45Osa0zv1CHHJQI
Mz8wDoH+bvl3h93a3RCounhUoBLQcanXu+z5gNx4IZAyzB6XmjswR6Diyq+bQDY8HXpROwTVY7Xb
08nRHi7XBT1gg+IVAFLYbCloXRvfkTmlePVxQrBN1hWPRlktPoC2gz7m0FhWqnW51o9GBi8SNZMI
R5YUs9tBBAKw5SJJJ5ihleKSQ1Uriq7D3Jd5OHouQWMTuX3EHHD/IKUiflL8GRL/8VC00Vb5mA58
4yqnKpVJNTC0V7RnL2XaynubO3x2xvpb6ggzx1pXDIgQJYtBOpsBhMLmWpU7Ws/Kp0m3AJTEg0vh
+4BhLw8ZKRKQpLiHJeLmhqYPEALryk3a2ZWkqIL1zIxbCEjCG+UkMacvMTvTccyqH8xx8LEPkBEL
l50BZnqDOcsfLVzCpaD9WoTKYI45AZ2blQlUOYVAUOLZ21I15nWbnfrF6eEqgUa3G85kKuQ+Rn3C
f0IkxSui+rtsvCH4TsyaU+5pzyXrE3RlD9mrOoGriPa5cXlQEjEaJtuP3fVXCkAqDEE6hMaqlyJi
njqdrJwkoXLDCcmgcUPM4hVBibSSaxvEr05a/oHmQ1G/MtK1OSnP3GHrhWjzEYYzoz5vYLaxD/Kf
AYSMgm77TqyuFoVLhdikGDJ3o7nGl5ETVO/Ru5AMUSWTg0YdP8pBPuKpWczRz0ZUCdB6QKu5dwW7
TG3MhERnFlVSWhQoIA/4aQ1oQJf8m0z67ZT1BbmY6qMKkULMMvLEEsUw1Wyn+dpOtNSLw2DCn2G7
0ovvrwfPHvvFT6Lk1a7DOw+nC+o2WZE4yqR1VVfja2uyMrmmYBSJdTPvvBWioxQTjS4vYjprROlt
UYMKrbB083W5ZQ0smBWyL0z8A8VvBs7K6kCCdDfVTnQtPa8g5Ws7+PVxrTwmTCGkwzaMGHFGEL4P
DXLbko2rKcIFsvfpn+YMbJQxzvUBpm3CWrTaV2dvI0gMZ10u+umAd5rdqLqNXihkRWS5XhkHzjFp
7aNrlS/woP7mXmzdg57iYQZNxXswPqLSPBr5zVIzMEwHUv52XqCILc2tDN4516wPhUBFtQCoCI0W
wN5M2vKFfdStTvsyBOWvap3VaYacy5ceJ7rtLEQTWE/1S4kEoXRyZCbywjZAenYjofXwFOwaljqt
Zpst6aj7R1sYPguhZ8CbyGBFkiIU4bOdQXMvdqiWYmKVqpmWHwar7SF+fkRgTt9ih3cR48ADQQx8
gA4eR+tyzxjLFrui7C0LC/4+ParBa5eKN38oKhjrk8LMyWjgW7fjEBDeP+RF7D+Dcvpl9xBm2hrU
LFqt/G632dhtQ1oJhpwUVoxJhbBEfY83tJLCal3/9OUan+q2Y5pmyXoQGVi7bMBBNPPAg+MwzuXQ
PSZtE51ct5iPG5mPxy5DRpdQdcvTHZYB64u1KR/5qLdpujGjkhkmXXUZJOJCh4prrv7mbfXNtWOe
IpX3HHpt96g37mbMQtnjar7BOAs8X2ZkGKpxqrFicABjv1HXB4SwF1v7aDdyOaAPldga8u3BKjsY
L5K5Yvsg/cZ2b9q6h91tihfhYhHxnF/jBpOd3KxlCbPUkHinWIFNBbZN2ERy7U+QMTyr51LhYZe+
tAKwLfwI5EWK2oFSBkyBeaC/Y/N4sJCuYtZf4yTgwB6UqQ0h909s9sthRjScbXlaP8K39x5Nvaud
7utnZZ8IjzLiicwe/GpYOdgzpNQD8nWilBJdnHAQUrwbMjcbHpUpk0C8U5ZEYVfDksYn+RLBHaDg
j/KObqcsH4WbBNmgPRtiL0eEU0OCChFWog1WMWwW4Zqu1FLpAN66+7afW1ZbPyI0mFpKx656XTaO
bDTk7pclY3loaVoNeEg6FSUD/H5kH5TmA4qU68K0EzHUuKKSQW/idk//I+xMmuPGrm39VxweE/HQ
HHQ33n0DsREpkRIpUyyVJghZMpEAEjiZ6IFf/7516MEtV0TdgR22GioTOM3ea69G7bkleAs5I5/y
xM3fE7/xNiwpuDHRYkGkTjl/0ehln+hDqL4ZZ75lZMOmvaVj4ycAO3uEcheHYG7uy5ZCzK7DJ6y3
AX+FSdN+HqCt7/zmwIYqTxi1LZli/RK17zLBgIZJ26Fw4JzHSrO8E3F5HYRTdhW3iLGiVXI34af0
VdtcD5ZHRXl053twhNyyHCzHuaAMmeNw0mncyCpQCLZrGbJD8iXdstNv/iCUuSI5sJ8o11y6jQuL
Siu2pjdRV7krxmeM5EuSaUv4WKw2qA38gWpFp7ogUYUNqQvk5GBCvNw1zTvekwyG7tCQpskLeMJn
8qcHpRKTFAp5r1H1YhGfsxdd1L3jZyE78Fc20AXXbnji5mNnEkVMhdRfJ3P0Mybp4F0QpCmozhR0
+MHW7X1TnWIE75QnZBWKnAI8shxJP9gPktbydjBQY18wvTjcavaFpctnVOfs7aHDd6XX1dQZU8x5
x7paKF+BYSFNgAxQAJ2P/Yk4BxyVgR1RJ6LaPBOlkTQWwxfkLnf2yH3gz4SyHKWl3SjnzTHrUMqy
7MtagYJHJL/h+Os8kOacxWwkO+O6Ume8FaRWL2UcJd81X8Y1pXxhrAkxQIazjusqNsK+i22K12PN
BBzynSM8vFkP5/E9+fHfNatCLspPzqMPzsIM9qe90/fod47TeQjDp6WCOupmSG+p6BO7luygz+UC
K36Q+8LMQGkIIaKV85YY0mY1g6JGZCrGHAwMODn3Oyqle424SpsEEH4Y+j47501RYLixUizKtsje
Gyh0TSxkLgf4svsrF12Qty3i1fsScwFBV+IFpD1glfhFDFPAKNezae8zBJfYCuqrY+yAR7J6pBUK
9kWE/1AdRAUv6kSpO8TKGFq94UM5KFSVTXeHa0kClhYcIsz12XoGwSOx1aLN7uzjAYvnK5kKO9s6
F2Tl9oc5M5l1mWfObKMDbDdQNm/r6sjb8+f11j+ZLwvDLRAonktW4baxoFa7Xo7MB4HU0Pi3/G6W
EQOKRQXV6aiD9gjgi63b57fwZ1SOMFxZfWY5/iyZwt83K4yFi/R86rHBO3acfJiqNOT8gi4uG4OL
C89DMX8a+vZ+gDIHJs63GOkim1quVXLmhMEgxU+H+hWV2S8daK7Oo8TvE3+rPE7anSsr47DnssOY
bgbYz1E0OEk2WMxwk0GzwnQz2S6P/khdu9M0dbz25tz0l8PvZ7GARK5z/YcuqKanMlQMGpUkSVsZ
AwanTnPgNM6Q8H8LBo8qyhE7PdBW0KiRPOc8TiORu3EZGeDswi+GLnRrW41eR7162R7G8feU0c+7
Ndl+9gyRUJvgLYONJ6oP7Le17UxCK8VYhBsFmnFwGCtOQ6qGcmI8syRfkJjJ3BtAMEfhd+E1jCBj
hCD3TQImkcbV+H6N45+0ITzRaKzhEyWPQ8pEMUaO59ueypLRloteZgpJlUIL4K8Yr6CWdrVBKYft
BW7g1QLUCQ339JN4RyZO4piXgEzofgT8SWvsjAUWNjCIRdZ/JAjvu6+kRyc/zGQg70JqLbE8N65s
dl662bbHH5GSfOd8AjzE0mmZOkM0BY/WnmFteRsQASsBvMxs/5oLrEldiKubWEDmw90xBJYbjvjn
mBWqJ73eV0V42SOKY2/IB0wRDj1KGMjXaJnnh2hjhXmx+z6zvEmxPEUjAZ5SRLjt+riy0K4wcjr8
Vprid27klwb9DesRos6OiB5VL+Y+cOrwtuh+IuxCyhySf+gac0iT9rFZx+4aAdRrVHFAk3lyfzEX
S3fAoym8XygA3kPG3r/YKUlTAK1D+GPxIU2TBl3cyh75U4Oy/nnxuO/LSFlmaMT9STUK43yS2NX6
xbBB8UfpIbnTHMFCj1G33AdTkuHCXQzMFbGR2D2gtCbmfwGHUFud4QAwKyXYZOX/Fjv5euWxRvoY
nrsDQE9cTBsEkohty36qEzaJ0ABvSvveA8K9L8sj0MoRKrWmqM2IjA7Tlu3DRboEY4UnBpXwpnGL
MtpMSBhjC4/ICaiW6IiHR8Pcux/98TgvCYnPAMLoXzjqMLS+iIAlfDYS1558QRhdgU7Cwp47KjNN
0zj8WFQhYJ+TxlX+jz7KH+aWRhPxGXyilXP+AhJSzPguQtct5E521r5chC2tNtcolBJXRFFZiv7P
doDQzT4GLSWGhX3ovfBOn10ejk7SebXJo5POidiPcyPIN7kVBx9TfExcM1a25HJHHAmDJIIJyBLt
8QqiPqbtmDiI+VMj5XM3CDpg9Hrh9XXCYZgG98iF4XqpAdh5vRHDDmdaWIb6IhHKOm/vAn0RdGs+
t9E7ZLLIiDcQe2SF/za2cB5BNqdbZXxzHOPI34N7Ur/Ap9oOl2qW3aWhTky7Bh+C+N5J8+CE8Vs+
3osX3fk8ZW2X8ZdmpiGNFyS/+eR6UBJpeKh3VBoNojm3YeUi4/UhnJADt/6AH6uqk/pTxIyLuj1F
cY447p5QUgos5n3cEBGMhAZcgNE1gUELY0hNeIYQmwKb4URMwwWPGkQQnSeCY7W5F1GBBHph7nLP
6AHmFKfQPWvpsZPA0EvZszJnUvifGw8i0gQUq9cdn1hklvdYS2/XS1X9AiP7uQQskCmf7sIOXbBw
kKGS20wk5lfJ5BtGHUfZgqOytH3OQMyNm53iqR+Azlf/tzPMgqZJbwjDqt5NQ1FfUjq199NxQ8eF
zOqa+p7OmChX1m+CqQbukg4JdU/xYi93lABrzN0+Iu6hs4dWRUnHkAUsL+tZS8yR3juCasoQ2tEw
LvqupUhswdqWDvxXqrCO5q5mtURLuPOcPUaU8JjEHG1qNldK9OL5EKagmgO8akYc33C3wN4qomJ1
03H+xdbf8q2iAK0Aq0waE0tOJZ0N3eNF7UX7mPZtc8/k8JtIqUpBr2eWeZNpk2bAAwudwL1/9CDJ
4W0YQWyx9FgdfLEcDj0veQY2sseZixNW3GWJgOAWlGHyCHaKua1pFBhDcom8GSnUR4GBPTGk2F7y
t/GnvtRpbBZKows2U29gOlJZrWo2gFGcI/sF0tw2z+1i7+0Rpa7C1byNy8r19+k4IalcDilmmwTh
cV82I5q+rbo1KYgmgUB4hl2L2MPZ+6H0dTuT9nrh1RWeb1iLatPCRgiZylviR+lJzu2RgMs948ny
tMxCWdHEmG8ps7DEBL6ZiYtzARNQI4g9t2fOwAPiEbtBl4e7/W2ocKkrE2zM3sKAh40q1Rnh2A2X
G6pG2AdhzGuToaqbfOwTR9cC8+7BP9H6RRUo+6Fv/Z+pTUbWXBDh1bmfwocy5OGITb2s9r17X9T2
31jVerbLcUDxGoYPQwOKQY/A2PNGA1cQ6WIdhq0PHnCi5y6vxG+Gr4ulBhtVhknEaTFllDuzs29O
2jF8ICZKbRhYDOwGIXwgCnJfYI57ktMuiYcZww9ndu08c/yI2deE4Ow+hOJKsu23i3RnMlEfg54U
1/b8ucHaASa4yCI4Rd3AQqIeUl92zjEZBknrg3W/qrvlscSfkJCq7qd3ZqqbMusG+CoP1ZSth+Gh
mTkvYKjV35yBej2l9iWFiIC5q+ZpbJupBcq1D4BSpwc0uCF+kBxx5kiJ3E+CZ0Ivu4nO+Fgx7QPG
yRhMiJx70eX4lSVwiB98qI9MLxBBYIzkRkYU+Mc4XOBUPrjJypwRwG7AwmgsGPSkY9F+WnJpI9P4
niKRjCPcqbgL236ikT5/goTOQJ0jycm7soGm+QKi9vkY5POIPwsvZ6CFckOJJqR5njeSARBxw1cY
r52wR2YdcMHMtcn52Q5LpGdHJRJwdX2yqKAz9MlEED84L+WFw0MozlCFYVWNn9xAyvkddytAMB88
sgRBLscnnOVoplEuOfzjgu+WnxGgpU++ZumcyO5WNiErwO/pnjGuvPYKYbd5RteKuuebrfiJfcWk
rxyb9Am1DL97wM015fNCL6Mxpu0dW3us06cM8bzyqJoU1pp1p2RDC2JtXH7JKm6xHUP8xuPehOD5
waP1efArJsFWrLp6O/t5NvEnR2Q5Dc3dlaPi7VFyLsNg80jtRPfJaaA8WPle2HwCfUlp06ciKJ6k
nbqcbZdc8fXCDpWgjhZb2tMnbrhp6Yrers8+KTBKptI4Y+EOuOjCfoSFUa/PWcAqKouWtsNJPRbO
QGo4eRDykeuUhlc90wUXELdJdoJdesTwBA2vm9PNkYU82k/LM6cShwIKy1Ny5ziIezXP+cxRAmsF
ZtGMIgKBrcaV6OyoYhpROIsii7KDWRCOdfIa/dzY+OOOGfTf//Z//t///bn+V/kvGq3jBsr0t25q
H3HyGYf//nvi//1vmI3pl+9+/fffsyw1BltjZlom8vMwTAJ+/+ePL1VX8qcDWHbMVM44Tz4yQ2Mo
0VyblRilOf5YFhZZF0OKkiZgW26YuF+VU4wgkEcF6VfjeJdJVZ7w3G5Y8vPh53g4X50iCjT7Hicv
bpsZd0maAZx4p5vl1GFCF1/bEjGI1rHObX6tPOAXNMIdwRm9H/npCrJc7pYtu50hLjPD+NgT3it1
sraK7WKOfhpdHK49G1/DV3usK42j8JLlOfudvBA4zplF943/1CUZjuPJ3R5qOMagzQ2u//oxRvGf
HmNi8swkWZzlfpr6//EY95WRxwnjs68nHCImWC88MB+snGEVY7NbNIhEpla32dBc62gXWZUz7tHI
jU5tAATw62HEjbyBDB0A2OYcAEZhOUgCh7Oyig6f7ZrdNkuNhx02sTtdUxtzgzFLSdYf9aG6TTe4
3JRwyon66+8XhPn/8gWjP66TDkY4mFGwPJohvj7BzfXOuB8D4bH9gWyZepF3yfLwIUgPSOo0FxHh
pVRC5UoyAAp6v8YHfKEPwESOmhQkER3ety4Zfj9t52stKj2KMoffN5we9xn9Wf0+yCJmWyfsfD/a
Jbj1iTT2A/9HVRzvi6MH149TTecAQyVa5JhyYAYuXpm6mVIiUw1NbG8R4rGm9UrEt7bgwuoLBrOU
l81HAwfQrgTKUNVluLGV3vyExPa9OXBJwaz9oapKI9gy7e/7tr3vc6gdlM4iFwn193t+PwY8Vich
JBly8c0wzXjl0sZL3dEv5qMIWzZkVXfUiIQsZwNNUxZhsI+FDDEWzmi/kyd7jXN4DW5/bqd7axaM
YG6XlFZd5pARgzEZsViCzCrSYZV3pY+xxvcyo+tzfhAKjTmbiQnnpcwsN2Tj+IbeaumlI9wLqr1u
9l7E4yRU+Nbn4Zboh32fkn4AnQiyW4jo7+eF3gssG89bzZ/4yVtyJnM+h+1d3v/1Esu0gv5wEsUx
ROc45yZjA8WxVuAfTiLTpuYcYqPdEJkVUxLzyXV5uChnvbUzHDY2FsjGtTIWpFYQd1ncthYL7vN5
p2MuyDhunl2SEibpEAS/dHnyYbXwuVkcCC2fVaJrkakoySY2pRWJFXWm01nK313/kn7KYHg2oEp+
AyWInhG3aarBfH6K49PVIYH8YHBexzswA1OU39Tn7Ex9h//q7Q51t/axOaFA1eogbRLCM30rypHP
DpzUz/NwOeQoc+4nLEBFzGE4FH3JDhwBQURSzXyjY1JULbPjHz/FTFjxLSC8AJbFx4EFgCXTLYP+
l6GObmmlr+1ASUHgkgsw4lz869cU/OkgiOMAixXjM/TJfBPqQvkfr8kLuyQM6gnlxXF7h8PnS7SO
//DPbC5y6Z2cfmL/cRU2IA/iy9t8Jq0B30QMd/Hf4sL1u/e4wX6vuRx2nCP++gPG4Z/XURQmcQCB
NIXpkiZ//ICRN5ikjOz6KDK41hDhdTfIaj7jrHDXQBd2RbEgAizU3kuKhGYZtyGmyT7HCHbrzQAT
hoPYyQozdYYZtxtS22J6gkXw0DQc1mIJvdn+EtfkHzihKzYcDCShfUBQl3GJBq3l9yaV/OymGnK5
LrDTlR0JsCVKKWDBwFP2UzALr/4pIMPdaFRHOgG8EyhMV0IShjT7108p0FP4j90WxXGUYjCP7J0n
9cenRIuNAcxGw+rX9O1hzto+4OdIY4EIQHwRoePDdLgtMQbVOIe+7f3b0uOMIcdBO+x/+Uzpnz5T
FvpJlkc+zlNxYv7jEu29sj9gK7k/S0OsDk/1kfXjD7hQQWWVMg9duWVYZs2X7MQ5pTOLs0wPrUZz
XpMsB4nl419/rkj/7h+fVZanCese2mya50aX//9Y8nUerAkW2wiMwIDFjxhSJgMWSklY3aouQzbA
6JQjqqxSYpzC94fFfeaMs7ZMAGsgl9Bn3QLlPEqho/4/6jHhCbZbyiNOo/KzqqBszXCvhr4x4Y20
UxOeMMTL/rd3b/580uYYPUVZHJswDsAQ//h9oiDwB2OngLIcBEM8iqagNsKL5PuyQJk/0eDuGvj5
I/i5zwv74GzTlt3+tAPJQOwqSroVyK3MzD05B9y8sjgyPf6TPSiOSRhKDg2wZgkLDj6LdD5b/jJA
drobzjTHSwy6TtglVcTCVMgUR4xk53a/RD7z2nVA0FTQw1UPAZugOfomcoQkM18p+pLV+9ht4oIX
Dylznr9+3YG+/h9fd56EeRqCuPPG4+g/Sh203jld07qhnAL7xFlrkK2q0h572L4rLQrIEGFZdzrd
hoH/jMg1qM2MQX8v1Yw3c0QfQGToMP/6w2G+8Oddkie4aUYZBxxxi6H549vbLZKeYCz2r06flOFY
IezIcYD8mXAKx6tuzL9zA8qWiA6TMhYt4Gc2NaXmCs/KuQ75G8Gn/ggiGRnvn3GeUK3BQWt8RurK
o7EBLxYCEwsTo/KMvNklAa+0HJ3L5saZzPXQhwqu77bD57qC6aJTV7euTvZmBRDVvSChvIP86wE7
LKLJO1xN8faFRG5WvKVVSRKZWTy5yKwlZR4GwME6gogFkkFhryRdvQPblt8H4n5kDE78BCD6QD0T
gO1bjHcyGRuksnRdTnwTxlgo4+HKBXS9gbKcCOrJ1uTOnIGRnSrWb8EO3UCkyWj4slaYCPkJAGUk
EAWAWC5qw/nJlMgYr910jruZQSVcDJATrKxhQJlJATGEZQnQ73D7uKwX5k4zMH+TQ2IoE1EAUlDc
Zj2Pd3WsBDFFE5WOnEWzWnpwoQ2zthvGHtDFCvCbQSu/RPKBCzeQhpwL0JNSpmXfzInm+005tmlE
c+LTuxxcpdB69cT+QT+vMqTXuB2vM1QWNv/hxXhJeTVoau8DyJhZH0mxQCi08k9yayU8CpjixINI
cfR0AuaMj8+py0Xm9UAqc+jtV0XeEKtIJPuHmhMSQb4UPSHgyBzR9EPix5KHO3IXrcTZ387Zv1ns
1jCOdJNIygBo62e+JDT/5xI5yGXT9TidWarlHCcFpzPrAdid1tfpKNz8zVQAiEO1/QPTWBZqKyT2
rBySBYcL5tY47lDit63xbpJzsUNn2IrPDkP2YStjWQ0IG3PClS6+7cAW4K+/OrGFpmtZ0WC/gkH3
mwJTYl0H7itOws3anP5BDAuWzqt4dQqNPXHT3tWTxd7LNmcgsKi+afRsGk35nDh2OCd3jlAt+gRk
61e3/cBLmqueRB0e3mgwj516tmjL4tsrdSM4GDl6Mn5lE/wrpBo+n11FFeHJ3Ydyo7KKh6jCf634
MUTmS5c2z+EhaCg5r6QN71ZGOSnEY1Cc1/4cN+9OoHG/22Z/paL+6pjO5Yo7pKQfaQcYh9MCHD6L
SmE1+as3lUztxSsDuqcEhph3VXMKguSLha76eeEZOnIR8hdGrcKaJIRkQkARDm0C2FscABPo3U/S
tKUaTM5UFxXrymFljqHk0h2XGlpOt73iO07UnRwQHeFgaQaiGhf6tY8Dk0zml/ieZG2IPHnKi8vT
4fCKCWtzOW7LD7F7fGh6jnUA7ArLkKCPj9nBw69Aw29TEfoEXYsRy4RprO/zG8OK+3Z5ZlU6doxr
wa187P1w/SHOjZiV3szWa2o8ZeGZ410TAs/uQw2zaeDuE7Rh4MXDodDsT/Yg5QBRTzJASLsEs0B8
z/BAv6yhol0hszSQ5J1hDw/EpAhoRiQSK0SsQJsIMvDlTliQ87kpD/CJNV63O60pThdigz0zDIZ+
jFSbx72RE0+g8/E629AzWbK8HVcBIhzJiJTkSgK0OSunysvbzgdq56TkpIH7cB1VpnzRGckkg2mQ
PFN9BpgfvIielGAybN2kAkJwSvuOyIlvIHD3FGDZMficOpwq/kiVKztMMU5JwYFZ7yM3fGMCyPSK
hIWRVI1/l71mZO5smMF6hoyC2fLjmbAA2Pqgows52kAnNPn809lO0QTJgDb56N/WAg6V8WwmhsLd
AHR0qk5kZtKV7RkfXG5+cw+YucRCmuET9gom3mXp7Ox/8mT5rUMpAh2Ck0uWsc4IrJab4vn4jCsX
CxXVF1eJ8tI4gJ7kuOUSSE1ImSTCmU2RgKpdHI4A7GXFVQdzjgxgLiWCjZczgllpPXQoW0tnmcq/
+u2AYmzjZL2crVxyrNQlxafe+qqfqg7aheVIl5OnO63OsM16FvowanDbMArEBpsobUXIlRPhQ5i4
F7dI76p/zMV0QjGHf2PNsnGukXDzGMZTTjtzrTypfuuWisioEgcCH0OutyxjL32QraEh/BrBqORG
sK7sgQrOTMzah03ICpxAykZYJDND3GwI7NeSwxYo3Hzg7ZFNFkAg1fxYMxXQ8yfrgcwPGMk7RnMT
aEp1gu3AfPe1PPJXG5IGr0nTmD664C8JqV2+pwLFTUtaGBJKcBhMyfBNMgOmBSoGMsazxHdS/gx8
GgstB3d8pVBh4HWDNcUzmYS/awUNwC9VAMEyBEG/VMFYGrwERSGbFZ3AEc39yRDaCXIwmMeK5xh/
Oa3b1cHDHZQ2Ea415rzXJmK0KV4s82SGWB48vF3hQmkwfcN7p7xpEs0ZofhgX8ZVVmA80eG8dee2
u93kwWvY7sKqm8PytY/sowjcy4Ff1MgUiwQ+TzbXl/1av0jVVOboNJlHXirkzW+KX3usIQLEEA6/
iohKFvwDsBCJmxHYPtWX+CzzGbyM4grRNnP8A+VEpkDnkqt1WdjLixLU3QGxLCw3LIM5TBZ4ZkME
EuT41zWfxGVaNqPq84Yd7f6YV6UTrLuQsztAq1ZAGweOQopAvXYVKUDKpTjOO/dH2fJz5TzuaiEm
VuogROwZFq6MhcnIVyZGbG2hJi6LnjE280ZBBnNfZ1cIJOF0jFj9TOtXG3Co6m+7fEbd1+DlH7PG
4rQsVdawqALpNliWCR8jg2WdxczmnD85pGVnMqC9ylicR3DiDmNwzCZAe+qf+IMZx9OdKSg7GiSt
wKscYIYfgvUiLXv4Oo+TuV39br9zUxInlZeDjC8DPuD+5maBscdbWrgnqQzfewt9DyguhDu4VMqz
ZOH/UlXVjfwrmQw06KXHu8GD1mni8t0WRmhvyNWBNHL8KdKmBM5RznOUy0i+tv86mOTMjA6PWd2x
Ev0eH9M+fcJ0/AnlBpEoaLCoTESndCGbTu6mo0v+ZGpb1VL2A8nmGGpcLRO6JCw9Ugn/RWtvjOyC
iZzpeH2XqQ/jzkV06+e5ZY25OGWdeEHyBICjRfCg3kwJKwzyPHmFKkUZPDvwswwAUMjhQbzPSyaW
nTnXUWbP7JshT3+lA3OEiKVHFfPKbOlHmjOzrHUkSCrYdMUvgiQp2WbGS56l9bCwpcBja3SFyMC0
ctEVE2L3IoLZkCmJGSb8e8cRqiMeJU/23qk5mp3OMxPbb2cFQCd69TH8pzzjXKsY6O+8JHY+FxBb
DMDW7SbH+7C90FeZ9qgv8DkNcCaT4t20v0ixQJ3ozjDgn9KA4G/qoOjFlkTOs/TUbwmkqPkk3cIO
6/jMmPgFQgSFBKoacf5guMfkjqx8Mt/XAhhRumKXB7FYLK1spjKrlo/dsUB+CXC06BxIW+DPI2w5
yYLcZqyPPDln4JqlNHrMlqvLo7df78Bytf4pxxyJgOSh5j46205HdsXfHO1dzwid2bZk6fjzJna9
wTxuu1vihs4nhWyjlRp1MKLwkCDEb6Yy6ytKcHzk8supge5ernkGcrB8JV8NAQsE6ytkkvRDKIXf
POCxnL7Ks+SfC5myqTh9Hna2OJVN2m6HN6J1g0V0VHDwMp0idGlvj48Q1h6bA+IaJNovxEu/NviR
XGoIt2OrfBVh90CYBF1udOKsrvLp04q4FpxCVZSLNcqo20Ah2SIUKjBsyYRURYLxMC0uc0T5cacF
pu+MW/ErkmB7blGfnRb/Jgw7RTs/c35i/VPxkOXv9y5uTsd3+WE93tqBU7r0lbVI585UZ/zcgHTf
0PZwMDQQJRxEdaRiKo+IGhSk4ve0hlktBbDOtZa+k7G6mk+MsECcibfuZQty0uWGRxt8OlzHcZf8
4SOAvPIqOESwUFAfRQy5KexJH+554M5cCXgivp2ln5XVjjOCy+L8wZRcl2K9yWFCGczKUILX9Jqu
NBXRiYtTXzE64UkNVIsn9SFNrmDmEoCF1QSyBlfb7e/WEfVbv7GrYaEyPsYkkaE+Z9LMEqaHpgYj
l5rrq8F2nzXVeJhoOz0NvBgucMUwcHB8Ghb5M+lF+CFGQ+Vc/wv7oIhDlnur9OhcsGC74ngl+UiG
qUMLfYq/zbOCegLtFhO1Eq8yl7nqH1l0b9YTEU+as5s/MfIXfAieb5GA0enRaUzE+Bpk7G42rkqL
boVgN3e5iilYcCQ1M2WcWKmyXOiZmNAOwphDUICNA6YG+D9fxpE94g8n06QS4rjxxu0u47FdTXtx
g/8uXqO4TJiK65RNsE5cPwoYHMSMAErC0t0mis2cQ/sRzSWXYU6BNLXTV7ggP5xp2Cx8DZs3yh0q
SX0eoVIuUBhqEE+SY4cRwmcndtKdYWIFyMHRgDRNORBQ8UfAj8NJBh41g+zhDKz2Rir1OACdWq70
t1emd3KGrZ1pyhAaIi98QxrCRuFpO0I1HceUWGA08gXvamiYmmBEhTMRDAD6d86uo6opGU5kqZig
LDZyeDE/6SnVIPugZJsks2P8xnuSWxc8xfc+zum2ZN1YJWVC9eZbJZyUVNQeo2gqh4By3PnYLkYT
RQ5OPED4pZn9iTuq0yv4yiGn70BqNmT/xKiBDekhVCsTEchKfgisY1nYwfJhf2uuL5ppB3cDtJJy
HSXjTS9zi5TaFXI5FaLgLz8BqMngZ2Z+XkAgW69R2rMGRxZu1NHlwd8BTzpRzxYxoa5DWuPLSWWL
S9WrNckKzDJxf3gN1lMqywhivF6CGHICmASsFSgA6DBvfCx9nPS0ORdUzFrmtVpEo1rqxAoSRGu7
nBgbOF3evB7IPSBcZMDaGOBk+1q24paCQrnCD81kxD/K3rQHvEx8+OxNhjyTLW6B64h+ohZJ359m
jxFVfn4HofVJzzo76HUnlLjuJGsCJPNE5L7Rh+BlXsv4BEbhD5t5v5dNET5xPo+Uh/zjTjxsF8XR
RmwRE/KGIWVjF6IfzAwVLIgFknHrO18jSCLIMV/9ilIf7GYJeLEu7sp5MOD2RU26QtX1mN+1SPwa
uFk3NOQMKKFc/p7iMkBjz5LCW1R6ekIxcYRl38ozES92zJ4LKlxZeuloG6b2wzCNDXclLx9oZMdn
nqEaEA5u9SeIT3ZCB864hpvHV2fu8xbkobfsfcQtt/8WjMf++lQsJc01E2GflsCLwF4ORcLst9E5
PFApTYgrCHCh+jhxxI4RYYALB0B6pK/tfGQZTYJLC3SELlbXLMfFvaUEMxbrAb/BPweNCnuIDcnb
Q4wVCS6BoPSebC/W0gZ9kltxf/8WSxHJcwalh8yN5GFMdywpHIxbPobGFi2AY6czjmLu93KEd+DS
b5eAC+XN91j8Wqk9wJXxrV2Y6KlKcjC/mnDmjx+c37MObmcwkMga1TB2F+bpn7iGsMWi2clJR3F2
oMpMeXuZJ5b5YtjyQLFQHxoRGrnNAfBVkJYLhSiQM19VIkt1UQMG7Aj6CvS2mMWgMXwH2xtRf5ID
rzOBvGRLyJWYMT2PC3+xq8WKd0VT+Q5lI9bWsCGu3poyw3UsOwOHL0aMb9tweKrKgnGk+AZ4Sgyq
RsPDJ+AAku34E02YPwwJYLLIKhj8AxDUlC8ZWQTvcJHjSGAA8A9HTCXaCNWCXDMDcGDf2+IXZvUY
ohX8TN9o/TNa6zr0LzlA9olfGKCjZiCpDFLkGy0nrqFVR3RCIlIaVNKug9EGWbhy1eZAySIIk9o0
xOMYkap09+O1NqBqQDeRsELZWMpF8sVAjqVHAIB2kp9GByvA5BUOG/WXTFndpjoWtziENa/lKf7g
PBs49/H4CfQAA/BI/8DXweX6F55h72EOsJNm/g52UFxEAwV/w5TKJcgzVIfzrkAFPwOzXBLKQ98y
RJKW2h6UcIZBDCKFc/KYcW/QuvBoDM6CWjj2qC0veVTptT8bIj3hc+BhMrSURY4kl4XCVnrOMegH
zdXmzcszTt3MGtAIQgRn20PZFS+EgDj5emCE+rD0AMoaZywtEIe3sJJbeJ4rjfOCWfslZwM11R4c
nks/PDxbXONoTPL09pAu7UNzhFdQHZ/j1K8QIDKXGhZVaaAw+9Gc3wXJSC/HssAuFhm5w887zkB9
42UCv4BQjz00pz+tvguCCPVmlAyv2p6hCpwgoT1Md23BpVii97hsIAwQZIkbhn6Wdo8rf8oNQqWP
X9Gluz0cmL6svIGIqAdtliWi9HRb581XSnnDISsDvBLPVZrRk9ddHSr/dyzXqHQTNpqJgMydpbs/
kROD9cgVXk+EAmV8+JMKr7OQmQRre5PhMK1bdwj4A+W02SeXdOBU2WFcfGqb9swMBQ0dKsZ39aF5
P1RIDZcc60vUcdiUa+DECLlkEWGhTYmx8MFldlSKk+6uSrBM3Q1UMkw4SmznrzXtJROe4EsrPFYB
ygvmG0Rtc0b4Jb62GI/xQROm85vccgrGkxj2MMBaf4Nw+JJ1Wjczzr4797oLhLJmxM+HSzArqFuN
wcOn3Fl/sCvpVZjcm43z3BzIMHWGt9mUYA5I5/JPKJLULyFZJPXk/1zJjflUJtJW1eBeuARmmNuB
9lO3D0MyfMgK+ubS15k9clwQj0n8DiBEFqPLGXRTQc7hM3uk1jW6Y7DtZeOF4s4rVy4a+FSlB63y
xJewEAD8gYkXzkWmgRqTcoYfuM5g/LwzPRUN/mo8GZywpKyKWmkLsAhzYGVh+s+EnMFmTNBqlaOX
g7gmSR1yIlMnLpnZMfuDnFxaHejMjtFJc5acWag+KQsYCZJp5CvokHtXm5lvhUs90m099rJC54AT
OuDchsOgM1AyE+ay5Q4dTMxnhmp8tbzy4LKYCWIrvDaJRZYDraXvY9NLIoE06DjRg55y82Hfoz3v
4HcHqrdBseG0Ef1skkGns0LeWoulP8pFbpZ87y0ejh7ICPJBVvHBYBBgeY5w/HnKUqEsCeKsWKhF
y5v0R27IzOi/dM/6Owd4OXYIpObRPgkFsD1f0xLj+HUbsJzLAho9x+/Fyw20Qrj+Ant3KOmb3f+o
qB58Ak6uxQRZTxGxR7AGQKTa7a5AgHJ/zpft2q7QepuU1YfFHoaMEaeAX4umHctmeKFH8lssoOEJ
5TckqPEZAv2Rnl9rMiWXMluTfwoXhyZ8g8fFjva0vULYCVRMz+rE8I0v+D8RckB7IFIRUCro7Mh/
NR1KOI6Xw4e2OB9ezkV8FpX/s1+tXGrcsVRr+L853nnDWWqPaHptBwRcbrhQkDj5du4ROvszmzaM
F4hUpebGHZarCQ8BK50FXeQH6HcciuBZlwAK0SUqIKTLyLLe7czRXYC58ytnlIcaFkUz/BAOHb6D
WXWDbaIlRLxG7l2flGyk1o3P921qTl1MgiqYUXwqPwZDdVKEjkF3TsdoU1xumXnS+41OKEuoaMUg
KjciEx/oRaf0y9I3A6nHUJN3NLTX+jaAoN8cWHvqwvOLR3gvk4G2+whXnGJds4MmZMupnWXvQJTJ
b8euaa+Om//gk2QjnNIZadkEy2e4s4puYvIlb+hswxsrmyZU3GOU8e0Ydn8yztkJGsWtyxihHObF
s/3P7fMxY1Bua87xmD2B5ggi01eHsJq2je7dewKwyegNdX4A8Pohz0uvuzxtbOIzzyyDmMn7AIJ0
UpBcAFiEYa0zzDM0TNRNWkUHSgvGdKKZwpvcPiy4LcFVY/k495EyZW9aTfsADV+nNS4wLaTyXhQ+
Z7CnxyK4ubyxYC1AGZDhBjibsOs5nxsMzd8BVXPvEu13aSveGjf1hNOIfWTcxjQ6HsOrpuWkxQj3
9c1CjSnMMGHgf+SsBxTiaUFvp39UbXQo1xdqCRQ6bF+bGyxpOLia3Z+x2+PLOBemZWEBDZICYOVB
x1tynizx8gXEDwMY9q1zZ8mEmU5Pagw1qhgMUK+ZgUzwD3geZmbm2cS8IOByxtvj6+wduXDZrGVA
Ds4w6dKQ56wZt1euO2wZQnjhJfevv/GnloVD3FcATNYWlHcrDekbnBiqaJzA9njgjIESbFg4GDik
ZMY34Phz7dxRSWDm5G1wrnQatSVTlRSspPhJde1shVnTHJ0KUltynZ86zYzaUSPdYr4MuMEHw6sr
1PSWl4XxMdimOWtWgm7ksiFoS9L+5cCndf7tWnA8ZfShI5HTE89FW9sH7Lu0kS1g0h2Z1SSRGj8m
cHLDFxEIdj2HRivDlADTdriRqn6AtblRkYG777GQrQ7T29fQimEjLI/1xcR8ivVgM1yStv6KfAJm
o+DHLq7CV15PK+KkrDwo1mESWRhLJ+lL4Om+mfHFCM/o4UANJk4QVzXBtMWVE5Kk6/xzbjqYM8fr
ziqgU17os8diipQMsC/adoSaj33/SrgbZ467ivbsW5RG++e5C2u+WcFrwVA8v0e/jbeHHld1VgWB
TpEo+pGt4MBcYcnkivwQtbPs+gMqUHieTg+dCXJgk2vmJteCZiGmvjyhfRjkbOUwjywCVnCkKpED
HYdFrBBnsCmqwbBQQeGWk3/gZIRectqjO4bpPGQDvgC15cpg6vYZ713GFgca2TeppOVfGhZdCp2o
KkVR/2yIiAEHz3Ww76xZa/dHN3DLInW9RlO+Mxd4GcrbDe3IpXOupep0addOrsh5iPgOReJQUFoT
MM053XLQpYLfZssnyhAPZiuqVe/EhzEes+cA0e4ys9T9GiIG9KlBVkCyMnFIM1IC/NEqIlLNQiXm
EStKps2BDrddvjpTMxeetRBUlZEZ63YemRUK4qVGn/0fbhqLAehvI02dWxcK7Lo8RXPGK0rvTocs
hHKdGYFgnwdKvRv3oaWp92bVOBrauAoArFajPlaJOcxAdCeOf5cdATZKjt3R/0XwhfnMUcmTDHVa
EfA1FEzbxAummhGZUtDLm26sap8ZOj0P6zjD/wYEUUU11OYLkagfl5CJ3kygESUTTGyXNjuciPdZ
0PhKjOn+KmqlYXuzgMVMIbt7y0RJys/Ztv4gsbYg/1DPHrZar8NhmYDldtxKGspTDhKWgEM6yonw
nGamqqyI4uz5V13eYH8SJD5wSmM42P4r3cEka1xxL/cB5DDCV/vdjhcAVqYc6Ryi3+VNF7G/NRoQ
wcFv+fK2am+gbj6LmSyt9e7xJFQ4cHMDEVdMoM6qzpfiZV7olXZoXESPIoan4e1CGuyBe57BJuca
vmo4LXKapaWwz2VHA7iyGlBUsDbd9JzyxgJMf5RLlkpLoIaNOShwH74OHZ05oAxfwWXeYCgK9OhH
H6GD/DAH6qGhEE5j5UTNi2uOsh+XjH9IGR14I3/bzcLkRIeGmpyzlnkDuZ/RhzdjZdQm2IOz+w1b
gB77xTCTTTirG7xu3g2jTJZ7+t56g1PWwjjnIifU7ntX8TBFYsY0SWaN0D3rgjGyOs9ZnmGCrLoi
tN93T2q+M3FKvKsyDg5XCAYWSgqUHwEfJvDtb+u52/8/ZWfWHCeybeE/ZCKYSV41D5Yly5Lb7Rei
T/dtCiigCiimX3+/lTp9rl1ySOdGOGS17bYpSDL3XnsNMLvonEYc892Sa7dEftRMX8ueW9ukTNg2
bB4jS7JaRujZlJLlynPoN8O3gcn1SR0hldLDEGjk9tyEYCQJiNQ67D6I9cAWlKG3sJB8AIHSZCGh
8sBAkOWTUJ8FqzZDOEijTjvMZoJTZ+akKCMv1Pm5fCmjdEGV1XxGsjcy9gOmnrTaKDRF7LU+T+EG
WVs/sY9YZbid0GBin17859Kspa63uUqQP99zWjBbzLljjlKGPL9yz7fJQoLTdkw/MosGCtp3W5Ll
8E/rBhh1DgrIT4Cy1d/hBsAPrTF3m+pRirXdbg4uhn28wRqbBSdPMuT4RhNKdgGiJ6XgpIXYSljo
cmO7mb27NHQ/IwNcwBI8oQPFz/M2kEvINtFw6ejF048yv2gyFnynEKwy5d4DHrqPm31eXm/0Jjgu
O7hcFACvNJuiuStbbFsJxixPmwjjIydyii8dKVRf7Oynk38dlBtYO6IKDd32Yd3SuwVKNMWyY7yy
bzMebSQaym8kb9v0yyGLHPekq1PSegntxOqWvQzRCflMDIMwHxk598kdh4yHadOt56/NJxfA4cwW
HEBiV6bhvLWm5EVpFsjL+Xha+E1GZ8sAAZWWBSPo63EoBsrQfmQ3JmfRXBlqdAAfTOmyRMozSpxA
Wx2EgidBmX+3b7pGlvFcQCdqLuw0d13UWR/os8oUcGqz3bEWZ9AzS5rpCuZdnsel7NzFO1tbNi6C
aVlZfuQzfg4JzuCOdh1aMpeaRqeU/EgUvmtjs/Ia49YA5w6RnLRxyKO92g6AuZRBeENpUiYXdan8
lB639lIwDJtLm4dBpA53jXe96igZW/YVIrh4GUlcv7dMbipnqW5GuUHJuw9uPsQ5n5MP0BYZqviY
TtO2LCqDcEfkCSQA38uK+2zDXYmN5KRm6F7mUiOmwlVytkltZtPCnjnz3oKa6DwhmuL3tuf6N7zj
djLE4JsbN+38u3FHwaWtGzcrlj1OCZpr2QPejAw9aIfucC1nYDJjDWP//Q5kFbwcrREIcZUMxLYo
b9LJivmJ1d1e4wyR3SdCXBpASRNR+uBTRtdNGUkEDCw++iimEahpK5CzEyo2w8QB4NgDnnUySnyr
8A2SobkpJR7sMA0kFFKFrqvqgbfmC4N3phk7zhGMBTRRYyaHh493hgtufMYQw1zuqvhr1meP8sEM
hIPqga8b5lMWbYdToAe1xnwey0HtwPRaTzsRBBypMMsFZBaYiqJ7g0cw5NMSTa5Gp1DV1wdyDak8
m3p/XYVLyZhG55kNTCVu84qeE5fvlGaztH7IKFpLsfPWilJujT8m3Bnc382d0+rS2uGvYIm9Czzp
ASY2mNeURNBRnfHh+pm3jbhu/mf2Ytt3Sj5jfRLRWbNWZIC14sCM/xJvvhhvFOwYgfU8BSxNgrMX
mslBeDyFxrndpbkCYLXhm/V/65T9GSIbU7gz9ChuuLpv2aTZ67dzZctKQiM6njamYTJAfWA/tUx9
NMUgIpt+DzqTTnS4q0B/e3ZKpj3fQBT+wEibF42zMyD2QLY8E6mJPf6TJ5ZzktR+cHrIzSMnYnWG
+/rAxHTdn9o6yA3V+4AH2brD+slif47p1vDF0IQAmOGoB4vVJnlbmoz0iTYLAheGe1k3MXG4svPI
nMd9anlJqzqFySfxoIk0k/F58aqMV8oZVd3kPAFkuZS8I3DpSgYnNg/Fhnpwu2Utslwg/ZYee34i
0M7mCYvM1gdUZRtOPfSFBS2PwitrZPRE2dPy2tE1bC16EmQLUsW7AVZZcLL6U27Xl37aMSpnOiIa
i5w47ThoxbfLspt0o0sH8SfVPAQS/4+gAVDBeJ6d25qE1rxtQlkr3OcwgQ2Ce21VgE89FkiqfVbk
t8AiotyGHc8HWZNzRpkTQdJAmnHgb5JTV7+owp0VNilzdtnlv7jCuw16VdBsiQRRnDa0jMEuNNe6
yUz3wNqCVuQMYY8GYAF/cOZnifoHGuhLuJRPbo1Df4LBJi8lL4WzV/MVcCOrEiV3ZwdABhcITN5O
V2SRv0MCZ24tZG3V4LEswO+mvYZXLnMKLVrEW7DgGKjYd2DVZCFImr/KNc+oTpmlORtmby1EztMg
EBwT6RJmLEIiSkU+U5OwKj02xDaixMzX0NwpL8+Gm1t7Jvk5W2Mud9itl6rfdGokBQ1oQvurIdbq
cARLxR0eeOitYewQJhynoDN308jlSqHaOsglfHw4Ks4u+rU/GLuxmQWg1hPRDAuF3Z65UVPCsA8a
NoBuZSHSso2nU9SnJK3RF5oQZB1gH2N8B+e2chHAgcxTXHKJ+2HbEZTk8bz7AA/bsopoKpO/ygMr
Xk/N7hmKGuud8DaReDagT6e3mM6dhG0VEGC5gToH2KgoLXiU9PYjA4AR22288YRNMQgUQOpW9G0+
JbiLpJNsQCgF5YJY0uV/DjyeYO/jC864sTwbsbOBOgTqkM+f7bjdvqLBxBWHWEGWwlTE5jWhuESy
bURMfK4a2dmjNcdeg4WIVUq455Y10kc0Y4agamBU6RSY9GAzDVNAqSeuYf2rkUMiAsR/4MAJZw4h
mXMpR7Xbcee33GhLVsN4gTlKyuVRerm9s/ucjDiO1ysNIpOIgrcEfD8zD312IE85Oi3a/F+2tCgd
zh6p4Mi+AVpqIeOKNtohddH8uTMsVXwH6Hj0CowGxMFBOM0/BpETLp31ubPpLDn24O6gSYtLLWNa
0ZFd3oXJx1OryL939BfhVoTSuualofIDOwZUEj/O2rdbE81xZErUbBG917QoK6M1oGco/W5IgTHK
Raks0jtMnjrP2xvOOWuoBJcDsxxEkqLTClix8QsW0gnrHec3JM+gh09qe4EGSAbnpNwA2HfR+qzh
7A4LpNVB6QSyBs42Q4xQloMs0FBvACjM+Co4B7bSbd0OzxpMWc/wdtb+6JFY3Pe21QAvZA97mXyU
CTiCVhLcFF6mtlKxlYyfIItQnlDu37oIy1h+LHQBdwqxmvZIC+wg0Wbywa/FbhzrjnS3gzm6XZ9d
ooAsnmdTIGB8v/BU9M8jxWSr4z0qvQP1yjr/lRvc1puxgXUV7dZnMzBilnGxQlt0gEnf1Tmcnrjt
5KRJHJb+WQM/5Yl0Hk/gw1qyJsuCQBOrpURE1qAx7zfhLW5NeRrghTk8uyMHBM6P3/uOl+hDsGTF
mu/MnqgDpMWatVqF0guJm645b9m1RDIgNmQd064zMx9TiEUf3VhnD/WMYs+FCy3LB6Kyo2S70k64
EKBCj71Io/124oSCcMMX8mBtZqvHsqPawOlLrXZeO821K2t0x+/HbbsrGNNXbEpW8uymd3S/gJSI
zj+Mieyw4SM+T5mma+B3p1PLvmGptLiUscfM9YIiLr1qFA/8oWSzM3W04baCQ/Nv8Ydf5FfyYLOd
64TCedp1PthoWl45ETO0jkyFpGCXSUp6WIxcmhiv0oq/ZL88GyzbgBXlmcmc0ATIwOsz20rBnPrW
9tFHRGWUyy5hwx/Ww24sRwdmbZ+w8bD9wvbA6okt8w7pNCaAGee0FdoI1PrgDC42Rhmgi6UZWUsy
MiBg9O3VUEBcxBEWGQkWzrhkrWWc9mXx3G/b7LPvB1/8uv4iEotFgiUNeJmh4xWek2l7sgzpY33I
wSRQPbVr+hUD5b8srNw2TvibwFgoAdsLzM3/NPUW9znLohJcDDkTKlXDJtMzX7Z1hlVkquzNUUJT
9mm+umBpTJ9aXpuKe6Bhog5yMn1pZ+Uyw3zv1mJXOYoTEDrojjS3G7ZczgcZIfRiGVnUwtcfQNZs
CeUABilGjSBLqGIgdEH6KVTSOFyaFejlrDK6Lw5uIVKWxzsODE2dmj0MT7MJBhkbHbaeqM4SaAsq
e3c+eGYMgoE5mOjVRVrVJ/u5Ck4SDW1NxhagoEmJGaeCCq3bqWTGWGGYwi9Bx3tdeZwBeQaZ1Rbf
EELF2USQKD75qBTEgeXVUB2Qy0RRSHSBFZTkC/9FGc9xduCITDiMRjhf1QnJSP3DmHGo4SJZoKmI
Hyl20K5tfLwPIVOh+F5P7IBo2kOrRK3Koo8RA/N32WKvizzcMoe8OROeMB6EImypTGzcRIXehjhQ
JvkoZnD8Zv4JSXwdycQkTQ+BQUYXYFsz5domBpoA+LJNR+phJltSa1+AR42g75zhFF5hCEZtKSyh
iLFo7j5X6DPO3SUwn0hZ2XSow/OCN5AlbI2ptwgtlGcuzWUpeD2s2QKTKPJ3OVa+z2TfwAhjIoM7
iVZcTBg9BBaOzzKf7toIAjbCER1v5Y5ZDQfrDrkIryRtE2NLJ350D5wJHv9bQx3aQBgQkXnyVbim
BeqJIfkrJ+2evkzyYd7b0OvIJc/hRvUxXrx7VuGHlcAHMziH7bO7zEz59kwuJj61WO0rkHozUuY3
Vrqay9DM7Px1qFNOHgylpzo6nyIqVOvLKh72ut//GR3S36EygxgW3P6QeRFFvciwS4F+oRwFg6MP
sHSuCvomdC15PXeF4xbxNqyezYxHnxxx2oat2FQc0/mc/xYQogSBj3a4YkiKruNZxt8+JdyueoaP
sNwomCCByXna1P3HJogbYFtMDIGKzswQYS21+EvpEMPxbJSloVdCZh8furlGBwLY/mS9mqoeVlne
cFJ2KUHkWISIDypsF/Ip9lVNTFhhOaceQZaaogwQksQF+1CGIfZ9W9d9MgfKcEsqR6Pr32HjhqMm
BhtKEiROi17Ax1/uydYKYuWFEuX1Be+Z+hlreae7HzhUITZltnILGppRjr4NS1g6Fz0BbW5TSxOe
8vpA8oNE6jFbFaUQB3Bef2n7ofcjpXvAj7pxgPWWhWQ+NthqhhxknfJqUCNF2H9oiNvcLvWmfCZK
hZ0kYeVZ30PGTr9VAg+a7pDdy9513SA7MLxI2H9tMGhO984WOmH5bMegdsAO5ZP5TAMnMeQlUEmu
ZqyTtn2Uczd+Z8kmQBfXcehyPisEXseaccZnkI57DvZ0RtYXN88aTFiWb0hRwTDL4hVEkuFAhmZ7
WPLYx1ddePaMNAyBL1ksA4aue4SFz4xZ1D/zl7JXNLzYZ8IuCH9p914UJd6zG+DKXsgk7UBdaGoI
Ycz7+ePQrQ1FFI43HPQySmnij3ol1bJyzvGmZShKyS/SeWeBEBVFDKgof6yJSSDcqoIo0mc8eYtS
iDJnX2+IYBiP4b/mN9sSDbD3rDdoHOh7kCuSaJn54SauXGx5i3tt0W1BfdCk/iaLcL99trQHmUP1
HQKJDYRa4S0uBjuVU7/jJhG+9gGRTj71I+N5QRgm+v0fXBu435vdIY/8p0oWLJjbWeAgx+Viv3uQ
Fo8O40Y/Q0S6FseVh3Mhj8GpQq0Z4R2SplfSwuvDANZAmcpuXAzDMDC7ZzqKDR/DJDljdPjNko7b
x2pIeCFa8abptTqJfbc4ucTBTZsMiBA4gTrO6aW5XOsKvzc4ECW9jKxc3vYJiGTDcmRiwId34YcG
URgl/pHHA/QZnPJIVv6oT5+HWHTBv7W+FfgAJfv0bJs3d9hDnMutjrE6Q0hwEwwFWfgooqAh9tTp
BaMrQ74lsqA2+ZfefXbIS8gQ+FpbJysOlnmC4EuPRC5UX7IvQIswdAmWYyLgymlxw5k5/mXoJdM8
O+kqp7NwxbFonc40jSgD9EZQJMcu/Jz0+UPXYWUF/Os4uI5k0TteQ94rExtjAldviptgRhgfr41y
nsUq8RpScTDQUZsxOdiNRBQdVXLNWUOZsYcBWqZ3KWA+OO0VZlvX1YF2PgjP9WCly8I88H459F/y
4uLtx5e+Wry6wBTk0/d9LzHm6PER1jWguc3STwYf/FNcUbKTod5PhJBST9iMsLzIWKH4NrKZu7cS
fNm45QBdL55QnP042vBOU1k5rrBV7dmqPeWYlCh9UhRHmfC3EXPscD9/bjtsF8qFITcJOgy5oMBW
MctZWeZk3/1hwRBtZS/GCRV7sRXJ6pa5qpkQVEA4QcN7sclSOoWg/NLu1HCIHd5iM83YrggAfQcf
GkS7v7curUwFF2hfQIcuwZkUpDQ5SnukrF3QgQIwmVlM1C4poIwwH9LYhR0YZoXMNDVgBJ2Dy6DT
g9gMSFj4756FjfgLYrxNewZVeE0QTrHbtI954gJGldSGvUfpJFI+XOq/M4eDso84Q6qdQLqYsYUs
Li0K13WBQhicr9kYFd+mos8vVvExwYIZ7c0ohoJB0653vVq8V24fLATP9yHuoogK3OOVGiR+hliy
ajkT42vx8+T8iDzgbpqY4VWYreFRJXaFlQxsmV4yR0ZifiXhfQAhYI3Giw6mzdsL9JfXhQdJyh6D
e1B8bAMV5Dm52EyTPgoP4/R6Zie6Bku8ZahxK48rqSrxd7l03ZG+GF4hZPmEtuyf90anRod10tvX
Fb/yNTJp6pJIyNA0TqIw1e//sOsjyS2K7TZYP8rzTTIZ2TvanV7lLfAmXj2oPTmbM9zBXAjD7jTB
EOMmYsTolqxUYXVTCPz7gokQsM0ZXVy0cXQ/xeZL2P6P8rEt0i7rMXtcoKqBOi2rL84SFIIiYalx
IrTo2j0Ayu7BwKEfnYZx/dnarWH5M5VMocbm4XDwv9QBIzBoIuJAQDC/sjZssCqk4lFkgka6bQNy
1KkulVk/5nEWwp4yTpsI0HLD+pc9tPUHSLaUi05LX4OR1Pv3+fXzT700SCI3jKAYBDzcn+/z6O4B
aecoZz+EegUEKotDVYK6AyKsK6y65/mChZ7L38haNnKpMirUwWfdvzhb3n7+r817uC4DbVcX5XKJ
R15NzXYgFqOIDRJRbF58TnE8/+xJjreVYu9kTZY7DCc5sZVvPtf+I93dZb8joaAHQE39T0GFdc97
xmS/uGV+GHHqeLw1Pn7+xwVJXCV7DxeFu4noI1uQZByvUiAAKVl5Dzadl87of5eFRM+7nA14l6bx
F2fAA0yy3ghTsIjH/PZNe21wlYKTxbFn/NAHvj823lrrlOnHFp/uFidCWaaFDZmZlD9SS8smTxtN
hblWL5BIBps6KlU1SPWvkxI/lnM5lUrTZont0tzKGynMoZVOzYNqn5HageheRINYrKg0CPBdlGGl
5mtvfyT/lWcXPoKJ50YGS07MnJKjdTAOZe5j05HfgYuhpqD+ASgQQM5w9sLF33QiVcb1EVbw7+uc
h5x/LSvH8AA130eaod4b10BOoHNZkDqlCul3K5Hj/R0np9gNQ0Oz7XoYiB65OTmkvLubbMZXWO/R
Gl9P1ct+pf0998ALsVORJY2VDLTcYXTAivAL+FwdWeGOgw/ku/Wj/951Hd2/lZoy33Zj/cnWj+QE
wObG7Ar3xRIdhJujMUnSq9j1T/cGWNbSp2tQljDCNjMemUmgsu4RjrjlE8SN+25AfswKamB7dHem
4wyXRlh3Vqu6jN+18XrvExztUF02EsDTxS93Vn4jVAmQ4jilFk4FTkaz8PQZy8raT/t0iOGituN1
WBmuRee6s+9bqca/vK6I8zzhhwct9+edE1/sHKNmsmCrEMlvBjo69coPX9E4uVCIc3KRwSmFpUcw
+CaiiS8XBgZ3+7HOP1Y9ZUfowhaybNIX0qmiLfIMwrEZIHdVBex408M8QipI+ZM4e/Tl1CjA60+2
ZrLk+vyQ/e4qCqNnTCiWQxWLTuVFH61Tbu7A0g+JiiJaD+pxyu8FM/CcE1FNuv7wrWcqYdudaYg+
2hkHQ0UOOY27dOCq3SYqnatIy6cxgHNvncnKgbF8AUkJPjLVm7Ki18TvH8UtMPD0z6aZMnQMqqcu
YcDyIUEGvUFcv/30ooAsWYoYWbyzBb7qCPQexoac59DQMFFC/PxUur5PuahsfJIPcthvgdCBkOkE
pQQTaiRan93h/m36Vu3oBAvqsbVE/7O5aiAkr5vqnBCUy//ivHV/tWw4ODxX5pbsbEfLuazzuOyK
bfNpWu7c71V1xc98td/+8DOoNz9yj2v+9zc9IUD2V/jm5YeBH3kVcqdrquQz/RrNHDan/Md/vsr1
lM0P3c109/JNT+LzdPfyIzzc8aOfnsKCMS9OSgS6XE2bP+2rxPC8wJns8ugHr/20OXv5atJLfmgj
sN/wtdmetf0dwBXf85UGdFzuNDm0X/lPvufP8PXle2fU77786HJ+Fxv1M75xv9v/0rft9v++YmIA
I+LsnUPm188k5k32MXyDlfPzolmNt2eKvL5sMSrO4QV+LrzlMpkofEIKTbRV8n22YiodpOqWcwBB
SgDOS8BPflbHrJKPxLoHdLCn8r5SdiU89Mtknp+HbP5zm+fnylF9+wP8atUnTCCC1E/8xFAB/PwB
UB92ZNOxF1mPPYd5SMRpQxUnHYNVPPbhSMA13JUA71OCXxgQMaLUGUS2uopStffQv/4IqAAsD+7t
S3wF4/BiwvsJ8Tlk/6VwOrrEJusPBWMW4sDz6GZKinuBFq0DkqXQdVRPVzpyzMi22JdQVPIOZAG3
1RDgq8enlHS9K/UhZsRAmlHkBNaPEI3Vic0btob/9PU6U1WTrGDUGE9c6qzX7Fdt8ooPumZ3HUyi
hP4mwL0L54P0Tj6840YvPmBAj8SYS3n7878yatXnJ4+DNpAxnk/5+PMjArxMqixND09VwlNIMWZ1
IQzQvKg4qJi7aGokU1R9QMjyd6q2hBFb92EsdpVV8PY1WQfMH8ElEDUXzAPuTWISVs7RM+lYEG2y
kkiEBdG9/M2NC/ADhNADjKgRCEkftT7emEurGbQ3u5m+hT3cnYL/7ikTYQ3JN9cl9U5Fl4otOSfL
46UxgEkYUSsQoC2A7QFd1NoIsOxa2n822dGYq7c/16vmgc+FMSkOr6EHMkRc08/3mgF6R8wD4uBw
BtPdFVdDDXVvxYueUnfKze20kmKDel40Gmz6lQolvZ19FwDHSsrk1eVdwL397UtLjz1bubSE9p+W
NjGey0H186XBSQNW3m3dB9VjPQKeHLNNRJo0NzyDEfGW6vZ+F93KyVjGtFvXnCfF5hwE/5vOY+xT
mCFFlN8mBp6jFtOTU3usgbCOAAsPEpVNW3zeBzAumDNVG4XOg4vxxGQHDND/pL413DCikfeuKEcy
x5MNNekwIMb4A8NX1x9SESgne2GMWrItXuX/nKNaskJSXcUQAXUT/wV4QUOm7VDruEL/xGyB2oMF
XnUYSdNPVzOLnD2SevpWJLWXyhz3X8zS0Xp8XGLobFTG/rpcHroL+VIrXUL7sSwjra62yQ+kNYMv
kv+AM7fW3UCzOLvZqTyzmwSLPdoa0VD1Qf6LbffVucHDDOMIgDbiifJW//wwu8MI5SOOXNymuSnS
LjHVmza0U3jSM0J66EnsnCAYWFEepWnVNJ+qIkKJCR8NsQpRTM/vgzq+OtCj9zoBKMcrKIISG5mj
9R+svPeG244RyYspNBNGlgEHmIE0OC0QC8BpGZf8rq4eu7zrvjncaFdlInzhpsHtSBcj8/FmQ0I3
RgMFFhXhEF842XtvBLfsF1fLHpR6sQcI5dtX5geopzxsi43LHOLWTi1p9RGA4bYN7QWfK/2DejsE
HgsKQG94F0feNwG+RJNb26o+2mG9tfjQ3XDfl/G/JGmkE9OgYpBvuTsw7kZDKzvSmdFFymTD5hgD
37cDoM8UA5cDqecVO0QgqhDwAubypmEn5MjQIS9pXosSioMVqw5eGZ2nRFq6DRqhMrkeImrrIIHN
osQpWHq0oXoD0r4+9xyGj27MsdU9t/34mRHQZUK0lEpPWYT1ngiW7JIZ1TyNDKckZDfUPww08pgs
0S27LQ0W2a83OgYrWFMhNs2aDfa15OaSLOCt3fb8hT7nJNbzGlqo39Sr+NIV8QGgejDdujI5bQH7
nm0fZv6SnVbES6NXbnDuJz/KGg4lMIu0vtV6oQQ5V5sn1reeUjsBYJUA0WnJr48Xq8uAjD1sahY4
vRh6R+/u7b9YLWDjEW9dioeaF+j3f1gtYzrsoqmYvdtxPz1tkvq5HYOnPOkJfoCF0BcfzXq4lQJc
N0CSJDjY25PCS09203ytGYUO+m7+//epnm/dnEOXORBL4egwTfbJUPruzrvtDT61qXNbrUxs5vmz
vIEwr/oN2dq1Hu1EZES1Q0ZDv6Xu31YlHK4NFhUi3r194lgf6Z83Ax/8BHgp9uMAUO34uoacyfm8
oxak8PgHddYyt4c4ni0MqLlJQDyMSG2+dwzSRyy3TgTbR4MEQlK90oEdcPAnHDuqEsUXXTlO3i+W
flGY+J4feHEQUykmnj3gf3jIazaF88E3Ls7xGDK5B5gi9ohkQ5CRnGl3D9tlggKSR3eKPgviqDjx
VhfNEIg5KAoGH2phW3TpMJfb9uCiaRVDhn/tRKSZfssoDMKxTo0pMPC92Vuo/hK8i88tb1XLBF7s
jaXE6pt3novu+/FziXw+YRgzGKIM/Xkhd94w5MSiDZ+TQ3XveRLdDcWVTjmdHmFIVchhKFjLYHh7
InmrQuU0F1CNW5WbK80H9M4mbFKJ4nPgg77/NKJfXSlWZ5x0uKnjN3nUso5ZGEzEE3vUSC/GQko2
C/sDtLvpQq95sIPtLG9D7RUCwMQZIcutPV/2y0lWp5AXeWoz1icrcPZuCj92a5CdVXj9W+QDjgj0
sQlKQ1Ww6AIekpyNNJvPd0RigJ21wcuE1yZHghj/NUk4wITp+wQPKOT56N0SY7DfI7N2kr9GYGWy
1b3yLtzAZ0M42J8ufsak3p2udOqGW1zRyg7m2NuP9nU75vk6zOjyebi0PUdgYIOEtPXIqftkx5L4
x6o6Uy1t8uQajsGFmhqn3/y2WSi+uOwg6U93U20bMgtabqhbgLYcBxEdJ8E71/d6D+X6/DihIUFL
HIZHdYsTbjDNRytkQX/527ayOXVjllocP2Jb/neIz5KLedEUUBmXnBJAgBTyPNSMvlH4ukzwRCh4
59LUah+9FWyjbJ+oen0k+8drzaT1tsfUCYMZJvnJ+E1tInxF+GsUniIeaZhNQ/dSRlJOys8+75Al
Jzga2gvTUALy7v69YbxF9o8vLgSIJm1LL+zxK8ssJl5iBCW3Eg5Nu/bPaoFmkLJFqXzID9Sj4iQE
VPSdzmTp85kN6CCoxuxuzLp7r58v3Tk8a/dEcO2o6InpUIci9x7VH1DdLyHSwGDCK42wHqlOAdfu
o8x/1Aqy9T2cnnZLB4YxCx4R96ag+yKSQqOZfo6utR0obUbje/EJVetb5ZCdYrXA/wV0d/YPERrc
GctSEIpqYLNRDS/Nd8UR4PUIUH3IsjuWAMmzJdlbSTxe4NpzJuBf4SEKBxAarJ+TSuaNsA5KIhUI
Ptt0ZmlijsOWKomRQlvirkziYR+TTwgVQ6FHqoCq/dPba8iWt8ePKYo49GhHAeXtfvbD6VGW8ezh
YX24m7wY8RrYOkWknSO65KAxP9CNNj7NUczJJ6820Ad0E99EHJbMJFxox8gcsEQCjhcXBoO09sCl
lMEAiNpu7HCUv8Cw8bJrn+cHmiP6DZKP3Yu+yBhAU7vpVzyiEtMUw3euhrPzJXOUx8sjli2VFrM2
AcdtzmRR3tLX5Ihv+kU7vQEgBKFh1KRmBvjq93C3OasmElI2kDJIfkpo7wTLJ1BnS0PzDXfcdPAw
kOqoi9PxRibqGe3+hS3SKK07ODJdAYk0SCUF49M06khQ9xHokyghWvdM7QPuRldazG8/o1+06D6N
CZ1nHMWkaLpHfXC3OURBN00L9CFUwP+OWVPBa+e5zBXh1n7TfE9LUcVuXmuISsFLkYyx/aWc4KQp
+C+yObQ9H60fslNCcqwoM9E8HFVMI9qRrl19l5BbxmR5CilR2VVVF3xqw5YhCdVIigUQ7bZLE6cZ
hF0ZGqCt6fRl17i/2SZXquGw2/6ZTe23bJsd6Ahwpt2I04rxHeHu2FmCmmgErNwRPQMB5so0ghWN
4qCJx08KW07kBvH2Ewhtpfzzxwz4RWasPAATJu7RKQWvK/KXXVw+1t1jcYiSU3eWbWfDxNzdkI/g
KEAwBtDnWO5DiK04wubPIaKar/Wyf2qW6PexBPZ3D6gIg0pc4aBdL+U9bLYZvkOJLGzy30x0YDH7
OEn2pD1Zk7lKMmaDPgReFXnD1YJVo52SKO7xqkVweu8OyVpw34OF5owT4d5dhvVh8uGpWuWEKbI/
Aq84YTPJghOacBiFu/ps51Q3cdBd06E1X7vxNu5999I7TL8V+/jsMPw9HsqLOAQ7OV/WEIHxIb8m
CDe/CnL8O1TlNXKuW0f5OwzMbnCL7L5BXtw+Os2ha0+cgd/uVK4kU7leQiXu8hOnx2tJpXCIM1RI
XXwzDR5WB962gEPFbZARvVzbZ+rpqzFIF2yr98SltDghsuNDxx3R/0iDC96JF5qZ5bO3gdnZbwBO
0JHzJyDVGrwREqDCCIJOaN2cEBcr5D24ZBbyd4XLP50p8uRpAdk0q6ig+J6osjeiHldZu/kMmO1S
nJnpPiy35JsbHDqwgujTDI6QS+llDoSz9gW6AFJNsNNuGlSiDs46oYOxQwbFMU/wI8UpHI+j7Qh7
bqiWe2PW/gaY+XlIp+xiDR0fWUHf3EwZCmrXx+6x7eTXJhE/T4rVQrWKkwFXtXC3w5lfxw4TAHLW
6z4MXo/nDBQeeEnFdVjCLoZV2X42EXnwsNkxAnEJMGCYyacMqeUQ0iLgkfG9dWJVpv2VmxSctUUd
0DwnUGujkECFA+QQ0+CHagNarLGhPMemGmaoG2vStd1sTxupCRI5SzGS+3uKZpywlmj6KrdCmGYs
IXSRrQtDX2d5b+L+cQrwqbThPTY5IfEgU8n4XWl1AAQB+EQUXhqy0nsDU94H68ZQOCUohpCIZkMo
/EpK5MRDdGPoIVOP21CPfy+hxXhz4YuIlKPB4yIPMKWEnMzMb4+Oog0xtDAdpOqwhnW9h7pxVSzA
nW4W1P9ToUNBothsPw6HYr1IES+d9mmEb2wn9ncv4YQ0WDClQUUNBtFVDcu5DQYXknn6la0jON1t
4e6PZV2S/AkfKyxcc40z8OY0zPhjfZkT7prN0Rc8JznRcTDE0YyFGWChwJ537gL0n+B6E3zclutF
N6436DDgCJfQdNsOuQUz3SerMMc0Cg+PaIPDcMfng8+AJqszPf5sciaLWZlT5sprDbJx7tFzWI+X
fHMA4qtaFlJbIR9iZezOceGoL/a8sWRf4SuvCM7c2aFs0aoCdYTkRnbUqfWJwsRpd5r1TXBa7A+4
LKZwzUKPT5+gKdXVWQuuKuavRWpAWInshA64M00GG58cuR3Fe364hX5OltEWLzTuh/K2ZH4yw+PP
8b8+77J299TW/Jog13xkKtsoRMLmAFS9aHBAJhiAuv3NLvIJfZl87ybxePeCA1P5ltw5OhYUpKDG
KDJwt7Yi9yTZJIpjTh4Dj6LPBlCW+pTW18LKZzi5li9WF9uUKAAJHe7PkxCL4jWJ0almGN4ptxmn
B5h6o4eljr0v9N6obUa66bIlRIKtAHipF2C2x5yz9NhccrZ4F42hpcujB80lJZnO567DfYC1bh1P
+j3C7VWmzmXAl1F9RYUVIa6hAbovOeSIyZzXkriQWNwF2uI6ZtBJB6aEegh31my864i4vihnXj8F
QOCyzk0BHb8yIXq1KZXNtU5OdxVkoOgps+M32k1irq0qTX1fH8oZOGLNjoNY9DO599a3M1/566Bj
P3R7njoCLNiIcs7m/SImG0ONpZsRIMroElNcZJRImPM4KO/siFvBxBOZyryU+OSGXcy6qPfQJrXL
WyPQEJHCWU/nD/uP/dAxE74HAS9gx3M9C3ImmwoZaRb+7jVj/rByvHYpTE5YeKDrXWQJoknKO0Im
ATxHH0m4NXGEi9ycdh3iNrl7KKIQIABVuQ9dJ1sPcjZgcL+CR68hB0Hn83KtASfFiB/Ts7Ow+WKk
jsSgjHb9sjpF9dgP3GUlpbMu8MSpua3vlSCvCq2A2VMYMBCD58Vu+DMEsqLo3dXR6D6IkkkoEmnP
dECz6g4mGSCqlsEr31JrWjvT1kzxo627GAgoP76vdw8K4LW5ElsiHwnKtKaHM4cxkz9xuU2LFxyT
zsnBMYvhxD90lnBE7gOzrgMz4hLBtKj8HfRUUPV6omJWcC/dvwamWUlIkv7M2zfATnuOSzAGbwwQ
eGZQh4663cSHEFF2bv9ZlbaAVHUd0kwpR9iFq2ubC7oTkvdekrKloJXMuF/pPDFmkM/wZb5jHRLd
rE/vmhola/hoMJqzelkNtTpIsCJ1K5DDoH1ji2bKAwQdYmo8wlDSIEI8bimoxJCy7Aeq/vLd4FH/
mLPNUCLwXNdPqTxFoDt66E6w78Nq2E5fBCqLKVVtMUHf/Wk1jT3qSryn/hIWgavppQZ2td/dFVXz
O3PVKwG7WNpZs1ABvBpnB9v2z7naPgjhFnyufsiiE0BoGp4mHuxfuA9vPzvL2P352VnyD7S0IEkY
XBzjd0QiwV7d7O7VNar319oUgxIi+Nd4qL/b0CHFb9uuUNlCNF2kk99UUDk1SVWPIMFFWDEZHXEh
JKLJiO9Jw35PStyZ4A5pPPRcZd1sSJTW8IE+yY685OKlSY67hPf44v0WJoiFUCfJaAEA8VzZNNY/
pAAeYdrWUjudWTezXiRe/FN41GyEpPM80I1gFMUbZVSt81qFhA0aZ/89jJea85TyPSFxQ5xXu6LI
Aeo85NF09/KC0HZFp/BACf1NCGBCuL0WkRNlX9++8cHr9iwGg4TdY1w0uxT2P+8aXXVIKicpq09M
QxUveK/poM0RmDicrF25OAZKg60oGyG3Z4xwsCrqvVuD/KY3hIrRZuHqQtkJWGGn1wDgWlzBUt94
G2KXQJS0CaDr+LvymGTwsiiEz3pbibc7wiXqwCXHcHP/9ge08NvPKyvV+C6MXSQNNGZH8BwxjGXW
1MxYpWOtagZdE2nH6IIV0K0FBa3zPJSzgMi5FuRQeEv5Mi0SMaLPoX2w5C0tpWBpIm+X+MNaehG4
Gq6YcxDZbscQmSzSyGwvI8L6anB+PpWaGZlICF0WM6Qh790mYbKvliPDVAZrb3/qX4Cm8G94lUKG
Jy52fEftKA45+81M1sW9TlU9PEOYpNR3cNfAbEnqnsjw6EmQFywgTaPmaxOyA66eOlDp20EPUVpS
TYFS7y+9XwxW05RRZRjA7wURf8X5c4JtEg05GAAME1OzBVdcn8fP7Nkhq0J7tiB7JbTp7BErRd6K
DM9OLTbtIX8kHlgssxKT5LHmKWqY8v5g1cLyR8vox4s93miRXRQHVJreZ6moNfgMt/1tD6vpHwrt
tIdhwBJTkmYecvjBBNWhqiXWMw8Bp7wNZUEpdMqqqFuWG+vdjdlfWEJyGsWC7rpxy+s03342snSy
5BuINivA2n5q7s2cneP7dWant7jHvbNsdES++pRsA+wHHMBJfLQNOzPl26bJoD79c4SS3Wtxdkbd
GjC0cFDkSSZvQzs8EYgE0a+EEdGFqi3fA7Ht3P+naxLzEN1PGoWQfvzjuqbcA175u3h6EsnD9KC1
oMDWqDzK4pM0ar9YnY2l1oOkirKMzT09JusZar0Gg37cnHcmuVDGUjKpbGbY/PatM9pHfrpMkoN9
fjB5NwjrXlGSiqwBh0/aey0OvXHiTLbb6EaCw/5ACQb9JGxZ1aj7pu4FvWzRX5iRan2kVkZicz2B
GIY4rgmtVsD6MGBexoLBcJFWl1ehwJJ5YvauqbSs7zROr5jHmxBqcb7QITPq1kQabFSTHh2Ngq3F
EakmYifrApZXSstYPsnEFB9QynoD0TUNHveH3SVnKs0KRAYMCzVvF1rd1rgA6huxk221A3m5qYv7
ki0zCNlAmF/p8JBgTJHPQLg3OS5ZosxX5eGbPMLgsn5KvHrFHoRTGTcoMLCxuEd6e/fyK/JI1RBk
5XO//XD8V0QhPRw4TOgyQizHLbH7BxC7q5MC0bz78nDUY5GrCxg5M3QYRebwyTIOINRU5AlugadZ
R3ISt7oTiBw6v+CrP1pl9kDhtJZPCfyJRoLSErpZJ0Ptt685eX3NnMyGczli3cBv1XDnh2t2fDea
Unc708pzZURHnPbBjpBMpLMvHrcE4wCIKnPX1UTHndvbPCc40q3pDvEk+e6OO3Ci8cDTlhALWxFM
c6yRZgMiZt34e2amZx7evo/DUGWwV4oIyiUwiEAsy3GW1RadfHjRBtQ7ST4tp2neVA8WKLdpLE0Z
fTUSzFeeoC6cw6zbdB4zxml9WZtlM3sz5oB2IXrgb+2qttIrh/+l7Lx25Eaydf0qjb7nbHpzsGeA
w/SmsrxKpRtCpkQbtBF0T38+pnr2tKqB1tkXSqhQJg0ZEWv96zdrpck7vaEfK+kScRW8ThnpNJfQ
Nn6HhM0snXc4egBd+RwDOijwVTdE40eDjy/mMsNeBCMZhppZVunra098hd17pb3WQRMdYHSeMcHN
V22/uHERlfz3F+uvCLwPuA2XR2f6DDngPUkoa6Ux6MTH39oTZy0FxLL1L8N0oI0tZ9Z2WZMDtjU5
bpdLqbqAU/8mWnmC97/EtXuQ7+eeE/cXr+4vXQIzNpvXB6/K4MF/Vw3MCbaYNdr026WYjHrvKdWg
UmH93qXeQ+7wQS5VdGUuAJAe38ak218nWRCrroMlRmCtrO4W3akQ+k1Vd5/+/hVez/o/756BAVnJ
oOmAjkI7Y7x7hShd9cqO8PeuAnwIrvkp17xoX8MJJvaWgSreg7uKgDUwKmABQnhJPmC35G0g97yq
/Atwm6sfhAauuzbdrtiYzeyw6+IDPAwLktxiSKYtch2mM74U6scUyu+WHOiJyyK1/Ns1TgwDTTyr
LUC5H4kWIx4sOZ62ZDRhBJ63i+fjArihKJSHqlvMg5eEr24ANIhLsAfGrYB3xXLogzUhuudnlwi9
lmOCbDTsPLIFqPeqwF+PrTAhF7bew3UVlAh0AYT54UVr2Rqg0rkDK0rIj4tRsG+iHGpQf14Nm/OA
QAyBa1CHDy75bRAYrskCMv3UZOP31kWe4i0hZhrIVFcwM1gIu1rFiyUk5/Xvr+Nf6k7IRJDOUFgj
4EHK4by7jhrPn+AZq57+XXd2XBDShCArkCW79G754mJoK/qxpUnAp9x3++elt2KuchOTlcZAHBoP
UMEihvs1VeQvSzXAvJ6UaRaE7cIyCt69xNJtilG2bvkUzxyTNQ2BiTPpEsSkAyMvkncGZstYsTN5
UQgbrn0+ZpJkSYMrgRBc7QPAN/rqf81jCWiDaeitZQ9Z0Jx3kzzUNYNmlYO8XQa7S/UwxNBXEGHi
HLUPjPnD1aV8YYcsvDWb1IulEI4ISVBjcBH2uIHr9Zw488el8VjGjT1zbW65XzTs73iGAZwMnW6R
2pRPcxntvfsUM6zbA0v1OiAw886K9DEYtjDajgu3zlZItFDCxJpcMUvYdc3CwOYfOO2PxohOuWBD
aYb19Qb8r6/j/4nfFh3iFFdl96//5uuvmKK3aZzId1/+6/+qTrafi/Rz+Vuo2rfP6rfq+2+P8rNM
MRX+2v338sf+55f/9fOX/K0/nmv9WX7+6YtNKVM53au3dnp461Qhr6+CV7X85P/vN397u/6Vp6l+
++fvXytVyuWvxTio/P7Htw7f/vn7laP1X3/++3988/JZ8HsH+bmY/vLzb587ya/6/3C4KgHTYBKk
F4b8778Nb8t33H+4hs3+SrNvcWPZyx5bVgzX/vm77f0DyIXzgY3Xchah8O+/dZVavmU5/1joGeiZ
yXOzLIfl8u/X9dPV+M/V+a1UAlepUnbLq/mpSkbNx7O73DDQZKDR/UVUWTmCjQsEM5wrC36S8zqZ
VYRf61U+t0DZpTi3nvVk61uv9KpVLQgLKVx35ykbYHxYmWp4bG2A9iF+6witWP1iA3v3AtGUB+ay
QbAxLAIL+/19PcRsb6k1wQfv6zCzzWzv4ZYDQ8cojottzqoyNR9T3gkD46g7JlX2tSsL9Zg2JJpg
ct9svSiJ1xhj2UdBzucq5o8cODK///0rdX6uDz1eIMeAacLPtTyu3fv6sNCXK+g0eEUGY/1axd7r
nEwjwYldt0twajogSrmfam0mptd3X7AhoAeZCCWy8anfAmKYeyPR082s7AOXpbx3CuanA4OVStUT
iqFhb9avRLCZ9zSK3YO06qe4tpwTgUdkMWeiS3cymL40S8xboaJD1ySmu4tI6ljjsqUQY3+E3ek+
jRg4brGEvvHsyT9FytW2jRWLZC3admV6mrNJS3NcM+qrYO142FD56s4pekFGk+8yJbbn4VHLVB02
xbyVUdDeS5WpX0Emy5X9Twly/TyxhMM6gZVDbuf7Kz9rZm1IioSwrrXbQWV+mOf1tA4qbdzmvpeF
aRQgyo0OciqNc9o6TxPicrzxSLOM8Gq893z18e+vsfHXawwHBcmF79rAVyydn3uAJm8NvJPRMFqN
PUKM0cZzOc8farwfLjD1tJsSSQlzoIc+r7/PTe6t8PaePokKzoQy9F/UkVd/lJ8/IputCWSJjZ9T
yn4HD7Rl2ikCCjpSTnUy1GWS3AgXpGAwGgHhsnqVoz3fWVLofZgyhghrW8hdOpb2YYya+tX0e+Nk
5ZlxFIggKkd/9Ych+GhnVRf2RC5Hte2e5KgTDUJkzlrMmbnYlicH1dvVxhCTtyRUF6fSgn3zv/6o
fQOwjE2Q8QGN+ruPumxak35aVwycarwzWnNdG9MS6h1/qWZ9NVojluFC4elA1PCg5eQSeOa2tKS3
EriF/DjHfjrG/rxR/kwqXG5G37BpJhjlmPBJ3lfswRS5VUW0GKIegXl40hsbkzV6N+U64cZGdheM
sX34xUfwfu8zTAQ+cHbNZQUEXOif77apn7OMzQaj3Kp81pyczcRq4lXZ2yxFOamZq2jLA+k0EZnF
Zf+o5jbYCtNKt2nx0SlicS6MwLtvbOOjaQAUJ8achYIa4he79LuxB8cUny0LwrQ4m5iYB+946+WE
kxmcI2aIjvUS56mBFZ5h3RhG/9rhcoY/ZK11u2aorWe7ytcj3psP7iCjY6bUqwauuCo7ezjBGAYQ
JZ4kdIp83uRMXm86YR1xQgSVhMnj0y6yxXdHKGH57ViPH4JR7y4Opsw4FBrVy4TA6xerDAj03U5k
sLYc/HeoUG2QUXu5Tn/q/FMKUoz9ZB0WbR4cNNPbDdJq7wrZaSeZRkPYTN5TJMzysdOq+Owvqcd6
Wb/pkzDvl++NdVo9wj3S4O5XyEtxgN0MCeqUDjf8Oz2a1qqxkkfyS9/UZGZnr5+9dWJE81a0/VFL
e/9eOVhjBxpUq6Aq95qbfRqioXvqfY8o6vEUFfr4DGW33GbQ/2EUCG8C81RlGrrmHK8ixMTHxvPK
RxFZF+pTb98R2bC1zIFz00GbSzbh6/XkIiicsVR+o4moIi0n5u3ZuXEghsB6Es6NEcTWc4ENTY9T
5M0y7g+ve1wbebiqz+BJnTHk+5rA5KPvDpxMdaVC3LXqQzO2kCgm/8nXymBbQAMJgyawXnS92eAD
lYZ1U8kHds35Fm+hwwjNd0+gbLBmJ6gutdKri2dOZzsv2PF60lnmqfM2+Jq2+8wZcc9fDK/iUsnV
1A6E/PLkByjfuBKlt4qT+6CRAX1Tmw+BIa0bpbMhpnVeQ90psnVtAVTCEE42yrWzS9+n7YYBf7Xt
l5tvXB6ceVgFft49SdPDgTty9TO6VLfbGrZWH2WrmYxYbaTiMhpO9WR+1FwrOpki0U7YgOrbxo4I
8HTa4Pb60MxjADROQUMoBjEOwbgeYde9UZQdS+dbnOPobJLzhs+RfxJu1IbNYkUXRqa36hu//GC2
6rZTsX4gdiriD5vWTUKiH4sNJyJpvyEeaV4VdqmrcpbxudIpoCCrnOK6mLne/K8ChspLVd3LjLyl
QCw9ltr82GAcQySrIPXa+3Lymr2DPSnmMOY69RvjY+wnY+iW7XwvbYnRtdEseGlpHiUJagevN2ly
5dSstKn4hhVwew9eFNRlsYNZkTySViNuA63dR5F1MOemfwUlTKFrMsmN9a4hvbCvz006fakry/0m
ymZT5NrNdSFAYI4fEHInVZWfOpK0dyO3sDRqn4niUgjZ2K/eapC4tqY2OHs85Z5h8Ii1ib/yqnJ9
sXEyfZvE0d3MJcxDtqsBE43IAY+lqsDziXUZ1KFs9HTnlr55hl0ot6Vd5gez9dt94EfzimKVXW2p
4a6/2niWd6/5kbU3YiYkTea5J82tP6RBn51V7bgATpG7I4b1Y5y087HVZL8bC27fVE/j49w4akNs
gMOPea81Q5STS5GKjPMslocpsfLt2DLQjOELIPxxANl5bl0i9xJm33APy3SnFd0QphDEQmVN8zbK
xzfsPOrX3I9JxrFwd+v8sn3mTJHE0XUuvGF+qzSgXmRW5R6HQL6lJnPGCIPlTTpkFY5IBHBAMoj2
14rBMk2MhmbPfuxnclgMtKa24+Y3szcuaSFzvbXdKl0ZACD7xOhMXEuTo7SUeMpJ/3sc6extWCkW
oeWn6ztgtvwYdGrbwr25EVqfhilIxp3KMbWcnSj5UEZpDj3HGDeWqb5mWBuGZLd1OwRuyU3dzCdV
Oi1uEDBEFJaABJwX/iGyp25TG3jfacm95dUpwYDiS1w59ktQT69NDOeOQLo7RaYuvtB1j99pGybM
4TZNNQ/wGudLABPrMlelvs0ima3TVM8eYkntqYJq32nDvLfEGJ0CGah9hBsYc6Y6rT1CG8Qxqhv9
VGTap6wnAGc0PAxVh2y8xVcy3TIJX0fj6G8BbxPmsDA8h9HBXDg2htfr/zqRDB+cqf9opIdC9+ab
RvrlhdRPNKXX49EvO3cv487YJF6Zbt1Z9E8A9zXu8flzraf9A6vv1XOmaduY0tkRoRFvM89strbj
V3u0dm5YQ4w7wZKL4BBUE8CiDkfMccW2p0cOTY+DyRq/pI49QsHQ7MeEUZfd28GBZeOcUjweQYOs
MpTXAz6Pj3IW2pHWqNxNpdNstELlqxo/zxuCaArcqcp0Z8h6Z4I+IVzKvzdiro8xqZKhkRrpRa+i
DpMmSTZA/wEDIPMQZ4N5jBeD/o7clge7ccjyU1b7AbX5l6hjK5ftvDjil9veKusDNLkyjOo2eTQ0
bwNieuwY8D25Y+du8Z2eHecUiMjYJrY1fUq121ENl6hSdy1eomePiJOdZ+sj9K15PFUmbNVrz5OQ
TIcsjI4rcGMVprGOdag33HWFvTEyo7uY+iJz7MF+emYRQavy11xol0U1YWM/dqvTM+xqzbo4et/e
J5yoa2/yqq0qpuBsO6dJN6JNPQf1Ooh6fxvUUK+jYRQr17DGdSCCaZsdWRDqLnXK6Y5QELnFSRpD
gzLY4ZeUrhunTI41OZ5b6UeoOaX1UNMnrYm07zdTVg075RcrJet94o0rh0Dl8/UBAcxIZE+EQWJS
JLvZFCNkoTo5G9DDcLCuTjNRfTeFXuShgyB0I5x2uDmWWdKd8QTqzo7uLaGO47g1Br97cOLA21Zy
n2ZbgdoCd87eehZZ7e+FFd1mmaSyCxpjl9tiXDEHiZ9zsYJUHl8w2w65DQPsxroeT9jcQ95Yz49G
gpYCcLyv4tCozODLQPG0mDzTO4+utXG9OT8nTZCfEQDgJp3Mpwan7oeFlZ1ijf/ooLsN5yaoDlXm
qpUYNLmtfXEzOLUC75iHJ79BNSVIzdhmRq2t08lqz0y5s0Oum4fRmfiq8dtzGztfk7IVF2lg7m4p
+7EbqnhdD1N7P2vxc1MuMqdAGA+1hBSdCyPfC7fM11Gp7G47ea0RFs1IledIaIJ5dTKXP4s/nLHK
lJQ7KG/asXP4jZrAU95eajLYnsVqTCJ1yjO/emFBb91KiYco1Z+CRorbNqoNAPhu2W2y+F6kFvdB
Zj0jMDI2Rf0wjm5+P+veo4oTAkCXbqAvlLMycZcIp6Ee7qCfC9Jm3XmtapUBWzbzB2GYOzzhd+mt
EfXzt96nmqq8I7UNBS8BUytR1vg5L2/dKuOHaQE8ervgGPAjyp/GvfhZUN5Gc/9kJH26SbIk3uNp
0N2Z1i3m8FsNmOniuh3nnTMJguplup5hXhggJmcDy+0t3W4UKhDABzQQGutvSHeZPX/0s+YbAe/l
1mwD7qYeffOudxFFlta87pui27Q5S9foXfN5LsZuQ2TB8zgiHRwDyHVlCe+E06hLEmCY0O+C6aHV
k/iUpv4QmnBbQ8eOzIOKuVx/3869G5zTJKH4NMmCwYvOc7AxMX9uIwIX/MIySlroNMVT2Td3Qo3y
gS4vWRfa+MnqxuZEpNixaRI8ZZbROgVjd3t9iAtvIx07vu9U++X6gSepaR2bGoqPObS7rJh/AXYs
3eWfwQUYIJDYoMS7lsmu/R7PMoeGxHR/MGnl0IAV2OffmDN+np3wOkyFoovdI+DI/TreVPY0/or6
8JenZzjsLhyoAKns4uDx86fl114SmF7EFLOWPsPuNNmmwRLeZah2Vet6u7eTBtNxssAh8gXdxVNb
HNaTqt6aAazy3jPmvYK4HoLAmOtkSmghvba6RFnq7/7+0lo/kw24tNhLguAajAtwPTLfv9g4EjZm
blUbpoagOM9dktaoX8aqP8GL7E94Lj00ZmStUxn3z2MehKQdWC9LlYNan3mU14spvBaRbJnk5g12
F5oiHw+BtHEfgjeN0//AwKzuvw1pJx5Fx7x7MZLcJp3uvLYesy6/1ahhZhKsk196exh/fYsBzS/U
D5il2L2+J9zgo5iNIvfn8FpR4lSgj6uJiLIQ1lm1UVUpV9Zyt2pe18Df0oKVo0fZr5RV70FBdKdI
l/BMdngaD7eRn++KRMU0E7Y3h0lrGKHSsh5lMSPotM/8+9YvAEauhwNZbmaogWyvI6ttjg7k38R3
m2/zZBJzAlr+izvgL8jg8sJc5LAuRB3gquv3/4QRzMFkaiW7KBEzAjGCMM6VqcpLPHQNJSk530bx
VRkmDV/JbLBoM/ugZN6HwrPjG92zql98UoD479YvSlMGajh32JB1YC6+W0BxUpVuFxnsalnnE/61
+4ExBCsy/eq1M0bDsTFUt4vtTn+Vfv0VHm//2CmhDmVQlNspD3GBA4DT6+wo4WcctYQwYRg+Cqtk
bY2pVHlfZoNxE0DXLwpHkVFZmHAJ9OBDUhbHXFVLfhNpZG5UvaWdmx+b0X/smra7lSIWt1cI3P3U
w/u4ZBW6ofxaITiavW98jOVlariXLMmz/XVlXBstv9c62lCWxxwnX36ASz9qYqSr6S5Ntfbek8Er
n+1DIYFlCSYf6DVPfil5K2lqP+VucHtFGtpZFvem/1Hf/EC35xLtTa3VxlM86NMG8daiMqHNGg3n
SztOfWg50npOYVtU9dwdojLQz5Hf48DQbHWjsy/m8lCZdNV/9KJ9Yh0o2hzizrJ8U48SABt7hmzV
dl63VqkbhbXrjV/t8jvCcPk29D15s2UgaIZFeqriXN6iD6DXDvRDge3TYcoc8cKHbtN/pQxvH65v
Rce8pvcj84hFVbAzHHqKNHGcdWo59cmXQf1g9dH3IurkNnGi6lBq5ABDZ2lwKtaB+XvH5bDxkm1h
G9FWjNlrQ1v0Ji1jUSjhjzIJe2Uz9NyM/iBu2qB9cIuGxJ8JljalafASjbJAdSPGpyFou7UxlvIe
bq010hNbwPcbK24nXJmzPjQRgG312U1WarmHJiLSw3ipyQ2/fJoE0IdFTlECv+2xY32bFP5UDKrd
FEsRpLzBQxYxnK0pkDd255+sImlOXvyghDbeebIYz2aiwwKog/YspbLXLLlxZRnVKlgKgDz3xBOD
oB+3jafpWwIcrOcFBz83boGeyIUFRuT1p7wiHN4xvga1UbNcbf08VgjZZ2ENxzYdbUYTroeBaxqW
0cwydqfhYLfZpXS69j4F7EGJ6q2sybHXjVdxqyTWNjClwSIB0F7ZTfu10X3zuS/n+PI/X0lhx8QH
dfVKg0KF8LmnQexH74PfKRaG6YfpZGTke/EkOrSkMBsqyY063eeI/zdDUb25muXBcUjjkzNaD9fO
faDpPSb2TMkJTLyuZ6VtW70gosuuPgcEZ64xE9B2EdoPqNX6cEia2Q9n5cy3rTDi9Y/Nda58gkV0
6yW37PI0+ckBa+v4LKh8wjYZChagIZb1aawKBzPOvoz6F6ceLiMps3dQ+jM8l8xvgrnfY1LQOdfS
jjf0DbtCFs6jQHK4heL6rcmcJxp/+xJnPOhV+uLGznh2BHeiMekPERGNCHkUUyujjTcpuq8z7guL
19l41w55gHUDYcF7w02efEt2J6+UUx0adHmnlJTzKsrn42gr/TzbHvLBBXPG5ERdZscIUNRQSeB/
SeRl7p/q5dpGRD1aiMWrYFAHlIg3MkOLwKkjmAEM1srIFIsnnuNdZs7dSiH9fEhiCF4aqRbr2R7u
RxVXN9eHDqXfTUy7zKiwMA+6K9JHt1wJ4faP45R5NKjZuDKWYoUMGnCxrnZ2pYq/C+WNN4wQzYPh
bx2az9W1M/dnxi/XY9mVbBPD6O/cHiMGXcu67fXVi1l/yppK7K9flf4Ft7ZVtpyZUX/IWj/awdEb
YbJEx3q2yblf4LB5iLoNE6/4MIPTHXtvKLazC/bqu5fCGidqVd3Ytk7bHa/tsfBAWpVPUOAChuXJ
ZIZ2aTV3iRRuqDpzd33yzve1XcDVDtFYzWdLF7u5yk7pUp81iX+vO5l9dAmXZ/HIbF9PzcbVGEAS
5DazbUUONBksGZEmriRu87uR4do6mNwJ8d600WM7v9hdz3KPnc/OLM3nTMKfnWbv84yQ7NTqVhGC
sXs3Jmvkhgg4d2suzL1paqJTEc3RyWmVQTCmstZFVFeHxG7LvXTybmWBkazNLq7PSe50a1mqaV8U
o7NuCV3Zal06rbmvs4ey8mhDrsXItVJf0Jy0sLS7TFrzjvFS/Vp77GlzqyDMjmN58pN4B6WIldDA
DAwlNTXzAetRR/URUefuGs8pF5ej06Sq6VNpg9VMo8JREikb3CHYRH3+WQff3qBK1XZFnX9whsjc
+NBI1yV6gl0Tu8W6ZKp6AnK/vRZJyZAZ+9RszH03dCFm4vPZHux8Z3PGbuO69u8tRVpL3AxfLbr1
+yo25KZ1abRt3MtXkR/p9yYQ4LYvRHMOiqxYXTtMS+j5OmD4WUzkk2lTW6ycaoz3V2SjsxK1DpaT
M6jVR9MdIKA6dbuWcM5eev1j3IyXsUu6OOzFF5+76A3K5dT3T6UY5Wctmy+q/FbWjAD1pmw3aLnY
JKyGAbidlt2rnCaKEaODkuV1O6d085VT6wzC5tElz9YKPrrKepj2WTNGD2Yt6hWxS+a8nxr39vqq
FO/7ZGR5mMTEVrWx1p4pbqtTZta85UH/6tmFf+ysIUDERRPZmaAxqlenPtXjk9cThBApb9O5bfw4
SUcgcevn1zKLn+IkNJpS3NuT1cOcK9BfB5G/9hBRb4J+r5w0/SKmYa+zVu4nDmKOibprtsVyjplF
L3eiGVSY9a8RabIvutUdJp1BZAmH9KTZsbcf6KigphlJKDK7PxqVHfMpDZ9ntkKAVSPZmaWjFzCY
iYSdJiBuo7u/DnQIuzsUfnpsuh5dMcFoE8FPhNlIJDA7I2gYCA3296LPb6Q5c84zbtyKOoqN0Bzn
1VAM1dk1RXXp3EwcUhOeHD4cqE2uLUGb2OAHVMJbOATuOo21JYaM3Q3b89WUKIabFKthYhBzPxV+
e1tK+8QV3hGxWr2kJMCdBxZm2OEHElpwXB9UFLyM5OK8TiJHpgso/GR6Q7OyqvHZ0cHH7CZIHqs6
au4bd6dp32NDLzilKUgZlnrYfljqOOPMsDdkWq+vkElWfPDcEtvGyatfi7ozQ0H4xlF2kNc2QlSg
bFNyRyw2QyAcFFYa+x2WW9gNlsZpKMwRJIvRmKhGIldV4WzzZTNRy0tTgQSoK1600S6OyhnGmySN
0VVq1ZPpdEdMR5pXAQB9nb8Z1hSv3dmtbjwiEIkp7IdDmWRsLrkXW5DMAT/Qg5K+OsdbqrQ0lK2X
Y+tIVVMr7ixdNb/w0kQEsozb/4wG0E3QSdhMyWi+8P96B16Ytshb25B6iD865atj2uPSpVJg5Z19
wD4AjKtv1bzTCEI6uYazcv3JOrCTTScMwhz1RQMU/zAr9G2DNyDnFMK+YCeonwfvo57Z2mrqRPxZ
6uUmsVcGgvnz2Ld9sy5rH4q6627jSUhSI/T0ADTuh63vIjVdvizM/o9v0CMbVOLyg2rmmAbEEAc3
icyzrRptKwNh38LtzTapNHOmDqIJK0yU6xE63tAk5dPQEOOnJ4QUWx6J05wPxvIArDttRs/LN4HL
hIqep7lMsBDvTFGj/Laj+tEVyafUU2+Rky9UDypUu7Cae2tKEPoO/nZGqE0A678fUpHBspr0Ztcv
EJcVwEiWKtDkIYDHUR5sNXlfg8HIVuOkthYWBIeI9nzVwSV+blQektaJ1KUvvdW1q3M0f1G3zDmS
1tQYQ2MkZbTND1fUpuQdpTH79xzM/T5yO39Ve4qULcP3sR6c7uBJWxwg3ITBgFd624Oila74LHB8
vFwfNCvpblJtCAe9TUO9ALv6z8fDFAsp59DurzuA0yTnhvL8ICYkXH0wfXL8zD2IBXp042llJdXG
kXX3BLF4vLOzlfbVafUlVzuq7qveGU/QnrHBUHXM9meL/RXKYyoF0j/eCNGmp1pab1Ot5rspyb7m
A0eUIrL21gtGAmGXsRB4+IVJ39J4jx+IMEsQQzQ/MIJ51N1Lkqn7SvjjZghw1WCVtefIa9uj1457
xzr3ha196noEc5giRWt7GoowauSTl3nBh9JJPzqjXx909AtbRprgqEEv6LKjceVmzYtqR+8mGTzu
GyILQri53kEjY3SfBR0zquv88xseueUPdE/kasIIbYK/bGTNKgGTvemWWTphnWTUVLr9GGS1CcoR
5Bc487vrpIyOeu3asKEjNTHFT3TzuXQqE31SpA6MEr6Mo8yPiTl0t6R0RWFQQtZeVPFZr/J70Pd5
At8lxmF6qVu1Cwj03hhNP9KHN+TSCedrzxZJ/vkftfEU6OpHQ5UMtrWGs4glSVV4SE6W50iLXjuy
IZKA7b4FbjG86G56KKv88GOWnA8zzjG++3FOR8hcifG9aC397MYtfApd4PQTBB7x256+k2MwnPJY
1/bt8j+GXNp+xnFoBa4br2JkMKd+QhzLnp1fApxmlIGwh5yv7qQ7/bR1NOk8Us3WqzGf2DSr1rmf
0tF6cWT7XMh04ngznJ2jRY+5Fmkv8KA/Irl8DBIxfyJu8ETia/pMrJhxTFM6aJjl+4ZRy9OVBD9T
ZdxGSyKzNjnroGufychy3nTG20TzuZzwTDQ0mfpvhqutTIwJTbRHd+PYBU9auw481KYzQdCbAX88
Es0y5jZAdgxts+RBZbq/d7LSXk9zcIAECk4NY2+joebfmO0UhBieGUeXQCVy+uxhNfiRwU2Hxt4C
QCSTO0gxietdkH/hb3GaLjfwBYHsisYLC9VbEIj2VxaG6C1qxpLcahvnpmMlPXfn2GnPMuQUL9pt
UX4pEIFyHaaPueig/rnDhyxf2KHtMOqkNOV3CgUUNHngdOU1xn4WDJKiells+XQXzM54Bywhd0EQ
nbQ0+1yPrXxw9bI7L45abV6oHSGxXqjIK6PTnE21/XHYdk0nOdRokjrW2M31f6lp3jRYIv+oKKyx
MS+VhShoJEU4j4ONJF7vTs1efFeMM2MFUzDwWr5MLbtl1ln2BwMzf3gREyDxIJ/s5T7RNSwPYmFH
a/ijPT0uQkyK1uZuqgEIcn06JK0nn5DafJkaNYSu30X3eic3jaM1G11aJV1A3R7aEqps1UG90IEi
IubNTjDuwXGyS6oUrM02/1i5Mr5hpE9Ij6MwHemE8UEOxB+l9YuZNFuT4K5Nm0X+JRGIykYGr08R
8/C6zp6vh/v1wcdUL268G15EctN7Xf+UxEKFWioYGZnBCw1NcZiuBRxmI3IVtTAf7DjdTQp6Xz6M
G9UwVUdW2Gykl0ZgUKlxdoDV1nhO6OvCMqwmxPinPZp9QfEalKvUMSAraGN3r4q5WnGQl9srGyeu
Hk3SqEnsNVeDlUwP5RRnx0TLQxmM/rGgcgsnOxkBMuL4wZhe2gjFQasN8dr0IeW4WXyGQDVtShx9
NwjzBrCkMdqT4VjcGom2NjqU43Qc9tpxK5a6X3eURg7Dwa6IVjWxpA+eZnj4pzeoVBj8YYsxaZc+
LkosNKCVZSRCXsDN5NmOAn+Va4x3faIzqN/Dtg+61xbiP12t/32sMJeOHb0+ZVBdIigH7jdsPB2O
PU/haCKrJ0huepiTNFCnHzmE/x9P57XcNhKl4SdCFVIj3CKQFCkq2pLsG5QcBjk0gAbQePr9KO/u
jWs0MzVjk0D3OX/sEovdjLjmuvrA7XNwK2B5c8ywrTGKbWSiMNBpKqcJaEmUW7RPcl1UXLGAGpvy
nzOvlT9sYA8ygF9kv7VJYVZ0qVPtdF6oeP3ifVSrnbSsPP4oWZtqwwq+10ND8C+hXbHXTr8ma0fv
YXuGPDhARRFt5eOzi1vMbkp5nrf1HIp6feBWmh8DRCcyzL2rYau3quOjQaPfU8Nt2Y+toNfT3Dhb
iMpqdbI2okw3zPdkK+Tj4d9+3kDbsVRPNNKGdrKINTxru3hdvt7glXkmQhBG20Jejse+rffr11+h
sOEVHGdxKYr54rGxvW/tdMBlpg/+lFUH+JPwWuxeNt/NQsjD5jsOFn1Ycztfrjf25SHcdxCl3H7Q
Yf1h3wZthrKdNMDi3emy56GyvYkrYkyt0q2ey9s34BszXqVQfF/W2UhkKKqXr1+mLI8c17Sevn6a
JWb/rZw+pIldqbfGIl11NbOYQxTFehXW4d/PXdXvZJarn/06zkwO0zuXQeZDGs4hFDECefbmR/RK
xuPXX0mZGcnWFSvE6lgcs53FwcXp+7oGjAVrG+6X8SaI080+Jd1qfPTE08XtXBpZtLu1vnobCSU3
p9XtT2vnHa1wYfHvruc9gmTY5jyiMCEZhjXg+f4/qvDrRvZ0Hls9NxQE59d4IDNkTdumX6xmap9s
3SAqukVgZs59rezs2c8y/8mSr6rzMUlvlJLr2+kyWpBVFPG254Zr62RiP4xnHpKznSkKj28fard6
7dEaPI1gM9VWn/2dG7aSird504Z+8fu9frCM/PBPLDcLL9obXb1OnkLysC+kME7EeFhkg+Fx981D
Ppbi2Q9n8bzZwLH+FrpsQFZ4Vy8D+Tstm1mfFcetlPJEYbL7QAk8yexVmK6mbBJXGfXVmYUdhXv1
AUU0Pc+bL2LhMZGafideHdWfzSzgFNuXgd1c/6xurP/XL0XnXKpZgXztTgGelHvHySZqNfTl8+rS
eAoQ6V6Xd8vqhzcryBI5d+tjPjVHz1HF63pbCAWVvNw+e/gosdg9ytDAREESkj1lZfyl5RG3a7YG
emXMm8tDHirr8vWLPfTjybH12Wt2fVbbA33ZknloH5DbZ3PI2nMjuXBgj0n5HS3rfCbCvYq8QXIM
1DOZYSP/LGLRf3B9Q5/+wdY3pHOZ/fm++G+bfHVRW018nDQCpA/il0J5eiHwwr20KogGuzWfF6uh
geyFSuXwSL40VNEqLl+/TJX9Kdbg1thpU5hO+huQJzPg1wPotMgqbG1Ud4UXcJIQX3RC3l0QuCnc
U6W4QwdDyJc2KO2Tv0iROrUXl9WsH3ar1A9ff0Wq0aFkbgIN22T0dRh8/WJ5AHPwJn1i+csnaZDy
uqplfVgm9SOc9+ZVclkx3szEdXK8SL9+bEbv4A91dtZ5+eefzrLeWPKz23SC3qVN663dk2nu4U8n
X5NAPABqjJ7CGEg54XYLe6qmfMHt7hQXZZMsZHafGA3cj9toFStMADGRGVayVuA/dlBVRz1mnODd
9kHKWJA03rA/+ka7HgunXZEs8g9LnYlbWS/z++iz8O7D8p4ZlkmIyW6fv35E8nTJ6UcC/gGJxNGy
vfBVXqobb7zntQHKsteJI5G654urLrKZ37ui0d8WmrrI5XeGoy9a5w2jxv1sNuuhajrmj1haSFuj
sebUrfPir7dW3wlh83+GC1T5XDrVhZbr6esevcyi2iJ505PcrlV+RCPx9WOtCv/kSFBFh3nXLZX/
IxxrCzaztB7ofMc0vi6/stkr05Zd71DZuOKGsS0OoXIdWjv5MXCc19IVw1WaCL+0Yhkm2LT4tlQ5
T9VCZtNcd+gJnaJI25twxq7KC/Du/iBu4M4gb0HxsFhLpaaY3D73ZWta9wUC/sPQW3f/9bemPRcJ
duouKlUr/v3mR7HKS9PJ//2R3BiJLttIddjhhCwFa7A7o0/aDZTYOwqmwtzSvA1BbceW3QydWA9Y
QqP41n7L5tl75nKNv34qW4I7AcDDTUeKeL1jEe68GaBJj3lX/saq2SOn4AGdhkydydN62PV+8Sfb
+1O1XurN5V/D6pYXL4CwbuWUXfp2PGunL16lWZ2mcD+1m/6r65GKoa8hr7RWLw4ZOzgXZ+tom5wL
Xwd3vnP9dBw2kQbWir6uzFIKcc9QQ6v7jchs9kXcbxUandtxrUr9IRtctv1auCcgPf2xuetRi2F8
WPP8m9ja/OqxgMes68aP1tvmSCu9PPajHlnkCRGYsNASm89WUcqiTRvNjTGbdvmR59tjo436ZK0r
FcNeHd5bmJPiMKynT08s97Kls0BNqotEEcDs2CNJeAwyAH3jM5N399hiXJdT10dDoGdSMDlrMTKw
tYpmTtWctH4LWPH/vziQGvFgfQo1G1zgQHq8v8fdMtvvY6PW+y30x3gTpfHs+fxHrco9fGmNc8Yx
brZDuXbWjx18Kik8fz2b8+R9c9clanyLoDumIQKDugh7zfCfU4zfzMqbXu16evIIT4yzZSieS+ku
p6GVDl610nmS5fYywjCTJ4iF+usNaG6vwZQreXUhcJSTH2fpLNfd85wnr2jdJ1SbNJt1fpTpor0j
Q8r76Deerl3e/btLS/xvWJn7q1pZhaJJZzK2nen3vAU5qrLCbOPeApwwrGK7y/L38qaU82ZZ329F
EKR9L2WkPcLPWw3NI53sY2NNjsaya55EudK5nc2P842fp3bt2swTavTBkwmOteeiHWaSM+V4EdJg
vbwJhBq95InmUK5iCZ45V1526SwELYxQzt0XOeAj2khwjCOP6QZ954c7kaVBF0mxhX+vMwFOeMZH
efAq3783zUefVNQXg7DSVlnLN2Zv86UY+1OeB/b162DWfmbEa9e0JweBH/4l8/5rWB2mzj9la/AM
+LhC+ZQtsVHsWnxeMK8k02AvC594FFXitbq+/EMqzCmon9fb6bNxH9GCfRsjBY9aOJ7GFfxZV+0l
b/1719XyyuqePdskNT456xp16NJALYwy/uLkHR+fIh3Jz20/4GgpV0yyVXnXKzjvUlUDMYXLd10P
6tnZudENhVraax0yN3b3qam3U6tkfa2W0Hly7Okgln17QMz70algvRjbjrGHjJPnzs6jTGTTyevw
J4W3v794AA8QSHdf/9bX36p0TQJpDufOtaWQJG9sv5tFzkSI2TqEaXdBrPNGPozw6keUyXn8Jdz/
mp9KD/8FRcS3TBSF9A66nM7EMO21Y8T/lvYb/P5FxrhauQ+3YzFi+OSY8veBBnVtvhMI92OveggZ
qx4fRK7Ih9zH/tqiX0x3xOb0iIC2qgqvQQb6zWsWW6HyDhlWoulm8tukhAPueOIWs9IQgVIQnOgv
ybrUCXHG/flLMl8stwSctfqZ4eG/06Sax3PhZHcSvCsmC1IdxNwwJ3rlb+0a1UvWGcE9vr6nGZHm
eRvleh1X5JKgwAc+2c+uQWtUTc2efAH08zA8fmkfDXMk8ddye7SNDMM4yPSDifSZ26jNz4w9GCE8
9cx29F9BYMgxQ8R5tO3h915b1mNeNL9GA2DGH6zil9tp+DXuRrj3t47ZM+4yHx9IjaOwa3g/LDFy
nZRAvCB34R7JQhtXUO3MA3j57NWyPNBhj/ltyc+t0GDm4tfiaXGoauvFXUuQvQJ+Z/bg/nRxD0J0
yHS2nMKwAP6xeryd5nZUCxrxLt+rJOiLD8SQdehSjOV2cYi+cnfMCqdBPR5A8J9Ch68SDN7j1B6m
MbX71T+1bPfxIuhp3429TMMQj43LTZGtoX5d9Fow/2EVEDYBXXs7lGmZzfy32+Mm6gazQwkiVTRr
rE17P3RGw5JWfhYDBDiq8+fRG3fcQL4X6QXOwzbh//vC/sFIinBm50Avxku2aITwwUtwN7dznc6z
8QGfgc4hsE90Wpp3eVbD3qgSKXo4JyaruxcaCQRzHjuGwUfLTLmtCxyuM58zu+vTtazOUzOCKXbN
H2tgvtrr76MJOEz0bJ8ivNmgr34Xq0T+atsnsYnbQymztB6mGipEpWoNEmkO2xNwU2zv83eo1g8S
N3+WW9walZE2TkcmDBEUWEN+T9nfLtyes1L9zh0qEFkyJMtkmfDktOd8evTMrD9kjdGDAJOcO+83
n0FmhAcW6L+FsaYe36HUxWlE/gZO0j20ZRA1zce8btlhpqMxysvKR5ZfC0BWXMa7QTS+4Q6XMPPt
BNAeSLtmjRnN7eIZL3vlYwq18PRQ8ksa6RrIaDRaiMSwWRkc6zxyc/US2L66+gWbILqhPiZJgwle
tyVXfZtR4BXSdoRiELFF+f2Gs997bT0kCpYgBwYKHO/SGQXkC+0f0RCC8y6hqaO9HAH517092jxn
TZmlngzBCBdOGXO1wyNmZMup7Tt0SVvQhonjFM9L6Y7Hzfzdu8Hvzhh1gmzHY+ruy7RmDtv3xU9K
6H/fHNso83ESO1vatYYH/TvxO3gZp2pKjNH4rMw2RRfHdp75n73Xugl4G/XwkgVRMXCtk/4TkrdP
x6ZLKDJ6Bvxp4FXFRKJO5aIBJ1HpmJfmTYca+GdvO+0ivIxziKpk9+u73N++N003nzaPKbbnakBL
QVKOeensLETqVpK2ut4bdF8dm0b/zeos0g14Ix6KOLcF4Kax4yHIXNzgXMaecNdrRx3A1kSh0RUH
Hps+csWinjKh7oLiphpv8fMt2NX8gjQSeMQwMSuoY7rmwwPo1yuOluY+pOppNpRkdIKZsbELqb2v
ozLszNhilElmNPCeaGKvHqh1XxM9dwjN9VTfyU5wdCKtsKTxqoeBSofyrpTTeco5ngYpCIHem5eZ
PzCCXk4GWxI3Dh55Mlz1aFJGdXbaO/QogOjYVit89NPs4V8Qw4EOKitvweYIYhZmK9Nd8omtnqsP
FsjUboo/IiimA+6pKdLAmZxUDhCjtzjET9dEHhpEJWf+KxOgjApz+N17HrrMFTGL7Y1PlnrLyA+K
ixrByWw0D4gGfwbmerPSlE+qtSp0/RlfpwGTYjVPOzrD0I1C+ojhk3SEI+dPKIP94AYv3VDUkbsX
7UmtItkUNytEyaTkRQ0ibjw/1l0h79rNwZrWspEvrommvxIRiPGrgeMLYWT1pickkUvuNnejJ8vD
CMWRqtF/RxnvPwq+8x0By6pEfc833h29ofpv2JYm9Sn1YODZDkxl4V0YYJWt5CJTVCVYSKujW5mc
3xsKVEf5917tvBZZD1RldQ835UQCo6/iUExVTMS2kyDfcLCQ/wL0ue4NQb9+4aExzVVOTzFajrUb
TkaAel5kzKBdMR07zeu6hy9FAWBnrmddmuMVg6+MAD8fObPMo8sXZNu7RbTx+sfGdMHONlHZutl/
G0jppKpvqehGd7UFwj5A6SHaCms+5KSfR162eeksf2X+0N92H1A8hQ21h3eN3EDLyNJhQ+A8hA2r
aQsv0rXIdNej2YBy9bBBSYtRMxp8A3vmAvGf5csShZafx9IdVZpla3nMApmD9YHG5h1h3f4wP1BG
bsYZ8XBRTpdxonbYA89oF64Slnq9TtahkSCfeXUag85PlkzAR9epLvslyVrESyhogrgtS++KyU3m
/xkT2oBMM7bnHEiJXO3x4Azw4UUWHNpmT10ZelFefZglt/FoW0duQBVpdGqv5Tj/wJ5H9Kn3IUT+
hox6eAyDlpAJHhzm5cQqSL7wNkSDxQ8T4jeCC/zlGILI9Jzx1aUqr8g98VwtnwuHVTL242drNXnU
FnlU4FFMh3L53a024iNn445VN9rD2r+VOXBGFZapCLqXViuDFW9dQKzLaJ1QC2XIXLdytE/eOL35
PvYZhwSPLXvcG1cnXgOn7Hq7nXgd+mIg+DKp5rlLK/ePszBgMCNnSbHPF8spYbmIGyNTPKSOTqFo
UbnxV4wBjs7MekCd2B1y42FkDT5hVmqiLn/jj31xbXM7DBWryw4oCmqndla4tRs7vqLSToDtwtiy
fni8oujBLG5oJAC2hDJh5sDouQmCQxbFVwuNgGlYRJlTtLGU3G+aaMFjvs13LYEY8VxVv5BkofY1
yvstCz+R86Da81Y+oXA8y3q6bxcO1KnJUa58ipIhLvD8kWX9d+CP7zz5r7D7TWqhKUFYWuBGWU33
aWzmxC6Z01rseSgEcZPq+efKhHUM2CTBJblGkUU5C2HxfVY+ecGyxNkwyHjO2y6FineiTjt8lVlr
PaCQRxIkvw17DihkdOnmiCerXi8OEvlvXTf1B8ZUxOIUMdtzWkxB4pjzn2IueKrZYoyx5SQOX7HF
+jESO+O8DZ4b1V15b3mNzSRe19GEfgs9k/LiYmrmOJiIkzIqxn0RDOD5Pd0x7VbfGx0k5VxBYo8+
ZOUwUH9OxdXY/zDXbUmzAYZ4VGtqm2gm10DZJ+q3fJyH8z0W70wD8mWh9z4rLnJXt1R0heq6VCsa
Jmm8i+XNdvspIS3uGdE6FWm89miqD4PPUFD0zBC4Hd8IVPBwQQ5dtEj8nmSTsKcWy3rY6uLD4sIt
q/6sNbOWi0Wa6T216+plWOh4aIQJVY8xbcgMnkjaJKLWpH3C0HflRNOD2zdYyzPORWa/opT4Jeye
K3MOkJ/q4FRCmd5eBJfbvC1dnvEpfHbzm9O3sY+wxD9vmFCTrb8Hwsoy/KPbYuegxjuEq6iw3BP5
G5vkwYER1zBcq7yObR6y7NCmtDXV78ZEg9lbhoU/MSBy1/ToNa3tqPKKZ9fZ8ntlP0BJ0KFDgH40
Zw5Afjud2ZhC5q4F1/fgf2bdJAAzOEyFlkxGJr/Zbnwe7fytIcbrzjZ+F0NqLIlcGis1p46bdZsT
PBOneVneBzlWR2BwRi+KrvWEqRrJwUCWyviqQ7s5lBhhShLhEzcsushwbg9L4J299TZRN+F0YQY2
XAvypONWr3LWer4pHbemxESfDQnh7990t9CJ4lsnbBHGAYmxH208DiggTuO+bUekC7wBo3OAbKvv
vPko9vLPLLR/kpZ/dOViJYW9YCLaeZes2vROcp7vcJyqRFccBbQwEPVipX0ZMiFVl6U7V5mf8dqT
MsQd/DAhZwe9EIdwtp3D1uk+mV37ApMA8FmXSSsAokZTxaqrm9OGm2nP5j9mEb6YvacPTW9jgx3X
OyeTHwQJAIQ5WAV827fiUNMMhAHcr6YzJXAioRExqgAjanRWSPTH+XUWHKZO54i4deafTdgZLxsc
Wkluhuf/6top/GH6iJjmsi0jJWZ2l1nFWTuKo9vkfmyLkdwDjwgdH0ythH7JM2JdW5GNbEGWnWTY
mqOt21ZSKM36WBsXb64yYr/LMO4M5FoCVHyeyZ3w9tTJvDkqNyuneyUr0gYNnq07EGYkSm67HG89
GdS4hWk3BsXBU1RG4Hs7q55MymDsp5jQmqfeR2YiV+9chu7OiNa3SY8Nbdne88Kto7AtlrTlZC2I
G0nbYfsMJ1tGsgrHYxn+ZdAqju3mPwH5R3OzQJv0eiVxtiUrI7CeJg5lerdZbiSpHINYznzc16L2
11io7Dmg27JsRjMhaUUkZGbuqE+iIFsL0qd2BEIywXdCbIBy/gwB2IUO0L5DecUbEibAtQo8sWBQ
J6UpEvmISs7G7ruPwmPqCBa+lbu6Nt/GpjxhKeioRaqdePbIH1gGdI5RMyFCQQRYJyV5gqWL1nzF
/ZvM9fjTKTA4QYhSN24FR8SlEo0w6g3gezvgfURBm8vpvcPoSefsgMKmAvDDiE/91kRkFpWMbqbi
ZWZRVUELY8hf4PvbPguRzEQThiNC1qaF4Ojv3Ix0r221HvgGd4rvJTqF8Ltg8rsbnTZZ/eyXP6m7
gSyeFMZY3Fp4aEHJUXIPTY9wszEEaih+DMATLjOsILqMP4vjuAkIeH6w1dFeO/s4enZC4kwe9/vG
so95Bh+/Bvq9TlN+ka2eU9Nwuyep76WBz4xaTLbNuc450gggyE2aWOap61JnHP72c/fcYwbifIA8
8bsfaPuq41DuP3rOFj4zL/Iq0nSz29dmT9wZec4jO74Ywt6TknWOq5Az0DU10GdxJIyJfZ84wxR7
HtWG7kkhD77Oy1YcbhFccdlaF+ppONIv6A+Dk6cMjV0l2JPRonhn2kZw7M/atgbOf6BZDogZ1MR7
KPd5jeehWy/5vhwqc33N7CC8L0r95uxCp6PxbBnFT+07z3637ICQRX3IaCuJvZ3PqHRaC5+BjdSa
Q80O0HxJ93dti/V5MLzvyPuci7Evr+b4UboYrn0EVxCeSDzGBQrdyA4Bc1giy4IrlpIYRFpL5Jpt
HyHOpLPBcyHs9cOmjPZBdCaIqJZnZVV+jEinSEPXASOr3kfEvimTb3FsNrY2iSzkMLoMgpixT4Sw
PTRbsWLKZfv1c5vgg694gVIcLZuvUjXQoCsRY605PaGJQ/DV9n0k7PqcFYufhu20w2lvP8eufw35
nUdridJpQQo9CiGi4qMpW53mp56mqNKGF5i/maQLPOArPsFWlsj7iu/lgARDuLNz6CyT4BU0o9J1
UjU4B0lGjx7kFqO7eulBo1O5/tqRxKZFi0Oz7brLJNVpVWp/tCve6FAwC7vjC/QP7rdgigSi42gZ
g5JHav1ejoOX+sY2p5uFp464mcS0Wi4W37nNtagesIUmoOZoxVvn0syf1VD799YYWV02HvZsu5tQ
9MdI02UKFvCwF6aVDCI/e8pGadVNiekN+bl0SwReO9VblfwxqOmNZraDbmzejrZSh2AaH/2ciluZ
6TvO1OE4leojWwrr1Bv1L4jc/AzG7EROjsxyWamVGm0j3YUqX5XvnZHZkjEWmkW0+0Q//FAEKZ6V
u/wWTfVXNQ5vTKhYGDYVZQ2+9XL6FnYE6DYIntOwMf82q/0CzNslbHMbu5SPxrv65S2tOrSUt8TH
xgVP2hH/JzPhY2Ne7LFcQTIodFnOQtXf+wpEqG96mVg1OH81GllS7opXAFmVWTbHwSvniy/1SVsq
56S3xWnuwifqnmN1g608f9kOdi7oYd9mEWMGAUqoUC64q38shFOTULuBEqr9arbq5ATCiVQIFp5R
yxyxgEL3mKpKxsHvj9lGc9tSAfTIQR3pfOrv7Nn+QFanwH+kmVrO73IpjZNTvmq/hi2qtjfkfX8G
cjnhOtAsueAk5Yzh3LNfCEq6Dj6Cf7m3VqznHfmnDvWDHrHtPDgTX6xCyRIXDd+RKG1QagcjubP+
2vbpYYZZiwgTL5LZYPzrENViNyOhCVt95DX6NEPuRgQ0P2fIIxifg0RQjkYN58OAH+Bi+t2nPTb3
/tC4iHitq1rEf1PR1Kge6kdPyRBQM+oK0LiOpr+IeBrgOpg40hl+bu29nFAhslMuI/ttMQF8+Swd
RS070KDsAPQ2H/MdRpPKonvhN9d1+TZ0JRbS1RhOSwa/Jlo6jrkSfnhjVVxFi+DDUtSUGbyfZAng
VUyHoHI4OBCQqdH4qx37bSkM+8D+jcsLh2JA2w7pdGwSDv935DVXdsgMITHPCI/1zyIbT3nDm9+i
NO/vKhtwT0pDnavhBszSxqXBhoK5uTct/anMwTyroPsEjDEJbgAt7ixNfEf3gKTuuyAi/9SP1U/b
6cmGUduvRXRtDP7LWzCpN9WRvB5UR4fXsCI/hqJ2FYAe75dwmm10J8U7SKNNUCPRKFlJ1sEIPH8k
8O6/QsunHRpWWlt9yUzUCKr2B75H4+Kbcnk3mvFkDi4tqsbSpZ5b8rrgv+OQfEFnZcSGyj9Xc3VP
dpfjUOR+jTsiNGD3TADtbia10XyuxZIdptqBxdTNz5KUDZtUiEWzuVDIysxHgGDl8yzKznqqVNek
FA+rVDvT1ZiLR2UQMIsonz2OKTIQaARb/YfuMoyFLVeohtJ6L+gMf5RRBxmT26N9zAS21mGr1rjG
EpsoKtXHaYuccVnuWgftGAbL18ZvNfVPzjvJnZrIknXj2olVzZbLogNIotb30Zh+GE1XR87uLBi3
gADXpn3NDV7TxdqunXUeJnJ2doERZLHR8nnOn2knBg2/KW1cqIZGpyTlOSQywrHrRODPJ9mP6RSx
hYejsFXp2HWkrpjl++KUF103y0nYJQNfZViccTe0u17Kp6B0I3ra7WiGHb9ko3iYfWXyqamFfX6s
wXzkzc4/5iy/lor3PvssqmyJCaPCHpcZ5XnbadjoK+PQuj7hOwMmmsraX+y+fBpbM+GBr57rYH2d
fXA4pd/0ooZXfKeHXqsfOBn6ezSlbx4Oqs3KrluXXdtxe82pRIs8mb1Cb7D42Z/lBv5eC+bt5VNO
BfhUZnX36mOxTJZ5XKRNUbINzDmNd4HeIr+c6vt+kWg5l7pKiIDhemXb5bzWf2VmJaZdOfcKdbbY
xp9WqMHOJ/7FtiLIbbGyP91YTpe14pMKd9JY6hHWoDRp6rOarP73Cx9xNEP5pLnO9qNq8999UN1m
vuIPnezN0S2LCalTeDBIkMa/xIzcSTjI8bbOQWWuYjztw8Q3X7fH2mHnRwpIKOyv0UG7NwoueQsh
aGY+ebZJeVpv/6zU3w0QIFpz07pOSnOZ+oWIEBv/2pzlv7Jl4XE0otPuj84nhAErwGfjeh9VyMJd
WzJaHdaHpXF+doUTkE+X3VkSmkl0OagiOOygmQJrugQpzjziU6S6MyM3D8lGWq5ucbIRW+BYqlJk
rZTX7N63cbFRQQes4zlp5QuV9jQxVAdHbRM48GqehoZRaseEa6IKiPYVCJGXdHW559DTUKRHWETA
XowomwBq5ELDTuXANDp/Z9iG0HJ+bayW0W5OKQN886jASKErFmb8Pb9bBhOoCzEQK5dTxCBVoPS3
ZPTREVGwCUTo3Zvj5G+uwaFWyXfyQbE/2Qt++qX9nhk7F77hsO0pG719YLHcD+rsm9Xfuciac9t3
n2x2b8Hul3dIZgk9WKaXKQzkcQTILk3LjZ0tAJ90AYaWT+0u2CY40QX1IKtGo2T/LcT8h8/cSnza
g1jecvlzQMtsb1nGsjWNCU65Y7hV4rlxu8Qo9kOpCAvZhyOUEqmdU5Cn/EZ/Ch/ywhHhe8hxNZa3
dRuJlm38V21ocObhjHNHcQ7cKAVvomkVcjEYAJmFzV6spE6XjQfPZAkzQQMLodyD7zEjcVQ2pHzV
0r06grHAbbBb7oBDB3bcn5meyYmbf5ZdvqWoA4FABKFj2cZ+zXhHsF5eBQf4X24aQoBI+kjJN+2T
SfRcHUsGmWi493W18tFKu0zKqUjcAJBk0WxWYeG+7uHSnANre1dBUaZ53Z/B05pEtog45AJ67nuH
idD76wi5dQHqSRbEWqllWSjlpqNprsOVJC7YMZXsBWpqv0FBJqd9jBeLs0YUzfdyATkhLumM2CLy
zAbubeuICBIYsrLitLPExybzrr0pttWKjIZwCdAM7GSzYcu4M27FShOVlggFAAlCxwMIg8iN/bV/
sBygAmaiLZ7t4lrj80md5ZdNw/tNQdfieLLqJO8B4b1BswlZxYv07CPMbnZYJM6FmZGxNFuLrX46
UjEg4tquYf7F+1CshOmh83YchM1YJu/gPfBN7DcnqvfajW4fi6C5I9cKS2RMsp+MiQz8q9DEh+uP
jO0iNP32zmq9V7voQ6QYFqAqw8eUYc+GLBh+SVZ8XX7M5rimMtAjLC4PIo2PvCMMp0uAnMOgq4OY
y7QtXC4AUhKijI7fIcNSnwnweT9gLlU9yPq6W4RKrL1m+WL4JCSE/x2nAUwadc3wcjGxRsACc8F/
MWBjm7TzDDKC0u5/mDuz3riVLUv/lUI9Fwskg8EgC+h+yHlUpkZLeiEsHYvzPPPX98f0LZSP+3YZ
9dYXF8KxJTknMmLH3mt9y/Y5OLffUuSTufRiMsySXS+bdq1VHpVP4ewHGgAc5F1KNWBYLGnxtk3e
i4mrMvLMN1+K9ODOvcG5jWJXI86OvswRdzmCCSn2q8LUaejlZ6A4WCLgwa4cFS847JYrBQdsxfu+
dzItxGbZhctgSk9dLc0lk/BFW0EObThKLfOUTht9wIB0O1I5fDaknH9JKd4DDCSS9U4+aHh93Yo9
1hnuMttHGqTTKG9QtoTRhJO0GT5TLxl2btqSD5szza+tbwgv0GyqNib7KYe0IXJusrTMlw2DubSh
T97bVbZyZfYZ4UDXS0eHYjCCl0LT2oZ8+M48NUIhkJ3Rka9KMZb8dJzRtcPLz0GaUORU3rdu+K2f
9cmWcz+ZWo4Jbos66t71Le/eTgST7GQ627FzItdwmesyP9pSm4Fg5Vfi9tMSdzI3lJrSYwrRJvUz
WsKu9t0HdLotgSstXGzBuCJpPXfhdJS+96CboPkMgGXDSLq86FVIN8hjc5AGBUThQT51KSJ0dWCu
mS9Qji8mN273PTQXGdBDq3wHMfNEeqZKPwZ4AWsP2jsHIb2GrhsuUs2jr4nlJEXqvh2pgSV1MryJ
Cq8lvJqmM51T6xXMLhRXkayeEOAcDdu3V9MEJgzgoSLQcVpy3TiHsa1nUMu4cKP8vigDe6VllNp+
Y77bJhby6MFpNW1DiSM3rHKLqoOA2wp9NQzFtJklcM7oPLMf53tsUhAYSsGYzq2OEyuCaCiCDV8O
+zCMt904/uAoR5KRzVXL6UTT6uHkZuMRG6+9LrtxbVWcQbpO1uuUPbjBFXUYO+POrYtyE3fZkyjt
sxDOdFf1UJx8tyefJq/3aRSARNfGdElhAm6IvoffiIc2KCFlFDLeoAxollIdSysYFygM1zb5PAe8
i9wKAyk+Tj/srK7/0NsUIWaR52iY7AstR+pNegardDBWa+bZ02li0DbFqdhQBqOdgKjS2JHYTc9J
pr/3OIIevdkiMsQfgZukF8Bnd1X8OST9lVZFdypsWkhA7jFJDQkWG5o6iG8OOeDsTSkV2Uh+8BqB
vWFi+NaDxERiW2MDx2K7Ro75xUBN0vAILpYcvK3dCB9ajfGsRST1RenZEF6BglPXVuia70kbPodR
WB2tlF5pohsvXU/e8AhqhZzzH21YpxukIRqbBC+qfoM7gyJFoKfuqvcsZtJTs0ZPNpdwmHBId8E3
+9xLu3JWNdqTQLBAs7qtc1Jjxqea0DrOEtQlccY5wCuSZYCJwUwlapyuppWIgcsnVhPW4PTk+QFw
XpCK8GeDRgd3W9CRdLDsWD7tGRR7mx4jPDtQyPHZx0GQ/LAIclui5HrX8rxZeZOxkWCsOBD7Tzhn
UZYnicWOj1tc79a4vCog+b205cafg+ACBg2GqvWtDDEMeM6BwdsmmcX7I4OOJujvjVzDH6gLhCO+
qw4if6hAxKhmGytEaGgv3t2YjBpnKi28i2TddijTdWHMSuDoFFFRObbYiOErien/mu2j7lcMhLmc
h7LiUKUL/z62dfoPl0SLxi2tuJOO8GVhEIu9ChHEbtL6oXCyke5fGC4Mzz5gZfY2mCYWXmtku9yQ
Gzwp9s6a/DUDGmslUp0GgBjXct677TbtTo7OaX+wtXUegedW8PnRE/bQZMZUS9empuJVMKhFzqGX
yRkSj+4DxuFskG3ytTvia6Hg3OKC63149GN4CJMGTA0TZKebko06QOSpj6XUXwzajJAtfSQ+VIMd
3rETTrYX16YyYgnZuC5+/sqg31x1+f3QdOe+MpGzUz4UNKGQAAfn1Avclc+pHX4DbYzh0mQAU7XZ
REJDv1xYg9J2Wme8d9PSCB97mu8+v0znm55+nhrAZjms1FRZyaB1dz49x8OgFw/CT7cdTlIWvMo9
DnlzNYyG46koGqzU6o1yukR9cipjPBt2EsNHAFF8LpG2Lqqxu9OKlmwWy8KZbTfnAu/bRkVXU7sa
MoD2qNNnE7WzE9ROi6nQfA6Mjo7FDRiwHIqRf8NxNzfORa73SLWqwL9i8pULJBmo/FwIFLOxD1IQ
HweqOKRJ8HUGLjgxTKB6A1BkufQbYvHAcWVxx96VMPukg+eWePahINtHpQmNRozGAQhxryiVvXNE
6i8yqbothydUlgopZ8qwn6bL000XamQsXZCErC34c3QpgXsMUNIvfRTiDPBp6d1+jOowPqICdhY3
f/fcu5p5y03UcxlONY66EOkzWrVn5EkAaMG71pinaArCkOddpDILozWmqoj12fWf8sqZK5fuYwAx
ZGnOljSz+p59q75Hg23SZAvYL1OjWt7eCCF7Wq4TUkCkr3AiEazHyJrtdjjHobOeEEjtKxSvz3WG
zW4iqXuQUCtyD5ulH0A3CJDyPgNQ4Tww6Q9dlz24LUgzU+uWt0c2ZI7Loqq7k5dHDjtHjC2zC7Kn
zv2OmpnCc8jr7Y06QN0crgCeyHXArxj4f6iaGc+UrvhW5X6F1tHEch2RcnL7xOwwHw4Q+a9y6MfT
TZIKq8Ra3lByPRIIQjyEv8HrmAJLamh8o/O9AJOwLtjZq5UHlQWr0BiidDTQU3ZmZC7NUn7+xK+l
VmM92ZTMcyuXSodqHmcx5jKapS1oFVfhFSuRlIGqnV00ty/ZRJMnaMTWaKvrxCzlcXC39cDQuY8y
bQd1e68TQvKQMwReElTBDFPDFmxn6nz7/TZBIuAK9SIHPIs+OiShJVtFjdPRYl/fyDFqhGnU5wOs
doBFt1fbycmDaZLzMOaA+XDsomfMnJDCghiR6Y3fq3cYMUFx4Mdlo6YmTeQqov21o576kZFyhtIW
7RqanJHwUHItfEdGJ6IGn/q66DGxujUOO4w4scLkx80j2MBqTHNV+cQa+WbVur6XAyIqZCDuU53t
q9lm1wLPvmWjpES7rOPWJw19AsVOk6ZYFKkaEU/HZ0OvhxXp4+PRyhV42nHwlmHD+tijhyPQXv41
JAKnG/3dFpTVmLIrJRiFV4aR/ZgJIMdituBhwIEbMY0RGtFgOAMW3wZ1Ed6hUkR9GsDjt6ckfugt
ZzNGBpyjST0aNxNlnZaXjD/VFarc3Msg+pjTUumy+mg9esSoFYL7zBgEMis+ushm3DKEzfQ6RFR8
aX/Ngq54HqFT8SYN/jnOXmkL9+d+BuYnZuYhg22vQ6/edGFxgmmHIl22PxkitZGeCm8cr1FJmV1N
PqabdDxid6/n3HKb0SZgWSOwW6R6OcraJPU3VobYiqXHPqbTXxp/vx5xS2LQ5epCwvGoIAGsgsDN
X8w8X3lel19NM87hyqdsSE2nIMtEs8UdnyoaO8bYVuHsNM1HMjtPus3ZGdP1/XiFxc84A1/9DQ8T
dsip7CA6G0nUGcv0RmRh9w2PyNWqk8lkYRmCH1tVjf6dblN6GAMxEL5SPN8A62oMQT4mwrqrvHJi
71JXTWasA8JIjmNdLb2M5s04Bsgf68jCGNYbtEw7nW74W9UOnB+jFi4NLKAeZeIiBDu2SRJAzPjg
DrEi1iF33WRjGQChfSuolpbvRgeZURI3LMBXwbx49kDf3lSkCeuiiCZeoELyia/hZkusAnB+gn7z
MucG3Dlj3+1Q4qYck2eloJWOp5peVTDDunxIWYZQl34264ImDzaewO3cK81c60nAQXv+SLygxrAe
05Xn5/CGMLi9I1XN3WQzHhMriDHYxTnDKb5pK49J8tgfcksaixurl8KOWLy+zwjzrtQmq9Hl/ddv
+7r+Ae5AXaqWsQeH52SXiOA7UvN9jO09HPJqa9GFXA+5AQ4eGPgdf7GJ3fJ4w1WXc9xEFtKwSbN9
qMuXPGg2NzxXZaGwvxHphjRFGdFM87oRPA6ZWS1cKDi3BRFDJeiLLNmQbIh0oOD4QywFh+TcoWeF
wbMf/J8otTxdl2mnn26bbR5an7INOkgeUX9q5i+tjgcKGrexi+oLo5ETm/S8vv/nl9R5U2auX4o+
f+jpJVAv8S3L9j6LHqTQ7U+TiDKK977dtDtOBOOr8JwKt3WDHKHgIpCjJR60rF6XTdW9Zw01LmJC
cfbzNDyhYeAbBLB7EtEadc9LYyBBcIbxVZpHmyjFfaZabzn5afSatOQhEhvFyaKyDZoSc0RL0n12
niPeQlWeOv11KL3wB0QbdBwGLeqf1KA6l/DUvB++HmC2sHEAkG7zomkwxJGivNHj7VSJq6Yc/I0R
owKwkBreGDINAoGFQWdd2GU74x3NZzkaL3GainMVvtwWWs9zE0hq9auqIn3JmuJehsLjSWT+FZqi
fDDBWPSxtYawy6bfl9kZUdk9THptZQmfFzfTOzXDe++xgBxwPHpEg/vT+oZO6Pz+Oswmtygai/2o
qeA5G92HEQj73Vga4XMbGnTZVATQff6mmP1wkh29GUpK9YmFu5FadHRQm5/zIS7oveHqn2rgzVoH
brTwDBS1itiUJqmGbR/18X1dsBjXFh3dkZ2OhEr58JONFvUQAHx/xqskWyQi0Lg9WgRh2V3CCqu8
ZqA3mHM3pkw//tzwS6dzUbYzrMLopzU8lUHouKKNzc8PB79UzqGYz3oZA5lIMoVrGzRknbXPEU1H
VG6DdhwCHCtof+uTb8GSDOPzbT3R/GyARqcsHCsgCDWqkEXKjbK7Adqn0Z329Ck4OLSMGFVchh/g
DO4J23RPJabBhd5Uzl7X43Ld9wo6CrbztZ9Xw7lMvm4VTsq+xvEV7pPZN2oTJ0Z8/Lm/57Ear7lT
vHSWdOnfshoFFsZABB/lWkTGQ0H6zp1jRtZDxOx1sguiSHRrpCz1TZo17d52K6Y1zRwk7o6K3uPo
7bkoq2XreskyxGCyYnh80FFUXRovZy4+70vMkpz7n08BUaGG3qcrdkL5xbcRceAstgPrUhfFQYvm
TBVUrgc7sF48zUu2RsjcEW0ATDy4QgVK+51bV9GOLZbGEzAj3sv5l4hauZIcM4cs5Pe2hhEtjT2E
JSz/+IjRUlXppwWNoKnb/Mmv9DMSQJsekM2fKOCXGs74p6znbKVFFja3oj5FdlZecL1xZuB2YC0Z
X/F4w2GbX5PCVdV2Goc17O4bugXGqcjtVW/q1enGjWll8Q+kz08kmTAjfWH1frpMelTMTPgZ38iS
zl5BNE1gfdaMBLit1jfIb8xESDTCuu/8AmwB8fHIfO6iJJizlMHIGF1kXf2O8GEPpR9a9y+AItwd
/Ecvgy2uaTAVlbzcnopBk73YdvjWWFY9bR20GHNpJ6E+q/XxrQ2Y3aZ1fcGFIx/d/hnSwXZKouC7
n+TdMrYM+pOh7W5inXkK/JrtDZPadmG6aWNxzVtC99QcO2DgjywxYANDjWa7/D+OLNhnOgygOXNz
Naj9DWB8W/VlQK1c+mpvoETCSxmC4pkPWeACATzWlJO3c1vRmeYSsQTC8fmkhpjKX9dJmG/n4AjM
D+GXDtIvR/+/GVJKWjR+YocLec7aZRDdeb21j/oOP5Qim7Qpm2Hd2Qyjuxt3wIiSfR9DUURzFq5r
y404l1Ai27PXGNIAA41y+Kh1RC1ZbC4JTSIKJ/OgnPz8Tw1nCP2XamXkpXwRDqEwbkQYNQoH+dI5
AXNXM3vPahWfMhBWrEZtvmgzW6yMGYEpMSwdvbD8HCy8Tzfa5FihY9HHBv5v7qjHsW7cVVV9kcuI
JdVM+FKYjAlB1C5pPfYMcTq0tBj9Nk5qRWSnek8S4tClYu0p57QY5Kj8aEffJe9192cKFe8PJTpi
kBDTeqSktRmpEJFrUen0Hkqi25GgcJS+J3JEmxokpv1gPGSeRSc1Lj+KctQYw8PlkOA0FxVbzm2t
vK2arJ5F1pqMhI9g1PIlB0HS33ooU+RtC6a+PKvECI6Iev1VUwDKlgpWUq8JF9aVudMN/6ujbbxJ
xpTh6i3Zpz8hREl3LnKe7ejap7Bowqe0OVHRF6+NlVL/VHb4BBBE/Vx3LC6A+Teb2eoRTn69cYjt
XXLbqk3l1Nmh0DJuJ1s8WuBQyoZcLBVUn7gyT4bOrDzEyH3pPecL05lJI87+yiAVXmu7+zaFVruB
wkhrwLO8p5yYzy6wtxNCliXK6PaSN9puAKMHAJxJKLMjnJ5JCPfa50CWBh5S7RaU3FzAaw1xJLdF
xdcddgvZrLh1pzvfnBgkspL1iqu7C8ZtVlJUjTamZxnQ8c1It+4QyJwsd3j3Cbw7Kjk5R9bIGAIM
M6+ENfaxYD3z0ql/qk0OqU5ivbBsRX+FSXtvpamDNsQ/MFkbVwVd/d1YGNWdw2W7iCtGZ0PeqtVt
t5+H3LTZxtPtOY/NY+YMxdWoSnrTBnXBLeVEwL7fT42+v21mcrZPV5bObUxqmUlMy5xBcvvbsfTf
SIvpwDu6PW+IctahXz3kRm/yKTvuQSb9vZWYu3KOtSoL877uNUwAdncIzRmJMJ1AlrRr1Kfp0+iN
E6AIKqiE45+cDe8QjgSTxQ4ACMTFBwM664EbBl3U1FKjC3JXpN5V9//1jTjx5I5ENdqSZXD15pbC
mHhfyMXkBsP1J+1Vsan6XCbkmsCklDh1lyp1nANHyu8dchtG46xdmoiJqio81H5zVRFkzsEOwS70
hroXWfSIH66BN+M7s1mM5aS2gxW5tIzBMLbSQO6qZaYn+2CoyZRrE+/cusiLSicuro3PSNZk02iW
Q1GLFe7PV7SVIKaxbC+lKL8mBAj7BG0g+5bvcJILVrc4lNTVmP6SVbWfIqyR7I/+VhIPcC6yjjKH
aQaWBEjphRcglxs2ej6MO60k4m1mtV2CKr38RBJLy920QUzIGiDY+QAdV7QG4fygZJqDf6DtBLNb
gYM1qCumKhEZSmX5bMdjRBOOjohmRAfeGGgULV7W21+NXvssodMsZWqQz6U4Iddu+F522TZJk28t
I847rZbvsU1fsIhY9zPjEW1g/yw7AHF5OxNFbwsJLeu7tKErrOfSfooj/RwGcP2bTEIBT/t0/2+U
sKbfD0gwbePR8R6CgZnTnS0/JodmzTJGclfiItuaZcXmc429O9d5NrRnZb5U4qW2nlCoLCrTXiic
95ZAVE3NYwptxXpLiszykBk7QoIFiJVm22Q7p1m1dYln/X2s7+v2fm70/ptuBpmi1SSpLKxLLnG5
a8nBIFSCPq//MviSvse0Kqm4BnyMIfxRxNvlF5ShcAr3CGt2NLvfdXcWzFZkANQjsM3SWQSCNkdP
yFIp6heyJpmDBpgHEadf68Z6RLe5xp3FzhOZj/3gfhSmvc5yuEJTXmjL2JfXumhOJiARevg8Cyva
JXhF/bwDjadkumBy+YlC6ZlsQj7dOQ/JyeReqGgG7VjodeP+IWibhauz5Ude9cihEvYRU2Pc0Y2b
P9U4LsCRxfhHGpou41rDqo3cufdiXO0BOUWQUg2HyWYpmGBN5CJYqbH2DUTtKDc1oZMy5vDxkSK6
y6o/ZKmav8fWmroUhm4wHLUM2zB+j63NqrJwmyEq6Wrnq5521904f4mda1xT7pfWWDC84osyCr7Y
6h9/vP2d35B8qbvIYCp08Ge6twfhl0AOtCwh0UHoWI+kFPc/vxRUt3nPsedf/4VA7f9RjvhTnvL/
2+98/mfW+N+Tx//3OfxkIpd/Nb//1N8yxv//CBU3TRi6/+9Q8UfC1L//Gip++/mfoeKW+e8oy4VE
uaM7BOQosj/6H3OoOPHgBPbY9EQtSei4Jcgq/UeouFD/LgxHWAqfE4mRps5VMkdSz6Hi/HuGMX/L
NixTgvf9n4SKO/OD/A0WPEfECNNQpuvo/JPC4Pu/hKEgLCu8kCWJGbGHvZ2sRYCysYHX2B703to6
KZ2ZMMRb1QAWXTHjtWkPj4h/QTnSICRhvE4Ye42mfe9Is8cdCT2KSJfuzcEsccDZgzWOAOw6WUZZ
mSi2dbq2tMzD8Tmveu/Jdzz7Aa0e5iyzqOsVHO9AHAsk0o+pObbfC0eCsU45CvRolwL5TUVl/MjQ
RjEKq4UzLGBpeg+hCiJn36YI6e7xZeRDvhJ9EH2L+1rq7O142dJdjSHcqBCT+X3y2ZdJoZwvPswO
91xUJlb56ESOi46OUHcalUiFylQtRl0U5ldueuYW28b0XNeGS/HBsGBfxYE8So2x/QLQrl0SsmqK
6Q5NQoJyR68KffZIzjk2Y6ayCxMlFE99P2iHhuEbhdWYdqzVRtthwAXOoKWXkjNtCya9tu79ehB7
PQgYr+hdXgXfqd9ShCYE7mbxS2wkmvVXOpQadadsOh3vJ2JUcDOhPwXEhxIBzQRWG9xNGfk587gE
cRdLZrjwhrok6ivvuoujguS1HkAAGUTgrhjy0b2hHYsLKh4QyPbUeqgH6xeofsFnkRfOhmYlskw7
kSSw6Jij7MHr1vFo+9u60vL7towQKJH2qX13iqJ6yt2Bma+Ve8Mz10JZrJokyI4M1rrmnpm0Jmii
9n5G7qyWFo8MKnOEv0oKHx1f6expK9bLKQSRa0UuSAtbxZ/ShndJ6zpkBNslzIkXXl7QsvSdPLty
jubUHlXpKc+iZJeSQQELDxNQPTjTA5+uhx0WwhaOskQfH/GR2+5a9ETeHco8vsSSM7ytAu3DSUPv
xTQErlrVqc64d/vU1+BklJiiQ/aVaI5Ryp6HvmDgGmDdjXd6gyMVxSOmUiodlRgbfhrFjUWbe05c
FZSBVqmM8ZnEzND6kkofxpNfdFF5Ab6juMP80owv+ogjOapK51xbXrx3I/B4Wd22wV+SASdZ5Z7W
a5sJ5hscTdPHU8ptZZ0RQqQPtKOYP5WJIEvQrfxzmDXFC81XZvxU+lsu9+FoxZ72QG0jv8mi8Znv
a3b1JXti+3B8JfLOLwr0BRpBkk8lbYD7JOU2WYa9RnSgZwuRI5LRrUMe2uXsVMvCB9lIpAUodZDC
MYdBfOP33ldKoUVtQSfcD0KDmDgrCb60qRdQRoQF17a09Ff0mNYjYYHhaczQ48STgS/D1ssWvJBk
+t9XEfc/9tTAbGkt1amFgFU1X4VWYyiZdFxAeev77r7OIw9jugwTen+jiW29xHT9CGkZFZC3qxhr
f/OIyjjmNMnWtijH1173mmOXBnKHiWjcDHTCGbhZln2ndUOF0druNmYwgABCpjXe20anPzNsJEap
y/PhxSpgfFT4LfCt2tlxiiYDbICYzakYkPOEqLjeHvaxE6qdRa4QQm5AO0bT229wMIHT2HZ29XTX
3LYMBwjesRCnJS7HqtKztiM94l1llSWD5ETb2m4kyAvIjeKezQZQR+Tmw1WawbthjMSsJrBdFQLY
w4iHfe83st45foY7Wwj5vQH3sjKYa/5gcpa90NB0V16MNrVJxFuHjwFmr3A3XRerFZg2uBazcIdc
WswWHQdz4TWviXLSu8TqsVTrEccYfXS9hYrQ7AYo5IxAUXpbOFvntLhlVbZvKqEH0lnBI5hsykGI
xF3W2sc8Cj+gQZKW3k3fmcXfS9M7Wz0iHqMXz11NPw2Cpb2snPHOD6lxee+dDV2Ur6iw4UuM0Y9J
c/A8aWG7nSbxaCdhv7T14o1pFVPrtPieZBmHbxeylZsY71rbjDgUzL+M0GZg0lh3A2JZ3Ss++qpE
tBdiIPFH4y7zPc6ADU0nlVQOfjKMkU5qQFYwoVJCiXnxImbLgZF6TMY6jFtMgVY8qR+Joz4NhZpU
9rhgBE/hIwRxtggdq3kJwsLa0Sn2yPaST6qPRpqlkXy2eSuXpkEKUhnV6VvZJC0wBsM0dl7loWsr
NCdChx9hWYGNlh9TiFk7WWfR1lQVgmQDDYvtMoYRTWkcSDWzaIMgY6C3GIws6KYDPmV0H8UAFUif
xnytR/3w1FXjlQeFo6ijxHmsjDR6Hj3rqysifx83KgET4id3iYaCceg0uD1kYxP+0z8DprGwTqQ0
XMFHfpKNaj1nCkQIsFH/5NFZRgvYDYtEVPpCy61s00RWieF+HiXVmbNy+8xdOgp+b9gXj96I5VWS
6EpDsv9e5oj3UGWCOrUMoBcuWum2rpwVuO/vRHuD1MAkthhz07/kcaNvhaoSbjJfoF6ZwGn3uIwj
00CV6+vPNHEtUu9oi9HVE8cqGb5GHYiLIlCA6V9nHlIdR5xn54AhNAn43apmF/zQcKfjneiE+z4N
8ijMziG/V38mroTPT8we8gEVDokaFyYRH6UBsz3SnEvsdzYB6rTLyjAjZc/+bvrBG666RxdcyNKv
mw6WkpUfyFlWuyjtwPNEwmKJyboTZcuMLgKDNjok0u5ixiQRIyIPI4Tpap9p1X9CJtcvXpeQEZ76
3yILrHtEmAVy2+Ew5Wg9orKPGPTXHxJH1BMzhIpcXs5CvH8tn4kMP5xWbVyjsejNEguH7hpSQKFd
OTY8gz4pLoXSMzoenBiaYVY+C4yYkGLuQrMlr1An+Bsv60WmI7EPMbyMdGKD8nyER0rRaDPrL3SS
4Q89J2WpdtMDcrOGj1Rod4hbYCl1RbDp/Mnao2HqrgA8LmoIadQO08oO4n7VUFYskABFS1SKswWD
9Alvdj+SnrhslH0CXPwtBaiHQNB2SLyeAFnG431BItjaLsjgHXWE/szmsXQYG4WXjpMpY/U6xZDW
XwbNeKIerg5RWuIN9EeLCjVprm2PWtDQ3UsxZTh+01IvGYs7B9eidZ81xid9qse4d754O19jIMmA
PQjf8bt10MgHuylNWijF1TchpntEeHPaRPAv/fAOSypthXD2g/TVu5MB0fEiDODCfWP4fpp07WrW
mr/Al2WByggfdE+91ZVvL5D9NAioXXJMgosvBrVSvuPDGMmekjBk0IeyOx75ePs8eCB+m3mJFSOG
G6x65RfyEsb9Y+soa8N+RE6VJ/ylplGQBnhWl3pYPoRQ45dgEZ+FDRWXkSTltPM86Xa9I0r2pZIW
uJIRcDFjECTgyKud1GRoXvIsLFmieS3lU1a2KRez/hDGoOhLWb7DxSqWTswWziUcgWnOXhmCn5us
hlOcT/7Mc3lsI+PDz7yvQA/fCin2qR0WsMDRak++eFR2OWyDhvb7qI/VNukTayuKlDgSDYezhM94
rvUYCBs9/wCBPE17jwrcy89IbU/t4Gqzbs9DQzDB2RxmmhYmtEUd4OlkYvkt8aAX8aFBLijCo6MZ
r5mOaVPPQjW3vb11goiXZrJSK2CEnAdG7OLIorA5kSeNcSoqqmWQ+caGhvPIpkXJqEYkHdBrCuxq
HlrciC6zG0FoNHwYaGIw0stgFGQf2RX6D8+8K7HuLYdGs7cD5OFlF824iwq/SwvhZkdgYYLs3i2X
MsAAXpr2Sc7NVzWaZLIbjP29VKxFOfxFxuXO6QVnNxPYTUrv0PSGVZ3xjmCKCw4GZMq1mdGrd0fr
ccQ7jj5SlRjvlK7LfTlQYC/6sW3X5Kba7+Q7jJjsAm7/NgWHvkzMWeGO/Ct5GbD971Xep89K13De
jwUGCyCgNKzsqO8hXFizML9qW/3dLpqABMScu5os5RBnOCPmWYw+IBCs824gnsNh9OjyG1RcIAbv
HFHGCTJQK3rrBN5Z2wu7x872mwOXAW5OzGTb3u/6YuG4yrsLC1v/HpZj9Fa4U3GtCqd6ZbzXPpq1
U30lkqt9wXAn2HoGfKOFUfTBfQy19yMqUdGYhagYU0b1ADy5H/ZzPfsQQ8l+hrdIFInTOgfUj+mp
jqR3sXSQYpNe8aE0XZsmCwtr19XJMTotgoAiJ9KJvGqTurhKju/eVqAUwjDTG0wzVDHZFvwZVWID
7mTa4tioELBaXcjRgBm//YB+Rz4FI+vRUivRxKfIo9hjFMPZbUV25FfEcspjD0piDrGznoAK3UP4
2KFH+MGdNJ7jADkoQbbKe2osCgNGN9AfOHGxn3ntJh/wmEymZlA2a1wQUIVg2cjvQ9DlMB1y78Wv
i/ahcbo7cCzysYJFdhRa6jTLrhzHns3KtnElVFWTr3SGyK991TWPhixsAuqFF31z/TqgI0lm4aJu
HZxRBlDhZzEl7Qh7wnEbwuzHMFzJvu1Q91Y13rBI+jDUFdKmkmCtcYqWqvOAe3Ey/0H+e/XpFUQa
/qHJZvweWCxtC/2tq+tK6bYw7Pn7vzQ9nFme2HpkZtlnuAIb/WU8s3v1i3QLx34NswBX0Ur9MHfa
yn6Y/hSX/HvL5bdHV3N87y+PThvTz1tIv8vsVN/JV2NVn71VvUHviLFuZW3MVbrBK30XgLb82Zv7
HP7D/5Fff4ZA/QvN+iuxuE39v/7V+D0b6vfH/q3d00bKyMaIx3bOFY9O9XzE6SnvwlO3xny6hhhs
LdrjnyJufw+45WFdUwjAAnQ2dXDRf3/JXQMkwgldptziRzOY9E7P5Wj/6cX900eROm1TnYez1W+P
4sSEUQSKNbxfGhv7e7KCYb3GvrPUN1DWF/Eq+1Hvfmn0/bM39Pes5dsr++Ux5xTkXz5M2mrJ4Ni3
x9SX4a58VutxI9bxxVn/4ZH+yUfnmvA2dFvR+lPm/Op/eSR3DIa8kJSs7bJZEZq9MTbUY7SEl8GG
4qXaDOtmGaz/+Li/d6Rvr/CXx52f1y+PC6i8GWP0Ikv56D9YYLpWwQrG4bjhilkXW/GW/iEPeU47
/jW/bH5A5CzSYY6o29L+7RqNdWZ4mpazPgIH5fBm5c+ej5q+wAaNTeC/f1v/yVLwtwej0fvrq2MG
1xl5VBCAePK26ghYckvS2y76Q+j072HY82uypOB/Upe2cH5LeFaTbdYpehyAAQSi/hX53/77l/F/
hVpjXsBfp/8f6s5rOW4ly6JfhA74BF7L+2LRidILQu7Ce4+vn5WoG30lqluKmbd5QZAlUyQKSOQ5
Z++1hcab8F7uu2u/SqcIdyZxqeohe3YO5nrYNYt2E9gLkj6X4Sb9wxv+ejX+/H7vrnsMWDxlR95P
5AigLAFkpD3rwj2KsN3/4XeTH/jPFwQ7AU3nltYNoTrau5NXRwnEfBAewNFW00ZsolVsLuxnKE/6
Ijn86aOa8/F+93Zy/f7hgvc6xU/dkbfTnkgsWgVLhFjfm8W0zB7TjfjTL/fr04DuPxodrnmTrqb+
7lkUZlnjBUPiLEW2YPS/RGO8bM/gtRDmrOBmLEeT4KFNv7I3xbZS/rRm/np3M5pQyYtwVIPpxPu3
1yggaQDWztJ+0d6qfXrwVsV6guq6JZdt1SOT+8MN9+udYOumYQIPsW0Gis6733eYfFuzPcNd4ufz
XCIatOYP76D9h7cwbR4oFg94w1bVdwtIYVboUfze4TkgP0A5/zvxaF+KLZmwC1Imo0//h4vG5j1t
3bFVk3nP+y0FiYNViQ5YvieUWX9XbxlnLkto2et0A23s8od7Qp6mny9S3o+ngOo6GqE6jIF+ukh7
snyGEQGxfD/jO5q4r9YierCg6SjL6C90nUsiJJRqYy0Z5y//9CFqv96S8s1xjTKnMlXEwz+/fZmZ
ttomirOMTvKCrZf5tjpCBlonh/ZPj9hfL9Gf30t+3D/cj6ahOyrxbNz+q35NSiu3xV67cPev+v30
UmytP2zQ9P/4y7HgYMxwNVt9v1uxFd0grxbKJGxrXNzrbp+trC/l9yC6Ch7ye2UbHZKlstGaa0hN
u5Lr6x/P8K8LLL/1Dz/Eu9+6YICNcYkfIgSckez1dbKKru7aWpv+Svlsuwf6y7Rjtv3CW87X1v9q
gPtfp7NsNf+Z6F6L79lTU33/3pw/F/8P5ria4NHx3+e4F+aNn8cfB7nzP7gPcg3tX6xWBguWpnGD
azYfyH2Qa/6LzZhJNeEauqEx32EP8fcgV2j/0vgH3KSqzgCAqeG/B7mW+JeLvVkIU4A5NsiC/98M
clndfloQbJc9KG/E5kLIn4Tx8M93iWhxzDMFo3hwu09YSCpjpW91xgmMXrvrLDAeqiq6TshyRNzg
0hd+uoFAUJ+IUM/2gz1dVZkWYI+2sXBojx1nu9f8LbYrxsIFKcGFFDTinok38YhxdTKtB6M0sRbZ
2YVYakzMEGRXIZFCmynP38jZMA8TSQl34aTWAQ6omunBqX2AszSP9vO/hr0BkjBNole0pcvOxPMc
eyQLmiEy1LhRo73TFeY2TKtnmzk2gsZathLo/y/QsiXr2ceFaPkQQQyElm4MuGnV4EltwSS6MnVU
ZnmGDoopKwYFr5mesQiiKf1aKS3UqKL9kBifiwm9Nzzk6JSrwwBN+Uso3RNZpLVrFn5aMdIp0LrT
41D5chJjnvrCUp/MVEGVP21mhdJ8UFr/YEQ9P96IC8ZuX3rXWTeaM3ErZ3lDjEYuzo1UME9ALo/S
/SU1vWaAgKVxsgtQLUgrQbHDItfRNrX1F1MqVx0SZ5YE9l0rFE8X13Pbo5pPf5EVjqRL5CRcSclX
hKzL6KoYiV8VPPmI552ECqXocMlnWj5tk/aRwkUAZEGcXtUKaPDIJXxQx9RY5gECl77U6aMJfU+L
OAA60/j3Rea/V6LvdqzyghVcryq7AFZwgWzm5wtWnVQGw6M06SqZdW7LAD5+E9RH0nXyDwkKvMDU
kfuYxcf7Bx0wrt14+jScrRB8gYksmDEmh6kO9CMeBH1dqeO4c8fqtcUCe0rSMDoxlTNfsESNzfch
xL+x6GpYp1iA4C/I/FmS0YnODhL4LhNdpaPbKc6iGxI0C0XseEfNS5ztrAnuvhZJrZ06xTb2qDRv
WjC5D7Xel2vODqEPVVfu52/zpBmIuwSh4FPor/IUswyGe8kG8CP3MF8gnjridJOpgiKdlFORlPmu
dZ1qV3iVAeYxr1YxetFrTrrSSjMmJL1uba1aQWy8Ju9SfK+BU8A3jAsuqioGsTR/9oAVILC2Fb15
PQ8MJBVGtBH8RA8jasq2MXG2yIMyldjAukTdDppxieMB1VeliG0cF2Kbh1Xwmtvaxe9wrjb1Mubi
IrURrWGXGyfk8qCuijYzKdFqPLsjhb0bWZdAEnSM1ti5gR8/Zzp5JXEdrgtzHB7q+W4tmsw/atXo
PXsWpWsKVQD+ODZy5AieVpJ9mLuA2NJ1Nw7W3oMy9cOC/h/qdX3e0P6zceKyk5tOpnW2aut4B4x3
xUSWg7sQeaas2tj8Oi+LtgNDGMIIOOpCtXZAxpWFPbbRQ6TF19kBO2oVvD3yKLpFjin5vpgZonR2
vMupkedzXt/iMDe3qSuRhZlqvBAqlzma+jyvo3D3wdIJ3FSitG5dQ5Y0vbZwm9PRbZcUdbSL6S3f
jCQEe+daH7RcGwjpBT9dkmOTwb7ehSZz2Tmwxm5CExiBE5zyCsEGE9HpDORr0aQKpzpjGjo65YhS
UuWDV6bH2nNdWtvurat10qRgyOLOkPeWQIHHh85Aa84ubOIgPGfJeRRQX0rFbE6T72mPHiTdSM5I
Ayf5SmTF0zQUPahM+aPnFo72niolsUym3/NCNtRlsfSHv/wocF9pSWIamD9+rHtwIruWoCxcAgca
kRvwX/S+nRRVcyqtwn6BfD59/Xv1TGpzV+WddyzkQUT4SWqr0HeUn+o6CqOrpoXqzW+zh1mHWkFy
lhJ/cz9ZIbNMeQuNSdIdjWh6DAdynYwq2GFqDc7zAebO7n5ryv9r/i+UEMB2aldkDlTZpXOKbza6
rrVnTAJJAA2LbTQMwNyJkyLVW6hnNRvbRWNrz2SJElvgYNN1LAWcHay+xWAxBx0Zqae9xuNYLuRt
oNgrcpsPTTzx0IOcZDGohpaqA1AbSfReaZ4eXJWxy49a+DoL3NH1GusejIeHoW9yJGNSPSE6Vk+J
YxE0IvTDvJolLTAYnfi0dQMm62ybjEoWE3j7dT70eA1hKBKTQFrqBOKi13nYdO1boBO2aKmj/lBE
rr2JQ6/YMjZmWYkt/zlFzcnQFR4pi69TLoxAZ2oXyjEX9I3QyhDfmuNuijOkN3bnrhO3fLUKcb0H
mlcRzA+lv93vox7QUBj1qEFAIK69QYgNgUre0g4BO1qFMR3ua/1djD5ERFik9H4Watl/SzIDS6yC
BrQSnfHBkBO4CWsuEXbLsCgYhAnmfMy47H7H/Lja6NnU7xhrEdrH3bbm3/eYeK1xgQ3JWhoi2TYj
zIJVPVYfukIgkpc2WwOvWstI+6JbuEtn55pWECwwSKxypjUUUyB/jvNBNR0gqNWYb3+/SplyEXq3
SAkHDQedHMeFqvyuK2XquGYrc/DwAVEet4bMbhixV8wriZKFf387n1Shs2wm8S732/CkYN/dMJ/+
7DmiAEkmX2PCypdDY4SnYIrDUw3T59DW6qJwiwKIIKlmx6Ziij0pCeos+a099aDUmlJZ+fYXDDXh
WfOk4kWsVeGPn9phOqIBMK5jSSi2DMlDhvXSFXFzMoQhVlXdk6BZJWpGcBHZawrYvc0oaauhEyRb
VVT5xZtIiPz9aWPT/et5cy3qUpVOBuXx+yrcCewhs1zCYqKwHtaGzKgKS0Vdi6FhUGVb5Zl8XDK5
2AfYlv7RzmJsMnHtXWxkBlAY4LLokFs7p024Y6HKl5XDheVJ8Hxfw0sCD2tBYStBU8FTX+iu9110
Jk/sCFrOk2Y6kN1sU4PpF4ptMfIonNT8quq5+5Ca6Sm2M/2hJ6lO6XFHlJX4NLB53uf4yK9jAO4k
01BAMgEB9zK0xBE2AvSEUVj3T55J3lFVJu9h/uDldyZM7Ad92jPFiR8spaiPdmE/zkFk80ErxLco
6/INfj8gHmjhPs73lhH0D+w3nPOQd/a2lXuagTVyNf/68xmZD4HTXdOQvajTlsiNSA351NpvmdUV
cITKdjGf4TkKTMlt/4AK/9gb5RsKtvpmF4lMFk6sHYOh5mmKP8V5gIrZUx/nQ2pNw9KL8Ox2eckj
hueA2laI2N3xBmdcPw44TRVo0qULvtWxtqCpPZ5t5pcWO/Smi/D25rnhLsxUHQ9xZrGlsEANO0nx
ZJgd3TQ3gfMoX9Mwax1Y9KfF/KfQH3DlkXezVPLoNWvL6gJL37UPahEpDE0TqpSw1FysmcpH36/k
EkfVo8YNPlyK8oB4Dg3vLgDzRYPdS6f3c50XQPATBy6uy1zUdGXYXo3cvagk5z4L+L+xm9X7vvUA
l0wltHS5L7pvKwglnK5Y68MV1mJSazoj27lTfu0L4hXbbrpV8nKADtBdM9cdHkJAHutiBDnnCDhV
QWAED24Y/H2IqYTKcgpP1oj/xIoIqIuJcb7J5OqFwSR8vn4CD1A+bfh8Ny8rkxN8rhTl3Eep+0hB
FSGVyU8V8uSXuiV4C7A5roDWaI8KgJNlaROkAEA2fVC017n+agQEOVAxTNAkkcTm1B+7f381v9aI
TtkgBPxw/8PaIMIN9pqq4+b39Z6HNXm+e2VkRBxOmvmYWKh0IXEw6kwIGiUcIXA91MVweVPu2sL+
4hDjAMM59K+BnWNJgQEJhNiv0g123WiFIjvdsEdt+CzbbtOkBC3D4IxXBXL/bWXawdNofMCEsujL
13zqSPuR1Wzk+E9RFGCfl09LdaliJgHCY30TRSP2qmF/6aX3hNXM2Vhd2hLjxk7/vnd3k+BzUfhA
WaVPqM0qfy3U/ns76flSp6RrwzZ7rhN1TbSTcQuTHGgrNl9AHd0mdQRmYBkQB4Kzv3jEq2LnNw/I
yHlJvm6aibXB9xcdG7sHmzxlbLmANfRWrT80w5Duha+gULCgec3h5n1JdKNaWdEyV/psf99X1QU0
usyqqxuIUn/TaemwlvT658JNVonHHrJtKnc1O63QoTCwFh02RpftqYCyoKG4JqxOxdKkOQQ1S3rA
/FXmBPoBEQwxNSWUqm0DN32JyRAFwzQp8OIrqtJJncBBEmQL2yZN/BfHV25F/tWQtdyP6cr6dGgb
SNMaYJj5Z6Wc0/Sxl2tAdfOCMjypot7EdnwdzCL9Jr/IKXl3QQrxcRFVTUA97LUwBZp0NTRtcwTs
Bu62RyFuDuFWyyShP3e8W0X4wq0pyC3l31SEfxFJ209HJylLMmpgGHELkaSThiOrZqWfYsXeR5NQ
T75Sc6na2FScCAae3JFNGPHA4OO5Ack+HXq3t/fyR/NSwrNiYoKv/xwCiyoIxne1mV9Dh74N0hyk
gFHvbMKS1pRw41vi28xo/Tq6VloJ1xBBaVeK4jKivF62EoQDIsxQp2WH/Yz4ZKs8uBUuWT3WvAfL
+RKFH9l3h8u8nNrX+1ewAJAOp88mXvX1WEbNxq2aet9kGNLnXfN8aMW0LfR8oSegUua6Fekvauy5
mC0ShUJYVpbo8w3KJsN+sCyZN0QErhtMFciAkdzIDh5QMwEMwD9A+wP99oOwsfPoOAgveHIP5hT6
m15P9GvMgks1jYQEUvoNxywZwVxeo5Zy6ygUPMT6JfBheMhBpJm/ykdPxWsoK4++73lqE+xJfh4l
KOvTsXaAPtbCGi95G+BnQmMl8i5+guErNsISAb5ijec4QZsaK2mF5K3IMNyOrngpjZasFbaOS7+3
u3XdFu4mr6piX9VYRoPQ6jcZKZd3dgZ5dVB/ezM+I40wDk2mbZupMm+wv9uFg68XCiI4KjPvn0v2
fFc9oyi5n0e3Vdp1FIzaNis6c02st/ZQaHmydXsn2I1qcZvt+1ZpnTHQPZvy8p0PKdfs6IMt0uVL
HbKUpW74kJrhtgXIcR7vDSerHfhv9Eicdbkf6kt6OVMICEzYw1WUJtmeLgbYTaqhf23zLyaiY/LM
1EJGiYwJBr4EO+e9m1AJYa886lb4ZKbqImjHDq35TkH0dU14xL2Y8a2TovhbVlLnaE2N/lK05V/B
Zzblys6Eggom2ydAHn1og1FRg+SFKhKEHSYtaYnEsnQISYdasXXPz/kIDS6PyXQV8GtWqaSqwFmM
jjC3sfdhigbXp0wG0w55EKrxnFSRCYQQQZuQDTtTm/iEmWKc2vhTSGQ2KGZUwjCSKBnoFuwiN85u
Rli9KVrTPNrpDKzBJ5/3JGv9fouq6bJv//PWXmNUqwraXyYWL/vddFEJCJjIupag7LoaD2k7NI/J
4MLasPWHti2+k5WdUq6To5QaVrwISmzjk5lWx1pT470juop8GjaXTkESGTrjZWDVnbEY8tC5TPJw
VLVQ3L8kpEhd33csVmS9DkEIgsliWSllBRXAgQBx+FElee8Cyal88LCBL9DGj59S/UbcNXK3SMt3
ZcT+RUevv0X0SwJkpCtbw6rpmMmiz25RP0YTzEWM0bgAp6HczD2KHHn5fhLY/0o7/5pXhrk3K0e7
DuA5Xa9gditRZZ5SJDvSVMy9FRXWLbTav2I7KFZDXDoo2Q1k8D0Cvsq2mgfK2+HW90cEPN4xapLH
+dlQ61N6iWGpCafUpEqvv0Q9Pd/5MujG1pOaWHPl5lrycr80xgBwSaEsTNPIgHlMeCRUsDEau5Z7
b4sU+XExQwYM59J3GgnNFnj8+dadD47m1GsAj4++HeubPhGw6dWKjKAIhXISVS6OBKAE7chvn/sF
3ZU2CJ/8Gig2Zzdgz231yLxTF71rHFnZwU/cfIN/51oV7vAGLX4I3eJjrofZq5I1/qNHiCmLkFIf
vVokd6xCXQBL+v31af08+5LtMUaKBpMEbNs28yc5jPtx2KYk5OTU6LOjEN65Eldw1OMyP4RiNfdi
ax6VRwqBL5MK22akDX626uAti033olN4Yc66O3Xn09ob/dLsUufkFK6/dQbk7aYmoZXyEIDzpoKk
P0nDH5vAVKZH6t4U6lNhoz6UX+aeHm9HuXVoffTPC9vQCUrTm2490vOYi1GQwe4qEIS0u3xQ6wpM
2AYYbb5sqyONMHVtyWb7jAtpdaCIgV7yeJnMiwvvgb37KFgOwe/8/kSav8xjmB8atjTWuRaMAvFu
HoNcHi6inydr9KSP4P+Tc6m68dmVX4V1+z3RfDp78qX5Dy2XnKuoxyD+T3th/qp2S/YPlsdTqKEH
m3mQl+oGEkXgAWJm4zUfLIhZDFGSZUsC8MEmsOBsVKGxrTVjiZMnPyskcdael1BLAVGmP+lSM/WK
tXdaluKx0ZTX1oNrV+LmQ29g79nKqbdkHJwVoVHuLS4yE98Ka1MGt2PVi6Z77AO7W2mTov3hIgTU
+n6RBBek2UIzTHogAoHEz1dhrY28cUNWUJDW2zupQ6M7aKlAM2bWjGKiPjID2vkjPpDK7G4z0YHV
0l8C9FKXFrD6dVd7zS2PU1JkxdvUkp6Yt2aG3jafNmwuRq6Ky1wKdSwHD0WYXXQShrbAuJg8cNVf
uP2+lyXhY3HZsi1ou79nEfMnoI4kiJpENABj19h36ybB9PHIsK2yHkNGiKt7M4u8GX1jybaZ7k2s
tJq3bUfSoHSzTMGGeeahEruuEsWO+1kKuIuvTW2bh3vL1KY1bpYNO2gjmLpdbE0ngwB1JljVXms6
StUIXrwsu8hpMdObeeNWva/5PUTxt6IAbD3K0sisFdq1ZLHaS903uCh9+6+6L9OvKsWA4gUrARR8
DHPjpYi0ZIOaLyCpG1LmnCseA6jbZYO+rlPfPg2uA7DU8U5KkZ2jKgqfRDbE6yRazcCxkR3UGuQi
MV7/bo5nKhShkjBMbWTWkSvHGc1TZEjjU2B3/5TYnZvSPdVG65yanb/uJCArIOKmxWd59msiwv0G
cKjvqoy0sGbnpauuMVLFy5x25EbTamst0ga+B015IDkjjBaH7LdB2JStE65GNdX1h/lg4DEHoeBc
/nkp0COQZp0R7xqiyO9/jaiDbmOWklVFKbZK6u47C/9wdkpT2wQDtpdY7aaLqRLG4ASoYItifGvh
qlRYZ54ta6p3CpYA/otxpeCgf9LCETtdm7R7E8GgnP0FFozLQIvdRSP5Ok2T8zA8z/vruU9AwBRB
efPuiUo5JtLPv/Qlhv0ZqOWwLiKQBniIlKjauYNuYu2fUB2jV1mTbuEevIhPX9H6ra7EPql3Rr5y
jJ6O1wg5qepjGtiheBiKhBg9NYt2JdaonZeH30U6DGd1pH00Dd5ag7508GT/OewiKGSCMI16EH9l
vuVcjKHmIpA7dC/HRtCZ0SlM7BDKyqdAgsS8UU8fxmb87AC6WvVBQCCPbOzPB2Os4h0zyAfN6m+Q
UgdMT0SeKTT9txnkWQyuA+Y8orvyLbeT/0WJhhdqjPALO2Usu5CEHNGflUxhF0D232J+t/l954Ou
8stOub+974v7LlP29Cf2BryVSxEW6WWKbUlJKSBSd3350U4CMpt8nA4+mrCD0H1YCXZAdfdSNnYN
HVdG2wt9ynAJKXSTxfAm9Pa7xb9e6gi+9u3gHXIlIfNL8omXcZsBD6uBUutDcapdz98Hitya2ESm
hHoCfWN4IWSne/Jc/7OKz+RLFXVnJQBuyZn90gcOKjBJlFHIgpG8TXebanX2oE462OiEW8kiISs3
h+gMbm06ZQlwCG7a4DDaOf3rxkjsQyZMCLGpgzRgHlFjHq43c+kqGP4dmlbjgzODDzQrIXjExFiM
Rfo82KnVr0ht34xWEqw1ld1r3VTeLg/Bp3pV1+5Tly4j1Gn8DdAlrEUNHXMV9Ma0HCmylhpmmiX0
toLnb1eMx8L6EnLDMHEk8s7XS8KewApUqdOfiE7cZOSrvUZuN6zV6RHsZrn8p4iZvxKdu49MM4Jb
ob5paBLWZmQ4J1zPj0NaEWGP1RDfZ1XvGP5nf3i+GzOJ4aeNvG7pFkIvsM4IExEL/fyMypsAAyid
k/Xfg0Hhf+rmYQWN8QVTuXIDYRjYrgl4BZ+Bqx7Vrj+Vlk9wNhaildkDFmvtjDyfuF2qDcaPoEnW
nm8nJFqpxYdhQKXRT0N7mJSWdEoaTvNhHgwqmoUxBmAxsmqGMv6YfiVn4ACgxP4Q9fB2cyiQtCmn
dacmzSOn1rjdH0e+ooQfLFyTG9vNwx2b5vwjRUiqev5HY3JjfkzZ2mZHIOHpf2/y1a7ZdiUZd3EZ
Y62rPaY1lOCg7b0jjzrsoWWyN9Rg2Tj+0YBmZSCfOKDzt462lJgAZs9JSEoWJMZTXRoqwLc2xuKJ
bEVc5sOER2bdF3kLgVfB3KVMETjVBsIvUcPUdZ/n67YOOv8MVuhFab0rbiC8vH0bQFqpH2RoyP2z
mJDwvPhDus55qCaNQsCV5X03HOMFIqh6cQocOZ6agW2dmu7FNsxwK2LQ/Fnf4EF1BxJ9vbb5en9g
MvmpQMEO1tMYFdOpGwzaCk76aXAikoJK191oXqOdzFHrlpBC1JXFhctkgFnSED2PlddfrJ54ZCCF
hBmVsLAVJjmD6qmLlrSBL/lAvGQoo/pGa1jRzvlMSJ1zM+NpkrY6mZFla7t2pv1pOUgpJe2ZoXjK
ZsjFS98b9t/DUkKIxycakedI+H60CFptr+gWWGw4WPum14a1D5VrxYzkOg9cR1m9sYQQgoEzG8RZ
tpur9UpXWwYdgJT9JLxqJixwU4ddyBDnIaQXwV6y9tYF3NXDvfFSurW3UqpJO1G8fNOjIX1O/Bw6
LxfYIk+b6cIP+ZaU0FNt4p+O8xvg7cl24IuIPhqGGN4D0ptSBWtY1MNzYvqnxi6Cz3FM3lbo1MbR
CaPXMvWNS2K4H+azO3/Hh/AGNNA8upNOpLkyxfuWFXRJY07i/FK6yUAGFpnpyiZYCCaOqUXgKK92
jwFm1MmCLK1WeUWLhF3UL1/rdJzWhUgcILa1ecw8n/1iq57mVkeY8TKzYbj+eejtS9VyVuwr1Y8s
H281Ju8bxHtYknpz0tq+PpsPaUXvOZ9AN7rzUJju8rf73Jxcwo9Z2oFc77F8heGX2mG305gljSE7
Gtb3NktR2eNpkKTEXKvYAxX0nuZvHZPAjG4MiboI0wODEPtbPAQfBIajV0MQ7TKqDfD3eWbsDOI0
0t26qLED86vO6s19mxbbS+qRZcBE65jXAPAJQv37q/k1EZEe0WktIw8jpf2PSw/rkO0RRMME5PH+
JxYYcelXU0/pFOhkecumkdloaDvijtjxXF9pxQLOljj/U4rVzURqzCypiELlGDvtct6L6pV3a0Jt
W3mWc1DATVnz3jeD2HNKRQDCTn4FR6NdKDEu81rVrbXeTjVuYHiOHud3ERkGcyOOWL7ls1dk8fl+
IhrLeiwGi5qWB/9CM1Ro+DZlpfHJJy3v2AbVwbAK4R3HFkrQJO/hOFScFX1jDFUSZYomxF0NfaBu
HV1pHvQ2YSZPpQWwh17QzkuH+47GLEqb0YuTfXW4JK20S9dzM2qWd7G5zLb3hy/Z5iyaPdikvs0e
6azA0UxbTLWE52EH0S4iHn1WRKKTy5jI6Z4MMFJdAQXP8iRr5IIsSWMmJdhHnSPXeqNvPs17a9sp
HPjCFg5OiXnL++Ft3kr+odL92QJDy4DHIFJVGDfMXi3VlB2vH1oG8TASAgzghI0fZupF55Y3yzd6
7KEgzGIXhFQ0agQfBAy35DAHUBoCvj46ZhNwbhOjrf+h73An15P3Jqyo3LDBaPbyO0fDABz4OMon
FUM+eoWEvV1iE3bFupBXbY6Wq6UoLNrCY//QpgdTDwn+8IYnUh6CL9OYPBoBD2TFbN+UzmkOfT4R
3VTZ3sl3/YqeUX77/fn4tYWiU/CbFjW/wx4P/efP5wO9Qq1nJd5gtnZ0r1sbw6Z8PvuFBlKGSE4C
kdS1qarKwbRJnXKjuFvTN+JpQuDqRhNlAqrYT64ojJIrKyBPo5Sg+PkP5te0wm/Xc/+9VCZzNT8Y
nYLCBtnyMTX+ilmMF04dxGfyBMZVNIRQKYKwg2IF7aCaiYyNRSk3i3L6sMNSNOnJqnMhrFT5QHLc
fBOndUrAkUHjO60pI0Jcf2uaw9Y6VfxdC/+eXI/cX85AvLKAnDxXMr8/nfPl8/M+Cy0/Fxn+S4N9
1vvLK0ms2IkIaOWelYN2kiK6fRNzZtvWBXXs2F+Q0FlHh4C4fdMio6p6AtFcbP0JXcl9gLcRJIjZ
IwzENk0k3HeLDBVNhA4qSsta2vRU124cQRZhrtnu+sKGy8NeJLGj5tnuiesQYuHyWyei7/C3pKt5
Xq4lvkkZlfmAuRuPvpKgvihLT0V9ElqHosX5Sd3obG11MlFmDYV+Tcd0m3Hjn4g8FX/omuDZ4MJ6
d6bYOOEPsyC3ceG9ay3blpbbiqnOswrmIZHC26YtEFVSqzTFNq/zQRWJdTVc/U3r6TuE6scABxQj
7ZjICNULn5yEIJ2plresk4LoAW+60NVhaWRB9pFkg3FjmSLY17ZY5zhGb4HWPM2Y4Dgj/UlCg+8j
VM+0N2FWoN4BQfIImmLpWt20m7WUFbKeow0siG5TsfQMUd/0xHUQJ5Eh5quTdi4jLbjoynTr7Rr1
VOkg2pVPMJPMmtYe1cc8DcBDZNXB7KLxAfq0tepSRqXzoQ4s86AE+ifPKsd9WheEnpZqs8hQwWwN
eoOzGMidJMZt7LNVpbhfwTX1F72vpJMY/ppvf7uv0OGAFMbo2seK4iZHF73xqbEPOZswqB0RmOT9
4FTuqbZ8Up0LmPYXBKoxgZjIAuetgx+rsrFJDtmYVXuivLkI5BC/p4XnTSrS3X/38WJC1e5vm4tG
nIbWJ7trvjbDuv/QNHGB79duN5Ej4hcHgSyZ8FBalNA965meHgEQx0fHjfw16dcpBb7F8G3WHVdJ
HN9Pod/kixDf+UkLwdSqxBRLmzCKk9Qon8pOJYGgsstdETjxLiO7dhU4hNlNumJtPd3zF33L854A
KzSgLs9tEu7yEEELGD2j+OEJn9XQDAtNv/C7Wsuk1Sdyo5ggq+kCWWz0yFqTLCq0YweXhu5W8Rtt
k/W0Q3nWvAUIDhxJQXDYMtAp4kE8f1uaxbffry+zJuj9XWNBYUOOjL8dYejPy/WIubkbO2ZmQm1R
Eoq2Odki+zgg59/M+uKkYtnrghTejBxRB6JQlwNUKIIMHVngFbZ9qseeppgU9U6Cvbfmt8olqwAI
+sKIrg729mWuNVvTKvIH1lICxV1GN/mYqbtBzkt7Zh70oAKeZkWwKNJwb6Qk8VXsRZvOS7ZTOL24
cWWf55l+XVHpI/Qh4HewCPqSjQcQMMNO8daZyn88X96dkoPmdXRCtoVZP4AjhhnKNK4XNpk9Y3vs
XL1CGpC+emFsXnqie/0O2SoSaxvBn+ac4kFxPmiHsKOcwn9Hq6kcj3lFAEg9Adsh4U5dNEpBEGU3
PTS64f1pSZOgu3dLmuu6sEOkCE51f1nSmjEH0sZ5pZKLG6YBjGrmqVEM+/Os1qS8otYlEBW9LsxH
AxY1vVviQ2mvlfdOup8i9Ai5cE9kRvjbwK6zeFOF6Ini0CS8pEUmCl4cwr8VsefIYMS21Auh+Zyk
qQrMEuWP4lrTlvktyb3VGK5iOqCrRMY4xGFQruc5kZMDvtXVqUD3Un+InfyAIPo0N5cTWLWl74FA
6XCxMvhdBmVrPsy7+LZ329PkWRKcC6MTGVat0TVtS1QZpmwZG6OdbAllqLADSAEuzRKEUEze+cw7
NMxMur0gSTe6KKd9wW+9nLeZNSaFeV6jihMvRNdCcxLW0vI2U1LnQzUwLku8D6VtxFvKQzz/ZpAf
lPoE9I++6RTgCcyD/lgLHbeEn4YsAnQJhUv826gOyglChsLNororDbSgLrEWxba1y0fFo4BpmyR+
DlFRLnT0lJ9JVtqnanMYYkAAYjKfw1wS1KNoeOwphFfzV5mjb35/fzs/u8LZnhrocXTbwCiHO4Zd
xM/3t2DdqIi70tb3cr4OS3g90mPgabdiNKPXMDasPfIcGG6hUt0aR2F/6tKIJbaz3w5Gpd0l3lNK
lpfCnoK7n9fsmL7AfO6thGWLaI+OFhe0RKtAaV/AYYJzZbhfdLVykE1q3YaKQFkhSGp3qQJQbOzT
9EQsipzgasQaQA3um7S+2oO6zZAcnKj2eZS047F34h8P8NOok9sCZhH7vz3aMbJxu+ANDRIXzL2n
R3CFnabfZyJwg3z4qqBwpHf5P4Sd2XLUytptn0gRSnUp3Vbfl40NLLhR0Krvez39P5S19tkbcwJu
KmwgArtKUmbOb84xkzsdZ1t9MSLHC+9I7QBdyCF70ODDCxGRVVC3Z3796CwQ//dTXG/dKNKWVIn/
LCfsiox4YTXKprti1z6rITA+05IrJhMH+BBH2ugyXC5m/dTAVJsT+O29RZVdXUjyiencPut5Dn+4
bZK/xEp+t/eTHOeKI28F5MjylpTW/x5GvMDxKdR1cHNMNaTECJZbaXfU/Fkv/ZTWZ4DGyfUxbhad
d8f6/5MeRfMS13b/moOt3PglxPQK2x/9rfGNtqQCRayLYOSRlL22er7hknK2En71O7P8kolQ+ycU
01UYQMiVaXiCNbsFCvz5z1eysaxEv6xUprCIoDFVXM6ShoqA/c9BC0YmB+BK2o9ABeULNvkgVMGJ
1AxxJRxkP+boHdkiuIJW9mHEXhbG5CObEjdmbA4X28VvaB4FUtQ7dpAoWo15cEDm3mNH0ubkzF+n
1NUv7BXIBWEhWrF9y//yUFdZ9//9NTDAErmHQ+96NvZm903wx4I9XIvSCHeG1RX7xtMLf710CPHU
mycGyM3GdfXkHE0ZnaMys/sr7z3FuHuvpFTPA5d/UvM3Tv3E3ZGDXj1TWw9VUr4Dm++9xr78xyl1
HwYlf5eH081Ppj2th0cvmtvPDafR9VQV2XmkeHRVLjww5cDrpHYI8Plvi7lm47zo6sPISNXvJSmu
pVYr1hpA2tQbbh/uhKKynBeGyhcXrt4psWjvfEgioeOHt2QqefQ1nbZXhrVJNyg9D+Jnl7Ki8+PG
e6gS1kIjo+CnAxMZG1eyxNbRExqko9I+0ztL/jSOhz2d7fi1nNMwl9/FYHln06VQfBmr2NHN9KFz
U0hE9cwZU5e+szGlfSIeZi9CPPOu99mLMtyQueifJhsra4xo8ahnEJR8lVaBQVUPfv75opVvDQUs
JVIXkFaW0A1Z4Tc3ZGKPZVsMWkyXzxIpkDQi3lEIaYYe2WA1fVAw6PzPi9/CsqZ3vRSDf7F7S74K
pOa63hi0lYtY/mNhVaJcxoz3Mm+ncpXr78fepPCDCtHzAMBwYVjp2z5GMtUMLz+oDkXDccFvyzSE
pzVNt4H3FEZizREkpC5zFuNhdrWbuk/Uel+JZmk/FUcjtCp3XRrAt3w6gUkWJvJolO461JKDxXj/
3iegcaeymWGCpwxujXreafROn/WoM07w6bzlm7hzPToLS2vDZOIapIl3UabJwS+Jgfmps5EDibU2
k5eHSE81t7Uj2U4Dm2F8M6Yxx8VKXVxt+BZRpCZL/hYo///clmy1WCN5ekrX5cz965PTNfuWKYtD
KYPSDGNyALtQ/2aWVNx6Ffke0TnPXmoCl178l8GIlC0FmxDsXw0raelaR7OW+q40BWPmmjyeejq5
FUHOZK5Q0SK2XiooVbl4PR7/T6UNZL9k53LZ1uCgNCheBYYDNTBXYZOJ6XRBJ3xbeOVNb4zpWtJt
4M8EQbpspUdcSwCmqp3Ktf331KW+Kv3m0Ejp8YKzM505OqFljyzPLhvGMk2HFUkU53F7625R33Lj
C1yLbKcN5YjJpOlfk47utp6hGj5jb95lYDY3j2gBR7RrQRPDOSuXou93Dz0z0Fhicld2T4xsi9Vk
Iz952ZwuN1v7bpR8lnpKvrQbl42GmsvhcCoOatNuVJuK6dBVse27uT6oXVzBsPnpYS+2Z45qyp1J
c01tRbQkLu25PEbdPUAvJuccBNm9DaTDHZpq10q4Vm9GZFMMixk0qzv57Gtc8ez7P1Yi2zsi8a+c
v3wrXiDj5dYq8Gf5Q6PtRyjuq3EYeIyUjfjx2F44nyhpda7ukHGNDJbxr4xax0mNM2wRUNuako5l
caqX0fvSz6R+PbSn8cgo82c61dW19H+i5pA+maipxkGEfc8NzbUtNebhU9Ow053FgTLaaR3k5mMX
BtXL2FI4PWKrnKis9riwHrUs6spSfgO1Pxtk2W/FTCcaC7ZH7hJLou5Gu3Yp49Ca+lYQFFAzEOEV
xaoaPLTrjFq+IJY35TcuRaqvGdC5u+hYHbCX8h7MNtZnHMFfJi9v10M0Zus6husfKPd6pX0JqxHv
+TLRx+Q6bjgnLp8+TUQj7sh1gP67nehADkgqX9BxjL2Ym25F9c6fn7tqo/PLKisN6ltckummzfTf
fHOsdbOa2Bohhm1fmhC5qw6zYTWGL731njiv3GhV7pwahDVSt135fkiLcI2PVH7M9fzuTUgkZSXO
8fLSxS0VIgxhjZnClaWuxWTPuY6zR6YqxkJ1ZguL0U461FEFl6V74ay7S/lFHyLeYtc0992iTUOt
4ilay+jfhbILjAa/TSfOWkmQaZUGKCejLlJO4x4u/XQyDmpP1YzO3aSwiupCcHWgZ5wbrZi4k2Kf
xoZW989Mn7nR1N/4GZOUwGNfYUXzB/rP0z0tAZZ3qGcTg4jW/MiWGbiKzKmvzKLFkJxKyqfd7uuf
Pwnx26RY8lGY4MZctHHXgrby65PVjAa30A3L30KQpLSAJpWb39vw7pYXaQZ3OLPGUf15aMbRLSU0
v5YBeQVsrwlehrQ4TjMtWiYt8QeVScfF8zNEAjsEwThsQj2vHnWS9eSxZDhwIGOQ/wFPvEDfTol4
9scqWznZ5H5Wp8fG+vyYjRB9wCCfCVJjBdMPpC97p2fDz77VszM1B93NDNDLPcB8ekJ0POxr94MR
rpsxLz92Yso2gU2ZXpBoZyX7zWRiXHuSN4cm7gbdepNopntkZ6ftH4FTluVV4f7T1xD1MKj7WKnL
4mSxTQr79OC1XS8OuUNjpemCPf/e2zSnemTizS7tb2odeQhaWfsJRLG3ydTZv7SdH+ovy2EpW1ws
KOolHvPs+KiLyiYKZGy92XpOu4hfCU7CJSCfJ/D84KRjFDaoqgxxNzzCoU7m7Nxoqa30MZnnlnB2
fjMnm4bjDTSERQCTA+oCxxhvK1q/OQUCzCKw0YrogMGqApaUXS5GkDljFNOUDs1UCceOjKPxtaHn
nEi6dwcdHqwoyqVkJy6GrSiGXdPoNL0vao2gxGL3eOp6bn/wgE/vw2ryX/Ieg3PTjfu+HtIn1yF/
xVOn/JTydKKrE6VE8wKKokA7cmplBqoFgC4f24tmpstqHqdxS+VpdZ+kHE5x1RhkVon3USOLd2HJ
OTWTfIdlKD1a2mg9g2gVKzNqtG9pMa7rGjA6h6yCH0fY5zCphx1zn++P/JRO6Okv8T5gT28OQLRm
uwtdh2GAK3l8vXmmdX3qE0RvJ2im/UaN5DMTsrFfzOExD81/MLg7R2Cl5N6pcV5pEajcUvs3Ludz
FBU27bY2tHXmHUBEe5MbjYECqN6ffpZsPKYPP+dCXGu9iD7PXKIrCm3OduHFR9K8ANAEXv2wlxaz
yMy/xRnN5wmGBipu+VZrKty+zqDvaBrUL1YbDKfHtcpgZzxMatRYFjbXfW17yOhZTNQ+BXm5SIAd
S9XxEV1pQnfcz+yXd0XXGausweHnB4F4B6y9Y/GjKJA6T+tshvG2rdrw3CtzrJs4ZM2o5eGjJ3t0
7JqoeRJmw+Ws93unYbJWLnkSSNtfRZq0T7pXM6CbSQcuUSV9BGDv2PqrM2f9K/pOvBZI5AxbnO61
6nADxnre3cIiIsOTkKAk0YaO0e0VkEDrSfQmFdtWdbf1oDSZSRIPUFsPPbcfoTgtcXjKLIIEHqDg
ZC1pq7ImGZ+VVn7IRlJqcNjdJ8ltV2ZWwbadJzUKQnhVX5FJLalolxMLEa6vx43RdphGFkmjTuGQ
Ew3HjTmirUhBUcSYUQ8+Wz89hl+4rqmSR10rtjNLHTt5DQNobTxhC9jGBkCT0Mudqx99aeiVfqVJ
7l0nx4GrCRRM2k+f/TKG+JNTsaiOoH3AOaqrIWlj07d5Gwcym8tJMaLFZf347J0etSQaUnfXj6CM
1V/rHpbwx89uO3F56fzuSWgcTcDMEMqJ8yfigpc4oou9y8vi371Hk5jugXwAb10Tsu1ozUsHcX5H
SWa6V++OGOjaguZSrZjXkW5IC1Z7ldK34oJRnt/mx2F2hmfXbK0VVoH4e8w+mFPlNu36FaEvP4E9
Sqarl4F1iPtJnh6b2pRiuwvSRPwjsMqvRlmCfL3CSSPMkQWlcVHG+pGRt+9m4qLy6Yaw6g3s0P4R
V0f/7o9UDx416e+joLsqEYolXbt2NeOkxj4rK2MaTdalLJNr3PZYL5bMux3VRxvgt0Xl7niNzR58
OSODuO9gorfpvy/Ia2G5mkG9Mv0jocJV3Ky7BS1Q0dKLwgPXWHkwGjN81knKnOUUHbNgjM92OGib
yhnfPR571mjc54K2VtXVm4WFdfnznuC3oPJS3+LaxJQ5bAHReitTCU57hS9iDkv2II8qDfmwXY2z
VayashZUHC/5SXpEN7Hlw0ZRj7VJu3hiwqcxW/7Z0ELtzB5Lz0jLqj9pilk/B8lRZz/4olthsMFh
sussKvcW2IwiziRax78Zp4IyjSX6GgI2Xz02a65exUcUvgNVGQP2wGFIbkUJ3BjvaLnXu5h6byus
VgOj2o9DbdaX0LG7q9KtRyi+IhMB4UCr++rjis4FeZvRnNkH5NXwt4j8W1mXYYCJxrekFJCWxdt3
0DYEfXg9obeZ4r8NaoA8qRf7/32lvrXwdNHJWWT+DjL2k08X4xJMGp+wQFP6idF8B4cGHImevj4m
KoXrrebGIZFDJw1vVFQeZ7bEDfzgs3JvqJd6vkYDgs7jJg79XH/XZ2m6thC8to8/LAyzPPQVCJWx
sSj8Yx3mkb+ORl+68L4h5wenbDEzLb6SMAXDMlfyI5Ui2d/OAr+9V8v+32S25UkCerb1RnGTXlvZ
LFPueoktMu4+eeJ7Xoeptq76Xq4rvQm2+JobuEZYEcbMWuIn2uGxV+BYvvH7KHgynfGHGrb2hl2e
LLehNkWP0dL87iUTeX7RKf+4t8N09EgWrHvdsvdBqVkUobb3AeH1GBbUxAKB3/576u2QneuuDC6P
Z1Q56Q9CjVoyjDaBwDZJwacXf1LzCVBGxUVY1see2PjaxAXEkXzkul5emrpw91M+fofXVG9Doz2L
bqlUxLAcb32yeWtQEfMtncf5FpnmXgXOZjjotdvCelQHRaaU3VXd9HZAjMTp4Oj85c5/G23wTBRq
qdscNxxH/+26jd1q7BwXItYjct54ELaXk6+aaKmv1Es+8U9irZtWRjtcVOZBqSnqxfQbayX9pt7S
EJhcBicpNp7GsW1wg+s8Yniw6e3et/i81WiPzbH5L4/KnNt36lxeDcUm47q8egKTH100nMLNYJXT
pXQIOecph3bSO8kHnIrYK8rBPgs3eRZILZ9YgF0KOj2WFIi76wJN5blzjBaOAiHJ5bvJAXj+57fO
fGs04q0TYmFGGS5HWu/tZRz05rwM56w1zUbFJrQ79G+H3JkT0OOHbPjUF/2qb6Nq76CJgPX6j27r
WcPOb732WTkPWVcoIyftctIWt6RepflF+AUU5sywbkmT3QAQnaI0Ni/OBKPd7D3aYPJdtKzuYKwv
5Jg40Yz+/JfhxW/OIX5BdH2PgwRQR8nT7deDYlJpNnGQhvEy9rGHeoZNR2cxPwaSegb8XPmuyc3y
Ptglvp64fj/Euo86mg0hcUUPRFWCv3EEk+sqLSg3bJ3AO0JTFPSnYZm/l3ZNeZdpURUB3Wa78OkO
OtCUfyKpH7Cpz9sYtse+SW1ITzKyCDTzIkoQY5B7CPyYWAQz+lTUjmse6drJhfWC9RN7mU9kjyfe
Q8J5PD/CVjCtdBh7BrqJT9TSt3k6vIgk5J/p5D3VRu7Pl8pv66tHckgA93YWirCO+/LXd9Ltxeil
eeWsh6H9RsjSf7FAZRx9GyvPBBLkJWjN9iWTWPl0p14PPSVleeSHayaI5smafHdvubhRqbBrnmUt
ag4/Wb0dDXmsiyx7V0N+3zk2hct2NLtseqr64C/4JouEwSM5mKY6kifwiFLYzUfROHu1zXerkApZ
cA7rZBxJhGv0c+IYzg8FEeU17ajzCU+rc1yISstBBeQT05uxKpBGc7hitlLoPCaAWexjZGzN7wn+
w6c/v4HL+/O/6tHy/nEc1xme6gZ7/jcrhlGxtcgcOOGzMLPN7JOgnXJYP1U22evM+/bn/+03eKH6
7xjwcxZmU2SYbyxz4GaMvDB4kjwwO11afIsIHZCXt+ydTyXwfZju+aQ5r9KLnolpBBs/rqkvdIS2
Y15U+ewSm4hQaM9uOimyH65HJl853WTjvs5DMz2+M6i0tF1IIFNojk/zkugHoNVs00p2f7md5aKY
//omcrGQr4ECRKcj+a9fL8KlBG9uMrrKM8CQJ5V50NhwME4k/QD9Qd8AoQHQusjpbroByec9pT04
fo6L9QYB3V8CNf2eowha9fJtIarhkKUOgwxReHfNGaf9bEFdU98SaGxXFDtorAuAAwFPgSPQlv34
aBk/o65qzlqKA0kyDV1XA8YhXB7e4+RgzCXgRJNEzMPtW+xVAI4+5HM91ogalfPexvKGXD7I51DD
LGJRyQXthm2DekmCL49l3GNLYxcp7paWMY16DA1V9FEwnDuAExKznuh7BRXSim9hMuv72taqnYIp
PYwbbi4cCmZwRjULjahbXkgmVGf1rfpqav5yxUPN/f3jErzFOoYTeMwPGe9/xqtYizw96WKfHdo0
nOdh6QE1JPaHlvrBuPzQa7BAWss8SXzlsFyWcVY86HLN6bu4qZQiO8hobVaetgII8FzTX59sYu8q
lXPRjj6bKr9FA7W8cB5bUafxrgQ2eHhAtjih732mzBf1aeapNQLxDRPUhL45jAB28HRGOqUsgrn2
7OA0NKZQW+mpPXEW8swn9TKAsSRFYhCBZJSq5lkm/rZ1lmJbT8351RlldjeXTWdDGRQVFGBAly4M
KCXDvjKTcaXO52rGoEN/2+LTBXyN5ZIrp0P+6kb9kvAE2lNj7NOK6r8+SAZa0r9CQSy4VoPkMLSS
w3Cf5uuHmTQfRoSP5cccW7xEXT+Z+2j51qJu9t8dYO203/OFnzfXiBhqgUmXbxNh3gE7OMeQusn3
rOIb5XlqRNByMMQMrSxupPw2Tq5rxsru3elUJshigaUfleisrtHetIuN0ieE7IjbAVIBCCHIfoqU
+HVvX8M5/6CiiJ1fmDs1iXicQclfmMceUIHnW4QuG3b8e+GHXyOZfuzmqT2pSWxsfvzzo1H+tne3
AIFh9OYZjPyFLezXh0hQNK7Xz+7A50cUH5LXnsrhnkbgQHtnB/qasE6yMSm52SsIT1zPw7GXxMoJ
46BJZ6+49/xnzaFlYxbrgfbj+9wK7+rX1qYXSXvK6rY9qa/Ui1X7Yt93cbZ280YcA+ZsV/VSOt6/
X0UO2y9YUOI1iPdxGh7jVJbUahfWMeg9zuBjVj2JrOuO9ChaBxZXooNe5B6mytXXDVu7B9yy1cOr
1lJcZeDp37UGwn5ghR/sBdqgXExaslpoq0FPloPNCldNPnJmaoD2ydnfCy/6kpScZPduXVf7x3aj
H6l9Huc53lK/NK65gfWdbiMQpU3sbSej0Nad22AedyftXnTTM0k47xT5SfmXnf5vIWaPsx4LG05w
VBsHPe7XT66jphACmMW2iZovDkcea2j4U1+K28ty6RtP4uBc8KBY13NClVzu93dznLBz0rcAW7AG
4O+O0z8EqLKt5hXuQX1rcJYM2T5u7Xbwz6Y0rqEV7dTTWsFP0MAYjf1nyx4UYfE6x2m0s830Muc0
DUFo65Frp51B991TGDsQOp0GDEWgcyURhf7LG+Euv+gv66AtCHPrFjht1zBM680lnOSO1VqibNcP
KQnPOw/USksulFb1DxZVZeHWCWkx5dYNqyeroWstD4ZtO6f5KUN7jhwSDMm8Ryn1rIegb1tyOBS1
gDzpws+f/CBeRxU12LiZuquNzLSaAf+E+Dc/oPZSwZYs3dbLV7GBtTTMm2SnZmJWbm9HHdfzEPlP
gyvhc5W6tzdgsbVpGe3tHggORaPeAeIWE8/Oj3ZNXG6DCc5LQuXn3cmeKfPR3zVhd/BRK25DRkxY
M8BaUU2bYIxt3PBrQ3Pqnv4Texfi0G0Hj+r4MrfXeQv0eNmbo2pM69LpEaOWWCw7msucgp1zi+ra
a1198X3taw5zh0A6ZlHlItaGrDsPQQZrBmNvEueMWhcASk2kCX6uU9wbbSOF/zmqAvfGeMT9i7zw
G+oAaAQ6DLNGalfYcL99RIWtP2H7BoXOQT1fY+sDSESRGwSNZQBMjZ+9J/X4LbTjbj3NVnXCYgd4
wEjzfd6H27guyk2fuuKEu707YbyqZQL0UMr37NQqsjAepJd00N6PeJvOSeLKT3wsmyI2IhBc3bSB
5rAbgmL6LMO+3Y5Ef44NbhgczYsUXgp8m4kjjwkS87aYxm6jNoYGeJm1gUyHxswEpUvr76NpEYQb
cCVW/isODqrIJ43Q4vItB0LjLyKWovS/uTNottBNF38kYNq32QanzLw25Jm+dvU2eikzv14bTZjf
kXW1cyzFV/JL2g5sQILr2t1pczGfrWiKDmMv/6nNtkTClMUZYxrrmDkah6rJvZvEWA0YrHnyAFCz
Ek5nNRq3g5YEsHt3Kje7l5UJnS/VfEy1IaQPLFSHdtSya2IkPTP9CEZnlTyF0wDdfrRJlyJ2DYWv
fS7M8JtVB8GBAS1ZMXfJhMv0Z4Bif0olUGlTRLdkHIxXI/WrteYSZ22L8tnxkxdU5G7L8hkeZ9sZ
rgaMX9rfrS/DkH9mUNXeZVZin86ygRsncrgz4PCe+7KgsIg7D20xN1fLzOBc6N7XiVMs7Nhk6eRF
jxgqP7iVYxGSi+crg2zcluMvzXtlD8qh8p8mq69Pc+/1G5TtbbCc582sevnzim3/pvDYArAw5ycy
UfhN3xJ+zMaT4HgL3jeDIo0HQXKy0mgTD9YWVwIlFE5lfZzm1uZ4ZXXbKmz6s6219ktSUJXFsONp
MEP7hRt9piqsB6HWUpsZp3W0q5ewYtiTbWvNibTTEmUEaPnJdafxrv6yCU5dqMUfYmum8S+ckXM0
/A1JaJJi0ZKCM8U6DfV/0uyHUjK7Fopg0XT6Vhh9vPI8Z7HjRZAc8g4yrRVOezfWyvNQmPR1STBc
ljfKf+xMnNnI8k9NeceFHLFJuRUmuhwMP/Nz3ld7khPdj0LOr+VMZP/P7/LvJ3yED9uhcgM1CT3t
7UNHmzjKm7hQ/tXRwO5WV9lBB/TnhtXti93muGeXlwjnKlRxbAIEvvqlO+40U998CnEMrNJUG+/E
zAjQUa2zNQUz6GH20Cka3m3Yj0iStsV8o83SG+3HMyEO7Ij+eE2cuLm3KMvX0PSOiwkHJ7ijv/dq
+GUxCj8btYJV3tXAXMKaP2fz/EGyNN38Yrrhxw6/5lDyePhP6GnzvDEbm0ZWVrFtGITiYgcfG2gF
T50bx3+JqBmLkPTrc4e8OsK5DioVR4KzbDr/56ijI35PWod/Oak4QKiEdt3UOX5y9PDCc2HBD4Hc
TaOcjlGTwCPIai5lvRN7e2LYlDnYjkUPLHvMG35F8zwmE0eBSWfvkSXZc9dAW+vZ0HjLW0uhqvE3
v9pvpzV+fKoOmMiSOUQ1eBN28rKYMGcEm1x5bWw5UH3b6cWtLyXU/TT3P7QDZYo+A6T7rI/Dlk7D
7BCMzXSpM12yNkQEN1vXXHMnVwdXqzCBN5W4Ci/vt655+PP1avy2j+fndSWwe7hoRMre/rx1DGVr
HvEMZTnjsqjFz8IufBgN7aa+GYfMuddTC18uR75oq2mrNy7+T4o1V+z+SMlndFN5tIHPduif1Iur
m+kpJMiujkrUjJJr7ydnq0W5s0unKAbV5Iu/6Bpv+lEcngBEZRjBs8nEa03V2q9Xj+ebpQQe06zT
xHyW7IZW1TJWNnvji50EdzcqT77fE2wu/ZKjmz68DwSjuDiIs28op8Cysq8zWI1N1+FxiRNPHOMW
jVV5dzRHwOz1/2YMX/TT3/Rjpm00T7u2wfn+93yckU3OkCAmrB9n9x6XMcDkgOWR7j/RdOnKMObo
Y+jEh4zOCpaMEPvccrjvU+99bK5dm1U6SyosMm5EerMKKGAbHO2gJPvYS8f1I5bLKfiTcIODUgay
1vta2nn8bFmcdZq5KV/HjtmmXyTJsbHjH/rot4eEEO1u6IpvOcLw3c+Tb2ZBBI5qAa7NMH626/42
R3r4VWZWiN8uOYGNeJUMbDbCCqKXdtPgiN8hSoTPRtFp6zE0yo947wPSMYx97XopOgDlwzKuZeE6
awJ5Luz0DHfde7IqNCXSj7ji+i8J44v30HaHp17qr50MnkVflO9Lq6JxOMzbU+pLzEyyXA1RZj+6
RWyXGSUbWsrGjf69yr2AcErWbg1SH6CKAt1BrbTuaB1w6Rm5OEVSUujburTKBR+TKStfwOU9BVVH
/jQqyLQsRQfFQHoReXWdcjDdsufJXzNbaOeqZFPkQ7ldd4Wf4YBg+6dZhDM8yUXl+DWNilXonnLD
wATjdS5dtoirmw7dTB+hTFhZCzq9Te2XUVKIqfdAl/OFJxTwxj25dSC2pRZWezdhrGf20th0XmC/
knKyV1HkFZ99x32ZDaf5aRZ3AD9iquVXwW9GZx2Ed0Zm1YE4S4OwyznWU0SUyXCfGJnjfU3zJ5WP
zi2CpRggIH0Y2F8LWphhMYA7PlQJ6cy4FdtKy0zKVKR+H3GYkVoPV5WE31dG2XixZ2buo/Wtmrnw
V6EFZnEhUiGy9pcC1f0wtx0chIYsPSMCp5Q3QVyfQKPenMRimVDf8iafUy0FK7G85eqPhtbfyFaL
Tp6sqpc8al4V/lmSI96UtMueZSOrdSzktLLGSRyQyngOLA7XOnaHVZi6P7xlSK3m0uqFc/YXeLDn
wUDOUgUJScoNVEgIN7lIrjJq+a3lYgIuGqCjy4/ilBb6E+Mm8lY4bP77kmjhKyPsZuO7MI0faURY
+O7F0/FSPajdtQ8YWxkI8thF3rGGaWuljcMQGxZsjglnW7ZD/E5OHjXXQ/kx0hxjS2uLew9n666F
0CbiRGavLi2vk98P/i5oIvuxfdNKcx3l0rxbBTE7NXmz27rfW1YZw6ayta+4rdmHq4BNbNQfZjzg
z8rN67kj6qif+5cknaM19xDo7sK5q26GMTOfvNY/40jHmFF54UtIH+La7AqDJE304qNAfhTjAErT
wUJmscV39Dq4q1wtwQVWW1lMB1HFGvHRsNpFws6erLyJDywKRFgHGIrN1CR3RttwemfrRQOb9MGp
urtqxKkycymWnk3sI+34RNDeudkSVa+dKzCZcdCv/K4sPmR6CRo0qT7FVUdFfKU1AK3BDIf4+f5t
tUiTKdyDjIgv8TgTnyYxx7Tku5bE5osPwA0PRkiyfzrOrt19s03tO+cd+Q8NDMEaiUQ7g0nKUEpj
bZ+OxPqoNUreJWUVnCevfVVH5P8aIVKmKQDBO2iSfcec8hNc/3r1kBzQq7FAIIIqZbWdaeZQXyXY
m2zJmaKP6mknDS6LrI9Hf2cnFSGoYOhvRmGHKxw1W42J6OfajMUWzWcEYVrhVG4H7YPPXw6N9E75
7BFFFJXADWPql8qvXh4olhjN60j+9jwtLOMpJfwV9U6LJUuLzq2bfSripDtVXWKuBrPt3mMs+GbW
HlOJyA/+RXUAbwdHfEUbGy7UUbNPDwNMs9iRgrLZ5UE+vGoW1yQVG9rKRMvd0GcffAcuUB3azJ3J
5qdwzhc1oYsDsW7ond/oM5W9arzFJdBtEx0ekxoSJtw61iDKrVlnnwdL89c6ZqEr+mx3H1vEmVJm
Jzk38lUvo5/j5ALZHLtyqxisuRMPO3qboSn7lfkRz0W+WtT9i8+GLGE6jv0h3rWB9l488BlEOL/1
MBPOSV7xcC1tWqxGwyWSFtxiRN6DNlCDQPKp3kY1TTVubP6wkgQeSc6DK6C6ea06ZhiTBQdFI2Da
WbJ0a+8d10X5RCy5pmYanzSKTAzTjp8zwhQl9v7zg61HCPgbTlqImwuTfeAjOkORIWHgtcFND+Zo
4/nu0WkM57s79h/H2ODOYXM+48J8jggvcKJjfNcxNjtp6RCcgiH7+OAigAzGXoMAqYy7KVZXMLWG
RQF5lGTfZvR83afpndHYi1hyzqZWXDLgRnkzD1cOVe2tNrx3Peqd+u8jJF2tMjBitksfDWzFm3r4
JOYUQDmx1uoRM4TiZ45ZlUgRth1GBHzsmKnFGpjbB1/vrNfY+2lrM2zWhQahRTiuW4Zka7ecwgvC
aYE0BihmebTmSDS+dR8GWNj0i+wqQrKhaybrtHjNndY9u7SEZ3N50Qtj3A1j9I1pCWM5Y74JiGcH
HzCFJFR3FEa4EnEttxaW7E3pLqbsmukJcw6Eathizc8uwYE/a/WnIa1WiRdb+Cl10gxuO6HhzD9m
nZ94tmDe2Kg0rW7gQE2AzjbYMnUqa9IkpBpqzC+VhyTYCCm2U7bsQgdOc5MJPs7AX4M+KlBUKhFu
RoBUm6AvKC4i8RnZV+jO+7IbYuQNxmphE4LJG4JgXwmHWuGgOMdEB9oI17VtaUffkWvT8j/MfTWs
IEt7K+17nWAPZNAR7saop3Q++ZJmxT0fsh9aB9ml/hI4wVMe4fzvxoNHM4FWWncYZ5VWfXEAd+rl
8KOUOfvl5EnI4OzJPQnWY0eXm+cP584JXy13srfD3H6dE2SubGajZbTpa5bPaz8XKdHSsl/l1XjV
RIbLA8wBz7dT6vE31TsHLpDn7EGvX7SAQ6hPjkq3w5GxzSrv6IIpRslyMNxGQceNrKmlqFNrNTrf
fYb369bzYQAtLHN3Xuh3RUoeooFykU67SXKoyoHAWI19Qs0KNnJkqO5aNBX3FqCBLNdfwmyddVaw
NUAE7WGHfR8b4wj0kdTlbPfv0nR+Fhzm6Za/MIn7pOUVXPJgHzsJih55o5CLZk7amadv9xTS36aN
+oexL+4j6HTqBI5e723StuQYWFTgDbtLlEyvZpscA12cnER+mswKCwS/v+8zfp2WoyMbN6Qk7//Y
Oq/mRpluC/8iqsjhFuVoyZbD+IayJ5BDQxN//Xngfc+Zr746N4xAWGNLounee61n/SbCZsVYRU+i
5d6UGCR71QUvJbNPU1XmT1NBNd6kYDp5x4JJh/+0qiPUckKY+64v3gf+zFHxzo4qfk1EKXiYfX0I
YCrt/OhNaKXYmma6n+BDrYyxCZGTEgtMw52rtO1X0qkuSjneCbF6Twx5FUnoPqwo/6oR9K9HCYjL
oxziozLHa9Ld6e1t0CtQHdL3jSwPalms+9mfbmNXr40ppEXLWsKlK1Bl2CdyMz1XN8OsXpwAOHrL
7WSKvIdZdrV/oNA3gta5JuiiLrlk5WlkWQ22BzI/mMud1M0IZUI1Gwu0L5cIMWn2Yh3pQetT0QhX
gIUZbnvvT9faYMVbvn29du8K/Rc5de9Ze/SsZx03MUZZptEVcQq0BHEmINwGTKtge4Dr1MzZLdWl
73Ld7+hMAhska0RXq3SjxXW1b0J5jhRl3JWK+tktLj8PgQLILkYziJPVlS4ml1L1RgzivS2Sn7pm
6atOayo/GU+pQqwIgwKKmagcfMGcZWi716oJs5Wl299JohLloJ5QcArgqsYRlEyfAyqc6McnLW9o
XuWANasnx2z5/EeEdbhIb8Bmn0NP/0H2WepPiXUJtDDgq0DwYIOvNWivTQawHy93vFVTZ1XYdCL6
YDgFjg7GxBvUrRfF40brJ5q6Xf9KSpMKRiT+HUcKImvb16rggOHjIOngg0FKJY6O6s1ORiD3Fokn
YWojFNAwJ8P7qcZzP6iRX1tCp5SQnCN0O/N3oaa150TXfNwUGP+rGiqfLtJvRyTvXZVvNZesHA3o
xCYrk1uajdG+tauHkcYA3ocXjT93M7Yz1ytWSA0gcEpRDf7giPBGS9nXIvljRd4H+D3UkNSzMQas
Pcyb68wEYmVDTi3xFANk+yPxsq1CuHH4QIS385LqhX+nXTqV0Sy5fkwEhGQWnU0ky6spAlYKNemc
W5mAfLYVdH3WGTMWZhH4XYJ8Oky6XAUgn2BjlUe31EDzGAEaedcbtmH2otKzjvQ6OkrOVa1sZEB3
yLDNx3OHoo3KJTQaYxRXy3I3ldGB+TcQpYioei2nclPmRY8RDXyVZ/3UzVTfWDFBgZjGlKP2U9SA
LaXlJIdAs0hpZxnvGwF4LlNQbjJq66GoHtNxFlD7MsjWhXJUbfL3MEPBgwEeUAZ9zhc4Ni6TEb/b
I5ZfZqDFvrPjdtcKbVgjUo2O9SO1sgcc8eLVVsZHEjGyAFiPVwMTIkNa3Y4b/8HS0p+N14+XbOx/
ezYXqSQ0ZBVrnNjRmzIpnfJVKexNb9nrEdvQEZg6knHZTSsKry0YGngvLFVWSQINwo1YLDjkH695
10vf1WOstlqMzbUIuOcYYqV76cj/X+Gg44/JaRGswUMgE/dwjMLo3SgJ4G9T/EFsmJOlkaGsa9Hu
8FHN7Q/HL4POPI58Kr6alHsEqA5of23lQYiYV+3IzFSJ9avL0GG1JLZPgbnHcAM+GAAg0YvqDoNK
dgKGtva0tNnnNpzkABCZ26TVBQkzCQHqd6RSic3KckWp6I9lhT8nTyFju330Qj1bSk7I3HCxZPQ6
Zg4t8OE5b/QH1XsGPzPaQSEEl6fnz3BDMnTbOBZ70ziwOhtXSZ/pXzqSbFdPlNfeZhCGPX3U3aA4
Njr5G7ZNZ2UqrM94lPkmoki/1dPw3gxm+I63n1oInSDPRtFvl+Iz55fZBpbxTYd4U/PrY9gxKz9H
BmTrI+W06Ezv6zuSRJulw0sbIFjtqqFaF2PHBTd8sGwsz6KIeOexyGN2uzKrcNZjTloImjQ/NzVl
hZWhXRtpxUq4+Oinwn3uui451pqZUBKJBgTNenLV500KhnY9qVwVjI7exavc6NiJCK8RexNVxy6J
+0MbJc5e5WsbsvwGbMlsxC40fR/0Hbht3lPPYQBivbPBHlMclDjOTmSWjTmIVtdpLkVgE3XHUE82
l7rGhEt0WaV9d7Er1q2T7bSeBDjZIvtsI/tTWtm39PqTp1a4ESNni65OF+XPKUlDiHx96pvenFyl
zEg8jGdDqu7HsN/3eRGvgTPtTa8gZcViLaTlVrxFCt1c6qh5WDPBGWBEvCsKRd8a8+40VRsSnFZR
UFmvLP20iykj1mVGYr+2chR4XfGaLM/WVhNerBB/sm3r1mtKliqrPcM4hq49gByrrS9bD45h0Ik3
Bb3yHr9FvAvJ4vyoa2VFddj6ohjMsAa9/OxNanQfmPf49fxEYYV/iiwfn80UEFVsFulmOT61N+qB
A4QDgDA2ejTqssNvl1CLUx8okhqZba6sDCFnhlb3ZBCZyg2REPZ1Ypfu2kRUPKBZeoW32txs0byB
2+zeZVwVh9TDyRdNVfduujURENxdDuX8bN6Il7pXnBs+JPPRNKgD58MTES9n3eGetfwQgSwtAg/m
9iMmDVJ++ujeTXl9TVRlDZcjugN4i+7L8Sn5UvSJEuj/HYGu+OTKNj17epBSGXA1hoEqJ9MJHYQf
GeF0Xza2zP7ghRng3zf/HtJ18eRM0XT+54T5eIxg1p0y5/r3kIJkM5blSYEyxCy4/UFSjrEiPrbc
61MmD7bq1Pz645wHHuWs7jUErmrxrdt45KDhxpfOdYunMZkJ8wxe34UTnjMzb99UCbw666QJ0SWY
3jT6aMsJytCmK5lXG91IlUsuVBXZAF20rlObW9Qp00rRQ+ez9KwdIYntbixzlVUAFPi2n6zLBH/p
HdEAgOr8HVoBxsjGpNnhZeq70wztjiKPB39VHaDRarSLrYB8gElWW1YxkvUjqgqryF3I9al8eI1t
3EI127WB2l/4hpNwaoynyPPUT0ZDg3pfbR/pm2kP3UNuMh/XSyoMUzJkp6LX8ocnlSdeumGRTvs4
D5p8NVTx9GNK6kdThjFFaG+b0CgL/XgaucjD9CscO9M3K1fSaS/TjdRr4K5u35HI1+FlZJbfz8gj
Q6FukzBGUsbI5QWUj7JVHGLVXCsLt0mb9Li3sKTBh6wPKQXXs1lUfK/zSfxqEtufdEP5o0vnKlR9
PEsVAWvQU2mRWVBTu4Hvl2nSe7Fqu11rAmtrZZrazvFIkIxrhbKk2laovd3+0JeWc86iYdiWmhvf
LWXQ/dau9ach8tpraLTCR5NSfAwZ6p6yG61dKavyo9XEi6U3n3Xb7iun1R6Tqil+Jsb0aDbzeyoL
EgprJ98uz8a5uzWxLlCewLcbeV27drvIe+EWP6xCmitvlop5ayI1at+Mk7cKIK3s7JaqeSuq7UiT
/p3VnXDkd90IZx5CjVPMXPKGGxUz4fwEPFmihTXrlfWatS7C6aajZNp1Wue+dml943ntO1X6zldE
XN9ritRHCjrDpqgt+VloiAXnMyiGOasUdcilV2yT0KFp2qZvQSjz+zjaDZk6WKhMCl3Q2ln6kcmS
6mF4LxFg3xQU7Jd8AszSaMqtSWVAI7J8MwfbeJLbMcnriDVlUu0ns37ofe6N19YKs20FEBuTl6vs
couhCvDQGTStwlTB1fhL2A3UiEivfs67VGiB7Yp0+lieKOA8jaNBICHhsGdl3pjSUk7LRvKla/zC
dee5Zd6tlVFGe+Tzr/1Muiqc4t+NMjOvcJZ6WA20ND0amMuXUxYi1t/zlmOtzE/Ee+RvNWpukp0m
4j2CrwbsBOpcjMj6aFLtjhHFFSW9IU8VBxhy+i9pFM9doYpvdyp/Ka5VX0eCVdZpMK5rs1KYSVDm
4FvbnfsdCz5ow/PjuLQ77mPzwyrJQrr14UiEZQHmdjloGAZ1ZeSmXeIgXupVGz5oBSp0eVijEDhH
5qclgMBHLdKq0hE3J+vFzZUz9Umv/4j50ORZeDur1HgeXT06LWcs55IfkO4AX0QrWLRKtSkly1KQ
r9cuka7PF0lfl7gct61m6seKO+p1KJtiXWl19Ilue68zWfltlPY7VdP+jbIKvQ/0IOdMhWRqdjoy
JoLnPhRvelpOBSB5LapMfkwt33M7tuoLylpnbRgDq0mLamEO8uSj4KVTbkg/B/JNMV55HmF1wPJS
Sd51MyThowrpki2nkPh0zpzYeCe82t3QF6SpnXfq01jVzWp+IdyowRuGkJPaOOZrh4TskEKy3srE
Kb6qs2sZ8iuzongbkLNyaHqquV1UXIiEkl9DURgrY3KJV1ZgY1kN9buEHAfaJrwrhBiOK8eUwyaF
zLYZm5I3eN60FIJTZLBPoFiM51g4wz78CtS4IwGYL03RKOWD2nT5kAYpaZ71suwMDVwUUmQ/3UoT
hxHNOKSuJAY8VKIGWR4uG1QM8QnKg28NNr2ZUMsuy0a6wb+Pll3cEzuz8NJjVtkIpPABcF8z6GMk
iC783iy6VxYR3qoMBTqlIi1WBBoZzDEUWNxMoX9w2ZR+OLrGkzKvdYCT3ukqDD5lO9JoKZ4cVa1k
CdvL7OaIDQtVLhBJOxU5ZNYcwqbRbsumTwKLBe6QoKxOdYJCsjg6F4K6WUfghml5X1NuqcdlQ+eU
is+8MawBYMxyUDrusLVk+PL3lOXRct7yE9BF/vfkZf+/nl52l01LHXFT6USldWIqbyyfxSWU8bZs
gvIW9EPisY6FmCNCCIP5fHB5RniI+zSrPS97y/Hl5+EpjL6txxG2QV4uIej0ZrcUrbK4fl0O/f2B
LAGBKyTZNMsxxRhe8gplE3dB3nC1vk0lhec8MjYqwQ0HyDVgoMPuNY8p/ndD96tNHfFhtiaioGrb
GZ73WkmiPCpmPrjHx2soVGMNb3wkA9j4VXcNuEN3xBidzpx4S6C1NL/7qc4Y2QP9lKVZ8DL0jbEt
+znvevbcZGbHLb2BZ8hSxpNx/SKELl5YfbSUywZaHvNuPAXPHjiUbVXP4Jqg6F5sBFFRQBMU/pa2
Tk3YEXWrnIkQ/tWH+kkPyuSnRxPULyxc6kSFlvsGOi8oxLje45hJnquJULSe9fMr3KcfMeYGZ6iD
D5O0jp0MgnYXl1P+Y4gL4Cxp9iWxF29I8wiReaqs23I9eg3K/qrSlf5ydDABZEiw2CPa56YUk+DX
nL7wjGkvaaM/y3pkvipJ2Jbpp5YI+zMOtJJkSujpVYl5QxmV7mENUb5VDYQdS6DaJKzgWIMzmlk9
6rrOuHl2KowUNZt+4YavTsteqpKJa1F2t2enxXIIPfS0bUrxJDoqBlTLyns/2sWdBFRt6/a1sYpm
BFPh5Qc1pgwdGwBoZRnNzcD5IXU2eL+mALnkub/asQh/tk71UdPjfmSsmfaj5jg7SEHZK9yi1+UE
d45LiPuyfBm5Tg5woMLdWCnam5t7l2HQw59JbTc+ZSP3HuqkpXT1WGzDqGT+Y1BBmv8TOxV8va2t
21AuqDPLvo2NDr/SQP6g9EF5hzmfrZosSV8dAW4atsBp2US6AbtBZj+KYSBQbZgXMzU1PlgumQJa
HkHexhEzDkwn8KGJx1fua+mLlzXAjzEpasVIlKP+wE/Zz9dnweU/tgcjmof9lNtSMwjldYx6vg1J
GP9qUduN+oRA0kVaEGn6Lq+6/LUvoUd5lMhSAtSoR7FuNLyfpM9xm2ogZDamfYJJEzBlyCF9T/JH
ZEcTw2SkbmPPaH6kmnKcMIo8pFtll9Ke+O7Ox1mRvnioEYC8VE95Ef67GZBA+nE2elswC8RDSqWF
wC/Hp2WDmhenOPD8DffYQ4MY/TkBxfIsylvDPAAOafbZCcu7945BVFru/El16d2XDQ3yfosbPFn/
PUbi4xGe6QNHKR2g0qbNbw/tISDmnWRYFng6SgUnLZytR6df0Yf8FkmPb1SlPChM7GrVJGHCMMWK
Vem4t+r2o27U6BplhN3ChWYeYOTppZOs+rvoJ7eMhnLq2FyXR9r8KO4BoVjuoK3DQXkOHTlcPZkM
14CWxXXZjbu2plxRvmeg8nw8av2TRU/gqclJqrbJPFmPXZfxebC7HBtq5Y/m2fg5KWlZBT6SBWbp
DI11QVF6bCwR3HOjtg90Vs0VX0OiqBS3vZSEl8Kkqr0Zf1odwolc4REACpAV7vmK0ydntW3pYZHt
QKk6IvurYp2q6InBTG9K7lVRWuvelD+9NMyv9Tj8zpIkfqU4xhqokGhZJ/GtEby0AhRX1a12rQLr
hZm2y6uXU0Ct3zIxE4UETEeENK2hRxQrNTDNdTa0mGMyZQ/HtLi0Vf+fm1pMn11ETVDTcMgppnDI
R3B1vxlDTD6ZYaGoXh6OU+CeSSeuWpUnCEB6IV/JOvHLn5pc4dPqrOFZTXtS+VT3D9rjIgeFjuu1
7eppV0RmSRmPWGFJgU+KkqYQRSDSXNkoRkXOUMtEwaTZvl6eWI5JFqK8y/PTy4kyVCFJLPuBkeHn
pvRwR4Qz7Kuw0C860Z30IY2B7/2gX5ZjNhC7fx/Nx/qs8fwmN40NiCGT8WU++PeckrWcWmvq8e8L
/PMq82kEYQxHLacZ8/dHl2eXTTqSUO91UI3/62f/vgCN294PhrglS4ff6v87T++9VR2AXPjnp+bT
VJgIiOMlIsqiHP/5W9Bk9T4g7WFlicbbmo0wLxJZ6I7ZzZMVKv0xp10y5VelN05OgNgqZOm714zA
3hRD2xP5ZspDrVPMp42FIHCy0+MQNmT4NSUAZFDR0zRHDJSMNYHiwG5N6zcWVU5UUt+cIA1V4o5R
8bv1lPfOjJEyJJnVUXxLgm3ddt3ViV0QSUN8nAIt0IBAYDHUrTzecTGMLKKtcZMHvzs4l08qcXL3
ZWNCbpKiFWdbWDR3ovWoh90zDbjiHOneW+2q7bPnyP5ieBI4Xf/TGpJPBQzRvrJs7ZbWxEmagNO0
3LBPTmv2uwGDIkCkM2Nd/NG2lXvUczNZu2MqNqY3xbOra02mG1KKwTo2TVlvGO2MlaY32dOMxK8r
0FSl7Bz+v+5e10KsSJLQmYW39jUv2kdAMH3bauZbNnV8TrXU3p3kNSHfDDEl4iRMU5WRTgcW9nhE
RsIVNUqkpjqu5RSWW9RbK2dAPoWJu/EdXPq6STxXjhg+N8buGVM5CawZdZJUd5WHgytkl7Vms/ZE
FSKVLM0juhqbtTLPVnUJhFYUH/G8V6fEo2ReuFmea2MXeR7UHuoIQ5n5jTH91g0Det+yqy/blJH3
uGz+Yx9SJ4P9/EyHLfT4d9d2EocE6PmZwBzytUHIwqrDpPBMhk30XJn8QWXc3EhciJ6zKRvOLG//
eW45C9/q5JJVHqB3+2cTBnq7DtoIsO7/HVseYdHqz0Xd/8dxrwUc5iwbJZC0b/WaFsT/vlI8hDkz
MwuGhU6nMKhCcQ87lCdxX2hkMqnlqXg3yKbaLN+8Toj43vckaOTDExql4Ctq3ifD7JiHUD6fDMda
WwPNbbJzyg01EFqY0LYxwVbPMVXRwzgkvw2HgAMCkO8BsRf3ZAghttjZNmCS5YfNON5p7Y3ULdto
B0ow9fN+3DVuVcB15pqElE3midG5t3yM3UtVkQzY1vlJlMXTBFjs7MQ1QItkQEpr4KlzylJm6+Wg
Oqr/Pm1nCbZeJYosTC0B3GF+5O9meRlg1gnpCw8VJT8ZVeTgccfbjXob79wqmn4gOGA96lDLsEGa
12HkovPgeJLQ9FUCmNOGGaNAhBx8ThDMT6H2mhMLuIPswj0MK4PUs9QPBd1fvR87X60yYF8djQmv
ENPRocm3Kttbqxf6ZtSoZJehNr4PFOOwYPUGTahiBNqxI0zNedMdxMwj1kCScTkLNr+9g0IAi2ze
jeH24f3t+hOf4reW6s3WC5TmTRkoPkogSrIYLs33YKjDB3CZ8GT1ILRzR7M/pG0A00B7coY/bL7O
4BLIenJPxaTaIc719oGXDH6J6Duil+U2+750UJik3Qyywo5aSI0GxLzJRbgBtxSeglr595DbawRc
FWfPyivV7ycIv2LqXySqj0MLBg3pl+cV9P6NBIMFa2sEGpzzd5OJtN6kM6SwsoR2dAKVKARv2aoQ
+Bjf58PLgnPZWBpTzDTACu0ZYQ1brSdTO23191CHMxbHGBJMPanf6XAth4lvZc5AjlY8h8fEtmJv
idlATzXvItFMn7Q5UMaiW0oborn91/EiN2Eq/ufpKYoTyqX1sUiy6YQudzotj7wxkqyAMrROY34K
SDr553ifGMMJ/G0VK9+UI7EoG+Fvon2/YcejtsnTN7sjwCKqXGOTJEnAjSPZ626bvDdZ/5E0EEvd
apIXxkFJ0Cdv/PJItcuBuvJASWEBPg0SR14Y0pgzlKPUY0hDLXFygInwp/YM/CbzI2p8gKdE7NKJ
DT2ORWWEbplPLonU7KTlKpa+5eGU2Ffg5TnDxX5k6kFpswQejMscFwcjeVd1J9VmEGOoPzTKzDe0
7exJr3suIlY7JNd/BbHWbjKveQw9Bj4sF3T3KYsfczvfMqHTDnEUDudOrYbz8mjZDPPuP8fKnvTs
gCgf2BwUhUqZeGfW9v9ujEx65wyKIq3UbCs6cc5ymCWzD8UOHBycAl4amvlDKYY/yby3HC9yIgE0
HF5Bwq11JJws94yL6kzepm0xnJaiDPbMfEknzOkMqGndH4kQA1k9+IZeTLeiav8sbL/B5E026skj
xX58iDF3T7BHfjAVNAFfstb/whSTHhJL/+jjITtbloTmqI98nbzukKOuF6qiHuos3qUlkmNK6MdS
s91jZQbvpL3AM3ENbRM3Lr3n3i7x2LQ04D0JeRZ/ioaU3Z/TnwuTZmVdF+g8Yii4CqFdh8j5lWjh
S1SrwyFXqPQl+rh3dL9M4madRFq8slr9u++Slz5xiVKI8T83ysFo4KGZlXrme7GvS/2au9zb8isE
pVnSw1exU2skOURkbycbG49GOOpkTE9CU+ZoneGq5AkUuMDTV6Ota0j2vkvmgXjo7rLIulMxXssE
NnSPS5dk9Gitp0wQCvcwpnWzHspHX5H1NdkNpm4r/J3WpTwkCZk2BKs3vgxhl8Kj81tiJ/zELb68
WqxHVPgj11MSOrkfRfZDDQdn04b9rgWtsc50cmHz3jtEPXdthfDPVciEeEypPfc0UdzBfcusslmp
eX4DJU9OVtzYKyNO4nXD7Aj6KvmkJNKcpwR8necm3BID70RECiU+DYISNYonUZKV7sXFpUkMy9fL
N/JS+60OcTUvKL4meVys7QrSZFrReq+BkMd2uCL877lEp7xmw99oGcdh6HA5j6G9AVtgvRXpq6vO
NXBU3BeQcu19CFviss1NapBT4WLuB3/x4TayeK/oOjJTy1Na++wCLnqWaOMv0S9c5voBbRJZmuYB
Y8PLgKkccu8mFl77njTYb2h7rvIcUWTuqAP9YvVieUV4qLAKG2SR2xMFg6HQmSrXodyHkWP7ScPU
Fep3m9BM96YGIJrq6jQWULhmlGbGghQsz8EhmbcwumEJrLLeJJqsQOqKLeg5i9uzmlD97+p8LQXL
elfp761sXo2wFCuRDqSKpPQC6HihZaUVcQKjthpJRs3jJjuKyPzlhGmLygsIC4gFhTWd3EEB1NP2
NyXwwwBoOhzUS1EGf1SaNH5J+38n7WHTaFR1yONYEeGdbmKiWpDzpdoKsTSeZ4TvhDYJnAE9NYse
1XdVIsNXzfEhB6M+Ub7yTaw+NpNZTPxVsU5A6zMJ7t/qyFOAKSR7UCrKNTGovFn+nCgoHDxWDQ6w
1uWGHCsNKtROSZAXh/fa9ZStgXyQ4CXuSK3R4Q6VtMNct9kgayif+T1i76UcPXtViW5cdzHrIcdF
E5Y0ez2c6qfRJjeEhOKBNsNB6zz4GWb0QpmM3q+5LSOkMIAaTqNCF5J0msxPTPnZMr8zhuRqT7Z1
UjxGKkR756KwgEz36FIqFIGBBQleoXQWNEqwZiL4YPl7DawRKl7ftudWFeMxiL1VUxaswGF5nbGu
EIGTeAegUF+DMiMnhjkhC5FjErPSJyqadO6gLbaZ6nQ7y9S+C5orF6/nD5pITN2mMDIezGxjFRmX
t21o9PiRaJQTvIbrxGD8FNMGDDLfa6mmSiUr71lSF090AVcYaDcFjYinrMSbo9WTcoFQ6ReV9Cih
tNbalczwaqlPxMcnX7QL5cUSQ7M1lZmqEY2v0qaqY+TJtB5eDL4Ws2BzPMd5OZ2HJAKA+nd/edRN
qbJOKbv+80SvoF+WRiKIwZLauo5VMqyn5qAZ8a6p6wkeB+5r2Wi+hvD2GjBUnF0Ca21KXUeltbFI
eeZOo4RzyBELoLv18yGFRKnQDtVD7TGiU65aN/YZ4yGYmBQfYOjlmXMIUpX2PPf6zcjNyNc8gTWK
xirRTNsy9uYGjY1YCeNC42zdrveOJnD7xVFQ1O5P0eAdtGM38oMqBSEWDeusChTGgCDAyD4iwujn
+lgq6FrVkGQDclDrIilAu9f1zdMzYx3MEA0FnDXJ49mtROSEnKJprpM2PdVxbfkhQD1CKBXzrLuk
wykhZd46OjQxY6Bqe/EPhvedMdXYeDQudUN8dCrXB30qhOktnTJ03Dszknugj9Ul63DaknqJUQtZ
VpNzJQsBSTVwtPopSJrLyFn7dNZ25FkMdBgeSsW4P1EHR5reECOFN0trMo8hMmTwRRmZmQS5A/eC
dWd9NGgH0da0JWgwZD4tHYR/ajXD1HWbWrBGEKoUZwtTwVlXg5+YptBJGCFrtch8RFY27GgloQDl
bkpfz2YwYQxJkW8rzIMmREAyPyqDdsXEr+869Oi5UvzUsFFvYbsBWg7RgVInR+gLhw+T6rH0Pita
jVsqFLxlmY7OluXSsVWqX0GQO6xJPEl3y/Ouk1X8brX+MlLYv1OtR8SJuMlviWhc58GQfUppPbti
TPZW6/LRGLXxzKBWr4pAy/YRaSp3g3Vb6Nm32KruZlRDPg90BToAMh4AMdTbVYL9xoa08HnPrnvx
JIfYQTLCVVCHJFR1SoMuPHJQLwns144DZ1uGLIeyaCf08aktM+OybOq6My5KXVWrVvPyDdahf5+w
abXRE5hPHM1qGzjMcpeT//7s8sgQFFITg+Ct/+9HIxgQCNeLEpOlZYC1QTL+z4sur+V0+lXYAFmX
H/6P/5KrXz/Grr1uRPg7Lop+w4RhExJW+wVUIvV1BBof0oN42wB3mI2d7mrQe/MZg2O80SIzv+md
LrftpFJfCQEJgtecZVnNK5L44aSqPgFA+HlG572PHZfxLqemM6p+UNDrwydxRQ/E5EOL6qeIy0Ca
anQUZo41OsvyH3kBYdtCg3jSRUIBC3xlk201K5peRjWjOiN76ygq9YQLznuqelV/0KRVEcrWynHZ
rTC4rnFARrtlV9gKaXY1rja0A8NenQWfIebRs13nv+nP9w+q8Pqzle/K6HlM3ewBQSN7VHb6x22U
7rwcagxVbnC6ZlvHCu+CWIjcbnJKfN0fGM2HlsTGVSbCzK/kL2J6aKlVs68gLki8lr26Vlp5a0Tv
HPEPrwyYJncFAERGhtAGWGPm26LJb8mFjJhi7XrxsNOV1L1HISgYUShziC8WqQjALbiU77DHhpAm
VbcrOyZnXb3rQ9r9Qv/stbpknc5l00vzmlVymzkE16jgX/wwr3awYsH2HNzG/nKxC/q2E745AXNK
IqORMwa0p9FKiirfcelZPzAjr6La3Rt61D5loexfZyBR69DERN8f7TJn2k9tSthm2etrUWEeqHum
/gGT3nfhqTdTmRMpdGTo5aUw82c6RU95W++GSbBu7vZJK9YJDqUynY5Si97tJvjUNGZAWqkcyhI8
aNNfwT+QDIOGeUwbv8YbApR7i6v3ltTQfS31TkjPq/DKWx0+TxRPG2KyVlNGcKMTA8osmyc3zO66
fmy5nAGe/wHTd+Dj+26ZIOe1Ufulx1jS2KwMm31BBSjrDcwNN2y7W7VSjlkNSWp61ooJ4kt1cII1
nmEg+gPus5HmeBqglIq6O8oR5gOU6iUf4qSflWcUryj28J6k+WT7TZ+djZGlgXqJcyhKpVvtE93+
EgBsCeZ7KfsKHLSD6cLt7J1Iii1ckSuAuJugIull02co4cX8zPuK1YL1wzKe7aHY27GOyL20ueQ0
FlbayhzQETmShBO79vPO+6lOF+TqB5Hpr0iN39sYgAHmlm2ZI55rsx+hZd60bjjS3n4zGTDnxQki
n3Mcz307sSXfcyOw1bpKc4M9ajcwuL3nXvphW5wrxbnbjndzdOVALWVO0KM+acGw9g5dNZbUkQe6
cLZ8wufhDtW9ICvO64eX2KREoY548wKm8gI7u3LrGfpNdUddGm+kM+FcyI59XL32zLmCOticgKb9
/h+izmO5cWVbol+ECLiCmZIgCVpRXt0TREutA+8L9uvfAnRf9ARHlE7LkGDVrr0zVxK/c+JNfoLX
tiNe70FNmFJFhMDifGJQHecfJYUz4qrnPqspuXpO+o7GVjOoRyelFdAq4ndtMlowyVZEKwZqvmZ7
YVy5SJ8j2mV2rb7ZBSNjuTQDl+eLLlC7yXhbbUrV/IvhGVjCnyIv0L0UiN4sVh8Gyzul4IAwShT5
lLmDJAwji9s/k+oecy3eCSpAEEQeaSiEPo8Wai0qm4Q1MbXaU4XVNufcHmYAulzKYVe/D6Q7CiAN
RBpBOU5xn4TByfk9jNaRIYBizU+zm3+25vgGZO2ICm6bkm0zTuYVw+KuYgQedoy+xLy8mJ4rugPy
3X08WUwmTOY+jQcMzc8nHMyDSi7P+KjadNeHiJaJgY27e2ETIXE7IAvmNxPaeduqnFpjXYM4MvtO
n3xiAdylJkSvlq/alUCwQuMVyxPL+eyVkbVruuyBtzmcThaujHFaDIezSK6ZGj/a3C62ReR25zw0
ofvRj+TMxRxfi/Lud+pGGM1xNPpLV5tHTVP8Uk8utnPl9HQUgyy3dooWaJJ/Cis3zpr+t1J+C5SC
fqWxNja95um6AvnkS+raZ+2knJ3wVs7ZHoXokxAtIZITpsu+P7tW9otpBSJLI0S4H11HS32hzt6D
oDwAGE84IaP4j5Xx19zh7dLRGtE0/kB4BLevLz6Rox8rizdt3aC9tJmNGwiiyaBfhIaYQDe2eLN1
lBphVHAXzC+dU36iDNPwqJAFwEsvf01iOjVYwkq3PIsvbET7sBpuGhsTzq88i3BS8L4cFYny6FIW
IyMFhSj2knCTdPiY6hlNaHkwYATho7mLCgQ4Jz0kJ8kBghygRfQD+XwKw30+zDcrMGOsZCkvRHQq
pLioNW4EO2STAHsQAyLsxxfh8t+QaeXgfEVz9G6EyW126byO/xVUSmD2t7J5R1bRnYsw/NaDYJ+O
KekBWkis1HgT8MkhjxSjhTaC+03S2uhrQFFIaUyOr46iYeTPd/Ot6lGFW6gkkAdfChCIA0ApXIES
C3XonLV++MORBaGJJuGGBaUno+RulsppMMggd0p/2W3UNPjQFOk5OdYYW32bTBxHNp07KyPLgb3l
AE34FuopNjil+ehb0hnsF+Raj+qoufvaeEh78WlI7rweWAKM6k0Vpfg+ml9lFjwmFiUEIo6d0YJN
dxH9zzo6JjNvfwOCuVUo4vD1Zzsdj7TCbgc0d0Pj4FiQ4j0bf8xA/LWGBjtlaz+VNFy0EeUdbKgP
PRsnOHHQFAtJ48oU99EcfiEGoFtI6yzS26fJ1D5EceEQ7GywdIe4T3LfmLmbepoiMcNuu0xvpiXu
CCN2ZTGcEa5hX5cgVOj06iWNQVgvn8kBtsKhobKlrqp+K0768Qj4izhaRePYhfzQ7lXTa002LsfJ
/qT4O+mV3bCnvjVF8d8cxHeHWIsNhwwqAcN6NRtszkWnberWbDY2PIcivsUqU8Oec2JTurtmHDUf
Po83uYl9EJlz4JgSeK7Ub3qx8N5ESq8x/S6i9lW1QfsbEZ0aCiqcNDc1NmKcFPPBstQ/ahXCF9Z3
qA23MXYZQTEeMq0I0o2l6F5I/Sl/CQhZAoWiMdBISZFGQ1iY+nqnadm+H/othgSD4ByggHtlUnft
GB3auN13CcNWjFGpHe6SON0jHTazfcq3TfhGM+hko4m8qM12nZ7u0yY5piLwcpOW+LRtI9T8GsNw
ooZbxu6psJl4AFpuc1TgEilLcaBbnc5geEw22LbyUP/tokHzsPAeDLPd15n0O9vYtX3OK0VkoH5A
67rXyuAQ2Z8FZ6cYDbSFLHosh6NeqBdpzPsofuVnX1Ig7wx89qoygYcNH1kZTxOMywlUazhYh0Az
DlBYWDH1fTtM+9FBbBvb+yop90RG7yrii3W2s9bxjHLapeV4JDHJz3Du9rQx8kR77PjpmmHuI/QB
ONm8bHGvN4rfCuQ7LVGM5J2xfQRo02kKH8O0Z8xPc0eSWcgOXhr2bkg58I6xzyxhp5YmgtF4F1a3
nilIMCRHqULTn7VjsDQa8A6EuDc45u0z8vWQG6C3UNGA8wIybgz5DsT8aoQpF9awj/X4WAHUGawK
iVh/0Gzpmcm0V2JrW8ASiQqSp7jBJxpRDV0Du34gMvkw1kS+2eoOe9N+QnshOCuDzfXa1qYpDNa/
snZjM/rgM/aNjqCidA6lbhLF7OyAaFZiXrIcdyYh0QktFju5xXm7mwGllLqFytj2lQ6Mc6LzX4zJ
JL0USKRoT2NonnemygEsIy4sjKnV413fDug91GcHIuvy9dJWvCclBsdZbLHmHDMFw3M2eZWSXdPA
PnKAA5IM5lrML2HnLVZuzTir0vAXE+6imuq95fexo8RnqOibyP2izjykVXk0gZqkEmH+LPyQXHYO
6KfezggijEE+bQtD9yWRMmVfcmJoz6GZX9LePJdV7Ic4V0hs+yo5W2ncvJE6HTohDlY2etSMS6r1
RFpY6+xSRfXiMLq19GqhOxyVRPUdMmxq5Zj3tqeKrzSdvLSq90IRp5RExzF2jrx/vUH1W6U5LZmC
Kc+OM1LWOZvU+Dsumpas2xdUneVgeSlGXYDE723ZXnA3h/XvkRymgtfNULVdPis7JOg4phSiJwWv
qdscFsMGPfJZQIgE4angqkX8sF5wUfpKmTHo6tHNLknMCZjBY8Wpi9zkKDww4/rN3MOEN1GpO0gx
9tUyS0IKmKFeJZI8B6kTSKwAMXFiXxsxPQ1t/4uhEQ6bhZ24BuX9pOVpYr9COKQyR5cMp0ibp9XH
MPhNR5c/Q+2/ZgpJJjXnWaDz6KrMJnaLrLAIRxX+gILWqlYrnHUn4ORY1DZx0GinxiAKYSzOev4H
3R6mspLMpH4K0pPI5k/MhdNvmvXKgxO5paepQBDIZ8dvQg/gmEcKBx05fJZAMZJwBC3v3iKbQ2+y
XCadvwqvCdZXlxQ8Uthq1ntXvagABi5mH77XQ2W8CtraCJUdT9PDhMzJTr2ssQ9rZtD60ETKuBSK
X7JVCIEg8Poj06YXYc4NY6tMLfaWvDIKJfhzfRaKquElGElNomD8mzPguISjlXIPuTG6J5Y1DA35
xYwj9UROl8t20dGRyaMDxea4B1M5eSuWhgCHyGeB2hm1Od6LgpwOkA4U4GVcbFl9SJnToBesST42
nBJa+0sCM4IlthwyRpY/dsVu0+Dftnbm/VB92khN0aoG6YEj+EOlcL7BjdAdMCOaLBUM8QNa9j/f
K9MJ8sndessRH+OBHANqBy44jtFh9wzjWaozQDbgZcm4VIhS/P9LMXQTluJsTN+zgUN8KfPVnJ0+
hzkMmanzZQhP2zT6bNnsWobVwL48JeicbaZEFCtLgNEgoTcXKrv+zy809ZTikTwF2vQd5ZW4JRgv
ewdr09KziY7SBLi8hI6tMY7rR+tF1hILjtWO8CAAum2Gnoh0NWuOutt0Dz9PzNg438J+dTpybydT
SahkuJiPnOr7q56FPjSS4LxexqkOzoUd/xlj8pakttCP4uWr+k2lmXcTFuKT9SJNlglmL6f1Ub0I
mKrCupl4Tv01OGclx1ToOmFuh39kpteG9/hDvogm7Vft2iX7dRxdtVlVGIalJmcnflKz/tB/v9LP
Y6dTUzihY7hfv7L+TgS9PIJ1i+lnMOa59xNVR1i1DvRXOd0w1H73jt3402Ask1IVtTwIQBSSrqrs
LOSItxUfVtfZUzNG/XF9ZIXmV1TXA44+OWIYNGqvWZhYvWm+Njw5fhxP7qW36r+5PhWH9dF6ERox
4N76IZby2lPLZts5E9aApDLeIWMSQz/qB0eE/aOpPw7NqN9cwagVGFF/QaXPgUKvapyWIVlktPHX
z/O7H9UAq+BI21qbkukh6hskqOjb1+d3faa5NznF6ggRcTdg47X0Zj8FZHfjdzdREC2XwQyZUchE
oPRCBoNrOJBeVOsGOcG4FtZLPWBV0FGXenlCcKumGawBQU0vPJ9l4lkAXmBeNYJypo2fyjR8SYvo
RZHRnigh3e/phR+Q3+K/rBamz7L4NCniK7unD6eqCm9UZST1iu+NQqc/Bm7P4McdfVoM8WuTswab
aJ9+YoJSMTdYd2gPdTw5d6aiyd6E/EVkBH98HKCld5LPeHmlZy0mg5o19oZh+1CVWv5UzIgGqj5U
cDeQu2wEZB46HdFkSy9XHxPzyvTGuJrq+Hdx4NM3G14iiRHVolT3uwGOQKPbNJar9a58tbJA3zMg
ooUPz25qjeFQKV0gSeRlwcBH5ZzK6C2ITAfhe/IE6fPUafN0iuGfstkWOfr5xD0FffoQc2AnIgHD
r7FchjrkmJ3U+rwRJE56pN9iOV0qG1ctYBWUuL7HmR9ipBE29ZjEN0nP9jLkJtN+xEStEZ31BWzj
FFtkOdF40NyOw5tdbZHU2ecfQpalZ8QANx1njqagr6YOwUvbWRIT7zQiJo5hvy0RVt3UW76M83cX
gbK68PAMnTFsbybZmxE5ZPBtGmuOr9ik62vBTX5tsV2dU4k0pS3V8krPxfBMGqqb3K0udQQuj1Aw
9bDo6C5Vt09jqdNaQXJqR7xVTaOR9Ij0MdrhN3CxV2Q5Lznyv5NVK85yxq+/Wq8z0D/YKwPISRH8
O435Xz2BTyHFNnlIZAh6qpnth6wb+dNznraDWpjFuWor97VzFuQ/WeU2R6TQIKtPtw3VlwggvcEF
FuUKgMhNnxloTS3noGqa3BYjXtVEEmWDd+PO05XQe0MZrKT3GMLhHLYPrtk+hqroTki24CynJnq5
5WHBFn3VaZHZVEBqdZ+G0T4uvzFI62hqIsRo8A/02qQvaSTPbDeo7VqplMycWvvgeKVe2scuRdIW
Lzu+oRg0vKnNUEQ7eN0zGZ5SqDwDqIszNEvP4Hi0dLa4SzLnj2OX31Prtof19eiyrPR7eFm0NpPo
CGKx85OWl0BH3tIGKJPXVzHSGoYwS3NqSj61QVLHL98uTIAhGlXUX7kb5aYxy+qkq7g9EDxkl58X
ixCb4gQRmByvYNiPQ3oKUyc4ijWxlqD4fjcBhdhY4zK7nmvkzph8z+tHrSsZCzJw1PV+2Kitoqib
Js3rUymN01qurJdqGdOFefxudsud7caww3v5XCIxw7lf0ACtHesxzgNjI/JO+gXCr4C5DIy/Yjra
KlPEtVwxMxc3JiONjGJwuzI9tV4zGalOBzuzE7RlBEVqtZVimARSWdnWd4JLEUsbOC3BBHGpEQYr
cE7mEIIJm56CSnufxiZ5UCvS1p2JvL7QcAU93IlM87D3V+CVU9rab5U+6I2EoppoWDvaw5S+jE2d
nrpOR11lk0yKpRcFo6PD/omC+Ema1JXMKNBv466bU5/wR8Sv+X29rNHKi2RhuUddPf7KNA0tgdF3
B6yf063OyLtcF+GfBVUlUmKrZehF1vV0BNan6AOyuqGZfu7nQbj5AcA1nm99IFtiqVOAE34rEseU
0qrG1V0uCBCLi90r/X0gPPWwLg0/HLbKQliG2sS4T3nMn1PCDan10vwJzsjzST+mgOErp76v2AOA
vD0so2UZVCrRXzXLV9smvWmNIL8rxrJE5Jv15Jo2kIJYFKcmGa2nIEAcwBp3JzOFRpNTZ76W5fot
xDqFn9Y13sOpi5huf9S8OZ57QBK5mzb7LEPqL5j37LoEOEdKl9WbkfEdtCn9NZpld1yDu1Lm0j7J
IJP7iSYsfFaLIX60khL5Idl2kMbCTZcDh96ESqRfAQVa52lAY7JQGuyBFiXiAdIAEsW9rp9zgQxe
xyQz/DISL2v5FgH75TBOYQ2owE9YRsiUnG7ry9bEGVp0i7Ygx/qyOeVpG9wsw7Bv2PUWVmrk6B+5
oxr+WsKEIHrUICF1lRbVg0pZuTeTBnG22Q/RTkApxwLOgKIvaJX/75MNHR6dbJAUAMi6conlM40i
2IIwdjxqhtI+kSFC+FKENIuRINKVrCQTaK28l9SbMXC0s229rEvQeuliy92ONQOweCJjbAsx4Sgt
3T41ihY9pG1DM86mkWLnDdIRPJsvjfjC0SN3/byoM5agXoh+6rVP062IqbEhxqYbYwbqLRZj1HH9
MetXgGDnyBlPnY4ta1NDx2OjrYOTFjN6GytCgV1FfVbBkp/1ODHvttS+o5gRgj+YS94lR4w7GmIc
+uN15bNR2oBjdIL2IKT+RBZecDAnBPVrxDGcpu7IUcNyvCFPVOaHpXmkL/S4Fh+xwErVi37eRbU4
hfjifqelAhTdHorHnIbHfp6I0VTnQFDbGUwlluVLDkOzD9EG4fmrO2RL8HnmCSGP44bw9tOs9nIK
IFpPdfbWjTiH66q077pAa6aPbsE+2VnATuCxOIEHkzaC2SI+4ykqb5LRwhGb6ANC4Pi2Lg9mFX2t
L17U0PqVkRnuKUTdu5J+NGnJ4NOiGJaZPDOVfwNmwwkirO9CV8y7TrLRDEhlYZlOtORFtsaOL79w
oWfauQYYAiKQPpw1FHS5+reVsmcn2nnShwwPV9ycCzV4MZZnG7jvltypmxWH2t2aq8+Q0+bFUt1s
b0Qod7k5IOYs+9p6KSWpl7JN4p+Q3DQ2Hglr6g7menCs+71eanc7wUn78/qMDQLp3GoeiS1R90KL
YL0usQ5RDBBPl2hHC5u4255dhKo8eys7HENDPc/kU/dvjRUkL+CU+d9Vkk0GbAQFyX+4SZTHMPqK
ll+VVPf8FCXVGQeEejPnTPG0SAuuqCzBQpIZQfiGeB7tEmeVFl7Lvk0YdwjnLUyHRxQs81OUCC8P
iVZh0ehK9Xk9BJNL7tDlydWtqNAoojaafluqltGYi4sz8Pgt0QmpZ5tD9haapIKXb1S32i8DAxUm
FSZlSuO7Viro5TvNZbSaV9Vwy9sMeNHHEfZu1Pm7EbtetxAjFQSYmySZoV+HzNTbpZ5cN1qn1tg9
jfYxXta2dYHDjUGqAd2ELYGh2jUsXN0fh5Gmt6JnXk4pDNIz35O+6bca7wI7lZGHhvzElicGjCL9
7xkdgq9rJOOAd0XpF5QYj3hUdE10MrDeZjAIbk4iaZUJ+z660maLC7Dwl4H6mUcm7o8hv7TUvc/y
pc9GQlDzurjbVbJNJaQa/XnswhL0X11ee9Izf/5hm9twXZdlMbcigA46L0UdzeotqG0EhE6PRg/y
gxfqyi9F7aGWhB+RqvGCa/hycnA8BDXGwdGqAu0YOVbBXxsFcL24aAVTuWLKwgq0gI1qP0if80KI
J9Qz1lNb5mCdRrARxbJ/oWg9BQ4R9DB2vso6jl8dN3XuVWL6iKLj10QblqqOEo1NkNleJN7Acy7D
cvFrfVQ4lQEN1GmJPOCLQiMFq67otblmgfsF0VFY42D6t9KqGOExKhNjMteO5zbzZwfaKzO+s6h7
KjtUR2P1ZS78a+oOGDoMUy79DL2GoyvWMMzcfjUBNqZPRx+fqjmasJGtgcIz4yAXinpNPCvSwi7x
RC+7fSgi5cnl3brWOzJsfruTazy1gDF2LjO23fow04sW7ilTPoBO7iF283dS/O51Xk9X3hfiZZzd
z2RKm2uXVtFugjx9sBqHFw8nxXlCLeybkgyUoA+Nk+inFyQlOVNrTkZ4XxeMUMwAPMwubTy2Oyss
sMvMfXlo+tdmzKoL+IIzPJnmkC7toEl8sSSw92Q4nvJQyW7xEvg0Kv2tIYtGEMHgs3sz9BM030Uc
vQSJyB/TzPgQQxWg5LXDo6rY07sTMXdymDoH+tRsxdKODEypX+iRgVtVet9MDH0zBxNqODHxj8jO
00lS0Xx0+tFhGPqMDO32m1/YecRAmR/qKC13sUDyui7goa2rn0xobbjUFnRousJIgVXQ3Zme10cW
Z5qMU55eZmxCByORqJXbaslJ0Mu9Tv/Nz3WlpD/dtqhFUM0CBI5PLIY1oIg8PlEKjbQMHhKR5JzO
sKV2KHasJjbe0RvjRl0Kxd6JQei36IAZu3yXVe9nrezvc5oDNO6Yp3CssreNktVHfUiY7GTGrYui
szFTY6/3hWaBJV4TrIHc7pqZBGaNdjZC5+gpjL4TK9EPpRoUB50nD/8eeBoI1fE218V/bTmV52ou
Gn9eAlP1YnozpZE9FmBi9hp0HvA75nkMifMoaACboc72EICT7IIcdYthPhqVnaKHgm4XG+YfCovm
QvRae1k/UqyEaN5G1bd2xG2TZBgb3cVWjugWP7T6wL+dNU59UQD6Nqrm+WbKi6m8Q9nbOXOlX9dC
2LJ7LHh0aPXl0GYsx1FnTBNIwPSDVLuYX1ud8uxn6TAFT2oIfY7ZSfju0EUglElnlpar32vD0mpr
v8PfSz+5Zt4oSZcZqHDkgNAlsHhJWqEchhEuRDPMiVfFgIDGRCGmNTNa54SFp8vc+h1oq3GCz3U3
JHDzFfw9LJDwXNMbVO2jQ8gHLk8HCdFtAKS+69U82BaiBU1TdsNOk1G3HTjXtPtBJ+9rPVUYpV3u
504kKCmH5Kx0RcJxm8kinVGUwiy7Y0raMe+R725yv1YSvNECGctVCsnZJos9eCsdEy6+aieHBhta
DOp7p7oaadzTGJ0RmvzvQtJJzFQl/CwK8ld1aG/3Ar8KXoQ+hR1JfRDn9LALBkaeqFHZrrUxhxj6
DRUofFj0fjrgYnS1FiZa0rPDyewpjizQwSD21/12zJu/SPV7QsI0NNKtGRy6EMK7aDq01Q3sgoT4
4m0eUNB5g1JGLKyls9ULo3nIQIMwyLhlqeNeEKCyz+lVkrQ7p0S5QIBHSwXDgt20Ze+H3XiRirgw
QqDsNvqnsLZfGkTj8PGcS78GRHI8Fsg5Ld+sv1LTBpLplnhCWTU15PAk/Y05Z1nVEnAIen0E6fEY
DSNzuqZ/pPZ7X3sGFr5b3xz6Zwcx0MCrezcqZ3hKdeUwk/3xRhG/JHANnFndDgTpcsEoS96qZmG5
dYyDmSXai6A7dTKX8q0pSt8y3XJXz5g3ND1+JvanPtYSFyo2JfnzHuDuYW1XDWu7fkcjNYmymfTv
n3aBPpYfWdxTR4/FCNh3JqWKZRNcrTW8FXV0rxjsnvQyhQVJmbcLEpVJRhXjLZzLc2Znf3p7AVzW
+TLJ7IJjLFqgWXrzlEgZ38MG89NyBK0ymn6SDsNGGRrYtA524FpRmKJaHMQDJYxP9Bu0R02qfK5q
rq6FjRnW3HYt9PrSkUcLyn8zNuIZby+KzdjYjF2xBLu1n25BfkCD/aLt1WGbAK5ggFoN19ZwaA/Z
pvChdTJuINWW2UjwG4jlZ0Tlo2mMSNywfOew+Z2x1W6meTZOUzwatzAx7qaM21OqJc6uNjkZwHhD
nLuUu3PdXWgVG691oFi3JHtEcdxtcpkp92ymX9MoCHG1CitPUZFcpHejcrPS0HMs8SrX/EYSe5+1
XE+9yO7jj9TmkA0w0Dk5EqfvBAI0sqty+9NMinK04MKhWaU3CqE/pQuxOUvCo+syz476bnFx4MqY
B+2L4Wr+oilKee1C4RzCuhiOxMTvZDpn8Gei4g4UB6lIjGtaarimTfbVANWeo5W/9SKPn35+JkK8
nVq6cFDh+54jWBMP1N/p64JK1MviulbKWpqBixwJZewzLx4RLygqVs71dFMWjdwphuowvaGXaccK
ajyOZd76sO3Mh7RL/1o5oE7HVqyrnFv5iJTyP/dYe0ovSyrsTL7pK/kbQhH2BvMdsDQohOUDUNAE
TswXmRrKVSsNd0YewVhIRhbkOU6M4ae9jBXWt0OY1xn8haUxZ5QFNovUtV+LXP2NHdb6i/4FSpRw
XuypFXtkkxMxSrSy10sDBhumpD1sfpI9OzC473NB4OQMsuIpz8ZjF1KdiWD4WO9OLUqZMhXOeFjX
7FS2DaXtVP08hDtKn7ICj12O/EEVhh2enRcjCXZmh0k9dYZ3vmdySuiX7APWy1MUJ3/IppBbwi60
fbSczYludR8o/OVGuKI8wNuc25tpxpypSUdwi+jacCZ9qI2YDpo1/k0qXZyRhkbPqVsNxOnAsFWU
p7iLmi/YYU9KPzRfEx8MSdxs2xjASVGFUD5CfOaKJfeuNdO1GOeNIaTxyuAWvZyl8jlFjoCbBk/r
OJchyVrbFUJy8pvx3W+dYdbOmkl/Yv2Ip5DUlrj4rFkF6ICgCPk3Mx7SosKCBQFIrcXoTSLH8t+Q
ixGFK9ovuk9CKRm1gJRvUpRYRYpDdmnBrd23ZESVs2nNecT2kveYyYlLIdbT8hUwr+dJqgWYe0Hz
eaJzXirmM/G3+a7BjorIValpeA1Pa65pJWrSKBGV+8lUYbEk0y7YpLZxNoMx9yfsApDUmc1aHN/X
t2ZVNcWiVXHx0Yn+AjMKHhlb8HCpIINrlnVuDR3rmqqRtPv/d9c6KJlbirjKiUFFlgGLk5lxm8Ma
3+IDi724qjq5iZPxe7BYedbTM7Wis+FsVR+6VCv2KhYfL3KfAWoZX/ELgiXx18EsFZNiIPTEOjip
MJ8t+B5nvZJwo5cTMRTico+K3MXjhpkbuwZS1XUGB47pqCXVN9bP5kVVtS2zJOdxfcR2MwNtAI63
Ppxb2noArNQdIrge+DbNH2BE7SPWEeELi7b0T3w35FULIkxnAKSyCAv5/71t/YgZO3aAdUEcVchf
S2dqPTlRUcpLN1Q/n1o/nyKi2squJ4/BUuzzv4uVVijk2/qdsjriD+bR+sVO/SPmX2vhohYheHRX
SXAKmcFpPaHij47PDUrQ9agKEg+PLHW6p0NhvhQBGWppnxbPVdnTjOdGMI+E/fXbdeT17xKnrZdF
gP+FSr0GhXfTqXr8UdUgD1oVUzqRmebD2OoC/0L8hddP86m1QUUZxiGQTh/sFQyGnEyW1xpocwTb
I9J3kaU+pOAc39XBaY8AFD3k2hO6aQfalRybexKN8qGP7/8+s356HrBKlSMbI5393jNi5miNxpGD
iQiiZkOYvjV06t6sXNN30WZ5qZAgImwEAQY+Hg/OD5THMoEo1w1a/qA9Mktt+V0ot5vlo8au8wfr
OS1M+1ogCRyAangFxmMULyiPaZKZ10gBbpNY1vy7tKiPQ9EGJ0MhnWvdGlaFBHkzKVtCltf0b2xZ
+xonb9+N7eYRh3SxH/Mw8bjVELEkoTzMmUNfpAupG6IArNJyWzdlZHpWZBl7uoTiuTW5Z2oz/HRf
17eKSRSJtmclD9Gp99FNKfLy0RHVthQQ0dcdUzpMeEsbvBwxI/gyh+SqDK581JSyfssWgAd9sLGl
E2AKQzxXgm4ekB4gX5YqGMSXY8X4sHcuepo7wBjJ5Pn3MK6gxxIXoG1hLxGqs77FJVk1x7WbX/NX
n2BI3UCZNZc2GasLIv95SA6EffJbEQ9D82TgRY+iTKOf2rUP68HNdsf+j12qlPLSvY1GhzN8WWy6
ZfHpLNSwfVsxPgsskKu1hVdVlDYjTJE84eGCIEp06vrIqgNwnuF5Xara9Vssl4wWIF42OJPrF8ia
BYLA9PF7NFie6C1IT5ZFwrcFZusVmCJZtXsiBZwAw7sosI858s3RuyXTHttWUxpPMIFpBCUzevAm
SHdjCyTWmrtLKmj6ZDbTuZmuFaUFA0ut55jftl1yK5ld4u7EGwwbiLIL0ET0oAc5R76ohYKN7vNf
GzyL51+l/FWbPINr5qk6Vb9RKY3nLBHyGnQBbbgUKRnNAbK1GnUJjZdvYUQrKexvyVjmL6quIoSI
IZVz2oP7L7SHOFaTpxqliJtPj10yZT7hT4y/Yx1VG8eua2m3yUkLrXrnhq3+YOr9ezQkOF7yvrp2
efps2caMBvApWQY59BHrh+IBcbTLn0wPAIX3+UcztZRJJdzry0zmq46YS0gyn0iS5bkVRv3HxvHe
RLpFd5Y88zFBHm/oLU7zqnxd2omlHY4vjAf77dRqnyhE0IusC9WIRGhEtO4AdatJh6m7Z+orWI2z
eUz64Js4w/jnhBkQpgPEDlV+yOayKr5C8pQXwo55nWUP+C1lnKBMDiYypqGFhXzBkUl8MOc65Fcx
n/9XcDE3y9sF0bH8b2y3cl80TM9BcI7XnwW/0Oz0cUzm6qgTmbgJsjI7mgvDYO1ZV5isiQ9M4+36
OX35k6eZseegCWe/dvCVHENZpEzU0LVGQ58ltpGWekia7ieMbj14Uuvn2KYqglNVxHEDev8nLaQp
AY4FYocN2r3W88+sVCDkdzS7AnSia0DxPBOyXOex3JnLqWluI/28fpRl3cy0irjMmunKpadtERvS
l8SmkyYgYs3vkUYXWfUQLPOZtcfC/+kwhU8IpYIGGjAr19NbXlbP632nA2bfhOHQbbIl+ouDpc87
YeCExaMg6oj2qICgriKQMHDKQxrPb6rdlDfVaHH3lFWFmDzNwJGlDDQ0xhYJGNhNsOpZbOyY60eV
gV84MNwDySEW7tLK9J1CpWrsxa2s7fkJTcKu0qcrZON4Cyelem/w9+8DM0csH+SAE+xiIpAPucZ6
iS1Ng243G96/z0U4kW1z8tYpRXpUbZZYdYYnrwVqcoZjnHvtrNDhCJqEIDZyG9cvrA/dgCYJNdGq
4HMhF7MO4OHoxQlHJ+yh5eIwSvr5aH1oGfkvEAru4d/ng8hKt8msZIdJYmLHsUx+ugXwQbINmQCl
znCfOQWQTnAlA7XaTiL9TQClvK3vrOWRIDDvbBskqS8yqGlRYlmVy4qvALBVxiiFC48ADDtU6EOD
fJGTKCIviBAsz7hT4h5dvsWg7MKYhuDgJWipJWJmq4EixAuzrIG9Przylqr8kCEq0kt+4mHAZr9f
hYekpeqQjW3t/7g6jyW3lW2JfhEi4M2U3raXutUThCy8KXjg69+qgu7VizthkJSOTjcJVO3aO3Ol
2IvSbp4n49KGib1V/1SYMX2O2gwBohc9ehMRI3yfyZz3XzEF1Fe/9E/q9OH5r3Y61MTvkbfbhdbV
8fLoye36+Ibk2d7UtT1AEwpT/GsEltUWwoO26WHUZNmvIQWhDODGgQEL41mOQZIIiwrwjvHc01a/
1gb+1xi2+WZ2xHiCllnSgeShrALjMtBOL/zpRS0jgGheUjTPCbzOuy9CJn+RlUFuSKro4Ol6SUCp
nxAhZKJmrTm9dHTVurckCxLyaClaoxmMQhoY2ykU9TctwAdTc13MKFLvtTUco7j2wTjfI7MJ3lQu
lJ3pf3qZNN6RlHIOmwGxtl12p9S1s6NjJv5L5412dl9sStlpquu7aWs1mAvD+5zq6B3q86O6iLUu
eEQylG2m8R7G2fzhl6V5ThdMoGPk6d/4qb6i3/nVJD4O9yBCoMi18e8hT90R/4VNtFpMI7lP5o85
yX+rr9IVFX3V3G5PehK6j5qj5zD/hH8B/e1saRzMV2YwuBF3ICiq57JqJIfIwEs59kShUdcQ2SF+
EJtdfh/GN7qDxg9M8hyeMzejR5QuD04RA6HlOPZAtkp4UveWbmEd8FuSsNRLR1bukMWe59AEIkMi
ysY2xvhxKkjg3AykyFxztmyhNd4xhiW+gZDFjpnXv+STFsTEE6tJsvH6TJxacnK3ZAvJ+GCi96ok
Obd6pP32f/p2it5l1H7L9xyUNxvXdpJXtMynjD3i2QakKTNjZawBKQ1hww2ovsreIqYhte0/VHgl
uJbfEZigTfkUxvTGt3kyUZKANthVbvxz8grnW1iW7HEgAiBnDMc1Pqx1ikfhGriXOz5pv+6ZH/nZ
IREZPBgLR5URPy/LyJUJzhhDlDbezVBKkKIRliCTmgs6vgSox0TDpohR0muVc0lHr7/UgcC9BFgm
MPkhhZMSVCvE19DsECngJWUWkt1b7rtHpw5DxuLWb9aF/pRUHhYvOQbMTcPDEh5zO9npmZOU/4CZ
Tt85Wla+DLgYe6k3UJur6mvUEIz2Bvghvn6tOS/2+KyR+dOvpxmITiJP9c/QtLTHVrMeNSML9qbf
MJPjZJZX8/C9LubSpB/Sld/HwpGZP7pTvbA+mGsV7gGNuBmuQ4Zc+Cuq068RzpRLbNEjpATrnpEh
lvLmX76TkVRuCpvRW5KEf2JMzK/hJGcULluykvFwrlAC6QUf3F3XJix4LdlnM2o/Wt7We+UH8350
YdWphGPqZTwg7D62U21JlnDfQrreT+txyR7S+clnzhwhgZrtDXxS97hEjGb92LL2ZIKxCFUhgqMK
xmJHXjtCVEZImmEGhM1v04CjlWAN24z+ML8PXVQfIa3ije8mc6u2IRJVU2b5/3lQm5SHjEyP27sm
aNFqfTweDA122Mb0o+C6LuEwhpJVGAxPGN/cDEY/E9F9nhKy4iKSZVS7AoAYonELK4lsXqipGWLQ
zyCrneOqMnaL6hxoQICNGCwLE8Ds6CZJjGbB/jXMfXcpSDjdBIDxasYx5I3YiXMgaZtjPDjPJ7hD
WE0ZlD2slzMIg+S4ZCibytR3vjYjWjtPj+eTOvQUrPqbqsemXZKiUZFG+xUHRraNExKPM42cHCS4
JASRi2XIikN0wNxc1N4y85YTKRSnXSlSY5v6bX/m2OBuAl+HmF0GWDqj5/WYwI9Evh4d/yf0LdFT
/F2trGmT1RcaKggQUZg8jUsc7nJIWsT2LN4F+RoLn4ZSwB3wozVK0SUK4M5LiXNOD2jZe67TvuAj
9R9DEjcsNFODjAllDLqQblszI/ABjMBQSq0vpCA8xZx24Ud4JJsUo8RPeaDjkHjRcVJfB0Zn+1gR
UrJKwQcx7DW96g7N0uovqfx1mWsXDfpk5qCZdzPFTvg4T7FnXJ1OZDeipM8AW8OTY1g/uyUWWPIm
vN10AIabHnNGe/Hj7KlOjIawiRhTLEk5Vl35t3Tu83uYdDpn8Kz+TEjMyP2SLNJ4/FS/pjTyP5Kg
c8g6MW/X75ZxiF0vyKzjgVaw7O92M2dvvyatIkz8j6Czi49UL0+eTV6UCHt9t35Cq/rbDnLwY76G
UdHukflp9KImpcsxy2arhkmmnCipZ//zMuj4yQks/QQQCerHd1JsFaZV7tUML4/JT/JsulX/FNKa
DMkla/IcDaO4TxwbyfMzBfAOX+My4DvVkth5NF1inWXB72bEkQ3BjNWlDOt9AXRj5xi4rz35UKf9
eysE9nCLcGv8CuWFIc2WNiI+AXwca4n2PxvyVAOq2Ped3hw8I++PQ5k45/UTWXeJqaWWkJ8jtcJz
7zT5FS/6XdOm7C2akxdg1/P7ONY/C6bBQTy8VnIkIcZQunMJm7Gx4Cl5EFh17ylc8C9DqiEtWEqG
IjuMMJLm35TA45/7gyl2dhTEsZVp36zV4iIdWqPlIhyynpSkWEd+Ar8HE84Y5P22XhwbrfGLOgCn
gTh5DuwM2BOPGZj7R7tzgm1ZeZwaYJ2aYZreyN8jFjmpK+JoADa0NhYVVfYZFom1AO8BRilvjGZi
SK795oeZiQoMas9kzg7aXbVkC8VY73F5aT7KiuY8LnlxHBwcXJ4Phjg3kRnLAZTpIjB1LarXtLI0
XG9AdEATEw5W2S9QkruHuac30FK7lUTEpVmBUVjPgOxKH83aqq8jf+/oA/UboX232WnJjKi/a3VY
vIS27txGySYfmef+7Z0lDUOgvl5AoIiECFzWrq3SaNtF6B1Zl6zzNPG1LV7pvGLrCHZFbo2HreZP
ZDhPTvEzJRu7AV3aVa3+YOEoBykX0THTGtHtVF8SdsE+ZFdiWI3oe6Mak8Ny91EHZHe6jKimRIBO
f8w5vkvlJ4O4LZ3yfTmw/xqifqmEZd6Fm38j1qb+xhwNRY+L+q9t0Y9mOcWr53cvHH/1z2C5o3WX
si3At2ofddO+fWGRy/LxZxXi243Kvn4vppa72iiDU1Ya4XVduRAsfiTZ8uRqlF60O8BKmdq162FK
Az9AmTYVx4lC071YI9khnFOVjWcYMONMs1lsh4wV/NBaTNjtSjeJTMUzwOD2j6f198Dp5mcSRwn1
m+Mv8TgbF/Tt2b3UpO/DaEBtyha7GFyb88X0zS4n/OdBRRuuQLe8WSCao09zQGa7WbsfsURtXXlT
a+40Hxe6K5imeZm1xQ0wMi508DS3CcP81mZWyWCZaaQLavNJDyEIENnNvylPHr3cUz+8ZiEW1fNh
3AiCMvsl+cmMEoDIf98C1XQd4WuicmsK8kHCkf6VIDKV3K3zev6IIQmlA1Pg3IOyrGYK6YIGgUlb
adNar4cAQRwD4BYCSQlmD+NfrTX+rY2TPwEL/NsSkqnWgCOuULu/VVl+oWSILuruT0dJDRmIFDAa
761FW3xZbxBEPSjtOXaBAbwsVe69qYYITAqC2ZLXMWatNEh2IdKupXvu6DDwp2Q8Lp2dPGmeHj6u
U+vJTp2Tskgs1HxADG2bIB6duWSpRwdXa9K1PeDLHsH/NAo4hjyv/crY8vwzMoRHexnDZ/XA3/eO
ghAoMMMj9jQ1Vxu47jfK0se9k2wKwDeXoPijBsntwPbcYA8XA9fLWHYXIPBMl6ax2Qu5fGaJ8Rrr
VXby07SEO9rO4Ennsyo3bDwJcHZRYoYpMTllwDpQcszOqaLAy43NuiWrlr564EoT5EdTFKpywyHl
jJuSSdva2Z608WmIoHZhSXZGaUTQUanj0J/2yna3HTj6MX7pfxAO/VUn8Xmxs+GWT0VL/uh4hKy4
WaU/bslOPODRn2tCMKEYfGVKh9dJzg7xqlkAySomO3LiEy1et2l1PF+4wD7K2B3uo0B2q1WkDtut
RgkCWBvgwDRPyMaTeK/L70w9tBm1Jr10yDjyeg81K3kCThvTCWNqBSCKsVNopZtcnjyNQatvWnhm
ifIuGEG9i3qmHgJj+vvSCDSY5PJP1Xt1RaCvV7fBrmziHMs7DOvL2qvyBtC+tl6SkiVvLGRkmLtL
PM3Ec7qXtI6vS23j9xiZd6Ydgh1r9oxja/gp5GwUVusMyClypPWeAWUn1X/iPVwPCVqei4cy725q
bcu9HWI4klNMklHLjvJvCKEPJhm65fVpl3Ko6GDN7IZYOzk9IKF/D9BpOKDrWFOsYhBsLx7+RE4i
k+V/wuNnOYiM5BOBSX9uu5xo39AxdnB1pupYemfHfAvMYf7B6phGKTsBHTmOXAYpcYGeHSqvS+8e
ySQ7itf5hzXu3Hb6HrG1npSi4t9Ya/GQhiQBcv+wA9ysB9zXaLWG95ZIjQXd2ktL2fnaxAUBs2lw
WutPl5whTPNDdFeaWKtqX6uIPT2TnrwCAMN6wCDoCNeBFNEGkaftRQ93YzT758Yc8cfpnGiCCkVs
SLNwswxWeqyB2auR7GDzjfQZqV1LldKapWe9X0wzuiY25i31bJIvZ9qppziwTup9vP8hcZ1s/mSU
W8YRpdRIEwT6S12Z7U2V8FVBD9st291a26bVIgjVwRjPf+HhwQv+YwmW7W2jOGvFsK/9IkPKST9N
tddKm4FDumDv49uhdofOCoYEjXNauZ/r3ZEH2EnJSVA3l7rNUtsiwzlPGJXwkZ8o0mlu08nZltlo
3aiQ70XiNkxJJzpx5Pg5dzf9MJBwYN5GOxzBg/UBRP87g5mgIPPQGc7J3PzG3DAflMkWqwNgB1k8
DFaVbtX8vU6c4DEhz4Nhtplt9dp5hTCf4KhFa6piSzpoOzdy5h/ocfURwBuw24hTtZPOsXmfDciD
THLAMe1xBqFbRI4cuCbVs3P9/Ad2q/psMwc5Eu8Ub9cjVOsRXGiF02bKx/mDNfk98Jlo5tpCFlxO
io0+FO5u8WJ+a0Oqo9Z9AP30qyo11baDN5Sim4LEtUjeVRNGNW8MZ2cgXKMZGavDQncbo3muE/Mr
RvLs3C7CPI8ThrUoastH1ZJBKCao3ue7BU7u07JRWWmlH78OTBEPaeMMIBCktqOYMLp67fBWBIDh
A5tT4NCKp8ghqpLvpr2HfkxCTiZgKGVetUcR1G4dbaiIMAfMSSAsAj0sJ1D1en+aP1LyOeU3s2F5
ZlTY+wRntjHhnsZwbvNh/ozM+GeQBsXNKrO1bfyvM+x0A001NxREseLZ4sC9wP5+Qxh2EtMQ32FY
IftngrttprJ+B+IJuBLXz3HyIPXiiELVpdv4QOAz+e1CmnqWst9X/jnSRP2U2RN87BJPftB0C2of
/FZ/j780Ag6abgzHxUEDR/XBZNBvNmWRdm9lYe6M1Kgv+DyKpyrneL7WcHOx8CUy2iytQBzd2a53
YZt9rwi8hQOoFU+2a/GtJR2Foq+RL9xSjXugBV4ceBIUJLQq1I1kp5XYTVZJTBoGiLeuaAlIZzAD
xoMWRiTGX8ICB6F6gbXufoiUUxAKgaU8oBvcatALbq2BjDcy++HguCg91MuqM2zEUOmmSyjt1VB2
ySvvWebRq3M4Oh/MkqbxoPb5JYPjzNAU3QInd4OgiFzqZLu4mHasuhDHkI4QHjEcOtFDchAOidRt
lN5sqecr7LY/GQsjvZ0R7ZSobhROj1+gsm7tPCEMkH32xKyJAio/tUCrTkKuOjAGvbsSAsdyOdJ6
GIj4O7+r94MbvKEGxi26QRfLgHT9cxbIt6XvXKwCZZL6QEkSa/EoNycbOc7fCnuOXs0INHac4+cU
8azd56RDiNSRFnr3vMmDy9RycoC3v69JVrup+bkap4tq7rYeZw0wmz5CNR/oNFLG4WzWNgZEJ3fA
dBkgueSPrsaDaiXNvPZdL703N07am170McONCqN5MHWHynWnl2rWa3LFovrb5Fh/n63vTXZ8iE3T
AbS7zNeSospLAxxmCEaYKH1y00c7oJfedZwQz0R69LEWdlNVtjL7bdrFbBU3shCGfRIzf2jlWMIn
o+WYsthtJ8ifdNv8hZ5KUFhb1bHwh2ihqIkjVHjhOzlR+ZcBTb5nF/4HrhUALA4Y5LFprbtD6t/G
EEX0KuXQ0OTq7/B84kfGJPrXCN8wWkgTieMk3vwsxaNeA4WhwXjtAsZ0gLI3YUW4VyBtUUPchBe+
v6NGk/6u0YQAjNGBaKkRLf73oU78vy8j9DkHJA/mTqevTIgakUiDBwNPbShGH057GoblNsB+thcZ
pCz85ot38iK0ksow4wPiZBHwwO027gt+2abQX9XcIo0w3aMe2fUGZFiZmXhvq97Td/S4ZRi5jdHL
6uPXxYyCzWqKb000lNNMcy21ANQW/ivC35Gua0JBVQTYGsfG6+9QyycvtY5aTupaXg5yFADD7yjw
CG1nKTQbRRCs3I6qaV4x3BO2VgsO2ZI5wNkjeykmxEZIHIJlBMtJa0s9tNI8PJsudgHpxqVfK3Dj
dtF+bQ1Rw17AmlMIT6mDY8VCZqte+k47n75aCUpNJVdHkrYRNqiO9SzhxWNz9Dm28i2N1VX05Wcg
3Lvagoch+IF43Dl3HIuwdmYHPld0hVM8ojYg5kgVRqoeUs+8gn19nPxhY7XdpjO/+XT2PwNaWftZ
651zrxfkuSSgBUlcaQ7cNPR6AiBsCz5HBLsQT+bxXW246kL2Yq/YkyGTbDJCJJlpmvb32udQmi7P
o2VeOW0Ub/W8eDfHK366TRffmYnHe+E7MCOtbgAAnW8ZHUWERA4sSpVE2YSE0TYopBwGyfI+L+v2
h6b5tKzkq8YXKOLztD/0oDyx84ccXKR7nLVsX9XOWSkfmJckXy2aVdtIg9vd+ugqOUFcFxJi1s5Q
zivstiYsv9MKC6ED6JLdQZqP35DEItuumev7D13/W/UI1UPlRPeUxDU0hXVxrvSkvqbD0oDIGL6r
ojFwrfZaj87PkJtwu5agrL8MqXGmbAlkdh9o/+9JRpQ+0qgCW8ENpp79ezCxi5OMhLVJK2frqYMe
tiUT0D8kUhjcGgzsceBONLv+U1Y6S2d+sRZOwdOfMSznZw1uzCnxdVKX2vJdHwbYoZyPb5YDAGYp
jOraJd6XsRnMS14Q3R6anG6Q/n7DdMQpUzd+xTEd8aRlTGERRHb2iI5/wVF11iSdE/s2KRwioQUH
hGETZQtfiJy2RDotWOXacT0Qa0wL9JdhrqonP7C36lVBp+kWGmZ9UuuOW9IGtwVAJXzJD3zgx0XU
5lk1oSar+UsLUC/7y3ptGGjclF1UELCw62Y6UNPMrbwfgj7fRb6DcTSJBRnMWv2NcAd7F7AznoeC
SOIowLyz7jOo4b/+O+sT8VOJTWKLXwNSs2NjYUgrzOi3kM5W9RCnk35RA0is9kiTIGimjfZlyof4
0JvAYDtn2o9G6z/riILpitT5X+FypWsbLXCDb7Wd0OpJ6vDb6Olno2rB4bXJrYEW/6Wfvq/TOx0R
QrW43Z8W+Lge0LbW6lq7E8mDXNmY3cc2+aoKOUjj8ckjk2kjRjfAsZ+dGhvBqqB1BcMClltRbFXn
jtWTBpUM1eaMHoyszb1OkmBZRKAUUnaxos/3+oiGUo7uHXnKUCSVZYIbuNhgD7oMrWFkZ0gS1N0m
/L1tBN+SbKzh9I7Gfpqa6TiiPbtHYRHciZpmUgnuyROmwHDTRNccIQiHcvQokVmMZ+XWYNEk48Si
8WBRggRj8dGMtfXFE/VZi0z3PfG8WxRazi/szLey7cllMr3dEKXNbireoU7vbHxkd13+TLEHYsXJ
fIZO8mWmD1LztFNDyaDrkPJhr7z52tLBncjnM/13R7jVl8ZiwteO/ZNJIhm+MddfmzJdhuooMeiq
IVuFovOf+bTqjqshFT3hfRzrZ2K5alDiBhgBLaiP6xnCNbnSEtLVT8I0LdRv0pbNkWejTK7EW5gk
r/DJFjHC+L+DCdoW+Oey8mmwg2YfO2Rtrpd8VS1HlKNwfKQkLXGs8sFtmEvPATGLsv3LHsyvW2Fa
GptHCIKgdIiDe8j1ujt5UlFcXCPLg68shcVuprGDJhhlQqkOcciWJ7VkpqOdj765B0ZKydmY6G8H
wfxmsSCwxgGQOxKWxMBxGLrBBKDYNhv3ZjTdxaD9dFJy5X/q5Uzo9GV8O2GTtNKIzzr0d+tHo40j
ImsvJVM+HvtrUHfGYS2D3BlMClOp/FQ5MiBpmktcdEGnvVLKtNv/N8slOZs0Ppos6IqjqzkZ9qN6
EM6M4tuA2a5eDni7Ctetb7MikVDlkaeReu/hUmN37hCPnkr7qdZN+/ivIaGe1VjkNsaMpkx1etXM
QOcEJCb+f0qOOXG22a8Vn+bq6fbf38szWBehV5zVtRJn/OitQQRMA0anDZF921aWvQnN3XUJNWbL
Jg/tjua4TifuXT3LuqHBU0iA0SgN4bNuoHT0LOtJPVgDqNa8DEPnIzHyaKflbs70sH5HDQzqxjbS
+DYkXXwbM/tPDhLL2PW53lx1fA3bgHrrmQxL602NPXyBPoel5Cr8vDpUTmle005GNNCPo1Vivjtx
3H3JsoQjy5SYb1k7vfVSg0gbathn0cgxhhD6eOtrwPiqNhJXX8SBvy0yHwK5j/DWqKMX6Qd/YPxX
vKXlS9mCXi/NcPgYLZSiM+St9Zl6j07tsBnle+szPduNBvhi2K4p6bG3dYqKqJWoTTpkHKLTkGOI
ORB8n4T3ZnDsDbllZJhrUX9rJ/+thfRz7szYgDT+H6eteuYQ1EpZiVrQJH0pivvhtSUc9clJxPrK
tUqx5aQ0z8hc2OsQf2TgSVXnsGmxjc8mEhx1BBId9w0jlHCnrlN7rig75d+5VcZUajkyde0hSAU4
zA6FEMLx33rnlV9bVNWckfqZaej82ygF3C1pIe9DmBzdQmUvBoyP8DxSWkFLvauz5X0J0LMjkKtf
9Bh5RJwSU+rR7WDqilKaqXB0aCbUbZ4VMT+TS4TXWp+dujzY9cHFLZCKN0kXtTgRqNoaUgisloGg
kgCmEYIltY+3ll1eStD9kHmXqjhhvMNKyxZsA8g5W3bheisWBcsXbBTL/OhGp2Z2LunckCj5izPl
DEvSyfQn67J+LFHPpIAKeD4UAjah0QnzsES28DepYzsPTf0TP1DCJKZNnmr5rA0IlnCLjRMZ5kGN
cGYgMRupg7tZRmjtuhTBxR/RDMgfHUF8qjzYonckjEZJpYwF1nXqDce8ID+2TUDy/6PKNdrk4bfA
aUjeJlOP6DzInOFmTrNriWyVxnHPT9UuP5i70lFq4ukjIxohntLzugKsZAYTBzlFLdQzA5v3IekB
YDLl+8IWNu+qutMehslwjpnn79kmJW8Lpax6KFL8Ii0c97PdfLQVJz5bNrv8yCU/WB0RqXM4mcQ1
IdzV/Ck5fA2RhNt89oud+d9JQ5zF1XbJYu9YCxNjrHBsyN1iYnLTf4kt45uWetOTO7q/WMM2/PH0
yrGQ4VxMKExLdEukRdOrHi32hXCKl5q+xXXwhmc1jBUyT0o9y8SR2QDOKOzmg68j8ou1q5pVJ7MT
b1PSitZuBjmspyodHXgowJjGsqXgGBd46pmAGsbMWKqzTKvv7upVQLYg2mipYsL0aW3HoCxhg3mU
r/LEV3Y+4RXRfGAu+zTOXv0tsSOX7CSCkxybdVJpniNjgIlEzFxWZKSXqGGL7wXBzbT8GzCY6tPV
bbJ5ItDTwjbBrdPfPEcSjunqzbvpYqNeKYup9qk6dy09fbBW2lYV2ubspE9VT79h7B/KPm5/1Wb7
oDNg+zB8BLp+ulWTylrP6pNgqsc+Sz94So1pF0q1fuol9sYorbuwIloztp3WgGjN9tEq/NPkOxz5
ovTXqjwBwwVzIG0vq9w+ED970jcfpuacaFp8+8daA4sz3riFgmOwTK/UuS3RfISqV07FcKk18NmZ
UURxCqlmNjzyxnnr3/uZeZuTQBxoFk17xyTiVqNtvvORUP6qOz07M+EdT0aav1fR4r4kJA3tzT5H
+kX9EHK7Udq2Zuh/o+cKd3dI/G/4eJF/NZSnc/raZuNyNDrguibDbSAz/rlaUBwYqX5lmA9qvp+6
F9UJTuGAMX/aJsx37osPSiDxKH41ly+hzqkNPUPC473paxlDvpFIlN6oB+a5cEAxOES4z7rldeBL
fooNd09ow/Iah7xVSxFQtGA+BwzUsN02yS1iPT/9z7NxIkVgrCVprIt1xo14qnrM6Nc0Jqw4d2m0
tfrg3WSJ3gq3/8O090grkRQ4rIYHe/LwVILye9dNpDcCD8TPMfAPVppon16ZzhBxuJqDmX5yX3Go
mnvALK7h2pcRK9MGpZN47B3d2YqxIn1djZUX3caIKJU6nUEHKA4z56RaBvHkvdWo97aD2fTnxXHH
uwdIbuz8H1ZJX4/7zo6CcJfBzL7GDRzaWsOBJ0IU9nrxlaSFj3b0Hvxh+qnOD31FvnVRzlJOSNGL
yEIyuBuGq9x+D/kMj/y/y1bvcnGRViG2vkEyRpeG9WvbDO021dCva8jV1eAPf0RxHr0fDrZaIktM
+xIJusCeWTrAP10L3AwoCjW8LNjlGbhcMZC/+BRcqyQFSpaDZrsbjloMc6oOan0XjaP4ZlOzMJT4
ovt5c1VLJhqllFg1f9jH3wMPHbdq4mcgVPZ1jBgWnxGzElu7EwYfZtuZ5sBhSDuxsxDwvxi21aFb
r4wv5dwjFUd6DD+ujkzSw9PJfrQbmtbl4GSbbMwxHdB/xqBBE6vJX7kknDPe4PZp3pEwEwBvAGed
4/ZnXhocgYWv3MYogqvAnfrRzJmFSTvBmsS2isxu+Dpai/Xk9xY0jSrDvsN/s1a9pMyRUsivpl72
vhguSM6ump2EGOHdb2r5VG0LS6YkCXFcgHxjwIOCFQrOCZZt1oeOyMGNbbvnbK4JojACeoCy/acK
WsfjdNjTTFLzssIwfk1B5Rz60H9QCuKkmj8wenjPcYI3V8IVhrnj/BHP63zenVpENkX3pc8i2d9O
jPWzHxrjbxGaDPCNo2J6r27qugCk/lj7XrnzsGW/mVrzEkfD7yx1JESSWoxiqAPzUPykFdxPn0sx
ggT+U4zhoXN7j7W8emhiEoLo8GyCNgPH0BsCErxcVPvAfR3N6tlRdRiEBWKUYrnqw35JyvCB6WyC
p8DCKJN42TG3tZP/uniZBph9an9NYsTS0hnMbKvMykBGaV+coX9LcjM8+10PDMxJYWarOsPOOFNz
1kD3Tl2DKti4qwejb0O6wDnhoVm0/Kr59+527o3nuI9+zf3skGDH8duK5uIn6HOnKYg7SJigGDgy
gJFGCJD9ojw1lvkbMVP/8O999RJz75dSy4CJSOmUerCz5etc2dr6Vuh21rbuyKeKxjIn0brMD3bU
0SUfNSc5AgNA9U/HM/YqIO4UHGrEFn8n9v5SJD69LFX5UdU7NztzaJRCZoyqD4sEsKPst42u04Ey
tyVXjmcjOIgzxSdma8xnBGKgkWm6AVdrApmi7H+YRcZlUxnRyZznj/XcqzbtyraqXRTN75XpiR9k
PKqix6ht4iOWGQa6PNS3MXANtwXoRXaIeeDy61aT/r/DW5p64aFty7tYpvrqlt4Vg/p56IFAGhpN
IngBTNEGjejFkWUeyx09jkbk1S6o4xfU/c1dl413G82WkdE4GfzIYpkxyQco3V9dNn1j78AuE8DW
VTed7iTL3SDXBQozGjhZ1BDVfs3Q5PHVS+17ALgpC/60jN/kVKd7CSCfoEiPT5afajJkJn3TRPKk
x82Era1FOqBr820gtXOjKo5hQHsLKo4OVU/Viz+sODNuq7Z0u41DaRr6zg1oP4HLSbf6rDnH1Cvm
G1KsnQs34QEFyVdOmohlIxmUyeEX4RS2jhOkNrHVXcrivnW+2WIc5TJPpISn0z5XDkZ9NLuHSsfE
3hmkh7OwvSIQZyxWF3QpJVbBx/q84Xj/gVoUI/7wOJP9RBwZGFlweP6eAJ3ptRqCdbCGUeGcEtB5
xnue7KDauVLRUkEXQSm72BqG65mJiBNEDwOtw7MlGvbW0TNO+Mqj0yr3pWl16mdy9dQWlSycAg2g
rKccli7M1Cx/6cvl2epNjH45pr60NB9NuuNXRsX4UhwSxTLD/dEmZoKDjp1LDeLGUDevnZ1fx8be
r4qmsaaDMyTO9FAajbsLXdSxNfEcqsBLGn8r3Kn7Gub5xYxr7xiM9bxTBTrnz+1oYUHn+vrlG9O9
LK3lF23f6kcbWX86Bm9XNcVA0mFd6smtNhrRYJs2GX8GvWTcmPWzoF1/V4LDEGwzcopuekoNktzV
AGAqARMZCCZ3tgVbNe6qU8jFp8wvPsaPC2wC6B2WO4LnTq1DJJ+VOvewkoznaGy3feAFp8nJk+fS
pZMlD00ou98UK6lhfFE6ZX4FL+ds9CyxCXZy8nPS2PUprz1ifxqiVNcGDWXGtjJsAnAqvTioPXdO
UWzj4bEhBEQ6C1Lq7vQW76mfIByICmCZhFc/sffE+LP14aL8WKgc0ZklUORt3zvCMY5/DKm+oHof
2+McDiz+ntn/Zk149OoKsVhclvtCg8T5bxFAeorsZVnCXYWZZ++TjHFKLEjxWBLmz5nem+3gOUKb
Ye4zrtZ7GTT1xhloeXOdpmd9sLpNiLjtZGIvYqYkMbgj4nJB8UxtHnOqADCk5HOVG7XXVQg7o5nv
O8LHaB7ZLy1HEE6I3ecysyZs9RDpeQPh/8jVyplGi2l8oNy55TIAMCY37uaKnAnGRFaXfGWFsKpc
j3R7zERPldXGP+Zu8DdYybpLUC331ZkeFZ+ALvDTkmn0V5rdZOZj0ZBFOHnzxcwIgbOUYEobJ/Gq
pZaJGq/pn1a0rupdGIjKG7zMR2soepr6Rv6Knfu5Kg2ylxrztbc7iiFpnRiBLKeSZ8N5RefOrfhd
1Ev5oJ71YKr2iYbGLi6N7FkrLX/Db5D+KrofZiviK5sHggqJY5/zMLt5Td9g35CKLuJxvjrohfeJ
pUfrx2uV0Xb9dEUQTg9R+CAGxhNpVY+AwxGqGMOEWrFKv5SxDi4D4o0RDWhK5DhCESfRHFJ8RmQR
ScN+EzN+TurJW7WQzIKry1B2H+q7NAwhw6ARPm487v9TxO6M54Ez1eIv7rhLEXxzueGEZl/cru/Z
6BEbpCiPLhANBYjPz7RZw8NQ1/HbmFvFZg7T32TkJW9Dr9N91hHu70UUf67HPyJ8wz3/1smuMgP/
ETPiIRpx9KjTlebesLaA2ByJ5fEG7vRtqotj3ZG21zpmeKUNU74BXSVaPcSCWCbpLe7JMDOx7jJM
EfOVGIbH/2PsvJobSbIs/Vfa6nmjJ7QYm+6HgJYkQVWZL2FMZlZorePX7+eO7M6pnt3etbKCEVRJ
AAH36/ee8x30VAtTKHDYP13VPRGtS+UZR9oVeIxN2vtul/7UEadaumvFbDPEqba2iP9ayXbZvWcG
nQsACGNkHQ9hr4S53zVJR9AgN0qSB2dEfHtbaM3kp5Zk+Q4UQUOalT7I7Yxpa/Io72WQZO9jN1Q+
432uWYUhg2cRgSGNHnXJNLTI5pK3AdZBq6ebmrSBepPjJNUOfxiREu+boLSvWR7qGL54oLk9PHsO
YnN9eHNTw7tKbSxLgveQDeN7VeG2xeTr+Xc9G90j69wq5yColrug+mdL3lv6U4lagh7lkn12lbZj
9JVdlCnoz8Ng3SbSVX6YUHKCbnjhHY5Moh6+QC4qdssIoStKi53STGwKvLq+Purp01zZM1la9l5u
r/JmjBMUNRWuz7T8mDut8WUZgeAI1aXUUydcZVKUqmbY4cnbdcdV06G9k3IHXkPmp5R+fhRrUMRE
k1PeyBdR0+gBVqpWkxeHn3qINYAzkqOQ9WjiJFBX3uiThx09Kb+MZgpzVUhrHEQU1wgDlINodq2o
OVanJIb7r8TxdiroDknDLpQ6ck7kUdxRk3pNjy5O5+N90kaLmLgYZNYlRKC7ECTqMrzDgOY5VQn0
tsCSyxuHeCso5rQDh6r7IxSknyRKFBLa5nnrCdJPuXSfkbG2SqvF2YF43wJovHHYC0GuudHGrekI
5R04D5iJ/KGN55xji+y5rio4yodp/G1pl9d6F6Zt9lH27SdDiOpjCapr7/2Q2pKxi7OTmccCNOhp
58QJOc8oHibiu8Cnmou1gUflFCq5dVFepURB3khJC4GniFsdou9K8LrrZA7dJ5r1WI3J+cYSxt6O
KvqZqMqFnWLm7V56p3LKYlKu1TPZKuZbnYWfox0+GLHbnVXa2Id4mb5Lubk8r0XEpfk6WoaDFI20
RmljqumHdQOrXuqXECwEuwSokh87YfItJGgWSa+A2MAZqzOkEVa/Tm2SLA1lOY9JajyGg7pgxMk/
USpapzLML9LVseQ32UBOGeupwTuL67xrO1M9aw67YmXkxb2PqQUk1aQWPXHZH/DQzCAfEC7VqQBF
xdrbQvpZy2rfSCt1V+5o58/Puu6AQ4udW58P+77ywptWa8Fx7KMcGlIZbwxvbri4iADJR05x4Tx+
IPYHM6PUH1ManpKxBq0gJvblbGnEQVLhy6KpoFvro6LvEE8RF3XXlemVe5NzGdPEeAMhiOGsVfka
au9z2C8ZXnChyGlxVhSpaZ4rOiU7N6lxqshBSqh2J70b6PGCySAjKov3xVjbK1pGGnFlk3WcFvLI
MDsAG8hZtuoZ4T0KOhEENCdPC0M2nN6tc2hF0EbtYW735YehCJrJB5NOTk48ka/myTc2Fno9xBY1
AalCLA3Km2n2HN1HeovybuzyDDtEKdqiFqdiQDt+lg8QodP3LJiTzYDa6269MwVd7t4RJbt6WI8W
MVeOOj8EgSkeUZQEhCEDHZO1RaYBp55rtH1QyNxcO4dKCwJSj4wtGt50I+vRjqjUAHSR79Fe38vL
sZxottz/lcVptI1LXq7oUCdKGjxpCxJo27Y/czIkniJlaYV1w1uTtOdthjZdeN4N9H519TBnJVYZ
c9nHiL/2raeWYP0IvAp1FGfegItQ3rjoYu8f/fqcI76ajpgyKkhS619fAF+1J6fx1E1ziVfAvo1S
OxBn1AHirlyPgWIaBNHaLI5Y569A+0oXPzlLfeMaH4NRKDcNbpRfaCrDRit/hCwFAjSnVlFsi1p1
wn9cisyfIlERYsT16yLOr4iVVIEfRagv7mocFho3aejm1jMdZUJ3oIeuwp40BX2pPinHx22Yt+kb
SrkUKGIKdKDUFQZbIMXn7bi356b+ngqNi4aOxke/uYUUZ/1e6PATZVPH6fNmu2SIVKrZRFFLZbGP
um55zXDTfg5dRysl8LC2YnRKIq29LUPMUBk0+lFHGb+KdMbqHhkIGLJsFJEUV5d6OspOIXBq/Vzm
9ptsZwZt+70MHEekUTE9q4bgsXTZyoaGk4U5Nc4hn3NCjOjfRW4I5GGxpkfIkPWxjdPMVwwo9LRi
ntKcpxf8zUHrdJ+h2vDFUkFmB3MzoJwFcCdXEApG4xygFXrq4Sn6Td+5HKQZg8qlqSsZVWVpdPs1
46lGtpxRSadtaKfTxYpQ/Ax6ehc0iQSVBxUKqdlNPbJlb9otvfNau0q/u9v+8LhfBgS8D6NZnbKq
CZ7lDXidG9Lj6CrvKbAEwE0CQuq8RHmuwa38VHXaSdL7Wuc4TxXWdyXzqi85Hpuf78USbGhLXFfN
NhWOaB+5dBTyksS+0zCATFxQXBrAvHWGt+/rVINs7Ai1zntn+y+4haZDiHkXj4FV+JqA93rRCQJu
TXX+uSrlpLz+0jPIj+gE1KV3tixiVtQEcn3Yx81zq8HYa2ZEOU2t18+JhxW58pQX1TXdWw5LUujh
6poMRxMTzb0tjOCz3Q5Up2sCyARRttN2S5zsl1b3voYKWESO24Vf6c0I8FM4Ops4XrZNjSaBuELs
1WrtYORWtX1eFD0npqBgoF1EO6/3pqtLgxL1d0ydJbxiSyGitsjBysyxW/yY96JvNG22KyIEtzm1
MQIhYTeidTeitYhmHzR09YCUhZoSuLEEHk8OU+C+xfGF0rQsVvOnWTXzLQumG8E1z3chW08acFWP
NwAORKSNjKhJZL7ZNLqelI7e1b03n5odKdOB1Z3UsHjTFZfOiuUUq3xE7+bkobmJOC8+wUYOIZEp
hLC6XU6GFv/eOXKaD2tuip28p3oqHZw8owMr7w8EJ657aJkrenTzWX7ZxFZuCVn8fHYWx9rFzDaT
PN9XsbkflgMRkeClNU93t0vQpGtZNvetso4KawvaG66WPofrCLzsIfWIepqNB2dg7MGJN6tPPZ43
eTqW0+5fN/JzI3QE0NzNTX6+FJOCtlqUo95y7sp6Riy1O6Sb1mQS4Ee9ja3fg3Z6v58n4+fUpn8E
BWlt94qIv/LFdnr9GJV2cyzqOjqT7MF5pq9MHOJGvG6N/o3lTn+27PRrg//Mz7HNnaUg3zBQ1if/
IA5aEV0sewFgKyyxuuV+L/WFhG6GGOsoMCDsUiS+3IvToeIqXQJ7p9o5wG9c2UcjMNprhjlkDZQo
Ip5J7clYDK31gqz1FPcZwbspWaj3xkeoNBzY9dT22co/e2/4MtdZurGMwANY211DoryenSV2d6NK
xgAhwMdQ0+x3gjwOiZkblxEcyy8ji6rAlZ7y2yiyPBZGevxfXRk54kORNUWQYGV1MUxZwujpKaBI
dQ05htQVhYTRTbGxMrOKkC7XeWfLVO5MwV/6HMTHbBP9kiNjEO8apydtxQzhu9pO/R0aHOWPqSz6
SgKL7t/TgTTETFZtxhokNgMF491wInwWobPtXMN4yOoz1AcfhntCcUyyWucPRtWf7x+qMCl97RC6
nLjuCgDdzgNeVzHpVXGDy3lrMCjOkXYMiFgaiI6heFvPpZMjQ1I8aHr7No3t+11bZKbAssXxjVV3
4+TJl6xDG7kzIPHsJTQSQSs9dZnjYtXGs6vMynmC1nCD//CtkcYHkWqOneHgTMPqLkIlJ2Eh3hcR
HmMG1E8EulXbROU8xGiVKqWbopU0melGiGdIfphUyron3Os6D6DHwZsDMZXi4uDrvWHVNESJwPx5
CKYBgI4ZljekbeWVnuFB3lvEp5KQqy0MylNpDT8i9uDOpOUnTnaVU2V+rU06f47NtLIiCyUfIgvK
Fn4NQk3kTeBiHSfGytr8+hw96ZR0Crwhg2uV6x6B2L6lR7C5n8PqkKniaCHVrDXQU2X6VTr6xjqz
V60DvrtAKHQp8gVHA5Li1wLxR2JHj5P2cN9F0YnsUj2drsvUM3Wv8+yaJgDneZqO2ty522JZ8qOF
2u9gkPgsfbTIIshnBDAP7USszXOixDsCspmUmp774BkIMCMv5MIUftYigz/iWYF5NBeLZVptaQII
vWsUKsvaSgmA48r4bgZkkcirCOnPKetbe1MGEzm0wjOslSKD28563M4pst9C9466xgHNbLyWzNZU
3Qg8Kq0xDV2S+KhczHOSV9omq6Bm0JvWHxH/giUE1ujPzGa/xEX+mDvTTr6vynjWUSILdZ0acFJA
5sF2CRcmUcYXw87Vpzik98SlvGjpVwIpnXU022Doje9SUI2Ia9vXmPAqIzTgownCwmSOj4mD5UQC
uT0Po26inLMW5/P9PcqL0fuy0g+IoT7ZM1nY9ZSTnE0vdrDi+FsydahA0y25FA8hEJDdXZ7fZJjK
ivE6uY13YZBfXgHVXgF/lo8KDe/Nr4+UsUNAb0KwustaPJ05rdfXhIBXhrqbbLJFpair1tHx3heo
LBMZ9HZknd3egXPpGfZx5tT0aKFLYyJj3RKv7B5pCXePAaCQQ8Za5zsUe1LR4QDv2qO3cTZF2U33
Yo+GJhjhxYuJeVGJ6LWs7+Dj2HHGPnjsjfJFSWqLA30+70t1+R2wQb2tEWqRoFuEGzdgSVE0IBQS
vxe0OcI4D3JKlRfbMMMRT2bf1VuS93CMlSeMzfkuqtT5amjQhrEQfHOwvfoInLlYcWrgl2Q5G7Aw
z9GjWqff2agQKliz9QJyfVzR/M1gaCvWy+gbH3ZZvMqhvKW63Y61Mth1dctKCV98nzNF2t47PMjQ
md1k3h7e5vRFi83n1q6qlFxV9Cl1TGMQ/XtaLOQpaZOygXI4nYBWw/VZ2oc8/EozptnJiYKnP+MX
g46mc+6Q7V2HxJjOHJiqNYNxaahXyHHl7XnSkQPUP482oRP+Ubh5/lBi9LNHjYBDDF54ps0xvptE
XN6iXhNu896zLh1ohKfKhDYJA/jtvpzEIQknwkYhL+qxRjTA0Kre1y4BhShWDX48Gk/EluSrVGQY
jByvyFKeb5WhMCsRE0iNyfix4zkkTIbTOEOIbOfZbYofxutO8VgjbxgcWukLjCYugGQ3QntEB0qs
ciQC7TlYRQp50H3zGMbKF1cobgoGY1tnCat9muScrMdlOMkjWP2tAkO28sRKzLpjPSspshWtMT1y
T2qynBedeaXdNys9wzDTlkuP2TfDc+x2Y3th1NxCKSpoHRgHeUd+mtOgtq0HIH+O6HvIkb2mKchv
sQnLT8VG/TQtGJwm0iMOXQAlwrZORQF70q5Qzo5CAfjrRgdU5jN6y3emKeQ8UCsOsmWXgwXbtvVo
rEJCJXykYeSXBVXwQFnWn6Mu3zIW18gm1a21FZAYqooGWCryJzpwqghXQQkMCyGnJGJt72pjU0ME
NbtfVTse9/fdmtwezLnBgxWpkA45J6/lv05MDloD+a6SLSLFQvUmMQaFTrBP3c0aLNDypezrMeT5
JbFZ+kJ/GiOaJFxp9mJS7odAXD0iRjlj4NAaDNX+B5bGBAOBA0bHzG69FCXLrLy4aG0JsjDCRmKT
5hWrdPZkTu6NboXyImpLSlK/Egwb4kQr+qk8dmWYqgf5Ub0gPDLHXZdqzd3bIw0+HeQO2Nr173fs
K0V5QtFfzb/rKZoyWh5bEIPaYwjhwucn588II+a9T8+LUk/Rc7X0ypYkTB9r+KIYvH+Z6TyH4UA5
PZ0xP0xPXagFWKsXrvlShGYThySfMs8l807COJhJk+kIFwXO5xDuJuEFdfC0HFgVKJfmIPcFb+Ko
UrwPWatc79XGRHtxwmcxdAR9SjGevNHg02/hYeGGaVX72CsaKIDZjr7UTYUYoPZ+iszzNmoe8kyd
16DlnA2t4gOaYRh9PfAD4AAZRxeFwBPxKceLe+YNYhinTMbwWOa8OVDgxgeQQ9BHaLNXEcnJ9LEu
svMeWcAP7pdXrNizABUX62VSbVJYoRjQqgKz4NHavpDqLAK8KPKbo20Pf9x7YZpietvsDK1G9UGe
wnkN+uSHVTS633WuecUFaV6NoCK2bSIWUZocHTP7lmpdgu5zDDj6j980yMC3goiU0MeKMyORpX9c
1GQxaPEC46ZEcK/1+JGki81Qhp+GYEZo8K8M7yd/KhjYXoBArWT3lmBUqjGktTvJhJtt26M9V5T0
YlmxwQfHCM2GYidn5dRbQC3lO0ahbrr/hlTEPQ01QxsXjzJnF9191BTwi1K9I/m3MB5fI9G9V8lB
ubNT8gZp4OQSstYM80ttOIKQmLqkwslzgtDozouBKkpO9Wfa9tdkoXwbIQCXpfsg5yd2g+Q0thOE
EGKmEjvDreDwddI6V9/Vnqn7fDpeJ5Tr6TYh43eVe9qLUVvBpTP6/IVwRcDj3ngb4KXhNmGGL2Vc
C8csUoOWxzbpKC7bfNoH6pxcw9S8yeVQd3FV0CUBdyNqnF5RySwlb3cdcEC/kBrY8557ovZztlFl
a6cMh86JLgFmFfns4VHa6yJGyePQwAKhQUGt9JOr1JWPZLAR0XZM+svxY2oJhOft8ihbxC1gYFyZ
AGhqZZNOVonVoKmPsTZQVxPPQEDSACrQbY3bFGYj0q/h4kQ4fQNTx1Q95hhY7ipTr5weiApQQs15
1AOEEz2h7sc4KaGFD9lVdeD3NLqxMIOeyrWi/KEg/CIGzvp2XzE6KEniVU+3XV+FZ86b+zk0w8No
MQiTKRqkig93BVcqVCo8w+Y9fjlQPntm+69N41yQPfdPobuor7X3FtBHOtxff6K+g929rTuM2V6u
uxqgzhPRyNG6cRx7LddeGfA9VONJNoJsfKv+MH4p9SzaerHdHhc1hEMCrm+l0PS/QT4ChZIXzlre
9SbS2RmZ1zyXCQBr8VrKYyNcknmXUxRdslWFf/YLeuH4UKHB2ViBkT+rywJGx9MJ8LDctRw0YAQ+
oKDGblwVcJsgw69s4cxuFnM6SMaZtqiAfNLmpZ9sqBoTQ7zYbd6XWjMuM1UQUtCrhQ5kB0l58uVd
eaOYwPcSxBB6Ns8HB9zVLqrdeQuGF4RGPed+WWnJd5vjYDh34xeV9COmGA/FTIz0JArVQdw4djId
9Wp4j0UBuxRRcB7wb1j/NExJ/5TpxMwqETXGVZE9Mbz4kO0+bekEuN070yS094U6OvuYMeG2KMn9
bmacJbGz3ByjYp8BSyIdRnblPMQaZ9zF4xgse+uqORHdKfe9LqXHac9wP7uaXQLKhx9+oc/q2b4d
qbHIX4H1h7LyPZ/AldWQs7d6jCCfUNDQtM1rST9j29KxFkrmahU3yrmkP/6978vnKfKAjFUx9H+T
iJtch0MV4zmIg6K6dlFIS8tw7bOn68ENAuaN5Kj8U1vK93h9n+UTGoMjs/ziIZ1/QrlnXPXYnv1K
5L4tqjWswOR8TcK5Xsspvatgn++M8Na1XHiZtnxgKqzWU+QS1Dpl+vq+JetaHGzkZDIdSKjoY3Rd
Yk7pzcb0AD3Wb0jiWdXCUUc+eH7o5N1wejciusSzWJ8yAMhYYHtlF5rJiHmsOUjrb4rP169zb7kq
S7UhA/lLXuISJS3o64LyOe7im9oPDwBrdGR+FB42Y1sRQhVe8pZpI4nb7VYGKwxGSip5mAOb8oD3
MyvRTlGfVHvHLE+DHeoHs8YHK6hfdQbkiVQW/WjNi2/bpvFHmjRPUiMLJwSuZeF4h8KxQXlluvqA
MZucOWykKWvtXka9FA3A8y4q1C3yYs03CET1NakdILm92pVOSCZiVbPdz8umaQd7O8bGWtbJtUmD
GmS5hXqJThk43FcP2oZvK3nNdKenMgmRYAGsgisWWjNZeSmtf4vPW3Qx7UZrnsYWkk5rJRB0wGev
ybrqDgaVepKmaENymsGlRavdU/Inz1BI7TJcRr9qREqjQ9adLrTV0zAQ+y7uzkGQEgBGsUProWkO
TVKWayu2Eci7L02c0UXU0OSJ5Fald9FNVEHEwMSJvtkEelQBMOC+o2Mu3cIWUUKrEu+/cIIaZlDe
yAFFOx8CuNQIYXvPKKb3akD/CCFY+G5HVJKC0Rm2cEeLmcysyQZTCjc22aemhZ8HYqSyGspeY5/i
zFzF3UFc/WWSMvWZDe2aKQ1hdSHG+CQcvS0k5W47K9X3UTOvwUDyETwNrEAB5Etfc8iGKRxMCfkw
UXr1UNqa56bt3PV91ngHLuKwypBzT8URhM28NZ3qpoxmzF+0JPSeo26VzuR92PzBaxNjyGaop4V3
IaoRj1DZ9X27cbSienWb4FxYzIvsbIFKIYCtmM0j31xS5UuUl9tkMZ0X4ELTIZgQwfUm14Dm6sTs
JqINmTw3vWMc8G/tWqHvdc0AlGVpROta5XxAA4d8KEQ9lwjv7jEM898lbmgq+I7GKchCFbKQerbo
BkwsZCxDZ7WBIDJQdNxpyJnTpdvC86ZHFGnI98bXwDLFrK2vH7Cc5F9T8BdyRBuZybyVJEOVgRgw
M2T5tlfRitdj3CVa1a88m98vuDhY3fyFLBSvgE4m59Nt3QzHPDPFAWZqjuVQJduiXujtlzkSXnTS
NnIvGNRlduaU9SGJS+hGTd+OG2rRwhiJkxy/RUm+W5bEvTSAYk5DySU0q2N/M2uYR9AAg30bk1c5
ZGHgy3eZFYXGqrPiyldL+x1foP2dUu6gKMsHk3rUFgSUH5racDeFAEgrabq2muVSWSphQe6kHyJE
yqvayX8M5qC/Ij7BrtIwER1CYuTsJqN4FAL1vGCJx5D/9a5kHHoOUmRHPLTddLkPPdGI9ptg8tZt
HkTHIp77FWKKrVw980z/5izRtRxb6wWmWrHrADav5d2kH8Hagh/yO5f5i5e4PB8CSyJHnvg3Q+Dm
Joc5K052+sQAsWxCExhM1J1oKJIORKLrU2jkp2JUkJKIe3HVlTxgUipB1xm6KuIFBcbFDcarXToI
vzzreTZC9Una0lKF026cLPmngvR7AOhB8vtFRtKC210uzM6xlfPWcLO+fZUftZO5PEYLa5fpzL2v
FJ2yiu3PxFjCnW3PFSlZYmY/FyS8y0KWmbqMrupA+OyBtxH+htp+o6ctacqmTiOldcZNmHbO3tOS
5RmB7M2Ixuk66hkeldw8OgzHL5XqahRGYpY34bjf32OamW/Epc/ViuKN1Ly1PkGUD7hUdhF9nDGJ
CJMSFy7yyYoWGwGwioURQcxZipZguHDo0xNaApzeunV2VO8hxNjyGCZLzYTNgNltQReRV2lC1sWG
s/xrTZ7AMcvQCJND3F4c1XjhPcnYpBu/kfCn3aoIrT9yWZu4ZDAA8B1jXoOpUdVXEAf9RmoX4JeE
W6MrxnVcVu4loH6GgDQkJ4d8raRlEC73hUoJjtYC9DUcMVE7BI6tisx4NOCh/947JzUa4U4AUzkG
cf0tF5TEEbWlNRyZyw1Q+K6uM3LONXSdq3tR1g5t2u1dstg0LRvjkBzSFjK2+CBUS8Ym8/hIHWdS
QZskKPbONZ3gbXe1dy1xFa6VaKLYrhjxnXDaMWDgQOC3klqkuDUty2ValxmZPdKFBH2sA3zjngGS
ithjvEpSI1g3zBhk/0/R8vxo2mrkO4q6vGptRiikclH7B9ceymNNl+NazkjvgWSsEr0YX+VHKM6Q
yEwAiVJNi89jMz3ddTJKoubnIo8w2Khu8qAoxS7sjIH1tUgfxJxHXQTJZ3bsepthAloNSo6qslo3
VjF+umVE8EcgWOjtxBvOnZ6SBfNSYIT2ijZduovrOXgGDrC5jyoDFOfDcElrrf/CUqrsGONksH/d
K6ssqu6xqPaQNxhbhuFBlrCtSqMoYK/fxbN3AvurMzFkTGUUNAYpHBXK2gaHwEjYu/ShTsBNqV/0
OzMMKvbzoHdC/6w96ikFvMiDUyFmolPxho5jO4C/qifJtHfiZxqH6cYsMVX1XfVMjLfxh0Lvi/8L
ItQyBsxKaj4qpIz7umtWX6rIyTYu7OKDbPKz+UAysSDgOB2lqGnVTzYRw+tcTmZYAiaOvOFjYIdv
k6CDQUluVg142BGszKG1ySBSal3zKyRUEmE2iwgxw7RbtAP6up2bYF0NBfL23rndK5YSsJxCTkiK
FPniul/6hF85NHMMp5Ku5NIDZmBDjf0453Tl4Bx8nqkjKemWDzpDFp4iEj1E0/UceE7st0o+H2th
+Rc1wVFt5w+rsnHPkW4hWwNj57QPWcuBZ2hNqPOiEnaTsrjCKF5DBKMXbcX6SXGWCkEmauyEBEbe
i8tzZ5vNQ8FIbE0Q7rKpBzpoZfXFstAu5bpmruOuyx6t9gWjJliPup1xgzGU8PTmVWHstmtIwknd
AQn4UJydWQ2OESlovm66DVcGkHFp2CjcrL3fTZZbQqbJ4x1dUYTepg8ShEWttukF/F4sC9FQUsTO
7pd4dltEtdq4VoY8RO/dnOhMKJes6Ltb6aCks4fwjP9E3Q3L/J2WipphGRBTobtpQhR8aVfkxyk1
goexaY6usWLWlKc+As+27/SPOq7fekHAqofx1Fqa81wHFWplez/OFcN4MabPtGwX4ChctcZQn1O3
qU5MTN0t8QbqpoPGgzxhas9BP3arQdhRNbjQ4LrW2lwk75qtvXmMnz77yUPCAT6wyKxzLLo4obhx
ZxIblUJflxEa2sptzYcm4l9d0vArVCJ7d1/tMNt3u3qEXEAbIhMUxuRGAZD3rbrP0SfgKae56+Sx
8WoS9OCjGD8Pgr7nVDQa5ZXnGO+LUzwFblZDPhd9DMyWdNTzCoKBcIiFjWodY0e5ptorbQznUYIm
RhWLSptTD01K0+7oJiKnk2NyNYd6PRQrMlrSXSo0KckPB6f4dhqwBN//CTsmUmtaClqoIlF4KMx+
nwbN7xIwNtAQhsZaTJtqNGpEmgNQMrtC+iYYdXUcqXCVjD36wOZJgU27Uap2RgMEdPfOqyozZOp1
dsJa3+/DBiCJZzbvyNGR1GG8B7nZ02moRzYt00z3reW9hX3+Q9rONN0gmcEtLRpQHi3+EBFppN/q
gGhlR0GhzqSqByqKDs61SNMIqrS4ZJr7riv2N6mubHJ3W6P+qxHDHWomIbSaLe9BrhOoZbs1CrWc
yUpB+xjNCGtp8WKYJFEnNcNpcXhcEGfcuYqZHVb02+BFdQruC/Qj0go7jiJyLkdQ1HTdB6w+kv9I
u7/jjlCdMHLAwpobE1NIcQQVN5oSrWzei2+B6fjZJWw158NR2EH7tEEGiKfd13GkGn4WsnCpOjzY
OjLm35tOe1/46woFI5q2xUWzXO6taMdywxuXSP6Tcc683BWYHPObityUw4wwpOqtswqJOLzoTc0k
1+jPaqztapw+HdJEPWbM1XqriGpxmn/XrMnwf/vLf/z9vz6n/wx/lND75rAs/lL0gPziomv/9pth
/faX6v7pw/e//YZM23V1y3Ms08G5o5mawdc/P25xEfLd2v/KlHrWIirvtceiKXq6OCyxd+jmvJd7
uZot38naNQ8kxhytIiDHLVaWXY8mHtHVNPiOGRTX2Eq+3U8WcYuH2SXuYl2X5MGPQDuodT2PRAr5
gCcog2OOsYUwbmMttZK5g2tucN+8EHXfTPI6CuB/4DpYzprHACjPvP5/PHD1//DAHdtj19EtzXM1
/c8PHLiXYTgDh7/Ebn7Ih2ol+nNeusu5zrD3NBaGA6cKxpPVvJgO/ac029oGAY6lzes9pOpyGsTn
mqrJt3o0ZU95SHZBMoZbvGUkpMXRHipl/+BpsX10GLdRQKXO2xBPT2bAkb4KdzrN7ggOQNjs/v3D
M93/8fA8AuAQIRP4pTrqvz68eCHaox7zjpqGYJIwyqanOgxf5UjGtaCkL9soiZZdVWnpu2riviHX
5skuslsjZ6d6fjIHhsZEG+D91uNTbtTZqtabL78ogd5A+qFnNGsZfJPF5gtte5YUhPvSB0sDOz4a
lCKG2qQ/4bPEJ8MAERk7BIlOl1pJn6V1CvTBUHbJe9eHG6erlnevCS51RrhH1cDVDURtWYlAwbEi
Hkox0dD9+2fMdv7nMwbz2uSp0g3iu1ztzxcElZvFkrAMGJAFWiCqeuBeaCD8uTGHm7xRJk3xG0Sm
e3kXtsDyWOhv43KQ9F/0KPGzoJywM3QE2U+EFbdE0rZqdJU3o9eYuM3UfG0aSn0uJybybu54JPuY
NiBbcWN5gw/nuQDT1ARP9449gtDl7tdjh8pXTVr3W63tvE2rmyNQoijz0xjfVVknsc8YqvmaqvUF
uNKpKM32ioq8etfKq6Mu+Zu9PJLFMj72hXh8gqi41CMFm9aXp6IiHHASy6tO/3StNKSESydJG0Zw
d5cGKIPQmWAK2Eacm89z2rZ4VtIJNnK717ry8O9fFPmk/3l54qUw4KcZroeL3xaX+X9bnkJ4i+gq
BKFgsYh+T51hHwyavu+IjW37+WUaIw8ONae9/I3jGJMMDoNPi6Pv3cpWH6MUvnMGfYynO3oz1SU8
mIrL7MAr253a2OOmx0a66hzmzZ7jkMkajeOtJicnDgb3Ud6jqsoPgwo534jeGIcZ+GNL8yI/ok2m
rqa0x6QSufV55PTcEZBFU0PfSixFqyHiTqPZXU8jIhzbT5iqrWWvf4ib/ORh6UyrqLwV7GRlNemP
LTgzy43HzWgY+sWAunUItXI9NFipOJPVDNLHg+yVTh1ujWrQTlLl4syuvVq87sNb9PbmdF8Hpp3r
iayQawhEgU5lQaTLhAgFmsFycFMQJ4h4H/pKfZO/zjKyzp/ZhULPKw/oSetHlXzNN/mK/sefdpxW
7kCfZTVjuY66f7n79xfCDcv8v8TP/PN7/vwTf7/En03Zln90//pdf/ohfvHPf3j90X386c4GqCip
AP0P1KY/2j7r/rEpiu/8//3iX37I3/IyVz/+9tsnKvJO/LYwLovffn5JbKIGF+U/91zx639+7fqR
82N+3/TF9/hff+DHR9vxo+pfXd4wJjQF1YPFYpi//WX8Ib6ie39VVdW12ZpVj/GEzf5E3lYX/e03
Rf+roXo22BWXxpXNrIClDBCd/Jr5V5NNjQ1NV03+s3Tnt3888p/lwP3V+L+UB/qf6wPLdul/cGjR
XW5xmmn8gf/9DYiZPlawL77Nlqk+eQ2x4mNsBoi5UOAjqxgMxSfwx/k98IZ55zozpM2xoEmqmvWK
sPDhAXoxcmJXTWDn60Hx6aCL+gou1sEomPYGhSZDLJwcxhP8nBIftoqKnKJ5RVAGLOuSQEW9GNIz
DHhAQyQ4Lquak8P7MKbGZp4QR0b9/6buvJbkRq6t/Sr/C0ABIJEJ4La8aVfVhmzeIGjhvcfTnw9o
xtGwqUOGLn9NqKKLI810oYDMnXuv9S2StTDtTY67ivxuvAomyge2v/jqRlUFn7mSxyDt6i15gPLc
d0MMAiyvQgbeNfVn4qTFs1Q+fvLccENMo/IrVdiqdRmlMfINijIidCkv6J8lFSauTN6mDIA+Dyl+
87KaqhezpWBFUJCJdhXEOq5rs6WVblc2gSEli5ZLLMtj7ropCwv1ao38+xQngF9M6CqbtpvTsWDC
uzQd8hK5fFESk4wUNY6P5BvRk5YK0d387HsHs2jcG0PX7A+4bYIdHnJgKCi1FEjHlnUxAQu/TZGX
4mCm5BZHTlL6zTxu/gB6oub5TioOezDKIk9zWFkj47MUY/3SJJNzgLClX5zEx2nbeIm1zVvLROHr
5fT2dTPiRNgKLLkU2584Uzhbb8xGLoqAyk/KrYkCGrFg+xnOg3emF62bK9NA6VMxYcGIT+lE78Il
mzU3iPQ2Icy1q7CzklNrTd5HzciQiDkuYHCXf7eQSJsqP8rOFVzci2/b7TYyfLFxGaKQrcoZdAz1
6RO4Be05DLXmwMiV3bPFp97mP2qnTE9wD9GLEzz2UvBpd+MIVqKUtdiKUahzUY7N0TdrZhaNLq4u
duVNNwHy0GwGlVtaFs2lQYyyieeZuB4T4Gr4gdVvO56LdGMMpYsbjRxlKwr9T6Vhh/ZapKLXV0WA
/mclGh78lUE1dvR62Is1CTX7wdOnW6EPoDurxEY2ZzQyWRVD0M5ImVDszKqu4xWVMylezIjwno2d
YGpRE8xOBx2YQaCV037KNdIn4sopUJuGHtMXUYtY7WTtBC9xKSu1SgPSqzVryj40lV19K5pWBiAp
854ueC0/ES2foxpJJlCkASivj+zx+i5NPOu+s2urPbp5hCAm5UhAOBGewyq17JNj5LSACJ2ubq0O
pJRU+UATEN3VPtXi6cws0r+QSx6sh6wi9NZsH4hII5V4wKH74M4RJAaizie0aPZHK2zqO8ZHkOoi
YGRj6AOe6gftseLOukUqCTSmodaWKJt2VlUkrw6jpy995U1PjTFOX1EeVntyA4yPTeiBnYYWsFET
FOY2zbC6hp3zAe3l+AlQR35jOnZxmTgSrLCRgYFD21Myjs9dWCauap6JP1SbDm0Ti0wT7eHjkc2D
BvekAkv+kDksBW0oys8qLIyj6eHjNlAGPdVouz93bTM9sKR0t9Zkd7scRuVKegaBWymYxqKt6hdy
wsAQK7KpyxJDDZczL46jozEJh/z/BS5OeGkVh/MVB1p4HVYbvob6WF883ws4mnV0C0fHdS7MMLRD
p5XDXlKa3eUOTW/yoY37oEINKnRiBHI0zSfDssQnEuZsUmmDgcxE3xq3mdAlE7SJhJ6A0Riu/OQZ
h6xzqkAvrFoA26taGeYNzb/61PXZsLFNtz2YpmKgF7XWGdR8eTNM8XA/QF8YVyyaSHfD3lIfp1qq
xzS0zGMhi0DAYhssY+umXRcf/cLwWW/asnCBqhReue/wo2m7jNyXGuhA3PhPucVyuaetl983hhHP
ceha5bU7LmFR3TZD185ZaI7YMk8ttvg+ioPQgvT2v69S/s8S5Jey5b74nj021ffvze3n4v+DYsW0
KCT+72rlOQub79/+35nz/7c8/WfRsvwf36oW41+2SwS569IcFsq0XZoGb1WL5vxLCV24uqFsUyhh
zgX9z7JFzbWOY3MWtQxaDUtF87Nqsdx/uYY5n8YNW5nwVsR/U7QYv57kmEdIU9HPQFhn2o7FXflr
zQKCIlSqCPp1wiYgA4E9c2hmcuiWpjQGI4L0Hv/t4hp05AVFJdO7zGzg63dBfyqKXL5oUfhFeFP7
l6O5KRX//n8faubfDxqz4LLZNv0yyvhff784BqWSeTmpgEXXHFVHNzAV+t3S9cDibjF4qL398nZ5
yaHgJmWmfSwRd69CxCYPFe3SdUnnbFOUMzJ5lgKYDFRWWCSRfmCB3OC8mD6lbnwpEsm63FU3fG/p
UzUCYQgSNzs2nX3vy4EFtIZfomriRZWuUykxfX0b0wgtDnel7DFiIYmvPYTqTlbnOyuxvqDpb+4J
0OYQod2ZfidXqTmAT7fgheKlifY1qp0X09UeEMqRnbI4TOyRjWNowV2tqiIej0Uan/Op1ziOtA1p
70F8X4YCjFtnfIojhQyf3u4qK21xthmqrF1fviyn7NRJNppBnjCGenfD5Cl+SV3WNzPo7U3R6AY8
wyFa5XYf3tS9mz71YyjXshVoJd8+W6XIcpGw5Va4gj4tujSliMoN/RP653FfkA1ywfwaYIPGTFOG
2hcNTZ8sq/a7pYwfCJ3aZ4eqlATChsGyCHeFg8DVdou1D9Z9BYUxfUoRDT+RYtx5QDvH2AK/rwWb
DvbbcQLbv8OySEgbM6j5h8BtxoMRmMFBNeopcbrpUloYYzPDT27MvMhwxWfOvnabbedSoyxC4iad
W5+ayjZ6md+nKLHXSxwYGO7kRESexqQ0NJ5i5af3qzlceOnCqoghBLjit3cLM4m2xMke/VM0Fmm+
xqEFhX1A6lNuMtvA30VSWACaKTtOjNWx+kzPtD8qVNVMd/P+7ILfQ1pDQ3h5yaZ5hKKFt0NNjxcr
sSVOzKmLA8bL4Va1IVyIeXaUMHnYaAX4DSkTAOOG/WQNfX1ZmkJxhN5IRiVUb2g+y9xmrOl+56Em
UQ8W3996jk2S9Ws7TsPVwlw0AMx7je58jJB5EbGXMHFy7UfDtB7jyAKbdgpHUd2MekmsBQD2k9YL
xnXEo/x0+feZTclFKimTw3z1JijsTMl26YknGgbTobJXQLTwrl8YAo9fR37QgHO+amO7oW3mI95p
9Cs65Jl9SdZNXSCUe3PDRrZe7waOTJei2yoVl5fQauyLAt2MUCG79UtGPSQsx7dv+vGOst7wzSuI
svq8fHcJhEsVPk86vJBl0J3xB5EbZ0e3re+corDPIlO39QwaWGhCbkZPorU9ayOMVDt7wTjtwzmU
PLftYtu0VfI5Inivp8fwpA8ABHFNMCJkdD3g9V6R+xN9znNidJI0+PKP3eU/9J/N39dCRHVsGQJD
rLBN891a7cXdqEa7r9bw4rqbMerzGz+ggtGEfWsNALnD6N4jSeTZ765aJbSX0ik+FLOczri0s1h6
aUj5FkcGK83MfRQVwRtxhLTyx7jJ5TPcqnJvkdXlDUAuyrxnfp2kqz9/EAxJv63qDgEVFrufg/qI
0/Kvq/oUqrjt6b2tp8pN92kbnQahjQcRGlm18nSiMmQ+3VQyMh5EJJGS2SVc7k4nqUshrYKgzOaj
uujZL5wQIklkboPae4jF6N9WqajXXtMYW8NFdtM3SXSMGtc5VF1O+k2MsKsPM3FdfkKeDxsEJXWr
ufuGyN7ngC15sxgv7Qgo/qzLyxgYVaYePr4NKypyy1iBQQ5Ul+VF15R7FqVHzl6dhtT5rXvptfFr
miXmx4q1VNej1wxmyqsBrXMjCsiYmMijj0P4mZ4BQMsy6u+7GPCZG2TuC1wdbS3w5a2CBJjIxDq6
Bi7VvvSFwdYRppgg7QReFXNYO4N5Wc9uDct4YQqCnVbJD0lfTxvdGZ3bsF2rTNew9LGQrs1Udqis
5Tro5/lxjh4HsIN96BbTUeU09kp4Qb99c2N2rUYKVLyDo+MdJpB2JDCxMnJ42VeFiUwoJPoRIzjI
lLFNL5Pow40KO3fd2SliAL0dkdOhStHtDJuVliCnJ6NGM84lDPwvY1gBGbI1C+VBC1aIs+o2C8P0
oZ9/0ljk2fP95Bax10TeguND+I3qexqwzOQNkkEtpcUPNDTsk5059s6vkIzqzKIAN3OYLN1Dl7pi
3elefS9mo2qc3OtaXL00SB1HFWpXYZPH8oZUDlOLcaswniIROGRN+/0BIJPxVCSeuzM1qZHukJ8Z
WVoPjrSKQ8+IeENt/ZdJizU3zn8td6h0hNR1pksoU9+XY22ptELUA494Ue8DD595PSIlm6quIq0C
PN+C+7GKxNlUhFvp2FA2llN3B7tGoRhl6NNZiOOPgZCvCin0SveqVxXG1oeI3MoIcxnT23G4h264
4ktbGaGJU0gOn8yscZG11RmASetRdnG17wuldloN/i9W7ZfW4OlxxiY9UnpciKSbMCNBNXY79eoV
6l52DjOcwg9Pf14s5g7hr5eEAli4LHfS5rTGpfl1rcC8QQ+LKeg6TZpDbtbBKyAUoh17nUADT+zD
xtTpkPjhJTLiTQIK66xz7kNwPandaGTRjd6W5Y5z3MEOTedITqRxjmUijjpV9kXrYzR4ss++sjMy
7M2LGWFT3mBvHBEyWIdhkNVtGA/d1utqhWnXkZu4EvqNmbFNy8Y7+0SCH20fTUpuxKDMCk2cmkA5
N3++EhT3v18KYVisnKZlKeZV7y5F17myVxFARjZIDYJsOceelil+acq+bkf4gLxrq/zViYkyI0uM
G94R7b5yx4ch7P3NUvriCIfFN7/FwDCeQ6ENGxevOOrsrDgWjCKvQ+Xfmj5mODpX2ovyaHZXQJ5v
l7eEGO4sy3xRtDlvetTa6wzd/ubNAxDYEekwYYogVlXBjjHYvw8PqO8/E5nI/QY78837olLr6sca
nhpE2ejn5tTXZrfobDxj/N4aiuwkRDQlUSk2mgrk+ACngptxjM2V3njWnaPt3+wrlfZNtN54WFZk
tPb+biB0cRN33veyKLVqa6giJFdGeOflJSM8Cb8SoehT1g47J+vVDqo5qTPO1vSCR5qC1g+BqHBU
tfGtKNQlh6cWZVECDJoWTt6Oxs2E1ms1ODTi2g4RcAfy9ZzqCSNu4abXdE5Zcnr3OhmncIYZFwyY
ieuFWjBQ9V+BdQDh10pSJI0gPHelrWYkZ/AT8jD6rY/yneZv3wfWC9LHAKfWPDtNAnNnpfAeiomh
amiLBzRG3dNo4+BqoT2EY4qFp2O8WBNyQWydYE6od/sK4S827YjCFunD3tUjuE3zW4NUjhh2172e
j9q+qdTOEH154ypsDLbmX4bmR45ubCuXsX4aGKxLy4jaTiu+YqcrgLD0eDRny/IYBCnYZDM666mB
DSnvvy1eA9Bm3s3bcquokxESLC9RUXz1mP2CZnGbozOk3Z1BmUOJ7syZH3jE5k3xoWu9j7AVX3QZ
VS+6H9wTVOC/SsIOOvLbtaa4Jws6fwolX0EfIyws6vorFt7+Y+iXF91P1CMKoE/wo7OtDNIZSzzf
XMv7rsanpPTmp2zBkThfjVnsBRj2mhZwtlRFeJ491pvFexHOATbLT+yF3RpJl4ETT7N3Dq6+o0vL
3BjbfqspQozkANpRVP54K7vcR/Qwi6Cq0Nz6jaMfFsGbVsC28716hRSt+iD9g4DF9T2a7JNZehd3
LHRUenZ8X+WcyWcx0WBhQcEIRL96jJE9dj6JpvkAxVljqb9rA0ZiKpkL2RHb6QY7aY0jE5aX1TTx
IYxzba/TTCslAMfZbpi7uf7w9s3EIXIPROzxOfJndUdRaSen8V1sQbg/NRMudWBq+mEKw5fRLq+M
qFHGO3r/ktW04tDhuOpkcE49LziFMOZxykYPAhFw7YuacQpdjGRAC4kNMg3YrLjm0V/HsQGTVrhb
lRnRTg9HllsJQMdoBpZn7dl49fDsOBAP6LhFf5ln/77tKn1us1CL0lJhiPSuHsUx1fHfoFhPpDpe
NVZPC03m3eTqNoLy5EskhX5cHIZeiF3E5IS7NUSRbm3OLtt49rRV5KldwQOsLDO1v0nKTnxZ6V0+
pOVtzT95sdV4griehXIt8SSGtd5e4l4elqNKWHrZodGacp2E6lNCuNSxjnVLwPbud4QAqVVyUnPN
GQ0hKd6RkWwXxVM9JxGOHr64P2831m/HDS4KQywqdKZmGLXejbPquGw8s6JqhLgygNGz6/M0v4ST
a51G72Hxsg4enmvDRahAMQB4xQ3Mo6FkcEnq4VRGjfVY4TNuCWK8WKpDFaMDpJr/PtfwgObiRNXl
7FXM1GpkN7Zl/bB4ksK0SVczBlF1e6u2E2tV25V2B0yuqTGCeCJ4QC/s3RZTvi2bMmaaRTpw6KkH
ib71RRg4FCMh7ppUwmcejPRsFkg4at2J/zJ3F/9hV7apTaRlUqQwgX9382Ay0U0xX6fANvUvY4At
d2ynmFPkEF4THeS68qndae7i+jMK9t6WA32fDA8FNikXLeDKNdL8vGBkQsUkopfCOZbmzKutICl2
xg/SHgCKsdBs+6h2d2zE/s7KiuicaK26s0pqs9biUfWR7h7yZgXtpX6DgWkYFSkR0OQX026Jnkni
wWH76oejTlrrn28ak3bm+2rNduhl6hZ3DR3KdzdNl8koNmyaIpJp2g60wgyBHNlEE4MvmBeBRHpq
S+1D5xTfdMejU4BV55wYrn2pnASWiuPuPQc5H6kkW7dFxlW5DDtSwN+3vghvA7rhAMHTGvnh0Pyl
ACdM/PcP4LrGXIHTYWXM/P7bJF+Q72A+8VWE8S6o2eWl/F8k7b//THYVUsJFahO4nG4aiUSqnTNc
GN5cahgDO0yz+DwiJrNByFKxAApNvtVTF2XwTdC9C/FNqbKC8cmbzmmnteV59WF5q0YoReTA6FCg
jByOx6y2oTlwhuaP1RWX6b2T9HiAzcK5nygZb5hc3tkQFG7e2JQWPte1dF47ZwoPS5GAzApTE2ir
TUB77TrELMmnGCsU+Jf2JUFB4q+GlV4HjE/SRD0zJbNR0ivSKM1wvAiN5Il+FqYWqPB26ayCwSu4
7n1TnLrR+Albx0DCyIU87Ga4L1uwmxnb3V5zrc9L5eN7mXYJj0tRJEo7WhtCa7eLb9rq0y8jgWBn
BTU5rcJ4tcQULS8gBwoEjCb6LORAcBrddpezPm+BNqVPhunf9YO9R4E1a7RihJddURVrqWPYY6NF
YB0BNIIUlRCJpVCaMjF9azQ5iG8Dk+acPumxvk8DtvwMReeb2DftqxDtf+uC5EE90w2zc0YymHlr
D+roYxRZtWat1aitdO2SczesMRzUH0s1fhJ0Vg9v7ihwzuMpBa9/u7z0fePthnTONClz5PRjQNBt
7rGYGthF8V1YX0XegyrkBA5OKlLtjmHEmtxb9IBdFyjuIvQ2pTMc38RPmLaw/0vmsqmln6n77VsQ
EMHOnxKgnVEbH9wElVVuC2eTwsxYLSZ4M222HinS92nuq78sCO9EkzTwgSzyJElUk7ZriPcLwsRd
2do6m/2iSioKyK5Wq21k6QaPskC0Jt1LNRD0p+HQhyFZZEiXEINTssenaajr+2Vlt+blhB6htqms
Eh5BSTTHG/BCGmdEpc/OMDnXrlQvi064yHWH5Kc6v0l0HeFelFxz2HFmE27HxKJkMiykdQYpT2E+
hWecTOP5LyvhvFD8cpRXCuAJmwLTHSk5S/L3/yHH8rQsxjiSgSBB2gdxPTN4fVvh/O/uLNV1i7G/
B/WBF2wYNpnu8Qh4nE1nZMkYZdnZn/JPnRMNwNZ18zqzwYyUoGY3xHC57P1LbHKrzB9//t2t3xdB
1+B350uzHMl/3v3uQAwClNDklvTD9Hm0Gq3GNFBuO5LCaHadglGXGzJcSe+NPe+SZXSumqDPyBdL
aDaGNTZV3WYI3+nNbnEnjXX5tNwAkedIbuJeP6Ev0U/LT2ZmjfvATQbvuDSdydkc712VXK16DC+i
il+0nvSOqg7UB8dPOWBXD0HtIrQhkyxarq4Wjit9KmNm1VAbDqGb/jDrKb3PBqICsBqxdddnWzT1
7P+kN9zE/e7P10zM1+TX75vb28AoJA2T6u19DdnBr1GjSRga7QM/PoWBh/Xc0j/gIasPuoJKn1ep
d1l+8l0hd1FqejsDN49n9/IF+258Z/v4MZyu/+EY/WvWDN7dYiwfC8xibkHl+QZM1Zju17V6UqJC
MzN2ZOCkqO0N0ILG1EbfylrmOEoCC62topxwgdQYKq1uizyDLRK1Lg5Y0kb+fAX+w97vGo6LzMph
xq2k8f6u8QvblwyvOftDdM9jcx11GijXoDTI6modnAkCr2srxa05RNat4bpAdxzOJS45AgRDRR+X
Rl0X2NZtk1MIEZTW7mUY30HgxPn1vy+xFkZnbfRe/vwJFonkL98h2jIxN5oslGau+/6+jxzwtKnV
J2uZdFQiVeh8HJACAGWVr45hfEKsQmNQiOxaAzu7RgXalXxoHqouyq85IV+rPA3rAxaFrcIXcuMg
eNhLGz6V14XxleGS2qixA3Pj6tphDJJ8vUwdwOzG+8jwviz829Zu8lNijedIutHjUHqfJVmwA1Fe
12AQ9Y0NprJ28Nn0fW2cAlPVoJP1p9pP1rghDqZb26/KgWvgtTWsla5hfmkV18FkKQxTnHtvq1DN
4caPdfnYiMxbE9uEcmd5mJpJfaXBFd8sL3biauB1CDeuDVM7LE/xYkwPh+yjhklzn6VpcGaQbKyX
KBa0Dn97uIzfamy+GEfo3Fh0LXWker8upuFA4pylinQtUzDc9OCs51j4R+Jmv3YVKniG7NWzEwgk
c8OnXg/CXRKSRV/YnfiAHwEndLDByAOQxSbwZ4xKcZC43fdm2Pxl3Ze/tXBt4CpIPvALKCHt90+B
p8qpyOjl01rgqev5ipe2mw/h77S8tRw33/ctc5zF3GzZ7jdZA+jSu2I8Ly9NIAJoLvazkC5n4yIs
zxMGur2SbIdT6ROCLolGzusqeujJQKMhoK8XMnhk+TY+4fjH8o6sTBcH6tiwc5L7hhvIvbNFYlx6
3zj2SKIYbqNUC/p7Ca/lHl5Ly7qlUEjjZbqthpEMG6Pv1oudBbiTRpBKBs5zvqq9sp5DfBK38MYa
bMXm9s/P4u/Trvk6Iq83OX/q8InefeVmTWFtahaY2WXDToAX0skoZnVzcNvmZnrQfAU6p/J6HK9D
cSWSh+JCJx9Fy2pgUJ62Xtg4tltiLwJZuXShSBSwlod7wjYjTNu6ok6Gkfm2jfg0+LO8xESaj+Lw
338iaViMzZl68df7T5RpOU572IXopeY6nqTdc5XBEwOeeM6Zwq7jLOmiNXXQMcGJgGWoJ0akk+sk
JQwrCbeVCKBwz/xTMejyVeb52dEbPHh2SwT3XJsGBGn5yePP5YuDiOVNH+rJev3LR/mtuLENXVnW
3JlHX0vz5NfnMagm1wtNOsRmE71aAx3opOucs68Iz9Blaq/d2Pe/zo7Brjc3Jekeb5AKrbBBa8Vc
8H44m20oXzIfUwRaWPueKQLJdloxrLQ+gejpZnw6WH5/+dWt+Xf7dZE3DE54wrTYp+VvY1Qmi71P
LwHHbOq0jK6s+GbpP6gXbqWEtLEMiFZ5INOdwPvBhasSWnegldSm96DXLtax3o4eac8ix4ycS0K4
zgPtRozWNcrxEKDNrkNyfS0yy997ieQwkBkZGEKiGQ3WsTUfq76MxKYUschuVXQQZZpxAgEQy05o
bLoGxhU9ERJ955ONaJv+YbDM3dzZGOv0phvLag8x9t6sSnVrMtG7HczOP7hp40F+mXBdGxy6c4pF
OYzgRaCXPUEO2Hh0VyNgqTdYqdU2iyYcRjMFNSvTmz40xB12/vjS+uSKzGTBZn5x43JVhhEan+rL
gjCpFYxrvwryvYOYbpPC594tzSAZEHg5OGayScaQroQeXMXUJ/tUmuOWyzpFevc4zC8yIUYlFTRN
pt6eDgtzaomNIJrX2QSDdeuknuRYRP9jTLHgZJqXk3QEPxtZwr761vlKu7HzjKwYW9iXsMNymGs4
p2C4YfbL8qe0xwcTID394tAjivo+Xk1NeaN5nXsiwOjnS5EgDsSPdoMMIN80JaLLoiACyLbC/Bx5
ur4Zob/eT6NINqZXuMegI0KltJL7MPJfGjdrb+jXyp7zTRZHH8c4B+kjTUa3MRmOfR5tiGDJXvVh
TA4mY/addNsMSIp1DZ3pPkyAc8McK9dx5XxfBrr5OLPMO2YsRgWroh29FahYwBK4B/PIfVxsfY5n
qpc2weylF2N+15O4h7KlyUa1TxzYEQEj98PSZwxKSx4cK7okxEKcWfOhLeIyKqhJDsDW5AecxC86
GpPVUNrldqlGaHWNG2B4nFdczU+2i8kaio06h1VHRrfIQcRlJ9yB2CRNZ5OVitgeaGo/T5NQPLr7
3nesq3RVd9cU1ogSa/iYRE1y05BfeY6U8ZTDx99okVPR32/LQzaoer3gcvN5zANqSpBWHYZrhlHN
0ZLNlxjT5z20GjQtZTbHqdYYLucbpM0AryU56No22y3uIs0P+4uQTP/dnqSWuoi3jZV/GYjHQCQ8
Rk9aS3ujU9qnDtzhI2zP8pagjitmZsqc2rHFNnTCbCP1rmJ24Jcz2vDH8s6xsfMLfZDMHBODMGVy
aSe3pm0V+BZy3157TAKXE4g7fsxV+Jf+lJz7Z78uXnObkZOGzfzPtax3/bXMNekXGjqUvU72jADg
I3STCm/yvvnuByFD8liayEL4CUA+pv2yJaFVMWXXmsl9bSBx0pYUD1qYEJkKNXcPsxtH43weRe/8
2ELIOxMTfZyb5YRgdP5tR5XO4Jgj+YwSMkun3BhmVGwsYzTpwUxEWmkjcEtVRKdOVK+izWvojRW9
sMZVd1OKUTVwNP/Iwf+x8xv5MUgZsuuyPtqknbxYxrotwvGTVZEHJNXD2+5Y6MmAkjXhKewYvS8/
QSlmCB/4f7mo5u8lG/WFlJx5Z+uG/b6Dy4SZvqOeU7It6INl9KN7JGp69tzHVdaXEuvHTTCr1LJK
+0DOsn0AxoRo3alIm5YJ25/OJq4rh+HOIG4RI7frcezyh6WxmZWIc0PyPe//spn9vpfN1pZFIclW
pi+H0n80GQoNvZ4oRqzqmdmuilbP7zoPODWYwnZW2bU1+arBenE9mbNOiAaU+7MLkdVNd6hd+erZ
tThCr424D2qfMNdE21EV0p8k1/7Pv7Dxu+B0qeYMtK0Kyw6+m18rh6oRmh7VFEF5Z1vPrkllwMTE
vCw/mT5zwDSc7pqy0j+EXq9vJ96etbio72qYvasKBw0ZPqDTy/llFA3SlsY219dIl90LOoD0ijIT
02F8F5GxvTYcx12PFckXpZ68aoVZnHwd7vQsEiFsT57bRidmkHBnWEGQepc/mxpAnIYghNsayUIL
g4ZQhyZ+4leobggXMxUsdqZgBRqpofe+N6okvqhwLo6nrx1/mK6hV5w0K2g+jKBsN7nrZKei7bo7
P0y6O8YFTDpSFrj53fLnnS2ifTKTD4skov9qxM5peSjtrmceWFbGMaRJheojLD90VYW4HKZ0W5SQ
42dBQyGtcgffEqmnLyHwQqB68MwC/9xS2IbYqxk8r3zpRTsLScnGTZOe1Hp1P/gMGplCZHDZ4Rkk
Xtev3DR6YBImH+uJYTVMKDJMZzu5ebcQr2LNkFv06C5jy2Vd4GL3J0dHJ/D2BEmFBmvpdfupC89K
cdrZjUS5HfSOaI1oLmztLPnYcurjI5F5vErLlF3CzzqSlspNzBj7qod5cE2i8W+KkvePu+KoLuhP
6JzybYs96NdbMENCMaT9QGcuaSGe9OUrs78W6Hno3dnmC8r74VQZtX1Afcxi6MsHaHzWzlNq2iUc
GZ6Jon4Zo9ohb4jwAW+eueqVqYAonnqr3r1V4okfX+d3gAeRPWV48ctqZ80srDjWCJuQbbUVKnZJ
8rDDv8zu3rxm/9wn+IwCvgDnF/TdivT3Xz8j+jD4reEEsTgv1IZDySbwJXseVC4+Vpd+4ekENLyA
YLU22/ZjenoLGpx04ozyNvDRvEECTmQFwmThCul9F6B80qNV65XiA/1jFBT6FbNZu88Mx75aDJax
geyW5i6oEZq7oHc4ZFrV3jXj1ZumOMA0sa/yzjt7k+WdJ0vC/22MD15UJOvW6L2byij0J1eg4LJA
R5WDaW4xaMO+7ORZ2T6NE2TEy2luSPHiI6ZqDov31ojagPzrmetW8BSZ09Tepq1JlzCJy1dpIdtz
irxeaV3+GQVEhkyB/1kpovhONfaXZOjDO/Tw1Z2so28NTqcxT/trjER8Sz9TnlSZT/cNnK3eSi7Y
TR/J342PC1CGhrND2IdBXiMF6sDR/lHi/N+ImZJkONmT3YblfeAyy9FqlV48i1TkxMwDsRLhVJJk
VoQrj1QBQshk9LHAfhuB1/mcGDoxZ3XWrMl2n7OBulxjMFNln5yxfPas56VlRlHJzCDgI8+nQND3
AcM9y133ivGTnJ/rtC2vlcsXTYob3tVgCP5yYHfeN0DnW06h1OJwZf8HUSdQaKfNoVavezehlshf
S88bjvUMShAMfNYOLSKuoL9zkTf9yIbhpOP2ObtkAlAuxCRvg2W4zzs/O6FHdHZ2HddPMgVSKYBE
GkbxIa9ctW4qiK3aPGtJAtCQJXXpprPtz2pInbMZ6QSbWCHT4ZgIp6CW9pMX5HJlVaXclfT/D7ll
pIfSqM7ewFzqTZlS9DT7MndOmB7hlRjpU0DPlGBoYzs4rXwZDCrryiRgumQylCS59jKRREkMeglP
aInLGobbyUQi6U6gx4soCq595QYrZ2ZMpnrLPdfHzxXR5KvJieZmbTtWx9wpSVWIC/uIOKFYIVD9
GV/VVgwLdcO4q0gt2oRw4J/ziBvErYbydlmKealPDJV5MXK1gu3XPSWRRmjCgz4RDFxR9K+ToKg4
wPA28qzxL4Nv830TgC+co4DC74p9RPzW6XKrfkZUwxWNSF8mwX32S9ZE+MZDY13atv7WqC7Zkhbl
LmfIGh/WUVgTt+oE/H2v001FgtqmR1/wG6rY/B/Czms3biXatl9EgDm8NjtnZdsvhGRLDMWci19/
Bql9sc/1Be5+cKMp2YYCWbVqrTnH/JUBYt2F5lSfJyV/z8rKuVMNC18LSGT+j0pEtf/y69KnBj86
d6zhM83j3r86TKrGkUPpTBRmXvgrBpjuE6yXPDTzCz5keRjUMaU0yJIHo/GSBxBL4oxS7rb8jeVD
ZT8yeUfzskptIt5GI8kBACXdzp0P/JwVcJQOzu/lSsLJkfRKiRgKSpp0tXGtzKcOz3orjbtR/xjm
Xz/PqPIgvcI9WjervpVTflm63Uvz+682OO3N2K/Z5ram6tbP2AHhl9V4NEl3Ubr+5HSS2YmIMmoq
CppEjNPeGAmodVvFeUVa9gcMQP2VBMSoB8oqTTyw86NjbZtU2K+JGdP2oG3P32n2hBwaO6tw7XXa
3esBmUdpTO80F407kl/jnjUV81rGzAfwhqQJggfnzmNksbRIQrS5pp4w88KcukLcPj/RE+h0/CNr
CpCKA0nvPiQgQ2PhUGVzNjvxSeR3QUj7tjODA6bKA74Z402I6jnXk6+4i+8h4oDfeSPuOcPN7/Z1
KKGkNyJ4NFQMpJ6lbpQU2usitQrs2neivDtFGrBHd3BRlE9Ru1E829uZVlOtEq+XH8CO/YJW9A9K
K2udA0UDbRM+6zVIb5PDyiYTlnlAiyo2LLOkDRJBgcLH+2m5YrgPsr0pQyc2dVufFQ2bB06UjFvx
lArVPk1y0p4i1flUe/OBgZePQSl+FLadApcDdjYyztxHcJ4ObWmJQ0XONvr3YOuBod1M9uS9DQ78
J7OnbUA4KCK5NsluCaHlPswCyl/QaYByxvLYp3ZxUZLGArnjdC962RirZgbztTahChIFyNAABxl4
hl9sLwnPekbEfTdfuhS1umYdNF1LEGCNwXBsbe2fF0Pt1ENZJASJ5vm9YcxHT7iANDlfLoCEQE/w
p2e6sYZassYtUd9QrGo7p09HmKYoR/ty4HwZP6gxRywPvcQ19Nr66sq4+X6Xq15ND130m+WzIATr
a23nORxrttVKtS8iMM0fSdGP6141xDWUBo5TT6KkbK1i26iZ+QAF3vahJ4m3OqPXzbHVep007w4H
OIXwr6s7s+uCS9Af4kI0rzDPzp7RlR82RHy/ir3u1neJTb4qksY2G0nVbk3soPQvwxTiuEdS5wm5
ATwkTrivecnyPdZ/AjXbdLYIn0MlEo+Nyb40DPUpC1FRyNKLr9i4HqnddzNGcxsEBrbnwpk26BbP
bV87z3UVJM926UaPmrDqx5Sf9X7EAOsvl4FHq0JLPHNFdV7tu5RBB6D/zhXa0/JCjOsrJqLyslx5
mKO2gN4t7PXVU0eS91ENs9GPyWrdmG05XJNIoS04v8iKYclU6t3RK01nH8XNtKO/Vz33I/Ry9BJ5
SdjJejDIXPp+2+mcyR0qS4cD0IFsuUNiuCfJevOi1pZ6qPpa50EY6J4U41oopXoy555Jm03qqRxz
iRtasXgNEg9hNflifjQF26IExhExCtoWVUZTUcTuZXmhwTwmVbpnhvXuZdq66pLqi5HmXc2r8GeQ
KVgnUO0G8bhX0FFD/Ri064Ty6NpN43TF5j2oyVZr9X7TzyBAs7KLc613JE72sdNwJqB3W8onczYA
2gPH07Iz4Y2kELq8iP5RnTIHqU2ixjjQyxcjrxsWmA4hB+oS6HuTtUlMFSdz6XxVk/NuVrDKvE4k
q5wgs9U0zqBEHkkwSOVRKNGL5GhqaMpdA02gUfahZkt+Whj4EuxYWQB2ZHC64yjcdA5u2RTkEXWx
x8BHB7hjFj3NljKOuYNGENpVUKzUEheNQ/OHHEPOVPzmPDd4rMWBltkr25mzbkiYTkKQLvloOax0
9b5P1acy7n6rXrJPWreZKQXwq4sy3jZuO/MQs47W2fsUik1VO9Madi20gmLYgFMHkvNuTPHAARTn
umOQh8RymJQXUJzTDt/kuyU1HcFRbh8w3WEsnWDp5Bbh3bFOvEBRrwGosk5XNP9J9fykU8ihBR6a
jwvjDfIcU5ImupnF+K7OJAiFPNaecnGVDtRkWDt5oyBbT18MqMs7sIYPJHuSoiaVO6Jsbv+q+NOO
wG1UDgFwREE1yo5ubGv0K8+sPKxkTDk9g5OJdzEmNV27wog3eOqgyipwmEstQAH1iEeSLbIJqLYl
ESKBMhByWBjlNWWNX8GkUFfgPF5Uj/Mv0KlpSxqbttabjdAYToVFhdy8TZEdjafR7MEx4sexHevN
lpWOxNZ8SKL2k2fwwyKk1rwNBnJZAxjziMKRM4e5UpVaWw2B7rNdYIlAouaZeboG6S82I1FBfglx
dm24gBLb6dyFVXIpQJ2upHReY1CtVk5vumZDXDeEzHdZGK8QmfVn2mwpE+PesMptmzcbLUpPZY0i
qikVdMMkuJJSbFlzF58kzycnntxDP7E/yk+7GU+iJtYFFM+ujeovjdQ8nwnFOSCkax04ChuI6UJ2
RDcKdefGnNZY9a3xOrRZuFbN7oEfPFub1qorgt3wrAwnrJ0rr3JQQukjPEiNNoTDb3Rd4YuJx7bz
zZbMA2OgGQgU9lfbhJuKtHo8XwF5ytEtgPFwkvnLoEfAaG29PXWWnviFOfG92bo/aHXrd3TPfJC/
v7z2y3XszC9S9TF3E4J9E/u97cC1qhDdfZZ7Y25ukjduk8vALCvGaOO2KAOM4jNm4LtRiIdkSsLt
gD+E5cfVCBUEqUdwWkQFoSqfY1I+F2H+no/quuzEF4lV034K7pwv9jxh+T4N9eKI2u5gq8UPI+xN
P7FBI1EYsF7gIy04SLa2gbz7EfwuCXdlx19vB4AXPcIBOk8Tz2JndXIHAGqXVCilZUuQUsgkddsy
9Fx1BX6F2lGQRcGaPBT5D9eVmCQcVszcksOTGMUqyjplHwaw8Gl5rIMpz1EA05wBRmj07a0PxNfg
lQNTinZmSMUHW2JJbSgdfKfDzCCxPxapvqcC4i7r5LDR9ZwvrkLcLY2L60TpGrzUcahhlBaNQ8S4
YdxdOlzzUIj9dmOPOeBLx/0RoROBaescqyy86RwMVvVQ9uAfhx2Zx3Kb2V7gT01Q+VJUh5EzlD8E
6tGsyl9Tgi7B1iHsVyz3+pPwaOB3wCHTqfxRqnOlh6CCmlc9gfWldimhT42A54TtjRuvCV70bFp7
bFXr2EAzlw7HSqbVsS9p+cg2QYpe0AfJthF2VURgO0QUKwHqEJoLKFMmW7iwo5URUu866hfoBvSE
5argp0nqm703unQ9jog80kK+uYkh/MobtmZRhnsddNwmED8aE2kMScXOOmhOZq4Nu8IprY0YphAC
R2PvewOxdV1fm7KxfcUIpM9AqT4NknxLlTlE7bQ4LBFJjQleL9BjtV+FVb82I9tbNWX1FTiQsjqO
SH4u3T9jNfQXrbIPVRJtZaI9hQEkU9QuXyJMzjlHNiJcfDWvx0NXwgyBrxOa7uvQFOxDER5oEZF2
Ekxt6xOn9UTcKeEfGB1BvVbvBcwsX8RD5Zuw3uaD7zprkAWWqRmwFqmV33kUbXrzGmvovKxeAQNG
MFIoRbhLx5QeTlQ8kPBEvr27CzObIDwn/pzGMl+NtQYtLAN9nivDzYvKr7ZIbklD/lnU4QFLxJaQ
gte8c0l/DXIsnwU1BQkwWzHMiBt4fdtRgUwG0tf3Bu9I7TYSGx5+kFVwwcb5EAXyLlzzTg3x7LSz
P3GwXizWwK41MsKww+OQI5LvhhC5ifeuTaDnPOOHFiYbctf2vRu8lQ3f4xA7L0rBZNxg42G47vFI
wiTVLPu3lbv2PnGiP3HVQnoS3UHHQ9BWTXpwveCY29ZTFCJzc0fwrF2os8yyDMYZBOjq0S6MJ9wU
6jkKknOM/VtgBCUHi262yTgu9iVwHnRFu2T4auLyCC1FXljvrUebEONVpuarQccuaFdWdygMyx+d
+E01qp2EKHTwyh05kPnKaZJLHQenARerBvHR8nUbCntDk8wnrQxHeoTYOdN+RbAMVsG4iVV1pneG
Nd8rqPRsaNqVWZEFFRMc16nxJ/UlCBuluOkUwu3El92aX45DdUr/oLozftLXkvZ2DeBvH1ryQ8cH
0Ylu3NtmxIRFqYiiIG1uG3EU5NOySre0YeSeBWtXTdFbhVTIVxrHw8tnbYtAkLhGz22PzQ5JZubs
2K6puNh5dMZi63Jd2for0b4/ndEjh2ekfZkQ0Wokzc/MpeCwurZca7Qyc1C/oTEwywT+6jWTsRLk
/5ljVq9Jdt2Xozf6YSJhV5feT8fssdEQXO+4kt5ApiEq0AJGmPjkyib0AwaFZZdBfZdNv4oL7LxF
EX4B13lUE19O+uT3zIw3rNEGc0eEmWo6Y29J6KAaNQg4CM8cPddVzrwnJrwUAyR9uIGDh82S1uWW
QtHA9mVYOr0vhL9jrHMAQkG9/FyijnXWgKp7Qhn/NRWQgXWyQxqrtlZxTWw9MImVmWA6gtWxQ3Ds
bM19EJOtVOus+CKXkjj1kxZ/GtapiZ3Kt936SNIac8pgMna0zplVoJegDxgdB6N6QzbM1IXYC2bV
fY4GxsMpKGmjuOw5avE7Yn64cjiGrZz+CaxaskKtetLV/rPuO5yLobuRDIJ7QjXCyjah8Fs/CPJr
1o46vk2BQrC67pAEJGiC1Zn6ZE2oKoAx+QhQM18hgyU28pKYcPJatKI3NtAYfFNwRg+HsltnjqKt
nQT1Lf8EBKa+6TbE+a2aWCvoAPSEnWeTA0U6uId07baD0zSYHEoyKzKStZTid4CZL2y4R7V0FnMl
U7uyM20/wfzhVEvdE4n2qwPiBStS2UEm0Vam+9yWeXhjCXZWtv1rxjcYeLI3UkVfUIm0fWrVWsUj
1xMDPF8W80tQsYTlhyJWIxiYtv5MKi6mj8H+j2Gj8//MTUDv6boDOdQ1NaxPf81NlJpJcIBClSd6
5vH2pesLQ6eqIIfsuAhAUlhtj122QZ0WbcqmTc4iyeUe2yPfHQaGOrbj4yLKUgiGUjztqtOk27IG
Fk9pA5O4U4CEkBVhbN3Iao61wTe+IL6Xyyr4P6OIwTsHqdBOsTI+l4VCnAVkNlIzCVb99ih2dpet
8sHReDaIXaomYC76OjXc8Mkag37VqiUB8aYaPdG1figmqE9KqiYHpWztu2DzcTtimiJcXasUdt3D
FSKJulkQ7rI2f9bfCXplWe7qLjIPY5tYO1PU+r60lJ8IEcZr15U/o8qy6FAPPxwSKC/4Nf55cXJ5
iVvD/g+FmfZ3R9NhEMR0GgO57eoAgv7qaMqwrelGqOaqxCtDnDUOLM/heyVGfGgtdwc0AwWnUV8V
XSEcl4nQrMRFZz9VFt43JaUEs/eIY/5DGqz9bQtCt4lWkedVB9Jo2X/rN2FuE7lIpcvRK+72HcK1
nE7Zm+XUqF1UWRzDMcDdZ2fd0WTY+K1fIysOG5HKGVag/fyPob/2d/eaL8nFp8QpDHcCbKG/7mYm
WLYT4b6jwYt2hEGTee2BWs45vdhsp+FZHZrfqubAHqzvI7MPMHRkXi/hFP//VrSpq3+b3B0TJ5Lp
4eo2NdsBIfl/j+v6IIhCOUIUEwpjSbUerz2/h6Ertm07o0nqqT/WYXgNe7U5MdsG6q2lNglWkQmA
EOqLymKWwvtYZ7EabGKyti9Vjkhhnr7omd0cdFP7ZbUDKibpRBursJrb92jGxLWHGlHkoQosBm/R
kpfgTNRKy2WqaK/uHJKBMQU6ILqUmzrN9rOgdLe9Yb/9Y9dAAmLZyNcX0jshw3hucjIXGyT+JAmH
NFRdLMhqGnFrar2yaRz0lzMVnnPEQDEGKrwZ+pJsCyAEZgb2jCnWh9f1MGmws+2m1IMnbSn5JrG6
WZGcERZQmdG6gqzLdHvOysU05V6WBAV1jlHIOmEgnsSEa1UPVqY86EmGXbUN+Ll+D6pD3X2y2XZn
JhT24YS+56aoS4lBe7bYxqSwEKdKASLdNNqrTXxxhok+Lk5jazJatHaa9gyp8dFEvXKVstCeKX1Q
eMrsBDrEXWNTCNaR6qpbsqXFLguYV5LiJzeKSsQzqGaMu6Yc78DuUNmNtfUUW+a+TWvzBq4z78L6
RSuwW3OY8s6JSLR9qdZkGJKM8uxYysVtouhW08Xdfi/Kk2tE2yFVnHtEjrhrx8apjkxj11Ol5E77
uUT4BLrm3sGVxUd049xzbLa+8CSB7E1LE8o0huYyhdCe2jA/N26Zn416+udddG6V6DwZMJZWU5Ah
EUMfdQ7scrqMBWL/2IiZW3TWgccHQ2yo5Y/Ef/KKfrd49AQ0oiHBT0JazLB3ojHblV77S2KFvJm9
JOE8sswj8BnrWOVRhQPaOJghd9Y0XlBuWXvyyHNWNM/iUEcC+mJ4VgBfb10vdw+GdLEjN2a6I4Ic
rn5shZtEd7G+z1ltdTuFNOyrjLzfDQl/1U8QfY9ARqZHJrs1kwuwETGBU98P3fxOMeWDrNRiv3xI
U1p0VM7wOnrJj6kszG3p9SCLCrUgSKAqLl6LCRZvBoKgmHmIVak5yvoApYSC68uPowlTpLTa73Cq
IXOP37CvIIjp2Q9iuIxu1j6kqfUaV0+WIHrVSCr6ol5c6phGDXmdpEMKV8ZUTJTeCcu4BhWLF6mY
xrqwKwHIxFQxMfNCkpCP1EHelyvVovoLZp1FBEyK+/vKGCi4Lu/YOexDEahPbmMjBA+8Z8G8cT1a
HXhYy/6pY3J9iesn2VD/907mbFQ1U86qqIzTAE71hAc9uChGY/q6U2gf+N6kWPdy8Mn6E/dsjtRo
jFyhQjanm9t0hHGl2OqCC9OGBmJl4ZWrtu0BfmVpzo8wiw+07XdLjAMpnu20yiQtuILz7tok8rfB
+RP220nTyaybrPFu6b0KSI39joCl8Bb0v5xwksfYQmZLQ4GKb7nGZVUQ49T9WdyomVei/jGEdakL
A0eYSTwS+ys8iJQToO3U9qYxVRKea3lcKG69sv0WTVhV4ACXSdtHaXHOq9OH3DBfvj+HbvHXkr1B
ws20tmtdrlNKbXpZsbUdiLdY/l09mtnDKO8p40dSgnJIDrZFS3O+FDKPLujh0nUtJFTsTG0vKd1P
s3G057620qcq/5RWxsI0jzna8U8dxDLibEMyXdMov8lP/Gpl791ICe+vGEorYpchWC0x6nU8yrNR
mp+a29Hy5pFXgj2CF/o2cxIG0SflTSFJV8rHfz+quDopUyzF1QftA/LJcigRCamnCwndFE1KIkdU
7krcfnui3TwfOfVPj9/8D9xOKwfF+i9m6hHopydhZfEaluD4qMox3sRa223n4NZNLSYcnosJoiGp
S88zZZebgx+kE0KJqRtdnOdzHrAdeN33c0eCHJtOOdJ7nJ/AooexQaPVW31Lj4j7TI8MZ85Z5SBh
rFxsMwB6qZjd4WIOkhLDVWiV86si/Lwci51m8YMcZfcrx2fpLzkgy4uTe//EgnimYbLK9ODewly/
JKkX7hi1An7lXI/uuq1RvI6x0M/kfQWBHu5HJblnPN/f2WVCx9Knw1ZP6pb+Mzv5c+mRe20joYfP
xwgGgIqdMFdkPvCFp9Ufe9e9S8X+8lrQX0FYDGcGwt0GORIY5Ply+UQTtM8uNp196tCvXvWRJs4u
vJg6ksoF/WftRxkljiXJLoEq4sLuRVycSmTbUxl1L03gkv6lGc3te//DmKfu//c3VYkqIkUP0KON
KOAysujI1fJW7145UG3SKTHOamqFr3Hh/XFJCz98i4daTGwwjZWXsCu1j/mNKoz0FgRWsSZ+jagA
u3tp6w59jVXuOkXSFkCv+J2xbNAF9ZWBXKU0D6c5tAevk1oWH5g30WCqREmzHNTlrfiqzT9w6auf
bdxr+6Tm4eknj/M4Ff4G8AMBMd707JiRSQ8pKcXWrNLpgntf36jQjzcQV4EbqDVti7nwIk9zXI9J
Q+PMEfu4C9I3PWA6IKTlnjKzc9E8yZdAJ7RNqfKjzVOOYPTft9KjI1apzo9v40M4B3UOmWmRnh7k
rNRkrO2tZTVrVC+ilel6m1Cx6p1EdrFaNE2LKrxRDHkzy/cqybRX5jXTQbbs6OOpCZXmbmmQU0A2
JZvvQEet0AeWbtWc1jmhmAjumVunpIS9uXa0bUxa89pcHy3sF4EjbNujtN6kS8qrigxyVUWYFpSS
OAlANckKEZN3tpdSnEJeO2VzAsycR4ukjwSTcDimMxKFVDqdNbGimsTs+o13+Rf00jo/A/dNEh6N
pg4KeaWylC+Xqd3SqRDmnCqdEhsh8ATu7IDxCYIqZ52kFqGUmvhcTOCIk+VpeVfoznhS4/RV9Lp2
JhBagNAFHzQXc400xKPNVeONNykhxzl2j2+86YJD2TBCWi7j2hkfPG3q9yUuKi1Nsx+Vpn7FIw6O
79uDvhWncyslNqtOGZBqJNfV9hNjEic4VaKAsEuhrsW1daxLGmK9q1yCWCEGBz3UrzZV2HA9jfJ2
cLcLJ6RIG9iCWSS+LwdzqPexbtK4mMLySRb9hzfW7psGziujjjsuL2J+J+P+rasj4wKOK7l7Qfi5
pOqEbKDcxZ2+WwJLnBiLuxrrCAr4W/BbPgr9EiVFfKk0sfm2ifdYFX5xaqDdErBxcWw2Dx4m1K2K
WvaFbOKXaKJ1jNsIDYEdVrekGg4F1jsmTpl4Rcjjm3rnPbQgJ/YTYcq7soji5wD6F4uBfa4xUV5D
zYsQ1UcPVZqWh1rWG8Ry2qW0W+2S4sy5LJdJzu9iSKt3xIz5LY+7HKppSbVs0LZeLpdPKM1DtVCc
pNvv5WAHvhHK7PfU+Y2W6R/TOH7WmL0XyB4S2VeXo9Njko3VlQLNWDEgTbb/rEMGU++qsQ14CUW9
L22zWLXSVkF/NQZfOem1lRgMhA+w0pRrkds5UZU5c8kaEGbu4OSeCv3Ig/p9fqIqaDaqKTV/iWpF
XWbuAkenym+K/hAOBaLbMBwuRUccdBGqw4W6imBoZXS2Qht/TzxlF8riyRetXr8XXnTTeKJe+jjV
mGjotEdTTgawM5+jEox6BqoWw8mMy8rsbN3lKpdzcbZ81mqbaW/XmbLt0GFv8I32c2UPWhO69qsS
238ASKtXLaj1V0Zla2I9x6e6GLt9jSFoNdNgTu58wkFzt1KURhyXq+XjziiMCjYQf8X6962LfgOU
2PxvWvU9tD31aEuiZRH6A7tOnfC0vDjzuyLBXuQvb2Ow2n/9/8v/UXnNpzIMkNhms8FiOyiFQjhH
YebsguAOKgFuAU7lt3pU0t5sbNcmlVuQSAr2axnct0TQj0obbtzYIed4frGyMffnAPUsK6rHJEpo
wjfRB8GS5SolXEGCVdiqM+CGSL9/XpZLSsfBbwt9pC0QGNdaTx84bCoH0yZ5IWlL5QS7JNxYWtXv
2J2NFzxAISfYYuMoXnahLCuuiWkPfgIUbJNPVQKIorM2dL7CTWga8pdw7APPjnyxsnKPJbBbF2zC
tPvJFoxEYP9xCSBonLZ9swAPhZms9qPpkqYyS7QtNXsRauWd6G0/MFiMzgt9hKdgx5SOe1/T5LVO
wukKfFpezaxlalF59/lPntp3WxjjsQgD5bXTmlcz9pSbC1TjUofZe4B4ivG2/cc0k69aiOhFoBrY
tpWtHY1+SwzM+OL0d9OMy7ccAt416uNnfrQbFSXrZ9lwXJg5IpOr32xLqNugxAbiWFXng9loAPAN
3rPVpcMmSwWKiVkpaGheupfaqIKNHGmjcyKOqpIDU0jPVZQZKMx5sDno5Q8TbPGunQ1yaUNIgSPI
j1408xMkipMcGGowkMM+l43kg+YSJFzG+J6w0ex3O3CAABL00irW7zKq36JUcCjCDchBcgjpQGXV
Uwhf8ZENAT1vNag7fBjxL0CkC2Fi+TAmJegSHjimwOpfyOP+MYyDcqO1bL58k0U0+kwHxlvmwS3i
xxxY080jEnx2VyB7X2tp0NwdtGFHeo6gT0PcyfRIg0c78opX5Mg9e63JmSrOo588FsFKIbGC9bz1
VuTVeut6GAWMi5K8WVRB75Ec9u5Qqa9qS6tAp/zww7L8Ci1FvUGsYxY8vwO5F24nzG03Dtt8rFQ5
hZM360ORYmUFX/DeKB7I29T5w2AGzZtX6fSoBXmvhXLRSOO8GcmIPsbpOQhI0tG9jgITa9dRdPxn
bhYS/uRU4d6aBe9JC4GtZkVOQyPamTo8lM7Skp2oUSYs2T+ttu56Mzm3aZruzKJ8514FcatFPa2G
dJuM7XG2gL+KTKB1JXnqxPIcveoOne7YALW4fLZs1Y+hsPJzyDzHnct1hnHqORy1krkAsz1BltHW
i8Z2J/iv6SrE2mbRGyrykRFf/CRxK60Tu8gOKN/nwEGyImgDGyWc/UHwQ87bYCNLmeyka3X7HILI
y0i3TuPI9wF5E/tGLrObqsrLiBxzi9ZvOhTFYB/DkqKtcPUt+dndTp/M8lI6o7kZ2QqfAi9yV3SO
fyQiIpJ2vh/S+X5Q5vsBbwKuyRiXM5wWzzU5Cc4UZAKelHuLk1PGbcIZrhkhb/NvbC/b/1vdLSVe
rpfkr3V0+RqBwK9KRjwtQxjnvt6JGBOHnpzivjcf9UBBUV2IZ8cl06SIvXoHyJuzdpoXOkQkq9hX
Y/teN1797HldujdZ03ac8vcR07Fb52XUQySAf0b8yhIChxRBFmAWhDuTFMYtuYlMQZQk/ZNZazdD
Wxub2XuD7mrteV52nsAJXQU4Qd/yRPb2z4atuhekj8rNljmH+6rivB8L+ymfCHoNPe2ZVF/j0oVK
fykKk3QX90we8vim5HV2tm3Qa1VQq6+Y9dat1r0uJO0myAaSzJktGpn2JKP2sWtIfneS/hxnTvoa
NBorQKM9RlX3YM2omjQbWz8w5KbC2PvcO53ven1x+o7U5djibgqSyckK0FPyFlErK1ZiXTSbbOhY
qFiBZ66mqnj7oh52AzOdilYRfS4Ys60VkzOR5OV2uTQW2mxPmM5HYZfjxdNFCJ3fsFFLFgUg4MLl
Xp28DSiS6jJWbbdmbaUinnX9/E6GnVJ3gGJzOmEWHPrtYmfrhfjtwIW1EqCHCQnXewt8K4Gm/MAw
mX4Dw7PU+JO5fU/zjATMUmv7wxTXz2N3TUp0driHrjRxm0M4qtWRi2j56NRdQ1HaLzQEEtgsBIKF
nhldIGSXrxPLr5KybthExG1EGTKulY31pnmQQMyK2N/QHVGNJyQJ9pm67nShrVNTeNsc1YPF9LAH
WT/pxhtWAbzXuaNsCSFkNN7z3WoDctlEj/8gf0LcKC4h2tXH5YWnQMVZaxbboJP9I9nMWRfctcTe
LFtCTwjoQ0OkOZIQZR2b7ORydIUEgsX/PlTN71oCumpqu93rmjPiAOgPDRStdzXGStkbcD2oDJmy
UfcsL8wQBYVkZ2+WSxzXx7GBbNUZA97nxfg86uGdwPNth1//SbP+MWY0KlP1xUNUEPx0ZcSwxGlP
NWpLWUXeejFoxwSiHtslkN4aenGBjlStFCr0w5LcGw55evz+stCvmDziBYQot479aFbTl9yWa3Jl
wSUspGdObILW5vxkZ3OiegPfWR1QZ01QJShNBxw/nbh8vzXJhieXFGJOMLDcVjHj8zDO9G+/EEtt
ty5l6ZqHB42+XuQbU00/Ra+VTTunrOLz7C6AXw7d7FFeXrxEUzYWX7z/78daEFqXtIy2tUoLleY6
Q4AexOfaikdzrWey3lrsq2sW9JbCJqlO2UjkHp3yj5K0ufMSddCbTXlk6kDywzzay7VuwEweVbvC
RXozZ5AaiYFiIk6qtWFE+bn2vIS2Iyf90aihp5nRF3OQgKoigJk9acGz2Sh6Rw4cmRCLP2rSXfSe
UVh853S3GinUQP+JcoqCemt0Q4+5uiNEgKzLI0oR1nXZ5w8liT3HItEl3PCw/+BUvZmEbv/APNVs
23kMlkcEG5GYLk8DN+L/emn0/p5pTPmnRv2dtmbwqSa/h3h8bNihjl0t1iWL8inWqGAAdq4mPG/s
5FijttNIRLI9FvEepkr0QO77N0HIRb7+1DY4wFIEq5AGkPUIRUXcYaPfoZm6vEDAfVCbGWqTyhfR
8CV/tzdtYcb3pcjsrB9W6qT31qrb28AomN0vPLlzre/YQwKEaL7+520Js1dADb6EbnFpJqleu0Lr
VkI23jHuyDePsWJiWAuBguLDobsIOemWV81OK2r72DSc+pYjbiVVdF5kAp0Zdj1FtfR4sM+4jpsb
gA3GQFNvfjF+QBmXd9F57Kr4LOrgw81rTqQdIdO1o5krsSf9QP+sPPdpSVZvzXJXqN3n8utrKI8e
XbSS9txxne9rQkhZZUkgHRN0XaVinxyvaT80mNmrhligNxiXOjeKI44DqRDrxGH0Mk8dBLEGdyyu
p77RORygg/PxGEBDctseTaGLAzvjXNW4xWnp/ZLEwCBG4btN0d2fm5yJu0Wa1s8J85ifVYZ5CmDa
PrUe58s5P1otg+ic9eGbxvfxSrnOUBd/2nKlTv44FtlrGqgd1EC4nG76O3K95E+QgrCWQnmLjWTa
mIgGULpa1bWGGG838f8QdibLjSNrk30imAEIAAFsOY8SNUu5gWWmsjAF5hlP3wdgdeft+y/+DY2k
VFkSRQYi/HM//rrApfvS+hXJYYSujs8pyQv7PJVwNF2j8R8y3+221mh3z5kqbKjpU/ce6yiaTZYx
zVBCbXHplWcpQZTM+8DlelbZb2Vj9G+Grv/WUm/eNUQcZrsr8VmaOsZvZukDS3tpvuDoRomnJG9f
W9m+aoBEWYpCt5hucf4vWL/W3dTjFJ6fXL4cGLZ7yZE+VtbUkH/2p+D69ybHoSNd2jeH0tbUN5bO
VCu0U29yweZEMd8SAkNzmZ91qKncTXX7nph+ec0sWkLnCj3kfCqil4fLF0bdLAc6oMryWpe2d8pd
tV2++vdbkp5hbjVobz1kx9sIEPWoZZhEM1xQt+U5VwztlT/jHtQPJTA6OIZYD4q9LKb20s9m++Ve
2nwx/WkonfAYFOSu215qRTxQGwvsOZhEsG7hyQwYxr8pyOfHOkSGLwbtm/kK7r2ooDuKUwpeTyc8
a56ZXv7eEIKk+7mQ34vgGKT6DDCGqF725zEX5rmXjljbo9MmH2Yo2seebcOmcWF5L6uJndcAo3I8
7/rQHrs6qtcq4E0ShvH3EpjL6lgcowTuuKUDJR3Jv+6X61Db2smlV/RH++2VaJTaOqINX9DIjhlw
9ks1Mx7CsRlIjJk9hkhWBQ+TUP1BJZd76MxTY6Xm2mZR/xo065YP2cQv8cGacgok7v+R88pL5LFQ
9yPa+qC3P4Pcbg5J7ptH2XbH3jbluuLkcKoTOJShx4hCHxt6zuqm+nIDBSVDdzaTM1O6tKl4cltg
MHN6gMQouaoeyrYc4mtveNVPvC98FkojuMZce2+2xmuueuEfBXVA28X8MnH6WQmHCca/2i9n+G0r
mPPh3ZIoR8OEG6qsz7FHDLD1exjzlNzFhegfjRHrvCehjS7XzkUAN3uXtI3If2ud5p0Lxz23MQM2
FFT7zHT5l6rLkYkJjwpqdwmLWOWjEf30o2ogruN5a1J7J32WTavRL7aEvBgbtgwFDCiDv7ScX7Hs
8z+o2/+0sDreWBvjXWkTdET+b6+atS2DjGE5bvR7c8TkIPLiBmD3M19HxyZkHhz+LsbHwauOsrTY
JtR6DgQQIKNQ/UM/KxkL3K7HkNWKWn4FdtZuOtIfl0rj8GGM1rC28+htGPp2fx92t6qLzrk4tWnl
vDcj1AqMPB4NT+YZAIZ9xFHKDBx17MzKhrqeAqOuzfy66CaUVFanMUXATuaK5eW5mDZLOxxgU6Th
Q40vZd2PHQzUPJyZReW24p/dBbFtv85q8xHrD6SS+WE0+snVjtnziXo3NpgeSMEWGG9n3yKKp/Xc
m7Br5q+6UgVnUbNHYfZuvOSAWLzGiz49AnTHeMDdxgjCPEWEZzc23LnEkcmb1/fp3irT4shw0nmi
zHJaZRTdvTuBdQCSZaxV17vbqHI1GpXd7rHvNHvbt+JDmzPW3nyz3OtcEWN6NpMLQ7x3rBvTUy2d
5FbaIiAW7QdfWkY/Xqbsi49wdM0MH9wySN8vj8Tyutc189x0XvSm0wRBLNM4LTaHe+Zal+Z44LIm
2LrF460LtRvTHu3drMavIU38t8qPGUcE7cp0SNl5Dh8eVWT/HvQijzTj3w31ojlqWTTsycO81e7I
yAooUX/MnOEJvJBb6dGKcW8PUTBgQzEP/5Z7nVP+aF0GV4tcN0kjeHD08+BoDwsRh8nKKqZkcsW2
wL4UyXAk20F381zbFQJ7CKWRPTWGbhz/tnePU/bWOqResAn86EvqsCrfmPYLViOWDZRVY4IAk2WE
/wed5KMVDwaIpCifq2RurVFNfAhYLwOtzDFRBlN5iTL97JY+LhMbauuhij3W5aJKLvTsnvOiMQ9O
l/qnmoN4OcP4lq/R/55cirJ+KPxKtJyH/IkVQcchhanl5NaUEDRuG+6VhpORC+era/gg+O1RhZvI
FdNa3mdlEmxGLtNgq7ndZxwarIjuL21Uz2SNIJ0L+0hFFEnSmuqF1Az+CLAhO+wRw8ouxvFBLxvs
CHFSxLh8A+soSouVBJNfp6XhycuSk0EZxbiqNMM8Jnr47+lUulO/v79V7vUBNC9Qwp2J/jqqod6J
SQSbJi7k2mI2dElMk09oy+CcvMpusQEGxFef50eCPoXb/fdq0S+enEB/qgcaDOwQDvNyTkKEH/ZL
OUTvBJRbmTpN5TDwSKMDD/ZFJTcWWKa177M/YZAfXQh9A1ub5yZ+8arlY/aReJR260lEkXhfiG04
BdrRb+NX1fO2tut+FzSGOC9DdTdAhglgLhyLInnNVPVjBIH0aKgYCaTQ85vGuJCjY10fCCakZ6dw
MLVX4knLzPCzdjSO9pwWJsVQcc4RLDYsv/KiddE0hF7C8ldhIp9anARfmR+9KCPMKR11ir1IfVxR
iKN7m4qwN111q/ur3ByKeaBfTKDC+Dk2JO/azz7qn+9fnuCNKc0lBlZIbSUmWR+Bh903TI3U3rHr
+/sQw7MFFcapTeebgBVOnWPg+WpfGjOnaY4JQjovqSmqp60mG++9H2gloVTLbUwM80Z9y/WLNRt4
RL4spKDtJjwaQGL92rufx53eDvclr8RmImm7iRM9ONBv+67CSHtA7rHXWj75W83Cj9x3jJn6eJ4f
YOXvTGxYLmanB3SMd13V6a1wtZub9eMJUQezSF+UXyaI9NVyE+at3DZL9wNBzBFZ7G56wJNFJQ57
n1U4+0PH0jaOC7O/95gQ+cwmabfx0S8qNzeulrbnCpA/1I55tBEAyQFwhmT2W9lBvtf81iJppp+W
6YOtA5FivJoE8ACWsUaXdgPRZ3fcJxgztlFTlpuKMAjxDxxBIgopufepmmGgfpdiSixEx7CSDw3m
n09fjgqqD0Xvdx9ucIhjKyR/WIiPMEeRLTSXMhPbHF9g0++taqKPRpEgWkYROoGCKKdw1usRL7XU
/ui1NP4OFU6Ujjo4WTAnXBj8PnbTXcN7Htc35FxS2/W5tgt7E5TsIuzaaS7LTajrP0xGImzJCfGz
uCbNMRJY7yIfK3feXyXgJhbAlDK+xT6px85obOKKpY9m43U5Y4vssdgxfVN82lLr0fN06EOV87R8
tPza4sqY9Y+1v5E2VDnZ+vPJbH5D/nHbuP8OMpjDtqH1kODciRgFwKv7eyzQtXiVCiICXD3Fup0l
icBM1aFWOL5Llmv6YxkXTKIQh6gCqtMPE65ezmRHW5f1kxbiXlkeGgUBuqX6JwxC4xI1UDwg1q/q
qnfe8QYcEeNRgctxsxAaas4hW8qX6yf0K5PMNa9NUfE7JWm756WpK+9RGilD9MWVqJzuuS097z8e
8gfQ7uCdPs0VIhF73V5RapZ3TnyeqvKf5R2aY71iqtEjjWUxHRZV0NNE4kKWyJ/Kym3nOoDGP8aj
vlUzr30BLKB5tYc0euYCQD8e6zATa4HQ55JAdU26Prwh9G5QoH8jyuz7AF+L9EJ5jov2l+n40Dfm
XVMf8DFWCjozbXn5Je5U8MxwdaeV4ruxybDElvi/xrUksS5txEAzq0xGzQowIT91HJ2jUpCliiPo
GVaa0jFYGfGq69RrkSHIUollHwcn63apb7Qf3ZBuGTkmr2GdqRfACqCvcD+EyHx361SctMH5/slI
Z99328NdEPQGc2XnSv3vBjVHbyiVJo6ip0PTmInjlQFaLiiGGK1evfR+E/7Sgtn/3Yk5tOR2p0jY
BKMn811WbM5o7KZNUooBHCvb3b83i51heZj11ps2V9wZQUnueUa8UKMVvLaArfdR2XHFt1pnF5pc
ZmUMgmDhKUxmvqprmtYWsAIRNG9buawYVDVRsKYy82GsCFX3eBAbFIZD3ObRrjPpw5qXJC9M7XUW
xeE2pI6LHERVgIwH62Ad/aLcUNA2cTSYh8qsFeci8fN9DQXxKylfKz/Pd3k+KIYt0Yshc+2PAHFQ
c9JeGZmFsQKjFVr+LFJpvog1JpAxJgKLpIXW0Vc8BoJPTVGMnyGMd7cwuGwU5PMDyLOHKGuyvaks
7a3rvKe4sQy8E1nOAT/0yMHUAZRbmVl7jhGP1Clh++4seKdU6Uw09nT53qNY+rX0v4q60//Af/we
+KM/aFiH2bnW5ToD/PW23KOOtkLNwHB9tM2yXwXzCKV1WIMq/JwqdboX2bBE2Cq58VbVMEQypA0G
57MqPPOwUK1CM33C5DAe7z6yEpcFn/jgDLjDhkBojj+mBIupPmj0J5WtfGidzEYFXJvwA7kehPoR
woa2SfL4K+xaqk59t/x0ZeVeJCGnyhnJ5zoFaEr2I7tFdLLkJA+9Di7bCfhAWrA7dxjYixvdIfit
OTdI0vTrsDAUnDJcWgE9R0EXN9vFs6VBJNwt9wIh1a5neLoOyulH57TDtXRVtPfDBKZCHDIS7aoX
v8BvNtYgi1BD5Il2KHM/KgF2O2NQAXDTeMrT2HhKTCAiLHbCb8x9Tch1XXO1OEYeBbXLAhQN8mdb
OZAcme8/p551lVP+W6dU7zGmMgjDb8LHJcP0nVjSPzSt9dJMsXZWYZeS8OYf1JWXf5Kf+J1bjLvp
iliHiQyfI2JSewb0ZxNX4YF2nZITXnQzld1RB6u+FzJl51g/QcrZh4FjLCZA+gg19sUwTZL0d9K5
B3I3yafvt1huhio/FdT+rmrbDpj+IAw09vSz1f0Izx0AvGQYIDaXobUyE0I6d9SOS6FPFlc3+EfX
zurMN6Ul8aYWmjwyPE8pakit9QBogn7JtmAUjgFkMwnPPjhtNb6gQO+SBFeVCfbm0tuquUUFwTKd
CpUtzhTxpkV0B6fhJ2Ef2mT74mE527PAc4jqX7TsTz+7iVJj/tFkik7bSiRloe3BKr4Eqk5eldL5
YM4RmvvS57Tm2yKJlyqmzcjHUbFI4jTmrknt7w29bI9t1LjvTjJucYiPP5wAiyXmNu2oteK3RsKN
CbBu3ZzArTZmb1VnNlHhq8ULQfHjTQ/M5CNV0XuRxsPX1FQxlIZ4erFcVW+7Mdr5XXuSnW0BJRc/
bJwpiNBN+MCKGT60vtFwgHXyfabnMFwJ8z1owGlfwwSDA1ibz6HF9KVzsdvo3vTAdeK5HEqkBLLM
T2ng4g6Wstu3wo5eFOQATg5Xk4KS9ehRdRFk2tdiq7/rBGNR6EQOO6zBbZru3HF4QFBMdzjA6a5t
XeIEcU1tyzSUa1rt5c0BabxWI/SaMiVkmeL+vwqtsp5UNX0vf4v8/z3fM6ojEhcxAQgoYF7aKvAj
nqO4h9Rn9Bfh+D+tBiKj8l3xoJvkinSD/HFqY2LMnA6Fj3fHhl0nvlYaODrkXfwqgJsFs8IIj+5n
TNXyOk5JSQE18rcDiOGtFZofWmgwwokqJ7xA1HCH8dOm6qvr8v7QNU28L0yTCgF8Zw8tSlBcpA/l
EDXb3oJjPM4XC5EileLLptMlMs3j0Jk/QwVa3Cz5eOIMzD6hEU9g5j8Mu7EA7lJy2ttN9h54EwFe
5CuSO1n+bGBfXiXKHE5dDqpMFFl9if30Kfbr6jbWZXmRbVpvNIy4G61U7jbxBvskOHivh8iHAo14
vq+kJbeFV+NvcJwPo3SrC2JJfRnMQu2YztNb7P1Zkitijq+kQNZWvH38M8FVn5DfnoY/tc1tMd7K
WLzjgS2edEWfmWl6v21B7aEf4DtcdJC/skhnartC1y6TXaBPDmKvjNJAj0Qw0jpwhMSV5zmGwqku
g+LDI8UYI3TVuiveOLVCCXQtTmvwetZpnk6HRZIPYky3MTzKgONANO8WVV5Zx9Ef+rWbO8MunzqW
0VnZpKKhXZtuTmonUjctlOEXQCKrT6i+0ep/7yTZVjeS4D3WmvYxJAVIJrDl9IfpjSLllYGA9BSP
zZfnzvKWh2Uz8GP3ct+V43adSzpkvopKSwCMsvudwxhjN4S5eqnZpXoieCjmHne6EYpLNU3sVOeH
Bv1Nh4np9kYewRyVGbRWRZXq4JsYIikRbvfQ/qtX5vgMP1Mr/yO055GL/fqex7mvRVbEOhcLX790
Kk03BRjoV+HnrzJh1IC15Id0QzZ1CSpNWWKa6JLiZXlpsMBtMeQdWTvrpw5NjvYo9c70TrxNYo5q
dy1vOC2afTRNu2exwvNML8lrzV9nKzXH3VFSQL4X1P0looDd8vDdLJEJjiT+IZmIAyciwlscZx2G
o8x+0Rr7qOpueKTv0H6h40Uyf9YxSddAVRrCC7c8s/DYoA7rzPOPYxqNN7b1ctN0tkdUqYE5w/Vu
L6XLpN8hz1/17fh0H5355HI3QV4N10YhfuF6qPbsPZwd++5xu4QswMX8+7BtpvZtui0Fb4bCORdP
zB/CyJPXOMiSOVlOVijFB0GGDV2DvvmL61gpHEpiVUERcI7kC+t08fVibSrXbhSxGZ2VXsxWYhUR
tDvHgkA8bdJ3yHSNHPjQL+kn3ez5vX16PH1T4sZRDMDqQMKpt+Ifwg2vdjeKby66V3pfNpbMxWXJ
SvolXaTV5D6Iisxhlo1AE2DujZLhPTW67rOmc3wrbFbHNjim91N1gPPIFY7N/zA/WX0YP+nkbzDY
6902Sy2MTwyf3u/3YuxLy/JumFWyKoIc86SqnOeEDf+d2bz8HIqagw0a19RF/O1Ko7fPzNaqYxOU
r3mub3u8qpRcOdOG1S76LqaOlHHZ9SdJtTaip8eC0eWfJvTWbdow2F1UanaQm/vr07oWJVLzlceI
A2xDXE1Og+HvKqOs3yeMoEe3Gmq24ba5jnqgaLFZbh078P9Upflc6PI1KMby1fLUN7JN8pNI1Hc/
lEAJjP5Lc9ITVzfrIx5pr2XUyEx+CON1KOMN5AX11InQfvFHj5BOM+j7LHds6E8U0M2gVj8Z1GOH
G5C0LXwKg2vWjm6Rf/q5DdkLK+vg1R7snji9mcOEkZ8T9l0104Os5c0eWVAr/O4j4DSOPfL5Hnh1
21shXLUKnUm9c5zmlcuy6rEFp3gw45mxAs5NY+P9Unp+dQpGbVqVs4VveS7o/sicjqPalu96qawd
k773gMgZibxSfHgmDfK6qcUXo1UcK8skxQYawS6JsO1t7HkoBLV0PNzXFmqt4+uC2Xc5f+9J75+D
3B1W88X6d99/+W3Axm6cqB9Yc0KZQB8UeF9Ss0OpNRLzZZCo94nqJZ2CiPARgDDo7GQM9JnOz8kG
4+L8WoIae3Txqpy7og63et6bP7pYrtpW5XtOwzjtZ4K+dODHDL7oDmK5TBAnE3kgnsc019fC75Jj
UL2QoxdvfgCvKGFGvSGCJPdVEHOqj8bkYrn8rkYm2yer6pkhWcV1Upm28Yue9JLhqvF0v+szLN4i
10EzBV5YRdU3bjTwRWW2b4CtkjlnVjuvmbo5tsRGHmRb6A8lo/x9T4HH5f4C9hJTv4wxXub4hO/J
ILusL5UjrG0x3yw49h5+jS4OHkrM8b8M+ImpZ9u7z3EKx4dUS7DNe7D+/86SGiYelIMxyZmjUmk7
0C7MJhWzP4O7tn5ORczJqXDblaIJ6Hz/yUC/rvzZgrTkbupwApcb6t3GXcRrpUPuob/v0IdKrgJw
2xfLUsEhYZZ5v7cchEi71OyIi/opdEPjbLK5hP4N5ndZ27wMi1YYjrNsWZyWYgJfB08VBFC0YiPF
bVF2SLkOtK4p9ANg1FO64sRk//Ix8nlcTd+6ov8EpwdfPQvkdpH5lnWn8816Uw7y12QTFens1n4W
uVJrN8m51lniIYp1fa07TJByQWjBwCZUk8IA8ToVzyIVgPGMGU3hj1qwzjzxrcMWO6VB0mzitI72
SlQ1+mFSXxQlwZyzgaFGpuGv+ce1h5poMHtrTvmIC2ctd9I/852Mboo/Y9KcuSZlyzP//5c0CHXL
9yzfjPzF2Jfe89xweEGmzLkFoULRZCq+xcZZszwQeRe5NlzItmDNQoT64i1F7BcI26PnxvIRTaxg
piG1L9rx2Iz9DcAv9+Qcio/l1s0fXY1mtxiZ8dGeYbXghuuLgJr7hhswpD60C69kpfxzk+U/fM7L
5+Umjkwqw/ADUX9qHbuwILxV+taRJAxaZMPOvcKy8JZIEFKNw1qv0TJ2XR6CPPr0B3ia28ph+0bJ
bvZlxT7+LOyTo675RzXbRkhotqsxBuxm9b24FCZmj7iy+r1qQeF4WoIEnHbvqk2956qPqk2q1+5B
du1HPBXDKTHcGLlE158h9dE3h2huDtulxRUFVp14QyYw26rwRbPxXyDUbtuGnoVFTZYyBjtBZpz3
I1BEqNiCNjDBG7hYU/rFMN7srBQ92v8xio4GPTzLYl0ibuy7qvjHIyH3Y9R6Its0E99jpq1jBAxe
EdRwq8kN8KbyC9/VP77iZ+lV/6xXMJjDnpAHMUwY7cTHyih9G+YHWsfTyzcEvR3f7/39Vr1oh0dR
Z8OGuFX5QZh4s2C+vcZ0tqoaFMwgVSHf9ZvAQMclKdBDYKEnk64DNHAH7keadXMl838/bq1i+1Kn
pvnWJo9a67UbKRpxq+QIsyCcfuejznpRaPpNJnl90iAy7YA7QfRjMHwY9F6t2nqucKxaKqoMZOm2
uCo9nOY+3WCbt2xygZHGH3opyxXFQ+M1KtP4I4wwzApGQa7ZlHhj81PpBclHQXklwDMAMst3+WX2
q/XdbF/0kJosj0pQY76ALDeNH7wWvHPOQdL9+1QhmmfK8vyz8iZOmaEVPJHESC7L9yeS1MM9G9aE
vB3pA2xf6AIGQtPQP2JOmPuT/sFx7A6jDjz51GUqyb4n2Vjzc2wIf/SVAmVSDQAHifYyH0e2SxB9
GHHiO+zLql93DqkjSEjdS17j4THtmo/KUO0W68dy08RuenMFicE4TcZd1v68Txz7sAtXY9G435Co
LJTkP2WMz4uXqn8t8eCuet2MDtqAv8Sbb7Re0PdqB8gxJKeSjC1DMRqPUSrk0USTpAYQL0ffdvJH
MtGcBhrlvTKHAUG3M7YpaeyTXsL9x7o2e+RkLPH9Oc6ZYmlUo6b31stDontUcKSjCUbJq3Z5rKbz
oBAFcR/nDDGc+ksr2ok/Q7xhD/yUu3F/8+KMKXeEEgOCiiZxVqLKzAhl0rC1bC9rywy3cUhdjtWY
/WW5Fy4PHS4NZpc+oZ7bzwY9Ilag9o33XJe64BDDTSeK6eyUJ5dhz7oUOWcbMbc+kZh+Ssi77qsw
6LF+5cbX2N3MyXF/xPbE5MV5agAaXSXTfQI0BH9WfZWEu+VJLazC/ahh6k2KkhZ0TOdlFU8r3VPZ
zhRqWPVNnZ9SaySSrDxO+9Y1Kjpjg3+fqY4lZrDQnBTrB0ZF9crEBPaVaK485HTer6PCSegraq1p
2xHlLy2WzCZNneecMvFdWJXiVPv+eHXMirRgLKZ36GI/TUvT/tQWfyOJ8As5/beJCjrmGdFiEvcf
Xg5wok+9x6F1BrKb8zA78GB/DPLYENddGTOzfJDGeCxmFELc2ExbmaSMVcFpmTH/g0ZTEBovfH5T
0rsq+rg+jRLIJlLRuHa6Rp2iWkJW79U2Qah4EVad7YMCXDintV9GlJBHaBHYmnQUp6mw6ttdGSpM
Z9VNE6gISDrE3yhla+aHFGB6G6lysW8C2tlNsyvPpJt59UDLHoiQ0v1QU8NY50a4URFate9Y2Q0U
awT3BpqTlXTVzyizj3ZP3q9lgrXPsyLbj30wHPFmOTd9rKN1ZzjldwyWscpwlnnKu8B+gms4RPmR
7J6717PRPhvN8xyQ/1mNur+Z8AycBx0z1WhOx1pizdITxnN0wUVtQdhCDs2LGQSPIhPDF1epsXLx
Nc+HZoyF1YksIVl6N/AeS2Hyi8/3Gmn9Tjvw9ZNzmYOA73Dpz2Ebuk+AHuw3JKogJ7FEkqxCk/PN
tWJ8+5S1XbYLDCe6JoY5Hk24HPBIx3FvtF2+WkbR+KPEpcdIcwfTUxq164cgfxzo64nC56UMmDkZ
u2+/22h2VBI66ILX5UbHMEvy8mV5IEnCkeExrF1QztPFFH6czDtjFyTmuLKWQDPSNyMFXKTb/0zb
mpzXWg7VVIeIL6eKxEdVGPlBY67NlZiHAhF+ndiefo5L/wLrX+KsxTrLtRE2UHkMtBFZxvq1XJTh
/+qXUh+z1aiN7d1g2HZzpJC48sqZM7FLFHYcS/+csQToc/UHWNf3pPSsx6GbykMnG7XVAumvl+m9
lkj7LGMcKctLZjo0nFh1uPGsgW4FDIyk1MtLNT4udcnkd8Q1H8rz8oiDEYDWZQx839dKUVmUyfFf
jXSNE+hL8t0SXHc6TLmU9n2lmvljmUqGs3dUaYQvoLYSlCyEtW+zFjV2viorYoWOSl8qyGX1pBdf
ERjmnZ96D+1oeZexi+PD6Lr1MTO0clOaHaNqVKSyLIKPzqFEKLLAFMpMc5+p4N0uiadIBLu2a4pr
raKbNg3yEGs6qCq/bjaWOTGsCg2Hi4CT/3N/CONlHrhTCZHl3gOgR+ytrcCWGbb2/r6lyY3uZRG6
4SS6a0pRurvQTfEwv8gUobKj6vSiSqku6vdAzZ8KcjKci/klkQmpks0uMQ6viwYVDP12vuui/178
+YbJursXqn7vPJ/JhYxJDntWAGWtLL5qo+fcmSWPjVlz1lBVcEZmI48lJm0DnWGtXGoHh/mYkSpK
0vIxFahJaNoutOXHyo7Lw9ho7b6WOSTcJLtFjZWtCjlaB4JDb447D6a1JqTDALaugRG5IoyWRYxn
x1YV1ko0ECVwB8wT6nbyN5CMioqpV1q7H3cz2BiFahuWg7MK+uC4zACMBlchyS0MRMaUG9tMU9gJ
e+s6HwG0XC9+R672HDiN/9Pw3znIXLH1xN+22fwkHxy/KRkFewZL0eZ+SfMmIOJdzTar5qD6mw/V
LSSl+c6/e2qmPl93paze1NjDadAr549FYlKSp5uYb24yroVkuJqxOi83HbT5+z3qHF+QGKd9zjnB
vrrAqC9ebiOce9HcmjInQIq+e295gxyW466dFNYuCcG78rL8Q+bAuFl5G5P9cuV5dMRHbAb2xTJB
DliTWeI36v8F7lOcQGUmW9D7y4LLATnfyL3H5Qajj78nLNiv0sH/97nlC6NUhGYxZqzbsP/ByoN/
XZbZOcmG4GE57OYSB6thE7Lto80yOxrMxH6KFIHj2Rxeqv69Dg0LH7WHrOg54rzc01v7dYTDUm1p
r3DPSR7JNbla48NU4Z8GhOQfTq9rEiWbzJ4G0otEk2IbRyPO/R6gaxBgzYrsZL38P0ULMrJWYID4
v2/bjvFJlkUSbwHU4ru00440k4Qq/ZHPqVjOAsRrsto8l+kA2yJMAY1M6Zl8EdXCy11WMiZf+gme
rbh2sGLQYurLYg8r3WzkXGQNW9paAWHKxAGhGI4zM1cS7qqH7cBRxoIJ10N1nm9qMzzXZPnPDBhD
6pWaJtsRA0IfbIXGX0rR2EzkcUzlrgcq+SDDtjnBoUZXL7uHcX4qnAHmAavmppkElYsVIBGtupRR
N17q+aZr1Xxj16uSpq7tYI8VVzsGDJll/7QMLV/lOlfbIILfqFOXc87riYuOxodq6eSOdAy/HOtu
Zmp1Z0ZwzHpnQSdKWn+tV3izEuSMF5g5q2heRQiEBRdsEj8Dikp2y6O/z2vGQOeBIVdYdEjDFe58
3BoFIN0icfH7MnTQ0M1/D9R/J0Ulf3fcCWOeIVFucylLIR3eGjNNnzUZPC3GoMrvamqE2cngTUip
L6k+daxHyMa/B0AlaxeV/EHPJqA2fNpFZ+XmCotfsR28ABvO/Fdr4tFbxfC1Qbik9iOUaYam80jU
xCW5rju67hdqnhYnNkO0NXhf2nCynhNlSZNeKMWIY8P4yPEIrQqnIORL/gvOeAkA2sBeELQcOJwJ
NaZkXnfuPY6BnpFthlTkV6N36+fYYLDJ+/+IbDsDpw3G/7OtLfdY6/yowGXWsuBBfNEeMtldGSP4
7wNnX+ox/QHLfrRbPOLuWD0HCpFlMRg6fXbMwMYX3vAJg9HfQKb9DlytPCUzcAfoOpLemAGvcukl
9AwtvTqadikYULyUMvxZGoZ7f2ToGDJcoumIZHwxCaPhirXrfXm03HRY5OyJRt3lkUwNgMEZEGw7
gqul1PBUDOU/BtJ1HFNwgQxCSxhCow7OPuukdw01DGElO/4f7IfXxVwPkWo9N9TKYEfQjFXp40Vf
09JOY2qGbmklPoNfCjIsCsBPkbTbnQntzJz27MoU72vbOpfyqxeEYTbxzM1v7N5Bl5z5azHzBxYs
JntphqNLt5+mydWPluV9EC1VxONoAWDr2V8bN/3Et+6eyF+lO8G8dTUMXbB35q54t0yr29QM1a3t
9P+t6U7+D7Sh5ZoeIAppWTr9h/9daBUNhomQwZvFLEey02FxrOGUXSt8mzcl36J5pjIxBTibnVrH
WfIZwR0/u6PrXLPUF6vU8A79XLCyLPoFuO8DYT1BRSfPtZoCU1895D5d6oGNYrrcy62B+Qo+2Hsi
a6Am8p7QwkQ0gerD3tsOMiVERUDR6rV4b2rd7a6jK7/fFJa1wtVd/OrylMn0ODDvzfIWDR8jUjzf
jGYsr9JN5AlA1n/4iX0HFceOKdglksMoy41jrt3Yn1qYD8i1BTvEOZfWBIyxUN3ELW0AV9USX39s
3WB2/x/qzmy5bXTL0q9yIu+RhXmoqFMRTWIgOEoUJUu6Qci2jHme8fT9gc6udGZUV1dddoSD5iSK
pIB/2Hutb6UOGwn1J74onQJ9Ay++cCo0YC30iDdZryvYw8F8Qx1hd2OuOG1UiV4HKeZON/yXb9O/
hp8lJO85LIv23/+N29/Kam7oZnZ/u/nvtzLn37+tP/Mfz/nrT/z7Kf7WlG35o/svn+V9lueP/LP9
+5P+8sr89j/enf3RffzlhoN4upsfcR7P18+2z7r7u+BzrM/87z74j8/7q9zm6vOfv30re6iQvBru
2+K3Px7yv//zN4sM83/59eX/eGx9///8zes/us/8I/v4+498frTdP38TTPN3WSKE3mRtolq6aJGT
OH7eH7Lk32VZ1wzD0EyD9CIdsiV2+C7652+S8TtRTLpsqaJlWGTZ8x7aEq0RDym/G8r6fE2D3irq
qvbb/3lzf/kb/vk3/UfR5w8lqqz2n7/Jhvg3pKekW4bO+zB4cyrASnM9YX+JnkwpEg7KUqTYEtAq
FZUEpUTsYJGMV8H6kQfYu0VT4vwhOmKTLzTUzAx5MUj+qjT9oNbOGAGYYLC8vqM3ipHbL5cgQ6RP
NYJAXiHNv6qZ+WSCkdzUffw2XGjffymkRN4EmBLztHtJiuKcpLRuSwPWh4Bkz+6laUuvINxEHUnx
Bumcpc4mXx1Ne5lgZLyA2f/McolTL3CjXnXyiJVZOcXDZsiUbVTjhWzKih5XgeN7guMQlqD5eUGL
FPoNgdo4XAd2H0QMY2YE3PiU9Ah7054OnSaRCxB0y3dAYjshfFb14hvm//eUKEubk0smO1YADyl3
wRXIy1pOgN055tkXMWwPNYEcIHdGZBvrukMuv86gnJeVDz1ZuW2q81XDWbhZRBTJam1sVKPGGkiB
rQ+V0pHCGXeJIhzqqf/s9R65X6ewDZF2tal+JxPdQNuOTaFJtOsM59+Q6re4HMjdQ/cIZ+/az6Lf
t8rZwop6UQsMq1LcsaFG1hQN4g8R/1BIru22G8WbehY6mHxwo7KN1Jvfe8WVjZrpIIlG3+zKUyHK
hJ/p06FvXpjWd3BrpCPRtSy+kiyxA+TydjjE0qZalBr7CaEYibmLWtX4IcmJmxmdg2wt9VqWXzup
g1JKcQpKBKHSAL/ewOkMKIAxb/dyOW6LjFTapMXf11USEjeLgEDBhKglFjhlqiPBA8KWSEDqkaR2
APS3x2mrpwESC5ZKzxFmUaLIqLXlMuSGTI7ttq1fMfqbOuY+yXrN1GixI334wnR3ENrFTmLCUYe8
FVzNCUlCgyrHvJN0vt5EsgeTuXLHvLrGYnXGkACs1xuL76q5tfDmUxRZgaceJHKEO7LlBPArobQz
Q9Uum+1lu8CeljKjtfUBtBtpfpRDW7uxtGOqzs3GmpQnDCu4L/OO2rDUnKfCvCjRA/tOibiZam4v
zUi1TtXAmbK0Y2+mKTSwFpq3JF9G51DsqMu69YsWiO0qlUS/Ecox7GWYSg3g+MDg6BS7dBsr1ve8
6by2ia5YH/yuxvRDVZx1YNw4tZS8iUhNWJGkMBQxEunx+QmwxrHXGqzVvemZOtaiQZ12QScVe7WC
TbRyJputIHeHoOneME0gqyPTVExGkaiHXVrAyOkkQComOFyt6/wEfI7eVpqbJoMGTD4FIU8D5Tgk
V5Yo6D9Rutgh1eJdlTRvQbTg09XZ0Ea15Mnzasipli95RRAxB68Ng1VQZKAEgGi37HevudRmWx2p
9JbOGkFvEmD2IQOeOcYahTX6xLjnwoPO2sJlmjeoEoS5G48ADyYhHznoVvuPDCJBLqDWYBQHV46+
wjAx8J7SbiARoHxqs8k3xMINjBxR9eJRsK92UMr35qR8HzIJm0tJNGMKNNxUwuJgxb2DAvVjwYoI
OFmNfQmMKxx2c3LkZhq8kApPBfF/Sz5tfTFh0cRyVGHJCVZ1udHvEop6Zj9f9DB8Cci1IBFTQQKc
wKS1AonWEBbEenWxzNEVhy6o817wm0BR9+CgYvob1CXmPDyWljI4a46ipxAjGCcZOLmsIwLDSj/h
JnxjHIpxNYURvDlGeoKoeruZkRPqbX9NtFXdRlgj6U+9o6pL4eTWAHaCRXw4Et9QYNSM+YhIQ5YT
hBhAMiJuukhiTwfviAbk+FjFJWBFcpT9nvlol86ImmeSs9YQV2rU0omEuOltaHLyeMJQeKigC3pQ
ZQtXAvlNQt9yAgSsbND4XgWMXy9xujDoCtVnN040TwWOirXVNvb1j0Yjh4BcOTidBpKxJnkNSms+
ADNWrZQ+2CS3JyFM7zBreq5ksuDWH4NbDc9Osqj1IC77hAlwRrWuX8R0rBEgz8JG07LiC/MkicXU
wAn0ygju6QNbR1fKnkYDxwE/zwQn7C6V3hz5nnecnY1d9Pj19BzC8gAX9RoqgJTLwtqCGCG5SWxm
VxYlJFuKhsMMLdiXdspubTxZnxPqBksu3+fRrK5p1MhEiSDDF5BgnOJYZTAQ5BcoT/ExlzFasoDe
V2Zxi6sfkZlj/Bcgy0xEpeGZxSOV4GHnVBcyHIJTZbE3gzYaz4/LUIUbGcO0E2fpPihGT8/rPY4/
aTNlqjMK87YWT4We+kiIgc7IScOkVxc2KAnmrsgGisLqoWNJWksazSHrKRzIWGjk3Al75aWfzcW+
BEmxjwR6LvA82mGN9krQ9kUK6RKLCZIuhVZXpRq6dXwq06KZbkXvaqsUsnKYITYgzIimY13whwC3
DeUnNV9Sxk0H68qXWo8SWzLC+R0bXtlJ5TswXHj/4tRu4TizzVp3+rI5F5jHFYgXvfyuIvG9Djix
OqlbzjhbPhQTDlVqBSS8odrazWE2bmHOi5u8NucnSEovUpE/wFkvT1qtmLsMLjYtwwBiSuO1EdO6
sAjBfmKz5+K7OcdyeAQf0UFQak6zMSc7C5QIakRynlsS5j3mLMq3goHanT7wdojRnPUlspwo8AaA
F36N959UytrJIo4QQZ/emmFkudazM5yry6JSs5VxAu10DXoUtKwDzOQFgUxM8hqS3ggY1E2h0U2h
YGjPWSdXm6ZpBkRU+CYsGRs7NgESulfJcExthIUYHwKZnW7MZyKVfyxUA4xm6f3YbFxhMIeT0iWH
hkAqNCFy/NrI7B0HiWwNuPaVawVIv2Tw/BttWqYP2h+sIweMPUGdhiiDcHSFCCogC3UnMRu1hz5+
6doZReMoRdu7SRKQH+NTE8YHaPM3zh2INYAIdmFSv7NqVIGwQgQ1F+m7lSV+mBK1jXVvNqTKq5MD
oraGTfm8VSQVnxndNs+YozN2/o+4iui6UvAgJumG4MxtYW7QfEsgcK5RVQHM3jqnNaYueyOmPDnn
HamSsERj/WClEqiwiOPEtMNo8rSmeha15lIp8l5S6N+VqeEUcK2T8JU1CRzWgjXVxPseJ+0E/HA7
6/XXslYdAzRElenoIlJimBY8ZASqQa6uzcuky5cYlhRl6685LkhbkLEtimh1oSPHG7nSEHXXNUOm
nEeO0RAH2N6A8SCF1OwEYmo+L91WnM9sLmy6GZzABnhdwgbDTVu2NsGtb1lBw1eWqO8knXiL+/Jz
1OAjdkrdeFT3H9N67o/yqPUeTFo6hIiT9SA/Tl1BZF50M8N0PNwvLNLayf3rKE4GM7TbX+68X41K
lSCxv1/9+VPNwnvEVuX98qSfj/z9+eUKy9gQbtPvF/P7/dGfd1Vo+g6//Pgv996f1cyJ4UsMuuVc
t/t6vUisqN3fb96vLcXy631/e0oc5Wt87Pojf/7c/Tn3V1jkVZjwt5/582X/Ww8T/YtcsE0MHOta
voe6UOzTpWS8XS3oP2//+cj9PiSEwhLiVZNMI920K6r2z2fcr93v60GR+HmxtTTmvI1sFaDHtOTb
/TfcL0qZXD3mI37NT+otQ3Jps8ShSK4GtEmobn+vm6p2UnyM+w4e6h5kWkh4n/xOK6LyB1zVP9/i
HZh7f6nA0r8MhAdshJmTrxylfA9TLN/frwlxwLUg1ACRoHmVCBTd3y/UwordcWi+3H8VlvtgG6i9
smnWXwq+gC9lfQ8Cjj97QEHNPNtUewxk69rBqFYInUUoUkgU5P5+7f44jDYev995v230BJX3ZGX9
+ZSfL3G//cvr/Pk4BWQSsJMscGp9YHZCybLvcfLuk2bc0/CiHwz6NqWUxJ+hg7m24Ic38IDU4DHH
9U/ahAKPF+vXfL99v0apebDXtJufz7k/oBJfsFEY5e38DiFWS1OylYGQcVQRw67R7ft3cL/ACf7H
V3K/ef+a1i531k0beEIZUma+uPvF/bE/b96fj4/tj0erZZ0Z7rfvj9yfmEizBX/oHOiKHYRR4GTI
Qba50rtWg5IlN8n0WgCcjMqT1bVHPc2hPAe0AT5iS9oVy2r5409USFg8SPpq5x17yZ0YsJVJBdew
FLtgfp2LExP4ORoHhgDpKkF1aYryQdTkQxG/GKlop6LlEXW3r6IQYUH5gaIYeEETzztLNEGIBk7U
kKinNW6nlh7x1oQEjG600UDoNwVbjYroWVG8NGptG/KPsPjRLrGbq6E/azJAGz7dOJ6r0PQGxB/8
Ib2ZtDFQ/K7Beq4gxy6zLrIC+50Pq6KBmjGSEHNKe3ryRszPoRP14cNcCNj46jfV0h4HzL1i6MZs
edOM1IXecAsq7hQYKAwTqoS2G07+YaejtYVK/dD1LASVxkvhSxp5wodgB1N8GUN1b/TtAe0NCYPt
nhLSrlTNo95OwCjIAEikb1M+33DRvo0xaQ7Nh9JPPoyhoySnZya0S58v7AgmmEUq57fhJ2uzscAp
bmDinEm0n+Ud3FgWqpPbdyCPpnVLcB4GppLVFkhwFX5UoS1ZBxjXYDGfh7x8NPPVuExkLftH/FnD
E+vgEzaTy/oB1Omlo2qpZ7DIrCOFVb/Mx880k550RXluLBE8sPiACApVHzuwtCMRrrtSnTsUivJ9
CkNfbEMilnv+Ly5ISk8Emm51wkXw0T70piuWkT91tSeOHJP0EgzF6SjGlI6SY6KUF5eI2UHZa112
zITOzwSYl0RZBWAsB2S+gdLtja56CfvpUC6kFIqarUqxB6h7dRTVWHLjRN6B5d2u3kZgCY+BXJ1T
og7R7u5JND9ZE79dXQ7mF7NLvZJVQKEbe0H7EpHmhVXOUc3ghCXb7UQDRojylJLcUpYVPnH2uOF8
YMdzmvGLDcDITUgcofhQp9glk8RZc2X54zpdLLnFRxTT6541B7OH0/YkosKumPjDiOSSzp5lwW1W
gz2KMHLDilOjZMfClH29R8th0vgybrM6X4IxwdRkeHi5n/o2fu2z6AuyMmONLsGq7feqfEhhlVQl
bTaTzCbjrRAUm3MQ7ZmK7zLVlz2Nz2MvIPE2DoPW7gw1vALu9tP+RZ2+yjOem7Y7rh3laJLdqGLw
aXs7hCygBFtgjw9iETJmxt8IoyGgh+nO1P0ueE6b3BdHk9OApeY0H+iCHqje70E3d7V6EEfjmvS9
k+owDJPwfZKHM/y4M+WDPa/8pk3ZlR31RpnGI259h8UL8YXLo9CaNISSs5GbkCjCx6HGm5mZu6rx
BxXB1KStoF/gI92LWJkHFINX5ESE6SabqlT3HcYtwYye+rDfLWPBWmtXUVVBcXvSi9BjhGJT2j8Q
JnVOi/HDiH4snYTupHyUUC5iaeGr3QkcfPoSPmJafaOPfpCNzJZqwYYJwiuIL7Eqv2G12omxeBqX
ZdvA9Gwk6Kpi8FxH82OZaF9wYr4lWceGH9UC4HdxSD3KltthErdVV/qAz+lSh7tMpEI3UXIMncDs
LkJDrzMcN0bwLZqGFzMHBS7JgNICjwTmPdpxQ9b8yCSnepxPSEquAX6ZllqIChw7ZI81pkDbFT/V
FiKkGd0T9ZYKHS1T1qTLcQr4isXiGYnDOaUCY2kLBly2GjJHkiA9GEniBVIIakHHndntyU7bZbl1
Inr6sY8LJ+11AikTctvSczvpJCYYV5avD4FkvhCidFNB2hlhsSuXbhcK0i4glGRIhZuWkuNb56c6
IOZdBjPfr+gOgYat5VQKYOIAsDeWmBN5EPrVEKNd2UV7xM0PdYQtf5b8qAivcYGGsZB3SwahLmo9
DOmIKmGfxo6YkBe+TOeE4wzLHgbH+JSM6S4zSW+3CN/U4tM4Ekmr6he4Fc9EM1MVxwNhyIdSS20Q
rXZ0VeoXEjLtVmejp2iOKNLZIz0iCLKduKA7Q7CfTW8Ese3G/LEOln0lm15AHLohi+79EFfSFxQf
F7RjW/CA5EQ6HJK+XPaMMq2jD4mdSZ27wKeVOAqCYfaJpoPlAJo/usULWXPa5FNIp6dVXFFeYWIQ
vVHTsQi3fvcEin+XFPlWXBg3S2FLGLhDYlKOqrx9yvvxIGrGFffsSddHr7RWxtYMykrcdlq7lzL2
5UN+JMMBP2y8V0eoJV3wqlnqdzVMX/XI2Adt4YvTdIDCyjGNZ9rIr2Q8PCdUFDHauaIJiy3zLIQJ
yU3UvHgJNtb4aH5FYTKmlxoambDVRkerjuiJUIm815ZrjB7lNNk4q2KG9V2+FNZVyzA+ShJUZP0K
FviRnM1bPIV+OSLz72RbSs7KSIZnRcYpyfHJWnEdoufKLL+UVYDDItoGkXzU4mVPgMhBnpOTyXgy
z327loVPKhQwJJAOaSjeSFyCRkKkhJEBbZYbaSVH8rCNY9nhHRtq9W4uxSWsY1fCB1mklBAFV9Yn
P2A1EXhaVx5jTXM6vzB0WFsntOkbVe9xDkBJVVhiqsNeX4OX1GuD4WvBk1CVqZOlqqdOkALIz44E
euzt5LMf2+m4hGLNrlUqlxGjfpcfxeAhSzVvTvfxpPvlgA8BEFeYZw+q+WQ15mdiXdROuwgt8bpY
4c3GtOsKVcDkBNnrPAWrjmFj5Y2HTMZu8+lAYXomoospYDvq+ykomAJkv4A1WzXqvh6RTwX1B7vm
TMU1xbIrhtns1UG77UFmd/XszMxoAREO+hDuo6I4zDVTfC18sJt0YuMxBQNUI0Dr6Wuq+eRm025V
2AexSj2dcqU5oV+HKpNZnqYmbqGy/EJOEjHY9aUtydXOwixbFF9NEu2R2Ds51XNd1iCDpicxaDwZ
SDDJ6W6ZLQ+yq+Dwq7RHvRUPBj2aUgvQ0PBGAzbOuKvCHOx/+6BF6WEqaT7M07c+IVdKKP1FeoGt
twdg5aX9fIv15aibFGapY+oJTXgiiCMBp5ZqUQjAfRjWq7nHHeUFaNFaZj4Hi4oE+UvRVUdDCRmP
UvYSo7Pq/VW2SDNV7kCYwEvrDOyMKc2jUZAeBg1qICwsxG+00MmZYHQukisBxUUjv6OL4QSwTuMg
9WTayipBtUr6NOWSh5fDxwh2ymoW31FjU3B67tXG0wAbF2N1QQ8Cyud5KTuCYqrXCdaqGRjUO5F3
VqVtGsam6t8BlyJ5Gp2ODU/NvNgQEB/Mey1CXmzGjiCyUmbkkCTJNzXpuUnmrRiCGVlQ59fBrnyV
5N5Xg3Anq5hhlB9U82xFzI9zEh2UBGJ3V7kL4mxekFZKuBdDTpWUJLuU6XP02hVv1XghyAOgEG5U
ht5klPZojXY30TPDaxhFgOWQp3CUIVKvqKktTp5Y9kw2T92jK5h2ebqCJQTsZ9NBxKGUmqPbp5qt
dcImI8UorURHkTSW8rkzqDFduPq5ZDKaFidGiyiEdN7hXkzF4oBMtysj5UjSj8kUH+SOdlXhDSPB
yF3rDqLoiovB6jV6AnLnNiNzFDJmY0y8mLQ1kgMfhOcMo2Zkgl3LRcrWvddrdKAU1vitz/BNsZfE
9UKxhWnflcIGkZwHo94pTPJ+JlJq+ODFMrujRjGofEvlylEm0PnmQcNMnQmikxLiE2iWt6KVIs1h
PN5TqXRBU6NpRjHLG4yyauV7+aHZ7Qk9tqwAfZbktgpMHHVx14+dTSqNBzTMIr6lz3jMXXyHATR6
OmFe23mVUHuq0eyQbD1FUvRalpRZK/FSmywbWNyWFaM4u0ayH5x6VhxiFZwOwvkkdU6mtXyOzJXm
22QYbi3TC0L8P8CSChLh2OdscBo+BJHxAk3G3sgcYoE91TrNTeerrBclxueAGDIsTN4A9VLJjGMw
t16m3cJi+hoEywvxOHuxab5UOQgrtkei8pSxgO876tpWvyes6jKS8DvpDXVK9VKqySWMCVOIBLsg
21hJOIGS5FQOHZ+DVMY2YmhvD6qivAt14pPfSv28kYjG1RZWvoknWIpHx3kDBmCjDCyiIt0DHMow
BuqymXeJKZ4E3aKmkdk6SpOgY2xnBCwS3U6U2JnnyGWNckT+KzWlA5DgpAFSyyRYVpJEW0B3UMp5
rdV6bIGiWMZ/B4BTBRFGyoc0N95kAa2YKzsOUXdmoWfKExsX/UotYKcSTzvkRNozNCPku6m16kqS
6PZZ5vai5hJssMnH98BQvFT2eiD95DbSElDOI8NvIZz6RSXH553UUh8Rkr/0qtsBQ44LIoR1qjKy
skM/e47hwZCPshqGUEh3dt7hQCNZXBtGt6oIG+SVjbW8A1sCSd9WgTBYyT7p40yoYFB6kmOEwpNY
6UPNDLx78Sdr6mSLKp8suk6hAEVDqtzHRZ6ISCa5er+I1msgvU042ZC8pzLFVbzkBE1t7g8hRVjb
D4GwOHqu48CK18hytSxpzYUx4JTRgEpJ2eRv1ZA/7/vPqijxEH20PW+EdDVW3jTr7QCMCU259L2R
5RT7ANWh/yig1dTlt4Sxz3whlJKkGR4kICWvbVV3EHrD+1lhU9uWssy9dGP1OOdKEorvL3K/uN8/
aGzedaNoIHQB6taIYgsVDb5YznndkO9ddfn4itlb2mSwZ0/jkOjP4TTjeauH1whLtD+WkDawiAKG
0bqXvAwECjssiZRKbL8k1YFlW3BcRmJdeyGuEaWv9GJ9aF7jXODADAtjf78Z0TxCtCu91P2UnwgM
0TgBrOY1SizT1kgP8u9P60LVg4fsqVVZbaeo7yGFX9hYS5dlBHygsmGDFpP6ZJglXs4ayp3oQr0a
i+7hgPAjdoMXIxjjZ2TqtlFpy86ABepAezD8FqunVbG3aFDxX4myY72CiaMLxwDPq5hudSmIj1Uy
+DOVgCexKLKHLKy+xsVI/wbDm6/kYwSHT52Y4s6aVpLtlYWpJ1GlyGIiBms+4aNU508kzipOQ4lA
1qVVWinclLn7lMe5PUVSKcPUIJ0SsOZbZkDHT5rkZcxMcVdmEo6mfCA4ACZvGLBd7Ui16OTg2JMP
YimBXel8bgY+jQJnJFEaTb+l88vQkENu0as6SqskZV+Kmzo8ziISVW+I/aHwqBQU7HfWSul2KJ1A
onl6MU20CHDy1jBrdx6PGnwP4J1b9EL2SPGDNIttKTD1qAwYlozXBm9xKT8tOsgiQ9xDaad/yece
NF8sFySsBaWy2Z+b04AigxhSQNIkPK2ynBU/3WPqyEm7RX1QaHT9DHJRGa6qut5nySNMABrHia1m
o99nhZ0NHAuW4JZDu9Wz3pdgOcnWsiUNFe/xrq1kZ5FbZ+5Zrkg7a2K7VhTAz5CcLLB4DGU/ttFO
oHITG4C4RZxv9FQo1lIKnHc5KlrjU2c3Tm/lXI4vAee31rUPpooFbSHXJyeqheZtSU6BHs920YR2
IuabSIj9KY22fdXaZKir3bRTQOZs1LbZpRKYXTJe0Q20ESPktnjH1N01CBbeke9R5NDe8gAKF+3g
mdoYOYeuAoqzhlk3k/ZLFTAmupCkOaF6luRDpZxA2fGn3ROVN9GPjRmdCKDPKbK52Ntc8QbOKIlu
jf7Ae+FraNPnyXqVmxsTYs2CZaSIJlQYCZ66gpFdgjKzKlg0xwzLTaYbbodtJ5i/02HdZkJky+oH
16Rn1tLkImYClIhnWdsbCL2a8IvGebWPy4ikvRatuHksSL1USgN1kC5sZLtKui20Vlbq6maeOn+q
1K+TOe+pW/9gQ6WAs5aOsmI9Z+dRMY8ahMW0uowT0Hmpe2WNRH2FEiPpHy3qijZ47qRLxRzTWebG
gDGDLKgzkUXl7yBdN9lOw3eglq8lX+a6zI/WnJNYcQ1BZheIbbaGT9g10q5Lxt1C9wqlWWPwW0pK
tUKm4tDo8elhPqDipuevIcZABv8H1XgXWatATkvblp0BjHmEuFgvNmAbIXobN3OW/TxsDuYy7U29
fkRT7C2RsRsSJGbR3DslVVnSEkq67+Kcs4BTTpZe3tRSYcOd4SOvPYgjQApHAofhN1swVkR/dY30
depbufUlaSSKrtMhnrpTVM67Bn5MZ+uh5VrTsDGAV+jsjCubYSZVdwlLPp0IyB34Mpseer6wu46J
MXsaepCi3iIDzXoZGEzDx/XUlmQM5sVmMMfNgA5AvKH2CCVrU50N4YwpZrPk50y3UZDF33REyE/V
RDajo1Y7kJmdchD0TRnaffYcm29m8jaknwnnRyvKTlXknqJpl8LknAFLEbPjmAFTbkYr9QfW37M0
3GbW6Al0lax/VmBxxKRBU9hyEXK5QyfTJVE3UXhppuXUy+YR/0XFCmMQAreNY28tNQiq9poXsMbw
VhepfgaD4Whv+EZWCm9AUIAmbBVZP4VydwpGkxSq8mLF9cd+VMVnqJ7vqDHpj7bnyljOSioeSxVr
GGnyzBZD3zw1TbZRRmEFo54mEilq8F5SOCKZ0Tiak3OPlmFAj0Df365iaWfElQvTNUtOfc5A3g4P
Kp34wXiuZtlOFevW610IlHv+HsyNdTVJX97DtpoYwjTxw6AE25r5DlzjzCaPYMesybVj3lNaBl2i
shIwsm+WcczxtX61KnNk0uAJo8TqaSrVg5DrZGQPGsXW7GQtuvxNEli6jJaADTfCshSUCakoiMxe
zdQCb8gz9Bo5Dj6i6qmcOFfMimCjUc3w3vaIsQw5rMgnMgzgPGikAgt18dAGxq02ZfGsWPOTPsbn
TFb06woo8moCmmjPV/VbCYZyTqzmRrE8O4HhZdwZlPotzXroSUUpkXEhh8/GInoDunhASPWTqeug
fTLzG0mB4TXsNOGRwq3u5IVf4lnhiBaypyYBBhmT1U3Yx/V+jyYqnTNJhODdH8sGHfl+Fj6IzCiB
ZNT4RwfrRC4K24L1Ghs16wSFd9jOgvZBB+prz7K8cwk0rdZRf70UkSwdID3FXmLGN1NABAZ4Kh33
5npxvxYK6VnRamvXC8U4MZsPP5o5pDuZ6MpelyKc2SQSbkul/KwKinCgBpCbKvKRmDUZfj4XM1j6
TRZmpas1pc7eX0MU2DUCw1yDNiS2ThwXVBbUAR7IGDCULR0cPVx0rHLJKaIzQLOgnear0YfAEGj8
b4d8bG4AwwcmGsFjadfc7nexAPQxljSXJDlUSdXeJsiBFAwivLjrTVmQLDefLIPxm5skF97+5+rw
/5uo+y9qcfvpf93+8aNs/nF6cm//H8i/qUn8V/rv5+XrZ0pn4+MvmvH7D/1UgBvK75Kqq6aqrFaI
n9JvTfvdskxNE1WJw/cvym9V+x2HKmpsSUcyjswYUfgfym/F+F0ySfkzVF0m/kJGyf0/UH7/1YeB
twOGiAV0Ega4YqiatcrCf5F9S7IWRc2YRTvUjuYm1bTiCdyw+SwH2nz+5Rv5Q3T+q8gcsXr1006w
6ufXX6XzUQ3euIZQXFPEv/4qBc68kahGvFPmOIMrpJWNZI+tiJ0SgQxLi7ySkxviOGCqCe0wRzTN
Lv9pX/iLe+HXN2H+J2+CkUrSkPvw5zH+9iYwWTGZgxracXpRhoGQKKNNChfKrKbSfLOK8KGBifn/
+K36/cP99cMbMkRlHf2/KGmS+Dd5fTmVmCnBFXoqfeyZsnGv5zH0Ycx0fqTpUr2V4iGbn8K+Xfdo
YaDugqwKjSdZWgxa3EIgjvRCyg6xj5lm2rdC0+b8FZBLXDLTm7H0ZeJDsHA0VsiiUQeivmsMkGbX
gWG12C/5Yn6AElyUI0FAbeUqSo9VpMQ9OR4WXRleRG1g3UNINpwHM0TwutWMgVCxSJjj2obdmSAQ
sQqmyiVIocw1PUaZPaZtCAUDMM9trCMm9iSs7UDOpWbCKthlhrEzaFSjzI5F2diY7aoUm0CeDttQ
zCPhvESEJ/hBK1JhzuBc+DrarNgr83CWnVgkd3tjWXrfujm+ss4pjbJ1VHqWaG9nk2ZYUGfnGq7Y
sqHBxmYKKZ8V0Kzph9hWZqsianJAGmMS+FdvRYt0nF2t4ucjF2OkoTxFs4lRGey0sRfzhOAjeRra
1O6AOPabPqwFOnDSMH8YAjPFxkpCPIHyPOrTFbqUSJE6HcKvvSW0w6lGzTdToBsLiz4Nh8JWQvJi
bseRZABfmEp2XERCTUT39FZ3C6yyv3LeBM0mVMNQheSp4HtI40EbN/1cxm9mXVbKJQ/S/n0SWxnp
WtlZhc+KIIcgS4WHjfdSzCLlagEirYlqEMHsOGjiVsIeOfJi4qI3J13LpgueiRk2gUImKNHdeYRE
TFVJwvoaSsgtnjIAmYrNQUHgjWBC1JfTDj0mAh0K+TVsnk3bt2Vly3pSvDOtyLCItVKPdzXB46LX
6wENOA5nET0cpYLWkVhO+6woBkSowKFJQc/SBlee3KE+UxspY1VpRv+buvPYshvJsuwXIRfMoKcP
T7p2p9Pp9AkWJbQ0g/z63gCru0hmJNk1rEmszMiIJB6Emd17z9mnM88uer/rwfUGhiRY7BQd5rzW
+PoH0THkMJB2DLiXZ9o4UJnsd5SJyyO0j6neS60HNHuRZfZ0IJGQZ5eia6L6AgZyMYxw5GV8P7lE
k7+blgBYHyN9/9ks5fgM1Sl5DRyTUGGOgVKDo3Qbhl9Jihyk6gupPhRdDTEkTgsbn1lcwprzJpuo
Hiu2cgBKmZwLuqqZct+Rnlh2N1zvXPJy9rJ6NLBWGEd7qI3qXJFu+QgDnrsfe9VY7r3ZUAydjKWb
6Z0XNXExKkqIy0jHNOVEaIMs6TobNUPhcpzbuYDMCarUsb6R9LNoprl+M9LiD2gT5pZLhnrqBIAg
lgGQJG0wFdwByIwfF7uPvIvRtwVkRWDP5rPSDFBDOUYJgoo4sZPDbHfVO3vS9K1boFQc9xUmlJvc
4dM+LE4kSz57o/8WYGzt9tCNxD12HwdDW6MsY89geX6DWta3x9Feoi9TB8r0dQliXR2U1Zb5rqgn
IP01TaZXRBYjww1KXRFOlQu518WmPVG2BaCG6MOI5W7OjBFRh2JxroLKfOh6ZzgYWS3ii1PME8pa
mlPdQ8FkiyI9rguEFDhyc7IysnYEmjfO1mvEv+p8yLsGXLqTVfND7hTNfbBkhJIzaaKvHcM5/6QD
4EU7d9AOQ+hRLRm4O2nVp8EcTehPJERqBOLziEhlqLv4gat3MTTUszEB4SGoASSKerXr5aKb0ZW0
rJDH5p2uXlM3C2z+Xd3Lu3Gq5XuM5Mo6mcSROIfFUwsyH0fW9m6KaT5ZJortZO72Lg7a9EJFq0Uo
u4YWQFGO6Ox17gxPICcg8Ikk8Rni2mVCscL8yj4Z45zJPdX6PO46HXjtQzq40rvOLZM8p7adifSx
yn42LiODO32K5uKrxschXwR80ugmF6p9G8YGNkLPxm9fWxL9j+PqAZxzTlUDRdi/a8U8PSlSj+Ib
nZraPWKGadvDLFt86rWta3p5cC3DbM5nUruKetUyVOiYrzGCFuoiQa9WeH+N+hU7HEPKvhuDYb+I
1rktLGcMDsiGqd3NxgAhPatF4X7hhTDvlo5VDFJDhq2A1qr25KmGPet+jgrysg/9OJgfeGkZnMue
88eunrt2uXN9mb0MDoURWoGpWR6ydhHFfWC2sTj0sMI1iZJNvjFP8IPZddBnjy3BVMxSgix9s51a
BrdNmQfExzZYmV+sqQ0+BVsUHdml5Q3U56G+7xaHTMi2l6nWux74+XQZJgtom8/qSpZ25RaMpeop
qY4Dn819bHJMYIZlOPfseipgmJRTmXgV0Di8NKMX8YEQpbXralFNYQaujs+bpukbdAEkjzLxWxQp
KauoGySWCUS5BOfPdBaoPLMQVD5sHpAbazvpsH0knmwUuaOuj1nOonqUrU+WspPDk2JSZxF50Cd6
YX1uOoOA4XlxVjSTXYuwY3gJ3a/2uu+CdNBsH4wGg+icGsNCdk0pc47cIbdoX9gFqd56VjosSeOJ
zh7OTQbuid/RV49LziSTtgdofFVPhYpUNav7YOcVjSD1eBj913mpzQ9u5DVvsAWDDqMh0C98SBjX
ITq2xSf8k1V3nKqWhmjDsu/sAp5fgj2ntdudqVjvbvkZ5ngeQZsF7xJnmFSzmxri2B4GSU9AX+hr
Oh6uX7BeJSS4hnFNHzbTktjzKXGrblZ7EXeuQduRyrXczYtKTOS3UeCwJI/l7JbZbonSWRUHn849
g3s/iHqy1mejcOx4P006cQ98pm7jH6PAI7PqKsjEYLvHwFG0dRynbeH07lKZOrxp2aLq0b8FgkD7
48ARrOtJJhQTfuQ6kY0dorWPRXdEpz5mzVM8ZbLsPuU9rKvqzJHK96z31ajSenm0IRq5yX3NG+gS
J+aVpWt48GQHc2l2dJQmyzgyURPDwBJS4UCcJNRc3Ad6LfN7p6xDp2wjOk9V7CR7QthwHqi4qIbL
EDRG9wz0Ce50QyhXfWw9PIynzuACjv6Inefc1zGxGrgJnH58nPrEADk1uIqOTGCgFqOTmvrX3bgY
733V1vSMoWt4wOn69NPojMO8S+N+qaB5x2Z95CdVOIKqaYxD3ugWIBx7Bj1BsUjis8nmvFrhvZ+a
vuAzKHs7sUM6XCktWLeOvWNtgLAIPSuNJoZGNTsMbFygbp3ZOPj4AYWIS2/iN6UVNvvJXe1BEeNj
wrixU3Iq7aclGnv+s9K+8c7k/8Dip0HsGM+lHsjodZKGsr5jl2lCdiJk5XOuLFUenJl28rNrIAgh
90e43Wtkl6hOa27tvjMI86BxThAc/rxh0VimstxiVDgzRSHdKJ69axwUyKWKQiCqLGVfUxrgiRS7
XGJTv1PodSBTMEi5B/HjIiVzFhxzll1XPgPwRPns4vABdrMvZxKS6ty07kogYAO+B7slSypqx5sB
vZf5dXJAzsW55e9NyHbfcPvUCBodOgwI6xtmzC2EtkfCyjBNBAB0nbMLYcE+Ap3jEMhqBokTUr7y
A+vDkhsjlMahwcNgNTPNkKkql/E9pCuVHRNtM/zvdSVcxlRTdQfoyChu9WyNDR3hGHCziuF87Acf
mwPkDh0QieGbrp9B81SR/a5JUTCEaT8WtaB1gnH0hUcc2J887cxvVj/HEMtGNVtnAzR5f3HaxMgu
iDRKg2nOip1ORFSTm7s4AQIn8A6JNR8tP4q5taYGyRlWHouEd4oWaqDreCxU8DxGRlCu25BXYGtJ
iE9ezJ1HISegyXrkBDSnEaxJAPFzGrKv09j7VWgvcztdtBkX5i5GZBntEYlzcipnB766BZsa+VU7
JnsyHVX1qlU5jjcG+pD43BIdkJHl3DMYJNKFFqQ3ey1yX4BMHmSxeT2h9AwLb3yDAHp7gm/Kkcwz
vmYm0VCspxY+t0m0i3Vi7fG7vSPRb9+Pju27N07Q+gn5aKM7XgoiDUvwfsuC/c6uivawTGPahX+u
+aX4vd7Goe6ZliMclyoNGzv/+0/9BZUjXhoClIRx3wNRbyavR7/B9ogLwUqM7gBYEz/HwMFs4ARG
7ibm8iVnA+prie4N3Fo40jfrTpRuU4dYqDOBLgWW7G+nmNPUVZRMLeN+R323vYpEbRlbjXGOVYuu
cPsx/wUX+MU2/+U/oQ/+/7gG98236p3uvn3Tt5+a/wXdLZfH9p/hBvtvVfmpy39GG6z/wo/GlpD/
oqNhBgEAAylpV/3f7pb/L/IB6SwJG+ypQ8L8f3MNHO9fniNBGqD4d1ybXtD/62459r8gGkhBIlTg
0v9yg/9Jd8v/vedEe02gN6SBwnUErEO/vn4WIBXbthHJGssyXxHa/kK4p3VWngOtrcIg1RrLpwFQ
HpJRcZWNRRxK8VzFyjt3aBV04UZX2qzvlSbDBE1ASPXW3/hFNBxtL7/uySoKaeAvhBa2tw6GsoPb
ZqXclUF5xMQ/n3FxrYyTUzV8TtCAhi3utLWJctA1IaGAiC23Wo5oBlrOGulhgMhBrzz9YlUvsgIR
tUYQ+q0+yBVEOgQ1KQ6gZ5Si1sDrR61Iz+YK8bQK086fQ1vCD+VDPFHWRlcOyKCLBMW4q5AUdVM0
s2/3w7eesB8SAbB6ZPo193sfSBWxbAh+RGbcBUKC3S44iS8LIowhs78weR0f8uWhCl4kHjwWGfPk
OQTtWGmDT2LJcTpmEWNv5N+WwRG1kN3FmdgOQSlx1o8eTJOeg5sbO6Xlw08v4z/0FW1epJ8aix5s
aMe3bHpu0DM8X3q/rTGG6uYOMLjJoNa/JqUxIZtc7TQqsxhbXeiLLLvTCEAOvXtdJnZ3gRSwmwOg
SI7ZAIWoIW9ztL8Wc5sdxgE2ZUy0xzmdrbesil5ba4XOa9KAhgIYNtFkT31T60Pm60exEESHpUlT
oGU3rll99wcciRyX3nTSM7+MnAeqcxezn3JvM99HuBIgnkoR3Hl3qVd8CFymr3++IVsT87+bjfSL
TZs7gZcLM4ZFzxXYyM+LLgJxYRREZcDrQ8iewMJkw2F3KEbjs79ur4Y1fPOjNbEgIV1qns0ynNN5
CJcIGaivYdDnjt5bes36WgwZlhjAfK8OkA4zjBzQoOqi3y+a1i0dUyzSEMF7XzJIEz3Yzh7ZXh8U
TH3L9uA/jzWl/PYXu1QZZLqcDyQn2M70PsCTCw7O2HPYi6GfQXcsgY5N+3H9JhnGA+txW5MtFedG
Tl8QMeIJDaqGeraok5XwUIHeL17iHdI4W442QVgS7+4RSRM+d/B6akJMQW711z63OuLFSd4dCZYx
xg73sAERgUr/NEbTI1kIRGRORfQRVUsSum3Xnv78YOS63Pz+YATQN5p6PnlBjvvrg0GSyfUlyI0W
L1+Oo4cdXrdEn43LuSlJA9OlElc25nr0AOri9HaYeUqFnpMEpzgxD6Afg30cjP2JrgdFg3XVCiOC
ijfle+k7A8ZRXm0rtslhqTt9+PPli19X0x/vlZSW73gu0wfH/K15LumPiWVMW4JKeToSpMmO/ZnK
DsfOjj1CIX9eusv2KrkAIckBPma1FZw1xeNujsqHts3WnMOcsWF+0hlSF4592CPM4fLna3XWj/7X
W+1gTOHEIVauTuCti8ZPB49MYYHy+wHJOXnELLZi5/eCCGiSInYUHi+jAywiVtRxkihoywPzLduP
UeNNDyKrITS2V2vldMRJiBd9wQdjpKzURlzsOViXe8sBuNtWfhY6DlxihMLYEERWcsxDSHLAE1oc
pqX5WCBePqVuTjDFqhIgZQFkTI1cGCjaXPMScIaBuDagGc0ZfA+f0Wy94VIkRi5onsS6kAqrekcO
yhKuWXhrvvKt6ST6Bs7vC7wdvDnS1Wejrr4acXJLtHV/En5Ob6hRf5ueiF/HJ+sbwJiIOY60TEBG
4vc3wF+ol+Mo1eE8cWFIPMmSXiQugxx1jdt3VyrhQObvCsS07XCwciCBubW8FZgLtmslrxhjlrdc
YzU8yMr5cUT7j+Md8Q+PnUE8VDGWPrhJ4rcNP7XdKbZnUMXbtYGarlmzbHsXIWkwaA0Z1CH7obGH
Y0TcaZJgK8X6J6+IbmGJi+Cxqy54BtsNVCj92BRMnf/8Yor1G//txQTiC3bOCqhlJOCmX17MYSQ6
piAcMdRuwrKr8u9kAyVhnk4Azh/pVFsHV3f0fCuaNCTs5kf4FQ2j4Cg+Wca3iHkZHCQKdERmfxlT
yd93Uh4vD5dPxrIZC4Kd+vXaXD+NKEYiQKJ1e8tVapZ3Xx3MAeAA3xmnpfHQmpCRast8xSNk7Zin
zAcwEBYKIoE7alzToMvszpS84HPhWXuVuMiqsveE9l1DmOLc7ywvf7mnv1YZ22vpS5rSHBfxSEAM
+fW6SXbWKupIyvBclMYJWSih7clbeqmYE1s6RU2DeL2JjOZsBf13IEs6+Mtzlf/w5vkkEApmubRO
Lfe359oWC2DTvmNPrZ8nh+aI17NeNL14jhxGfW6P2IVUNGYENy0g6sZ3jiPXHdJK6yBSTwPGL+xy
WZG8ejh3HzxvJC6al7GG73fVeupa2D1W4/Ea7BPnDZoNYUL+E4mOf76bwb/fTY7Lvs0Lyh2VvrX+
0p+WzgX4gSbBi4lothqlMIzHCIJPdu/djX39ZbXqkRganFpNBpVNPzmf6R52joTxtP79IY+inR07
D2OfvOrYacIqYW0DOf3VYEncdeupWjb0KUXEyQmMpdpnDSovu6PJ0pZ0SwfgNgaN7an5oqkfcKOg
eaI5CHQu5bhMGosAxntjQlBHj39fCnIItgMKDcsvNgyScKmzozdlQTiYZXCaSQ5FEo4JLwKcrsnH
2UMF+9aDiKlSpfbw5wHyV+bztgS4aF8LNeYXkqwqVF0t1zezcKcF41BjAlXfyGY5luPyEgU+wtVc
hpYdL8d53dYZ2x6XqCPv0qgfa4Od0nM0Fo2Spq8hDQ5ZzhsyGfFEynj0UeFyqNEZ3aLSCJCs81Sz
aABv3jvtydC328PugA5D1uLHBhb5z3Pg8Od18i+fv/0PD16uK7y0WJ58Yf22eHLrs0x27hRaTBtC
c42AFW1wTZiFuCm/AU17ar3Wvisr/7Mz2smVnED59wb8G4vUGXplB2TIu2gAp09f/hms04I6cw4H
zX0j3OPRAb2VrS9LafIYc34BR6Jx39KLErDHdlWGfMfu2FmcPCNImLnWIEk+mdw5OiCO2S3rlkkr
hLYrRVcdyCEcIpzxzWyPf7kb/3DaQa/hCcnKIlFJeL/djUDruA7qWuNPxg/cK4/mntUi4CF/Yf0N
05gsuDriT9LHfFZYQK7cyaPrOJef/dJBVDs5rw7hY6G7nt9SImAMGtX0bby/7HrOP5x2GJm4grLZ
cwRF+G+LT8EPAJhEANuiiaWfyHlf4XBAHvwR6JhjfyKX4h4WzVmgbbomOom4WY9EGRz/pznr75Fv
f/qxm9upwjhSflXFeavikAlwBl9uafN3WNmA94ErJp7Cm79MBoSbaYELvJh9fFTE/Q1RSw5J/r52
NI/HMJHzTfG77RNcyjV42Fy+xg4lWB0ojowYdrvKvjdS3ZxzF8Wgixxf6TM/gHTBYPrk+ro5zbOL
ttVMruzKOMUUDKcsi2FklPMxIt3wwIhxwcPoVRVxunhkVYp0wUHiqvzx0cSxPzrsVKKqxovok/aw
vYFm3MAih+N0G+f2Z69vekgW8n4cJ4Fk62hhWUZKQYi823QM2OjN28VFC1StbhmcmfPSx61A3aKl
arvqcyYLLAy5SwMTyxv94gHfDsoSpkol8tLIuSpU/Q4wBJg2t8DNFBMiBkXomHOEqgU8B6z6nxME
4oxw1ne8AJHXl8ZbWWWI/iBBMDHiaKByBxNeUJghAAOit6Z9znAdc616ShRHqzHLPkHo/SI53Zrd
4OKXS+fjUgTZLh1GDfVLf+AQjrmShN1JCpoEadcd5lG8HyCrHawaZTi2235veXhuHRWhQx6PbSrs
vaGRF7p6XtMIzWcTFj26BU2yPZ/ptm5W8FJpZZOBNURXW33JZEUdVzI+pAjLGKYXki8Pg8wwZzc1
J4xsB/qfRz0YOFlr+3Xo2uAk4Ujst9NinSP401rtNi5rUolyP4P+Q2ftHjsMshyaG30AlLgL+o5U
nPWV35YWozKMXRNUD7Ri1d6L7McWZfERmHDNsEvWYZlm7bHPomucT6exLeRegVQEJ0LHI1g3pHmt
nwqi3rToUKevXzAiAZ6Ozweel4eJZSNkBAm6lru2XjGV5UG76dd4obAWOU0n32zO7XqZynafTOwV
aTm1h2qtAfKu/gyUhfyMirlL6bKWET8dKM6jlQMb0DV9JneKxyY6rKVoK9WeufIxa6sbYu3NSzuQ
ztX1zIC3T8lfyIOwCvhYKDPvm0l96V3vTTRileVmBkJ96IIJnwFjpgLNuXs9V327w+phvZeTvMnq
1Nh3JRdNMpZ6qqjL79vSOiHuuM/duHxyjLF9yKYv8GNxgaQUnbbZ7vGFq0MWgGycncXB2vnI+NAi
2aspiCfJX0tYLid/ae/yoRfnyfbJEHHGjrFXRjhBEh+T1EUOtK6kk1DL0RIOVgo9XIP6u68QPdJX
QkdMiHE+zNQ+8/3W2PKmojrB5crCtX1/E3Wg3n0lsMHSaTBc3vMSHucuS0np3Z6rMWgSATJ/TSfg
6XhAIPZ2Bo4TmhTtECZmYVsb1q2Ok2cPfBxJcM1RTBQOk8a2yqLInzeTVTJgaVxtdxSANFLon+CU
2t6XMlk/lSa9ODSkD0VE1lYMLacynS+xiZ9h+419kyH/jj6kigzCPo1vc5J3K+mIm2A1GUQ9nz96
LBlydHz0luVrPzPu2v4BOlIG5r6npo0D5sPxwDpn8gDB6oV4YTK8LguIJltD39/3lLFHtX6FI9Ke
/WCZZ8dNvtozGXcmu17oDeozh0DezJp/EoK/l0dHNFvRleF3Vz2hGdj9W7o2a6E/lBMxWXJU9yUB
2Jldxo8e8lnHaBj256RAgss+YqhYzoSgZGihWaEBDJo9xup2FTv3PY9lqIWzZxh0M/eBDaI8Befi
Wqz3hdlhZrHeWb244h8MRdu92zo/3nqB0BPCrpz1vsFEdIeVQGT4bxi9cv5iFTTMlTlaS+72GuFd
Gv5JVz5/SaOnYKqvGQJ757hZPpoJAVG6mwjjNuOJBJ1EH4WhvvmV90Sa48EVI3u0jyIsczUu7b78
kLrpmwJ4ty1ntfJvbVnw+9e9P13EJZbiOBPgi1+eD3pbAn50Puz7akn8a+3FTTgkWmKB4YuuWAcM
wKT4Rdb/Jpgugor/snWCKljK+8ljJfPTfXaCl03otSzEZ9Vl+jRB3ZjYLrfFblscm8F9zhsSUMd8
uN+OJ7J0CJIrrFdgfrd1K57q3mdvyHkUwil3dRHdTc6a+bo2aLYVw2YZYfUZu0sq9I+yl5zlsKC+
A4S2KtVq/0u2HlHNPHkuByo3TTVial64bSVpU1ZbjwjcXV1GJB60lbVD7hOOLQr9KPNOfO79vuyw
fgKO3xcWv7H3hpfJHSBLravtjwe8fq7bmomD8Wg2IHe3G6pNiwxXktITxOvbbrAtzonLux6Lp6hD
Zeh6Wh9aCqhLTlwj1vyk7oYVz5Xt1IQ7H5nV9eQXcCzN/G27ydth3lzLjimL8T+J6Y1p7rZxbBXJ
NFv3yhzzUzkWJX/0xOhcmmffoCLHAcpXl7R0cxu+KhTUbWi4VAiNYpWD1rw3Y3xYeDIAuhDQYWX9
0Ss8l+MrQy/2ji0mrwja41z4cBPAbrA2ew9Si7OF9Skl/rUYuWfbraTDMrOoIShzR2LkZYmQ20gx
g3Me8zlwEeik0h/N5UEzlPX7qv7LuVKsdfOvvQqOlXQphMMQRTDH+bUSzItIg6DG9GpEhXxuXPFK
o40+LO97jzeWOPpYhWMcEAhT6o4MqeyjkYEkS/08AWZFJKkXG38r9tcmxO8X5VurNpqWw3p5v14U
OMCoDwahw4HWbyjoVV1QL7THOCVSQtGThqUlXhAu4Rzz0gM+q+n45wr5H/okrgvIV9IuoddubWOn
nypkhHSOk5W2xrhKkQ4Q7Hry5u92YT+O83wolrENt9nJth6wTgCAGF50w3u6DGgkpDa+9753WSLj
Etv9iw4o75A++VftDCMMDu2Tt/Svf77odd72+32jM0JTjDkst20d4f1c1vdoKkEusJwSsAvVDTq1
JFOBHl1C1g/RN5GDp4IA7q9UdTFHH+rAnjFHjrY0/Mul/Hsb0QVsTv/Lo4dIx+m30krNaPTseexD
E4kOaiW+sD4fAnztcA7ckqxu1ZgAsvzqAeRLeebL727QbuCTSW9Tr89vfbLuD6WCK0Qo3rHMyB2z
zOnpz9e5NYl/e9V820YEH1g8ZVg4v96yOtU2QgUAvsKbsH1h/Th0cGdgsagfhbmMMKnI4J0R44fL
XBMeARprOryROpKt2J9GrzHAT5qCYQRL+JTQJCHRi5UQJ6D0l/6oCroDLvFG26qnUAnsI2d80i0L
ht3YX1r3uoFdiDzG14dt9W19NKhjLn50Tho3PVjEyBwmJO2MzYmQhfx9DGqWoZxEEKvyn5tS5vtl
wEiiVNSfrBRdQUHgFmX0Er8uhnZxBibYKBfr2qZEwjvJvh8M5UFlxsHNu5dtZ0+bvN8nCTX+GqqB
loXjBV5TVG0rGgq/Npxg2EL5TkwFHAQqqe1vwx6oqPVPf344/7Q4+Q5kfJNmqiOsYG20/vQRRv2Y
VknAw9lmemS1D/BLaCqtcXJ74jW31JAR4VH5WTv9tehZpkb0fYc8V28yS/8yhhTry/Dby8KSJCi1
pS1N+/canFlbif0LN9ACrXYf1JOxp4iD0AIIKxtg8JBGyKy51+c+9bH0dd/U3HHk9HpCgWhW2mLc
tYnf/GUR/4ehE11R7B0MQ5w1X+C377713BYKeDmuPlbMkHO6g4Fv7+rexDIeGdVqWNpvtahpN+0p
DvJPfu1kDEcKICixPYTond8jLSent1HD0Sfrj2036Oi5pcjedirIvWvUTNcQua2/dWHQZ/7bffUs
S5qWjSpA0o5ZN6mfnrPbkI6Onx5uR22+CIr4gO16jz7H3Te+399Qr5BX6wcMVAL9OTUR7ztkvN69
mASS33npmxnlKZpFKD1prM9Ya7J7rTySljiHWaY9IZjaB7C/jcnUh23Kk5nZm7kgpzRXxMzo0thC
PJjmjDS2af+IOlY3zWH7sLvuViyAqt36eutbNGIPE6bgwBdxEs/OhL6x7q+dwQpN+h6M1uFHS7Gn
8cjiCu6n9E8j1L2MrN7QUiatpbi6jJ34jrvB35W1zUzAGb5tR3KLBEqYuQCujCHG/0Vhvh1fmrHP
gc2OTwPBC1tPtYLntgDmxxgx3TB65Py5FhjgItO9VPGTlu+3ERQ2kbs0bTKKYq5ouy1kV9tUt212
Q8LUZcyg0/Qx4tsR7nXXyDuJ4E9TdAWpTTirFh+DWhJhBEoKiFj7X6tBRlmhRHHoYSixQJsH36tg
wlD/7rcbsG2eC1PBiZPUbhnpOXYGyEMiPz8ovLxjqm9BIxJV6cW3HmfnGzzOwWQEjxkokwEon26o
WJAwHZqmJEpxrfULl5EuVKSdaSX3nL7EjcnwmiR54iEiAYY35zhZr+ftMUiv0kUCIe5KmrYGvZj5
iJSv3iGnxaxrO+rDdp2201xPFtthnSzNEaaatYcenRyCFHFSjGrqsHXKZIucqUdFTc44Ak/PaZq9
0+g3p3ViVHrFFAobZos7dYjPu4Wg5wqUpCW8N0AzcDEU0tyawEnTCeYjtxEPSCSP+CzzfTpGpJCl
MYs4goFG3aWPsZN1lwlqj+l1hBSyUdflcBXnnIs6xSC7yjGnW1P8iE8jD+MSxQYxFJg/B4LQN8WC
D7eyRSsPgmAyQRQOjGHhG1SJuEMyLAE8D9W7JWkgqp3laJtP0orVuzHPj62m1l8Efbq1cBfJ0Ox2
PQDTI+BBvUvtoTylRj+DBQBEQ/4Z+aDLeZFZE9Yk49JYIQaNNGfplWrvuHO/5/yMEYBFxcH5Cxc+
qcLG7PIwZzoabqdhRH3THkvPrgS3vZsCJUhm4JiVLvTjd92kWZdqyK/bF4mZGn2LZJqSk7y0WOxI
vuG8g5LAKtXhnuSDpK5k2t8kSLsdEMnjCndb34HtaL+OXaoAJzhnNi/UbbuEgVqFpmuRvwZF6hl4
Tlq2eQjAVNCDKyA2rjcDgS4HrDwnH2gTVKBJRVeNpSP9uL2epl+95sQOkp9GM8ZTzpG80oTAkwkV
XkYptZ4SJDrnYjAD9vWHsTCDPQpdvFAdNBarjrkowGlxDsEFNwCTEujr64xDr/oe2rtn0QXzydZc
+UheYS378c4L9o5q1ONQX3HbAM3GHpidvl2OSxY90v4QyFnECV1LGvYiOaMp5aKQ8//opsCTiq7a
oYIfnnJ+8SN6IAPHhMxwiBczEc0mmWa3W4wLXc/j9tOjB/b8Zm+s5V1dV6zYTrvrTFSPVlCFvpde
bz2AuvHn67T7jA9Xg6XwQ5wovBUVy3LQMR6j72GfApQOVsCAqFppP7RHt5ZLVqKNTSZdnsGW7mQ2
TXsCp3fb1I++BXMJbMlHzlDBzsRF1pff+8kl48wz6fZVc3TOaFbnLbJVhpwiVBCeD9v973MTmUop
nwMweTdw0Mkos+yCjq7/gaAuWkxKIH9N+ggmjknXYon32+axLcTtOqIaF+rbqlLva2uQ9PBq72QS
LblTaxGQzHfObFdX8eQ9Z238xcGjhXFjbftJXVO17zKL8QabooegRQGZYDDWTBPnYP85Nz3kYC6N
jABe/rQjhSkAlG9+Lkqj2+UK6t7SU6VFGJb249pPbaL+KS8C9zjSFd3jV6K2L5mpWfCQGdbsZ46Q
+6Rxr1wJZUDk/qrqyfGf6HtRCrisQO4OcMPOHCy7iz3q4l2NwGrbYxoh3bCyonsLCsQBB6x9cNPk
jqyeNOd7zn35UdE8/bHjodRML4HkcG/TXc+Nml08Zbd2oJkSnfzQAKjwHub8q07ReiO2nx56Tz3F
0fg+76clLCWjnowYhnAbHJKDdTWUorkjuzN2zeG8vXcDIF6rHr5WxZScEzlY124AT2qrxxpWcjn2
1V6vPZgsbWua9zvTRMJ910ud0rLwSh7qeowMNjGAGF9GCxL29l5sS7dmWhEGhO3BzrnEa8+9cZfx
QEIFSFHGFo2jBI8ZYk8rO/6QJP0UVeuTSiOUrDwOw3AJbbesi5fmD938SvxGwAON6zAGJWdl1pXX
6DUcsfq6zVTJW3iO2+Z9VnI82XZnJ8nGEKokx/22bvdOoOKz6+XvAUllnOtATpnMkm9tP7kdq7rC
lA/lj4SGyxwUzYUGmnewGvABzGFZHWd1HcBA2D5Ud6i+zy4gla2TBp6f6UqCMkLihEJ9sG9GizZE
EXWPffB9qICz2DEnlBkSSRvJOzWzsmYBdIXNQTRGfKqdX5QdYQC0LRjRPNpF8JrHc3ol6/dbb3zb
w7efhTiYmsgxCV5aLFJFavp7JdkWJCLgFdxOUMM0NZdKU1HgfDKOQiGSNHT8EDFKP1le7J5Jdyig
hxU1a5KNG98LSHsxPEZLsnjjGQ/Xi3cSVj0e/AkKVUoZtWQoIDP8Bi7p4nckt3yA3hVdFZwUjxkn
iN322EDwlmcdU/y17HFrFyoC/VPjRkKO7pLNC6ZN5frUrW2xsZ73JFVCvVvXcw98zo+O52jlHoAd
sj7B8I8R55Xt6NCi2LvZ1rSRdPhDZMXNLnNXhPV5+8qC+w551wnfDNxVUXz0vPfGpEiTHOEkgude
CN0ooNKyVVE1bqXQ1hjH24G2emTR7MjGW2Lzm4MNaEfOqEQEZxC5vspEvfkzInMa7zWNu9nmIUyd
NWDBA5zlmXQ5HGF3e8xulwx092EBQt65dHS3gaHZ0LZ3CF2mWRDACxVq5rAXPScVOjH02NCUh+F1
6If84Hn0a+ySycL2o90q2/lZ5V6mOfqIeCI52OsasrWta2IiJgui2NAZL8n24tcASTz5CbTi1of0
fUgWHF9BsjJh3b5DBISf6sT4AoWMOMGSFmaz9sn7MhWHYUzOudUT5zXro5zuWxcF8PadGySuH+k1
lrsp755asx9/jE7rOUcT/2q79We8G0FoVyw32wKf2Oq+TT2XwCth/h/Czqy3biPdor+IAOfh9cyz
jibL8gthSw7JKs4z+evvKqpxcZM0roFOkKQTW9Ihq75h77XBS5p78xuOmeCilBwCPNQ63oQek1dM
to/s70ockBmzxj690x6Oa+yLyCb41ZbtSFIEd8s0w9XyNpBAtcd1baznxAbzFua/WybQLTSdQ84U
fKsP7sswGSdT4T1tm9AykOgJo8gNeBHYZmrwpkvv6HKUxEkx7PwsOfRViCcMMdZueTSCuvj0QJXt
//MpMufXh1cxA4STapOANJWPQStfZPFXI4dqVSoRw2hMf3UxNJzR4SL39OEzJ2gGhBu8lpJV2xqc
5bMxiptsEw5ezecLmfkm/YhRuVsQri4PeLd4rlSZDiLkYcyn8TCqBcUy1vjqYoh5XDlDdRNVvG1U
RTMYzq+iNck3Q7OlBGdL5STVul2dpMSrkvSuhtLB3J1bnxwLV+lxI6//VbnGz69Bc4M4w3P0VS96
fc3GOuGAkzVq6Dg7LGePkMGnkzXvwtTRB3tEk9Vm93t5JS2t/OW5Q4axeo6I13WtdQlSqkHTt+R5
h9l4osVGicCpsW/9AR+j3GVt2bxZARW+05mvE5U//Zr/sYyKkQnKlQuCyGbHqDlUYVXI4mKph6zO
v1RMZE6cyf0Gv8dx+fpkbBHEpAH8zQvoWVWYwxxUhcYEZD1v5nYfe+HLUmImqnZYilGoaBCHqJcz
94foNpOvgWJUZUaTICMto+Y0rRyjJc7Hs1aTC1a6JNLVTuS3ofP8Y18Pn0tL6HrlQ5hQ5eFgC09B
3KOeaVx25JBWHabrIbMB8ikhdumAHZdHxlfqpXoQT2lGSyNcyIYzq4YurL4LHc+UWcVUIW4ar1yW
s4tYNcnadWmZTJFaYN1qeZKU23REgYevh7oD5mIyk2eO0YgVhtq51Oqnls41wLm2xbHjo1TIWyyT
CxHb3HW+n+z90CInrOnRRph1iSCrIxnFbB6g8n80PiM6a9A2Y5JAnm27baTBQHIhOe6wST17WC9p
+9FIjO51yhAYNHXPR6aHz6ZR9sexDl4TLD8rByMQr9xwLvK/CF/jkh/GvYuI+gxrTJhoz0smmxXX
FeQfXLb4LXeOkRDm7g2ouIhtXn5hI6MjipLR3xgI6Mh7YGiw1ABdMkz4galumy569SdUVqHfMVEQ
MAkSa2C40+vlWliEW6l3ZJb49UPNeF0KpVLrPhJh9Ue/P5gTQ1OtVT1JTuZ7JbPnr07FabDrwuUO
Bs6RUFXtACZu+dA/DB39oYk93WFT8GQTruPCkkgJ0NxrfmZcon1QIKtc6RRbq8KAel5pNvAH2P/I
f7X6wNONWxTVsuVo9mpJStVLXrGvROyZR2hbWFxARj/7mx6w/RYLFsskoo92k1bSSPrlY4PdjH1z
XRI+ZpLr0/JB1/IlIVuVKxk5lhYXLWFp7IxbZlym33L2dESZVxPKIlHPvAZqGy3wOFwipz/IDtiE
5PArkFTelx9zb7ZUs7X7MeE44hljd9eQorVx+Pa2s9W/LHVjUWbPrOAjZvwNSpHQHXd9L0/pYL/Y
4CLfCh/+bJZm22qe+h2u3P6kaQ6hjFXh7Jb2pTQnPk6O7U0tMYx5eQr2OhsNfiPUAFgdkM4yNyeJ
wodhXGRHvyMa0itGdrm+TPb48Ns0r7kyqC6wh7fbmZylDRRr4uL83CDuTFjbjrxbNbMIVj4zn29O
nZxQxsdPxIxd0lLvru5ko5bkZEr7pNqLgsShqXF+OrDN6Dk0++p4/P+ZiO/ebDQrqP79Sg5mc0kp
HyLfJ8tg/mxasc/9EHIVT8ROl5Wx4dk1t5on3HNcjqcazVvYpz0IEvNCJHd0wI1n0PImv93Kk2uh
p+wl5wIH7pxfhE5f3h4nvIqgJoCtabK6V1bBP/GM3RCa8FR9nJGmNgbbqJ8e/NxpdgMQyCKVvwYl
KzZEax8D9nLTNL1Io8L9gF71lI3IQ4erRVLzbvAH55CHAZ1AxvNsN3jyorwYAGL3WwwfM4CKoTjz
AfebFg8OdiYHirOWnjOmCKMVYGtxoWgRj/dMxz9seoP7yoh5iDW/FLSX7eNg10z76nrg0yBGzpB5
t8sSrKhjMxy9Kai/lTWcExZpW5NEjYND30UCvfPGAiGTb2kg2+9zRRbpcjGaob6rJi/fBSYEwpaA
O1t04761kF8ZuE03jDyJGiDsxCvzH4tnCLXBtpvijNG35lPqMYay0ZHvdQHvv4i/kxsyP2Zq8Oln
9atnPDqpHW3NmaSPiNTTZ92cyRuVF0lZf43DNnttK0RTnqMRy6FHhwwK7MucnyMMqGu/rpMj6ejO
M7dvvElS0pHd3vs5am38SO5mumNL7wNZb5P7YGzsBnFxqmN5hBbRPEjJwS4Y8rBf6cNzHlgfuTnL
XdTn4tzrrERi+AvrYSQRvjPOEp5kE6mXWTAddMd479ex9gILH02OxW8/t+l9KvLwaObFJeqbmoDX
MF3NFgmKJZNbqAsO7505VQfBQnbxH659oktYbbdIvGJCLdh69nK4ig4WYaen7dOAXMgTR0uPydcz
ArHRXZbjnPpg68J8OxXawcxbaP0hJlHlG9jg+9Z2Q5MMK1uK8aAXbYYPGgiQNzTI+ged5QS0T6Ie
D8lYuJfSgkAiJ3N6nsAlo6HvPNRc7YFpRbMDEOqfnKJ995rUf8kaT9+XlTMdfMgR68ibJxgqLlEn
rvUwMTR6mMvw0vaUy5nbGVfakv7b0McXcCb+naz7OGEwN5VFcOkHAfo/THQWbq6xLyR1nBqSI+SW
za6LMStbZLSclj+5RFSZtejh3pjeqVLpC45kx5WMIjlr+kz4m2jSDT+D8DyLqaeqHtK9WZAA6TWQ
IyqmicuHNVt+ShJvwuVdNdnR0rzhkpfxUzPjChh4HsjKSQGspjh/tNHrcbJTbgIFmo+uxubbF7zQ
pBuBbHTNx5D8k/Py7PR29aM2AW5XkWPs6lb/bAIN7a7Ojpz9orvLPINszsgZbn4rxlvaxf1m0Zu4
UdfvRp4BglC0u98AUCW6Zr4R046oPQyfM+Hr30v2NYFEdSLCzABNEd+Hyo2OPd4zdndKO8GXHttd
h+GkBQ2ZzK56NI5NQsIPw6OXduIziaDHPFkDcjbzJ8kGAgIi+pCuLuHp1Fio4a+H3ySi9rXInkl0
D54bW6czGQyxn+EsbcyZUilPs+yCHDQ+p3QoTOkMkhl983UUBTG21XiI+mBChwpGpwjLXRFVsMnR
QD4wdV4rd9SJufh2SCjKAX/s/CSDhdUSsjF6OgHOYbqpnVq7YwjfdWX9wYzYQs1ukCjnJVe30J7T
wv0dC1Fcpz53Hw27ZYTYXb0+nK9Z3idMeirCGzoUBLPP+1CBXvRyaZ4YBzi7gn7vHuHBH5qQwBq2
B5flr4qcxrNOY0mcjlI8LGKHQUfy6VeNcXWKxLiaGZxFtz4Lx80ufU0CsJaP/AtWNQOUjKN500Kf
3Kh+4EJLjdEbEfbKJRI9YIRx1qqaZgB1x4GMUcZtwD4JdxzvCkzRqkiosg2Bo384bM5unSTBJY/M
V6Aa9sVAEwCyfVgFUfez1GfxADvRRJ2c9euY4MCbETj5xq4rb+11JLdayoyfYXq/ALaFIvJEGdCS
MiM3HpiJOe2gw6NnIQ7oiLDCZROHGLYpMu+KhSRe4RkkqBRX/dZOhoK42khpuYjoJta039NgSPib
eM49lW4YAoXImAPfWIqHN4t8Hdx/xXgEKbhp3Sq9GyMpz0PhyrOtsTntC2eAXx8je52Lt1ImvzLH
Z/SJwpxtZUd3B67fUQ7VAVjEKhl4OHXjCiKTsNh4lLfWZNYiafLB42RrhJF0hhH67aWaGqISIkB3
xqsS0EUKEvo2hcH8MzOYhCYu4N+RPGa4NP4ejw6qKtehsxBMfy+5UpO7JG9slurUUA0ei8CXahDO
1Z7aG4AhAPHjoCET13+NorTeBjybmtwmlW4+xS7gwzzxO7jjQGeZ+V0KpxtvQSXvHp1M0xnik5uZ
mQSsD4QqldI+LhO7spx+2n4PjLSa/a/VTscBv66DB5uAhZPMmTwoHdVOthrRaHX5btu5DVM0YUNH
8V1M4ZFAxvwna8rYZfpcN5l/wkK8zuANXQpAklgnBSV7k0N2049cBzDcPaYHS2876cq2wOwE20r1
nTUVlgqRHQnog6I2IwQ1MgcrfXzoRuRqeUTMCaPfzbJrnzX3pRlRkZqB3hxkOd0LRjzr3L9bjwQ2
aw+d+dvxny0iWAq/exDtSFEFIHWyidvpfW9r9jCZHSs7xSnbPJo6dsNEV/I62T76NDBeTa+9Iaes
NkYYMchwkicWKvFD5LNcUu4uoEVinTpFwDHBY4ub06A1aJVTv1N8DhgwIUfwMZMvSAn2PmY8azTz
K+nKW/qOcW/qw3UE1mFQaz1Wuj5xGJC5V/S6vwqKKLpodr1Fs/9gBU15tBpyYgC37HW9/y1nY6bG
sFGks4dh67dOQ904j6iyViQYh+u4JBCeEeH3zJftLukkg5E4GfeGlp9zEqdJPeJPjsY9aEAs4eFm
zYbab9dpaElrw85uMsT2WKf6OXIt/YyTijq0dH6z1mqJfGItW+MdhHOQb70WFXLYOOWp7YxvPsSz
u5kTscJkutp2Y5cANp8IliAdcRVpg3bXKJ3TV9lmcmsGVX74g2JioQz+XaKARUnHfGoEtsXLpHQ5
/2eVXsFvG31dMXpEyNKopGpU0ng2P37FiForrO+L1Qf/gFgPlv2TqgR/SyqelhFo49qcYXn7g8lg
u06IoCnLdLqGE/vwrCfzK7XY/DkoAkd1nkgLqTa/wTvYIeJHGxq1dibENBdMdWThvtVJIW64fjbL
682FzhTLqf/q8Jusv3T+Uf2UpdNbKtQTrabyPSAkVAccEkE+H/CaP2UaiWU5Cze3QTKfkScEv3Lf
VszeC7I7sizbO8tcUSkOTY2OwrbfDMd6XYauUICxwevFS1x7v2eDjCEI0t0qrBCrOlqLpEStm+yk
AiSbzRffguOqGIK7UDYX2xiLXeEznMgMCO5DPr+mvxf9+QhoZ28ZERdScq8ISGM1MvgXjzUfAX8U
lkwHccxbu8go35OS6YjaSHN/FggL0MJLTfNPwi+/15N88psxe/DRFm9ix/pZ4WDj5JGfy8yoij3Y
ArO/a+X4buVEfP7hmXH/Lb/gatRtlGNG8F+0boLM2lBHE7tepoDGIHFqZ90279HCTo5+DMPiVvNv
3RtpXT3S7dYcJU9aQnhK7hAvAvbOX0F6R0vUx3wmPXBbVB7gErz8BYYz7Jrcrp+sOEEQl8p8vcwe
wrq3d/NYPi+3jyv0n6nfv+ek2awTW/cPhgHayY/J5igQNqyyutI3cDH/qkOINGjqWsLNFIAoCpkh
y6Jfk5wBHr5PwGp2zYPWfafERTs60xW4Pjgiv7dAlBc5SIXYeCensz8xaLqk7OdWUcmQv4RYuMoM
Iz0ug9rFGkHjZ0Jae0WX3jfGD8OO4X2pxxgHKj1G7tzBkh2xWeBU8Err8T2NYTGW4am0/LNVOimX
lU1QiYY9mkHtt9hP0X3gsZlq8DdzEPPdzjQayLU66AxyoCCIPWRZvcng2bC6fWL2REAzLKEdGLYu
fjbcyDOGg4iCETaM7ab2g0fMKD+i9IRGWvAXzAch+CExLtfttLXHODgvAtvGN4EATd+Xvwnq+btV
2L+XNz8X4QtgVmz3yBbROHJWaCM8I1W0huobRpONvqr+WsxFknGd29kr0m0YI7kFuO7gLieg5QNs
FmP0XqnhCCOeS7GS1sRSMq4RdNBLumx/8rKz1g2lWKYkw4nM3x1jYs+jZlI+n+VJFsbGt4wRIHT3
HKvhdxVGxXbI4rdeGE/DZI54PsyPSOC3WuQ3vUesURLuGM2dlntS05BcRjmvPj2ldPKXwWq/lAZm
bmsHz24+HW20/3ACW//Srrqu5Zu4Q9E+6p71TxyOG7ttHNvkwlqiJh0qGXeZBLdt5N68Kj1cW76Y
3yyDeMhRRs+mB+NMrSFZT4SHVOg18aD2bvl4+NS2WV9/xj3yTIeOau0H6P/16DhoJwOVGbIbdjSL
r4DalblxZm56x+YXs+eXRQLx/58U1r/0pcBtgQNYlhm4HBf/FHVWMUu7xIqGdeL117KMJ5rsMXlM
pPgMTa076NaPZe+zrMSWUeJS2iWMGNeYMi5JQrCbP7vYR4wPCzG3ADs3huEvYoH8PTlUOl7SB9Mo
4NWppUFZ/oRNdipmo2Y3gvovralR60AxzQyz/IPc8B8kIxSafHsQfC0LKbTl+v8i+LK0g/cN064p
p2+SbOGNSRbmRo5ztLfLvufFk+O6dfbLMHJZOyz3DjgwDp6oBtqlBq4yks92tBow3xIwwiak9bBs
IGKG5Bp//P8fyb8lknzNEJch7RjKm+z9QyLZZFlA/YP0L9acgwznYzcXL/g2AFMGaU22Q4h3g3U1
2YzErSRdsB3sqTinWkfFEjPL6rU/2iqVtvdvNYgLkwQIhoIyIC3/p6a8MtNR1Ny9a13P3FWr3/yS
nbRvjPckIvMpxVtwqBV0FKNFeSh1Naqwwhctok4Rc33+w48InMJ/+YJc04RpQbSkyf/+XhQZXts0
glWVUjea+GtaZ5tyGpw00z3x+kTsedvkjFYpX1eOYW4QR+m/FgLGIveDQ1nh4O2DXeSgQBlilPl1
3n9bHgNmM1dAbg9W45FdQaz6jFlt4yDHAbcTb8UAfMKo7BbBgLSO9QgMX6kCrfBXpNMydUl5lvXI
lDKfUQP5s/6gV8XRNHIVwsBsVB2J/BGelrGyl7E3VlyUpYgTRS43yqg/tRWx9GQyj1mxAsmqEpzo
7UJaIEiAKsCjJ7eFfSnQFOy+TSF/SifWzwNoIKhzufYyBd4rKz5MY3PYHyoxNG95PLwT6Nueln1D
Z2b61mBWDi+Go0c45V44T+CFutexij4diKjshURxdrm0GJF4p+Vnh0k/X3U9wZCRS+xq8zuIUmtt
WUP/3ewaQoiw/szpc0UiKgsj90qL/tdIMV7bXnsuAiunLGdkoQeyOtds47PUIpQ06/NLFczkOhO7
6BEvt+5nL7rbdNlFhQi46NhEqk4MmMeKrHtrm9ekOfdFRGJigSCGSufDbj5qP0ivdaTkg3okzj4O
PWARIMlnU0OT3tqsegg8dgbiZBIFCXFVNOGEyJri8yGr0aEYfXwDG3iPUbCv+BukXFHkb+LEDjZV
ZSanZRk657W2dewYYR0tKoZosyVKZRn76rWFOcQ/Uqav47rbj6Yf4K2npTKFGLZKas68fMEEmMzD
BnbLJxiyK5IKcCS6MH3imeRHl7xSidxrtQigR2WT60TffzmTcGwckQZy12TaS29l73FDCb/oLRZp
9dDgxImm4jq09i+jSJhfsmkb6aeYOGoX24S0LVv2yYF5sZptD0wV3QE4awU1yFmfrnr7S8qiJGCL
FqzTe5AXXNq4E4H+DW7zRtQtNs+yWTta0J7NbzKrjC85XBKy61se9aU9Xup7hocYMkkik3X+URvY
6uDt7msCaDdNC7nUSczHfo77LdF0YEZBwaymCC0PeqO1l1a35RLS5sDeFAlZHxU5ZUNsXnyz38M5
DHeLkAK7M9+N1QG1nOd7RAySiR2L3eg74GsXa2dXrSofnECvf1QD5szUvON1EjenrO4A7/QToE2N
RsnZ6SwD15VGxlo1z9dZUvXlo+tsp9p6qcxiLxm93626uJCwUW3KVpo7bJf2rqurw+BU49rFxHyk
Xya7GpZNFFn5oQ9xnKI8WUS8iUl2RxUhyU1Ndwfv8V3YYAkdlDD7SiPBZe66b3HJrMeyw4/MunXV
NO/rvql2DhBwzLKpxvyRiZFXT8dGDRdNfImsUDWmC+POEfGT5UEEncJxz84tOQstelWMstoejhCQ
OfWG7iNMsuwMx/Nqd8mxGEhQIhmE0n5vV/Z4z6TdkcsZPbP0Ho7q058a++JaxNAZuCCcbL9sEAAU
vFlzDMuU/VRUqkYDez4LuHh+rgzqYAujld/k9s4UNo5JD5W2b4dvJCdLRhoXt4Y1AoOcpXaIqcZD
Q7PqDW2fYtG9RFV+Ts0oeuwtqzpl2BdtMAtZbGCKNojGKoz4G8TUamuEW8bnQLRKhCB2ZjBf734t
9dTiQeuVuMnCx/1EGabWijjllsO7LYdffWcxSmGRvrzEVVn9nufyh5WRu0d0VXQkFO+ylHFV6Hzo
WuMiwnf8/SGfkZSyh/i5FKkVk0amkc5mknZxGnC8JFmwMor5NBk68Zaqow0TpdIh1pKgP9rS0edd
SQz/BSwek6aStVKcrPSs03BH6/XW2BpZNe71CjVt15PHGbXHWCn1Mj8dV27VX0K/H2/miM6jj167
Fr9KZ3UuLq8yXcdke8ly5nBXt9T/SquWK8AfvEcxsLnsweAWHW9DAPxn6RD+I0gxDrWGRLFRpxLC
AWuALuaiKFy+j6Wp6lq2WXqIKsAPmAwIpNzLRG0pFJk172fkNNs4b/g8q99aNjaHXrk9M9VnCNOF
QsYJeMyt4kdY6ePGcKsbcE7jRKOxcXzeLOESI7Rs6LtyvChRfUX0/KEUn11Vb8JwjNdGFF2zyW9O
LVSOts37Q4x6hawAWnbo6+umSs+hQrpEAVJv2GkrYKUb0SLqXcaei7g6iVnYyyhk9w1OTfTd+zK+
qILp6uK5ISGRZioau2dis0sSkGjFGmUvX1AJwoyzhz6gLtYtrFrpDEdDJBqfo/pxLbsKDRE52mIW
OP58XM5GEwbTybUL7wqmcZWnXfJgIIrL1QAkZzjFPatqCJBnX557s6UaobGmbs3fMxvJeKoxRQF2
x7ZZka5EYa8JKuUm8JPPubPdbTuXRPiWvn2oc/Fr0mWwjk0Edck4P0lfHCDYKh0McBG2fQE7uqFt
so2ZWWdM58GezKe7rlnJORV1gGoBPaLeQwkKU2ONE201izEEuuCl+0W9AlEaa4Ytju1gYOZvWetB
sa0IPmv3FjYZVix/KaUZkw+42Y2zLu0o3AwdodqLkFvprx0QzwTqRL9blwGq9yLDvIRPU3xmMur4
YbC4qphOIWeKGyaV3SuoDH0klq+bY2T3KIRUrZNlGKSCcarOufVRV2N2tx+D51nXjEulrJ+sKl8M
EUIuUCOq5eJMK2kQG6oZ5ykR+7Ihk46Z2LlUktACffsm87M3qzIzfFLlKfMfHGbVV8cfHyhKhpNh
2CaUIjfbE+UZ7XJTsGZrEfuhc1wZpSBSwTRuObOxTRk3B1VwgGrG7x366VtTGipAzkWRMbeHKk/g
ZTO/KnSretSH4kMT+VH9oUarNM2Wf8qs5pfkj0qX410P81vKtQZ42kQfydkAhuBdC8t8tyirBOML
MCSHjBxsbO1HVNkwzCcEJ4KFKaKcXH0ZiFMcoT8MuQ+gnRmnxxmJZON3Xk6XZUTWFsyS49aiVbcL
cRwi8TKMUXdEAPrSN5RSQwkuabI/iSkhkBDm2royfDVs3iJ4HW9TiegJYNXZNVUMODPBI/yqCbEa
eGrlSF/GdAhkXKb/3pdivBm0fJX5FGWRk5z6aX5Z/ruOJ++EOoqc+1m7JqFvHuI8PCxlZRxVYKc9
9Cxzytw/jWERMI4GwKQTLkV5GmwRV8S7usS67XmYTgmPfSS0ksqhqrc2hEgiUOPkGtBU7sNA+xlN
qWLbtACCYFLvpCO43T0UmYvQy8XjwAAc+UyouQd/ayTCvmfZfPhyOixq2aWNtjMXoSJiHicBNadr
zmM8xcXNIm46Gyexwx7OXV4IyrI23i+yr1Ex7zqeWYjPHEKsbpR0JCJHZA23oND+Q4GUfbntR0P7
0u4HJRDROawIlp7Y5XCdEy1CaoR6vUxwXz/Gtjgsdxmmln1mNCjAEPSAsOtXwmaLszA9Jp+9nNVo
hNdg08yORUWh2laRtXF69MqL0C5HkpnEY/PlH2g7ThEhkuvyNnOksa0lNjIhqj5m1aukX0UtMRxR
bg7wRbZ9qqS2jXucfeGsbYc8yUUkFufOWu+MjHTfH3OE+J2Ht91jurp+OS5bupa5RGs827i2WLKp
UXW0R/+fb/qJdwc23KnjNGtLhwAHpZhN7Pwxhkl1RwnaOkELcyAnzcexfzSxWZ+w9VIJ0AemAoB7
Qrm51FLIk6oBx4/s42fGY6uWL/0audF27BRvfbIccOTeaK4H3LhdQSxN3njygs2LiAobTL8RZgV9
QkHQaBh/EwHLk76l2I5TIgPs8Lq8V8v8sdfrGX0r/w0g/+gK0ZDYbVVkq7JsuS4WV82IZYO2rTlA
/FOokho9iXZMxy446CEpKKqJGCcMNn0WjBev1tdOVdo3d4iwFlRszTK7+gkzIzlpMVtUdsiPEhzn
2EWcq4nxac+ZczcdJFaF17wZEoOMF6DRsAMCKCQih9A+L7d/ZA9kCHbVE8EV3aWeNVa3Sku+fAUV
18XeKLiHvIJWjZmg6wf3yvYuCyvKyEg0tMn86avoaZEK+pPzVqfOtIqVmhNFJRxWkHaWRUocirqR
0eUJnMnzgKfimJTjTUMEgpoj/knCxEFl+NTNqN+kx5JEATBIWWpXSIzTgyBtfHnyl5mUzcCkaeQt
ZpPOZ00ukDmmZ2mMO+yY2drtrEeWv29NaMbUp+hFo2CqSGRNaRGT/GmxGrnK9pQ4hCJVukOLEPKZ
WXMfbywJSEUHzbAuyWunQfarExOJHKRqzq2467HG7WqmNa1ZjTfUHS+jm0RnOP5AS4qeENWy20EQ
H4lTZscj7RAGl4xfFxPDaBslmdOet3btOmAtMwRr1BblJhwKa8fgeVjFtcMgRNl6mWgUB1JxH2en
KWgG4oGvwEnXWsmAuQmnbWtNSGiESgcFwbzBMj2vMq4eu4TBEECV+RLvx2aEaHRgoJ5riGBwNv3q
YWEe6p58QFr4S0ULI1kHwaCAW2zBQza8nIFLp5C8cf/ZR9A5FNJiOVf0yL7mun2OZKrRjfKCNzYJ
RswGzlMI7AOAw5tWxP46n6brwjZZaszcp+tOCExf7q3em++pAjV1CSsmuL8vk92n1P7heQF9yBpr
zlh8qxQbpZu656QjytHvk2KTaSXjvMT6pOV7zWp+Rq3BUe4ACd4Mpi2v9HcGQIfqqQwbGtXB/DoG
3DFgy0PpectCfEtScM1KP3P3RsmL/qjqvn0cEUiWtWlx7hJWAy4vN6oCjgGBmGb0hocU+em6YWgJ
Ti6yD26opsjK2WKgsNrNyV323EeJpFE32VskJY4g8MvsVJrxJRDEtuf0QV3nEDaqipa2s9JdrN7y
vKMFH07Lq7PM1nNRoZxKPoqQ5nEqxBnHYXGjvfoDsvW/DZAtkC8umyZTh6/wD/pkmtZdMELiX7t5
s8XkT1kSfxhqTSPBO56K9aiwNsvlv2D1WP+qix/Ph6K2WknwnimKVAZQOBffNI84UqzrB/R5+iqE
poRLynxPMu5GPerdbQwflZE/UfftLM0V8VqsQxyChaZMXmz9j07mBZ/3z8knSEXASL5h2njE/z5o
tFvCgQbHJGbe9L7jRMSgks5HffBfhEHXBszU3Bk641h/ht1s6ZKQDN2+LpIJEbBkgTZw0nK3Zvkm
7RMhXbhMa+1h8IQ8jnazGxEzPjYoq/EHg6Ct43SnId9ovZPbo66cWodABDiHVRIdlxrCd8dHwmNT
9XtA0cn8i16fyb9CtcKMaKOanYjGwKyyJ2aPxMFm+ZlLs9jGvpqS0vHoKCg2BMRrwLXdG3FTiGTw
lRNtouAOGeXcPfVCpg2TyLeapos1As9VSkLDvuptKquoq84ytw6wnjAIFRzuBTguqJZ9doaXcslH
5BYM8LiDiHB+HBttXUhvtRhde5iCp6pxX7QpOJhYMA5BVBXrxiJZZunRfQSwTohWOeh+WIppKGN+
/HY9GSudiNPLCAw0ecBXnAXD04CZFiFrvSkDbAeRLC5mPMitpaodi7KnNE0CYSDjrHqVAsGWpsfC
m/Srxp+u8ZC4SEIL54ZjFG0VuqtD5zu/8GnjAFD1aipKnOugpQzkSmRNtIJ83A4irRi59ey9aZUF
Ysg83PVgVveCs9IrM2+r9xTckR2yNUibbTFYX4PBROEi2wkCgyQBohi/I+ORf1j+mv9lpUNmISsd
9kI8fv4/n9iMYyhhbvoF/GH0TORLMMfbUeso9O2QpNx6RBDKlyIViD5WEvzluzUQUTVqdFqg513p
HuHKCDcvYuz3qT7hkK/1cEXq12dKq7AB1lP9gWJq/Ru0SxVAxpOjsPCobNx/cAO4/3O6feBpC1ot
9jp3G049NXUw3RoMZWnjV89EvOMM1egDuUDGNd30bi5QgMJn49mnoeJB08513RKaPUaf2pxCA3Mw
Gvts2rAx4lBM2YGCj/d2kVk9hUJ4h9gjiJ26wW9Acnc+6bYNAqutZY8rttK8SvMpKdGBVAk8NL3E
fPflXXDTH9pMd0v3gLTY1R9axQtD+KfKLnzdqRi5a7XDVCXFxbZ/mFp596PsuznIiQF59Eq43Q+/
QXq4ACq7lpMgpRja8KwTvx2QDdiA0GtBDf3lUqjiHDSeMdBeFdutCjDT5nxQc/ZVjpe5S252E90j
KnycmiCN7MlNGZF/K1yWt1Mz4Pxwf7NgZYI7/cRwmzMvA04t3whio+05Lsa3ZSgSwaYsJLpxNYXe
tWUQIxB/dIPxsCx5hZpdWeVbypu8dercwwl/MgOqIEXWY1qKt1TxquYcFxgy168WYazkiSkffiu1
ehMt6vEBh4Qai0WJgYCfoMTV0FpUIwrfuowgS6UCU3THJuD4ycXA7KDMy9Xcap/WYHnnwoq9TRT/
JkboXUThkXxBFNIiHW8zbYOBcfpruC5NALMT+lvbqd9iCR10qasdJRHzKkZVUjJDVUSFAb3uyi6T
p2WDLkyF+ShIaBw8bwWpAmHEwHyWFSityYIezF8ZTiWn1PeRFyTJlu1FjDLIms7tzEKb4dTOit3H
Dvz9YWlgG2tnmmSffLVRZZjvUIvXcT/eYy5AHWRrqLO7UDIYmQmUBanaE5k/fDHUe7QdXLdFfFr+
68qrmDjV/UtcnvKWXwHG7mpqdfdIFl+wwmky4zLYs4JisBKHGWEGNq1Mkhj0BxD/nf4CsQWqpDcc
UQdz8yqqRllj1/of7s6suXEjzdp/ZaLv4QCQWC96LggQJEVRu0pVdYMoVcnY9x2/fh6w3G2Jkovt
vvrii+lw2OMFCzMTme97znNo394KmiqgQ9K7YKa8dUyvAEohHENkIA1KvDXNpWImtscEOhwTK2Jq
PWw/ZnCedb8oQI2fAQDxIg4wFfwbP6chwoSgRa04lxa7KzQBSYyvQO5Gt7LBkhwdgnUrQmCT/pdg
pquO7hhVn2ziePNrnIG1El4R7UPgg/0ALeQPkL2/wNjGVpccLcBUetz9G1q4n/hEeVLeo8SmGIDM
4udB9TgIjiVOGWysW6ZdsDr2umQK3AVJ1wg8l/+gT9VGD0g2WCpmmuyjt/LbK79lKfWNvF0lkn0z
BhHUBnPot43I7qoZdfSc+49ywNGwSbGdNIZ/IEK7vKCXgw+/L/Z50TwTWIjw0jIxHsYTBX0L+7nT
UxW6mUPqfaKSpQezb36E9ZjsG7wkx72ALeOq7aDRXIVB8yWyp+jnrr2MjJ08KuodiWOPsD5DQEWV
7RqL1rMWOG71ltEbpjVSv55aZyBjLGzQFs6ZUWzCuGhds4J/nPXtIcjDXTHW+j1+V6+Ml+JjqaE7
pnt4jhtzxMK83W3ZglRlTdeFpsu6fIK9mUt1gMnLeG2BqeB2pXybTJpypchZ5fYgIjhX2I2XLV2O
Mp6/htg+HgwKbXDehouh4lAVRBSudL76AXa0BwVaJ6Fm0G6zTOF8E8sELGrfTWlcc34vLhqU1cxS
ZMK5toUcBWMi4fBga5Hv6phrXGvASSCRpbGVjA4FY64/StLXIIp0l2KCicAsjL2cMsumNAO08NlV
TwbDdauyXUlm86ItOLWYk6VsowQgzFLxSkJNg0hi1k4ZdNo6zujCLJWR49/UFv1v0Cf1Rdlld8OA
aDdcxr0Qj+UgpT8dZLhGL1KJ6mdDXtbCs0w3Q1w8aTPHtGONwMzwMkkptyskQoqNr0d4CrKC3PU1
eFL6Hd3meX3UqZSp7q9rlIRmEUyb43oyLLCNYxG/UxMnV+3rhqOwE0dLnM1Il6AxnaOWqgJLiRmm
ccSU1O6xzDJMps/BM3UzBFz+HF2ppOf+XN8FaYl73bdn0gm7Rzsu+73pf++Uxyrh4xHpvUBft+oh
QqBhgrR7nS+bOm1RGR+1IgWgwpLwaxTi8bpu5qcx6Alaq0vMUlLgkWdy3EAe2YpQ1rv9pIW3x/bj
sYMqlf2wVqVkB23tucSr6uRVgMw7lel0+elBn6jqd3TLfwpwpi5pHLU5mppbdMP0JwMdMz+SnDzJ
uk2g1cy9Ra9zLNEFA35dqxt2Kkv9lW+U86oI/XRTk4w3h/oN/V9KjxGFXwr7iEuigUSRxVWLAo5S
rBCXlSyGlbl4kMkl+zHWEVqOQPlpQZ3V0XDEXC/66JCbiShH+En1g90OnQgfIc0gugIokjcPo9j6
qkkGX5UDPS6N5PIov/hbkVoPRcb/TlOyiHz4dwjX//5nqVt/FTy/3M2//1vN/x6vFLwU7rf225u/
WOdkUk633Us93b00Xdr+K1d9+Sf/07/5Py/H/8rDVL788x/fiy5vl/8aicdvkuENdtq/CNyKo2c6
ZNGbxC3+jZ+JW5r4TdPVJU6dBGmbRHlUvD8D5TXlN9NUBLnoRF2p+hGNuLR2wn/+g5gu/o5OVBcI
3cU7yH/uj0B5Rf7NJhyL/1OQXWvQ1P5O5JZ6ykFTF32xrRmqjtqQ8IDTOCbubBD0tqcVaasjvWdM
p1aAStrjsx89lmmmPinmIG8R1JBwMeHlciH94nMjbTQGydMSEUN6O4VNFVnTSzQj94xLdgv5xCFr
vYQUusosdIxhfqCKC9Us8m2CKO2OnFsV5x4dtWplmwuioLUU8MHoO6+ivIjI3dPS8U6yo+wgtbJN
zpFOLKEWK360neeR4BRz1kJALxq2o9TByJSTxJhF2dMoxeKmbzTal3Ej4wdTZjylwn8060Xpib8N
u9bALqKrKIC2KiA1pUvx1dDLBgYT1WtbpsWF0hOci8KXluhzamYpjSfkJHV7CLMRZ2tt57d9JNIb
lc8oe2UIxRMx4Wu24ghUBh2VSdmrFOhoRElwNi5ThdoYDib42rWljfna12r9oM9aBOeDGE472VZC
oHcx2Y3aeqEcKIeM30ayEB8nPs4eq7qsshSiGmr5Kl7FRYHOWELZljZEmk9I8w9YuHzsymwhbb3t
0CpXnAVkGhQXcRUH96UVmuM+TsolMIEoo6keSfNsUZe3ehTfWk1GK5SNA/EIZeAm+YRLTc+l566E
ELqqejl8YPH3QydKycnGaZa8qAsQsQdmsZ+ncPTivKluy0IO1gRaIdwUVkhDoKkkVtR5mKorpSWp
xWG73vQslQJPIxDMeDsgbd5berSgYsPJ90aYbq48i5qYr8JY4suE/DueW+ChfkGZmupzQxFeIiAI
guwctjqfnmV7D+4TbaYxpg+9r0CqqBG4IQthrEeXBLMYHfb3TJIu6rnorys6sRwG7e4uYt+ETFnX
MDUMKYxWqIyYWaV4X0e0X9EqioioB1HQEVI7tfdaXlP8OdNS/rXWFMpdZ0T5YWzL8rasbfmWtbg8
KHKh78ccp0kSEMMV2WV8PaM/eOnLaj6olCzvdT+rvplJCEG4tEfKGnX5uyAV8rmoxpcgM7H6TbGO
QrkebwhnRfGQVs3npFEi5BlhRHun1fiyz5Ix22RA9IOjgP5ATKBSqXftiTokRtGZjyAMoyreUrTM
rTXaQdLfJS0em8WPDj27Ualj6oWWpTs5HvlWMYRbu8QdCQDM68jl/BznMw5Y+qipskmjyKDmXobp
3URCIOe9oKM5JTc51WSZQRlsqD4FUF3UPoSj2tFN+JaKXNCwHIeXYrSngCjbubp9tfze/Nw1/k/e
ZTdFlLfNP/8hTjSCLHJEjbKLJA6F35SF8m3pDtt52qoRJCcD+a3uxbfNtnP068rcR9XadPVr6Xt9
GX1i4QrX1ob0EHfcgtPKr6GLD+73sfYUSgFgu7apI9/9+uaOmUavdrrvbu7E1VGXfVlbATenHbp1
BzbVYQVzaX5na3g6Kxx0Z5CSpzFQP69INIZsEWWkstS/fR1ZFoPJkzvCUPAi34YPiK6c7CB/qZ8E
JqrP+kb1xLo8JM8G7s7nXz/uoll997TmQpIyKRLbp5GOGm3ayJB4WrsJL63c/oG57T6yaGK058Sh
J3lnfzzmn5c6qSCJpoo6o0amom2CLcCvrdg0u3rTnFGFK3x73z8SkGXFMHQ+mMfR98qWk/aUlTgG
Yqq/oEHmVRvbKdfZLnBwirjxmaLe2astd/PqajpzzLJAYKzMa9Uht7hwfBdG5JXhlY/prXmuqv/R
1LHZqaD5RfiLHerkclPU1E21jM4NpiMKD91j7Cnb0P1OvckFF+4Rk1u5LRVvJ3PZervmLrlXt5Fr
rVk1thhPHEwhZ97CcYieDqPXt3UyhAFGATaoua3WK3cQJA4+9/IiXVFEte+UbXZgQK39FbS9g7zX
b+R995zN7o8z8uNlav7qLk4E2maKJdeMGGE2UJCu2VblczmmK9n3FtzNFKx+PXdORezHEf36qU/W
sWEao1BNRnXllp/VTe/OLjE9W6jvT6Hbr4zr4JLgD0f/VG8Cz5rPXP1Ujv7H1U1TFQvIFcTZyVCQ
GB+ywbLRuthZWaXwmhaHxBkdSjZOcT9s7R+/fuBTeOxySVPIskmf1VDI5Vqm+KvB3mUIyUyUtqtm
rXjNqoCwveleqgMqZmmlrShpevUmxJGoPvpnKtCnBejTa2sn1fMGs0QtCq6tbiB57WoXxsSWoeXQ
b2s8cUEz7jBtw8OvH1n9YIE02Yyp9pLzTg7o6VtGJBOZqsmY6lbhbtqA2nPlQ+wBxljVN40Tu9au
XVEv5XW4pJc7j/m22FVfIu/cJDuxjh1fwOs7OZn68uwrbDG5kzkgO1y3Ah9rfalCOMiydcJ+5ioD
1nxmlH14USHb+LA5HqmneHhLm2s9hdexyvFRRXLmRJm8C3Uq7jLx8cbDr9/2u9POcWewbAx0Fe+A
cTqmiTVt9KFjHSE3heq2JG5aiTRzfJ20K9kWttDo5pDTQjtdVxgfNe2uAu7rGw/2fGkk4+cz9/PB
4xu0FzFXkIQnYzR6O+BHXzPkLD0ut7pwiiu44l8pYj+Tj+Vfmhuxji+sllx5vizntgXLknmymBH6
q+HuoO0C1f1kvNM7ELJUGYx3rN3a8CAifx1B7vr1E567ykldL+/LWKSCqwQmAQ6p70+rJBn6WwzK
4u7XlxLLAH3/RNiLeBqI/6fbPthTdgmpgA+zQ2zpVeoGLFuNM25prK75RD/qV/NTx9wiq8mLNoNH
TfxGZseVbpBSrBEjH2Kdb5r9UJz5cJymk/2cW6DpVcbcYss8+X5ZhZmCDuLWiCVBs4oadQ8iDqfs
VrlNdst6SgbvE+cXjx/6IXj69ZtRP9gambpu0QbXiJMmMO7tMMP5Tb/Q5kMCzNoJ9uEXKISA5m7E
PtuAGkwOkpNvR2dy0225qbYYm/fNNSeO8NbYGvvzu5qP7gcgIpsoVnpLO531MpLZAhSvitM8zx1d
zn6UE1F7SvGphbE/xcOdnXcvLf7eX7+IjzbfZOVR6SAtUzbU02pHO9ZanEojBfm1dI2oejOzwHde
fEV70yk357ZTH4zIN5c72eur/OrInLnckH6SKoKCKsP79RN9ML+oBOFStIW5lIVOftlQb31rUAwN
lOxE7opNbZDQJlU+9+LU93PrzXVOtj6VNRpAWLlOU7MFpLNijMSk4/nIQOKow8Zov9qRul9oq4IV
nASSc3fwwYfS1jjM4eqjVUCL4O0Y7tNqYixxBwvkrAcS3UPrmzvDi3W8p5DSEaRdiFnsYtl3lVrC
xqKALmDRUbu9XZv0qqzNr1/+R58TVm4DRoi8UPuP8+7VfkWxuzSNJE7OmOK9dpetSbZxEgdJ1zpf
g22Hz705dyL44JPBNYmlJsuEMtmpKXUYQd2XyzW1sPMsZFiJ18iXBM3Cqz0nKfhodCEp0JftCV35
088lYWcwXUZB9rdGcpnADqOY17mpnhnEHz4SzkcFRoowDO3kIxE3CfLYUOU1mgOEDDYCyGINdiIl
nWsJid1/8bMxY3RLVWXdBJF6MpSgflrCnijiX7DrQKXn+YCqVwSib9bFrr4IL/bdmVPj+5WAXBJ0
GTJT1GKgLK/g1UjpyEtQo6lQVqkN5jh1FBG7v36q978VV6CIq5jCpM582kFDQNwmUJRpPuHSg5Lo
lDYdJDS8v77Mhw/y6jLLQvHqQbSRyGYp5DJAdS405OJ59P2/uAKLGeJDLNOUuN9eIUnLuZ+zQaEj
gpl/GtFBiv/mXXGqkSH8yGyClnf56iHAm0x6q3UKxAGcJrN2hVXqXqjVmXf1QeUFoLa8LFoy8UNU
zd9eJ0/izp/gefG5wd7igta0Vtj74G/dIpzYTG7mwr31fSfepJvu3NXfn+XfXP10xSTl0+5Vk6vr
K6KdvOYFAd3K3BRu/DX++yvh22udTGE1M/wuxKPKtQhO3Io9pPD+3nepCn4nt8/LvKK/OXfVj4Y8
kVfCsnApszqdTCoU5Hba1CnLfEUdMiATD16vFAdnRssH53AejqxqtiqsUe82lhmRjF0h1zivb/vP
KD89adVgLFr1K5/tg9A3+VO5lm6ny+ZH7YTDrtlm5zaQH/2WtGlkFn0TcLK+TMtXI5Y2gE8Rtl7q
Mu1OPgRr6XgOb27qzbml6n2Vg/0Ejnlbxzwv3k8OYggIveWtBsnFaPRfKsW+mwuNcJmIpF8wuNH8
+OsZ/8G27O0lT3YX4xSko2bjwWldhP2uwpRfoeBYyV6+Dm+Ds0fdDwYOj8h2WBECeNrxfl69TXwY
ZZFgZMItkMBz0tkEGxcI0372S2lQ0pC8+Xn0eF2IPmpE355IeC6bphrHTUpqp9v+fqjzzB9Z9av1
sJbXyRq21uTq4bVBhMd6mf6RpxYX2V6g0LoxH3Q4dj9Xgb/Vs/3PGrLX5Ut+39YvL+3hW3na4P1/
sCurLPP0r9uyu/pb9bole/zH/+jJWr8thyCFviuladn+sycrrN84d9CqNYDEokc0GTl/9GSF+RuS
SgOoIt9W/pHljPdHT1a1fyOsSedUgVzY4OcWf6cne/KFZWfL7DNkFNUGQ4/d19upLhd922LI6t28
x0hlOZHcnlnQTuts7y5xMt9SCOOQLbhEs57WgnPyiMSu2xSPxg515AZNgUtHAMwWNH/n1Y/wwZw4
LWi/u/bJop30BCik+fHa/ibn2o1tu8hpmOrT1tfgqTfnLnky3d9d8uQYJkdFDeHkeEnhoWbx7Pm5
7V+Wix4fMwdiHq+V8exe/fTg/ceVGRiE0umqfLopG0PC24aGK5MIAlkZwU/vxY4AbfgdmX57Oe6g
4F0kB0i1l/WnKF6xNUw2iLU/wauaFadew3J26VKtz/wKJ6epdzd2sslSyeWJMBT+HAGGQ4rBbomt
Kxtrbbj6RlnL25Itahy3q+J8S+rjH+TP13KyAddxvgcEl/QuLD9vKug/Y42Uq7MhbydfzXdPefLV
BCeVyNPyw+PhhT3nLqUfgnZkr+Cdniuo/cXI/vOpTiaur2W10as8Ff1XhllKeMs1EgNXWdcbEV9Z
54b18pZefV3ePd3JLCZUqEq6ZRYXoaOTK8R5GNalQ0NqPaLMmhg5iXd25Hz4TqlV8kEzSPIxl7//
6ttZ9qgBwxJa57LTC78sjbZ2NTvRl8w7Vz5Rzl3rZJSOUhLKFNR6d2npTex6EEreh1v4wIez69KH
yy7dDkoLwIM4Grx9rgxOed2O/HrLDkt7GZ/rbYcIhhNpu508w0s8LQyJWTszE9+p9o/L/QLXMdhu
0U08mQtNN1L/bo7XDbYjObEH+8q4TBTTI8bLXlW34zNKvis9MfldJ2+ZmWk03ODWcvMA5965YXzc
Nb8bVq9u6GTSDMggLAkW8HEYL32f1PjaXsf37VZAJUFpJ901or4i+SEd+6VXca/elGtiHEu3vU89
68t0w+bUsu9zH6jqH7c8+3g+calQ/NQ5O7ZDuiqJcT9386dNq+OcUI6OHXoJ71v/xM1pkB64L20j
vPpyaXVXm8yRGtpH9nL0oZNy5uzz0cB5fcmTr0sbTMHULZeU0PT5M4lQ7bnd/0cz/fUlTs6ROI9L
HApcYjlHLj9JUHpknKyqXeaVLymnOvfM9+HMFU/dT2PVo09SjlcUXn+TrPtnrCOPnTuvM88q/7vF
07B1w0T1RoLk6ZG8nKVIIKDs3d4zbJaUXbNJNuJW0+Lt5AL3ds+1u97/bLA1lYWWuLCttNOiE3Ho
Phpugv381spQp6Bx3dawqm/OvMn3X1quA78VjoJMheb0weIMVI4RITaWtq07urrXfB2fzDXfve9R
sSp2RLPuoOpUZwpOH3yNbAWJgqKhutARXpzssyQcqUNi2527nD0UF6/0I6qztbTJvG4veWee8oO3
+eZqJ5PAKtiygrBBRHZsFpNykq+gGbgzTYXAgQJye7ZZ/H4TwQPSLlYISaZqaC639OpDBM5NDhTC
MnjAbm2SsQBJzos9wyU5HmnCj3CfedP+nPzjtBjACrNcFkGLRUUA1ObJ9w98vg0aN1jmIn6AT+0l
WX/rfg8U6Cv65BXjaRV8VtbpneCzH7jD2erlBwPqzQ2cfBTDMG7DqOYGCOpqPinfgy05MRcgVq9M
R7EcBZHIcrC8P7smfPjCqdAiJMIL+04qqkajmejkV/BhkJ3wh+LmvG77znYMvv/x3qfafV758X4L
wOt+ddGTgZW2ElLP+XjRYY1nyaXs4i1SCFrjnnllPGhuttO84geIWzcl9efn+fkvz/DLf//t19Bm
1vJbc4KnYnxaK8YSFJcdzkN3JssRobi20nsdn0CpQXbXpVU2GrdxXv5+Zj599K45+pmWptLw4Iz6
dnAPsZrKeFmW+SQ78rpyumkjrWtqBsymwFH5hdON+fDrq3LEPX1aWkUqFWrkcwiT6bO8vazZdnrq
95gFqlCK2NRVmgK+hSA2eQ0neQ53C/HG+h1erEKWoRyk4a1eqKK+zFpJ0b4rHLtV4r2KksBCmODl
VYZwl98pn4JgIw/NSHe1ikLjAsxDhtF1brBGrUTNgQDKVB7Zn2n8RV4iazR0pEHBdhhO5NSQFokN
u4SzC9pHG9YRzUyn6MizzIclBtXSC/PeHsr5fsTQ8G00yuow6EU2YfcMIy8ry36r21YCXH1soD4X
ZSSIzxrBAQ0tGLsV3uz5XqFaE1/4HbiGRptSLxVNBsYGVSPIiaL7GlgxbD5kj7cSMLJVMqb8MxO2
Q8A2MmFi5YBof5oCbrVP2xFbnNL6T4KjzhqeloDg05XZ5zCeYnG5vDUimrM4Mx+J+YYj0vpSeJFC
y7oh7Eje4zQML9WOxDV62po3GVW1Tpj6X4SaNJhcgJyXTPYObAAIVY+4q6aE6Y7JTMaJir8Cr2df
FMOtEnSgXqln1JtpjuSboiWh+DL2tQpY9FSbRIFOMGBXEoY3zfGXqLSqAC3jxFopH7qQp55XTaB0
O5JvhmaVlIa5mZV+vBvHGJDvbMzys1qZdrkeQ1+XN36p13rJuc6Wktuq6IfxEy0rqIVOWlRSFm4s
rdOIwykHjHJ8M+K9CYrhU25p1V3VpvEFVD71TotyHCsqNNR7g+rgVla7DnIJatyeiepavdlfdWaF
CdtoseQLssrsCo6d2kAiIagJ3EbUjBs7SMKndsJr1meGWCtSseRDj2UKQGPWV6rAYxqQWHYlYo3y
bjfkWx+l8kVhhcimkaiL517HTjH1pemaSUy45qSYPbytSHPAKnJ9FLi7RpNkD//qdBMN+fhdUAy4
Cueiu8Cvb3xu5XZyo6jA2BNIdbabxl65q/Kiz5bsGbEbFG38vdYjJfQIrbDlR+5fk2/B407FJghJ
al0PSVk9apWSziDLY/mQ1QX4nU4ho7gBNm3t6KC1oWNPuAd2OX4otM8ivQTaPckbxZZ4BKyYgPVm
nfzri9qo9Hs6eSxqtuVnu0SKQEQUirUjjaF9iNj+QZKQBtXpTTPKVqYa0lINgi4jL9pmPq3iJSgL
66rW7njY+LLoc7I/clUUzgQSlyCtZsy/1YlVZtTns9pJ7LjZ68RL4tUdKkCh7M7yzVThH3XaPIjI
wQjGEu5LnD6aSU4KhqFJy8yDeiCiEv47c2YXDuQIJ1VFSrUVR+QyCmMBHZdpQScn5je+1DtU15KK
48axl5yTVddEzSMhCPLW8vOMtDI/tK47s9M3cxmMshsT+FM5Y1WYuRsBKbdXhZrNN4Y5DS840Jvr
ysqqTZM3GHT7XDPAIk5pWulurXLiX01lCkJ/qEbQhVov2QiXeq0OHiScmorrc+gp9rJcBhgKLSxw
q1ruTUDkfPbyNRTDqtkUc5BPF5ESzCs7boW9qebckj2C1In8LMmRasmlSPt8B81Ns9zCtxhDTEbN
G0izq7HmmbBdMuUplurad1K5zSqnSruUJI2GQCuvR+k0Ig1IlQSrhR1kDtJ3wsEFUZTzk2pIEv4q
qx1UMMS9b7IZthO6sY3SXRPVEmtk+2mTtTKVnLw1s55kTqGoXfLfYbel/bUo9YFdTzFLCmipLgC9
Ckq18iS1V8G+R74mHyQThJGT5qIrN6kY2+GCw2swrllXh2obGBi+FnuaVbizBOPMLfNOJoVYQv4K
DyhR73RfD5kuuC2bla61s0b4pQgiUCv+/UQUbvBiW9BEHsnvPoSWAVyCvbhs4oOyU5h8pRUHF0Fv
ZdItOanq73IsoQ1YgIm5ExF4hZuuCgaMvWQLSqDbCKJa62kAy0xXCznbKbXig+MDVBRus7pRo3Vp
piQp9UB5sOfSlIWopcgwT+AWtsVVZkzWvVLaMNhMMGayB6oT3pYO/cF2wEzZ/goLQdMe8O7ln/Sx
KDAmgrmGRl4OTGqQJIAVeiUMPyu+nA43isBRSKxXhs33MNlD9jUsoDU7pmnrsWPpQ0UKXoD95lbE
NslTpsX3lN85xy5t51FZrwgqlUZ3IiRlPASg56JtXZck1Fi5UDpYjpqBpT4a9R9qDr6r0Ei3cmLy
3oiunDRYVARoxMZGG2C7r8fBnOofRIbbCYa81jJ+QBDKrcu5At+1yWsSqa8VIiNNt5bB/e+QpMxE
tqYlKFszzOPHSqvCcltOQTHhRhxjYhr6SQwY77CCxkRr6JJirArC9uZgV8PsGUxiIgZT/VrITDhs
uiKdGxy2uiJNjplVU/ApCKuY5LVerhf1oNriAyXhjrX/iUjawPwxi8DXFwgrN0MMa9lGXY2qtcVn
cmsowLeqvTXUbfo9a3MsN0wb6qSATLD3TOXXvuP2L4iWHv3ftSQP7WqVxYnS3opEDeZ7ovTm8UtJ
e0GaDlIjRtKxK8IRgEzAL1Gmyhvg+Ej6XjKKkvS/UGAmJl+9mKxxvpnjARr4TSZZUY8V0ohUyZQ9
alKkVq06+gQQfrMoAaX9X3j6/j/tDxmcnP66P3R4GaHgvOkQLf/Czw6RZBm/mSptHsT1bFlh3LBT
/mnbkziO/CZMtEY0iWjp6Ron63/1iBbf3lLCMFVLVulJcyZt8AYulj7tN52yhoEOgPaRtkjP/mVY
/KNrgtfxL08lx979n8eSRSa9cOnRsHHAR8Vy9FO/PvyKXonyPKyOVLR1MGhuv4SeZd3Y3iWQ1URt
3oSmNh40M5p+/sH4958JMVeO3uLMGeZ+MyVXcQ8xKJQMYg4NGy94SgCfDZvOk1s5/TRo/mOQFnB9
LHbCLH3qgeNhCMqKAsaQ1e09S81wk2m6C/MH4ELay2uxXM0v63qLW4KIyy65SpNGewHNAG6D6WRG
zYWRV/CJwjpzQWqFm84ECBHYc3Nt9DIBWCO2Y3JKm+uwG+9e/dYftaGOrZc3b5AfTmgmJ3lOd8gy
l2P2qzcYDRGZVW0Jyd4gqNSd2Jte56TBuF04WttWbbJD5eP/gzJRrQSf1Bs/SearLIusRTbSYf+L
QhieRkCiofVD9cNnfOH5jT+p2Y2tZQQfaNYmCUIM6xi8XRuTtBMtfxlpHWcZM86xKffmPonk1CFq
VTzRAZGclnCBti7Sz1J0jaW6/JKreUQmlFWvs6wqoXVnykZtdT7Hiarc9kDftynWPZx0rF9QUMvL
ppjwKTbttlN16ZKk4OlmCgVwCDvCBj6qM2boAWJ70a8oEyW3QTuxW16yGkJR5gfBv7+OBnsfdCof
bg1Oet7Vw93xz6JSDHf5tOkz33Ja9MOfiDxOVqoa2N/Zz69NO2XVFRHZgOo8ANezTKdMY/3alLEo
x9K8z5sJ5GM/40E0s4fjH4ZO2dV8tkAIg6ppe7PZRLz8fTPHrduV0fS1D8DwVo9wLa0XzYJOUhMC
i/+55is6KL/PaXNjTRL2spYTStVPyidQHDqbyXFwfz1y3k89bLJUBFCOIfp7P3BwSuitMqTKpYBa
IAOVpPDRVSK87402vm7n1PPbLkbArdpk7BW+/CxGqXFSclgubGPUibju+wdFBMpNH6ub419ptlIR
EYnfMQhzo1nJvWU8ogv/Qi5FPK3kFBmUlvZUfIosqvakXkaxgYOw5GtWK+pDO1/LxKU49VCKR2HU
/U74AGR6rVcf48rqd0NFEBzY3UHlOxtGIEsr5GGc5PDE6eX3gcaE6QDyi5wMbp9raPlE+PaMsNAi
M1YxP/36JR67RK9nHzVJHVEElR3igVSqDm9nXyJSTS2FXv4x+xTf0O9yhf1X5fvaYU7l8gBWt3A5
q6oHKl7REp7pk2wWmfId6U7olyMl25ik+t0d/3/m80hI5V2bsobFcw55P+AXUs2DWSv1ra4OxY2S
CKbqZIXf7D7JdmpPFgzofNPRFt5Dnsc9q1mrP9Sa/DkSU8oiYEfrkEPIzUDjJzLrW07H9W2dUxpR
Wvh6Xm6RvZZGThsl2fd5TlhRlfgOn6i8L9RCI5qgj2/kBFVHXxnjzTiCV1AXYoLAGvrUxexMQ1is
2ySH2SyE/KnO51WH6etZ0nJqTnqQXaqmtiXAsz+kUjGBgm1fcBvnN/ayzhz/rLD6l0IlkQ6C9Bl7
yrGa+ep3WowpFm4wITiOYJewT1ZJhWafJo2qsveVutpP9fRFG9rsd4LYIC80yQ8QPtPKsjL9XiIr
bKXC3gBeaJcevz6AIAUMdexHExBhq3hqawk6maP2en89NJR85plw0bYpTA9O5nUEJxtDYkvh1pTy
q9bS7nVFFDsd348l/C9VQHSdH1XTFQH240UYgBorlS21LP8KVtt8ffxDaBUxUBtla0ILvDaSzjhT
WT/mbr15JwLhOuX8pXewyOpPSpJwGPxxgcPto/RH3onoYAS4e9NGm93KKoCDt3rgEf6j3w9FT9er
V2pv4OCwhgVebFg9xKNehE8hQXM3zMAJgFNXHtJZFU+GSY0n/9Ha1riVmrQ4RIUejCuLrusBxIS2
m/FaP6YG5RW715sLBbrLTcGYczIjIQjZ/mKSGvmsUyZxid0MNlItL74aezik+G0dkRfTc4ani5yH
7GtZGuq6rof+QhAAR1ELDMbQ6OMzx99HIj7PrJxH5ebJizMZQsZi8DJIFT6pLuZzIRnEibV7RSvS
69FXWQybMUUEkrbK8wTGmMALSXKxPYf3dQL9g6UfkOoSHDapwndgDwcbwKftHR2dp8FOcldQPLwi
M7p0B3OwH7NIs1YkbgM+0o2BhUSAaas4zFpjUq4SS8wPHBVCL5SS4LLmk0nepR576Sgn6ypogTIR
SX5pZzLfyTq+TJYfpQdJGrZB/0ilYVoFGszcWZsCt1MN//nX66L6tu+G/UqgIcIKhi7NoAl2ui5m
uZaTMzhUe8PKE69sreEOuwunhFh6wpRe7NqWtqk6GFjxxyxz7YJPSzJ3/vfoQpBv8aMeuxI4khzd
GAFQKEUJRq800kdDbYjdFZQ6ay0pLiZ2I7NTBLHs/foJtA+egG+jwrK+WK+RWL1d2cVSDgkrKpCW
zL4va2HijX1112Yqpj34yxjOq7tUb6Gf2+1ValsPNKqmr1Zggz/rxEQOBsO5jseZNEHaxArYqW9a
YBYrpa3zWztP00ssQKW7wPeVLicHQ1RXahQ4kZrkN3/+gS2L5WRKaa5DRc9Y/V1Ry9LVzw2l2Twq
je3v7IloxCkJ2w38WHEVmqlEsAGJ0vqCzg3a7vHXr+doYXw9B1AbLx+8xevGGYLjwNvXQ/SVAV9D
HS/yYVC2wG2bWzGJcJOStLPqDZvaWNFDzDB0R9el4dB0onRhPNU7S5YIS29r81OdRLXTFXH7IOU+
wnyJrPV5aLJr6NRb6ATih6oa9zGOiW/SQHinmoXy5zxKzVUE5WeT64KOoM88q+P/I+y8thtHti37
RRgD3ryScAStKJNSvmCkqYT3CLiv70lW9am+5+H2i1IuKYkEInasvfaa+udmidXnJ8E6JlPyRXGy
QKjWSXES7b2u2LQeH6mpzKtnE4r7vz8d/zXYy2VCiI9lk6/JgsBT89/dUYmkZJz4QxeZEnGsMEKy
5LLS0pkl496Sa0taY6rszJSMhsae7Z3ySDPdtv6PainkE8gAaMpswQRLWMy9BKR1r4aCHYbQAdsG
7t5o5u9qW5ExRforRwWyyQ9c31Ft6v/Phf9fprrnn4JvhJdXxVlu0rP5n6+sBCt96LW6pYEwKy9t
9mOGB/BFaAM8IeCR/SNJK8kW6aiDnSbObDR2RVIl+3aZawFxV2WymeVqNwCTNdfYsFxRU+n+70+4
wuTuY8/+fy9BzrTksDJyqXKLyfQS/+cvOpChHDdkIgUGOL1ywRZlOO8zYgvxEqRXhel4Fs2rnbU+
mk7YW4qLikRjoN8RtHKZiDVO1yXqlMwfZaIGx/acWwnYm3KXM9zfa62H5DQPKrxW5TSSfJ8u4pL1
tGcH8Z28j/drqgw/Cr27qiT2pep4zmf7XCmsqHRTyfc2u535RaC81xTmpQQBEXcJqSL256grlFoZ
YImE/JM4SOOdOsYn5pDOSnc12E56SYuKcfZbSCHZ2HjqRDiu9a4RPb7qrBnK9LapHVd+xZPNrbGC
cOYkBlthc3vNgg5cB5AwmXeldVv8RZR+bn9V67tGXDxCjHYs44PRhgiXUF6WV6vY57/WB7TblatL
zAzW1F3LW8Mfm+bsu2+98We2iWemUE/jIGGXSYcXUmAX/UMiJvsBwfkpS68x7S5hH7UpyuldD2lI
GVEYbqmHA37F1sWibM8N6XzTzkocX7NH+p9I+2FOHqRIOVQtKnkpoF674iDrwM4LmcBLfsJwTNX5
QeN+MeUuaDOiwRrtHpsNoXnaWVmroNVLYs8OSWGF2Sow8hCSypYXZlMeyNbwMpRbROAM51T9gDH8
TQe/THwowjyiMUBvkmcw3h+HdNwb1vdEkm6pivxYfbaxBk5rC5xcvCSV7rYPIdliSRel/Uo8DW79
0NDUsC8YYpd1gLSSehGZBsYA3tU2UNytO6P5dKBULoALFrJ4vrO97bZHMpt6W+jBKQnOyuQ29B+P
sZfUGXYgWFAYebBs/kzWwrO3a5mnoS7iU3qLE1TCTTsRgq7v5mL+U4L9YWTyZ5ZMh8TWIY0DNbPH
vUrMe8zMOSnZGzq02ccUBeSKrVwuyTH+GJJvdsXAkBEt+rvRXh8gjdxX3/VkD4iV1G06CcleWn+L
tXnwpH2HsaYiNzwCvPaN8inQZjfxOmkdMZD2bpU8Ym4q/W3sv4rlPXfCNvk+mLdpBPHk2h9zUvrD
A7nzkkkk82QRMeQ8WOpEktPvx/SiqseE/tDGySIm7Z2Qe9U6dqW+zx1wAL7IIosns+SYE3+ZX8R1
6tqtVL7YLwjdbL5PxX5oghlsPSF0peLsjaGnbmoIDCEzk98lhgY9WoT+wAjSiCBruD+ydHNbwh9F
VrmPnngvt57cDzv6HjcpU4N2/pCL+EI29N7+S9XGYCnksDBWP1el/fMoFjtePjq7RMvCYjQi/uVP
FDRZsP0L3Ke03aAt1TpBmA9QwcZ3ZZ5Kaoks6a5RigPFEjlEKXm2uPYoJGcZRy2XP9RfCumXpuui
upsCXUHJNsFsDNPe7FCWHHGQStmzJseV8NAVPT1I8g1X5Uy1caDlf7Fr5WbG5qFTmcvvp9MwqtGU
yL4+6q/J0gRrpQePQzsYy6AER/C4tRMYu4yfkIj9CDo6KQChFGJ7OjiY4FquVfrSC+jD+7aJmpSk
p2BjALU75EOwybs+OaFaJ2mkcldsp9T5PvfLvlw/1OJXpiiROYpd3beek5aBoUnupJOWPCZnQCdu
GgO07alw1mqyvJab7riU9Lv4uz4qy8arQkT6Fy33IFMa1dXmdXhguf8ql0WCFGoStoBfdYbJpnYV
lXdqvlQZkFCV1jpbVBE49C78rb3mdrxAGKZeIZJQP3QTviZj638WzVreMsWcXx0YI13OESxPDdaH
SY8PdB8zV7arSJN7/d4Wq7kbYvmwZJt1kGq7Ia85lUOLzNAJheq9tHRBVo9zAMhJ/LLcQX/uSM+k
MxP0DQMbbT/YriZNX0hRCprd1ZFl4esr/e/MloK0I9FmcvrPkVr54CiZ4/b0ZD5lczJ2a2cRfVPV
6kdpEFn2+LaWVnK0SrlN2cCHyVLJ+yobUFlGCanPWthg1iMjy+O3ue7VU9VQa1r5/KEtZvUCsHty
Kd4cwLH69KlTVc/DbL4v5Aafm1ln4q+QZ7jgi+0uqmjgsVqXRVaW+zAkPgHfvbsRUu/T4SSUckr+
eaPlk+0vVX5+fr7ZaKXv5CRJubAG1QqICaYeor1NY+KgTzqZokm+cneSLGb855F6JmM7VeUZG4rv
sbzKni3FtCRtRKBe5LKHC/tHoy7//Mznf3y+eX7u3w+fv9a/n1tBo1QJN/ioN025SzMZNbkywQJK
sURwcmnXUWI8DhlVxXljbopmo2sI+aoya9t9fil7fP35Jq0rfpPnu7TC+f5mMOf9IgTh47ZWoyCW
UqBm2sWU6qATMrS00WsehHGdWd/+xeTBq3SOgNsh95Grb5BTDtSBGpvTR+Jt8ehCZfRIIvDMnns/
GS+zSoS5Obh5jbFGXfc1GAW9mQ9yrR4k9UvI1ETKebasQEgKcbxUIMIg4zEQqxrE6XeSm3fxqPsT
BhCmDH2j03EHr28NaLS54iWAHLb1tLcS5z4AAGuGNKDjHWgTC4ajuoTLBc1AHLL+0GixiSEBDR21
AJw5litab14n4/FRSHlpLeI3i7PaN96gH0s7PdHtpJuYe02OVb8cfGlkakLKg2HCGIr+Xufbmfit
kCaHiwDlNSldO+7fcp13fYEDoMbgrxdwuJRAYuKibTEWw1MpiPMzv7fGeKzmzHcEZLtp3Ct5ft42
CQYMXuMU+G9m3lo9v5qLfl1NcAsOM3fyel0dEU0jjDYJnJysvU4bAzocu/r+WynYp+LtI7G2n0b5
LqwxoDo/WcMQTDa/h6pcU2k8N1l7y0xxSJrL0pXBaJXPF09MpJSx8E2VGjKJd5rhjuYD243q7FcL
m/T6Ni2lXxmDS6/AM6rZr0bVWyfVU5LYYzRj37bSPp6KsLe3iHv/mlCrOGnx6eTra1OPoVIPAOnh
OBiBQ7C2Q8dhrvzyr0IeYTk3h2LRg3SYgOrIfiE0spNVPy1xNC17svUjxMVDRm/QYkEzitZb7Y5i
0valoY7m1OBK3UmGE5Q1IRSS7I1Otqur0yZTDmmdp6pfDXnLubHh+DZdnZ5kYys7WZM9MU2BaPBd
rJAEgO+osPVWaEDywXlYS5I0MOMpsCrZJzQ5MhrW5s9ZsW8dnMGJVziRm0DiXqDh7stz/qrwC84y
t9A4+HlTcZcF6pL5Ul4cSao9KRLOmZRWRcvSoDQBYhMTxPwKC2O+9odMhUGX1HNE7TFXxV6v0JLI
XHNk2P5Rrdqzr9jD0dSWI3l9hKV2+wqGei9um936dQ5P02F9oP42BkGOceGRb0RUrO63nPlmMDIY
R1wnkfx44rLOe4SMoK8Sz9pmnr3iYBYuL2kgU784nQzgbT05S0etKd/Bcx4BQ56mrHTNmqU9w+5N
cU+FetC/F10cmlt7Bui6I9dlz9zxOyejg1mNx1hWfGLfiaqUvW2Wo21ZfFN9adc+AjnjjerkduI7
U347DsjuasKqiq3LKqevnCg+5Wa8trAIoJ8iv17NuA4mvedub96btHcRm0j0bs7JxK88qYE1vzZd
Fgqtds2yCkghDHq6ZUm2hiqooAcudR3R8on4yhjbxc2RTxZAhY2e04sks0yBKK8ee2wqB01ZRkav
0maevWktIltL7s3Ynozxm7TpxKtfBrXyH/0efbP8iqF6puIofOxIEXm0TStFj7mHIx+y2QdrzgBr
PZPuuAX11kZT82Eu9WHKN+K/l1+lSTKwyI6V0914hSYLH3FsgEfTDq0RHzRaSLyax7S3XvrUi4O5
UMgzTwICrHhZ+0DXinMGQBegpDcpuSc7KBf1z0edr4IzQvHF8yCCuJAI99wrcuZ3rL+JI/mSzQrT
Th6uQ69SyqCiQKoWf2prr7eHQ8kSmFsvtAI8pZN+4KwIna08mlJ8UMFsmLgY8NB4I2vzWpLg748C
VAfUQrXUowXbXfeDtslX1+tRI9aziNXDGtfsJQ90w57txVuA1Zjr0ZZmVsQhsHp5ty0xyQSfGhdI
Ve+HwXLnOfd7a41gPlzr9Zpuxl/z/KrX+Y3T6k4fIAilxgGj1mISTLdBRCpO7SofAHJCgCFHTf4p
92a4DsvBoQPTaJWHgOAZoxF0TeHJ9uASzsradAc/di1qEVUtmcMAPQxT3A2r3a3qKdc5FISZSudB
p3Pgx7RM4n6mJvZ7fQrbOAmSiguYBomtt9/7GFKh6vGqAydrOW4r/jI3bg+Lc5LSPdlEQV1bntYY
mFjGc+cstKagwIuuPDtLehplOVIxE5IHu9dpfiB/f5um9L1YtFfA6SWWkzbUZzoyl5XCg6xlmDgS
c3D5G/Xgi97p90JHpC/FrnHu9LyvBpSUiizvOLJn9kNfHb/LxMCY7cmcPUfa8xsvxdXu352f8fyS
cwxVjKDP32L12JSBLQ9nOWNWx8xOTP29S1Z1H+AV1xYOz3I7siAfyH6I9LH6LBXr92QlX/rCxirn
Udqnflk2p8f+t3QgtdEaSsDXrTOGlskvk+pnUqzutZiPy/DasnJIBJzWOJiYz4FzNk0lZxEjHF51
aTg0poGTaQ30DX/cXN4tmI4mGFWRkkRip2/m8KXkG/H260EdmwOzeCggeNyGgiB3suyMKSJg/0D0
lhxztkyZ54qz65jWH6s6XdDWfWmi36DaQR9v0UIe/zCF1fLVaESAbk1IAssj/zNUZEhBUPWKEscj
xaalfZRv/cbebhSurR4fLjI9zTGUJs37ppvXZc6PLQBiPM/A94ygmAvYtdk5V+wLfphLvy0XsCoE
dWF7N0KKSXdK2T5LFJJaDZFpSO9N7rRgse1M91Zabu2YRrachtYdzJleEzdEiOmuI09EbmMP4Teq
odDoZNj3YBnbrjqbRcHxXHqTpPicSgrs85FY4ppUMsLhY/jiiv1BTMyNHs99XMxr1hUXnXnFUpi7
Kau9XBpfwKmfYRKFG3TwpjVdSUlCOydpQVJu7eO83Mt+bACUUhlUsNYLQb/va7zBRNtOGsNN0niz
cv0NDwABuNRwpXbQZ05BHTcYQpU9+MIxD7OV3MW8njO7gUdsHLb+ZE9mtBDrrjQKYLbu3anGDzv+
VSYzXAPUgGS4KqY7LXNQycuxrJNwIJG34yqYF0YKJmOvTAX7/gpWNw4LcLhxVX+1OZi0dH2p5Ph9
UJr7AGZ7eayUGWZQzoxEfH6xUn44VHVGFwO8KlyTRoITD1/mFt/wbh4U4H8c9dVmiIqueZFH5Win
f8p6/pHhAtlacRvqJsiAQ5spybVq7rVdKM+Q9RIRQml8FbQ/u0aPiiRnIdAjpbPu+GR4lP5jtJqL
Sqw9vXjwagfsZOHcyb7Ikxcb12WxlpdecqIhU176fNjHi+HlzXqiXQc4qSaXPv1ep3jCKfUfl7ic
J99Lc4LNJzxltu6i04+LdpAmOgfbcjSd+ViW5c22zOPAoXBZ3mW2RlF3hPJrF1TCX1udRG2HFqHG
ewnUlxhdhdvL6RRfs2I/U/uTyNUD/a5SfLSqBfUtuc8GYbGxdURBHiC2sgVQpQPZQE0l/pBBHcf6
6m3NH9f2RA87mnT1KNYSdX5sdkzQTmX6bRqyT73QXq3ECiTMbHSLrq31VtrG0RLZubFVkM3liRbP
eTKsk6yD4HSkEJTAKg97awHtbMuurASTZnq1YnoOEGDr19Ko/jpr3miRtpwThF9sV5HIt5zbGOAL
Fzr+CO2cpLRb4xpCFE5LczjQr3oVsnVMasM37PhcSEys1DCTzG+NaUVtikl65Ij/TdG3Y7x0gUwF
DwI2KuUtktT20jvLi+Agyxlvj+uXKan86KxwWWxW7TzIZIrWDfUj24504z4k7rdZzIzDJdxXlICS
Sp0zHsyxpKugRMWpnlffMswQDacuofF4VWb4yhx760gQd8OUAbWzpdyscd4T6sq2Is7KUF+rgkt4
SI4MExzgA/6e6vFI6+ZeIFMMYKa0mKEAHO6DI1+ZMXsvS4V1ev5rWiwWWAcfThmC2jKWD0hdh7La
rg8ivMgmdDjS9Lu0C52qBLLavEibjQnbutMSvCmz5K9KcQe5PU9aWJWXZQErNRaRlM8c3FGbKyWc
1vGhZJ70eoa6zEheRa096JFpLMep2u6Kk185i1/KJD3pYjnIjClk6WmK9a+1Wt8Mof6yRjU09TWc
p/hUgKUAZhWBzwqnTBzn1Yhy5ZsEIcmuWMT4A1qNvofAwJUPrFTj8YDb9Aj7FDt9S7/Ddi2pC3Ro
qmVZn/KSPUGmL718Mqr+stj111ZLn5lIblJMAABnDBgMo4fctSzUWzhz/wgDJMp6tRDdNNnwOoqJ
jmUPDHhg6XkwqiZnN3Ehcc7Fp+bimw+HKfUbDdjzn0Hv3BggRknlNnDpmQRVZZyDkDokK1iSLoCq
4iuqCC079mLZDgaKYEVSjwwN6M0PwGgHW2q4Ch28STLk9w/uwSML1E0lezVrlHsGe88q7Iu81hwe
Lw+aYVtIvhIbnlUrYZIsobqgIdVsRQSAN9t0yh0lNJQfYEGvVlGd43E4FTPFCpMRu5pDPSb8PR5l
H4i6CYQh5TczdEZArtKkoYr+R1p5qiEOVvNy9/zk8+OnTvL88PnmKd38+6EY2tJVmAvZWQQ0/eeR
nv+p+4/w8/ywcNy4jafQklGNZzVFChhSVAhrrRQKTToBDUhKZAXetHED6aSuJjeXun8+93yvrmiQ
//2NWaGjQ2aJjaQ+YV4BOFVHXSLZ0LSUmhOLvUQU4V00ZmkXdcR+RvLQszUrFhcqZpxIWfp/3rS5
BVDr74/RDB6F1f/9ekyLHlPiEj4/pTtZC4m15bv//ZbnJ5//+Z/H+fchtmEhpH0oYSM/no2n+PN8
mqp51XagxFmRH19orPGbVjuZL0uaEj3f5I0W73R2SMZcKsSnPK7oryrV3++VOPx46lYwA475jWmA
OhofT9XzPbAfdQS0tT2UMaXmQ2F7vmTPH7XWU+fRmftd6jF0tL5cUFAmtXERGXhunw9QA33a9n8/
1uOhbSP/FVvo87CIeck6MIWl7hz6x0/cDKP6+8c+33t+rmNGFX1poxWWl5wkeIjng/37vc/P5Zgn
yOh4fPn5lXzILY5uxetQ8PSPMy9PrD+e67Fve19asesxiwCle71M7RC0+I/F2voWulGsjsEMZCnH
NDj/GTknVYBOnWnaS8xEJNgL9QEsMYHkOZkYYhaePC77YlnfutX5KbXnhxF+Isnq2hOROpuZW01/
cHrdNHXgVDZ7DZq4/NAVivWy/hljOoAb6EQxHKtc+Ek2uoaFAlRESlK61pR7a2scaYEdtsp6AX90
pTsbaIeMRmg2KLww9a3Z1GMrp0ejqc9lL3vpWAeSRowaqCSK6tU8wAfya/ikicDnP8Re/tiCiuLS
HOc2CQl9hBD92BRlV1jqMc4XiLHdG3LKH9jDc9wcpwUzgeibVywEkWh53UTrZ5rxiBvIM3ec8n2R
rft0EjuJ56PMmoBGPLS5jWEuNpgqD9XBiXTpK55M6DNUsNPvx9OwxaZnVoXLFYmbAY0OfF48Es4g
2z7mvGC2BYXxX4NMtnF+RF8Lcx2+WpcyjXEyJqpGmdFGKd7FRglrIwHVKO3XoeLYlYQtqKuW0qPA
hNl2hTtuoGw777cidX6xcQZotpPQCjfdbBe0kjutdtApFvd9Huhj4eGPAser7eyp8VukzNFag2RO
oUm+xZyuihwWICVMyo+YJIiUtnnNNXrz7V2zljcZ1LVeZG+jPiHVl+66cbZNlRds+KfHyRHQA08S
T/mk74sB6rIqj/ckFTuliT1reRSQtE4esAl9dM1pDnWiJUenZMdQggIpjUASfjYxNFRABY1WuSMn
1Kr34GT3JQplUdd+yp83NcweYZykZROa0rdBZlRUQzETCRTJN8W+K5xRptpxZ83xUubaq3N+QEXe
yZW6K211v64lq2iYSXd91necGdys+p0Zn2b5RxsJ5rcp3JfejS13KECrj60/yWrYwrGQHlQHfG5x
h/jckgkG81eeKy/TmmNnzi4eIphaL40AHAhB49E+NTd4eXq+X5oOAD2G1TXe2fxlDLq4TdIeyZE9
WIvpdYSYS2Qu1IbpzfGFLmFqoWQW462OiYCG5D7ww/J4YiDS8vTC+LE1ND9azUvsbpfDELZiqGpb
4WZsKQmSnth+dMhNFr0vExMC4y3aCMkJXRyiOxqClGZu4dC5NGlAJ85OmnVEhBKduXcTZ2EUgb64
ZGA0rVAYt50ixn21LBhW18hKrZ8c3rCiSUGXtB9WZnnCTiJjokvQgiRTyr0zSnuJxVrBByiJ5WGV
RT0e952lunliuEWQ/17hKVr9WU2IlGfcrk0FTcoz83heLvNiGT2aHO4fxreq5pQlhTtDvxbJHNSr
429mfKMf52kjt49NYTPzR+QnHJkhqKggZXSwxJhZ4H4l+pkL85fGg6594qUooFrbRxoAcchreyi/
e2scAoc2izUxQiQQrqAnYoctcs/KO9JB1HBZ033VAWecudqwSRQbllw6FMNs+PMa79Hl3IlxLIAf
MqH0itiBA6K/zuxneaj0KFkyV1lzGiCyW6KEjkkbZjlTVoUIt2w89AwQSZbYJ/GftQdEo8goZ8Yu
q3lNmdvE8LBdt7UKm2LcA8LxLDrKi5KenGL1BrRi3aCMYj3O0YvK8o+I2/tC89HuxjDlPCHiIZoG
Cm7tqJYYUJAx06qM2tq5JNantqRuo0vcVW0Yxx9G1dLAt/yWpl6KI7dky2CocBfP9DyhFdt4Vhii
C3QLGj1LJdBGfO5Em0sTwwPVIebw0sG84oQdJUw22u2vasbtzlCcYJ5PsRgKPa6i89YZ4aQ6job8
lsoGurccdUyr6rRSxZJEyjBS617j3HhhUv/Wdu3rYALVFN1wZAxqt9o0i48V6lWxOUESMzi7YSXM
PhrZ8CUHwGGO9s3iGQPcUWBwTC2O9O6mL5DZqmE/ZSSGrOteccq9CjcdkYY1t9nb/O7mRpFSSZ5p
2MfVBOzFyVJBELTEEFQsvGXKYPFmMxxOcCUtn3mWgTYkbm1dAa7vGXRmmDF/6VjpMzNFNpDdSbUv
Xa55zuYggcKoG9uwxPnjAFuzAD6YzKmKATVGTVAwlRcpM4JUqIdljP+kwyFdX7V22vaD9WhAGZFI
tQ9DG71qSoAlAS8tQWAzyFCp50RLDgoriNSvn61g4nKsb5refCZN+l0b+yi36kNd2J+0Z+EGsiLK
nD4eJ2KzSFDrNFz/5Ivyh+nqpUnppbGlm6NxnDA7tQALF+mg1OKcVa+qM53zbH1NnelLzYzfW88p
qDHe+4SDeJshoG7GCWr1fZBM5izIfdeXfc/pTnsplPKii5zChlJnWjjhSQzex0ELDilxstdYMa59
nHw1kvRmK+wttXgb6vwkMitUM+EzSIgw7VfW6jLPjkDF3D5r6IoBAefl6+YbsXqbl+zYNZuLAOQ1
deNqWeHH3eJx5HRjBHNIbe6cp4Edn1qbrVuX3L5B3FWc45rL0eNpUNdDKqNXzHyZFz9Tc9rO+MX7
F5sU4gnApaBCSFIsD+0pXdkspvzs6PqZ5fBx2/sVcULTCmFI3mu0VJJlDSVhXQ0akUlGClgsHQp1
jLoG0cQ8o3W+96p6qh3rWLdKNM9Mtub2JU/jY8/0OWOgriNiZke/L7ETrU1+yMBl2TbiYsJup9le
jxw+I3wXuUMlecql77Mmg4ZdduWYurFJdcGpRxTDrtZ/MQ20mzT4V+0vYb+uzc1SPioq9LrEoubJ
Ok6k/tNU3pTtxpg95gR8N+vmQvF0yIKwXprpz6bfCBNPb0L8VXH+4qzJgCxkUfGmzcGgho7Kdf9S
Wx+ahKXpsH4oMNNnt39Ts31pHGQCS+Nr85kxON+6A5Znee/81H8431hTqj2g9PLSXox9dyBw+Q1P
AEVGx8tGo/1VsFTqAMV8Qe9jl4r9/Geadhr6ecH+xCHazHv2u3m8Fda00Wgr9ONm28mlkUTrYopX
3kQxv2ZzT1dbrlljmvGOVNxFxlJhRTWVgZRi1aSTg92OHwRsaGUqMVstwbAF0yBKl9bhmJaC1G8+
LLN8DYmDJLe5lE+JENbvoZFfjSpZLpI1db+6lIiHJNas2VuXvt7pSiORv2lP3AyjNxutdOzm5Az7
Wozspuro6pJBkVpnls9MaY2JpYDyirYc+wUcxf3ymPupFxrqOuBjw9IlD0xrB6u6qFn1pPzD2dRT
CcsymrfU9mx4oDtgUdN7sa6bxwKtnJyUUSXGX6td/phcSv/zRlrNUK0UzizxikvddBowjptFsdU2
5+fniroawlhsfUC0QneSUgZMwGus39WiPQxgix9hxW9N0xcvT18N+Li356eKBwRurGNuIxrVsgkj
vBfyg2FPxJIlpKOKdnl5vtHTIkOXwiqknMw2aU7M6a2XPk+2i6oo62WzYlSUTv/+/BRdYc6xVXYh
wky7bhIC7uOVeb5anCc5uxbc/Mm2+t1jjEamNnUZAyOVa5SW1xyu51DRT8vsB0T98T+fb9r8R6ao
2ktcMJ0rVtnxlc7uT7FVwsZ9vGdI/QkW2aUzCyV6PjImFFQGBaqoKbd/SblsvIqxoxvYwHuvqBvP
kGev+WN8TzKK5ZxOzOWovLiTaOJIdzbrODOE4Ettk7+0shQTe0Kb3dLaZJeTd+FOTsV39zbD9jt5
BEsHSXT7UaQ/dHOVvjp523y5dvQHqC9+x+1wLJfKS6uqvctaH597XSNNTl20b1VFg3zO/sLNQhxs
8Uhc571m7s8o8qaOUuW8gJs1Qo4PwyuHrJRcgK36NdvxHXYhRZytSO6gTxGxB4ROTGj2HYMxt0Lj
zpIGOjzD40NnrQ8tDLJbbOV7Qu2hN6D97KgKC7fS9fUz1WZ067mbT5ZIc+Z5vzt9oZ7rvpzwxZTm
oRLlvGeAG8ZZY0Fsq1xFEeZv0QFd6PIY6+c2Vzwnvc4YvZKl59F8WTejOCWydJPHod2p0tQeFSvP
L008D+4yLJk3zjLumWy5YczX/mgA4HXaML+XdEXjlri3slyKILy1lWsNZh4khvSHRso5MTrtdzMX
Z4aV6eIKRK0qtMY0Pdt1n563TgYMDXNcZfKIDGhRXKXeMYJszOajYXYWOL8++9m2142zHk1+tfCe
lwn8AGfJy1ddTNzli9MTwFCnZwSG5FzIquFndzT/xnMwbp961PhTkfaF13Tpd1PvxUGz+mLeOfOM
GQ0RrWhKfjzQHRrzSn4zF1ayeNLe57lcXx8db0jGIlh0GHoxcpSpN/qfVFEDpCTrhzmSusykuOZu
aAfu88pOwjy3sVdD03lHI5+r+Z5oDZS6Un1t0ImXLDY+egbULonjJMTzz8ZHCqqFOI2JTrTeKSSL
aDabdU2bmxCYfSWU6S2pY+OqNqibTjq/jXSAdspat/su36Y3KswbHiPj4qzS9Abvc95rjZUgCBST
a2ZLfEzuBQtIumvz+mwl6QxQUWWorhLdu1bTRevrhQ2onNgVdZ09JuEKHuRQ3kT+u3lckYOQ55s5
YDAzCA7ex2qdYy4okjddxjtcLJP5W+e0gPKd/uwh5eyhZQKrlgh+keM5Q8hVykhK6uxckxLhbYM8
vG4Vf4WKQWP8P3S9x3LjTBNt+0SIgDdT0IpW3k0QUksN76pQcE9/F9jfPX+cwZkwRLRahgKrsnbu
vdJzyFyS7b8S43DOpGUJxSh5reO8u6oyggxT1POd7VbjJsDxhtYqhmQlag+3zBJdVRMoB0pYDmfM
1psKrbx3jdinczfpYbaEIm4PCy0rlG43rSYfY5jFfO7b3ykLsvopXt49s+czg7rwaBgWMTUz7mYf
ZumZFBrBwyhrHmKcLnGjilN2+86e2dvrWjfrzzLAVGEODimcln7F4HM/WlN8HoYRk+48kTQNZH2R
XQLC0ays587B+VGBXL492Dq8MA1T+rZMA3jeS0RxyrrsYZjNt3oc4v2cSbnpl16ormjepSO5QFNS
UdzyHARp87XoOFazmr+3g2O/2V7MwKTUM65OLIc9UJh/K4AJSRssgkPYo0/qI2IP3gVlXzI4U2uT
IaEsSwSvCmgcHDoW2B3Zq9ul20PvG/ui1PWT50T5obLVH9kmVNs0aKk000NVsQ6inBxhB3GeQXWM
jpPGITCylFr1ftF3oTeP9ZoOC1WJOeaYWdP2kLhRcYTKQVwmq7q3Io1xKZXZT6bsj165X/9yxqWp
MWfOdpMnX3PHs+U4966lkqfbAwt5vCLkCGgOu+E+cd1qNRX5va7beE4z5tN7riMfEat25ZTbF6tI
cBJmRratzaluiJYGSPYuZA037TnmgK4P9oGdnQjBs8AFLnNF01sU05h4rVq/mi63B2OwkIEccmfN
9N+lURkEqgbqcCq+jVdM4tNZkJXMECnPBRbQE9/XXZORCWjCRsYeH6mW9Z+GaNSOPk67GyBDfOIS
ajGPKlvXNtxiZnVwook8j+h2GY4aR4zFWae7f44HJtDfnt4+onui4bQ09/+7pIiarAn52EuCwDiN
ttJPqrP/e9Csug7HBG6GZnuTCj25+F9Ho50OMs/WwvOrU7M8GMsYEUfzH26XXJIR/67fPvrvmrkD
i1EeCiNjn6wKBu5wmigtpz3jUJIY352+pTXN8w7kTugWEcYwsUzVE/Kaz/SHbw9BwNLe1wIF6f+/
dPsMb7le8/m365ao5N1Qx5jyo6p/agj/56kzPNyeMdsNi07t9dsBGsyj736XgFmuPifIyapxMC0P
7H72KhDAW25P8+UzIj4DhhWcJWhWe0YyeMfGLKnvhsL7SE0EHdwL1b3bV+61DZgTmC7/EKveWJV9
+esKzd6pRG9P/STw5I1JcY09ccKY4+2FidxlUEo+MoRdfxyWgtpvuv4AjcZ4tJK6WpLu0OebJEY+
wxjHMWlG/3SdtjhZ+XBOKsO6tyW0IuySIAN6bObxaG5iOUcPnUXtqJiZeOcldLNu1xK/aE5NMJ1v
FWxutMYpFxZvYn36IWqtAhIGsaltK7cZz5mZvZIksLetHW2o79FEsL2vwXf4cmXbr/04yudh7mL6
Up1BNjXPNwHayNFLhXbv6P0YGpGtvtNsfhCx3r0Es13u7T9m7oi92xfmVUyghrxe2G965r977EEH
X4p6bXdNtZ0UZ1EcSdZLEKX/52m6tuuxvHhMhO8YsH655dwCgzESRswYpyUwq6fVb2agZs9zRJQq
KZ/Ngl5d6OeTxnJjKmguiiWegzRuaj/HDm+aIcdppBOKnVeGxXJe0s1k1+PDo4Ito7uJ+2Lx68iz
V5j1FslMomRSMDDHdX4p+9AkxRcOELL+dEG24nBo/00d65rbw/iBf3peBfVMkToouswq6w8QYKpz
ZAd8S5U95qVbv9UWMqRfVNExXZ7mEi44I7oPmDFE6Myd+WLO9xWAs+dbZJsniW2+Wl4RPRRlhMOR
OTX7Fv/Oazpl52JRgqJaeYc01bNHrI8yHG9zgTIT74P/RAvaq6zp3xcLovupMfwdJ7t2m4yVs2Ei
VXPRWlHsmV8dEe8oaTjrer4nK99cCtzpC7E8hTyDcJqoGX0a0NnZb5onrffNe0tzhpdG5OHtd8tr
/9yZk3mnFPWsGKvmrWsrbQebs91oruTXzT+x2kIwm5BdPV2ncHer3Lwa8xkPVrpqA/o5nlnWl7bz
q8vtozieaeEEWByzrocvYCrcn6ao9hn73T7ogvHIDWHiGVTtsW0qc80UOyylQQ4hYrkmgqYB4dUT
OBLZUy3j9vi/B59Iwb+nRqtI2pQlFtblUxq18LaaeOFOGUO9azLD2uglGZlqiMAU1Km59ZkLc7zt
CnGtDYdWilO9bBR62zVMoJ2M6zDG5d6JHOfYGgN9nxrlU9pkbL3lmtEIciq6nT970dMtVt9VwoAn
bAyXqByNY64dJiqxPcNwqp1ycv9NeTM9Z5l8wyzTWqY/ocnWO0NU1ktj9uWmHvjM261T0AZeJYzQ
Xrs6suVsI53U/X8Prl9ER0eUG5uugdatPInHTzbxhKshZkZ5LRRyvdMFFbo8wtprUANEem5M6FDO
bDPHzEuzS28524r0zMNsZPKh1e300v1fl+ZA3HkNd0Tv1hd7HqKHTMujBws+1t4e42J1u3Z74IV/
NmdqL62yi026HJ7y5cFL2v5Oz3GbaNVk3TvRrB/bQD9D1xrO6YQPUPiXgUbsmcPB+O/ylOMZVwqv
YYa+M7l1JDax3oyMvrDZ6+uZ4KtKHTKVQzXsZ73rNwRK2ic6d4++T2PJ8JF26mV9FMyyDIfGTs6j
9H6LpC3e6EKV65yp2veatcQvvChFHEx/Z3wqe9sz0wfYGKSqjLT+aoJnPSeANAb5VQ5B+RxpihMs
2ywGNat6MBenozHYZ9lU+3/0hsaTWL41C9BKWQRHrHs1na7cYpa7QyMoWbyy+hJY5XAojgxVpzdL
LeNJ0/2RdCohAVTfcxccDUKkqNlze6B7k757PdJo1c7PrMcDJjL9r2Rmzzv/j2ixFjv23oXtth4T
65Gv4O51t3TYkVyshpGsfhP8gm04sL4eXdd66DuMEbdnFD/lbi7crxsMpsS7cm+Rqtml0k5XyUJv
uF1rPXJzlUgfjfhDF3H5mCSqf8pUMqz1cfa3t6dMj/exCSUPnAag/JpvTRtPOxrYPYZ+K/7IC/vB
7jz16CZ+e80cqwoLz++O5C0kXRI4Okz4Tta3F/L2ME19tQ5sn0mMEgH6dgSM4IEQQtN8uiBdEaPO
LoflwEJqMsfRe3PG6C4eAXZNt39AQYIOk9RkCxgVf3/7KGsb/X5MUq618Xvi1u7e43R1qFviRXVS
2GdfpL/YyZ9l0U+fDKVP1nNn8JaLSo4p8BHWfl31Fw8AYniLhLMJpPTPW01s6ubR7QycPWnG6VSX
p9uz0THwuqnYW1n9YGygE8EPsfrq3iQ0TnqG/Hc7K7H3p16s8FKxkTtRfDLzDlXGF6tyML17x078
+1F4QM4aeb5duj3AIcEr3kDRiaLKOYl2fkFdJoKUTPkJtGMCTW7w9yAwh7Pni3Kb6PqASJ6zU+dl
9qqqYJEmonVMSXsVtZQPDAjQw6o0AgLNU7QWsUwutV1GG0dvnIcisOK1bCPtxbJRVI1gMD8rpKFs
cr3fwexX2QhLx5ia5NHJ8IY3Zf437hfvSj18Dr1phEzyVC9uQWUYyZ6NDSgcMQVzH3P8PWSqqXZj
19vUykO1qwkH/vtoXq4ly7/Go2Of/5+fV8Nt1GZjT9zEejPE/IjiVj1MgmZb3BD1j3M75YAPgzUr
5hREuTE/1aX676Pk/1y7/ev/Pq92JbRNl+Tm7VPm5Qv8+2jqs0e7n4gDJn+l17N566bebyaByt6I
On8crIilIm27rarsL2C1DthTgDB0DZwT7cOnwWhoh+NZWquCQrsm67O/LTmNhaFURb6Fo8ttnsiE
zbUQ58BBAgWtY73cnnrL024BF2B3oGTN03HdR+QmEk4w75rit8wEJrmBHfM9dp6E8p27dgnqaRQR
+Xrs6+GojbEOFNposbfdSEy3hxE1WyDt1alWHKo5/XvTEokIt14u8TqiLubutMSAnGIDSGD7T9Jj
RoEdWlV3FhCKPiHQBNhdM+upHOW8SfzSOmulUoBgBg8rm68uRT2Q+FWD/ty0Sg/12o++BNbcKEqe
aNnULx3o0bBJnehJGIK6s6ZZqvzcOUq9xp7FuviUjAlzp5yufzUn97W4aqUTf2hdVR9mUFbr29Oh
5bfuRWdcRnKYT8zCO6NfJ9sRRuG+m7J52xv9tGty0X4YZrRhT59ehsmtTiJAlY/LoPkowfyFmatm
GkKBsW71hJBr4bin0Rvn7WwAr7S73j3NiKV9aOtkFHRA+FYH5cdZHlqAYWFX50QEGumdC+DgW1WY
TbK1i0Ze43ykK+gwPVm5LGys1NjRG72m6iex8U/QFJ4bxiaistUXeDkWUZqBAhk/r8a+vijWzhRz
Wg1yeuBJMe0Gg47Cf8qeDfVptOjypU7AirvIfcNsRZteTjirV2YnzXU9dO0R1kt75NcIQOIuH4ra
Tnam1MyW5DtoyZtuzIlInvDsvFSDAuG6SMm3h/8py6bFCEj8wXHYUG+3YWrl+jEbPOLgUacf+x8r
yNQR8ahvw9uV2yfcHnAWT6E557QJ59I+WTTYaDBaqcFG3AEJK0pNhW65RKXL5cOA0Y2n2/Mh5lxR
4uaefeXsYd9fOqp+3qVDYZ5Z5fwQkd7ZxLmVLqEPG0CPJ55y+RoxHy5ZxZlR3fPsn4jlJO3tWT6W
8mHyy2471Km91qYe4QVC2z8lHjxAuRWZz6TL5VikElT4278K3Ydvtfzrv6cmPYagiCEBL5wm8lbQ
MbvmWi5f/XZJas3KLrLment2o28sn5WZI85aMT/Udp5dEoOu2BCr5COP2mJN69XmxBCo95LR3G0v
78fc/C5i08EdrPe0rTWd1njHHN/Er9aTOemvdtuTSAsGg3fQ8q8I36FHoIBA6HDIKi19j2aXM5nm
P4Ptq686kk7477rLf8LRh3Adb/69SJqsi83t+e0H9uEPY+1HR2h14vwZGNX/PvH2XOrpBtQfI+oa
3T3dHpw4+u+j/10TVrLWIS5tZ0xv2Aps/D3CpnA0iDfJz1aVW4OhUGM6mugxkrfLhMRQ07/SPTMh
TY34GVQ73UBPrvQ0JAn8GuQz0GWDWXgqmMNqvhsF5XdsJ6HqBiwaksMyUE+4dUCi0H+3UvtDfUn3
s4P9EoljbWfbUs47TElyMwvjXmnwQu0FahuM0l+5fntRjfVQQHMNnaQ6WSp2yDu2b3DssJ5F+0VQ
x2LDEQ+PU6BZV7Z+EqdU7yzCRtF8Ea2SJ900aSq15ovKgLdpjaKJWCOUYN8NoojmdfLAKMAc41VP
h4oIDRzZvg7AIFf5F0mZRxrJW5NZHzQhG9KA2aJ/4HzHczsGw6k0yUWWfvXoBFhd4tQ5O3gK+XPR
n0nrjvNW1u8jFx0mQaUv/RcdfBfvNmbblOMpyVAtoiFg7Dz+4JSlJhRt8BHV4i7tjJdlLdnpUbAu
u/rNHWE59Xn14HD7OZa9KvNvWcX3Y6y+lz9pZllUkTXhcB1XER3AOHzvXN7Pg4uWMc3eJRs0sh/K
PE1+QJOVAGxOZC/IIpjdxnNRBVd6bMRG8pEC0U0AfffvrGdVaGjjA9noeldaxlrRv25t89dK3B+t
fq/jaQrLVpFRbB9FBD+c4BXy3s9Qq59WK06N4GAZzCQi/K7b8p22LoB4X8vvZA+xmRlh2xzlKRSU
2qHpmBYAZPAj2BvzhYahkWSTwj0MYHuXyHNEP7wQ807PBwzPQm5Lt3isZ+spqtwLmlm2ctGu2pbg
Vzemz60w3yDIx+B8p0PvYaPulpvbK917s9LCNi7KrQWSMBuYEz7oVz8br0zYuBY1Qx8z+NM+Wu1E
ugCzDlkL/5UOnD91X7IPfhvbcTDikDQn9cX0UQ/QK+1Twgsqtr59jSxkXG1bi3nXLBkuPrzGD81I
TBSB3b4d6yuS0ZeT4KrEXck2ZzAEdSx+YhPcUdvF9+hjCtdNu0my/r1x/Dcz0FDYHEaIxWPOWNbs
zmi6g8bKusnKCR8TR7Zx8aM1URA2SjEKCy2gbvBQ+80ubt147cVslLNuHGv92jZFu4F+vwtGGMr6
GBBvSctdgtE+7J36gXrjBDCZ2WRdR1ghn2UohXMmExnTclbYuNaUot3iXelNJM3mvjOK5wC4+WaS
0CWQ2FZObfvHeB4gGbmkO92cVI/BX60y8VW5UP8c7vW6xc43xr+Ns42wTa/ZPRoUspKVjZ4ITK8D
7+WGxYNDi2wfdT9tt01eU98HpHUDhtiVhLZxxhB7LzLQB16KMlqc+NFYfpYOYI4hs+liLPoiOZBV
f8iE96dIZbpO5+BsjHzlCkmtmn8CPGw4LEgkJ9AQJIL6VuEVDl2xsXKOlBNJRpMI82jsJ4ew2djq
xmrC6t6W16iJrVXtyTctEb8+DdcF8wAufFf1dcXQc+1Xc7X3ChNKHeOJcsVhQixT4qBG91g71R24
lGJddzHdy1JzQ1HZH07OaliY03fsRxbBRJ1hXCW2UiPhaO7ZFm5EXeOXm9lwg3iXol1R/SJMznnP
LDINI4bbsahO8qktujeKp1+Ch49eEv1Q+e78WmfHJxhvj8ywbhsRrN1v8lGPeZe9aKS5RP8X+ZIz
luYYWE0IlmTJ2qqx2pgajqWY0WSrPKOnbNVLu0N+KqHy7dDwR9FbMxSpwS+YzKQU82+7lF9TACGE
ULWjmNQEs+uTMC73AlhueC7GHVDPXS1+HK80VlWZPkR2su1YfT0XR2ee+NPWdNu1ZXfdidbVl/LA
1PrJsWoZ4jDlWA376rmf85+46eheu/LNyi2FRGD9AoZwVhWB3JEZClEg9vE8G+e+HJ8Yd06QGCrM
YO2DZeLCFDE/IPMyGEGgBXRPsGMTPYV3p62KaKzCNEqOAbOKHfgVlguvsXJ+tXF6w8mOXgoNO/SB
27Uy8cO5j65lpe5mRbEa007v8XNow7yJEJ5ye11cgtr/UBZUFZp9V0rOg+U5uAwhNoQIf89GxNeE
IQ9stIhWOmgCPzN/DANTVkLY3Vzk8jYbXyL40ochpj9eZaQ4Yhye4Ly6wLRWvmXgnegFte7s/XHc
EVON6F60INn4ovPDwu6Ok6+elbuSOZ3E0WpeWgZ5EI3KdobXTRtG4emhBWbZZ7LTRktCyDD9yo6C
vafMH1/i1/VZgIgoj6sJXlPI/v2q+d1VGP7fuGS8g6pKyE6O1UNssQxCov19Xwx/B4Ry32bZTIry
nVLjlbtHbU1LPEz4/YxZ18moq18TFXPVGANpu7xZ+XqBFbPAyUe36YCh/jyk0aXCe1kInKZGfdDc
Hs6bmNaEwn/NQpProS7Z/rVtQr1RVISvIgsQFPXAdYg36QikqG0rDmXy06YrH8LffoU8uMDRebXG
Tn3rEvq7jKaTGLJrrAgMe34jsO5BBd2qAKAiXi1xMaqZXGuF6F+4j56WqEulIgZeosCGYN3IIhOZ
hQA14of3MQE7oLuoe3DrYPsAIRLD1J2L6mK6BNWzfJyR7dRzjyHiDrPWMNv8DEF1bmRJElwgEzCT
AjzMHLxxe8IYtfamaTJmoUFaYvr5W67SbI0dkzYsE3NSS5/I5yUz9mowEZ2ZhFXlJ2HnRSPOeek/
o9asB8dMLl7R/kkWJHOlBXjf5HzJboDm5YFmzrzDkNGFWS7kBZqST8170cfqD5NfxHPsXEBTMREa
T1zXIVpkpfYH0FUZ1wrxjRmN0C5Ths5YnHH1gGNUl2ScHPKtMTc/VZA192ZnCDINNdYaiAKyrtY0
5FN6yLx4PSOnU/BbbqK+gtGmUyOYZOJv0m4YLmbLHcqoCBbcJjhiOgKDwaKaF9SBMsgOMrLuS4/1
2GcySI7RO7XKrWycYuc6THdIcR/jKuweBe4WAlh1viX6G4VjXXwXrNymAz6pcoe9Y3v6Thfzt0za
X38iAGJyKg6bwFgYSaQ/88REeE+6FvNewe0MVEsm3nSM2ZyTbvjiOEfwO4IQ10nnxfY7d9OYBQZZ
9PUh1p7bzC9Qw1tqAPVTYHEIE/0sigTomiM/Rqn9CEzjcWNVK9uHKOZl6bW/SwON3Xv0Odd06MlD
P75lqc8GEJjT2urT+05af6GpFV7/kQeLKijnbZCnJj5BwS4/YFfuUxe9nQXChoTjBea+4mQTTaW7
lT6FeqEzZid9iltt58eQKOqRkZQp9U+qkx3s+2o+TJjBcRUBYqx1e2W0dEHmGG8S9zrAOn5jnO2r
oGfuaTn7f0B7+ZtZ62podJhoGz3ymUORfGop08yzdj1Gc+hpQ38ps/kyNY3caBoGBIqNxjbdbdPw
tYE4f/n8v34e9UPh1fdjQ2q5ah/m2vzRqdC62ftyGuOHob9XhmsskehtM1IFM+ppMVefsMwtinGM
KaOyEzjdBxo5+wT5Yl1nJeaeuOo3ZdL7+yDyX71h1laUa/cWc2xWs9v8JBMCtxkI2CToHMnW99Uh
AOO/Nsroyym1ORy0v1M6RxtddlfA3fUSXKAijbJ61fZe/2ITQx2y6a1CNgGkDONYtV9NkvTrqD/b
CRO5xy608H4wrxdjsjMihucxbh2dm9sy6RyYCP2h3aLRmc20ZajI1WZs+iblrRVqS5PTrannHQB3
Sf0QNN141PPyZCQxW7Dfv8FL2E6xC3MpB2wlnMIHh4Cfsxpfh6CaFs4HUwFnAzOka5Sha2dvidOe
QD9aG7sQDhCrdiQ9QdDX4HvXkorXse7coYHz2YA714NVNcpopTguMrfEf003VYceQTIixudxdBK+
ZaNoSSi7IMjmAVDuDTRST5DzcKQebEybfQ6uERlddyajmQKvyCWJiv7OqXEo1w6LLEskeQBIUB1T
qhhwVW36nmMZeO4lxYOd1puAfLRVeqp1S6yk1W+bzD0ScC0PZc1vrKUyOyxuSGadoBOxXG/8+IVu
ImjZnFSpXzf7MXHCJLblEVsaxz2T0y/TbDZ6m3mcoaEZ66rdRo1tgfnRr9mcnmfP9PaVVw4hOt1W
KALdaJnYEXtOwj1lv6e3zZ1Jni3sHMQ6vAmnAas6KvfZHWps8pJVrAzS9cS69sBejUMX9gjzPkDA
SMRD+r5D2LeEgj006zt/4k52OrzjQQKzDWeotxL3vQ6RkNNuTV+Swx63nnpgxcGeIg++MDHcmlRX
JdNQEwdMs4o+AQCOpvNtoBCt9G4U9zND0nauC1ferc0PDijA3AvyvHUbbXEJaaFSguN+V31JfR43
U07hr0qUQ8u+MwsnIIgGS0oGdKCKrL0fnebHHgBINUGoJyPpl5LOjobnq3BdYwMKlttCQzUfu7EJ
O80k4QSIQVvqs2roirUOl9Hw3S+bBWzbx/aRkV0MIBX5Ttfci9Vo7cHCyDuY/C+ISi4/Uc/CClwo
9/R9ip+XOtsNM+XpK2ghO4NxXavBiN9jGjnrrvTRZvXyDUT0s9fbF0dxGIJDg87LSHnUxjDIQQoX
QU1yTDfeimIkG+FgwAuykTPDUhVBr2JIAl5iK0aRxBivYUVnS3+lt/jUpn61gc9CwmDGvSwtnNXx
32zyzhFE16QLLA4oNsIRdZ3hWAwV4Vymckh76SzPmlX+9ceMgHBJkYvm8I4T/YorS2woU5ny47Fm
8o4k0JAnBJMYNBUa+0jnhql7+xfuxt0kaCE0U0evgrdw38Ns6WEi1bztN52wzNDRY6YBjjTdEJ5p
25gAypziwSFNIUcHA6Hn/xQmG2XsXWVjg3Lz72oGgFN14TAcPeJS87Wy/UfGGZ3IqlUAmPEceQlc
Kf+V1d526UxlUtGOtLgrDTs4R1gzovyiAvPNH3SXhml6ooV4l08tgUZpYwkz//iR9yf1oFgm2jH1
bLiQfouNvroEPekahBneTBjWiXHA3bfVqoqibw9PGkA6ONOD8dss3y4m1R12afHBRDpyd5IlVNG+
p3YwvnxvIosd/XWMPuB+Gu4yl3Np34Fz5Bj/VaTd0yCmncQRR1OVIp2zxs6W7qssDWoIZfOeAA8Y
kFj2LaXtTdut0SDICPreZ+OV+UoE053njRDtSyLJgZ1ifBnfywSVyStruqwd/OyqMc9+kdIckUVE
Gf031sr9ZFjl4+0ho5+wi3EcMpWLa5KTFlkdHyPvFLR3FJe70gcllOSE6sCCxNu47I3DzM94aCfQ
M5kz4XllJSU8v3B2GB2UFMkhKfNrq5fdXdcn1zopgz0Uu+dmMZfm2h+87hyV2CPQyOlIRNm+mJt5
1XVjwCHQGvAUBOVaJ5oOIm5eB5b+1niNdqkmNtxUj0/6RHhP0wmmB1C/+snJN9IgkxUHtPiNWJzI
KeshJF911zveh9ucQNK829UcrX3mjY2oSnd0Up6LtPwzIkj13fgEe7vZwzEWVPpDEg5V+hSgwm4C
mFTz0OyglLCXjRQjCMwfzNN6Kqz26EiTTDy4bZXQFai98qp53cUf5vfe83dukV3sAABMJshOWky9
CvMKmwz1L+tU+84kv3tAXGu7eGVQa3Weib5bmpWEEw5Ldp4AS5Y4FBKYbErvohhBg3keJBe/9+Sa
UZ5B3pM1Up61EtAZZ7+iwlblAfvBZZlcVZV6vIn447eSsEpULaAptDrTg5VTvLk00bOI4AdTzK5t
XX82Zv6lCeeoYY/aynkE4s9PgmE2buIdvbIIgq9trfXBwyaS9cxK76tVV/tvrUm4kUmV8b7GFAp7
ES2ufCqx6h+90QOjwe0N98Brj56Yu+3ySymvdLYmgllklA+lmUU07LNvBgP+waReCMikQ/o+VqBu
DINaFvyiTVbfIuqWcpJhPAXNneHk68RpM6ZuIjI8Lla6QuJMcqqUDnjyGVvmhiXgkJXlAqqrEwaG
wURUJmuSSUikazqbKGFC7lAHKt43CI6B3X/2xJDzRuIcM9wvFcVfHI6fUqnOea0ucqhWtSVIGlYg
pmejf/OT4lMxACFsKjSEQcR3phM/9bG8Y2bgn7kum3U7mJeYzZSltDdXHkwyZnf0fvxsgYfUK+25
dNhNtCX9OFiPWX5lgEASCgbUo4SrE2PULryRSLAeZeps0qii3W9947iHbIF2tulpweU50pBhfnHX
gwEN+oNsizvsTuMK6PplSnexp+ItanmzTn0SnbIzmcqVbGErHmhDoIwWf0Q9cxBoLWMDkex3yhAk
dMGJIOYPrUrhhHbJ6Hi/sI/YxZ+CzFmTS0EzsfuHoRXfeCgP2En1sK/qYG+i+1WRPBs6SfIly+pj
08exzTLcDsErrYFtPMg/sqFST0V74v5Bk49PmqCvKjvjI5mjgrRcEPrcqUJdDLO/8+eUBF/Gqy2M
AbMwAVR9SIHzsjP3nfOtN9N764/7wSqwrYu3cjoUgD5Rkyc82fE5YmVxE/fJcczXTgfkquRr7EZf
zc80WU9j5K4pp052BP6R9wjvXgv+q9ef5iS9nzKbiZ5a99z6JcRqSXSgnd6hrkIRI9cJRQFNN+4e
7Nk4KV6s1t60v1ESP4B2u1c160G1HA9tmhY+W84o2J0YbDbQAVsnDU7FJTYTO/Zz7cy8DJ0/b5zl
BskISo6t8Z5x4F57yngA+uKFUypAmrcaL4T1CnH80/4Qwt2mY4I7lvItNOv+w2lBquUkQo1jF7H/
BMi3Cy+OQypx9ipWz+lgvI35m0p+oF48OGYehfeZsHcyHqE5BuMLeOS7akYXJkbEoE+il83EqZP1
AANsxqFQ614dnV0sSafvBE/Z1qF/ujGm4TRPcEknh0gAuhvGQKojYX81lmD+itesZtKpvL/Ho8qd
14Z0JA7OM2fOPlSiukSa/IupaZtN+ZdrggoI1Kd/L5Ng31njVUfwbxlEv+pjzt6Tr8HNqcGtTOqr
n9If1EwHrmHzMwcl9wy5NZIm+9iaPkcW2t3Ma2xyJh7nH3rEHucIhMjKave9tZy/Je3bvISyWEXF
KUl/cmY7rTUN0rMdCZo5NmgiFzGzQuA1K6bDTFOkhQ3jYmexRYrntumq0CksCtDCSzdRHfDSWUO9
naoBPFP7x2ioVBPWmWQK9sUwfydaT3LJSbcy5hRYVpcWxRzn5J+x8Q9GhekVZQC2NWjKmr8uEhIE
yYnTMsGy9AVt4SK9HZzcPBgw7vtQ1eRkojShCwTMyEOpX34dW707GUxBoIlC5uyEcB2RIHY2rI9N
X8AFVNNd1CuLHYOodiDpHSrtTS+Tn5JVYRVYwbtX29TzEsBjTbg37tNgRTZwBV2pQWncW526Gsxz
pe0nPY5g8f/H1ZktN6psW/SLiEgg6V7Vy5Jsyb39QlS5quj7LuHr7wCfs2vf80IIJNlqEJm51pxj
pnt9W1UG5s0au3H1FcxS05w6Hn4v1N0FV+SQPFAEcXfSVe+pARiA2oCcGTNDyVUwKBHaHeOQoiQe
vAz7wBgx02P+XJWhuYXEyOWcqVxreHd8sVgULs0cF1Z3eyuMKMyad7lFdqfmapwFy7UlPjEkqHWB
Znnl2Jq5crxH0M7vXR/7ACVohAzWzROi3wR+/yi6It91mffiy+EF2Sh+knxAShSeTMN6iHQ6AgK9
HFOXdpVY8kyszUV3/A0uUZztE1N3H2XNPoseK008m2YZorf3PoKeSQp0h8sUZ5eICuLKiaxbkxhP
brdqmiZfZ3j2d0S24LsjtqAIPQkWcvokaWsNW5WTtf2iqv2B0eE2hFQa9Qyv26jZX17xC8nZe04B
jqUwx3xtJ5tpnrECOxEF4UE1RkYvtO7ylo/Ly17qAu1InHoPJjZpLSuPrHPehZc1q4Ip0rq3apbl
6XAwLQr/noj31A4QlFrtxrUMYJ8JzRSkmjozwnWERGkTG/ojQFxvbUCYH9r8aJPiePIIpspz8QOi
FZxnZ1aKc4kiwneWGk+3iMihNVNdCDIuyEKr/k0nAi5HYv7pohAXFqiXEJ5TW9MTLrXR29pYEJhf
AQUYHeSRaMZiVFD+NhvbJ35QEEhC86cMmw+DteCpAvmRT4htXG2H74wLFzo6reIiLDGz0njCbqA9
OcSfoPPYmc2piNr3IqbDHCh/3SbWm1V1l1oFDEI41Vahyi7WIO87HZGyXxLCnDms0vyqeRHqLrbV
J52vfd/QjqNknuIg9MboTyojClthORBkkt3TkDoHangeoJgwMZjpSjH8O2H8qCliaC2+38iBkojX
fV3leMdlfKKTFa1qpsJum9N7KP2XSjpk4YAa1Wu6q7XUAOn35acwizuKa49jHXMZqT5AocMd74Pr
TKKd8ODR6hs3sYK3gQPPM+78rPmtZQ6xK9bFH2LeMwmrVgCrNKP/4ZNLSc2aNWeFJyYEcmibahUX
ybFT1g9aaG7tXSKdbFI7qSrAF321dsLgp+HmLyxuGHs1bMBhv0cwN5DL6T3E4Jn27jD8dKig20F8
DZQqj053pZcyrae5pWVhNqRkMGwNNbz4FjxZu5inW2lzqrcUtX47UApZZRPVZadcEOnPcOGZaFYC
rjQqTh+7egvCmJgtS94GSi4Y3n8Yrtp4HoGsbq/uJytvV8JQX3agE7Nrs1j27fyVadlrwjTG9lgR
eNh/EX/bAw5K5M6+k18y195VCMhQUyDKCJ2Jykv+k5L4fWq+YJsJ1i5d+hVrvD+9rM9Glu3brgA/
a7TOJqyQdiYoFKa4e7C0Yl/E0dmO8bHmI193m1yoP/0qGYNWlPXxRrzlU+8euwziohAZUpKAyEDK
zzWlqHUhtANRv+Q9u1w4QlrgHlCPAWoWNS/71KdIEobukyE5QqVcrwyG02lA+tPI+pl6u3WwrAYJ
X9Kd/V/+NLi3jHKm3T6ztraxGz6SSTRDF2HAZIyB+dMQDxnGQOzNvUFHLdepYYPbm/gdDhEsJhNc
C2gCL3CArSRw/PvmTWroilIM/ZRm0+jMz6rDKLeRnDRu01/Iad0xBBk7FmSbuYQkG9pGRdCfphAt
p2sqqtzCe2xCcYytLj3UXvdiGBW/KoP5AGvQ3+jxn90JAYLdBbBHYkaJNkBBk7qcEy0FmP4NZDXT
AZufaQj5HV8Z0RzoRUA9Heux3bPcPFPk3NZMMJnIhm/EY9krYTP5lWg+W7iBqzxKelZXNiDUMP7o
vTBHQpAHcwf+0+1w11CFN732avOlT2n5xsqXwJ6pvxti93cwimHVEoKRQd5ZpUXxNHpnvRltAk4Q
MrteeujxEkQjH6Ny3Ogz7jW14irVrZOKaWU75DvKbIVProY6yEiCdOmoVQT3feecuVZx4Ux6QkO0
kz6mr3GZUBgp35iZdcdUDO9iqM8ljnInOdUlRT/L7yjs4db1ARnWaQdfG8xaFEU7B5LkSh+SOYWG
OUfkUoIjMXhdrNpKO1qetzemwdqmwYxl7cpb52fnOhckdlHFgifDihipQ98mvBHySGnWNhPVOOd3
4ZKhVOZ2vCWh/ta6DX+MZRbanlQ3u005oRO2KO7vyUl7AhUMTSbSkEkgO8pE8TghW1z3MnsWfXQc
ApM6KDiVavotKxCncfrSZslXFxkfrcuPzU21l7ChLDu16lMG1qdnAG6NBxvawYhyrCmGlWmlhy9Z
k60ba/UmLQ3I5KTvZSP1TqrvLK+Z0bMk8/Sp2QmWp6zjP6gSHRIxvFImWjklv5sgfY6m+nP8IeqB
Ipu2IRBZFI5Oz705Ms13COSiegjiCpm3i0GxQswGb4IW89YJMOyBCNkNIECK8YaG6E0PjK9i7J6n
iWplbqWvtRc/t02Da9ZdsWbIVHw3MEyPwrmfqvRDpIiQLD0FsqdAkZflC0YBmgBy77aZ3BPtvp/o
tHV25OytcTjJiMh7LDB7oJdnzdS+AjtXZCeQY0YXkuvEgG9yrnxiJ0VBPbBe3nQEvTsuQP3BBx3r
t5CQdCb/kHkRjKTZhtbntY3KbV3ZP3LTORpe9adKi3u3cdSqyWg3eUedRfW6rGL4c4kNRYs2a0l0
TxWoI77MK5NreN8k5AhRPjCdgQfVUpdBtUzxjlF5INRMNmDyvMykyzudowzQaVzdq5HfEgYzqqwR
rIXg3UNWTO42NXcPTD8zZ8KsQFPve0Y02tlgy1q89r4pv0ot+ZXY8tcI0i5qcffYlJrbt0HheXBi
49Zq1GjmoIAGHfeKxA368vq0yRSCbrsdN2lvm+u2yd6YmcCxQmZIUbMDNp4S1ZrPL5gUJ0fhO5+8
FwgczFnCCQ5QZvk35CJRU+DSctxzLUOYJftI6mS0K8IKAqyKxN3qXHt7HV1L/MN0G/JqIgnpqh42
Rt5t6z4n3m3C6qCBuQYcg1mRrgxT/Y3ejlejyyF2mcPnlBTPEbkiPzHnhQeC2KjaENbKJZeMUkC2
U8510AE3JAVfCYGbF2xDwXpIvXORqjdTmPedsD+KVGwc3/iTFPQux7Fz1g1Z6ehhNrrdez98MNHz
vEmHcNTkJ68KXzBpYapnfEjDL2EkA6v6d6ThvwyT4gJinB9ZOr6pgTlkEzJsuHpAfEEJLA84WJay
6q4lokDEDSB3X4dKf7SlJliXh9AaWXX5QQGqS1eCi1Wlr+HT8DOg5LUufMtckw/6KkbYc5LWvNHi
IUBN7NMVamsuI21SvfQ1Rhadca6i89GLH3k9HoPJa7a2OT2olrahCMmzRcpRQFzLdw1RYhs7Rpof
IeWG2/U6hWm5E5XqNsJzuh3e7q+0Z0TSJH1PjZVWBGB00gGXhv0z8qmNaPmDfixukjcA88eMjq5H
6dhgNiMPfjUKrBXTe6ngWgUGdXOmIL/AOnF5YN2hdBMxUb/pkIyspx6Fggh+VCnFflG5PyedxSyQ
u1tfMcvtrEuv4G8V7dRTeqIPhBNEfk6Ukv08gtNiU26PEoP5RPtmZ0bNOEkjnIgozEYy0cAQZzur
adSmsVkYJQ3gPIp6loglGT8s48eRUF1jmAEq1KbXNbjhdWl0X53m+Pe1/Cwaqui24aRMS6bfXE3a
C72rXaOAqVPejbQ/HXfyPXf4TAOa0H2gmysZOiwsy52eI1BwgZ2Mc/fAa3RxHiNmoql7C3NvPJgy
ZzU8DuXWalPQ5fqwx5ZW7yrNTjjuZoeW8Xnr+slnbwSEgWQ+NVbAnBKG02OR7EFsq8iYVr4PaNGN
rlnb/GorUWDYBjs9OuOrpyCmK0mNLZZA5AIsvp0Rznqdsj3QogUUAc5ZMAlLUF+vUT9NdfiWmei9
zV6EhIWIM4t3hRUxphqZcvUfk5jmo3fWtFhfeb330TpAzNJe/WndkWIsJ5WGL0GU1Cqhj67htgAF
b82DqmTFmkBGOx2hP+e2Pg+0+Bxi8Hl5nRSUCLozqy09LArET7NsIsBXUrbd2YYSZdCo35bk8ezq
obqLG/mRAvagEF9fpEyP5KS+aDGtGsPcEfg5FzjBylmGbq9DPX4oWwDaBsWQAPXcfoKWscK3xQUp
2Km5CYPOlA5T3eJLdd6kzQxbDCwbXds4UBMXt1HQQkVoebSS1r8ZeF8Qs0Mms3MA7V5lbXIdHaEa
Ka9h2SMTjWtmzAdTTGV4xnNN9xtYxSpMGCo5hSbd582I3FplA50wh6qDUXqgmlL1nOviV2EIf6+7
xGcAQxsZL/nsuoJJ5ESGF+gjEnS1mHZ24/QEl7ACaDRmbyeDUzKJ4nwrm7G6qyXk02Wz7NplXc65
eI8udWR40yZNb2uO2Pm+iXOrRqVeIOPpMRBgs0OVWvcj2ylw8Wv6Fov3pi2QJzZnBHLaLg4M3Kzz
oWWDdJwlm7ROdofsX85xOX834RyMEy/pOOQvH7C9rrsZHYoDGjDocmtmgP7dLWbQlQmnmRFQZXcl
v9Dk+6aYaaPjvPEzn+43xktWqaBRl40W/ffWsuvO4FRiRFsgdketYLwpM+CBTJ65uWwIgyDfQxZX
ObNrkzmbJ2ZwW1G0JNN37qUum9bP6+9bmev1+nY5iMmuQcg7PyjVjYoXNH5m84+uDu0BFrn6z0bK
iEX1cDazUMPoY3x5KYBDh1fIMkNfOxTFmCB4QCN9TdS8CLvnq0oVaVN0RmRWUG1tED36A02s2gZJ
ZQwTwQHzJ7O84eUWUx0+hDZ+EJoF1gBL6BSkQOHuEmzbdyhad7alTtn87fbypW4QjYUBSrzRXjtm
UcLwT0ywAIGkTUM4InT806DxqYuI5Iu/38zybS2bZv7e/JZIB8RHRPh8LudBNEpv2+nyM27Q4ecn
7bcMqEUoPiRbfxqRsm6yoqI/x1rc1H9REP1Ndp2G1xyja8tfmbSuuQM/ha+rmqnP8f98LpL2Gam6
h+Wz+r6b/jaDluUxCaxaRS9+hvTWwoIft9wcEgPQbZUNDdGJ9tf3sR6dzvfd3XIzqOzibtkM2cx+
rmyEBQtNOHJaN+FHNp+w82lqGZNDxFvyZjQsPL9Ppv89r5aTy08yfwfB7swY6VfvyynZ9jrI2wLi
i67iGMFVeAwQOOyXj9RdCLzLh63++Wl8/z7+2c2bDKkqIgybrzUDFXC33CqCibJdTZ8RYQQl0aqp
7743wvvPreUTo5tAu7emgx9W7XSXMnG6G1WCjmneJJbWIhFkSpKji2HFDZSwr6ro1s4b2grd2oWQ
s5OOz7pxlEQRVjnjJLim8OaNMV+uUcU0sinrRhWlEakmByulZ1/pIVnnIRrv2sw0150XtqiZwL3U
y4b6fkg7+v7v43V0aiujjZvj8vTlDiN0iYfIKRMsz1ruKMeoPcQTidN6pJsny/Suvgi8a+UYtGkp
DGc5h0hCQ1XjAH01nax/WB4R+rV3lWb3iQx8jlD67zOzDlZ4UHK1Ho10U1J2vlmaG9zsahBbSkLt
97FBV8FNc3NiXqrCQOvN7rIhDledTPgzy7OW52M9ah5GBonun0d9PxSPUV5m3X2YRVdXFPYprjp5
JdkSYwK2aNbJsbyG87ERH/Q2o+m9mWQawsZhJs6FsP5YHvL3cXZ0ggCpPSx/aJhYHHMCTFs0H+h3
1TUqLeP7nywPwIUjSUmcWMDhk+QqyL8TVunutTQgPBXBJLqAEE28KHxq7ZG9TQV5VavUSqyr1Lq7
avLN8zg/l+u7ddXIAFhnmHH3y7Flw/BrMcWhEPD3mD7G6XmeD45R5R9Vpf5Qi4xupZOM17LcKupe
Nxfipo387h6crXG17fEpTkR+atvQvC6HupGuoENK1EZD6rEcWu6MUa4fbYPFwHJs2Xjm2PBl//uI
VrHmC1hSSYN4nL8PzYcGulOp6OHPD1nuiC2yqFpbvv3978txmEarpHYIMfnnVXlMvihJ05dfHjHO
Lz5r23rX2Rp4oNKprlCXc9fyH8p5U7vwaiXJc/2EAcgNBuuqF451FVyR14U9VkgPOQb+ybrCOFcz
qZRO2Hxs2XiQIk5zNjjoiL+nV6xZ6b0tPRpup4HC1CqpOmerTUBKq550SOTyL8qO45NCPU9XGPFA
59AfVsxEYXsP17Z6kuH0VLfM1ydHbTD9/WjaRLtW8yavVbgLDT+cS+f+dblDFOQtGw6yHQsdLY4G
lSYXpfrj8pDvY7V/qljzX7/3Yk2/kXNxGgxp7IlLDw+lRtAGduPpHlnAaiqIn5k7XVExnIPa+sGI
9do0RGz5LLNiFaG8b2inJ/cWWoyV0vRo4zUDMe/1dor057g3vFVR0YtVuvtSGv6hAZja+Lxgrhor
q7ZXtoOSpPEuA/6kEadbq4JfpQerMSqdaNMU9qoiY6fJfG8Xpe0vf+iOsY5hrIr8etUZSb3yivRL
JYSM4urNDfXbrlIBCPwY5CZVL7snXd0vf0hPNw9mEBH9gXibX/SFS7V1NzFZL/kzl0xNPwONPFJ+
+6cRDUeFSZeby8ZuXcH8bnC09XJTzvvLPVZagBaC/NwmD1OjuGwsD/DS2P/PY5f9Uk91oKY8q/7n
lp9P492U/SKfhLix5c7/eez3Pcsz3LghPD4Tx0rToK7/ffT3P+2gUKOmmf827+Y1LVt/tzzvX398
uff7hU2AG5w2Jq54fkkUNs1VPRpyM7r+f1/28uh//dnvJ8ZmW27qMsL7ND/z7+vV/77373/59x17
YVxj2fW+/h761xv730/KEqN7kKSFodXmO/j7HAUdbI35DpDmqJ4qy4r3oNytUqpbUZb9oxYp7xCM
vrMijWBm7Eokq/Dc4qMZ6/2jFEN566nGzDvLkdip1b50Q/LkI4yU9KqPTtqjS2i4glzGvhtPZTFc
zXHfEdbxqmytvkdMTyBwrJxHmfYUIWaf7Mma6pEuUDJaNEMjqqYmy/Cx9pAe8fiNJqf+cbkV5Oh3
6T7HJ/TtNVV2r9sJU2sebVZ4lLcAz7DQ0Fl25Xb/5KEineO961THhlUSZay7g7eekJLul2ctGy3L
N0kjj24FIdUm/u5sSLoznmPdWUmfnC1+y6tKd0mCsSzq2zl6sFASKNR7ajpWQCeWPdITJhoIaE3y
BqNaAHzgIYLRvcvHHJPzfEsrgvg40C/y6e25Hu2l7jElrOsJvKdO5NOMKxQdpjwsGAyd42fpDx9h
xpt3cxb4QiAXLa3GPyEJIQrQqJ3XLHf2uFdJq4sU4U6DeaHlGqyh6zgfrkmfmD5wdi8TW7tpufc+
0Fn4qEr3PjPSV9/1x08ZIwOivfHksSw4pZZRUmksvXv0DxiVCu2Vkq5zq6axeuDJ+FRSijisByiz
WdO7EWTYgPzKfHO4Ao2ajB49LScRO+9mqK0O2sGd/dYazdhLkRJ1R4BMRfmkTYBXdidrOQfSiNY9
pyHFRCzvDxaz0kNJWQ+oT7hbXiVEnPVkGETjdNNBUxp1fEpeqGUbLB258J9LUAVzk264BAST3tmj
CNYy038lVj5eqfmq702VUJkjMn0/qOYPNKzaRK+unIMjKMHkhGb709gBLsd94WjjvhKKPr7jxOB7
mxZ/AkIgDb29R7TU/d+NNu/WQ3PNinTdzRizFmAJbpSI1sK8W7dCckZ56goEk6JC+ZJmgfyD2+kF
JkXzThMUfntetjs/IhGhsPdQGpxmHSoXEzlhtGcD+/6qHWnTEtyD7V5nJXbybdM/tX3nf99K5M84
H7RzmIyluamQsRFxpJeP1oyiQ+b9Uvuad6vosfATQtKndTZkz0rp2Bxi5pa+71pQaxDU9rGb3RmZ
P1woQDR46fwdmoH2iFKofOMDg3tNkKIhGTfLRMJcQ/49aGl1a8zyyx2T8A2qotogi44fOh+hnVXS
BjNL9RWhcSCSAMBKaBs7OZQVxXOAq0NIJdFo6A9IHTNM1FAHGZPOexhM1lnJxLRNzLvLMbAnd15Z
EZUxDeNnxLghm/Zj8ADcp0zwdgkzKq4pYUjVrCYoCRPaQPDQ9V+btH4I3NI9SY/aZKYkRNv5MlJF
/MLySVxTOy4vfRU8EiFAMKSgzXUaTaDiJmmwDwQjO3c0iaNdD9XpVYuKWxIhRob26IMa6t51qdtv
nSzzTVkZ5kPdWoQPBAlsBwMQbel35zpWrIJpAe2IdSY22gytJzcsgguOHTw34zH3wg/TT2dLTzrS
zKmkWo51wrzoLYyJHXNO9xZoiI0tDMgKb8PZM6lbScs17gKXWPB0RtyE/m/6Lu59K5migEgKmQk5
Tgt/jGK91Frrybfqeusixd+xtnPOZRh9ofUu7jDhgWbRQn7QoBF/uMpHjknp42bWKG5Z1AefYgDo
UPgmhUo7O4Ulo6KwxQ8SfHF+aWF76+VTObmctjJNEJs4zcDqjm8NywimX90+xmbSzhdF5rVt/6In
/sjE3/0aSdcg0lTvENfw67ULEuUZspLj8osee6M+YD7rV2rmahoZvIIMHm1Br34zRvMETvT1zZ15
A0XWUybtffRI8y7OD+ueVcGDl/rOJdKC8oXLNGNMzyTWCcQREDSvM7eemsmRT6Zf/SGoKJeJfm5m
roFlwcrWyz6/VPOuM++GIlJrDBbEEhV2dA8mCVNXlGRfVr5P2rH+Oc5o1BC9XaXb3gfq7/uFXAup
eq0BiX3S+PApUQkuaV1e/EG/Mov/EOKvIiumhoBl7ex7XbQL+0Z/8qbEJC446NZ+owgfm2mBpTIj
CvVewWnKboTm8CTIYgNjzs9b09e6qNeuZc3ESOFEe1+oX6ZrY7ysG/q80p5TYBm1IXKkRMoPMrnY
HwxpVb0VvIS17tTFPZAJtXMiBMfw69XQP0UtSJdSeMDA2Qsb2p9agP954DSK6uTp+/oeA2M/wlgL
AHna7UdllRdHJlDoE/q/ed7zrjnz1/we0douV+Bs2XoD0RMDldHvqyGmDdTaqXmbRvofJqFq2war
4y0wnXOFRfWVnDKsVRmO3GUXZ4+2Ql0JFSvml7tcBisJpDP1jGMcFe49ibrZIRzDDG9Ff8aLJj7A
ZXj8F2k/TKlFL8BsrAQ15WQ953ge6FnP5d7Z/WAb/7mlBaNaY/4DwTojpFyYSYfapj0RjyVN+uUg
aVVvkQj3Cel6g9V0O12EzHqV0tdhgMU6zJ1825hd9pwjE4YObP8aXHKB9KDUtygq2muJXgklivGy
7InKo4e805QuXoaszs62RUWymDEurYaPZzBwPw9IAR8me1yj+Rrf2xqlJiLp8hhJET7FwiGAdYx3
sRJ72TfIwJcRVWPJ2hfUJ5ZjsikBCw5jfeuT0NvVI5kgGpjCocq+9N5+LuSQ3kmiKXa5wEhT1TYE
S9s2r8sGcgxRIhSbUE1xLFQYGVyympdJmZCmczD0sF6PcYdTXicXL+xTIjMwZm/V/JIHu0BimDKR
wt+oX80A0z3njP3LHkFR9sFXm7ykHWCCQnfDn51JBKo+RcWjMSnrDuIL3sBlxPTpO5Do5tU36KXe
bnlny64uYIi2jgeiFFGpYA35ZIbmmyVx9+Swl/cakNqbo7sUnNArryN+Ks9kAbftYD9FtdU/809/
GW3tnweNqOUoidz+cUgiMlECt7mUHi60vNScZ88g6qGN8uqBMFs0vU73mOfe8GCwKn/RZfPYW6N6
WL7g1h8eC32qT1VaXUHWRtcuSJjq9E765YdURmWufxh2iL/Ni/JTIHhErQGgJWwc5FNHI0HjakY2
Xt+dAjPVf7YOa/dQc3skHXb+7pdw5JVbJAetbvL3hlHfkcwMEi8TNyfVH6XpZ+8MIt4+q9KdaaMK
i5A4EmjXbAvJZTbKy9NkFbtB8wleLPqv3kYX1PZwrvJ8ICWtCuS9wP5ITQYfYlQ1j6PIPz2PAh9i
BmiQfpHcwzB+pfShPwOuDJ9BL2nzjo336gGiEXzg9ITasH3qq7x7QOMTo0O4DnWd/q7Sm4/p6LfB
n2G6bbgvUEw3thxmy1JUvgWRIFwk8+g4zbsNswDwES09rwobrNVWoMIqLznbzkTsYYrP8/uyE0nP
pncDK7/UyecuY9Yiy+6yWfj55F9ivnRrG9QnWOi2Vs5FKz33bmKWGCBWh2UxHyMblNGFgfbS1wZe
pSTRoCbV5EfiQd+4IyTclaY9wWVxHvC/smd240sqnfTkUFq4djg/7nR9+kkpEy9NWcOnnoe6Zbyj
GZhBEixxoDDwlXXcnMwqeBEi787ZMCt056HJ+P+7f+/VwgtznD+9itVjM7n1UZ/o8JRo6qimQ9db
TkNHCRr9sU64bxQ5Z1ubSDKLjHujpG1VLEN6E5YMlfZYbE1JDSyrx/jVj0mHhvkRtw6SUNGE1OGQ
QPRWXNybU2kwf+0M5qTUvVdJAdbpG10nCiT3tSt6Kgdcp3Qabe9JP/YblLbiaM67fWAdyO6eHvPk
gXgh5yG3WIWwPhzfsyG5MvSV9GaV9SQN800hRsPBF/xGoV8hCAVL1kR1gSQZ6km9UMvaBA5FQ6+w
H53yIxIJfBOzf7Msw73LQprmmcqrrXLanslvoV0on++BPNQ3Oybwvsl3AQlu91HlQKCyp4Y5BQtD
9Kjo1iXgT70I9Isj6KhreRA/h1ymCORxdyBGxVo1hHnRDmG/iUuxtqF83bSM8275YIsuRCRL6sTa
xiK7CYpaXRyN6BIqTD8RDqAndj612P/9zw1NUz8rq5Ln5S+NunjLhSpOy/WrQX2F7TcVlySRAY57
PFMEa7SwCcrhE50yV+HHBKzjBiU2AC+35roe1891mTyzUCfCdz40OJTKKsvEazLfqZqyg0eDjXS5
N3bdHyQppLsyQKaazATETCC2GHTPOU8wSV5I89oux635Ig/J2vveDQLrTVA2oPLckSGJ4HR5lDvJ
YlsAyqSs2Va7OrKIde7lewBk9Vc2sezX5wGY5K46t5BrYO4+RHZmfRVd8hVnevJBx5ra4VCHmzQe
5VHFNfqRwMOF3vX3qcFHQWdoJ8mdx9UGQN1TnfezJ680ls5T4obuVz9420xzcqRwoJF9I+5+exoQ
jLi13klyKAkMQ9BKWYMJ8RDsW1uLsTJ2w3mGP0GLonGdok0AHVQR9wHvBmQaoEU2zgaIbMA60i+f
hzcjMim8OW7z4GkdWvhaulQci+ZSlOA2Qr1ySaB1jN1MlEtBUYaJrj979vBBhrx+GUkEeR4hHqxZ
s/sH4ZS7iXMbmi9uK1txeiaNsl9ForEMl/GTn2AwyqYEvb0lWd5aJvFLy0PIIb+nxRmgaWyMu7RS
4RNuY6ag9nhb9sCO4F9xqWb2ZNUsh2TlhU9S/QnmB7mJmK7NZCCI/u/ylLcAulXXgf/Oq9UJ+fOu
tFAUp0lJLpVpM8kqfPsHBVS6EjPjTziuvdVqG4fjvDtW6IFcWKhJlicfoVM8d+RABKsAOA0TvD9e
EbzjDzlPvqfOWVIkL2qpsKRGUzPf6mw8/EB9v39Yae9eVEWgHFdh/73pfoZRp78xFWThzVfsJVX0
s+20hz7L2xffMMWhKrvnobdx1FU5msUpFQ95Fop1q8xN0qbWE4QAi2+ElxMIpbGKyYz1RP7dFe8U
xH9OO3AsOzdocYSBWfhhV19xxSIAIJi+KxnycKgn0asMh7XW6peJmTsqQWJtEP6bF9ekN0GQLvlF
yBJgrYUzUoEMk4nIs6gPckTLAQwtEUSHPkMUDifUIUqnVBe/IPOq7UpvlyrNuS81l1qOYbyUtY0N
QHKt15xZ85TV3RX3E4JDJ6D9i7OffgBKp6Qy9sx71VVjrn5VXp8cVE5qjyhNufUDl8mG1fUM79oB
59tM8pv6VhzU1H+Vts1COpgMkNHLfyJPbiv9gFSLqPXDg8npBi4Kr7zyQ4Kjzbx4h39S9CZC6abd
ZVwKOEWt4l5vB5OOcfsk9LI9QgGzdm4R23dUhiTiuKa59WJmXFizDXR6wtfabKGQaTBorObxewPw
HVOtAQ5okFW9K+KNjIid6NuofVw2Ki0JkEzaaR/m6c8gyerHIEmhLpnlbzBR3zfmI0ECsXQyIh85
fTHuWCQWB4GT9K0YDoXrsf5y4XMEJc0JveaW4pwqqvahqZ3ioU+yFgqXL34OvI8DWamEqsXBeQHP
EqABXcw2JggHXXQPOuRCXl84J+1RkNL4qEB61/pDhLzM7n3t/rt62pYi3cBxQQvRQyNj3RoOO9Ry
eyKhZrC12VBXVAUejSE4fn8VeJ/HbRTAHmkTpi5upp85b9PjwGwE6iGz36C7UisYb02WF4/zO8N5
EQzC/ppvFO7ofAXJQD0NUqHq+mfbFnP9sZV7s3S819Acj6LJf/VTbF51vc32jQcJKG0yd/1Ny9QC
xh8nLx+qBiXDAu00Sw9qWGadwi/EleoeJSBK/9kv/n365CK9VJGmkSpQ3nehnqxToK8nKMDeKQpw
GS5pNKUPzrFLvfAEOR4dR47+Jhl6gCB6QZamqhNCNv1xvIrfacWMgHYV+bSV0A/LaTCOwBQQGIVb
RDbUPaiMLBsd7g1abpxdZg5PmP7OLjBV8mjOc3c/qPEJt4xthmUQIDVughmaaWS1u4+gKu1SQk8u
oPqQZqPt9tIq5P/y0ShEKXRBbmFi+b/b4Q/GrPBXriHDKhtkWN8ZIjG63RpHcLbpkrg4kHp0Uzr3
/n1xZkbxnoDX78sA5EAh1kNEzSlp+uYEYpJ1vRVFP139ZGoo8+oEDmgrokc8uPojPfKNZw3Zveuq
5y7r++fQjPrnhOgh+MtPvmfWd0XBaogQipQZqGk0z7Vg5NNtDCpR2KGRnH9GtMt1OmLAm2QzC8Pl
/zF2Zr2NY1uW/iuJfG52kYdzo24Bbc2jJXkKxwthRzg5zzN/fX+HinujsgoF9ItASkqnQ6YO99l7
rW/tu3wgCrDEaNDWKUuFirzXd1r1fP+H6a0ebHA32qi93GFTInPZJC6CvyjGtJEnlrMxZOlON6Qk
ATw1Tg0BPsjtcis+qf22sqGigvwztyIxlbd2wDTF1mU3lpJ+3CaAYP72Ypy7H/qkOucZI1tRfpxK
FMMz4DLp6aKiSDraXVMtcrBeIJEStJyjmpBH4IvL/JeOQLA2ahwwdKvEeAjyst9rEZvTIey/5m9O
pjNjiqJsV/uOeyqNyIFA48QIstpvTZorWyK38Jp7yqUFDfCesCjhqg3cCx4ssTEU/VK0wbTU5Ta/
VIn6dD3GwEIStEuarjNUniIW8sq8dEEyJdHAdve1QsfYHUy8UFk7lTva41ndSiYDHYuulzgRnvHj
a5DaXLEYy5eKbYyHwfdxHsa4zmnITx8OnaqHdkK1rjgJxuNGKAejKaaV44ryAtSSPyF+ixBLDkDi
PNdYD5346/dBvAo8waQxLr5FXuyvCmPCOO6qP4csHFcRMoEd/fuSJS5tt7SI6tu8e49kqNIkaghE
LX00iJbItYCsPyQYND6FH65dvTf+4hrbu1aSbywgeSvTTccTviv/odYS54Nim8gbfEeHwCmMLRVF
zjTaZcTIHU8z0GW6Tbu5rz+gAAk2SM321SbZM1Lj6btnEYlgDDFdVW/wGNqr+PENU6cJ6BIXkQkM
Trr71FSYJ3rZSKD/2qKmHHeFbI6QkLGsSjAQcTUBnhRcx3aYXufFvgz9a15r5pnQLmkJrtIf0fCl
qmr9UaAjX8KFXnSDN0IspJLqNa7fgngYEEn1cv5uASRrbn1CSqpmhy3CG3R4EnTMdkMskz6ayDtU
CI4kCN0wQ7oJoxowXIePZZvael4pbLmW9dOEwR357T0sZhqGv1TWxauhDj/KBPY3UMB+4QXjBsw/
9Y6SJ2+t+9qlzrSFlwH5U3jDPhfY2ppsFCeAB7gPlf4ltSbtDbGRtjQcvzxD2GyhWZWnFs0SvhHw
eTjWywr4le8tht6asLflzxaI+L8q7ZN+nbmGZ5qvBhC4J5rqS1OmLg3FmJ70Do1pT2rR/FCPtnug
80umr7kAURA+1mb64/4pB6U4zfVAraNf7RsAEXSAflKXK4u8HSSLvNOOo5WQnucTOAIXfR8K7kGy
xuyYu59qZPGqCkCmKBT10pGnsI8742CNHd3rvAj7Jzj4JkrVtDql2EsfiNAZL7YKCjAlcDu3E/un
E+iIs4oBMnrqQbDwiyePlEPcUSAlR7RUKLpg8mpVt8B97RO5A+lGYKvZDBkm16lPCDbMcAg7GObb
sVH3TTDA6AXVhNVuYMUsm828qkY+pDBhTic3rDXwODbib1+Hs+NM7tNE4Aqa9P5JsdxwM19FldEO
+9jukUMyAT7f76s5K+VpiBlCAJZyz5NS/HSpyymWe3CRWU37PjX3NgFaT3EunubsHzPH65i48bVy
k2ukM6wJ7Nq93H9gFdId8cNqrRFNugwtumc0N/SVaVU0ZZuIAU7xPQr9g+Nr7S6zDf9E50pHpUux
gknsIbai+rF1rOGhaT1MQuQB2Y+OO000S1+LtiSRYMotewnCgzmaLKacnvWLCoZUQCsFSuIFhUYX
18YWXJZvQZcTYBOG4xLUifrOXvVHZDBLzRNIUVj9bo5Xu2zaIBEnbbgfNLNH7IXXLi/DFu8aR5He
/ToK/nU0ITYZ1Nx4+Z/f24OixzuGS6tiQRqmHFqADDdgiqRgDabfPIca0EqGieg81Zm+GdpU7PDy
52thqPF7SIgYPt7uM2sF4vrOUE6lo5M/UoNgoy+je1r8vUniXTSwM0U3fs30xP9m2eh5A/yBJ/Lw
vDWNwpOHcX2HeI7ZadpOZ7OBPh7XUfNsBLkUgoCzGhWiTmkgrDOplZrr/vkB8CLjErqj0Fh+eGXO
XzYh6ceMYD8YCshhdCtsbmv8LqOhkuoldTiBmvQreqrVKiY7iDBoHsqp6HdWqTvlJojMErgznPZU
7jHTFj5UU0247tMCHmxIg2UUNImYA4uHgL0kkFRcQxrI2n2SZji6sKK8diPqZ6wr/mY+hQGFkIm/
e8julRAtD2K0zdhY1cfwM/Ypfx3l5z22ABNUtbVz0dP2x0M4YlQ6mL3jHQpPDv3RqM98M9XR89N8
ND94NEkJNyczLCiNcCV0oHj6ZKh7gSV2/ifOD2P6ytgs/xZp08GW9y0dQXMGx/jTACM1+oAc1pno
jaXa6dxBvWSnElyGt94Xh04+zM/X6a8UuSzQrTURxRMNVwa3XEEDmw8uqzmgbS7fvaL9NtQEP5tw
NMzYSC64t0xwxi3utdjHgSDgRgRM0XLPRZ+TW/k2o1l8HEp05LGC1QDMFrkL8kYzLxZD4L7ef1O9
IuaJnEAHYgPi3LaKDqOZcr8c6IJXiYDQxQPuOu1QF4W6SsDoA92NzauCBY/5uvIa+ISDAu+GQC5P
8VJ6S8bZ5mrwxICBK9SxxU0o07b3qQ+Q/F2IrhzASg0LyJ5nVgRXhcQlpwCTGlifOd2B3woOg1sC
v+j3WYggwGdjKAGaFQxFeh2MGBnFSNlJdnYU2+mz4pjBMhgTFOoNCW+ha9TLrHauSp8MP/5+4FM6
TUrgHQ0yLRj4Yrycm1NC4D6Qiu6zbTEJ8NX00FWWVPBrsMxMFWeJMs/V26AON7pfjd8qvAWH+yJZ
iuR+Wdmqjv4rUrk+Mi8Y7lddNvXDoqmwZw1pchjKIn3J+KDY8Ro20QXOlQgP2b9gWm2XZbT1CywT
QWCw+SAq9CHEg7nOnKF4nHuUSh5qZy1naBfXOwNNx2oWllDkrfTKUV49ttC7CLD7AnReDqlKo81O
P9DbgVdiH1Vm1jKy7Tdtoqafpzg6xfglrC1Yb24/rEx5GgfqXq1zc59Mer1yfmQ2NGFdlk+2q4hb
RBxemem7SeHpMdCqJ8aF2yEq9De3zsZ9QGcR9dQPQku8g6hlQB9ZRxziNwTHHNLVIEmSDlKSkynR
ovablR6lNEvw9SaW3gFJlKmOv7aysDl5BX3qmn6SL+sk0IftTikZJbIJAVIiJFpVBLj+QWrtmf7l
RHTh32DC29PODQUxuMq4psdIgz5zVkrPiBbTKa2ye/6ZHrIMKsxziinTHwWeJOotuY7IufN9Xx4U
qY17I8qe/TYe1k2rsgUq9ZSIncxfoq7nb9TUjPVHVQ+2g+UezbKmHiEUspBJKSbX1olF45DVUQ6h
WQ89/Mfwa3TwXRApunFN6K14mU+rwBarBIyBV5WFtwDsccyYy29RFpabrK7VE93BX0dc5L+OstOg
Q6N0lZi5rorqBKvEu2Eq+BblQ+aWEKYSKdEKy+xIrEnxmJTxs6rGEs3WjLjfA69f9fKOiS0XbJxK
Ou79Eyp508LW0EcAXVGWhhsEx6z3DXYjeVjxe0bxyZBF3ny7TwJ670WBvbcFkBIbWvuEAziXyq2I
r8XN1JwNPbZYfjr3jygLjKPR9YeuSL6N0ag8Jo5Sv8bmbh73oB5rz+IwefVPrQ09bAMIiZjg59oC
r+qSJEsIH0quwphIww8njZ+sbm0XWvBpVmz+EY+nh36I9SuO5A36caZRFO2qbpwLsL1sP8JJp7kV
x8+KYLpmpg3+t9bu8o2t6caOPG0Pb2ZoLRq5UyjbzNnWXorncq74GPefoFCUm8YUFBddpLy0RbPA
bkl3d6oYOLkWnzT3RWsIjD3KCORiA50V2GR9iRs1Vj8l2SrwV74t1M+ozd5nFUej9/oT0QqOqZzu
m8Hc7WnIe5lydLHFujhla0hHbhfoN9e1mi21eLRlX5fR+GEA1CkEW3rtsNSyxTy1JtkxvcxHGYQ8
R1s1k0W9HXNfKSq22LT/zLMfFi846s1XoRrgi1IDfZZLVxykQcsyvu7ImnrxHe0LnerO17kXJNUF
oig9PD3j6pp3ta0TNns/iepVQ9WxwxhTYjeMN7NURKPruqCPvaG+SG4akQOL0ErG92iKb43t0wuO
RmqKuF0xend3qBjizSAw4kYuM063l/sBmjzr+Xsyf23mU8ehuT4a2docMuUR32bw2PYBUhSoRVBK
aUfKrV0lR95O7iWb+3y8GjEL+sajl5ViO7fee3sw1piY4tV86gSlvW+AcBBvzr2hHX+S30REttTN
uVGEotsPjcfIE/VVVd33IkGom1bKB3eAQ18x1JQH4+SMF0IW4sWkGp6cgRNuIjf980O8BIm7jdBh
f/qV82Jlo/Y6VJZYkd9nHWK96E9NNgmsp5DR9YJRlaLZ7lIRSnjyzD47AnO6pSru8Jgu9LNCMiBN
jYzsYK/YDXUgu+uoICo0P4RNVGi8ehqZcWyTbBZ19VWIDqGGoFkJvosOLD9lAyI43TeNcZ1vwnGO
UqfWG40NKnbMLM87IPp8oWulPqDNTh4NRmzQt013KWRueEicyxklJvz6qQxWfDOznRFUSLxUvrYq
fOtHrSaPTB3U5m3M6GgK9Vh2irMzjdwmBVHKTtF/0BRSW1KljODg6GVwnu+TU4o0CrPKWz1AZZ2/
UGYJ4bHG3vDq2zopQ1hdgwmYZjx/PeUXtZLtlPsCSPs/vJmi1TZsJ4fF/DdwBuEuMynpm4ACrogG
zBAZWeIFEbt5pCB/1BrSmgdn0E+9SYmMbUF9ZaTpcoW5BuJseTqx9/U1hFf8s0KCnJt2SabcROfQ
pkstd+2CZX9T6S1Ob9lnawz9bVSNYJdIjZ9WVene0dt6GQuWzNJWpkfSWJPHSOX6m7888wtAtWGC
jhAkBcOTU6NAi5gMl5YPF0PXR/ZLo3DDSFP4Ik7FL2v7Bt1+qcEgIO6gtRANA6fFuG8jo9OlxaJA
rNhisDy1lMUMx9KdSy7pg6NVJXHbDAyQ/Y0Xs4VBM9kJyRYCjB1SA16VKhlv4mHMGJHn7bvvxipk
8F65NLYpNRyIVwflVVPy2/wZZLllPrUA5iMvKnej5UEHx+O681TDPfo2ytom0upbW9AeCempfqsj
843wBKnTam0w4RbNZGMsnROyHqsqQZHIRbUaMBdQpiYXzIH6tgtHfatqVXAegnzVR636YAaUSDrx
exvZD4SmVPhvuu7WS27b4U6NOmNJhky0qsixPis+vjHX6Xf3ihWeJSaxJP45tnqDHRzHra71wePv
B7dgoj0q7c/fT2GyWpdhVx6dBHTqXKrlPWNMNYGC6lPOLDMn7Dbh7OWVR/58NGZMUqIILxuXR59X
ICXaGnJe314LOtIYpo3uWaOd7mrCvtVOHe/CzqmWioWPt3eQTxMAfrJN6MLyjAwyAjw6zHZtdQKc
N33UJqZsG9TcPosrsucz5c0kHvfkYS1amL1d8C8dxBI5BZYFnJaHvqUgwruuPRu960AWqIgxU5yH
gt3vYiDI8eFev9g0/qFp/XXXWY29Fq5i7Z8xsL0YnF2n11tdTpcyCv8tcOscnj2nmsnksKTtw0aq
GNk18TD+62gyJlb+Vt1GjYvCyNa+UQGSzUNUCNhWPYo2ERLob2NiYbNQg8+a7goKPWepN277plna
awMf7wsx1mJIRnJMtQy9tsNsTMcffaJHU7w5NB8nml8vlk1j3TTdEnuEsrmLeBpfXP3K36Zcraek
Ye2R6rpSPnijbpGL0m3mpSs2hboUHkE5UVAh36gwjDiubA/4eJ4Z7qH9QufI7MU4d/IsJODykgiQ
D+RvMcqRp/MLfuQ+kPfbr4KY2LH513AYVa/nU012kSXRgy5p9JhWEpIhd0OQq5JT2ojv85nJ+soG
Gv1SRvt6rfhT9/j7SIlkX51s3GVRRxACC9vDMzV9y+kH3vwueBubJlrwvSuR4nFE75nbuDwK5XNK
P/x6Nez4p2V9cX/v/Pz8jvm9WQilOh7sr5rWxdZ0pniluYnxpkcGPcQEymyfW5dZ2RD1JuLP8bXX
wdJrRH+v58KpJK92rTKNSGJnkhlRgHJlg9Nzx8dWIfDRtsN8N7+1qduSpnkb850isNATXXAIxyI+
2AL8RaKwGxrZALx0Ta4sU7zCZyAe3PdSuDKBWn+aYV2/DToLsNTrj50MCi+MeEeAaEgq8PTkNgAv
0y5ILkE1dkenzIjzUe30tcq1vYLu2FSb8lYYUf3KiMpOXOUlCXX/yaEdMj/rd6B4nbF9sTRRvSZ9
PB2RvHQPI1ngL5Nx9mlBrPNJqrOtzr5pDisocXLOJ8yHlzoKkxfgNcoGqpOymU+HJnqZ39C4UlJl
2jaZPPzn8w/qy35CZC9hbJ3zOTj4zXyn8teuEyAX1DTvqAwFshTyVj5C170MU9g8Z0Fe74cGGWUB
vPQDbQEAFz/45mJB3NoKbksy/cpXM6AbFaFZavp3Hbr9jthSxsLyVImbZ6JUmlvWDO25JVMS4iXP
B149Qmso0+NIf/VFS2mSId2l8eqfSjn9bSeh7Pa4bqmIC6ZeArXGrs3CdlsBJDsaVrpJcsFngxJv
OS+PQ0s9WCkkJhrIi9jbNbcxMYEMaWr8syMiRKjNF5+tJAF0zbMVDqQNBXmzGCIVVFVDfyNpXW/t
7hF+MlZp/ap5AkioHrOUUu1+rvh4Hjw44kU7vChlQSuf6v+iBqPNTkOpjlnsKTv+seaWJADrNE4U
Y+XgH+baIsmr6OLTeJnPcJDh/mo6+0B+KboRivRe4FWw8rG61XalbbnynU0/sYIV7Bs3lGP2pnY6
ZycMIzsPOcyrpFe010wffrQQOf6KiHRh8/41oml5gEESJH3w0hsdIvuSm4/g73yo7IGojCwhkTnn
XjQZrfrlvg+qMa26uFSOVAHUsq1aXVuW42NGetay0vXqI9W0XU8EyGuIAW1LHxVGNJQLJKk+m3su
C420YCkQCh0TWY4ouIk2SfDOcJ5kLB6PahgxKjPJEasxgCBmjJ7xMcpQKiP4CZcV3npYk0aiv/gm
DU+zxFIC3nR4MBomfCFzjQa9WAsn5sBkv4Y9wimtgGHpIXLbkdTVoN0g2Lb14Lth6hm2lqy1NJMe
V2kh25nLjvm5cnx1XIgOQW4ma011ols/qNPOwHtK9DBD5Pm5qiy/F2GCzi/DD98xSAlW0Dc0hl6c
wxmVkjap2W+z4tvsKmpFE+ycXtkqgYb3qUqlHEzIxByKmBaQW75oiuRQltZ4JohIYTrllnuwPRju
2vS16FRI6FGpr21I8u860KC8LobHPHKlaJniLC4dYzMrguHArcDWeC+WJbMXbKa7PuD6vM6uqR0r
V6sU7RFpya2SUJz5oTUqvOOJdx7ATr1yAZ0yhsOfmcOWNfSTAputYR8CUwFFkrnpUUlHIl/63H0Q
CKNkFql604Mox2UJO6+MtRtDZO0Wx6iOEPXiwXPL7/HTXKFSP5NZfUpuU+FPa5HG+lumQ2L0Ykcl
IatpNs0QMPvAqjluCIcMNGQ4hXMkoxgFUJoRnRyFUjG4JR2xPHIpMQ9pKqXeI9Z+oQZBrjgW4zlu
qPn8wbG3Bl6KSxQL0Ic+t9Y+F8merPr87Bf6t6ALvYdOj+3X+T9Af2i/shPzHhjBOQ96MRiPgaQI
+VH6Q6eHtbA7vXl04oYeax2sq8m3jkCa1RVzs3Rhue5La0fDiWjn7rlRnipolS8Rld8+D7PumPjG
VS+c6sCvgwMGRlK3rFBVLNM5upvJ6IJqtL+W4iPVPXhXg6/s5/rHANbRmCiTQ8ENKSb/bGkngQF/
w9mIXkcbaqv1RvO9W1hRnQuHpMQoRzA0dTKLW+9BUKJwXGpDWL63BSAFrxPpYyLvpH6snYoUmcW1
DBOpP0m6HjcX2kqzLz7i0NKPZk3eB0GMwbbrLaibuf0SU0tv85pUsvkopAeCm8EuNx2utk2A6+U7
gpa87RfuZATQN9VfL7UKq0WFwI8qcV7fAObFkL709tLlfrBXhCbAhY3xM0S4IN6b2S0V0/iYKEmG
qmIA2zyp3230xCcDieR2cs0bwZnp1kE//ICMRnvJrfLLL+P2yxRMqMxa/5wyxpcEsxfXGD7j1qYa
qYnU2vCdLq5qjuJaJX37p5iWea5bPwcFWZvwRweBLXr0GMJWDo95pYIv/ai+gEQVH0QK+msx9f1O
tBK93HnZPtThYtpFmn20BhRlORDII2ONGvM7Q+bxlhodUWvgaAiDccdvASrJvO6VZ2EiprTG6RV9
bX2Mag3hvWwhFBW1M7eq9uRCSiPNy2QvaKO5tLENrsMenPGCyJkXR+u39NnUsypc51SMIBswIIWf
ZYJ6NVevjWj1p6xswxV2P2PbytGU6JqzweJ1MxyU4GlqXbltBgusj/l+3r0nCr1KzGSxQcHb6fiJ
YrOPsYXQyJTurBQJBi4AWFgZYdPAcadXxe99MgYr9TXzURYq+QefOVphayKdREcF3ml4rAvXjG6a
Kbta4mpNCcuqXnn7ZKBRUIYUkplDizURC/rikltoJd/Yx/mH2CteXTUxjwgDqIflnDCrCVqOEFOQ
IuK/lHTZTpVHkjXQh6Wh2se5I+BCPKPZWJ2LoWpuxcSyZk2iX1KtU9MPLqsv3QfwEeZIM6eY1G2W
ekhdB82Vt1Lv/nlVfNUVxIA317eKq1boT7niqteoj2+WqFl9CY1Yh22IkyGxv9Qh9S+Vk5k3z/NO
+CDf/VRWxSUmLrYf73FJWyCOTf3SMud/KAVikhRpEU4+tp1FSFoJRF4Xtq7clMKRwJWdKYc6ubZ9
pT82rYP2iL/qC5I6MPeOYXy2iU27ssq+z51CsJVXLajJ3iDl6dGrPH3ThWlwSBNk1/2Y1JvWG4OL
IQDuDx3JRCUQtbWIhvSZuoLGpI8Hcj6lpcavqkONsQD5zTs5ofPe36eqPDWqOoWyY7ibdmoUQPMe
UbGY/FbzxRTSJaa96oLDarTd/UPXBPXelI/KZjbq1BO+NZ/Ix9m7U3EvKfwcCr1M9SpkjovdqURH
K2aLs0Q+qeKKZ5RQkCEpT4ViRY+0hk+VXni/OkVQPMlWF/t5K2YUfXysSXArCEu4KGX0wgervJJ+
I/adRy5eaeIr8lsSJ52k+6TbhU1kUqunpqjVczMlR4MqtFh0gkyy2lKzPW3g6smnltqLCjqkSrK8
QDl9LukT2BCnwhTWejxu7+dkhCGMIapqUZjE+kQtcnQBzMNYVxm8HSAl+t7jJmvgvkLKUSQrJVeM
J1E4ytknRMsFKjpvAO8PscJW0E7fLcWWgy02hvP+0ckHb526OB2nAY4CoUvJOsQWFrYNrLHWdW0U
VzT3YptAWT0MnXcGg1s7DKHwSxWhsPlWu52N8bFbBRlTfFZQOgc2UaB1Ulu7IFGr5byE+DldhiQI
i0MtVxStU1l/o+yGxJNer1eiaYqsdusYtbecm/WDzVCtJ4l617n2cLEb/WcejIvWqs03JrbONkLB
vb53QrhzBGXgHLx6ylAsoCkmA8jYzpL3MH0euaSXEFnM19IgLSSzXG03n9ZMYsD4yc6OCK3XKjBX
ldoeCnMI9xpl+kmwKA6IUFdFxf0gbAiiMkKWCocLHCWtYuTYM6os2c/9L3dEvQIt9DCfabIb5sA3
Xnq4VIEpGvu5/JkfgNruu6KozvMZwXHNfmJXBIY+abh7UipFmp7TqFXVxzz1BjLhq3JX1pqyqyr9
yVDlwFPK9/qs5tvleG+xV6cIBUoAVXI2U0YKxGfmw1cLytqeyQS+M3k6PyDPMogDBBhnjAQGu4I5
3/xVSurxFJH/fb5/zXqX/7NlZfcX53e0DPRtZiPn+cyP2VyMLYkK4cRMVhUZ1rohIHajZ1NUMZts
V0jsDt7AmEKUvy6++QrMsTkxj50yFBj/7F6QhYuRhOCOWMXkZqaZuwgax78lZIsc7QL4JALd2/yU
39XthvEUf3r5jvkFQ8lUFE5Tvpmfmx9QR1wMjLNQbosE+Kdo3G0KDG8oBRNM4GTLCW+mTpRa6p3J
BMsOXH57BeMUWzaH+JCOtJmeAc8LoHGMcsDdXjIVK8o8QOtG4zT3uqXCTIxRdTDhCeMYLD9MVwC3
lRYS1FfJMqwib98NQfuWcf9oS/ISwsy5zcL/NOsPXsXwgK9S9+xWJmWkrjcrmIpPdgdwmJoXSSB0
mhzaDMpr8Mz71LOmbWlVSOZpY0OrlA9R1/46qoGm7QDyY5z0NpUneuTi3Ilns7RLZMd+MvvXsE7L
rUO6yEOZ98PpPj2VZvn5SJTpTfWZUpkUhPenwoSQ2YnN2qoxSnGWvxVUXO+SzSQis/EuatGtGuGG
5/n5+UFRtJAdKBVsoXkAQUJGEKoWujT3xWsQ58qOQaX6qeRDtyE8HZlhNCTv8xFxFen96P6cYOWl
UfOgZlV9NUO63DXF3hrnVvgNK/Ku1LVqy4hHRevYbZQxa9+n0PWkFHo8ZqLqTrrttMvYqNWlGZco
F7zpu57hsJgX9C5CAwO7mz1dcg0LJJy9vU81z9n3ramfWvkwH2HiSU9WsbmfDJFxAg9EEFGIxE3M
7tnQKFzCOHBZzt28aoy/21Wfn0wnbzawubsVaYCMZybNXNL4K5jX6+rraLn2g5c35iEaHOWYFpVG
a4EQiTFpX6eo13d6WLNCyKZSkJn0d3RU9jmNfg9V4razmG4FdeDhIvisOodGPhYa/DS+uzPCRxbm
4s1E8O4yPbnb9K3Euk5T4t/6ql0Th6cdekq1ci1G7gq1+sFOgKgQlw1SDD3gQWtsxMPywWADfZhP
gZlylQ02zAs5rx2y+LsfGfHadUtU6wJ7KNhZQovlD1eZFh7aru13HROe30/pLqGM80ZYLS0MdrLs
Q2au7/qQjuBc+M3P9bFDRirgCsQ45I1hGGr9XN+lYRGdu4TIVDpHKmA/y9h7Jmb5gTTth/uAbj5n
4aJTq/KnyoLA3GquPh1N249o5jLTsBPuOenY13sjT/qzCSm7WtVeEy98E/Vh2fQXGGDJCaHzxRkT
/WR0xuI/FbhMGaP1dKkGktaC0IWhImdQc4N3PsocfcQmgepGyIeR5OqlqbpS+1VI9U9a+mxivNB+
wkMrXhxbuhNN98nMVP1lKn6d5XKkZKjdcLTyn0yuIC/Ytn/W/CkDTMQpVcpjOmr2TZVbuDQ3D7gB
vCc9L/19nCEszDwJjCwjZ4MupVrEVS9WXjJhIemEDEBTQ3OtJQpGCivXKPRSPGlGa/06d6hb1mZh
dgutjZ2Lk7LhSxWvXQ70NC/zc/A++51KK4VYMPlc7g/U9MAj1ShHs84tk4/0ZkwllmZD9bex4v46
6nvly2FAsWUaVC9pCbrvAcNoLSPAgMKhe/Sj4lD0Rv4xprbD/TKcnkJngg8ztt1aQSpLH6JTHxG8
IhUoBepVA95z4lqXOI1RY6L1JkTJikxCg0pU2W20Rj4I36YrSENCXnJw5cN8Oj9MYQ0df/IuQG37
o9t4HVxpjkjNhNxU6MPBy7Cr8nSgDv1R8WxEJTM7QyEEI64J0lZLNP25V5OJ8q+HJtaVUwgY7dgw
bSJMElqkxN9lxQB4HjkzwG9teV95rSA/TvTa7gUX1iDusSo2sbnkasjP3Y5SUEh9ry1QkFn7WUJT
ahQEGrs5g2C/a00+3fx03GXs1thluO34MZbsSxQ7164F19cidxxMhOagXucXLEnKM8rG3v1+brCm
i+H4LZ1KgtwQGIlFPtjVow6Z7iGMNG+PAqJexDmRiuTL6W+Bx4Q5TvtnbkbNxUpJs5VPV6Qh4/LB
EY6weq1zN32DwLsTIAI+G5OG0ag7/oUaykbuk9lL1D/xZ12jHuIWGkQooAa4MI6Eizjsbjdl3jr7
ypLLvCMblKS/Pil6yWpqjc6H0fhE6uIKsxhWOinRSEE/MNw2DUbPMcHhQ8kW0DdwgetlfNFsOQjS
MwUMD5V9jQP2Zx4/B00jvhgwovFMgwp1cGGtrIYmNOSc4liyRVuR8NW/MN2UHkJXfE3dO/AU/6fQ
HGwrRf3NS9l1J0wysTnF01UntHgVGGxnB6YrG75F7tGbLLFtIDHumc4Oe+AsypYw0QGRslVuIo+g
B7ZiDsOPIbnaHbu7oB7l3Uy7Mr0G8BnU6nulC6bacfPlRmRngsgJHgxA8ejpxFealK/EATjvaujR
EWMS/Bw6jVhmnhtc6J6hkqB4PdoQ9PYYrsXW7k5ZrngHJUISOI6FcZyPKMP1o09o0GY++v1c+Pfn
/Ni09jQzycEdsl1HB2trRtZwHgebOJtJS18CJtyIAbz4B/B1BiUDFMgJuIwfD9onm97hQShD/ljq
1mOEH2+Jpqx71CMG4rqNm4UvjbunX+5vwYs4ZEgDiR8DN3gsMRyPJo54p26GPa0uAMM2dWqPuIXr
X8UthNOoKVz/ppZcutAZ0vvcj11Pr4TK9c8//u0//v3H8H/8r/ySJyO7zD+yNr3Qo2vqf/xp6n/+
Udyf3v3k1IQjiU3YsQ3TEAShGAav//i4hdCf//Gn9r9MAMmV1eHDMuwGLICSDFcInkQXEDP+XbeM
k0tr/i8hyAdqRf3DcgjacE2/eDZ7NidOQfhUUPbNMu0yTkM7e+6qABKRmdY/GAos26FMlkHrFyeL
ATRhVi1djkS1H3NlkjDupv6oS6ybdV5ygzUwQ9GR6he63OBB7Gk+8lxAU/W9L2SJlyGMIkbDfj0h
PAOz7eCfv1vII+R7aLX/eQqgXj8MSHTur5p2jXlzdiyneQ+HXiq0ZplWF4LsR2n3MH+u//a3D7ae
P+gfxJ+gFqdV8ffT/9h85eeP9Kv+d/lf/etd/+VNy6f/+/zHX3n1x+lp/fxf3/m3/5Af/+t/v/xo
Pv52Qppt2IzX9qsab191mzT/vALkO/9/X/zja/4pz2Px9Y8/MR9njfxpfphnf/56SV4xwtL+0xUm
f/6vF+U/9R9/vn+lX//9/V/QCrnYjP9t6oYpuEaM/8fZeS3XjaVZ+lU66h4d8OYW7jh6J0o3CEqi
4L3H088H5cw0CTJ4uuqisrIiK7UPgG3/vda3LE2SDPlf/zW+rv9Elf7blDTZAqtgEPxs6da//qsA
DR/RBfnbtuz//q3831xRiIZlSaJsmIr8r//3mP+3o//zAT7v+NLasf+n42Nnp7dLpsgvkkUFBew6
MN50fKhJKNcsfXJaL7iFLzjcEJ2ItsYP9qOLwFvedbtk9+ZdfDbaPrapKYYuY1S2TMVSjPdtynUv
SyzeOOY5pPYJp/+nqvj5dRuyvm1kfTZR0w1wFyrJaXyvtw8Wyt1EMiMVIXJcYpEb8FLD2W2KuBHc
ll10x/aEjFFfRqIv+xP31ElESaQtkGVKuYnsVAQgEsgIgu2+gszGxV9qzhfcNKnavkHzqngyG6If
8PZWXPZS9lpySPVoXL4TNspmZoTVzNKt99g18CtYZP1oRkQug9VjBj7zvNLH55VkRbYU1USFJukq
Hebt85ZdPkGjNwZndMxd89x6zYOyj1w8i5Zdu7o9eblb7Qz369f8sVXDkFTK+fRl3G/KpvvANJo4
g+r4OTWI51gEMOmnVs3kLUe9cTBI317+mVPeTSlv52pJ/PBljXWYUAbnUQ1V1t4/KSEqeFszAi6h
VFwoe8FjBfG7Xej3Z1oyP2lI1xSLrb7JO/27aLwZG7PaJPDFABCL/WM3XEEY9ALtvp6vkk7aTQQo
ff0u19/9bigSW2EYomGoNEav3TyXahFxBKilcwbGRgEJsSJvRQ/JySLdhR95+Lq5T3qMgRGQ55Mt
SRVleTMMMfsow9R3YOmvh4vpYH0LPWy6Noq20+QsDsEjt9Wj9P1Mq/LHp7REWcOvj+CHlX3TqmXM
eS2MOICTQ7Dj0s0LDsV+cQJ7eYzdxDnT2trr379TUzUM3dR0ReMb6mv/ffMJO2Kpe1NEh5JcDC4Q
Io/opsgFguPMvkXenmyjablOjhZNnxkan7zf921vnrQAVI42mraXX5OL3mgf/6iPqJy8ziMQrbsj
b4vwI1v7978r7ZoGcwBxUrqobPpRg/uqSTqjcSo3O6CEczp/8Q0/vtXd5djVDhm4TuwGZ171JxPu
+2Y3r1qhptyRWkDeO6lqh/CFSpPXXAh7rkavdAfP5Ck7rdPQCHRds+OD7Bde5RSO8p1Lhv2Z7/5x
Xnr/YzbvnnCwqkwGfszkI/Szcy/0OmYK1QVt5WJLPhpu6pve161+nC9MzTLZRiqSwTT8oWun5Spr
J1G+n0thRg0k9Y/jQI0SJvmcCzvuRgfyBaaxWeSD0s5de2ZwfVjMIW2osoVyzTAUsrc3Tx31K1+/
r1Bd6b9U9ZumnfnzP+vS7xpY38Cb4WT048KFJw0QTPOi+LoT36aPNSumq9qDB73itvoxf1Nuvn6v
0seZ8f1zraP8TbNV1puoQWhW3VUPZMQQt6FTBuZy3SkfQNK6msrNm218P9epP+lGb59XXZeiNw0H
kmCxV6Hhqbk0yN9YkmdVfUTDcm6u+Lim8YQs35ZmqIYKwOV9Q1iW4H6rNCQeFT8/pjvKUwfSOFz1
6sy7XN/VZkakJfyKhs7uE4n/+5ZADwTc8q3v8taw4ch42Mcnw24iO7nX3cmRmPhJhZseOWlRb7tq
T1//gLUPbtpnx8AGlhmZdVza7BhqRQYBi73UUeP2UJImK5J8qAX6HvKYrUzhmWnps75jSGyz2aUY
0DTlzSesWYP0qmAmmOE4B1S4GzzBQ/G9CEUbkEqgEM1KYmUtJD7GB1sbHuvoeyUu8Arvvn7yj3tt
k829RpAEClGJH7V59CWJOID1xuLotxJjZ3yc9tU+3YHX552HvwSX6sS/3aTOPon+xBJoqEwL7792
l8dNxRmWFLcDw3UHeJ+ZWL2xLpM7xSHXz5POjdXtHARgVuNda6w8Oq1uJ8FUSgwrJpbeybM/YAd8
Jf4RGOXlYEB7Rz+CdndPXAuRW/3DpPT2Miq7qtX8IMnP/ZLtdPz3l5iigj2InZWlbhakJEJBHtRY
+whduK1H6qkzNuFM4T/zRYjxdAoeExjQC5utRW29WFIR4dYHTNAuSBm4iKITwjoXze7McP/sHWE3
VTiccNsEEuj9V4k0bilkU8tXLBvpYSo+qsL/+stvh/n68G+bWH/Cm5kL5MKUCwpNVOSpymsYcntj
ERY5BbU9EMm8RKzIXHh93eqHBWLb7GYek5W+X5jkSMTMXAvZqSO+5hM7LlRRWDUcUXGEHZHRvp7b
53brn7a9VnIk2eJ4LmqbxSnn3taAYEHPw4YiJJYH6OIW4qA/9M9G1diiiParGY8Ucj1LJAK7b1zZ
WPD5QyILTUeLjHOv47Mu+PYnbRauIBWFNpDpgtZ9/kc9Kq7y82G+IovSbS+kp+aqfECeYJMY/u/O
ejLziy5ZqqivOxEkwe8/P8MyNCMVGAPh6qaDF6A59DvBw11dX65boNwV3Nvf//bH5+yiK5QvKIZR
SdsMOK01OWovVu2glnmWn5BGaAKs5svEtxyNzbaWPXHdbD0h8t993fTH3m7pCjeEHCzW8slaOHnb
25e+BL4n6oiAdt2h3XFg8om7P9uMJPPnvF28ZOldO8ZmMSm6QoHiSzujg0PMBgG8i/xwh2XFj6/P
bSf/LoUfWtNNlOskG7NObZbqrK4DfTAD3MKH+Erz4+Ngd7bA9wvZwWMHONdp1l+/bY/5CAkGe0f+
e9NeByAaGT+WX/HYHAp/2Pf+6IZO7huHrz+XtN0ErO/xbUvre34zO8VU8IvI0iqWpcVtbeUU8deM
c1nsiL7izXvwBcfCOfeEn3UTBoS2not0UdzOu3JtoM3UpLVZQGc+Fl2/PnS7s4/3cX7nz3/Tzmby
NQEjsdDLeKeP1nN4FznjDqmHAx0i531WfLuzk992iyxzpF43jlRidMk0t31l7hSTXAxEkMmFvptc
1UmeGYe8T+j4OR0mdUf73O7444y7NqopKOy5JmFPuZntoX4YignijmGHcYbrNBATdtMwJmpX9EUk
uNfrUVMaLs/VnT5s63hMzjngXa21bX37vFyjzqPcAtENLo1n6YLUeo+F/kK97l38Uyf1NJ6kM732
71bx3fjYtLnptcDxW3KQaROa0XN8Fb+oP+RLeac8q07mCldc1E930Ld91DHWE6HA7tej5uMnNjQm
dI4Jqi6ryvZt69KCO6LVIVQLwmOq9ydpVn+pxFB/3Yy0DvP3j0k7MvUZynmSTsd6PziHpLfkIgH/
0LnYxa/aXbrTr9tDdznuzw3Iv3/Wh7YU1AXr7pyK92bKqRvUlr0pmTYRot5yTa2NFIIbNGz5FV3Z
xfdd7IkSPUZXXIs8aEdqrj7FnOP5UtGnbxeiPtMsi5i6nRvYJGdqhT4bzRu0zfGW6x4sxV+/2nNt
bOaFXIxNE5ueyVXLZSohG8ge8/b+6zY+zD0yX+/Nc2y+HrGBSVatbcSwQhDtuI31b58qqBVSY9Cg
gIqyQmfctGGOOB0CalB8NVAoXrD7Z28RcVmVQmom+NlNXeFwrrd82jPftrvZYMQLDIGWbYBNnnu4
l/aCIx56ML02mEr/bGubxV6W1PWkxvpLSYc7Em2zhzLmIVmURNbt7GL0ADaQJR74yRNFwz2+5jPn
8s1n+9DYZvMax9CTqpLGzEl3i/2QDGdmD+mfS8w3g+1vGxYVKji6JtcvymawBU0lJLEG2QrX6fyL
e35EdiO25PgawWcV3ZlWc4pm2LVqMBzyIUNRKpz6GDLNotwZCVmri1XCIlXzGCFvhvQcSUCeHs1x
zh3uISO4/fJtzdnaCDs7juH3wrQ9WdoIYbhHkDwEybU0Bv7ca3huQJn2+alN6tu8jX9kLaGPUY74
IDJJs2mD7+QikNpch/vVBRNbc+RO+srvmgGzAqk9mKj73UQoXsm7DqGVGo+1WaF+L2RCMIrizoxh
XqjY9gsd/TaBM/cQKUn4s6y2TXw9NLIrYVIjaJ8Vkm/UJuUa3RWXwkPY6ZjzC0HQMHV3EUx7INc+
CDFC7RZTRoQVjwMvY4KQ0UDuJ1DCNANQzln00zIL5Z5Ig84bJ7gKA2IERKlFeZTVJfFQHAv7cQaI
JVGw5h5YBCw6i8OvpGilK0GtW4ihw3gtiJm8Q9ueEJSW5tqrEqklmbTzrJEfZmmmp/digIIN7LqR
Pkm92N+l3Sy5g9lVd6kmTi6JOrFTFRfk8qwoMt0ru65z9UQJ7qOGoLYexSTKX8wgF1aQXydsanNt
KZ/qfv0XpbIuvkHREH/VoAhmxLSR2j8HUWtNxzoCN4cdFJo3yqYRo6WJ2rgGLU3ELtZtBMWLkEvN
7zgVRoTxuDVqLSIsLh9qwe5KBPglvUPDFO33mVwOJJHlWnVhRXWKxaGPguxHjcOfd9uWKB/MomgG
Ms+mkl19ucDlFrm5cAlla/VjnuYmVeaFYGbiUwzygp2gR27xI7T0NvLqToqr7+FSN5zvVEOWXAl9
B7woiZXnEBjIEifPZLOmVXaoofZ5WkZtgm4D8Ti3UQku/UMTaCLqyrALCP615wQQF37poMa85Jr6
KI4X/VBr0GV08LKOGMXa8NphQJJsmeRwzB9SWZBVj8x1kXaR1ujhN9RgBAuXtdEXV2NSdHzmksBY
CTe/IgZydTRrTa/+yAEdPQRdnFeVSoApXH43CKs89JGR1HLeu0sizbPO25mlRJ3JZjYMlFQQgZYF
NfwfQeqrGkCeIXX6jTRW8POBhVRR9CiMQY5qhZpUZw1uMaR9lj+tkFVjwEylt8LPMc5Ks4LEwSvc
J7rZxH+UbkDYY8ctsi136kmo9gRs6a+RJZPqN6MPOJRdRgxxnYijQvCB3ij7XihU6rUzoyxl4s6z
BGg49QkuW4NheCoVWC1YDU3qUkqvlrYMD+IZ7N40PmlSp1QPdAXKSQIgSsDwkRVPvpDWoewGCvY3
NwVCUnowReX7pJiryoXnIJAbCS+OWSc0jWPPWdguDbQ4MbItBxm+CXVZemnBu911koCFiC4G0sos
jpVCvmNIv4OrOMK2CPtvJKkLDnHPrdsldWBHRoyCPUNKBXNEhvSrt7dti2eY1e8qwiZJrxXItq7I
/sokgvfYb1RuDT71dbYwDa5Lt231VgjAuF2OYFJwEesNRUDGtSPz4S/JKsMZOoz4kNGgAR4yM8mp
sZz7DMOH2cqKE19bvumHDjXQXJLllEGRLSckHRHZAk6bqFBkpdi0JcDNTmCkp0Q00wUJXkxUmZpO
KXNvTAKXAczDQ6kr/8wlnf2eRpyhEaH9XZ001bFrVGzTVNEI7Ox0J2lChRhJRbJzKIy7Um4CR180
w8I5wz8xrEI9hVJauHXKsR96Fd50swMONRjHQNL9MA9O+IRaB3PisYwGwQ1T9amGcqK0ylGwNHIf
iQhoh4G+YDCqdSecfxlaD/ZFx74+/FYSDJQIkOQaFl1YHogl2OGI9+pqOBql5masJHX8IiUVC1r8
Y0IeZcupfJ8H/W7CY9cgPOrItWnC0lsmbEYEE50gq+gXcVTVOFnwYo+dk5FXg5f+wejExAG4/a0l
RBOG9sS1pQoRYyrh4UnJgdhR5F7qfdtKwKRbI7bJimrgVmfCocQQHksDvjWskSbWBwGl/2Q8UHIi
Q0jcDzNJ9oOyuEycsWNM8kNXvgQGSsEKmnCinDqGELzMwlGL8LFszONgwjcYRkz4Q2xj8MFCMCd2
AljeFjDCc7Gk5LYZLfj1THnweyUwfqSC8YodrncHaKDEneeEfYQph9A4vlLIQLHXq0IyIxHYxqwm
bjIUa7oeRK+uVw71TOQ92hinbDKomOS77HVjpcOVUcA0ULzUev6gZP2O2X/caUWDplmq7meEe908
+2I3xjdpOCa7WNXIWgiz+1xBCVpHyQPsmPRZgEHmMVnQyrgUN+xLhNOsR9blokRAgNop3zUZk+5Q
Bfkp0My7RNGfOXiTdgr7RZ10GP7LrVEXO2OpbpRBek10eidEQVbyoqLArc4QKPXsERvjQwyT7Bg1
3U+jmGO+PDncwlDfFDUYMTJR+lYkpE9vO8fIcwurofRdA22TQLCHgO03RmseNChUY45qRZm+S1qB
Bx7+s1zwqYW8vtO7wotK667V5FvgEI4ERNKHUEoWXibI6PMjPMiy+tD0EcbbJE+hypQJgHKMtyJu
BDhFmQRbohPsuZCNW02c0SUvxVXb4PJccuLre+i5d2lJyTqBJOlbQgTjRyHRsYrDP3XaRm6pppln
SrmAzJYMLqstlV0aKj+CGeLYEFZ3jNB7syrsIm5SeLCEcfesy7qQXw7qiGMvCh+kJPopFw2bFHHH
bhKyrwAyPjHxJFT7Ns0vjTzETh90zpgrqWOh9QZRrv/SpOJRasFPD6uNWpuQsA29pMO2tmR/hGq2
10PhgpShR7YQpV3nvF9dzpuTMrX1DZSPY25qDzMoXJmIIUo4MULrkCAh8UfcDb+6PvNmc2H2m6BB
yKc+qXadhV88b8i5aV8WNmiaVbJXUJy2GP7gPjiMkcqVD7A+sxgYo+QvY5NA6k6am2CEv4jGRn3J
mR5K/CNhv6j1mAME8pQmXb8uCK+q1Oo7wKbLDsjEJDbXTcbgyHRqY4ZYEzyMKU8e75e2fwhM4Vqp
shtDX2NV5m9NwwyXwDpwh1D/MUHgU3WynkIdGgGL4neF4LKsZHM76aT5CZRJ8gRnWYMUm+zc7L6f
hMupEg8NHrA6ifaELEOGLrjYJ8KYjL1035ckC5ShyhzRk4SGnLndybL0vVeMZ70wOleblqsoG17x
NNwE6KfRVI7PITIhFNqLRthk0/rpnN+ogXRBJPMN/IhTUZQv9WoYFMtRu0gW67mLuKbvUfcXdWeT
VxW4UWw8xs1805GfYpM3jqogJ/4tZAJCAT05k4oJBoIrGld5JFy5kMnexgW70iO/J8lcsHEPb0RB
uBy7NSjOKhqfn5XvKIVm13k06vbQtjm6dHnyTSsVUVMVvTf2TejlevagWtUDM4npj1BJcIGSXGmz
sRwDx8JrRzJhMSdApQt9JwxdeJVFCnc5dHq3a5CwYg+jTTKS3EmrvmX1uKLDBX0NkHGjXLfb4mce
gUKe5/WkE6tH1KGPML1WeNAFXq+nVCgIFI8IkR9LKbOJdP4ZjBwtqJX9jopucKxJmfcdQl0cnlCY
Ru47MAgfowhHcD9yG4kkx7Ir9la7ZsQvS0SqjUVofqyIXMINy75hpThAj4M1EHX1SSxxDmoBZBuh
lIp9kEm/TGk4iJ38OPXJvQlI52JqUV/JQvBNy+ExTSBlBuGbnk93RGFc6mEPLkXi2iuNlZ2pSxey
1r3GRkIsSIlXrA1fsgWHtZyPgMDXezEFqBmGPekindsfaleoblZiMuWUwyJpNbErog63lZCgS5jR
B7XN/vRECNptVf0xkNgHWL/xYxbsZSLlLhjU56wjbgwSg4d/7xqSEFkmjZE7WkmpF+T1EQqFT+Rq
vQviNnBg43+vWr3FmQgvYimsHyRNxTvLUnDv17IfCk1DiF9xiV3ldlnzacy6u0gS4zds6wujkx6t
bLhOMC/LJGY2efeqZNx4hV1JykBbXQeEr+iq6SlKfNM1ylHpjJ/41a/FOh/sSsnuZrnEDtEGySGq
+kCzc6vuCOTlTGvHzUAO0ZBUz2E8/xDQvniWMRyFCY+rKEgv4iyJh7bv4FTkir0mQoINAyoBd3EP
f+Q0LuGR/nufycGdQuaSlhWRC8PrXmMxo9erV5bQXgnW1HgSqPNbMh25tdaE7/1EWVWIUVi3k6Tc
AUuC4qbDShFiRFwDk4lalJf1NKPRyOMWLhxAlSzcJwGgPXYFtmKmhsPh6HdEVFhD6gEbOiv2SrSm
L3U8t9CZRsVbemmhlhP33jRCQgTBSv+cQaMMuehouX6Xcdlz3Rbc23dkL9pJVR2sUnipa/VlDIh0
1IzHfkgv5VauTukwkfpTgw+WZ82RKgDopE9BNyPtsHkkeYMkCrF9yOCLuFOt46xXkOjI0J+0NbRC
IsHXrdQO33J8wOxqPRUpQHJ7tAhNQ4fZeEaFiq03NMEtk3F41NVJc4cYIDWX+OJ4H8etdoX3LCJC
dIJ3rxbtaeqlFQdcGy13gUbFHbE6f+uXJN2nSUxwM05tYojribyrKgcDAnEc1AWmsaT9panTAG0b
4l6hBY+xhuAzD6lU9tk+jzh1BMI8+rlAmK+qCy9pYx2lPFZcA7BAU4yXgdJj1W47Rl4gX+V9+6fu
Gi+Li6M5BKWNXBvGfetYJCSTL97ciqD1AB1CkmiWk5V3D+JSHxOy+eKO7pxFgF0NCeS4cafA+pfq
V+gCPgu2AzkGJNkIPus0ZIOrsNfKY80VRB2rUQFQtYnqCwv+CNTpBF84eByvIWdVae4rwlEC6Th2
Mpp81VFnYEqhQU70Qde9yYhcQ37qFPansGzFkkcRK6vEBJxCPFaMVwm6oltaCN1C8YRT+7sEJ6xU
0JiUj/Bvlj6+IOMHrnrPlrsHVoO8tux1DzegA8DCiaCPa8Z8CYr+rliaYw2JYDBRpSAokPqramxu
pmrBePR7IKi1lBD1iYYr99Wtqj9rxbGvcW8omdcWf6LqWOnWoVOCNdZpn1vjpQa0vReJTczjU6uF
Lw1OiYkFMteeSDi9kzrLCeVSxIpGxg31RqWxq9laXOBipLPoK1FwSDgNxWLgyZ1kuoRcqvhZNP1p
tiph3zXQqloBdYMC4M81EpA0k3HDVfQ1iZnkUeQLWSdG/JDj0LfJdBocMD21S24J9+SyficGqNwn
4oCbfLgxjfHYhiruuSF4iotsIRphtPO14jAI83Fqu/ZBZCu/EyXhpxWppzpinYdU9SzlwV0gz54x
NC5m2BXRDntgBvSmJGSRKmViEGI9d5d1b8yYxsrvfd2fogHgikCKZWN2exTslCRlebbNsngIG6Nw
9BCYf6XLndMoYB1bwuxT9aauFcJNCfsuxGr2AqEKfSHrnkmFnZG6kUBAST3pNY5VAYh2XWjZURBO
5AcidcE2YSafJPlhkoBeE25DoEwgNZ0XBGIi2ZostBb7ARNAYErdTGPZIJohrqQXE5Ush9wO/ATQ
sAGCcMxPDTh6I7RTNKI0W7i+NUFErCBEb8XXrbU3IqDlhOI1o34FV8XDWYlHDDGAciXF9YEzCcMD
TErmBznBX0mY2tipL3XyL/M5ymzVHHdzK9/ALm5tqEUY7Ex7iQeXethxrGqbtFpszSA+1ChxAbzx
v5YFZ2Z4VxLykabFhSjXR7h/pHMDY2b+JNj0kMMcVuUSGXUjmV4SGExA420JhcvFR5X2pLjG5etc
Km43PGnzaxr/yBXpMQSvmkIka28I8ji0mvgzktFXQksaxxmFVfQ4SM0VS6JtoX3RDfhMD3rptX24
J+rGmbM/Y7szrNdaf+Fui2NJ4hXTfJ0X+yzBf5VY4Pgjmx0WJeHIwVtXk/RhTOA4F+YLhmEELk1A
wqXcqBVJMyxlv8uR0nx+YKjX/Xiqpqsp+0HHdqVEAxg7cjEov86TRSiS9aMTd3lXIFKf/GwkQbVD
cM/gQSYr7lqk+3aV7Ama55fvUB+CgCnzY1BNva2Zl4wiV27uFjw4gpwjAxQ4zfk1saO91LpWl+z4
iYv6S5Z9oa2PUyReUctDxY3tsV1fhm5r9UstNGBWTFfNvhlVdiGLspPRvcW69OIM5hA/yJzY/Uyx
rafftOCX3iFXq8hKbyUGU1gabmJZdpFFjsCOKJEiiuRJepSF73j8bTN7MFlro6C/laXeY7U5DeCd
5yW+iYV0LyWhWzQ9RRLRzrSHmv9LOv6u8/ghppAXz+jzWLUQqe0KqcZZF6VMWiD6vX6ePQVklaSz
9qZMnFJ/HYJpp55IGMnFMNxJNafPnVGfJj1iry/gkftTLBaHvsuiOmBDhhQfelb+EJKAVZO+2bWC
Twmfyapmye5MDiI4mhbcvlQcgl4FGTXY7VTeK3PnU2qys54TbaE71JrcMa2vjJQddwVdpoEaGZje
PGWXcc6ujPWkAtGWyuJT0v9qetbe6NhOAnUmamIBd6pG7En8+qwdPcMy+KaG3zSWH0WVK+WjI443
Zsrag5ypbE9FQ4Sv8EfN8h0wpZi1gF0VK5Z8F7FTKdpsp3J21MeVzkwZfPo5s0PrUnQwFpfjU7ay
P+xyoOY9xydDAlbTNfuFQ3G6JhWHgx1LeDmXPKScuEAeDzhKUTICx3+VKeCwcjSvxFlVhEfngpXf
aCRV70Quw9k1D5m7kDd7qLNJdXQRZpib9rr4Ww24ut8b+jzdUDUlsEcJfsth8pOFT5fsvm3CnwM7
l91QGfX115eCf90u769+2MXgLlAtEf2huJV2cNlr1YXVm3ZyEJ10T2o7enTZW/ziItzjEncjkO2O
/nv2dV9RTucvr7cX9lw+WYg++Su3vKjejc3dZzjLnLuZ2LhVFp3g2DoYY0sFo1Gzp77jkQ8z+qXs
nVOCf7xXW5ulVRM5tMXx9f1ltmggV+Kwxvws/xmhi7VnlEef//koENCdSaYsbpRHnbKGmxVct4bt
jdiR7VZqZ5R8n785GbEDN6qkgW2dPcTgEgA5jettazOdKODj9rcpsTBsLoVjswu8wQ/P6vnXu9Rt
jzH/p1VtI3WqskGoxoRW5fp3EL4SI+Waa6m6Fe2v++anb5Drf1QNGloOc/sGdYqusyaatlj+kZjo
lFg6I2z6tAX0YSrvDq3KVpKKybauw4jOX/XfBC7r1quAr59hezP9T+82gDSjfMOovlUPZNB4orZs
uee4HBDfwOS/+bU44sV589xWg/ahqfVp32inBqNS8iBHAk+aquLDx/42osZ3cPAdpseYPfL3r5/t
047w5tE2l/0DBOxKExrTrmWDQkXmNZB+Emg6QlHeft3UVhf299kYR1xdS2ht8JS9f7YMHnA0JsPa
1auDjqqGMJR2Z7rlTijd+FHaAcTeZ48lO6pzEsKNNmNtmjY1BZa3IksfxNkzY0+3cPjZktZ5ilzu
FUUkF1s9M5o/a0ZhFEsGJi9KFRtRQaYbZiVxLUVt6VBHz6PVgXf6D16j9LaRjZgAoEdhEQtr2tGF
FrodZS78R8xNwkl3O1v6w57mp/IHu7F8XiK5ERH+fY9v2958QotzPum9tJ2SJ86FU6s5xYTfqY7T
y0QqIK2PuyqeKcYLx3w6p35Z//TNrPX2ybeGDaqLmSSuT65dNwdlbx7Cw3zxvxAwnvmMWxcFOlfG
hU47eBBlmyonYqXURIKm2p0nOcqjGbjhv63ykyWsiDr2QIUkOIluuuk9IP/FTIR+C+OXxBOJS+99
PWY3TaWar3HXdj975aaRS/V3JlvJldjKza5tg8wRILAHlTDviYgWXYgG0ZkJ8MN71ySEeHhBRZwW
lrqdxAuJViWDfO7kEO6VfbdfBbjne9eHuWhthtGpsm3CPbKV5ITdAPcoqsHWc9s/aqk/zDkAQcrK
VnD8ei6S153Bu66kAX/gaTAxrLPR1hkdhvLYjS3V4OBH/FJQML+1bBXBrwCuG2Xl/L12Lc+4jW+o
2VAQ9dE73UavZ0XAH1RIf52uaKwsdjAqlun3UyL19agzqkq3V8mx6igu5bjcYRQfdXKCz06DH1ey
TXsbkRDBf6OVNX/bE521Y4fH4mTsiDza1fuvX/FGHU9vli0SfVVFlw0ezdpMFZEh8emKhAJDZTxq
pSlQYhR2QSg+tVxLlOJwTGfrTEddR8jmq1LmxPaEoAvV4VY3GllqXzQRFqBqUcEvxtG4iznE7JUu
50AAUelXJIMt/PpBP3ZbTDjscEzlr0J9O2yzREiDSRE02Bkwl5HJLsOVQJECTt+Zx1sX/w+Pp4gG
Ke2GjoJos1jjI+HqrjKpVTcv4fJNG84tLZ90x9VP9P8bWB/1ze4j0tsxVjoaEPbmLt0DLnLgU62e
jv/FfPdhlqWDvG1sM91lAYRBUqJorHjQlj+CRe6WfGb7uVXZ/+2FbxvZLJbgrlVy62hkFTEjich8
RjiBhSi1GdYFtbLzSvt1EH31mTY9n5ueYUHwr3Fz5KpH8TL0UN0YjrXL9hX7+a9732fDjCmMAj6Q
MhNL1vtPRmLYmOdBRDXaIAU6U6+Vxe8jDTy3inFhZbuK2evXTX7aDTVJUTQOlpy7Nt0QgLq44JPQ
7GC0brk422fUt75u4tOB/KaJTUfMMgIWIpMmwiHDmNmEHPWX6R7t/UwuO9RVK9593eLWv/dPT3nT
5KY7UqnP26Kg/LgKo8vQLq8KP98NTudxLVR4ZH3sov+sTTzsJOuw4Oub8ysJn+0sj/SUAb+SM3v9
jgKI4In3veJEe/bBYCydrjgzYX08ZKwjj/MYn46zOuTp930mLZUuDjAz2miLPMQBrAJYlo9ksDjz
/pyw/vMX+6a1zZrDjj821ZnWgsv6arpPXGxrXnCPgsBZDfr9t3POBXnt8x8G4JsW12nuzTRGVG69
cImkcdAYPe168VUv/cGifjMdENG51d64CvbUn23RzY6hCy/tV3/q7dCR980x9s/9no8THc4NNnai
JaPr/+D0kYeezRtKfAjBOiGZSy0m42Vu6YlxmBAo62cW3pUes3l8BQADfmP0UZL4QcAt6J0G0I1F
fgo9c0dy4d4cj6iCcgf4v2ovMAKmnbiPsB4lO+zkHvLIM4Pp4/bq/U/YjN+GG1SL+yfdbn5hkA92
uccOmuAoH7ocNA8T1Oa5Tv1xVqLJFQtj6Lw0al7vP7rZVORw9BTYmesjZ16um9W4kd2TEkqt78BT
11fd7lwF6rNv+7bVTVfLo64JU6gzdqRx4KKAbdYHOY68r9/nZ88GhwV8CNM8CIJNK8Ks9FVfwWBZ
D9COKlNQFlv9TCMfVxKsGjIzgoLxh1LHZiWxuAQtBkhttsmtW6PLTjEQJdt8S8PnKr8rTPVMJ/m4
b3rX3rYGlbVVWvYp96j9gq6TOKp+VwbX1fzy9bv7ZP55386mY2QjDPwhpJ3oQj2qznBNFDheSVzD
DwrTenB1tiuee7LN52paS41UnRY1G+iWrPnA6tMTZQ4viN3WzUjDJLEAaKcdnjU2nGt7s6QIxjhY
Q8VX7GVSGwS5ze0MTLctV3XlK2k8/CdfUdUMzeLgytFt83YFQGVLKnOQEnXRV4vhoJuET5hZ/rsS
oYB+/S0/G22q/tfjQJVFVNZx8mZir02xJ6cYj8OSa4eqeG7r/8PZeS1Hjh3d+lUUcw8deHPi13+B
KlQVfZNsf4Now4H3Hk9/vt2jo2GhEMRopAtpht1MbJc7d+bKtZpjO79/24gqluf8+mDDOJrNw4UG
EXOZ9UUBHcGLAOdluJ0X0bToDcfihUrlwfmse5FHw/Ox9KQ7i67XSt117W47o766jH9+wy+apFcj
1ZWCZhgTHw40RL6dC6mvXUhFgiMosOI5zjJ9g7lhbWq5L2we+vgAGv/Op7bU0LZFeNYEQFTTMP+t
pEQi9XdvT+2WETHqV6NKKz1LO+AArtIUt3LykrQ+FekfbxtZCW802AkUmAFokqdgvBhKpyM2F4ZY
AWtyQr9SRBzjo7j2ChQ7j8G83zAo9vhyw5gGArrkF3k7yQuDviBerTXcs5VH8rCztNmPvcGXAzBZ
cBkjbQrqWt5Foz7A+I2wXbbLOTb0HkEM+11Tsq0QYG2eTYPeJkcnaaMuyzEILsVaRh0TaYpPUXGb
2T9k5cPGoNdsWBxCkU61ZNjbz9fSHmV4XnVsNJ7o6qvfdR8iCNGOFgxIsxebqGL+hTbmy4cBz1Me
9qpuiZrXMjU3dupIt4PC2gLRaruPWp8dJ/VWyV9GeYuZZm2EvB0N+m25dC9yRG0bxIhWc7dbdGnP
k+MO/jcT9aa3J3LLysKngcobaXPCitnBCzmU96gLfjBa5fFtM2sOxaHtmz1B4yedtefLlWUoss5o
L7pNfdtr7c7p4r2DwJJlfH7b0JLBjYcUzH9/Wlq+LqRoNiBXwxJIhVNohGhuFB8orISuOuonubIe
zMr+Bg349y4KN3ow10dpEMSwO7gfxGS/cjAZUpcOshAmeNsYVSTth912d1rFd9TBVgpxZeFg2LFk
2GoVnWTM4sEIgmtW7XTi5X2sr4zwmIH71JHqBT0CCIjmKyDse9FoDwPIXmoObFobicjuJPtHhH8o
5//InrcKHWK3LFzR2UeJIO/VBPTQ3/q1BcBWAiJL/m1vAEd7e4Evxw1rEh32Ah3E62SZZKv1cI7Z
tdQfumu7yWmp/WJGGyVt5TIYxYhtwpNHMs+6qBvOcpLY1VRQoEz3Ezxq8W3aeIjQevT27aPGs5/T
G72jtIyE+mErp7I6wj+NO4v3cT+JG5L+KDBGvJJQwJOk7/RkHd6eR7g8l2tFJzKOU8VRaxBBLDyo
osVTNSsUpaIi3TUD5Hz+DJuHSv6bjjFAG6rTvU9KFCfRnXASxS2RGJKo9oQAsVjWqC6uevV7ZGW3
lv4BSKpeIlRjOCfHAG5ahICbm0Njmgdzju+AC92nchDszHL45gzpldU2G0+wS99s6nTukHdVoQeS
lxsD2FcT0h9Arde2bpyguZVrRO67m4zIvlWf35499XKnw2QhaE1Jm1BOXFJNzVJojASeVErN+UFG
M6JXBpRo9eIGgMID7YrzIyKo1VGh5czTO4Q3Ze0G7qoEHM7IfMcIx0II+iVp/J9Vrr8LR+sqGANI
4GkfUcyhoFEECVo2YfQuNJ2Xtz9//es1+MAEk9JFTsA2U781bbYYWoaeNNaHtuk2IrqVOIgZYkVM
TeesXpRt1HFW0QjN/wBloP28B45x0x2kY3YAQbPR4nzpeTFG9Mh6yA4F/8W7w65UAImo18Jp+ahD
s6+oV1N3tPNu4x5T1g7na0OL+9KqoyZoSJr9KkblD9ZNvAf76JoPwRV36AHiv8ydv7y9WptGxUe9
cqujbNAUJkbXeMoBjjphVbqnu4LkgnUs9kF82CY0WUlen8+pmPNXVqdYT5vZx2oC8Azg9s5Sbk2j
QvDlsR6jd7H5hKKIEtZuRxiWSWD2p2HDEa/uU2r1piXDlAu25/wT/CYs83EebTQKFHr0QJZt8Q38
akw/v7IY5SsTwk2+GmXEW8boAa664wGMmumV1b65B1B2axxoSJC/DSiYlFeRBwaNsiMMGXp3U183
7/tH6zqE6CygCfmufQSJr99spXfWz9Crj1ts686MZyOT+TgytIei3CEvAeGRN/ElyvSFdP6GD73E
chnns7HY3ulsNakpJhxRzGqnQO1ZX5V782gdEBmC6NLet176NESuY+0FEcM2NmglgDv/hMVmr6yh
LeEWF+Xv6h7w9SE5CoIn/WaTSmf1LL+a3cUGD6bIpNubwXKho/C3sw7GDRyq0NqkKOWRkP0rdaeV
LW0KBiSNG1egxhbD66WiKtFNIbTov5EzBFC8SZS2ZWIxLjWUlNJWMKEfJy/N4WHsT2lH8lPwL5ps
aniRlN3W3lnzUihYWrS1UAyS1eVhDSd6ppAo/YUluxpST6eHYa+dBFHQfC1dy/Kt/f0v0JGtxDFn
ZhcHGDYAusBnUHKichJCQhhRrdkRgh77o/VlK025ctEIvBJPT2JunmaLsFsfmi5TChXEku7vfLpC
ckqvVQWn1OhueP11U0T2Kq1d5BEWh78uIOpoA1vMJ50kEZH+7+GORjiv9rKeCNvTrmdPcCBtvQlX
9g9j/NPwwgkUTtLQoc1Cas34zWoSEM+EXPuN4a2cvjMri4OQpxJaXUCj2KWhfSqh9Q4KCIWFf8PH
BI8ZClVmwSmsj//9M4ULBbQe5V0B0lyGvvCDRWadMbN0AyAWr3s0u2+s3uroNMGWI9IFJLbOr5UC
SffAgZvILczsYFqAfuvSHcrxsDGLF5AoWOgZiGZhRNCJLzZJZMPeYAeI0cZX7a1xGuFVy96Lwtbm
XSTu2sVFeWZpsSvoCa81WfLFXZS/R8L1UHoJlv6Kj1yZPE4WXGNIFRgy2M3zyatbJI2UwSZD1Xye
kXIus2c/2AiqtmwsnKQvOaB9JkD6cvUjn+8aqXZt2t/eXh6xyos5OxvIwls4aTtlU8tAnFa5Sywc
U/Uy51dya5zK7L6L+L+GvnGHb9lcvMHp3hwC3AaTp/+kZW4/EaU2IZSpiDeG494wa1dteu/tga5A
e9CcMCjr8iBiLy5xsFBnTHMDn5Obxl8RH9mZQrVNMLZV84neNs+hx7/k4aPoz2EqbUzzSqhK4pN0
q0rqnJ7FpXUFKkw502JyZDuGZx3mkwlrdLeP3hk72f0LdIbiWJ0vLMlqm2sOZjHK2c7i2BUA1cJC
HRBxOs6ogbr0HJPmpW3KOQKb3k3fzY0HzkpKwhJMjSTPBOnmRX0saCdrUqTZ4aDTVSSb+yrPD9o+
uc52ypP9I9Fyb7BQunlqu9s/TqW9sbFWSllnn7AsmZU2meWh4RMaD/hW/REFWlf35pMACM+pq0gx
Ha1325yHl0cVrhxNpiIC5Siba/EKmMRDXECjXVOGEdyxH5qUmjHywFsqCSvxNpZ4EIPOEymEZSuD
3TnD3EKk5iLLZqofDMuHSrnvM2RpVS34pEW0VZjjXH+Z2jFovYB7O74xraCJ9oOj1rOrQv20lalZ
G74mi5wXZS50DRbDj/CFadvXjqsET6bkuJbyvsy1jSN0eedbgI7/NKKeu1y5AbKgVRiZ6VeDcwnO
5A0LK6BHYYKCFrlsjXaVxZU4xbaSFiPddvYdgrq30Y1z09My7Um7eZ/vxf/+f2CnvB/v7AMVChSD
j287qtVx4igo08sqodXiI1J5GOCPSEQ2nVJ29qWcH982sLpaJhQGZClVcrMLz4DwRYecMz1nfSq/
Dxr5Y1r018RTG+mVy+CQSXxlZnEbO62WFpqNmQ6pKLpJ468o9M5QZWWfuda2+igu86Hn1sSgXz2S
aU9CUbRHoE1vtHvI2u4QD0r3fRVAtQ6hkUupwutK++PfmEpRbjEBklxCAvwW9zunjLGxOe7OdZu9
ON3Xt22sXFwMzUbERwfcDaxxsV45iXxb9TECfcu7DNBhc+B528Kkuv1WWckaYgxtGROsJoXkJbmh
2sxNE0gQtAgu4foZrn86pKuXInF1fW/vATxcFQfYRXU3eY51Vz75n9OTeZMkO6TpNtz5Zb4UMhu6
thggJRPy6Ys11Wc1yVCsdLVM8hIoXaFwmaV4ryQjKWFno16x4lptUQ61YSXniXhxY1qTinqy6DuW
r6OT9SlEJgXc8V7zskN+7E5vr+rlKceYRV2QY64agNrPx9bpUVbkKSwYs59mbk/PtJumfuK9beXX
cp1HAeSaNZKolCBl5nBhZrBCo0/9zHetZ390h+uYBkbYI4kCPiu9a4qwAC4VCKPneVe67cf4nobe
fEaq6RdVb775Bl8b96sPWtbtVSTDS1jQUG4FNTi0PwZ73npwiDG9MeZf5+mVKxhhN6PRBBNlupsP
MtSVhe42H5zvxU4khzT6JslOxZ6zl5/s+/HdxpRvjXBxTxXObA6sLoqHV3J+VPaJZ+/avc/b5yA4
Own6oPCDqOi9QA0n/DMsQNUV1K6nTfT8pVM8W/2lpwdYNwN/ZSaij7BWXTWpW32TP/bvRboFmE1z
MOE5eJ7Rxtp+oq9EvIC+eSGJyxS+4qUnyeV5goSCHS6g++Rz6BHpT72LzzikJ+lK2lj2y+tGEJUC
IcRLyjTMLXZ6H8v1VNUQkbV2l2VuKUXj18rUkxOkfhLkU5W29YBe22dwpBrgKEjrX4jH6aB8TV2i
9Tm1I8gI4Iua7VMPaaCeQyLuhDsLdpPo97e319rusqG4JI0FiP9C0iKWfUN3fB+jIdz9yq3cbWV1
VicS7wd6mQTLRYl4amlWHX8xnEGkETTO0XTuLeexNPutCdyyJH7+6qDC75hBJRRBdgGfoFAk4eJx
lZG+hGb/9qxdhjw24nCEU7xPuNeWpei4mHp5cmK8DgSAff57mkNiZRgbkdvlfQUagsARZBStdMDN
z8cjZXVAqzkXSA7phRfNkNaY2ggt6VAAwohiMmTdRvlhZWA8KEn3ySbb/oK3OSpKU44a9qCtFTSe
o+Id3+W20t7pRlduXMdLwnOAC5Ab2rxlUJSBEnh5xJQ0NwZZ0uAv2A1eipxDuIcMKSEstiCu7+xT
eEpPJB6jw9bDbgVyxrWMZUHdSzSwDIql2jFzR4eAUiCyoYyCe7LluTG45V44l+pa0OdDajaNBzx8
ctJ7sNrSXpPcraBkdRbIdVKWFFo2NNYuVjlAVx1eJjELykFAaMO9aexG7Wqc9uoz4RHcz5MMF8Jh
Kv5GiCLyrP+xLbzDqxOj5Gk5RGgYuabvGSjzcbf5e2vXTAd6DOH9Om1VINb2Fx4O3CthCgjtxcvO
yeoY6lkMKsPvdqYBkJbcRPv29ulci7wY1p9WFlemUmiWPw9YSa/aK/kl5FoEwrirftJUsCs23iW/
EuCL+AD0M9lxwaJPTmYxJqMN6SO0RgC1tNmCP9UO1TWNNaSvo1N1/NVdRpK+OUHrLG9O6EoNgnb5
V9aXY4WNT6sRl3abzAthVUIWRUgVZIMrj4cZtlDvD42EzX0rfvFbw17s22Lsq05BpvhXeIsU0V2p
PZRecZV6wynsT9lWtWXlpqKyjlSrzIvavEiRpv4QyFbc+25lgc4wm12Qf97YN2sO97WJxQWSlWPk
Gxkmst8nuvX6n91LdrR2w56K77vqFn5s0szbvP2rI9PpRkVekOT50gNUeUmLYAqPiza3z1NcfCsa
deONvhK5oYHJLa/xBBMKTucH3W5mK4YtCV1IqbB3gsWBEg6kH2hCu31iIWxhxu+Uqv0b14lpiSSp
RfbwIjWQ2kVS9fS+uEYR3+d1rLqVlL5Mof3z7ZVbcyuYoQWDbnfR2Hk+vLq0Z7OBoRV1beeDrwpm
4wiO3C0k1qpjYSSUUMQleVELk/RYdRrTwrHc2sh/JV5wXXrtR3HCtjUUVrKPwJRIL/NUXetjqfR5
Tp0G/sXR/K7AZHot2CqoGO3z5DpXHuWDuodQ9fjfTyXNnMQb9OkKIo7zqZTzwC99/gOnS/AYBcHn
0DS8KIwPb5tZye6KwcE9Q48Oac6LsmIUTMgumriPx8bemQAuqvLFRlry1BylXQuTjZtX9gHKSKpy
O6GwtOXB1jaNbQlpJ1ZyBa4TGKMOT6KPhjeMN0rmwMhWhjdNvaWdtnb4bHrMybJS02TQ51Oq1VOe
mzLnO7STq9x5mqpDwktJqiBOg7DWkj6+Pbdr/gTMvhDNAY1EeHpurysFdY6aiiBOu2+74DZzgg3c
5wpmgceRTJlPA01HQmDh/WvFLyFOJquYzX20p0smENrM+cGK83Rf9vq3Ma3TRxWNjp9DZDTvwh4K
xLeHueKtOYQ8WUDPQ0qz3EHQH4yzHBC28V4S/R1VfUrK1tmDeed9HIVfrEE+vW1yZWahPUEnGU+6
kphO46lvzZCE7tTF36ckecKBbphY2Sy8OpEboxGCkemLaGIOlbBF3cV2U54tVLQKmYNAK/W7OOth
GC+k8EbJWgCMZljqysaUro1PlFV1ckkrqcGoot4qyVQ8I0eHTnRuH7Qx2to6YgSLwIE3NdcBi0cH
y/I4mAjLFf5AATeF3aB+DiHRSMmLpaf6bsuZrbnQM1titl8FuC2SgFBHYks/GgcY84uvU/fgPJXe
sBcQTw+OpJSEivf2NlnxLHSP2fBDod8G3HBx4AMN1YxYFiTmdX9jj82dMcLNJfvx1lSubRYVzXdQ
u7Thc82eDy9UjDiPVOpTFbIxaen276xPOTMKXRhRS/Yl6Xf2oT6md/q9sf8bY3xlehErOQWswh3A
dDDW6G80FjIQpcQzqWzgGv8bpkAnw3dFVE9O9XyUTqam8qxTeuyhhkUWRY3y5CZMasiSh7Awt7Rd
1g4BzxP4l+hHwrMsbsCkmpIpolveNcxxL9jvZuvz2wMSc7M8AbhNOqvo5WBYi/1RIHoR8fxm7nLA
SZPhO/u0zdSdnfitq9rtxjNvbUCQnsE9CqCQssJiQGUW6XNiUiu2dGWEWDLxwx9+LQfT3/AePGHF
0SYle5FfV43IkDJSTTD06qjClemTnivv3566taMFaYt43tF1chFRTmptjn1qkOfWAWb2yeBVidK4
FsKnbxtaWSNqzr9eVgQIF33+reHUc4qIn6tDIL/Lm7DY521j09vT3qtl8t8vEc1M6q+iL5meZXW9
Hkco1BW2uC7F14aR723UJt8e0FoC1eCRSs6FAj6aU4tj1CtWUGoxb4BcJ6URgwB8bNujEwU7J4b2
M76zwu+z7Nz4pufr6LvTrrexQVbcFRQGomOLvXipCqaMEc87kaDDSci7tq2gg9Fh9gyn4TrStK9l
11zrfnTYGPjKniGpyhrCk8cba4mTL4bULCyIA7kEgtMQnfrQlZrd/D04wke877+CBJ+kv9BTuFJp
Q8L8lWH13HHZQyIV6EmQNKIxrvoqKkCih9H89LfIjIQtZOaIGgQGa3HI67GKkyqcYR+8hW3LLa/I
pynfJe8PDchA3ofaQdrktVudWhU4iMjnCBaY8xHKemGVYT4h3llZ36epeoji/FFpsq9vL+HKYeTN
z0OBR94K2F2Ofa5TjcFZRqDfd7VUvXOkz0hatU+1k4Y/3ra20tAvgi8BlDOIgy6qXIGKLnueYA5N
kvFDcm8+pumvooPiVju4HY2ddmc9jjB2Cu3Q7arpisOmvkH5wSQpcFlRHwqjlYOwltwyCe6mPHmn
5tUGukZsh8UVdGZCfMKrwEgP2jiYmEjOhH/UTv2p9hAl3GzXX1s4TbASsS95+Cy7lfUaxejOknyu
7uAhLiUISenn1WqaBuQt/yZO03JI4IvFgwDJ3ItrbrRDP+5gB4LR9LY3lX2RPCbmtwLp2umLgopZ
lMWuNmmHXj5KcbFlfW3NXllfMktN9RQDRcD6Z/haPQSqjsWu7Wmeku6Exp3Vn7ZAqytnD5Lk/4x3
KUA39oUv2UOECJgd3ORGfO/4zRc7UzcuwrWB6TTaovMqcmPLYKVCwczMFURU6ugDMiHcud83jtva
wr22sAjSEzU3ZrvEgn2n/fjj/f+D4EjoKocUO9+2tjIcnuK8q8DCwMWyzEBPhSoZpWT47qQlXtJ9
6fVgY8LW3MeZiYXb92l8qtWU1EZDVN5od37yUxvuDdh39+ZVdlW887ubvPDq6GSkaISc+jvYQDeG
ubI5zr5BOz/fdgnWK/X5hl429mYCm2/wbUDC5O3JXIq4ihIOZsjtUUsRD5FFJDvWsx/GDrMpoOiC
YnKcJzdTJC/+MZ/a4rrf9Z66zx6U+fM0fBx5JKTdPhg+bvaEry/rnx+y2EOAZmDl6/kQGKnzhwrC
5x1yONXT2+Nde0+ejXdxywL2bzK5Y1oRWaDLoLrLo4P6BdbJnbwHBAnbMfWMLSzS6tgMGG2omsj4
0MUkT2pQ9cHokJZ22ge/cLwsSDcWci04RIX0TxuL+atM36haBxtiz+ZQhFbKITLeCeVhkEFHvb03
uqu3J1N89sJfn5lczGXk10JimUxjIt3OSX5fRPV1WiNOkcp7I/r5trH1Q2lQyJcRWYX+bxGpNEpl
TG1E6ra7bm8zT/lkPcUhzI8eBN778GSe6DXSXJD3H7Sr4mGr7rVyD1pg71g/BeT6BQxqcGB68RXu
wRkdvJw2qyZW30ewaIeTvvGUWIs6sUWDpiqLRumLOzeFtAc2IoRN1J1JOaiA8rWfqKi2u2RTRnmt
/kRQplLcpxyuwkd97mh4T1TxaJN6j7NxhF+8MBK379L0QJanOA5J4lzFiWbdSBrilSFCm/t+zIMD
slbKYWjSH0OeqS9zKQ27LDH7jblY84Ikl6kbWbR+XqAbOiOxZtOE62YwPlct0MtY8ozNPty1xUUA
VlzF8IheVB8CO1dCPaMEJyvve/tpVHCEcn3IjS9v7+FVO5CV0mEqisVLPzAHvHzNATGPKk2sk58V
KPkxoo8AxKWnuYR5/m17a+UO9qrAIcM7d8l1h25XoqcpBYgoRJJN8vdNlz+PQ/6khaniBf70kHfy
D5jylR2t1UK+Uf3gB4779mesLSJNEbQgkZkU/BDnO8zXM33uA9LnnZQEn9jxDfpSMuU4uZQ3ru5V
U8DNaakmWr0A/QxoawSa0QuoV++iqbaDyKvXp8PbA1rz586fVpbt7rS1xnJeYSVRglp2G6uIIM4a
zbbemLmVDUPABoZcZ9PYF2ez9qcEfkx6PJwmzG/1qX7sktryokr1iqrd4JpZM6aAHCWmIhS4yNJJ
gd1oeQKkYtS6ed+ntXztUPF7mnWn6RBJrtONxVqZRhhlcXEa7BrOBcNGaSUSFPWdKJveS0q9z61q
//ZCrYU39DLZNoQBgsx6mYwv9TLT9RLQ/7AziEwDcz+9jM8VDjURTMgKncFuTUOQtLcBAHaftkpU
a9fy2QcsQkm9lrvBbvgA5cE+5u8q+F6A+D1nV+LhOd1sETGsJGhs7g3+a2sOHQELZ26Ekh2icUV4
E9vBbWyU/q5DShJdcs28neKyOens0qskVUfv7ale8zW2YCKm3wEPetGg34Tc2UPOSKXTfIA3kK5U
7WgdRUvqdqf36l4lSWkZyAhRDVu4lDCTTEXSubRay/ZC82Xqk11CSqqm6vj2uFaCHJt8lwXMGoA8
tYBz52UhwKwV0kQcXhTWUQ7ke0cp74KibGEuKSxE6LaolsUanYVV1GyBpjnA/Q3wdr+21KuXvaTN
TpYlo+XatiTvY83V0tn04ka2Pie0Qh36INMe0HesUa6dqq0S+YUH/WUdnllkMVZywEE8p2rodJY7
dHF+GCQkaqq6zA+KVThXb0/tZQlZ2AKnBjmvkM1cUuxE8ZgkENBYrv4VPbkp2wtwbHJE+GhnXNe/
Ox/KU7fXqX8M3+Wt3o7Vcf5pe0m6g/hI2jsFtitNojRPzQxFRABNvTptCS5cbFYxTMpxQEM1QQyw
eMpF9sizWxosYADqqYniK1VNf1alCsfO1jPgYrcKU+zXX9zYhEvi56/2TjAPsVw1jCpJmFFZnb9K
aPW6tjHeN232GA/Nz401FA7sYrdS0yF9J+6oZW62DZs0dOhKBIgn77QDKIDdeGPR76958eNWR+fq
0XhlbOFNVT1iF3YcjVT7GEEfRKram8Jsp9mFiy4IHE2yG0fzxlP8wqmKSX1ldbF+FukGaZSwOpjw
denyVWm0V0MHA7rR/kxK/QOCXd7b07q2Ox3Raq9CL0eFaeHHpxiKQKuaLVcz25vYjz63k/xSDfrG
DbxqRiAAuCBJ8S23SzfbgS7jWMCeJfuxjN7Diu8lavTfRhZMIB7lP2YWb9Mgc8pAmhgNLEgHmB5/
IhX6E3XRd22BRPzbM7d2Atj+VJcsIoqLa8jkwjcT1ILdVqnpEYlQhvGTd0NbHNDouq2Vzbbpy5QC
xLl46l9QDVjbl+FtCTN+njhsD50L3nrob4W4RPsJ5ryPs6eHoF+3EoeXb+GFSeFxXh3z2JkNbTYx
GaSufaxNjxJ4D+w2iFxwg7UHlfuufuktDz6B62Ivt9vE+JfzDOcpET1RBo/yCwCuaTXk6Mh2uNJN
A9+UBhlzKh9Efl3yGmSfAB+cpnBPzmNfHrde45fG8dwOiDuOiKVfvCiiNsgN5K4tNyu1/iGQS9QM
J986gJwJvvWdkR4aFB83gsnLw2ICpxIpR5APBJPi568m3SmgaCsG0aHDhXgLYyJyrnKY3qASWP9h
6v/8GP9v8FK8+8N/Nv/7P/zzj6Kc6igI28U//u9d9KMumuL39n/EX/vPHzv/S//7UL7kz2398tLe
fSuXf/LsL/L7/21//639dvYPXt5GLRqKL/X09NJ0afvLCF8q/uRf/eE/Xn79lvdT+fKv334UXd6K
34Yaev7bv3909fNfvxGYvjrP4vf/+4f33zL+3vuuTrIXhALbb5d/7eVb0/7rN9P8J8Vc3rTgowxZ
wDN++8fwIn5iqP/UqbjgZog/FeQM9N/+kRd1G/7rN139J697AFWinUvoXvEVTdGJH2nGPyk18FSk
JK3Dz2b89v9Hf7ZOf67bP/Iue1dEFIv/9dsymyITjfJQc6jSs1HAAYmd+2qTTKUjB81QBwfR5CKY
wmVzhzo5nH4gmJVd87NzUKfqNoLUJZpLmLUI+UW1GzocqojnZi27pweki8ODKFRqN9kRVMJB4Qbe
AuSAAuBXvbrwhSmmkBwYTK+g05ZVaISqK7X2lQZJ2ggtlSH2K7DmrSn5sstLb1aOcjzCn0tysIVl
KuTfPfiNnFhuUehT5NV5mWnwc/glqdYe7u272lbCwtMqVKIfkl5uHmtJG2E/t5OAJkq90Z2PQ1MO
6M3JyMndObMDTMVnrWeXFuu6ebSUPpeRih0rufLKnoZZy41sXy1enGpum0PKdXFd1J3kn8ZkKtun
vgA0f41obznunSlT6+dEn6UABfBWj8mSVAZq5zEs5LqrzE5ZZMgeJNLwLStMo0XSuMg1J9nVpWTl
76JW8ptT0yitvO+KLK4H15cTfXqWw6GWThXJpflh0rShP6qVgshllCHq/bGBEFBBJtOm9Ssdw2qm
OyCUY0HbX2jVdcKN2j4k8jDVLmJ1xocwbKYWIXs5egr6Xi9vTRANxa4sfLl9seIxQovWGDPjGmVr
JUKYMm/to8UDIT9B1D8Mt2oeN/lnU6qGcD9AN9xDi9eP4bVmlrM7T4ima5M/BZ6RNSTAjXmqUJUf
VSROkzKIfybBMHb5buywER91QyrHD0ZfzvRDh4ZcyJ6f+loe7KCRG43Ui/Qizh5zrUwm1+xDyU+v
maCRBmbbDwbFbWRQfuOnpJeUofJas++iY+bYRXAXmP3sH0qbjPat1aPpc52kYxXshxJM2zffmDvj
fSPBEot4akePuRdkkFveyVkRhG4ut3626+j6SfZACWvV67gnje9aMMkoQyuijRp4Xl96cRdJ6d0E
spO89ZzwypBHZbxyqqSOD2kXBe1zyeuqehhNpQCLz/L3yILjRj7NSUbrwm6AjFG1vSCqB/tkxKNv
nOxKpmYSlnHT7xSjl6OffTChep9Cznpbypb0zIVaXPl9Rh9Ylk0j7NZ93ZZ3UUEv+70cp62y6wKA
OLsx4vfuxh7R02MTxj28/2mjZDuryyDiRr45u9LNwjfuu9CfkcpUu6LaZWrifxq1HhB/aE/93vAB
6d7ElZ5Ix5AsrnZMVSj8FBdYdzIjfFkHw31qFGUMfikantJEMevPURw1/ZMfSsn0qMlwFnRemZpj
uEMzkU42J6Lpzs3UsYGl08+a4aQU5ojUfe0nZUGHcGw815M25R/LONaa0q1y1f8qwQkW3qvOmOVu
NQ++ciWFqm5fF+y5/CaANXY89RDmjcciyCuBZy8C6zBQH6Ubdpp9Z6fEPRpdo1/O3/pIsq8AQaYK
Wk7w5ruBOQxoDpfhFO7mDCmqnWxZE7LZARowh6mbKsVNQn3+lLW0euwGns+jm0Zy9mlKIvvGqHzb
ukrRzoAx05nnKnIDvcrbOz8eyyRHqKat6xuNSrh1MP3Szo66HuBrtLSZ8rtq1qMWSfG4NBHOVNP+
KlJ6BTKRTLcKz7EoF+zt2gnLXRr1Vns/8EfAEjcxUrWooqnO5Gp2iyLOIewlp3V2laSPdKKoMVyw
TT9pP1AnaGoC2BgpVeR5/MeaREeLRmSive9VUnq7oSotGWY3u/8g9H7u6AmISRp0yRzcD1HXT/6u
tgc1CPa0U43pHlWjHrotowiaXH1AoxwHd1MaVHGnG9DlamM/aGFVTd+N0IB9uW8L6qCpkfg8xFM5
bcdrv40T/LBkq7nmWVC++S4bsX43+rns7Ps8SUG6c0Iy4GR2j0CVZNZFiXRElccDiiuDHqZu2/R+
PLtV6yc6orlOH0vQX/ZGbN7F0uhHJz2vU+epiyGOvbGmtjDRTp3BAAT9WKD4F5Hgmz7r/jBZ32gZ
N4NrayoD83trz1X4npwziroziof1TW2EdnTXpPoEzNJP1dyHZtNB6NnppAJiVNUfET3dB2aeRsAM
er0LvqjtVAtKp1FOzMcmyDNnrzQOxGslUJooOnHPqZCoNHpsXPV+OeTHgkhP+RDK7YASqzWkjavO
QBaegjgfh4OazIa/U+fA0m6qcjQDb47UVr8aDL9PEBNxohbJZm3u+5sxDfl3btQNk0kHktL3XHDO
oIz9jyFQyvY4h37YeIHRCPy0nljtIUOfPXATIyv8ZylC8uBQZVqSHLJgnMwPShv14y0hrB5/QDQ3
fIblp3sAlWOqrqz3QuxXUmR0xY3c0o6BnE7jixP5PTReljZM76TIVqR9Pc566xlpg7z6FPvIutlN
hMQMAiJNvg8VBKq/TFlkoQzS2cW+kMr3Zc2Nf5v1ddLTQeVMKKrDfIngKdWi5GbOZz07jcA7qh/O
5OjtSQkb9KhMsEjTvKvTpDN+ki+JjNsC2d3ZC7pCeWmLXAcLnMtdsSvQZI5PaltTuI75YfhUlfTS
71O54h6DLjZRD5Nj5yBl+spKj2nUKihQF2mYf2naUYqerWCsbHvnqE2Mm2i7Dr2RXZvoDUnSRh6C
eF/Mllp6o5naUL3LKrTd6YA/8+RBc8DdBK2WPCfqmFtHs9Gz5t6EZvzbEJigG8cQYY9PMK/63VHv
lcp5X2hmT2Yt7ZXxpIVm9s6Mg5RblE//lMidruJcDTPIf1RmGmRXSdxmxsnyG9O+w5coyn0wJa3z
EHK3+ldpbGax9yrk/ndQ+zqIXeQ7iPBoJBbVIp3Km0hAnAeTQzrZSE21wcHMrkP/us5QsS672zF3
jrNDi6GzJZe3EjVTfaOngQcjpEiAas8tQj4f+IOZhgehhpvGT0jxnixPKndGAsTi/5H3Jd2R6lqX
v4hXIBDNlDYiHBHu7bQnrHQ2iB4Bovv1tXHerzKMWabuq2Gtde8gB5knJNQcnbMbW4XbmkAJf7MI
uCzPY6hgVyAquFVozqPB+DGw0Rs93mch2pkeu5nt3WIv3JtHIyBueR9tGttsxltUQhiL1Z5GUuST
2/T8h134AwyZyYEqM5oQ1caTdfFO/jS8RRkpzuJeERnCmQwCa4WJ6j/1SXKuhPEg6Jas/+eXweVk
oijycTKxovIEvYfZ6p4GuEzdMLn7emVuRVisk4QINkSQQfO7qnmg0nhd9ePz1yEWr/w/UzbDn9F4
B95tufhLTRVWi1TS7ytyiMfE0SfmFqLZ2GPLqtGnOItSppjGSVJwW2DJR0UwK3lKb5BsVaHMm+Uu
kgBijzvr5/vg/nnXf3iv/p+Cwf8fdQUDS+F//c/D/VNZAVAs1Ei+XxYi5r/wp6Cgqf9B7Xqm/6LQ
iofd3CT8U1BQ9f+AQa/ioQvUNSpOBNv1n4KCYv5HRh6FuikqEApkjfD9/ikoKOQ/oKajCD9Tm1AO
JMa/qSgsljwAWnBRNlDtghm0Ao/PxYlh5qZIsXM1O+6BNhFxIk4Si2C3djEfK2f+px7FHAYeBIBX
I+v+1OaCeARPjIpAxcfK3LQu3FwvSkflsZfWkul+HWx53v8Z1EW0Rf3SSqNOkGjUcKabwYSmT0E8
C3cueESDR8DbcPo340bZUmLBh7wsXbyHRWcNLTVL0yGdtDgOw0zWpojpmj0Grav6GuBfHH+A7X3A
3RkB1j2Z14OnojVbOeGd9FOvN6rTa1/z4hcsu05Fa0EiFXUVtBJi1Zarcp9o0VbXe3V6sW5xpwL8
DCjEomFBUnOo28zQ3sURZs6pVB2kyZ3N+aDk8zvbtSdLutsiTX2uSmMNXYadB39R+6omRWomhrDm
ozzalnCSFwVauhDx/Q19/nqn9874YkCrWPfFnO+gdrQxvYv77s8HRu0Ngm3QugVa6+MviPGakYqM
aqBmnniaBHj9+n0IE/UEopKGsRFt9WOiAoabAnMNkvTHaFw2E2SmGK9cR6hED0hpy+DrnbK4jf4Z
0N8Q84AvpnTUQAmAXg3Wy1TaFWY1qX8xXmztx62RLA4ZGe9GMI8saF+6zZPsqS5kJPbq3eAojnJK
vGqb1/epkzevlXdnKiAGkPMtlqgwokxmIzZCC70OkzsQoaprl0KzOw6kRwPOyZk93UG6A8zhie3+
G92pjz9gsVi7LDJEAqKSLcgt/IScKBk3lsf6YpzNt/4Mcf62F99OpFo0VBoiUG3Ew0ztLNkRlTYe
Ei1udkIaB2+UdNRHvl4yayf55cwuVqUeF6GS51gyesEhaH0YtWOSvYbt5nZfXzR/x7dYm2Ve8QE3
4/wJB3c6nhrnnVtxPcv717+2Cs/rpwvYFDCpmqEJn1Q6RA+4RYs1Co2w3+ynCVWQ3LEeGZzFweGf
aTntSX0kV5DoeFFevp7T+aL/fHPM1G80CVaAdOE06CNkdbDVDwqxtacud6YjAW3tqhmcbgegywFY
99vUFfvwWgbufXx7pAfS2epBdQToSpvk99XZ//uLlhi0HEA3RaASDv8SeEPWxClN/+tBr549FxHm
2/Ri/Wo5m2gc4TDl/MqUsD/VUwqM5NdB3jGPF+2EPycciF1ADUFK6JOgTJk1tGygm4XuabuXZHgb
Bmr4kGc/StNrGK4P7iIlQNXq0Jpsty1LtjqPQCfiuoBqBmSTPo6yFcxg4NtjlKI/IwU61Mm/7X7P
R91FhMU+iUaVlVOMEUZp6irACw6VHkAxxKmt319P5uoXu4i0OMapVkpthveurTdvfDqE0E/uzC3K
MhLbz1vhIsgiiSpyOoxRjYXXeCKziadATLfyzB8qgF6odG8coqsb72+0pTxgGFcmirqIJnX3cOHc
1YrBbAZ9q5xGnpbW3pCNwdezuCLo9OGDLasRDHxsk1aIqWXeJGw9iHcoC7gwY4/QQAIvu3THHaxz
1Jf4eSP0fO192g0Xw50n/2LP9VX2z66e6QkDNDSv/0jkwQrb02W7etxC1Gws//eCxUXABmXYSXTz
1xxkf4yPRbVlrbc5nfNPuAgBhgm0JnqEgCCeP1NM2jer2M+o/cGbDTliP0PKCIuYfy8Q/PE7Li5g
HqY6DHYQuNJaV4kepm6L2LG24WYUAjLOWU9uOXvTWHZ6Mb9jstHvE4HG046AnPr1ophPoOWamIkj
sgUdGUBYF+dHJ7c4uHI8zaYqalAklUwf2h3xAQJ51bEtUqj0fx3QWlFXQ3P93TUUyJb5v4+fDD2a
vGvqVIWavRJ7jaE235rQYE/Ad0KsUYZMKHDr3GU5eg4TuLm5HbGqiUAG7qtHM2XKG6qb/LtoVf1+
GrPkptA5e0usKrlOSy4g8C53Tl6w/opCFvJkRGp3Y9IsuQ9JU5wYVHruSKQRFOoHozUeyjKH9Xas
zpXqUPYGsI1NC5qvKAdZ9qDxBxVV19hG/8Xc9YpUByHNqlMv5adewPu0m2R4VKdgbPUjj7yhFdwv
U3D8VEEfC7MXdjmK32lcQulUr2Sb9NBvLEiGcDE1AzNPJxRk6ta2Buuu5kO8nwAHO9dKRo7qMJ1T
JZ8OnbAGRKI/aqhH3JlyMXp5EmtBbJbgR8e5cbCGsXbUpGYQW7BguUSh4TTiuHbhVgzpOmqAiQog
uS33Mgdql8Y2ZFgaP26LJ4Ka+BEwHKuFYEKE5tiE10Za9MyzePyg48pKy4bZltlxp4hp5Wnm1Hst
Gsm2NdtsakUPZ5OWarupLaiT6FVzBivQ2Cc5f9OMqn+QDQaDOsIM9BmV+nku2ttq3UOJ3qToew4K
Dbqq1Z2Kl5FniPg3GiPPqhq/ijb2+hbO65YuDTZvqs5Xpjiya5FrnjyBrT7mHA4PE5n80tTi05QX
EELtmb7LUvVVFGhCDObktDQP6rp+o43uJpkYd2k0qPfZMOWHXAJ80YKS+X0ssIszLQmM0FQx3bXM
grGAkhNLTgmFvCIdIUxcGmhUVxIYo2VBckeXq30TV4obonNMqSgDGIiOTqWgr1QZilvl4lkl9Stk
KcCRal+moQhfqFTIDlg/aNsKuYRktPKjiWjoY2LzXd2mPwzela5qpImjmPF9RMfklPFEcdWEy3u9
nvT7pJlU1U20IkzQ4GLEndUg8VH6Mcj1Ug3aMDTcdswg8WaUAKQnRuNIHZBUwEOQO4jD8BMDQwIy
glHvMCkq/YYY/TcxkOwZZf9WBgYiKV1r4OqOtmgQJ7GoQK+AS7ICgolLcjo6raQ2UPiN37I+O/Gx
0u/LRhZO2LLumqXGAyhIcLhM2xfMOdiNLKK+HJblvhpKpLVd6s8axDpHE7UgNbzeCRAC+AfKwwhV
FrvsDHjWwHtXOOMINH0eswa/Spvw0fWT2qgvxdAFWiYVtkHK7miURRCT9BzGlmL3aqT+ThSu20Qe
8n2nQQoCpCjLk+JS/j3pCt/N8h7XXEHjDS+npnHBgmAMOlMmHDbi2TZZB+M1yFspfpGh/3SN00o6
8SJLwWMC0AbJQ3E1c8k8rYdpBSAX1K+rproK45rsQ6UGUiZr5ZsQSqA/q1FwHKemRtA0MshxmgQJ
eFhOD1UVa54iF9YOXaNkZ1hT/AoqWtj4uUqrX2OLpyNjI7B24VTDNTfpBvg4KG1DnDYrqiGAcUwy
uVbCVXOX6kRqvRYdUYiu6Kl0jzkvMifq1K7C8QYLaNeK4ErkNSnkmZyiMrsHpSjbYqdntAN/oTSZ
cDpw149xoerPEu7XXc3k/BYNV6hB9Hr0s5VGCx3nxgg6HOTBoFgit0tJ77ymGYivtnl1nQ0SvJq5
iHwaK/JeEXRw5DZO7UqVr2EUwfBgZVaglaR5SvlssNiHmvBV9Ph8jo9xT+Oi/1mGEPxM0ljHmaYw
Y98ZVvRWdnG1lyGd82T1sGF2Rj2pH0mVT+i7tum+1lp0eDQZ7UDF+sV5DBxfmLf9HuJPqd2GjYSe
rKW6yMxxKBfjWw9FIzQ/6yq+b4qpv26sAUMcarRF8+6m4E3iT1IVHVNlLPdaBjBDY+Wgc5bScA2Y
fOsA+Sk8kTN6TdUCEBQ5tzzGKU4eKSsPBUdXnUqKeQuFVjPop0a+G6u8vQ0BwN03fNL3OMZGJyNp
s+t4RtB6UyF8pOCfGkcGGeE+TuvbCixoFwCG7Di0rHbKEheUjHY/zt2pDAq5AseqSwD+biPDg+Wy
dBgVrD4ADYCgckMVLX2fFC2DxC6o4IVZ0AfAPLHH+lJ3hNBGpykneisDmoK+YxftcQMa7kQJ26sW
TpKU6ZItIiW3FQCn3LQh+Oa864/Qnk3ssOD6Gd8uOltQeICAOu51MuY/pKoGaLugTeYAAiT9gpxd
tZPzTj6qUyzj9khQes7NsvbQBwVwTa6fwrTGPcQ6Ud/wocPnqXvxmJSqWrghhc5t0WXtWzuMw4+x
1d70mEm/Q60evArX9Qk82DjzyGCm57GULQeNVfWqNtrKTTqz2UVJmZ0iCAEg8Y4itPfNbB+GarYz
OHVNLbyVrfTEqyuaSHBZS0ZYKctZ9k0dymo3JNzySzSFj3GoVPewQcGqlwCp+JEmSX0kEbFgvxol
njGO8iljuVY66KpbQQc4mC1Zcg+dLvmFSWLaSaOR7iWhQfdTUqS7BACzxiFRrPzqrQGY3jpJjbOh
FfQ88rD4LSLZ2pvaxOFXA+OaVo+eEyj/+nA1Q66EfckAKImVDLA00dF6x+Okvk5U1vb4wa16Q3ol
38F6kkyHDNCB0o4lAFecJmuwxFjUTLYip/kdz3KzdgwjMZ+6bsjyAFiBIph4SFycVkeTscwVRPRI
Jpjs4aWmuX2mMdeEcaoDa0sYwYaQUwaIzgpasy/3OIoUrLdaDzJtil2dx5WnDOCYVB0eH1VJALHg
KseRCO9NkF9Br4N7CwAryNuKeNdqI4PlnRr1sq9WCXse9FKeHXThkWxFXN33mCs5MMXQtOc8LMwc
24LW1xJQMt+0Xh3gvSNM5dGCIv0TJ20TIMk0rpBSZK0vsFLOvAWvFBBAc59LWn+cBlagPQbJv5rF
bZBI2Hdq3pVHzgi7T8wcwpEDq1OHylOKUyyH7ysQTN/HglR4Fbd1rzlaRCEj06NC7gJaEsIkVlOj
c8ozSQE5AyiHK7M3xquoBh7igXRIXBzckfwn0j1TAj28wtGkp7FVgPZcFKltZPLAYV8DYAKzAdnJ
HFMJkbzlgJrqyCMlkpW7Tson2MtaCnTO2zj/pk8NrJUgMSXdGHmmvwLxND4DTMRLKPCnZWK+9qFq
+YkR5/SoSaLW/A6LxAf6EP+mxJrupSVKuU8xiWemclTaeSM/g/BZ/44GANtSWuEqBodgACiurch9
BTlIzTZqvbqpmZY9lWYjxQepVMrSq5QezPe8yrQerzBlaADl0sRDLvT6t6709bcp6XHq9QBqhWli
nXLWRDdYJ3p4h4WWKztkHsV8HanPVpOWLrzJjKcOidorxYL4ljRKeh8ZJpS4OLBHyItB/qQS6vO0
GZV9VuftVUThuMSnsetdXk/piz6Y5S2uaRFjynVueZ02MKgqWwbDkWn17bUEpbHcAZQ0BDFDixJh
Uysbnphp8jOyKLz1gOQxdokylJE/0LQDa0TDIWanXau+JVUJsHxqtflpTMYUZsAJD70izjlcABvc
dzbBC+c4kjG9tuRcVgMrzacT19FoPBj9QO8GLhATOiwl6taMVT9VgH9upLpQIe9PC7IbGEQPG7sS
U1cLe2grQeA+XLX9s4wdoh+xW+UHUwF+FW9+3K9qKqMYDCf6qYZrqMIKP4Tq9mst0rY7CIUO6nfZ
SBXcZ02iFh23URkxpGvIMZU/R0G/m1CcAYQqBNMXmBBHtJZxrUL5wy2YokQA6rQF2ICqldVunhop
9fScEtdoO+XBsJJ8hlSZckBwTZ6ErI/oNwhNjW2RlRw62jztz7lsIpcFkYtAs2Rs+AHGDVLt8ahK
8BottCeYHBXXcTngTswHGh57JRnPtTV1k6tnyHsBIm0OlsLFThezWV+C6qlat0ltWxIvnRR4hRtN
Hc1DyELJybvRvCsLMzxkcjcdKOFN5GexWfuSJjV7DeXJXyHVc2Y3kMPaZYkGc0E1HI/pOMA/4zkK
I+ZWEwChvJDwPJJFZJ6NqK6PwsAxVcesxhEQn3R9OAIrFB95PMGwsJgxjpkwXNyZKbagajgW58MB
z6QJaackFaPNsrJ5laVYu5MFba6UwVJTOxQ58iAtL/aA7PTfpSThfqHl+ZsZptCDpGqWnGHibVxB
oTXfZ9gp5YyNNPdIDGHJqEpDEWR4hXg57ZHIp+bojrnR4wUiQUGcseJqQtv0J1BK/YF2LHa6Pi2f
AYEOfZD2hkPXsdpLhglgNKBv/W5Q0FUZlbL5zWllHOEPle2SUeuRxBkFUFyWKb1K0AF87Mykgux1
lZrPKatV4PXqCvi+jO4ikKkpPAe1qAKuUsvPhVFVr9Y4IueKJELPHO3p13YKJVdSpb62pYEmABwr
0UmAYbyv1Dz93g+ZEhS4Rk6pnEVn7NXR8tCIr94SCC0Go2gVGOYVZvpUTCrr3DaNGEfvWUl2SkuG
O3iWGOB48bxp7U5jQBxjSQHDxbNR9io4LtjMyONjL/Js33dM2HKLlnXYGFXQWl3tSWoJbZM+xbou
rLZyBqon+yrMB2A5Y7bjDZGv1UYiD1WJxlOYQuegtigUgYcojG2apPJpSuQxiPtSPHcj0/cjEOvX
Y6yEbkKl7jteTbBNmWB4XoxF7xqhYb3ibRbeRGOEbLnXUuQqeQwfFUlpHfgQSYqjhdhEZWs9673R
PbQ9VFcJfp6NU7NyOMv5PR4b5Fz0OqoPQNmm8OtKdfVe6+EoYQ+5geyyzK07OeX8bKTReM/xCA06
CNE9S1kPkWvaEOHwstFvAIXTsSOVsjoUqAKUPxSVsRCPWqT151kBbM9apHOHZkjL8JoogonJTiRL
so5iqEz5WolMknh52tcphU9CzgHNIjpLiFdNOtPvYg2NXyfWdTH6U8UizW/LtM+ChqTD6GlCEjwg
ddYC05IIFhu2ZfWUBBKEDMk+yaRS7NlkZBXQrnpm3UhW1n/v1bBtrgFWMEoXNoeTBOhozjQTOaKq
7/JJq/MrMICT8DT2VW5tFYFXSnuACKsK8B0GuF3WouqWZkhXoLj3py+hc7vnNhSoHrV9epR93UcR
5SB1+y1m10o59kPURXHdxPNEGSXU+pKuQ+rH29xtWrIhxrY+NNCLwVMBQ25JaU4Mwcx+btwp9T7P
JuSnnlptxFgfyN8Yi+kbsSDGukRbJeGR04id0vz4uki51jhC02ZmZqMXCMnFRbNj4iZKUOncOLql
P5onfpZswBULGys9fFAC/YeU2fqzhmzBtR6+jr02uL+hjSXQjRYdqaW5Kz8hU3SSQcHhnvFNevTK
d4J2HbBHAEXC5mvZ8QxBb7DauXE0HgwVjnOzMQAPpDv4bl0judOOaAic6P7rsa2CR6CmDZNWCBF+
FkPp+oRaERQpbHZs3XY/G0qER+tMvfw4e18VAd5mWxXnJRruvQt4GXTRhWtKyxJ4586AoN6bddn7
aDe9WZ6FYUJamIBDqJkbTd216b2MuViiqaE3oqnmgWZH0pc2dDicLtsSSdqKslymlVzIPEKUuD3K
7ED1F7yFNwr2azGAz6CQzVM15ZPbpDIAFgx1As0uevB3axEazpjQ0W0SfQsbPB9Ay2bEJRxtMWkt
jOeSng2aXZpoyirhIwqTqIfo30duXgPATe0hia87wrZMOubO1zKwBjvR+SgGoWGp+NA1FMpLBL1N
wIAdlAbwDg0sJ3pQvOJW2jyH19qOl9EW6zFqVDwshKahBk73CVgRfpZC4brW70opxUuya74pdXr3
9dZb+4yXQRdza+hmm5o6ukmg16HhOcb8B0hbA971Jt/QVVrvKf2dzcWqhE+FJEnWhMMTEv2aEF7O
O0edAEmbNs7prUiLGw08qqStccPatfo7qlChmkxnwm4brS2w82qjEdJKM7CPwHZ0eV4mVtfHVYa1
OXsCFZ0jf+9uatkdey/yUBIAQiTS92oWIKkPvv5y742+T6tzzhRgm431uXRCqsAvh3AWvtp4CIN8
NzvrgmJ2hgMPDEfw9troipOVG2iWzfmfeEv0BzUlFd0YxGs81QcYNEV/Wv/JruMTCHxXETTRBgfK
uOf+GmbX/vRT7Jq38n5r2Kvf9uJXLBAiiWmJWp8nXOtymwp6P5jgn2p1MA5bwn2re0MDXQi0Xuhu
L83japL2Ojw9ANdSTnoIGZ3ku5VuGRKsaNiAN3wRZbHti1ZKTVpisaZPij97MkMO3dO+/d+JxH6W
P8ESxT1rzdaucG5bKq+NeRH3cYhje770xEEP9EPxMj4mrnTWXSsFdgh1rsP0q/211fVfS54uQy/F
TuOQ91I2r5/xtgBjWNzO0K3UyWx2N/rxXvZL3Lih02wcO6vJxcWQl5KnXTOhjjGipDwPeZp8cTtc
4R3rFXcKsjUfWvdOer2VVL8DNj7tzr8Trc53ywUCAa0nScgDos7mYIMLsN9BOc8KJVXAdxsnwerO
/GPjCYFspG4fY+WkimmdYKGaUqGcTCJZXjZpsgfpRvSAWtVMr6k0ya5psGJvmqXit30DHaGyHKS9
EEmzi9F79QpQujeu0NXdCiEs8Brg5Qcg3cdfZk4CnfgZrIDE3Glh5K6Gz5OZuAOMQL+ehPmiWs43
3FLAoYDejWItT0M6DSGxwh6NAy4eOskQLhemr6iN6UN+c3LCTPO/jrgy62R+zqBmYSARWmozoHGl
0mnCF47b16T8EbMtitLK5H0IsDgZpLZtO/B1NZtkAIqDGmWVh9oSXpr/e99K8iHSIguoM9USpsBQ
FCuo08rLQIY19JmzHbtfT9pa1k2AeFOBvJv1lpfaPekAUgRE1zFrVekxkfhyXqOK2t4akXyAiVDj
wNrgxujCMwFIvlfQHEsKr2uiV2VCXf7rX7OyaKCegt+BJHbmTywSBSj6QuemFZo9NLcWI7uuzdCa
ALOZJs95tOV+sZYsXIZb3qAarTVhlQhHgvrIv1cP9TXGaO47B6ikHEINIA972aaF8cpC/RB2sQkz
8PoaC908Wx7GAzhprwBlxBszuTm2xXlnCcp6yB3MtYtoN57EowmeReLp7pwUtI7+lt43EBSGfMrb
v/6GuDTAGaUARNFPeKha6UB0bDpgdJXUQcPBGfLWtSQ9UOUoCNGm+jrcSlKAcBDTnOFXoOksJlOB
mU8tU4Rj1r4gj9Bmm+Kn/7cQi6kcZdQb4/kog15A4VVDnnvNiMboULHc+zrUilghwXAM6MuioQTg
xQJ1xQpRTUaJ4ZAgugtP8kH1Cze+HWwjdFgdKJBp8gevdPPoOHA7vhe7LSvEldX5rlhvwLYUYLP3
tOHiotSjoa8nc/5+FTU8La5VUNlTsZEFrH42FLrf83TVXG49OiS5WkM31wYTndl5mf7qiSk5eG5t
pOUrh/bsViHP8lYgfy+TRg22A4TL2AeNOZuRyTAbFpVug5YPC4BxwypvLZ37EG1xRUA4bwRoDtHQ
u/SyB+JIz910Vd52O1jMetDkUEHzPIWdXfryFdsY6uqcGpC8wk5ASWwpACOaUqkJmOh2mFAyqx/x
R4hqFG5RSJumo/O2WlzvWJ5IbeAkbtBPmuHQQ1QS9FqQizNKDqQatSvFbEPIhTeTK2lgY5ddGPpG
mtcnSApQFIC7zpWZNW0kWyvFCPwQfF3AKiiB4MvHjAaiIiOEVVBklKqq9aSwgNgC7MPi+Dpl1nde
y8QZI/IWoii+keG8M4k+zQH89bBNwVf+lEwB8BFbjUyB/Iym34QDh4gGl5sq4qaYIpADhI4qQV+/
QHs986yCXYFKdxuPWhi0mvICUV4cw+gK2bFcwuAjCs8xK8UBnbLKJnofuWXMejtvxCmuIq+ABgNQ
T3HjKSGvtwDdKxcvrD/oLKUJtjc0iz7OIjgVEJqcUHOukRtD2WM8gRDntLZuQ5iCH1WnhXFu6PSO
vmFhsbpjLiIvwd0E5Pp6Gv6JjKY+LB/gWOjEsHVRHNVJrnSfnXUfAqInHLlfn7Zrj4LLYS9R3gTs
/g5LHG89VAvCgwjaXXcAPc4hO/3u61irMwwEL+5ztBI+eR7RWS64LmWcDLNyAAwfIK7k0gq91fbc
6Fua/mtHARxdgNuF5RbEsBa3YohrWdInpKpTRveVGK5gTfoqQ7Pk60GthsGCQaMA0s7gzn9cNhUg
KvCxwylukUTy0VGGLjqpm+vaCrWNhbK6z+e3BP5HfWdJFsMyKeGThgNHPvBzeqh3vQ88xGnzVbw6
pIs48/V4cf1xA3pQMTpL0LQbfMUHeNMPH9JfGrih6U3pwyYR2vJfz+Ja5QhFjb9jm3/TZcykNOJh
HlvjyU7VOaJ28tewxyZogY6X2TE56Fvap6vr8SLm4qaycsh0ZRViTuFwjKn2SyfowAN6kVj1qSHt
f3HfE1RVIDBvzZYdiwUpURJV0BvHoz+EY6Cl3qjSeGgsumV+uL6lZ1lCOFvBfm35hJhUk9Ux4TiU
YRsdAv6LCrFwobpW2fXjVqNkLVciMx+MEGxp8Pg+fjhWYGeEI4KhUYlSeNX8BD6Aby2PtRTmMspi
eVCIOVtjUqPe7gkPjsZ75SE98F/qmZ5CI8j3qBQEMF4phv/mm12MbrFE0hzGwpKC0fEBUhjJeJhk
PB70yv96+W9N4rxSL1b/OHaUJDrCGNJ3LUIVs8s2Iqztabxv4RZvgNf+yVZLZMOAxwiOKSgega4k
tFsgvfZVA0bm10NZDUTgywZwMOIpi6EANZ9HvMchXyUmcE47QZ4YEGFfB1mbL/UiyKJuX4TGRHrU
dmypfkHzn5TFxttxbb1dBlic6r0RIb2k8xEIeCcj2Dkj73YMeCCbmnwrZSb4vMss6iLa+4vo4vNn
pjp0yNzRZrHhV+c1gFzYqQOiBSikSWpvUlbX44GvY+gWhcvUYjflXTsAqI3XXOenZ/WdOAqZRCex
ZxOwTVHG+WN8Ht3faIs91PCmzSagPxAtGZ+JXNjQZI52wHW5sdN/q0ynkW9EBGLFea4wbxtQr6+W
vz9gsSRBSoyNRscPKEQIWVglvreM8vnrFblWRAL9/W+QxZJU5VIpdIogM71rOqaRTY/qroQHdO9L
gQYBiW39263vuFiloxIbg5QjZrLXyquZg2g5+EPhxT/HIyxggq/HuDqPc5lhNj8kaPF8PKWQAcF8
vcCzOGRcB+EJ7ccuVDY2w2oQyFJASUCdVUWWj5m+SyADhiClIgWpOvlsy29hNdeAERjebBSt0k9m
bkg1QvgxIERV2tFdtFN2cARDnm9+k31I6W+ax631U6Ck8zfg/B0v9neTM6UA0B8ducit94Wfn1qU
+/NjCQ+t7c/0nkgsNxx6w1DzBLbWhJX8x3CqnhplVKKeSV7Dk3k7uczJb82X8NhelY+6K1yQiH+r
UNaRr+JrqbK3yier44U3JopRBIqOxrIMbc7CqBCtRQ3TD+EV4Mx9R6C5Fbwq2l/WfnPvre2Dy3iL
E0bNY1Q2DMSr4d5FUS0aduERjU+/9KWbrYRn5WowZpsgIPPwsAUT5+PsRjWwsemEq6Fs8utYy4/5
IK7iMfrJxmbjFlo7VAz4BUOWF3JnWEGLlDHPwnZICmxwSGC6YO441fCr21WeFJR+3jxbbnXauhxW
7m9DI2jJoR+HiNrisGwhlM+VGM8mqjd21L6GQvMBkd4oWazs8g9RFqdlDjxinqSIMjaNaXdqmAV9
YUQblPO1l/WHMIsTq6IQnSN/WuGda/gg81nPWuRga/BTHICAiZeFLR7q29E4/Df2l+Qy+rKQaTZM
mHmBQfZd+AsF/8gtALf/r2YS6DVoj79jwD4ux9CALVSWIAiITl7PAQqtt/bz+pL4G2JxfLGwr7tq
BrtUorbN0NyrMeRsdMX7+npZ64pivv7GWeysAchMkJWw2mcNBF24aeSE0SENGpfA82vSnQ6AKMCw
zlspytqWRkqMnBVV+88IszEsY7XQMcCB3xrdrG34oyF3jeg29vPaRKJOhsQVhWXoTC32lma0vICO
GkUle5o9qGxKbimR/a/ncTWKBTI2PJPQ4lyevhC4zFTSYTQccm0VeRzbyu6VYiPK2i2KG/RvmHlS
Ly41OY1itZ3L1/Jh1lZKUOgFyBDdFaju7nQIUD9u5R9rn+ky4mL64Czdhz2Kh3Zb1Hc6qwBFVwNY
1NsDNTeykK1Qi/OJW01LI1CcbClpBOgW43Rj8ig+R5LZ2KW1BetYXfqXQ1scVCpwohLN5qHhBite
yCO9SlzTLY/RXnEiBxaf46bv6soZPLfBIbNlQaD5U9sIigC5XjctxphnrgnzcbP795cJ+icqziYL
KJ3PcJWy4aUFAgSqOvUjfAuhIl7ZRv/t6/X+eRwIMmsLIZlD3riEGgzZBCy3VFFQNPiDyMwdctSN
i2ReWR8zqo8hFicg0O2j3vMawuix5DHpNqqFVxp7FHBcERb21+P5vH8RzJAheQwnks8+cWCqJeD1
xYAQypNrJIqtx1D46TZO27UokPIzYAYAbC1E+j5uXylsrXBUGwr6zE9jPEagcEC/4OuRrGSiqoL8
T9OwvADJXCqwtVkkG9qIXKl3Jl+ZcbtgtwA/fstfIYm2tzyBTt7sjIFGnt7ilHLQY9/6FStZ1Lwq
IKeKJByVWn3x9Ube41aRkB7OIls1CEqQa4kPUelY72i4TvW3vUlWFuWHmIu7DCdTZ3RQZLcVKDuc
pyrU75IIPMqvJ3hlXcIVDyYE/5u08+iRGwm29S8iQG+2ZJmu9lLLzoaQpfeev/59qcG7U8Uiinfm
AkJvtIjKZGRmmBPn6BwzUPjiI5/dwc0IpqHxab+o1kzVSDdOUybdpbb1edTHZ8SPthDKK15D4QNe
RHKnFUo9B4Eco2uIn/KwOAVm/KW1KFZsTh0I57s4b+g48D6SIghaEf5crgsAo2C3Y/fCU3maTFcQ
0krPUOxoh+o+2NvkMBPTIN7wkjp7Bp+2WjJX1//C/sJj6hTa60IUseY5PoiHmllErxXFAyZYb3/C
a0Kvha2Fp1SORGu4wZbRqeBPobRWf08xKVv8LmUUNIje5VG4VyAT6JkSZMRn3wKmCnSTzlm9n2MG
MJLMRdv6ENvpxjN4/S6JH/enHUaD2rD/BNhnDoY4wQDjOa3FZp8865BfPQp24HQX/LIfjeO0Y8AI
gNzG1bS6+2dGF1dTFtlGkk8YTdK3oOygnlV2TvpjhnX69t6vuhlKJUB+KMpby4aK7UtO1Om4mQCI
NMfkKBoq6t3WK3h1SsUm0paF1Uu10MtcrGfojGLQLG5BZoc9OX7L5m+j+VesJoc50A63l3R1QLGF
8KDgYVQUGlILbxpqJksbyF1dq3N2oZwfemqJXbTFrbllRlx/Z34xqSbMN70wI0PpFyGe85rLf/3f
liJ+w5kNfVTytA1sonIYb6JC9WK78Yx5SyvuOpBlyyiUsF1CO+YqKo9ztW86uoju/KP71rwrPH/X
usY7BYLQ+hjstlpdVy+DwCYw3gj+Carvq279GHZm2gEadIHSDX+lU6p+ssLpx+29WzViwWFrgacV
5brLvVPlCqnzAM/uyny4Jz0MHuSqSzaenxUvAHCgQ7hjobSHHNSllToNS4jp2bkhvjOmT4H2yYw3
biARaC9eAtSIETEjOcPC8oWz6zaLlEIExiW8IKZ0D9kTQpC7kjcIisf7IU6Ot7fu+vYR54ZnBxAA
NTRtsXWZHlalHDXUURUKqV1yCIweRIO2G+ONfu71RwLDbYA0gFsZ2vUlAEjp7YqElLXVosnQhV8Y
VN1YzJoJcOKoy5LZChnNyy8Uy0ZURPAnuZE1wXqQHyEg3LhxxH5cfiGc7MyE+AlnxxRVmEZOTUyM
keHp3TddggWW6bOKMWu12N/+ONeYPorM59YWl4IzVBP8YFgb7uvumH8QkQHMDh/iz8lj9YgUccm0
2zZj/bWnX5oVTnO2yBGiqWISZhOCLTtIPWVSvcTeKkRcfy4CK5u+GW8S6CVEuC7MdFWMrKNfsrok
H/dRU4f3tW1tDS9dW+E44XVACGD5pt5xaaVMS6eE3h1as0nbMcVKSJ5t3AwrgQMCWbS6Kf9aEIYv
hyu7XjOStIfRDoEJN4TtYIBYp5JINCPEasC0DkW+02U0axj/PuhS/GIPPwe6JrbDXD6cVbf95nrJ
/BySKWDRnGoQ0pdLzmfGjC0zogclP4JX3il2uuWZ4rK7PAeXJhbfLhjQ96iAvLu6BIwJN5mk6a5R
kRJJrE8QCxwVJ2aWvn2yu0//t8UtnLOswWZC6ILXlIErwUHmq1v8pNfXMIvjrkdPEn0IktPL/etL
W7PGIeRStKUD5Eye5jtPMEGQEE9wUoJy1bZoC6+PnDBp06E0Sdxke/G4xGPR1YHYz0h+mhooJvyX
sP52e+dWl4VWJUU/kigA55fLGvNEsRwYikGAdNo+C8ofFlhFsy1cKXiKfWa2na7fuC+vg04D4T2A
g+JkQCq4eF9qsh0kaCrRWq7cgCn+YSxfglIwVdlPFA9PEYxiiHBtmF1q4wEzFXZR+SChAs2+JAXP
JWuM4BXkE2rG8wysrp8CWJfel+1bC+S7IpPKc3U3KPXGGyTcb3EwAM8brBbsC7fN4uzRL/cbp84o
H0NVdqycIncpoxm7WuvbfWgp/UZUfw0gFis9M7g4ifMY2C1XjkhatOmQOkelOwpKbWefPKJ3Xrip
7Y2/zS/p++yntq//wPpu+9WK7178gsWJnOemqeqQXwAAzRvUt858M4et6bfrNttinQtPgkluRjcK
K2IWlIKyG9w7e4EaUHf5cavtdY0qEtZMoklxVowraG0bN0HUGwU3evdRsn4gtnRPWdQbNdudYdHK
FRTO+p/y8OzPW2Lc1x5EhYpClWog68icxmKhCkSLRopwpRulcr73SWtO5miO7zMoKg9xkIUb5T4h
g7lwWTGJBoCfArrMdbcwiDgcFBC9Dv36SewrdSvTU8x7Wd/p+g5lu7ccAgqXl228k/b6KXiCcwy4
i/8a/QWA+zDRRs52MnMj6TsVcgxoExpvLgAAUKsIDrH2hlD0bY9b+Twm95iYN/iDeVxG/FmkychU
zcx8jlMLO5bj5F4et/KPVpFknCJWXYe4BTK8UH5StW9DrDobj+xKJnUZWCyizSoLmVaZCSz04wh9
IPxguicG56td8wjJ1dTstmdOr30DmyKvxjEJNpZ1zDSwYxwOYPA4vdpx7AYGaOLWdAP1X0frF4aW
s4LsekkaqWsuYyXvlaB9rfp8A4N8fW0IEybJO/G6aPtePkdlMWlWyT3qoqQnv6CFB62npadvRpdH
+9v+ch0QXbqLOAFnAa2ewEySDbiL0Vo7PQug+tmAzl2z58KdK9OzZgwYBi8YRC5N5KNtxnlhGlzD
ykH5kJeu/lG/1738YJ8QOPG6U7brUxcqU+7g8H5i7vK4NUV2/djyG4gjiCQsE/GYxVNQz61etSMH
2S/M9ljUBKBVN8GfLQUq9bPIPiUyZ1LKfdofqhLe3d7la+fEPPGvTpmb7GuZvRp120B8ytSFxuja
KQzG7tCZIDKVQOl2XSmN//4EMvRNOMN2W1zSSw+SO6WtQ5jUOIHNt945aTsUxLzpkFd/sFX/ocfN
R6YiDHSX25kpuoXLNqTngv7NpARgQtmZM6nGMT3d3sZrZ6WMoVAv0akK0+JZJCw8C3FkzYSCslaf
ZE17ybtp48pfu7vANPG2kLWYoHQXJWew4u1slyKIvm8fhfCaYOb276aDuov3vqdsLOnaMVmSSoKE
9qMYMhL/f3b+2nJEh1chKLJKAiC9UBCflRvtOEr6Qc/VezlJTmXSPsbTmGw8FeLxuozHMI2HMPlM
3VNZlgih0G4jNc8JQH3GbptEye9mqG+5ZbrhOI51cZyqcAtIu7peB5AC+lGMdi0dM9Y7K4PLTVS9
qgNMUHs8+H2E9KEnJQB3ezV5tdPoVxFln2/7znX3x2S5Z5YXH5Yy4oheAzutP8H+6A3H6N3fYx32
F8FKkHtb6jsrNYpLiwt39a24puGKRf+j07nlqTyEOw2yfEi/ue0EGUIMXLn4Hn3fWOp12CIMEypR
v+LCW8ZJVtCoNY0ZfDjIjkYM1R/jFvHn3NZSqKYUUosuVJkAG74jwDlA11fdDxPNA4k5aVczxyfH
lwCBhtno1WP3JaztV6rU9cbDsFIbEJmPQUeQP4y4Lr4I5B6Mv2r4Qi4dlOGYnowDrZ2PvXo3dHua
rBPEUhMimfAKbbj+2kVybnnxZYxIht28x7I9dp4WQvmcf7n9DVaSj8vFLV69qU/6ppIxARFedvSP
oP2Olhe2br2HF21fui1PX+mizOtGu+5ui/1jJYS42NtFsqWYZelPOr7XQ+pDopNVLhT00gF50o29
XEk/WCkCmTIZAQwOfxpbZ1dYlzijJCPu6/pPygEfP0CzCooYDtDd/+JQrd1aZ9aWqXqXoxJoF1hr
v1iugDQqD+Vh/EBJhfDSql01YqBQvXNet6gM1nyG4IEJN0vQJNmLXA4prSZKbWoEAdB/0HpuM2+E
fWt347mFRbbhw3VZNhl5XMy8hmhDdYfwLjtYp9uuuWVmEfJBSNfB2P7HjMC8/t3t2oaf/sk0lu/L
+XLE7zjzizFNxq6tsFPt54O6Tw+RBByzJfKKXaFkVaCPYrz2AzCeQ7sF3F9ppwKa+OdzLR+awgx1
1K6x3tx3e9HVi1GXjj3rWadprB/SzI3vQ3Tvxl17qD5bH27v8dbil4hNpdVK/8+3VN46BJK5+/0T
XObj+/Jzi76pCHXLJ+mEhOtWX2klA7xc+eJyq9O46eeAletH/fdwtE/KsThpnvmwjahfu2XON3lx
yaVR6DSQ63P0q09K8jtNj3K+9UqIn3vDjZYl27kO6DBG2Gh3jRDYEZJo1lOPA/VHabdJjrL2dp4v
aZEpmIWWGCG62OxedJfu5u/5Lt4lR+MYnLLCE3J9zn12AOI7FTvz422vuU4TxJejtKr8QeL8KUec
nRhkvYO27Ik9R7W29m3TFQeoZ78WBkIJjWklu9vmVh9gRoHoFFNNYUJsEbQ78HmmSFRTWv1Uw71a
IZvuKTsgFvvekwTrN4J36HjtNzd59S49M7x4+fPcUdtcwbCgcTcOxheBJRBjIBCm5coxfq/sp4et
HHDVWemx2YYoYOlLaSup06LKyvmysOe6tMj2nfRxQqXl9qauWXH4hPSnoL66gqyMPPxdE1Ahtwfl
2BXSTkfgJXa22gwrrkJzCOU3nZwSLJPY4TNXaZihzqWR18ga0SyIjIGkS5GGx6SX/Kc6ytR/y5Zj
WjY1JQwqyBNe5SnTOBlp0bOsydRfq0reBdV4hCDZrcJgI3ldWxosvRBgkxIp/Ltcmj0zua5BNOf2
VX0fQ3utJyetCmHV+nX7U60cdaqz1MGJkBmkNRZ7iJAk7UolNly9YWQxyKU7Ohmha8fGkfvmCX79
hplzY7MntrJAh5IiTRSHqiIA+8sFSl025ZPT0Xd7ZArkJO+TfXjIHwyLYa/hYH+JSUe6xttiI1nx
TIowChAHFozbLPbV1x277SzM9pDdOg76Fs2HMH69vacrJ5s6AOPPLJBDsMxn5WqSwhoUqFur8qdO
GuA4V7lbbhtZCzlBT2sgNaA4InFYRErlOKZyBwreNd/NzCVzVVFtbR7F2Ni2tODa58I9kHoQPDyk
kJefK46bprZaU3MLNfuCKLDL9X0oUtkby03GNfHpF48dRTLdYaDEFiiHxcK6yZazrscWDDXv/GPj
pjvnuTn0zD5DVuz5G0dtdSM19LJIhkz+LqumvdS1cdINmmtFpfPYI3t8H0gFAhlMhnbfzUCjaUIS
f6fJvvxusKfwfdjMJrp2KgpOleDt3viyaxvAbCp5K0hhip+Lze6hz5cAk4vScXQ3gvUB/SyU0YbT
9KZ/T71/32kHskKNTCUTByW1RKY68Fc1RsSGpw4CDZIyNQcoiczvt5e1dvQ0SiymSo2KV2ERCpfR
5Geo2Giuoc/2l8qs7XuuABL0YKiKjS28PoE2pS+QOAD1BJxk+aj3thPHmYqtYTL3GQwZOwm01Eau
cp2GYYXyGC1grjDaI5eHQi20ejJFiV/W8z5Aj9cJnxi/Hb6NSlc/d1QLD409JRtW1/aRi4soiaky
Kv0L77Akp+pTnyK/Fszv5L65n9SUcrKRfP3334uiBNksjytYMBGTnr2u5uS0UwfdiTu1iHtkSlnv
2q5NHiez3qgTrK0IUSayZ6gjuJYXK7IrOFDUvIHPZM6Bxf+IwHgn8lapb8uKuOLO1jNyc82IAHDM
0UiLYp4AOdtb0tY49qoZJtQoPIFZATB6aQaRvCKMypbWiJ4j4xa70/RqQrr/7z8O6IP/sbJ4tmfN
agfNYcuYaH5kYueHlurPKTIT/8GMCXupqE6pRAmXi7GL1LIqLgWX+Uovt/U7CgCnIdiSRV57Xag0
w2gNtI3ho0U2biMh0SCxyXHV/Ne28D3J7r8h3fSYlN3x9opWTTkUXUE6QG93hcUx6UKbDqbgzP9c
aYi1JGbQeoo/PA7NuL9tbC25oHUKapY6/0qzlnryCB84bzTqAHXCzHWj7nOtLwE6INngznFQQv+s
j08adcZHFB3DXdxV3+Y80D+WCGI7SKY3fuvSbgh28qhqG3fJH2+8fGuJoKlBm4BZIK2QF4c8GILU
lpm5/9M270/TR0H5aZKcxw/qnaD4ub0h19GmCNh1xNiZQTXoEF76U6zXMxPo3CkgdLy2N93YsXeR
rlKxYrRDfW9on28bXF/gmcXF3RIogayUDRbl+zrz/u5ljPcDoxbmIX8X0s3YMCh27GpHxQAuTUsq
/Mvgr6tRE0lDWYMwpt0Fd93RPMmnBoh+ut/O1K8vG/bzH2NLtiTJmjJbK/HmYmi/1pkJ5VSrIT7Z
7zZWdX1sWI04MHSV6SEsbzUAp3Prlzw6f5Ox58jFEEK72ZEKru3BSeuF++bBGDajs3XDMMQwsyw6
l+L/z25tf6yzDFkujT62/5RJzbt6nJ7FuXab1n+7vcprWzTNobIQOD1xKha+IunoU400FN06sX4y
YvWX1k0/hqj4PYLPu23q+sNhhCxcgK3IJJfB+xhISEoafLhuGP6KZv9jVXW+OzvK1kjFdYxCEMQT
jqwDWcJVgyuv5TKsppE1KQpd1me1eN/Xj01eAMDfCPBWTdFwsXnLNSjnFgFeHCvRnE0BYz6R9Cq1
w1d6eD9MOXg2udcOYdEa7u1NXDPomIYqQiHm65ffK7LgV+sUiaOmZbu0IFkOFUoO8DRpD+Ym8Gat
eUZRg+69gMehhKpduqIU10lbApPmDEy/M9O1Crfx4oO9Q7sxva9BuUSbrN5rfsKRUwRhAsIW+uJ+
zgqtmKSMJYa5jdzNRKvQOGRDu7+9k9dmKGqI/E4AYYXOw+XS1HRSkgzhNuRU6udWCL3qik+EJNVb
gYu44ZfXI+ocvPOygCHYi6deiwyzkwzOsy2136MMwe5+2IJIra1GMI5Sf6LOxfN7uRplQB/FR2nV
zZxgBguj/ULUC+0qaJs2jvG1B3L/cjEyxADp4RVPXu4TtWq6OMZBiNbqMTKeI/R20zlDa2ujqrBq
SxSeRLWLeS+x6rObsBr9blAUcde3wcfOqe9rQ0Ge1YRcfrArL3LqYWN1K6gVlgfJCTyZKnDhJUsX
KWOBYlWvUXZWDqHnfJ5SRO3caW+/Q0twh5jh3vKSI4rr+yLaRTyyKMsdzf/gnGJkFnZQcTEvR4Z0
p5FqHXUaVy+dO7spGHEOdtk8bBTZV71GnDNR3ROUD5f7S6diqORK3JRBr3iTPNaPQrPXDct8/HD7
uImbcHkIdLhwyXj+VB0WDlpHjRap8aQJomEoUPxTdGKq/7jV5Fr1mDMzi8ujqpo8sBPesyyU5b0a
2wyWTlYKPGWkZqmrbyhcbZ29VZsCB+NQvNHxnstdzOssggmYiDeCdPAOOHPs+VFQuUlt9syw2Y07
KsX729u5dqecB7GL7UxSiOO4H3GQamoPXFyFN6qoE962sgJloPylg7xkVgBq7GUBoyqmXkpMvprA
cGWo+B1GmvTEyoItCk2Ft3Avu1tz/iteeW7UWFQy5kTqQfzhldGYuVnfM4nzYusbS1vxxwsjiw2U
Shok0cDK6gwRK/s+lEe0y9KTGdTfZ606UoF/hhlzw+oKCvtiQ5ezF7FU+fFks7b0VD139Hp/zB7P
zzbn0NYmLpwSfdY8s3UMASr/4SNrt5N/gQ8WIgMzjgoI5X9D9nUdTrI8wjuHJg/Q+asyXkKlxFe4
t/y+hutIKt4MZOA8bVBLZH/SH//FPaG9BblPqnk1uheqzqBTqcFTfueP427eGVA5aTV6tp5qwRtC
s/mQHinn61snY3V76dnRGRHP7jKntv2qjfWee2bKxgAy0zY+1fUcndBz2+qLrBx1zh7j0CCfKX0t
99RJ+mGOEHp3o2h4To30U60VGxu5dhg45Dq0JCBPjauqHlLS3JyZqL7+Mwi7DQ1QxcldPAIEWv/Y
EUs9e88RC5/hS8COYKaM9n3ryr9sgGjGXdPv1MqND5En+D679qlFgBTt3ZHmvWtuXJ5rXipoEFUq
iiDKl7ca7QVYP5VEc+MAjcMu3sXKhIi9usehvQ0XXft6Z7aWl9kUDqaeNNgSEjWx+pw4u5T4mW7k
YY68ajgW2n6bfuCa+Yi+xbnZxfWWIPVBWxCz/UE7SFAsZR9zmnf7+mH0Ml5ePTvUsufLbvc5Ez9g
EwQnDCw/9fkPWDzEqlJqU1bzA0hRdv1JXHWM2XjDadut1rYYtgwSFF4q3t9FElaErQYeuyQnCoyn
uat3QRDsNj7j2nIc+MxEaZ13cJm8+umc2EFCVfDv5TTH/i5lOd1Jvdvi3127Wph5FTEoHQP6M5eH
xEeTsjEqcan55lMTzc+FJj8AE904BKtvuxARE7NIvO/LVNIZ1STUMhFjcujh80dYEiHL7yWR7Xis
7Z15N9zlX+TY26qwrnSfkA0kqKfPIzqTy7B+cvIsykUlN00JtAuiJwAe0JJK2ph8jtum/YtHA/Jr
q7J2DXOz7ljHv5I28N9UmFI3OtwrBcvLX7MotxiFbDcKwB03fxS4suheDK/Ge/UEjnJHbLCvZLcp
dtqHDZda+c7sOjJ1jGEyIumIsPLsMnQKkyYNKSqsdRNS8Lt4cCOoLeA+fqzd5q10vOpF2qTjXDks
gvSTiiSjNNeNtsDiTKIjqrq98VPLq90Q2cfbC1u5XQX4HKpj3qtribommBV1GnrDLaNR+txIlvJD
GoByStqsn5Sw3uIiWFkRNEZkSRwaTs2f73u2j1UddV3TTHCKxtDLNGNtPmRNZW5EbqtWwGsrzBEw
zrA8LRPDGZbE1Jkbtk39oUJ39S7pwuHu9t6tFIsFDoiytBhKJCu79Ik8DaXRDEegCdFYeIGCakHs
99pj21S2qzphfcfwIB0Q39oioV37amCABcCe4irDNJeWZ6se/E5Ff7nvhh+h0mcHJWZ4SJsBP9mT
tHHoVnxfpNnU8MErGxSQLq1ZYxPp6Rwxp2DESNGHdD+yQ2pvWFmrhF+YER/1zDWycHJqhOZNd/zR
74B1HQTyGyXkp2lH5Wr70Vtxkgt7Ytln9mTUZmq/w17v30efypO+h4nyECC//m3c/62Bt9XIXgnd
/i5TM5dLyWJZgRyaFO5oPzBdntv2I1oCGSx2U72Tyz59Dn3T/gjDTLYbg1a7k4dmKzhdcRv62xQp
RChFy3TxIeEIQj6bVotrW2PqKqX1BVmz0o0b/3toKBtDGmteA3yGeh/95+sXS1WyLuo5mkhej4pb
DfFHo5g+Zmby4/YpXPuMwBuobyEGQf1l8QLT1JbmElC8m5Ehfqw0vzj1vpQcbltZXQ1lA8EyIYYb
l2ddL2ur1/hyppKjQk+b6KnT6W/HzqR4t02tLYh3Usxuo6xDvefSL63UaEvZyQ0XKNerM/RvVN5P
t02shROAZP6xITzl3PedPgzsDBq28LH/gcZ57OUnQUlsPSPMPn1VjuqhvJdOW6IIaw4o5mdoK1DH
Zdjq0mzJ6EppFRX3FsMNu66ujqaRa66jN5+CUNvdXuTaJxMyYRbtPJmC/2IfO9+xR10FOdb4McSh
VfzZzs3vDM9sOPrqonigSaEdE3OL0MCeG6hBZgdOqOGBZt69ZlJzkSPPb8KNz7a2IkJmUAjMHF73
SsJxjEsdhQxObJHurSh7RaU83Dlas7F1a0siUacMBriHR2axdZLqZ1XhM3A4KdXvwNK/5E3lM62p
76NyyxfXFkVHS8XfFYqnywGTwQ761B7htqt7aKM0o6P17Hw0Qfi6/94fiGRtOgngFa/KtOYQl2jU
81yrTe7sMm3uPaeYi4esLLZezD8ZxiKhonbK9ok/3E0Ln0idssxjf/h7nFLbFcc5PMiD64+Ml0wI
sSe7CZU401OZ6m/dbHPAeO2hYTTVEe4PbGH5AbOga6Yhxv7g9Tv9U8mmwl+ARp5rQrPsCcG4Yqc3
HixDme1GiRf9BwVLmifnv2Fxx6A5jOBSxG8QGj3mJzHEYByl++Zlm7Z+zV/PTS2226/CopLEcvvk
gyzVrxrz7Zadgm8sN2K+lSYbqxKcXQK8Bc/Mot6ZgLybK/FlrRfpMHh/K65EH5XATZmF0vZt5XYb
NldXd2Zy8fY0eVzktYnJdi40l1S92IHLVh6h4ShOkjH8dfucrJU9L5a4qAZUaV5rrYG9+FS870ie
RS2geN2ue668dISvANS40UAiLI++PalTEkOF4ZaT1L6MWZ49apnj//vLDLUrCp1/8CNXONS5jue2
tgmWlUBr7vy8mneOHhb7ypfbuzqBAOb2/q18LojGabhREwD2uoRrGoNcGG2KvcKpJ9dGNNGtzOwJ
/v/HQiKCuG1t5foEy6soyFHbjDwtm09lHw56xJC6Cwuf+RhLen/omta4UzN4Hm6bWhnXAa4IKpki
HIAh6gGXz3cCP3YKMEGI/TEk/qjcqeajhAIQIlThc/lN8ChE8HZ74ZPxNfqtdBv215YKqQRujdYU
02yL6AEm38yiqoM3zq9zae5l5jQB2P+HDT23Ipz2LDTK9Enrghkrff2lHBt3LmPXH37e3so1zz83
IpZ6ZqSuhrYGmEnMUEE6Ue7BLGx4/dZmLW7fAVRWQcTKiAMN+SB9LtqvnTFvGFl5Zoi6aflCgCVK
bQuH6KFqyiBoY68Y+PZ6M5Fe/LpOvyE9qz+Vk997epXGj5nSyvug7rdIyNfWCF0A4368sSqH7nIX
rb40h0KGfLdSs5dZy44M4ni2thWhrB1ooRrICg0b4qHFxyqTUaxH4WNR8rH2xuB4CA4cjCb+fNsr
VtdDk57ChUbQtXTw3FZSQK1sp1SVb01Ntp1KpRfnsJzfNqT8qYAsAhRHgMkZAWCIg8Tvcuva2snb
ojOomo3DFHtSwd24A2MhK7sgbifPiSb1NClF8FyFqvTWtK3sBZnVPcT1GD7brSWjuivz/oxOAXQB
Dj5F3YOdHX/W7Wi/ghxXv9iTLxVuaAzlS2yraEgWjXlnl3L6JXJKKpg8aWhMm7o07pN4Ut6rs2LH
blFV2bdKT1T6+Vlq7ZWu6u7LJAqe7VhS9mM7SvtAgfzdzCb7s2821i87HrWnSskiy5MiLX2F/jAi
yBkSOmphPI+f7MRMOlcrRv81rtX8LkOw+EtqyNSh/NH2X6eyn/cSBKOpm6Xh3MBzluvaXo/N6D24
7OSgFWl8P5RF9NSqofR+HEvnZKRx6yppZx1LP87JMJK0/VnYef6BWzJq3UEeYdWjRmS/6q3sfHPS
TjnFqt7kbhcPwUdERqwnpZl5hFjFYzVG0cMUGAX/W8F7BBl3dK+ieXaS/M7+7Vfm7E7dVHz303C6
j7sBQU6LK7/sNNUrTD6fUcnSLu+c/EFP5OYhrHOGKEt/yLyycQiImLbam4X9pk0Dgm0dgiowdvZf
JIZRPsnmAFmPSruxK8SoAUWKrNopebs5K7jm5NQ0ib/BzFGgX3ie3cdjGUWkt9rc6Y+xJc+/OqdP
vSBox43Aac0UEB5KHgJrc1VumXMzdaYeU3rZPOR6+Nha1l7t1bfbp+nPBbA8TMSCTCaggXtNzt5O
U63MKfCxIHWLaV+esn18GMt9+CZiJ7h0duldv0cZAdIbN/LEZGl7VOnKf0y+FxtrXruszn/LInjD
kaNorvgtpIhPVI/3afi5C36W4xZz16ohCDG5W/hHjn15g1C/VaJC5G1hhgpoWFjSQzDLwwmCY0gE
neH3xiaLy/xqk8/sLaJgwnoT8krsDRAbtwCPX+z78mV0zZP0sYR+4B3achCG7UQTOY4ZGFaPzX18
3BKtXSudiCro/6x7scFQr/WqpPE7BMoi9LQHjv742T7V+34f/QxoQQQ5jWZ3iyxgLWSgcSbUTpWV
yTBAf5BD1ST/VSPd14LQS5M2Iv9rExSyKdfRnKfURbPj8pPG0cB1pkCciVQ6jN2FO+jfb39FkYhd
fkRQ7RpdLDE4pJHwX1owkxhq5xYLqvS5S37wGEAYHbk6NO++ugX1WemrCmuIRgn8OG/34uEOFVhO
VXngkRNZMFzYQ7erRpiN1F/+yUJyKHyQmKvt3DTZWV+3kNbXtw/Woe5jueCSWezlWpUk9K18Yq1+
6jLCSNfoZx9uES+ur/HMysIdZd+yBlhpBH8eQLt9sJdmV80PQ/8k1HAVzzw4TyraSumxgvY52ira
X4MEHJI3bnK6OWQfyxQuGqOmKEJCFtKPKPYyVQ4/x5kd3PeVNr9v1ME6BYoaHuWpVt8yKOk1z/eD
rbriSlbOyARi2Uw7CWyvvfCrPEHbTM8tMRAe3Gm5q/7Kv6YHhzs3fe5n15S84GWza34d/V4atS8/
cFQaypz1GLXe+kfnuxK6w/vpKTxoz7bzyfGgcUH5KQ7eMsmzhn20PQa/5mEgHeCHFEy01L4vf0Ce
Jj1ZGj8gRDuGR8f/GqGUJDqhyt5+mXaiibGF2VvpwLLqM6OLVetq1VRjhVHhcLAmvGXdLtXv9JjJ
8NETlOyBkrjBy9Zxun5vLu0u4oYKiMSYMZ3jNk5RHcPRYiQ3qjSmfqzqc+jLderevqvWbkOSTFhE
RMX1asoxk6dW6msMzrbPZMydGm7hV7csiCWfZYFpGMbQf5pwiTRGThsqgHUj/Pp/W8XCR4x0HNLK
woajB9TDEldlovG2idUvc7ZRC4/IogyVNbFRYd49OcZ0KsuTYqIbqaTJv66t4ARnphZOECltmhGE
Ib6pZx9nR76PlId6aiycQv5PpkCcU+pgUG7ZY9VDdcpCICxu4fdPmvmNQ+jakwO7+Li7vX8rEAux
qn9MCT8584OkNVVA4JgS9UQ6B+Whv+u94pT9VD5uj0qveZ2QIBH4MRmO2sW7VGpD3Zgte0hm8DIH
4etkBYfbK9oysXiUqsnUZjvERFMq+yqq7+eo2v8HE3wVVoBsDaOml3uGoqzfjwNFytyM5g8lDYqT
ncaEnrfNrIR7dKtUSBUsWgZQ1Sy+zVQHmh/Mg7juNAhyetWbvtGaPgb3QvJ92Gkfy+huGxO2gr5D
8FIRYjywzpPDLM6tMqrFPDk9pZXxIHpzxvfiGO6svZXus0fr2Dq77kt1og9/VH6Gj8bXZGvmcXXl
POrUbwT7sbwsezh2klqF4DcPH0dwadm++Ej+Hd2L9oF4YZoWdhx0lX5u7PjaqwYB4///ssvEwk+b
YNAavqx835+C0pOfqqOYYUmf6+f4YXyS74KXaiOOWbMJFwJwDhaqgd9ceJPsm46dUw6wDCd46roO
kqw80fe0oZqNduHa2aA3BIwfXgsoLRaOq1eFWac5rVfVSSzXbKQXOx028C8r/SdkKP8xoi+Ss2KW
Ctp6TByNqSe9mU/+5E3ZfvgNQS4K4/ouq94l1p34iuXR2m18wI0VLsdb6iYFLBOzQq6z8XMNSxbj
0l74zU69MkeHpvWiwxZMbe0NItIRGpjcbVeInxSqrDivaPaCgfmSFfHLjOShJktYHuf/8KTaIgdE
WYlBgmXM62d8PkkiE1OCyjyWsROeABirG+dgzSVJIEBKchR4oBd+omaRmiQFeeZYJePJabtkV5RT
d5rHZguWsmqKhhb4QsqojFNfen9eVGk6S9RJaj3u7tK57D83ZZI/RLmdb9RKVk0R0zDEIuAHSwjK
GA3hHItSiSIHUH6N5tc4q5J9bVlbg4WrlkBq0F0CbABd0+WiQLtlpjoEHGkKeofOoNDmOn2ZHNqx
Kv5DrAjIwEDXDrITKkCLj+XYoZPLOclkHLTGKQsNay9n27IFK2tSZIBYIE3JaBnzuFxT4wMl00w+
lCARR2inbz5QjDbusmO1kw9x/avpofSDmGajqKSJzVrk7RR52EoeBDqRy9e2HsJI6uYMkE2Q9I9S
5Kj3OgzRmg0t/oi6qBsWZhW52aQzdliF8otRNtJdAZvndzWP4ByUy6AkC2YkV3diBNOtofmSzRWw
ydCqvCJo7Fct7oKXzkjCD/Jc53dqhNKh1FTKbo4y0xbTcbTTpHkIvHFM5N4Lej06lYU2eR17vSXn
u3KhnK94+Qr1mR+Nis1WU+Yd3AmR5p1qB9+UenxtRmvwbt+Zwj+W+0tNnOYZMtACF3n5YQs9sKd5
4lhUAD++1ZWt7kBk5dAkpk52jBMZYKtFu6s1c+ve0HtpEzFwXV6DyUWIUdHeWxmlK4ysT4ORGLc/
BHeMqRa/6ofeax6LQ5B49RGSyOPtJa+9UWDRwGJwC/DYX63ZaiJlmDvRZpZe5p0ZPVXPMK/jzBGl
mSDaO+h8/z/Srmy5bWTJ/kpHv+MO9mVi+j4A4E5REmUt1gtCtmSgqrDvwNfPKchjkSBCuPa4I9gE
QCoJ1JaVefIchNK+sOWcyNfUJpbj4FQ4dMgmXtSipCbQtpoyBBObBXjP3XYfLxlGkbYqNrkT3s67
3VNe/pnN0TaJpAYRUoL77bbhl/dCf/0OwnwAgzTrufVw1tpoRpJkIgaSD2uoRQxuAidzgmVpxw0K
/TWsv7OL/tTU9PFEL2jq2tZSkUSCPdTdu+VG+K4ukpWFiICx0ragYlrOM9TJ/ImNRw28NZPL3ANI
YIzWrVDREqWt4bXx6ZCso1vrkC7YF+mbdkA2ZEu/RXB2BFBDp+seHADwO1wZ/F2eA0K5Fp7zLEp8
wvMB4czHDxo1sRd4PVKF+EFcGZaT9DFzAexZvlNW4JJ1yntLdfu5hPUEcBaxWoxZ6PcAmoiIz/nk
EYdykDQhHOa87JRvCe39K6YTf0Vjxg5FniD+KMVGgOAMxIyeslLIr5u0St90JNSWUPvoHkxAPma2
gPzZj9oGiuRI9CB7xBMjo7YxamzTQwa4Q6frlSNHwj1KE/lMj82gSDZ1qRQzW7Upi1A3AzwHqz7K
/EdzqCj4RiCEsJh2iX8lxWl3a3hh5ORymSwYfASsIbHKHj6fxiaaHIhQHufFTILt2siq4um0DjRw
qjMVD91OFAVcoqY4pzM71chndkY7FLEhZS+KsFMvSb/gCimcc6tA7DyxeWn//IQ1sQJiYCG3D6Q5
2NIUfucnUYkisWK5rTlaOMy0pVAnS5OEuyTNH2ro4rifP8aJ6QNU4+BIkEBQD4YL/mNOjFG4ugLp
TA0UE8aLIXiZXeTFF1oROtNLptoLbAzgLUTEBa7uqF8KQhZRPyh1Owelj+0Z7cEMtfXv3wwQKjKE
LjRkbMZOrkjqytNAWGarTHuJCnItqOlLkM8VhE9FvRHr5qUUyPiBsGDkDoJP0mBmk+pAEurmoREQ
IEURnmgeW6gxbVWKgjxoF1XITxHddLK4FZ080ZO1Hlt+bRtyJ23bXlVXPahKZjbUU4MRW1CgsoGc
QJHEaPlJmMeQDwcJBYVcmBMbSPL0BXnSCv2KBhnqvCHSN9OyE10IdAoKFy1CbeQFpCEMVEFKNQIZ
Ra9sN0UL8npQqgOH1Qlp3vyJMQQLeJ0nV4gaDfu6lIIyLBBKpcZVLnKpludGm9uXTS3iCAB9WBkN
+kaRACYLYYVL63IKRXPfO6atgcwmdmaXcP7XRlP2mTXuIp6MQZmEoW6ksKauyk1zlTi1HT6YmF1y
EO8LXz4fI1MT2pm10fRCvdI0mxjW2qV/zI6FA6ngL5zZSV9Kb/Oz2WTvOHmUo7EC0sQ2URqY88t9
nKdfOwhoK0Y8EzSeCtshC4ZFGEspauXGiCjIhAW9RGFmByyAcS0DSANBZOqC2mnDqxBxgwt1TyCj
Iq/p6vcnUQAAETUEpgv1HeN9vNfqMe0YjIfVUxe8elDhjDQys1WZfJAnRkbeRsL1I2NuJC30HUSP
n/UAvCJFObd/n5ioz25mNIMYkldhswk7tXcfyEimIRb6eRf8/E6Q+j7v77VaSl4uwkICUYsqLtyK
PvliN2NluqP/emAI6Zyb0VHf5hdc6KFyyCFHmg7k+zfeEpTrm3Dhg8p28f+7rdGkUbYhhVgE7EUJ
FjgJG+UK4gL09/0eNA/KsgGEGKrdz+8qT+MgIhqkE5D8XVqdqtlhYsyBWydWEdTWwQ4I/VFDNK6u
zeIK0q99DiPdAZD2tdR06AeRHQiBC4zX8vMHN9lS4FfFggVCNoD3RxMguJPzvIUIECreo6OyxhJa
ut4XBTzm+rK+AnlSPrNKTvVAAChV1AlweZdx2KhQIwGSoRbgVlRdxbr1GPjJupZ/H1cIdi0sVEiR
gyYRafLztgL/e56jKgdMvGaxlTztJm3K+9pTZ+AjU88PMAuUfHFCL4S2R8+v9CshSoyMs8ADFXzT
BnZ4TVYt+Eeyr+ouuJ3THp81OFpDpChr49SCwXDT7s0X+Y0LmBn3xgq07/lqPuM+MSed3eDoQeYK
sQJRRn/M0fGl2Aeh11zCaaJLaLxsFWUjkOkE5PS8rUwBGlShj6wL9hvhY2Bm1pPm9SqFJkzfrz7v
8JO3gwozAEE52+E4qqeEXdrHFR6fKBSOEq01VAX+gQVgX4YsHQrxR962LOe95lv8YXnIWBmyx9Za
WBu/P4w0bLp/WRktSXFaUanga3sUUHlTIRK5gchcZPtETGZWv6kFHrZ4PBkCZYjEjrqASspKVTO0
T/okXFvXwU24AQziK5c2Nt18Uch2cAgf2Jdig3eL2R4/sSk7Mz/aJ/WVD3IBVIHZ7CGF2BUoaeFc
6FDLoC00D8oFdw7Zkizn0BcTghXYy5zc96glE+ArWqLCcK4ou5I01ybqqfGNYxFLywwUoGUX3NCC
CY4ndHbS+jM9aaL44PwHjBqZ9GabqBZ+gHgrX0U5GCVd/4AyBCg/BC64h9pj9V03NmA7WrCl5c6W
dPHJa+QdYzOH3BJXf8C2eDS5URR1kNasAD3w3XIPSRvb25S+7d2FP6BzsejWWTRzy1PDU+YybUCv
Atw0nk6lzmA5lUrQ+XfECbFlLbp68fn4nIg7o6r7w8RoAi2DqpAaASbq5buaTbPkCJ45l2Sy8U7t
jEaNFIdG6SuwQzfKkgBeDmzhIXMwWTv0UD8aiBOKrpDZZWujht2f5XWdfJQIYiA9w/vw+FG2KkvV
UIMHqRLWLxJVrd1QqfWZ+XRqQ47d54eZ0eP0ImRu1GgAC7Sut822Sr4KlgZioOoycjW2QsLc/bwF
p9YL1BpB1wlE/qDJGa0XilybntmB+BSMtQWoByB1HrR+sa597/cLm3ihB0g6OeDCvAh1lV0LqmAB
BH99k1t7o7G+VqZIgEeVJDs2CZ25s6mpTpEMGUhxMM1fbKV8TRI8LYI31jXZ2uwrx1JA6dehz3S3
nz/DSUsoLAIlDWeNGa9SVZGYpAtxY2kkXkvCk6BD+41VrifPCjvz5hjPIgpnscSIBtP8OCxKqO6l
FJB9eCxoKETlcTsLXjdIlsXMqjjZG5HmRL0rgiK4tdGg03N4Y54CMH+x6BbSl2KVONbRAPzcs6vr
6M66mUVETs2RgEuB2YeTUlzQTVpmmqrgg3tna5adAqJxIGG00P9lF+LK4m5uYuGrzvhxnhgcZ+ka
q8xDtYFBRf3WM+2+Mt9qyJQiVr7V1ZfPe8mktwltCaRAkfi/JGDs5AT5Xw/ODAhclyo0jvimPl9I
SG8E28omj5/bG2JIFzd3Ym80mxhqH8hGBLcGJAqFgYyC7LAFy+xki1DJvr/tJCR936Mz3gJzJkpO
dnNNOjW9nN7zqA8xQSKq5+M3hN627PcgLHAib65WbSrOxVU7fj3ZkVcjVj4vGMGTfcfUk4XnSke2
UZfi2nLbm8+fK39snz3WkSeTeYbYFrwZy4i6uZ66bTGzEZp6aNyDB2YU1foXzAOG3tfMpFzEKLEC
NzDKbaEJa1rPsjRPdX8dRDpIP2AyuVjWjJyWKFbkG1ZJfNBy+dFS46MRWt8LRn5kBVt9/uQm2wmh
LWBigfrmEih4tCcRQitCGVdDUVTYbI3vZJ0huYbR0NkKNF3mMT2TAw78IRAZAvIOEbVRS6HmtSkr
1EIMOWm/BVxkzWeTaBODF3FrJLD5J/391OTIy2QAHRQq/oE1nOoOsD2FI8bGc9bRmdl5yvMCBoxn
VjjKbxyrE6Q8B3MtECOC3DZPVNeTHWKHyjZiRbDI+1ZaBR5YGTs1BsavCuf4vaeWPID6kGkBOQEw
fqMR11tIJ0kJzDc0XyYpApPlV6tLnd6aK8KasgSuEQlMRVD+voA2+EKAii8PPlFSmZWNePwqNQB8
a712mXXBzPZsauSZKAbFlpZDGca8B0FhNfAZUI5gVnLkSIRYm0iqcxCzd38QPQQoFONbBDSQM3yf
jwWEgD1LawzAaBnN17JS5UsoicWH3spn58epKQsLOYrJsePky/m5LZnTjykC4HzitjgIqZsNmfXG
NZHgdqHguQpXswCCqbUcwTAZ8zJ4wVB0dG4zSmXUvIpA1PF6K6zl8FUihwAiwaMr6dXvE+mB/x3N
xktseQ57tNAIegvSPoYktgL056H1aHTfxRQxt85jc4VBE2OP1+ZjaoZg2mXZMpiTo6gUgbYh1Eqx
F2GBG0lsERLFpZF456Fm0mZW9FIH1syonxgMwCogPIaBB1j5+KF2eRN3RUIQLJXS0iaR9QpMVw9Y
htC6qezNNaI8sUCAXAFpOA4Zu8wQWqlI24xz4IDxNHKa4Ck7IpTOiw1U+BLB8jvZGCu6bvbxon7p
vgTrpHbY1/AYvTabGNnC1VwAY2KAYpsC5wmlxxwtN5rSEZ6sa7kyuaigaRu+jActgMhdTMhcwGDy
UYP7BHgqEzsWeTTDsazR9bACZK2PAZhMQu/Zkui31Cq/Fl0xhz2YvC1oJHO1M4Abx5Xb2PPlCY0x
QL0IUC3URLFFKiXRsoAXsPx8EZ6YC7jMBE8LwrtAWHc0LpmmCUWUAReKHnxjQNhzTbWGzAivTHUc
uBW8pgtEQwh1nVsBHkQQahBZAF6AXUMognsk2CSNBiJpqansYk7mb+qusBailAkil5f16F0Pzjwj
ERHpN0oHYDFbbx8+f25T/QGZMQNZOaTlL4oBpb7oNcqXgUpmy0LSOySHvSczLI5ZbKz+wBb4HSDz
ISMOPs4Os1go44oh3KHFwl1tBI+G3CS2IfgETI6KNxMnmrwzJNlR+YY57cKV8IBvpVybAVoddKv5
0Vcz7V5zLQeRbBbOTGBTHR1hQF4VAP5BOLnn/SKrNdqLLWyVpX/oPHMTGvmdlhf3nz9A7maNfHRs
xQFI5AgKxFpH00RY9BFITCSYSfPXqI0wV8a1m0BwsfUBqOqaKLVjMXn83OoULBCgWtBhI7OFXMn4
7iqQN5s68+BPJzY5dA98gy4sxDuyapbaFqUsd38ikYOWO7HJR8aJT50GJXgefQsB/7ABY7siHnUt
eLAUKiw+v7upboLCPURSwPiAopbRkK5rM1OjgjOCyP62l9VFFJa2YIZu03QzafCp0Xxqiv+Uk3tq
iSwWGfeiAzmqbVILuzSe1f6aNsKLTk2MMnNMJpdXVYp4g4aYYifZgvqsgcr/8yc21dkBJQHfjaqg
D44RZYkgp35PfGAotbp2BV+FLFZaA8mC0sCZMTxpilO9cqVDuOWjcYXG0YrCw7hSKnqVU/CEVdo1
6O1npvUpM0jQgSsRGHzA8kZOXdI2EPLCRUzrwQr4LqwfykPt/b6ICnSKuLAYAk8mMmaju9FZK9US
CcFnr7XXAgv2Vh7MgWMmuvPAuAwgF+iNsEqd9zEhUJoYWHKk0YkarXUxS0VbFeKCOB3T2nUusP7b
591hyiLqbMHIqykc4z/y+PVAKJVOhNaNlTWbqOheE8/aoHTddIqYzAQpJhoK/Q2lbbyROFnG+d0l
wG1INYV0sG70wbUIRmsOtpc2UtKIM4vVpClA/IARg7t/UWlG6qQrlBCLFZhjwdOJKBKV71JJXn7+
9CaGK9x7kI7CvUd0cCwL2Rdh5ydpgVQg6FLsTjG3hpn1vz9i+VaMs8Wjsv8i8uLLEfjFB3CKf5Ah
Hy+bW814+P0bQdKUU5hD2eKCDsjMBd+rK9xIVHdfo956KmJ5zp+celiAkwLOBgf2EstqiH4uJxwz
oiW1rSkhSDbCmUc1aQLkCPgHCSDszM97GCU5i1Tuo+h5/ca0+ChJ+Uyp21QAxzBPbPDfcLIOCLEa
qgHlNm572TaW/Zo50qpbpodqw6vA/iAZAnZpIDs56cMlGLduaQZwEuyBaBfib313JTbCLTyMmS7A
3Y+Re4I8COoi8R9XpRrNPXIb9rLAhb0Uqb3TaHGkKW7NCr+ZffOl0Lq5cr6JtsKeEZEwkH8AEDOO
5Auilr3rlYOD1Hg1wy4/5IpamYtI6aTHjnDenp62+loHeMQNwYRr67SIepT4Cv5G7vyqRVlOHj7L
hu4vPh8OE9MHIgT4XZA5w/geY3SsotaLluBZJJa5QunmVewnvd1k8czSNVWPavJCXNRK86KR8UOH
61nGZY+4bQc2D2yV5YcgdqorlIvstZVKbOFH8ypl9nxB48S8D2+Qo+oMOAMX6SHwr9NOrlDaAIIq
VI5FiGhhiyJDmbVKkbMMs3D9+SOdSpfCp9HhzKOcEYHdUf+yjJqULIRFCumNMratXd8cyCJy+iOy
UiiJCdbFdScvSmZDFSJezTo+Ex387AfI5wM3bDzUJMf4AazKrnOJsHURUMERfS6wFafKohDLV2qx
pw76W9gLgGA0jfInWlvoiIEqIxkRfg8p3VQ+oCvMSx5zcGIQUaZ20ejBopKD2A7rMHerLoCkh2rG
4Ce11IPU1Q/Eit2wVF7Eqrqnnb/ABPbClP6gMP+xBRzN1lKYgWSaAHI7eevV9Cu25C+lKbpxmOzE
IjlaVbiJDc2pVChJ+Zn8XZbCBzUWpVXchwRiHqpl+xW2YyWT7pUII0du1QfuPdixFFxX/RxJ8MUo
gZwc5yWBUhkSqBclllUaQUPBwK698OonkbRHNWmuFRptP+85F+0GM1xsXQceHHkxYxS+JnLi6xl4
euHXk5CC/p6Ka9VPzE2vFXlkh0okAwfO5kpQpu4Osy4oNgGGBqvXqL+WsgrGRo567dPC8brQBQjR
KcXfrsnD3fEpAPKsgNaicOu8V2ptVQemh+1Zx2TbaratVdgSnBZwgM+441M7QUQhQGtjQkgRVRAj
U36atEHqYQB0Tr8MCzd4VRfUBYcdXShX1qo+WLrTPEbinN2LBsQUCvJVoA/BWXrJmu4RLe1kHprk
FUS8MC1Y9r5daGg1hwH87dmcyqcTnTJ21Dll+4tmHIyjsJSn95HEHbkEiUX0NAGG3hbBaYW4hl2n
gS20T5/30cmJHCMBPRWzOWbUUW+RyyBTcxXFd8p14NmSa6zJ1r9SARVkm8YtD+Vzs84Wc8RdU7P4
qdXRlMY0KoVWCKtZK11bTARR0h2V4VoVxsxyPfkYOXgP3O0KF5M776Z51rQlCbFtjPtsI6jRl0rO
NlTTZryrKacATgjyR4hXcJrnczNdV9Iw5kkBiGiYLxLRO4egUPf4eWtN3Qwi89j/SnCsMRLOreRm
bEVUBBk3aCCxEOWSuFFFwrZCF0bu56Ymbwhsnjxai/D4GFoX+FkVUh+mNK2wc/BYFWEzY2KqE6DA
HfUoXDYDlbbnd1N2YDVkIkr3ra7AuhQjm5LQt0CRblkS3P/B7RiIAPLCXtSkjJ5cFXDWRw23kwW3
YfXmIQr//zIwVqtiITaIDedJD9V9XrQ2CDCdzy1MND6ifABEA9WLZWXsd+oV0VS5B/xAZXYXyNe5
X65lJq8+tzIR7AMLDVBuKNaHm2uOGqXj3Ss0UCtkat4S/hAAYl+FjrlpGV4RGq7QK2fiU/zRn/rv
MjB12OqaChiTuTvJ7/tkX6KrYNSuIGprW8JtlNSbPgEVe3zfJ50tNvIyoG9FOodlv0BQcqMQfAVi
HrsTlLmNpj3IygqpDiLZAR3t73g6LV1z6E+wMGfub/xEx6bGc52CpSv1YaqyRAesgY6msG3YoPBE
ybZVXh97fw5JOO4qY5OjRoR7IaZEwK5Y031bhGeV1kcpnXM0LjzjsRk+h5y0XJ5lcUkS3Fm3rRq3
gAxVuASLQPcsrXVwxACORn2b3URfZPiLQCXMS8QPQeBx5zltx1Hn6UVa10GNn8CloHiRr7ConXgZ
XalfzVeiuuIGmjwv4FaB+WAROvlS3FkuwPe3hmSLR28RPqkHbCZmtcimevXpD+OT38mz6VIjl2u+
2xbCdt0r8jrrTMDzAsCuuuSaJJ5j+e2xz7uZSXXO7shXapkhgYkNdvluBeDgdbOUFup6jnluvDyM
m37k26pQjff6AGYKeOm6x+xZQachrfBZ046m7EAqPPRhbmJbL5sFFMYkECFwmS+AjR19TY8+GjV2
pN+M9vFbQ2QM7LFQEb7URckDCFMmAXIAAqsBXhYqfcFA92lTyw8Wn0+2FzGZwRZWPp6cgnMyzk1Z
GedP5DmOxmlddgStkyM44a5wwVboer79uzEZ2EOMZKgK4SSY44o4qmbMsnizgcb6e5T4T4UQZYjU
0s3MjY3X9sEQMgEon9BAqzT2h/DkIK+bIsFH9+QoOk1vc2S46gbHwEet1fY+RcvN7ZSnJiSEAH9Z
HetBIEuWUZXBKucYFYjNXsBl6sNlRz0jAwekBp7sHvDm9IUTPXS7ucc7MdWf2R+tKkVGa5PGsC8+
C959HNcrIy+dPN2ZRe/GVjmzVk8+ZAQMwYjHNQHH+fta1IEbMlqMEIs6JEHZe/vV9O6JSZczzckX
jNFYRIANzMJY8QFtHqcAwUrdIl2FGwMCZSHqdgxSPHQiu+NiuPnVHzYlAu5IKHDCpYvALrLumZhJ
vANt/HUDfyq2jccAmT9t5YM3UbDLbbZR17WY2mwpMDcLbGszB9mYGp888/nrV4xm8YYC90xEPOFw
oy3VypUKh1f6G6tgXd2E2+ZRKWfm7wEKMX7UpyZHE7goNXmbeLjxbIH4lr7yVopr7Pq1t6o3IWoH
l4FbQt6EHovXbYLiEmgehna7qKB4OFdnciHpzkfx6W8ZzfKApYWR0PIO1i2yB4BVgtTWnnSU13gu
4si2Z7c/BMMhe31v3Xq2+EXfGY09hxGdctbOfsZoJfC8VM5L1vO+QNby2/tYBuCK2OJulr12agyf
3LMySiwlaVYCOg1j7VLfFj9C2U4OxaAvGa+7pwg6eAvJ0RzRnq9ou4B0jp73wPx04jToVVCmaQjb
YP6B9CsWPM4To63kPXjq58uw5x6sMnJNsZm1+jSAPXUV3sRuu04X4lICaxX4YWZWhLnHOnJJWWEY
gcxnkDKGunxhgIBKB+NOV/+wSuu2DiEI3dazzAAXoaPxEx27qHmYaJkBs+qqW8S+S3YF9HRbh74E
a3iEW6m186tZNiXeIT8Zw2NqsLwWJG9oR/KDynYBihDZ9nfX2crD5CE/KShFWUo/tB+yS/6TVf6i
2GB816Npq8oDvSAJ2jX5EXxRUcXP6/lh2lScPrS52zTfmebueTRvlT5KhhU+b6krzjLIVqi/+wPJ
4vdbA+aZc/3hf6N+pKesz0MJtxYXMNBnkLqfy/dN7J4w3XyYGPWZpGMs8ymH1bR3FfUXrf8U9KLz
+ZIq83nkrI9gUcHKBkZbpJL0i0RGVhuGmjbgkMldaYmaMjiYbovCL2xeBs4tc8mW0Sbs0VxsOb/A
XjjwI/OjqT0KcmoKFswb5WMQx05dl3NOw5QJ1HehygrJbMCrR3szqyj1PmxCfoetK0G829tYh3rH
HChhLOWd1DhzMITL4Y67OjU56vgdU/OyrweTFSo0dNRjel/9Ve+AfxtySB6YOuYWyUsfYWRz1PFT
VjSFnsGmfsVeQK0y7EKd0hbztY429JzZ9XDuwY7aTtCIJ2kS2q5x9MAJZNvcVphaoADfuOgyB9Fl
y7k5jT+5cXc9fbKjNVjIwECLPBLobRRqG0yBtgmUNDIKvby5Vpw0BRwREONcHXCcW9SAgO+SGu5s
YrE1y6AeY/haZxNSLzV/jrr40sdB8yGpYIC1DBy/F3XXkUEkORdwY/E+WDUO3NtF7uor2UHA/5r7
Wn7uKoeEwMeSXWEDeZ71HIfp5Xx9/hvGlVMqyNPCwBy6bbzRfyguL0Xr0kHDLl3Fz/MifVNdCFl5
CFVYMgofxluHCsy3shXiGUOoz1XDrzGyl8ME91/f2//235Kb975R/Pt/cPwdXKc5AVHT6PDf1+lb
fFfmb2/l1Uv6P/yrvz56/sV/X5HveVIkP8rxp86+hL//0777Ur6cHSwQaiq72+ot745vRRWWgwH8
Uv7J//TiX2/DX/nSpW///P09qeKS/zWfJPHfPy9tXv/5G+Hjk7me//2fFw8vEb53H5Py7fWvu/Kl
fCsuvvf2UpT//C3o+r8AyeK6hSrCraBl+/uv5o1fQYT3X5w4F+THqLLkBLB//xUneRn887ch/QsQ
YFRtQEYbQfm//yqSip+XzH+hNgD10GCeM0D7B+D5/938WTN9NNtfcRXdJCQui3/+xkp3NtQxWeOv
g0sJkiBYnhTk+HD9xAsNJZrHUsO0t0xJrrRYVO7bLJRdOIrWSqp1+b5RM9mN+txaDVdFU5Der8p5
rLxfDUP28+rUd4c/NXx46ruS9UL8JHD9Os12w4sZhllqfxxbbZftDP4yOkf9Hjw77yeFYq/HkDHy
1T7ff7yEqXV6CLyasEvY2sos5dFPQ6ge6pbvCPww6+CrNk2Aikk9Ux9lo3xlcdlc+21vS0GwSFDz
tWR90z1raebEpWQ91n671CxaltgNGb3qhl7v7bou83bDOz21vF0MPaccNXy4MhwzT1K2dY0USCf6
C9XwOrvMFeq7ZtNLuzaUjGzJARG74TjQsdVLPPEbZLjougNDxZ72QbIP+UvgtYYTiqnqjC4Mh8OL
TvJkz1ImFPbwNl1bfsP2w7Ww5XpeQQvZHL+rgX/tzQMtcrCQpp55CPi7vm3hMlsayk6kVVIoxYMl
ZsJNGSZsxYQgsdu0Tg41f4HwM16MrANGIG4ATGg4+Y0a6ZGbZr61UsryIPllf/BTQb2TElIsZOgu
LPM21+4CP22u/LS4z6LIc8VA1OojY7TYtoEDd6o4VmJYHnEf9TomhLyfGy7wsWJbhPqb4VDvZf/4
2ZeGP4R69LWSJ8mmaZUkg7hc1e0ak52+DOdS2WhPLgznajW9/9nmpnLoKEIjUhNeg6AkuPM81FgV
qo74s6oHd20BeGzdFK1L5aZcZaxUdiBAh6aa0dRrU8rIQWupvojNPjnKLfx1DYjNR5C/A+3aWjWg
u5noJsA8ObQp6MPwLvz1rmgE8n7u4x0EhsBuFQb6QgpzuJlGrK2swKtAmsCPm7hGRCWy/HUtdZVb
90FmC0UT3Bkti9d9Xmdrn7PYpUWd27UQ0degbRYlxHufSw9FryB6I1daKXt7X2EqoCadt0wqMBBF
qedLNrhJoShqeckyDeXkEHRBchCNPDl0/CUzUGPUWnm6HC7kZoct73BZCJB2N7P0u1G1V5kHsBSN
GgicWJmw5YeIrdWBkxi9sFWq5BnDEzf06xCMMPlt0W8kpY92vVYqiHEyVdpRqLSAMIIl5UJp+vz9
5Pt1Wkjf9DQK1gbQnoskEHSnqgVqrjThu1BG7RUzPOUQtZAbpEbYP9TwbG0xI74Z26ZfgtUTYAGo
MrPuxuq19v0lBrl7a5HTM35rQlUv71ceApU3bQhWQFXuVqHhk9vES2Rb7vLoO2n8dUur9hGpnIMR
ZyvGZ4vhBbOetwPo5udhNEwmH8dowGuvB1mxkUt0X9ZSdBXkquFiuemffE/c64Wsvwakv1N7jTxG
pgWPR/PoPunz6IpY1s+PQk5yT9VoFtU/cpdVVB5aMuqfkPUdZK1EvvqcrC4GEqNVoAfmGxg6ww2x
GA3Bvk+gcJ7qybZkMo6Ht+Pj8UdPji/ejr9bdD1zhLJVF6rSi/dVBpY7rWuvI0LofdI4XlREjpd0
yAfxZh5eJL1XMYdFbB+HEDwYmh84ULAF8Lcm/0Yr5N5i+NzH13594+O8Jvc+4Nf/mY0szq+yuInv
OjNnqO1Jmlsi5/ne04HN0vQSsWtWb/1W8R8iSyAb1fSipZ+b6UsNKhifvRRRUiyRlzPX4HwtHgQh
2kSUAZdT3rV+H98Ieqkdo6C68jsD1HSaFqx7eP4LySirp7gGc0qUF8F1pBX+OvcNyZFyKQLYoAue
a6/onEgU230dm91dxLIbg58vzDYAx3rvbTLQkD32legM5yuLGktAI+SVF7HgWSqvm641nrwuFtZ1
lauL4TS4wzclTcm9b5nlrlQBr/YanzwrgE+eOGI/fZ1T30YyeUTrYxuD3gd8GmY8FeU58HDQFc97
X08Vs4CKKXmlElMYcbB0IePdP6tiDwxRJ8NnSD3lWPUmlvKkexZDYIsEvyz2fdEpSF4Ijx0G7FJq
Eup2ocf2uSKyfZTmP98N5wQzumFx769H54fPtpWOkMXwuY/LVM9uciXHE5/4c8M5saCrNKhuIY2a
LNqqavZiGWl7lpt0ESW9/1Tq9Nrgg1sDqVgGPOPj8FE5UH9+tO7lk48mRmi8JoJyQ9NIetS9LllI
qRS4eVD6KpBGqtCn8Y1ZNRsMyWVDVZ7LxTsxVBmE0itoqA/vzq+OPye0ZNmyBN84/1xiFtJWzivV
AaZF3Atdf/pipRDnVPR8Mzr/8VnmpeJ+ONS1ZF+2kbcmrOsq++MjH98dzmlJfC03SMYOXx0uDufH
X4ss8SgwuXHbBJv3Puy+YPGkDuoa8ye9A7MiKc3mm5+WVz3zkcyiDPVQIOQH4T4Br7Rm5UeJRIiw
afG9RFt6LYOl7P7XUW/5yj0h2b1cR/Ra4kf82nAkY6X6+OR/9D0AjU/+yoc9HxaGo3MLwxG/dm59
+KQGXqANAym6TSUSXJmprzqtJiduZKj+1XBuePfxwoYLfqg6utT+/NzUh4PW89afj+Rhg3oykLF3
AlAeAGeOBYYSozEayC00EOQgV4RXQsW7ss/NW9Og9Kpg0DkeRjRcgu8VCp1u4fqAzf7XeRRefS9+
nYdCZ+MkmdxxF+J7axDr5PPDecU3vofeC8mto1WGfQU0ZyTtvV+99v0dPyeibnJBiQ4kS1CI+CDv
1MPl4WXobcO74YNYHZFCUVT8xeHk+x83wWniZH0AAiYQAtxlIUNtXQ0V2Yw7xVGiiKtAVIg7HIqx
Gd6WEn0/SvgnoI+UIiQaJTuiPfdl6Jhep+3CrCyuG7lJnZKw6HumgQXV09vnCG7y4uMTuvbqadui
NvUNso7MLiUdTtbHcao8ft6K2nmoBxILaERsdpHeQwkjgoSjVkwhoWtgDjJfBT+UNMHWpExeDBvD
RFqFlSx8GQ4YWzdaKnxJiZ7cke6ljoydV1D/StcBsnN+HaaeiB9MG+/9qkWM/NbyOxdqIGutz+S9
oob+ukhFea/xdwo/N7wbzn1cTVJPWH18bnjXkOYoxT3ZN4aFPYgqI1qb5cU16/2fL8OFpLJabAr/
79zwkR6LrDNcSKEBB254/j3AvH7+meHTwwct1s2hZ3Uef0x4/U7MgxX8GYNnC/tDwBk0Th8wion6
Wk0EsQ2UVy0ufacgRNpXv16QJ0BPHY6BhoJ3mPoLpSTF9uNUFqNhQlIrix4ItINAmHpgAPtQJSiu
1K5SDzJ/Gc4TqoYLq5NUZ3RhuNpCRKLMZbIoK0soN0lPDAQrkxpqhXL0BM1laaMlWnFdtFVxrfB3
/Hyi6v9L2ZctR4pz3T4REUxCcJvznOl0eaobRbsGBEIgZsHT/wtlfZUud5/uODcq7UGU7Uwk7Wnt
YXPTFYjun/1W7NG8xH0a3SK6oFfNvuqV9+SJAb2dISuRtnyX1RPl+/2XAn+zZeFa5bbuVbo3s7QH
lIiZZb9nd+l9Fvc03Qu3rtb//v1HM5G/fTio/0RIncDxCHfQ595QnHKWpYNdfRdNPtb+kqpohQwU
65iF5UVZutsa6sYCysU4QyPpYRED1mqe3ehJ28hTkQy7nlbbIQ+to4fGN916iIoPjzECo5ug0GHR
FCgwY6pK5ymaVL0RN78CUd5Ba8JDPDQU/8beRbt5+bVnKgbqXW4/2nzUy7yw2BE1funWTXL0egu4
dxQ4NJcOEEwePZmn86Hm8dfpiVyggApPBHKRuIYer9a+pbxZ05fyG+A11iV6nr8maPGyHC3a75ws
YBejkVVBf0LZAkoazNd1+npqv7UP6FWC72yP/BJUY8XZqv0tuSsWbpstvLjL53nv1Q+RLlAaovmj
X0b80e1bRAOisF4Z3m+NBt2dFo5mKEKH/UhGnq9cxpJFPZGGlyA1EiluuPsBWRUWZ/ybzmGpPRhF
w7MitD0G+HT9YAT3Z0ljuOZARXFqq9n5JV+WTZif2ljDHp5m1JXFSZGc7J0yXn7iGw0jnFYa1fsi
Mq2sppW/H2s0DN+ouYm+PdawPi3/87Ho7PkfZ3b4ty/7VEYTmkr8KaPjc7i5CRIbkNg5+yaGfIEU
ZyC7tWMJC92GmR44odwbsiTMQapOOi6KETYhKnwh/qSYhpzS+U3dKOlJyWje1c0jDWkeGSpyzlxP
rpK0GU6J7yl31rCsPam94Yy9N5yEYVOVslXc23qW4VB3gU2CFUYOr207ozQT69FJhtNN/OspDrxI
s6qSZFnES1WFbQOPSVsdgEFeyoWZmqG2MraX8dIQdu9Xhw/Kd7VhknCUo+6tbJkohccZ1m3K2gQH
EPXYitVZcazzHKV8uLPPKHxvR8MzA4FnQc/MNOzpQaH57zbgDf/FuyvyqPn1BMOLFIn+oyAGkBWf
t7sJ+gDmF+z/CXjvM05PHI0AR1CN9S5qsWzgu/BmAF1Gb/ui1UjYwslyP0vCLkI/iK+GkeQKquZM
GaRXLsQ4/tI3PLNyTEZ96r5hJ5meen/Wn8+//adJSn9SfKRCy/oBkAb1Q0ev3PbLy+3OMF0cYILf
OXEoxUWlB7915xqfy4NoMvIYWV28qP0CjY6BP/SYj0G6D0q3nBmpdjR5nBb4DPuAYcHjigXIhsvq
Ol+buw2CsO0C70yxMWQsy3bhZk6xsSdnOkfrhpvUeN7vUuN5N1J7Uv601hF2/lTIXm5HpX+ywZUX
bvP8Nlhx931UwtkalhG2YdZtU7f6KZ06v2S2Oy40emngN5FIzl6lgFntpptj2tViPrgDOZeD3e5p
TdSS1Cz+WlNrXjHuvY4jW8RxWayZbvkChwt/7EqPPzpCL6O4sc6GpRONDpq24gugmOCMa3t3ia56
+YpbSTcnThGdS3TnOtNppghS+OBNQQ7Wb4EWkX8srXFu1O5885C2ybsPAvgKxxnaD+KykTB/3HdV
Ce+GwG0uVcXFtoJvzUD16wBIuBWS74d1oNTwytriHLRhfxWc/8dGSP/MlfABEodKG1RpTtmRqCsP
PvnA2p6FlV2O+l1X8PSjaFCjnCPwNTninvaA9l8MvaIb/6c3gR6Nqd09wm1bbwSV/dyQZujUlwBV
LVdDuAm+Nz6lbGVI7uTkGKfkwVAty7vHLmE/RVa2e7ez1Am+Vf/m5xoGa1n0vbU3PqybryoLI77i
XSbmdz3PeLGili3LiCysbGcuYTLCTVmozF6Ye1fxJxkNkVw0VK0Q9iJHLysejXPfDErIS9xV6mQo
ho9gmSFSu7xFA9IquOsXzuDNO1xQd36qvYWZyUCHX8qhOvSTn8bwfcT/d1HDwi9NqD7zvd7GdQiV
1vMe7Q7Zf93kyBQV+3jNRpIgkiNRDQu8epTLfP5Mw9Ktm6EOivd66MNFzli1bWR7SvUghpnOuT7G
RaWPZlag2GUbVPUJ9lxNdkZ5ImXPUoDqe9fMzugxKhK5UcjX3TVWL480HYMlzaV+xMkSzaokkX9R
qfeiVWihVWWAcOqE+50OQwo4FnJy4RM8womfw8MVDogr4UZSjqheArjJkF9yKmYRHdetZMj36lyR
/EB3wGaRDxylrdPRcx/QVaI+hNNw53W5mtkOoKXR0c1ZRrjeNdeiC7Y5qzbS1d6Ll/ICQWyfbElm
eS9NEB6YG6lrmw39NUWTG2yBAM6mZ0pHccCPIg5mZoYQmfH1LO2afVFnzsbwqqhDhMiN7fXNbEbg
6Uumara+G9rGNr+TxrA2dvdvXcMyGoGllox0gFpW8bC/D2Onhr3M5Aa4ZO7G82KF/ke/VW405QhY
BWzckrT30d60X7S5LI/eRBlWg1Nnbzf6aCjsMb/4XWEnKxTZoEnab55RQQznq9MO9bqHj7d6Tz07
X/aNDrZeHsD8UkP8Jr3cm8N3OeyLQeYvTpXe+AVjxRaVu+kSnjn+5hVIyZfAszj7Mg8eHL95CiY+
APQQrYw0W+cWzRFEGvjYzxgq8IY9ujcHj7lXJE9NsTKOJ792DGE8Rj4P+SQxRDapxd0HtThZlWn0
X8nxt8qfP18p7I2oQ0IrVOBrARIDr9yHUIEGqIiK8tF7lxzvC3rNhgczWOGYAq8QiDl3ns+boZu5
cITfdPIssw9488jvVUb3E2n0iT2g/lniV6Jl88itcdihdhqO0WkYiD1HipM+3VlBUtuzoXTzTYn+
7Tc17gViFdg1OjtNPK8XzoKUUblCjzTkm+tabh1dRl/KwLKXgacQ0Z1I5JlWG9GEHGYHyHTIEQ8s
gEZnyBbVt+fO9o+GEnwsvsTkttBwZNBtWJrSSxwl31Jb5nsZwOmMOms2MyGwYTJAPvHQDRiXkT/1
7jyLIHJ9i7V9Wtd64bAnPZrWj1b81gopnuuus5aOy3GkDDE7BqMNJG8i7Dd7jLe20wbf/1QVFKeP
P6mSEhg+idb9Oqw4ReSl46dwGkob7lzbRlZTkvFTQEpU9RqpoftQn2Ds+VurcgGDZnhRR/gJADPN
3ONDvvywrrRcus5C5AGUnGdnb2y+jkCTfwa+Z7r3JZxjhqxU76+p4PnSkLWbJUsv7Nn6ppwxPnez
rtobMrbKV0p4O8EBOc9cIB/cIz9a1iKYSDzyOJAyOarAeTWnmGEhNreHfZucaRHRQyz8qz8UiHMa
g8yRoz0Dvote3S21u1lmpG4Jh9Ine81idrHVThLuopFh92naId2Vib/l2paz1EXnATXUe28aYqlq
BAwxGwtRYLeLFneWmRk1o2FIM9gNrfeMOcjkFOlUyNWGa5dRb1kUSfIaFKjOS8ZhPIo+Zs/RcOaA
SXi1GWH7kSGd0JBuJP0Fcq/k1pBFk++73GHXtErfWB38JYCqv4gDpncRL+RTw7N9lXXDV8NPJj6g
Lv6RT+FT3wHnYgTgLcKhOojE0pAmRGqioUZwD5veecAT2KjR3lq17R2ZzYsVDj8bQW+Q9yH6TTKb
yBkp/WRtpDF8H2h9O4kroDkex2TLVOkd0ygtAYrr50tv9MKjhhk+i/u+fIPjYJwnPGD7Dp7JJ9UC
T1kn5ZsvLH+dulmzqkdbvZWuf0xwsj+GPo9uy8dJ7dNy2VpA7wYfVyV/SRLU15QhMuSmlAgzeIVK
Z6mk3s6QuAk453pEYfekMeRA9CMjbolhG4szbZ8SzWiIGn5cEziCjQugh1TLLkUAy/AAL5CeXfoU
tcUfajl5FT0sH1QEWNGDP1xHOPeKuRMBZFy4XrIiXssf7ahkk7Ccch9YF/xHbTdghD5dulyY8FMJ
8dQKGbASxr/84YSg0srLLu/UV8X8bi5x/9rbXZJXMy9xMN7mAfr/7Tuq7LnLA38OMKffCkZ0Gyqi
1mmfZDMEP8t1J/Ps5ohWExniu7k0JhcrArUurDpbGoMs6Ipf0rSTxUOEV9XkL5h8BjNr6/apom2y
vfPvqRD9/4RG3+RE3NUiu39Kx/pauDlwM0XyJFK9pJ0cXwGggXcqkRZcXNXwGvWjnkXw8Z5E1N/U
rJF2R6ktd24uPLhd2CtGnOQWHzO8+03oU0TjrvzpOvWJvD8Z51Ryi2LcH4p2lYfGS8NzpJuTiUsC
CefBsUT/4lekXProPH6ILBEdrHjgS8tK5WvtVaekhoO/NQ7iPG7iK0DzxQwAreXZJ7j79q69w6k9
vHo1kZt6qBAvmEij5iKV6aCcLp+hgqaEW1vLy/27HA/yqUNLxt3ty+wFSm+AwVHOjIoZmumLz4Pi
qe0Le3fn33XNM28vjUWK2/PSAvnb9cirOYxUcYUn2gGOOYmWKiLp1QyuTL6O0h/2hmK9E16YeDWE
WcMpc7deAwyNO+/Tc3QOnIR/9z+jR87fXiBvqutCUweghaAG8ZMlKrSoJeOF+toAHXAHvxw/Zn4U
H3U9yLmA8bEgNUE3NsP8J7ERNIq81bWv9sbQbKJzG8Td1RCiqlDywEK+NqSlW+doM329GblC2D/K
gsaHrgrJZnDQII9pTfpFGrXxwitVseirIdiUafuSwPRZFglHAs84Rmfi9w6F/9B7AVZ9Cjx88ILJ
P5AOFmJxrFwbahz8dsq1Q25T3ynsgEWBuuicRf5DyMel+aGkC88D2rnypbGWWdHyBwSy50ER949G
o/IzBHAAaLM1ZEmDcNdPjh5DOh7g5UuR9OvMH/OD8vWiwW3pFKgBXsOygZ/R4Xa/REuuZs7DNg8W
RlRb9tdIhf5miOJxHscxIH8HQGvGWjtXTutuMcK5c43F0C30NEsnXsFC92iZazsVToQzMkEoPeMX
ggKbszcNdYn4kuHD6LsYakzsJeLY0R6YmvQyWt2b2TrqIh5XnbLk2qn6eN82abDlOXtoMl0fTcpa
4+Ziy6OKIViJLd0MlmQPQtD6aKi7hkl5M6t+P8NoJPGES483fnbfF81m5zo1Pzbs+ye2IWnn8iNc
VYa4b5lmfzQy1n6/b5ZmVvrHrg6r4DQdVipMxQH5z3wHuxHJMADmPdoTDnAcZhr+Pp7gj0rSZ2BD
dDPZlMVfpWwuUeazn0Hz3uVDgCwIRy0LZBB+rxvnK3rC5W+xCOJ5joDHTrkwqF3Lo8fBRePRlDb0
mJC62OaOeAhF7qFieeIZQR4+BujRh9u8NRngAE6d550br++uOZ1nqyLqjvgWPIQx97/9nmRxeuOk
/5tMIiCVngF+JfaBnYVHi9ctgL4quBZbYlUwRcCMHGRwLsqGqVXe0+QhAe7JTtkaXTDbZuqT6qMf
uWWLaGUuB9h9qod0OGdWuC6RxHa4738Ufw20OsaecNv6uvra8NBaUgdpln0isi/Qf3WY3763SSBn
nYNgD+Ae6h21AVBVVoghUQmAoEmjaJ1k0VSVOMq2paeA+WouSupurbDAoQu41D0QmoJ9NQ2GvA9V
aa97L+PbO6sNRL/2kKA+PjtV3a7h8F7C+cZPLqKRF41I9gWN3AKYVCNdd9S3ANsTpt2Kl4E9N2J/
Ukw0T2F5xAhkluk6TLJo5nVetE6zatw5Ms8PmWicVetU+PIATnVeE0ZfSkq+6ZHkP5TwZjRCGt9s
jIeNVVb6XVjIpXDbGqn8cIrPwq6oHgsAlQHGLnjI6rB8LNBTeWm3QqyM0EsaemZWBIwjCA0rdnKU
usIhuTWkZWf9nsQEBn4vGnQI6LOnLPWy41iqfKEI8nFXZW3LZSIRDuEZgitAVEUMxUwN0wxiEt9m
ALgr0IsbwZe7jiGx3Qbr0NfWTjD0Pplpv0p2PElfdaGjMytldO6mWemiQsMWalgaQS8KvUG3BAsQ
KCOdC5ZgWwn18Oq6iJxp+qI6l+1jDXAqwK/PSumn4/OY2za+uG56NUNsPbWsZBcLTudrQ3K9d4bq
613uVX647JV2F4YHgNu/wkKnuChQJJitsyFBpCRWfzVEBosocItD0tv05DhDP8c3RX77Bw0V286q
V/6rB/PsGsP/6cHIeDJUSuIP1CTDTQMh50mzcKzlnZpkaLIufkg4cfdZ0aaXFjlzt/etzOD01/CE
3q7rJvE4r7s985Gwx5Q8DY1jPZOwnlfV2H1hVt1dbSffZllhATCN6EPpZc6sn7RS1QMsvuRqaaRZ
yoGLVStkFyukEJhHu0WWXZym/WAcdH1XrCug39x4aezJdRMLAMGJ0Dvo0b22ko4ZPpkkW3YBQr1O
H9ZXMyBeetKqIMuG1WdiEleqGhEynjRw3k/5MDdmNpBi3bkIpbI4xREWWLDNXJFflNflSIW1+nPK
t4ZzZ99VuUPkxQgy6ehJ1aYWQL4UaiM2SWG7S/jI6xmyS7MfNZLLnIL9oBK1wA7wXJ5IFiFl32nH
g1aOs6fWTLdzXBKtxS2ZJ0t2ETrCPNkxrXZdHH7g+9pLj8VYvMtYelccPnM786IvxtNShMDrSHp1
NVTK6CvwL9jNL+PCCTrv2rJAMSl8OF2M5ooIxGVrQyZe0KzThLoL87RgqIYddS06IyGrV50DDDNU
3iNWzCpysH1EVirqoLKLNfwd795D54j4yfdwgClXeis7KcrjMEW4YE2v68pKvlMAyc2wBbePbIyt
dcuHYYMspO6ajSHA4SeVVMDbgiyQr1lv4RPpOJLXAAb9Hz5wgwlVfMg0cVFJZU/9Ijz0/CDoo/qn
vw7Vn3nsRCr7miRiFnRle3E8q76KxhU7VaNZErKWmqvhKVo72PSzdm1IIxg9+nmVtpzNUABc8JEE
HSC85qGOpJj57X2C3Ar54Nmxu4Q3CikB1GvqvRmYJOWqIPZfo2XV+zymWs1c6tZ7tEv9pWJIP2+w
zkzviz+sMc/RQ/X275dvtGH9fPlGS1HA1oZotIHM1L/9vYDSU/Neev2b26GxjIyddOZN9wmAmdKj
mSme4VhP7OZaJRTt+iZBMl0q+pJAgDhAvaYWKvIMsxVJeJRAkDqIjsIEKmIYo4Fz/jTr3My98fTv
2f+/Xu9Wq4bE49rEKQkSgmfch2PNmMWGBNqk2JvApCGFr9MPpJHele9rm6ILZ5+U72RcA0qfZxab
29qhh7AoinM4iA26z/JHM8Bf781l5HlrOGD5YzZG+RnwenPftcv3SgCiEDnKzQPqNNyNEjAieegL
2AWeN0t1F3wXbFbj0/4eiNaayUynO+VgSw5UrWahzvLXeMCWb3F0BTJkrukXq6D5Q+4iGIfsvBMg
ceVrkhX1hlstSg0MmY7jLOjZcOzTbnj28h+pHPPXPsvzveeH0zcbj0alQbIoQrveGengW/OI5xUS
Rm0NcwI/gXmYLZN4ZX6CG+lHX4qwyx/aKC+vdUdOMuZkSUiaAPMzcxaVpgQhDcUuSTrlyKKo8h0v
x1sSFt6jZ6feNkgcvqpJWn0N6bvVUP7+aSFrnZd///67wefvv4f2HABrQTM8oDcDauzTfjF62DWt
KJDPgcZd5HnqSLECtGkwrOJs0XYt21soKd/zrnzgceyvDWX4iKzRananUU0DzzvSwDZ978vtEKSw
8bhfyDl1W2dG2VhvvY7oa1kG6lIE7TyusuFqWHmhu1Vn5c3CkEbgu9FjULVIGJwWURTnHGo+PhnK
DJo5CsVd8Kp0SPldpi7qluhYox1Py8alTpEqiUsmn1d2kx0IkhFedIKshFAOT8iki7dlStM57wCj
O6VDjXMXoJ0L8xLfXnnzKidNsfb9ah+3tjsjOJbWaTTWZx9Br9ughO/O/IxkHwR8UjEr6LTCKOcq
eHc8hh5akUJ9XBe3CE5FotyjS/SvWWUkhkagNwznQDn8plWEhO9J0dL2qbGDyyc/gCHvvGSYjchi
OxhOgePoeHcZNG5cIsoGrCMe5nyHChDrOU7ZVx97/9lQbXPO/CJ8ki6TDzblZ4SdrGe35XqPBkLJ
vCKt9YwipWQdwNVa98hOvaIAJ79ir04fanwgXNjk0UoxlBw9PiKVlnvDkwqASo0c1ixV3d5iVru3
gD2xjzI3VLM7bWZ3nXDSNiTMvhOHk9ntHA3QmcmI43Be7DhTTyaNwiROmJnP23KmC/TuEoOCXgxX
8l2PFKgAq610xPXA8c9OQsg8qHCD8ibSDHYTk3Puq4cpo3c3VCShs6YT7Fh1bPZJLS0bwOSZ6jh7
ZP5e1BU/myHXlTiFw8UQ8AbC7QzP8nPRuuM2H3uJrsWTLk2m4JPvwG07kRG+TPuwSY/YcdKrrim6
b/TZxVAqEBLxi2TajdKrGWSGENeI+ipcL/7H8xXHXV6Fcyk6fsyrAW2VOu9JBCo0lEpS7ym1xg8U
Ym43qpau+yQE+yDrUBS1gOtVLmIVjDvCU3tnZk2vx9vM8FCHidZFfYYE/TYrd2ixrXZe4TCE22ib
Z7Pb3PFRpyiB1TmjiHlvw3IYtlq22cENGerxrIGd2l6OSwuhzmshVbLwc9485QARAX434ha6S34A
OSH9RnIHX2eNrsNpks78LoHRUVcVauNjGaO8oz3I0grfA17/ZEETvuZREc185cinAlViwMxGMdK/
b6h/q9yd8PyB7zVtqthMIf6EXSMCxvO+rOkTbwBFbY7eXrXlPOvTbGfc19pCpaqy7Wxnjl4jlUn9
S2o72S/pfa2RukRvW7dQD/+03jzOLOAuMoxJVbnDPi8B9pw3QJb+VBEQtEi5hzHcubObEytMo/7g
u0k9h73cP6mKVfM4CvonH0Z7i2RXy3LPvp+olzFMxp2mxRSRBQlPob0MY2/AJgkyiIFEwMqmPI6N
U7wQUszLoczWLWmiZdzwYIPan3JNOjd4akdyNYbggFZKsxAJz48ohCebOrbLddyk9MnqvGuCUqlN
TLi/8XS5A5R1/kYspOYnuOYefS939zxyyRIN4bpnWQfPxsv9W1XW+S9V2jHnphpG+qXolbVAxSQ9
+iHKkhdOhtqptGj3TcRxp2uHODy6CMEevaYP3105XgO8lO+2V/6gXAdvnpLtLJJsfEHVGkoig6B7
0hRFGDJy28cM+GOLsoWTwraabhmW3D/nuQUEPVrxE6uUvdat3xyC3qcb19LRDg315A4N7fSW9j3g
Ccuy2AwBigGjpEjWrVb0pFJiLYNwGC8u0oIRAuzba54W2SJNwuZLXbmw5d28f8bG5c1aqZ3XhFoA
81W99ZWO4yt+k+obLgBHOpb0B+klsLQKvosRtNmUPX6dzs+z81AM5UOuynedes6bE/v2oo6dcidq
FEI6GYClJr7UDV1XyG1b6ZjabzwmG56F/EvfnjVe7u0YDelGoVQalVLoP4Kglvjml+2Ml6L9MZRh
PGuDVj0lLItXLrEAkVjm8TGMiVxmdhm/iD547qOx/WGJdNW2xF8FRepuBtg088IT7XXq47vyWrvb
U2SzYkOM1QqIO+qxlim2S+7Jd1KOK0dVzV4USTanQoV7BP7pbTAk+pYBlK4ifGEE6DrUVzMztWWK
qVG6TaNpuQew/b1IPjzGKIdJ08+pXaCBsRXVC93b1YnZibtrg9xdxcha/IKExxwHjp//8PhbP/Lx
W46Dea6r3H5wyzHfWAB83/hW7F4sHuLVK2n5XsfV3KzJw/Bn69rFk0J/ihWQ09s98VCZbTk5RQov
13BHVwB06oCejt3wMTG3j2nwpluK4Vft+IjMz1+sOx9RyUdD9cxFUUSW1Ldn/D955iHmf9Bd9io9
pAkESUgWKIGIv7RdWZ8aGV5cK+VfDCsgaPaKYPLZnlhhVKHtN3KQ10aYklAinQzBAENG7gB/XLD2
qZ3W81p3S5TXnbxsbM5BYzWPDU/2cSbgxnK6bFOizc6ym7xaKJ1OZ50b1efS89pHt40/qLUDMi1l
9OIJOmwU3HQy6pHF65ZhddAEuWtmMKQUAz4/QvIF3EfehTlFfEmTHUpz4a80LKsnXz07an7xxgAv
OtIAyqWR4pah/qO9GPwMfxqoaFUYhlMT7gCNnYCJZn9KwCm9XI5opec+If6JYMwKe63a9WO4DuB3
eying3yMojXKNn9Rk+xOTTKj2UzHuv5D8+/rjGY9PfP3//B7XSKsat1X6KzBOqDBzViLNllBdLDr
DjmTYTCcDMcMA5Kl1laKrmGfBHWQwQowjuIwlPYiqvIdFwSVDFOYDi94cSIV2xjKDH6dkDU2imru
EN4LZCCG7byLwmHNc2c+Im8JNYBtdKZDwnaJlz4keRqdDcvMrAThmjYeLZwY/xPAu1WtchkPJ7Sz
XfpydC/xdGsdZKkWgbBKpJ3k5JE7qb3H/QFQz9J9r+Dn/ZI44Y+xcflT5XT9asiZs3OYICeAmHJk
DMf1VhV9tIQ3CtVbDblSJdWjUPlayKB4CfI+PZAWvkFDauQrYtcizarSuXoZRjeZW2ieXaj2ZGW5
XMAn5SL/vgjwmvekOMXVcnRqpIzWlrXFVaJZdhJFsOthHP8ibtHPBtE1S3imw6dWuVcPwdZvskMI
RRcoCUFqULDJPETS/0ED3s1i0TDHXaOQx1mNqkFQw5XyCBtYLaWy5TPOsu8oFGE/XPetbdr6kqGy
2N8wWsUwnQCS79KMXPqscHYpPCVLFF2QV1tZK66J/OZYABk3Gvjp7d1UdLakAcJXtfLrOZcCV/Ap
5Rcu9XaeVbCVXYUkF+ScJlbY728pcoy38SEZ9EHbcQlIUURRGsDT4tIHLHEx9O7P2PFPcDOL9wp1
wbMOqbAvoUKrAFxKxZehS5wFwy9zyZKoWeVIHT8SLoeNbpDKMiQd3zNNik0RFuER7sZslVaABMAn
BlAGNJZZDLEM6hXu4OPRKwfURriFt41ta3gVGmeA0hF85qw6atQfzAzfZ0Ad9biG2rRx6VJ/ULMF
+l800w5mDTme1pBfakKgxFtEP3G0ixcff0KAKFRvMeAOllkQ8kOTltUpcwRD8UvrvjtAHont4Fti
28V8bASCsHHk7uqmSvDDuuWLKORJBiL4JrPsR2711Rdaluq/rr6mi9kH3yO2qsjxfEDaAsIJWKj+
p62q0cKhWVsMT8jWia6V/xx6LTZewGXsSBehYiAT5ZtMUjULrKY9d33pPWjXAbQG+GIUy27oFxx1
GHNPabE1hoghk5p8JI00KJp9maiHaAyzA3OSfsUrra5ZJaq5hrfjzZPjQ2LycqNwqwgtf9aB+ssb
svDFQonnXPaO3CL487Npantv2TWCN60avnKaX2sgBj1WEx8QyPki9r3ha3coU1acexuud2PRF2K0
V/1YxHNj7xu/AAJc+pi4imyDjPrNmhR2PiuJl65p1uFmicJxxCrDvPrlTKe9s0C2dHegaR7jgmTr
/mBo9JjvD7EmLaISGo1L/hQYlUAFWGIUm6jSSxnqp8YPLiaT0OQeoso9O0wsC0UDD1zRDBATYb9A
8aV9DGlTLgHJBWPIthUgQBL9vUlQuerG5CdakV1TFlqvABQgczR0di4jitWx/zvwxf1enjDkjJnl
+Mvdlgck9n9WCSDVvSE+tz7rNzTR+blGWcEM3Vjy16pKmhX6N8i1VdX5K6fBW8v8/pKUY/IYoWzW
sIcoDzcATwDEz7QoH2D9+W7FDj63m5ek2Pgek69RoYI9osTV3JDaGh7/j7Yva5IUV5r9RZiJXXpN
ct9r7+oXrFcQ+yaE+PXXUdYUderMzJmxz+5DY0gRElnZCUgR7h7g31ySSRCoaMKzn7j1YyS77CBN
u1/q/qiILgDV1Y92p6AIPJoLklVrp+uwBMdK/gjw+MfD3Ef8DjVIysZeaJfZoJtAisoVOEv+spCt
Wg5Wnt2xumArLDcIXpS83/Akr49RrcpdimXhPgdy4WDjBt3aiRDQCMnNNYl6CvjymK9Ungz3WcbC
oKJF+5R2JaReTVN8IXGbLvJE2d+scMoBV+WvpmrXKg3DeDG6G+oCi7qwVbgQaYQywqREEib0ux+o
7/Ng92OR/O4BptjpjNnQIi8QivSOTNm0kvJ9iOfbnbYho3Oz2RMp/t2mc3L/PY6lTbzsZWHd2APM
4R5ApSzeagQmuLH2vqxikLMmjnQX+cbakVkFqCt+keKBkWiHZXz0G0zFXRyW/BWxEBMPiiE9o0yJ
vSeQtlnnieU/0AZZbA5pll+oSI+73//ZmDVZjFZh3FNzLDcdFgP7IYJcUlRjvVlbmXot6+jAWdad
WpLaGx+RvAUCn9FvQE7zwrF/G1X3WiK5/OKLFPXEqRgvtl+pSTa+2tmhcNapkcUHKKXwdRa35sFG
FagT6epsBdBX+mLL7Bk6AOIXUC5rkTrxNwUZeOwMVXwFMQJPmrqIt1HT23d+nKKOqrLc7778iiUz
6AZZYcsT1zQFb6jkYcpPyomvoA1ABL2dOaYaoG+AemJEud61l91rU7HhS0+VWvuFg1jjBMTqTKju
C4M9qkzWR/CaeEA6h38RZQK4Gn4eW91kY3NCGTV534RddyfL9MGavFhpZ9u8UxClmZoI3iHyacQ/
CleKM/IJ+CoqkJFmkNTIlY9MM0cs/x1spQTUvyE5ddFdfuHzbZPFG+QK7EOWDiBcRD7bOFWLJwPJ
jGVrCvGYeoMHzcZefu2i6i7BryNaVMYqTVGMZFEk1UHZffQdgtsg9kfceSLj+bYwMNIfeFA/h51j
v1SdOW5FXsQr3WSsF4Fh4E67WfFnySLy/keBCV1l+j/efRDJRoDYAoIf1aH/i+FtyhEUaa82HiUr
TGCbbDtQ9dhfiMzTfSubcA26ZPkYlliWOFbu/6yAC4w63MSzrwKvcafSM5YFcOdV8VjVcbaoStub
3XMCRSo9dQaC6/7mO03tTmySNuys4EbULkYBSH2WHTpEfH81nbkfRJl+7VqUOuddUlydtLG2JfYd
26g0k2sE1mjgGWX0NQcjG2VnboN66aeIggKnMQI3YU1PgsrN+aMfJQtrys7HELx6TCWSv9MTRNve
WyodP9umcUC5/C/Zd0DmPm+UwDixoWFAPBv/gECH/QMOFeEb1GirkAiykdpdpkKl1UvmhgtAzNIN
gGLtgRIJbqY+bQTSkd10uFkKR7FAd8qsRSZyVDSIchdIUm88aZyLhsPos0+YmE9NKV0F9YjOc7Yg
S0EbSPQ9FuA9fUANFCw6aS8OplH7xy71+lULaY0nSJVECGXjC8+rI8QY3J96UG5wDPITsSY29vx6
UJtGuC1jaj/5WYWlfnaxrCr+KaRcUavFXVJHZeApgGHA7vvmQ/31CzO7NgCXxb0nKAS7KlPunbrE
gYRmlZJdStL45AIusHZGaexZ7DzHIQJqGUA2R4To2AH40GRt5KN8LMCJw7tSKtTuWSSdgx8I8HjA
e/TJk0yZu+KseRuEQDi/DcK2tX4fpDRSoIFUV5NZ/DYoma40bZtuVwotQz6S0EOKBACgTe+wfFUA
2Mmfxy76ZrrUPKLGT7Ifq4RhsYsoYxtiLdsOQ7R1phhkbZNy4daK3WKQkJdaTPvNpypzl5JMda4M
0/tS9b/bCefeiW5YN4inbKmb+FN3bSflNXLSL7mfh5BHA1e3ba0XyBiGZ92lD7rJ8myNwHty/NTv
tJYViFw2q0Ldp8JWh3gSQEQGBGTi6Ww+6L406qttWhzxhKI99m3koUgnwHEWukdzoqD6qOK5sGjh
Ha3es560VQniHhv2EDVDu7Py1H5JR7ZGks57IIMf3zWxfMgmEljptGxr5qm3NEbLXhkCekBl1RRb
ifj7Ut+1JlXFlikKdX29DJisuVftQlNt3Kr77U5bswFA/TXCOB660DQS81QD/3kflj9t5RvHlin/
pBe4sbnmPqlPtzWvRVEjAdF5q18iOI3lTAp1N0kSqKe1MdDVWKphlxktIVcQH6skzh/cMfnYP2LX
NxRu/jD5uyJnr451zBQQ/nkHjm0q4pWjPxHPqx2W/nQp7Z5svdHFf0Aej4u86+ipS+Pyyeiild5n
qkJUuxzx4UCmlnhQqG63qaidrHWiMExze5GnDjum+MpeiuRaEVM9A332eAPBAOtlL0fbIGusjf19
HgrjRPsO28ukq7+4XXqNplhnn1R7Ly/cV5kOCYDijF/qkEOD2WjbDUd9x/usgLo9BVblZ2etnbT9
XYDr8FqU9wgGlyAR/nFiGJ97PpoKoBeSxUefou78VwJyn045APsy5Yh8hFunn1PRImVkcTNaa2sP
mmRdqu/UXxQKe/UQ/50BqATdOeN+ehRuyaG91vqvIofed9aZKFsiyIKZ6XiXYZEEIKBH1xmX7Cnv
+kft0eQcG1aePXVVVm8ELfjOzER9L6bgm/ZAQbxN5fbqVOGZhgKJ0BtppoMkINOQODeX1IwV9vWo
3HqRvmcHmfCTp3zgZ9vK6qt++ZRoYUB11b/byTa3Ojv60HofF4b4If591ocRXQrwP9//E9wGmR8T
ibr/1kKyXaM1IjKox5HtG8OUYsdzYJIYc1BFoEy8gyZG6LNIhNgAOeA4LZM2RLXGrg/XooDsD8gp
4OEjNnGonYEie04eUz9lKw+Pqo1yumTthQWiwhO0WIOMk0njpiuhT1SDsMYhanTw8GR9Rim+54Km
1kW3SDQs7CJ5TDmiNqZXhHs8t5tlhIKgr2Bc//QBlLurWGuc07EfFjkYZmfFDBTkSoe7uOtbkP/E
Tyios9cGkTVgF3r1ktiCo75edk1VJM9lAhY6p7Q8N8wPt4kpITyP3WmOPeRKibp/GCwyHjMuvpqj
1T+ourCCpOujtceQVajwrvvJvHZh47vbpmZibOuw+64a6MDlTl7h+4jspTRZ883E3V5Ylf/iKCfc
gA5cbLy6EnexV50yQHlfs9xe6rwS6aBLpGQZX/2kvpNGnOyGgXuHsAAXRR/w+gRCsawhtzbxhCZe
Vf8b9c5QIW0Dfg/7EpchhDZt0hyor7oLUmJ4lQquVrY71OsGVYMuDZ5OgQxruqYSiIIFWNtQbRKp
f09DcrEBg/tmAjCzKKuyWIR+VWHDo9YloS+xW/TfKeXlopZNu0pGkWy8hpgBngDyhXkeXzRO3P+I
QIdvolqivK792KPG+2+3N+6wKd52yM4vlQ/GAgqABl1nolZ5HtNN6nTsUA7tsPWosQ/HsliZCiz2
rO0XBOjql7EQw7oHLm5dhgI78KK7WBXwey1Ah99FKq8UydZfSDkhZuOzIApjiipMXbfPAIvRbD84
/EELLNTYg7aQHYcoTu70oa6JeTBSQPimrtRAxTWeU3dVuaV5kr4C/0BWXwZaXWuvqB6Byn00G5Zd
IKJEnkrDfC4j0z9bSdWelNtcQQQApD9PEmzhfiVEFEfCo3sGXvcu8nOOymO8dI4GAtBsNcZe/io9
RI0rQZq1bhrKu9AK20PP6uVZeN2wiIyieHWMhC8bIuKDxcQJME0K/DNUxMIJSRkznNXQbEqrONrk
Sr71a2OKICbCNZOLbkNt7Kvhl8WyD9UTMiPFpc6SJ6xO2rNCEe4AyydzL2XbPxOKJzWg4fkGQZKf
eO/Ku5z29mkY/K2L6uA8gKAWAnoOIOiTkahQ3vWD7++rMf2OHCM8JBQSdoxDl+zW5lDEXSiwJhfh
UPSrCpHlZyxjxArQe7zWpiY0+1lAmCl2BfSZ15xVKpBda0D+xbOLw+3UdwS2SVhx0UBOvWmEFxS1
jCCW50rGbF+06lqrxL3QvNtg97lymP2zlKgyTZLuu3Tc/jp2eRVYJW3WDX8dGwB9E+x0lEja39J5
kNSXT20as2MdjuAO1xloFakAiSTBIx0SfuGWSJ4vKtzO19wQ1bWYznzHvOZ46B90lzb2ZZtvpLSj
QDcBbsrPhtl8T5ESLlvffWxS0u9QFqAJdNPn0YjIW/otMQrvEdrC8j4XZZBNraoEY5NHvVgNZDCO
43QAmuztLEvtftPH3re5a3abfRkYxUht4OrvI32vPQDF+7sOK7of6jbZUREyUEKHfMsdMzpJzttN
3NjpGalElD6s7Poy0sZfsRzSHlJGV4Y387bMy/wAPeJuH+P23wpe0qMNpdS1pch4GequXIUAf9yL
MYX0tCPJY5XdNY0L1AEd8zvoWifb3mmaXRKx7qK44Ih7Zc2rFRYnUuNOTzNgC8yi/Zo0wg6A1Muv
NtKuWwCpyLavRBpAqx50O0RRd6aH2aRrTK8MWQfUt81vHjYWFmm8X7TKH0ysIYIWUcGrtI0VxEWq
3w5IZTGeha9Rj08o47S8ugUX20Z1Z4pbaZNaVG4GF1gZ4lPEFrzYeiFu+93y8uR34Z2A0oTAAm7m
q4fc86sf21VQ92Z7D7kXsa6zrjzSoTmwBDnBMDLaKxhGIihaZALqcgjissl+kRjbLFZgTeJRB9Wz
8qI8jKPtnizgSJYxk+YXR6oTYiAUiUpm4pG9bolXf+OxO64kJfUeYUr/vmjlL3Ar8KBE1h474ta7
y1uRHGweQckv79U5Z9P2xXW/J2YVgZbRqa0Zd2LjRVgiQbLoTgCl+4MBJoeaWrm6V7kjgTBvyLop
evGC8AQSJPDg08KZ1mV+Z8m2BA6g3RI/ynb+yLydOSblEf+XKaofd96FOTVbcjnJVQ0J2yqLq2NR
AY4/cBY+uo7TXv1m2KdgpkpbLuwa6d5o6FBRFAJ8G2SQu5UGd0X4Lpee5KjsNUG/BITNgRShHUSt
AP1qBV0IaJo+EtIX9yQsETLt3IPb9FlgO73cCWFGq5GaxSuIGL+QdRmuNQO1o7Tjn3x65ropQylM
owq4hTisYsTb9bxXm6FPi/vIkgzxStH+8FgDMU9h/jKQsqgJ959q4owr00xfqWqqZVnY7JpPBxDs
5cJK8EMNPQNFyRAIMpdj41erOGzYVTsy5jkbmqDI+dwHZTfwW1w8WKZZtFvmDt6V3ua+TZZ55iYC
qqGX44syUHyQllVxMiIEAMEZxPq5t7MjS9hXlONgJ25jfx23D6Nt88AaLQjWMrDcm3DvM2qeKhBU
ghH62oCeQBQfxZetXdFn6lJNB74tVF6ssTnm2wo7haXjCesFcqff7GZAja9yOQKpjIUKdtsolpEv
2o6VKxSPRx3zKovGvZHhQe0Y7t2A58iWoBI9ioN45pOXRP42TA0UmMkL3K9m9gWYmWw50hYLLlKp
4xgCPZKjSus68ewBekBpuaZE+ceyFqKHkpJ4cEs/3+q++WC29A+XllqIq/mAf2E1AkXCtn2hqMmy
KHyHP/cQdV/2uWtfUxZjiwosBPDcm8QeQREAIQH4HghBSquWi5F3J9nY2AIiQvWQI8+0ACl72Ok+
M7e9RT92IBUb9JrY3P+FXBSqIARdGNH7yMYqmVvkGzEMtQfydNw7BpgmixDayVxNoYnakFgIpl+M
lmevksQArAMONAGXKQLg8R6o9B4yZ7YXpANtVh4w9G7MkZCMcn4k1VDs+IhS4LQixrL2RwupPRbe
K1/eR150Ajc6iiEOZCDAkqIajNmUd4ingZJs1KgdZnagjXtYNYFS2zx5pUpOA+IaCIV0zVNalfTM
UucRvx/vcVRg84AO/gdD3J/UYmYqWI1d3LLukQDWBHFtSOo2PHfVD93w4pisSl+mS99vxmsKaayF
bXYDmAn2eL31Qe1jY2UU2IvJRRuwW4BGigENGPRUMkkD4hZYAE8CagPz66MQ2dtZZlfpCrKRLmS+
ZNshDwuf2ymeRPhdZaRfQzIfuoguJCcNAmp3brLwpA/4GbCdANPKhrbIyW08vADy5K6rjRS3Px6L
WMH6d+Y4QBwF38zObVz/Tvd1tNxbaTtuy4RaEJgCs0tkHrLwA9TgSAFNlVqdkXWyr0QpN7DDOLqL
8ak3ylfZ1sDWsraiEWw0NYUQLkCwLnuXOHhNA7nJKgtcnMR57UHqO8X9T2WXSLQKVa0ZReC24qm/
b8MWa7HpzEwhn3Pr1G196Pwzsrxq3QverRA2RYqiAhNSGtlrmMbpVxQTmBRRjO4Zz3sz6JIwegAW
ha+cpAkvHsGPgqNmpuBIwIsG4H3h4tUyNfVBMguoWpchOgBeG0zW4Hv7Qi4NmVlXu73nTgtiI/Eg
vRLiC4YkApSTCWuyXehZEvwNVFMMqhHxAAdVppd8NOw7fahjUAKx2hJrMyJvfU0nBBI2Vr0bssa5
+UnTPCOh5x3T0mXrKplw4r7p7DuOSAuDhvWjGXvtvWzlgkAE99Hx+xVLCQpLY6EeitZ8sYFYPSJA
EN6aboWKfomSyTq3qqSB1i4qYFSQ/99AgilDLrb8QcOkROUAKfe41zh2zM5w50JJI1AsGzcuC+kh
bYznOCnTewmGpCOa9jFSqnksgUaq7M48V5HRPDJbukEPjWo8YdFEFZZwY/YIzYRdeEbRI3kCdSs8
F4n30xzH5CXKk2bHSYyMEIvSFw9smZUjW77VVjAioN0ZOxXQK7CizARUblPjgVAHZY097GGn7sHv
wVuMUefHw0bz4BsjAIO9a29du82WUBHxwJhKWwg2AT0GHrj3lCOUgPoVlCwR14dVEXNTlXi9G6nv
IsQSQ78TMNGVHmuxPtpUZiVWt7ECoDO87RHnm5yxwmvX5QhkvLamPWJ/jhrrWxMwLbyw1EBQvRPO
hcyQ3xwcyBlO1yVRWqwagcDYbewwhEsfCe2Ndrb7zlo2MQ1v1sxrBfQt8np7G8slEm89UkL6T0jH
2AiQYU03KMazdX3WX3pI369zPlZHmh6APuGPRhv0JpGPhun3j3kzPINFxU6lUwzbugd507AHeREd
JOh4z0AvMrh36+vMb/UIPbVbVw+xgrODZHNIKujcJtgxA2ge76mk8qLnKBqeQfOk4BtaDEHuFxJL
PO4vAZ/ODlEE4jdYbz8KBKe+VRVKewHl4V7y0E22fKD7rhvzq3DTJ0HS6AV8ZGuPuhZQvGZD9NKk
XbdGrF2ttRXggTZAjpDttbV0moe8LftrxKn9LL61dR5trbgky0qiLm6Se82yBW910yZIcqKmBWSQ
WIXqIKvE9f84zaZTx8xrK/jg8OHUyc1qnSqEDyL3PgQJ89nDn/fAHMB4BxY92/i13YVZudctw5XO
JYnUvW4lYwEJ1EL+0K0GfzTo23yq8FfHz2MD7SA6IEenZ0260V6HQKYsE8+wLyokbwfH2PmGjC5z
Nxb81T4LoyftNPdnjjBXsUKm+JOhRPG/RR2CLTA7axfEI7DXgY6ZfL9c2GPD6Dam+QQ+/JrLTr3S
0QuXYwdQszILciIWwl3ATi8ptF7Af2/igE9VUPShnoqi6DOUAKO4vQu8w31URtF95vtZVuZsNfQg
lHwyaGdtlcKIPlhB9kH5FU+2iEog9nqbtW3pImtHAPcESMUIsKix2EMu7O2QYKmwz6aDPpsNs99s
+OT3D1zm6UcA4tOFnn8ep5uzz3ylf+Dyaap57F9+yr+82vwJZpdP07fRBMz7ZP50pXma+cN8mmZ2
+Xffx19O8/dX0sP0pzR7Va9FzO/nP0H3z82/vMRfusyGT1/Ev59q/jM+TTV/Yf/qap8+wb8a+/ff
y19O9fefFPIODVaHdhlAIARLOz7dhvrwN+0PJqSiMKrI6NuoW1s4aXmb5da+Dfgw7E+voDv1VB9H
/fUnmq86+xDkncfVbPk40//1+tjMYOstnQSr8/mKt1lv15mv+7H3/3rd2xU//iX66h04EG4t+/V8
1flTfeqbm58/6F8O0YYPH32eQluy6b/8U582/IO+f+Dy76cCpl4sFSr8LJxEtWcxxP6qASI+0M24
nyQDnKIFcgdWYLRQN7um4dKgbWltshZF/dqGYUU5mbXjoCJg4gBeOYKk3uytEjWbltoc9SvHydgJ
mF8w6HRXP7LsUDOsAiursjaWsv2lg6RSAN5fgDQDoJdTubZbMTdd102XdANnD5Ke+tQdxtQI5kJv
lv82cO6aS8GFoZ1A5bjNvoW8NXYOJJ+DIs/TDXJSiEeRvLwHKnPr1EV3hthScW8g+nJ0WXfVNu1V
485dM69BQdzJQ7tZKUqJxQi27LWLFRIskQosTTGrdsiqEhguJzEX80T/8OoW7a++a4UIov7JlZmC
8pIVfo8KGxG4gsrTCCSWWnjQ/jjpNopNxsGQsTfzbHDeXTzHgEs5wKWUb8P0WH3Qfux9FrdO43Xp
gLxrVmC02E2CLIA+1QdECSFSOrc/OKWUnoC+VJsPY4A8/cP9Qy/EFTMaDDaRkOmDhj9Kv3nn3uT+
WZ9lqF3R94U4ferHgogvsT7Fb+jTgKGLj30aQa3hjzm0hz5U2N5CBcrrN3OfPoszv9+CBvnrU7+e
pGrpoalGb6+NusvP5DonSu5q4O2BmUSeEIWcXHxFflB4Dbv1a6Pu12fzAfA676CboxbA06cUyZSw
Sd7G6mGtw1Ep2G461DzLhzUgAH3Ak9FiC+jrtddFbSJIgqJGBn61gFAjbOcN64SV3VVGpLs2ZuXv
/Z4+6q65H/Jbj27eUew14KoPOeDIa8+J+kBNI3Xf7Rp6prlTX4f6kbpdRxtINX7Jy6bdaJquPoMO
1N0bX/cTdRcifKxa3Gy3c83Z1exdyMIC7dAtGXQ5Y+Rw96Sz7Qy65nXe7o3a8HAeGqT5j/POtBsS
aPewa/rh0JmWt4jaPl+2if3GmE4NwSiiG2BHzwe7aiHWiWi+7vrg8pl5re1RQkHH/uBqG6HUwzUR
G/IFCw6dfxROQ8zasUGUbjPqHeIJFIEKkeRrXkIdaKqkMXvEnmlCNFjmgbX7BPpJc4DP17rTn6qF
gv/qIgCyLN+xQdA0OhRehMzRFAHEnXLPkUWFcCVk8fQBguw56sp1/U00r9J60pNfh2zYzQ9QC7mC
6kkL6biqvZsUCta8a5JlDKn3OABSsAAcJE+WMmTNXSVVc6f7zKlPgNSNkkOI0a51W5s/zTOQ5NKK
MNr1XiuPPXH7I5PIEC90O4EK/YFa51KUQ7G8GRB8Ah5g8MX3GMVtkLi3eugvR9VynkEUydtcn/ri
ab7QOn/q9gg3NoY13In3KqEf3itvVUSbcAwQQzA/vGFurx2kAA83H93+MPL2kpEhJ0EE0FMAhh/0
cQ1kTPOMv0jwwjbFVGxOH7L3M6WLys1tbe5lehvxqV83sYPuN0D+f2mloOMCgU+wphhIzLnDjdN8
KML2relE3UIAJnLURt1/G9uDjRNEYzOu5mGIqofLvqrN4KZ264BwCBqUhBigY3MOELBZrwy/fbWV
yKN9V/jyWCQFNqa8rXfJmNW71M4ouZcuYgdkoEWgfZrJMdWMBMWAjBbIuiEOedZdNLbKAItRCXmQ
1iR5wCwPesWDP27xmjMvILNaF32Wow6oNXJxmvstlG475pYL7SK4MgJQ7cIcKnfj42OD4ofO+YCw
Hv4SoL6X3ICI9c3MHQapyverae92uuRQGkjJ4GrzB4iboj32rXO72of+IquBjkFdPDlauzHj9QZx
avLARA6hSiP0floo5xGLXH6nXSGDBqT+a/juy21//OQr/S8NLpPV0FOOTKQARAtxtIy1CCcV0daG
XpO8mWuPIyIJpMNbXwliVTnUqLAzjbgN1vPIeArq1TFdtJOlgY6ZudQzekO81S6fh0xzg1rLofqO
EdpauvUys3x/8C7ArBcr2kJoGP913k8vBk/ETOtvsZdA18Nts0vdpKj9i2KGaxc8l0ftq+Va/tOX
9KOLNA2gD4bVGAvfxCtJcwZaVD0AGSZFc4IRExu6atqq2Qba6lMAHbRVjy0F8pCE2Q5rghDzBA7y
5ItmqieFeD0i8DXwU3NTW+upEpW25iWqyjQOAE2tCZVfJhZOmLUXCJWAwTOdzYa5L56sQHCYGy8B
W0H76YOEGvPNAO7GzxEZvlFKJFHnAfoSn2bSl1BQO4EiNCbWzvO1s+lDAX3VnmrAmmzfqVaeAhyP
e0PyCh4UysGQ1whfAJKFHFLDUpivtWsCZFWpB1VK8POMNEMmPDJf/YL4SH6S8BRlI0EBRPxgp+F6
1qIrmt2AeO8/mzUcLGhjGAbq+2DxuHMldTdm2IOZDXzWAvph/ZFbPHqJq3EX1Yj2dzQZH8u6DIZJ
GA38ufJsCZSNiiYvkBaxdvZQY0ZbWWrV+FMwpbbqKcHKk0dt5Q75MGWhCiSKMQftyp9IKWTIMLAS
CHpf3BMIju8Ejb01il15z8bIz/o9PHtkAH7uKu6767h1IbrsQJ1KLprRrTd6nTwm3D44fhF8WiuD
VIkV+EiIfXCTN+tbn7bwtvlgUQNeP4vbUh0Jn61dtg/pVL7RzjKo6DjtviPSkOf3JpKi0UkfxsLf
gRxdnTwD9ewwUbltTcrv9YEB4FGlwOLpFrQtrFPtdAe7d1AAJlf5sMmF7PGQxYAR9/+9n2ddMNXf
2pSQokORmI7sq074J+2irFCePTpu5gGWN6ZbPEHBqtcDQGV2gw7y6Tef23XH9FKVZXybxIa84yVW
SHzqT+EDho+y7aG70L76ANR0tgS2Sa6dafrRoFUwoCrCg5EtSYI6KqVo5YOKGivgEoVvdd8AxO0R
qKifbNJ71V116UAqKCcnf+qSQKev08bDKnJqVtj03dvuF23T7k4CHinLQdnpSOjsVR6+QjtEHlgU
yYMKB6DQ9ak+4PFuGKhr8e7w2at+t2gf3QzLLqoXug2pM76y3LG/zTn75GWiwmAered1G/X2OW5T
6HaV+49ENtHmk4vXErxRI/YUuw0qqQjm7GlvcGAHR4JTfZjb2q49tdmHVNabp257s+fNpF2RkFCB
GUFnRDvpOfTZfEnUJjDs4E+vpj2xR42hOghkIrHa4eJDYHCZDGa60s2exejr7eHS09FfSGhQrD8Z
Qpn9jJFv2X3uL4d9XOXmoSmazEM5FUwy0AdLVfIcWVEHcFLurxl2lncQtW8WYTPKnW7qQyroPXH6
5KhbdZKYd8IdlgUKCF3KqcWcKLoDMXMeUkOF4ySEuw1VO/KAiQ4qAyz/ZoL+zQNovIy4RSyI/enh
04UHJ5brlufAKdVNAHiPvGt8Ej+ACABcZfigD3bidUAQueE+m/poC6DqOBoo7jI1ka0XlyKy9rXD
3gZYPSAMLgoJ6i5Q0fKVP/aQjZ38gb0tjn3p/579QQ0EvMtDdbvJoe5rFUR9rLa6OXaVABjN44Fu
GjSz74vqOU+zt6tBFalG+NLzd3bWpUDdlDaCNnSqWwYt0QR/WRItIbFennQfL12AiOe2s7NBlINW
PxzCaZD20k19sLmXAEdTRstPhrmJ2i3OOnY9YASfbZOiTo6yI5RKoUg2DdCxdwF8XHayHdfIwkO6
nvL4jnC6SFSV/5dVj3VQkkf7ZjaNHvR4kPs/j9ceMcRpbx7zFd6vr43zHAAFQ8sXIHQGqf+1G0PD
K21QQm/hgbxzoka3AjMjgpCAK380XRLtkwljvdDewuN+oGJ7uOpDB9XUUxW2kLXv1LXwQPLIkzDf
6M8EiWmUZHCb461FkUZrDXdYpPrreLfqT5f/iTVDSOzDWDGNldNXV5DU3SJXHYHhlIF6k1bNHnBB
aEsBAHs/xEHGp4T/1FOShO29ofitTTenJhSrrKZ8NY+JZJktVB+9zaMNEDP+/zjPfO3hf38e0Y8k
sF0olNWZax/L1tr0ieXuutDGeivre/uoakyDpVdmHzPPTvYDKMAoC2kfdZfU1puPdq9BylmZHQOX
ZBqiPfXcumkMqB6xrCMIPnVprVa6U5tvV9TuA0hIK5CvmgWnPH17SlcKOJ9F5dhqi5oYK1S/406A
oIaz53XuArqNZ34X4ZWHEhNoM/1813bEchRdVXXXbd/WNeHAd4jyGWfcINGFioyuh7KzoXX8Rx+Z
DKh/B2ZOY936CyjvoFjy5IIK5l96y612erzu0gNM/HyW+KVAFmUarw2yz+nRs5SxTvIBfA5ZHYGV
qI+j6VbHP2tqg3ZRULX2mhHU2v/tq2fKePTN96CI1ngPlWEbgT5zAFq5nRVTX5UZKP73bv17P9SD
NYAKRjCTZqtP2li6aQHGaxT/j7U3a25bZ6JFfxGrCHB+lUTNsiw7sRO/sDJtziM4gb/+LDS9TcfJ
/u49VeeFRXQ3QMWRSKJ79VoxALPqPY5MdGiiPnwnw50BWpAFBmjb8vDCnBDNZ6gvm2YOjPNoGgAw
J4+GMgd5lx4l9tJrGlo1Wu/BkaQBwDyVz5whCY8sEAhHVTDe6Oc1JrzT3CdO9BiiWekZhxQ/WxPv
MVC4sHPove3KynkQgQ01yWWI5pBDH4LQZKcJb/aGICu7JbZpnUERPt5PoEmxpNGdQIIm7wMTBxFr
YMGuY75x+go3rzGx0/Pkvk6gWXRwjWyeSiOaP1pp4juA0mwqt86Q6+zkrmSxcavQaOV3FfJkpmVB
Uk/ZAs1s11VpizmEHBILrMDMVhwrLn91ocWOSA0bN70pjnoS6RfWtW68Lp8lesVurXLJrtUuzB73
reF4MYS0c3lMNf7PHGmiWQvodLNc0zWXD5OF4PpOgHSpgGE/kT1rvXZdQ+JjNy+1fBhy0wdMnGz+
IMty5TPzUudQJDwEYQI2dobaT7qx1u8B9UffloYt/WoxMjkBd0v7RQoH5huRIK2fY5YlFsdiW5aB
2k+ymvA7hdb9+IQU2jMaKrVPbSmtXdmZ1b7Nm+wTmPy+cwAff/weMMYQvGhCpGWICkjq6JMxQORF
ZIB6ZBsbu87fD001pGDyUvAyJO+HuaUNeHoLjPV66CzjkqfAA42B+wX4VhYcQwa6dDTxgOWrqTSJ
NE1iXpDbNS4ULcZ2kzbGcCrbf7LSMo8RKJ5O6CTFf1WtQacSnaFlAxIxWKFjPp6QEiKvVCF0RodG
oElq9nwc23FrHO3+ByTNbPRFqzhajsZIInVoha6PiQxB1x6mfY42aByMiUXafqyRsJ/wHFn3Vl24
/2SZmZ+ABq6Q+ozz/CSAiFqnTsDWNEm4mefHXRfj3apwNPMCrWZ0rQ8SHYBKIV0NwRolr14UQMUY
oliz19L75jZBGuCCBrxn7DrLL12eTCtWxsFz1wGOxPpSPgd1bK28VhTPgQPZwbIMPagoCG2lWejZ
7Qx0NKFs4B0Z1GnnPm0zSYJ5yOYeT/DOkZeGi5f66v7/zs2yMF47A7bkrer+NDrAY4wmZnhX8JyL
rdhOUD4Dil2iZngawton2wjI5bSZ3WpK3pfMb9QKJhq6fI/xxncbrdqDPsX1U7TtfuVp8iTQYnDT
+5pfh7zOVmQv8t7c5Dpg5J4C9aL9Ga9m7Esw1e0RfwABpZI8/YruNrESoRfcAQs4PVRaeyN7yPN6
mwWmhcQYLhKLdtuZgBO14Nl8jl+MKBl/DlMIuQLc1m591U57qJ/Ue93MwwdsB4Ghtwv7Z/zCW/Cf
UCTozeTNTkAL8/pmDb5JdD5B03EDCosMPVBv8vNkRKtB5kvpZBeg8ZxrUWvaWgstPM3ezsICqVKy
xW9ni3c+S8by0hUgx4pD+xbh7fWA76JxRwc0sZt3VhJAtRHKgasPDhrKJLhVVe4eKHaJAM87MmEW
MKd9Fj6A3K94ZE2W+IEO2H8p0DiWaFW1tnon+9GOyXoy5fgSQl3Mn5r0fYRQJZL/GUE8UVkSr/M4
gppoqKHhowDV5g7sNjl+RZoeXQPSWY48Z2Pp4ASbRZQj2pw4i+ZyiP4GLbZOHjhDu42nHOT1Mhc/
mqy5SK1q0BSi9jTvpqm1UQMeT6K5tEpql/dI+Bq1Vz1IABMPg6vx7ThV2hMyWHOEgaafVS5BPGQn
aIkqUB9mim8dKuDfUHpmJzDrtg/gUZR34D7fGwU+9lovZbm1JB82FEsHQ8++gcKOnWhUd/GEnsp+
Dz53cY/N5bqfGpQlA4i5kVBuK5CHKw1kRybRys8OLzbUAg16VGyHIaeyoS5nlzts5dq2fkGD4jqL
WK89xoGUPlj3SxudMqDFpUNk6/pRs9QBWPMcdxGcAltrcrQUdN9z3BtRKVAeClc97f91WoQQgWzQ
Dou+11qOt1jdr0H2ZaGGk1nY1qNxofg1BW2xXSQ9J+Buoe5XQytQOnuyf1T9pJAiMcZTJiNzNYGF
Y0OB5FiWorMwFbvkbakPYal71TyWi3gHyhWebNrc2rStXdxbVYaNppkmu4a32UbwGDtNPUPjfKdD
Z9Rsvg9V7m15r0+QIoA+NWlXk631+mk9aqO4keM/bbqaiw4/tKYuMTQla8Sw7uTINlR4XAii57Ll
uzpmBPWibTAMn6lqObtn7ug/z+fypmlAkm7mnO7Kzt72ZffZjTcgv1xZfMwug+z7yE81tHo6xR/D
VHUZFwMydFnf7mj0FtqqXuRGHd7stCKNyE4Rb/FkN5VA0ls8XZJCvRe7BgFTpVir6VBWge2LvplW
i43OFH/mhZceaGwpxnLBS4h+/dd5rTugKYgih7SGlNaQOn5Zp+9jlhVbEK/tUI36Cb0E+1jX1t38
96AhWK/QFo0/wPIvQpVtDiOTWzioArxNnYfk+WBDxvdbEDb1ivFB90WLOxuxC1TC+AlAfX8NAS0G
hpWtiINAhHV+Nk3whFIUTXLCHuwLisr8z0mtSC+vpRIWMyh9mwXa3apUQkMK8syrtLLHC41DyONs
e4lSItk0FfM+EF3XPu5Wzjyb3MgJM1QWkX8D9toA8VDyy0Tl7aAV0rinw9T2zsYZROgvtgbtdSgh
6uEqL3QT22JItQ9KJIwOyFaDb7VBzrsYAzA4KuGwyE4NiFG/UMA7c9ezLehs8zXZljWQkwPuSTjO
vAY57IJ5Fx7iVVNdqnu7HlBA2XaazOGjA+8cP1B67Q/L4rWHn0FldvjyeXwPBiVQwijRVpAaNjeD
l+izdsyrKKBCD3HI5qYCyEQBdEic9yYKVRMBVrbmib+vtSz/+1qybL94ccKOLo9Wjm29SkwmrITi
PQu6V12btgQpEp8889DpWfvQ97l33+eRylFBS2YIoa8a6Iiex0hcoRZfsNdoB+049yW2Mh+jl+vR
DF2tTzZpjt79iPVp1FXsOc6j5zGNnds44HWvTo3oQENq3fEm54QuNHGhHp488cJbwk40oKAIzPTo
ZTQ/xarvh+yIDnZpD9RUY6EZbN1BOm/DBH45NINi0IH8eqllKXUpB0lcyG7jw7C2jG5Bgz4/tYaO
zqvzgMvknqps6UGxDfUIIAvg9O+jvL9rpkyeyESHCqxOO4hic5A5IgyZR3DJJ4jTLYAHUs2pj/Vo
Jg6UhCG7vaetREqPODqlAzgcg03LGFvRNoVstC2hs8W2zPhgowVMVP1Wult2foQGUECGwBf2jjQM
zaLOodGz00wnhnbXV8KwUja+ZXFQZPYQF9xq6J/cNqpAOqVVvkWbQbqtVTV18cqQ/xgZEDQo6cVr
9Ck5/geYPA3JW6HkOHsXmDzB6VGljea5HxzzUsqbTvgmQ9sQ2S10EUHT6GmqwNQVMDD6uz2znoKO
v0CQqbiSs2v5CiR5/FOdN96D5NGOzFEOIT5jQB/uyGP7aSx1cSj0Kt2Q1wqF5odegjqaukAA7eP5
AvOSo/PhAigmvrtA7Ap3CypToF7R5tKerShdY4i0Cw1zC4A+yfg6S/sjCDzdcxfIeCOsOP5eo5Fj
4uA/hRCcuR14aYPUokw/j1pzowAAKB2QXYTGdZkJecDoe82wCfYC80s25dYW4i74Wllgrc/GHPww
CrPSK7DLciBbAeEV0NsWu8Xuxc2wrQGURJ4L4mAfptJQIzClmos+XehFvS0sH5IYXyarC5tq1Sl9
CjrYZYdEFZ02CSBYrTosbrLJKYw204BEEDk+LjGvUzUoFCMLvTF4Y5+Xw9D14thXgC692UOgkc7G
CKK9zb+naDnsJ/EupmzjcZe23vc+HMs7cCXzS6NtaQBqaMg823gdn+11viM7WeisVXOGVPAL3m0W
cwhBSXDaocj626Lv1lvsvy0aQhCrL0TsOmuOzim1p6ANiBW49m4c0xcyLYcP+w80Cn+B6BfwtGom
8GV8GycjssVquMQ6arU6il/mHRB55/1MXw8bAJrcU2LkNVI6RfMoMjTw6dqEZpS8dsAjXDufpI3O
dBDW/AMJO/czw/0TOTwWnKekaU7cABAS+kXGI/7mwyrSWv2n1l5J50vNsWr+OidgWnAWYQxp7rSU
PhvkWuYldsXIaL+0uD+vepC4XBvRg85DD7H7ivLpRTjgfgBfpFxnAlyOziDLDSoqyRXQ4/Fgu1Lb
cUeUN5d5NXY+6MMyPNAtK/IwGQ/3Yy/4lw+TWNtoYFs1y1vbgPfAldw5mIMnc6hO4AUS/UGNs02t
wnhKm/Euk272IzVSdFLi7e0B/JoNekwREWm68dQM/R3lz/4W8bbGf0agic1dF+gC3rhd+hm8FPk9
AR06X0d168mSokEDWPSJABVlpNvHERxbM8whrwxAPaGGsTVGsFd14NvdVUbRr8vShNq2QkIkRTwv
SvPbDS0qgZakRQlDgcZOZ160Y7LzE4iWAFqM1xTdGe5DvS7O0DbADgTiZPOQROqJN5bBhNwJGFbU
6w7ZlalJ9OJMS7ytQyYIeq6dRGP4M4O+3wboEY1XIPkIz5PN06tQQnpdFBU/ugiIqdbzXuSkB5sM
G605wmr1fhUBpOMBabe1RYIGqrd8KugAxLWsMgYHZOQk5U8XowUebMhcati60GwUbeoVB+eDeiCH
9qYcJ6TXZJ5f8wpcoqRr3tXJCEDVn47G1rCXUI4QGbV5Rtp7+BYrR5hU5pkb4CG+jEhV5aXQxeNr
fmcwnHw7okBNeneboJf6tzZ9hlJo/gOZPn0de3K6Y8A3ndHADoqw14Cij/0m04Dn0xJ3J9tua+mt
c7JlYDkbpEvSbQEiRaCMoDFP7ljjzinGvwf0Q9CrzNB6d8g4mtjpXwaYtW8A/f/cjWD6WOzgxvHN
LI2e/xJvKzuPvRLIRgEushL0Hlna4FeqcpI01t2wWaFsbEHQDrkLr2LjyrTzFpKxtfEsUHlpWiQh
kRy4i5quWhHLJnhWQGmlge+QhqZt/u9JNTMBzivkBUmqEvS36qCBpxLwQuhntNO/NuVIIFMGRZgB
sCfd9iXYjSvm1udESHmL1KEYLV9UJdjd1YgOAPybscBLp7J4eadfO9SKaQRKR/BxANkHSeTwtJiS
sclPQ69/JRMd7M4rD67O23mmiJvoUDTWL0j0dCdwf0LGqBvTHuKgZbcGEbqFGtNQId+ujOShSDqb
w2lshvmvItN14GXS8YwtE/PrqR9WhLVkA7pv8F4OD40phs7oAJY08Bak58UM+l4AOKuue53QCEhs
15N+TbkDKSOt9RzckzWOv1zXBL6sQ3eTpIb8JPoIeVTLu3EdWK5orMAeajPtRM5p0HU0VEJonbwu
6J/2EK0O1uR18ai52NL5hs5i+ckCF/Qj5ADKpmm6ddlo13oAtxhFlha6s2tZ6Adahzf46QhrkD55
ueiGI0O/K9gw8YmA40juE14daVmKABIShH1a/UCjuAARJbac9ZlWQ86qA4l9LUGjZUNv1IQensV6
bMOmiH8O0MyKgkcMmigoke4HfJEPBmh0L+jKxq25CatPNcgxVvoAZbYSf7QACZ8QckFio4fJuO/C
AoALlVPFdpqt4ziqwYqHYc7LyFgBzZBe8FACX0tlotlGM51N0iZsnQX5b4GRAxGAoM63elFDBViV
4DRVggtUaS5DDsjrx/aOTOS0BQhsdM8cthRBDrsDkRPNJ9uyCLM6YHTz7o7sutAGSNJAMwv9+uzc
dHWxr6LgFkyaCeovorQKcw4iKwaO1ClIfuR4loNcRXki4eEUWjDp1oZ28IqM4G5GOJ3OoaCuLPyu
Q1kK8tQbz3uOylZelxSA1Ey0BQSxtqfEATliYY4QwhbNBjdY454cGReoeZfsGQQZ2dEpywI3Po/v
zLzz7qoWuga5FUNQIZimtd44yXM7uOXKmfLgW+3Wd8OAhPxqnF4qbPjwVy1bdJD09a/UzJ+sIS1e
Og3/tehflp+xH8g3UZGJW9eXSAiYFru40TjtZeh0x1r3Bqjy8j+uXI7m+ytb6spaVN1VskSepcxe
ULR/f+W+S5+SKtfXSWH21ykutiAxAxv3ZGo7s5TaN2PA99zrUg4y7Mb1QfHvndHz3x9RR2c7Y0j0
+xSEZmtH1NUXS3TPCrSN+f+A2giVzin9pjFNfw57J91w/OjvwyzQdujfTo5xmojL2CaTb3lT+cmJ
AhBGRyb7DiGN14/B8DG0IAy/dwaSgB8+hpy8Pz5GbLrlbx+jwYvNxcB78rob8XuuB8hXoAiRfwIV
bHkzWtxW1Mj0dByA5SscWdyRCW9bYuMJo9vRkKZHE7BKNGyNcZ6Ovm5HrNVUNAagxxykyM5kxpve
iKzHoGT5DVstABNa6xF6AtZjH6okDESQTmRrwlChfhXXFUiOH4Ewym928DodkmCoJ8YWsglmp5+7
1nw9CHWWAv5uaz3QpWpkx/2E3EpmIHGqPCDngWoP0w86WCo3pOtgMmQXUAKZzmCDhaae/oPMUBeF
VIyKIp0aiiomKc9Vrd/w3hKs46oCH6YczObcKwYVOvC27/F+DDLoGPSPh8UBaQRE62/Rcmz8sg32
kOvs1gbyZwcq3mUpuK/AMOGCDBU4a/KC89o7UKUv5xPkeF3Qy9pB4M/AgWmIolUQDO6ujFljbEjv
nSkjNBXcHQm7k1g8nZGXg8Vt1Spv3QI70w0tVNdBEnadIuMTJ5ZaNZK2/okobMmnRotPRepvkb/P
g8DwHFkZjYFGMsDCgsGSftqCQ4leAee3QTKOcQWdEPWySKVyOszRZmugyxel+eXgSU36ssLb7xDZ
+8TUDIAUYvkCYNemyrz0WcZNhVY/2ImbNo09MFnU2Wx3pWIYcwP5ouxLPOPmL7y+DbiHIfcyKsZ2
OrQpR7fI0MVIt8G2eEMVlzvtBLAD7RaLLI/uQoYHV9sO6LSQzvjF84JwMxo5P1J1xynvp0mK5w9R
g5Oo2uIxww7+puE/rTNsFC7c2DE3bhGhwKmEWQdDjLda4r+Uyho9x56NymujoTm3zNSNR7Ds+Bqe
N9BMsbqzlmG/Rko1PGN4neMRmoiUjg1kXwpA0yNxIm+bWUcJ2oqHMIxMWoPMPaRFz1GONWhJA3kw
4JHSfJVHZQoFqy56rGRdg34HQKXaiKPHEsT9IGtx19MI9tl1bfTQNAwCZ1ub9qs3xbaappLpb/NV
BDkdNNj5FjRp0DvQOG2l/iliJjB3SrM+458iZs5y3YqaM3knVRknbzWCVZN+TYuXfk00jBz+fu7f
gum3hrtaeh5OReyM68L2tE9aKP84kyN/tQ1vZx/itARa7qNoxp0oUuMUjS5Id9SXFjiIB1mN8tHq
W+NUdTKDqiG+nA3ovg3sXt7Z6csc/Bs/JOACnfpysHW/sh0kiEBicppExE+St/YGkvDGimyL429D
5BJ4vaJ5i9soJnvTRlDI/uBgav0MT9xN6xqQ+NJYdKVDXmaf0L/qAPH4r4nOwOvmrcEpn/kl6WWS
sUoEaFNsFxRov0fHEcDumf19MRsyjJcr5E75egXHAnZLscZ5ax5GmU8zlmBbyx/DIT9oGlg20b2U
rOp8TLYtVD6hJefyQzvp9Z2uKr1alHsnvQPEQFV68aQVDwI5J8gs1NBtVRHkyIV5YOghmyehvbjb
CIibSTYFd5AjbVda5lVf2wrlSIvn0SkP+uoZemSzvZFQKYIgkenXaVN/rfCuylhZPhhFALaiXAJp
rOy9mo4OqHCZXkNy9TG0uyeIXJQbaO+lj4OOdAudkW1QNqlsdPb/Jk4rkV4odHBNj2PE1p4xgW5f
3dGs3dTL9ovJI3mSOjDLZE2znK3HAXeUKjKgX+F3E0iwPYjwaCDI2zYiYTsSupgc485ipf6Q5mN6
Hwv+k8wU5cauvitMU35RUbrn7IwceJhSMx/xrlmcmIWbAOrx1iPZyijajGhyvBmWYT0mEGreOEBd
7yiCJpgS6U4lAPtINjWht8HeOucBXB7GAPGlPli7o2fApZtD0Dfcj1Tqy4Hdaq339hLbohcV/zf7
MGVQn62DVTRG3V1aDO425X3pl0WUfwaNobGHLqW3joI2/zxEDZqWndBZaR6GyRQgKVGBHpOCmQE+
nz4f7siZVsn0kIKELMSr0wCdrU0elvwT74b4NjjtsO9T29WRhrPbY4WHZbYaWBgcTGPHLCH6n+TQ
StBdnXI+tsc5HLJ90JuBCBXQUzVYWKZqvDPjsntuN/ZoDs+6JloITo3ZioZh1SmGSQ0ysMoLVdIK
4gpoZaFhPkLBLLSGR1SmvZvb2Rcy468LhqIQIPcqbbCkCxW0HEIwe/I6TL4Epmy3aYb93fK4RXYk
k6sYGRJoAbx7DNPTdnn4BqOvmnrfBZAvIgUWOCfIvMzPaprIkYOOQYZ0NsHujj0kG7a9qrLl3dg+
xFOwbbsovJKp013oHUfNT/KRaZm02H6f1I5TfWLd8JPi/28nxR3QYmB7wEfrhIs8qTNevSQE1KMS
g1F/l0140hK8bT4WQVt+KtLgH6beumqniVcuXiYvoBM05qH9+5C8SzAyVuKyDIcUHWcsC+uNpx0C
U3UWj4Y73WMUUp9x/9eR4RTFasjs+gGQEL628ojfXM7kFrLSzRlEcP1xEBDL8RxXXJFfNjYaABOf
pxpCGrKsm+9uHR0EA952VQLODX4CCIXmxnco70RfbO7wdYpy27xkrynaR6d4XXKYAFjqBut1SbSU
n0N8d+NWDF+0kvegZsSZRA/eCjoHw5dC4Jp0NijbX+NKYwJNrAfC0vXY5tGWtMECpFUutgOKixrE
yT4Nm66BUDgUOUkpjDTDqpw7lzc7SYvZSGDgYZwmeBe8uAVkg1c4MQM8f1aQ6phP3rv+R4wOwM+x
n2JjG3ZGt4kmJzjEnie/OJCz7oayehKsTC4ZGKJXI3Q9vlBYHKfaARzB0Nk0nVXFe2+fpDzYRWhW
3KAx2fTjocL/dZVN3cYoM+h+0Fi2ZgdaEdP0R4gKQRfUnnxDd3bAMv0MLBkeiLceoKv2Smdv9sVE
9sliczxR3JPJUoCREXY8VcMD2clEzv9P+4f18R1/93l+X58+p0eIjre1B25tPXS1bZlmm/hC/nvo
QWQreXftihS87/XgonRRJN8bwwlSH9h25H+aDiQjasIcY0wJhF4SB6owCe7Sfy61WN6Wm6cnoPS1
xxwK4UoNwSwt9S0S1dpjbrYlG2kndGA+vRsyfWX0HLzYeJQaZsgOKI3qM25scDNzZQm3uzhgmf8c
18brAzipXsNmGJkK89qyu4A1xP6c/hs2teMfq/0eRtPLIMR/sY1vvzFhYwwFpmtbWdCkN2rnFovY
vAHtOaB/GF/0Uj9nLZgtKFKYRru3bcMFVyLHpkTFN1MMqsOoAdctxUjNsleNAJqOo8Yyx6grgH3Z
encFfTOHZ0MwnUEbcU/RtOzo4b5lzMUhXYzH0QFqxQy0fJ9BB/NJr1CSCJwgvNAQVH+7Jm/jRw2K
dI+5NDZS9bimmcHR9STKFQ2niRl7kDHrszcbIwBhxqLYk5eWjCC4caGhWlJm4OSjJQvQ62Rd2F6s
MAAtiuYhWRGtOeVN1EE0OWDikIM7Uy6lC6sJmnhxuKUhS6PhxHVoFvV1VHwKUTd6NLM5lUIBTQ3K
52W6ELW+9pzOZ60BlcIw8W5jjVY1rtRCq6EH7YTTAmjc9WB/+DNicNtTM+JR/yECyCmkxVXJ4y9r
ONi/b8bYgD483lly7gOJg5SKbZg4Top2v0+0LRHpz7bZD1J9kOzXDVhgrUJjO6s2UZXgYDVFHaw+
OzREyWQeEsKGMDXRYM2mBVPzNonQOhT1ZqIRhb5N5GhHOEchWqkTXl67LD1BftB5BDTYeXQ4f0Ib
V3MBSawDyfLa9ZHfHn1yto7mXSRSVq1ykqkosrvSyThYaTE7ja3ER0t9s6Xpri4YdqLN93m2mgQp
jR3g/fE9mXS3x0sViJ939AnG3u1OEfSAV+SlNThqcIXO+xuZhkpDB9HgpHv6CFDXro8Wt3UAQP79
RCD9geqX9kCWVs+h+jR9D5K4P1ACToAgdzfVXTUn8IbYaO/woL2Rk75kqMZC9D2JbvQFi9IWbR+/
Txd5VW0im4O+uUjdQ4znALC77qH16vyTxZPiU473JGNMx2tYG/iOW9xcWzwSe3ICIT3tDRAlrGnC
23Tcr3KQuErHd+0yuTOMRwJNcDyENoD0TmDfAd99WqOo3Axj/B00uN/sDvo+IBrxDnkENUYny9gL
JpKfJspKczdWAtBMsdH0hB8sBcFnWi33KIszBb0QN9SFrVVQNdnWBWvBABmkL10aG2A7zVDByJSS
lJJyUXYga/k7++/xqBleuNdE3QGtyyMgrCmQCirz9yEHWDlxtTZiFDQWx7tkYUOZQGcAq2YR4x7e
9yW4NIbgBhWv4GYzVFnweuztesjY3sARgJy/jdavwfXOFMGDhN2P3bdJWlayzrzIVvThvwJnsJO1
pdiBG7UkxdIatKRVN9DsU1eoe47kbQf17qBH05va2eG+ZEPGL2wPNGy4vonACvs5xs4Dry1/htGj
oregoO3l7V/DarUaAZnfwtQ+Zl6N7HRRrTPFclFarevBqNynA4ATECbbtVOanqALlp1yppk7CRTC
NRpKwNhL5j52AVLXNbfKrzyOvsbRUP2qE+jdpc4YrYwREOgmKn91Xv1ValHxNa+LBNI4qfMoOX7M
lRZlVwhUvF6lZuP7q9hmnPiogzWgP36pDf2VNQZK08MJmC3iiHlnhjbkTCvzNxtNUhQcbsggseG5
fobc2yNEYsqjhZINhHks85FsofjSDmb/MDA8DjwLssPNBC6sJR7SV4A0Ch1vqQ1rbvPhuW8niJaW
5r0lR/toqJdVG9iNLUtlgjL2JK4oto9Au/5unMXjyWioyMQ3j6Nw3Z9lqp91sJwsJ47NZov378lv
MWXiyae4rV/oHZnelulFWfYQmxeBfiD74LnXyHCBfcimr10I2YElvUtpYGU3OcTOTTvcUueBHJ6q
EEoVkIpgmxh1RkjOJdOdEQh9TQGW95S2tbmOCjSrNyLM1mLSw+0UW+adBsTtfGAej86eMP0+D5De
IgeFDJBbWhf4kW3J1qP/b6NbcQhhuk5c+wF0Ia2VjtuyEPj71aWGBKSQR7w0yi9gz3UgUWlpx04N
Od/W3ug8VyCvOVku1PsipR3N8slZdwIU/pOjFWDCqn5V0tBe1ImbVq8nDPy4qYAgiMVQXSxYxp5q
t203USfM68CgLZA2cX5EwQCMDsHk+RWHKkLCgmKdVSDfCZU8XaHOOhdobwB5MNYZin7JqDP/v2Mo
kA5JAraTSEUvi9FZlH8ritbDdss405azL6PpnmvTmWTI0oTLe+WjHSb5Go5vi9qcvvn+1zzwoYDl
fjRfGsgyrEB8FD1GRuBupQuMzQAawwtPvNjvasGeSq37lpcj1Mxj8ODhre4H6J6N1agmafzfSQDf
jhc09CRg1tT0p2kc50mQVZ0nNSUSWoCbaEGfnuLa0tbZNCRr5JzSUxiMIGknTxsk8vWUXFOqI4Fi
5dPRGFFAK1RbZamhETxmEF6HFlh89gIwaGi5aB40M6nWZSWiF5kPV8dCr9eqH771wm1/oWXqn8i1
3CcnM8DD7I7mNXX0FLpPIjriL1tdUmlwX5iu88gT8RwH4W5S9SM6DKX0gK2J0DdO48xAuTi1xiOj
CtS7mDd35EbySKNWh+J8K71pR5CgcoROed8gozcjhBR8CJQsf7cJGwwUJEpNwRQ3vs0l1BGtR3H/
uZ7V4B3dTdsz+DfQnqI72mbJsPSm/gks6cDcqCRNYQIUWFo2qMoUOlodaFIAbSd/sU2Jd8e0lxrb
7mPsehV2ybo24m8YbubhOOT2VQ55gs7d2EO6AMRJsTqQA0x2wcqwimj3Lhpvy5tGZv1lCbYcReyd
Vo/vwiDkHvujlTfgAn8GQYx3EWVlGasW+YCDZwTPFefBnRTYt2wAv9/aBhjI5hD0XE2rJA403F1k
vgGeCKIGy/1p5FkFMmufbkwt2U3ZmXdF1uabQQWTJ8hQgVvpAgDBRMzBH25+tHrODQayRbSlK7ZD
W9EjhrxAXyad6kR8uLjIOLDEBKoP2Aw1hTTw3sVFPSujDQVaMUN7kFE5xoGbw2ybVzBktW8g02ZG
q7zKITfBmHkfp1O9t+I2OxSGJa8ThCChEZfUX0fIPTpaqP1yh3pvl9x5aZ18XNOk3E7q/ZAxMI94
nbwaWHKelOv2he4IZtHukSOy50kBcG33XiJ9DoW+Va46FWzVqUCHaqzXSFp5F8McGHA1amsPro0I
9FdoPQAh42scdk1gLhFVDbw5Uj6rt8l6GQ876KNB3hjlnCsww+M1T4f6wm0o1Aue2xDfAQWKHjfy
WHr6jUa2MtEZeEuyfWer9gQ1lRYhR6GF6VavAL9zgqZ4XcXLsnbDO2RSY+YGsV+Y2GiOKQch4XIp
1JbwaYCg2dNqo0z2QZKIOwFSBd91h9inX1SpflZ6XDxCyY2fadQEXnsp6g68f/DRwav1wbeBuPCT
0nu1oXP1FpSaO/8W0VVbXKrJuFI8/RRBHi/8MBpqf1loCMS9AdniC62D5DDoN6STIMkESpVK8V+x
NP5HDIlzb/UQ7xYBWOvJLmzLWbOG8VMTFuNnnkS7VrrsazYwKFkXjdxRWIoSesawsW+mnh//a9mJ
a9XKHkDDRcvmwVAcDYIFNlpn7NE1GPi5NbVbYiGjYYLc+rthpIZEWaY3deAv3mBAUkIv/gnxWPjc
Q1PoKFL8K2loRsiWl7aLRgTlTSzFERlVwCWqoZ4AeygUTT8NUTKIL2nVpvMwlIN+CSvt17wSKh53
SVh8o1EoLOuub/UnZ5qmz20h2qsGHbH/w9qXLccNK8n+yonzPIzhCpITM/eh912t3fILw7JsLiDB
Fdy+/iaKsij7eGbiRtwXBlEogK1WkwSqsjKpLzKs6Fql/oX6eiAXr9VggTMAVwSjRnmLBdYuAMHK
Y6yNGjBFw4b6stY07hgIA2mcdGR1PzTxkvqKMYwfWPazwC9v2yXAustAtPddJjhoudL2yBS5E2DD
1i4x7QJaOuCLmlxQTVNajnNLrUSkJjCAsbGhZmsAwy24f6EWDRJYoC8QIGiP1KQpXU/eujx5GBTt
SdpW/E5TUVtRRPYWC4wWcjdRse9Ru38hFyRlogs0KPbzgCar9S0KAYCgUJPQQWZxPU0SZmW7twBd
XoBhwkcqu2CLpPSBZi5sW1uYmhNBZKv2V7Ycg2uR5sEV1ZLpLoa80UInn9JEmZ0o5IV66UDOw0H4
IbtOTrzCw6XCb2Cal/tgStIdHu7mQfO1hLqMkYDC1ufCWaHgChgSP9TNo4Mv52MtkHUx0NrU/vT2
7+MhXUsXQfCi0beJTNsdQ7XQfRg5b1EyZt+F7iNz4OaPGejS/ubAK/fRH/JicsCLt90VAzZdaoYU
m6U7Fzwyi5hB014YYXF2U816NuvNGGTxc1H25aWPQ+C0lVmKLtpyAMc3SEZZz/Og9yZW6wkiWeOY
H6c3Y2/6uEfiKEd5H+SRPh1kAMBb1A5Q+UVHpd6tdAaZd/eCDU9s9f6KLL5pYp3D83wbpAJqeI7t
Q9Y1rddObSaPdYalYNyEzVuOWJVm2vbPGmmswh2SF6dBUCMFPhs7bYntIZbfB6OoUGynhgcQu5mG
j55ePSLl0a6TFKv9SmEhmMJH1JWN16UrL9RydbApjA2vl8ZgAN+heqXXvfeGIcrlSycHYkoN/Rjv
e73Y6D4YTGNQWCMWgEL4VtWopBZoVXCD3CNv74ErCnuB1jX1r7J7oP4A3G4r0/LHIw1M1cCGilvG
/qFM4+HgqrKKsvHExVFn1AxZgPs0aE/GCK1tsHCAn7HMuxO5kceohfm2kSCL3QN8JJeek5XIeA7a
VBsQpEm+iA29uxqtV1yAfdGAZkXqlHVFjt9nocRJf42wQu7fghAQHOap/d2tvfpILydZxf4FMmjb
JsKbflmZYbsBk161mpd6agDr0uZIpg40fRvdswCSRni0Tlj/NUiLPYh3tB+GY5wgXDq+1GAWWLqo
978Bb5a2c6Te7lBeCtSmGuQ6qFtM9HI/9lF+Mwa2WPBBROdUVaXyGPDoDpJAU+vD7tSOqFdZlx2E
BS7FmWQGsFDo+mjSBbuqLg7UkeLntc5TGzl+M4CSq9SHcwmGtGf5s+gM+RyafQiOXLCi+aVvPdfg
/9okRtdvyAmsre9jTFbaz8Z3O0x3XSniW1la0b2ZWQDGpzroq6okvk/rvDrhifNCnWMUFWdQVJ9F
z9KTNfB0BWVcCCyqpi/xBlzQKR0CLcEjTPUMPUePC+FOJdTD1mRsnVdA4tJbe3DLSwr86KJpff1L
VPXaKi9NsacmR8YC6pjdIzfUFgw420UEZpgvQVL2wFbo3t6NvOSIqlO2xHJoIXldP41ZGJ11bfBB
oAsYAIRkm5WWe+EhV03lVis3PSyjM+KV0EQLKyTDgMJagcomOlDzw81QswEsBm40AhWM1SsqO8Cw
VeTffIaYuoqYJ3rVAWklvUvvi/yEiji2+vBASgIlAEnXLZnyCBpQypMHNInyb2H5Pgd5aFCcAxcR
OJLxQNLvGiTT1mOJGpA+L407lNIbd2ntbypEKW/II4sTC4gDv18gOgWeXTdh4wJPm2FPzraFmux6
qIC5wlAaUak5EY6s1nbejdmyYNqmb50XE5paew46pkWjmGGcMSiO1IRIjfXoyPq9GfZDvIlRqrzq
y5rtCgHBMNqrM/zVuzrv4hVt5KmXmrRbn53tpguOCOokC8pqNXYDquBEtJu48jSAlDN5qG3LO+pA
bU3ZMR6AkqtHhpUGkJ1SZ9XQx9sBGKBppnnAn3MiUgRVwhWPsOwxUwDdoqzlV5/jjdaP7m0ZCJiA
ITj2pvd1NrUJgySCnXXLsEllsnSjrF4lWsM3U7sIR8VZHlv7qW0EePmWubjQFHnG+HXoJfaHajDw
dtP8KUpsQVLXH9L4mIUdP2G1834YvQRgnz/bUV60x6w6kp1GNIFvgUZVJ6oZ6+IqsPnYBhAMdlFL
aQWauSCbozrw78+XAqCo9UwDQmcIoyONCqRdFGf3ozM4D30NmMwQ38hacx7IYmnjHvQR8lorU2vp
5SIppHskD4GMxKqqoYRWaRXDigqlknUJDikaGkFK9oBiLH9BTZTEGpf/5UquVcprDIhLhSy8L1MH
ldJjmR0bdYh7C205RBkwQ2N2pDPqzm3Zg5zY6sHb+DEmJHfqJ89iLMDn8+cp9WtVW64hpRVv7TTk
K9IN32eqOqzA72RlVnp3lgDgn5005atUN61jz/IfdcDlyejk+yFMbHkiG/PAr+fY6ZE6R+UhwdaA
ONqHC/X0qKADpTN41TLtdk5Tja0bHfWhfKk/KsttpBnIRGkqOmgNKCqVF7XIlQaOUTMNnDJav+aa
p/99LrJ/XHGey/x1RZrZFMI6ohYbj088jEqOyltC8HofTWx3zMekwWNl7sVy4nOTepEQj1KzOtuO
1p17sw72eLUdGjMBYods06kHgMo+MYwD2eggWIF6ZnVAmQFISp+jBjsI8HbV7vCoAX7vJdpz0ZT5
q7C8Zw8/hFdQQU8nwJNOJ7916UHvPkEq46C6hRr5v0zx/90HEmCo8gJ/99qRjnMqe2YviOghi9Jo
U0GndmKHsFwouxSF7lwa/MlPpvcQj6b1/LdBgWdWEzvEvw7qk8J6Di07PnUCxZcy0/orHZrYTaGV
uZwtIwJxVxarBTmPlOirrtgsRWFsjRh7VNYZw6ehqVxqQZkH05StAa4OvVdBCXUFFdO7lkFkbHkA
Iliy2chQLqrGFaAGFcW6RU39PnDr9GnQxq0oTYBalV23uD/buzB/t7tgbNuXwNc9OTn2kB/22f93
e16ifo2yV1PiS2WvQHkJTeZhSpaVoK09Sb96mPNnaWuW29bx+uWcP+uQwkQUNvY2c1JM2uFLGtr9
kUyTPVrmASrKKOc2agE/RVbxMF9a4oGzLctoWM7TVEH7eWrqGIx0mpom0kHlfJXMXI4GKgRrNiIw
mAKSckkLxpZaVWeoA+iDy9SDJ9SwR13LY6Zs5FeZARQUgSDZ0gzTWJrgY5YO7D4oaFKTfhywPJ1m
mk3znGXMt3jfuEfqBA7sLnFSeWpRxr/qMxcrbrWQmVYeePEVg43UrDJ54Jne5ekAqi7VpOWKI0Lk
2rqAH8nGPBAcABR+Q52Tm5qXIRW+mW3C/DlPqw3e52lpkK8hmJV0Ncc+CssgmrYFozV10qH5mDao
sVUYCqyq+kZz9kWDlR2tZ7wQOAhq0nqGmsxrOxQiITUxN6kXtWy4X/jJC7HraVFBvA368ZvfYEsU
unp7AqE41njUdpWRzugQBwISsbza0tAALOt4bagh1J5nCHIQ/FttdfeHfZr500WG1I8Xrie6DUIc
7b53w3vTbvWvLoRY/cCJv2cyaZdVn3gXCP42J9B4oJxwyP1vRnkmBweqxMvcBad82RfFWUBHZEUd
bGtBY+oVys7lipVdfPajMLtEI7AHSG3F35n50BbG+M1CUfoKOrZCLZuDLVLEiD3UEO7EO3f4mul2
vYi5FV6FYPaFOrAFQG2F6tBQYjd1FBr4lwMTdRR9eXCNCNSKjoJA9XV3R7aucYCyG9rhrkRkcGOF
WncTpJF5Y1T6ba0WtQlSSdTqGi3aaGDMhyIwRB5D1zUPiKrsqahlLnShJtSdnQPIz6dO8ic7HQak
lg5OzHZ/2tW0YIfWDrnR7D75KztdgI9adERBztT5x3BU7yJ/rHfTx5vrbcgNkEhxHIt0O09rAlN/
TrxuWWp1f2YMCZ0emPybNsDrGoVm8V3NfcB+cyg29JUvloZtFM9uXaGMr6vSr54HFEDXie8+B3mS
YPKntMWK88yFfugdkkEJdilpvSx8K/iJ1Blg3Cl/7eM31OiVj7aUwzrCo/FU6iI/GsiubkbPxqIS
5AOLMPOa75YZLrUxzX6Cg/tJOoP97Gs9gvuIvF+Ypuv73Ebpvos92W0ivHbZNbrxdbDbfceM9Kfu
jgc5+OVXgDYh0AX2Q1fWi6hrx3vdFMk2sEt+KN2a39heFK4Mv+2+Akm/HQqe/tCH6ItMk+Gp7foB
u09DnHxD2ifc2fnabd382ZUIBypXqxn3setFx7KKnWURJhIU2E59jD1jvG9q4x48Hc5XaDRDzSmw
mxP0w4o70LS9kh1/DKIybdmdBWjrbqs6ApA69laaj+I6EGCGFy0T8bk0Imz2Lat9rZw1S2LxHeAa
yGQpB7NmwxY1lNE6Mbm4ovhFXPMABV4IOBSI1zvZ1YD2mrcoMnziMb0hE2q4NGSmO9+KFr2W70Kt
STadAn3gX63dml4aLxA27g6Weu9NHQGqBcYgv1IrYkF+zszoPA9Kc7z1hygGiefHRAIJ4xVupmSj
EUQEC+r3icnHjYx6kXnVdyJ7GxUfZ8HlcGyyhXAU5dtE/DYdyYcOn9pFH47HGlhXaXgHSNgsHAYW
jzy1LhNmYYQ0BoIDyYYwDqEw6zMKNJ6ok0wsMs6m1b7710C4I00WOket8pwl0VHYefUlj23jzkTQ
7PQXe1uKz/bEbL44af3uXwIAtCT2CvxuvvhBYt71IaqppkiWCNr6nd8VSZCTy8ANSpgEKlXLwL/Q
VA24JwL7ii8mf2whybRrUMK9aQbL+DLiwRtKN3rFKwz0KTXXToN0xhuoVHsgykBBshqJnG7+2KuR
dY7AUMiKaSQ5OAGKwGikBUTFjUwgOu7+GknX1F1AFGmkE3n6lxrgI3LASg+1F+E6Cyv7DgjxZIN/
hn/qeAy+YYhX76zaKpAXiCyohUsdetQW6FUtk3+HdNFmKNwxRE1itAZHl/E9sVFZCMRs8uSMerfy
zc68ybtQ27Zj2xxY2Qwn5NkhPu7m5V2JxzzK81rxgmXEQ8AB7l1Ed6OswBhWuIVSFbFfak0Xy799
tlFa//LZwkL/9NliTYPIrqr9otKtqK+zZW1FzWEqzlJNoOabA5V91aZ2hzqSel90nHcLRFZBIUfh
Oq9yy7UVgzFgMjKkbddeH2kLpLEFdq2Nu+khZraM+gDfOhnrPMY7OnROo1Lx6tVBSN3d1CHEzt2i
31q9Kw4aICHnjsn+TGd0kEkOhrKAsdXcUZbBa1zrwSKr3H5jJaG199wiuvMGVdI2gOoXyJMTSjyL
Z/IYbMtEftN6RPVPt4Qee3jo8Six5rT+pxj/dEpOI5woBeAmsbPp+gjbfrDRDQjuOq6HGpQgXZcK
VlxbdbMwGiADW8CCHpgDiLTNxy/kFuigOXWKAhG4FnuNOG6aS6Pc2hC1fGr439x63PlbASgiZKxc
+Vhl2Ral3Mjr4c7bmE40bjPV7NJimUA35JmLUj9wk0F2XBv1F93pfwyJ712RaO5vwKaNinXlbxk+
W9bSReZKTZtJsSX/IXHfp80RN96NGSrbQa0Nht2NB8zYEtnFeE9bW2oWepLsp42v6kXFRvypiVhm
vE9KHZnoEtWlHgFXw9hpF4bROmtf+PrJIbQrXhIt26A84/p+RajTHMMGcZp0NJsTikxAL5GBqPoE
gc7A3IQFispzt+821E8HzY2/Jawwt70wJWpYcIhF2J7zusxRyp86YJDxWL8gY5zX7z4Wk3JZ1DWy
v8qbOqQb9uC/hNICL5C8hda6PMsuAJgQ+lLLJodEY8eB5kfqHqdYeTUbML41Cw+hyX5Bxkr10JkH
pMw+L92b2V4YJqg/pl5prYwCQMMeKwMHr/FjTTcabqHo3HAb9xydRt59YaUJFM4QN6cDclRph5Du
r3YDfiEBXn+yfBpJ7ZHHBjTLlzTXPAZCQgjFq4OZudba7lOWXkAP1mx0cIFfCiOwzrp8NBTciw5k
prMx6qwlSwaxjrFScbEHCbzTGGZLcuFkG3xRQb8nstfzDFWsP2J3EoGmz5NioUGV7OCrA52F3GkE
mBQYjNjP+WuyNmNlA76rvBzXhtJ5PezIh0y2k/8aTVPObfKhZp5njr2ce5jh5iuDQVCy6pAw6kT8
fkgQjaxQL4922nslCIfCH5MtpR5ydyo337SZ9pMikJ+ClDyOofITgTy9AZr9hL3j52jmH8FNGuw5
4aMWa09AQVtnUwM/YGdFA5Tih+RcDqkA95LUblGEZi7LJjIR40nDBRgjxVsf8jVAigLYjxjCNU4Q
/ZBJ+ZqHrPlSDcjbayzS77Dg8cA9Wev4P+Z8j5dWCxacCtX8Ll8zvFxxPzgC30XSDafpVLOkdjAq
rKkEL1FJpHrowDogswbQ4vXYDTaxiaI90GG8AHh5C7HO6t4bC/+EYsFqSXZNgnwxr6LyhgfWePWd
HusXNSACVwAyRrlztFFf/ODlkNPtdPEY5mO16MHId6LD0GnZSVeH2UZN2cl66aTmJh8BCO9Efa5Z
mD/6QMHe1V6w1M0qAq5lVTGRPjp9kz8i8gp4YyHvyDHM0wtQUt4NtaqkeutFOUyTQK8OtKpphPtQ
zZmrDS0eRN2emunojCtggewtNRuvQHoQAe4NNYc4qLEbq7yVpS4KrtB4j+yGtaReZOK1Q5mD3oJ6
PdbG56bBCpV69d6sbhAyuKVOLF3jReEM+i7TNGsE2zKvUJBRHRosDhBKynhwxm8rONOZ1hVfwJfd
7Uwjd8aFWQYtAvADmOCNDBvDDMrM6owOIVQBDkGMw9z8m988jEaQCw2bm//vU82X/GOqPz7BfI0/
/KjDrTu5b437IILIsgaVkHxBp/MBxB/OKreKfgGhhPQ4d7gxKOnLPPs1hNpzt6dmnJt09ucF0gYZ
ScMFy+H/PE1Ufnwwugp9ksk4X5WMrCrtfMFs43aUMfZu6kPMQ6g5udApDSmK5BnKm+Ves+L82kAa
0kEq6CQUYycdisEBCkQLiuVgWu+2js4SvtEganQe1B0AbLSsN5XkqJX4GEsj8gRoud41z7N91FG7
PaZ4EtFV544B9Dod6/hFeBFW5jJq2ZoXsb+crvgxMaJUKNwGh3dH106lwC65NJLVNBUNjuRL6nbR
zTRVKo1iHcVaObn4mn+xQEK0BcOEPDCpy8N05qbt+9lfbOTSe7ab4sbGODqIj7PZxtQ086zUMdtK
sIQuExt3POjd/LuidcFNFYFJnZqBw/07aUJCu+PmTaQ8Ssir7aLGaZfUWdqef5cj3pKVnX6eBnUS
SoEo4kHkCxBRIWtx41nWBTQp5VsxOheN6cWbLd1L5OJEwOIFSX1y4xTcTL4e7N2qfyRAOsHQQ4VF
RyRgss8m8iB7Vo43qDJf6AM2BKmTXEGgZ98mceJe8EBaU4sO2gg259Rq3toh5Mj0NUDkFX5ZLz0W
gMXAzcJjldpqP1+yl+bjjCfGu43O2tRmL1E0pAs9z9yXqTfc6oZ/z6Xkt47j8FvwXrNT3YxHMkEc
gt82AOLfBHiWQTWvD5fk1ra3EciYruRFh6aqd9zKuzO1+jjht5XIn3NXgElDzUymvgZnBdPMcD/b
2tyqll6i8y25UEcqMxRd5CjiIRvNGZWQEw0bm6/mq4autLa8BwP1PF9opebeNXrgtQwPHzjJR+9o
s+aWhtGfBFxECaXS4tPsRgka3mT6CPOfwLGj7MD+dZlNIqiuve9Gp/mTSTeIFwZoElGTii+MfGtW
BQtNY+6nv6o0A8BITdBVkQsd/BEcILVRG9NfRZO6rQ/RvSyTy/myeiO8nVYCtz7/pW3Vagfd677M
XxwCpOD9l+l+/nS9cPybPHyhuab/od8XKuo63EzNsbAPYNjoVDFNt3dNiCRoedZ/S+rmwUwz/pBA
svHg6joQusoOPTtLy5vLiHU4wJ9evWlAZbT3ssJ+lCC6IyedmcayYXp1ji1HW2lOni0kBPju2954
6ppBnDvVYoU/boAVAXNy6Rv3FeurqwfSq8bjxj2ZWgPUXmEWxkey9W1Y7LI415fTAMcM73tjE0hp
gIkTED2sq9tkT5ODE5cfEBUxFtSkAT5+LBoz+lsytSNCiWnfVluaHNUm2SmxxA/qpI+rxcYRKdzw
Zrp6Y3VAm8VsTZN5Lu8uul1cyJ8OfpJ8y7lrnKjVY3m4DVyzBZ0I/qBR68NbIFVW1EmmHBKZC7sK
+gM1+VhYOzdGsI5c6CN0qIzTx3syaC40Xvxy1Hf0AUDroR9C2WMriT1VFz/rsdXejrYrr8XYvQWd
73+BtPuwhiLgsAt7NCOprUC6BYxm4vunosqgwIcK6i/gKbRBiZs1x6KNAV0zbydzCwU+WZbgC0GM
Zvm+4waF2m7C6c3YfI7Ux7EVxeITUM9KaoiJG9adho9dhMEz5a9DXbzKWuYPBZJsO1lD4gdRWv9B
OVBqG2vAV7v+qiHI+Zo4AEDyzv7JrfSmSQfzRSbNAD1QU9wyK263Xmn2h6BkHHEKroM10O4f+ABl
XAGBzu9qODRK7Z8xhrsZgsH4iQabwErx00h1lCSoOvLY08BsYXAUn6VR/wSNCnA5wz67dar6PPVd
pBERUJvcGGrvyQ3VEe+zDcptni1OvgdEdADJ4wE03yjv0BbZ8Ja5EdClvvkM2eESoEQj29V9w5/K
1j65hRG9op4nXRaAR1+ka+rn3BiQWrOG+PVjZJdCjIJG5iwEbNuy9JWWJEgQhSJ9ojMRMj6ddX+x
/c0v1A0dz80i/ZRn05g1HMEMtvuU1ZtybM5wrzkj21N6bep1kSVbO1qJMpOPHB050yxpWe/I3ifp
QoxI7F6Ktii2DPQDz2ZWTHxWLPWMNbe8ag8UEsR503zis8JaGvakAYG26WtPyt9DnAxVaoApOEMO
HmWz6My1ws4vI+aDB7uM+H/T7paJXASxDI4+h+wIoDI8v2Sjg4SL0a2oA3nC/BJDQ9BaJWO/AoYq
OM5uweBEmyFM3WVvo5qzA1DjKLO2fYg6U6zBUtZvpuYIIjabVfhIpts+yM4YQeCanqiTDp0LwjAU
dd1Si2brufE+m21077OFlhZuWikaRLw8ky+IMwvyQ6fOM6oLtWo9rXeJn1VLatIBQV4Qc4b1xS59
ADaVRw0CsaWtpETI9pc5Jg814Pc5/nYVq4T2a9GCezIa7OJe48aRuBkCqJPuOGqt1r26KaDRF6tY
dHdTQrT73u7Gow7x1zUeju4xqsNo2Xijfap5bj3poEufaOukyA9goSxWIVBzX8gtSEv7ZOjh1jPz
FkX17JXumLqGcEWJmMVto+vNsQlbb6WHPH6V2TkvLf9ry0G7OjZjfNCzVNyrgdRf8RwaOibgQlbM
2Z6nmIfVJnsLEfCJoqZ7Rba0W7a2H125ZxgQcx3BMmrlI0SU+buvA0UWCTlGsTKQPG3B0AvuD1tf
9XRmYavaCekhXICzqVedWdE3p+mh4u6hTEgdQIopw20NQO/WaWwkZSWeRA2WEeD3d8etj+fMbeki
ta740qZ/RtQMq5oh6Er/yzRqk1soyykNrqvj687XFFy7EFPsvppjry8lTzpo6YXdrmGtttOR6bzp
UBK+RF5ufCn7/kQc2r4Ae2ecd1/1MoUcJOovtC7JHgRK71G6jbOwKiAbikfyg5bId9vcS2dC1+t1
JyowA9l4UKJEIzvQRw5Ymp5YWX2bPrH6U1gBsi/yyCK5g2JB8uhnxSnPNf8hAeHTAU8UdRd2w1dl
T3W8Lcwosg/MBVXK7/YRiYxFbtTlDo+//owFf38eHdZBH9rOt9ws4kWp98mwoB43isdFUzrRNu8G
6Jpp0EHwfBXUUs3Z5vJ02AHbVt226lCDWB/ZC9ioSR2zLa/delMGZrsklBvh3bAHvnVtFuwJ3zbb
NTcZtzqww4uUaFpnZSvfqm6RW6vXQuLpEWqGeSO4o61jdRay4f2MbH/rBbAU9DnASm4T/HoOHlIH
m3p0i8eqEm8WooxvcVlvEIjrvhpZwFfATw0X6XmI7Bl5vRGpy5amGLVF4GXGySNGBAoUU9tBRA7r
nPBAJjq4KopMZ0hTQMu1GCFEC/DqJnElqpVVwR2BuMgGAgDo31jsjEBOfvHV41dI88UcG32X2A4e
yYXW872ta3hLlBwa6G0d2hDTMZK3AHeFZzLnW+FHycpwnOzic907RmNer3spJGq9US8ONc83u85+
DnnbPHhR3GyDIM/2YeZAKU1NRh6jBcX1uHa+IbSfrAJ3FCtX94YdKAQJo04HX4hyHbiOuaZmh+K9
O/buYFvOlmUZ4OJDcz+KAKX9PM72yGmgwBAKD7dQBnm3le5ZC5K9iNj6b5oVgYVXreocVSreFZG+
AmSx0+4RXcO30MVhsaLaf47U1Q65XhOvMKg8gUixuo0QjJls1KQOoNubnbXUXBAgtHZrPqIMvD3Y
ZqG4qT2EDytIQ8xNBgJFfK/WObFCIKQ95i+5YhiHVOsTq6vw3nWa9NQOPFgSozf7ZZe5lZ5yS8kz
IQK/BpdvClHCYoHb1ngF34YE5t9Mr65kA7he8I9Inbi9170KhEPqUTtE775tBEZjy5TRXWSAvFoG
SGRhbzh+tXUo8/RyeIZczLudgBjgyJzs5D+KJFiH2ogag6bhO7uLow2SHMjreSOei8iVg90GRSE8
TXcGz5ov5BE1sb1NIM63wGIrW07U842m99u/tol4HvkyVMk4nr8zGajhIlZD/Yy+Ull9blIvIv7d
nr7/Mu7+pfePsbNzq6YqPU1ux3A8dAOSrpBCL489IgAbURnWvQAkDDLHYnzLg5ui74If1lj+tBzP
e5SpgZ1l2AcnoMCraYzMCm0tBlQq0f2mD3a1TbQoR+xJrYGkWvB06pD6o7XU9W9zzfRcV12ATGKf
lRD3sVF53bGshkDxIN8rsWc/aDJgbd5mj7Ze6/iddhW4aTJrkzoAF8e8LM4oghdrwJ7Kp8o1vlNp
o8a+47HF3+YxejxGKy1wXiTDP5Oq1oAwLjdz06/7cgN55GiTumF4cgaUXjn9M6Hf87yFNF0UDBfP
9rqTKbGRicvA+FbzycHq7/XeWCBbUAIhglsixwoTYWG7OJEMTaaajmpSr9WitpN6sVc0H6n3b2M5
i5C5yAQIVDVxwTIB60oI0Jpl7x1LqWOpqexdxUAYMDQvpfRy66fkrncHPdoVGG7D7DYKVQGDjE9g
6nbs7wI1xCvQatg3WgHVv0Fz+WOY5tUaSlLjGSVf6YEVnG3HIreuVlI4y9Zh0Utrirssze2fKOwH
vtGXb1H5a7gbScA3Wm6CyB/vCvAj+AjF+NnJadoA6IH+iW5/spu2YFu3qCb1IX8wsytqu49CQBhp
FiTKiqjZOjICGe4IQaK5wyhsCH5oVzDYgImqAGofwZVF6cTdkZrNkL83qfQQb4fPvcPvTepNdJSH
/bdj8xEYnVJkK1DbnpzaFXtfLbCARoQim1dm0ZnadFAuQT6KfcLd+GRg8Ul8BonsfgROHl1Z19t3
+sgvRIZgic7aAjaabMhryMYfqNILr1jbTl5kNgcLXn0KL7Vy/ZgL/BWTl6gLtpFeba0RoQRAuK/0
59gCNxzu6+BWRDX4uPHwP6NGBjmooI0QdOms8wioOMQRa+uuyetmmRui/5L41rfWd/kPs2wwXOWh
nLTEVknnb8yH0GofOjoE2ULc02ENbpRuQJqkNeJzYGjfUi2wpwVly43slCfRN1qm0QbBQ5XrwrNa
fqDFmm/jN4hi+GJNbF7E6yX7ID1rFV4VivmL7E0vUdqh7HbnLWdXskOmM8WLwS8XIOwdtyiayZ5d
yIsLw4teswBl0C642C5JGnUXDwXUgBo00WsCaQBHB/eG6cbB9veR3IjHq8isZ4GVzRkUTOKMVa84
YweS7Jxee/KsOD5aSbwJzay8T9OkvTLuAtDSQRm0R8xlWQW6vqNerXWaUxh6X6defWBvNYo/jlgc
YdfCbA2Sl4iQkS8dQFy3cTqh3VArLn22+uc//v3//Of3/j/CH/kVMNIwF/8QMrvmsWjq//on0//5
j2Iy79/+65+271me49jgsHB8sI8w5qH/+7c7JMHhbfxb1IBvDGpE5r1d5/V9Y64gQJC9JSIIUZsW
lgjd+vbO8hWrAirp7xo+oAxXSvcNqXOkz8X3VltN+9iwi/gRFStbTiusznHaHaBmTnphY5RtPeKV
g1yqvYiGMt5OKoM8bn5ro474EgEIMy8zEu4kK2RjMgiEgJmIDiEPPtvIuczSlY7f+AHyxEDPqoMj
sv5sqUOfNNUmx0MPjEy/etNKfgGZfrZzWh0rdidjFfBIXju50FhypgmgpqAv/uev3jb/9atnzGb4
ZTkOctDM/v2rBz1ernW1y+6bLh52SAKHQE0Z4zqztfKl4kiaqOVEN6IOuvTs6koeDDVPKNXWARP7
u1clAu3wfxn7suW4ba7bJ2IVAE7AbTd7HiS1JMvyDctOYs7zzKf/FzaVtOLk5DupFIsYSbe6SWDv
NWSh/DTPwLTMhjl2MCs2jrbdhO9pVAsvNpPh4sIS81SV0MmYkJv6MjPxio/X+V13hf40MN66K/Ph
NBKk05l+ZryeHrowNo+WJfDMBaXB/R/fS2X++uFYDFFffDoWoCGO7dh//3AGmVQS0Pn8eVmkO6UN
Xn5hfUGGoniCo2z/BKr+Kz0OoyY3tvTIo6LuBbhW/jSV8CoWofqOGHC3cewsh2oaHkxh3sCswbbb
r6KrL65eI+KleMtjVrzZRgnLoHJA16mwTo37GBpF/Qig/RYJe/u50Gr6FbRtIXeQ+Ceqg2RYsmtL
6D9SKw2oo3Fra11+RM3gWltHFnh7ZrZGcCo+zG4O1X4/B+Vx9KGZYQ5JvW58sAjD9hne9fbzL30t
/tg44iDh3PHL0p4c5kRnq6NuJPu5uQ/AThoQ9MDyl525Ff1RDyp7afUBkcKytmMIgKGQRU6/6kE9
PGaqzF9Ex+utwediQ600ehjSZXQB8d6HJd5olYJthNUmn8Tl+9bVT2XebqmhEiz8H98IS/3tG2Ez
Jjn+t+GY7YKG7Jr65/TpSYUni5ggJRM823hFwT6OjdeBQ16ZeIZR9YWrRnynRZhl9OM5sP3xaoQK
SzSjhhVknFzIVXZxiSXz2MUelk5rVZblqtVubxFAgPDeqWKYyyTViQZRAxX/n3XLZAFL/F3TSKBs
JlOme3eY+YlZkp/ozBoTs1rl0QS0FRJFbG/J+HBv/kefpcKqu93/ePb8/bGvP0wIQDkWc6QSEKJT
zt8/zCSsGU8z5t/csZmQis3UioO/8CgiQwH0nfFNn6r8vWD2hta61KOuQ7D0BmuAwi2EZ5FGLCW4
x325b5Bn0M/ZWj9dPx1AMrr0Hczb0IGq4fGBoBMPEU4L5nxdJxzyroJlT1wl0YqCLdTAMuOjAdmZ
CFECyLobVpev47KElo2v0icHOJf//lSU+4+vmGm5zHa5gOQus8xfPhWsqKwgb1PnxmCXezG1YQak
TRJA2LTLLWmiBk4ce2P5FDlz6n2SXi5gaEByyVQH/TwQYyWk5Ela2Xcn4OBGp/WaOjagxZ01a4IC
FjbkOWCFHJxsjRiMg53ble7bvVfjAJ3mMlg3Djo0VPoxRDEiI9hTsdN1gwRDKZzMf9RRv1KHmpbO
uh/VTY3EUtsy3mst771yg9l6xmMYviIiiKHU5VQHaokqeGz5NWy4qPVTb2U1DQxyLXUOO6G/AtM3
fJ3KbSyaeZ/bAKroelaMDp4RCCpCNQU7fgj2S4DxbbnqGzU+C00gKUFERuoWOyVd0m3DBAeltEVY
DhZhYZBD3nng/gHm3uW1ayPIzM+tf5KZ+zXNu/ZGVQVeXV6KHMaWitTAU1CoGP/+398RYf/jp6Pg
t6E4zAWUbWEXrts/PYcmxfC6m8zqFoZcR53zt7ipox/5ANChPzrsEZmfCPA8AIChrxf+KKGIgfy+
/14irbSFbypUMlwnevn7SFX3DBuY6awyIwLHFVoszhDXiElBrpaKMpo3YdnNz33oQlUkyLeRdsQr
C6O4QCYWUFNdxA6j3UtXq9zoYlZDfLSS9rinIohGH1NSEVbImwhQs4008S0nRlDki2YTzU77iXoN
tjhWRnW9EIcQqJoPqQWq20K9tjMIScAJjC/Ua7jNFQ++aX+iXpfB2Gy6IeuWS9B1JhBzgPsWifsu
hNs9OUIFD0kP/usIEs+72Qk4hTOWnYFQcF94UB38sOTvUBVpt3im+jvqFsfQPy+R6xpaCbxTjx0E
1TtW+/0+rRnMiADr4TRt2RUBQvHluemsGbhRWDdOVR++QHPdAj4H0brabQ5Tg4wAaAXuGuoX0e9Y
PuWrbK7816SfhecbY/qQAxu674peHGgmu0UG8D7TwLLgpsoR5GT4ZPX+uBYwjUNwGtxkqQ9Ub9ft
tGlss1tzZ/6oowbqN2KUyZi5zCGjHUysmgcZIIKSW132DQLwR3KGbOP2ZI+zegeI0VnH7hSCPwH7
VLet+X6MELDnwjRxBzL7JqPm2Pj5K8gMyQPD4/BpwsYInhcwuLaL/gV5rgB2dkHxUmRzA5uAst9R
0anS7tD0AI5TESbM5mPTsG3cmcUTIuzcK1jq3kRVpA+scnd8Gt0bVY2R33q+8OetqeuEVTVw7li6
+0OaX0WZHyhYC9MgqBumzoECRiFlyHRdO7rARvcMhHAsliSk296NnD9FtY2gXtEcTL+ufvYi+W7G
swTntfHX2KZbjxU3m52VNgbwQDPkGsDi3JZRV9z+bZ40OYxZWe0QsOg3VQ9LvDwqb6VmowAGCZdk
TUTJjQKmjU2a4yeFOjrYMA6gvs6Mp5SMKuTkx+mrLApvnorpNU5A0JCVw5FrwY4dq1sLBI0CL1It
bminpQdi0Xgc6rZGBm7oh+TSxEW1bjhTT9AnDXemLCM4zhTTORGIzgOS6D47AokCpwjlD3CqNmkW
WD+DTp36FhkZGg44gHqygjDaAdA0b//7SWj++rbEqsFiJsOLweGc45ny9wchwlBVK0ajh2E8R4h1
8JFeIsoA5KYeVdjxPaTCEBGhuh7eUWHbv8ytU8HwBir5jlvyp7jPsR4Yquy3At9KgMust3sPYPgD
JKr9aO9qiRXSWekgsor9T682JKrSaQNbOoOFI4xx10HTZMs6wgT6eN1ZU3LtwlY8UgNDBuTxvz8G
/uu6VH8MNsO6Qf/nOLTD/vQ+cMcROG/JuusHpt1VmkmKnzyD8zFEvBAGMMUMvcz7jz4NTM8azerX
hwGNKFOA/OnXH5bQs0OmLF7/9y1b/Jd1jssllxJ/OYmHh/WPnSeYphxGg1F8XRb0s+/WUEIPom+I
Cac6KA+1nWRXKZ/t/qymd3zNAaX6Z3UA3calmpld9A1WG/feTdy6nh1VOTSaNhTmzFwVvQobWi5F
upnCBsLBSHl4ecLDmxFUH2cwQrC8oQPNIw+45U367N4vh0Xe/9iO0/7hHgmx8U7HNtjCxsJ0lMVQ
/vvXeZjmMapnO9lPPqhe9tqEKUs/w2rbxUITAST3NswDDHU14WTokkeA3uov9x6+Yc3ID4lxNQQ+
XBsFqAzROMLKKYTAdIp3DligRfhss6w6DrqVinQIkAienDE4hxaDV9Vf4/PBTsAT5vwHG07//R0Q
Orrw938ufrzShUqIJVwXnKy//3NBtcgmZLKC/cLhMsv1EpFBbF9dRJAjcQkNlVofkjlooAOO+n7K
wWmDQPUqcaDiGHQ9hPmYi7B1IMzdBC3nEPsFUHc/le/txAmT9f/4NuOPZOpowKd/jM0E/iVKmQIR
HkvKX6NYDK6+hRuFzS7tEuvYwS58DaQQEGyDHXyNMgUJPADPpVuDKWmN0YrqgQByt9BiRAI6ysOv
ihUpzI5s58qRc3jNkBelbnlh56cgRNiFioUNWeomHhhEHSOslse2PCJj9gNgq/hnVl6xaMQbKQ9M
ZKR8+a6lhteIDHY3y0/bbcaq6tymvXtEEnnYtbU1P4KbHXh4lIs3PU/f+tHPef6YRxhQenSQTCzL
Kw9CvECgINlfAbS/yCApjgK/bq7DQx0UqILuMhuvNXQ3rtSLqqk4ddW8B/v5O9VTFTXSYeor3+NY
9q+XK1Blo6ds+NivujwPdlT36WLSbXfdFDenT3VZn2fnllWePVTwm6QhdCkb5K+dSOvscx31Mey6
0B5oPQIW/7xrWFFjTyiZ2mGlVR0CBhXEFMwxuDhy8DNlmntg+wn7HJcC4fqE+5DJ64z+ROVCFsG6
DXiE1e20Sf3GgavanExrCCjjjeK02bPbhe5ltvwHxwpR0lVd6vNV0zIbXiF2hvxNYJ0MK/t57zHY
7CdEsF082q0E60WMRCLOPbQubJZpDqUngnA6RAs6+0I9rLRK9oiNIwCtG6nOTKwNQlfh43KlTE3b
bJpmb5kjwoo3nuMHt95FTQKlOD1ONDLfcMXdzTJD4VdPJvwt75O6fI48ED3LHc1qzaV/jdLgKG1m
F2vQAeFIUfrTPmXLddrAt86wbnmj7jTPiLT+qoWQ5pGKfigtzdoBrlPfAh2qAHoaqSPONCqQgbGv
S/xN6K6ozhSgIyDXfaX+kRVBnMPnoUefzTT638yiic4S2nB4xvRbEVrWDUKP1s2cIYUFPwm1aR07
zNejkazg2JI9URdgDExQ2OBGGglRbERstTvVQ024Sb+nQ5pux9mKDpYhyi/p7GMB4qbfgYBsPKct
xAmuo+PN6PsfvPKT78BFYSmRt/wqA5U8YHXqrKghd8affeUaT5FfJOe5aVOPLoDI+ElqOGPRT1dI
9UHGfsSfgi6S+i9FqUyor47pLi0HtWsso/wK6+31xGp/K9IG1FKFNI7Rnoa4Qu6hQzBwjadLfOCJ
y8CxxkeGyCNblWPEqrWPh5jPg/yJWrkT9Z6Dnf+OiqGhgGeC8eoyVY3vcIUYzVWqjj3DECPa+gKB
PCpWec0eQGncL33bEfxsWAUUW78xf6PZ3NI1djDZtdfYhfNnYYzWLTNP1LbU5GBCZEC8LbcqjTY/
Ys8CqxV952aK/RVEREAbavDSRDz24551TDRGsm5H99EVzDqbVv5xz4MjHwAnzpd71l+HLbQNig1d
NbWBYJ9dF5l0fQF9oPtGvHlY7uu/7pkGjY3xj3sOkhqC/ci7PbT5uB2MxN51tTqUyM2Bg9aVAHYY
PZYWdDqlXQ3YKnIiZeTae0Ut0ijAVsxT2LotPVuQOmJbBnBt07gQPccARPXWj+RbYoYwkqY6BnnR
8EynS23ZC7YC1M7PjcQLI7wAzOQ5birwOWqovGEJkj6Dd5k+VxkcKQf1RB0AGjA3DFSqDRVLlogb
BlNHGgIHMOkN4ZBvqa6RSBZ30RpWqNOh6NP1xzDM24QtcDldBd1t0afPLLDbh4k7u3uPrJo6/DO7
Yk9zdXOrLvhE8n5dleWJ+tHQOhhhx8bG5kB1+ciG82TF73M1dwdpVqmHyG68s9rRPrIkzy7BWGOl
Pnp+Xh5kUsDeiuXZKg3L6Y9w3qa52/yc0vk37KDFF1kguRDXfg5MOITv5sbCxlK0wdPoQ0cm70X2
TXCJXDEGATCLnU4rvse2CSH+ds5udOVxKuxjHI/OAdKAu1I6kBcSs3tq4/APcxAV0qQGxC0daV8i
vDW2VhlwsOlgmT0llVozH5gHo9lUFoQ5UqAsvsuAXSGhrdOfiNrIER9yDKBAGInid6MLfqvg7PrV
GVmytobJf26gT+nBhoGB9jF/XBss/vL4y3WjLpBP4EOANheGwxeghEFw5kAU/O16sOgGn69oyq2a
SiiYQ/18W0MDxPNTWOjkPceCe+r5dxDzVn4vmnfVgGofQjVuzxDL+KIs51hletZa8bWcYXRkjj1/
yKMEuRwaiVikH1bTs694eXRhJr2hAVm+m0Usv4FaksIgZ2gOgOnLl1k5j9Q+OzFiurwarmGJ8DzY
jfA711fKVAChL8t9wc+uPYwsTLaVqP1vfr1dBpqy34huLo6cIcIFk7+vy40ANbsycnxwCTYEF4H8
zbrQEwK4dCyiLv8yy3DaC1DBt1nbde9JOa2og2GCnwfvvuwE8aXqpiTMp+hSjQ3ydoNVw2MADMTZ
gQKmRw2G3WwVnppvnTStnYRU6S5MRuOtsPCX19eExF3lzaFMkcIF4gceydXycRUwVl8B7xLcHAMO
Nb42EaYRdQzEDwJJ7+3sBLtxLus9XEimL3MBnxX9QScZdBUggJldnNlQgODFYjXjlfSKZNVrNcHB
IwKeYF8ECWzDlsQ3st82tBMQz3KQutRCMNTAA/fZGGHOqd+mtRHbt1IfZIq1XWXGxoZen5Hq0SB/
C52xWV6oZRbNuwK6P2saRL16oHcnLCcvVHLGTsF1Y8BruCjEDstcfgSDauUCFfOaWobxlATlift9
8Da6BT4ckD2XWGRdc8CcWDZuqNXJgtQzkLo7UPARSNKfaSnZlUp6RgEUxWuuZ4Q8HYTVEb+0K1z3
T7J4GsJvEqSQM7Cn8tzZPVanfTWK/eB2D0I3gOsGEtmnZmMs93joO4e5jOFhB1yWPPu2+PN0Ch24
7Mzj7wH/NlgBxL67PkMQTJnJOnTDdi3xjtxVJrOSNewYd6KX5rUB3+Q21yy8mBl7+OicG0j4jV3m
LWWBeCEYmlULpxs9WZPDh5TFT2mk0htS4wj4h+qPzknRJjqZbUTb4GtGF2qs4reubPkGSHS2Ad7Z
hBKXE7+lgeFsMkMVMLZBsRogye6HSXmm4miKPTBoWEUVvv2cz+WmmPLkLQhrZDK0qRcW0skb3BLk
rmb+R2ucjokHxabpQK09c79bRVg/0FAj2MwmA2MhrcpHBF9e6TpZblVHuqlMzw/K+L/fFLVmiD7S
TRlQ+MRiIal2/jSzM6E8F7ynLuZIgK987GQWsQDqssgIfEKGBoaPALvu5JKYwH2ipRPNGelOdpbN
XtUGG2zp14Alxc/AgcyvJtDuSQt2MJXYUGCJBjV2KkluHsyZJUspLaezGRTDI7X5rXqAXpd8oJII
2HMFacmlBFTlWze6/EpteZD94KEdLarhDA7zyI1Yw2W5BKvTFX4b/pm0wSGwWq9yNQEQom/O7wpo
FvBUnqg1x3t+xTMLeRpqhf87flMpkLZdwF4dV6XrjF1ap04OSI0VL7PjxrvEYNyjYpCy9iJr/6vL
nAjfYviUBhPUxqiRtbhUYTbqmDdG8TImfbHNY4ToqXXwzezcTHiiLWNb6KTI9IW6ZjmkyhGox8Jd
XzTshn4Dx4cU2XdMpKDAcAT6P62H5pqasBZIk4x7yK83V7uCzy9AOTiNQ2AsJjg2bJfKKlRoqhr+
GGe9dUDoYYIlnJ6DAQiSmdnXeggP4wyMOsQR82euhuxaReGVGdwoABadsWHjJuyEdKsdNe3Jn4A4
87OqeKY6GF19szMBIJauitQA03i9EZpogomDtSCKBk9fjB85oFN+CHNHKtIIUW7DpGc3quEh1nqT
nSZbagunZHhEGGTpTj2GEYbXXYlIEhUlwp4Q7u9vszt+g1ROe6bq1gCsEV/Q/kjFoKksMI1AF6Ai
HYZavJhtml7oSmoGvSLC2wuUJdwoHZjtwXvDwxclfRyskW1M1vUbPGmqbd4WrkcD+4Ibt+GP5V/b
VGr2JpDNAcvDLHNsiockjXcinPJn6m7nSMwKNouP25eBhT2Q/aYS+E2twRcFHz9Yw9kJyt6uaT4m
rkZmG/J4r6KzZHS3QPKNFyotVTDcQNpwHHcg1H4Mh86/Cej41K+hdHAIy9HdpBZ4DhNQsI99LLPl
4DdSGy74R9UVkJnJGsjdjWP+0c9U3bDtXBj7qbCMvCEJ+AX57PYCJGDmJWMa/uYfKMx8b2dW/5/t
NB6v5gybv7TYIsvlehVSRKeuBTef3NHvRRLRuRdBHYL8jO4MmiI6Y/n9em+lsQ1gmV6t2HiQyGA9
NCb/SSlhR4aQaKtrZ0cpYazaLhOMCG4tVqHUy4/d12mAXnGQDWq7eCgJ/tp3UfukLFU9pWb6hZAw
ZRzIrVuWatvh1YmU7GpyQKsEybjY3XW2UqPOziG2LUkShSVQQH92IY2tZAwrD1I442YaimRauSp/
hO5hfCCA1FJHMClnbBtvMXeD5zcAIuUIBXSHSXxoEFIOZwuQ3RzEGej+ma/UCosxGBzD1yFNhmA7
BojTlcYANU0uCnYJE7XhyI49mvowQf3iMcjKH5OokyOVqF524mMo1dGBOcboTdi0PdgmtI4jiFOf
JrfpX+ykazZtFTbbQRctg7sHJw6iNbUWVqweqto6UiNVlX3vKZPxJyrBLwfyvFNWnODB/nk2xrdR
UDtPcMpub0Zy6UQ+PHFtfz5kSKErv2UraqM6JzBgYxUNCAjp/lSnkktbd+Lcx9n1PtCZRrai4i8D
zdxGWhyDwAcbEKaYP65EA+Is9/eFkDK95lgnQHSBI4QVuHvDyMUp9wfnH2dY4W+56wP91SJ6hEga
ohSahQB4wFD19plK3WjYJxhjfKcSHQD5n9YxnM53ZjZAqLuXwa1HPFUPpmn8qDX0rzvy+iaB6rae
sQ1t+zwMRnhzQoCk0hwekPMXQf+kGLLWnhU6EhKo+PjoENf1KTVN40KlaQCPdhz4FyrV7tCf60LO
uxSZs3MUhHCU1IfkrzM7Ut2uTap36pHy6qMHFac0XdtWGcOW0GohQQsS0AzL2pWCWvZ1qFL1wHRD
phsKC2BWCMKCpl8M6gFk448RYLv+nEsBuo6dHnoNUTD5bD1ZUL+cRXPLNEzBxaN935QIo1AHqhu0
GJABLOwyqCkM68lV29y9OPa4dhIRASydW1c6DGqEDRs8dLc9DJWwoUdDKDXQedItFviLo4mQGvWj
VoALX3q4su1JWStXDixRHHkiYS3FobG/ogYq61bDD34D5hP8+xBeQrkaxPP9LDCm0Ct1nRGg1UrU
59Z7v7GwzzC7+REOQ/WO4CzSIfjzX5F3FbcK2Uiqr+FBj7BZU+7ZGFXvIbZJ2Vg6X/oOCx5IcGLL
revvw3O41JxqQLMfWwHFmhk+Tm/YSEAAXZ/Vuo7OqI5aqd/Q1+GvrVINH2OL2q/XagjFzphNkOTa
ECJJUOI/AoCyoap7PZ0VThtcOmk1O2Un84uV+hcDJh2/6xNAJgc6gSn8UuPWcPJdrMh9/CW6uAuP
Rs0fUx97iIj+cnTaqBlmPXIaECDB39TRB2owZxEe1Z8jJP6l14UK5MK4BRgPc/ZEMba7QVb8BX9K
YzekQe5RMW2ANLYRtllRsRkTbNOwUgjqSHRr0xDbYYhjYIcwVAHhuKrwyzsZrclfaOI6rhBY1cXQ
wcQqR6zdR4QXOsGTfITA2KYMxXhVmhyUjLAIZXbg9WA9IZXtt5b5BsUwSBomWbnmKrXeDCdHtNbI
K/DcKvOtLpv3yTbTxwDxz5d/GWTwiXl5IZxLDlttw4gTrJW8IADqEr8YL6KTYfbwxnL2junY28wQ
+W4Cxhvxcbx8qWg2FnZW+uVLxRZ+qus5C6unaUqto0iVsYYM1PSVQTRp3Xd2dkbIpX8DJi234JlA
vcLSMkA3U+NXJSHaC8Gn7Gz2BvWiwf/WyzTABcm5EyIakvRvlnGhGcq2+7gsFX+5LHo16VBsK2Pg
HvKH2fV+iE3owZXscq/JON7jK2Cy1nVtl2dqgLtIfgX5vTszCPt+zTP8lvGeeYVLmLPPpsreJsh8
fu3rxks1Zil2YWIQlK08x1CCfRh7WJ4vYCaM9Os4eU2r9mMk97NlJHVI/xpZicxcRhLaCRaTT1PR
7iN4VXxv8t0IwaqfNZwoV1XZO682VDo2RT9El7oyklNtjGKrbKd4RqQFuS23t37r5m5Fo5Jieu/C
OXprEYz3gCoLr6GF1Cq3Eb8DCTa5xY0froMsrX5Eg4TKAzJniY83qlE2X+dIVdBsacIHyEX2B1kX
71j0Z141WohFwXgJek+T/IYFJzC1XfRTG50kYL295xl3135hR4+89cVeysTZFyZHkgj4e9j0DuO7
5RSwscG7lRv+e4cXQsdtdfUrXrz0oBCsS3iE7LkqiheGVBXonmpel1ZYvgzTwB5auCXid1e8UA97
lPtgntJHqnJq1axjKcMD9Z+D3t5VGU89akUQv71CHu2JLkVVMhw9WO10T1RqQ1OBbwQfE5o7impj
68BTGdKwuBknMAuAYMtv1HcssvqaRTYY35Fhwkwnyl4Qurr2aV58MyNgpC1I+hxrKYGtnUHqaHjx
bfInqHl2Fr4U8PL4WrIf1N3gwCaNEgt7KkKXwS3a4b0wu2oPZ71mS9XwMfVaK87ApcjEoRBhtaFJ
e8M+Fvgxvjh5C0qeaR2AIUtuSWHBt8cCuLtxe/hTFb2PV2GFdzWiybeyBcoonHqQvPIhWTtB3e2h
4mUgQarL/5+Dl6n01f51Ah7ABTRuC6ivaMWGFsx+6Fm8xhxiZB0v7RXV53ycvTIYzKVbnY+furUy
/dzNwWLpwLBOvkwRWYIjifh7lLRq1bgcfgntbL0xOO/m0IP+wpgKHxynClezfohifdDvFLgZGyo6
lY08PAIFZyr65msfOO2X0Kyt65gFCdKYmKx3bJCJO0gcxv3KQc7/N7DZPSZyBCcAbDrFXKlvlgk3
OVgnshvEWvrtmLTGyVdVdwK5W27NqDSe4gmCbyE43t/svrsKGj8nkIEaovr3ModFxei2AxRa4T1c
+iq/uuXUHSBjPe1jv2kfssmAqjCsSL4gQfRHFvfhz4DtbWHiPiouXmUqR7jR4LdnaJJZHFd8B2ZA
d2zDGW6tfW5vImh/vjD9oMDuffxhOA20rBETg19kv09M5u8now68thHmax61cl9WCEJQcQKkbJ8Y
SbwUYXJq7oVqkqU4BPiVZrA+81gRW68pG5EtN/Mc71cUWzseUXSKpbOLdPW+gpHi0urUQbt3ERFa
xoaFi3VeGsJqUI8tHWRPmonD/lHfFeg9GWzjjH5pzWwQSTvJoEKpW5Uqo33AjWlpTZVv7IKes6V1
TmN/hxQ7yBh65tpFIgSW4ObSanM4PdsCguM0VRgxc8da6KhSEe82vpu7BrIFemw+DvNO2D5MU/R1
eS/GHezbQNWamkMjy3bvT/krvIfGcQWWZXOhA/68H2ex+eA283j+tQd1C0F5XSGRl+6o2JQwGc5D
G6ZJ2j4ys4S8qLkFzqj0H/DyNV2IozjRtgogfkqV1I8OQRH/cCMgS6lEjY4B/ckuG7axHn/vGqeI
RaUxcmH3OjprBXsROSxN73M3cGY9ydA+NpGPNx5182Nwbito5Xg0Mc/w8FlFYI9nYFmf7hfzC9iP
VEbxmGBD/un6oHA0EDnK4w31vV/MFcnBlk15vtd3gZEdoV39ha58nzvKhVwjMMaXOdxn3+Wgimq7
FToYEZxWQgWX7Emzyv6sTtPQbldUFrDK+OvURioN+i2QHDCNzGMAWJyXU+ralqmxClv48VHLf0zX
ptFO+AFSC/qSk57HCTrsiqhsTYaExIgSGx5LrM2gg6sGrg5VgG85FR07cbFvCosLs1XwpYaHG9Xz
UZqHqmZYxgJ89ZU3oII5DeDOQDlbrxmiAVSfZGo8zOEIciBNDlse5EiAK0QMBAtajlQAHco2Vuda
H6jYtna1ZT6I4lQ3VBWS1MjxlysmmIXIVOxeYrd1L0naeJ0y5xNewhZiY7rB8d1+g8AX3itJjnU2
daQWHsG2UfcO9dh7PZ0pn38Mo+Iytg7so1VAc/VHlTa7aRLGGZCGVFrZhQ6TFUGwSh/ojOoiJIw8
4KDr9S8NkBoHAVGPpc6x0e8mVhbHX+qpBw1Fmtzf1lguL1f8t4vRWF6rHwgg6sgcQr/p4E9bpu0R
J30AruvjUJKBYgpaycEJ2Kam4r3PYAZszZQx7ETjxiub2xEMpevg4JZZuhvCIP0S+ckTUUrmxo/x
tWg/91AAo/93D9+oWm+aW8jDKiiIqq5F8KoN8rNg7sYy4bV7r3LTGOII9/J9RC2Sbm8W1QX0mOxM
9Utnd2Ku12dwtLO7rn2E1jyYLRYcO0bEThTSfbW7hy1Vsaomu31cKsu82QHQp4VcUVfoQ1On0QZ7
bObRNEsDd+Efk0BNe2baxkl7O43GxNZp6nfre10sQ9ddygV5N92bOIec6opGUuWndio3DbQwfpnu
XzuO+g6ohQ40o8PlR929iF8dXuzUR+YVHGG2CQhonkLGZVyVwVReRrgxIrNTVOxUgZvCzBBFaun8
RnRe0NbgVuKvvKVKp3a0Kchkxl5SQ/vUHJpbFTE8S0TkHqRKEC4Z6uRJyK/URjVAnMZ7F5HH9b3O
seHjEeVg0/HErm8hsAK34kbd6ZCaCst2Jt3lGlRnhSyGaEjY7EUhhz3PGDAwWZZeEIxLLw1iH/sQ
KhCVX/AB312JI7VQH2A5W+Cxe+g4697UAO4k3xa9CcmwLBXHwk765sXPYPhrV7DCUzJ4zuxofOcZ
MOu1nbXIQ1cwpUsDACTyZjpOFUj1WDgGjxDShEGjAQZmgq3zasis6XcQ7dcgoQzBKu0GYI1MBcyS
BUGBNOpeDB9JvN6sId3hQnqbpUl8MPS6C9ylYmOO0/hSNgCTRw6U9blMDstMMDpFcMWH4GOHn1+a
5Vd/ziCi2pYn0xbI47pTWiI79GeZzujQRE2xtxoTYk9BcHH+OiC0Bu77iMdaFkmxY7J5p8Z7/S99
57EKNbbtX+e4Dw0T2R/hybehue/1dHavm0sZnSPIZus7+OVK9zq6mWSG9LKEC+FfXWVuRbvKySG0
FdjNBcKwMKp3A3M7yqzZ1PEM/H72pFwQOY2ilS9lLh5L2C89MCRSX5qOz6vZbdNTP2TqZfa7xkPc
xcVngFarGZytieX/Ruii0l66swEIDs0U9zWHb0z4nRptSAXdfPxcsOY+14ldwoYtwE8d3us4+lrO
FhkoYBmoTKeQSR+OQLRq3seoXjMfPt/pOFypBCrnc5az4WEp/R9l57HcuJJ16ydCBLyZAvSUaORK
qgmiLBLeu3z6+wE63TrR8U/uBMFMgBBFk2btZYQJsOVOt8+W7RxyWar3teWlICQ2vgGF4XyDf45s
eOzkdT3oEGG3RWioUBToK2rznxMNjEoiV1x326lWb6PwX85gquJHjFCHrzvU+ARck0jsiywmjP6/
d0Yc720LA/alRwgncqfc3OI9Zt86SDc3s3SSw2w6KMuGCmrJcjBARR5zouf1kN0Iq1L6eiPaG42c
WJ7SWq9NYlP3GztGrk68z60nNClRpgc1nsdNDrL1ExeeWrN/NjjtbdQ01x8MpXIu80BZbT1RozYn
t1P9GEYLDafs/iDIcvdz25WnnLAGTAC/HibQs0+UdVsZJJFenjrNJrtrUsIjkQ5gzggqbaupXsQA
DZwZvjkC7lUvOQucfUMU9mY9myMufGzG/A0wOuuCfpS+28ftU7UUVXGZkb7lkOI4RB6hACikiBXp
C/XUaqH8PKTF+O/mT0XaOUa/SnQGFUKXsjwKZSn+1VxP/E9ftlxXuQURtOtTNNltGVusQwMdaBKC
iseci60j1AZVbJzcNatBCVO39c92sF+8STVe0n4yD6ljhrusGsJvCjKCCSrNz1piOVoMc3dJ1Nx4
nKh2BnUzFdcpFmq7jyKUaAUsL/wwxvCotSlZka0e3vTlwK6pvoyLkC0B7t/CgWWR3o6kxnByvYwp
+g/wdXJa77EehB1DAo92yFLhpQlTkm2OlaFpzN+NqsJpk0I6qVB9so8HGOHhYIlLgo/DpawFnq9t
aINE0Pw6IZZmbnZQnwxCmL5OKLZVPyoQN526wDm3aJ13IwrxWhaNc7YRFn8b+5/20h2SAXXsF3CQ
KkHtw2CODhpaVxywRoV0VFt5QDxsbscop/CznFj71rOWxjYXs3augQ5bB3gQ+kounavXwRB3HTP+
qc7ZU1vXyksFtevQSlPfZXWhvBeWEqwXzCRsb/o6NR/WZ4YFVJ01eoWYkadcU6nv/hMF0VkZs11q
XBPb0q8gkuMuyhUSRP7btz5qElEHC5yxm715QEPIzmiYJ5cvJs9dD1aT6RevfFkbRskA4eeQ/o5T
6fx2mrlPt6y7s62Jgm/z9ax6eX5kVIPfzqGzX0+sLyWE+0CET4TJ/JKK7SDFV/pWvM1kvl+HSot8
CvoAzo2c907dOtv1MjekRGCbHvPucvb/+1nWENevPeFLiqEPN8yJhhtqBKw+DHKSqSQ9fPX3cUGh
WEqX7SCXrSfSTFUfgFiP65PWfv5fTB+6cYG4HONKtRuEfXTtb6qlvq+mOom3x3fA+aNELfb9mlu9
Oa1ibwYPfp0Rie7Ykhh1gJllXK2q/efZvKPvsIf/GlH/h9tFj58+f6sDoLNY0wiLFKc4JNDzyxpw
PdEN07XIUnWjZxpk4NZ9nDVc1VZHqmTQ95Eau49ra+1futarPCnC/WfhVy9KCH+mLZ6rWQ/vSv4E
SRjJy3KQRDJtknqKd2sTuugSo1zP+zqRGFu6/UOrdfPVkjlGllTdAyRV8riejJ1p3pHCXGzXs+Td
Tue8IIdnPdvkOHrN8LjWk2sXSguotuZ8XVtWCMYQtg8h25tC3yx509kSpzFAKN1kENKDtfmVV/0Z
dLO2p+Watla6YM20Vh13Qhutzc+ui22nrhBkypJXPiuoethMTK/z0lq7VF1/wyY2e1yvb/nK7omJ
Z9ZZrnChEd0HYQLgczMPMQUmGzDFdGJ09PhCPBZLwInRp8rus2qzejTjR+pS6oYXNN6xtdNZ2PqM
m/epGSrIlXoazPlM3p4ykBLQv0ed5d3Sk81gc3fQdmfzTLU1y529Cbq+cx3P3pll9l4llQJJ31YC
QXnyQDn2iBFwfPdCBncNjeJ3F6Db7HBo1nTTwOPCnC7rI8WCblRXGDjqNh9roow58e3VYnrsBeBP
zNJAsSBnTMmjGpJ23Ibmxi11UNx0YZIfnOk+e8uKyMPaN+LvY4ExlydDb2TwqseovLHPOPH7n3xo
bL9KLPaeKtWIjpGbf3hD9EMkkbcPY807pKECtsV2mFky5lskX614zvb2wmZw2+mYNBX/K/45bkxM
sWn5M3ZStwol4k5ge5CGsM9r7aU3tO+epru+CiNsY/YhaKfi+I1BgUidIf6MUR8MI78eUIKCzKmO
2C48Q9Sb56nYn1Mn9HUpEABRiNhCenYQnlZTu6HSsR3HnnlZzZLzBG3RF2X32APHRyD2v1OrwGK2
NrptVGr1ruqU3B9NCKZ6NgT4SkJ0ij80u5c/urrfk194bKV1NapGPXst3FYmp2HrxU3ha/H8N+x/
NAXuy+x9/2CFzXvRfuAyuE+84tuQQybRqx4pbvmkw1bzx4ZweV35FhVpYDU100rdET8mzB9Z8Y7v
187gnSk8QvMmp/2jskzYWOYbaoD6BOWY3QlhL76ZDEAGijIGuiwyCFbWdz3WJYRv1pReXIqACz4Q
k26rggl2zgmbqqv0Etswq2VE3c5KySiYyn4PW/SHMhbFSx/+rbHQ3SNCe1VAR1knyEs1ASDl8WI4
NWVMHtLZqJp+gY/JfyJrXJmAF6BIjn+yJGou2mwQhpa99MOgvRrOaYBBGSiheNHQhWxKnA02E2MA
iKd5JF78YsrpVAqVJK40v4wdmU8aEpmtTPkwKPQO+xg+6SmOjl7dbR2d8MSwbIjIMcd7r8UNi8+u
3sc2poPD0N+gfmzMZh5hIZsnrXQVX43jHKZd/+zIkoLlXMpNHxbNSSTjsenh5mK1RGkW+rrSq4dx
RGNWmgXEV3hd2NZT7Y8dIlQqykRdT1rcQCpDHNoX14HmTGqO6Gt73/Ux3pmxGtgwIAXWCwcp0TGY
RAD5WlhoJ7blbjD2Ckv3sDmCYftm3c2wONRT4gn04XUd69t6rttTn2Kcfl0f1ujeMv9f56Su0lGU
9rBv1f5YVgBdsCN51noXbT39eYOIjKAk1P18kuMesUeB2tlsfKLeJ3w0ZHsSXqzvrF69qnpVnyCS
S35hsUtcCvvjTTtDMun1+Q9zlY1MRnr3Vixu8qwMfGa/6GTrmCsUURBWDhlUmfv7iTynj8RlAzc7
dewX+k/ddp5F2Ps6Nb1jhFZ16yTDr6rl4xGevFWmjYFvhXczFfiyWEyyB+/aZGmMfzDBq7Z4KWJZ
b7MeInLT/8kdPEsg6jrYplbVViqxex2a8JhLV3kOMfgN5/isGf1rYXXlDueSj67IlK0Ttnx4GDvi
/jM8qrYYKOFTqNba8rmNh+9RY3Y4Gcb2PrUpqFRjvwuHpgh4vek5z6e9F/OG5BWeLXpuDY91yZul
ZeIlH6nr6zVbl1Ds0yTfSQDlgy3ahzwvsfZJy9exUgOxZMOQU0lMFJlpVDTTXVeGD02Fq0TKj1HV
hlsVau+x7gDVtM1ZZb8R9HIYtigXrZOiKwLMPjWPmcDkounqv0IrS59MakNt/uLSk/iTmRBN3mYE
pkb3rjC0Aw69TdRbGxyQS6d9VjPxVptq7HvGxNbXzS+xY0e7xhjxF47gpjZeftQ1Fgmpm753jSf9
PnXnwGkfqi7zXXu2feEVBL7nlbsrKfdceiiLTdR2l8LqQXOxI8FMDR1WJ1Q8Kdv+FUw/8cVgvRtl
hCILyOkqVO8wZnieuO2pVOY/noP/leV9WGNO/KcxHgsqT34sKBczOU/BbEHnK3XPDYChpwM7r4zq
Gm42WV6fk7FjDHYnc0d4hu73S9KnkWlvCLonuKvNgzm73iapBrIzUsSpYkzO62EQVnKmOnrO8sZG
Omzn0HiHZzdFYAGy5Oe24vdd8zcxrDdrnH81ekcNLDYfIGOfK1SIzgyOaNpuvcEH4VtL2OjWKbIX
bMWty8R073dN1hyqqM1v+QwPT4n7u+ilb/Z5ts1Z1G10hFmYYiUkfGkjXNrcDnqNZOVaFwaGQG56
aHI3eiCWJsTtx4jP0sutY8hK7STiVDslo4FCMy7kuUzS8VBggvwANdzYa0LMj0OcRyxmkbVCj6l3
w0gwIrUmbVslqXPLuyjeRs1j3SPrMYVNMZUASLwzWBIXNTmHMea/wcKCDLpUpW5uQom3hLBebMMj
LlCK+rVtD4NikzdQJO5rR9E+aByrx20/xmO4hwZkzEQyYZGvfpM1OyetHsp3paYm6qXddKws09og
eW39juHyfbJQ+sToWt6RFXeQk+E+wFMl9a8XxjsTGMmKSLXeJ7vvyfAVKtmaFvkZ4CLvEYYoPsP6
+A6ezoYtrYd3zQsHP4cl9e5ZWCFZ0m3eo5IhAh/D+h0J2YSpNhZvkWKcCBzUL/hPegASTrhZm4mQ
+qVQUBFN8bvs0ipAl2TC6Y66XW1OTLKmeYpt9sRhZA6XDhPXS8v/ep7cZgfhjL0yE9Cm8nKklplj
PbLWBlHybopslJcu5S0bzWCweZVYDKVYeU8jHsmYwvSRsaCguPlAjYL2G5GgZ0+mFthQxneqqrQE
p7Q/3CGjxIw3CBr/8pmazrwb8BPZwBSyA9KwDH/QjOxaW6PjzyI1tikQsG9Yw14vU49M8mTcyeoy
pPV86NskvEj+FyWxH+AsvmZxKG4Aqb2PJxVTVqOoV6zQcfQr5M02ZybsspkDgATYdTh3U5hiJ6sO
SR8gZuh2xhKC2hdJgCI+vdpjXx49SdIq1o5ksFTye9mX5IyUcl+TyredK+8NcvCmb8YE4Qu//1DC
+J1rV/Cv2HBDCBzuJGxtx96GaRz5YQbQ2jb44Age7pIEyZAI8fjSxuxmK+lFX4buKAO4svO+2fR4
hyr4sDFxC4QPAAJ4sYZW0Hu546t5SSGS6aFLQvtprDxAdSvftb1R+WMJqFF6kbtJCYDzWyrL2zau
7M3sNsMJow77MRFawpdOwltogcs0kwG1YAl9dcrkoTBqSLrGw4w13Xaw5uSMtqPes/C3eGVXfNPq
g4ZjhlDa8NzxU8UcqvplOrIniE1YhwErmjhOgJBnR9t2XVjuy0hkgZm8trZW36J50n0Qte+M3lSY
RzGfCssf5qHy4zZSrnbV9pfJnhS/oFz/2IpRBHg284+r3ikmeqMogXnSrrmBdkNu6CH+lA0OlIVF
gLajaTjT43npY0rrqlp6Qd644ysxXbqWaiMxit4pCl0SU3P3ESP3/RApmT+46tUE0Nka9jz7Wqec
Oq98FcJ2HopO+dNMfFCTpRmPZlUX23ZOf7cG/J0GU3GSc25l3yQP2TBOvpLMjj+RMtAx7+MKwbSi
2vmJIO9wO4ekB4kBpXQfhoSuYd0hHOWPOZnj2Qyhb01VHMT9ZAWt4HvSV3p+UsSABNQAGJ2n8ujO
A8kgblk/4Dl2URu2VAZUEYNIRJ3IDciyrMhEbp+bySPRZWLxpDVDu0dku40nBclaLeQht7IWamX1
0rXlXVEhvGGw3e6dtv3QRKYHRqOZ/MIyfnyeeZX9hEpORkc3IrVowUT7IU632EGzgo+0eaOy+6i8
WJzQKKlUr+T3tjXgyrEs2PCjQENBznogp4n0od77yMLC9DtnAOvApmnK8IZu7Sul0ukyQTLEs6jd
ZW705mBWs508nTRTkW3lFNlshgfeoGEQOzsK1a1wsjcCgaZNDWS2xXJV3WYxbMJSiTBa0auHYsIP
qw2ZonLbNHwHS7idkgxO0OVJF4gw3oPBZacU611b1e0za/wHwi47bMyTm6Fpyr7ih+SH8y2DwDHm
ibi37Gcji0Kz4VI3EehKurplx6o2Oit9dnaVEU37vLK1TQLBxhcudrLJNRKTxfKmHYIchuTGctJ7
7ImzbbnNtsMil7p1ru4G5HgH6ageil9MThjDkdIMab7rMX6XvV1i55WQxYCf+i6c1W3ruI2PXDnb
hZ7FSBKKaIvL04eG78627tvxWcuBhXLUN7WuE/XleWSWGhh/1WEybQh/fOajcsFY3B/An9lOKCRd
zMbGyeDIRIBysPWdhkSTBkM7Pcyh+UziLQafQecaKHADIbV3TTCwpNjVFg7mNU4QsMPL7qnOkHAZ
FAI9av7NBIM+m8zZV1lJmz3RYIw/P7FZGM8iye5KWMtgULXwUbTGh21Sh5dDdUr6VByLmeHaVKBz
lVQzKufssMtEenome3ejkUIX1LWGI1IZIp0L4Sml7anTC0heU4anY1T7IQare1VhzzLUVvN5sCQs
CLPMiUayrXvopXKHRpMwjBRBai8VdupTnkAE8OojkZf9aRrFcFoffR0i2+xPeQJ1Ck0NM7UD3A6/
fT8Xmbvnw61ORqZWJxu8a9fJ8jJj9nvCEkmekpxNm4cuKVjv5nYUA/ps2tcUGLGhOYNeuD5Q/0Vo
XnNK6+KtcXMAlMIcm4OMc7bIHqpmN5uxJe7n02j0eJk7LVm4tpbnvmXhzqIX5nFQlkC8aj/Nsjgx
ixRsgqZwa/Xlmx3DCuiGqOT+QC0tObu5WQZKXMbspdzwtB5YvrIOjdOLBey+CxW1Ocm+wS9rtPYN
w+GpUVO4izHLUr9uypck7X61XdF/vlfro/VtiqWF9/kcShfnl17swyWNct1nrI/cpblE8/F5b5qq
mHjRHOwpHE929IqoqWKg22pY/bO7oCrrOcmbUUSFFrRqnR67TlJwlxttTO+a4iWk2fOPUXyzsKHE
CYIVfNuGYcAgtbyA+jqU7SVVGC6w0A3idA5zP1bDcC+z+jC2NcYKBamISXwcO3SJCos1aLCTcVpf
AWYe1IUd+UrZriKvwnBlsD5stbhi+xsaftxBosQqBPn3S1l4bK1GE7yGQKoTRAf9JNCYB5WDjq3+
6crsJ7iLyzsb4iE36JbL7pg2GVjEoMbiuH5WlT6Vp2Y5rM31YGLmwdd8+Sj/r9MhQfT/unp0vHY3
jwJwsdhr1RgQtvzB5qQPWhNXuK2tmBiMFOlhqHOPog4XRBX536WbYJY++43XwM8UTg3ljsMA4283
/xZkSlABnDSlewizPj5mSo6d+7UnJnDXx8O9CKuHlHHghEs2CWlV/gM7uQigvEWm1ZMxK/Vrizc8
cLjibp20UXyI0ZQTokQ+hXVeMHbLfKeN0d2hKhbmz+Suvzaqa+yHBSZQLSs/TRE2kU2jn2eNaJs9
QgTnuW/4DXuDC18yL1+8VQZJ/EARIaQcxqNS2ik/HXe+iBlDNstRWlZN4Iwe5g31kJ1CVeDL3Sks
qxBjnXlrjnjBKJYvqTr7ygRJyzV0P/Ui8xnHo6Kq0pNXyt982OTTQFo9mmNBtqaedJuYEpk+dt5l
FNLYAypXqMaChC3Exmra8qrmiBoHtlGByKrE77OovFoJFWeMrDDtL/YI7eWGKozHVRg+GxPOtmTc
6K5M32H9N+ewSMyASORi0yqyfkgxzjC0UnmrGGZ3ztS4x4xcojvZmdSkLdn9mlKxd2RH9nxnPjuO
KPf8BIpDCI7+VhYhjgmJ8qMPzSrAnnaAMSqyi6Ky72m9YVtlsfgRVfErSFJAArf5MUTijiGq8ycX
4GnMC3qh2NcsZPlSREntNyqxbWZr/wSZd8ECGKMctesPgCVPlAbRuPQ1QivQkk0ZtelRx3F+4+Sm
POBiKveS0sEGlqaxkUrXblk+bspqTPZqveAdHohUAdLaid6+QPQnrlAMTwV6EiMp449QqWyU4BQT
9Oe0UstFvBJvVcOWT+2ofnSt9l6MXY07OYJJqv3UYchqSdzEwwdoLDZ4Lqd3kaQ54tZ0ZpDadnOe
neu8Gs/Wgt7NUH1Ho6kP3tAor0Rfb4VnAKmi2NuEfbadoiR6hSn4UxA09Wg2uvJiqJZCfIY6bt0+
h9lolfEuayb3owG/bjwXbn0bzmeAz2iTmdgpDVSQDzjyb1yc3H+03mgETupoV3YAxrGp4nbfoj17
js0O1TuV8D8N9sGWl/xuCCRmPa0Zd6/MqiV7xDx4xiDuRh0CbSii+JVVf7AViKmRxpUvG9t7hm0c
7qLYQTBcSzK2ZCqvQAy/Z707yll0z2PbufceY4u4gM9M0HSzxwmc4Witf2e82NNa806ppWX+V/vz
9Hrl2rm218N6+dezv/r+z1usp20ZruM8ZmXKMQL5RP2xhBp/PixH4o7X9vponW+GWOWitf2vh1/n
vy5f+9bD//St91n7Zq0rNoZaTT57uwzvt6KomFSXh6rDEgY49T+9xmCyIFjOZwqU3S15bP+0P5/6
eRQzZUDFUnZRKurTeqiWaXY0S8zH1rbZzv9p417NKnJIHspZj54sTeXn4OZGAIkoelr7qtxmdE/M
cb/2rQcVbboaj+HDZ1dup7eIYezrSR3JjUcTN//PvvVE0cqG+s7idbzc/LMvUVpf0wb1+NXHjjPA
zN64lmambWO3ivZWhdV4qdTWRa1M9RLmXszUN3U/Gld7yyEiP+uqMp1kKPKtTQDRvZwl26do9rF4
Kz9iGBf7hADIA4URVMuoEwnZ22i6N2yGJgNLCYtHuxzaBzPJ9i5z7JkkT5ZIMs2OKMf2KVv+c4Fl
6x5zl9eiyZwL8kN1q7DtYliJ7MexmxJW+OpjOnUnzFDyM+m9gkgdiNywqOTW8DSb0JMc/7hS/hAO
tpO80d4zgP5j0TXqB35rxUaMdrFVpXaj3NyzxeyxaSzTKWhxN9ybTUmlR8WQSdMRyrH03qTDoL7W
zghhtEsXNQVIUkY+FBFUkfGeVL+Ntm/ZKUNo7CPrTY5mtcnRzj1lMSYF1VT+BMufz2tXE+n9xcvy
49paDwiFo12L9HuzXr/2db3+6llD87C2hriUVJimx66bPXhqndiUeTo+FSIskMHG41aJxvFp7YtL
FruQoy5ryyOV8xzX+R9saP65QE5YVYNKwkFZ7rEecv1vPFrivt7Gq2R8VIku9L8uGHriHkylyY5r
X83v9qFTwovXUsOfyw1+idFNk7lKiGc67xw3WuAJhu21L7Lie15QQV27rHKAdZuVv9Zxfe2KRzkH
aqXp+7WZzG35NIOKf96hIAJbh6i0cl5Xkit00FtSJc4haRlfsWz5D+n285JWsj7Xwm9f/f97HRB/
AR3S0Hfr/b4uHLT4eaIax84mHwMcnMpHLAPNozEt/jl1PPlr33oYSrV87JZDlCjQOfVZLp5PSHP+
e+LrYi2VzqHS1dtX1/pozsLy8avPTfI/qtew+mliz3ebNnksdUrGgrDez0dffbbSQSJovNN6hUKF
6fOyIqqzg6JDhul0XMeTyiQMRc271wggaBuyZtitTU2UOWkIPbprx2pfRRguJJ8FK1wujkeRHxIh
IFUvzVH0FYnB8EywamLvJexXw8vgt5UmCPPSNCmqH/QW5n439vbrVDTjQSis2Naz2dSmh66p5k1k
opUfOts5hQ2LEjsFnVMVTWCSltkvzlCwBfPE29qyci19XuoEayt2Q/vFMC1ckrr8vnaVfcRqIq/k
w9qEMWUGZDh+1Pg8bPSp9l6seFCwBIuVreV57ovG0uigFizq1maJ1Qv+ayxy1osNhosbCobzejKE
0fHyTedrPQTjbPC7qqqbutw07Vjudp5XPKwXEkvMmm7uSUYiuNBf+0Zmnq1ocaHy2N97cTUgomHK
m9aJbZ2bXN0JgTuXMk43IBcJDFuXBydrd8IZMrifUbwvcAt5icZ7VTX5zlMIhs7GxfdytJ8BCSyK
v1q/LWFlvSrpADqVqd/6KGV2n4v81dKmmXU+oxyhMRlrccM5yxi5Mz6i2eugTBRbvPANO2giOCbM
n73e3K+tuhqbF8c4MjrGW5ssSwdW0MnRdQ/5VooVdRGK13YCycpqSlLIaPSDVkROIKgJLCifEwww
XbZxZvY7YKwFG3NZzufPc28Ugann0cHTN5iPujd7yYNZD3p2MEzlahTNt15XiOJx6/nKi8aGo5zA
qzP2LoqBLDKheBxEdoXUUMdDENes8kdXDLcwrNUXkgxXxo3fmF74nINrpTVrdVWpeX9mDXbRclgf
iWWNYZfmY1RE2WeXNoXxSTGGp6TNflW2axxaYiwuwsIfbmaJe87r/J21d/vLNcVlmHLtDzEbu9Rr
LTZL13aWPgvyghp210GXsFLfw1z5W7Twr0XR+BHZGK9m0h5jiLy/tBxjOOWWEWPypNvlGWfeYldq
4LSFkhRbd0wqit7xNxZ99X5wETKIzhP406fdzRzKBiDAjn814ocaSXvvtdrCzi/czayCERaJKAnO
dgFtVZixttTvMhmLl7FPFnVhJk5rM6vxG4U08YDy3r6F/Uwdqh9rtBrGdIsbc9GXJe0OVnByaGs8
QiylOBD3RIhDZjcHQL9may6ycnbmxhNLf/68pAZJgWIDCWqbKBT6KWplfqJ3MeCN7Zv6ndTBp0gy
AhkMtbso1EvSvgtYX4pWvepOh2dtXtwtdmuvg3S1e9fqu/Uc1qfeuSdD25/s3z2D86spHO85r7Dn
JyLjdbCMmRRtQpiXcxNGcGDNpJouLRW/xad6ALlfWgPF4qeCJN61hR9w9dR66U6ElfXalTVhu0W+
X8/1nqXenbA5fLYqs753ozyaaqpia6Ef0jqTl3w5dOp4lkmnA9fQqvp22A2uYuNlpNuXSdcc9rxz
7oPo4BmwdhrLmcRijpnn/JzrjX1RR42z4dzJrRnHA4a1S3s9tR4oYBLzNFzWxuet8rq1KKqWwKj5
KA7jkANLtoLANNdqBIIhnMPWZrn8AYoANs9eaM9ULaAT0Zw6naulq8pjL+aXz+Z6Rmuq4RRb6SXP
hnezTMpjDuJ1GYb6nwMOmM6WXLk6+J8To+pNjzov5evaznA0w28nrfYhkGMtstwl7gCDJj3BMMAM
o6uRutNODIgptUyNrvySEAnYg5wflgyjtW+9ziUa6Lo23dq8obgDZVie/9Uv6xb7osZW8GWMGpZy
obYRcyhQnHIokq6AYIzEcswqishLX2wyemIEFEHnsLuX3Cpeq7AWl7XleXO4UCtJJF9Ojl2i7JXR
TthIF/2Lahf6o03uB4yRDtILV9TQUtkcP68N0VBjwq9ePqxNrYPKgRgv26/Nai6SYzh6MIeXZ2Lj
mV/lGH/+4bXLtuYgbrLoaW1Z+QjEOuKJsjZjst+3trkA0cvThW1VJ7QYtr82M92xbg0S3LW1vr4u
0g+ZnTe39bXnC89rshKFPM3ldS/EolnXqu3arAiX56tZkHazvjY7xwYpwQhqaa13i8PhllVAvBSW
Ka1ZWqEGSt02J5tiAUDyXDNWm2V7UG0qQxHhn6/OVM5+EkXODwjE54ZHZNLxe2ot+Rfc4m0GCf2o
euQiFOXFMznfTPUsDX0yOqsLDI7sUJV2eOoMKc5hqMQH6pDFocTE86rnyVuGPdvvbnaezJm8dset
fhd5aRO5nE4nrSLU2E1g34D9xL+PFOJbEHw2BlrkJpdsKhKYOFF0pkS6Tyb5YsvC8LHjhL5RZfZj
J/tS+nmt8fXmlzpk+XU9KLadXUFDscgOfzg4PAZDigLdHWvqaVE9QLiCeo6GTsVjs0fF4nXTGbK8
PDZt/ZPYTOVoafn8YvU1X7vpppEH/0bu2q9CugEFepy7q3AnbPGn7vP0GicxvrWZo+yQ6atvlZVo
LFq7nebq9quw95TEsm+GlOPOUOJk6yrZOVK8XyzX1ZPZxH/MuPzZT8KkvFM7Bw3GKFU2l+AsjMam
JslwYEL84Akj/T5SJMpmy4WKVFOsdPhhp/XkbXRBeamGCPBUlnsQ+YSSH6HnXZEQ/oI7MVUC7Vst
I+9geVQ+Ib5n21pgj2k6kJVGuPBtO4QP1ncX1fdlLLQnQ21PCNFrnypUtFNLEDELu0uAlwm8V2Vt
3jjGdZq+6ySeGPeys93DnPfYH04QlJsAnFE5aAp1NTRN9Q7tvI49SGicfkH1UC8ZCNgGfyV7U9jF
kiMrj0yPWGza0Uedu82z1Jm06dKvDoV7yN2OADHloJiTeJi85NdcELo4jXjnErX4VyKDqTrdIw0w
agNrEN2d4q22t2pLnCKrAJWPK3cTFarxBvPz52gl1V8TF0xqQX/ivq8RfwvA+rLCHGLsel/FpO5I
ct/4pJZafKthqayt9VBbnbZDOA84tlyxHsJKh+kyeecQscoTNioatL/kADdim5DFcB00U32eKa1u
PZ1a99q0MFK85Ale8MvJAXbh82ggxp7s4WHtMv4fY+e1HDmupesnYgS9uU2fqZSXyt0wqsvQe8+n
n48re2/W6HSfmBsEYciUSBAEsH4D++DoRHa1a9xEe/V6owXlCYBoyUmRZlgIvrVpcpETlq/P2eDL
zNwlOhWav6h9lt3r5ANpNaPyWXJ4UgX71PWx0FkqR1Y2xKvbi+Q8XeteIyUFIeAgSS9lOh4h597L
bVg0nCAJk5IDrwb2ossJgatM+6RKVNAItGBWHT91OtGHpVJZknFg40+BNHCWFmx1Dxe/QAVqvWTg
phfEV5Pb35xFQ7GNvOl1itnumCxNf218rNHyOrykWciXrmjj33ZroyvN3OnFCe2XdPhZ4on7xp7m
djKsEWuS3Hgrx/JHmCA0IXVs0apbxCm9E4hR883W8DNUem/YS9vc0INLhU3NVmoHlUgP9uvW0Tef
+N6XgGHqKbt4ITMIqGjRiySIoxT7KvGLffLfMn2Ksk1QeYh323r0MgUjKC/fQ/vbPKZhZLy6RWe8
JrPCoA+m5SzZWPG6szYDD5Em2mAbr3zAJieLbu3zhjDyiErryV5Or4L6ANzdRxAdbluldM6LJEnc
MNo1w3h2gth5adFGfxhjBZq5DgCtMAPY0TjSHKUxO4LhM1pyrGn8Nt+C+m323KBxD7D57+vV3e8i
U/w9zH6AUdimvMCl07G4a7pbVspas97VGt8zyWFiWhznCoDdLav7nDVnRx/gxqMUjcZMOK+LVWw9
quBVyqbZv2g5L4bk6lbpT61VF7TgRyXp7emxBBxyfyuCBYmj1eBtDCePnhyX17xFO8uedHNDbJdI
sTEEL5J4anhUC2N+kNzou81DVLvHQk+jZDs3yy5wXTkbqS0ivvKppbN11iTxYS0zvOSXp6p89Pqy
edYiWGW/HLxFx0Z9kYR+hIJHT7R6LfPN4b2O1PGKoo/60gd+fK01+8vaIGGdgvJG0xzXMhe7sna8
XbTpBwQrkBHaWqM9XfUofmpHL3vgG5g9EEK/9JAgLpLDKNNWN3LopeGL1prt+Y8yOc1qir/q1g92
WlllgHxy51kSt2aX0IEQAEOdslJVAOkSi6mHXQJH9bWO/fLVT0q217w4OkpZFuXsVcZAzMO8KLdT
5asb+r5/lsamgUdrgUqxYQL/KVXssFKG2X3QRfVrPZcvLRuF9+i91q9FgsitGSr+VoUOitfDcOd0
Zs8NoDIEPrUjkApSSrPrV3Wq48cmds9SKUX4jGls3jfeWZuG8mEyxzu7Dnue52C8N+ZQXryx7kAF
TUF2XwflPi/3ijqUu6Zx6p1mBTPAI785mIrh3PcJFI2495PFfmyPj9vnxvAL+PD91S/7e6sPUGwP
iUnBS/jL7+KDFSJ4kFisdApmAF6pVacxsn/Obg6CrT6rfQBzQgnBdKu9vmuZg2wbZh+5h7+Qnm1m
UMLbMVIgkvp8zSXaBz4Gdr0JBl1VhguIiXetdqJjwAeBDW4VSDog5b7X79QZrblWUwyCC7CTXOWY
jvon1l0MNqAXdqWhPmRdesaMWrlWXQk9th/cc9ZDgDOM97gZYpZ/Lutk0J5ZH7qvc2Zpl4mINvsd
LZuJRrHJ8qmFM7VRR5x0UScmfDvhBuCVfbJpZ76RLIbv1f5ZCxvvaRHhmyAx2FNlwnsMjKvZxOpB
wRhlU0Sf5nl+IyK0i1qtPBR26971GW4wbARwuCbTgAK8bVR3iJZ9BmEx4kLX9ofSCfFx1XX/oc9/
cpnwgtyKsUH3edg6pkHktlC0a8ZcNbNG9dlIufJQZfOdheBsEAISyRQsFxMdTt6UnBptqC9159d7
7COHXeM4wTV163mntvrnYMQ/AMRUtw9mKBrqXD5bwD+eK918V+KoOmWoNV6RSQRXwjdlnzZOey2L
gl0SfYC/NfvboJr6K0CCU1cjyNjWyTavy6OXjd45N6ZqlzJvYGllhhsDN61t3Xcnq1oQgUGn7c3B
Tg4AhP9Cqun7YiZ6MomSb7lb/RY4XLdFnY0dPPqN3SjA9ZK2vdNI0UkAroWWBCv2zuBrb9iwbdS/
qkSf4NWZ9d0A0OCsLBseRvMsM2ptmVYzRaEbdcRB0hBhljxBMiIaWvVdz773tvKQpvB8EUfZpvEz
6OXfs2tUF+JvKl/CpEZzTb1MRaW9mDA8TLo94V67HhLwN061NfIwunZ5FVyCkRlGpvH+TiG+PGlX
Irc3LL23zNiycno0KZzoHaNeJpgJe6h2VdfH0J7+ck3VvY5u0m7ZCmxDtkJvYAe81Ygt2c456EMc
IQLINFqOaVlRLzslnyEC5Nshjn42WYlLdmSe+Jb3CYgV5K3qAzf0d51iETOyDU/0AVOOtrKe2BjR
NzHosp0fN6+e28Axcxvc31SjOIc142CsmNt56Jtt2bEnUOdPaJqq1z6KtGu7JI6JYaUDCTPNN6Ee
+HuzA6kXajorFMXpGHutZh8kibsFlHWIiuCnQuQBJYYIRSG2Mn701lB+apE156N96nJs7BwXTpMe
EANRR+ipHtPj+6AByDM/syJpt8Q9q9J8wNY82+AG8J7GasjPO9YCod5NkIsfR48N9lrvJqLCwQvC
Knw+2wqEkq924PDN+DqCvNxgm8WsgkVhl6hweMyWzes5DQ62t6jPVv3PwPUzBMoM4I2ungJiMHOA
h/4xnLFq1CHMbzoNKlP7a4A0GAH73TcecL7adth1djZm3qpbhKaLvVp0IJQ7BQMWTVWQj0QvJgh8
Agul+zpV08sY2s2VrcZsO3cTomhZ+wh7+YWd5mZjoSd/9iYdFKjuW2fHdi+K33sXJfHdi7XgdKq4
+9643rWMGGbNRmEYS6vqNKOwhIXqtwEg6rHqum94Hxhwgu1gr5TJdD/gVXR12DwuFgJxkOqvqePe
gX+YmGWPPndw+Dayamd3IwC+FMd73ej8TVNAosjiio2KNjCJupXWqXKrYmMldnsEul4AivMsQDd8
DA6QmS9OTlBKL9DcQjr2tbQ6l12eQtslcXwsp9Y89nXlfUm9N7hMndr6P2a73sF551vqLRAZ5Udk
9NvcyoKLPgb4I1Zqs2Ol7p16gGdHCxwouBNCUorP4q2DcO9YBZseqrljznjvjdbwlA5oFDnkEJNJ
9q0ZvOWZYt+tSTUUzi1rM/M/2zUUMWy+HiyfuaM3WOAY3QygZ+V5Bz/wvW3oob6mMfRtWTJvdDXg
VfRN426uY8KmzD5+prm+z4Nkuqgz8k0IRT1rcfDLWhyioOpc0S2WzsjqjA/xkiziOWY+alfVrNvn
oW+nhzZeRm5yXhm0z3XEVLeq02MZOGq4TR0eI5iws9Ky/uj6lJmHFX1KUh2dQ7N4sozRPox5xPp7
SXz3fvY6eGitFu+b7jl1muQSsjy4pL4T7YwCAgBs7OjOss1nPTBgb3gjPQq7xwHEFft78X5Q6ucZ
g0o29licdYvAmZadBANmLxFpqMLAEk1r8boCgfnfROmIF/VomxYedhlGiKSWX4LUGDOvZZsFvwYH
2fMlEKDM+l73sXXFcAuOBGagHhzroAeNNQXDxIrT51y2Rq4ISp/pqMVdY05PajiPUDt8ezeiSrOd
liwyBdO2N3lYZuoCNHPCFF5Jh/TkrIEu8sziDkTGaZhgpABXeujM7llp8X/KzTjZ6ZhozlvBzIUL
gd8Cf7Z3himHUzC7D2OqaUwFu+zRIzR3iZvq0wzc6B2vDdCGxfdwiNJ3Ncclxmt/uoVP55ZdAmfZ
KqhnnZVOSodyPFe7l2TiEwbAylN2vrRGAxx7tVJSBbCnD1JgqnPzIpfBtfItqoP8nMUlQ/bYOTsM
u4GHEFIABFfM2wLFtMgpbN4Le2sy5N0PGpTeGqAA/mvDIWn4PSRH/PuYDdZTMoefQqTgEB89TFjL
7RxnhOC+4I0AaO8SjaeL/m+qbNO+/s26pr1rh+xYjzWfSVCBiYOltZpAEmrhcdb12Qm/FnlpfEZC
HkXO8UVPAuuUDsrLzCbAQm9Vj5W5GA/E39TOOMXeGBKt33nx7J3DyHqICaVtUx1ZpVbNEf4zQIzb
d66pT1ctjd9GlVVqWAXIKIZQhheTpspH1yZp+D2gQJ9uChBBVncHm4A3WK7SvglHpNPvbnC0V2C7
LtLYysRCwGSc1hZcfZ72za5Ibe8JFoDzqE5vMwi+JwMwgp0HzaGKk88lEwPkKyOglSXBVMnOqZ4x
5yszAJqKckw6N2T+ZKTAX6xdHnTGtiqL/gQ7onjrzLo5jbBFtpLVE6cBb1xb+IUqzT3TZf6ftrN3
ehn8nGxlOhZxOt8h/PHUz4C9TddOHgOkXB6DRquJDCOF6fROurdquzqW0MCNAHaGkiAxl/HnLUwN
d0Aq2AkJMhbBxpnHbM8q+tFgn4NRfJdlj10IWOx7br9hWtaeswUzUy64uhCExdl0HqMFN1obk3oG
GBEuSFJJJj36pCiGv4//WyTl0jxbXrv6UgbcV6+FTrfJipRUgJ6NDnJaq6tg5x8mHCFPVvgWNyAF
/NexCdJDAJ3Xbg24RcP4ilA56oZ43t10NQQjJLihzGTB4MYOSt6L4IZUdH4KSXL8a3Kb4AIuy5r3
TFb5S+RQ3mirgkt2ksNkZgcJFhb/3lAXoH3dVkdBqFSO0wIpZC6bXYoeuHXQ4PXgbxJFW/YRKA3A
Yu2Jqnx1lHyXqAEOuT/NfgDFvNy4ZrmiHK34RFtL1HkvUEUpHOdsyk7SMnJa7gyyiMHf57fLRaSV
FqrTxnaydCd/ZYLWNAFYhM8WV79j0KhHURhxvC0k9+EMhvNHtzy/0YycU44atcSAJUnk/sthzBKZ
kBbGd5LNsuoYloqO/8zyN+XgPgO8M07yk/Jn4LwcRtWAOElf7b2y/CnnpWMAx3x5jLcnLIWCl8p9
oi7WQhpdy8ZS745IreDJBOjjhv2V3gDtlgj1OKXjXtXr74IHlmQARt3V8OvYT0VyJKsGGzOiykkZ
491mL0HvG84rVINvPczFvdeEPFEbCdFDmzSv8uztxH0c2Pc5zLXBsG4NEXp7TN0JbxWX1GH514Zo
tq0PDeywDoS6CXbyuORpyFGJx2eykUPpBVao+8SVu41X9PkFX0cP9JkcLglEBPqGcqzwemdsGZIZ
IAIwZ6yGMQL941DOdnCkAInsGvnldjinPWgoOzrJ741Nwx51s4vb5PM86he5c7e7BLV0U1jptJN7
LXclaQvW/62G+MqCAZBnImfIkZTduoPkJTFSHEOaLgSiiejj0L3Ig791Tbk1a2+Qmpqdz00Fhn0n
t0L+SL2vuT9tUOhbdtCZ5VrVX+1iG4Lc5e3+mrnTzwCvjEPGbIBe96pVeQvTNjzkM0TnVp9e9GXo
kM92FtvOcQ5mkMDY8W1U6Jwo4TboCVlJXvw/P/zH3yCH2F5BdtdD/dby9vRQk8GhtDf0nQwB8n3v
kBs/2QCyxpcULu/t5t7gFH+8NX+AKj7eQYMwXhHBmpybgxHm2ryP3fCb0mXqfr3DDIIX3XGhdK+D
i9o/ZZhYHuRv6f3qMbVn9YBGYz9vmyy8toOuAPNYxqHltZYz5ehfy7yunBEOCJOd9IQ+Tg9MYVi6
LB1BH5F2MuFYr91naWBXMw1MfTsgwXaSHjx21nCacotlSbXPnQHjI3cBV/7r79pFevZDsMJebgBX
WAApa9+b43tXXwCMRmHXi7wNw9syLEtPkuxaVrD7s4xIlj47e9+pBjAr6ZMTKIyR0l6S9W39o4ve
DqV+rrzh5DXmVnrC7RRsBY7Kp7YhQCBjIQv25ohC93l9w9e+LGWSDZZeqPb9oQGkdwyd6CB1pnR2
abGe/7ELSl6emhzdzpH87fBDvWQ/lN26bVnZ9t9DD7ZyBPhT8xzAldukwGOKFJBbb4NwXj4cugfR
NNBZqE76AR8K4vTMC+SJD7aOMajzmM/ts8PcgPXhVWfHYlYLPLaT5xxQylB3d9aCVZ3H8jkf3O5g
mjNTiUZXd2pQsHfTIzCzIcB7EN7BlC92keY81LsgKh8dzIvXBy+/Ktnb67TmpXDtJh9OKYa0PfXY
D0pnlKRehms50hPoS2YM50nuvlykAM84gVmh2/U+tPqtvCWw2imVwz9KB9f4kluIKMm6ZcI1eA+p
7qstXIqQG9bFSnpmHxxqSLzgG8ZEf4964O7ImOzlHksijz1epicI5bJGntK/8km/eLGRHdR5vEvM
EoEyrzvJIKMxardwdkvUc3dhEdy+AEb7E1J+dpYLypOXI0b6dmHD2NHwcx68J8zi3Btm2U/sVx/P
s0MuPWIdDFRNdc6ct/59ejtqu36CeL/exTJzGEmT5TOTuZm18y3oQkIqgRfwBVyywUzcQ35UmhBb
g3JioIsyatb+pmMmky3wutVxcp3zBDCHeO4ReiQaxZG9zXAMu82ubquoSAsKYm66dhuE4VI/1EZi
HOT68nf5djSeW/1xNvL2oJrGszzV9dHKUd51P2JjijZjUaD0D4X87wXaOnAo8u2X/G1ix/K0xJGG
5QMY/72W2Tns/DYf7hFkN09A06qLsHaGqKsu9IXfZZhlt+crT2IdY9YHwwf6Vwo905y8emdBkEYW
wzFwOCl4CVxG8B0KgfuSWyZPRrp1oLL3aAEP9gt8Q/47mEuDdURfn+StQy/j/XoT1lo5kib//0sx
VxthL92vQ738MZK9zcXXvBzdCucI2w8mtAgzyERX6eyTiseiNJGfvU255BCHTV612yFx7b9h9bcP
pfydf8wybueWubsFFnAlIIg9Bh96mb8SHGHrWl6TuUAOZhtM5je0VthPDvvkVDRhqO6l+e3QX76g
EWCQLkhv8zjpqTKjW5O1bJozQg4aSpEaMLFlEib/zprcUJKS/2Mue/vry3mEiXM/Fui69Rw3wNMP
NlGqeYteb0EQ6i9X/hCzvuiurp5lWiaTOjmS5HbpZVooWQJBaF4HEEDWxtJkzcrRmqyPcS1bf+PD
uVH+3iHUwRjGmCkDZwcQID9JXt487njCMn6pv/3xc6kVm0gZ1D+mkfIIbz1v/h5AtD9Ld41Q0gU0
vTyDsOuQ3JCe8s+HcvZtqAKU05zcMt19pIIEMEXWJdwHTogQPKR2rVjXgFIhydpOsoP/Y9Dq/Hz7
65eefCN7rO/MbT5z68xS6ul5R/zkv++dHN1ayeHHvJx0u+ofrT7+wMezFI3ARmu/aTNSszKurLMH
OfefytYmUnubZ8vhmsjzWLNyJOf961X/WM5Ia2n44af+qezDVT/8UrAM+BjN1V0Io295xfFwJlZR
zbe1qrzwkrCVAjkTGhGL92WbbU3WsjnDExT6HW2q1uDw1kiGW7n42vSPGjn0zQCEECH4W4+Wl0Xe
k/VlWV+qfy1bT5P3Ttr9U9n/9VL+nC/k/iIG7TfuXBzamNYuc2H5cK3JbSW75v/Yq/in5h/KbuuJ
5bK3X5DrfGhz+4Uh8a6aMvxWOy/cytAga1A5Wr/RMoasWTlaJ2Rr4w9lH7LSzu8RDOh/aDWSCElh
Q+Tj5ST2zvRWuvDtUEolP7OVzbI6q7KD7hWv6/AOmAra+JpX5oVGLnkZ+ZkLBewoWZnl3raO/MBq
560MD+z+I8naoAz8N13tNmjYKnsIMroU5QwJE/G33T8Nt2tXcGTRv7ZZu8Fa9qG7SFZqx6BJ2bJw
YXoN6mzuOkdP562sfxMABmwXJeNb0A7R4fbGy01Zk9uwuubldv1rVirWV1eyARspfw/fkv9wBSmb
swTshJbwGq2D/W1ifauX57Oe2eBVwuItO1tsjBjLDskfK8e1mZwriUwM1qwcfWgng+ha9sc/LjUf
Thm8StnPxj2owKcaKgWuAdKCnXJDA8mxfLhKHPHaVxm6/CzJspPcmTLp8+w0q86myRzrJC/7+kRv
7/4fm5l/TBXWpnIkjzcqenb0bo1um1y5g+iJEUfIpOhoZQ+zVxKOQc1Fmx7kFb3tU0oPGGc9br7I
i/z3rlatBnusswmdNAQH8zw7J0gEwxKHtCZJ3RCt3Kx53woU9M9Ca1MuusPObGFAxoC87nxYuhYc
Td2/E862RQAgUtGukbsqz6XOoDLpVfFWxvBMhE+uLw94bhHdaW/7mR9uv9zUPx7Rbel6u+uyZpHD
22seEZycPXPay12Wn10T+QPWrNzYD2W3VZ3UfCRzri2lev2X9DDUtzbWehtsDLGKC3L/U1fE49FA
CHCvw5glC/UMAdLijM8ktZZO7MxwkOlZaj0PmKeeJHg31cFrpGVHbbmGmtTZfRnU7UZazV02npS5
NHdqnwHSG4Zi00S86pJ4mWtubQ+Apwam6Jom7kGNQivfIxmE4TIr+z27kqCGJ+fc6EHzCCeLWDOi
sRDPMwf3oli9pv74tiDaXwJkYF/g39Q7VONGVDnISlmG4FGWEJ6oR1QgYrtKX2LPQVnQ7O6nGC0E
B9jCQSe2f/Qsf35Kq+YHfMdTb2rlpzE3cdVK/W95yZS8xgf+4gcqSPGseeu92frusVtPZNcPCDho
Leo4w7AJmrr+XM9gelmSl++6mtpbFHWAV0XIdqnFYgtgspU851aFfpOq7iokglGGKsFxY8RYPYxL
DVtJmAkMOAqEiXZsCrt8mKekepAjSbKicNA9y3OEhdmEt4o42JUV8kP+NHw1CZ4dW3WR8svUysCO
BCWO3bIBvHF9Vm5xEaN6rUL4NHyMRFUUDHdtVoAJ8tqB9XBTuBeQGoTXPDbbW1S/pn6KnoYlgegS
Pflq8g1ZTeUsRWWGSTe6i6hyFQifGRbRGid4alDDflKJhD6liqZtp3EMWEFQEdse0KrU5l7mWIri
IbuZhqF70JLOe5yXpM6A7dn0LdjVtFgrQj1Lt1rp4Io2EJ0xJ8zmxlFHF8b/NSXR/HDLgeZA+deh
z63nV5HlPaIyE22rsN2ge2rsHc0yd9PU5Gi8AaYvDM282A5QZ2Ct2k639aTdYAWPDAYO4KUXltcK
qt21WZI1S/88JgV7qAPSRjbctFK/5LOZGlvNNLSLJMUU/Kew6CtlO3mw3L0wZbMZUYO33gcw6tpj
/zUZ8i8GoXRw4dD9ebdM+MwgE0ErFBUqMf38i3Dn5zBP9K9Tk4BWQBDnLRgzYNfoYD3OGrFka0qs
u8rN+4vex+0pTePigUegQflv1ZdmVOhcWWreq0b/VqMadO9GyeNgVw3UV6V+iXsCRw5ij3vJSgWh
0Hfk1/N9PW56jDs209I81lJM+WKwXMt5RLApchRot4wZuz9OtvJvTjqbd3KpujG1B8cLT5DDcOrM
kEU78MGpdutf0AbJ7zCck9t1a2NuH5uu3ecqsjZbH4vlPsheMSqc2bQvGtbKtnkH0aJ5gXveP7B1
fJYcRrvtC6Z1kKGyEbGmpYWUOUb58aTEfVNd9LhwDQSoDe2HHYvlUIFBd0U/rb/WA9vKZYraiVQ4
KFmckcFMQLNxK3RTaY+IbWpbycrtyVJ1+VQ5YMKW+2OPI0CXapnoxUd7/H37d9Ik9492UcM5W+4f
qtMg8rLJw5+ePjMOJsopcihJFcww3Ne89LaxRULyj0KplpoOcsdueAQ4AwIvGDbgurBUKCsGJb3+
UtdBeOrtIUDjPay+leVB6uMhrA+pjmpTNSsOG9aKi1s4+4HnJoiCa7ckQ4LuiWv4xz8q+j7FTuZT
4NvxHgpDfFeOGR6GSyJHUmayysaywUZRLdaiBr/Bf2kop9xar2d3I+aA/5dTUncAX6Fqx4+XabsC
kdvn8aFU2Q3cfvjrpLX8yFSUenNN24VHQdjRtFoYsChS3kdLkiMwcS/ZyfdRLIz8AfK6GrO5vlSX
Ksrlm7WRHOGgd8eHryOOzMmxy65KWFYenhiTolycTxZQfJSlpPbDqZKVH25RHT05CIHfTpVf++OM
TDf3XQlA42PF8ldNZQzZ8Xku7C8p9qQgl2Y3vWunKr1zxwjAiYbyZpcRZ1SJVuyTItRe1TIcrq5e
/5WHmvo62IX6qof1Q8cA+0BsGqYLooN8/XoD/S+nbvU7G2jJJzfjUgRzyvsUNYNPUaV8ho8cPEql
WQb3fhHbT1IHUnifQqh7yZeWY/0pGTTzTfOj4l1LztKEb072qjYN9MuHsE6nax9o6f24JIj76cPG
TGoO7WbeMGaDxluy0gaiKYEc3/2lJgPupS57lzCX0k+ZV6OjrRntVrJG3wwnA9fUXWlaKOJvbKvr
X7CxQrrIGvV9BKHyU9Nji6DC1zsu/MpPQMHKnZ355mnEMvOptMc3IDTdV6v8PruN+9lS3PaSlRHS
SbbefW1mgBSqY+VPiOigpRv2vwPHbr8C2dJ3c4yLuN34bxrgMzRs2wG8J0dx2O5nrGHhC/+nCFrk
35UfynTLARWbzddy8Oo9fm0lCnNO8ZYpln1p0m5Cc7sv3nQY0y9Yv2+kUgHG9gYC4zNMXvVeimy/
Ib7gDuVRsiNqEmfNm5KtZOvYNZ9monSSkyt2g3qvovWmw4i+C6YZXEJhhcZdjVYMtOjaR4XNzu/Z
dI+7HVg8ZD2Rlt1X/uBcpKZvfW9vaoNFv8PtZPYZeRCMiT71atVv4fhEF8k6kWoDU4j6O8naGBHh
A6n7V8nOyvTd5Zv/ILmpz54Yr/MnIwbf44/BKYwG5TnNWvU+8qERhz52VUNePQH02SM70T+XXvue
xK16B1hheNb1llclRlW+StyrNJBydBEPpVJnD1IkiYnKUWRDYKg7HcPVAvfYzA6epXkMHe0pN5+b
pji4nVthWFjvkTEv7+zJKe6iDrLcIhZc3ikqSdNVLjKz6rSLvR7RcTtqHkPNwQp8st5QCEu/qlbl
7dHNLE+ShaMDpF4vPpXmiCSl0YMlWJpp/eRv0PQDVZOPuCurLUDxKv0Kijo7Qsd3Djqxj6+2Zdzl
rmK9mmHm3JeJBcBiadZO6q8JtOSZT5t2z7ROw42II3dJZi31t+zgNeB3/1O2NpEjS2l/Vb2uHf/p
fL0FANPZ8WM9zs3DqFTApQsX6TtQXSZfol+56r+b42B/apwRfaBcL65ZaNgoG1cpiLhh/txX7rM0
HY30WkeG96VucnXn1rF1n5YeBix1jVoKurDv0JF+KIhf7eNi6wIbuqolL5U7xt87DYCYZbjNo2d2
wUWxneQYpaH6iqpKvZHLO/MXtfSaHx1xI2BEZowO42Sc2LMtUd0trWfPRnOc191B2FLLN0lWFyjj
olF1LRlTr3YZ7npfjy814uR/V9zaSHW5lsIjAfyMjP9OnQM13kl9CO7xKleLHZdCu4JOWDnm+ZaV
at3TkvHAqx3dWgaa/myZiXVU7QHu9noJyzHvbODlFye0lH2qFTq2VINzssD7nvG6aa6aYToHO8mm
pwkfl13fqs07b6MK9Md1vjF3fkabR/ndeG/ukDAlHQvr8Pxqt4X5A04iYpEm4zy9j5c2SxxIKsG8
r6uqfoj1tj6ZRjVcIre1cPf1S2wJOgd9LMCqDHwwM/USWSy/97/GwfieRKbySwFpefuhLNeQiius
n1M6fA8Vxfmi2U2G2rE2v4Y22uBMUYJHKNTuMVtExVXFT+/6NLaObAekjy5UIDDOjcX+GQOZ7c/h
Vwbgb5APlZ96gA8y6CRm2EzCk8A1f2UoI+td/xZgzdG0L30HZhmd4ubNa1kTdn2lPYLb6IDn4LAE
78rZsbnm+yddN/CgGp1F0kBNcYvTuuxOjhynJgSIBMJ9lyDrgn/Ni+YM3lueel+0KVbuzd7zuAfI
99ZhWl8k2xkoz+VO3J31uEeYSmNedu5KoG5F43rvAYT0TTWE6n1flf57VM9fdSvQHyQ3LwhwR7ce
pamnOXeRZvlPkgv74NimZfpiFrr/7s/EEgureS0Nx3n3j6OfOV9jPpXHdlTbo9MOwbdCP9ZDbX8r
QWRhmVPVpyEYii/Y3G17K3JfWEdeMXkoHmpfQTw/gLzR9aG2uZUtFVFBxBln3YXJMh4RO5p4iRBe
MyLjl9gdWoiphU7Qva8NGqM2dpXdWYcBS8GHbknoGNOuwRt5J1mpIGBbPDQzbltYVt8BduKXg64C
3YDh6Ia9u+LBWBIbKd47VzHuc6eaX9gF+NKV0fRtihagRwufAx0oJPdS/Us8D9O3sY6s7biUR0v5
/27vIrm0tvddn+sAT9s2gYvg23+uv5b/2/X/d3v5Xb0aYG575t7MrXg7sGB/LoepftYdUz/aSxly
GfWzVOQsfm9l0gShyOa5XMo+nMuXEzkrxTvGOt9ESayFbelVjXqgZ2R/l6nYR3u5eVibSeUYe96m
ruEbBOWjkrUWhEk4X6NWD8He4V3f9ejY7LJRKx4lGU2eV9F/0jdaU+31MFGvQQURj0FKMii0q9d2
SSRrGwqk+1s+q3Y9yzW0Hv9TK+VrVs6QMrTt7vIIQNtadLvSmk8Z9ObRfSy5Xd977D9QJPO+JvCZ
6FRlfvZ8uKT66LxMdu99NxCgY7fQGx4t18VwNEFvpUjViOgrbGKIx+emVA6G7s2fUWQYjh1XFcHT
T9CyzvIbYQacr69a6x4nbO/B7zQCXcu1Ma941Llr7+BGLFwHDOOgN+140esQze7FcEccdW7mOlZY
QM5l8SUVkvRode9dQFYw0XvnbKZmibhO6z9nTqI8IxDd7fSTh41YMs9ouhhoxyBC7pgbpiDwYuKx
PipV1h9Z/CGLb/yuzPYbEiPD5yjGCT7p2v4xanrtpMZtdvbH1HwIAx1PDKWcP6Vh+hvQYfabk0Ps
4C+KaaKOhfXvM34yR2PsgoeqaJrnYkkMlelhWCCXuDQw9IWK1ADZsNryQUvhxSOZrO4Hr+gepL00
w+Bpj2nkhAEa4jTJ4skOZB4v2T55DhDrwFetSZ8QHcIgwsIYzejU8YAPWv1gBV1yrKDW3CcZpApj
NOer44Ishh1v3znZEJ0LpIzvPDOyzmx7FBdvmodLVo3jWVGj8i4zCox9/D66Jo2PxNPguNeknPB6
rdkkibrEP8Rtq+LAoNYH1ytGiK6ILiMA1T8Rnyj3aex0zz5qT+gGgx1kxAENVPX969xh9YO58/gW
Wcgjd+b/MHYey7VCy5b9IiIwC9cFtjeSjrw6hMwR3nu+vgbo1tWpF69RHQK3HRuTKzPnmE7fhSSl
gkJ+bKhBu+Eoa0+jZcHyhnv6jPdM71TRNF58fKhAUOepV01hBAkLfhzPJgQffjp/JI218fEje6F6
3cC1iRat/Rzd00v6HRny/CEl2geJX+TlekCiPLDUbdbycPYHseuXd7Bi/DvoAyuxeBgZUBkTkE5a
TD4K+hLVTrzb9BowBMyGE2zU8bbGSH2h8c9A1+qLrU8dKGSuAEZG5T5rFEAywPvGawythaB83OdC
ih58yTavpoKadjWCD0WP5E73h32fDtOLMBg7KUrwYBVcKcqUF2AD5PElogFwE5RDv19fpcbJodYG
5ZibyuCRSyyOKIJihqpLZ7BuY8jht87PKjEBRFx3Wef+WWksW9aV/3PL7+5jtvIJ+YDf91nXVZWF
Do0CnpvhGHjVyxYrx1bqnjoMLI+jL2fgKzgkGbxt8pYDSo9lEaKdvZnaAp/LZVEVE6IloReHddFP
a8VBnRg7mDwgkjNMBgXLRM1D/J5KMZWn0U4qHCyYWye/+6xz6zqcxtm7UWlRGnK6sf4/XjcDjCoR
qP8/770u/vPRJj4CByIh5591vy9ZP3+MyvmYpS/NFIYP3HN9p4hN/aD6aCv6XLuXbdPfaUMouXPO
32zaRXxrVMV+XVpfJDT7vu0y+6Lr0h500Xy1uwZJYZu3z/1oVo42mMF7G0gPCIrsL6Eo29zidgAH
3A2UXI3YAShvl8XfJDNuoIPEH1VUxzx2mvZlsbt3E70rL+S5TzIQ9wtCgeqSK1W4BWc6O4mQq8vv
hnUrAdZ/9hNY8hSt6crdEy0yODcv77C+ZN3xd7E3RtMxh5qa5X8/5H+8tTQm6IVU/ymlRxVg5vIh
v2+wLqaDvKf4FR89a5DMczcGGBBhHYrji9SHSEhU81ZAcrxNjeXuqxR0GIjQ+lmH0hdLpdTam6QK
LqaMcUksg/r/WVzW4dQ9XKJlsq6jBVPZ4ItGFWTZ+rth3W9dV9VythUDrgDrYmto+SYCC+N18UR6
v6o/IoQLdiHXr0owIX/ry+nJLBm011Pj3+dz3nu0ivV3ahdDwzTH7MbSgKrEQNwuk94P+4KuWgiO
ET372FYd9NSGCbLcxQdTjq55KlfbjLHurQxrl4wB2etUryUS60X2yLcLXXLe1nNiQEDRZyHe8BR9
8ZvU+Cx1/yiTyAwg4aBrSuqEUPqxKFsDfB9JBgoa3fc42Wc/z4tPrYnfJUGWmrslDfR0Del6jxuW
ALWgg/TM5mx49OuhgWnOAGLdOppheQozpIDr1hwLz7Pfz42zbo3TMMPzEqbcunVqjfRaS+ItWd6J
ikd+k9bV/botFhY5J0BLxOTRTdnK0jXGSYj5QJ+jm3VunchZ8DqrcnX4XbXO4YYaejE+Pj+v+t0q
m5m5iylEOes6swnBTVoNulPgoO7vfr+fIw/ZpRGFcfRnlX3nGFcqlEj3Y2KXlIh8iidKqpxsq1NO
MjoqNOuRsktnUDHrhnUyWlCDXGnZp5akqdr+vkbxpc9yLiHb/fdt/tlFN2M0ZOub/75bj02H25tT
6f2877rZT2M+4p89Z0OSXOywhKcZNkKw5e2loUYiiIL1nxeuG34+cv2CYSb7W1uIp5912voNfj98
shNOQd/s5EMTtt7/+pt+9/7P+ypfWQC34ec7LEdhnfvnyy5f7uc7rVt+PrQrs5sYsCtS8Z3eWvKp
WHZbd/BFTZpnnV23rJNpPfzrrLA60A3Dh01F6CJ1w5ZoAzu1sbk0SVS5NQYWQYTULGjyd71oJhh6
9DT28sEI/Xln2t1f2nInLwWsKEefvZpgHSkM/Chs+GD20B3CtP2qM9/eEjOdLBCmUaVGnmJMC8rW
/jQkLLLjzpFqbuSAZgU4fMsmx9jgbmXVyRPjzD0ivEfR9LbTc9nB9Zgear+iubh7VIKRN0PmBxE7
ufZyczZj9JcVXU8kdDYp2a1CqO9hMZwlqp5TgSXiBIKhXAp+hUTRIUHvu0dHzDDVTk6RpNzVbSLd
yjFD3hI/o9vKPwliEezlllXD2COTSpPLzzoFExdnLobs8PuqgEyel9Ugl/BNlW7XDWjQ3tsZxVXV
9kg55/umum9SMdwOBEKtWcNCzxmSDzMtI8DLYr5I8CiVmKzgkIPtQdWZkB3a0RmRmgqbfkM9vfbK
iAPYMplS/64e0PFnxckMBp2ufyYF2WIXjdm4VQtYY+u6HALDbsZljYTp/13XzQQSIE3VXYWLXmHp
/k22TMBR2KVZ3bYGuKa0hYszEsPczsskSrVyb03m5KyL3EG02xgaBYKh5mfV7/rGEM+R3mrHdZUl
VSpcsnHGLrQpNuu6daKpvkqZCGbjuss/GyDmaVPz88Hral0tqO9ORX5YP3hd54eDY9it5rVTTcV6
+ZLrxiiR85NuACBcVumk1a+mKXlDEMZ3RbkpEATftooS3VEz/x6jyj8MinYBRJ6eR8yqbteJNcP6
B2ulb3/XpVOfY+IGmT+RpVhC0uhreF53x0RP9FuS/frPa7vI2MyFj/tR2Da4aFkM2vwUj6FZL63d
zzIOSdW2LlLh0ufL9rDU1dMSPMeNdTPbRAf9XFErqjpxa9uJdKNHp2BZ0KL4P5NRr187spbHSaTL
sBC9D+5/NGb87jcmUI7SmVvv+kamXBh4V0S3GN5117KYvJ8zai6jgF7j1oGK3NwUdRbcCZJkd2pc
3Jd+MJ7W3dYJIZnqYAtU7tfFdV8FyrqnV3SOr69a16GoSJEkJBfGcKNry4F9m+aafQuXez5qWvcW
+DWUkGW9amY9TlKx48cWyv91NwiYByr34WXdg8jvVo4U7RTNnH/FFLV7KbCNW8Si5i0OYtVGCS28
DMbZvF03KC1wT7mkOLMurhsApohrlRIw4rwhQY4NW0rJmub2EfffpNfPv/uG5E4xM2vMXapW8daa
6JgAZxnelaghPOxZko1mQkZzzbbyt5qtQQ6H33IH6jm6E22DNlRLyB+M5EMtLcVUaPEyWSfELjNu
Wbh5qvNItFEG2OFJmIX4C6nPBzz8n7llEb7ec97i5Ye3hk3/3WKt4mMOfVznsGvOqF8f20Ul1C0t
jOvcOhnWRsllwqCWxsl1JejabmerVLzHGOBLMT2EP41XS5+3TNhdv8jqTJqlZRS7CB9+J8TISB3W
5WxVPfQiexaL8KhblDT18hXwJkJ5ZKz6I70C7AYNkqQA3N3jOlGrdpwxOKoX/sZ/Z9XU/owSFQZG
k4N9XDf3/YxCdJ2Nwc6A/E9iyhyA8ynaQdn7OWLWhAVJAmcktgxKiOtR/NkM7OW0ZGV2sE+wO0Bh
hnxBbKRJk5DYdX+nTnz50CLSotqN2H95unIf4Ot4LLr+xeSwniLswLatIt7CSdibcemqTXibwj5x
x8k26+/9Pdrr3PoPUMMKNyLgWEm4pJ3kTvXqJBD7FqO2o6EV5cFgkJBUce1IcrcbhPGY8qt1fUSh
j6hD5h/mFFBqYnILIP0s6V5cI2JeRGn50nFtLn/WOpcBbdhUYEF47vbKsYFsEVQGhS6thMSXpOP5
nwODRJnjZtgNCEVTcSUp88n3k3CrQv1TZKG00fRzMdTjsQmN4WeiiWg8+upy5LLpLVPU6ojktzra
eQV0fJ3NLbtXNuvsar26zq2TxPQrup1saBhL73yx2LGUWoVAh6Djfz2xStvMD1EGCGDRiC4/c52s
P/h3scs0yDIKvpn+omGalx7F9XAUq+Z0nW1nEl55Zk7e7z+znqe/i+ucrQzYWyHg5eZdwAlkoi1t
f78TvRPhrhP6KVl679fzYJ1Ey+JAiWM7R815XVX6OuYOgUU0stoa9KujgSH1/L99UfxJlabGfVTL
0YAtqrGfWbNTh0MC5AuRPMd04UNUAhuDdbIuxhEUYiWSvmtCyuGEMWTrzI3Z44oixePJtApPw6ar
LcbJCTKsdUP8qT3ZqhjFqLK/I/fzZafjg1IuYF3iEXxjCwznkNJPlM43atajG00uWVGFDowyCqVz
GZ4NemEugd+51NsbZ5iya6bwiMjtSvdsKKsnuWpdbhklJXQyi2XVHcANLEPbWb5Dfa/u5wEHIcPC
k9Z8bus23wqKMHSxdz1eLE2wjVqMKEXuSH1GfYQ2QY8HLjeN+EaoiuFOyiRtfKnFFqZXt7D/wdPN
j5pID3lZkr/DkihqxGs1VHgWTukW/FK00RH6FW13DoNadng4okwOi8JrEGSE3RnwK/0kMSVdSab0
GsQkVdBSuUDZou1QLR7RrUYXLikKitPuXKoD/sZW45UgKhqLXGM/fjcmB8bqbaxSeP3c2+dgSmI3
wmDLz2MZrikWpZFCurqXAd9qMXR8TDOr/jv2UWTLdFK546xbOx/WjVS2+1YNOQhw6CJhcKRFiFa8
GQR9McOTbS2pS4wgiceaL5NH93JvURTYMaZxyJOdJk0IgSX6/btB2hFRzC71xzeC53BjTej3S8lI
YBPRpmPNxJ4CbY4FHo32TX54kNvTPrHuRhBIeyqe8plmWtwzLBwY5Jw/ukSli2a+CwAGW4El47XV
CZhTqJ5C6bv18Zapx8tyBqmx0V7ScP6rs9HNGx6UFYNsyfSvhdp9Vhl0JJVL1FWGHrOmaaDeGJo4
5six8EiInoukwQHXQCeGgttLSSdoAlH4nMipa7QLUgTWsjOq7bPP88KD8urgy4w/aEYJx+KzjMqO
YELMvUtXzgTRS790lbTNgsa/myCuz5X1Uaa46gVy8D710ra1GAgOSu8tAWBvaOGJXrmtbodfEhxW
pxjxJlbG+cWuSFiQgFSkvyYWiXCNtOigKWTy7Fi+g7hgudqUen7YP0yKtcUIl/aRkFYsSchUWxkh
SclnUinddq7GzpvCtNxK1lMo5bmjx5m/qdOc/Eyfb3VDKs5zyBsOLZnBSFFugjFuQVNOh05+Z+Qf
uvZk9puuvm8SrFpr/LrI528Mu3xV2h48C4AkS8P0uO2f6MjVgB3FoYuLZ+YQDSruDH/VsTFMddpp
zJzYDPe6kGSnB9llxOIJkFglaJIE85USH1Wyl8e4r1gQQ2Wl2ytaoLNteg7s/t0PqhqoU/EVzy+z
mgBfS8NPmnMzr1EfsVB87OmXpOoCLXU42SBTl9pGO3aWR65tnDqTlBlNwIavfpO+AWFivMaDfi1G
ivapfRYqu2XKcNFkon/u6fGmx3W4LZuzP3cYyObTDnteA3fZPNxPHzhnk69+SPLuTekwlJfb6VbE
RP7dvOB6CxKBWKNT6BPcoXMgkx09w4ANA84Jty46gGDxe89BcuoSU2BJkw7lSJAVCqVy2x3HXvZS
k4Q/lgInrdzWme7f4W3YbijtxO5YmY/GmHla3nEjkMDQpukLHvepp9gUvJu6jZymyZ7pF0Xk2DKG
HpMIvyS6N40aI+HFJ5bO6HHTSOkTMP870GmW0zz3BgS6KkrQ3Q8HK1K/Cin5yiL1s6k0zAJryPwy
Yygy3Lt86KatlVEsiBR62a2UPqJwCl4UsqBjBuxvmIp7Oa6u1ZKoyqelEPtXa0ysFwa+cEirbNML
B+5dvRklY5E7lzd9GDtRYZAtWRp1q2A8FAoPhYweIQN4H6wX7ppG4MbKoc6iG5NGDKdMi2uWFN+Z
Zh6qynhvIgZeo7gNrTTzhJzuaVQhH+S3+LUMPrp6azi2uJkFoKq9ig70TafFEHmGPvEMCTd6VWon
R9Lz0fM16dOCbBT6PY3okbYRmEqprWnsprF+wOaNMnQmdmQBdvpMJjPMH/NR3gpcvbdWaNA/TM9K
pHOaScWLLRfxsXeD0FoYYn96LYQ2nj5Nc5t68Gcewnr+LEbjWS2mu95w1cyotkYwXmbQnIkBea7B
f1IxjEsBxtoqGjiDhUpFTTSHxPdp0zZ2QyR5VoTX/esUlW92kD4YZXceDXoa5eEpbNN9Qw9OMnJO
xG2zBckGmqY/h4ADaWgDjFanupeUjMCl2tNqrk+o8nq6r5piIIk7wYyDDw00AO+KQH+b2vENb+rM
MVPpsbEA2bSR+tpkyecATk+rxlf0ZX9p26UvVtvNfXToRPYwISN3U7n4U3bAyyM4TH1CRzXH415g
IrYrKAPQ86eRO2rmHQVIYGrNIei6OzyN8BC0yI8Prfm3EQ1oCp6weGxj9Z4LkL8AlB1JDFheyjnY
pvSstvldAprHUeZB3wjb3o2GfXjNGgB90IYOxai38PYTmuUn2iNCfDRxYz9hilFc0Q3TwmeCTVe5
IkufzA5Z4Vb/lLP2nMjDS8eXYuj3HNGEAekzfbJr6cSd757mstLpOpNDH1wVnOkLXd218bAfC3/b
7Jsh3zYcFm4SjPypHY4Otb2I+H8ABWyW14gs1b7FT01uMBYb7XNSwPrstIR6Sr4dIq7ewfL/pikW
ygn9aflYPxtde1bt9razUhc/h7uyDd70jHEjEjKsG4b01URTD5+06F1KM7g8CKw/Z84NKgJg43PC
hloZiGjGjaXJNBh3O8E442AzWi6yK9ajNXFAJJOr4nLpno2WpPKcWqMDh+cmjcfGqUyIgLKg4UjL
gofCSP+W7Vg7WZsOXmV3OEYiOqxD+dDL9h9TI4icQsjZedCftIYou+z8t67lups7dWsA8zab/qKR
vYOckngg7gwppRpa+aBE6Z0CufsMg5BGp4AUmkbusO41DrLJYcTyZOaGrmRep5o2gn/Lcvp4yLzs
vslgRPWJJG9VDWZDU0d/MIBvfdj2POCIJO/sL3nsurMCiIzRmL63/PZBEhPYTbt7Ey2k8UmK6Hvp
3urG3gY9SNEmwqPYTmwvJUVQU+BIaYz3clni4iEIq0TsVgEZgU6WMzLWyT6be+uAyeSzGQHv4Qne
9eWX0hIbTwOXZwFfJ47OQipwmBtgKMacLlX0R+H246FOoqsJ/545qs5BVHxjMho6QukoK2mPfmNh
VJJ/KJDrrLlGJaHgCOZHFv6c+aULqpNBsBi0+bW3KRriLwLq6oKA6IlY+8miaOHqweIVoY6fk84I
ILH68WrZPGqMyUusbnEY5GluYCAVN3BUq+dErbg6BteoZ/lG77ORYDxNHGERgxkpfRtB9N2Tz25P
erEQsvQR3ts4POrFsFFUfSSwwjQjMmE7GN2tNIzlIZKSWy0gIMeTNlf1fKeRmaqqeSCgDfsdIm2t
MTKPhNCjEQYf8K1gpyb07IVKxRXASSN9k/R7j4rk4BvaiDNwS7XympVgzEDcCyel23Y/60HtNRAx
7SF241m/1J1Nb2r3V5eOWC2fI4xZc5LQAB/pvUvKDVLG27gXYivn1SuQhWOXzxCfiwXR/FYJjKtH
W0GsX4SPpTCJhOiBskgSOJUcEHcWEZhJWtBza0fTko41pDm4sYG4x5hQhejvcQcCsh8mPNsNdSu0
6UGVjXMVcwWGHOFEYCpBVfKvbvq9l7YQh7NNqBi7yBjf5vFI58xjSkeqgy9ItckUjhNW4leUGLSN
zIzXDbRK7bSk4PVnCTLf0tvmQg95UZuTpGwNDI8cW5fuRSG2PYDb5SZVOHBQkUJNNFDvFroc7h8J
NzZJO4EOfO1D7UM1pGnrqz2wZCSkEA0ZnqYpeDsiQt3m7C8ktAMEJtgmhuhXiPHbKISRlGjfmtHm
jjGS7tehJnHfJIWogxdU5bvIklWocqaX4HLqSDZniamr7yRc/uKhXJ76hKq1SuF+wqooUZU/APsy
j1YZBJSa4slJoS8v2ETkiD1VpbBvJTuhw6VVxnFvKr1FHBCXLqi5BnpK+xIrFTjq9iRFnG1FLZwm
LR/jNEeOZBwBY3pzQfw8tDauviQpHCMNdwOO41A756tBC3spvibF/iyzOfZoZCs5Tbs7Mx9ezWb4
hCS6n6fJNVTlrRgjHVryAKIX8YU/1jp8kiF3qYPIpbjvE/OuayxkGXF26a2OAkolU8i2X2O9xdE+
0x789k8nZFDdMERxEMNxRzZ9bwzzS6qLs1AMLt2gxc+JOkYtmzclo46+yAcvjORbDEce1R5XTLvL
t0E4/Ql9vacX0LyjoIKBS+zDbJ5fLPuPZUg0iagLiy9rR7dtYwJsAkzwdYEXq4U3QbHF5tzp6456
Q7iTyvySp49g82yKnf6ec9Kty1DbjLHCSKxX2FWN8o2kGpprHZsAYCdJP3oX8Aa3O3pOcnMzVPKL
lKaUWjp1548w90YfM7wUDFpldm7Qt59hReu9rh2IL5o8JcAYTEcnqmT0NdzIyYFIWoc6nOJSFdmu
UvQGH4MfQmpLrk9vbl5pimtZ8ddkhi8hdcpp6jJX6mEDxrY6HczpuRBRuvHVXSooSOfoUNGgBhsD
H5hCdC9JHiwZakb+fsy/Zhu1ywOBWkmtkGnFr07axYhIJyN5HEee3jqu3ttyIOTojZYyYUN5OMQk
2jZtGMpfpY9HRhKW1zYItxpGIlt7Gk9lon6kEoLdMIb8vvCGqvaTjqRHCuLFVqJHxam44je2ZDI2
tLmUhqG55tPWhgI8TaTb6eeqPD8JoLMVyAIrlAgpVa24QfuX+uRCouir8NOzbEpAzeMSZyFfp/QU
NfsQwIZD05Lp1IX6NWhgp9JHxTDzXVAob6Yi7c15JH9i082jlV9FAeoUXvcXvJl3IuphW6nhdQY5
DNk3SVzcYKEQzDd1iIXr7cjTlEsRwWH+TksMrd/9N/6WV9/GYjniHqVgdJ715pOtjKepBkYCZw4v
ea2+6WvxnvNngUS5ixJb3UmL5XJYTudUl6G+R3m3jSLGaTKxf1kOT1yjtIHQVL/cDo1NHUw7XkcV
vAsA34YHbIUeE0WVPBywdk8ISX1nqHy6h77s8bmytGdy2w9m1hFt0piqz3ScYV2NdOKUJjbDVG5R
vkbAy7VJky253qqmveZVNtS3SqGXKqNngoTtn4KD5+SDdielCSlDob301C2VYOg93H8WnoodnENd
PASzsVdSAnQRYMrH3YkIANIeY1hLhd1adRqNxpCESVjd2mFwV/7lxutT+RlQVo5hf5cKRmpGjZ4m
HrBFEfJLWGPUMKkFflDDAwDSdEsP121s9mfKCgj9pPQq0qD1GASeh4XcOmn3ynuQW+9m1zw1Midm
oj/hfXGvGrknAnwKsQCGAo6R7HRsaq4WZF10iO8bTX7pWv1DMnvyynS6NRredbFMMibm+W/OkYZi
oj9U3TWp4IBzA6ANboE3K6/+Mni1pOA8QyoEqX1OVGMmcdd8ltW4rUzpKcWS2DFDbXCHgsBb1ulm
8DlbiGK6vLCRigvZ0UV6LPz2IxdIKMJuBkpJ+1Pd3ZupOGmZ0biq1BFT5bTfywCqx1iSPLH483a2
skEKjhV9XHyGWbgHXHGso3ArJ/pXaNXkqWqqgDipYqUY7dSpvCYGhqJ1lR7KHsvUTi43dIW/J0pD
u6iKQ7cebeKEwnPc0v/m54CD9Q1f4dSFN2aU0yQ8nHNJge9kKKGD6NEftD9+i4TC97/nXHpQsRIa
jSJ8kJI3mIm5PquuFMh0Yw3qdYI95mmt8ml27UG1o/tioLKOAvCr9ZeDHaZvk9I/Jzm6atwWoF8V
/OZouE7JcCli2vP84J0Q4h1j1dAxi36rl9NbVy66PJkHuZTZdATOBexxlW47YvMlUznuqOKFnjaR
mpUjFQN4lWxC+GbrOFIkTX7OUuyUCv1PZg2CCrr0OgfDWa5ASNv5ReUWLkxr1xaF5WYDkLu83URD
9BKltXC/K7381LX0wy9Lei3V4i6D1tiaGTcXo8ZtSW/B453mfNj4+MfT5YRWWylP6IzuVamnOR3l
LyqL/TSAJQzxBo1jmaRel/ecjfScz0LzZGqqMLgCtCD54MpuO48xTolRsp0D84SC8t0Q1Vs6zzc9
nC/KasaFK+TZSKC1SZ1n5wU9mFawU+vYNYeOhmMJt6h4viJeOkKtnXeVrm108AY8fxT8KFPXUrm6
+lnu93g6QNGnDXy0OiDr/KhSs/+MJskbk3yKoxHRcRbnFy196kTiYaB6W4ftS9hTAl9OwXnCYorG
EnkbGJwo6Ceuc+rvyIi/+GZ7JXN74wPKZ5SADi2tlA0uRKdUZPdtqL5moyEY6IWEteipLBvKk2h5
MObR/doqEMgkZUgel3tGY/eYar+UbfzJ6PcBFWh7AJuPp/Lse+heXvTyXJf+K+EB/RghIYpPov4s
UcipFcxWuklPNlam7ukyIq0XTxohQxXgDymdC7OUrow1n8eM3O7cmVv8snOv0I2BMf1ob7MZFM0s
0mSf15e8kCgQ8AYbK5E+Gfc6E1oIEfnWfpwldJMZyEpMsoLRCo59NDBohJxAbV9yy1jHtnjSd1OT
KUcppYJVoUSgEmEyULNCGXmGspsmuzogj4ucesKDaVS07I80NUDjzaTZrYs/68DQx1yXTep7JhIO
QPylyrOqxWzczAq8DBb3p/HFEhEwbgwsDHOc3MqeDoWJJB2R05tBHlkR9J+aWift+T3bWSFQ7YRP
pg+IPUObpzmtm11PhF4PPMP6mgRk1N7jL/zetemi7OLpM0vDQSi9vTP9bxPPTndKlXf6yHjWNLS7
xbII8DlOX6UOoGqhEdobg/LXzy0uGiLszPc/tFh0LikiywMbIGwNiLOc85sMbktWdYyGJWQLpVNo
0sPnm5+hrX72De3bEzdhv/MPkJgBpJOxam312U6AfuvbcpIu1fJx0VKB0QzapwbI97b1BD8P7GGO
s8Scu/0Un2fZ+JOVN2UseidOh/s8oPqcWtahLgUpTfMmUVGTm9ZXPepA/IPqdtLTu3gpHdhSRtpw
rE9CDga3qTWuCBsXeFRlR/wxcq8KqpEafusRXA9c1toh7wWGOjqjt70WhALYBJ0dsgGRQDFLmKiJ
ZkJoDOpNrJc3ddy/jNlitDjG/c7Xsu8hmptLC2kjIL0t64yUtcDmATtp1Ac0bWOH8ks0mRc7+FYb
jZpsjR+axYCzjKyc22N8nw1PvhZBF7IYo4WBFjhIrJ2xheUwFqNr2TFjZ1MfHGqquziSlefE5m4N
O5bRLSmWMcMfSolOoiP7YvTiyhj7wZCz5yaz0o1Ui4hGi+AFxggSdkvdoWaSXRo9uA0uTYcmtkNk
DklSde6S9tz0KmJ1lf9YXaqts4QxpJ4kO4xMeZV60qiFbWXLeJ9R8mcDqUq/p7gCQgWJOxX3oR0Z
w0n4Lll5armJYSgomvoHJQUIKGsgX/qipK2KhJVefiVxBfslH/bpRJ5ZSXX7oIpDm7WdMwUUppqZ
5JNpJu8dST6eNoXk5DQ9NGkRHoK4XwJo9VVH4uKQrQzAnYz1rZxlFFZU/aNYSk/+W0WGxVUSidi1
PTfkLGmTrY8B0sCOYOTONzgr84JkZyejO+mvPfo6lx6VcmPnOpT0ibKHsTjWdBUZv2juBuplnDCQ
EZJdHUKpILxzxjrp7io8070Ge6MFyH8iL38J9MpNO/I2I0QNZSCtSSxVHuK+gvjBEyGshO9WXSRf
2kHeZsSUzmSinI5mHMuFfGOXQtsJuau2ECIPcxWbjpHkm1DFsGUOeDgEgWhOA/n2xKLBPU7GJyOn
yVRuH6ma8f/nM60/ZGT9qImPaUFanXErnNrYwHql38JigCJR5dG5NamfVjVJ+1IbJUSx8CBTO9vM
rcbDeGheQPRscn2JPwukcXN/0BPupGlUPOXGrO1NtaCbWRTTUTRLTaimnQb7DXr4zKQmrk3xE0e7
sREhp4U0CATYDYlALjSGWYb+lKV15ppK7rsgV3J6OVG9lrGLZVsOAGq5JG/SkY9IJi5hLa11Vwix
+ClUZ13Ez63BsfWV1tjHUUIDE5c9Mp+n2uAXVzofiZ6ITExgcFujJGNY/bNu6zQWJ9kZ1Od4Coo7
mRQKZ1Tu+PwrmzBpwH03NcM9Plsppy1GIz1VZ6Isk1rPxrDKwo2Dfi8YuGMvnGGx2ol8R7FYgxGz
tftLEWLeglb2XTZE+ydT/U0fT8/agOqyN/vHxkfrSRtQvcsxouEW3d6M0cxO0rfAJYi0TvBRakbn
mVZ3DKihkji0VcAowUTa3Ci/4DdziKb4tpc7CfNpCwVMb2G7kSNMqEr6aVUydCpmIx0Omzlnsu6D
W+NCQvVfXsTUcrsZc/UAqKSYCSt0zjlRKl9joL/L6nc/zl+gZzC3ABSuV7dzY8iQcXzy0P478C1e
LVRjK6coKCgZQq9pEJmQ95CG/jpQYzZw8YnDftOE0qtdC2vTKTWGa1FSXKj8mZt0tnDHE9R0KHu5
skKkwzgHcS8RK+PaHWAf4cLESDwe24dY86ej4cvUNhj6iJyWHDMoxq0EC54+5PtWSuVtbd3CuCAw
lKenflT2cyOTFR7rx7anImIMrasGeeOOg60QKKYz3z74P4ydV3PbTLrnv8pbvl7MQWqErTNTtcwU
SZHKtm9QsiQj54xPvz+0/Fq2Z/bU3qDQAc0ENrqf5x9OQd18SSxSZMZ3vQsvDrt9NsE8FbtuAGrE
dqAdSEAHrsKafVfBGz/7+JEoOWbWmDut+lp5rfLui+Hj65V4p7gFW2m2r71DQL+ICMGDrrxvCArg
9+ai+5tZBD+Mh85jexih3rCGoPOszOy1wB4Pg411QRpFN4pZoJ4vRm65qcgXOVCUldax57NnTfy6
yN5Uo//WdCorFqvfacw921l0u8+Tb2A3cK9E/ZR8Lztj3a5u+UQRd1UQEX4RyTZAAhew4SpWol2q
YuhcecalrN3oKq+5t41y5fMlL8bCBR5IElwrXbEOmr6/Lpy1AXp25Qwmbhvt8zjmZ56wEatgY2EW
0OeqPAMHUmzGaCbsNuw7MG0DID8VrxEkK7YK0Z2uut4yKAm9BrkIOSNwkvh5e84smLnKC7H2/qvi
78i+qkg7mdddTZptGrIX2561WUy2RlUNsK7jV9HUaeu7U30O54Mg+paCpL2SVVZSYmVE5KGILT5t
PVvQeMMuBf4IJldnLsVY3VFcVPyrblwVJfOwV2j3URtG3AfqU428xErTdXvpGzvHssTKnNwnPwxM
WG7EtPM67deVx0Ym7eFBRItqyMt9OdT3nV1MWz0ywnVXJdcDkDFyx2TnjCopt/x5MDZ22hgd4YFc
LZk4lnDMsbD0kakgOrw2qrq97grnNsn4QrMpWaSFVl03blPg4b1xeOg7BZosDekNVMfOlTcS5CfM
2ATDt77VUBG3SctHrfZoWCALi/prUaLkAqOLpVC6div7nJIRWxWTWS9ZtK49qIMdKVY0c2ajjf4t
qsaVZ3UN9oVXcdUOG4S/QS561+7kn3yLvQrbsk2sF8GyV2LiMVp/peE/wCJneGPKRTzKdi6aUd2U
bUwYxvIfk5H8p8lzyUdBulLG7wP+wZFnaNehMLpVk6X+RklwRig157stwGimzePQdN7CRAZ5aY/q
0q5H5mdjejUHZ1cZ2GRH322LG3RKk5dygFur2g1rPwUTo2z0D71RPFQxYIqGm0uv7+FxHNwKhI/v
BWsvrFDxaPWF7ZovM+OEhTjqJLWrG0tPt486yOuE/Mu68629C+TnCqLigzbbjPuFQrY95wuwzdc6
gWwJjygn+LoZPAdRmyi5dy3y1LqNRxFaIFdWPp47g+yBML0vwQUECrPK0uundasD3e+q09jGyRZY
xn7svDN2IVBfiEXE2gBUx2ZMfxyf0ky8VdNwMs32zCoV2eLgEHv04O5UAATVm9hsubvn1Rl5lLMV
BSbL2TolcmLsStHstQEf9HS4U8ZJO7VggXRwwJs83KUVS9zGNd702GgXmVU/KXkzEeeKeRjwvekw
M0tAT5UTHBpyacTcnnWzaY4aZrFR4IwbpWncVT3lS9cMuFvCmwRlhqXPXJ9XW2SV9mAmeZTHqg6/
v/iaWNiJeYOB47Ty5ov2OTbjb00VTNz9+rYv+V3MEPNC/NY31lR/9Q2CkFE00+kjMmgGHk967vhL
E4kyIgxkbAVfc1d1G4BPzLBXURM98Pvf2t+qonJXPvECwrQE/WtXXSg92yrhvw31cFvr9luRNE/O
WN+RhfCWeqSgk29jnOWiKFV6bAdMbUbvkEdVcA22TCDZWB44izadSrb8Klln2zMOCKV907zeWZYZ
OLE5m5U10PPZqSUrbHf23WAh/nA1GuPW5h+U+fk2ZeL2LOWz0YbfETfLiDyXwzZXgbVBfw+qt8yu
n/CZIhqd5efS3GgeT07mdNSV3V1qdqgfZ9/02AGbPqxbJwRSp5oFvgzwTovZfkYZAdh52qutv5HQ
dNbB5J4GIGmrTEMaAeh1WKpget3gahCTtojC4FTkCq6VRnq0YKvFWZlum1Goa2BzgtVFv2wza6v1
g4/aWFFiwVLe6gyMwhp//9i8qtiU+jA6cXcMIF67ZcMMvx2L6C3Iy1l0qtkbmcLnxpXTtIjisLxl
EzZ7oI39ozYF7oHIxnKo8R53RKitBzu7D4rqYrQYQSBTzdsIV30K1tUhWg7fW5ysmK1QSbp8GY4q
xlVGfERT7wb4N6J/Q0HGaiCJMWDuBHJqWzZKse6LczOp2iFLu02fKf6qjFmUFfUuzzTWrcSEwyzk
1xuytRNMpzBlAvKCMlurRXPlOxi3+yq2CyCONFep126iQFfuPidDta66miVA418UjUV/n+WvPgm9
MsKM0vWVcKWM+rPVlGdTbXapm4zrRmO9mzSxRTzIgCyUoMji9ZfGN74V5sE3mDXxCbRJh313wTjk
poDm3rlveKQ8E/wyS+eRDMp2wAYOTsvBYFMa+CwjBl8/Q1g5B716DvsWtIe2L/wk3WiEB6zUugy6
O0N5WI4WJUaKI1jXotKf6iG8B2HJchQdKtF0EDUy6zqbjDvPiG5N5pSNY7fbuJq2bqFdeTzJIYsu
25wEGdaU6ygiGoljZxRWC70cjBUwSkqOz2KnABdTp0TN4XKHebAdO21jNw2rEoKNLp4Fi0JJjuZQ
vXpR9xrX5CqiaaGVt0nZtvxpoPx5+Wc9sF7DQby1XY5ev74y1KTYIn5PvmxEWKFk124F3wjJkrAv
sorgmXI28uk+EPZjZA87VTf2ZcBSVWn0I/I70D1MMDotD0RRO+3i+F0zlXWpFjwwkIboXHMjSp6w
av+typANjL+ZhokPW7wnqHtj2UTikiZ/mjx3VY2TuQ0a7cHFh7Us3S9BOyPiw+Co9AApANrhApEO
R5Hie5rrBLhT50FFxa318jOCRx3Iq+6u7IjFND5k2Ny2ThDHMLTzitsUIsPCncZj1rqrcBK4KNGF
jMnRQCeFNKuzEU51a4j0uarxKlNUG619AGlqd++ahJcNF1qBcO76RmPBJlZMuWSg0UgAhms+xBh0
QjdBXkwY1XOmtisFlGqJa+gQ6mdLs/EMRTcwIubeFt5ufuSRF3iaslgszCCDmw7VxyvFTWnU16Ia
nCW5RrbdmNYtlNK4JK1VrzMwPb0D8nFoDnpLNtgnnVIpLyg5YPVIbHXRVyhIgkvVbX7annx5kmjs
S+09IXjmxlAreK5N21ZrH1OVEBiqSDMjfatA7K5di0UJC8UetsqcBkRPKkR2QvVHggOsfr36a+lo
m7Yyj61to4dS4AwZM2cjaGHnBDTb5tQXZnPS8rA9EYCYSOv1yg74SL+olWLYp7VZ3EamEt+yrZ7P
ZUVew39Ep4jHpuWhBekFvrashFpvfzTTURm6NbaG5VlWAQcgDyHMLx+DRL0fMY87w1pMdXFLHKa8
BS52V6iId8gqA3vX69JVd+8d5l4JBqYb3m2w+hiIQDos/V5X9rIfYOvhZiixr59HlQe4JbsAQiVp
a96ZrKutulmCsBPIuPxdl4TOUkPU5yx7oN01gnaJCGiLuD+bQ/fjwN7uxjGz/uqPepO1AVI6PQmt
v/trpYWKhXkkT6pff1QnWKtd+yCM5KCyPslHrKcCcWEvsin00rtEeHrelx7AqbzomytZtNw8nj3g
pnU4RO29W/nJQS+JJWZ+3/LkaJwbPBCWCfSbZpnZw6lXmXzlpWPl1ksfsN5eFqPEjbYQG8zV+8C+
1x/xKiRoNr9slaA6F2vvXeVLOW7xRNbFPMlX6kMsGyfP8QlI0L1vy3THdlpZymII8/TUu/pDWiq8
D1U9G6VW38lxNK4klFGVRzmQyAD1lZnrbWRrE4nlCKYXVk2S38iDSMpqE1f8tZDKCoJla+VoXfRp
vZTNIJrzG14w3FV4MDOLz33ScApAXZHU+hgnrseB/UC2JUihb5rGCM+E2INN3g/JhRT8jBwoihsk
6uxV7ofdbYyk5qpGVeFurEpr6cG+uWftVS393koeG6Jv/O9E/xRM6NnZibA/Z4PIFonS5l/NqnjD
VBa6ZJU9OV2UvgxFBm0wMl6zCSB74uTfm4EVRUpOhQxHvuzUgoljUi/ewIpmUR2JVgHJTVGhMa0I
+AHWxCx3OnpP+TYgF/JGIuJgNFP5mlT2jQ3C/1vYR1+cLKieVfYErN5q94tO7nYRR8m4CQsfaxRX
K28wk0dXM7GZgmbDZVnnxwWUyklh8dOV5Y1s0HzNZpLwirUsyoYqJDgU+YnCcoeh3vsV/rC2gJit
ZLGZB8ht3Vl3g4Oi3s/XwOs5Bz5NHk30ZR4sp8pWN4qhoUI895Hju+QEt0Mpuve3Khuy2mu3WU1O
S3aR4w+KCs6/C8j35yV4Nhjpu6mLsYskBXrGLSjdtaWIsAQtghN/M2XdKEN0h4hBuKw00XxNE+Va
F0XvkyO+mRwv+F6m4hmAt/vUW7qDBXIDbba3E6IqbnlQstw42HrvbNi8dvz/U528uNF97r3us8iR
cgnEGvYAP9AUTzeZXVhfBkvPl77fT7euFuYb10qR20nr7gp0v7PFtdk7Y2tar4wyVh9BFEYIJgWX
Uo1vs0nXr40iRWjBsHpSE+QC2zgor7lxSBT5eXwds3XaGmgtnOLYTLZtiUpKkpHgSuN+PMXCaLZG
BqogM0n+t6aWnrR21Lco2/gnzdWtLX8U+xjHEAFyJlz+ZVcZoJNtAbV/Z4gouGE1wpJOs60XP7lC
V8J6bdiHL+rGH29l11BMClGZv7sOXf1HVwOa862Kx/e2awSzbxvfgZ6KjnifbXsPbVPUlglnyDoC
ntuuLPpg3WMXuioqlayf19+keo2zcuRNaz2c+ht5wF7WXhrISWxkUZv7aR1MXN8oxLZgasO4OyKW
jaqPv9fDcni/LogIKju6V12RBH+dcPNDqIpIP1j/S1O4yN7AU2I36OxyXFTAWPaQgeEl3BioCq8A
7QxrWdfnjnfD6h6MPoqb5IToJ+vs3lj1I/JMstQHXnqNRNlOluRA8NPcXYR7HnBmxpAHYQoP42b+
Qx914DkrUrmWvm9/9iP/sdKRtjvLqsJ1MiTdql1eYaE+JEmzUvUedAUBlGajRCa/HXaQwRo2InxM
ZYqJZen12eaxABBgriQ2GS/fy3VZIcBHHPe9pywinE+oaT58DCEbcuE3Z4uUOprTDjIwfX3WvFHd
ycB9piS8CW7M/0elLyx1p2iE+OWFsqM8yAZ4qKSD54unqQA+HrvW3p83oGVQGdcd8Z+zn5bAWlAN
/ErUsCbJI/KLXiBUISb4OHlLwtGws7dMz92b0Id445bE02V9art3yH2od+683C1LaDFK0NI/yw95
gSqUGHGb9sasXMv6NmBH1LfFE1kcG3GiAXvViNRlKrCc1YJeOdQ2d9NCnjYjzqXZ0CFlLpSDrKqi
mFZZfj+VtR/tnQtxLUmV73/Uy+IfdUJ3tH1axuveIYaK79V4CPTxx0FV65uw5bNOJnjxNLDFZy2C
fKAWcfGVpN2rMAvrWbGzx0bTmr1pGebW0aJg7aYGqh9owD+auUb6DIZHpjvMp76GLlOVhE84XmJq
zIQJKkNZ18Z4cFDZ8sbIWIEKZ/7LhuuxLNO3sUDUs631z76oVRCkucOOvVeu+qedrnXIiqqk7hdq
b/g7L83YWjdQuxw9fS5c7Qv+5Motgtn5IdORGQztCUDC0G7KtEieOpUk2qgk2kaBwvXV8pYMkK7b
p67yiyutrJKNCkFsn7d++uiM455gZPas9UYO68nzDmnQRbee6X+XLzfpDr9gOeRnO0+7a88nyzDM
F8zvAwQlOa0IbGBm+eYWOclvEZKkJ3kwsqE9lWYLvFY4SBwo7NJLAJInQw/NYSH7wOWcT4Fpw4Ez
Dz+KP4eQ3dOieErTJN99DJ0YwIJNpWvWbQk1YBimPbot7rUsZTEENLtD9l4WowoUC/DUfe/U1zYJ
wWZfEwEBHaaGy7xUqqexI68aZWb5xZ7IW4dDUj/nSfoEzKN/waL51LIefas7C0pW5uNgn0+L3IEm
sFDYyM/haNeH35IOIGQc35zp9ik88Qae8iwul9slCnO6VixCrKW3svjRECdKig8yOMuOcPc5fFQ6
bMQNBKmPjhWU7qYugPj2g1XvA6O9kiV5kF3E3E8Wy5ldZPY+8bLGvgkHVdlnDryuFJY6u/QOEQUd
8tUqnJtln0rx1GWSEBOthKAPj9UXtvTK1fslupYsK90X5/fO/E7XGs4SohL2DYQhBvn5Gu/X915a
cWfxGjWQgsNQNP1m2YDDvvXjNLv15i1HqFZgdX7WOXXbrGJCYEB3kISDuaJfKtVxjqUeVUe4LE/s
icW9Cq0KvTHrUtQ2krIReHKbG/EoGwWq9itwIMVOLcAJNp1RbDMbvGvSGP5D6OX2uugQR9CjAR4V
9E7MczqobkNq3U8JKBs395W3Dfk17y3rWJIaVSPuU8ZaA5CNj4MwglURJRCIQArcEc1cD4x1MYQh
7qbKI3Bq6+wwIdmxN0fU3TCbaCFbbYNM59jY3pH0PAKjYZhcF7VVXdsg1kihV+G30k6vqiwSj5VR
2HAqfORApjR8KhQCCHMH+/cryaXWBNWd4Bt4kfcrLWasZTHW+oXcEhF3u0zu+wSGEgKe4U3keehG
aU1OiiSxt/1o6YeIZwRwmLQlox3lR+a3Zjumqn1t8v2s7Tg2bvIE+7tQVez7YZYsQo93UZams61b
bxoX6ezB0NqjdiLVmRC4RHVrrspA8J+K+fDer6nMHG8L5ccVsqUZRxySe9PDghByOznuNYjE9tYy
2uCusNCsCBF6W8uiPNDBtK32lpX9zAJCeOijg6yjg2YSDiQC0u89tzVxpu38g5Ul1akP+nQdp0nz
qIfRi/ypNeN7KPrgNeJeJZg+YnQxX+MgVXQw52sSm5hCFZn142TM6YPeezOz92syN9EWupP+uKa0
wKXESXaAUuUetGZ0D6Q8yW/1OgmJMsr8TcyzocINm6ZMNv15yiLYWCltuEmGMm0xKTDh8eGqu6j5
9Kg846M++ogwLITqcMzmio9Dk4QYAIN6vZ8g0q7bAcf1OhyMY57p8ToUkfIESf7ccxe+irC7mHVv
PMFbyEiL1//W1Uvbs1y6msFwKdzwR9c/RjUnFY/1vIwJIz7rVWY8qF5V3PvdL4Wwe9Y6S39v0dxf
Wv68pnCLfltXHiCUqexwFq/VgWcsjH8Soqq5lqexhiBAOB8KN0Jh0jmr6HYdqnjer8nTDA1aBU/V
32tlGWX46moyCFm7o3KVCf8AZcTcJqSKr8jKK1eyHuI7wVNZqaWDgy7y3Jukn5stZK/W0lqxkx1q
WStP5aF0BLkyu40WBcoZP/rLllHzv7ZuFRxG5vmLz19jlwwE5rS0zC5epmUXecYq9LEhmXr1UT94
vrZzDBL38tLf+4I2/dG3Qbt3gcZBi+yw45/kQSD0yX2Ummu7TNEuaVq43/L0o089ku74s49stlSB
WEuHsUwIzNC/VxB/P2RZoxKfnk91BcSXPJOH2ufZBTwpWHzUdbozlqePcmxN8SZK0TGTF0NxRKnp
j3EIV5KkqWuL6cohR/bLGCyc7GU2Dir4mgKuFnJ9nRteEDLILr4aZJcyGW044p6xckc9/bVh13QI
+H3UFoZhr8i0Git5oTwgrZxd6l0195QVdQ8+zGLJsYWnkeI08zSRbjxhhlAuZBEqU76tDZSWZFE3
oYwqcDWPshha4YoHpH5fuLp+iVPzXlb3IdqtjYmHXDRm41OtkeplC2HvZasi1DNOmtMNRtnmXZ1N
70O7idke+qgt0FPiIjIe4xpdIfaj89vSEtQEc6EY1z2+Sk+6hzPJv79bc363LMOCDZmk4enj3coh
Y95tWiPQXMLS30ol9JTHxabJfXDRs1j6uzr6rKf+USzrACaaC4RGtsqGaUiY2WU5UbMviZZkO1ka
0/LAVAnFJ9HWbsRaF1pgGF7QdhtWNfHs9VDbI1CmIF16CBVc5yyFsE7yBOmHCvks2fv9QtsIwE6X
zuzrEV6EUocX8GY+W4v+Jsb/4oiA/KFVBudJ1Xn50R1gHbnupezih3quzlx4NlVMOr1pY+dpaIxo
SSA+PMrWxorwxBjjR18DPd2YWOwMveI8VZDGNlkVDRt5la73hCPbKLp2lcR9nKKjfElH6dQjSq9k
AOeX8qKIRG6VKVtZHOPxy4TvLBpWdXFf+95avqTbkBvTJpyv2y7RH01YY3HonJrEIOOhqpCLMbI6
4ZRtn/pSkHuJNMsDF2rejWNiIjf0s3lQwDB8XDJN08gkisS+4NFqCFgnQXfnB213h9ESocMEcKjn
U0TyBgOZfnz+6KG13kMfGclJ9sf1pN4aHURLWazmAecs7jyWvKavUrFEU8TduobYNu1YnYcMvj0L
AKD2lcK/VUUkszUs/zW4aYMuf8XDKQUn6M9eAyZs26lxIPr30YOw6m+uoWSvsacDf7HKz4YuynWD
MuGRaKR1KiatxAPJtb9GSrmSXUuHPJ/eq87tlOANN6ohTxJR9bdT4XYL+XoWJMWks8pnrwCqqJQD
izElFocaUuU6Dy3nCeDASXZtIv1L56hwEHVL400R0ZGfIff6cmmzj/r7M8Tsod4/Q56yppKfoYI1
9BBm5Tfgu93GK2Nzk6jxtAMckK50hD0eZLGr4mylB6r+YDb1j9bJ9Y1fimqslzuSRukGtjN5EkOJ
HlV80lfqqFbXgOH7fanF9Q7ZZHRElTBZ2ejmfR7H7gkItPndqQ91okxvTck0gQh5BKGcqyfXq65r
4pl5i+BCb2TPfVoGW/SyUuTvkr44EpnDMmo++6PYIvKMzbDZLNkH0Lss+xF2BDbQXpNa14lmrL1B
CY+kjZxlQtx1LetLRwcLBNE5OxoiX+dNj2WE33KF4YYYv7iD8z5AvzdsE1ctbbbXs231aJpgQedS
GfmgePJqfG/sqkBbV1WHIsHcILvIVrfT8wMJBFT0IxJUKIFtksoXJ5P45smaD7IYJL11mDCXlCVZ
L3toKfkjkj42ytRZBPV9vrbP8TgKRLoJcL1ZSgF2mK4PBUL/d6EPYLLWwFlIIXR7qh8s14nvSKcH
7/VFYi9bTa+/orYB27x7RW2cZxjwlxu/ML2dj3TQ1gmS7C7uSXI0itq9Gr26RAC6fVZRbVoh46hd
I52KA1qbhJuhVOrHStUe/CrukdTBKGvM3CcR4aESaXZ8bIuyxwPEGFHtH/0LewzI2Jl/A628Pxp6
Y92I+WDq4BZFfjNGoTUrirUnIJgH+H9gLSszrvb6xLLio39b1+FGbdiyyTp5WReAwh/DNt3KomxQ
w+oN2Xpx9dHNBkll13l6hrxp3SSlV5+dTll+dEBZhqVZNL58DFMbdrltJkh98iLZ0LbhsIqTwINy
wUCyTmuyAbPrMN3LYpd71iYLC9AQKt44ri+eHLZ0h94FBCCL9TgGa5Rq1J0s2nH+0JDuukCm8u5g
qG/qphVPxehDYHNvtSEyT6QukOD31e/AsNRtVBVsaWSdPIRhVh/hXEFbpq865cbGm6pi33TZF7DA
UM9dT19pqhPd9mMmLqb+rSW2AHEGu4o9MmZQXufGvMrjW9UM1ZVKdmgt694bvOKLMeraQZaQUhQX
N/smu8uaUGjqnkXrr+NESa6CimiUdWV3HUTSpv7iw6F6H4PNBXDtcvoC+cVZVi6Z6YjUvzZPQCF6
r3cfJc97L8m5akDl4qOt+6308zo5yf3sKa8j59Tf6T256nkC/Nnz/fXmtllw5z9c5w4+6Ee/3/v9
GJ9gNsYnEXu3bTp2O+RY4tNHvTx7rysHEmY9yAa6f1RnFTP9QpbrqXtJfID5+DOcvFTkJ3kmD3U5
oqmiJy0GYn83eJoaDr+UTTvc5aqfXkU9PpTvw3yM0NXKuNaiWbtvHl8e5FgsCrrFp7/+61///TL8
b/8tv+TJ6OfZX7AVLzl6WvU/P1nap7+K9+r96z8/2aAbXcs1Hd1QVUikQrNof3m+DTOf3tr/ytQm
8KKhcF/USBfW18Eb4CvMW69uVZWN+iDAdT+MENA4l5s14mLucNatGKY40Isv3rxkDuZldDovqKGZ
3buE/q5iudbO9K7jAQO8VnaRByctnWVWgfctF0rYuyxUMAlINn4Um9fVJIz3Qzpp1yZT6xW5Yb5r
1JLMa1D5xVbR/Hbx0U82kHPDQDMPkUwuQoKiItuVmdOfRJYOJ3lm/Dybe6CckrGMA3casDU5ebq2
b8I2vylCoLSeOf5ScjN1LwJ33PzP37xw//zmbdOwLNNxheHYuuE4v3/zoRjB8fmh/Vph43qy9DS/
7ls1ucbdYj6HvV2T35hryrUYcSYDtjEgHTIfflRHlYtsYFl7J4Xk5io1VYHgzVDfuKFdIaFA3eBZ
Ajip2gWw+v4uF231UiZVi/tM8FgC1z+HZMMfVf0xiZv2wYA0dRuD5Za1TttEJ82DYiiLiUZSZTAU
xPPnawTcg7Wf1BXk/VY8grVIlpOdJQfZmuXxL+MPxS/jK4a679sKoqWn4XrqeQ1iHXV3Ivr8P3/R
rvFvX7SlqdzntuloUL5M8/cvunUyhwWrn70REenRi+H7k9+wn7p8qQIpC4h9qOXJ7/ijuc+RRa2z
7Oq9X1C3MIXREb0KzKk6EtaBDxtzw6XW2GKaOVd2zowflqeeZ86ntv6jVyGst65k3VX6hbtHs8pY
d04zPTfNYqyJh08YxGzUVG/3bWo698LTLrI9ZZdDxFwvYHJ61nWFvPGy7pzp2avj+4EY8z1zwB8D
JsAPblXXAGi4HBJ0SycxXDrbDo5tX5xkCZHA8fKjvrvg84wCX1dk3qIzUH4E5mKsPPOjC5c2ZvZ+
qa6Y1WpifbLLI1AeAdIhSNiHw63qlffjoGkYvHXEkpxm/iy+8tm212Mr1C8q6v87wELWe9Eaw+sM
Duud4WASFOYixTCVq//TqPPllYEWgrw1/uu36a+W0+FLXoxV6AfNH8V/bd/y6+f0rf7v+aqfvX6/
5l+ru/9z/9f3vPrrdLe5/7Pnbxcy/I+XXz03z78V1lkTNuNN+1aNt291mzR/z9Nzz//fxr/e5Cj3
Y/H2z08veUvek9EQYsk+/Wia5/X5Hv/5GJiH/9E2f9J/flq9pflL9dyEL3/dvhXtt4ST/PtfTfD2
F7gpP/9zpLfnuvnnJ0P7h6EKIVxNOOyYNFd8+qt/m1s0/R863HLXtQ1L1XXXZKrLkDwL/vlJ/MNw
SXC7FkER5jrTYJarYefQpGjGP0zhqgbbfEfTVEPon/7+Rn48ud5/q//8JCOs/Nv/XFi2I2wLXLZq
8Cdn1HnC/eVR1uH+qiiDGyygNCnF1ozJ+affDVzi4+MUlYpyReA8fAnAguQviKGJ7AoZfvd5FD6B
w87uBTDXoYtqGzE3SEA4map2X2qCFaQX4lM5sPEujk5jmtlZqH7NsKHn9l8rI6+i56EJgcgPkaiV
7xh2xRVCIPgbdMex0qd4Vw/RTJMj4DalyKzoTZwSDnLyvCOt6is2YJTayJ19nHcOqk2I7usAVbta
wxdZMGkYoHp7RxTxElnJxugWuV8z+8Q6u6ELvhFt9tQGei+UVQ7H38HsUK2K/g3MQVdRMkmGW4ui
A92A3q+WWbiJqKqSoeGjCMQqwLaVPnTllYKgqw/JfGjVGCZpNrXILPEuUKtA1sFvVHeRJTrSWe0g
yOkDv7NQ9kSsBKo1VpOuHZtvQa9nziXrh3jSF64WgFdF/MFK0KHp7Iw5daEOA9yPri2C4VXkXYjf
KkDozL9l/+Bmx77IK4BzCEKOwyZX2OG/CqszcpCqcKtfutIy8OollpI6X8nVNcULwYuprbFLTyFc
NUFj5yRZh2Y6o3WBtmXsW3n/1PVRkKQLZlk1fg1GEY4vqK/a4gWvQuAtEF9zpWZfZ2nNjdf2LfgS
T2OtDbHG0jUERHJkn0jzNVOGUFM6VvbjxNKgPvoZ6qGfw6qukXwowUy5Ru9oF+D9NimERabomnns
9GBsj0U8YlHQO9MsUeOHOvqPKhGbcTc5PqgXM5naaQdhTXNBuyhYl0OCAaiLEm8YqcmWDEY8O5Xa
SI/uopEoyK5u2VFs7F6LSXVolmPvtNZwFODIvotkZK8lzcHXkkI/aAAdkI5yWxfxXydG0OOCt8Uw
7rwMVMY2mFo+/6pzQbs8xMCfxFkJSY1Y/MhlnoMNyIxMgH0sjfjrEKlVjTR6AjC+ctXI/pzyr6wP
yM4AxF8qtam6Ory9aipRGgxNfnTfD0V2Dw/LRupatydojrg3Rbt+sqoU0SSbR6oOs5xvWDWHrdKJ
rroin+SKrwhBOLBFQqd3E7YlhqWvDfSGlKcm6BP7orjC9u9yp1WgHgUtLtHmMu/UGWg82GuLpR8q
nmm36DrT085i7BOBgrj/qpOASg/l/+XuTHbrRrYu/URMkMFgkDGpwemP+s6SrQlhyzb7vgmST1/f
cV6g7JMuGfnfSaEmF2ngSiF20ey91rdK5GdHXFmBtyFgxZNHXSxkAYWAaocea/1SDlhOe0xVtzQR
+uoexsyUfrDd0Jh1VYdtddUkQ6TunIjMYZo6BL2FFxQJaEMoGfqgFCUqJHeby5YKCu9aX16BDcIH
mcwR4Vt4fTsrXNucOMrHOQmBNK+0KITUqxTWTbHmaM/ZZC+iKfL38WiHcU/eOniKW7sToTmczt/w
aPHZTKiH/Tz7PvSLsrfARtMIsOgYtP6XzoxjJbYpH+eQrEwNSh8XomW5J1pY2p3YGE5dgIGhq8Fr
j6xV+PVbIeqi2vo5rexh5ZNn5F/2S1hnD5POERgAk4rr4okieI/qpXPmppMbK7HnYMuLR3RoHzaz
gT01t1A1sLm5PBYyyHhx6Dl4S4v3p8sh6xBfXMOEComfU1/aJmyH71lNm+jVQtYP6mlyMMRX+8Rk
OvnQ5bGfXFUdpmy9yh0PGcRGde5ivzQdrr9xVfeVdCoeuGLclYi7uAKI7RRCfYldp8I77RPKC6pj
HuMKPF8hEqBDq9JpFbQgA43VR3GM39Vkm2JQNjBK9zRVtAcnSlvyHoNy0cu0qqO6SEdonrxtgIDG
0G4RHjvJPD+nmatScqCSuaa9MeR1mSFEC1HZ5wfHLKZDaBiBPYLUgBOzfU4XaGifShvt6AWuwWFE
UpU7dE2HlkYrzmObxge2ZWeYOm4HL4SNyDutZ32h6tleDvyqPn6R/Le3t+y609+AnBfepgvHLLiz
YPXkLZCKGtynKkYQNTiFJ/8TnDu7Ofi1W2f3UewPwKH6rpTs4DjbbT0iHA/KRgty6OCRZNhiIpF+
CPo0Cu57Z2RJ2TDDL2x2iSEadrQP+w4/ZAiYIt8MQeuCfNZGxw+drjgPYbnmj8Jhr3RoHQZnbGZB
5qBlkZQLUq4lkMNqoJfFTWu17WaWFlGQ6z6BbeBfmEL3xEmHgaynBvRg3FvdRTBMyrlMGsFqvrIc
zJkEtneDqSDiRX72XRuL3f8qc90pe5sa6C47YVxwsCUnQXvvcXgxF01wOkDzMftm3LOBrdV68iNm
yt1kE5NMQ6yPZHSYBTmqRM5npcp2Tpe0mjrl7PX72HN81qd29pyKEPnUcpOVThInOsqSDVW7n4Bz
tJ9nqzfiCiNbFlNOLAtz2/vZSG4HyW8Sk6tLMlBKy45a1nI5CbuDoZEX9uDC8bFCPE5Lnp0AkCM+
3q2b1SYY3nhuTnqXV4PXv7k+llR8yohfm89JWwtMRNIUFkR7n1V0eE0SlKTFtsuy0n4jqIhOdk9v
W1Cu6IcwQ+rvCc2/NOlNYIDIjixYwPipJr5uPUFtgb8uSAV4yziilp4kU/FY8p5C4R2tZunXq1Fv
4DwSCP6BfU/9tY3xQ+yDhuWYF76x9TpsYEdMVrzgIfS8TBdrRaRGcmMbK83RtueNnFml26SxXzF/
861jpnNQB6apaTF26M4/YLWFcbuSdtm61NkXC87mpFCKX8kWtMzK9trCJ5cNIlz6hberbdiCAJQ3
r3PV1qDbMCKk1wpb70mF7WHOKwC5yc+wPEGWzoMb+mupEtd8nCa1gGQcMjI3MRSNeVEdcS7Y7Suf
0hQfKfJ3zktVhZJ9XUtCCz5dKkUSUmLdGaTTE2zmY9zadflSRZ6BK2sDdia3jP6HExyLEJoJzuSi
JzyC7IHqOGHsDfyVI9Iu3aSTn+bQ2UJoeo+eTXwVCVmBPcpLry4j79KOrcy/bA1gehoq6WmXVnpN
fFfXpmRSTOOk0fdT0XoluhERWNgn5nohlAQhc4NqsRzMXQhFxb6kEOpiT55xSQCaKqakfIx07WZw
0t1iODAHDXzfjVu0zTUgxnx66yorTR///ZnsOnlrqw5V9vlR65cj2m39rXzs22/f+uvP9fn/8//B
Q5nj+u+dyi4/L58z3OGffznJ/fihvw9ggc8BTCIBZon0mCltanV/H8Ck+ktqVzi+BLGIW8b56QDm
/SU5ECjtBFi4XEdwavvPAUzaf3kqUJLjmaM10PLg35y/tLR/OX/Rlgh8LZSniLd0pA4EV/vz+avD
W1+kUiDkC63GELLs+/SAgQ1rfaXdPFlIoVvgOgKdOXklCy1n9jWyTqlXh+FyD6QhhVSeg9sGQcU+
sNoZeM7N1aBG1X4Ispn1NgYBhP1BWEv3rYaLoiCZZKx0sZQ9SQtjGgQNJMsIkkHbWRrnoRfmWm88
YCv2Jux1PX1lJQHMGthN5GwF4R7UaJYyz9hp50X5lPR8abeOm7bhJTaUyLuPQ1MU5NPYUQBUZC6H
5wq0sn1ApEf9KmPz2dB4IeXARbzdWUTD5mFP0I0IwuwqAwPq3lObsNShCNqObwutkFt9mKKmXOZD
UYhy/sIBoaehl7JwYB83Y93iMF6c8Ss2Jydp0FarAq6DSxcQV5FK3YoQmgYNHbEgDUYS5FxT8JlJ
7wQg77Kh/RLbQQ+JFSd1V0B+QADksSH/0kmcoEdifFpsf9RpynhnDYNNiycqTNkMbAupPObMcxnN
xXU2Nu34NqGrUvNl18Bi3RvOrs01YWSiBEwyEWmFrHkC7betp3RiIjV9U1TPM4YASC/Uk5oaYl2k
blOv/ZZofvAVEpbqHzAQVM+0tlx9jAuwgVCrALVFAtuZHXefa7CGiEcr4Pxshl0Xk8oq79D0XFYB
J+Urq4e+D2sK7qDck3vqhE+wbZH8r4LQY8tgs0hWV7BeG3ZYXlwqHyoJH0EAuEolbAAbPZX2s5rl
gjwkZLq7zAKXoOeR6qp3XPDsOcCd00AyPSPfHwGJwI/uuDkmY778aoXkVBziLtPRYznIQXQbuG0T
luZ4inI8eEv86JN9OR3c0XaqgxJY1aDLRVi27yZaheGe3p0a0J0GXruTS6zaFzYmEmVS1crlMZFR
u3wfi94BVBKRY18lG9Ww+xebxY5Gzb6WwxnsMME6fjANB+E318stIH0qq5t7jl1t+MLgujz0YG9c
ex31mqpy0rq6IUDDGbS+AWERQkSxipI93JzPjp0BLMNxmKJWmj3MEPj76/auElXkb11r1MMTffjC
0XD2qLFbq2LMwaVwSGwnicvX8axyh1x5wNAdS4+wgHUh0yW8T6elocnE2cmGKuCYRsNL0GiQJZlN
dm2BsmODYcUN+ljfilidZjIWgy0NaswlSSKb5kjfz5M0s8esqzEkqDztAGoMwLUxVJXgPOshy+44
vVQG0nsHGXtF6FZJDDLAfQv75pLM+mRCKDhaUcKhAT2yCOZoi7hk9xYoAUIC31Y0VEBCjUV61Xeh
rmGk0pTc+4vU3selqeHwDUZCP2IjqxzncrG9wP6QF9zx63rikP8k2slWu3kJRmq8Oo29Zm8ABJTo
sCnlbmaCC/qrtKRPcu9n5Hah+ijR0decOiqcYhECLMzDqFthQow+yTV1MC71pnVqhyoNLXHnrooX
4291A0OTPCXAGabHTHYVW6HnvcxiGrBS8tZlB/aQc7pzCWxbUGRS5IPA4QRUqJaFwNl8Ky2TZddL
WSz5A8IkSD+V0TPe2kzD8oeehJYCAE/U2lH+VOnUNfdV3TQYlXuGAsufBVk9I/RcPOteAvMf98ti
4m/kopPMsCDOtUfKTbGe2ChnZjm0JBiPoOqMasUa6dsCjIQ0HoLtrEQ1kn2U48kN0cF+f9t6FUj1
aRpantks4ghcxER74eNo53b9hjzIytaWnwZOxWk2L/VmDtjSXhexayOz0c6JYBrOro/xvwyteWju
CJ6LuwbefuqU3TXVG+0+4WttvOCmbmTSjXvTxqFdHlKTEg+wEpkXzU8JzI9lnSxu474hMS7UM82x
ejnZZwAgNREJ0J8TuSje90UqSHayyVHstZ5O22/IkU8zWA1Om3QBVUVT/SREnS4XdA3Eq6dyCxZ8
SIEfKUovU6MPeGKdZD/rlFYM11LFn2CNxQusvVKYLXu6snklNW7AK+ULqHRLjGZl53YROStp5EuH
06bjYdbP9Zi/sFmL9c3Ecat7Ll27sTacfDry3wL2D6hfCH3ODj588dNEXrj6k0tJDZeUY3ocBp4k
ikJEoxgv0zQllZlSyuxe8j8B1gcwhlJ3Kz8Yx/kWsLelNmWO8RLDH/KyDdlkg3WFfWp6KXOnKS+r
paCah2e/bdkJeC5FmmSEY0SSt5J1iyqM0tZDOCdF8KK9enI2o1Mb85FAClDX0hvlcCfxO2R7APFD
e1OUjt1dgQj1v6dmcBYggp2rbeAjZagvdFA7EIRENSTFPSWOpLiaIzeBzxdGE9EyPRPQDoJ6ZZ4n
jtAY8j0fRMbRb/QSXMFsGoYPTRbCnLYLRNlfRRTm86s3hl52h94esDInFyvH5DEv88byTNuuY7ep
42/ChVRNdlhua2q5RZxPuzqFArIRfBP9mmS/VH/X1C/9+9Jzco0DKHCr676mf37oUOYDY6feYJwP
U46V6FsMcyl7mbVo1IWGSz6QPgG5unuyejkVV0gv0jqnUDGnqaQU3UM6KtMiK77GCXXDK0rFafuS
u3NpdmVIZ+njTNULOKo3SdlNYDCb4Eh1JI0ukyKFoR+0bQxcfWhb+JM0QvFylBFLZGsVbVuthEJb
/zDaFiWdVORV+lXygOAtSRVa5WWcFuOpbVnbafUU1UsJliMokv67UovBEwbfYwaB2o/+xPozx+ZG
t25RJut5Dsmis1ITxnuU9tQ8V1CFw+KWuv5CnA+ilWnft5zBEurKHQHpU2nF0Ism5sl7lOBMWpAA
M0ejE7KguxwS09hy35x2NllkwitrrPyAZJlkBPFWIy/wr1obr8cjDhvUkuxg/WpPnljrDBvFIa64
6IhYov1vS4vqbYWU7lDFOXADncoAd7IYsd/RbfVmsJ0Zqv+tj+d++GQSXYzwSD2HzS4SggBGpQb1
GWYq35t6MeWFkeDXdtTU8uLVFKxvL3njNcMunJhZr5q8Lym/ZUu7bGYdTdm2spo6fUSiohDQ42L3
sTEbRIM+VryCkBMNSmobNuzj7rhrZbYqOjSMHHO7eZivlT3p8aop0yDboFnS655Y6P7B80arOnh1
tNRPRCkU1cM00Wzf0NgLqldrEUX5Ypigkw+9QobwIXCSuDugQnE7ioyoPUF1Tl1obRRzU7JJFJW9
HRKsTmCT8vuOa0r7bznIuOUmLnFyHZoIrPSut4tEXqdNZZtPZC/qcdeiWRgu4cQT6pWUYyb2wVIu
5gjHYqhnqsQpwkCnYstxWSfSqe+dQBR6P3iLC1ebMA7oisvIzrpjo4QgSY0dWV8dhWBv6w9h17zW
eFWEono0QUWAKWJ1r0HphuldQj23PjRLCkwN9SNML7xLJMJ+71zHleQc6z6p9n1cFoHejVpZKY9k
9vMHaRRm1D3sp9q7WKA/2q+hE3cOURd6Ij3JX4Rnliu/Cnra5dpE0wlsbFMSATnt1h16US/N702U
qOUTBMXFPqoyyMZiPQCuCi89dljp0bAFxQVpqUhfCZXM4wfPaXHgbBPktNZdUqaGEnSuSIZtDYFi
BxPyAW8nQUWO242f7y2dg7hGXzFMORZVr/JuRIZzaD8NRPJuDZQAn/1QX02Pplax/Q1USxjtJStt
dR0wQw5vij652eNB88SppuQkGvteN2bfZkpBZE1QzB8xrhoyTyboqW5qrTxFCf/CygCWfwDUCdwl
JLKN2DVa0tHHxhF2dCHBkJU74jNI0ZzKSepNzy5xGHDfyFkf2F/X/kOT+kX71LWpCi4ti0opewfj
NfOBYm3j3zBzqQ7wghBgUXLpG3E5LiW1Kiz6Y/vWucgR9240iHATKWuQr3misS5bHYkzpzZYeur0
NAOVxSPsygZaGIVfINccygkIwYjuGnZndRYTxgvip7yrC2fOb/x5mqhh9WWN6b/LhG8/RVThqKO7
8Bghq1NXqcJNTV223aeKKedhHhdN/lhATiLJ5+HAMVXYmvkDmUANM2WM5fWArctedy6P45I9b5Nn
GFNK0IpewVHg7gRTx6Grqh4KSIqrsL4eQWoll0MyZM2rHRd9yn7QCZbHBhxv83n0VOMdC3iN4gq+
n79sEH9aaNwymoCbMc0a4nLjIuzZVyv6R0f8NmSqpW0vRyiWEwMstEUAG/cJJJO6Q3l2V4H4hktY
C/c2SWMfi6/vpaQ55ynCnQLnqWIvYwBS9VCAyi3mJGHmPad6E32nIxqSBVIUcdau2QZ3/iX9lmo6
ZtliD7s5gbl8Ebu6dr7RZ1iyR7sMujgkpGP2WxDrCPmQkGYh5xWyXkgFXDx2O98nZ1RQFKdosqur
QvuT3hZdWKsLwQJW2GQ6JEXycUShmO5q9jvFN3jpwXgso8yTcLL7NnOrbR7XA329uemxvqqyAlqP
qk5aOzbedXEhxjlpXmLS7RM6p9hjWDRc12ngMiEMa2CF5v6yHCxTBGO5jkKaHru0mR3YBEmdg9Cw
8snEyXVFTOXsXmWqANhFc9P1joEVy+CqaFiFMRWYqiTRNUBZsPK6mdcoLwErkfNSB318qBVr74Zv
itLEyjWWP4i1H+MyLFaZR/posovCLJXrsTczXPCZVbmqNxy+i+4tlszIF2EFluLRWrxU3cTodia0
l63tfaYUWC5HD0nOKfsBVRgK30woDqJBqv3uek7GkgxdizBWeyNnIl9IhaeKe4OmmhfSzcb4KfYL
Q+drCbRD12CJ848B8Hu72Yyu0NYj9s8MdjWnJyra0MW8iKjCdlhuGgyW42ufx1ofRcR0ulv8kxmK
rSQ5VRMttPFhasbUv4C6l6MbGSv6k7uKlr1Eg+6bB2AAbI2K0k7sJ43QzH1sNH5F4suSNOFgKEXs
PqfSxJDZMMvH8opWXWcTwZAgVfjikS1CfBoNa7OeE6oRD0pynL3l+L6008YGPuLeSawAHBs537b6
M8TGbEK1hwKru03hVbA2lqw5hy4WqaGWMQ/JTRUbEgZtkpp8QspiUqAzXkwwR5ZX3JVRos2LmUXm
s/GsguZlhKhe7J2U5vih9EDYXaVDNwIPTPnosfTTrL1MDaLAdc03amif9Pl4nMNTmoUFMKbZ12aq
nW031rP/FbREWF4hV6jATLgpOu6TE150Y0lA3uS16rkbJ90BVaH1BGoKIOhLZKfgtQmAW3q4tFHG
FhDBtCVD5NGOm3zORw44t8YEQSjWo3Ao2W3mKqnsG7em6gbzUg21xfER8akL+DnxciKYcMM4/YfF
jez5e9zX/QLLLhwoWkQtBSDIYLTpXxV+YW/gvAaJ/T5vaYo9z7KJA7OqW9lYN4U9eVTKVKga0CCB
IXq4kOQobcopsQtnO1eL51+DZmqmLWht036ahCrCeNWNokUGFqKGc78sAM2XbZH6TDYriNDYK+ln
Oj6xq3Frkb3QZY73pq2lhsDdd4ENy6OGrOBsYAa4NaF6uWjRYrB84n0lqHTsiT8dq/hEbaBRYb4u
ytDZ6hd/aEE61UV0wZkY7QIfDD7g2Ko6vJHk1zlE0U62JPMF84cFZAI4uar9D7TPWng0qSiKZ9JN
PEL/oEt25AyLUnf5hkhhLIGXVaQIwbhEWlLG3WPnF2n1RaHwz4kFLEjt3WQtsadmHQ4A9aBKp1R4
dvksZUmkwbSUJ5/coF5oOXjxrkmITj1S2AKEP9jp4lv+oXJF5J9yosYaQpw9VG0XfhQ5jSb1rHwH
edAFu3lb6udUwWSI3nRTKhQ0sskWyTOnlT/cgwabIrP1ZKGK+sVGiDwkD2GLKqfeNYEiwOIr9JC4
CXZmonWMlpG0mQgIFxFY1V7FvGJY+OpQNxH9Qa8DLhWG85ShcCucjBIOb5C1zdO4mOFNEuYkZ4hZ
Y6STrbHdTj2A9I9T+EWuHbjdkT4SwrjcPbXZVobfRHjX0vk6uuYJUKAMTs3GXZ6VM6Kaym3KJzQA
/nBQbcSBYV9m1qKffir5/0aPe6rU/6zHtT3f9h1XUeP3XOS44qTX/UnEVAO0icxk0l23BeTBEXnn
HOARTw/OPZkV/YqK5Bp68t7bRC9UqJyv749/kvv+JAf+e3jpenDKqWsiqPp1+MIj/5XTYbqjB0Xj
0FsLA8Mn3Q/Tw/sDIUg7Gwi7t+aFFui2BJubXwdSRki/1E6x4xTlvfiuS4MbnRgs+ffHOf3Bv14Q
O3PbDWhI0Crnpv46Dm2EWCm85Tua1uaaI3u5Ou3s7wJaeGudWtMxiojJen/Qk3T3fFBPOoKOCKoI
2z8btJaiaKgwAwUzHqvWxDpJrhJ/ygU1ABYh4lmSeL5/f9DfXSliYofGjI+00z97dKPn+zg9au6o
sJIDsZLV3ibfgig71wsv+ITiD9UQNs/vj+rQP/rlWpXtuDrQvLQ2b48vzh5kG4xhUYx2uouPwX4m
HY/JfzMd6m18Qys3/oipdU2n/g93+Pz1ORvVPfWifvpMWDBO7XBG5bq2dUIAl/6DPvv8djICCiUl
RMAd5erObqfVpZzLDbSLLI9o6aeoOB6bcZJX2qY3vmmHOTxxmYf69f0b+psrQ7zo+IJh5UnT+OuV
2dJoltEh3w0DVmNcxP7FSBvsDy/L+Xd+ujpPnj5A/6QDPn9ZSOmwzEBtd+ci7/keev78FY2ud+FU
2KBWYe6Ef3hPfnc7AxHY2kYpp73zeW0RA1gO14G6mujM+6jZ9PurCec5eG3J1wLWLmt2wDrm+u79
G+qIf76hTKS+ze5Zer53/iRlQ2y4KaZ05zcbmR7dXbaNd6jZ6ydrD25nU315f8Dzr5976/Hhc6GK
yqn/w3Lx07tJ2T+csqHIdnQXpmXVWMYf76sQsMgd9SShSedrQ4PeXNn+g8U5f375V3+Ag0LD5uys
HM9z8T7q81c3L1iZJhZ44KKIS6nruJ046LFBFEbXcmywOXjb98c8e23/HjNgNFT2tJvdsymvgV+V
5otPKhfJoFt2K+bYt3Hxh1HOXtsfowjtM4hy6NKev7auXyig6g6b6IDMvrnuzb7OTML2uHGPfkSg
3/tXdfYof4znekoENNWlzfvz68eIj65LBIjD3UjlOI4I7607mDj6K2WfVy18DN9kvbw/pvNrH90/
DSo5K7IRQMrs8Mn8OmhDs7QPEXXu0mN/xFV3kCsEvMd23x3eH+lsr3E+0I8/5KcXdRrZ4gbUF3dK
fqQz/QzR4rYkb3bwl1WeRK8JoaKnMJz3Rz3/Hv8eluyQ0wMULvqDX68PT2JPJZLrw/ux9XagTDak
rV3pfbWhJ/GHr/83bwzRuzIAb8GGKvjHe1kIDkgux64QEoNFdxsmGIg+EzzVQx98LjogoX+4wLMV
0fFYCYXLmmFrdlGo0X+9vhk8hooDuexKQ7RD7K+DGqske9D37+PZjPqPYU5/xk9Pz+3D1reqjGj2
mJOE38E3DYm+dtL6eczUrprN/r8b8HSrfxrQRi4qUqeyd6qj6aUp4WbIIkSmboBij+syaB7fH/Af
c8ppS8GDE+xGfT8Izl6UOA7GpIzFshO9uk6T8iogsOR/MgSmAaS0HpvRs5uYcLgJgq6fdlipXlVu
pgtU+Oby/UFOv+Sn7eCPJ3UqY4hAMhBRyL/eOBCFJWxWZq0qf8lojQ79fV11f7iSPw1yNlWlMMZn
Y50GaRyU3FeKYLEwuPjvruTsds09XfrI4YmMmoSDZBEvDR/Yidl7+/5Av330voNDjjYdU+DZEkYH
nEyYtJyIIBPNUcR5dmt1Yvq3E+CPPev/GeU0/f/0RsvUz4KoNdPOVSPpRawsR5Jsgzsnw0bBZU4v
nA3jW9sBdRllXXf87y7y7P2u3bQsE4Q7O9IlbrsIFid4XPmHa3z/Tjr22YGygiVP2iFLWCE8wrwm
Iy9w71b/gznPB63F9gq5WeCcPa988hS+NnfZtcl4j6iIdJbsmBfuzft37Hcv+c/DnD2wCn1ObE5T
ayxrQ/K8fZPYJ5BaILo/XNDvZtefRzp7NpDKm1GgMtvpWqUfx4WkMButwgq2+7iPTjWQSpAj/19d
njg71cw1is40V8vOBbXqitvEQsobfHp/kH+siLz0P13Z+U7cUvU40ey3d4497KMmvYj96AmFPcEh
/h+u5zfvnnJpsgpbOZwxznfC9gwinN73vAPQVN0QspMfOlyAfxjlN48KhKJPzUY6nGfss0mJUK9W
tOM07yjxDKRbORV5c3F/Q0Yw+dcDimIMuC/v38R/btJOx3ow4aetoRu452azrtc6GMJx3jVhs3fz
1wijDnLbJtAbomw3AWGdRGD0pLW/P/BvbinjBg4rI/t75/xip6wp0top+l3mfhzj26Zu/jDAb+7m
LwOcrfK1FcpucM1MYUYeHPjtVal3bX7KmTv0wfP7V/Ob79mneuA7qFlP6tSzlbEXA4kHNleTWHe9
Kgi2eHAoev0Y5D82y7u/V9ozW+fZP//X/5+K4lNh6f9u88TmllR18vlnO+fpJ/5WE0v/Lz5MF9em
41LvtH3m0r/VxK74Cyvn6ZDle17g6ZNn8z92Tkf+FfBviAHgAoSUDq/nf9TELk5PX7LX5qDNo+Sr
+DdqYlee1qWfNk2UBD2FJZSjJJY10ANn6xaG/slGakCAEVBc/aRPrTj8hUZ06jGubTQc2Dn8uV0T
BLEkFpYjk4pmS3aq0xOe5ZI9zVQTZFswxGgZVzHa9/LDiWRNluaCtuFAs71RVMdKmOkyy8d27VrA
VW7a2s3FBppsZ92aUTTpNeKZziPOrxHRCycXaeEWKCIVsCsY6eYhz0X8KRy4faLzk73reGSuX3oN
jDJ5S4+cAniDMZQWYkUIoP2Y6tGNn3SAzWO5KDOqMXGMPpdOndyXk9Xbw/1IMY9gQTCwcapvvEJa
bf3o0lyW3dfSRkJC5nfdD0FHZEEVDmq+GZJSxzT0Quj2H6PF9rtdoRq3vjRt01UHPzZttCb5Fv3m
qlcm7e90K+pTqgBq0wOmbgnHwRIVv7igkaSi1TQh9SI/PVoqD+wPTZBXPZEYMa/Rv+jkoLEeFAcE
ZeR3tqmHJg3B6uTvhsgLLRTRZYUXLg98m/QPQa/CC+ll7e0EffWl64xxsZsJRPvqjz3ZkXYUlfZL
VC2+hKo8Ft2LqVHHrYWaFn2LaiWdjnHVecEFG5k2fxwH6MVbCQM/Xo1hUIqtwfOjKeSbziaYvXWs
GPWUWBxjtolOaFbHBEJNFUmWTDl7EScUZ0Egw9WBolrhKkor2/lmCYQzr71xFlWvA8Izq3bdLCpW
D66KU7HNYL/X8x71cTjfLGXToHAyjX8K8lqm0bjXHi/deBM3RGqsTymHBNEZb7ahC9JQ1Dd53xEG
k50oP9+EVQTT2l004UyWSsO7Iu0rSMtKflNTMVZXwm88LrKVo/4kYf7rdacXfuEg4xF5alN0JATW
MXmNQxbFCN+zgPjsCfrmp2ayE7KXcNAWu7xLnJwWT1woCJMjMeHSA/20ox9X0OiRiVQlxJGoHbYD
3l1o8QqtRn30Wh+6GqI7HnlbKy+8oj2vq8tEIyN/tBf6aRXOF0xJKxgk2HGqjDgeq+4dCxMLWIMV
+LolP9ThlMN+DdIl/YoCZgzuBqclP65ve2KvgPv3AoRWGiU3aEya6PtEcxtYKLk3CGjnKJTpOqrF
ENzK3jGYvJIwWep11DrsYxfVaRJM+3FuJujLxpAO2jDveXs7L6S/SdDX2M/ZWM7f+OyDcV0hXcIX
M8MAH9cg7+G/einidxrbc9IRlTMmsbBXDsIBs5Eh2dp4JXVAYs1J3As1BN9w9UQFwCGFyPSi29e8
o/MNTXcfI6EbFAqer59xRjbZrNpN4eb04RpRxhlYzlpW4xbTdEhMOdLF7rpDhFbvKQmlENqZbwK6
WbnHD4TRKRESTkf0OckTT3xEqN320ZbpebynWyYAr5fR+CNczPGjfe/pqHrlsnr1WQ0GzVra2Smu
AXsAb7mlPTrNy9ZCfMeFhZ56yzP/2rcrN3zTLhrLdZTUIMdgFCnaT2NOtgMag2CX5kift2k8cGc9
e55w6lYClZ436jg7hT/TlPWXeRmvYuzKzs3gZVLdLbTKmmt/hiO0kqJrP4wFtuodoLoF0L5yfeI5
bWLtALwmmbsNgkjQD6VdW69AqoW4uZykpwsa5PMzwiJBuCj+wHxj2OBZx4YUJ+KEoTA9jcgLvM0w
tNCRZ00YxLWXE6BzS+AQoglMKUuD0sZhzi7nRs977FqFv+v8gSt20MwjFIRKu2ITuRCFiecw2lED
z0lM7ePFvq2xmVVs+1uiBIjgicIHrMEm2PYjlrSjnKpZAjyT2oAOlFX0jH9CumgXY5LxRFFb+MyT
Ga9rLKqsvKAhRAlqhfHUzzdZan0vl6ifyNSl8H0IHIRIWwi3AsFt50/TAdcsOsRuCmOUBrnb9AiC
EFyXxNhQ52mOsmoWs4UlgFHas2O3BxS6zMll36cfp9nutxheW4yGLHr7QlVB+pb5be/va82pcJMi
wq4RKWVZuscL4pKzqjUb9nHVEcaWcRrlcPVodRWmyStfkm97lxPFG55KyAEZz+VYD7p6KuRgELxQ
/YfQiYOeDxZzbZSW10uN+JEgsrJxNnHtRB+MKnHO84mmn0U+8Z+sN3we6EWDBMVXiQ9/I4tOD7v/
zd557EjOpFf0iTigN1u6ZPqqLF8bokw3TdB78ul18tdoIS0EaK+BMBgB3dWVhhGfufdchAuiemTF
qgDVH7p6DPO6Sb7kjS2+a2kYyve1hr4htBd0jv9fMA7rnQvCqON/qxifinr6Ev+9Yvznr/xnyaiq
GMYMbiaTsa1hqXeH178JIOa/SNdmRI7JVaOgv/NH/l0y6s6/TMbYukOxyEqEDuC/7GfWvywmBZB5
cFc6qkEB+n/Af1Aw/o/OhbLT1O6NJillAEVUVf3v0xwyZK1t6ggyUEVTuaC1q31Cc0YRY14aRX7O
6xyZqFAx+xJzaZWFeiHplBIONY4YHOSDsxQWzBw9SKplZBb6cyZy6Onj9N4RSR7U5kYC4kJixUga
Mibbfrj0mu2myzocK6mxPbnKVL/gbL6q/Hx3mxQn2EpDPhC4u5OHIXtmlLTcRaVYefUi9cihQXHd
brWbwvras6LabEjh86ko+A26dT4a0jShAkWJVLXaFlQr9dm8SPx9c9TdQSUKghCSJ9auRGzIO4qr
zm9Aabrw++hQwbE7f4aSFArREho3KLein0136VaUpLY4rlsTFXLyKuIK40b+ClSEH1KQJa0OhMG1
icwdPrjboth+pyq4ZfjTgSEINBx0w68HVXU7cgPPWdOeEjKU/TnBCFIyBXcXSXkyrNhdxfCR5OMv
k4C/BC7+wLoLUMqeYxhCVc0eoKzPajGAZSuPRbocW6d+sSbwKGS1vyZ5/YI0cO9YOJ0H1vdUVCEB
HKjZuiXxGhHC6n9Q16SgLOgYCi3vcZbduqJBHJg45IK2P8tg38rZb3SK+xaHbLZkmicPxPAp8XTP
eZsCxgdm6rhLJW62Pl6x+b2MSM7m5nWQEN2ORXyd7Pq5M20PBMNHvhJ/ge0PCkOcBPjFAR5xK5Ic
JH2KeDOjCcg35uhDpmE7I0KrQtum/wHgbJ7vJBqq3yd0pPD5V1zRDkwY0jYlJbRLqaAiX3VPjMMO
ja3ul3Gxuin8AXIYzF3XLriJ+Fzn1pQjFQs7EBFd8mHQEmQ0InRAU+u30vhsbOvwqnfDxyZrvmV0
93yOpyJpgDlKOsVoAYoUzVKhkiCy2rPixn0Z6FXubtZWHgV9CMAOSMYDHmls+FBgOvAWyMuNDC1r
/1KQJOXlxpCB1JrhqEAtSNqJzVGqczE7ROCNzXstLH/ltlTtwdNnhQRHpSTDL0OgaFa8kDaVvRW7
BFF/xGw44IhjwonLfiIvTDlnUjG7iijacMTdQNYfvFE51mAvzJur1fannVu2j6Un9UdZC6FMO6FZ
LxOkMrQ+nRJQZdohBZFKZSpeSoRJu6ykDVrs5EpWDL9/QlemJVkZGtzVHvJQrAnxoYqLP6llPuYa
DUvap79wepJozrtrRV4j0HmWjxsGuLwjLkAT+nsPj8CVgGpPbeYvxBHyhUjxNJ4prMJcHwEi8EcC
mRxVIwMpy7jUCXJZklx9aD7aXM29Ym2jggg6WCBQFLD3eWRQY8TKSGxOl5eZzFTILHhTHFIgDXvl
SbDnB/4gn4mIv2wLwIXAkIn+2fyz9iP5dOpXlRIKxaOgctIUV1ntED9JGkFcJMMXSYe2XieWJi/f
unrQfazh+HVxvCOeHEcV8mRBNpRK4L0i1iVKLDKKoOuOFgF+Y17OYCqsL2UmqYfuUpBQkO421dL8
gUWRR0zebS3MNMikLfUQ4S87pSEMQaBoJpa9wC9T+E0WEug+M8oQoEXBmW8UZJM0XcHS2N6q0QaY
1h09l2LocAbz2As90p1YnBk3Bgs56p7TnVsTrvHKIaqv60HNUsMv1+opT4LByu8wBJW3P6MZHEa+
si15aDuTuPK556uUoUVzexuFHBxB366nIugqZ3D5PC8OfHgXvIafKTk2fmUo8Yzi+AOVC/mwsi8V
MZ/SvJ7SuLqI+VOee8NvyaBmPDx7siUeSyVTMfjzEcV0WW6j2TexZozteltEje1M9/CD0cftQo0q
y4e6Es0BApWHWj/zZoVExyL2dTn7gPIHssR53DYUPUkRzdhOo8YQP9qmn8qGZxJHnO5DsnlOMQ7x
dHSjK5fV9BA/OslNpZFH6cdprqW531rTQbK7tx7ARq4rJ9wIkk+ISMaWAzTCjFFuK9YLAfYPhV3F
YTLmZEhvjXAB+sWhFmnKpgN2wmnb7hI+Kl+zldnj/CwMufW6TlzyeNZckarXtc9P6hKfFpg+AY1s
6Zs10JcGMn3OrerbFHo+o5VDy39OM/iD2qrbECv5NZXtMyLdX6JNS8AGfizSzlP46SQlY+NNk/Rq
1+V+A/wEh6VUd1Zs7Q25snbGovzW62oE8qzdMVx8lyoCi3wZ+AcZu60asl/ftXKGap1Ap8a+Z8JO
gluY2p0YhdFTEjFyzeEX6uzlO+X1dzGSeeSLZOYmE9KKSg4ghv0MxRjQ3qx+Z6Z+tTIoxc8Q4Li4
98T4VdDsF5HeZM+9ugWKgyCjyiA/KQWgYCYJhZtm+p8Ke7GbD7rp8dR5qNLhAZInL+nZDnLVVzIo
Zkj4DF8s8sxjcva8ppl2kwaAOQYHTW1P4G83NCih4eIa9IBubMUcJWtyMXGI47l/ownTyV574ah1
XFyOJjhrp6AM4VnVTcYMipwM3maSanonEuHZyJBDz4L8O44D9HW+WsRlkDYdQeblankOQdO+VKK7
FJRmvmBZ60Lc+quuxZnkWi5aFcgUJmBj4BDKQYyxVBHEbo9mIExIWUOn0P03yXqc2pihfSaR9Isv
AoeocDHTJSRnpYVfDjYRYsBCF1l57vL+N1Nj0hVLIsdiPfMw23cXa1qeY4YWLq9do8VPas80fXxU
7MOd3xEPk08gb8y3J/seCvmzJt/U7Yh1e8i29pCC/sdtQYnWNz8jbFDPunPjq2H+rmCSeNLaom/j
ye/k5VduCTgYgUpfS8PgqztMmEwTCy9tGvtx0cg7MALgqxfBA7RdEnylnORqGW0A5l3drm2a1WY+
M+qhh0Z33FfJRWp0T2tUTxl8pnFY52BvNQYOPJbHoBLW+dzk1lvhrN0ep3HKK3MkN+2N51XDDKyM
D2mVfxFHn/ivq0McMdRAn1YpmDI1jxpl+LSc7neaSIKOLTzoU8IRkWW1T/imsiuz/FvN1IUxx5CG
agXbE2MGol1HtnyDsVowqDF+PG3kAESP794xREY6/xCOS3qRah3xvf3dxjwQmXRhegXboC89qSTt
KOs32W1bFjP96jmOaHci447SyPSoLQjmDl4L03pEhYLJnvvGMeCXCBH0iel2WsYcxrEedWTDnt1/
9zx+n5xAmPvT19i5rXBZFO0TVn6BSVe3r5S5uayDe/psx+dBP6frT1OeDeNaFw/fuf6dF192+j53
4E9kT+PYyPLdgKCWG2mArAexgKHa10SZU3d3S+NPk7w2VurBrJyL31bdz8pVtklj9DTCjlXwBkJ3
E9tfDNBR22kZ56Nc8MXJS34AWcSEQC6d9bCl9g7vQljjadfE7Z/Rl7zt60Y7FwUwdXuNoA/uU4Hv
2HmXmolS65Kbwd3fKOAYydC+phpUfCv45JlGjIlHZkGluhOEJnkinFdtQxJmfSv/GtaW5FrHn1SM
YXiR5aR1TeVTm3YEDlrJdz5ycCmfEtGgTv/oGIWnYuCu629bPuOsiFrl2t5mraG2Xx5gv7pTe5UR
dnYmvXm8hgObV6t8qSZS0ssOY+bkOWUIeQtLjdvB8TclWE8LjsY59zHVnEeSVYQYvHBzok69zCAH
8xExPDfz/XrI3KV8sQC+M0UJbII959md04XnNWybvzLynGxRb6gG2dJ3zPfTiHBdnfKGWHufH3Ys
pSmqAQQUvboHQrbPNooKirzU3HwGWG5Fcncer66JRe4u/l6f2pu6ecOD/hfhTMuAYvTznya/27wD
FGXZRjTkaQL3DwKu8LfEryrPXH3VChsrGAAnMuod9w1mgmnmZHqJHbiD96pPU06y6XeAEUyfq+uk
p178iQ8su+H8plQpxl0vDhkcxj5Y+qBu8Gmf7MfqXV2DanJnCZ/6NVGIHY9WIFZrtas38jqiSfpS
yJqWL8C2QStj6Gl71GEw6HH5uHVOBpuv9IFd2qFk7WGguPXrhK0jOU9Un1Qrg7Sj/XDvGZPycqtT
En3O2gbXyXqu80M5n7CIuXp1mFq/U/yk4s33DOlMQcBAdFiOGQnzy1v5xZelC3F/Gs0zRyvi2LQI
43LXikjroib1J24G33yMxQHI+r1UTAY62VBj9gZXvqfT84kmsberXGCT3OW9f0+s4pruw7b9TVAP
63/yktU3l2HAR9aofipdY4tegnjCfXajfhxK7PVsfbxkC7Y06MzbprrQRxabSBFxIsz1SyWu3JWe
iofpCoe7++BgxRHWc+EOHg5+lkocEuQ2x/bRZCdiRC1Bs1YISB1kYStDqXMJ+ODkdZDT2D5OhHiX
q7xbvv6I0WtuB3dcPR1niXO2Wjw+nmXtzDwyqyNZDBjlhRGuROStwSoOiK/zyeGe9mdlFysHGXeJ
Tv/SblHZ/sz1b/7RXGs0jK0vYxJ/WHVXf2G6plXPPCNsK6IJi60eVPGZYFlFPeGyK50nuWAZQPCD
DHFSPfC1avtvoezmGQfOb8ONzdlBQHHxpMUDnpq/LDu69f5bbf17QSBkqR741onhpMuLF2+RKJ5U
ZVeoLl/E4cFkyFu542ffMzegNwr5/vGIpsM73zNMsyW8RAzKrpEwrzvGwL+rjDygkLx7UR3nbW+B
rSMuDlxC6+XLU3khfOrODhNP2+j28QNpkLZxBG6fKDuxBiX/V+20zscC/5NlHpH1NuBl5s3EfmOC
oKcdMGEkbtUFluKb0Mm1m33/bw74D7JQsKbbBhkXXv0VJ2dD8e0yqOW9PdykH1ESOvGBJZzij5Fy
1/okhi+X5DVJve7HcYC/oRPgG+AD52njgP1HHwdJxU7CK+xokQ4rQ/nCM8cvnnNClonRTvuDVl2V
JNi6yBrdNduzLjKXoNJgGJwzQort68SGpXMtBqU/Q3mzjUOXB2p67ZTTOpHD/AApsIFoYbgtdc87
o5PsL2dH/foPaSMkgVBRaGSCJN+3s88vqN2xSD48BWJUbT79bJ/0J7O6DJm/fhE3i2Wj6H2HqHSQ
F+7SPyL4ESgFkjBzZHcrQ4oMxwhGggsvvDQ+W7MPJZJ0Vb81sdxQl5zM8TTXu7o5mkvmkSWbSy+a
s2OoRuHKkHnIAtkJVuMxs0g0DdtiN2gPJS878UvwSzY1Wlh+8cGJ5tiorhXW7hyIW7L4PEfSGlaA
QfoopjzaQqw6PP2J9NTwG6/xZSXycJLObPXkgjbUt/oo5bCo4KEfhHbYnN3avTr2nsfdHE4qeUJT
xJBaBE7tsz+18+Ms3RTO6jS78f25825H6aEATrssT472qqrPKFyWbA1SQE7968B7qfqaOOmkuHMf
pLu+CgrCl0o3Hk/cEDykzCGE7DHmyZ2DLvzuQzYv4rPV8E69iiKoqf+Ift2xg8TrpMm+JD+V2JsJ
TOJaWQNMbvQP+1YK+EAsVmUeLn48ZoROzzRrsW8gzT7y/xVPVnqdcs+s4GV6PXdMhipWYRPhAdhB
LS4ornSf+BSCmRmcFHrEo7GqR6ztbAI5M0bTGzjdyaf/VAEsuFBbsJTW07kcrunVwYvBUIuSF0QK
AD6XSqKRffoEg87WCkvnd1j9In/qSHusA3bhjJMECaKaO7yxM3B1jT0JJWCkbAiF3PU8qT5ZITLh
6OX9tUvSdRkCqqJe2XNzr32Imcswgnza9X3I21suPrklIbdu+pinDyQOwzMtiSYm9kyvdxy8a7Ef
HoS6ZyWqsBG4rJAeoG62QRnAfyEbiEVcLb21W4DcUJUjazlu0iFNjrn+d+r3o3Yoi2g1QtymvfKI
Bq1WHqnQKXZ9/GgZ+AfADpjFpOrKBx0TNBk/cfeQK1SQRz779ODMblKfhaA1HGRW0vWRy1fi+rOO
Tnyep6+WfSuZ7qkv5af+LRenGo8v6vBu79hX8RbLj/4w8hAG47av9o4W1AD7aSvN7WyYkTPsqAOm
5cjLlqSzrOwJluxWjs+dlr+sHN4rLbO3/PAoNtA/a+CSZWjmFykNtSZY3rC93wNtnnkvlm7fb56V
vygodfpQle4vSBmCZPquoZ/wdJmM0dxR4CGm2nYT7bkW+5j5Vhdy5BJPyY3N7T1PL4rEDu6sl5Sb
4SSFvKSxCxd7R0FT8090fqfzBARpHmIYdcoz0AIGKLjEN1aOe6PxB8VdLPzqfs8gR39Reu+bkZ+2
0fd7xQ93LszHIaau9zh6Ck4n5l+lt5yKZ6YwnE48N1y0PCFUCIryg9jKq+ZLsp4b9UYV65bmk5Sc
DP4Xs4ix2FVGpOBQG9/MZP/d2TSb3nRN5wVoNXcXU+5UXIt6PxlX0z41eoQbPnkCb4JS0Gxf9CZU
+qeUf1xcN+1FNS4J4wYOLyanwaodbPPIOIZy7Udpz4sVmQ5RyD61SYF+g1Ia2K7sZ9O14R74k3AS
t39UTlQFqX4T6p+UJ+CIFJgf44mPNz50ybEzTvlGfHyUaOeK5lHd6zhY6coZajbHWidSQA/oKhtG
WsmpsF0CxIE858qT1PgMNtuaJfzOWN8AQmjDYZUIHQgZsBMv1jLHcrzNAMLhWQQz0EbGHPX3Eqpb
HZcDr8Smqvh4wPuo3IK0/EyHALY2gBWMqwI3M2vnL0Lv8elKAL+VV8M5o2CbNI/v8RSSVOYMXPyH
sSI1LtKR/b7q8pmChDpWLQOrf6ey5U/xy5Q3bugOprDsF/hpAQk3gEQZZt0/74boS/5G684XYsqY
wZ4mX8w+X7fuh6JzUda/QJQbKkj9u+KZmZUDpaPD2KxgJr718lXWOkIukLjrV1n3YwZOc2gUz9U/
FYnd37KvdeX94bO7xfvxphNBWvnza/rOD9s8Mhb5ephfVuNTCcpgfYW7vsivDJ4Pdn1kRsedmMfX
9mL9EJdV3uLMQyGgGv46+oW/voCoHjhqL5SMNBn1DnnK/QJZmsisj1LHYsBa6ARvCmcIEWOUvE6Y
TMXeAiNej7Nf1m1g6/UeoJQXZ/1ecw2LCOIho9bq1D0E8+COXja8fnQeNeZdlTKA4+yLc0U8rSE/
qHlP7ioh1zSIRM4xF+43KA1mIEn6C/VXsnnKvqcFdlzzjMqnedfmp3jbi83jw3P0AKZLqPwW7zCT
yzJQzxjis9dVORCvSPFU2TuVqrbx6OM4MUqifwhl4SPr3Ok9z275R2z7d4cflTDFbHX/ZoKmpsLm
HUFEAdvXSIu9Ni7uyLOIPa5W91rvA5rRHM4ar9L8vg2X7jq1Z+dps++/kh0HiK0wfc2J7uXIeAEv
uvn0ZBFCxrzR2NTIUv+OwtmpenZcDJRU44sy5eGrpv04CxARttzJBcdyhPo9WjsSKZTj2gSzfrXX
25btoKE9bv0HsPJEPud8o1IwPVeJQcrE0C/1CGe1S+ZQTK/agUhPG9kOPRvacJe8MvqEotxDqBzd
sctdgBmn1u4uWDlTlC1uYiUetK3WDsblI79zstzaI9n2e3Qu82w9t9t0JA7BjWXKyGtXnFoKDQIw
KFQzTXkkluVRM3l8SMd8yi7A65AqiMPYgmmLMZkroF+2I9ZsRF7TflzzE4LdqwLQfzJGogK7m1Z4
7ZjvDQ7rezAoZkyX0UbJ6JLGP6wvCQApPh/SOQbAAouDb8Ma9myL555MtaXa8qClojTQIVAciCbQ
llUB7Df+jZV7XvpyG+BThWRu3TIs6CtyOMKOpXcn/RiKuKLIcaQTUUYBe7BzZ7JfYNsxuHlMPDby
dqRmxWQckKTsVZM9bCKV5O/N4tTqVDSziizKzNVmN2f5X4RXVug00pdJKhmD91wlT27KaJsUwLjZ
8tvY5REb+UMNXQGBxcuwmpW3KnmHsuMz0bnUgRofc82iL2x45BJOnPYT5ADNECGO6HSafcv8kjH/
vfwxy2O9uAhDXvKsUaMt3SS+91iFWDuhX1eM42YyqtRWkXv12rDjyf5MBionYeQv4JuMQMtT7hI1
8zH8Pplq8pDAus7bFyv3mlQ7whs+D+O7oZUkrCweSALNU5lMIp9Qd6NjPSh1T8aRKu+oE01wwJUU
jsLqQWbkGi0P29ahcg4g2RkuxgrrZXOErRXTfmYWx3yLF0cWFSbxySwCmL9w5Z3AmrKRc6yHKQyu
AeQe386lilTxM5em7Zu8EyzJxr8pGYoQGR77VMl8rSLofbAZj/TipdComCAdeUM7YzE3RLS11h+R
NhpkrsQbxoLIzXX2irk13EmRFE8QtObVBVqjrbBfINMYHqFLCblqVNcWFazidPoOXP0u0X1YDjdr
dgCNQUtLzXI/EdBM1ZW+OWmP1Z3lEX3iutJpdSXV+HQY1fxNsZAfrRKMjrxsZpjErA3UkvTNTJef
jR46kzaCDBRad9mcj0YzfspBJua9oCMLOpGDoGXuLbGYI1aLEWiVz0D5tU+8Hn+KCkpWx9idpU3z
uWU6V4iTIBWLax4vdYzaZnrUdARRI8ECUsHSFWhdkN7rNU39NpIhgnybMxSgvhMKGjLkE6BDmWeD
At9YBOTxYWJWbfeI8VLxinDtJTPtAC+D6jJLh6qy3Fl76UgrFzNgrQEK9XX/aouyI8qPG4NhaTOU
6aG98+kVogh2s/0623QLTncnfo/Gx2yne0gz3ygsSYwCEw1Mcy+GmTbIgF3KgiesCHT0UzTXLmr9
l+TBlEikroCK5crEzkBlYovIkesxl4+2IcH0RmlHuOLyTG4as+Fy/S26IucyFYfcttRQKNbqJ1b5
KwqlCi1CqF21T8Npuqeg1RAkS2zMoEkkwpGL4SWeO5t6MaaTUd4xP9u+zAImVKxgHZZTOQ6q3w9F
Fc7zQuo5r91a4GyXcWB1WMzUuqf54JqDjPVqjcYTnMKQkIv9WN/Dgec888eh9dXUUi+xvf4FrBot
jii4mdkqA0nTOf4W1gq8WTFKBYn9A/zEBzPFnm9s5WcvvSDTijjk/ppZt1fSlsaubksP4ZhB3UoH
lhQa24Z8168JKE3K5C6/6qUKRywx9wqr80Dv4YQ7YD1kptJhMU8PaNiuCyRdT1gMerm4swLJrPao
ZMWrVJnXonDSXbwyormDseizl0Bz8r2Z1OVxUNZvkgnB7pYAGJkBAhpjlLKKi9Uvf7FDZP6gJ0E/
9jdjy4/Q03p/BRkcVlL5Tjiv7bDSj1fzFY2lnqGSEAulfkP0qIsbmfp7ZtTEU+iakM39VGVabFl2
qI0PcaG3hOre50BWdkS0y2J+Xd9iXXqQ2vKd2Lje77Y04wKksnbOdSzH1GN952MwgWWP/o6peXYC
ZMZ8B4jFIECjT11feyVZlmaK0dxvoVqJJkQiRu1jpO/keHBqK33ryk33soH9GGQb9JJ4kgCP0doz
2NVAY7magYp0LDYvb7kDVXO+ko/FOHauXrfBaA7JWr32dc1YkDHNSJB8nnK56WYSzCuDI9ybF9tk
oaEpmeajyeQNzgO53Wibu5Vws1R9gqz4OVC8qnTdMSXBmGkH0dq9i8Dxte6G66wpH+kwfhkWWku5
j4yFeojcbAC/eE70/NTIbGq1t85gAtylGrpPo+BRt/NdWX1oVscttFSf4x0rimTjMOf9Q1cxoRLt
4OdN85IK4/fLlqtPpVvZUikfVZoltOYO12wj3hZBy1+RyVBNOiI6CjXgU7RbKMrZsrY7eZ2MaHmE
fer4SuvkFEvPmVwV0I5Iq7GQE0la/V1OzkuitqSVd+d0iKFc1iqDa9ILXVNm26wbwKVsJ90rtgnu
tiQYw5mqU61lsGfXz1G16sDQGOJCH43GuRx8wy6v4yb5Wo0LbDGd72oojIjlbZ2hv67n7meN54GT
e6KHzp/YQz6C+v2xRCIh2me+16oMduEvuNtgmW6lbT9lOkG4qlHTpsW4V/TktVOEsidwg2kQ1En0
+ssFvXjnAZATXBi+SLlJ0cEzR7eNExTRn2WO912N8EltmWOVyXSxyn7cVTw+up52e6ztTE279kGp
hodNVX1V5R81NFXaJST8IokA3MS2L+nXwbMgu2b0SSUEDNfeDBQR1hKRo20Q9Jhi2I5Ru/B8rfpD
q8Yynbz5iZL6cdK03dA1b0my/UFSAYIWHyXzQiiwvbu2gkharVu8jTWPqaD8KQa2Hm3xhHqGEQlh
CeQrWF/lopOyksyM9dYQQC4q1oF2g6X7qZCt39mIUSHwSloPdDCA9WwjLVwxZnew5oZRl5ZHpUGq
qGkvWCtYSw2N+g0Oi6SFsfqCHWgGfc2guifcmGxkWqaeWW5fxqzQOd3IBDGDBsIR65PqtbBkLUKU
/6y3UxIuUn3Zspp7sv2RKzEFXPOzh2bwTe90mKAmqxKgVkjRhvFYls6p5UqLQMHizp4rPOFIBv/p
XaF3OT4GXahFQFNaKX4ZbUBH9t84KW4IhU/A2xCdWOk9P6TxoRAecfF3rtjG+6KXdN4ptXY6k+aC
xYtmJJ9F9VuaHskF5T5pX9K+TvckGy3k5jQoA6VXRNsqtW8F0nfg2gaUPJA4Zdo7UXJ/5f0Oqh0X
zhLVTlF58NtyOMkzupKK5Rws02RXfOujWfpzVmEvydD8K70Pl+LLpu9VJSUL0PCzgoLwyKNqz6xQ
5jCZq8Zz0ndHaSW3XpLfBpAhNbsms0DUx6Bi2CdJNDUnw1YSfxNUS9rgkNowPgArUtiFvOsr2egs
Ruks9fjNbswLWmHmFfk9RfTFrhi3dsPwbTw640gnk/WvwIIl1odX21qZkap1sC0qO3OQKvkWaYbB
N3IZPoRe8VvEVqQBHaN7U6bIIkx7bZg3aWi6l/7U1dUHefXX2UxPSJN+W2kISGqti4pECaaxrc6k
JDGm12GssxD1ASQxMrltqsmN9DKvMN8bY0LPw9K0ZXyL/qxhDBdbgTFxdUt5AgpQpbvVrQQlVGt6
Fm9Xz6OXQ/FGhaid62qET0v0LZVwzvMuqfsm/Zi3dyWfmqCPEXs14jWFO6yWjyDFWfBZBvv/Qe4p
erV9a9yv+FouQkkIrD2CdXBmyt5E5SqqHo9RAt1Y2rZn8G8nsTiDrzQ0z3mmfy6mGRiZOrKkbY7Q
9Viuawp5HWIFv6M9jeu0KzccF1D4Hd749gl05EtTWiBjadkGnWVRqfahHuDoSZix1nKgS82bvZSe
irSKL0S5cY6sj3Eim/vGHn0DLxc6QPvYtkXMomUNJJBvbkPWrTfPNBNYc3AkaPiQKriOpMxPvcNd
lXZBKbGGMTRy3aWxO9kkdbG5kmJYcGZUKghkBm4Gv++Wn6G10K9r+EIgKLOlKZv+SE4ebdngWIFk
bX/Msq8OJCLtlUqVIqkrvrapcXxtbgMhxXvZnIxQViqG6bCC0ebxXrddLO301OiO6yL14dZhKAH3
dTXNgrYCbi9jiHQ8ErqW1PRnS36Ul3YvZMs6iqG66TVEQgnHE5w3T5bmKjLn4t6Hn3tlY8KaTF8I
DzGGkEEUpWNDpTBLg9ebdRPS1sJjENYJmwYTYBjx+ohCfWZKZzvlReAjPjhVhiDLnO/kS1LoUeFK
bZoc2pFVm23+EMyYHIq5m8lds48KQGo/Be0dGWtMSbBtT045O+GSUHCDW2Z7oi0eyts+mjQwu8mi
DwdCuKlTMZvdUpjgLuEs8gFJ2li8JM0I8h1ks5sZOGZMewqmOk+jhFFGPTf6zdTXOUJ2jDtr0vzK
qqSzlqxOaDuMJYqM/sfoOVBs2YhkDV3nnQLF6SkK5MS4a3CYxxobfhbhOwvq/bW5f79bjqWuznqP
87oFFEipKANyeVNUbffPP1EtThcamE88mkctLMVJ0vSN8WveurnAQtT31bIreuVzblRxafr27xAv
NwSaBuca11JulFOoNMB+sqI2/XVjj6W0RcZTyWGlmgqASP4mGx3UZHIXTHK/7gmfIT9YdvaV1e05
K9ujOTokvq8GlAm0h43VUOoUlojMyf5qY2PksMrjMGvQAs4JMU5E+nibQpCjvc3TyVKnKMF6EFqk
HPjz3J5RZqsMZYZ6r03iyy4Z3wqlTAKZAAxZIitXntc90RKXxNhYRd5ZoWqdo8LAyaGnnHpWme7n
fC72IGfRAdwluOugIWRtPyXwbYhec6B6Gv7EUo2VqJxTv55TORA9jMSsd5aQ+J4qkFYbAW8RN3AL
WaOZmW49G4wPSss5GJY+fPVjtmvneGeOEq4ejXFEpepfGnKEskMz1pvZfLWbvDw2SUfeB3O+SRH6
cSp6FGvayP6a8RL0f7bIDkWpxYh34if8B3Nnshw3kqXrV7nWe6Q5AIc7sLiLG3NwEGdRyg1MUkqY
5xlPfz8oq6zJIIth2auurFWplB4A3I+f4R8OSOIWm2F2+d8iG9tW0T9E+XgAp0/WmgJ54Rz/0hPT
80b/skCkH2R7ENkQr+24/a4M79nL6BOmljuBq7YfezTxoWbtkiHfl1LoS2cMLoiRElh1dMFLBF+A
quWqcofHOlftHgDWTQdIQCBvju3R8KWuJoSDNJwdaFstSoW8dnIVsEbFqqmTq96HPoVFOrw3e/6l
3Nzbhu2Y0G8kcSq64hdG1owpCXq7oDnKyHiWDcSxGiThNhjd7dzyeyvEpta+Bf4fGuShrYfgGJUX
Nrn/2lbFBU5HM80CGmLRSKchlxeoDRb7dAiqA2S5VajQqM/4wT72BjcxXusUSygLh/wZfhz0OWI0
o90wD9dJjKqvZYp8g5faTmPbm6BAjmuodeFh5LEOBsPDKUdfUiDXqxkNfxlNOy9DM7T1mJDEo0l9
hIj0zmoqucZ0MtpAaGKEDlS4TYBvMLVWXtHfuAECFqgSzLVka3k+vQ1sDmhFovnvp4cuBxPVxRsM
OotNajAh8Pr0FksrexXVzrOiVwFERh3cKcHIjZtbMRfzMb04ROqbI5aXVpTQwAP/SmTdTxWJ9Nhs
hypL+PkTxYrf3HiDP92k+yxrdj7cSqnpm05pZGxxa20Brlh4WJCn0ex3Ab/4SXcFz29XdfY9Wu5k
ioNfHSqjPCJ06+ykodl9QM8SBOPzRoVH7Oi2MMmOs9tVB6cSdGpFOm9V5lqr2XctAH8eOONm3jlB
DQZlwEpN4Gazbau5YmyYruAuwbQNfnZNkH3mMtub1Yhieo6rTc+/7+BQpyJg7xzSkHmkzqlKY8We
1cNdb46PeTQHd57b3/GvBiVsWgEDvOaZez947OiS+5oiAwM7L/D38AUwBFhYg+nIbNQN0QAjp80v
hfDTfdkQJFoRHeupzx/GYgcNIb/VpcFuB+CJvOQXr0bqOYTPue0lU7zKN/qVKZvnIaRfngBypIwr
5WaO23obD/QL/Bq7Zl0CgYM4QG5oAfIx3LUhA9rpQEggG3+NtALRVRvfwo5tKlDTh08mnwgHuIHh
d4s/7xZ6s7l2Cw8kgbnHMAnyZcwt4UckDk7NxoiibtMjrxuHgVzlWtyXFYV6G42XRtnsgY0Dbk0X
Sh8/JYUudICstmoxSyJ4Zve19iXtR8CrzjQ+a7Sz94wOxJPRC3UtQ15YFNXzXtnZdIVuOGY7GXQP
AzBwiu70MXWZKoQepBfw3/7un1O+HouM/54aib2yHPuPMgL/C+3GYFr9Z22A/zf/rL9/i+Jvr8zG
+Cs/vy2Ozo75h6kdIbAHU9CpSCj/zfSS8g+tSP9xAJeLMpMNL//fTC/zj0WrB8Eez4YIthC6/s31
sl3UASzP4R+pLThk/8jqGQInVK4X4gCCQgfrMov0wMEh6Y08UNpFMDorXW7zuK++msVgXprumHxp
7RbyUd1OMTLRZXcxjhV4sEFXz1iflhAHK49wRVfBE9aVQJevuhWGZwWHsYqz4tLC0fM5dlF+3JWN
MqpjGaU5bFXp01oJmzmYgO3ZrWBAJNp+TSmnpr1sofjsBmQPIVLYsOxX2FCEf9VJ74IugbF765dN
82incx0cOlkvg7rUkyb5UQo42mWNaJdA5kr3cIbDX+nUQEH1KrfEK8LrRkwyE4I0ffHEQVE5cw3w
xLDt8flAigEDU7NjLIkwOv5hRhaV3k6aCbcyBWRcbGjrynBXOiQgO7QRgN93IZHm0ApaMltZC8c/
FrIOEO4LkE5mBIf49W1VDzQyvUBBouqLNupwZcCv6KIMU6e7AAktEq5qF+ZmbmdA8fPSCahX6ijP
95HuNFb2SHaTaUppA6HXITGf6hEvoiOqvQwQS3+AuTMAmN1jt91XR8fMqIkxSWW0Nw2qn7YFqjKk
sXMDwsc3BwURGVKCWk95QLWDrddSLijmYXuFzSq9kdnqwaCG6cEIZvkLRwDw2FHcgGjCKC1ApUpC
/uKNqDn/3qHT/zWwHdO7pDyc1dGgYHIPOD2S4sZYdPFGqzm0bmcBQ+DHCLMtYIwZiI5mAH56XxXU
XCwzpf8p1hHsgtS0wHvURgQggpSBwgUdZBhwRY87Zpc6m7KrkRfOowhEcW6CVbRCK7tJp6zQz/5Y
NV/7YETwXc9Q9/BsdK4K7Y8Pgqfa9aNGOAdjWxD4o/xhIM29ywsDaKENRKUvS/yzCkT7/G1XNgGT
PWnf5rI2rvoycZ+qOHLvXSqE2zmO6o0qhwn0X9M3ZHGRB4jKL75aJbYxc+QMn7ROmS9TeTPlQj6+
r6v5ZqoCZoK4JDE2acYah2I3ij8LTbeyZVy7GWL2M7LeEZA9SGwPgfBgsYxU+/Y4Dr+cuTCuXcdX
VzqynzLeQ3CjrTa7ZY4yXFhzD2g6iPubCYVl2i+O6dxUNcmTqIFV1W2MGnRkdvtECQkDQkn9dSjc
FNwfDMFaDMOhtX2xiX0/5tLOsKOYU1B1RmV+SUw/EusYrWtAJL1qscyMRsjZyK7v6rJKgZh18x32
aCAoYsu4NKY4uW4au7vstFM+cM2Q+CA9vWgJyRHStRVQo2O1VW7cHCHrCmObp4Hi8yFj9nVERYLe
vmDac9dMjfeZqVJKBAh8HKajcN4UljTW3ljbx8mYShp1YpndRTWoGOwPMIqH9MntVhve53YM81uD
Svl2xv+F1rOpGS0hfgJDqxicHjpO7lgTQB8QRlggWRcVHo/DGjM379FNzPrSHJuJxDZwLnAUl9Co
DBMlfxMLBJDKEoilcI3kMk90aa+c0tW3StQ4D03C/+l3rXdPc3H+apm1WDOvdUEVptXeS/A+5Vyb
W+nGkvGbY69VYYM8awgeSB/A1Bo00JNAUKV1HMGjNRoDaDAj2U45UG8K8mkbYzazCwIz+WtycBGy
QzojkAvo4pOe7x3V3yKDT/aN1MbGCyiv0OdI1+bswmswXOMKb4ESr5UZm47ApptrhmJTVozdshDE
UJxLa0fpGYD5LSIwn+yGXtFcGn3LBoYK360f0wHgJF4hcZQZu9oDZj2FLixKVbr7uQ/TbWkN/i1S
8Ok6SMsvyYRRR2QjVGQ2OK7lmN4CGRqjrUHDZlvRzNr7jWlsDewzaGh55WZog27tBlNw31atXM2h
XRynNEl3I9PcDQIC6cZF8X8zdK0RriyK7o0URbKu+irYeCnzf/xP7vI4+R41VrVvCIPcLhXcJ1fR
4vJbH5zLTOq0auEsbbx+YeWkdXeZVGAeFOFtq1LsfHUW8eqsGgBwlfX3psXFk5cuEi55ifO6VMwZ
8Rq7sJyh2zQ4W18oi4azo+3x2Hqx2ogEKkelIutRuoyWyqUkWcUpThgI23gUPMN8qQebzK/u2guH
vtVuTgNMr+he78fASS9TgXJ5Z9IRmDDiQPM+9bD2wieRbTpietE5eycsmY97MV0HVwxo/tiRe2Xm
YYWVthk/uZ3R3UrXaP+cIAox9fMzffCJ449o8HTlykXZ4it+e+F1U5YGJpwTcHADdtklVvTidsqG
Cu/3sIWJhamed2nTOKRgAylwaCU1bokgwWWHlkt5UUVjjsnePJWPg12k9RatLUrwKXIjuGqjGQLI
zx3a3UTq3ciBbNbhlPh3aHyYwbqBKwWCCcY74/sIqGdSTce8Zyq4HtBr8LaBKdM/vSExDpXsQ9oe
uJ7DQmldQMnMIYonNyz8p8Y14jvseuK7xENQmcrZw1atLp1rbrKsvsTWCfGUyLf3NbzpW6kS8FxR
Ul4JDjlepo17X0ciQD8eSf5NmQ3M2AP4J6VlmU85IiY4M0XNJRJm9KLhjW7nYFj69GBOvXkCr4Yg
0T4cbW8hho3wttWFjotnBodk+wmO1dtpnOuHboQGHFGHAGivBqDIlHBb07W5XyYH5zrDHvEf64zs
QnhjcSswXvvW+QJ1IncOjk04jjCZ9QxYEudtGhxwJOjjbQJ7hGuM/+hV61TNUzjn8HHo/3UHtKli
Sg3gj7MATxQ1dUhbPWvqbdEOQFZHysgW5/EtlOdyn6Lef2GirsMtUk1QnxIjK++Gagxu1KiBk7J3
72sO1dYbF7SSKWiW5R1eEFRNNqOQHlN7HiXOcEgbR9wocERwLgeJRiM4UgVgjEnPRZx46X7qRPhF
59q4ZVeme7Qq/E/atMJha+Tl9Cvms649lWNDHg0Yogf83v2QLoNR5Gm/MGFKrtvQZAxfA3BOsEPf
AV9W9JVKKCPKrD75eaZ/Dnhf3CsHVRfsDyx5ZB6OMKphMCEZS5o3A6XuOsX548dEgL6pe5XcjrkD
iLloAvZ5rroCyI7Z0iILarO+CaXPmMTrKSc1clfrELGkTxOmiyCJasWwuLAhAekohHRekChgdJF7
x1RNU7XFixb2HI2CkkaTRhgBQdoEAoXfAiKfg0tlaJfu+kgIzSvdfrbbYPrqRh3ksmqRT7Dh4R0G
J2GcOM1ucLB40evMj+sfKCEBVML9JH62Ckcc+6nuj/g6quNYYvu1ztrW26R9rkE2xBIwBiNi4HQ0
vr5R70ffjMGjsaAYWOTs7n3rQ5McVFVuQOa5KLFgswWjy/e+DvgjwmiWQY4BzaDz+xprzkvYosGj
Q+tgWM2D6dTrhhncr8lpm4UpVrc/Yju3v8k0waQzdZhqDkU/gzSe25txyQDXHTaxgLWq4HPHtGw9
42oADt+3oSGh/XyrtIMT+NDiBoAC143ptvXV6A/B44B38VVcJxN0Yb/X0zGRPV11hmVbpnI5PO6p
2hu6bh+8yvw+6iq7k6hmkXlN1XWSJvVjIVMM0ofKuihwgCE7p6KOoEAWzbhOIt/9FLVZ+mBik9jg
lEUBU+GZGUKemnBURSNI5+DtvIk+WpoIceXKdlEG84ej0WIsEHsJwyOADJyoTiv/kNigkALE2DAH
FNzrsrQvCgbjt1nnD5cyFgz9IYZgtEijgK/cY/cU+4xYaPobPyzc1u6ZrDGxM9IYPzY3y24HqNMj
pn1ec+BTD9+lNgiQnaOjY4ST4UgYT1yUF9IaQKr5I8IMHmMWhXhOHIgvaazNSzfHFJKda/vcMICb
O88wLmd20xrxIX9nuUgyp6rG20JXAmhrVjH6TXx9I/wpjAAQZ/5l1kxqEzi1+JJUERPmXvuHJo2T
h8hp46OvOvvX2AclmakGOGc3WQw4OcqHr6FXAKTFfre8xTMquHMJvtedXetNbAxVsTZ6TePf4C79
FiY4zq+7YkIWKBncWz+R82cRU0xaM/pem74w5m2McsOnsqiQk2vD4WZSsrpASAqmhz33Rz+xrIs0
HjHf7bWAqjaAlMXq+LEhs0WhATcZykVIOObgMfrtSnQdSucGGTnvvh5zGIKWxRhx1eH3u1HjmENs
N1VLn7xCwavuHLXGUTnA9awwC1Bjqf6EOLnYxqR1G1/2ajUVOXNww0JKq03p0HXZCA3bpiUITgix
FMS0VgDYKDJFVFwjgJZdRlFMShjQA47rhSmp5TweRVCODN/N9Ic3D+2lnEzvKSwH53skOqbHfZ08
Jg1mk1iCOjdtx5zETxsouF5ofBuSfplSh+418CJzOGLy0q0nUYbXdWPjUes1vomXTzojNv47Rbc6
5tqryoqzo8l9DxM/wxV6Hr+mNY35SIHmQWbje1I3wxXDdVDtnR8dTeFCNqfCPibkt9fAttot3tk5
k+ywug1soKBhPac/6sw2bssYdOa644eq5yAF3MH+RgOAcUCWmYgOxjUA4SL3AAck5MCNwcyQ7mZx
mWaBvc2gg+6SAqxl3wr9tQQQQgMWJwEuqdhhak/9yByGzx7D44qGkRto8YzzM8+5RdUw2NDDCB4G
lHLUPpEtOrKxypN4ZfUWxELZdurgtCPkV049tuNmtaiHU3TIDXlJ+xkQRgVeB/NHiS5hOYG6QnmX
62EMfuCjW+4yDMsFxdngHuEGj5sG+0VYkZmej4I/IXJVnbUKc7ta+W6TPLuxAaZotsrNrBNxzagB
QEJujdWDNeegSnKjkTckUmATqBB2mEFYz1g0k2AWYTjToEbb6ooeAFAgWKRiTsD/+0Hyaa5wuU3n
KLxO7Cr+MiSW+DyFIQgF8vcjKgvhk/LD7AIrtIESOq93pLPln+C21A77eBq+xQhkQLYJZkJYiS3i
Iynuj1jmBsAOZL9/0WX7lxTp/0Hr7hZ76Lb5v/9liRMBV+HQB7MFqpvKtsG3nTrsBKU5jEXYALtF
KWszQKO+jlUQXzCUY9vl1jx9o8BMttLKGWZZXf85bqqFmmTMP6zMg5NTiaXYKlUgP9nuNN7FZVbs
w4RRqD8b00VitMxIQpDTpDT8gM+qTovvTOanh8AqcUa0ksnAQz2ixLKUNe17R5HmwOHnOPd0OJ48
36SHjLgG8rlhrb4mSTHvY2zfABek8S9dSeNReob7abItoKmJCONtXKn+QqY6vw5jt9yCAHO3DlIB
q7adrHVWtPkP9r+4E/lYXyAsSveEWTUNnkEP8kdHBwRD96n8ZFcKRGKL0+Vfs0y7iwymOsinIX6S
rROa68nHAZoSuBufarRIj1mU68dkkNXetEdn16PCw8WA+CDzcKmvci9J9h39nB2KI0xV6gHsvzVH
wYOXTv0zMnRY8dA02NA0kJ9w0QO9JmI3hXZhEi53ddAPO4kg308zd8vrxk7dbVpR5VsEZmejgZt9
R/MBqYYRY2ZlWVza9Ok0Hs1MicKi7rfKBvpq2wOI3nERsBlydaiNQh1j+q6kXeRxyOfbR85d9ykD
t/lAgkddVyGV9pT7yYJl6dutHBsDuad5umQiBrbQoeXFfGu4q5GdZCDCvPFr62IMR1nGxHUW9U+A
tP2XoirNfcCcetdSme8mA8WMaJnutLWEfWCP6QOndLpUlRleqTQtGph0B6B443021tZtZwMB8lQE
VM+0vgwhUpC0d8FjZHYWXtXLFCoQUbJo3XkPQ1NmeJqDCfT7xX7ay9WnGiWJQ6gK79iWAarxpoUS
QMMLuSiiqryfBui9DR5JR0R7WhsumOn/zGyRHaUZmesOYAEgwba/rQxFGyfUI2NP1x6tP0E793d1
wPbbetjGHESozb8UtRWgXIdqpPFHxn+jxGQiFwzsG7OHHpR1uFqgJmuvHRTrIK0OXbI1izz7ZjBr
PYA6bz7zV+sV3Rn5ZzlP9r7ITFgZ9FPg3oose4pHcetlcJHSSYNFnRDcS/AQvqh6g/CXuDDtaMSu
XWwszXWFJftFUofDn1YYw2q2sRP6Elra/1xW7biaZe3eSjuX35n4/PK9HtWNfz7a+I9zi1fTjZvy
Z/7Q1j9/ttffytM5yP/CCYeNwtt/HnGsEEmJ0pfix8v//+/5hmF5f1ie62JHRDvRtJXmj/6WsjO0
jTCyLRAxxtRKaW+R9v7XhMP5Yxl4oHOMJxStYSFR0/uXmp1h239ox+Qv4E+DawHKdv9Ezu61SDtq
x9AwHMsWjoY2w53BKOWlM0Hd4vipaUCvOjesAANBvwbx5lx0XgVnZub6ePFq3rmXmPS8GKhg58rA
Q/OPpU2BR4Xgdbxcr7OsIo9zCvdhjEOLKg7QDDJXDriVHiXljxdbfvx/T2+UZGCjFCLjjuWS5/7W
l365WG7Yucnl3q/mMo+uOz/Qn2HyhMgetNNtLY14nyaNvHVl7a0/XvnkMX+vrAVNLoGvBBY0J4+J
WXKLoSi8najp1V9DFwRHz0wjMDWB151Zy3w9pPr9mERUm/2Fjw+rnVgIlEjsuYvzAqhOOsxQtmhj
AyxIexLVshjD6JPq56fAI0mXqvnsJYu0hPZ7mME0PHP3+PGzv048+DmYCXr8Gk+xscw3hmYlcVh7
3TJLNpR5jLvRvfKiQj/+41Vs15KuuSg78uDLF3hhqeEknZGg2jOsALH5QGKwikUXKLj/eBVz+VCv
thBiknxDTgjHFBmaRQvyxTLNZDdml6EOVxG/rxgDLVCfwkeAf1bOveWDUa2QctzajaiQCC3MrXa7
HJoYIo2zGxVn3u2bfWVybhxODz6D/LBTnygc5XH6iugh9cEiW9hh+d4zvN9W7jhsP37015Fh+Ywa
wwHHITIRJpDbfP3kOAW7TqUEyjoLcK+pi0V2pCoPLf/ZM3oo/5F5ze/10IjHPZHDbgnz9yj2xZvG
GRseRhIMlA7T/CcjEX2MPWQIBHyAM2/RXH77q6/qYNPmKFA2i8jom+PpGl1b5y1bdJgdcC9ePW2H
OVT7UMJlo9TLtqoP/NuqgFwRu6ggGAyCaWsNnX/AkTSnxdbkfyMDuPiCn8Xt36u/zNhPnB4U1lEU
SdJVDrZuzK7FyTHG65qSA89lRhTWXUGjGak8EwhaePW7Pkcqd5UxesOc9dCG1vXHX/s0VLK4p53F
N0gLhQvS6deurDbMiBXIXNvmzveTRzzWfxiAzxofoa42IURCuTpjmvUmdP1elm4q3oBs7DcmhBUT
kbReOAWmF3vHsANLDMbaTUnpS3gwM17gQ468FCDC4CgXFl9rgWlxxdgfPn4BJ1GLPYexJFgDB0s0
wAin9pLVbAzJaCFG0OdZeVMJe7jrksmzVx8vc/qVf69DTcb+Vp5NhXrylecgwXFgcps1nAkY7dLt
L2pHoFFYym7XAd37NvVQa5u5b4nWvAj07O4+/g2v9WvVUhhitrAENa6Mt15USWAyWKzAFeR4LDN3
j7EtYXJV1F+bucj/chTib0dQY8iDfLzw8mwvjt3fCy9oDy2kIm4vF9mLI156CJEj8s3CynERmhoM
uNEGZPjWSi8nBPc2YZaJOyOwm/sOlbYzz30SPJflwS+YJFbsYfKrJeK9XD6uXW9KERiTLWPJ2Lbq
Q6Z7/QloSn3mSd9ZSuOoZ0rQIwIGzslxQhO/wbixp7VRxPWFgAKKxExeIwM1SOTyPn6tJ5F6eS4W
I93QCuNLvFFfPxeUs5xmC4zGwW1MBHBTE1ivch+sog+/+6JPzzzce+sRN8kclxyUU/d6vTgwoQZQ
V62dwetvIoHkf9ZB7UCCNlwLWTdnwvU7+1WTIRMVyU8Bhp4cGZHKwil8Wrxu0njXdR1hUz3ktGR1
cl1lk/wz8VDjO/OQp6Hp91slDDN4cmiu2Ker4lZPnHDB8gw1yp11V6WQdmVw0UJabfKYzhSicAWt
ihL3MJfB4AFdQ3UmKr23j8jyNUa7EsFpdfKqA6Zwc0pnFBPRajwMBaIonZppZCOBfuYGeBMAORCg
LAXS2Vz7b24ARPfbnm/Olh3QNmF45x+9wu+/fLxXfx+yVzGAZUBUsT9M7bLYchG9OIRmOrhJMYF5
9bzaQJ7SB4s9MZhn/lUZ4hoYtN7GDd3FcBSDg45G1KJI4/nWNgQ18ZeicDIuoJbLzw22kZf1ZNk3
lDBQkT/+oW/e/O/f6SnqNoshtDw9VFEPx0hB3pgLRHWLbkx2XYWoiz926ZmP/GZ/s5Rn2Rb1IThL
UpLXr6QdYJabBoSUhFlnOxooCySCWXid+9tqqH84Vec/fPx0b68hXj8kJRJauRSlp9mdGRZZOXUZ
lEtw/V97AePUMnpz04ux3qJojtJKbjZHw2eH62l8ipNoOOPx9+Y24CdYnCtLUiloF6jeq50Q+o6b
jsYy0Esd14i2Jr1+tNyc3Cv+gtBqsxkwicrBFxf9eJhgcoSQ8hhRnDnp72x8zjk679ZSAxO0X/+O
JFeWDKIR+nobGGjoRYP1YGKDs//4lb/zuK40TUGINrWnT+3Q4sRJ6BFW6KWjLwyTBzhyo/x6j9gl
MsUNYonNmMUHsSh/p46R3n+8/HKuTs7dq+VPbqQUTePKtxpYpwruQTigFSLj/gJ7jKsQeB++89lz
CzXhzMt9f1mJYj6daFe4y8t/cdwrNwJSMyCT3/kmSiGeM0IVrmQLxzetmvHPMWT2w8Xll88Aesz8
zPLvHC2e+r+XP7nyq2LKzELJcV3DEd+FrXGNUmpUcLqg18g9hfB05jC/98BgRUkiGRqYHLLXD0zi
VXSZRlYGOiVHBzcWMPOFsQWz9DN1hX8fFKh0FSFB/OMP/N6javr93P9YFtAQeL1wVpWeIUFerhx6
xUCU2m78PnuNGa9jZrTfM78MH9ohqfwz674NlHhnCXJn7miO86mPeBvkZHOlZF/Hg70BchhunQLc
VD5Y+fHjR3x7hFiKSIFtOUGLDPL1Iyal4XVZQ9Aq+xaVgpD7IxIJjPw2Qum5JmW9AMWituEs7X2U
iXP569tviw0fNYItLbUgSk82M8SkJLAUQx+7ctRuLmIMCwrXSSkZW3CNQMFggHSQU2gGPH786G+/
LkvjNkFhzN1pneZcPp5BY5txR0gB3rANS/15MLOyxcWlhj47pq5Rr+vM58r8eOH3nhm0NZeFhl0r
FyuOlwe4D2IraiYGPZErw89pCSl1joGJ9gaAjsYY4seFP3fMhqm4/3jldx6Z+RWvWthkfjjHvV65
8UynKOclYmk8kaA3yF2c+zS3EODI3eIJcdoR5Wmo4/pMKvTOM9smLjKWEJ5DzrPswxdBayirGmYB
QQt1E1gNtYsqQq/Rl0YM/TKvAmeHordzPzp9+fTxM5/2mwgPJALUn1DASQl48a+XjsesbboSKk0C
5A5Kl12jgBV2MGfx0Wky4wtXWLD1GnCy+SyMTWc2kN3c2NrlMJ6+nvk1y4F6fWm8/jUnLyJM29ZO
MoQZhkmgN1m0/p95H4b3jJxiBeO68WP/GRFBJH0yD2W9cuGLMLs9k4u9+1YcrCip3TzSRmuJQS8+
CGyhEbtcRKPG2XQB8YUxpOgxOuLNRG5Wd+beM1R4GbQGvP45ETcxrarHvlfyuo/Rrfr4tbwT8WyH
rjK7gw4kRdDrX+PptLIKi2F6MJQzKoeDjS/SlzzE+dlCvFTU2Znv8DZDgQBra+4xy7IJPCcLViEP
X+cjod3DcW1bhqIbj9hnDurMQifWNrQG2H6EcW0vmZBJIfD60UgYSaUhla5DrSH26Yl5HAxxI7ZW
tqQaWZuZWTdr2mEUPwMz2xS8YQJTLGTYO69g+qPbBXzaTi5xKXEDRLG65IuAIztdYdOFxLkPaOBM
oHjv9ZBaECoICVxAJ4EinUstwNgWwDo60d4WsZ0i1GdOQuw//vDvxAWaribhSFIpSXlyHILZbntH
g+HyGPjYm6mE4L9HKK2VNwg9MI22XGsubh1dTR5gHT9wzkXjd7YeUxom+jb9C0zmT6Oxb8P3Spdf
UJfuD7NELUzJtngqYaL8810O8YYeO+wbiwnKyWWrSn9WtIZQJ6UzvjfozHyNMKHACQ6NqtXHL9Z8
77lMZgXCpT+Do9JJnqbqCEe/lJs17mar2nSBIpCEfTehR5s6M53BsbloAzi766EM/GfwefN1j1Pc
DHnP6+5p5ozxqlpsOTrcfe4A1FftmSj07m8kAaFMXlyATzuEaTyMYy9AAaI0D8AFlaPnxkvcK9hy
3Zle+LKRTuIusxOGgzSPfvcJXx/Dtu91HRbMFpiuANKJk2SXUI8ekimhTKiGDFYgymP9QpuHKzmf
cb9+50C9Wv6kVmCqHareRacujsvQ2aXoyAc706Y7eOa7v3OgHPYWNTZZDb2H04VAYNVDmeQEGp3/
slqJjpWXhJ9jnn2dmk4OoEzUaHaARfp4x727sosYiCabZAR7ElL7ktE7gS5fAO6TWiUCjCjyIekO
DXhzLyJhrczWSjaGduIzlvPv7CPQl9zyi3etYN7x+uMCOFbYvJDKYaPaHZN66LY+vNa7rMuCM4nM
m320tCBJlZkVWaZ8014vADXmWQ1Zwo/tZDPlWXeM5IxJrTO4ag1/ATFDMTUw9mf/uswxZfz4LZ88
KmTOZaSgIVBxq2ho/68fNTPzuR5E8DWs4M/teLPuPQZuTnbRlKq/+nitk67kwtCjpy5NsE7U1+J0
gjFnKhs1t9CqNFSGII3nLEK3hGx5PRlBHPwwoyxSZ2LCSY7696Iu1Qh9Xoqvxab4ZWJCQxYdKR/1
HDeCy0E+J74Uc9jtkZdg9uv4zWG0enXmGjpNh36vyqGhzHOWga938lqdWoY4XORofxsLuC386XTJ
hd/UT1VkXkRxdx1V8XNPx3AldL9NTEzBANhWZ37Gm4/LCycP4p3jE87A9+Tw+snsW4Vf8Ss6ZMsN
q4Lmt+i1aM+az+yjk4DEA9OH46QuoAHpMjZ5/ZrLpcrrZsDDI2ORGw99ust5ofR9vIPePpCyND3Q
pcB0XXADr1fxHNnGtRyHFWkl9KhirB/LSIMZBAV0JtF654FYCu9K0i2gEKejiHiOZgz5Slx7oCej
l+aVM2ojATobZyLAm2dSTBPZJQ6Fr8tJPHlz0tMtjAIUZq0ykM1Wo03no+Zc9dHKzyfg4x+/wrdb
E3IcZSLHwXQokt2Ti3zGt7MsOofxCokxyBjyPToOGNw8FZWCMTLfz1MM3T2e7kIF9DRclI7V+OvM
z1hOwIsLlLYyQxuTxIVmCOOm03yCtovXmRO8K/SA0mSrMRPEFStz4m9liIXYashiAT08J8RD6tGA
39MifGzSRp3LGk7DElX7AoKgh0i0V6RsrzcViPk4ivrfk6AAYUm7pmBdIYIlyk1MyLrPOF7hmaj0
5itYHn0C5jMsaBEJ1UlYsoJmTLLQxpMwq0ysZhpk6QwDpW96uhYcGrgwja4NxHmNJj9MxizyL2NM
Z9WRRYumYpOdew3L2Xn1QcD9mEIulz2gHH3a43asyEjqDlExJBPMaC0NP/oaZlNigojpS9TemkKF
8AQEEu9n9sJylb9dmtOmgVsx8DyJlu1so/c2ITxoefF809Wy+jylud71GTrBbdaLy0iG007UTvw8
66m4nsX1iMUBZM9zPeA3m2F5C6RWoCoYM5N3nGyGSERV5dBMYT5sPGekvI/YHLoNjci6/VP2TMF2
Hz/96flnJ1g0bWjwL1GAjOP1ilXWhEyAaWUEhYUAejSUW2iC4QYAZnxmqfc+sWRa4jpkHAyrTt5z
Xi4TH3RvkDFMys+RHn2MdlWNxngXP9qR6uBoTJX79D94wIWmT3cY8IReXvmL1kBUeZUye/hONl73
iAeZ9nGgPt/Wbf8v7Yb/iNA4Ddq/3yV30ZK7cdvLk3fZWXZS08vNV0zkcDpwXQmrq7bOPNBJZgry
QFgOUwLGIlpSaJ7cQqUkSuVJNa5d2HE/5yJFLGvWNkJAeWIzjbK7ozGC9+z9Kj0TN97bLAsgRjtc
svQ3l3Tyxbv07WFQtgH5OS0ja90Rnn7i2geotvTrM9nae+9yCUzcfcCL5OlcoOQG6XFyz1doLuR3
XY9kc+nZ+swDndaVv1+mZvQAREyBjDtN8zGtzRszQKt6+P+cncly20jaaJ8IEZgSQG5JgLMoipq1
QViyhHlKzHj6e9irv1wdVdF30RHVZZdpgQDyG8/h9fes4xHbOVRrtq5RsH8rFBsfZhr5rHR2+1LA
XFlNDuThssnR37G0evPcwYT1GAuy2BgK/vd7l0kuygkeCQFZ/V+vt6v4XMMgCdF0PRM+ERQ8mXBO
VOd7HF7Lv1yN//b1usyisj+iW7yH/7x/PS+zwplHZQS8rK8QVcZ7oNWS43Cxcv+ff7a/38YGg0x8
jKBuRcL8x3PZq6QbJxYIIM2ExFAyZbgGn5Jpfhjs5DKjLMufBLbGQ2OymvAv7/y/3118uE07T5DZ
8Tz98eEO0F8juVGFR7d3jhTromvdDdrun3/Ev7/w+BRJCMcBz0Ten6M81QiMoZkpWqB0m04m/Jlg
opf7kFkVegBN6retRP1f7pn/pBR/Pc44QSh08dxIom/xx00zViDREtMD4ROP+JItYPSsQn56ggUo
mmxeYOTTh0rMY2iP27q1iTOyVO1yC+gGGDnCIE3+f3zX0El1+CO3Cd8/MwGVDAxo/qdHsFQmnMbs
EoUmW+2mOa6KOg0/wKwL6GFN9S/fwH/7nlkCgMF9G/GlTPXXB8gsB0FJiFQ67/X0MQZCxxrsOH7+
8/f8Xz/FZWhJ2ITrTMj99VMUkDknBb17e0wHqC8WJKvATZmn/Zfo+b/dUASr0jAd/ve3B9TT09Ib
am6oyeppw+d5zMRwH7GNCeyeX1sZTlUAGWjn+t8ik//0cf56W3Hq0MJzKUkQpRm35/n/vPtLWVdJ
CsqZ8ctktziQwKj+nTLLfIqtGCNsjjRokPC8Yz3etUP1m3W+N3Yx7vKSCe7cMz7rVn1VhflSy6Wk
dpdqtNLh18peB2BfQa5iq2hecxYgeFowTs2aYwIzHe6LWPuX0+XvLx9+GKZLbmP3QIT+zEJYbrLL
3uKHyfIZGREPUXQOmzh5tLxlCryOjefFYKs6mrf/663y1w/+41YBIFxpnkWAZ9Vh8Svm6HN8kWf4
5/75c24vsD+/LZJi7hEGFv7eCW21pTLGGiCtAR17U88VAj2BEQY20QQ5q8//5YL+18+7XUzi11vz
9Y+jI2UPtgS8aOBnYQFsHWtjcj9o5nwqDD6riMz5659/wL+fVdyElMhuNQbGYv4zv/J/bsec511r
wLHBHBNqH2WiOxEu2duEFdyH/+mj2LFgHlIHHC0oLnAM/3Hnu7HQQ5Z4pxVnZ5p8GrPd199QFjxE
daQozvc/fxwD6tYf6emfH+n+8d6SSnV1TC8+qDv3PmldE165m6Y2j3g19bRlNgy8DaSv3hS5bD1r
bTWQO6lem0niBhUx/r4ec7Pyti7KZEwRSIO5VqXbVMNKsuRbvM191LIBHTo6YSa1hSpGmTgslJA7
uvSthmtsrJQ+XUwm2sSzngtUwQgupoE1SfrZTGKtvTBqK1CrXr6kOAkWq6rh17c9XaA15wBeUTDV
ZdncHma7tOJtz6a7eSkdux1WjHuO1aZ20F83t817hBZ2NOrTJrajKdCSOt2nzEjgUDHxOShHSw9l
s1iHRnTOqdQjoBBmLlY9cLvrXA54MpmZwfmU9Qve40IuV7OsWQADtnSi1cLa+jjKs1Ky2SylCU7G
oCzlNSASFzrJB5U31tUb9faUJz0qZWrn24i/xDqtq3DfDHqxiR08POESFmsnN9kerM15NxWutm/J
tYOEsSh2B4EgAiNSLOZJcRQEseyvaKPzrZki21RUxe55uxaHqAdX00NTCYABGO/sB6d3ZO3eO6Si
7G5xMeRQt9WeFwpAI5CUPh19vXXrqzZoydPUuMZHCs3c16l7BSz9JRSkWlj6oFfYvwZeclewixB4
rSgex8FJPrW8Iridkukppje0SRaESOw85rAAUGEl7Pc+J+ECl8nQgNkPS4p6cyyq6pdrNdFhjkYw
F8fbcLK7qseh61bznA2/rDHH2CmNcNnKkq05yvU41puDgvKQVb33Yc09mwGuDk0mZ3PBV6wcbhfL
U3dRK0EqGHZ2XxR18yImD5xMrRKULHSv66Trzj2zowDPOqP40Wo9fXHiKEKQMbbdMc011oEdjblS
R/OwR2kOSjTqZECt8wLZJ8ADkVJzFAYrelar13dOiE9MsmD/OOfM3tSxwULiZL8WUMRXlKrjg8xU
OQQgVan9VBqk+GWx3xcjQnvjgoTyQqmIwt3Y76epuNPUgnHEtbjJLDXEGAwjLzBRYczrlFrdturE
Q4c4JdDTzvGrMu52I7OTB8kO5BiLYAGS1a5ayLBoTNxyYgc/M6bXsuycr2JKaZ0uehgkJe6ssDFG
Jh7NxKBkC7GymExYa+x7D+BFmtaAY4M2Y56yi2GntJr7n8LInikyB8OSfMGh2jVVu0v7/Fim9XOd
N99q1n4THYu1Rpaxk0tBKTouqbzME4QiE98EouAnTXTP8L94tKZlDHi3qoPTWOadDZjjtqa4UgbE
ZAFjSotLvgQvA+LGIrFmPYKhHgOrdptgkgZQnUa3L2kIaSxPpnXdFgHzXLd8vGWSkE/TWdvWbPVW
9ckzkJ+3gd46atIITV6HzBPT9j7LhxNpHNKJbPngXfds92wRRzCp2RBz6C7HGQhtAuxOZ0vCNMsH
6aTfS1HeA83BPYlFhbC7AJddUZW24yLeVXKJ1mODAZBLfS1FuTU18MJMM8KzK5NP5nbrdUznESUK
vnoaJKxPNdDgZ6xUVajZr6Fh+/T9sgNsL/ymvRhP9TBcuKNZ0jX5QGWywE1f2LdwkvO4GoduYeMZ
QMHVEsUV2srW43qzTe1avDQY+tdEYUPQxxAxOAuOqzGlOAk5F6Vm79BbtXKAWzPAASC2xsSsL1yu
XNcwO5nG7wwsBcg4D0EYANo+yuJNVNvJJXS82E89dneT8sY+r/O03tLnZzioAA7oG1apzsZsTZcC
VrtcUY9ZLqAl5H2jZUO6IjlMWTP+nrX4KAt5PxnhPSnrG68R7m2KVCCE9OsYeTvPZXYtb8Y7+v8X
EHAOkmAF/WSqnTWB+pbFhhsuZTeHdmDq2X0krUON0S8M20BC7uxjquvR6NDdZFwE2CeeP4gWX3Gz
9JAzoL3O6VMape+9Mx0WKN4rB92uO3tb8G84uPqFbeDp2VLtHaKlB7YpoNHq/HE5I1DNDUjqFMCg
ZuvYtLnP0vkqYbkRTlOE+PLmuQ+/wfDEKwt0DSM1mOSoZgdymC+F6lyf2g+WPS3DIUxGNZi4YQYH
kns8mAEwvLtmEW+wNj6AAaztNgdr3TzcBMtdXaIuz0DJRYyF5d0MX7XalSnStVz3wapFqzqentmx
4duEJrgqnOU7qm+y61QGQ61/DzrYRa/DKI8/NWQnAxD1SQyFedfEziMOl7fKWRDZAR5aTTK5tkWm
VmOTbOI02pUqQ/kCgNaId6JuD9pssW0ouZdR2hdwXd1fbpmcEIKRlhIYrCAbfelQpkxIw5XGrCAs
o201aX2Q9dlZ1vZd37dpvxJza4CYF0kqfdhJIW7Dzqrv9VZWX/Axo9+RA2vDHJSJGcF8VWqhwbAo
tYIQh4DFCk9d6wXDoB2WGkEcyPThI7dnFWQjgC8PFnEieLpUtoWYGaSRd+0YCdv1C/6sSBvbjeod
cFGaAg3sgQiTRnRseJ/x/6KzwW/KjGprdeF9kVnFgfgFUly8BSETsGLNbVxxi5mM2drzrgLRjFPF
uZ0++XnszI2shzs1opor1XW2B0ZrjHOuFxeAvc1NkZD7JJgAn7owWvet1fIbrIGhK/zVehpvgaHc
qB/IzloTyRYz6nmSnmHDp/zu5NAyGtg3R0Oibq6SQwjCrRaAgW4bZGY1tOt0SAeUvjiqZXSyM89e
ZQCzVmaevOoFYzbNwISjZm/IbFdDrt7aHn2uKzfSyYlvcvEFhm+dcE66i/VaJi3v+YU7R3839Bkh
UPxsaW1L7QVsgsBnjHKsD8u1N84fXQrpA9DHw+w4Gwi8T7IyOQng2biJiS0k2rZVGMxAiO0eMIFm
n8ss5FYOm99GGH9GwnwR+oQ/w1CJH9cw1UfYDu4EXaZ3X4FhnbtUoN9M7I3VtY/ZaFwpRTO2kFCJ
iJ7dan4vTPZSAU5rLd4ieVpI8NfCqPdgHU6NkyLhEvKjzYaH0Y6DvgOCNHl+tiCTS82dZ3ZBXqdH
Qq95pWZWleCQPU56/s4sllpN+ncVmq/DzFx7lYfvSHoui7HstUhA5R4fCmld4mgScAIn7I7mR5p6
Z5FXH7IFXggaE81SmVyAEX+z4knsNZsfHsztdRNLP1HapfQgmunqtorGomtj/OIXtyWJejm9i2j0
mxBviieKk7CW5wXni3Zbceiq6VxFE0347F7rf0fjwB1s3NUucR7T7anJpZ55UfShFmQpH8G+Uk3A
axwGpAqRyfhnZV/KpoLfLXbSDn9oZ25jmuw+03ENpZ3su9CTT8BJC31YyDx6+RqFM076wrynlvwt
TGyuaaF2WQVrsep9T3FFRYERJGtTvnjDQR1M96PUDG2VA1ebRoSbDVj5ViPEsrGPTcI+mKmZbjL8
nCqdj2Zqe6Am5HnOCia+ymNa9LfL/Kgtw9a6afnMFm+8GQhn2Y6NBzUTXSEzbd96KwD1EVvZSfWI
XeaSR6rYyTz5XWsE7k1kV7AO4T24zaGy0quw0h9rGR+yxYb1FG8AwR1ho61sKdnQ/WR1kEjLeWSz
7CMy6sNEjB+W9Y5nZ69ilGdtsutx/+A79zO4+UaLUKqv3GuB3dzi/MrnaUsXJlzZiE81Tey7ERJ+
0we223wUNzeT62TXGSfblBvHeMB/FiJgzNXOvLnsGPZmlYDuEexHe+EtXqYdcHVrhBeS+HBYXr35
9knsxYDv5GYJscRUaHeWcS/ggWeT87tDDG5Qg+lqcEnjs+ToAmD2oC8WVk2JKwiU5nau6lfJ2jzn
hXrtHJ6HdjkUKbDBSVSQIpZHGkIIo1X3wHbYHaAwRCmMTOItcRj8t0af5V/eHFwCVuHy6ilu7Wtj
uVgZANJG6i2zPJYEcj+eQWbGEcGS2opSPIGygTTK7Mr4Vfee32eRH0mF5RuuSJkEcE3O1uT6oCqQ
XwI8LL55AILBonPhTKvYhDsGoMeGCQ/vdutB+GGK66EasgtuEaSkd5NYDnGRPYoC6zX0Ng2mWizr
u8oFF6ueUJUh8IBaab9p46/KeKzzcct8+0vXeZuKAKxPyKHli6g/9PazTTMunljT9uJ+tJ+Tfl/w
Q+YOtNXpPcxOyZS/WIuHbrz23caDJd+sDKTl41mrnmSMhrSFnYNoA1CvX9b4YzlJLOAbo87BCFE8
2oVadm+Tx+AxNU7EOrDcQn9Quj+035DJ1hD5V+hafMu6aGCvlJ6f7QpIk3OK9V89nSpCxjWjko/9
OJ1bIwwADvuqZYyS3nQMScRr3vIcjXIEexWVbC+/I9rJo9MGUX1NlHsazfpe617C8JIvzQr05TnB
qOuVL1XMxETRBW5EvctONpNAvW0r4PwI3kHmRBV4r+rdaoECYqvy+o4G8YPNsZzpxJFFsYfyO3c9
8YF2hKOwifqvhSM0W8hN8oUnbgA2z1knQyhJ2Xbm33klfloZbWI6KB7JW5qht1f6IbUe7G6j0ZO2
osG3jCvKQIibffKesyrv4QKHo7yZSXAQtM3OxiCi1qLfBQhcsQwbzd5X9dnI7+wM+zv/gbJR/yJ9
kU3lI0RYT94HTOZVq2Pay1paHMamjp4j+14zvWvZvXbFNrRNP1ObuX5XpJFt7FF1sL39rHMO9PYE
sK/9cpyHgtS2Fdq2nywC7eqsch3cf4wzozmkw1lnEaqxSH0K96gg/2hlGiF+n/y+6p7cWa5n5zWM
UnwWzJK9D313BiD20nqfljVS5UgCOM/Wao77Q8lr35qLICueJfjO0EkeRGk/zpG+CdPy1TCJeCRm
vGQJRlR8WnjDePZrQK4H+0bNAN9XAouMS06NHJngzaTu3Y3NfsGMVBXzZsEtIpgPwt8+BJP5NLTg
CaInb/yerTIo7MdavC26jZr+UjmXqD8s3oIKXWOu27nToLtiwm3ZlVE1r9Bq5Psob/AD2BFUn0S8
AUd7qJpxy7wtCYp3ACF3NPkSAGFFwEkfhTc89xCenWJkgjMKovyzLO7dfqawlJwsbuassR60cRcz
ALdq6m/HpBxjIX4lBE9y5UuFIDkaj05sPLVg1sem2DRDe4IPty5YBBAyoJX5m6Af96w9XdiB+TU4
ODaoaVwSo/6V69VVNRM5PnX7uganpEH4BTx4TTzxi3fBbsxR6Rlh92DTdVMz0oQhQUMHDBxbcfIT
zxUvcJOiBzyNp8rgN+thM/iz5dyZITILLz/xz4RNuXaHVxVI1R01p11Lb6YkO2iK6qKY07dJ9Hrs
TDI54wEb8VBmEN7BKo9r7F87o5/OtOY2lTCeU5VwwiAUu0k/nCHoSrSweXpIkvoEJRsudD34pTP4
on7PyksYJU99OXxCdly3XryTiOicug04XsmYfyysEEp/G0IMb2Ea1LDRfQYCjn1IkMsNOdrEzGpv
18VdLs1TN4trht6nzBH61o5c6c3UYzJjx8Z5bw3nGC8JgTWbTTkCiLD/wbZLOfgbZtJVk3mQc8Ib
8xSEI5nFaAXRYG3J0FZgqk51xVkKhJi6A0jmlJeF6uQGTPp2Zie67MW1U9NB0+C5eV+NaXB1kjs5
XoAirsjk6gIY2Yg5XHugF468tudbN73eD9M6UFW86ekzpph8VrQjt2CNH4fIPZSm9zS56kAA/iis
l8zQ100WHdxB+hNAJ1s+LiTOZmkETrmz+EaXmgoRLzWtGu+qoUE6V21wu7IM+5wIfqvRNRf7Ru4u
TKql0i9C+1fkmE9OQwEJk26SKaTBdIusKDu6gM+JLXaWWb8JnbjUin32iu/ReahMX0tkhwWMbakk
9sOAQiGS9XFduyHvUMZCEZExhhs4WbNh1hndypdZi63mcckTdi4c5Hbuo9KroDXoP5r7sqp+G2Vg
QczE/tOHnykCUC5jB7IVh6FnBfli+qRycADVDpbIqryRdp3QdzWM5+LEclVOmwfHZVXuIGyunPTV
hsWZhx3S2WplLx9aaKFEL05l3Z0yJw7gaKwI11ee2Cu+M8j3nB4d1aUXmWyTNFpH0S7mXzJTsFoi
sVpIflrzN6NuK513lUXST9p9CM3yDQgEVYL5ja3zbeQ9M8/JEKX+pSGFR9S4cXsemPBFb3iHLssR
1iHR9rTvy+yt4vmmkLYaU6vfGZPHC90k601K540FtXPaAPNuqKBhVPsdtvF+YloyUHI2/LY3r0B7
f+ImBSOjYzsVDnBKkmPbsX+nuv1i2fWVubnHKOQnnd3xvmbpCWLK1bKKs1fLT602rlk7cGpMz7gC
iqHbSPcM4O6xd662gy2pvDfdt5wzRLXvwmAc1yig4+b7KOJYsyS5eOZL+yiXc8vIXBdrd/o0+6K1
t0OM273Id7P66UPpg2Rj5zxZCzgglCWdHqVR/gUWNkC6A7wVHA7uxZHDwNNWMayv0NxE4r0fxp3j
ATpI/YXTLOHVqbkItF70jMyBuS+HQ9eBgu2hhdTLcAsbEpYYr6xmRz9g6xg9yiJtCx70GqX3Yoh/
hTbfs4bCRuOugfDd5dPKVH2xc4D2nplAo2pEMYp3lJwu3MT7GuKykBript3Yaf60vCfQRTEGbYbl
VaYVJMFiS4K/dxq5c6I3V4aHOe+PaYynvW9WDN6sZ8/dQiqHzUK7xAQa6O4KMm9tqumEi+mxiDHn
GdlhYNrLSg+xWV5wufEafNJC4+g4lwSIihq+l/AehvPKJVxiNmAdzZuo6XZpyktFz304hv4yQoFO
qcZaDyaxM/jTlV3etdOjG2kE2r9C/O8urKVieImbaK2wWpGrV1zYJDlYAIZl9sDtjHLTW+WzDrmF
d1XzWuAhVN5JdJbf96Qrrm/HuxzzBt2dEoi8OX/n1pNNlSdEdkPdYtWZ/AHqu0Sy6Cw/ZTVtKeie
yqX41QkIDAW8V5RgfRcFeWGt68xiJVGq/YSebcDOkF8K92nMq205UMpUq4YWQivPpXgWFSWNimJ+
uHU1+TEiQ+xxOy4Uw2slVmlDEkt9qRBHb3gxi+YM+HMVgZMvsCRPkpkNt9rp5rjV2hmH53hOmDdI
ku6gDTRR0rSnQjtuusa7hmMLp4FjpPKqbZjHG7T3e+Hpj3kndmZa7jJHu4ZOtS1MxhPidrxTRXkd
AZiuUlRmrFrEW3UzKDJpwggD1cLFCBB0Q0mu7SPjn7u0LjMOb9inDD0md7EaM38oo6+saYCLRK9p
11zBGxyd2QlMTQLdj3Yz3rBJN34NtYuDtRp2yFSfRE4yKfU8oU4Vc4JnMLpzIX7yQVGxq7zua9DH
ATsiMXIK6B37VnRgVGM7FSTnUuvRMtDd23pae28gZVuZFKbHpI42maImrVRzZXC1W3UyWXa6ikn/
8LEQlImdPcW7BQDGKmT5n1nFcMe42dPQ1eZqGOVzbYOrB5sMU7C5wf1B9Sv1hkvx3u4IN1rnvsJe
ul5ivpHK4oHUnOyz9BIaBiUfYNBvqnKcZ7iadMrYjrGhI8e5l/D2HU8YVrbmYoo1xQIy+XAf3u7I
jNYY4WV5NudpREdG10uN8688M99r6VK8k21yb2RL42O5OzXuvGl6a79UUbe5QQdwQhbMmHZmvTdk
nGx6a/ioHTb6x0p0x1FVv0navHVb891WdJzWMmzZJoRB7k5XXbniIdbLA6u9j1KkxL1iBJ8iNPJD
BhWIIhRsgCRPmWX0IGiHnaQ4ZgkaJtZNZD+VYQxjEgC68ejqc/msZJ1Jli7G/sUOKSc+Z1xpbnLT
VHtuBhDpad2hyoSKcySUGOWTEpPbwX7qdHo9iqK1iPT9KKP6U4qQof/Ci+udFqfipXALWzstfV8X
F0q9S/KJ/0N5X5VWYfSzOyejpMAzcZpEa901HrfVrCp5pzsjw6Y6/Ym46/S3lkV43+w8ElPSioAW
S3ygyYk3pbfRpA1QPiO2Cq5On8BIR7o2sX1UFXfZTRBMjoDstRjbBy02nH2kLeJohem4s4q03VDd
qE76wlAZNOIkaNIeTTxhcrphf67wvbG/9mS1+wS9+EqWuXUxVFWhaaTiFmiG2awXp3bXcz6AnQYj
/T3KJl3XoyJUduUawnJ4dKjxnBbFeyAP6Uv0+ZwE0JnFuClMr9tTViqZyyyGI71mJsQLL39yJ9qZ
PFNYYIeCcvHcxw+pMeluoAmPbMRzp/g0xhgCXOphJaEdf9pcpU696ocSKZ+c6JVAk32w66EN7Mxs
HrVwLO+5f01fH6yekEHQ7ouxJmS09jH9GAVM/IlJb7csBxJxt91lIS6KapHhSYaOu7admDzOC4sU
Dmxkvs63W3TMSaXtzAnXJVrKi8xv77mJDYzMZN69tLThUDduw3pynpLoR8Y8H2ujjc8FomAYxrFs
MTwmvG7sxij2OgXBoKhjhOymHn6GzCXSJVOifY7KuTvIJDb82+hPMEO3IaSaKEDMuknjSPd2S9wV
JwWYfGsPg1h5s2RVSciONpYjD6VGURdeHQeK17o4jOhRHCvNtu4iE97ZHEmDtmQ5BVhC3WCO+uI4
ZreUhHrzpl7KLLAGIuCSpa0XIYoPkY0ukGY1bJnL0G6lQ+NJiAFdbagoZmZD9mJ2INX8uITwREOL
Js6iqoJhrCG/2uAAfhJ3KNdG3qKuYEFgo9cYdc2GkmWXdghpqp6DvouMx7woWXOzhqJWW/CKI8ds
bza58TqX9AGZjvQY339eWuO+Q49x4HJn8Z3UosypbwtjGeD2LK4tWNNmPA3yVCs9Y1UV0TELEJQM
8zg/Wrmld78kDguyrZi5g4guB4sLiiBDK4b8tSkL3f7FAP2CY862l65r9pGYgfNOjVs2r4u2hBXk
bU25Tzc3F/8hw5RdTrjDFzG8um5hiR/b7MREsyXTDLp43tJ58wGCjJc9ZB3c0EMqR1sSjYSi3Mwu
5+OpV1p+6w4lYEJgE+PX1TwfvH7DhEcvhJu/GzXLid+RzebfZ6VF7vR7YTeXNMGq5EzbyWHmkjA4
tIY2iYK6Bsn9i2IHwvWhxYLb+IaYiNaQCGIPvCSVXciD4TRjBZ5KVlP9qme1E4UrJu5MnHidLVXE
TaRGRBOAgm1JbY8SXFi8Z6wfU/jgxRP335pL64xMPdZb/Tc3m0uVmNES/kqrGtFm8w4Lt+wfHHuY
5F6zU1u9hqHRYnhwIzP8cbn18Y5U4TS/WcJurQMSaAQ3bedG8EjtvhS7CCMCTq6wThIQSFmpv1SS
nt3RsUkuAvifXrdChmSrDa2OmzVCH93qXbSN2V5zd5hqAoGJ1fmiZySYCTvHpWfWmYZ9bptGWf7Y
sAaC2rEPLcZQvMjdmtGsvc9m5b23tueSvQi9CROQ9AtGEV+Pbfai1gUwtULfe1AoKR92dlW24zas
NTxY3O561v/wIyM5Z6XIpTHHvstPr/f98K0mqSEnX4ZoUO8FkwYEk/bk6gDi2xDF1bOm98jJRqoW
fB16XTtvnuSFT5kuSZZm33WTTgieOmKxniqrin+3Hpjz41Ta09W1ZW9t59rp0nvpKLMIioo6OFU/
y0JXs649RlRcRAKzQavZbKOBlq42L1HrR45u1u/2sPBabShBc6tSmiEZXlV1reMcZQI+8ifWxA0y
8Midj2EVme5jxFuwABM56N8wz+buCpnJTLZdI63mMGb05n5mwE83AVaOnqBxGM8NV607tAxepWGe
kKSZg7auo96wNrbbEnyrAVfH0ZtrA62O3Vda81kXXplsKh3g6VFrhBK+mhZl/jRD5U6+pUJdvMhI
X8IvCzHenavojQw3pg80eWKfCMnqvCQJNS/2u0qiDDurYr9J8lr7ZmnP814cfZoiIl2Nyv5n1dWL
/kifZgnPsT708SnnoYp3RpT2MF2WxJz9fsmH7tfCr2pvbpny+lzlyxAqtuT1QqwNoHPNT9gKmT0y
07UkO8+BXMHoI+OLCSLfJa9LymVjrvf3bS4I/uLKTZPXvqYX/BZN7iS2YYj87+QxST08iWp26kDM
iWbBJStyvf4wktFdjyUM2DXek6ZdT3wlv3MMSpji9V4gSR2zm/kppGKzhPr0ZWcyvvHEjDe043Lc
tFjidlMej/ZeKs87LmnUHkwrh0+dRA0TUVo3GeNFkxHknjAsvXNMd/TMixIORtWYbzKhPw1OU4XY
a4b4ZZhUt8Wal2/waYoqGNuZ3UyjbSgA5bEGCcDrK5vJtSHxzsyrEc7IUD9CuWOozZ6zpLhPs6L+
TFvPemOkmH6E1rrud214/abkUXwQqZ1dLWhiH2gqaqJWRcE284aMeGUgV2adpqWLoqPOM6ZhbvfM
u1Oan3tveqx1qdnkIx6SxlnSBVj3zLcwJQQcG19CErVfJrCccWV51SQZKAitDSO55joJ5/bcNH3C
SnyWew9OVw/LU5erCihGXH6DQUFs3g12KiCmIBX0x9mwDti543vAsM19bGgq0MLwzY76d8Kvl9pt
mzUuOGbvmjpCBcyWtTGOp2hpt4bTv4hiYeSPDU+iEtkGRWd560Jor/pEk82JnNdEuv1JlXOxiUxm
7KrBveSMq5NPTnjTMwaq9JK18Wrpo5dQdOqLmnN0QYQQBmqudjAMnLUwEd8ULQ6TgdDaRdV0hOqw
bDkNy5MILfVBcoHjQzaHkCE8VF615gtUeOtpaJbVklb2NgoN4wUKebtT9ahdUk4Dfa2n+pifsZ4Y
d4wwcRFzlipS9CeE8xqdsmHYgzPKHwS1us9ZK8aXppmL5opOww5GEQ7G3ut4ttbW1BR3TBMw3lNw
VzJWOzXyOmumdeic3kL2ja6MrL9kjCYGIPnKSEmHcKv7Tjp84EuL5XIeln7LX/9nKGsNy4xcKKhX
VFdh+tz6ai3GstJct1ze/eS0OCo8dYopbDkFxqGpIUnSDEpTM+u2LNTSfbDaxmK8ONTWFW6PdTcP
MjBC+1UoRb+9tMQdU+XM5XOYXuqYCsZoNS9mQ4kTYc9yVGYY4W1bkls0eJMyWHddbh51iUquBEGw
rgsLJVTs2Ku6kQ+L0ZwIbZgSCNENzXJaXvreYyIkxVMfh8am6lXkA64foXLAwwhtkjhj4or3ZnxZ
8C7yuAm8zIW6t1UmVpVzQxvehjWmnKFTBuscBt7c/8fReSy3ikRh+ImogiZvBSjLlnPYULavTY7d
xKefT7ObVHdsCbrP+WNHDJ93a5J0xWkc7CvjyJdWMiURq+/ycFZrgLqUELOCfmvSecYTndQGBR4r
i59O946TM76Zk0Oqae7hAqsptx/N45BQzE1lXB30uk9yf1mBUqPV4PXeGF7hhn6t68e5WZ0tlQ4o
GcZh5u4BOSDYumbBp2du4mW9IxndhdQt0qDiGkJb+TBTncBnxCusFbczHs7oQONxsXVmHIXk6Jyg
KNNArEbMJVitEZkhfkjIwbuvFKgl42vk0bEXlGn3M8EctLU7n7XCerYkbXQouF8HZzUDqad2gKZ8
jnxqvA4zVlqqA+meLpJW7bJisU9k1mk7ZAHTi2vdMoQ0ZUVIJU7tODF31GRvd8V0LVPZUmldt0Hb
TYIWIXEgJLDZDb2971Koj7lBQUgT0TWh11wRPxxmCRuCGnO+Z200o9UxPnsqXDfY1eCuaj5gktDp
CbDoxwFdNxALFHAbCYNJVVDcYt06JbPx7Pk29Bf4NXxsf7ZiCc9Y2OaBp0qjwp0hqUjzNzGibLBu
F3ayPqdz0YZWqU5NpT25Aia9dd9zEwgcgnxPjJ298d30iszrZbDAKNapfYwb6z1lgr9pFUSQWN34
kFASEfLxj9fcp5unHIQZ6r0RxnTSB5Nfv3HkmlGTcUxnBUk3PmrGYLGhVfREJYdkERDW/DNMUkkb
ZBl1dP+3mtNtiiRtKX4HQ3fCwtTdgKAWM0yV+xOL4d7Ilg/Et+9t2330A7UJPQ1V6XAPirGtGYk3
ilBRp9a01ywx7iu3hkD06oVUbw+MaHg1+vgx7XVz667GvTFS/Ttmcv5rpsrbmXYG+jhXOm2JjPjM
iVNR6mxQMj9YvQD2EM4aQDtVh7kCpd3QgpVcXKtQCHHor2892pcGZdJaqHI9UjgoQRtk9ghKJmEX
zPKUYwy/AjiMjzpa5dfal+tLb1njI64Qczv6Y31pPV/tGpK4zvMoUhfqvEEJBbdle1E95d3yoLeS
l9KZKCIKaYij37x1XwwEOgSaL1hj2RId1YTxWlO4U9DfkgWdLi/SNneJqeubdSwQJhiWuivmTntV
urNsvUyXIR/kT6LbUIBuzzZJkPZhZPVC5zetR6V3FLdkLKENEE/UsA6Ejj3gLrwJoZwlSwPSL6EM
lddu2L9pBfOT0xw37+SEFkGGtPSt6uFCpnLpDizFbTToTn+iwxwyt0jDDFXLNhsqOJn+rrBnK7TV
2t+4guWKu9KKYs2YtiA7+2RtwXkNdcjiBBUIuEHu1aiP2Sh2CyXjt4phtUfKLdiFqi94qfVuGBLO
tVYikVjHQF89/7CAlh51ksovsuBj4VM1yMhOC+gkab8kPTFYdQ5pKkR6nxbDHRglym4t570be2QP
SfpAD1W98xOrvLnj+QOdM9I/9m0dNGzuJkT1BCyhS5/NsObr+i0HCTS+zk+rbw6ge26PgsXqD0aZ
IjqhJsu9QZ+NAVDdN23OPVfcMYiDO00sYDZdKPHU7u2ZUM9YHQqdAmSCaz6lGn9aucDvMjbv0GWg
BkqTX0XJEQESh7ZsD33Zb02tLs5EI9zTulRucIKg2eKoB5BHyAMGztqjz0mkptvpiaLJXid87r4f
9GbxKPzkyBlNGbT4yWX7Vo5A26VcrwMG9qC1B1aBrvlwq9aih8r+NeaM0kfX+qlTHqF16PSATkC+
g4GK19IkBgeqabzJSOLpOYlTP2LpwbZp9wY1OGn6ZlMTFSQ3A++mrcvX1jaeDK9CQ1b4aBaX5eyO
xVsxyX0l2MqXQf+Z6Jj2mnJEVUeTnhNzQCPlyEM78YEnVLlXc3nCMKod9ZGDIb0JVSar7M9eDntC
EtEDV+xJJdMS1IU6k8R3rE1m3XppkSf0EHBCxseSlk4C/j55ooPRLS9iWYJl9u71PH41luk6lPNe
WNDdS2p8meUCjD8VUEp4wLZkr6ah2xIanudzibI5JyJ26vk5m9pHHTvkAWUPPPk12qbMGB0EL/Ta
607q4oBCv2G7yn2Z3cToIKFj68h0Tc4+GSKboe8uXeFJqrPxEBU1wlA6Y86Va+zmVMvCvjU1Vnl+
kqIoXsEn0aR5EralWi3UKS2aUHxjwcq9beQVy9N6AmJqEScv93M6/mXipkhskFxiLaC7bWKFitvl
PmZyDcRkPBAqb0Z2aYQd0DB6jPmrT8ohzKXCgWYMv7HfuvfkBZMdGo9fS60+C9qRA4F+P6AhDkFN
Jx7K0XxIaCRMY8xz+uQ/ZTp9b2SF/ZLbhz7FVVTEoUIIhmG6NUUpxpZMvs8slJkkVDil2TaBLTp0
fTxzNYpuC5lNk7cUCDDLLhrd1t5OfnUkh0QdPQ1VtRkba6Tj3Dmp1oCMLa0/Yi+RonnipW0sk98O
Li2t/2i/2xm5fWnh1fFYAGrGSboflvTINnrf0hIqEwYhCbqeu9Onl8aPPUtjRMPkv5pZHXizPvTr
+CHWMt6snV9xxBnDxuiTBw3BmKfVd3J0z5Yw/maCDjBDUlXXeQfOQUQDtrUtc0DmtPAjkkDcYFhI
iiSgM+n678RDFT8Std/QW/jortZu8fwfM838AC6ebIzGeiOw4GqWxWX2x+QkM/WRZXNCfLPxngOX
QZSwzjvN+oGhYuRT8fYx6vmHcZnm7UCmUaB7RHdV2Xlil3jA8WNePJZgMF+KEZ35pJp6wTwBkZ6A
AfpJuSE/d0s8yq4fcCVzNPG51OY/XTQRMU3aLgXENAJoRosGTf1f7sqPZK0RTLbV85qk18Zc3vUa
s4Wu99BrmnrQ+O8CnXbdXJQHd85Paq1P5F3LADeAfk0q/1BrSsDyZWi1RmaOdvLBjEc7AZGd8mjs
kOwUbX7MJ3WgOEqEZUXgJxnvj2nccPsL7zcupicW9x1H431saDNuh/mP1PBbjL8w99jzvnp+H2dC
xsBdFZnF+Ms1fFfDBUV+yWw4Jf6daXhItLRHJzGGsGzqB1fVND13yGjZ17ox/nRvEQsDDySTZcMJ
Oh2MER2o1uV7unAcGKBmvya9vontygs6LRZhtarftMuS0Ji7T6VNEfbOV+xgqMfEvRYPr8w5F7dz
vmn1YCueiibqNcQqQGXauZ6wz1s0wynKkHd5SxgmbBGOFQjv0UvrKMOnd6HuzGfcyi+Fbh7tRCAj
mn6M2XxPalbnWMawA/ws6G/ygO52VJcxIrSe3ZyDExhrpILbBQxCPI9gpVhAE1tRPOep9TDGxoOI
W4rWrFggSeXxdeld7pvc3KQMZjctdFXb2YFCOAWDzOljVax9iXpNLXcPJ4fSLSkPWP5ffK05ab21
dxWCgF4c7DgOi4om3Di1d31LcSF/x9XQhPQdY3VYnQ/IhXd/kVQF5byS6WHJgNnJ+B3RUKzbZma5
RMbyRFt2GsI5JWHfM2/o0z5rBBS1r50SRoGgMZErDEgiVG+fZ8e+mUoWUMT8p2kMZ0MZ0aHuK9rA
5lGnwKzeFcM0BVwx+cUrtV/LGXDsDPIZYKfbzKS4xJpzkghSx87EJ4iazpTIO6Yzr0BEmmrUO99x
2j4I1Ya+mn9KsztpnuKVE3dSVI8j8K6vxl0r1vfMTyIAsmiuV8hyuTzRpRyaJadaLoZPW8Rp4E7Z
cbKG0K8sfcdC/UCSB+Yqd9c1OUKKOIBSjbRCbFbknhOMeEaoS+e4BBlwtJrZsVx+fdqWULHhO+Pq
fW68+d2IJ0VJuv2kbOqHdYKvs+4mBxjkcmlUd0crhwudzWPXVRgV5j/8JfgbYaKDJF9f6nx5Wzzx
ZLfIB2xpnyxiVXZTUz8uPEUBIZX7hloeBe6Hh8O+dzIXbqy6yATthJdiD1LWp1e737ay3xfhgINY
PCwYECOy+PfCRMvWAA8DHevVXmXVoa+Aw1Xfb0VLU69R8UrLYwUJllv6vl7dTdePL15Z76nFPAGr
X6B+eUiru8yvw0o5O1otCgS2zrFLyUUyDA3tW0LPrFZfjcGqozhBw+Fn072/xCdl1Ic8ts/mzdWJ
MAZxkdN/2gi9EGMe6wSgv5zvAOkkGh+5zXliNYVIpk6bR0r9XltzvN5KmIk7uvmXYrJfaO/bDGa+
q4YZwV/D2OK92IgHWnHnruO+9FAhNSXic1TomdYdKEg/9zoFsBlGzc6DWncfTEUFvK9Fw5xcGZxx
HafeQ9oOO020QeKhfaTnh9rzGahQq+1Xbb55yDK8BTYzX1PNdzPtp8scb4FxS84ylAgrqcshB/99
kWC31P0K6CP/cSUP1U1Ygi7QlwjsmfRiWdIJY5ySYvzXFvoneR1n06peNX18tNd5iUbP1UIjaQ6r
Oz2Z9rCVtyRdq3rXCmreFy3CBMWMrlKoQYON2jDNfUUbSt/eDFljRPUt4hzMDroXX80OJ+TaZvui
cu7GePpa/ekZRJeNuDq1ojpC8Rx7hdVy8f50tjhKHy1rI/sYvdR4p6h2CGjUvtNdPXJMh2Mz+dSE
9TeP6snBNrQxR+cNzNIOTD37WzOOyN4zYL3FUoYJ6kLCyMaokeapl6i7e9s9msruosq0Dt0stq1b
bJfVhqEsAvxq+1THYWCNH4kdHzKVHVMOmaoDNrRdAGxQC29BJdXPXzoVymKOA56Pbaatf0YlqfVd
zwYTRV+IcMrM+0SwP0zOuB2z8Zjryx+8oo1NOr+Q3AH1g0Iw+Z5uarKqQe2q1CGupsdFPJEu9Gbp
OmO1FzrYIm+ic4G635arHcgp/mw7HcpqOiVZthUEpXKOymfPYBxE5rkhwu5orWWUVuA50w2fjBNE
wnAhboCMAoFcjJYrngYZjnF1AP76pu056nsipPwmf7JEjBVCTls3Xq/+aLxOKQ1e9druk1n7Z+S0
mpJM8ujr8dnTSxGqLnmhHxyVzlJuVdqGzuowyI3OxVvWr8Wxr34BSAJAgbiLt69Fh7SZpxWVm2EA
RtTW0TXGA9pC9pR6J2q1MZEXjaKswPmAJmqnBS+vGem7kNHwkQy0MEVAMGYTh7l9SVfx1SbGd9Kg
LPXVNpnV7QneZQ7KWkXXL8OMtSugpqRnRN7sQ8TyvlfNfemQsMTLeXbdW2MoBA4dnz9pWz3iTr3L
MchhIugOs4jDvKH/cpavjaBdOB16XtBUR0LWUfmh5v08dN99Y91cQeYez5WONgvfqpB3+lCfPUzW
pnocJTVYySoOqbOc/Nx+oH/yc0JV0/kwpbl3byfvc0VfVNyeKswY5u0XdaxtMrUnWVn7pvOwwtE8
iudJo0me5KYLhuh04+ADbkfrUdAunVo9Q6+nHRiHu2CafIXRDl2OUenFViIPVuurghI16M/2ktaM
pqr8ywrv2SENM6yxboTumC9b4WEIZS2og6YBEbPbXxI/iw2KGhifmvnNgXoBve2DOQc9FPHyhOUZ
7zeugawucDtZMApdXPx6rXe3+rAmq4uKnTOmLIyHKfZP7tr+Dm7+YdbFUTdq3kHYV9PDN9i96QMR
wd147QZCqPmFkKNPmfjIBwmBMRKCV45V5Hr4jrHIwxne3GMIhFkH0Ivl2vqkGfIqjSZEEYucYIj/
9Amx2NzRJ4QeFE+079kvvPhRlb61ib4rhbfPLJ4mj20qm3YgkgFWTzSfNN3GuQIwY5Gt8m9hojhr
RShND4udM0FPxPRWK70Ok8lSoVlP6Z1cXXLOZ/BZZAa0OBcsbIY18tAa8Xw/plh6fEcxh9Vuc+mS
TIHtC0pjF2XuPEfKbUfT44Ns8VdiY/4ZE6dFbFkngdEBEJa0nn65OCzJT6blrOxFHuqofC666Alx
0UGfCGV479ME2UCVRGRK/5Vac2TQ23M4R+70PbcTOTfObqzX3z43Ahc0I6l2cMaHHvaHDoQB2wS6
CQyLnN+G2zJqEEiTi+PSkJvZQX2D5IGZX1JFxnmTDIGcxR5B2KHFYVEUDEB1iVwq7uXOLtutb6g7
MhNppmdLxnVoj01kU+xLbdy1JuUk5n2Pq/Zyc8QTZhkOjNqmN1z1/9fP8aJScFeLcJSiDgucS3Ux
B64xyVDLywPKoE1uol5K1Ferx7tpJIXCxqeJ26YSNHCX2XM9sQ6qND/buXz3a+fCy4Glz9zEZLG4
DQYZ/B9mckxUdkrQVHssXNrPOOkculagJcaFD+ucVWLfWthkWQ1Q2+89+j4zz3yrEuvHN7pLnXcR
2AdjvtPkIShO8VNPzRBAPufbfpZRIfxtPgokaz3flxGSyrZlsQ3KvkKom51nOBgsUA91cuWn2tYz
/MUyWX9abhwQSgVKDRcLQWOc8INp8WuXQKwB97iyCCccvfa8K0rwI8Af34lfc81ByPjSTM/N9OPn
yOEpM97L8loADEELES43vxfOGAz1r8zc56RzaOlz741ZvTi52sbr9JuocWuiI7fHLBoHbMcw5p/k
AkDJYi4BZhhvhoTs0Wnq3WBUe1OVxP2gT62NgqGOh7gdPrLkUuvZbuBmkfPw4zTqgj00LBNmBehs
lPyNHay1vnNRdd3qNlePhcJ3j/Akh6EYdqP3wu8dNsXyOGLPvaU6LMPX4C6R4kHuhuzk9e2d21Sn
JmFDq7Knek0u/jAf1WSeaAs4N+tywS7rmymjIlA3KKYqlpPl6qSwNHydk3lk4rvXkyyaPS/UW6iO
dH7C9Yq5LT+2PvelNt6n1kLYg31BtWOgL3UvswXUra2nePW+y8TZJOTb+7g1NbysctafZWqcYuNP
X8uDWJ3TwFzdAgIWC0kfHWkWG9lyBLrjJy/Br29rDKH5lgHpvlwOg3OF0XxKRXWJO3nJyXVu6+WK
2QKe+egDnHgrJpUbwRiLHWXNXIKgcFNrwtlqu96VV7M3X4TLnnQDSr3J/a5V9tOWMQ4426lBA+pD
ZRvnYqi+S6995mAK53LYNuSwL/9XPBqU6niRzPSvG106xOXJyNOnJVuwQAHZOlP57jTlmyg8uqDz
7FLG6EiV9uRndEBlfDHLum0HbjByCLc3XgXJktwwkSBwTE7EJ2BTcu4yp2H3aHYGVAlt5qeGFi27
LUJPDoB18Eg0F0hs2Hw9Vx6fczkvf6VTWrBc+BI6/bWmXcE1+r8ELcRGWyUJC+mnYNDJyuFpAp8n
8XSvErSkk7s+xzb3VirIkXXit+4G59nymbw7aD5s3J3cZyi0kGmIXWvThlJhu8vA41HLPA5SezC7
+Qr9G+WW8eD6n6O14nBvAl3Zr07m3UzmKGIKtgbT5nTFEEhpEP8y9Nn61aRCmWMJmGT6yjJzqHCN
VP1jPBRfRH4Fbvsw6SbvRnk0QFAkrV16v4Ra3EctsvsK034F6+rE09Zp05OJXHvwjkNusL508d3c
odMa5d4165ciN48Llogl41Lxh62GKjVe8byRCWHCB/f2SxdP972rtQG4obcZY30LQdoZ2j98MgGw
CH6x7He2rOucT2e9exspxUuKhC8xu+qyPGKU3LNR3mn6ul/H6m7EJOYvJl5k+l0t57Z0IJqB4GFp
8EuqMBKG3xwgeJTAzkX5M9JVAizeHQY4hMGUP4x5x8pivujamw3EejONcdcLhaxee9DFeujS+tWh
mNssMNKh4tXqaEbhJDr3we3nPa4uhGAHbDo2J2XCeUL+QL/+rWVFeMu67dUctTWVpSvDbHlq5lcu
iiOXxF9M3IhotY2nv2Sej2oUpeDCDoEhze/8F4+Li8U5zP1FRU4uXot53KW1sc9NdXCGYqvJIjBm
bgn4bI/pw8D3RC5xmtlhMXoPFvDHbMHC9195u4ZZ7PNEexfml4Mt400Sj5FVZV/MYhtLaoGJ5tZC
VtsCmnVMgkWthfVcRHZrbFOE0zoCXmNhzWtnuvR0/0Vp+i/6kF1ZMSA7FGxsKHY+idLfpgnQeTdd
0badlQ2oYyO1keRi1KYVcfCFfeZiQcf+3azaubH8N4XEdkgb7CHOv7nBYj+sIfD0IdfoScIcCo5M
GdNqH4sCnrHXo9S/apP1bmZIgL0BqycGFFfbuqIPFoIgmsTfwnWE+MBAiX/ZCri/650hzb9xiE89
kKemvXjkjISina5WtRwt5BENUFuNSHSDbvRucsezctqHPreiVBXnvEGS35j/blQI4fPXyTLeZqPe
U6S0E425W+UAWU/4GnFRziwP5eTjGKyjHIH1aidHYs2PMv6K5+KOCw6aj1iKtmZotB98w0CIXUf8
2m+mlT0CWn7Q2NNvEhcgDQ8MgL8Vlaz/3Vxt3USSefmyYMubbVIO7BUFxpTjUrAiKh9OoiNkDNJY
xqPFwNEnaOzI4EFkWiCoS1YLUnggVP7TgwmtoGOy3HydacfYQAJDHvPYxR9tjXF7uL+pnHpsPYvg
FXaeCYBCcaWLAIlx5AMUiGpX2/3OZyIdwNrC2LsIWAGpLuZyKYqvTv7pXR2Y3p9JCJLFuWTGzZeY
2YEmaYSrkR+x1n2mk38g5Rf+K5/uK2m+N5rDSIeigR4VrEXLucm9wHVOlSa2trwO2DMs/R8ZSHey
tKJxcf8anA8UWpMuA5VGfkXdq/NkfVs5bvtijnKSGZY43pjp39AuCKUVXOgfOxy23f4ny7G0xu7Z
oThQkyqsZAcAll5KhnEP9Tdrf1qbTL7kXOHSOhOvuAfjJUKXI08V8hizXnluvyvyQ6ynIYIGDnBe
LFucFvmu+irUerx5pRieofXo887mu7E0v52ea3kdmjvG4I8E2fXCUcCJgO/Vs5hgnW74Ku3+amk3
32UX2J5Ljkb87dQo1uy0YyxymmAgc8u30fyVfNR6WgXJkONdHB5mVbxUdDIM/Q2tLsiHQO5iZMRI
yfSt439Np+b9UrXnhA90EgixMbcjaAHS4DDrXQ+D82MSf7fZBxdTYN0IPNuD87dQOnG2DCs/1zos
O7tKbx/q8jZnxmcK8n5LTv61Ox3hrHsLx8D6niZMU6r9qnXs9UJcO7v7yAzv0x5ega31SCzxLs71
bWWnb4Bun6l3P9fFn1qWl7raSe51fBa+mX0QS7YVLEJt9kRC2Ic+1WffkGHcGF8q8//JuOUUO1Go
EPRl/Kvp5r4md8t2e7HTFSFFDmE8gU/PeoifnZutIjuiOCcx01itLXf4zrJHb17iz/72SBaVesky
00NLCE+IbmwBHhZZ5JVe86BarQphNZaQFoMUiY7QcV1K72S3nnUQrSKXgwyqSBXmCVVTLHgVUl5f
kir3NTbCsLMUSRouuz2acdIlTOI+Clfhpy+75LTodofIX3XBbJg4SjRrQbzrfaGK/1qXAgrHbz9d
wZdXGTdEWzSPVdcU29hdvibbwOznQwRqM47menatTbYkL0Pn8HfaQDe56C7r7Ay7zgIBlTm5hJM5
n9JBGw62hvoHhIE88lukk+oI7wS1u04GtDe5hWWQ1PATDgPlaGdbhAP8MRVEFirI+3HxHr0xc0FR
K5NJrItigeUwHYxsky+12HnpenYADjlo8egOzbgbpfOF/F4ycNIM5CZkG1sI6KSbAA3W3yTHk2Fg
8BtYtLhhc67gmzYiMa6i8B9GG+zadvYFyaUBAbYpVklYdW948uph3+r8L8BUyUreOl4fzqo+EOr0
5YGTuMAhuYyvmgZzutxcP4N59vvhxltpzyXz5Nq5IfS3BCBS3ygZ4ZDGIC0FqA7OKqu+449Gys5n
msRmthlaG5eKWr+LmRemX9M5WitW28kgQiX1Ksi+uccWqF8t4R34ev4RTuXgv9QOtVM+TIRBje7y
AExWR71L1JVpY/5H5AG4WrRbW5RntwEXg9V8npA42sX8lknwhhz9YTBbJSo5bzhU2epDxLbMg77z
3Y+rc62qBtgr7hty490kIFgmXDmOMqLC6EI8eTpDq0zlPzpk8PixQgerVT4bqvilA+GSlxKDonoc
hP6ke80/a11utxCwGGUbWMjG9scxNeTzdXrAXBC2vfUZe3gwLBsXvJ9DUmWdhVK4+jUyx0AmiFVB
NgwGTQ2ibCElrHsHtyJWDsdfDyJd0A+QenyYs+6+ddILyvZ/q2WII1vpN5/rD7V6Ol3nGLANcUUm
93nDtprbVELrL/BTH6Qd8Qw0a2fB4hoEnEJ1TL0Xb4iEHYMpndIgzadPQ61vEjfavK5fxc3/3cXD
tiP2O6Tc/q5piovIOOZYYrLNWGVEBQ1rgagy2RKYqNAgEGTYGnO+FTkhFAancmDxam1y1XypWDyt
vNw1LzbfIlFUSvAypkQVHwYTLHhCtw8ViPattsjhmB39t0K2Hi0Sywt35avfSneDjAyVYE6cDPtu
pATIdUGTorFgQ0Nd/5vVqGy6ye2Q/+L0cjvytCr0FXQy7WU1/wIATPteCtxY+fhAKfEeopvtqDho
iBMJVptCeYM4rVIDm0cWQs7MEd7rq7S8qOUvMPihXJlmpk9Lg6col0vqVvjeDSJK4lFn8r5R+pMw
zjbRS+FajxOHgsDky+Ls5hy4ZqFtIXe26ahzO5f2KbcTtYuX9rmZyy/Px91atcaupKFxk8/Ml2Ny
Z3YscJQ4biaSUYLEqFj5inHrxPHLujj3qnZ+6sHnkmrCsqyvY99+dgrpY6PBQtLCGGY5K44QTy2K
MmJ0aiucpE3ocxprqPibU1fFd2jwz/0sTnlv7E1rcEGWP8jP17fl4jwRPPcyeuguUP481svwUwzp
/TKQQp67lzwH4anQvN/cW1ZqXPsMKESIcpe1w70yrE9ZJW/rNL4anXgD1mcM1c0TROlWVxoQs/9P
ILY9pJOcw0WA8ma5MexXD0F8ue7MVP+F0drk9i3UEds2hmcMnPZmaZIOUz/Jg7NMiAfImWs4LGNr
OMiWWHTkgh8sYSZWI9x/jtl9tQXck55zTkKK3c1T9Zjnt+lwRX2qC1L68p6HI7f7+7rwqq0PAZmJ
Wg8LlxtHQ2Cge/kdEuVk41aUPAqVoce2Lf92C7wTr5NvMFF+iATf/UqOh61khTpZ4SJyR3eb9F0V
LI3ZRX06HXhOrQCC/qkTHroHsFQb01BUjDyATbzwSisMPjiwkyW5chAdZS6+PVmc5wI/AEFERCCV
/hjFXR1v0xbdsy7Q7oj5lAnz3vDav1UHm19c5lQyOpGuk9pyIEP4Ivn3o4T2kOYhbp1lr41Udrs2
CV9mR/bpjUxbcxKtuhxYXavVaSHJMsxseT856miSCLXyxqPF2RGEkUFAjqfKdKqI9DIsO3lPtyms
uK15j3kj/tHERYHD4HN75xpjaHyDnqAK9srhjm5GztmlUBxONRFA4K5ZNNjuY5pyzhAfsc99nkkJ
4xMj+EEyxWw4j1Eq/Q+p2W8uSTZxFl+wMO3dTH/wq+xoa5AMjVbC5lKEvWG1e6Q96zQRV7oZFxbV
1inDUjXkMggQnQ4wCJcRIqnss0N+sbJwa0nyrY9kDc2CEwt0Gx2mODCFQ8TOQ/akPLJFSrd+rytA
URxq0cCvXt00usswgtWUwLBsh7mzYGxfxnxLdagZpIlUe+mT54lRpz8n+sgG3iLMGV10YvYUu1e0
4e6+j9tbfvCDEJaxNWrnxc89HZM00WmrcsgkFJhamoywyrHu9FBVVo74m93e1deWfJP4zx9I6mE2
D1DbFtvcAALG5omssbvFIgCCtjYnzdRrnGTqsW8nlufkNQfFaXPns53B+y1U+LTVbS3ECoFZVpe6
LF7RUfHV3DrOUmIvtONgsB2ZyARSznxk4Oui9srVnldPXEfXeqUhZWND+3ur/r6QXlU0GTHCwr3o
C/Hzqt5OfRGt4xAuFZ28Tn5Tr9/qiE3iHbumfZGE5LU9Zkg71T9VOx0oAD+YnfveTcsH1U06QSoD
pLxmvVQFcaRWLox9RkcbapTklhi7QIkY5hh5kyC7xG/PIxnhTuJ2m75vPuAa7kaw4U0CzUfqn/5U
pAyIrWO/rI18kkwFVi0Pmkuyh1z3t90zb7JnLdXuMGy/pKlziX2N9V6drNQ8i/7eXQCg2HJu6QKB
0TYnQyMGYrR3OEvXTQtoG0iyjYjp21r9fHFqrHNZNX8lzZOf9y/kcO8hco9DuT7WjWTTIWOjoOjc
0QB8QeOq/zg6j+XGkS2IflFFwJstCdBTNDKUeoOQhfemAHz9HMx+4j21RFbdypt5skO2ZMzqI/uV
z1SzljhRNfJnyF3BdTand6ctJNFB88+sgdGGvMEUNFfWEoCUE4sXvrHmox0e8TjWi0n7dcjCy5QG
x4g1YQ+OBcj5ikvJs3vtlbrgn3SKNoGSP3XICF3/mXbT2YAUlaTOA0Xo0mUurlVWLl276/tPFsCr
uFKY43gtGvMpyMph4UR+lQi5ntDEBZ0Ou2zywPaxzop/kw31alJfTdbusSJPZd0dGpt4DwSwVdFj
5sBaTUTsVLbKV6Bgk3G4hA29e+lLC5QytEbABKFkIHXbP0ToZjD3GCxXgWtuNLv1yhn72ZjZR8Fh
WpFlxsP1FA7ZcZLxKXeLbURbbFO2FsetAcYlyN+Cqn/owjpk2GuiQTwA6kHaNC+SgQU51+G76jAe
5D2WpaKF99g0kRcYCnd/P5nbzuQ5W3TbSEcQaJJHgMuBCr1D5HYeggk6bLUWQbWdpQOJ8B+lR3dS
ZjsSpv+CxXKETX6foAHYQH9dMb4YOPyM4lNBTFMrTMQYdFp1hqJh6YQccDHn4S4b+KRMIf+99OiD
9MQcookU73Z5dblxwzD0DANQQvddElBlBK4wss/xY+iMTwQahOGx+2JqeCZM6sFC3pLVu7e245e2
fa0z+4fwBVyP6VAN4pex1e8DVDXVuUtQgkPfbXLL5Q9eeGYwrnOOYaK8s2/Nxt5CPuRpydyE1SlM
/7SUoPYU4y1FxphTebCtmv1ZIV9r3lHc5RvVGraqkxwCg+CWLa4GxuFMsBNOBzybyvNQ6IsizAkB
bkKl8nmToEdAPTPpkAjkqTMYNsvJOXds9IdSucHrJNpqpKyN55PNSc/uPPXqhE88P8R2yACKlDrk
wJlBbG7lv662toaYmRTF/E4iBKVW24lGnIhB3yRGiJAYGcvYKfIAe+4wEh8nu1tPSfMIR8xjSs7j
Y/jTmQfW1oh9oK7zXVQFZxUzGUGxY+mWx8YF1BrkHW9x1bTZW/SJ16VgjFOqCFe2Zu/MQN05Orlj
OmM6mLzdWm2ytRhJorEKAcnV8GkuiJhWmgBeVBxH+JSeNnXvYdk8oqznyBmZcKiB3YqMa9HK+1Ok
JfuayZzmMzROuHqw61e2jtNdRWeE1pz6aOtvOTV2K8s219KF9ZCnk+ZnkaYdebW+mKpBMh//GTcP
gaZ0HZHxX7sz5vly+GcU5VXaE17uZtU72hM21XalFQD3orq5VbH7b8rdcT0kwUtswdKpeAq40bla
4ORE3ncc36+I0l5gmyvVng7tYNwZG3i8C45VsXJz+VQCBCRLZ6twZzFfSiGPBp4x3upeyb5M0uxX
Wl8mfJEqhwSC/2Vmuiux9aWAMpxnJX+FBMG3zCG63xyLhsc+60sFh1eUPgjfgEdC0AbHBtCo5LWU
K+VumNujY3XPLm44kEEaWvbUXJF2ElhBES82YF0j8xRarOVy27p5eUfwLFcdFtApSo5FNOHD5E+E
YkBCsDIfgYCCWwIJ61QbXlb0yrC6VjvdH9TpQ2XWxXnJyaa7JHeGWkx7rIfbGKP7KrcikjImIJ2o
c28hCRMrFY8qye9wkyWDpnajjhTgg/U9qfF+aNi32YBhWXRLRjHcH5G0sq3jNH5f9Qupkb3LSAll
KuJ1bv9CN+f04pQxuE2rND30BdOC9o/dpN82CergD2B9jwtmHWTKaawh5/Uln51moWrb58BMkK8b
cZkBFq1c/CleEI2lp2j9w7T1y9zjzgls4+pWLg9xSzCdJcHBZMHcY9f1OtXZuLLm/J15FVrPihY9
Uz/HarNpYYtY4AsnpWJCG40va+RmxpPsAQThgz0rTMJGEzMrlnfF0XFkq98NKr3uSJ9oKttRYksj
AfSmJqWdGk8VfSVbETj3bCpCn1H0GmXOVumxXrE2+Alr4mcQ9V8akTowGJqU9voINg3l3XKIb4Fp
PmHC3yZRzPSADwx1rd0aKTNN3/FuiyvoLx0thn0+vZaa+0sHBm8BRKcWr1EZscENTX6yEsIXRnUz
JFIMnK40bxay7bpM0U5so8d2Eb2QE/uOsmzTwBHrKuNZy+1XehOxLOkR9KdmB6b2Yi8LW56YnM7Z
hyvUl8nWv3rFeZrEyGgZHGdSZagiZN0lIQ2rolghQNXuTPjBiUYbsRzkNe7NF9Z8LA8i0gK59WuN
TwQvgAg35DYqO0JkDpJ3azRvdamfgzjZk7v0CguXIXsiY5DY9vkZFPUxxOou46AOu2Wp0TY83Pjl
aAzLQcuBZwo/c4yNIi3gBpCBpmnmXMKJUnhzrr5UM3EDO2i3JPOZ7wMvMnlOgBdWZPOBE2Tko/Wh
GsHaaZ0de09jq2kIRkMYnqJZ5UIMkbRZxjwKrsJYjUDzTYcsyFHvtbttlHyAFB49DbPL6MznqFxg
rNalNbpTX+O0cikUKNmIZ/342/BdLuYEX5WqcHsqj1bnKkB7eDdnei60TjzxlvQCRWCdz7r1SAB7
Uu651NYIHOXiY1oLOXiSSy3BJxxEw9mJ9ZMh3R1OCE814B5p9jUwBN9si6M5ZXuO7D4MaDbYC2PU
7xhdgIeFugvwnEVlv3H0e4ThPxzghGgas2xg62+Eci/IZMmJNFl5dFv3xxz1HZn6AxlAsodBSmQC
B571rdfTdgygktOhvZd1wkiQXqGi/GL84JoXwftg4JQkkjKvu7h59EF7n4P3Oma/kYyPMJN3tUmK
ja2By6BW75q0o6+F+OxSnbmZLbhUlKPVjDl6WgpIpnTWBjRRLcepTpbAC6Zi9qaZ5JTi3pq58AnK
+KNh87eTsZ9PwzOllbFXFQ37JIOKH73N/3Srv7ehGmzrYGSSwAxLFCvHMo0tH5mrxnU8W8ys1j2c
6m8l5jZAp+OV7kbWCuf1xtSLU+i0X6GGo8x1ynUb2jnPEP79rL7dofuoezWDGqn5PNx3iqpSq4TD
scrzf0TAGBZr5kk+oTfU7zu/iTXElEO/TB86ezOn29mqe1xcuLLQNoaFW8U1fc0t/gnssUrX72Vb
n9wu/kQ128dlgyLCsosu3cjThdxObfUE3XrvgnxvIvOO/VJdKwSA2cALZYP28FtjxaDEp2SCrba9
ru4M/JMFq07RsPQt3VGFKtJ+9uO+0MitqDNf2pBGk1BC9xn2llk+silaICF46ScqUlIW/ojG+FMA
Cyd2s6lrZ6dUGyMkXqt9qwF+Qf5F5g5RiCLdxoRpBft1kgL/AtzK3ngeJV7xLn8KA+hpSfPCpg9v
HbhekrVqkN2GcbrNuvmM03Yr7HRvhyj9eKl7PituNp0myWBmxvovcV4Mw/LSBzxIOek3CR9VpcEZ
uEx4idm7a23i1uUvToLCFCXTauQrxcxlQEuL0wwC8nnCD0QbApK4RbLRIWs+159UWoEJiIqFCtxy
wVUFvzmW1BrTLUCXlcvilK0AALac4zwu2l+Tc5k1hPahqf1fLUHg5sEL77ddN5uXOdLPgrQS+HzB
Dc+oJcjqrNVieG+WhymOm4dV4AAiZvURD8gsavZcufwlrZIdjj2sMJExq/zqvFraJDS3cUjyaRTr
ICeOpAv7UU40o4C8+2rLzpex9LIg4O4dYsorREnuHfsOMEFfjiDDBtK+UY09K/rKNWyGiYC9zxaw
4y5WbWUd2iozX+XbeuKbMWuQae5YT+P6MzsXTHDDFizlslWq5CRDgkJVMp2yKfNng4Lcnhu4Sfkj
S+3c9cbeABOjRRTyxCngx6BOj53AKTgZjIY6BSroYs5nTUqoN4YjFqMK90gPlD5anN5F0a8i0MqO
NJ/zwb2rFcdwGGEJppJAXOkncZkTmhMIqpNJ/q+UzaHXiRQoNc6bH7TstVBQuFP1Hw91fFmCGA8Q
5vuodd9FUzaEigFOmKF4d0brOa8ko09r+tOQbUj8Yp0rMLAn1tZl6FyRO+chNdg/JIBfyzl4y9X2
ewrQxFBYDlr/3egIwUYabWc29AEZSW3AZhHHFsUamvwrig8xE0xwnOeCFwgF8dt8No+6fM5t7ikV
9/gQ8yS2XfXEf3APOmZ4bCtXS5H/+sx5I/eJowgEydaMRz6HsfKepOplGO2z0w5/ES04nNJOeTAD
86Vyqu9RIZBeLesvnd9uGABciKJjLglaWu7O4bHRJ+QWG3YzZadvokJ7g8LxS8r2kOpPJjH/wj2C
DXov0BW0zv4JYvFU8EtuxvFgJcZjrDi1m3RPgfbJtJGIAJ22oXK1Q3QIkZ9jycKVMXZ2Wg9cMh9A
BK648ZT51WKxTu/i1uiQ78Vxii41/zoVx2PCDEWPPOboHQCk5cgjB2mvdayYSVnzoz9lgCgnVo8l
ptQcV+yc7YjrECkbNy1xexkNe3oyvbDllYaveVA5suba15TsxV1MMhxyKi+3mWRchqhctOwsWQWv
9aZb96FxU5Dwiyzx8WvJ8HNYglvlq8Z4AqWE77l5r+lR6UAp8oF5U8bkMC9GQpFvUwsfvj6Gpz7+
NBM2w3ytasoK0F77SuzsMefGc7alWZyN2Tg7xg9hDP7yySoj3DrpvGDsYtXYbwm7A8vENhf+OLO7
Blz1MmXWJ6t4J8wWLz0wSZpXdkNrb7qGlLnTIclpX2yhvWTstikqhxJ+FQva3JVelLPm7l4G1KeJ
G7AU9i6NTYSalKdJsE11Pu8Fc5WifVrcMtTv8KNFJA5ZZKAqvcGvOBdFtZmiT/o8N6Ztb0bYtIvN
G6M71IHcb9H9coNNpu0uVNLViBbuDNpa64n21vlBsKDImmZfs+YvF5ZvaKIvif1A6VaDxNY7pwTX
uoq/r3NRS+B2SZbt7PBwrPA2YDaqiq9Cx98QksZEMAqDDW48wqjhthH9QVM+zAKDwKyvSuhJsY43
sv0Q+gnEKX9+GADDy0QQZuAwJEDO+LkvJ2CxJESh5AHU5nTmim/VdluD3QSq+tSXb7kgM+0ElRdF
p7YxcNbqP/XEtce1UuUI8oIHN4vc6VnrT5l8LuROIdfmyt3c75Ox9kwBxKIIUHO4duxsmwypX4bf
DvpECnbEnO9UW2wUwbthYaZbBxgkT45RbCzMCm4U/nOU8DQV+p8BiHxyATgLtVj3Wu+FfQitVH0x
8xIVuXHpXbBxPPXDD6WBqxA/kjJkPqV0nOvdtMlrhPtRI5nbUJDAIzQkHVgd4JWcdMe5mvnEAyol
UFr+NM10acezgLdjDsFRs4Q/xtSgQx6L2eGOU7NtuXsN+cx7IdG/nDFitbUb0eYqaTCFqb4EbMcb
G+IM86ysiWMicud8sVnmzosO1FJgUfV75EjWH5R94pPU5uoEyLIz5CoNQTQK1XOIG5UzhcuhvZu7
z85F+DTdvZS3uAPphqspJZzOwIS+PtcblW+R0+anloio8RRGQP1q3vhqZ98IXNOMcOnqw6C8aHwX
1dgzxIYDB5X+MwmBHauPptyLiBYeeZOMF+F1bF+L9KkzaLa3l73FNwamVcU6yFH9cFkaOIavdhjc
zLeE7QyJSHPMdppkTU+/JcwYL+6N1Wgvj04aJcpu04aGT70nwmyFd1BZKcDOQhYYIIr4unwbAyyx
lKTyApWOpq3eK3ejoOnAPin2hlfSgqxXo6+5eVQ8iMIZqY4Zcoz47SbwsAiuCaxW9d7hgtDx8Et9
s+ifav4Pc11Wn6rps8BGXRHxmsM/519QkfSMnwpep0jBDq5FlUsQYgAEobUJm8Ly7fFfrMDZvrBd
scYN22mUM4J0W9lsoTmG9dleuOFQwRKgZbANLR6JZrXJHYroX6zGG/AfWzB5iH/zTjiZ4a9B7k+n
lKydvUFggXGfHG32u3A8UFS7EgYZ+bQ4lNwUXe7SXdCgOY5+Qz9Po7ucE6R4yCSGOhEflrEImn4d
cdczf1LWxxC3p8LGDX4sk8689InO4u3oiHWOhuGwv57MxeVLsd+cnwx3z3cO4Znwf40QSDZAsx5u
BI9VS3e4fA9tDPTZSn/LRKy7svnthQl+UMEDMNYdHj7y43mu3hfNmmaPiMdYFMFpmOWXEUKzL8GT
UhpGhnjh0mfJq6thQDLt5Mo+H6QAFBswGjExkHK0d/TKeTlyAWOfp8e83ZwNnWjRdOsCCWH5xahw
5RFEGIrVrD1nsCobJfHBVhP6BzXZW4eo1ddK011tJkm2EI/SZChgJ1pE8T5XLo4C0PGlM6/hcEaV
Wmk8i8VMYc38b2Qj1RvinJYfg0oSAmsgoazcjB/txNleQWyzqqM5PItE+A42SLCDXhfbBwtLI9Ay
nk2eNN8VggQYUcAYrXIeaWgtRrnLrXd44HZAGLnxCpTOovzoxKPFL6LGrW+LGTMN8UHgvSE1VMry
LeO+CJ+r6M1U3hXr2ARPgwzRK58mIM4dqb2KLZiXwO5TpwPzqmWzv0MdNr4pS90vKw4AmSzwXvJq
YimQ7tvB3Wgp3116cHJiryZVPJnx0s9bw72XlB8BGcUZWe41AtyD8a3WI9nXJyMBDbSlzebszh+S
QCsWJD8oRy+GYd3zAEfwLMynCadj/Go7+0x9dsp3OKamZfkS1KPl7JLg2eIDaCb7Wd1g10GGwNTh
qO90YqJd4C9hr3pY7IeLx1eGu2EEh0sP1mvsPlks1AmzuH3mjf0G2c1MNjp+Xp2VZ0yWt7sHtC+Z
GEnd7BTVNEv4LX0xfEIl8dlA2hviR6eKCxVkxHJXrzJoC3TrodmZGzWZ7m7ZC0DPsMYsncvLCZ13
ZARJnwLfH+TIICa5jC2XYK37OuvDTYGJqQ6IdKI79E16qCV5lepS5iXv9mc29Qf4+dcchk1UKusx
ntewfBAUqlXE/lNN3X85hkybCRj2IwK+7RnTmUUg1F2VlgT+Di3AzLjZmPT3IRXozVsNr6rdtxRn
zeIqjVNYv8j2MpKGzLZFVmwcLfuOIz6ooiuPoyCSBe+Pze5ax3sZZPoWSO6/iRYcStSsTaqk2wJ/
vY1t3h0wKybqqcvTP4eURGvKG4PdQdBw05Be55pnG6XuCvZkEnU8zE5NJQ9DS5WKQJhbOqyNqQNG
XBOXGtf87+w75cdwFE+JLYhYDEHV9DPryn0ohrfZic9qO28tgaA21Jy6pf4V2iSB4XzNubkyBHxr
1uxEVIAFB5wvNqU4MpixpyUaMbrfUFTXfvJVZIruY2TXa7mrWAMDQNEii5Rpn9VkSV6Dinlp8rqp
vujjCA3utjyW4dfsginxafGhHnI35/KTGkRsJ3ie28IX9nBIaSUIu/zhKNNaqlRR7pJ24HiVq6bo
r20CsZpv6xnsH0parqD8KV6L25OF6Xsu8Pvr5rZXwKgav0N1nJmy7fw8z9rWQtRxppNQK3+oLyHM
GCmowiLbwO56SBSsrO1TRriJ7oJAgx17EMGm5FGYTvoJJ+tOVhdi8pwolE11mKNm7AGxKZ9xknsD
XVF1hxSXKlfVktuhq1/BnJ1MXGBqi9HffiUfmS19lTxxNRwYpi5ulSvejJ6lFgNZoEW7FBxYIa8E
U34M4V7LamREzOGSUKY3hmvdBuI18WEF3cLEBFwEE1vgMRzf2aOCBViIQNFWj8FMNcYeDd+nhogm
yL8eUTJq3xUmiJGIE14xNzoY4r1gd9OIbzkWe035sSAEZ5LWBhSJpjoP1RuYfL7cjPlGcJCxddJY
FBOt3U4SOjqK++BwZqJfxnLt2tqmWMDvkLIL/rNoTiBkTJvawOzWd7t8JHHdRHvKqV4SI7jH3bmv
5o0W/nAC4QAnciGxAc68qiwm74x7RpxMw9jn4HP64dZxSSjPRWPv+e4rzrfCMJh3723zVpr87bJ9
2rxGZONj5s8kIMlThy8B7t8MDy4WCT81Jd7x/q9Y0AgyYoQC58t0i+EpgzHeZAZIVN/lXW5VFXrr
QNmC5dU6SSv5QYAz0g5NqHIViT2RpbFCJsXrbVSPKXqbQ7qBQt4iEe/C/EqDGP8Xul/zZ4a6eek7
3Agzrnrn0PKCiUm1xTq5xvRObo4/T+YH5CeHgd+UHGmMpDZJde+j6U3Ja6fth2LioX4TJc9TVWxh
nfp4qWzRnfMIL2/O093UHwG/anygRfHl2DcHll+Nh6EoLyNrQTd7a+uPVpu91uKTPb7L5NDiqKoo
g2PZwE8z/eIiJ1dgcoLYu+XOdZJmR3/y8uZialG5u9ux8SaJtVnKlQkyjZXsWnEhTpHGiqd2U0Ed
7ia2fQRIqXAkoTdT9KPtluKTQJSbBJc5T32eUnAInPKYOtW2aqxtQFpf0ZUzRsgXbgnocYI98YTv
K97LXvfTNFj3NWpL1KwL4ljL6opMicc7FD/v2e7NWwx9W8X945jjLucLXnICzYDuZqHREWMcSKvt
IK+cMBjulYCxq0rfyB89xxQEguldj/Pg1ZMLDgbhF1BWRHFW1HQrClb9OCOMwbet0lAwLVKtfO3L
4Udh3OVywV/UBnsI9V6H+SeZyRak6g6A8X7I3Zvi/jOT+BLRlRBKsatMkOINI64OtoAbfjJy3p4K
YFnFywkX6kkMWSogjTh5deg8JzZnYwyVJUi2JMZPhFP3FmHrtY396jIHbIPVAlcLY5cVJ++DZSNx
2LwW6olCDNZV4apzMuiEWfpbQ58tejiHQ3xOtfF1xliV2gVtm/VFI2uZ99nW6PVPkZD3Kd4ac37J
st+mCDFryccoaSVW9aeQdHitJ0clCi9StvvOdP/C0X1E7GibSuFvslwfV3Bqfpje25zj0lR+2J/8
durgOZbq95Ok4686gNQHV1RjPayxAbwVJfZCd1FHHYa2dob1bc/bJu19HBieY+THYeifyq5+a6YG
2emUGrCNsQy4ELNMawNvXogBaEtxcNCVonJ6jlDSaEXf2rZy66kHnRlcW2VA99XvpGq2INiQsN+r
/DpYrP3dAwc2fqdJ9eGVbywpfWMcDpwnX2nMz8jBCznuF5bBJY3IYpKtN3Q+6WgPCT+Hw4iSDcWu
d4xzqi6pwrMq3YGUk8aMDOdOfEWkovhe2R8zlvZO+2QCyihesPOfCcNtlggvGrPXjsMkUpMPAJ0c
gmRKlNBexbDlLP4nE+2BXQiB47czWRnbGQ/JmLeYaR36+Q2e3v8Pnmkke6imT1Hg4/f9DfnVy15Z
m1xipNvhhzBb22aybchZlWBUykKFJP89ZC8jzWaDVW80Em0ysLAs0jtgsNFyrPM4lZemzLyktogS
Ergtm8PctrAyDTiVdGeM3dtAfKxQgic5V76KlsqddII87NkN+loVXTUkDScXv0iZb2b6mrg/cf2a
COimgUm9GfhrVTLrtp4xX6bKJMfWQSwCSGcon5XOfZbiVTdV0gN822cwnybyQYE5w54ar7SLTW1T
o+ImO24QT850BqbDKY61Q9qRrJM3zAx7I3pdejsomuRXGzOfpT6GpEucYSjvaZlp3mMFokA/0v3W
gW1YxJ/wJOLer1MXH492C9N6pyHNLxiiYOBlNEGrICOsiYN0mB56/WDGLGKzCM6Vy4uaCc2IW8pu
GAV49MP3NVXGpsLZWNx0gsJE+uP+YOPzJav8LLNoMZljkuOHtMfiTrdQXYa+GRKSgZN27jOTpHzq
u5UOfjPcYJhpexPoBZotbdVjfkP5uqdBR17AfrGy5RBi58n/Y42BrTUPJrqe5lpbdVY+lGCBzJhs
AGG0iI5XfoKXL+VH6ARe5rxXb4qZHZS+/03nFrzR8JUS62OaBmUUjdgaxhywcKqn1mrop29ggjd3
7J8kP+U6nzPMG+Q+F4c8A72YF2wELJw8NzeN3Uz8EtLsBUdceymmKbhEdfnqGJR3q4ZP3zdXfV4/
Z4Cw6Dvq/vU6/AWq6TgiigCrXqq/TFH4Q+7tTUTpLzCQN2SI33GOmL1VTs9aQoiJaZ3z7Zr5NanU
L9mPPAt0lkPlJHtfryXhZTm3kMxTcwtb7ThBxA74U1dNjyXabCpe7mW2dU3iB/F4saKkJRsifnQ9
vdJzE2/neGS5FdxzXi9eyy92LY2yIuARgltJjVdNcvhOkuwqXE91606UPZiLa1ovAmpy+DdTCk29
o+r2BIw4IOpW+6tSMm1hpuNeGeSTTaoe3dIm0qFYYj2Uqos/vXpWUKwXVeiqAWhbA5rko2KaH2E8
bZ00uPZFtgnn8tA1yi7SOH0L7cVhpFQLfauN9hOpfttTVTg2VopX3Lg3OvI9lVwrQ9Z/pQKTPNTe
QhCvxOkj8NLERk1FHKKmeGkZele5DjaCvJ4u5UNJUuA96fSqK/Fr3hiWV/QWVzlowhh4Q6r2R7Ki
wE07fIz2tlhqxlM7vJgO7iLXhm3LwrRU2AmauUAUt0l8pKeBbtt4kierGQ4sbHYQrcttks+PuCQd
DvWe5JvtDSGvyEFsMKbdZYb0GFT4j81PR9ZXAmW+nrhXZUQ0GjGEQFMP0vEDR8qpKlsUGMy8SJJ6
ZNPh1rxRj3DOuuZmqjxIyVySQVfskzbOLB21zUh/drNgpTji0ENeJZI7yZd7aXTQEhR1VzfWThps
G9AouM/qit9wnz87YXgbYqwmjeYcyzb7imKE45ZCph4JIJr/2IX8M2oalmXvdXr1GExaryIdLS01
n0t9fp5GVmXwNiijsNKTCDhxKMZ1LV1l/goe1JPddHVClE4vVp6/DVl0ll34uaCVdDmeGuRPujb2
YTlXG73vN4GGFFCz7S0Uv6VCTI/Vp0oL/9BdwXGNe1Mx9i3WUaKguSdHvVq1HSNFzqAT9QIpUHlK
VYdTSNvBliG6gPes4n6l8LZpnH3CpjYX4wGi1a6JWg9+CsbAjhmVLQIWppMQ4AAy67V2WD5oKaGm
5RlT8YjLJ/syaSlPr3jbAhegQZDuDYs1bbEPJvVAQcfGqTJg64CTXHCOLH/Y+ijpfdaCTVFBxBi+
65iqOrnDk+CPFZk/bj86CFeZk62hPgwNsy9uRPSLM1bzLU1J+9LRLpbZvcB+2o9DfqPf2TOZMsM+
3/SquGb1b4y9bDBxgZPN2S544Sgobs6UXTiZdlrcH0cF4gbrGFHab30qdk35bM/vJmERpX9RFLGh
i+CfI5aaQvsutSvA4qdQB0gwJEfJpk8mpCt5EmDCX8+Tfav11I+sHLgePZEWtocZh1DiVAd7mrD+
lmvXPS0UK+qiPXI/XmcTNmAOLNx4qwmbwZAmiLrnfjew8VmnMP7SFplO1Aed8BgmnNb9Kiaqizpw
aywfokj37YkBiy9jAeowcdmZufw8iCXGfQ55J7HZK92Hwnq4QTNAhObzTAW5Yhy6IDgXjk7PF2QU
btHeqraKRrwh+M17dzNmxqbWxZbCph1tFn5hE9Y2NEQjYuouOniKcre8jUpuSeZ9/mh/elV+ZgIf
Vj85WHDPik2rCBlBeFHBnO7CAG06nfhiV3/MjvtGfdXyYkdlxaq1MD9Efp2lpwbOu5J+psVb1apr
MRkf+niaSGKGBJ9MWtlTXP9UIq0LyQhdI0TiLeJq2UCuI1HzEgMML/DLxgrl9qxeupZYQgIzpNR5
ByIbQ2OsNFhdWdPfNcxVigr+PBsP7hSRnhjXqsh5tTUYCTA8A3By9JOTfzgo6lT/oIAWPuSFMLup
c7ZVeNbpC61s6Q3JJDpJyYwGBLEEjTEy5RattlmsNo3kACdDMQFe6b6t4VVdtF7reZGaeocOR4rh
QtM90a6x0xWxnt3o2DD3l8RIQtq+gv67Vo+pNL0W6545f1NIuQ4V9UejtX6VzEiGbNfqgM1yB2XE
yr1JDb/UNLqrpvSLODnFc33OZ2B5I3d9E+wLN/edkKB3/IflKpHVzRqabxHSISVdpoGEVS45FaQp
yiKOjkO7MXktcoJ7p9K3A8690X42oA3BL6Ckw8aSPm4CHFsubT/Y6Dc232I7BTtUffbRI3eozkFf
UTH1aiAiomVqmRaiADL4wIhqkM+DioML4CQM5RBG5L0HjtVp+scR5nGDn+o2PCmsqPv5EurvruIL
+QB4yqoPfK0SbsbWfquT8bOwbIorK/LW+ps6WX+cjgcoygAclLPMASqxsdLymyr/LPwqIU8ZIJnk
qxdvg9ueXYIL9vSsMGmVy5+1LHfFFPhYQP3MfKFtaS3vtQip3DrniOEWX66ugm8LQA4Tnaa+jqJ4
CxrlS+1qgtRkYPBS8i/ta1A5M8wN8q+9C9+DXxbMnN2oNX9SaN9ANKZkZDUVIabS3cBhgaqWpBQ3
zYeWzDR6TCYu9tIWi0lZ4g2rER9bQRqF8zpXsFS12W6el43PeCyg1U86IBA24x0J7UTPzwq2MweT
1FA3RJAaj0ZLfMMqvbVgZgDp/yWGiyu8PjjsQvikd3wEc/qlewJO9NrwUX9LZ3LB/GljltyyjpcU
0BtNNnwtUbdJ7dHyTZtlDc0h2w7ACVzjtc3u5OClPDMbOjiWxbEKd3F3SvD7wq+Y3V3KKwcPLO3v
9XSuMN2Fid8pO6TLtttzUUswHRcL9Ir7rtWv1vyeD5jq8O7Oxnuu/5qsRpyDZV7tUvVRSzi/4mzd
oYWS+5L6FSDkLIB2wff6VMncWRtipCwJIZHAzVa52W0wABlfPywAOGoY59qlo2vcNJyK/3F0HsuN
Y1sQ/CJEwJstSYDeG5HcIKSmBO89vn4Ss3oT87qn1SRw7zFVWQoeQu0nGZ4x05PqFyzNGC6ZA0in
qNkpLWklNu/SRKGv/qkg2uFhsrob6An14Q5GgNyB66jBtwJiG29dFTsbteYyYVsX6P6y8x59Swni
7w34XRrA76up/PQhCoeFZB2Q+q0q443SAQOuDCAtsZq1J4+abcRPM73XXJgET9kBNDI2aBo2gH7p
eVslWTbChuE5+d92FuY0g0sVNGBrDoRJ3ai85qqPZE5AG8OK+y2UZz34y/pzoUG5hMUGI+5QNDM1
mRUxCNJZXn0ELO3Vl54sDXFPWZiM/8x40lGCXgIWQl6WsutSBpf5jZz7MDmjEAgFbCzdo8sRJdup
9gkCeqKdBtGFzDeke9Ey+AKAYprgnCa5ULEFql9qa/JmYnOhto5cvOheRUCObgFgEaoHAdFl9gCw
YGQXQwjhZ9O3rIGYgkJAnJWgUoMhBuDdTjE49n+GZPennJ7KKA4xoBzpmprfk5jdMPZDyf73GaMG
FTtbzpzGPMbyo55iJ++gXUbMPIhwxm4PgjFPvsUpJWOwAzb8MvBtLBMeTQKYbBHL/jIOzH3Semtd
OLWJk0kYWTz1xBiVu2buwu+ekbwUW6emB9JM4CEGT7K6AiqrZaq/e5UoQw9gW7bxmVLE/KKa2ZDA
QiestbmleKRQs584S/0TcVBdrRv/SqYHrxamvPIn7RYtRsp22RR42kBhwFtvj3p2x7DPdZmhXMZE
4bHiJ4UXJTZvT83I/pl/pUT1aJys/2hysE8dBtQlLuo7hbR33KxMXW5VdOJJMXDUWMqRoXOYwz+b
IlGcmEZHo27rwPhhlc0IIWKA7ttyuRWTL5mfLvLPUfbbAD2g2hBOWg4kHhmLnzi+vA67dV2du/6E
P2+Dp6tQlyxSWi5xv0XA/wH0GRgrBVIx0H5m0DscYDfg9PJkeOy7rcKXblH8R9XkrsXPGRBJgJQq
gbkCRE/kswrxUC2Uf1CFBG8DYEcaD715F1rCHxYojPyjgAIsBm7Oi4NrtiAPrgFOs+oEkwjKfTWc
FaZfEj1DGY2PXrDd6VjD9pwne3yQyDCXGp4Rq1m03974IScl8P9YnZhCa4t4KwhZxHfuERd0GqpV
wpQXgPr0ZKEWWHTTuZc/LLRtpURdKP9VsrfwB8RtaEY8an2xZ+tww2PQDm9F+OpQ0mTqrzKukXKU
gZMadko++WAuTKqwyttLzRpATIQakIRbhQckMk+St5Wya4IZqobaNPwL010p7+Dg0SzsYS3mxr+B
abvBC+1f487Bxcqf7utH03p4sSNgwGRM2v1FvP8EhjVXC/ypuNJZaDe7BDkUhZalHBBRV0Y3oTyA
8sN8oFRCMTvsB+MREHsucRI6aQtuAqbIJtW+4+pl5E7rHaPwpSlO4NJwg5i7YiDDf1gm3wNPprrk
/8rGBaGSZxeXvbn2UxYtySJSN6G/a3HfCeqqR64wSk8IDLXFIhciEwE45hrKu9FgsGamJsqDI0zK
V4ITZQxE6KPGRwq8sBb/iZgBq+2g7YlYJ1t0GD6d/1MTa8DdCbkgs5aDPEd45ndU5/g0STCY3Ohv
5uF6PMc0nNErUUpy/mlHE6sFcSk0/dc22BbNipBANaQrYozBtIogQYPjb4xPjLTacdeoC39aKf8L
65pR6nx89QX6shUvp9fOE8VmZAVOFZG17rEoRxrYCMfEeyT5M/eZK7OtaZPxgK29qHDVMjPkgLa8
ty//iNYtjYEbTLfRNmJPat0t5TYCqDTsifUk+KAxAydOLuX49FhKGUK7kwN/4YXnKXooyLhu2p+K
1sxbRPF6CPe6tzLjJSR+p22eWGlRTL9iwPPiJ1C+kwI9B51a5X3V+Qt/MsYS4OlxymQX3Y/de2u5
WvbeU6y+BDnYmLI4x/nHY2ex8O+Ve4SMs1T5W7R8INnN/7Agry5h323MFq/nMKvaXZL9UAItNO17
jJ4qi1XERcm/0HcXjEpgex5LyIYyVPCCOgvQuqsde1122CTqwMORitY3H8KN1E9+t5fXvrS2tfux
X9QxDjGf0Qkybw37AVSlerylHFx4MmErciqTolSgvmI32JG7ZlBAyLYH0T9Dy2nQRJUp+kQNNvsB
yNeIbiXOVt0l1uUja4tMOKaaI0ior5S7HgwzQ92zsVCehvgv5DmMceOlCjwh1LcwmO++aWOLnZnC
j4EECPyLHN70ZFVF6yY+WeFddY94iVBmxOB/pLteLcx6i9LcYiXUclxyKLLfFxEu2R4nbwB8qdSc
1Lo0DaAb5U/iq2GgAzN0K1dXEaljql1hN6K3XY69NSu6Xp3V2h8fnh8eVSKPVN0mTYCK6sWfG+wa
oiYR/1juwU3OrnUXlXOtrSXp0OmnMv9KOpC+jpc81XFfAsaXyTEnNsTjOIS7gJaBBj3PdgLohpL8
AEKDRS7nlTwscuOe5i+JotOzxIUJ21Jg3sj2WCa1GRlKzR0MRWvmG5u2JpS8XIf1n9B+994ZmAXi
qgU0b1D9Dawdu9Vs1D4RVkn8WWT8zvljhvisBrZo7QLtS20IRCLIPKBUImkTXdpfxTIY9hePE/qr
gm+xXAtU0lllHKKBYS4AvWwuTKlV7V0Uzux/rPQ4iVxdxtrTwuGcgjoLRG2vmCq0ZYxAy1CiBPsV
Ee/F78aA/8RebvyRum+LzbevKUu93pr5l84IRbRJyCswltGAURDiz2MEo0LbDHuIkcIyxY6T4crB
ilIivA6PbkjANito6DVwpdSlz60xMmu+1v5T/oI5oupsKgi70GRAm9ggb3nFTr7+HZMreIo63pRI
45j3+IS0hGD5c5zAnyFcdvXe1H80LqXq1A0/LNTn/vBUh7Xp2rFFGco9wQpVGB6BzyqHhnPeCYA7
GCuZwMaIFVwZ8rrptyIK/VDZokKw+r8UogHC+oqkCdZoriDuA0I1mFQjIlvQ60ClHSyII6uCuX/A
Vl1Cd48e0ysPAoLmQcQWNswb5YGaLPBXUzxFz3w6I787m3Y8ZU5vgMW1Ww2S4+p3T3ol9K9oKBr0
N130l5Q/I/ZPyQBFA0qEJS9z5EaAY9wyadqr+UmCoOzrVAs8FiNzk0Utf3oYkVoCsiZ8d8xVCnlZ
cDqBUdZg8oarsLiZDZawfCvl3JodFYy6Njifui8cBAOpWOMXYwHQqhuePVaeqXL2mdYVK71468D4
LOa8IIVekoR5Zfon4CfRqg43gciLkTIsypdl8R2FBDwdBtUZO+zs7Qt/wiQtw8dqgw72CIOq6h2J
F0y2+3kB+Muliq9T0KWfDJ1+E+4app+lg0hjNvAYVDADo+iQuX8hdZ8UxY6hOkZ+UtBFQc7m2ND5
zZrdeZztQLSxAbJD/6pDqKN3YleHBjmt8jDTl0xTi1zPL26G9Cfnp8oCBJ/PpqTqrMDZMq+Qkctf
LvMObAhs+Ah3Sc46cS4W/8RCN+U/kx86CMQToAt98ohPkzP0Rdq0GmQLVpeBCFoSQ0POYRkHwzyG
OE4YQmmsUvNBgDzzQp2PPijvSv8vgS5p/KAnwIB1Nl/wzHTPKeJDOf56BZUAefPmPEjfMYLWvH54
Ptc3PwVNvzV21I/eQuAKX0j+tWqZb2B4cdpLzhNQLgoEII2GGXLjacgYAuB0C736UytivtaS/Kzw
E2sWCsLqkBqL/oAtcT6pNyUw/MAzPa56wGGNtu05Gl1aBEYWXrINwCuM3UcaiY9eCMMuJNqIDgfs
Jdj8LvgNfR7Zvyz9lyNhIZ5rHam/5vj2/2moI2RhHStvbFyOloRkGC07vrZyeqy/kHuawkXI8fYa
3Cgsketr2L5bxESqhboLu/R+GI6EZZGlrOFJMlzi3RwRqTNoZY4VSfxjdRILe1fYFAI5iFfakJYt
dTkemhDHWUwiOkhfzV81Rb60QqJjoZDo+DroDiTpVycFjF+DQY3dNardo441DVOzOSx1Dz/YQ2EI
nRqqrXPc80dxjoJas8Z3jC2rzD+qv22lXde4C5GqJIgXAb7kxG/3hJKL/IWiaBtB0xv3APaabmvl
J9Hbuiwz3Id2QTlXd09dYN52j6HSaYOT+jRdbGm/VRRRJtI4nfypOroWH7LnYFj47SfDR8i8BwTg
3kPgCilVftCPNEAT9JXpMhedgztM2omNMuvFt6T/hjmNMCuaudY+jPxTajclXAMPnOvNJue1lKEC
XrXxACXeCpnw7iVWAq5KGTJ9xQp379Vov8Pgm5wNH1uw0jpa5iA5A0PEK88S2egfXQyfYC36HOu2
ZM5zw+mSvdbP2SVXDPq0NZf4qOM3gTaCEDDiMOXpGLI1/Sr+v8FaNNVFM4dZ0b9H7ic+PZGDOtrD
ia5Qx0YsY/UrLR5JKxGDdbllrLYhlNUB8Yhybmb5TpSfEaYy0dWT7RgcXOHLz15C6zBJU6Orn2CS
St9tzPrhKoroHJckE8CLNFCulqrjqidTPbSSDZUpiM/VcGEl1gb4yevfCHFdi/lymHxNHJBhG5Co
sqIS1+RDVO2G+lfKo1XJ7Q7aazGSK5p9TwdglGCmDxjoFY9ssqYzwlSKaehJY5u8Df8nl6KNnv+Y
jFixtpktK4h5ZpxSmhdMYOQpslHngkKKUTqCuSsa5n2rpNuHDTHhJDkQ20YqIyrj5hv6AqqydZj8
/l+03SXz5uMZVBlfLxJMmRVnrsXRpKOeBsHVcHG3Gb16+FAVjEyHCTjf8fX4Po7amT9lY/wjDBxV
0Z7AXyVZWdmpEo4txzSJKi0HzbCTyQ4mQMDUOO43sk5s3CbQNgRidh/IPU3+O8pAZWDlAd1A0wgi
HCUCCuDoMbCV8D/j8DEQBTQUk0mxkxUEqT3BTOw7GxapvLI8lcsqOxl0mKH28ZhViyF2wccQnaLq
2qWrSkIOuXKVc2qhgsA0nikzIYSkxC0YoXMF44D+J1u0PUpT8hRrhA1YzUqMlr+Nh7/1qnktPz0o
gqnFY6ohQLkSK5FcBm8PbyVg/I4LzBrbvfRguxTx8jWbiT6LgoXOB3eqjmKXpUKaOOrvtK9QzMCZ
eJrtiBYIFMot0jFIztVoyyKhg1LO6dw8tWoPzN4f1wTZ5eYjbjYwrlEvAakq6JSTHoi6MhNPOL94
LswTe8qm3oGgGkjIUppDK/wZyiF4CC6OGmxOJbIYVqEhIIWYlXlecdcc4HORk2DjPqOxMiuuu9mE
TzQVoIez7FYxLK/DYB5J7HKmDo+IUxQGNRueGSWYWa5YpOLORKAy/YJKfuTJNRMnVx/uBrsWXnpP
dNDSN+kz4MUPPDTjgjywFHEB9yR0N8FDuP1baLbXb73KR4nbc8/Ykk7MB+bvqxuZOJBAan+ryjXv
lwN7AkyBKoNr7Eoop1AJiuRUZLwXqJJmwz40bySWUEMsCF1VizvqHXI9qvidYYmCJ1TB6Y+cMaYD
gVG+VCxU3QodwqGhZT14kVO3ZxAhVDN7YmRzXqD0wp5O6DVY27Qh7KQlJ/DXOa+PP+x84x0q3776
VY3/euFidT9yvmKO26DGZqtpNbDHVYM9K2dE+Zbkq1+7DJjmrAEY+CG8dapiq2saLgxIdUeVLZkW
bFKcvBh9NPKCTXzLhny12H8H+ZoBBqGrEGL4F/8or8QpFwDNMlb+ZRRsxFG5NqgjJWmiuJczDDYz
Wdom8GziT4YhV3QotSW04xvjaiD86dRh5f8T231RHzI2gG7xq2D9bRmQ0oSLbI8VRMJLT3107oyy
NVE/fFzLhtdJN//BnAhHLMBdjnL8zCWCdX+Utl1zDxtc8XwB6PogjdSv6jsqT0Fy6KNjOv6oiBsU
Nl05dpWNz3DF2GrFebAwi3Ibh+yEULq02wqNCqMPBYvhKVcvpklpVq5kbZNXtgtDpGab2668/NT6
Py2w4GIEbtm0NvSspQl9Pe0+WrTCtdGaZHOLuxA9FjwwgryYYIDDToNbTX5vnPyp/bYQd37Mp2W9
imFdByZ6ejz9RzF/VlluA+BAQS+a3BjrgHcu61bkuUNWOUXhskc0EkvgLcj+5Eew4oMAVpDOR12b
5CfTjsWXQcI8ox3VTyhlqDfPYrtpR8ITk21Ckpeb88btIjYU4joZicHhOurlcyed6Ofy6BTg4mKM
PtfpoOSD4jpmZBuRQnJUNxesG2ZubFpQ8TKqcO7k0RY4EnOMHSQUUjH5QEKS+pFxyiDLTIo/ubMR
psl04AOHfFNVtsj/1rh/QpJ9VH+OgromcSvh70aHQPx5jiY4+qJoEtnbuv/f8jbvX6Ow6ZO4LrjF
qmn6n7Mmq7Rzoi1q0dz6/XcC76EFPJxRSzao/CqU3fe2v4HscCzCXVRxHmk2sFSwhx+x/dG0W2Kc
dVSryN6ol5iNlV+AK5XixIqkndhoc/bRDaGkRG2MerAg8n2ZRAwq0FpULgxKf4+faRWRFKwHybdb
7rT4GoOeYsxccv5RLb7QrmAlDyDRYCEzSaqjHqpWTLtbINNcF96fjvPS8nFDe4zP9gTVkKpijD8V
w4rY3Urtn/oxhqOkO7psVwn+BT6VX9i3AyDLOFqGKI6HM8WfwrBFvenlrop42pd6yxr/qJcrSelw
TNt1Kq8BkdByOl6IoQ8Jd1ZGKwtGZDWWNzRJIAuGQFlwI/YEAYYV118Z4KblLB/mYfpdh9upEPET
6vVOmqXypgvfYboMaQM5fQi/GdQHWZrapHTb8ONVlG2auhZRwa2J4KygACjmrn+SD6Qpc0vbsR9y
2x8zPgGw0QywT+E1Mo9S/mB5h1BW1Y+dCLwLvRg9Bl/B1kpOZXuRM6LuHNZHeazYZntiwK2YWz5i
N7iY2qVE9OpjfB3rjSGeBPHQcusj/GF3YzKtk6N/nYSZAqUYynEv33ceQO0Q6Gpz1KtDxJBdqo5B
sx8AfLUMGsifEqczidxWhmjTHTurgzVjZt2kmkHwAbtOIoRMe8laztANiAd7jzL6kkCgRvo/FpXo
xcgmXJN36GCnYHFIahWRuNvMhLPxqJs9fns4VixhnjkcbchTM1Xjqz0Lysky8KUxgsrUk96etfjs
USXI8lV9Ftp97L7JOJIJpqSHyS5+fJsWsy62TPWjeku3tv3sJ5DcVaoBQM6/iv7hp5eOsDxSDnUa
yHVdXAeXJ9zOLXLpOuzIs9HH2EDOL80wS2oB9TAKqO7kMtBO7bFhkYm2IF67TF/NcyRthWHfWRxo
90pVnQlMWQKFjCn6P6HJ2EVy4vQ3FpV9rTH3YvyPGn4XKlNsTWdLI6x+HJauSutsZmggM6eiPCxU
KJB/01hFHlaEG2B5ivkcODvik9FdQmkxiKdAPebSDlQYxVxIhC/LlURBzkgyRD0PlReqaFdZFC2A
n9/EdBKGvpQ0DcpwlZFOzqMv5V/Ec0JkXVf+LqW29sEWlFUwU92brtnmOK/QQFbB0+LUGYazln7w
p2udMyJ1YzuKol7Oj6z9i8xHWP5IMtKGli41EudzxbUxOXcOqfQDnwHfpddAItq3n1EaZpY+btSc
YPLJ9/vg36wqKAgV5Acd3USKWgK/N/53k0l28EKfwvMPqNN07761FfmCuC18GBzhXz4dUbzlZfib
ZG8+VPbCqfeuGcNBVjEnLUEOoDDZyb9DxkaWmwjtqIKuU2TZfNfpRl2ZbRcrBlxLTB42Bm+YyjTt
DEHUGDiu8EIJ3zyZUb8kpMTAZ1ysLP0iMLAs5W1RLEVeugrPaiav8PBFmB9D8jKiaRS6G91fChFQ
0gyJ5kq2KiI0jQuU2IPA7cfg2QOQ0LTFSulon+5G/k+pdAIFPiLzjZ5RRPfN2wbRQlH/2DkUydZM
kTog0uBN3TK4skKwri90I/RrcHJT5n4ZSREbi3UIvrRIRqnNcJXoGAXYxrXCxQwwWLKOTcNwuiWC
i5uwtdk9yA+/qreW9Zbi+0Q2iyVQv2Y4Hw6+f8zpt4XEYlZWgFpu7FI8BmWz6PPfBsGAtFCMdQgD
eZS+UlSFJBzPhfER6o+wP0F0sUonBSNTPeqQ8jE7+zVD2GgTqABY87fIeiIlkkOv612N3TDUdqWx
yfOAtdK1jAjSVWhYxKvB7jh8KP4NH7UpsmQ/VEK0MMRjPqKfuiANsEocrydXc5qpz5BPUEWpeHdi
cOs5mkyd/qO31XxYshM04YtldEXIbml5vwLjITONGwAnEjQwdLYRfonewcJyUxS/JaEwfALMCdwt
bAF+l25y8MCwbKg/GcJlcwj4qyC8+HjkkvZpsJ9xkbvoDxOdIhJirJRcsBHFTvQWvLNcHNTiYfbn
aHByc90dwmRPAwMepAuckfsp+0vRUmXRGi8jU84uWcjjOakpyxtbxL0DSjnasN6Kq5V8R3em6KtR
X9bZRe3tRKLZt3uFVUHF4BmZZdZ+JyhSvPRKRiqO9nOqH1lTMapsWXFs0h4Y7sLrz9AU5H6tNreu
ectAyv1vOTq48Uphcu0V906zmBaPcy4KW1Orta6eev0mAoEQre8swpRwiRKKid7WBsbX+F3mKsGh
lGvl30Bxm5v3OD9EhD70a6X/JO5qMqZog76QgtXQ/1r47hLEoPwJeG20Q9qDO+NsJlZHxicdeT8o
L4hf6HUERkvKX8FC9N1dlBi5O4GTOH+Uap36P6hgA+MSTe3NEliBqx56Cms+4DD8K9sf9FVRup7m
nF6y74GLMDXyDSfv6b/xl+IVbeNjat7E7uzy2SaI+FWk+DY6VrY7bHjatdc5+F9cYmu1fc1qLmSm
XEK+xwT/rmlNfWwPLbG1AigQPz4FqPwhq6rZ04RinNgg/sxuidq+CS+Gt8X2F+Q/gvFPY4mNYJBV
v8pxXQVLnwj6YK6GK1m9DiOFY41+4KYG2H2d5pUT3SCfejTENcoScbrZGkKRnM47FzC0MckpHyXC
X4WSlQE4+hEaxCa+Vv6+bThCrIXoXplhqEZBfuolQZ2TY/1ykmCF07GvTm3tLqz0MOgKtv0/tFDL
qstRcVXzRrVWMNgXLaP+MbqYk0S9equTV+qtFNPYlvC4iPG1q3KHf8rmkZuAoU1+flpZljWzgQJc
oYCJqKISfppaFK9k1va7tCRjkGHZy4teHSVHEZwEgy0qWY8ZwEAGjz69cy69yovssRR+VNc4RI9M
dgQvKT0nl5/aOIK4a/q3IGQrrgCKeZFDpV7SNEMYKd1fmSmSMa+Vgz7yfK9KHR6FM/wE40r2KfHH
NzwVgb191/+o+t0HrURsAfFdM9M4CsLO7B9TWMqwDFpb0JwBJjdOEfU6ZltmpIO6qviLKP+C7l8L
rmSKAI+7bae+knAtDU8X9kil7j2JlO8TjZCAR6rDEoRyzHxkCCmL42TCTv6qV5H28xIFGAssubkq
qENyHkGarjiwR32v6odB2UTGMyHXOVuh50auoNyZ0bopFO8Fzg2KWMBNMwNN+ch7aU5Zq4+ULanB
bT+a9sjzqqfQr9hZwT8RDIwFTAW+ovKmGgzhvscY/IP7pyQ7UduqCBOwQ7eoCP07njClf8jKNo2p
RXkECG+gmS5LmN17jRcj0h1z+jo/SrarpnlctcVFGfsXBRuYTOHSU+FELBYH79IX1zzSKGC/zeQo
ZaTYTmPWZdRskJhg/k3gIzfeplfeUgfPMFnoPyKiZhgr9XAMMS9m8dNPf0LrrGUb9enVcwteJRNk
+GwqTlrGAVKClByRocznSWFZ9v4MZIKnX8R6omah04q5oOmMXXnbtf6mBSUXctYSTCMhSJyU9ZNf
sfaaRSOuBsURIJpljwy95aCeNTwBIYp/ObWTdCvgzoLaoM7lH1leSbRxsXuMkP+mwpG+MUGlLUyg
sn9Fs2DnPaTUBYj4WDUcLRBkHXGnhKeSB/6Ev2S8a/8cjyJJYAA30XGBWCJ+qukSxxzauTduR3En
tZ9CuJBGHMg7PlYU2M2wxPExK7+Faf/Rop1l8Mdos+FBMLGsacHCLP4lrq13VDjer9DbnfpheBy7
jgbAQZHouehwfOlfXlgzHclNwwBCfUbyvPCZK9xjrgik5w4GAmmvpgDB7oOChiZ/GMJXC2Ih9i5m
dcImxiBSa2/wiSvvERkGA04aiGbVo2yQOigNuOA8a+HxX0YmOJ2BtoCTu1W+jeqaNvzo8b6N9qDB
OpzjsbtRij8cnbr4Yw4LlSRdHF5y40gCIdyjyzf56ZsjqMa2fbRgaXvr1lOWCfI7kPOlHp8HjHY1
qlyfH4WgiHnEaEuaCHyTXJE9phXi5lmI3jILU1uU77W7mthQhq2Oz4FZZoVusaF6zXZp71ga9o7k
KMOUMVZquSH0jBN8a0RbXz2wN8LD91MQIzYqrImJeRmlEx2gru6zZt8Rmp1sonwh6LaH91fc4jVU
s3fFIDMy7752NZs/oA65ceqzK/JEDoMi2XEllyGvsT2UlM+npuD3sGmF7kPeLezXRVWsUn9X8J5X
SbLw5YuKthzG4HQR5f5qqK9pfUWvDqRzVxTr+ptrlXMoJ70ovns+Xc0sliAwL9CGJMal7c8M8c0R
cP0lkfdcUd1Ll1HtfYGgmhdXVsysNFhhBtxhGXkZnDaEJmA3r1eInlQCWeRLm12ldxJd6qad118p
m06RT5UkkJdkcrc2pB6KkS0R2cVxjMo+CK4oiDL+voxy2I+j7zWvGr3ZlPdQIdSOcLPKqMtjqEep
pWyx3vFgv/SdaC3T4tggmw+8q9usXWmRGtu4rk8gyxYBE6PAg4cIU5gMsAYdt8xieIlVu1AZSI3O
pMsfHqXhIbW+4GUWY8oeJyptLqS8sYN7a7ZXuKkLRjPpyHYtPIDAhTvntr9wH6qSZJQA3SD5Wspe
GM9aA1wsuYjNuYe76W61+CcCeBL3v5l2inLuaEZJpWMioAHIS6BpyUK0PUX+yx2eNRJ2DqRn4P+W
KiJTcwvYLiet2OoXRW4tBUo/4UWJYE5XJRZfiKkJhYvIYodSED99hsQGMywb76S9ed06fvgBmlhV
BVB2Rn1EcywgmUUf1sN8RW1Tal8D3I4WZa9l/fbpZmSLYbqfTnzK8mB70OH15kWjPOQgNk3kJdCh
fLQYKkOoOOBcDTeCZrd3HSYpPm5/g0OIoW0eL7jccwh2KH4lpvkmkbt2N/4wrtfaj4Sioid7m0nr
LpI2qb4rKA977d5F20FY9XxB8gAZTGIDkmlrjplRi85RyhhcmvPugYpX+Nv59VdH2l9dU9AaUKCu
qrLPWVeVZ2HcgzOa01RjLOEUTH1HB90CT4mob1e0Wz6DSSyt2iGo4irf88il7A0Z+2TGb0KZxRQB
slGlc4V0P5Vx7OODSlBXE+Yc3aTnADiWvwcDBgrj9xrFXLKX85lB5TWghkWaUCx5wNXwoIlrj96f
XEqacugJxYyZT6W/pXsQ/kPXLYh2qM1F76mUryL8VYEhi2TSjtMCUK4febGx4LnmN5kbGXN/vVX7
E18yRAXVOkykk459PWnjNPwFI7iE6XD5yRVYnVsZwQggc2ulV+g5EQuuWlBYMA/FrauRs4carVrU
qKE47ZkvTJILdP+cLznvQdwjPWgfWFQWZXSN9NHRW5JC+vou6z8Y2ZxRw40EFtabC+pFRQetZvVs
EADy90jZ+LWprLL9549jXh4kLqLq7GkgZiA76VSY+TyDYd2SjU7qTaOJS1W+JuUzFMq1Vj/wZpfB
y0017izUpsa5NV5NgIOTmZTSXgfmsTFldONKyxG5gBQemuqPYEO7QlQnUxigEuy9YaWEKlps/1QQ
Xl7y8VsMDkGT+tVcAFKRI0xUKc8i7R0l6yY7leXew3oQQCZWwvQeY/23MN8VkiO4pxj9o5LYAQW4
BWNnIKk7lnXmSpO8mVGL+ujBq5NyOe8AyhF3v/BreabCVWlaUhCdgr2bSFgsOtIWEhKWMGd0/way
1fxvCxocq0I2ttWuJlQrrq4J8RIep6KpOb3nhMxsgQHPOtaNOB7gJRGhg37FZA89hjp7LBZDGP86
0nCBetI/rIiUWrcjCVWubRKkUDDBCGvOMHocvE1ztUNHwZhFIQvLKqLloH4CXafskNG/oFscnHJg
VaKPOF+YuCxwVqZs+dQhQLWIwx/rFCPUHoaCjgfWovqRIZECXucR2mMjs0PkXWn/RWjMagwvfcBe
lYsjQv+DwQBxNdYxWZvLErZ88tBUo7nBBj0iM9uoioUAM0bfWv1ILryDsopmrCvCcJ0QgDJYTjWZ
8u/e8NuYZwxWuCvPbsk5yOYWNpmani3hJbjfibmDszjvh3vrnmPppRavEmge3cF4SNODH75l+ZwT
XunxwpXcekPPCpLlCuUIhIIBPpbP+cPMsJATrtwvPNPzULqJ8VWt32P4lKx9xRptMB8iah1WniGr
bq1w557FZFVmTi1zPvrcW+RFsj9k5DKO5iHpi6XP1Cuo9pP/PhdRcZW/UWheh0kl65PKmAT/rJya
ET5hSlcNLWFWSkeR8Bnz3MXNrOumGwysB3jOqD76Zr4lctTynyFieVlBdygQz+TzX6A2aJNwFTMz
bPGJkQc3Txg0yqj7dOwXuaYAFpm+0O4h4um3Wu4ZObN7QbDZK4DoZhWt10ww6VsKdUWgAxeGhFz8
X1uyIqtqjxNb2WVdweK2+KuBzBk8FWDKuKgBqisB+KrCLppyBcHbDhAq9i1FTeAizVxp5b4LVULb
oqtU/gtJdYxJIyrLr6L2iAG6EBWi1auu37hpfgzUCK+OORNZThUKzWs72ARRM855Z9OPPn0YVWMP
ls5dkLIL1y0Uq1NbBbQlYIAhb3JZ44uoAcLW7V+ihIdKk34F1Ex+979AZd4wuxTMm6IfyS4ARcMF
Ay9EU2qEpz0+6mYRo0Zgaqpb2Ogcrj2/xn3H4iMEGiUHH5wRQDWpmXz06WtV28psDpCkuurZNZ5m
u1NDjttuqVbxtnjK1DYji+QM02ttaHMvehvt/2YtorwFsD17IrsLJIRtpQAxJqklCp2Ayq0T/JlL
0zMCBviPo/PYbRyJougXESjGIrdWoIIl2ZIcN4RDu5hz/vo5HGAWDUx32y2TVS/ce67XYEocblnC
BbHLmKY5LvvCmQgki+KPteZjoy+94bPlPEWDx84YMB4UvcH30ND02SqzforidxYJzv8Z/uC2ZrPc
lN+oGc9a/B6iPtc+XEo66rPa3XZofNF/RgphEUvRvV7zmB3LFhyQeRAtuUnGSagvwb66RKUiVgzp
nkrTvkx29pqzqqMRsfJDB/o+RY436+SIJo92aC2ZCCuBJtDFtiOLH1lO2278AzGTYI6oEagxjmGv
v0DmzbNm+b04uI55THKJ4Wqgcjf5YS9kMKAB1GRuDa1yvOrODxFtM/IeePb4X5r220R3Q7Atq/oD
0BaT0eE43GJjQbA+tCbDN5tM351icRfi/VnzEhDwE/7I6YkC2dDeYhcjESMQF1VM2r+UFaQH8VIk
MaAxai04uUu6ExOAIHvMhrtnJBjzKM0Rohjrgqep4YegR++Vy3VC2vmQI5R1IYVu4/Qb8bPqrn35
bFWA+/g3pysXOQAWuYdWYoVHq22xMWceuTZ1MPvrwXtHThDn5tpkI+qr4MXVAAYaa8H5rbn9Fs72
Q8xwC4ZKyLKCIytx1zkUqnCf6PvQdkAev44B4jMInWytWMf8WjzrFX6EQjZbG4skCZ18pQmAP5O/
Mbl5Dt3nwKd1Q/1a86sq2FniSUzHrD6Mfxm4PnfSVhVykaWXZcumN0/kV6L+IPrqscjRoD/NM5IO
9moBkpozTVPc73QMQz2DvzFiatCek+HXsitAxBgHjtIgQ1rnu/0pSvbSC7MspWIdtjVDLSsbQcSt
wUdihpK2fFCYp1Ixb6Tb+4lOPUWMcAZjEDVls5lA6wfYAxaKSG/vkL9lSAOVKPbSeImQ7o9psV7+
loxhStHiY4pvLYRA5VftaeoOmss8aZ+95Npbp74XjwH/VQi6zE0dHDJ4WQ1YmPmuRVuknIrdj8kj
8IxPxy2vMkI7CdO8JtJRX1aAILVMIFcGVo4JORI5fM+YO08BapWC/cfEODqh481VdZ6TZaELy7SZ
xBY11DbEcp/iPSDO7muiCWj7bt96KS51Zk06w9gw3fNOkc1pM6msnlTR+YguUx4NRbzekSnuZPlL
PgHwOFKpBgA6F0xLobnNye4QW8K9vGSfjhsnfUpJUFSPNBCEPCxCZIziinDPnnk77kZCWF00mcww
x7XN4L4FqnnvSh/ei5340JqwjUwsYMrdZGwNE93Gq4bL/WZUl8JYlXh7chJlgjiB2XPjCu1mVBHf
fJ2+iT8E21cltiOLFnbA+F5QZngkQDfmd4GLtGwvTrev81uLJmD811Br1xWXUfNGmNsD3SLRA6m9
pGf89EzYx3rmtiC1oy1OKYv8hgNbyP/RopP5MYtL07CnMHxDeY9000zoLM6KOfQtK1pX9eyjV8fd
YI4aCplXgxYoid+muN8W9bNK2SKpfUnGVsJ2FlJvJgJ/tKkcLsrAsj9wlYxMdfC6tlfB2tkispgP
0OADs8jtZDOeMS5+Kfu/GbxtAx8cxzsROed+3LT2rULk37qvrqgpv58S9dhGJ0kdaGgeBfZjaF68
9smWrFfE0ctfR5muJzppp/wwdQirgsBtzK04IasCtGKqtgt0ZUxPmflcm38hawlNfy0XlP1w8LA8
2tmX1WXM4HIE3Ccim4m/jk06MX5HQwpW+ZWVhLbBZKBcOrviOSWhDft29FYkO5KMmMIg5N1NcXlg
SqcHTwV6iBQ7lSZ/PQ6JiWaybm51tzXBCuMAAWSO4gaqGPjGeyy3XaPWeZjcCnLc9KcxOoXzB6KB
yFsm6q1dk01mrZUktdR776ZnZZ8rqnAY8ts538Fiwcxk2jj0kKouCr0A33pGrvzbzIyj48Vjpo6X
WpGtmmw0p92i3uwhEURMwYOc4hjvFioz3UDyAcfa+NNB08SDi3vT18t9FLKdV+ogoqdw+ElQ/Rul
QUkR+67NBkF7aznIdSytjlq8nEgBFv40m48uvoiUwneL02zfR+c5uLr1TRIH4eSofsatXlwYmEFN
RuFJO9uy4v5W1jJHgpmOxONfZKxTYpKCN2c49TnSIQRBtgdQDKV6bF21d89z1p76iInxrHhXLG2F
Tot4NsfCtrmqWPjlbCnCXSYPEupuoRtHpbHAtmkseLfjZ1e/JyAboOhsW20m6Lndpg3Qrlpnhgxg
EgGeZDCrm7VfxTUrtl+XRgiX/oNEtMDPOmnxoPKB17hKMDNwJ6G53QDacdCoOh8W+J5o3AfOoQre
xvFoVdo/9ue3vMlZRTv47LlEiH0Q5KIqjgLC1XaOG3C+QP8qkMFr/KMN/NpiHya/evTRsUIb5bTv
hkNeDzSh/ZawTb832EtQy0f4LgYGgyWJE0UGkbvLms9YizA/ees0eio9F9qgLZGmM6HSnX7nGt5+
eXrLz4bZAKnlaJVLpmPzi3BpvEVPZHX2NrMbNpKvDmFNiYUnQwVj5dQbSDHSAMVb6f1z+1M8dmwJ
MbHpISscb4O48ytiDBfo4WNroitTDPgCyL91f5rbCWUJQH4m4h3GCmWTXwaYJvC4qcyxOQ7O/90q
WYD0Yipw1pJ+sCNTS8trxPX4aJqx8Sv0J46BT52bt2fPS9mVWM17DjMJf8C4d4lFM3QLLAGOjpFv
Y3YeUqv2y/nVYc5LuazuM7IYj3Qg3YBzTYmIvDFmjm8auOB40lKzOSCAWcvG2UUzPCTIdlUr0Usv
s5GXaAbTHcqNsokTxf9t9Ota3Owx3BBQSCv/OvL4G0wHe2LiCENrnX8QGIB1RKc8IQ89ZluT5cMf
JjjGaU3AcovcaEtupyLFfiKnrXLMTxtHa8omyr1pBTPZ1B+wmmYcHgmK+0DBxsTp047MH8Ebmwj+
I5dXW+5px6jOWbtiXAn4mDHDrWTLUdTU7xqatBpreBccZPfNvaUQvxQYGNKc9DYpXiP2X0DRcFXI
zUwIPFrzgBxbzSqf89kkWLp6w1mbTe1P5UD2HwtoBgX2JDIGEUUmUbDW2q9JANqwzEfF25m7i3pY
7VMOmsLO6AwxPfDIVtWwDVvm8+wqYq7znoemqPGIq33LDH1ov7LuieCgC6niKyKxHySmbw+ZlV1P
59x5XSALwntM0REMc4Bpt1u5KUK3NoH15BEuYSH1UF54dthuyOqH3/jcFeZezJ99gaGT+VSdbVuS
6bxiesFowFonX0jGmwihUaAzssSJnNTe0c2OAnyZU3l+l0aXqmfWlmmfbj0ZDz3AWvkVsh5VeDEz
BlixuTJB1moxovq82CaY0r1+5+SPPYqKMdubcbd2eZXFvFPotqfipCEd8RjeGWCc8+GnpHOf0Njo
PU5v4OBc5vzbrU1nXGDvbecagy8pDBLac52Cvi5uLQqJYPl4R75EgjLdnhBwTB3y8XOJIJ0Y84fY
E4dYZKTIxKvcyA7pzHQFrSj6qaJ74WPYk3UH44rLBHWBqStfyx4JvWG8Bse8rGYsMQuRs1tHqf5Y
1eGlnnD/YJPpoHQ6TrvTB6a/dk7JWz8RELkzFjuvkV4zOe5KDCIWosaCxa3RXh2uR0+n2e3p7quw
JG5MI6X+L5vS6aHu+ksUkoYJQ84THi2cD7No7TXZms7C10yqJDrRgH0RtVXfsR4LqSTtlwBrYdBw
ikZuv9Yr85H+/56ETOtdyA6nDjI1RdTaQ/yQd+XKpE3VsBRkZN9MHeRamG6OCRK2ddeaCbMdwxXQ
pQ6+tWlqe43Ot+MAeTUHvzO874EmNeBZji39b2Y3xt3BttVauYa9ZmeO+WYlsHAXJu2BmbzHdvka
0mTqLHbbzGBm0W9brDgoLx/6/p+E3zdXFM5hBS2Cub5yLvoQr0dk3ylCHQjO28WZzRxva6qB3Sf1
g+632aErnI0d3yVjfY0ExnT6tSPIvObPVKH7+LJdcDQdxGszPnmomjWZvozO+DFpJ4R9o4H20U1J
doMg2fu5KF9JFEHWPgw4GS31U0zJsVfeoo9d52V5d+S9LWzIOA1g7EJBwoDx0z579Yt0T9IskG99
ejVxWCOeQwWnu3Wfy3Z4thF7B1zZDfewidaue23QWBGGksC6zl4GKY+R8naZ2SAL4FTLpkuoeb9T
FUHOQ5o8IompQ5yLt87DrFlQ9wJ3IhjYsJFLGouV6lb0GrNt+xC1cjfEAZt0lA0V6DhSHjDvosxv
cepFtD3WL6zWVRHTui6iBq5HONSWHdPhvhvme8J0yki+O8moPbb/kS1L96QDtmHZqTD1Rc0umcjS
a0PiWGP6h4vOc991wBdwdxTqa0bMG6huYkNT4y8HjRSWVyPHcqPZaxQj+Pnz/IdZ+ViRFZn91p77
40WLhIvAFn1YWywTWRWwr/U2BcO1CQvb0KCoxoHmdBohI5dO1vysdxpqX5OXx2RMUQz5NV2yPgPK
NXL2+uG15Kises7gC2tMwfotNG8g5SvvsbSpXOoXD3dQTPcSHs0OYQxhAIXF/Pkjxh5uqoD4Efpg
tt9Rp1iHnTy5bLUXfdGA6vnfVH3XFkhV9ZQliIEHrMCc10ssRjGBqe7AgxAEpDOpG+UWzj3tfkzn
C0SjitzNYJg3DT7GjIAKRve6Z1ub4VdzuJeDDKRnEO1mttnhsvzlwWj4mdUg/UQkXgJMAZ0hoKoP
CHutXUzsmFbJxzmKD/AKCRVbXm6yvcG+XrKG4I+AozJGU2/h2FMeiDOuEk/1W32R2CLKYc9u/mvM
7gHHaOXVm7lwP/pkzBhnSZ/KjyC4hCUr5E4i0Bw402hUPft5DBkWMPidJaogHkYDo+wYXhu26/xB
nstvkqf2UQsHnOeaiSyG+YMLgahuAZyLd4u+sDHWA2pvuyI7O4edc6vJIWmwGpYYkaq2h3spH8r8
e7ZxtTLebUwPtxupaGWzdfAuyAy6vnuIcSDqrIfGrNrWeKJFVu8nO6ZljTYai+3SOKbTc6DaY0Oc
claLk4k9wyrSVWafgjTbRUSkQ+b7NPv2kLkmEIyOaNRDsuTQ2ddSGKwC0aUyoDH67E9jq5gIjZsH
Gnq2JAsfG96zykbkhRzJwBEzMHaMEms3qHxf9+jnzcnPkEySGbNJqPccJI2GG/llA1mrrj6nXr6l
zoRI66dgAqkDrpWBsYrbj6wwT7HN+pnDKvXaK3Hla5Otd1cbrD3nM0C3h4gBRSVgIQzFeVHFJwD2
CgYO4OquED8Iwbm7Nk1yyzax1ddcpoQGm0fD7bZgBeriaTS6JXPkd8lOHqlna3Ed4+5Jp+bJZ0lR
1/q15+xJ436w0uqlDQf6ije8e6BX042kaimqaqNb/X6iOPHaAHLa6yI106gKXeIWDaq7HttaUqr9
4ExHS7h+2ed+tXQ9MOso50mIIT/A5e1gR046cQxiPU/EO90WqhSxjREWiiG6R+pVZfrF9pABM9Nr
JxKWnlO0ABX1YTZdA0FMDh4qfK57TwN3xtk1caDFuP7ywHg1sNmyn4g6sj/ZlxlEwRLut82TYhv8
zwu1NxS9vOi9b5UoLALic+fiEjPYsuqNyytWal9d9mQ5MdBotlTkmw4RYBCcgZM4Vw3jwDr7G5N5
W9IstXpw9MLId9P8MtT5oQLO4PJxKw6IEsxRXr+jOKUbaK98+DEaKQvRXN/NV6t47C1KEDdid01R
pUEhcxtqxdw7tyo4BTK5yM5dpyN9G4mIFWZXtj1xUvtjZW5jEgtTI95aiFa9RGwNXR5UBEaNNlgw
ENC5STDBS2GcgM0Wzd2ikPBe4gj7aOAgISLHoaTpqfk2f1nmuEa0GvDhN8i2WCGuxqq4DDg1FUCe
PCCtga1hYLEaoCiWbDf2DsuDshzRCuLfp10XUhBXUvh5c3DRs6aYrEqYWTZudyAfUI79AC6NI+Gx
5G8hDWpUJ1z1jIq4n/IyObqkUslanSgkUdQF5wizi9XnmzBiX6WpnT7JXdOWm5K6HNA+ct3m2gba
S437tmUrMGKAnhmVTBlncdBtWPQPPbMQEcKZ0zcB/BSRD7zDbGU3Jv+HSLCVNNNdaDFXGYJDSdaR
40Bq4ptyLKxkr05LfgPSTz6DROcdwXdXoiN3MaNaP0H1SX5gEL/pTBxyJdYeKIYcuJRX7KiM/CiY
3zyHbKtw4O6kD8LqbZvfNaCwkG3+IO5Zvk4EOj/4hL1VrYaZ4jBwnmZbY0RALI0N/AcFx6IVkRND
rhwclwmI2Bu2HYPXoFcfLUmbSYauMat5FZA6w4YIgH/UCCuQG+ysGSF7SimGX8eK06PteL+m9Z0U
VNVKu3mmcxr00R/MEXO6vpko/cdQu2seoRRte2qDv276zaJ1y+UYq6U+0o/S02CgfTb2Szx7GyX+
Dc4/zQ6ugv5imdc31Z/pDCuFTGJMBfNY81C59DlpvQHBtzZxmgjmBBn/VMN8NuCSjxmbY9rJhCMC
G6/GDheqG5C9Dl1cA32YfR/WH6sCqok0qZ53NEN3J/QwhGHdZUrceCmdfLBOGqAV7jC/S+ROPabR
To9OE06YMhz9UGOwWVkH3Wz3ZRoebfaqY/1iNeduZPMjGAMGgYUjmzUqdgcH0hAeqzMOvJ0uNKQb
3jOsQBjbmCspxVE07DKrf1Tsjt0Ez0KEcdZwMRPl5KMEe4nWQxdIRrucP5Q2mzqtv+Zp3EsmK25f
+c6MJk12XBd82hO5CoAQgKE/Tn31Kt30ELvzszKYoclob2EDLyAw94J55Rwde3TTYiJq1QHJ4CQ+
HGZ/HN+UO90p+piQik3iQas1kUJYBRyIyM7RL6Q40N2DB2tGYH5XWDC7gOyMogazODIIUqhSWc4i
SDYSHeh9c52cc0fPnJLSK4L8r4Ga/lDE5rNiydcRXNIw6Uznys9L8ZQgceg8g0jUn0i9sCX3pYZd
ArJjU9Wof5fdA6yZ3oEmZx5rfrfWYB0FJ8aa89iycrE4IwZEvsMIZSXUkZQn56aM7rz052kO31w7
4Z4wnHw16q86U3mjemXYtJMF4FUEUSU7qgyxllb9FgT+EOa8A9z7byp9+NvbEJFf2H7QCVK9qgcK
fYxFyEwvQ0ipbTooYnJQRnhqcRml0O5jeSz0n0rta+5GnrmjPbl3nTT2Gjh0NvIJLFGGdAnBPB97
b/xtEwb22NsSsllCMil1xSkJvneibnHtz7aM/ILN8FTgbB1ZLOkPSxxOI7mN0POFcfWbj2R3OjRd
aZNuJ3wHgiF1H1KPcPy4wOR0529gfKRN6hTARaghHZSRfhP6QvGkpQYaZ1s3ZLl4SpOVAWa+7ehO
0RLY6INj8Wsj+FJCYLWssHbAX7XMp1HU/jKFzQ2n88m7XdxYYOsU7Iv72L4JvLURPKBgOugV9a7g
si9ht7DZfAx5U6vKfiUZ5AUR53PQ4s1xsuXQjqDpRY80Ok8yhoXH4q8115JCVSO0hxXZgy6YWxmM
DHKGm0Fo+kLTTyPncTSBiRzkX5QvK1z+MhsLhMXaGVjGh2ImMCLsq2307ZB3Jm07ZsW18pgvhdM+
Zv3qYeLN4vygLDZzbc2uOVu1RIM1OA40p9pnOsl8eEyngd46lD9GPrzWHDeZZlBwWejfTPmaVggc
qa+LRC2sFxZg1dFU1xzOSa76p3S2Nm4Tviugjm6RHsesufZsDMSU7rWap23Jf6jQy5jJC3/NrZFf
1TyewloyECpXAPY3xcCr2hI5BY/PGKfNwPbfWAxC0n2zQhrXsTzkgCKqFHmK6f1rUztCs9oB25FX
IggjPG16kL3WHDdEESAoj+ZHKwHrx2dYKEHwV74pB+/U4RUTc38PKbznCd9UAv6nBJJXbHll9nJU
+Bba2Se6noKd6bfuiK0wX1uLCk5X+A9SHginQS9n1OItrp8xmnmJsy+HAr06JWGqpxdSHJ6s4btM
X4d+PlYW52NlP3qm4O75XsJcbKB8pbXWRyx/YJ1F6x3ncdrLsgIm5+mboWWsFGLZV71HVgA6RdFC
JcrOLZQFL/WwPVA2V9XNyBG05JEviNhrEqQRLvPTtjua0uEKUSSZdBRqNA02itWgz+/l5OwcgeDX
AUBU2YcwexUBUpQlRYQohE56twJcUjVMeAiWRV+NBZGJFAouZdrbxDgNs/Oq6nbXmOa5j1zfZOdo
5+FKF+WhkuPWqttj1hbIgJCYMbL8q4LsOFQ8h8slODR4h9OtRaiVObEQkc52KOvXIflS2ffcAjep
ii2Ab44htkx5vzVndcjEsI+S+Skoy42H7pktEJPvZGXN2L5wNpvzo8kMLOjkhosZfVMG24iYS/2z
9chW99YudNJKyLPRsCdJxK5DrpKlpyjgMlE9+b2/PBQYekjPg2I8zrRQ0BlJd+cOts8qBlMJyb1X
9n7wYCmyhCkghlS6RJvD2HBKDM7Y4eqy8x/IZgmjyDfIWsIsYcmla1hcrs6B9CsA4KxEWACGpNmK
YsBd5p1A0rR98RwgHuSuvU1Ntx5y7AS2YjdC6VsDDJq174yu1ECGaanqMQ1dP46dHzWg2RDNTrdm
DsSNG9+WHiQWzTv9FmuElGVbh5Lks0QZNyL2nsVwKKMaifE/1aLIl3g1FylCi/ZFL/tLJrCn6OJi
Ste36xIn13gYbZD7SUgSBNtvTeqn2gv2gSk3dt9cNd3BOAe5g4mqnBSGtLNDMvjs+p0O1u4j1/tN
WnKYolRMmRj2OpbaYqcalLCU3HZVf2fDZ41EOve+bEbbsGfv3sx6WxY+4XGkOKfpZ8KNHEYTppwx
PIYDA9q4/Xac8Fayfl+nTofFJ2ABb+nDYkNKMEAL+1X2F7fMT8pLVmN2k4ulHlOiGz2KKj1kOIR7
NkBAEJiw8a4NA+ejc1tIJzmcvyTeFdV7OsdH2T5bEGSiZDph9vArPA2eM17SeMbSiRMA0bhpDZi+
m1U8Uv4tYIHB/SiRDJjdcJ+m7CgH42YQsyVU+WqFzMhGZ9OiB3qYBDxBoK7OgBqSwjKws8XxP1/D
cAamkV11WaFlLP9pVcCyb2BOFP/oTUH5N/DQdZ0NNice31HZkYakmAs1kcuww6oDYqgCP44IUiLN
UgKvKMrEF2hR5upcTfmzqZNxhfokj7Mnz4BDIE+JisBXNRnxd4lGMWI9ltGvyiXdLKK+kC1NZadb
JniHEYdkXwByqfS3MGOKOTWL2hgIBsRbK8kIwUDKP/52FtN0aHUbEXQHMTlMf0o/mRSGeEDgrXGq
GvxCXrEOBmWgo6FKm71TmPdXCwlwzNGmifasXOe5TKKzFNPWSOzdkHfcnx0OC0l8zcUuXubgSZso
Z0Z5aV0d6z8ugqx8jgvzOIXN3sW9NaMxbgztSXMlVkkGw0Rdmn13SSBO1yFMfm/29pNC1mgCtl5m
zmQvJBoWTLopre5OCrJytNACgeRBjOaizo7JKFZ1/+6lra9srkjocYOsVy2piBHHEF+PJRMi7jA9
Lkb0qhSQfQ2f+nxBfOscXcpPumxva/ZZ47IelOKpJ+ocjFSUAZQkI8ge6QwXvTqXfGyi5xUMJtFK
jDMFXmivmmzRkqOdM2PGiy1mdg5wXe0r8TsRGmGwV0tjsfegoCQAi+HPkN5t7jtj2lUaf2VmYLJA
f2bDvwgkwN4pBP01PIfSVc9F0/0hwts1kf0SVlHDdIFeDFMu+tQBhSPU3s4oXt0l1jtGrNkho4qX
Phj3UusNFyo/tBaYy2yPs4uP9SulT2sWt4vGXiPVrU9Dax/7ILhrRfOPo+Qy1fZ5ios/S6IKytFm
CnpFZ4YglbA3LciI713PYNBjMKzs6BszbghQqqBt5cy97UYmL3T3XSwC7CbD/mgEzrFLSgC7Ls7F
sApfGCSvVaHwZgELfuBOe+hKjEPRZ6+/19OtKme/DxL2dASlDsV+iW6ip3wwzXAr5fSvVTWnHqVq
VVdEekJF13OqY+6THhI6JHI0MA094BwRNhNne71M77V8M0yemJriwbQkQGX4SAFUJolEZGxIqB3o
XDWXbXhUu9dEA5RnxIees2qC7SAHdbRS85wRuAOmyULNznceAeLrVfUxlcar5RGHTbuvZXKfthYI
EtiVgW77mavtGGCuqLF3NlSq2BW+RiHMeG87GMM9zo1lvYeDAUMXJ66WNoconlhgOAyb8nWr2Gem
7a1hwbcNefPzYdhOHKUK6cHUWOcGIH4ri6+uHQ66Q6ud2es5LU8Z3DyT5W+u/QXFPSEKj/EsPm1M
OkZOzO+MwIfYI5ovBoa4+S3UnloLthE3Zx7j6Czje0eOj10UhLXmhyQcdm71PVDnd8286vubQ21D
t4KzHOFbm1xL/Ft4UgHRvLrF+F7MaIEGIs/tG13vR4GnL9IN38SarKUl054G7jHuHgVXkvtaW4AK
dFh99KhapGTxIvxYD4A6A4s8MKd9bFR5TeLh5uT6VcuhDs8mUBJwj8K5j+nwZatuV047F3tkVWvr
sqMGtEnf0IKPsnFWM7tZl4GDGDB7MqaKJx1ZwsRPutWZNqS/keYSi7T4BET0SxD5tZ/wn3e6+zKU
/WcDt+whbBZAun6ExUmrpOAazbl5RTh7lTGSeG3E0WdToujo1UrTAV/l4t4SnxUO6ZQPMMMPW+gj
zLcZD05VPjVOctBJNzJk8AMB/pFFPNxfdfUwh3QWP818eK5M+VSZxK2QaWQgqkYh8szFMDLJYqKl
oXyNsktmF1eduV48NRqT8sC36uJo56R9lrSHBdJoZCa25n3WJtpqIe5aq59cEwfboFoCjiLfRBMz
m9bZyl1fhbHfeEiJkOvYA5VWbNyB+EMygk3GxOY8CiabucPh0IXsPkREDQHzxmjqW1xZW124L0VF
Y9Mm47buFDWihaqMrJXM/vRQBODt+hdRnhA/8ux0oYOJdsL9DHM9i3WbWgEJi9IIew8AVKsld6iL
xJK8DW3Eitla1Kp+0Rv1ZHn9baAJZaAJetEADDcWyNghp/HZ+w2QppbBHb3wJUMIIpKQKWbz6PGj
LrVsfhg9AvFcVdAdpr7ethuHmraJtWemFkQE9rCFsQJOw1vR0DNjDO9p8COjB7JE2ZfYHIptHNKz
DG/0mv/oUPEJoTCrSoZjFcR8FPJMHpnRS+u1Yl2R4rtMx+bX6Nl9GuSoVPNqTFGSq/HRYNepwS/m
w6FZzvZTOG6d3NsIy8ZjKDeh5xJMDawCyqxOu4JIej1DANA6Y+3g/ZFQXi2kKg7jri6St6FP+3Xm
LrFgaFVK770wwQVSdjhNw/6p/uKGdVZZ6O47vaK/wCkejV6Mf31BUtMWLyDtRolbn6LZLZ0zTjzC
bwP8ZAVgjL+mg5GVv+dtSclmPtbWdGxK51g287nM0uesT/wggztm1NY+Mu8hLCCzRQjrMLhAgm6x
jV1NtYFAQRrOjsnIUxOaq2KZM3rliYX3v7QEgyvBbhURyXDZ3J1QcqKxz+JzFYJQzwkASDWXPRXC
14KzczM31k1yzoZBgayyxDOKJRnDXRZDqCpQQ8eyPmp1+9wXzZmgu21JKQE0ynwvU+QSZdyxodeS
VVG7+HEd+BrGpugr+lQzvzkD09ahvDAVO+N3wSigv9ZGJ9BkcazLjt6piB16yeyrNZ2SjAuXfa2o
DrbWvxVT/u3Fw3rOnWNrRldG3MyUwLOQMAncV21xv//0Hmv7tiKMseE1xKzNLyREBFsW70Y5H1SX
/MtVRpiZdkzQptulw6MQPVs90n/+J8sLJlJtE2x1yagoU0ebkih2kSVWGguIkOF7gy+RA5KYEQOq
20xWcJOwcBJY0lRISetSihW4svUq+O6y/BF9/64mx0CZyGGN8J9IhqfSAPxbaLOvJyiYvcm6h67x
1dvgM2PkXBNlWthLVIpU0qDGp5p5DDlScna8h7Fj0pnDisntLl67Yt4P5kAENaYyu2HR4MEnxs8T
YFWr2vxsBOXJGbO/RPZkfYOPLVS5SYyWYD+72uYD8WJafMiIJea6KQ7UqbgakH7o7j6np3HqjxRt
YDOrSy3gW0tIWMy39JTU+tRbWTK+V4nwCfqlwIf2bJHWXTX1ndXhxoDhTbgSrqRQPGXsEmerW2s6
8iDdORuC+rKYsJQY1Z4PDxGZthkWZ1TSNVvGS8dhNs5BhFyGgrXO+5MhzFsRceBn+SlMvG2Wi79E
Q9dToQZyHULWjUbhCi+3HjRDJDd4RXV2a9Qog4uOSKJRZZplIGJLn22EZQ8T+9BMsmhjmocAEe/9
PN9HCTmwURpGfOFuZ6rrEaGUHkdHKVlHJWz+hF4hKB5vUd2eY++mG+leif4YRdYPeWGbwomPpeBC
rsTJaFl9mwRZSfRxwClVGaxGt/wIvfBeqQlVmv2YeOzpJxbqxN6iOQFQgDjcyt8zOd+Xj6oYgL+J
YstrgD0Waw9rq4TRpVIjRlv1VweAFkqtuHRafwkxWWoeV0RsnmwoznE/+3Ho0cEYmF7Cv74At21Y
ponBb6RmQ4sTFudRs+8NeyytY1li4CwcXcgjaCgeijRl1u3SJ/UGegQKLdBrxnHShW92KIYmAuAs
bpKwtZ+7KeGaApYyiishvQ95b6/Zm++clJQ26uSHnKjOXO8AplPFoCDvO/0t8BDos08motrDa4db
CdJw5tRnYTPYKDC7BTb97UidjumaKMXWXoclZpQpyh4bgRG6tVHntT1GyHwRwDbhYXblSxYTaIdF
c/E4IVLZNzh8aqG/V/p475xFuVIEvvDmTT/0n9LR+NqhL2V4TuHtolvU1zWuLng9V61j+d441i0P
ql07w9/S1cHpmueZz72wUaVkwKBDK0Si8ePaoK+i6T/SzqNHdiTL0n+lUOsmhsJIMzamZxGuPdw9
Ijzkiw0R6lFrZeSvn481m8rqRDYKs0kg1XNlNLN77znfeXQdxb3LLhjsZc99RcvV87myjXeZ37ID
Fg89tZoHGM4Jisc+TJ5MLzpO/fyczwaDKPw3VfqYg00oBfALRtdMYWgpg60zAd4TN4edEwAD1pEx
PBBMSIELSwZ91nB1sftTdW1VuFDdy71K3I0zZmeX0GjbB5pn9v67ogYx2OSj3vUhwKHS1ONXq17Z
M96soH+0FA1iAkJc61HM3iouqcJH49oDRZq4mrpe86BwMHmF/eZN/n1Eyy0nFLymSkEBcLCbBzCz
2CeajSOeU/ApHD1wqhgXoQ20J+Mya8QUAyumyuVzzPDIw5riifoHidZrJBN8m8/uaD/g0vlx2InL
+JFp9aVO3IOr4frHv9yM5xM5SOly8taQg8V4snL0L3HR3lqOPhNiiLv0WVgZE84YfVnq9adELjEv
qMTDmDwB0st8k2a7QARaTp91wAQIb6sDrcXAFMgE+F5PLCrprXT5YrgtrruMWhpcXG0fBjs4hMZ3
CR+w68r95AFFt/uWyyoUiLnl1+1gtQ3quS7fdMpXFE4v8YA6mi6pBYilzEhQxlyqBY2tMiJnhOCm
iVO8n3HU+Tl0InghaQEIA1T0MmuYf8UJco/A+3Et9soCgFUKKpBAQcDoSuAGMz8aquERj3s6TsRO
96cyBTXe+WcMj5dg9N4djoVqtN9UXdw0cBxGlTxPliCt/WtsymcZArgeO1iZyIGZFVnFsDPwOcn4
ZM0DDiSsZI6PAiLNSnqm2bG0DFpU/kIX21QEY6mMQBCPcBidnBMTZITRmHvD60EtMsqICQrVASSo
mZsqXOq7pEGN5qr4YQzbixsiIbV6l3TknmhOZvDMYFC17Oy4vY1x10rxNS/DFs+7w7fB/eyz1t53
qrq7uVza1CgMssj1qYjwOtX0U8bxa0LcPEsizmNDPFSqYZo+rQPIEA5jEhjTLbNXB29QV8ffbVUg
leQn9/vpQurGViNXo9t/mJBedzHJCSwRs1OvoOLfjIZcLHxhJfLO3PWX1EXjpmg5L/LJO80DWtuu
YE7fFTvUU+a6mRidJEyiC0TcN41TFvg3wEynecx+WIC8gd1uGJ9ZOCE99IO9nPq9GXe3vsnGbBuk
R+ezvjN0Bu6o5aaWfxnKM09FxcTMGzEDlwV60TQkP3DwWzIHK6wbZju/daZzbbL2UPU4aG0uuE37
G9PGNaoYs9JzJ+jJR8uTNQMxDKWPnGXYYQnFM5XZP2LCsDZJ471BEc8V0MtvlsWhqHNQPCBb0MBE
ioHmpuXQP2CbvM5FS2ygPCEqwX8QxXfNghSzaiZg5ngRQ3V1elrttAVAO3S3o4YcMub2kdOGOmVC
RD16zBlGO70AHZMAJEC3z/n8aZTVnV2oa5XQmK9r3jPqv4ckr052WOxFRbi1bB+EGx0NstTdLn1p
QTKMWIlyotaQBvi/XLphDVf2djQAfsXUyUpABs48D6sZznuy/ZaoBgvmm9PxvSc1dIDJrA5zhgjd
kCWyfOccm/mjH9YfPir5UZqYIhw8dWC4PABexGl5DtnBWUyRYWXfYIjXc/pbtfykhjoCKLvqsfig
e3BPEMQ+yTich+QLJpKz7aVAbgbYjxkSrW3OE59BRZy5h4TD+2b0PwSQZhdSQYNJS7rVtyestz6d
j3QiH1xd7cIueqrUvPVtTaKqQb8rHBT2tPCYZiY3IgOnOogqwkRWQdI9uXX76Lj5XV0CoeS2iiqF
0GKUY8lMFDumAI3ew+f4TG3xngzhus7cx6RB+TxxU5jAQiXpiLIOZaq2yM5TZB9aWESVXT/Zsf+c
2dCpVeU/CdN5JuLhZ6TVoVsFORVahIwOQDxO3jTAMVP9sXHNg+bhD7P8FFbNmdHURpn4XKVxGQO1
Uhbuc7PbBzHcu4T9m4s1llTKaE+8ZQLYSTdhc53GdRBTzA0uRm40d5YXQ8RLsE07EBCDijx2I9in
ZXRrm+ndZFuvaUE8XGttiT+ASLXgEMG4OpIusIfMoBqai99jVAUfGFvJepR3FjxETf/HtZcgBrN5
6P1yx5G/jbR3aJzj6LoWoJFMnD0LYlsR3RMdPa0Gsqq6ot/aOiNTi64mylRrQoPmosAddUOmxJRs
J8clgKbd6Kw+OSljbz4mCa3RfZ/Bsgwcc4P5MyXCC8alrakcwhGE9twv2C5C0HJ6zPMIBqY2aXxy
X5kQnE+l8eSg8Jms5NS0YIuLELGFwV2wIhvZpQJc2xP0vtSYj0NjXd1kPhQWyTuThdqmTRtiMt2v
oVeXrumftAWCtS3MX3brvKmcOrBeIOEjylKvxPPltylbaoXiW8flvi3mbVMysLXjfB9gJtR5KLZj
483rPIqeO2XjeGObt+E0BPo5mbJnpyVPhFk9m5AyFtoMu1Rb9gc3ct7HhJoM5O9dzK18a43+dmYj
8gzBLQCiE32JclPiL7hprfSzDL2vf3T57fktdsiMDWfjd+h7T5Xpt5vSwFpKDOZBZfqWmL5zGs8f
ygwQuczqWeV41bsmOpKvutOQSTn5MEFpKGdlJF97Nb1Xc/hAj2+XkRpZj/0+olZDWNk/QjoKwJgG
674oNCx6mEcmpuXSqa7Cy5+NfLBQIw7vdHPz/ZI0PzSjiepqPIQNm+molto6QdrRaXpakIuZvNDK
zdMck6JZoZlb6HXFvKrsYNOJ8anME8zjCayIoWPuJAoMhVHuXLkTLzlz1WPuucxtkTO1zm08qtdh
wuIYpOm4RKuxt3XWY9N2/IARLLEqLM5eqi4iG90VFwqiOvTIsGLCJwNa0zSZ0MqBKiJZTLC1Y10j
v2hOowIyzit/jQ6z3Vp5L97AfNIaub92VPo3hl++5DAo/BGiQKv5EkzDaLYW6ax+mhGGPHbfRo4d
e8QBA6AHkI3q609UIk+xOYm1UWsojvbVGMb3IqnQgFnU2yKM9uGY0kwqbpsI2UWMyn0mozC/64P6
SwiuMKmN89svx3Nrub9YqJ/cclsGPzVoJN4aJQU/q1YTDgQXyGAV0/2DhPAUi15eXKTw+Kcyg+M/
A4cmkwBVWQzUyc4kBOfeHMzxLrci7u46iJgd0kaPc3ApRbEr6PbGcfp7ADVnkOeV9z1ZDOQGAco0
KwZMEuKzIov7HJYvJD9uXOUf2+GzoXsR0LjFThsH3P+SdyD2TJsShpTvIGYeQnK5/YL6dWbrNaje
+75liFOwTMJwW1RYmLPybPbThyQBLZUVgPmeOd2db5kX3Y5bsy/vjAT3CvqjkB+MP+fRb7t7s3Zv
IOVX7bRqB+thmoZbT45Qpj8gZ63NRbrBEHu25YcI8xPxwbsKU/xAtsCI8HbtkjZxbCMr39Vo6Ugd
7T6btv7hUozDzyGTZcBPtuljWJVt1BZHXXuMRwEyKb+vbzVuzvvBQmAiWvBk9JQQQAAXbypvOsou
S661V1cYiEs0WRn5peF9OoPHBeffVXRrCSXwCI/tF3iHZoPpcK14FJyR6V/NIsADXNq/85mZVwrb
o4GMAuQKz9F0dZCcodRitMpXetJUM+pSLZL7d3YfM9/lAGeaN29c9/Wlmy9Wt8hPKCLcfULweYpK
aQVWb0h2MjM2kExXyfAI0j9ikm4zTamfZ3lw2zdHHeqS2IW83KimWAflRxnCHzW2NgBtTRKUDPfA
JtdWmm+CFj6Av0Y4PGIFJuGnl/dqfOhRKbTvuDKZlTD1uanGF0ypNCDjbgsfrerPIK2cEsT7fmYc
t0RnLOx/1hCC172NR4DRaVQ8OhMDVFSqS0rCJR92FO14flNUIUX4GkLDDjz02FfdblQPBw12zwxo
AZ5PmeGZRcYZX7gwZtT7jnueqo8Yb1UU+JSbvw3gkwQK0A76CfESDUO+StDXeU58R2uTR5aqn91U
MufzWb5OmKyShjG5wTHR8ewa3SVD9ufhOIx5zRibAEgU1Gw0fcFufgzMtkgn7E5OA624PNQ+3wf0
6ffIOXbGK5N6IsGM4NZ5wDi6ZnpN/53sVUb3K1vucoinIoIKjCkwPJQgzWHgxK+T5+11gxDtxn7n
57FqApDVpkRwSQmHFv5W0xkXHKKM+Ki0yvhuGf7X9UtFckDEZJopY0lkb8n9kLAMQO/M2g5ZsYkF
6iTuKxTeuFs4dIal8bwqUPma+QtMZ4tngcgy1fyKoiPLuO92dE5IPnOHox62aH5uGiZo0Y3BXamo
fpbvtr2tipNrLTCtsvpVJAenu2+hhPTYN2I6XKtaMx6pVrI4D9l9ZOkVGizrp6GhC/rAdu4IuTD7
Tz2j+bi040MK2tbeuaFJQtmOIuPG+pYU8R5NYUvuy2Y7oONJlikPEuX0IosrPjcfoCAlbQT3tSDw
ouWPfk3RM3TxcZnTY15FPlu4L3V3neqfKsVMon8qUg8UhYVPv4dosYafMK0OXXKhMmuwJQQ+wgNQ
+qAvi+JG0H+h3kF2kt8m03i14DCWsXH0KApwyHAMYk64Vbyj+bHObgsfKSklA/Cgms8Bn0DiF/Ze
MdPP4tooGAcvLTZIY1P5B6M/NN1Xn93N7XV2brF/IA/lqQi5vV2BPRGnkNNzM+q1NbEHB7BHZ5iJ
2ZNNAAWoDwaIdI8w/kjgFh+YG9rohRvx0gef96PYxOFalwi+93O30yE3mQF19s1YmTeYVKhS0bvv
FmEWU4/M42xg9RUxfWXki/babunlX2FAONDLh48gefTkbW7Z+BXFvliQGaLABdNvFJPL9jIkv4ws
280LlN/qbwjqQCtjt/+wtS6xvFTfuXGu4EDV/rlZlh/9FG9tlb8d8yEur6b+hUcyx7GKEgEY245N
nZCPNPpI633tPNMXdNlItGAtgQhI7/m7tSfxv5QIHSngsHakZzOGENuc8oD89bXJWKmiUvYGtfVb
1CgbC4Wp8eEOwWNu73qXPwCL3yQAXHPrwHXH4Okmni4TQynKsE0bIaIbwKVXj/ht17WJA0MwRIrJ
mpJkOO5c/QsSyRZgwErhfgtdLjAeteR94z6U8Sb0dwkQhtl+cPRhoOsxL0lt7XOASrabG87PvWcs
Q49fHLxR+hGpba3hC1YvrXgpEXgZT3m60CTwOKxyVd3UoUcZ/AkNLR62CeBPr7v1OGMWohmxsugd
nD2ED/JrbGNjwwezgURQO04xmBX4/GrflZfYfo3pJ9iwZdLswlgMhcnRmGGZmnc9B7LuSboS66H7
AhcqulsdnRlgpyUqpU0/IoCPGc6sOlZo/hChu+Z4tP3vRp+i6bt1PkCm1mhzSzotqT5l5XUcbZS1
+2RxwupjPQHbiy66bx7C6lSN84pEt12aANOHxRicu/g1jL59PA06+RXyWLFtDcAmzOrU2ztgA0P0
jJ5H3CXuPSk3Pp8cCJBfbi38hSHfT+O8OtZvk5vMvPadN0pY4WylfWvqO8iSaA5yvZ0yPDL3I4rA
ke2IR4xoyyl9tUPahSS/6XtZcKflG0kPNWUVqSJZC8HmtVkODDq/9EZvUtZ3GWy54x1cooaifYVE
Z7rU47NFO979NDBoRT25pY8Q8G+cZoEXZAAbKv8hbO+LaetyYw8A18EPdt5a4psYkDc2Sk9E5O4R
l0venBoUgAYAQGCkfbfPsCbns8+2foys2879aox3aRwG4jAS8u1cweRlY723OGNM1I3twYq/LTAy
ff5gtC+z4eB+AlzjcnjgdmH2WvBUCIIzo+7Qkg9rGP5rOhG2ASwzmffSAxtNk5arcxSuLfGSlHAI
jo1qN6Pzkhk24rJD4b117X1FVon5ViCxCSjPG8LX0KQNROlMCw/ipBFB4pYvbBJcrm6crh3oll5w
NHh4YQVRqK0dDpisvwQ2miiaXWwt+db2m11bALJnxcXXRVrB8rRDB2PCfmFJ9XAcaQNiT69GJM14
HQAd58eamtyOfhGvVmZHCZAzSa6J/1xZqLjMZ3tYWlZ0byOfyJUHE8QDY3T4BXvmSGy8766ZAdNy
UPGfm/hJ52/Sf+kbxkJ7h6GcYiNzR87d8d2lk56D3sfaQbVTcak8e1mFAKlfEwq37VSzQozIzgDV
cjr108A0ptp1KdPQremHh9aZthOdW6pSSv23knXY6D3I9t3c5ruxuAiBedi5qMLdtwYQcGffCYQ7
wOaTvZBvC28/gV6HfqyRb1Yab5AvrlrUsLhxZ8IUVcnMsv+y1MXFAoM8nYYTqnksvpx/OKQaoAdg
0Hr1aIQfnY1jCyOmH0Pg0DiAGwCFOK8XMZQ3vkg4TmMk93ZZX0sreg9IzFG1zeJZjGZom9ARWEjG
lSIEiVlwUJb44+2btvfPTDmJt9BHozYeu4FGuY+bI1v8GrEXH+Be7CKS56wYZTGQFIi8v1DsUvrl
8EHNArxtGbjs3e7aZbZhEgMfcfRkY7ZpvMWURvSV9szqXDalDZ0yQM/ip0/oQwDxAoPKTXsVS3/f
LfKiIooe0SwzN0Xr4cQ4YH25m+A04Dtvb00XKJ1euAcGA+NVHTg7N5C7TAUEmgXJD/qua1WygFSX
hYferZ+mGqmbT1f4vnfb4GBHcIGn0CfQvtL52oj76jXpagxbE3R2xK0Tdy2/jz+1/48OCPSRevJP
oy8P2qkW/uGMwdrlCXAET3RFfkTrzhE0+N49hIVxL2WY7oO8r4+9RLQ2tQVCUtc8l7X3qixLgyxi
yY15RYst9Cx2cfjlEAfai+Lt3qSj90pUMkNGOYqtp93gBZkDgwWnA6GqmclCQKR/I49zDtUfnST3
uVlffAPDTl45cvk278dS9LemEdYrKYifkiM2es+2LjR5qafmc4bXwXcabhvjdBtz0ctyG7OMunN8
GokRV6uV3eCnZrC4r7ASd4n54Ti4KHvOD4QDVKjVymxsb53XDGpKph+54JG1436kkQ9dpAf65xGe
AmYgLadjocB0Tu6XMtCpA8vkmO3wire1s9O26+yRnex1vEQTJUfXlYCIfI21QvB56ny4aCd9jWme
4PVVh5liZ0KgP1k1MzycYdNCPeSobZmQlwrwZNMvWQYpQ6oKSqPpeeRYkEuAQUphWpmAxgdR8hs1
LqnApLj27tUmidNIIDHHHQizgpS1CUG529M8KX/FQl0HtH8RFoR1Owy7rpI/xZx+hTXzEd4bEx0N
/aQ1PnSEvU8wJCg686PrFnu48W0n4U/kGM+lCw7F52rvGOeM3K8erUBrNwDvynMi4kMX8Ysb+SVX
0brSEWmU7HGzc+i42GdCvSDeQfroF2fmWzYTdhw9XX7AcbgdJGW5CvcJeOA4wU9NMpvwWkyd7dGR
7c4xzZd8RCuJ/AfxWbxOGsCOHQaK2cNb4hUXimOIcF7ykDckmKfdU9xSL7U+jBWIg0ZLAWO/Z4HR
gUaxcKN3gXRIDLYktAJ7N6hpNH9g0mgMGm5buOOn6cTC+whTZKnf1tDXPbM10P+OSTJWZhL8OGJo
gOTpGFnKKKIoh4JLV+mVRWpvw0aUnCSdUc9gljieGc1GTpUx4Gp9UEo0MwhaIS9Rcn3E6xdGlWHf
RaVygQJ3eQC6cOUUhS/Il2wha3CeyqZCC0vefEM7iyOtzGh+zfkiwm5sfrYbgHcNkcfYZRvBSHNm
Nv05xRQ6v02Ul4Q4yLm1CZASxhAMbwH/79Ia8K2wl9d6kDmsrjzJmFmh/Q16Lg1GPlXqVxR4CBlo
gsmovqPWHeCIlqpN2RskEKplyNPzU4l1KoyOgh+4KEVDx0yCnsg8W7SD6CrZnCvlwIDydkzzocjW
tczdkatHyEX/3DpEf4Nqk4NTrVovJKVijHxxdNMxyTmFRmYU61Y5OSw6HHQRmcWIawtK0hQ5Y/be
+rSYp1VhRiXtsRT5UvAZuMwj8g1mOkEvPyZrmJMp7+Osl+sw00FLGJEbIM8F9hESFlBGwezWCAWH
0dmDnSypB2RQka+xkoqpYM7CQ94JU6HzAcFWky5/z7Vt2e+lA+UDvZyZROmEmrIZoHSLbPaldUJg
puNfCnwY0YmGLiOMgIUfhaEBwDgUjATNINLZT9PXHsz+1kxCfTbTIbXvxNQHS9Gd1IqLZ8afhHg5
nd0lpCTUXlO9pwlCPtQpXoi0upgkkv5yNkbG3mQ80DG9EbalXGZuY54skvZYJo+pg5MO74QCE9Fv
8Lf5E1V8POUTPBVLCSCCoV0nwHK55EQX6VcByOjBN1NGoJrNg+6fipvf2ksyclCNppyAy0WhNSFS
dbvJIS5Dpex+4wbivPKepGPjQmI2oGJBMKwzKd9ZdUOXc1ko/EwYM0qDvNJ3UnK/RHZgWS7mevSv
WbbNomnm18MHLwP9JIoqW/q+rlbBWzckMYY7CG5T/B1LlWBFbTlZ+y8PRSVGM/aO7jANxrR4WVu/
sRiotSF3w42MsHNEI2H3DCclfkl6hPYwpC1yDaalsb3vCuzk41HaRkmK1hQlkmlyb3gxAMYcGktq
Q493fIdcGLO1LWPb+1WpX1zsHFhpE5GkHjokp5KSq41GeWqgAPeJYUMLFLPL23MT6Cjc10UWDOCH
wm5APd0ypEGf6FVWtOEtNmpv13PNuKXzjEXLk2NCDQeQJguOP0RgBZinLxqKUow/JdfGrmsGyHoN
WnzmQtL2p5dctWFr3BZtnxR60xpjqNqz6bhZ7q37KGxa7DqZs2BBgykT1ceg+nCOAT61tfhlp0OL
1NUyzdykQwxiMBVrnriQRgjigm5QGztuYvuxtYMg6zd10Jam85BBFkfDaWAP6H9bdPf7/LHwmDgW
P6I1QvS2CStkBqpvxgU9hS6KVfYhApFa5zCNRE2ft3QL9GFjjQsaBo5VCqz+kyFzf0n0bb3+JUjH
1J52aTPavkYuUkeoj7k2DPTMKkx/gp3ZqLy7wG+EfTTzuiBJ0eanfNLOUFLS4j3jQ0ukt8wSwzZk
MeRxEtZvqIRYaasageBwDlC/oD/r0i2oF/kUmi4RSVowB32IzIggi2mWBdT9wYaSzB6Kcsmf/OWK
GfX0/1CP5bdFr1C9I7NTw48tMpesT0narH6dWl2R1Ot3k02R1M91Y/1mnB7OZz4bSyGZwzR+gPJY
ipPjWkvXAPoIB3hiJnO6i7LYck6ubjjWa7ZxfIaJRz1Ud9RYG/qLKjkbQi2dwKbxjdPAVHY+gDju
oBnyP0+PcxdnV37iOLmN/cYdPqVl6/lglnEGoSuyMCxBOveCh4nGgkQP0VnF3pn73Acs0hV+vxNh
ZkJNywwKXDnnMcTFqos8+q06UfUVM5kB5VCVhRnTDJubetgjjPQ72LQJxiGs8gw6XtquaPGVGuge
/Q0NUxGtRdfMyuQgwR737s8V3VOWsEOPwXZQe9ORmObkt3TzfMQBFYdx84guOKeTOAUG6VGhnar6
bWxFzG2a38igF9KE84hfMgsCVCxhEY4xcyN0Cvtck2+OhbycWTv0MRd9nexKLjTEublZwisEc5kN
xxQ6TWCR6TrQIQPuHLYBM/rM9PRZ+vSyjzwUlcfsYmhw8XLFRtfH7Wpypy+jHkiBD33jpUG5h0gv
SfpZ3hqiSAXTh7TIEtBJvg7RNGs9AbqHyQC/bRPGQc2EtIIBxJKeNoIJHjTLEMSfymaqxtKfqjhC
NaJCH9hITSxFqaUIWpLVhQG0NW/iPkYkUg4ZOKLMi9KdthTz79xlM9s6JHHJncLOYXzqPg3pwo2M
znddQUrgyYhKrPhOPhE9wkmEglMVFSBLCcQiOBm+YG5umqqPvnxc4j3jl2gIdrUR2tMtoqyhfSZK
JMXc1aQFZD2sjBqdlGMHbB4Gx/P9lOYC9JJFECjNqzIt2OUqOyXsOuq+HRb02W7r0vqOirbhptW4
dk7zxnF7swfapMp8WwsTM5iRoDJhLEcZdp59sAP37dAq67YajZH9gjVbHwqnrsVtHc5BRZcjtLrp
Jwgame1jZ55oyRQcjmtbGTxRTdC1qAzTTjTEhHTcZQ0xF8lz1ORF98yjWiarsTVIbFOx1Y8Xduwp
OSKkCNirtavnU9fxjFtaVuG67SS2V2wq/VPRCMg+qUq1TSCPAkimlRcTQMgEiFzcPipZewZwV7c6
jnok/DVnHhWdGI72HYbBEno5qkXEOV7qxuPRcbkp3mhXyOhsFjVjmpGW5bBpBqb6WxGY5rclvHk5
2wYl7q0gSNHWVwNaHnhqXkixV1kEFI0FHc3OzBv5Mcd2iuujkOPwQBM283e5kBIlq5Qde1OTKlRt
peGP2QGCWy82Lg+LWKVuxbY4aqd0WYYl4MTabmy491OacnHzO/sr8prhe/DLjrcTOWQCWNPgw3Qp
RuvCh0nuhC2imjgoNvm10Y3MTSaJ1o4ItsZI0GeMKc30FPYQ/cLZoD0nOhjEE8J94oIin/ReG9XW
jRxnLLKZKREDTrRIpxvfK13kG51TYzErq1EtDVIvuQiZa3dVAYUmyrPzus+0FYJRH4CoJZtD5RnN
ICvxd6ru0aQZzMatqx3bGp2Cl/riOsczU1bLQjp1lwJhubOrIPmFXwS4itMlIWT6Op9QdNjEyLho
x99rr5keZKAwXVltGh5lIOl2h2woSNbQ5tPndeqSVKVQkrpel+C4A7y1n2Vrp9lK22XBX6dh+kYa
zwWjRXqfbhOMeb9MO3A/fEtj3GewTN5uWo8x1pKQjQosgd1/AiVTgDTyCEHpRCPpbWKseoWOWH/F
WUXIjlsVEZ66Ji6RmXG1BLAvkh6uDopPAnuFF5G0iVg23juWgMtp+NKGNQlJ4bExvZnoug5XHVQk
iHPLnZ1VYLiOyOhOKoCMRjMa03pil+EPbsccVI6TdogEWr+k0cg+Pm10bxFP0mFmLzD6SPKEw8a0
OZAMhYORFy/CTWFZcAxi23cBzWOmMDf4O2GsTlHMXKYdEwLpPYgQOB2lWQz08ZruSRtIpjZ5LuFS
4/JxjS27uadOCffbcZW4YeEfotDtvgH2DwWx33jNsB1OLqUR68rgpBboUY0I1QKgquJY5UoCiQau
CzduTL3oyuVFwLLJBgc+cGkTuRwKF1ALiidJVGUawSHEmcjdxjXpkW6nITPrZ/hKRbftKMPSNxZk
0d7hMSritS8ME/VvpPNmr4zRaD68ciRDVU3tGL03fY9x1gIkHn9nIcC/bdlb6HbgnU12QV4GuK70
3gecxpqf0e0KxXVlwMlipV6t9jBXp+zFR4SVcm5V3nDqGF2NBx2YZfLF8ZmxSOYJTA3StyFiYMqN
wAhOQ+yhJKDgkeXAtbABnUZXB93fQJdsQXNb03yvBQG85BTOkwaF2ybldvBcu3pQjZQOMQO+Rt/u
1z3i9BT1nF6VwI+YzTR5ZHLHliClWehRuw8A9sTfldUWXBDq2CA8IKpI+/JFjH4+zRXS/66YKUuT
wciu41AZCMum0kK4Zivt3pEwIfUO/Fl+TQfPllfhdChkYV6HH1wI52YzMNoQ+2wQXvgcggsl2KYz
zYrhTlQX7AtaB0kAWUyUY7wbUNeBhuwbD2SDn41ntxz6eCOqqMwvSFvpjMa4JA9Npq2Kx1zSNXd7
F6juUOdpeluPjex2MaqUcW/qIo1Q/YY5vrRw2bjmvixgms1ySUvIdFr6q6xxxmBTcchFrxJhoI+P
T+QMaFPDr/pnxCgt9/YQgwdzGN1MHZJSISEfA5SBlyscJpz/EcQxjsuKTR/71podlPHuVy0fRbsg
JPvVgMElBMMoKgxZKf6qZrnju6gzogyxQtfRzm9qecPPAyJHg4SmczOnLzXPcY+IK4sQzSF58IVe
/f1v/+v//O8v/Z/hT3lfZlNYFn8r+vwer07X/tffxd//Vv2/f3r4/q+/e1K5tlK2dDxbOKblyuXf
f31c4yLkP7b+AxRGn1URxugMLiaYFteK4nWeBp1z89cvZJl/9kpC+nJ5OUtK/4+vRMVpeJNgfpyo
0gfwF4QjuYMRUg8+WoFJHhnM74i7g0W/Ok0E6g2Q1jvaa3zzf/1evL9+K2p5q//0oV2h0Q67EUEc
FmJk4t+8tF1llmt1nJjC+inyBg/nv/uajmsqYUtTKs/3fPXH1xx0KE2D2xcD76H5obKHmtByryyG
wKRhWYdPf/167n/7jH98vX/5un163pSfNP+tGloYrP4nQxNyMCbS3f7/vJI0rT9+siLQOsMEhRHQ
HJ27bs6t155a+SaSnv4fPtR//+Ecabme5bFW6av960vN3Zg5pcQvPKazSXCm33PzksBbsTZlMfuw
qtxZrf/tz4d3h63LdZWDHexfvslKoHmMKnRdvfQIzR3rCKeghTc2QUDgeZd//9Wk7Zg+q8TxHPtf
vs2YA9wHxUrKYpqnt0WITX2SQ3UI6UD9Dx/sTx5Jh+PAEfS4WdzCXtbQPz0HRm+rvOt4LXw91o+S
qkRLw6ZUDa65cdE879pQp2uNEHcpqu3ikCLc2vz1B/6z3/Sf38Ty7//pTZC3aVuc3sj2EA0y5fFo
BlqlngcgqSV9hhg7yl+/4p88GspUjpIukx0BLfGPrzggMUNCyKNo5/TOyyGpbn3U6a8m//j9r1/q
z75iZUNJ5WF0ePKF/cfXSoEkxWG7gCeArOyy/0vaeS3JbWXp+lUm+h594E3EzFwkkKZ8seh5gyhS
JLz3ePr5dkktZSIzEq0+fdERCkpciW3XXus3FJjfqXaFeloMC6JPm3JvRb10KNvGwPFVzRFnjueV
M94ixukZL5IPR1Nl23BUzV5Mc6yEUwDMl5O3SqgTtEqK7Vojj7RBiqSocc6mKkQmnzVFfH/9+y+F
NlRZ1XVThQ7gLPaOXnET6yo19ULL1dtZG7+odfGCcTNsQyqklqr4++sRFbFBll9rIDRpyrTtLEde
rKeaHCtMNWz9DETpN5rf/iq0FEZJCSWfbOdHDeXmly+j3ZsHinyIG8TACl67/8GgG7quOqbO/uLK
O514U0czPM8mZJMUX/8mJ4F/qPsOyIpqT1/VeFTfJQ70g79/y9hc6qrj6Iy6qS7Gu58qgxcyd5ou
NfbXtBlhk7e6pVFiQbkSKxZJc/zd9RG/NMeACEzTUBTG+21CjjZwmORmGWsspqZWuh/xUCsfeOlp
ewSDgavpxW8OLYzP12Pq55PsMMkWyYuhia89HV2pySQQgNjXDlkHdC9JnK7Yh5YGP/t6IHEtn64m
w9TFZaPqkDF4hp8Gqh3mrAOoReuwocVBfcP3poxqVhxaGeonU7fLuGaf6g5s7fXQ58fUaejFCoqk
qA7tSuLVVanRLmUyYWVQJootqTxcD6Wcz6FhWbJpqSr5oG4u53A26mzIg7lEoGwKbqOumm9GK0e4
ZqyRBzUMZ2ukTbPHiK5Gf0ZHJkn2kxfFkHEimZ0A8wwTio9v0Lea+xLa8wQV0UTwZGWtKWK8F/Nx
8kMX86EVpkpzXEbjAJlZx1bfhQOvJKUx7ywhhjjix5jM3+eq8rdGAYiY8mhFK/76cF0cLUO3VTIR
VbHMxY9AuMdkZ4GjzclGILyMo/x1oL3zUbZHGA8UGREKyuowlDfXA19YEuJEk+lmKDJPx8WyV7Wh
q3n7ilpqCgZ5bON3im/HAD38eGWkz7/RVCwyVlOzNBrpxuIbSVUdeDbiXdUo+CKUs/6cjQiQY30w
3lVWo9B1DsF1XP/AC6e3CMuxiTeDrSrK4gvNQSrksAPmWJqlBY0JuJa2kTJfftaR9n8xaqX9XpRK
HCNmANsXMHGewMmHP4jQpRM7KwN+aRTQzwdkYLOW1eX1XQNnrqNKrmAcJoMn+1W6bSt59CSeepzh
H4LOrFYWlziiT1e4qRyHXGx7CtZ53BpwkRrlAxSD6o4fAC+R/0FsyEGl26Ad1RCgJndAuTb+4m+/
Fn0x/lXZdbMviEm4b38yqjG+b0q1eanvunIaMDvxNFJA10rUektTXQEKxM2ZhFOGVMPqG+bC6Ks8
Ssk+LYUbxl4MRQdGN+L1ylBELfDIapQ5gQDNT0G7l6FINF48tvRtr6/B8yPfRBOAU8wxuIxVZ5GB
250TSpEQu2xnX76zBc7Krx9tCdijqcjd09jgx5JpVroy9ueb29ZkQ2Nrw/yiaLd4IarWRD8n7ynr
1D2aY10CnyzucgOUEDttZZUpl6Kxnm2b7oHGy2YRjZp+OXBr0+wkMdPQCvDmEbRHCfHVRWAFaBq9
xLtWlaxnR7KGe51WIM0nA9SOZKNjQkHpXSdYLK2NVfn1GTDPFqFtAMaAtMVOwCZ1cfaghY9CVB1h
/lDXSBJqWjo9TFA979WuRQU36hG2ux5RLOvTZW9bDgRWk3oIrfBlnlqqYY2oLjXwIG7leyre1qF3
bGVl0M9XFsPNeiaPYOQtbTHm6CsYJcbZFZKXkJAoHzsW8h8h8KTuR1tZaCj2uR8GLuZaevkNngl0
3uvfeTbr3B264mgKSZPGbb8Y2a73QbzhYwHOslLMO2dK0JGOAxtVXqibgXl3PdzZBxPOUHh36Aaf
qxiLdFTqBgvbLfzYEuBPTyrQAr4WTBP6aPJd1qvOLwSqgnvJ6uLv1yOfLaHTyOaixGPqBRAT1AW8
cGwxw4uVHiptSyO7Qp86naJD1kIJWBnds/NK3MwI45ChcGzw7GOVHWfC5jBL1YArt54M6p6GVvO+
s5FcsfwWe1OjpPtl9NawsqouzCngSV7vOgUDGdLuadROL7W07Vm7dSOcUqxp6G6hgpXIbIEauT6s
Z/vElFWZTWLLFp0v21zEyoMRlbK2zVAjbdAGrfTsEV4UsKDrYS58EjVUlg2pKEfTMvlwwoaliyYE
ngZWhsinIBYZaXtrVfm0skQvhOLUhlzsOAyfaog5PZozH+I+eiQdMu1RhtmkUvtgH0MVIqY//3b9
qy6syZNQi93QyVEjt5ZT81DSZoDFukwlK57wq9mANSJTHecw/LvlJFbE0ectJ4wuPjRmbULCN7K0
x06SdI+XKcbqwdiunNrntQ646QbpsHj2UpxdlpMUWVEbm9opQoWmhuLjLCE9TLsLXrm2LXpQdxAt
kXRBH/tgkHV+ykY52V8f4/MFym8wHcWBFC6bji6m+2g6rS6gvV9DFK8p8QfbLjVx7k7zPl2Jcz6X
mmkZCtBI8b7XjcX5UrZmjzAYJ1sKHQL3ZDm2Uc8pskxoWQFmoJwj9QX0neufdyks68LUDMpWtrys
Dg5KECR04kIEWzW1etDluAi/Yh40B49pF2XxnvKHpa6soUtjynHGBakrPAX0xbqdAwPsIwoNXtYb
kJ9oHw43Cqy6ZGXXn+ckPDZk+LAyy8cQZaPTyfMze56iApzzkNUxaGfTKB9QDIKCoSfF/WBo0qsJ
LvcLoInxAdKp/KJPTfnUmVCPkhjMNDg2HQRM5jwA08hfro/9pfUt3si6+H0Wy2uxtmIKdY1VmpD5
4HFhjKUNL0nef9TjOaQxZtrPQTkFWAaBqnpnY+wyU8EEsHK4/jMuzIZFdViUbckleC2dDhIPIAvd
YrT3xrr2Idhq+EpBrSu76uF6IPEXneREYoVR9HU4hdlTiliLR1upmMKhAOZGO2jocVETNPswi0GD
9ZP5MIbGD3XGc+V6zPPT+DTmYqlZZZQCeI0LWptN+C4rcMcGZWAe6lCXPl8PdWEcjz9veVpJmUKe
1PSRV9Gy+ATSv9vRyixWCqAXP8hRNE3mmNAca7Fm0rKUKpj1DCLanzjSSD5z5SMKCXjJvf5B58kW
ZV4aa/TYqE2Q453Ol2QYwaSq4OZDIBIbmmxIi00tKM7ZH5J3GQJaN12V8Joa2tCwVoKLiTlaLDzV
Nap/b3UymRx3WXh06iZuug5KVtSFzZ2WhXDXw6CE0l4gBtVhBeuEiM30KOW+Q1lVfb7+7YthfgtP
B1OlxM7LwV7e4kGBRQXAMsz7+rLaFTTab7XEibaqvVpNfytBLD9VZUvomq3xglIX+2KARq4q4QjA
B6s+M/RprpkI3CrGyFpt7qwRdrWieOjMqTAdHA9xR7R/7RHLvbC/U+xm5Vy6+O0cTDxXdUdl8E/n
vQ7GMga2rLm+PEXSh2i0kMWtgYyV3wdczqef14d6cSy8DTXldUXTyQWpCy3C6VpqWGYPOcHvDLKJ
CQ4pp3IzG0iHlg6lP8cUEr2y5Zsra8y89KWmwc1Acuhw+i2OPhukW1A7oKMUc2jgcUjSrpR8RPdz
ewS3MMBoUFCO1qvEq0q4GzCvqFWMjnaT6n2yC60y3vm0+AHG659sIA/PIAGAVA6IRjuKEd92qKIE
eWFtJ/DAyDaNqWd2OMZJlvUE/PEOtt3HqtXfSyXwYCwL0RbCeRew5a8+j4GMWkg05IkEWDPpheHa
pywysaoGha0kuQLwGZHSOQr621I0wuFGAVoZk+9xV76Pi+E75XWU8BsdGTRMpTVkb9NR+9iPITIa
JtrC7XOkZT+b1NkleQKfv1Jd1UATO4rld11YPyeN8RmQCS8BbW2RXZp17jwKIhovZMVcHMwZ7i+F
ZNHIGSu7jO9qOfWzfR1gR+Ti8Zbjuzeiwzjn+KRfX26LjEcsN9FDoeMrqpFnuy3j9Qb6hOVWypHw
AWzlh1KT432VWvkdBnL9zfV4i2tBxON/KtmOQ3p33mIeZECnBt1suW76G73IOuh8Zvz+epTzr9Jl
w9AFEMAweY0vVvKsQpDLIXDiKVlPe00fVS/y8V2U/K57wrrC2V6Pd75zSMnFjlG4ysXuPT0jJiot
PsQI0AB+jv58NUbVFnuoEbfkJAhXPk5Z3ESMIUBC2n0Kbw9blDxOo8HRAWyjsU/hn7V3YYyLjIZh
8S4VdoFOlIx7lFbQdZunL1YIz8+pnXZP9XbayAbsxhmOjTdquPNi4GTeDvr0KwoDbBuc0vx71/Pv
v1RHxEWlU28Yy3mY9Fkxkh4xG1mZ8q1VygbVxQJ4Kmjo/d+fAiL9GUoM2lE6VWo2SGQbwpLatxhv
TWXroTM9vgs7yKrXQ11YXRQumQLHtOmDLs9JZ+ZZUIH+2zSmPbpAbf2tM3chNom8HPpOD1cyxfM9
QzlLU8k8mHJFWV4JneNHsQkIDYormjJun2dR5uogmzvv+oct2z9v82UbtHWpbYvNs9g3bWA2KDjQ
yoaxNWHRXnBmPFCBwgZi7gAHbmqpKnuMsaym3iflDC27NyHWoCwSRR2qgBWCGjpeMN+v/7BL++v4
dy0mV+KeJPlDNxjUrvElwLUdUZ26c6N8CFeu+wuDTY7nmDSfxGPpLNPqYiCjLegFBmBqvDCNEedQ
p7Zr/vZJSCYJ8cEEKEFNdLmLk6D3jayAFWHlDpL1k+Hk0s6edS7Fvz147D8emNwtsqUvk7eynWx7
MpH1KKbBvwkHOkOb0Ia40DcGSljXgynnmarYgmQQpIuUJZd5f+ykFXeKTLR+jhIXmDPFbiyB2q0O
pHUbamr2OA6F5VlhHB6SbiyFXnz1Ye7zdl8WhrSRYXTAlJ/hQ8aBlr4kTtahfwC6YAPqRHtOizKb
Vn722yCcZp38bJaYeB85iqItLmCFFYF9CspX4QTGn37U9KVp9S/NiFpaqcaOG9A7+9xkQOukMnsR
xzrifyON2wjtMLDYCNMB/vR8zR5v66gHwdg5/ZYcbtx2dmHvCgOxv8BIKZB2frurKLV5VmV9g2UI
eQruCArlpgx3ffii9FGIeG1wq4+KIRCUJp1QVL1TucRsLFUwrQsV15DDu0TqcL7RfpaOjx+y/dDV
zq/KTmSvA5Z5V6qZfYdr2hfes0KJo8IoAWGlQJ4Md5TV7CFvWyRO9OTWmVCvVuU6cOXZUNyqAS19
fV2cJzgn46svCjpqin7ZXA1oy8SYMFFFz9/H8G28KlOdJ1jbMI8kWV1BIi3bnZxnhqxTxqFqbKnn
izFoyBFa8AOc1CEHJ8QNZDVRFzuIHOUG3dDogE8yLGRFa0Hjhoz7rKph6HY0Z//2NuS3qCqZvU1d
Qda00wuqUUp8igSnrq9wt4DpAV4ebYVd0mA7en2wL5zjtFMdGi0UEMRmFIfc0WUomqqNlFL+HKt+
mjZ4rnxHexNPtJrmdkYRBToByRFsl43pT+MH9ONBwmKM6QbKXH24/mvOp54sjPPAoXwPvE9eTL1u
TvbcB/gQxyAYYw8ob+eNYR/e+FT7tUd8DmblUzU4xsfrccVHnm5p4togCjWHFFdelru0qceNLkK3
JusH5FfyaPAUp7dXqnfnyRgXJYerymiDQ1MW0wrBAYaqAoxEC4LypnbG+GC1IwqTaV6/wraGWVLH
PcLzGr4Vf/8DqQmD9TWAK9j24sySeUYg/UvovEW+DIxreoCk4z9djwJ4+MJAgtJhM8G340RfZAV4
RkIRqInTGOgVIIK+n6QGUWSXuhX/bFsUZj/n5ZdMw/iw/c1HOHjsQ08KMIa3kGDCu5L7ep7gAT+B
jdtItYroitfbaAENMEAiqGEfarSJ5rnFpMitgm9wJjgpZLcL8HBIX7r52S7kXT3iD5EnW9hXPCJT
oOnljYYyLSI+eG0gQFtRH1F2qIvI0QGCl5uZj60youcW4TBk3NuNUB26l/A2cF57lJnykGaZiWEn
ahTCfwZVTARbbcEwRCC5xjWmNBHKHXEQ8O30fuji6jYLx68SyXcgfcNUII1qV/FjzvhvAXg4mLG4
MsMB64zPuEgN7c4KDyS85KAKWiZKdZ/A61We7A79LF/3ZtoSZqy6BZJDlDX16YNvY8byMUTFg2t6
Mj7BzkKm66PeI6GASV4GRelDiq8zfcxSfek6eDrW7YDL/FBpm2p+wr4KftXGUh4THI8KmL/jR4xj
IG+jvQb1BONBi3Z3iHaD7f+Y8R3XzF8Yd87aI0Z2M/7YIWdEguwMd8Nc/jCoQyfta9IBK9w6GDJk
yK31BpLRcuUW+efWqW51B/2uJHkCjrhR0DGck4ceR80u2+Xw5MDn69YWgCY8r9sEl2/na2PYG6YW
eTD0aDHzljp0o9SDqvm3nbTX013SKa4d31eWa6Iw5D+GfvM4pvsBBZakfhAerTEnOTSZIviIQjNG
dApuo/L7obpD/ER2vheoKyZ7hFzRgupuQ+xh2v4OBkeAcSma9ErxMupI3vXPfr8PnHYLsRdTlWcd
X4QiRJUT3viM7fEntUZSM3kfDa84rGG6g/qNgkbd8DOYPxbtvQqfAe4AD4721kxecMMy0ndqsutz
HNjJIxrEbpvq28jtU8ffa2CTVYtrTxRtDQhD4HDwQoMeM4PpshyIzjOOB4IL8ljqN1aauKGBDDKp
W56aaPAhw9V+M7pHvD8yJJUiaNfj9HV2fhY9t+n7FGJEkuQ3YDkU/8lOvxkorJc5/qIIIhiG9DHP
C+TP4EHAsjeS8Rat20OJhm9rbvwY16ou3pXmbe+8C5EdwZYG2jAU8EmHRoQxatodUFdGlMPY1p3s
pYABW/M5wfyxz+wHqmT8ESlGru/inlkyt47/pBYezCMZVSZV+q764zNSFFulPlCtSSDQmkgrXj+t
Lh36SEZqjqHxEAfEdXrzSbWvxmkA8LNQo+k+kBLEt+lTr3Q130715d1CiRJtW6DyJt2C0zCjEQcN
/QEe/KNxr4cpvCHN1fXmodA1HKatNtmaUMJ/s30juA+bBtcQnJVnaKWbPqn6lQfp+fOIy150jvkx
GhUB9fTXNFB1e7mgyhb5+G13eLkdygwGVuY3a4+J87cvZSo68IqtwGrh5jsNJcNutnzcTDd6h+tK
2OnD+znWzOdxLJFnoRz+t+cTRoJoNoLbYV6X8ezIb8a5aNGtox8jsvPRuUd82Vkrfp7fcTD9dJuZ
VCgikDSdfpcg8Bj1DEKzzpT7OYTnji5EOXtjhJoWxm/5fZFyC/zdxWo5b5UcVTPoWC0LCQa1kaGH
eEr5OswPil9Dnq2D4OZ6FLHkT9eqwEzwHKMBT31EXqzVeC5NqFYB0AUj+4icwQOWQp87kMxejYC3
IVlfycstr9T1lczhPDWyqCFgT2mT/+nmEp4CfdzpcJavgLCm7ccwDdWH3lAa2oho0uHmPexonoc7
zF7XcDiXI0NBALNBE3k5m+jda7EZEFkzoILXGWIglY/FGcRp7RCHGIpCOLUOfuN0K1N6YX/w2CDR
5dEBJmdZPijVOTHNCCM3Ufz81mpBdwBphX+hMmtxjpyVkOK9Pr8Xsn1bYV7JdTUsNM8ICAiBSXFh
taAoE5rTWoTQtKNU4S1a4nhxQe3bDkYafdOyfnL5G2wAUDqW8qPVeMXQ5tvrP+d8udmgkUVbk56c
TsfsdCdNlIPwfpB5FNdmsK+UfSZ9gmlDY6xGaOQxaJ1pU9m6tEIFOdvAlBghU/POw0qWtskibA+n
ZcTWM/BabNmAeg0j+hXe3MzaW96Vt4izRg3oedClPRTWlSP4bN5FeJ6OOvsMgKmx2GSRJndUqILQ
s+kO9jcahIzxGwB71UGdb5I0FfsfFYzr9bFe9sypQhLWBFAJaAE21PIeCqBd2uaAFnks+82umYoa
U7Y++VGYWnyXmOgedkaEOuY04RloIgM75Gj9rfwIceafHDBvP4IugizTIuX/TmfciUUHVgcUUinN
gDiUNsCrzVGXnYELZDxB0QTtdddvFIwQZuEwY/bUeQYAriuzcLoIbLYUZVLwzdwVjAnPldNfQqEG
g2wlE7LS1IyQSDKRzYLcLxEb10q2YRKtPuxPp/4s6HLq8fMZQ44UoephxK+BFmkktbk8d15FKeEh
9tOhWNljp1nOWcjlrYgTSiPJJvYmnZzUxraayvJHA0l4XDlaLsShEmJz9wIRpr+7uBUdM6wNpLPI
YxW6Y0krKx8cVDEO1xeQ+Fv+Wj9vX3McRV0UCAq9lKsiqDgWSjAp+8mOK/nWVLHOvTUAeLS/h/t/
J6Tc5o2k+6MopzrC4G3xj//7EP2oi6b41f63+M/+/NdO/6P/fSp/5u/b+ufP9uG1XP6bJ/8hf/8f
8b3X9vXkH7Y5daTpXfeznl5+Nl3a/os+LP7Nf/cP/+vn29/yYSp//s8/fhRdjjLUy88AHYN//PFH
gm/8hgv4k54s/v4//vDxNeO/u/uZT69n//7P16aFuKz8E+YD9yV1Mo1DW5T+h5/iTzTtn4jOG9xm
7CdqpOL6yaGthf/zD+OfskLGJFCZ3HY6ZIZ//BdWD+KPJP2fIHlMytpkiqRvgqH1rw9//n3yf5+T
yzzq0z1G84h7HOaVqTkigaGddrqxZcSbJF/msTqW5Ubp55uqCT3UjR6a2l9Jl05X4x+hqKlQNRNf
t4QhqbFsxU2PeACt6QOiZ27KeVIm8ae/s+jPw4gvPirRdcCthmwijE5TPEQyGIXNfWXbu+th3jbP
X5vrPM7iXvR1cROKOP43br5Ns+093D6fsRb32kPlVff2F//Qbw2XSsh3a+1+WhvMxYEcdDYGASI6
hZ3HaYueJzXoTeJGbnaTb+U79S5345VLYJEPnX+yyFCOhtaI41lvRoIOruyqLpQuPlX3CiLm+2Ll
KXia7vwRTBR1eRXxTyzzk2BhT2el0jARM9Cc2E25GTyiO4ZWiNKglpmgOWrO6qdh8EcszJt0Jfql
8YV56pBH0CEEUXUa3ZESG08SxCUcGgjAPzdKWt6UUr4ypKf3wNtHwjEVzyNAww7Mx9MwQN5TR/JT
NCwMhJtGdI/Mevh6faVemraTIIuVirZ7CRWPIAgoozK3xRfJbTzlF77S3r+xSi5M3Em4xdJU/WgM
sJXgSPkxesEdZuo8zqO75Ju17bAX26SP+q5+VbYs0w2mmGs7Q8zMYl+ehF8s0qQdJ8wxCd/vitfx
Xt1CjthiLY51L62kzXSYpZXL/I19sAgJbo1KhMgYSVIXi6WPpYlXURGxL/x38XPzMj1Yn1Ntq30e
3xd7/YYW3S7/RlkXk7qvKDBS2UL8aWXFLlJWsZZ0yDeQQRTe2/QaF7c9KtHRhDCv+BU4iN80+2Sf
3Uv7+Hatbb4o0ohIBrhAtCBUlSsI+MHpqi0cYwr8ChuQZlsHe2OnHDL3hwEEAUXzbbaTPH9lm5wv
qdOAYhsdHTwOwraTJALGN8Eh3/WHeuvcZrs15qpYmafzSBiaSdysIBKdJR4gxDXS14W9yTQfKguZ
hHbCg/6ngvg+vqAbh2r39a15fsqcBiQDOP4uozDRZigo7iaFIC5hSdL8phSkGn/mIn9c+cdSKQvg
3x/TdfRZi+kawtaM6dOhhLuftsYBaTgX2+EHfZftAs/cQuVf2YOXP4v3sg4LQlaX/ZOgdNDVcwio
ajrahK9TgSiyvfIuXQniLJa7VPS62lsEaYsvmbRHnrsEE7cydJdWhKnpBnfQW41nkR6pGjTd5m2l
owvibyxMj7lt6+d8hxex17vU4MNP6pcSX4lvgbdW8zi/HQykNP6KvlgeyInRGBv4xCj+1egvob1G
E71wZpxGWCwNJ1IrILBvS0P60nFidLvkubwNvNXcQUzHcm8df8tiC9uj4F7URMrv/X23z/bKvrqh
1eJaN9fn7NJZcRxIrJujswJ9XDSjZQL966zQ9vqu3a+dFRcPweM4i6s79/1JbXXiNFvnyd9bu/lg
bKcv2GN5iQc9cXv9sxbNwt938XG8xS2uzIg396gcsYu7V/WXjtHlFp2tLaZZh/6gb7DEQxqMEV3d
zqufurjRJV8LycQIXWKwl26M2tPddOez/oviybqFCrhdHd61tb+4xv3EB8Ms1ovyY6pcdYt+97tg
iwPJTfqYvhhYI23Xji0xY1eW6PJEUeq4zeBQUVdC43+gCcO5j6FO3H66PpUX8oWTXbdk6saOia6w
mMoaNNjONCVlo6vFd8heKDMiMpvZyKinnytknAODFhIN1MrpX+TGwneuSXa+Tt+jxydXw+UQL89P
aRN+RrMTMI+2G/Dyvv571+bfWZxDgW0X9FPF7/WAsm6T28wt7/rbfhsf6r3jBZ+vx7vwtDodn8Wp
lCQNTrQz8bCL3sWBN3wkg9v0rvwF4+boWSw88bBKdo6HBuS+XpP2ubj24Awh1UQeAKZ2cYSM4PAc
ce5W0ezl802QrfFFLg0pdC9qwjSXyKTe/vzolPIttTXN2Q//SNaC8KbYo73sYTUnc34gaOyvHCAX
PoqvERBoSgZwDRZXmUbnNKptO9xUaACU2W9y/3x92i68M8R4/RVhsUyKZHa6LGHY9Af51r4lAX34
0f6aPHE+rO3VBQLp7Tg8CbZYI0ao104cE0y+Vd3QzZ/wBtpU9+HddNBWbpRLkwWYkIUAGkS2zlDP
ZV0pMUrqb5M1bYxdtc8IJn0bvMDFxGK3dlm+LbDFSQQCVpR8HepDjrVYgFZP+wpPjJANN21lF/eV
zIs/KPia3ysH24t/6Tf6prrB83Rr3DYYhj6wPbayFwND2Pwbd8+Fk9EEvUdF0RGZ0JKdqFTVnJmj
jvjwTfGo9W51q91FtxKvSL3Zims8xe9829wVh5UlJWbxbCDeqPQMPN3nxSWLmVGdyQOB9X1wMDsP
BQP7pnexQNvl24Iu+GH14rmQqPCtkAXU30Muxh4F3ErNEkK2UwyAMFOtjVn6j9y/ngo43Os0/G/G
DLuR1rnPtTWBg4vb9Cj84q61YjhAakx4RMBxdHgwujXE4KUIlBpox9qCkrKkRYLbaeYmclBGs/ej
ht6MPKwcNZdeHPQn/wyxZJkmKW7WicNZY2wwyGB7yoGbfQt3kdt58zZmzzytHQgXvwo4mujUGQ4q
+6dnNiRp/KcGg5UyD+go496FH91/sBp5ZPPM52Wj2uYitfQn2QZVychF6aY1tlGxxd6IY9vay/qn
f6+a8vbmXO4A5N541xto3anLRlShx1EhdzKQjm/KTvHa8tAZXrWPbtv3aARvxY2h/TQP+JxbhRt/
G39Kq8+Qi2ctT37OW+TQROv5dGwHPUC/op5RzrkJfyt346FnHvvXdr/+5FnAnH8/149iWYtnnT80
ad+T11DY7D3N2Zskf8pNsg13oOHu/WCfHnLA8Zk33FfP3XtMb1ZmWezvswH/62OtxT0ZJ5rGGaCy
PXwfGzYcjTsMluf7JsL0UQ2862vq4rIFQ0BzT/SZlxp3ilUEesfjfFON9t0IgBMfrP/kg45CLM5Q
pxlhJTTiDFXavY9pY1GqrpM/T4YOoWZeuSwvXRXOUbTF8VnDtghni30oGS81UpPCRLQTPQUKKNeH
Tqy6s4nCXEogcTUdkvdiVYbgc9GNE5dScNAO9s2w03fp7dqFoIqT4ywOfz18IKhcnGqncUJZ6XVf
A9HbeuAmH1NkZjdp6WUBXjgbDM0K03Xc0R281qUj3v6sKa8UCPfeqHfr++PiRzt8rckPApW/OIKm
YA6xGuBk1ffFY8MzWtuXj/X66/biujyKs1g00AWaGXQuJi5YQPHaA0q6w9TnUX6Wf8Sjx/V7u146
vlBtsQTZC+qVgyKDupzRPjF7lBbYehpqDPAdfnSYBG2SKv8ORxg7wMR4AnqxlmSIvHQxwSdhF2Mq
leNUjeEYvj031HanHfA19kYoFfvaBez1+fq6vZQnw4SHb0Q/kHrx8p054IzlTD65f3qjutAh9zP1
03Yz7bSt/nnt6y5MJMF0pO6EQhNnzOnq7etwbhq81zbUNl+aBCHuqlwho11YkychxJ8fvWVqvxyt
IPojSRNlZ7ER19ekmIblNKFHipyDDFwN8cfTMGFZaZGBbACW2Zg7SO+nWsZ7WvNWZudSGATcNPDY
iAAZywsowl0FJzoGTKScmB6Ww6MavlfuINfuDDck0xWel6/Rbi2DuXDxoBtKBZ83FBS4JadPQ88a
VhyvDJbHB1A34JjdCZO8eSCxB2t0/TsvrQuMniAxCGrfWTc2d5yqngY+E9ERfIXwBq76FQT/pTSQ
L/orxuIQGWtl7mKZGK2n7MDZQo4sXGfb8lLhPTO6Zvc8xndr47j2ZYsbyDFReuN+h+kTl7u0wagQ
gfDrg3d5qv76sOWmKphFFL4wquGwb3PDhf+JPrjtgmr1wvz1/y/aYn+ZlVRqSccHRcFT0+MvU26s
9BYGcYZH+/VQl6qMx1P2VjA+2svd2KhDaRCr39VkXaSYyFXjNmC5YvXH20S6i/pnWmggOv1xU601
sVYm7y0VPYpPEaszlZH4g4tXJwZH3nyAKIClG5IMPLdN7tS1jO9CynLyzeJ+OIqZVn5llBYx8ef5
0gyBsmnadD9p+qNpz/VKNnZ5hAVtEMyFIUCci2g4VxT4bPHA2yX0EvKvg+2lXrFvN+ZG3qWv+ePw
YcZI8mGtMH4ptRa50p+RxdgffWenap3ERSHuOeNLt+V0g5ZGHWGPwEXdeM1e2uJ68Emb3aGls3GX
7NaK2BdHWrABVSoJwEAWK7kfKpS3fG6KVGk9wx7SfY9v5QZ9gc7F12RtMV9cTJpQpUQKFC7o8iSo
DXDq4mIa7PLzRAxUNt5JUouxK+hBKTK8LCKx9zV5M/RlsFF1+RZq8rNiBA9OpKyQ5i5+/NGvWRwa
eLxKpjbza5A8+IaE1C+7Ut47lfY4Izp8fRtf/HDBnCe9gEm8rPVZCWJLXUoilQWmWw9Yx/TN7nqI
i1kMsFCyNewMuZAXg+uDk2v16C0TxdxzOx66XedpLk6L3nrauxptMXi6r6JLTR+YtdvetE8liamH
4yqzuNfvrGFjvqx8nsjql9kG8EvawQqSmojGnW4WtWiy1tAD/CyxWMxv7bnK8bxDSOlh0Fu7EvLr
w2spjxABhnCG/Zm0SfldD5wCrqkfjx9Xfo+It/w9SNUAuQb+ZaPjcvp7+rRCAXvkFdJsR6/9MDwW
FXVI2xO51lTflvu1evFCDeHtJQ7w9q+IiwmOghq+Q8MlN3ZQqNxhizSYvanc+H3+2fo4YvfrGW77
0D/2+2i3hma4tFmOgy/mO1IUah4dyV6Yd3dqPD4hdP/BLrZ23a+cEpfyveNIizPJ1xzFVyJeOuWE
J4Mi3WNbuLeyaGW/XA5DAQUtC8Z2efRNTRQnFFHJhYqnzDTwcv80rSPWV6Isr+8Bhy7QyHyMSF5T
f+cnd6JwImrDxk9EXmqUXzpAP2tX6KUSEYvlz89b3tuhnjRTj7wQy5P+uOjw9lSJnL2Or/B+9SZb
+8zFjQ1V25Aln88UWUr8ZcZ1Ah/7p/k7njQUwrWtrLyso1AuHkJAbISaA1DoM1xDMis2iiRcoIjJ
7QSwCK/yyDX22bN6wAp0WLvALn7mX/GWD0XJiWrMUFgzpnGnmMEmwQ86Mz5eP1ku7jSh3Iu2KxYv
ywdiZmHymzTstNL6PloPsy0h3Isj86om9aW2Huqbf0Va7DQzi9UezyP2NPxpT952D8pnRXHTz1ay
wWTapbO3qXg4AqvnNRzA1N8oN9c/9tLFCGCJNgYYVJhdYsSPUqAyRKeYujQtXlXxnP65CVdr3xcP
agC1MgwkHdLE4uLQm9LwY4u12Wx1umD903iA34SSx8twI28ELd29/k0XM0pq0n9GXOR1NK1Uq6NH
jz4n5fY2c2EUl7sycX1PFNz9TXhXhdvZ3LRutDN+ux5d3AJn99JR8MWISnk7YvJFcCuuP2WT7kn2
i5XpP0Zcpur5w/VgFzfEUbDFJYicesWdzdhG5acUME4SIHc8edeDXNwQR0EW955M9RdWj9gQ1fBB
ldvdoM83Whj/qIc1Itfa9yxuORO3bfjfhKpseTPmhsea9dJs7Ry51MC0jlfIYufNLRhwbJfFmlR2
429OuxENdWOvbCNcqw7Rbu0+WPmwpSrFmIw9DDVyXfKoO5rbVdy4jbGmS70WZVGZhW2kBnpIClpU
tjre1bBhyFPysAqBgxV9ubbRLq0MUZoBiKEbAD0XGw05BYxce+B64w813+uf+tZt2GTlNn91Zlea
yIiK53TbyJu18RQLYbnLjiOLkTg6tyRbTcapI7IhvVbxF6SpXDihnh7QdQWUAwduJSu6+FgU+jlo
hkKBwoHnNGLiYEQYBkSc3N4Lv6bPkr+Jtr9DL1SuoWf1ydrPruZmHjbWa/gIMZJn33sUfbHRVTO3
DArBRJe6LT4tG5KytS+8OKZHMRb7HMvKJB1Fhh99ih7hh99ph2yfJJv/I+26luPWle0XsYo5vDJN
1EgaZb+wbNlizplffxfkfbYoCHfg46MnV7lqmg00Go0Oaw3b1EmPhW7jMbOXDyinnydeqwRPP+rg
J9ViVtYI2QDruG3uydBA6rxiKBzMP0634bdFs47KejspDwCy8XmSSEuNMj8pFYDz8Qxt/yZ5sxJC
xyuTiGKlrkEIGsT2wd7YxqkLQC2b3EHdub4GCky9veysOXrRrVSZkHUj+hdjoDo+qNp9UyW2qHOC
BnYeE6RbwA1XECS993OtTl8g5F2ukMdI585OsEeiIvNJ9+fo9miBI+06rsnzNSzF0KhD0O9Q1f7S
U17GAPcGcAiJNYNbUG17hZ8Bu9Kt3dGV3RBEMrASbuMJ89W7kkp5uK6ckjkg6bdsl92Yj+JDgbtW
d25IVC276kG4KZzZTQNb8aJ95gAMvOUcS9bJQDoBfyiJYvKS8ukN5p0nAOaAWzQI/WF5AaYmRwLT
ta1FyJ9dGxK3g1nF/9yG+uSCWB6k16mbPpCXkuyK2/B1fKoMB21LO/XAKyiybpG1eCpAVNQqXpqC
hMEBSM1iYFDMR/DQgsfi5fLZYAaGaFMA2A9iUcCXUh4OACwxAPzxghf35eIZmAx47CeXpFQNvFoi
ZP0ewwF4M8iU2w0/gUAUoZ34Wjzl5MBWOdXvCa/WCzZ4Gs7qe9JmcbQ9KNwdc3F5D0PixS5JpLyc
VU5ykJCixlICssX0u8ECneN1pJsYNNuHQBgtS27BiLWf6wQCZbFaCmTrikTA5OmrxlfzyTBtwHBs
yCI338E+A7pU9fAHfbmss7KWTBlyAmhrsZawsoNf7IK3ZNykHrijSOky26lHTE1teRlcpk2tZVLW
C+aNZQpJCD743XHW/bLcyI/5NnNJnkH0oxAMPA/RocBYAdcnMt8aq4wU5Z0w7d/IY4eVbtAbUp4R
kQQ6XHHgNp46+8OjsJ82zVX/I3rgtgCSpaQta602FQ7VFmA9kwlqj0iEoR7uDqI92ABX22Re39m8
GhbTpjArijATPSFfMAxlLcmLoIKmwE92all3M2XemAKGp/47oO9/snwrSZQN1XoQqfMISdmYbPMF
jS5W1qbuPEa9x3FHPKUo01mAXKxVxHTMq2YH4to7zc98wVOuhIfFqezQaa5Mw7buOWJZbkhZaUhZ
TSrIABBboKG6GY5gLY4NO/FJkRoOEMUHtE39QaqI0UWIF9fHBlL20mZBPQcFhMoIXmcLzdJWMzph
fmNhrqhbihSgDejCSbvbMeOgg7CP6Eo22YdVuNLNRjJ3OR5fpH2665ygmZzoLkUgZmzGnZo69XjT
30jjdqw9/qQHK3BRTDCzEsxepD8or5/LVdiNJBtRjQJQX2pTsos+MzwgBbiXd5ZsHH0mdWAE6QSi
xwTq8Wc9c/iioZhR5ejyykmt1FZHXpzOUkYHJg9iMNKERxdSylHsYtABYhuvsiNwq1zxV3EdevGV
aouvOtJYm9RPeeg175iYXxRbSaXO5ADkyTBIENSOTqn5xf18qlFfKN8UFNF7p9iBfBwUcoHu5o9L
jieohAEQwwnuzB4olu6IqQXL6ZwaCHGYvtpqDRjLkQeqNS9FCcOJtu11sudeDMzdWH00tRtK9p+P
7vz8e3lS8V2RL75MjuS0uIz4/SDMdOx6c6iDHRRLqxcpeaLuw7PsxRhrVe+SEylTWy4P/4rVBgZ0
JgvD/AATB3ASpV8pjULckyfp6AjXs+EIyKYfFxcUuctB38U78Vl8lb71v4wncgUDEtFrGy+55Q5f
stbZAD4WwFgAbgtwxM9W305B11sFtNa/9d5wxKAnHo8CDncdofyWI7nPu4yYiVtDAUEN6EQxjC1S
zqyvC0UMySOrc3sv2E94be3Fq/y2ve1uwr12mpzJA5y72Xn6Qd5aO55tsZpgCeHzvx9AebRRCP9J
BwjbxUfieKMcEmR9bo3OXp4EB+D0SESoR9j1IXdrwdFPf9OJ/ukTqFi6HoUCJDbE2HDyNiba7D2y
6MkjKBQcYH5Ge97TlqKV+X01r7WmPKkaBUs85RDZeu2j7Kje+Ms6oSl8p73JNnqo3dDXOA6P5e/W
IinjSmajqWuCNojkF6hiR3DMb3t199/7bVyO4OgEKgYhWPtswVELIN2Z6LXkht9OgptHnI405ot9
LYJyDUViJJpMXAMJ1wS7cBFs/LBOBiYHQmf4Nv8Qfl7WiSuROiPFMlem/nuzKtmVv6Olwxls1U4x
Q3DES+SW3zDG3qyPdaROhSrMddBVUDIOpV283E+Nttdzyb6sGU8KZfg9AsGgIUuJblAnWPZ5L9mS
+he9Eev9oky96YduaMmNpwc30ARTKLba7uSah0bHzISj8QRVKIKkLdOkcxFKvYr42zAmt/nZP0Q+
7kqvOPU3lTNvVV4LHHP1VvKoq1wEiIUY/Za3PMNxyt5yzADkeSDtPuWAEomtfG/+amQTaOsfelJn
rEx1QDNlWFDNBh9BvJUO6QYzovsZGcD3lC03dcSKeNcSqSMn5LMgIqNJLoliV25JiVRFIzQAsW3p
qbwFCiieS8VpPppbs9zxu7hYs8yfVKZOYNUBhi8lSw0M5KMFCM8S2FS9Enq6es4X7bHSlJ0JhqGa
BwXD3OOPRLJF7XFThECHJ8a76DupuBqmh176cfkQsu12JYPaT6sr/slzDv7k4t3k1leRWwEHod4V
+/GJ997lqURtZrxIYiMTJIRJPJlmY+fKTaDfXtaJJ4Parz43xBJk08iBA/rKBdL7Xaz0ra2koXdZ
ECttsE5LU35SCRVZa8n4ah3Wztxbt4AfBWYveAuTt7jeXBZGfoyO3dENRXBrCOAlPV1VxHOPeQ5S
VWis21BH+FvLfiYgzYcEsntZFrPrYiWMnrOqkdhKgMFIZsKrneqQIYgM2Xbx2G3+po8cjfkE3wTU
qF/mq7LRkMaBhJ1jEDilBNTOgnPREJv6snIrCZTNWUGwSAtxWa1QjgtQ5bo2s4OuDP970B0cpJUg
yvByVUrFhNybJjiYsuwNHFwcVZimvZJAWZw+V6DiJccHtLmpL6rBoQlqFy1MMccCeGtGXc4g1as1
rYEqaFs5p2p63Wq8MRt2ZLNShrqbSz0aCyTk0TPhkwdouVHOElIpSJWTkTdMKk8Chu44K8j25iup
VCQaDRkgn4hpp49klLh7UkkJ4pj7PMNmh9n/SsLM7edwVGzlf8wBiNC3oDQYF4Js5QMu3Y2+x/fl
PZJE/Ncr00QsTH8T7jcwClBZ49DQgU/bYucG86GWd4la2sLM8UXsW2MlRP6smqxp06LJWERyG8e5
rWwFr5iRAwAGuxPtg9zmhQFM97eSSN1TYtLO2UIuYUVttkpZ+kGIqd1A8IX6zHF+PFG0v+gmtR/e
V9APgM4yOOnj4M7fyXNYd0FvHy9+cc7d5kHhPJLYJ2KlJOVAwB0fGj0ppqobObPxSsrc5K7bklZM
9FPEL2hM4bZO/z9CQZYMQFoCFkgdiDopNKXssLJ5Zle7FDeZbkdOggQq6h3GbWG68lHe9tvLq8x0
MOBl/EeqQh2OSh4tuSUWBBjSjVH+BAeu879JoA5ClaVTkpJttMA+kJuYo+heL0sgDurLxbLSgToF
wVI1Bm4uXCyN0lwvZn4Yk2lbVcnekmOnNaXCF9uRk4Vln++PhaMOggaOU90g24XLxsmMl1ECliyG
Ji6rxrMKhToEBFZO6g3sDxmXBQqho5Q7MmeNJkhn+WUi23fLSwfxNKOsH5XLIhFIoD/1gB42v5km
IL15nV7/j+v6WD/qCiWowzISr+SMLdDuBmOXADec/WSxSYs5f/iQfQ+szIS6S0MlKoHJAr1wwFDa
ehMh5wyUSiTX0EaHPlO00TsyF3CAd8Ko61UAtHtokFhhGSR7aU95/sCxEd6GUZ4jMYBh/37VtG8d
8ldeHtqSXZboXGr9DPmywB5R5XdRzufe4izlkDxHsgd/6J+gbCWcMGJXEoAzcV915OmLXTRd9Tq/
x9TquQGEC886mRIx4gKgUcA2fplVb2t4z4Q8xgoZlY94n8ypx1lP4i9ofwIH/B8R9IRgqFfLohD3
T25VlOccPdmQJMLidRsrca2fHHkcleiJ9LDSsrQg7xciT3JjT6ohD4ybmIeSD8FZR6vs02WZxNYv
qUi7zGqRMlDAIdGLTj7Ub8anIAR2ZBCgsydXRrsRZ86q8pSk/KWcpRlBc8NRBxF5r4a2mnPY/pi+
cr1v5BNWdbFGi/LQIgdc3JgbyQVqIbDwmqcYScHFwxGorngcRswSxVokZf/josSl9F7JaZfueYzA
rxNPL20e38ra6KCnbx9hpqLCCKYga+cYcPT+YCYdZ23f25rp7cT8L6Fg00j7IvUZbaQGuTZBc5AO
Pifo9zin29IrjtFxcCfXGBwFYwLVVrpdHGMP6h71uJjOfMzQuMBF7iGyLn0L5djR+TagxQffApIw
V9XvOgSko8RrI+JJoZz5pBAgLRPzQnl4K6aPZT8isfDj8iFhmex6VSnPHUR5t5QG2k+DycrtrgK9
Y1z1m/9NCOW81T6NexWglIgjXqLgTol+Xv595kW70oJu2hvCIgsiDftBUuXDfeSEtwCUc4TbbItZ
541xf1keZ2Pohr1angrgnEAfPduXSvMSL6/ALD1fFsJ6GgCohYDbALYeNv/5pPe6URQNQUnI68fG
UuxMeG5mgp3Gw3FnarMSRLuUMgf/SAJBAxLXYFL0+7Lp7THmZnrIF385NStB5ENWvqvQ1Fg3SOsx
ap0C2qmAoOikjtnBd81u/fMPxr94qlHnFORZ2pKNkJjs4m14Vj0yiNv7kqP7E17+FZAReI9H5oFS
UdJ/J6UB7PJnJbPOKKKEiIwBtjzKd+Jk+ZcNg23tmP8gZD5I0H0ZAAmEMowDpOcImMd7jTp1hHf0
jtCZfmUbi1eJIufzy8ZhghD1BsL7SuMSZVUSGemCDoLG7dy0tbuf5bf2oQlc5MUJile5a29EW/4B
K8WjJObiITOLt2Dp+/cDKBMNAKE9pmCRfX8hhKEN2m0P7QIi/gHMcAxR5sf4HiSZB4A4pl51xQvI
mHfg+gMo0xWzJBgCkhH9DQYFsRP6WEHLtk8OIBvjFYuZmSOwNqGLFd0I4EuhXL8oDGqqkC0GLsyB
wFFkyBwRQApevzPzhKwEUf5/HuJaCMmUrV6dcg1Uand5/nzZXllxGJqIwIQF2D5AW1FrB0qwrNAG
6DKUL+oEiksRgaZ4G9a1LUy8EExius2VNOrID4aQCQYJkLKjIbmF5okeGrTw+qneQKdrvqLv9w/f
XmSpvpySlWRqz4SuGOQ0eT8l4bkCaHhrgyweoE8dyt2DhvclWgxAZGgA8dTVRu58BXMrwadA2F7I
U4XyPEtc6lotwo8TjhEDabLsbmn/As4XBNBoIUdHH+44uo0CjJJTapVQUhzAHIhEY/By2VqY/nMl
gNo/ee6FuiMGaYXpdSosvinwbJ5pIisR9EYVnRiEM0ykbUDgGLcqYYB1ME5/q4p3l7Vh7slKFHW8
gmEx1UaEqGqoGsnBfd6Cr3eccellqaWHzmVxLD+FAFlEQxn6vMjr7vPto4tDFePa+D3dKR3RvnSX
HQjMIsBgO66bYuzVJ2mUdlFtGEXYA+esiE6gcdxmc8y5engSqMhxkhcAvxCcvzhu0DUiNamN7Efi
c5aNZxGUmKAJjCFRsU0jqELt6Tk8L3gxovtBcMQbUJDGqjP9EVQc2z5UwwRANgDA6DaSToeVzy18
o4T5UU0H8dmzxYOiZbtEAnQPIAAAYNL9AkACDEIpR7jakzko0Vm6bfkNvb8IhZ6tjWna2vclI62r
XAguputfSaae4IYVB7WF0BwkmC99lG+GxutLwRUNYHM0PIw4dly0kkZFzIo8NnlJQq/8cfQMv0R4
2brpTkK7TIoBL54rZB82QCtoYDQDiQ09Dg86ijmeMV9mj6IKjCWxBZiNdQTOTeKMY/RkRfp1JjRA
j2/g8jUl/dYIiFK6aXfZehnGS3o7UanFrA0G8ym19aibIpFgBcmW4dVa46B0B+gTICwmXP/CaJAg
lMmkpRv4nl/YfkMA2RVzhQ1djNGplessH/w+F8CaUDphcgiH2hYxqxHxOrzZa63K8F0A/8UFR1lS
2hQViN0hmAwogOaHxEQq7tUIpGVg4ODNKrLyLCbizX/lUYvatujCWGLsLVAOHrv71GvBd4GGOWd+
BYL9fC+C9NcBqOLlreSqSQW6UzJWVkNiiHa2wy1RUrmSzoR7I/ezK947luldV0pSkZnShpGWTFhU
C5yETfXWyE8cfRgO4NMyEttdPfl6sZqqJoFtKnYsbfS96ik/BNEuN+au0jC8m9+Lx/Q122M5uTVR
skVUPIYyE8BqAFQhaoDC/Sw7CtWynzpoR1KO/VkCZYTpGo78TAqH4kFK7MvKMs/hhzy6zBQqExAB
CcI8SOXyrZla4WaoheYq7ep+X/aiyKnOsPz6WkGFCvjEqRsrEFn/Z54DPdQAtgoeCTiZ5Mi2/BSY
/qA7csuFJ2M1s34STR3HuhKUKhhgp8nR2uobAo+rPFmnZYNuBPSz4tCAnINMnyLu2FrHJnQFTmTA
XG3M1+GhDZg7lZ4LUwHSOQ4SfE0Q/0oVDS2tL2JxM1U8L8+4oRFPfcihYpy2EbSgJ9iDuqz96pvy
l1kHb0WS8zaTaa2gzzU0IGqBLIqy1hRIRHVJ9MGExRmzyi+kZpMiQy7K6K7jN16ybktT/BBIVwAs
TW/iIYBAMohEurHQi/VEYMoEoJ1kG/V8+XQwfc1KHGWsaT6BI4DgjsR97I5Ki2zT3WUJbKNciaCM
ssmWDoR/CBaXOyG/rpOdLm0UXwHDV+qEO2v2DM2We+DOeWTO4jW9/zO4Y7JTX/zO6jPITq983gwu
LFMh86dyuHh9+lgooT3qT8XSY14GvWH9j2FSOb6Ht7rUvZEDQ1JrBsT9qjXYM8q0ncwZjGaet5VW
1F0x6VoP9EqYSzWNdiwmjh4CUglllIBHisOabf1kmdSlMQLESJfJyKe6CfZyir7n+iFyBwcsEjbQ
mjbFiXC1KbviIdtzbw3meV/pSb2gijkYNGOCEcm3+qbbZa/Stjs03uLkN8MJc7V/R/cFiqHVq42y
mM4SQkHo319thJMOM60IoZA2AED1IxlSTnnXMtNcVgIpc+mL0AQZKpQkV+OwW3ZDATQNCys8eePP
BfjbvLQoK4X3SUfKfixzMs2OABQO/vgYgQfvJoHHEe96N9qaT/FP6c26IjlZdGO9NBteQo2nMG1S
QlRpVgeTMqZiA9rf76kmNH9zBvG6AtulhswI/cyqZcGahASLqsigWJInoAG2nFCfHR+uZFAuLp1B
DQmCF7JxhKoR4JZed6g8MsEpuDz8OEZCC1v2oRBllm2o6F1PoIyHpSiexrbQj6YUhE6UG6o951X0
pNal7ImxXnNpq8lvf3GiK9mUhVbN0JewGKCTvinX5kb1SuR5O+B4ArFDwpFoeQbKPPcrgZR9jtqY
540CCxmMH5n6MGrn6C/aaT6tJ2WEiwCUPjOHTp3xwxyvhuWq4jWUyUw3vVKDcl+tnoIBZHl3JYPb
3KeNM+QPkurIv3JCPXSeUGzJtnHuKygVqIBEuE0sxwTXuq08pn6HVNj28q3M/CBLRM4Qj1TAV1If
ZErh2IYhuQ2L11qYgFj5s0qQge1//W9yqDitzhBAjQvkFGlhFw0AAuTATzDIVtTOZUnsuHulEhWq
Ab4ZgH4y1lgbRxTKUnWy06CPNkFY3wWteJoSwVdzcQOqBUddym2k6VsFzTdRqZ+bUXsdrfiEXBCv
o4+c/S9HxgL8GRlvU7+Mko6VoiFviueAfqWD0FA7BDsLYZYjwDmMmCe/vAos5wAnBzA0FKIAc04t
gpTUpjYUkCYu8yavuydZGiZPLYFUoKD6qqTImsWY3LwslRm1rsTS3eJgb7UqjTyQ5avObXaEhE1A
k6twJQHEJPZ54/rEOuk1XYujolYAtTfCRN6vElI4mVi6E/qsk3r0w15y54YTY8lMcSjooaoHUkrk
az6Hjn2AcY9SRgZLvVJeo/tmNz2TgV15L74Z1+peu1785IbAEgrfzd4uHk3FwXBbvVvA3FFxs3fs
xV59DnWmVB1I/X2NPVY3EkYWle20Na4A8Y7BXLRabTSXs7msW1pSLTKYioDoy3iqLk9iAvR33KAg
o5Pccp+g1YqEQcAMlO3KyRze647VMIeGlA+R1D3Tdr1kqRE2uH1rH9sTIWGKrtHfBQN7be+rfX7d
HnjhF8slYnYL09jAnQUJC3V0UlQ0QAYPESCCQSHomEs/FzImUN1dXk+OHDohoU7mIFYEo79TlHNX
4hEEEPEwmhxTXDiWyzJcGSPFChiOdKhGGW4+DaNQSsTLN/oZs/MbMdS3QlrsEq33jKas/yLWkkH8
A/hyQHZC6OeDokdGlaMGj/nZFneYoKGUw1k8hi2i+Q5Q0pCCot772Vi94qxKH/Wgwnu17A3bjEIX
FRzORcITQdleEs2lmRZQYlEU26zuA5EH1M2Kuj9pQa3TMCz/5BOFg7xf7hUwXhkn7cfyQ70hswig
he7t/KW/jt3Aa155d7/EMItP4omFrhaxK7Vu6jpo+Bs8P/bUl7OZgOK7g+jkQIj3FDv9EW0uGz5v
YSlr7GsrrFWAggAaY3bbuHeCngsdTTw/dTN8Uo3yjUGBVomRNE79bqCMvfSX+pOgEYrbpXMv68OK
OCCMFF4RveF4KZ/XMUYDhKbXQMMIHgzAjjZo0Mfkdoyh8fQmOpFkH+g677hdD8Q6vur4IZYy0Elo
1T4K8dpQN+pbotjlspm0rZ7emACrdpV94S3yYa4kEFLzBsfZW/ghmjLcsJfnySQAU1n1oooAVpF4
3XVMCbIJUAy00GCEm/LCgYB5FkXABmoBiorCc2LwnBRz+T4k0F1p4ziXc0oS0FJbOLrwli3fomXg
2DpPCBWhaNWSgOQdQpqodSttX4GI0wJaE8cCmea+0oV6eOqCWkd1i9UCtVNztPxwD0DY8ZXwvSDq
4kwc83SizL21cn3QyeZr6bcyup80044AysRRiXzyF+teqURZt54PIcY23k/w6ElAUAtDx/BQrkO8
HIKKzOXI4y0hZdJdQKYpSHSjCUB8Lvx8o98vAMLzO4D38ADaWLEbum00INig+oGmO2rDslkpxTyE
NNBBPJLZaYL0EN8LV4Gdg9qXpx1zy1biqC0LQ9mqUAmCcqJyDpPwWZLSUx0Kr5xFZDw7PqlFbdqg
52B0St83bXpn5cvju8QnJY/FmwNfvLf2uF+A3m8d/+clpTZwnEF8ExGo1gYNx2F5IAW6yM2etMa3
ZtQ6kr3OOQhMH7VaVer+zIoGDAUGcIgkIT8PU3/fjfHu8oryFpS6K8VuRHGFdGeBRWhQ0NGqApN1
1Iwx2xpLWgz7qlRlCzRhmv6iJIXMa2hnnsIPFRXKTgPkmMqG2CmB9UXm85o0Xeh3sl/6yS9ekoeV
P1ubDw2Ao8R6vwQk5CINoQOyrOgdzGzJSV+Sfb/lAdAyDwW69/DAANAN0Kw+X9vmorZS1OCxGk2Y
HFGrCPyfi9G6czvyHsZMSyGQ/GjMAkwirdhgoK40kau6Np+r8jXXeTcAUwCKqKSzFbQvdLkIPPV9
2Gq4Z0oCGSX9CCdeHzKr5o5W5w8R1FUm9GUxFySlgDbTIykpgmzpB3kAGhvZnVB/d/8mzfhJJGV9
XSlKckYojBs3PSUv0ja6s5z5uTiFTnJr3XBfuMzTZoDLxUSOBg8XyoWkidy1M0AJEFGFk5vqfnZf
QcMdMGSQ31ROwZ1kHBbUw0EulV3xshn/zwp/iKf8SWJYXSLkJMnpa89i5BjP9YlwWpk7wE5lTqL7
Knc2jPXExhp/CKVOgSq2Wjm8u019O8o7dRMDaTFw88Q1wFAUuuWR0Cvzp6iYp89EBy0Q7EGETfdW
td2SmQ25b9uiuumN/nmIxVOt5feXHSjzYKBXF/DjSBWgNebzIQ9GsAxqDW4+M7sbxrdA/Hn599nr
txJAbZo060UsEeJiAkG6HLub+aH/NW0t8KYunniv10BR4lkKTylqz8ZOFtSUZH60HNhQ8kNkKc5l
tVhYZBYyXP+uG/WA6tNSDIG1T96GJYw9PTb9Hjk29Oqq9tTYRuWEAxoXOwf91Tgvfpe7+jOa1Bw+
7ArTUlafQj0FtAjjiwNJKhaieNDk76EOQI9J8zkaMwPADzF07lIq86zISYxkXvWGO/Sb7miVtuHj
LefVbnZCf3KR7cNdLLnyzwkzEdV+POgy58LnKKtRXhbM6UI0IJCx5fllie+Rr07zv0CnWO+tRrnV
RsTAQKlA0wRMQuVYuq0pc+yHfZWvVpOKOIu66euZMLXP+xQEJv5CTsQz4d+YrvjxLedAaOT/V5kM
s1QwjUNOeTsvJ0ECWoTJy6ExkzWAygYvC4guFYVOOYVjNIqN8H4ZiY7io6VmuxyaJ+U0FPv2mfT/
F17qA+1ykx8G3Im8bBEzzbD+AEpJcYojpZGgZNGjvCjYIIVtneX95TD7FbCebmQXw3Q3unf5ZLAw
YCxMOmlo7JPgEOj8hqBbea0SwnDr7nfnZrMlbVqgguez/BDXRT/7cClYoBYDBCLyh593MgAJFqBF
IWvwBzcBDB2GgnTXvJ4jL+y88ZUUoRMPVDjiE++RxOpswM5KimGCyg04NNRdEUViWOINSM4F4d9e
XsH1gIlpAJCDd8Fbdst2FmwCTNPCuStvogu8As7xZ2/y6huo66RVVFQhyXWsXlXoSz9iivI28bvD
fJMfSxnDEZ2Tg5Ka1//DlUutu6TkgioJpHKDPkBhW+0EQE7kv4IjQdccTrPb2CIX6pl1bNcLTl0y
BVLEQT6TTMJQu/lSO3nA8erM63ktgro8Kr3qYyCUoMc5cuTMMzcGXFE5bZanENwS6U1e2Yv3VyP3
a1Oik/upnrR4OCGUQ3fyANC3sUsB5KqPC7etmnVhgHhFhF1IACej3VJQTFksaTPJdI5eCWzsxlYf
SQSnfEtO43E4xz0ogXhnhTXvC/7YD7GUM6rirK+0FoTt4j4+q055m95K90vngbfuN1bo4uDVnQGy
s3fy58UR0ZsTu3Hsj+IfQN0wr5v151BHd+p0XDgDPof00MtA15FaPFQHp97p2wI4k5vLLpG36NQp
bSa5bxYR4pDC3y7zbag8jhnP75If+eIKV0tMHckmaKp5JhFyNUaHMUBWb5J9cQRLqvgXIE/rh7dM
HUSpNAJV0mCuQlzYGAV25FizLy8Z66yvM17UQSzRVdn2KRx7Xag3S5Ft05bnPDki6EM3SWGgCT1E
pFV71ZnGrrNMHhwKa+dXatBdvUuYq7VQY1MEpdjlxbSrhfQ4RyrPb5H46Mvmf9wDtJypzGU1Qu0T
x1p0ClSVBU+9M9FiJyJ/ll1xUy+s6HflJ+lEz6wFetCU8JN4xtyq3rSVd6Shr9nzZ3B5PpnOhqRL
QFpsIWsE0nSMRKFXbwyveVs2YNs0bdlN/ajm8riwA7jVklIuC90X//B+kJoQEGWM+x7TCq2TgkEt
uUuvutQhjIKTZy5+Xf2B02Qe6HfWbwW03woNyGUiXQgeDdiOlUqhHS4FYgslBLBvU+6VZPl1+cAx
c8wARwfJ+G9xVJjfRZWa94SbVgrxNM3RjJaJdvJUedV3yZNRFVpGzhlnHY61RCroN9JgNk3CQNmj
mxYoqLYVgcdl4OHFEcf39Wx8KEZtpDYn4RwRV9K3oTdU2taaj8I4brpJ85aU07jDciprnYjOq6dF
Flt6r5lI8ppd4C7i9ynhZdaYEtARJGNiBxPpNDrcMJpRImiQkBYJ4ATQmbNU3mVb4ImgXpXqIseV
JOPEJRg86rrSUxJOLpy59RrgcFRZBB0wjRKFMcpBMUgL55CCGrBZ3CjWAbXLG8FhKgLMfxGFVvkr
g32tCnFYROAjQSuTk6azb+Tt7eW1YscSKxnUZVjXQ6JJPWQQ17ug8pRPcAy1S9o4O93hleHZodRK
HnUzShPwhDBqTbKcpN233vTO5FuAIVed1OtNtJBO+2iLafqUVJJ9w9NtgsvTXfGiGs7iqhQS2xDM
czZqiGoU6UxID1QxdTlryxaBrhAAMBCVqdOUd1mgSQvWtvVGD/kkN472BpBNANy7eLnb1XYUOhq3
Qs+0Th1M0ipmKkhN5vMhlosmK2oBYgmGmYrwsIPXBXUlKZBiIu8H/yHL3lWg6OM8g8/vS79xKQ/h
nAHu672WkWG+MdqmprfAngBwObh971pP+bffQP4ADJ9sC1YW7saDHL/0rTOUTlpx647MG2j1UdSV
MGWCImaDjLq9ENyFBoCXUAM5pz2gIWZJ48VKxHC/+OmVNGrVVa0YssSAYWe7bteiLy7d6T7/rcVT
itjcykODPHswuwErnYlgmUIy9jEYMV+fiJihTYfnyxbMNOCVTpQB671lthFpLOmE0Dfl8xCWzmUJ
7Kf4SgTRd6XPUuQJAgSRGKtIIBgxnXrQhTPJvC4O+Fdv59rDJRQkfFfEjAI/nhz0zGw8VWPblvAA
pNy3HJMI+VZEK47xVG5CTHQam/p+aO2ocgLZLbzyrkfLAZfak1kIWb/mKEdUpUqB8BCfQSK1erHb
GNQE07YDvAdm57pbBWwzHm8IgR0vfSj/ngZbrXs/JYleWDBXtK4eDZScgN1lup03tT5JbPOnLrh6
UsexVaZIFob3t7vkj+emcwAl7pqI8zVHJ9aLcRZupM+KnpAmQBc6inkoiFDPyraYQKVdY3GRmT23
56C2S6d0lKvghrBrNScQtekAdgyB1scxbNbZWUumLtZCTGZ4Gair2cCBwsLuUEK0LY/M72AWC9Pg
Pu9KYzn+tUj6blVqkCKRiQxrBpo0BmmvDTlwtEosOaEvM2pYSdIpm50as1ezCaf2nRfdVZ4wj5wC
9qfdAQQUNTzv8mKynN5a3JeILtTbsocnN9J4L8aoxei/iuTWSDmtoyysG2stiLLRWZ+SHvDCvzct
PKT7eIOhfS+75W0VTyPqtsBwB8FQRdghqOdZNJxWHZ1JfdHKv6mVE+PHtAMGOvGM+Oxf804sZsuE
GXZi7RQ5Gn2t7eXNYR7stQjKhSeLOoZT8u7CJYw4aod3Yk3ivwN7OItPCf8Bzz5cH1pRx7rErWRV
I7Rq5KO4OPqjBOcFTvDFG0xHfp3dYfN3dRfAPqGDQtfQjUu/aMeyayYxRdTf5CJ4v/oBVUCt4VU+
WHEE2L6ApmWqqOLSEAqmOMcm5idw1RQHEbyLplFte+MN1MygfkjtWnuU9cblbOFXz2FoCkEyRGYV
DTAKtZ5RprV1Y6HzRt0A20SzbOkobUlKMUQO5lV57wEITlxkA3KcPsdMn8VSPlIF2IlamhA7a/YE
4BH3N4JWM4JykZCrBxw/wkjGfBZIechYXcxgIHomu/TUn8igMSEOUfbolsUkQQSiq4q3thwl6YeG
KQemlBOZwVV8JlAgKdp8+piAnPxB/ZhxsX9SkR79A1iENcVE3LgXruszUREEZp70JiH456NTcCyH
BsMwqh5VSCIu08+TeBbm3J4LnofhCaG8pZEbbVkRISSRdU2IUGpnekr3BJnZuuq+aw98XE2GW/u8
kMQHrSKkxKw7yyLG2bnBbaSC9KXemK6ySU5BDxiXP4mRvro1tEapKogxTfA4WSJ1DHNMG5c5Gbyf
2x8CsoKp9XL5oDMFEMBSCbCA4F4mC73SSYwnM18IlaFR3seAg+l5AGs8AdRdYMZaNcdkVKEOjlGZ
bmJt5FAbMffFWulALVIqlkuPQTfEHpjxuo1PJHItngDhET3Kr8ClcwqHi1DPMsC1TMpRCWOlFRFJ
KSnGLpvPmVY6WWQ4VfiqC+Fmkm4mGL1iHczpru4rp59PE9DlQBfMCbx430H7r3gR0Y0O3UNMgnRp
5WXlmzZl7t9YiSWbhqqizkaXwMsorNu0xhXU9oJdx7lddN8uS3hv+aU9vwXSoP+IIHa0MsSqzuu+
IxTgJDqWTdc03PaECbpf2lN5BaSrXX4kHHTjnQk0lt6WvsfP87bkhHvs1fz4COo0yHVXx3WEj5iS
byFgu9W58Mxmc1nVr5EezvRKU+pELNFcl4qA2HVC11ck2lG6TTCzECmc7lWeHOpYxGFjjQo4xWzM
KrlKbtkl6G1j8Zew/PeZDrwbwUQKFmw04gLm6fPejbMWj6GCFIQ6dPfm/3H3bduR4tqWv7JHvVOH
mxD0OPs8AHF3+O60M1807EwnIAQSCBDo63tG7tqnnFHudFf3S48eo16ycMQKQJelueaasxQ3psVa
Fcg69wL1uRDFi1iaVe/G4wfj8geuejZqEBlScvBNdGF0d3aP4LrUgfCRaU7rE1hZZnZLViyXNx3k
dJD+6VTnw2OwjV7F1WlnJ5sgo5+Qha7wcg8BPJRp3qkMC/qq/Qh2e2fl++m3nS0R7gIDpqrA829h
A6KQRzXjB0fKdyPAtRFOazCrDM8bzaB0TQKknnjDMDepA2xB7KO6pXf6ledPGPxEWMUHkFSE6ezP
79ZlHTG2xl3olXMVYwrC+PtTc9ms7Ev0ucvr+1imzTcyo8C9fEjPfO8G3wY/e4Q+llnrn4K3C9mW
vN0Bov1g93hnysNq8c/7O1tAIVnW8woGHNDv67YAaHfxpPN+CLZ/e9JDkhItyS5ku5AlnK0scd0k
oV4wRUYRr2c3zEbXy5Lw81x/+r8LdLa6UL/TOlInODCC7O5wX9qvCip6nv7IeuCd5QV3BGwXjlU+
KENnKdhUzVBZaPHgeigqsaRPjezWRe1v58r/YJq/OwbfhDoNkzd7A9PzMDIf92QGWCEVznKARv5J
9CgWkFbyV5qPm5LT218/ydPI/svIfxP17JWVTuf25anY4nB2DybNkbGpBu6YrEo32buntoBfB3wv
kcEEg34dymBIyc7Pk8Lzpik88Srkiu/MqtqG6sQczPqVvjD3tYvWmI/wsHcf7ZuQp7PKm0ebqGmK
QngtpFN1MY+HMf4MvYy8cSBMTx971nywYr133vrpFs9GjYo9QahFPGc7rtCocjCX3Q2/O7XJz9/l
N33Xvn5E1nl3ETmJlEO3BwrR57V96dY2aeEmlDpDsm5EdMHK+P9kdr8JcXZX88Jnrk4vDntu5thu
X7hJGi8RpCs+qMe+vx6/CXU2F4j2pctOocjVyZGu2XcPcLDOTwI5dnNqmg0vqq8qS/KPnDbfXSjf
BD6bDgOACWhHIHDAn0MYFzhyM0/TB1PgoyBnq1eY9LWVP5hFps1cDrtSotfR/IE820dRzva0epGC
zSe6lBr3C7k2/b2u/2byRSEmjb7sAB302F4ADv08rzzbjJ0I+5N3m3jxy97LUKb53kLMPos7+ZHq
x/kQ/xEtBKAHKROIbJyf4mZ4sgTRLEEL9UfnAiN+2CMH7T/Ijt+NAv4vgHN0nf9leXKN7JvSR5V+
Djo3k3MzXhVVPP7NUvrpXuDa5qEgTwiK6WfJ5FB1PtOm4iml5jjaJi/6yyRwV79ea893r/MoZ+te
2DUsdltEYbLaJkjQnMHPQ6/M2+Lu15FOCcTbbeQ80tnaAPEsHL0HRNK+k3og1nr1RUGdLQOoLOZo
G6uN9+3XIc/H93nIszUCQs7dMGuEdJVOI9qnvnqqzadfB3lvNLx9T2cjPAmWJuoUgvCqyQKCqn31
URfsuy/Jg54q8iYgrOdJE4pgwRCUCFGUx2FI9mDYpEnc5sYTf3MB//HE3kQ6W3e4MzVV0CASU9Fm
rul+8GyRTpo81978wVH33bfzJtbZ6tMoOsbtKZZoyC7k4kvikCdwnj8Y4e++nxBPzvfBxf2L/2HT
jIEC5ZBDHYbWq9561QMn1r359SgAL/298U1hWBpBxxQI1dn4rmJZkdAvMQ587iyZv3jNXkVE3Crl
8sdQ9t19zwv+3bGO88XVFbsCy3zgGQnZXKxKE7XfvNCUT32yZKJxVrOt5WtS69bL+8agOFYxCroW
EB6VtX25QK+Q6HJ4HQiH40iLpznCdyQgFdpyGhghgrcnyqQI0J+tuStSuJGyaUwL2TqjSvnSc6Sp
nfXFZ0/aiaw5Y+ZZt7H107mtfCejXmLpLekHa6+slKp5KmrDyXPBkwqmWi11epM1stIvInHjIlt8
U+k8ZoSsWhGOS2rVXISZ7cdlXi99WC2pVihIZtUyzyB6R+VyVcOM+1OiC0BDLcyKooMdnYKnieIh
etaVJZedPimwGycu0mWa0W2kIr8+Mo6jw6wTm+x8FpkKbcUeHRHLjiqveoh3Zsavh2pnYfdUr2YF
0e21G1kDs02KrG7lN8UAiwocS/uDbmp5T4uSvvZzP/KsKZrISZfI6VDjZgF2gs0saDlmVds1Mytg
g64KB6C1LLx4uA1hT8eTIut4D3nH3SyNhpYX0CMY86Z97cxlky0F+nRRYPVYBMprzbRzBX3JGkut
08zepVn0CBGwAK1NVzDi6SDxZ+e53yajAzlMpXEeu2ae0bPKlybU4ZcTtUZ8AmY/suIwj6ogsAeL
y57gGc+8n1fMS0SvUxYUyu6cxLKrfjS22sSBrsKd69ToPW2dwvs2TYMXQE+tMnILlYi6vQlJE4/r
sQUFID8VTZN8oGJhMi3cHlpGQir/O9WlWEWChHLjqqRBH0oky/ZIAa2gMNLHfozurNmaZX6qu6lp
/JXnJH3SQYhi7uy148YTYEGXUnsz1WHjFMeIz7H/LZZat9gZ4LjpDWltRhHmke9BG30Ps+PpfvHh
qXJRKlN9wyGkA6AxOsTJGq30TUCZada2lyI8lk7rRUdkJp2Aegp1lrXrzVg/q/CrA5N5yItCRQ0W
yvxZMAvAvNRzspKQkI0OsZMM8YrKxZkuWOwsJOPzSMM1jXioVq4T17CGgFqFSeMqEBSwpqnqrUp4
SfIglJqm2nqS3+EEKtHyDlZNtw2qmk7r0B3DejVArmnZDk7H8K5rNuksUiboU1gNUHMfKrtMW+vM
uvxmi8AMrzZ0apuDBxG2deaRRowbCYpusC9aCpKLO4RmSic2CG+NTCGOsz5Cr0OK3GIaL6PZ2uWi
o3VE0kY5FhoNSi3OQQtj/PtpCXW7LRWzGT95mm+NBmUzY/HcBlgElrZKsXB21aXT9FSlnfLcblcz
NteZ6hzRZD5jITa9gbkOetNluYyfTGLQHduKoVvu6r4h1luN7ZDQMdd17/Yr2kQx9v8E1L7MpxXg
HLkqJukM89rhQdyFJEtk2U/33tR75ZKSpS805Mvjabzm8VzSfGAioann9UquuyB23F2E8T0fxDIV
LqxKK4MFYNMsnuJQq+wWNbDdrxf7d/fj2ANYAp8dFHjPdq4yhgYYHCMxnqBwulz4KEQSLtZEBx8k
MH8hAf3Yj99EOm06b46ltMG2AVgPGcx+rLJ+uTs5Cdkt+nH27lP81WtXmOTm6uMiz7u75pvAZ3CQ
9BzUVU+7matrALTrYXn49TN8PwA67gn6juF4cLr+5s5m6c/jnGCtd6unCZwzWBplv47wbn4R/xnh
dP1NhNifdB2EiDBFL2F8IPq1bb7+OsT7A+HPEGfpUuD1vW1jhNAasmcaDYH9J9pcNPSDU9Q5BPNj
GMAHGLKlONpADuXnW8EOChOKEXFsA1ptgrIwh6LWVOc88QA2R+tf39a7Tw4WHZA+Q1929JfO0MAv
y3rGlG5rd912clO2U25c/4Nz1M9hKLi7EOSLCJTkICcACO1sGvkFlYrV47e5jDxwkZ3TWjJwT7CM
27Ixq1/f1Fn99xTu5N9BEqScIUyOzsUQWelUS9N6L2Rumec/zR6fsUmJKZaPyo6U39QgiJLbhA3G
2ZVaRrAnxP9qb6YgWpacFMtE2KafpXZMqrA/JH+I0//H1/l/FK/y+l+nIf1f/4l/f5UKMtdFOZz9
87+O1ddeavl9+M/Tx/77z37+0H9dqdf2buhfX4fjszr/y58+iO//I37+PDz/9A9A+dWw3Iyv/XL7
qkcx/AiCX3r6y//di/94/fEt94t6/edvXyXW8tO3FZVsf/vj0u7bP3+LsXD9x9uv/+Pa5XODj21e
oR5SPZ9/4PVZD//8LYx+h34lACsSBjhzQ5Dht3+Y1x9X3N9dl6IkDMa8C2dzgunXyn4o8aHgdwCH
Jx8VWFl5QUQxY0CE+nHJ+x1tF6iVnOo0EMNDteDfP+ynN/TnG/tHOzbXsmoH/c/fYKiBuffnuZZC
dp4iA0TVB6gaJud5u1FsTE2ZHvoVA2TpbCEMyZ6Q5o3QaBchrHwT26oc2ch0tFYumXLc4tYP6n7T
obMOOWzgrZ14CPKRLCZFsjDu6mgJYNWpGTJoRtZN7X33wyDaRXbWG1KBRtb5YbvmOBXu45NK+9wR
e5gE2Ck+b4pNoaemS8OkECA4q/rB1rrJeutEObCYaadtoVfI1cV+Zi4Syr7s9lMA4bzK8Gobcwu/
OlVEa6OZuW9pOH03oIFnrGZdhifdrfpqcdYdTMkOUBQEd88kQe6DWpG7xCMooA/0ewlX15QHSCEg
MNpBxrYHCEjd6autvBJXCO3gVV0CYWUJuF6xbZO8MrHIySxJCimwYQ3nFrGrB8jd+EsCC98gURl1
DF2VXCSbJuA1clToxUMhu9t07intDGuaoxjUrGNOzVoGPizLoSCVW2d4khDLyTrfsOvYLkkeKzuv
I22H9eQjrQuqUm0Ux2MjsEI7cre3aVh0y9WIto+0lU6Yom8HOZQQ7WaKo/laThFekk1oXhXh14QL
tgpBqr70TBEjU27BaXcWlVMWUxQbi69qWqpc9/xRyOYKPbbVDmJdY7boXmRsQr9kg4z+69RQtZ6C
AcRbpvDsCHHAjddq7dso2I7+7K04C+esw8w2qREmzOBNVOZSwjCXjN20EqFNNlBmdzdBPJMsJt2U
F6Wxn7X00OUaVl14ryc9H4elja+JRsaaFmp2j42OwDIWLOzXjVPR69gHTeEgRemtQgs+Ne33HaIc
HDbWn3ECNtsaTjP7xMSo3vC2OI7+5G60IvLz7HdhkGreTDSVJa82Xjsst04NfrnuZ/Y0Lj28TDCo
ShjNRdTDOxR8jbOr90X2WtzIuiJXvT+ixS3qjAIpfWrQJNXKcG+YSda0EmYfGL+4lKomA84LSXx0
Z6fZLuPoHwpVurem6cqjKwZ317FJXS9oKF8b2RTfbTDV4JANrL+sZS3ugSK3936D2hDnRn7uWFxc
8CUwB6eldpOwpQEYFhfFJegV8xWWCnS2OMQfkfIP8FS0XpgLN+BQERaNuqpbn+xI0C3HOBzMRQch
4H0ULexuFFxvsLu1e+OY6g57irPxbL9U+LJSLnnCWnlEh310VQ8unTMhyv6idScDJ0cTmNegdunR
tGF7KBzRXaspbjeLCvwq7fkwPlFWixs4YIhHZiV3YPZVxcd5Kead9Kp5bVmHs79mtPoe62K+cYx1
ruOBxBsOpl7WTX25oYUYX1VTBilzgvLGtdy3GWRZRrHFccTfj3QScPDW3DkqJCNfIXfFH+LJDGuU
CqEWPfmNB6oamQBNUDzlNrNCqSKtCRm/KFoWN0lUms1CSevi7EXbi4Q3860/x8RJG7+3VT7XdXlt
uIyua0y0zGFRcEOFdta65fSG87J5dcmAdqKlHBCRTYt54k2SbAYTLk8iklGYwiXV6/YhFK2/OQAc
v06mcrZVWXtf6mLGYAq6Std5VMcG2gWQYFrNwWgkqnctmDJTb/p1VMGhDUZC1fSsAjEw3E3cP0OV
KkaPuDZqXzbunHaLUV/85tRNLsLuW03nAGWPSsoUHujNLkm4d1uIfvomeEyuI5awtZkCw7MOE6XO
SikbdydKxlbSynHKIcwam3wsfLWqEu1kwuHlpl9ceYxqp8vbaZovE8ycQ9eRDv2mgTpOEw5HGR38
maUMT/SqAYixTcKpCjJ04DUPFbrqb0bP2pvFzhXkDLB2XLRWtTvaLAsEhQrZYWoo9MFEA6mgrofC
r7d43a5tiikBqYeGPlZ0J7pDqFCkvI1UkMPAq/w099R7HgkL1nJynW2iQjQNQ5yi3zaTcNfRRIF/
ydiDgFFn5h3ep9yXaC8+Lk2sV8IKd1PXcQUXRAAAPHXGwc3gPcLSsnWiAueatlhXSTzlegixpFbB
BIFGFidDmw1z5x07ObF1Fy3exRD07q1tKvTPqL66ksjvHmYvwDHf60j5pMNwOthJR9+VsMuul3Z5
9E0sD7yMFuwcjnddCojwpl3czi8Ol9MdS2o7p0qMciV1B+zQDK5t0S4T8r3Fmv8Fc6j/jCvim0bu
CBxpSa67wo/TxOtmDPnKgS5yPHnXnWkl4AbJTB5UWoRZgrPwki5hVO2EV5AWHr6z88gJJ9vaUeXF
6I1sCwfO6s5ronDFkiD8iiYT+jhGfi9Q4pXJRVLH/Fh1AspQQ1AfvJYBxOv6+KnhdujTqqN85XVB
ty6bUt92RSxeB5jsbjAnyLZFl4wEvjuOXqoH3e5jf4B8s+imTIxCbqsgtpsqTOTK8mHIRsJZzgyQ
rkwpDo+9oOFQDW4ETdtQk1sXyconRSp/XekIjyIkXbd2Y8YulRO1JlPaDwFt9VMTAQUrKpP6NQlX
BKNs7Q6WX4qkPx2gPK+4cmfCP1USc6YcIuWjVCQLk07Gn9dtMzrfhzqeroc+phcFb0qem971jiau
agwBVH5SHobOacdZXKyqqqXojvE69ziEbrEGKz9eKx0l13ViC3SOABhAF1/vGRe03ra5WFDcvwiH
3gZ54hfNsKtdbO+b0WuaKsdEqae8pgopSet37Qa4bNGnY7AkL9aDRw/ox5G6GjtZ7uXAUA9UQnjh
1uN+0OTdoMIiwylo7HCQHmqTEs3A33I6Z6yuovZkUu6KMfoWY+R/wfzFZqqLmucJSKvNweJZ6VUz
WjwnD3Kllw6R5tHwslgyXbqgMbEerqIrrBWuhZFdGazb2NA2AzpZy0u414Zg1Y6xZzbAAxOGTX4e
ghUTgofoZRVxm1qHFHdWvbQMAqjL0bY+hrwGY6p4tuhBAzo/pRUloB7X3ddxDtek73JGBAApAXF5
eakp/PT0Xa8+8fhhKu7o1KR9dRgaiHVjUKl5v9BXXd56foU1LsmYFHkN7oKdjhOPLqv+Rqs7mUTb
JOq/lv6YGWTv2Pl2TrjCepEKfIlx75ap3whAy6HTXWNO7ZZOPAZj99CQ8UAHb0+4uu8UeaA9VMva
PmNw99H2axdvari/e4bT1HXaL9LVT33YIWMa7vva9JuQL8nOacL5c5zkjk1S4Xup27A7t6qDQ6RU
JbMhqNjF4I93omZb3neryIGRFU6ROg098+rPps9Zu9AHeIl1r4Oo1gLrdsz8+RmDZ1mZkl75ACaB
but6D4k594J1ld2YMsaSUQTltOZkiNKm5cGcV34tV0SJ+yri4qUKx2ZtKuJthhEutbbRBXJR9gUA
sMhVRb8FjblW2ABhd8eHzAxqrcn8GAfj9QDwOLOLSG7HOlJNyobGZrRflrXt4jypCnIUkhY3g1t4
+cmdAc0C6DElUiQrMaEasCign5qqT0Un3cwokD+oQ9ANVqGZkS1hl8nBmW4LzYbrKYJrU+1iq6Ex
AOIBaKirALSrtutWsg2abAyXlyGeddZGGpw0k2AsuJoXmLbdAxPRcZbhjSznZJ8E7a0KTYQmyGTO
WwOfhNFMT0hWvww28fJaFhuH28spcRIA3Wh2cOWMrullSTvUYvKxx25fV+ELilqvrgjKx0FhDegT
7OhVJTAjHHRXhWVbpO1MsdIH46MtMKuJdPS6Gvsq7YDqrtjcwhQqNEHmBBNI8XPg5dbUIu8Tj+dj
o55GDwU5GQWoIsRFuYJ75JAWFAcH1dAXi40YUhRA8ymqFvmUMJmrlvgb1wSQh07QSx5IOGF0c5iP
Q52kRIBGXTtwJu+aWqfEZfVq6gbylEDu7AqlExQ6WD3r77Ez0htSLuXBiafgGPmMPFYygLK1g3Tr
YkHCfTsXff3itm6UFdaEzzps1IEIL0mRzBVR5kR9c8ELJR5qCP9cJn3ZgoLfsjHa6MhFGTByYkB0
DvJI8LIngNeudxUMDg4GY9li4RlY9GCkLzGimmgbhdXpqfmErcaJYZdPPMayfqySE2LAb5WPOzUB
q3eNTOKXsYvYUcHf996IGn2UjRKPNVD51AWZ98JdAgDQRix9jtHPkW96Gp/2F4gxosd8vCqTLn6c
pIaTGOgg63YGSr0LQhs+SAif3WtPuIcGi0eDQwaHSJbC/F4Da5b6MhGBeeqtPyyrpHV8L2/mltuN
j03z9Pv9ZO1VzMKQ1DRm5/rF4K5Kx/U1+GOk91bahQfkDsmY/1RF1G9ynxnb5qFt2tUMWb6sJ9T5
MlFGX91BTuuybnDU6SPX7mI1IKWnVLZ31kmaIHepaR9d5ZG9JyexYzXHXqQcqAEvOgJ4OYLIli6J
pHAX1wM5zrHFNPd9LpE7hOCaUSc2a+6EYPz78YSqio1X0SLmdCxKtm5RKbzwPMzjNqj8LLGBs+Io
s+yCRT1od2FQW+rH77H04Avo2TmDs7N9dX3UCVIIBjQHoXv3oicurTBFC3Xoka8fvXAAUzBG9x49
HXvSxQyA5P24vvKbOvjMI6vzZlzEd5ymqgtVDHaLBKW+9EaXXydjrQ+VmOSUGjPCq3Pmy0VoFrh2
lNhcc+034mBlYq70yOCWasL5rqp1uLe0jFMUeru9XUiH8h1bpk9huJBXXS/0QPoZbmd4OhdRPMq8
VEmZLZyrNaRa0NJYoKKzS6QRWAcYzzU1+qqAyGucTV0DLncRj85DJZfofoKF05hXQVuOKZLT6fs0
Ju6lirV+YM0cTCsaBQXPWtbRdaFlsCvQSrnG9/Vt7nfWlChx1uyG4JigMj3Pzaayvd6iIDQOK1IU
0Ksopj7BkKVLjDxrHMt71LzqJpcd5y7WjsaJsqFlEo4QWMRcFHM21HQQIqtkCKc8MT2oJr6aOXqf
QgJfYC7lbuCLj2MAqnkFmdGBBTWBTNUK7MfIjXBY8mHwiD51zAbXUZcS1OTHchqDa1diYh2CoIT6
LZH9UZhSrmGoYC9OZ63PoxQQQitoF9//wPj+Ftp5Lxv8dw5g/gR8Ahw8oYT6/I/+X0Q5AUD+r1HO
+/L1H5vn5uUM6MRn/gV0Ol7wOxRY4VIMQBze7T/0gf+FdMJ06vfYD6Bb4LpQDg4AYf831IlPgegE
OBtASRJEbgCY/Q+oE5fcCEbAoPzhMrDJ+O9AnVDX+AnqhFYDrA2AtsZQ3AiArp7zUMrJDlGvxI12
g3tjSpv2hjRp0vklkLWqW/neLNKgcD67fb+r+2HX44Ce1QH08upJvnBdP86uf+nGCyAyMjz4oc69
ydnXTNTpRAmydu+kHebDjak44jgFV80aJX/iYFeCTTXctyuGumtTvXSRAs1+wRYkBxiXjE511/Du
2+BHBUzpfaiL9UHWmvhl9sRLXdc5Cc1zFA7f6hjoj2PGbYeDTasAxVVDct8gIc4K0sVNhj6j8BCW
OJ5WvA3v6wjpywyo+eWU7D+WoRivUCZ1M1LX7WNUzielNcdRNw7KjTtlCvaZDUF0ZRhLsk5Ug82k
wEwMbQ+EFUeDS/C3rUUFdAoVbmqBFgShiudTT+Yx80szmsxWtFpXcY+MDIAMbCsSWjyUUxJcJ70P
F+t4GZ4LQyBEzBdOcKwX1ZR3Dh+KbdUR8iSjmrx4icKvrFxkZCfG4ua0t629qeg3M0SoD42oH8Y+
kBf91M8bSmdxFbe2a7D9JdisjGPJJ7p03mNFVQBb+lFCBLGE989LMTjlJRgi7U1UqeIOiYU7pknS
C44dI66fATqjnVZJi1WnitRyKIHxghMa+e7lVMwDVt1iOoCnN+cLGrKA8xCnepQIvvVMXOzDbqHH
ykfZNpmpl0Yucn84oXo56tUP3GPlLq5A0AXBgybpOBuoKEVBY4+hdpt12Rsnh1G82UnaoshPRo06
jTJODEDbMZ8VWbprXeooj6hL7tsEmwLKzxBcKZCTjf0y5qwwOC/VU+g8msIEuyWkBiKU0XAF9bRy
x8sZSLoLAeiWAK7NtFuqXdyX02YqAEqVtW03UQHXmFTBjHMj1Gh3vrb1kYsaZ9SGmGwsdX2wEeef
O2DpjwqnX+D/vEYywvFUwcssc03Io2G+80g8WMDmfLTJylGR3IX+UlzPEK589K1gkNarAeIYCJI9
Lryjd2D9sM9NsJDPQdKisEp4hG3PusglaEc9dClYH5C7CINF5mIy83ca9/QywHAq0gGfmdKRnw5C
Ewd8i7sJkZtDXOMyKCmkL5HDrGrhd9dsmYOVhqEALNQGPa5NUJo0hK86SgANrHiSpKbICzi7bPyo
BKjfTrBznccEvDVdO59M387rSXpxCiqRd4Gze5AH4NfcoiQy3GEl0p/LYHJWpFdzHkJA5CHu3fKA
rJSsq161127Q+Fej0uxYy5lei4rDgFCEX/qF2qsJJn/lVldDtTf9AjgMyTcLL7gowrVn2Ja1A/X2
YD+1WeHSOm091m1PmMgu0G2zGXq6bAGDemvgv/ZprswlYDL0BZKia1eOHItXh1ZPQPw/4fh2gN3j
d9l5WPyg1pf1Az+445AvZIb/WNuWG7+a9r6MxL5J0PlWdm5wF6gaDz3uOMzBFCjELDFrTxbDVi6B
+1Uzv74Km9a9HGcyYpootq+dyeTItl4Kr3gtvaSBMo8giDJOq2by5CYywr8NWYQEIXRvRncGYtW6
6qIjLUUKuXTJWkfDco32R5EKPuPx4CynBs3znk7VSlSLl80CYKJbUNRwdM+wEHL9USH2nW0kRKks
SkJQ6pE4njHl2IBTPGPLjV4NABfB7D/1/S7yJB+NPtyPaO9neq4/dq2fwp0xDTBRQlMX9gZSHhBO
eVpug6/2IspmyKfkJ08KskcZGJAkmqSCrP/QoO1n3utfw5+q4G9oCIsTSNgcLTfzhBbqIVzRYRcG
QNvpbhrpTkXBRrly8yax+KNK+bYqebqlP2uSf42JHONtzF42Yzl7CyhRV6BJZVFcfPQOT9/wqwhn
tXug2UsLpaibk8Up1iiIKX3uoFGfZJDv+Bbzh3LrQxLmI7mLj+7rjA5TVstQhKW94dUqTrosssm/
OCN/Kyf9/7MCD7XKN2PoVOH/qQR/P/b16/K2Av/jA3+U4MPfQQWKCMggJzNyMNL/XYL3ye8opIO/
E6OhJAZXBOPk3yV4/3fvpG8IMdoQBHYao27/R14aEHwfegIh/kUIGLmozv+NEvypzP9mLMI3IEDl
HZ4aLlS5/RjNBj+PdtUPmElBNGZ9nIybsQtSugx0L1gEYXNauQOYpLV61mTiIBsnChQy7O0VSHMC
KqfAhi13p7sQVMkrHLR2In6Q1WWJhO2iUnzexwQyt2nvzXB4rHE689z6xZ/DcA1q8f8k7Lx2G0m2
bftFCaQ3r2npRcpLL4lSqRTpvf/6O1j74ZzuC5wNdLNFqUWRaSKWGXOu8eAM87GVku/OLsqO8gB6
jbqcMqy8GBUol2PQ4zGiuFvHUlcMy7WzxHpOxjT15FJJQm1yligZDNpc/DDuW2jorQuauv2hNFbf
UqlAaTyUO6VOs+Oaq9NuJdwPpsIKHNHJZyetVMg52jBClr+q+b8JOGDM7541/3Ov34+vbTIgRUb1
eE8jzH/ddfnYq0PVGpNXVnQOzIUeDYWp+NKpaswW1rQBHBT++OP8lRqiuCiTqRKtzl+DMnhDaxZP
6kCA081pciWJriizlPYxAThm6oOSIqnMC1TN6unvLyJR0p9bcVa7SntZ1Fe7KYdjykjPAPBJe9OT
5VptXXtDTo9fHHyfx8FS939/9+/T0qn6fd2HvW4vt22rMLysl/tXMqchlnFhwSsHg5H2OW9eZ7Oc
PVyMs52ii/RJb/JyL3oHeafRPxjhaJYk8FXzVupxfk4E2YcclxUlCqUmqJrknTMYjIdaquVVW5M0
XO1CC/V1NF9qOou0M0+JUYQjYPrFNHr7khg9REOlm4XL5muG8qR6tuiy9yGjFlQb95cdnPQ9be2D
Oto+Y2nTe00oWdyakxvVLYt7OOvx6rdlDyAyT28GCRb1cjU9/H1ax8sd9l1uWqJbRGRL5U+NLJ2B
RDLPScrtc3L60LCZB12UfbJLdCffb1qNtxdjt+8fdstL9ZKZ+Z5e0RF8NuG8dgVNiz45EMVxnWft
RHazpsEsxuQj07t2B19kBkYukg9JHncVbX+YKWqQRQgXoJ1nPZyNlbpP2YQlatPZN5dqx1SO+aJ3
RnyV28RrRl0/l6Pz0WjLdNKUUguUjahcHTbkT/A3ipeqaedXKIAOf0/lRofXtxj56tRC+jOv+UsG
omq1y7JLqRGeNUmzzouyPKG3x9IcNv3492Gjw+uVJn13xVouBDn5fuhaGvCJME7zGBpto1/Kkg7+
0Be+1lCvnodiCGrI7TMjIOPNrVu93tGm+bVI66lKNHufpI51JjcyopQOpbsumf6o68hcZ6t9+PtM
KqZkv9j6fVRa30d6PLS+PGf37pGRu5uzNB/GOI90TMvk3BXaRUjOx2bX3UWLi/4BDpk+rFRcJrAo
lIo13eTlt5ao/UNdENs09IT7djllc9eeR6Uvd07plF7SbaYrZsd0LX3UTyIxvie5044EpG8Q8fJZ
G8edGmdEivr0VCrCecrzZj8V3bcK5BClClZgBfLWh1W0jzYZXruY1lWyeROLuU6fwrKfjNx2J6Nu
GZddD48q89f3fwc9r3+srX83Wid50jdavJltmadpcl4my+les55E16i19NjNahJhefc0t1rypHbN
i9LMj3GH2XEz1Wf7/iA2DclrmnmUXOtLcyeHxnXK971N4VSz7138pmbywbJZ18UwwQZoNbm9jo0x
ucvBxC30rErqHNDlQHAwLDQps065MCWvuT9JKROiop/OHZal11FZVV9Zmir4+4JZRxUhE5IVdiwg
uFwk616uFPHcGBzoykixS6vl8URa+2nLwrlOBVYUW7XYkYQS6cpG41yHWu0CGPjN/5/viWJydr2a
Quvf/xeK3hQcZlM/TnFLZVmrtMiZq+pZmtp2H29qheOpVT472HVf9TwP//6wWNckqnuEJ3U6AibT
n/jckjvyfv/qP99bJLwBNk2+GHIVjrT7f2hpnYvcsj6kelA8oBxt958V2QH+96ROXYJlVsePsqiD
2bTniPLDGrZppr0Yeanss3SzfKnIJTdbuuYxz7H/QIJB/mQI1UMekfs1y6UnTPstMZstkCwh74xi
YglZ9Ez1wSKkOxshXce5+rDjwTgsqakFo6RGWi89DsK+rBajsR39Bdkq5VW7fZn6I8Uwyj/N9t7X
9i3T0zMcGWEutXtlOKxFcuw1NUj0NUra11apHqkyRY6eeZvFt3oz2pI+XOvtnh/tpg4wwqafpVIj
kfJDW3wOjH1f5OKtxirOrRxGr2cVgpVuN+K97ojKszUzWPPuIKnk084vNevCIca2lZdSaQpVOgsL
qNoki8Bg4namwY81ZpAjdqe07q9jS9Ss7OnrR+C3oVpo7FgGwAwrfL0eZrYBeS73XVreYrMPJjKU
MsXPoaLgNUjOrUvzfWw4/kTKPhsPLKeh1lkR1XXPGuM9RcQzcc7jPdst4vmcTLRg9XCbBY2ONqRh
yH65ngn0IAYddwGey2v6Aok39bqvUXRH8R0NtdgxlDXISY7AeYKcgYtjwjCBwjneD+L9QGyWdNVQ
toxjubtrUUbLDNKNWTJgMFagDh8jZW51eTc2+nPpq6xJ+0qSUCfEXpqWgXWHi5XGzyXV05PYG1m4
itIOi1wJuxZsiTHWynzSpSTSYN+GjMFUMsqnbfKLgp9py1Gbbbeh+21pYt+sWjhKi4/JwHlb9IdY
avb90gdym7+aFNO2oj7328J5WE5DsnlzXO1FnIXdpPtKO5/iUWbfWI7SWrx2tX2ZshYZMx2xFc1H
P6GXqoKMCpGj1SG+YK51VUFtxJIE0uJu6kQdKsHqpt6P8XdRx/uJy6WsUiYIxV7R4OHpdDtdK2+p
1gX0SFnzfB1ccZ1Gr5dst5jxPlfVENlKMBRb1ArrJgNrDkJ2m1VgTuTYnwl/Tebaki0qNa1e0Hco
XHVC/6MUKPIXr7T3xpBeeodrstp8TeLFiQGE5fgLw4uXZD5qYnpQ7SooGhHYWubak/3YdvtEncOC
D/YrURk4Vthn04alRI/mOM1XKQisk7L27n/TGVbgB2uXr+jV436n4esRp7RFxc9Q9J+pHe/XPjk1
dUcbyMGJRJh4F1vS73bWfEA+11Y7fzK6g9w0EeW/IOVTJaoNeihdaUm/ZqI/318lfe62LJrikV74
oyKIeLhyCuu+6onb2BsQs8Zl7pbdIKqwh2dAgRSNueQ5E7xGpoaxkJ6m5rvt7V0ydWHbzn5c6n7X
Y2DI9Zz267kahldK2sc43a6Fmh145z66IWJchs2UhzSGsWMbjWfMa2szun/f6axzbtenNlP3pQkl
U8vnxOkOGW164ONwbKiFyaUPOf6gF5jZL8Ph/t9etk/ponPy7onKuaxsGpbJOe6WQ2wkAayQN9FQ
7ziV93PcGxeZln1jUpyx14PSn+4nOU6L/VQ2bIC9p87JCUZtl5vaQ5sie+HNzaruL9NyaHB2n5vy
9b4Wls56qUks+vdEwQWHSNWGqhit8paXI2Cp/LHOiktHStSch/UyW8SlSrCuY7gqv+/rWXFkd7vR
j0dD6eyB/U6GnbGKjR7n1ZVy45mgzUONxB2SXxVwGfR24aI14axqV8Ogsp4775qxHahGH7eGUBOt
owhaKqP3szBIxk0RvKJpRFtb+7Gynh2HEfZdhUCE5if/GjO/VutXKVFQpTTSbzbaaK6Wj17El6qp
vL4wX+K2DkqFMTVItIZ0fGCR8FCgRV1CeWnjxhH9YbG1UFm7ULWmB4MFU1S/NEtw/M1HBtmmfqXF
lwSkdp7i85hJzxh2xcAETXqqtDmq2fVkKd7Dz6DJEYfG4EiN6zlb5sfGsn2xaH5cq0HTMYll0bdX
Q572uaIcNXXeqZu2E5XxYUzmuVQHTx18oELfLlXhEtbgK1DhDJlLwi3a9HMbdX+F0WGZt4N5XV8c
7QUo6IYHx7Ggi+1aHMzZGiLq95lLV2nHvPqLnVqeMYwcK/M96+IKsHI8pWL5GLh+Tbl5r9bdmuoN
SJd0sHr7qR/T01yBdIlPrb/FwnkbkLPZdgKd1J671jwWCvie2YarUx1jlfp4UoqPUqpeZAlE+a7a
k7spMmiExEL/VSviXZ/0c45w3TVzWfcp0bm6/ozfEyvitCvifCes3Wrkm2uu9Gs223ppEBVWqx4l
+Qo9RA3SVyH/Rku9TXXqtwm9SyKkP8T6p7iYvx1z+jTGNJhWcE2DsK5XuQul7TPNQk3mKGuIYFFZ
3v6orXNqZfPLrLBj1eLmN5nRSdK1sFmHqC+3m57CIknVdqxafW9XMrvLTc2RPuVaA05jmV/zEj/1
y2XRm5tIpWd97K9xpzyO8w7u7RkTlBcn0YO8ycMKsoge6/RudjJEZNs8drGnABi4GT1VsVZ/sIv5
rLf3dVNeoWOY8d51n8MoTl0i/0rrKTL1+RXLUmboxHh+5dbzYNrhlmRhnjY70uyo67dAMeTdWmu/
YHd+aZy+aqkjTSxoHPtoq6RDtgUWF5VXShqDyNp3mYvQza2W2/GStN0TwP6HaaIjaqXqkH5Drh27
BguNhq4xO1xHml1rr3nF/a47j+qcXSQwL9V+1NbiPDiFbyXZ95Rvh7GLf+QcrElic62zqwFaA2h7
SFkPa8Kz3jFOmTMSpCiHRX425P6WKesXuMZDK5xHg/VvtmiRNO797sTI7YUY18d/zXeU4VtLSaVK
5dVp8hVzAuYIaZe+Ud96QJmB4IEBXbCeO1EbHzVaT6vaq9nylmbNe2tPj1wzr0PdfKA+vU4z5nt1
8b0tzUWXxOSNQ78zufErdvipIpvW8+WBNGKXNp4sZUc1/mSu4+fomIduq79pHzXUjLZLriAKbe3V
7dqU6RnJxYTUb3RcoWI8IVrpeyB+cPXvAUsub8wVyVttye8K+XfdIQtBqtlgEoQzCWeq0LZnyRqB
rJLTELOYKbB/QosIHBflkK+LSumoekiRMupjBbfuADOvUS3Nsi9y7Su1igODIlzdBHfNJ3iEoae/
NObHQpXob+i6W4/1A+gLKy0JWNTQsdKc2R+gIr3GwlwUMFAKNhhQiZAA1icnY9o1CfMqbedty5yd
zBKTlsYOTBgthcy4V9kMB8juod4CmMyPVcPcVtXYXOtDrli/HKm/1rrhG4PwW8KtzrL3vRI48hRu
03isWfUnZQ2UZoiybPGdaXgRunKalvbNFNNNgmwvtKtSDuy9nxa0IJJPYulz2aIaNksUC2OtSiw4
Z2wbz/Ctqj8qwGyU/3aj5Ew0OJvjVLF0bjIa7kYulqAtZ7D0tPIWnW9Z7cpCgGZTZe0MTdE+sbNX
XtuXWOst5m8EBQkWR4xozwlMZlWNJEmLADW9uGxw+FpMbrRkQognzNblTUdbrp3Vxrp1VVSv2XXr
lhttVsL2fPxcqid9MiLHVh5q2d5pZY/n6Sxqdxt/b/l2rBPojc24DVZ1W0jeoypLPWtSXial/7JL
boSYJukd+Oms8Qg0zS7zCAd1EEK6bAblmPPUQNNYnKxWjwNFyn56w4HyzavPmH63RravtzMSBQo/
rBUAXF4mWTe1bHdciUejEo9jOj0oJYXOvjsmQg3FmALOpEQEeA6qqVePrxNjQ7Y4PzmzFYG2vbWi
CkjCw0Sb3Vp9wYn0MOSxb+RGQNcdEYknr805LVQG1xrx2SHjieHrB8JiV5XksGFQtq69dKIM+jnZ
w58WMJRangYOoGaVW0FJV3UloFdQyfTm8lRUqJ1Ulh+qp+9junrSQFol90elj6vIatRll9cjYV1Z
7RkiHQxOEjSs7UE16w8TxRh32pQPktgneyyn0+BwCtuKggA2/utqPU70QBWDHoaUncwN/m1rid36
aD7RuYRySIwXe4GbnjputvLi0EAEcFTZah6prLHNqrgLigclLkOkH09Cqh8o7oZZOkRJ6ZyB7iJM
Y9iCfnT2/XL9tgcyjHY7cOsOXltVF1nB436ZQ6eadw0TvvTVvOmWCOumCzICwC2WfqomDru8PhN3
yt2vWrJfF0UO+zJGodP/mZUskCfNM53Cc0rBPmYeqg7vCKrEYZrhxVPdsy9ZOsGBRdgN7Bfd9Gs1
e7aSORwLBNjqWVo6T0u0E+Trb7T9eyEpAWIJt0hSzyyhFNNUPDjEpjIitGZMohhgwmCwGyzCa3Pr
06+5Kfzlj9VNhwS6czC0neE0O6wExH2h+dBFD9CrBqNh+JO8nVc93s+2SWaIJW/pM2KTRblzoswx
H1NVPlSmigrJoNQ3W+LLLBPGhYwaeP7w0ynx44p5hKvZb9WU87zZG3EaaIZylfKFRbtuonqRyZLK
jlEKBvS2HcGg7hbZiYAIf/LmbN53o5g+cRPFvfya0x6lt30EvvSyWXXHOHnQhybItccGOFJN1z/M
27to23RkBBz14DrUE9nPFOOamdIxLlR628PVsPKXeq1PVCSvtj2QIHHDyclpk1kZ1SYiFXofpt/p
mO4hScJNJJ7coGMYM4o5SPmz/GvqVb/Ty2ACjwB9D+jHH4qmOPdKF5gWMHfFqq00aVDW6puklohW
CaCd5pQU0IDKVn9N93Rysv0FaVcfF2GczT7Sy/WUmACwmSjgAKiHFMaArbWsVH6OIYBeArLES9j1
zjFLkezPY/OgTbpXcMsU2ueoFr8Xm7XTtHRqHq/o+N1ZyJFgLVuN7x5hCnw6RHwMyjf5NejlNpk/
nEUOMmquaSv2VVd9zcYva/lo5JgetA4APxz7ASnGNLtUhcMSWQ8aw6celM9qQfzVQg/XjZK9YPKp
QcnMjt21NVzJGt7q3vEF0KO7OBQs0FA6JjijAMDZzDDXymdJtw7t0IdLxzyJVIt9LrJAmXaDMj45
CcYpjWacG+aqYr/l40YT4uZ5nXlVi+IydyoUOlXvkkwGW27DK1v1OjqkA8VzbP6q1AP/tK3l43qy
E5uCa4kxvRpZGdXaEtazg2RtV62TW5fJfpX13Zan0ZpJClb3EA5Kf8CX5mbKzJ1InF0qbQdwoeNQ
zGcwj4B64Wc72brbaxXzq53VJew9IvbDB3B73Zas8BJKjWzRh2JhMgcDxezaOYzTPZResJkpSGyh
DQhFvLUVXq+e8gIlGzFuDDOVUDydzWbP+vA0DL2HMcPB5h6qa4UlKDn0MmiRA7YE7iQsJbKm+CAb
xU2vFcTQVY5oMfM1yk84VIYIUoIm0+p93vtGZ1ehWjuXNAFH6DCCyQJnwDeN0OaaUw2wlP6ilMw0
nQGxFTgF9QvEGeRJqJdqeS7vYZvlrL/akVnso/a42cmRMvbzvP1pSZX1LPmYa81bEVJRcCXJ7/cl
VqZVkSkejbgdnqB4U0Rz20dAxWu3RJAJz2JII2L5X9Ucn4xEutAciab1S9/3JBIenpEgZdtjp8eh
0zQXec2CLP8zzjO+74K5s+TjkoqtDIku1R59sl8MwHYodMRPjASeYDm8OssFDRr5T9Zrp3RCHGRl
phdLfFSbq33DI2bCaGSSfukTuZ8OPGomJTiW85mWrr2gxBqUXVVIF2lOPc2ieTnpVNllpz333UO/
2fu540+0GdO/7aecciCIHEdXK90e5nyqOy+R16iSxT4DwWN+mZdmYCL2UZf3SS08IJswoSJgUNBs
urCAtQIRXpb0SGLhCRYgbW5C0zF2W1MH1tgJ5qcvYTE4V4lbC+kDMXjqVcLELWc8kO3udKTG4yxd
M5UgtaJ5ZjRn1QIPr++GlXUgyRva26d17n1oPH9RR98aH/EFydNTn/W/oeMDzJWZGzZ4uLKcrOGz
WA8Zvj0Dbbd6O5eKEVi/8/rbHEk9ZC+ZbyTw3lZS4JVjr1H2tr0vbbGTqw9JeZazFzn/NfHRre9Y
da6bk/gOW8EUyyivpMBRUi9Tysjem916YCne5IFSo4Xcl54UImbZ+jVv1lOmWYGJRIp2N6W42l0T
LCvQxVYRBFyGRnZesoAk0EyPffxaZqtbVdZ5It5SFYRVzUaPdlee2BfLPqOUNKLcPuBk7pMluXdF
hlblQWK90648qgoRwiACM6FQOqhXUX0OIBbt3omPYFKXbtp8a/gzl4ipjGoAFLcusrV3FIX+20+a
IWHQ+3fLDnLjuNixh5v7XkcBUOafBiTZ1kgMqw5Uyzyg/HovyiVIkLd0DEOhgjTeW9UH29opab83
WUWKrfYS6a3TtRO5GBFAmXqzLH2hoEZKfaL0NnZvyF6CPsaeWjMu+ZbRcJejgo5iVqG12BQvN9GT
V31ky/lDXki3pMj2IAKQYlT/Ss9okNeow2NWkuTlnP5VYdYyJbtVIXZBD1AkOGr1aJAa+17y0yNT
rCdNFiv1bIpL9XBQRTjFVOrmyXB2K7JctgW5CcUscW3n2rXWglxplVMiEuWk9c6ORjRj60cVC/v7
Q0fdWzXGm5kxKKPcGsevGqc7dcQMBKadKLgUVxSW4zI8SkV3GJt0N5YbStucciY6tfy0dHlyVO0M
lTzKKEeZzXNOY2U/JfXgt0tnPMlKkgd1Tkbb69LFqRz5ZNEpoS2yEgYySrRd5vhPP2snSp1vjiTW
nZTm+oV59EokWf0Pbcv1KCnrSq4u1uPfp50m926OBRJRHz/9+9A6xmc6Gm9mp3S3DEr3akmvYmq/
6OIZx2pR/VZ37Ie/DynCJE/LbWTOSmccR3g/pxDKW6Eweswgw38YmW2K+pVqWqqcHCaBRHac07fH
6ynxsj6WH5U2pe7X5G1gT6v8iKbjsQI426VpxZbQqutnvwFRbBvXhoH6xcVzSJyLlU3DqG091Btz
w6CoKy6oc4ynscqPYo7FhzW9LCv1OclqwIDJcRnTNrBMKTTWl3ggl+/7B0mRG09a0u7Lyb91Q5qp
Jy4FhUXbDGyrFIe/X1WUdSOBYJdAg16AO9973FJzsjO1fG4Gx/Ry7JC8YZ7moJVt9aVpjqM6Gs+2
GKlhdVV3TDcnrBjA/o4exv9ftM31PzTF/ya2/jWW9D+QhWMy2wShInZp//ZcaSsrsYoJaQ/6+sUb
MSQ4kMIVr8i5pFDXE1aJfvkRTSx/URSqmi4/aY0pTltkdXVUxwYNRrW4ltNGUJTHZZANvULtNlGf
FRL58L+83X860tzfroPTncHaDxGu0+76J3OTS9ugCXmWvVYTCOTnzRNzs12kQSY+WAU+WWt1NeY0
vuTjvbUNN/6Qa7TG8duKj+Y2kK2vTc46H65Zvt2qtRCNZyKk7tD1Hk27iI/ACf6sW2Xs0nMOkipz
Hv4+oEv9Uyov//cn+pfV0t9PpIMkQf1a+FLz/J+fSFSqncLdyh5Zu33C0KN96HreZl1LlwVDYl+r
JeJ/7C0iy2zSg2RY6AvN+SUvS2oRlmk8cmK9Wl+XqzY0zn9B+v4/+xqOuI6tvGXcx3VhC/qvIz4J
GFxJ7WQv52RT+12moNI42lo2wzLldzFfqlA3t3TJPiXT8yavwMccvcvfBzH9t5kxKgDXP7mgvzSY
zsxS7T44498jxJREshkZSH3U6JU5GBWJeYZVPVKKnbZT1exo7I3PWc6VIauH2pTUvUiYJVkKaP/2
LqCq9EOnFRdh5svZoLnbwZi7htPKr4iIqURk83/zsv43KmbcXWFYxwnxnLtnzL+wRbXp+1LODeHr
4kZbHVR58+yv//tKwgVW+yf0aakGmZPJbWVjSwNIZ/wLSavrReqEU8Ue9KWV0UNWvHW+VcXDNOw6
jcurdyVGOBtvufBw1o6VTzSGKWMv58wdmgOuH435m6wMWNi0g0oPxvYydA0UWkdai8C8/yMgisS0
V2xcAuFi6qgoM4zvU4/2h6ns9PRH0R6stgkG7AKGLAlB/N7QZWHGIlGi8QzrkWXOLcRnlX7Zq+y2
S1AQzFvZHY1oArtevBQh44q9XDXxFwb9pin5ASmKN6nUYsVnmqjHMY7DRX93u5F4uJWDaRJwYvAR
9Ye5+HXy41b2gfGljuTT7Y+9XjxXDPdM8hdz2SnOVyGfhvyUPiqlVzm3nCbGgNct4mNimeWtqsYJ
e5LmhYinEec6ng6LU/wuevVJiwdYHunodN1LZpUvynbppIMYH/tGCXKm9A4WnWInB9irPiqbiqUi
nc10QBzGwCiNbGKQyqvR5opfyUXq2Z2HCJ9pimVX7QQMUNYShLT6XSLqSavm6+otH0dPH+6dSW0v
M9YBRwQarkZqe1LVBXMek1uvYWUk0bwcxnH96uti9lQTGyD1JdXa3bK+zjIbbMnHxdbBk3M9yure
V7HCsYZ31qfTzCt2/QEWyMUKx7JeTPnDx0nI1ZLqo6TSPFSHtnmSTDqvMgpaOs4Yne0S3Bc2s7rV
mxY/sVt78ZYhiWmuiTI8lfGbFK/XVsa+QLeiNfGU6uGedJQcq2KZVlQ0TulilBoa+bMxX2W1ctXZ
9BPA8Xh7Lily6tzZJRiEBAPXNDPd/F3uXPCJhWX6hTwAz06/aB+a5TXrJIKZHaYdaHubzhtV3LmT
yZ9KAGFyzc15NoVBOfpQyK2X3rWzKF/sZG/BV3DL3NNRjhEYwr6OBTWuj0Wjpt3dBfPPqvrZ59/j
ugZaAQE8nmvLwQaQtjXvMVS7nzgrgzI74xFUjDfGB7sidyINq504f8afcOqey446uuzRJ3A1VNMt
7ZJxuE8FJAK42R05Me1S5s/q4A53oCJL/Nx8W7ufRO0IRSmBLFdh1SGmMG44r7/KHJuD6n1pOjeM
t6hXSHXYrxul9pW6QVsPqlLvadDm+ruov4W4WWhy5BIDnZ8k92z9STWOGLnltIg67VVvr0y+dFuZ
ChaqZkqTDNBu/QzbALMoCHCpq1nE4Jt1SHI9SFoOHOxgQ9lzW19Vg6QgZVrlnlUZUfLdgAlfKSaj
dXyWmks1roEZ5JeF92BZplv1LR5CfyQF5w3kFcqezg/bbd1/Srp65MJ0GeHj9u2HpPOmrN/bGsSy
r1cL+sejaf3qs0hpDiUe5Sg07fZ7yU/Wdq0wE8mzJ/re6DDP1vqmdpe1zFEhgDIwrU2971nWfuVP
UtHp2kgpwVFgbI5Ggilqslvyj7VdfYu3olPSkfSfRDLDwsHq3SkD35uIHDakvex095lwmj75Jvtw
sv5x2sSXegSPzecIrqtL9c5c0FEcRucETelWG91Bwu0193oF8/21czcqSwn8WVG9K+JoMrI8hlxo
1YUk/q28m17QwFmb7/s10otdp3ia5C/OS2uGKRJPbGjhLGUMEXSmuFfeOD3q5U9LLrVCi6k/znyZ
E9OvOi6iawgZx53n6NeWRD2Lfzuu0zd0NB7F+KxQXEOXSaPBvVcdYxDXCZGLpgJMZKEzvtxNANNV
Zp1hMvA0BnLzyjTxoI2vObU8eX6sx88BZ5v67nTDGKQ0e7VM2o/1K3Xshht3jHT7teGulSaO2kYg
8ZUDjHH3Javk5yroyknd3pWq8HQVEvSh9WSz5qBd+/EPtqboRl0T/RpWMu5WhLP8jFUBqvgBQFUJ
2uLJVD8MtpdiPDrzaW8bVxdlToAyfO/U244rTUynWZxx2nFHdUeK7SEU8kT7m6mZfl284dLsbtbi
LxsLXH+IiRji8Q/pQYczB63xlG6f2h4HrsQBuI/VI88PKkInCa/ZL/FgTOeMYXIsXB9Jk7k5szEW
FvEV9ZqU/KlG6lwD9WgYsW5cT9PQHk19+X8cnddy41YWRb8IVcjhlUjMSRJF6QWl1Mg54+u94Krx
jD3dltQkeO85O94XfVeQWySZ+0g8F7NniciEz128TcQLSs1IP+pQECpdSHFFsltIglgm7SPzZrXv
WfRdT29W+xR4hltu5Rx4ctmIrDlqiNaDxM50a7AQz/dmXA5TfmvyNw+v/yYjxCtQ9qbwwG3GG3SK
Zpab6tcoLprgyz3gTttBx9IDa3gzX0TbrsWpirwcNOqxUQHbHRcZNmN07S/6Wha4alq4wavh16yv
EVZkkzcrS4eNCECbKceubG11UhmuSEjoCKwpuw2QVjlqDhOTEyeIrX6jOoWVqO0KlD0wcc4vupvx
RJkmBd0Wc/EOhUMyYrlXQVf17IaPGMdfof6RO/wSE767h0u+G0r1KZiTV5l14amG+KISnLUVJcOV
0p7vKj/iTjuo/GDME/pINq7BZTwDr4zo8HWAAQSQYb4hwo3IWQSW+vAajjs9dXOFgCYSYvr7ApWG
bM3KPGg9BjKepLkj1XHTHJELVPVnQw6T2F0n6U8fCOdGnS18NFK/x7QKr3/EvEZXpniRGH2KkLy2
xRVNJEKOsqzeqmQXtduq2alkh6dWzOfJeOtk8lpi4Tjqt7AN97JO1lz+JydUKdXWJQHMksOMLCWw
Ocz6jBA4sgQTE5qYImEDI5DCftvUBTcLIG2c+7D1nlPhgrdVUnGihlA6xG/VEjwy4a4spnDsFcl1
kDe28kasrQ/CDbZaqd1N/hndIYyKWBKU0/uDvDj5V3qWpa0BiAu6thB8LdfXOnWvUY6QSXrDw8lk
cZvjW0aHy6iVfjA4+Adq8lLKOd2E2VNoL4pE/Y8hOOM4b7rVyImWoV9O4vIxm8CK8ICms5nTsxcj
g229oHr0+qEeBT+LxY3A6Z731xHpIzkRvCzBlvWph2v4N2TfBFxPVHYyHBLvq2QbvjP2347V6SB3
ngDphIKt3mbVp7J0rhBD2gE7dDAj/oCMoBE2CjxlcmrCvRTu2/EPwmv57X5SXG3ElQjvhN8J6i+S
gD1uwd0sf5DhtkmET1bSmdqGRthl+WBidG3mTaYRPhXkK3wV+ByIsOipa+aORyUB8embPHBb5lGS
jZT3qtgWIvjpP6s5eKX6UuFNZphWGLKbdMCvFz5n2D11+EiB+SOTmIa2X2nvnTWmv5ylWcV9QN+G
CNpeh3/dlmwXZoN/yC1qAsfKjdJrO4UlqK35QOBwFgRPnC4iJ8cQPgprF+aqHQVfyzpW6G+Qfjxf
bUZaFprbgHiKVN926hMxwmZjJbeBMK60G/gqyutIf3dr0QBYv+jF7DTFw1qE16K9i/Jyw6hBRBqx
VPqLMXIgjGl8lhEXrc0jAwUAwaw7Ydk8UYBhuDXszBxtI7D2mEkc/vDAsH3u4LW0J2ObaceMoD9F
e4jauwDPJkQHkidu8EeVPY7AcmFnI1AhMDMPiJmmdMKOkuitX4snUM0lh5B0kc5BbYy9RW9fl9rG
6QJp5Jnlpbd8ucQ1d03L54Sqdk7iXzXU/sxEcbnRdsMLJTTpJu6XjTFKdoUsuIt6hysin8rvuOMH
kwpzI1yE73wQgVmTQ1WVL5E2vhA/7Qh3UT2bwr9MA72+N8Nf912+pZ/1X/RSsIuZwUlNq/3UvE86
Jp4D39RpOMw7SFuMOluiMGwVVWzWUpqqQFJr9IMVJI0bPjlO5nDpVVCNbmvA8fcE5HVytQuJkASG
JA+zyL4HGoPhwg8hDIOQTTW+eu5boqxex2iGxJmKq8r2GkcqpyCLt9RD23FAkiRD8FymEbai84Pi
x3CtMnPLRDya+BpVwXICVbODjlMsVjYwkXm4y9fyEkcJ/R7qqzB+dNmXjv2dEJ31e9aYkLiunfpt
Yx3kh/wvX0pf0NGjEJ+Z90cYya1ONgU2dfLP9mwFuLjd+LO54JV94I/elPc0A7bqWoeQFrtbvDz5
RdvignQ5WX5qdQnNkLDRKCtlAAyONcXf3JLtv9DXd/kp3SdpfR5P2kCyCPl3CMGcrr6FpWWTxiHB
yWbM9u+JZbok8kS/cq25Y85DO0M7ZIfgUTfnpvno0ntk5/5gyxc5I610z7NzU8TBhVs6ay+xdZ3L
l6nRIek9FJC2RcMC6lGJfKV9L++r0OcSImT20mI+sAj+I9n/Fe04bL2fmN8yyc+ETIUd+ZuYnKTu
KSRvxnN+DEVlywUBboYLZ4ZxqiciJZLvkc7dggokkTpqbmcGyX5WX8wQOaHQuYsh2UVq/pKfepOi
5bOGvhMm7WiaM5fM6K9tZniTR1vJpWNYVPsS5R1xfASX9uGhg1IxWmzbsJxXo5jdrBZ2pjGjy7J2
xTC/9COHuwGbCOxMH5/XZiyT4eiRBQaweo/FrZhsm9iPTW9IzuX8I5EoiiaTUw9+SHWd9RWsncX0
ZetFAOSm90xrn7Hymta/Qc5c5eCHC4zz0l7yhr1mj8qUoPgsRpRiKy1xk+7E9gU6a8Cr+1l2XNot
MTJEAs3SRWanrA9ZtG6ogsEodyjMN6l91qgxqwuEF00ZabnX9KNoeESbCfGbRN5gf1eX3ZSxvrmk
TqFnHtMXc/rMkBQPe2LgTkm7XWYc66fO9LlLkuKenGaQkelZ526VHYvBV+GCQj+fd6NyEGoXO/QU
+OpC3Cq59/Ysnpr5RUkAnU/ow8vqgD4ej9kqRZrIY9hU5W6R3S52QOBV4RrmL3yuonHfc59kaFp5
/HH62FBsCSGo4gXnXJO+mazn1m4J9uOAbNXrzK+s8zVpo5F10O5zRHGZg8ZU2SLjyjOIS08R+MFB
LU78IJgd+cE1a4cxSdYPaf7SUQYRHop+nyqvgCFKdI/Lg2b5BFfqlq2aqGZ8KfXwSHSRm7YeL5hA
90iw6bE9tjfgmEghiNL1iNSU1H/1cK+C705818VLmG/rzmNaz0THWn6Kei+hRefQzSkdHsKzEUDn
uxXtG6vC8FSWbk0JQelNs0MNa0QkAoFjo+PXwqZFK1EeieLSDBZ2FjAnWRxvrr/qiImpfZdgfLv5
pwo++IfVgUGVQzmg7DzE5ZdR7ufBbRkgfjkCosJjI+Q9kuGsMMtwA06Qlc5ISGJ3GPLbPL2uy7JV
+/xoQbjFRMA3sxZnM/06SsN06Yi43grAm20ouHCMzYfy3r6hvA6ErVK/wzUNte8htV5AqJBbxHew
KWc9OGz2lkJwwuqIwkNODrqwLaWDVZEm53h95eE70upLWvFAkM13CrujYL6FSIIL9Z+RfqrLZVIf
PAKB/NEaB97EPNnxno79Ma2uUwMxui8HImRpO6dcyAEjEdT7Wv/QbkRpK8p+zdeaDUoNTWQUHqtj
Tgptumk+gET4/rQ98K9BS8/MMNpeROQzXSL5yAerwfVnk+5oRn/SVk8xlDHO+2XOIO7jb4Bmkdpt
n+wYklvVm4wvJfipemgYf2ifI0MxppGVydkk/biJD+hApNTO59eMiIHJtr7lL14qSdqImCa1Kwph
yfA5N1izy6HekmltuQjFG8UVMWvQPoFoPdkq1luk8bFj0sJvgRiFd4OjdZ4vCxJX0+ejEklneTjq
2IpwW2F/qQnotVFZ8lo7vCZw64Plx9HJ2sx81Ver2SI1A9mo/2TNkV5VshiXC946He9D7HjGjA/K
awg8WEjiZtSElLjLpRsEiCNgQNmONuItNz7k0un+nErYmKyqC3nFG8jx9Jwe+PTzMur6xpTWIxKH
p2ZehoIhflsXpCc7hHK31frmwumj1onRmeVObuL7cKIW4bRXijsT10nhEg7edE4PKxuhoPA4mVCi
5MWV50Zr4CAv0uCT9wSWCn6SL7A8L4wzEWkx4AwMsuhdvteqWVa3wAeCXCKXczuZgGh5XonrSk8q
rGptd7+iuuE4RlAw1oixwIv4AqgyfNmwJTozBOLEEHo7/KnRv2GhA1rIbEXRbTaMijAODKVuqoJ3
IIN1IcVWOBlxMcua4Gats8g2NynKOXZajdkLkxFybrp0mA9RVXIa2PxnjZOlayi8p+03GBRPPg4I
TkeUBZN0L8ULqIrw07KipBwqG0j76DmftW+0GEgw6U0BnmlSm7URDy2bLC4kfNfZTOoeSQ9eiluz
3ETfEjKf0jEHN4Ztgva7845wS4yS33feOj/z1FfYrFSHBRzZjOMx3KyGKxOdjfZkqaoFVxhxPO0Q
E2YA0IPfZ+vjO2WnhuC0SxfZWu0lpscZP3HLwZkrThuSgmovrAH5cayP6eiW2rWZjlF/baq9mKDN
P8K4Nu/BxxB+l6VNa7UdH+SUuGgH1dfPpF9Hya1CJ0SaKzNpDbyfN0dHrMUnLL5KPbXP+HfGPYm4
RJvHlzbyasarNNQT6ocM9KBD5jamfm3aMNm1Iv6IxEjyc4ME1h1FqbUblYUIRdgobyvjOMU/gMji
DKlNG7pJ9ZPO+9qly/ZWTIWJGof/GuPZPKuInIM2PmdJIJB6ZxhMsqjC6lOktqxVyCPmz2Q+lBLV
1Ol+6PYNXzgVMXL1EMMJ8am8ZmQR7/Sg33TTrvskEUoeCHRwrOQaDdsycMViK4z7JX7Uyz1TQfNc
qcaYdRPVY0Y0qpTZInbG4SUcHSSNYTD4ZiwTy9wp1bYYIvMFtVNpB+3dXPsAg+tSnfL8bzTPifW1
Cq7KRvcdhKuV4murwPQsksDbbS3BLTBqEWCpftAkrG8BHb/GYC+Jt4DSqp3m2+qL5qYyKaouBAHY
OZRy/VrdmhBp351GO6tzEuPYa6dU3TrdSTSq86gKX1hxBJdG2soRzcqjPxj/o3hT4A47DtmB7lg3
DzAu7nqs0o1X+LGX8yvvS7tntTDjHZL0UcMKfyRYR1Y9Pvm1iLpiOxs2jKChOBPcTrWRXqSdU3vy
HfgoeyIrJSvUuJaX4c/6RRaRPrqfzg8vwZd26dg4X+Q7w5/5iQ5t+VleiO5QN+Jd+eUp0GkC+AQ1
RpK5kCFKVWns6Xf9YBsnfpRthUGBF/xFI/x6o57xPSZv2u94Cz71/XIxEWgakE+8BRALrNibsCNB
EFkRhUcuej8lcRHVOMOIuNQRekd/InBGVV5esbj89kB2KAwshK5uyTbDwkusIQid7DWVB2CAN66P
uozdQ/ge9fw1krSbYObHXs2a84Csa5xYEyJDaDdJB5MixHTVTv8WdAxDCO4TLABAHNPNmHFA4LYd
m/PYne0ue6S5sSeA3DdKxnzDmdMaubZll8PDvDd569L4BJxGnP+UwgywtsjeUmD0d7XO3LZp7kdX
Q3lopOj6kUYQYSoyQkNXuGliPMA23V5AQbcmIy0BuNdvaXyaQnZCG46hHmdFK1ylBr+a2n1qyp+D
OMJOa8RJF0U5SKkbiz8aVxFpRKl0rwXe/cpV+vZRm8Jd6qV9pph2FvzTpon6MVKUY7DFtjNYumkO
KDNgsgzWR59vclkjv5qAbwVFP1ismwQQv2FstJcqcjV8A0LcugH5S0VyqIWDiqhNstly5i9HeFmu
OXKkzYz9tPvIEdu1NjOBvGwXjyEpY37RXaoVZrLJn8a/8AdjugoVKpfvS36JortWvTKYlPgABE9X
PukjeMuneVcPD0wR3kETFreOJKfm9UmfmkzOAybdyvpXUyFeEUdVdFyl+RHrZtwGF0kJXmOxuukC
8sw2uiET3NeF9rLmF4lq41AOwyVQ/5G5rW/IavpTDf0vnZd9InacrZP5247rbT9Z0FxK/bqokYcw
gXsy3w6WBXsa/LSmdKssrGms7+Jk1PuY+5vgr/AUtdO4kSJL8QZTS49ix13TgjprlgpqiizAQlVF
KqRsL+NM4AOS7kNksAgtb6n+KoZgWtKwIvZflfjelRiVO9OWs9RR9MqnbS+REq8DFFeZ0gql2aKH
Ore5dmgUVM+49/HdfARh9JkQjtZjzzOmyq0ABUjp2cjtfYL/2VADwuEg/+mm8ErE1h1pHhK+5k3p
g4+ybV7SBqHGvNScvHRpsYYlwi4fAXgmbdoWCgJha/Hx3WsjsSqJkU6QLaWD1YT3fLdM4gdh7a6c
qMjjBSJCUJ19wjY0fXFYVlNH17OzL045E2WhhN+exuVUgy0T4kfLGNfGzIGyI9kOhvMfOqmNDnK4
gOl1KOQCMLgi6W0qyKBav9Zf0kkgXWtEM3HxRlLELCyXY4xOzTWsUwB2vNSwKp25T6TmmM2ZG6qM
k82PXGC0YOJBv7LpGORQWwDMkrO7lmijOgiNV+bAjvYNwss2EzGlh3WKpeVBflHLd1l/nQIT5IJ6
kFVS6QgFg17Tmb95yjDS3E3jpc3+1W2GJoNAU+PbiHP0byZfPIHb0coNiCPg8HRtxy8TDEOLud3G
hbjWVVqLM0eq4CuVyAktpiGEIASkwUYSoEEIjsynQOzvsTW9cZ/K5GNMuHeXjWW8mfwh0PzwzO1V
gmx9cqR3dDpy8v7hyJIlVnFlMzZMScVg7In2BDYfBDLGnzx13WxrDdEshYmtiRtA6SLGu9E1evJs
Qr7RpH030r9KI4Kcv4wO82pIdrOmck6GxV8tfaTLjtGFuBVFIhUbNHrHHAzIlXAvtv7cbZks9uHw
HKmNVClLyJhjEoHim/i0GOVRVAwuI1D4XvxW1HeLq7kfH/qda8IoqNO8c/GpUnnWWVMvPU4mnSTG
TuABqJPXUEdWXQFWMueO0LEq5MrU3rphnzZHCeuSuTfK9p+gMkqlvwYGrPlc1P2hKz4b9eiJ1AmE
fLTf6u7Yz5+9/gwY/uSb1dymGa+naZfBWZ0/VelmmmecE3p+KNEKZPO5Cr/U8jcbyUEwvvsOy/3X
ZLwZgBBLC2dTXPmk5vMl5r5H4a1Ol3He6hlVt2nv6eOx7645TYddjHMZjcNwE5VLlN/redfnB5za
OCNIrMkxp2lwRbLmReojzPdiLF+sxgGxcFj7gV9aAAtRNXlCuYdN7GW/lnTkgEAa7RYB+9K6tZgX
jBQWxJd+lJuDlt+LjrpJdCLvvXJJlDPPtqJ9ozcQuSTE+ZNIAK1+1Q0OPMD6UwpMGK0/Rfoyt/dw
2RX1swm2OsYiK3yk0PTml9XAoH4hXgEPyjgnQvEiLhex/JO0n7b8LZi95nMPaid8teEzNJ+Z8VPp
XNFsIc3WZOxjWlPj90L5CQDmNfl3BLtvpwVLQGwvfG6dpLzEvB4h+TVC+Jb2JM4/Wix0EXiunj6n
/CuJHpjuhemcNDvKCT+MwtxOHGCUCznV+ELdMXsVUVDFJZQ+jPkMpdV2xwV9zTS/h/Oblr3pzTk0
r7lRw6/cMvncQb5MBJBW/CZHxGtnGXS/bCUFPrlhBi6kbad9m/qrOv4wIuegYheMVKJ1ACLbBRWY
up0boyuJ/7IwJQXya8RTUapMReztpvJJEvGJ05pRLXyYErM74pWWPOMCnbYIsBYTEwk/nnI7xPt6
JF6IrXW+SMt1KKYvcfhqkEyQTE+a+knujrPkg5vpGoecIP8lAQkn47smQr98Jd1HEUmHcl3d5RyN
Az9EiYck1avDuLLbSuso2oxxdLLJgvXSCb40aUP08pYGC6ezcUaKbxRkVNAQixpAPLdZHZ0Z9KS5
bzaHUc04aTeUus5nhU+CAIhSD8vXmOyVKfxoajBLzrM32jldU91PI6aoay2xG0YlJQuGjfKQfUV/
iutr0+WveVkcyZQNvb5F3ogW7RoIVGYFZo8rSTUCX04lghRjmdvBIJZBsBAHLKN5Y9Nv122zrPF/
y/NfJ2UacJLM/E6Qwfyjmj3HJzRrAxYyyBsd0gwoeOhyW4wgsUozgHAYeO9mzdVzvy+vdfCuCkfO
ADE/VBmipXsRbAv1GsSvSvodD54y+Upy1sgxhcWfwheu5rS4hfU2IsS5faTmPSN2sRnv9IpQ1DGO
fb+Ta3UNpDjHVWVcg0gMkYz3uxIsJJiOU6Fva8iJvm42eAt5LAaH4G87qQvHrDkPMx4MRCo4Hnct
x1kVKKo7d8C1xJJzEKcA4aEhH4pA2AkdMGL2XKIqfoYp71APj2fDPGKSA6FZU71BRLFHUW/hGWno
lBXrNQI21el6Fkbk/VhUPV1kgXwbrUMh7BT0Ts6Is5Lljg9IgpAM+lTQ1Hj1KrG4Z+AAWiHWjtS3
dwEZAoiN9YmRd1E/EaVZJKhEn3mxyjACcAwyOGZEykbeblGQpMxNoaBBTQkPtbmHZDgKSvNKYvDb
aCOvusuyRf1x0HvyWk5V9NtZruwA/774Oa0p4BNiLhyMyMZ1p3JKnKeblN+pY/4W/8UD4w4GSULs
b+3A3tsq+8AQP60Ju0ZAc4uptx8x31rLtXOfxVuZRmOSSGwFpWqVj79Khx9JOSnNBemkL3ixkKc7
TZXR6hs/SsdBwcJwbOhF07jFMpnJnEkCXV+oVd+sLgBSaJbaIfyKTDInTFW6yorp6QAY/fCr88mT
I5aaSAjoMraiDzOlfioKWNmSt8FsrkFBRr72qyz6RxlwAlS9qmyE/rUi7aNZOsQiVXIohptiPAbj
EbbnxLwUWX9WJ1zXhX7qMNebmniDmbwMOeiS+hxDGU5S96lO7yEoQuZhPHvigPtHHye8swj0NrJP
AG63WWJ5F6v9jihWd+X1VRpzJkLs+rg96TWHYyfLf3FbftM6tSv6+lC3AdS8WN9MkmiFOiE3IT6o
vKmp0KKREOwWWcGQlReGznPY9PZgDD9dlNiOkToyhpYcZAbERhGtPX+ULBB+8MS2qBVkP9daZEF9
u6FtjI48ZQ2byq9NGSECGgE/BotwoY5/14pf25oPZzljKeG3tRUHLGXNBtMT1kDUQ+Wn2FTvhr4l
QtglL/c0NtyqOhQhiKfNmRICG2FGWaq9gQqlmaRjSZxCaOV0FuUMaqCVgKRs4KJA8C7ycoiy1uDS
QgeYqS96IjHHU0r/2Vc8ZN2bXutObNT+KI7Xuh1e+sjc88wSIkzYlJ/Vz+4NdfzFqvutdvQUiNOO
Q7XBp0vfrn0QZ3bzXQXEwdIRtePGKfuvkdVoMnZ8/GFeJi/pyFOIiSA2ETRJBHKAckjbJW7eUIlP
ds76L3PhECuHUzKaPwSi7Jz6n54G5AuAARLmn7GMop4U1uidNnkOBTFjseSKmNw2C1IgXQfX5a+2
/i5CLA0JPIa23ElduCvCTY4sJqaAOzluMnJ5EEw1lSOxh6eMriJ7wIzXo2MCbckak6J7ln4C8wjV
KZH/KXzKK7YaQoeo+GXc53PAIIjdbjC+pXUqIQI7LzrHGmuOp85f0CNqZK6uGsM8uXQtXlM+0OH8
Gco13UZgDd1OUsTXItb8aOZKWszsO8hHL02YHiMdffUM8KTS5gzJo/2tejqZAukWPdVM3JoUjT9Y
2IE5nNmY7kKn4b8qDzMiSb70+v9z69KjsMuhcIimsVOsle0svBHy/z1l4tvaNaLzEBntTW3Y/nSV
TUdWut+qdRMLNYAAc23xlMy8PKQt0LBOcByftH5Jb9EM72TRW4k5ATHim9DSu27F1rkK1voHt5Tj
Axbca1Si0kuB0movCK5yea2m95FxSlH+tY+cTHTi5hTlUWfvg/EDZse5Kv/rW4/9Iy6cZT4sxGdr
y7sq+/BydGXl+BCzrdVuPbH8J3T7aTmr1UORH4x+kH/vCm0BTafsZU7LkJhtgVM2+zePnwu/YGIS
Tr2sjyDDhDe1iO5MGtep6J4Bs21GU3paJt9Vkh6EkmzuDqWHiQhTIdkqfV8aokgSlEMxslBHNiqQ
8JxnvbEikx4G/q5fLlW7TUrlqacRzizsqABRPTGKaYt8BFRfLrDEFq9T0exxw6oBvLuhtvQlBdiJ
CeVqYwAcZnJjeFmjyqAcOZwwk0YwsEjMVLTYMOChaIs8AXKD4mFimeik4CUaXwwleogcmlIz2yFv
tqIDrZrTZaitN43dN0nar2ZdyVG76VVDjFCKvNTUgwcBbWTd68G7JXafehNvM7TP00vS+zmRHiZz
hswZnPO2rkfWQn8nnyXGgbyGFSr5s6p4fWuD5LqREtBAPhUxQlr+6ggbGmVrJ/PrUbUa268Ig32Q
bF0NyZUmXGqhVenegQwiZEA3AUPAawEEEc2HqpNd4mFYuaWTKjce+Tw3SUGps+gnilR+etaudSPQ
OT+toHktZgUzuE0JHSVzCHSZLsb/cYg4Jf7oX+ua92RP+v1RPmSn+rAIkNu8wcURfuNIJL3enBh9
x1Fab9Ofri4F5qv8XUrFBz2ZpIVqz5ZfjA3rV26Uc7vmmdXWt4K+M4jrS1jgrtagTFP5azLRscgJ
iHDnNfX4ngfIwAoA4ZpeeZj4oEEjTdG4j09rZSyWnvgo1BhYFyVyDReOe1PF1spVgko6+EX94GrI
QgbY8ZJtBaCDyxGJvA6o0kvHZkSBlcaoEWP6mcvx01B+2vwPk9ImH4mR4F8HKPBX1CEMUPA2KNVA
QiBMyjGHm4C4aQXSqyw3Hkuf6piNxfUZxsjRjFdrKA0ec+IytyUdjKucKeNqIG12E1nRAwn179zz
bRmDri2nCm+62cY2PX0w/BYhV7ET6UBVSUiufuBhZ/WLud5FQ0eaPQ9Vug2yjnS5v4FTtRfJhcjh
A8WLskyHhrtGXz6K1eL906BcrbSfjnoHpXUNhUkhHCES8XODUUhIv8iPOQ1gvBO7Ya/sJSn1aVr0
RqLOxOxPL9/njsOAHrzIgAt8ZOo1ji4xl2CFlEDqQFr5+Yf6tLCdfFJyglRNaIGEJsx/5hMJQ5rt
1zUJSp8OKNDDrLf5H5tyE0nHcHxeylvO7COgLdlN0iHuDpb1kEqwBir+9BEwOtwrid8IWIVPJpxY
cmMGAX4L9iqGTrWZ3KAYsIAB4ESrah11YorqtKBbhWUKsEYs/kWIp2v51uF4ihAfAG24SBOgzwDx
OfMk+pyIkkRRyIsz7aXEr9KDgoBn4Zqh44ZffeKfMxqYuyB/FmTfErzLlRfT6ZMQ1RqrHzGEAYBR
+aEF+5IICRkcGsehgz61al4X2WH/16XTpD3m9pd3mKvmlo93lQR77WEsXoNRkDyZ1quNw0w2Rn1a
5SdOVWLAfCH6ygCNEI5BYxBfokMucQk2NIshmCdkw1c72RYGZW/Jy0XVR8ci18j0NWZ4GJEaHQCI
vvJUiCdq/ZS1hD9a8SYVb4LJMcVLKCI8570d23NabFURrdd2QQo3YCXdrL8fEJSXdr6qxZlWm+YJ
yTHmfoVqfJ0DKNl2eoJZAmaqdWzq1J+6PeoEKVon7pMFnr+Jj6Xoi2vI221E2BkUE2fJUXuVjMf6
zXMBbmMySOPrnHUYjofqhMfOJdrEVhFeW8n3HL9a4169T3F67a3qqjfmP6GEU8ngEXWVPyyGrKtR
Jf/qbnI146FZv1P70WIZzkdxbXoyFlirnwRig8g+IlCw9lbT/JdigOGACVrQdgL4RnFLfR1/aNFk
CFB2EW6YLp824ldav+gBtyKpQra0KFtnoWW3yIqdZ8KwB6SuCIggxbyELwHtMFl0+XRoiAYny/rU
ECkPHSKV00RZU831Jkr4WO9d53f1TpzuBJEdrfYSs9SrwUHQj6rl/Ao6n1uH7oUu9WaR8ALiFEks
rX4ywNAaKAufPgiWrj6l+hmrz5IXFwkHJ7WY/1DItFHBH6lupm6OAQ7QzhIYsAZvqDcm7veZr9YQ
TNidi8Zs7jMtvnzOiyelDAG+4R9KoThZWblUYUQs05+RKBTta0hLWfJTjZ5uSod8tr71YPiXyc02
lDTPnEvqVtgbVLchJ8lkrjUWcPFButTm9BCCgGf+W+VKnFJh4xhoMEWJTAYmb5XhN654CpscV5Tx
QdgqpHU4Hso8f+1k6ZS1Ce5XOhD3sYa0iEcmdNjhSK8P5XJf6SahrzFAlhg0p5qcYFufhz8Jmmns
77MVPjUNSDko/WocYFqayLXm5j1sTKBZr0jupXEQLBhi/obThysw+5erXljETpnD+4icxS02bNVJ
GkRx8acgRpshu6fjT6CcIuU+WteawzFUSA+oCcuBJgxHnyhWt2fAgHv6fxDOAOJzHMJUiyhzgdq0
+wwSKAg9ku12QPeRVH/4rL/CaWLRAsgAPkPFwdwWiPtcx8SMzhTiyQIyZ8haBuUQlf0Zh+a+nwSw
gLuIAbnqEq/kZ2z0xI1m600oRY4bw2X8PCgkm1oau5ElEYELo+NwT2qGeSqj/Dql4ZUaYqdsVZY0
aa9WfjRgAjTmwZ56d6Sa2IjJE5CkX0VgDBgi2BRmI2cuI32vVbp+tCoscbmMqIaScOSHKZktfOrC
VbIhrIVrptJDJPFhKpHlG6QwqSLgeYZ1JMHWjZQh2VXioYbeGPLYL7T+WBZ8NdKo1ZhxH5YbsQtx
fqtRDGdITHhUWfwmU/KUsCnq87STQnhpTpYRppT2I/ztI9oUvEIcWHL1M4FKR5xfSZLtS+w5YDwS
hIuG/PM/js5ruVWsDaJPRBU53AqBcrYlSzeUbR2Tc+bpZzFV84fJxxLs/YXu1ToN8zw5t7gjUZ0y
IuoehZEe5g8vYYLNNH1p4rzuaZ655MZeZwBMzRBzdI1AfoxZsd0wUAooZ7xp2ooii2qOYJNnofcL
MklXnfLXD4RwFqy3MoMhMmPCnpaoUUmclNPVCHBv6hgJ+eLN94araoIa9CgQUgCGIcVMgYgr0ybq
3XrRew9tRoCKhM4V9HZ1UdyzHsCBIZ1aqXKJX1vLIGxGLdyRc57fU376usOqowirvjPsDs6laLSO
1yiuTrVUpbBRA7vlRvOzv1YiXWZie/nsp40RXH0JyYcZ7720egU0KkUBOS4WjpnHkFt2umi6KHr3
WQIvUBA5mNYRmPXeqtqtX0fPsC3XXNIYjm1jQEaDhEntup1Ro9+DDihS/JiyiPZjWKRUXKp1GyjC
dOuYl/dkfCj5qS7v1FlSgPpSsMveIAn8mseb8IpLUZ5e1nRMlUvMU2JOJ01exlAYLWTlh4ivN6dO
QySxVaUVU4wR1+obgSPvHXsxgnc60zXBUh5YWT8zbzVWlu0rK/9/SaCybDbCb9Q43K9xWe/UZm/M
DAZIxHQyaDCCRRZ9i+LJkw65uSymW/BGl82RbTqMs5we1MfdHLmDphfOJ5tbW3/gU7Ql1F9ni8IO
fA8TL93pS31BPiuFWrkwFihXCHX0y2P7zc8BCnNJZgx31UI2phtbLJJY9IsXtvt6QtZSRqcQYUEv
xCcg1dT6YOBWQag+9LTdGUV+bmWagJDHTh0EHP4Y34ZbkA3rXq3AmHT9ejLGPbDOP61M3SipItcb
xp03h4FWg8xggQe6NrgxTQtShJQMVytJvmIBIrVYbuGezwYQkTcFSmaoNumq8jQmz1hotQ5RldQb
KD859lxBC3+siVznKEZ6O/QRMh4KUhgxgiyvBMZc7KX0ValH1Lo9xCQPhq7dacAUlSogjAuGjj8R
Tl5aNcUsNvxxbHAtXhsWz027afT9IB9rzAVJjy8r55IYvL8469uF7lT1ifGmLTbgK5kPtmW5Nhgi
Y1tiHIQ4rx8OKvUj5G67Ec+GeFSajT45oXCsy3M6iwI5CHQQhsbgkoWJrmCBh01PnHBO/L7p1A8m
emUPmJzlcoRtlxGgX5jYgEbEbRRMG5EVf+df5Q4LjyouBaW7e83VHImTRNEysFD2KwXSPCtETwNS
RP3bfEvkhE3ithBxrfXJQUiAT8Xa1UgwIXD8HxB16AVjk7R7IyPLMbj1LH5pyGhA0PrNTMrmHLLo
nLrHADwvRtUao8oUmvSu6OYh0ypHRUWRVvTy8Jqs8NO8kH0zTecSsI35gwhznY7rFBu5FBbctfd0
biaxOlBxL8P5oxB1OBD0RWz/yNeWGU8zABShbnkcXSTh4vbtliHjeElEb9ocag0soyWYjrciZXSB
6hBvrqivW9XbqzKZt7ygMQoSDZPW6B3zQvwexfYhlHyrdRV/+zwofGwogCQbQNcvFGQEcg2sEfWj
UBkWq0CBlXFtFkG7gP3EHp0kMtQ+DANnBUSUomKKnLKrDhmmzRiAMpJUBqzhiHNtIT3QLMZ8A8za
8Q8CqmVbEm4G62pYVxC9nYB6cBkETvelkLD1F195Gj39PEpfan/1RQe61dCsTOxFlXJNK9f75sga
hDWToaK4ygmyUsyn3G0bphjUTKwHGN1MnW1ACee30BUeXYdlEsP2sqyPXXiOkRy2iO9+2/ZTzo9+
ceSzwahC4oJF+BsqvqJ5dNpGHy4yowyyKBwCsPnTeJ3SVYxgaXDMbInLVu2ZaK+i8ukLhW2aOGYs
eeEW0rnxvnP/IPLXMZOrX0iJmvLlqwf2Uqb3QBTGbYRn8sNPIYR/CgBFSeTgsr1NykBNKa1DeZvG
N0QT8zpEeZV4mQuE7e9e3uL9ztIXgm0/J1SeDFkHBWsjX+sJSDk6WctpK672hZwxWQufOpJEw/sQ
hCfqQlQBUbCrB5R1/0Zf3mkqgXwJdRlzNf/C2CmnNcafVn1oe23X/Sild4or5rZufy2e3vDNhzVU
X2ySlgXUmKi8JPU6lNaShnr7N6tvUeVUoitPDv6FeDpEXnguaGk7HbDk3BWse3wA7PxWDcOoQDhg
/pOsCU78yR+vOhECbF+CL5ioDCRm/dO24YaXGLbk8JxKik7Gc3uY6/C+bgh8tGYRfbn81BWnN9JW
klnYWYI98in65ItsLKvGiVM6CDcqcJLXe+nRXup81QbMs9uFWLmx55TFisEiLD0ZgdySPNYcTN/Z
Feh7MXNgWcBf02y4qJYDfRasJm8X4n/mZEWygwCAGGBievPGpdJN+Z0WKi8yIm+lqPbEuYlTguOP
/RcOerrucXB84Gke59xfnXOYrqTsS4c0VEjM7p1BWfd40cR31lMB/JDRm3iMdbh/vVS6DEsSpDHB
7yiLn7rmn7NUemj6WsoUTN+lPWGTn0doTfSaxq/KDJw2rNayjDy0dHzcSKZBQMVh1Melqmg2UWw7
rIIrXfJcs7ynCgLGDyANDFynyHVnT8CT6xgh9iwVyo6GdNNpBOdlmcdg1UpZI+ufFRZEvXyX0qYY
33WorBR9S8zOMgFrFlHs+uKLRmoxEf0d6+esTlx30k+I+bvso0M+On6YiMZZnBknRqGM0qRfna18
w0ze9yd6FDN5KiWj7jpgQ9E0bIn/JIQlQ7A0258RuUEjQRsr7z2mBGVkXxMFKzG1QJU3qKqhSs/T
J1FYhJjggpg5rLyIOKwtlvG18YUUKsUblLoZ2uaoWynhRF8CtGBOaQHiskbyZxSvOrQ4C9bNeCwJ
aghs0oyXhfqX68zNmxytCtiCRmMisCPe0CbWBUZJtSq1akng85LiFG6stqAcVuqt8UzTVRmt9VyG
zVCwgqQQyVlA4qVL5pa+rbsffOXTpqzjVUhwYeLxw45rnHqlAFLxX6HZWfccoLYi4qEhEQEZMmj+
he58JeeXxjetP5lJn1ScBsd44CwhdgMpJpg3NSwhtsbxmdDB88SSUBLPZnBQ4s+Uwq/lglaGgQyJ
t4Eigia84D23PivGMP2OtmVAdf5sac/EcaMx1uzlEwFQzCv8RddvO9Sh6dMfHfQMZrXHbGn0WxoV
Jv8i/2RJQf3ywdzIlDeayb7sKA8nbkiVDFJpGyYMxqQ/i0fQjNbCwMG+60c8OYj81oxFhuwk9DdV
+0oDZsiq01VLxEdM+vNpk0huGsBkOBrKO1H/igIaU3EqZnAi7Z6ikgCu3S0qD0mdUdk+IiTqSOWZ
1F8Nvxdpb9oGmVIYb441whhY975rEHdJWkGV2sRBlx1S+VVXo1JbjcaZ8Rr3soldy7cV/zo3rAo/
c/8agk8heLHnZwwhJwdNXRb/UANyviW5bcprWs0cemi2ySI6q32kn1FYBNYpDB8hVxz+C61K3mXn
GysOvVIgBOoYlQfRc8b0D70emCqLuoplhsD7+pWod6ivSExG5VJNRxbRjAQOHmMc74DdlmUDc+d5
ki05qFwHYRPVlPYPLT/ILEO7W6hfUpicLQKnX0HetzAZJt7FjfhSAAf2gDu3xbCS+AI8h18PE290
PoidNG8ddUAk9vco21vCalQPZXQjw8MGg9CxAYnKl8I133AJQQlv4bd8SwVPwTvWttXw5Q8nAz8v
TqPOxCN86OMt0Rgme1tssdQejX83qg3Hekf1TMNCL0NJt1DJ8OFQXyaaA6OCJ2CJnQh7fSSy6F6J
qFspf6StOF6H7DokP3rx8MPKSVtAAmtcEJW+VrktxnOP/gwuKh8d+QI+1JaV1m9NCyELv9rulpgr
pb+l3SfaTpgcl7JzPW3VEqXYQfNa+d5ybIoDbUcMXHajEwvUcCFv9PyYZv8i/ScDqytvZHmdFQfL
OFkKDS99ExJXp6DhJu7C2tE2luWqC9Y1zmy9OSRFUKH4R8NQ4KezzPoHFq8b3xlJAmxVZBtmXPcl
faELahFj/0HOC3yHfYYBNEOx2aKqgJq+fea53x1xGdKyR2j3IItqpv1m8Q9zYDXb1PEXIoIuPkKC
CwPXyi/0tH7gesal1sDGgriyBJ55kk+OTcwhWlN+5OVP5B287jVQkuriliWsop4rkgTaFSX2ssld
dI1Nemq9B0LUwvzuyg0vfqtsZPCSkmvWZ1F7Kf3Fwuz98tEvChRZ+yT/RCeA1wNH8wnVLRZb3NmT
bGBGt+54eVEwsfpiQFlPy4CWqdKKisFJeMir8BWhJguKL0Of7KzlfalUrjiatMFa9FwMvdGt+05f
5QV2qZAKz+po1EPHLMp1yTPB5nJgEZnma4n3lVYSZheEMYKXq35dYw3B00arx+B9rFmTJHI22aHs
f8tErjgZObnEYtVfGbw6ynoPoZ7AQG40LWnnW82ljdJ8l4caTAMCe7BUyYyF8bH3WjvMbAAfRWh/
a1R4no3Pw2M+5WHiqLtir7TlkYzyETo/OXQ92MuSXB3CA6B62RWty2TicmOkU4So8MdoXbOPiTD+
MZW0WnGrBQDaAyysdRqs5n9cV0msO2APGqPNl48zeU2k+lOzmLhmE0Sj1msZWqIuTZRuVgaW0F9o
H4hk4AaHuFXmoWMYw1pt8VOyLiz23vCvkAy31Fna1y1XKTCKuJc2jcYXshfx2+1HmhIYnjLazzBt
GCeg8qq/JGa4mLP8EEk9w8OUy4CxEjXltGAN3ChXUbz401pgC20kENIb5BgekQEoaAk2SrQfhWsH
YAH9W85VjaYHkk3IMd2TvxRucmigpVQxrXkooDcUxoCQny3wfBybPPJGc4pjBqgWxvIfkYRjtf7N
JvgS0xnGMjJDkYq6fQbBO06RozfHHJ1Wl7eLnHe+N3eZKqAWa059hHsmdg1BQUm0atDGmSY8P2T9
bepIiMG0bN/IbkmARzR9+dQPQ4o++RCqL719h9rWqiMnDeki20llnsuXbPwD6a7FKA5ZbGP+Ry53
GLWXxd2qEYNIIB9NCHiAmFBX0tpGvApdEV1Ny9vrnWzsMitQqJEnDVnNV1+YPS/9SuTJ//QIEO3L
8GwAzhUObFa0huf2c/B/BB4c80Ad6gcb5MUHHWamLGHJo4nCM2VcdQHdUo4orH35AdsqZGVmjV6s
ZgV0UxDt5RmDigWOs6Fd4c6ECJlp6Ht28rimEGDbNEYbzV9J7VfH5JgimlrGKxZhR2oyLGuCuxEk
HIbkSl+F/J6NkT9MRIAc5mevyZ56x9hW+kfU0TIL77V+gYqsRINNJybXeMekf/30ZD3Kiu4g8Lmn
zIqVW51S7XFhpOKnIfwTVYZ7uUFdyZtw1z5G9F+zCrzg/RdEzHNJv2G8t4sbaUXWx3owyVAKQMs2
Dt5SXVrRrvThQWC0xs1jMUTgawrKU0KqSDKPCE6ciVOv233UEHxSufPDaApc+yY90ykwn/GwVfny
g7eI8pffH4ElGUAYBPS+/G2zgiVskXzWS6MXnabsPwygFS617GCucUdmRY2c/oShzhTOfPEYXEnL
WTTC1ivOzAr09FHMadL+WgsIZn+16qLl+0P8g2MMRt2k0YAActevU3A1S1dBVkShL1hbn7ILaE0j
6zTTS1N8amyKlHda/BZ8mkZ+mMYjn0CruymnI/JDs9xXwofUXHDOptlNBEuW0fmr69z/Z2knM/82
gffAZjKJCEjJYUnOwCNAubdKwaxh3wP5ZoK74JuguWi5hKAhyOv511Ezkw2ZmObFYxi/ROmb4XrV
svdC+ZZCMdB/ezbxSv6hsRmThsaGhXScgrNaz/ANHqjkL8/uQ+xWrDN8j0CNgETA+AHqflEEK+mD
ONJsj2XDh4tkHVgO6c3nPCLqgk/+UBUskRyg3R++tfEBaoVqdUpFKh2gI80BxSyKPyAd57b90Vhh
Sl8YFmXPIUfSzr9lHOQL5ZdiLaCAqfhPDs/Yx0/wv7F/FLAprmmoPBSjx/ZiwHDFXH/X4eXCHMH8
0Cg0P+w/eYUmt7yUl/bu30mvqLf+Mfqg2JHeLcIynDoJ0P5NhECD6IO/dJ1u8RXzLiEJ07V5nOa9
aECX8bZwuyW67S3y0qBxiv0y2Agn+a8ik0qxmeT2f/Xc52yMWQ6F231TKtvhY0BXjUwfYS3uWNun
wF0XHy3jRUDtqOUv4ojflnYdMhTLWFgqzHcWDChPCLX2Syax62pZbJJ9sRxt+l9mSvGaL7aly1Xv
/SpeJ+f20CGTs9N7+Y3/++H/EVcFd4hgTgwc8XVy1UNVrXMYawr4i5UF9c9wBST9h/QGGr+b88qX
oEABIcdOS2+JaYgigrFdKKx4S/nwrWQtFDtZ3WMhKCy7uwKIfcXkOC15Vw1/lZvMGu4kY2aw5vuL
/IMZgi2T7hIY5A4nblqlOExfc/lsADGARwFlFCO/y9ckcrpI6WlWYbGcYIKWu/5vSHMNEouVoGP9
2VhxUgyU3ez0GpCS9YzCVuJM29tg/xD6L0DifMzPINyl7T0IgYhute6jx+6p+FAwop8k6/01yXBL
rZCqxYGBEx+l/A/AIFdcvHPru3SjVWOBGhrLkAmwF914g1Xx0xq2NKXTd/hb3zJ4fMai9s6od4vs
U0tPrN0s1bF4PL2l2i05AiRE5YZTMLMzdAQeNoMKNjVUdwHhls2qqjbYpMjAYD1ffE2c7oFLtBG2
RKay/L3TbxmvK/pp8c9YnIAZrUDHnaOPMT8Wy0lYMfzp/9jUM5nztt1+dEJ+5dilg+waZ5tmWAlv
uHR0KA0e63Djox2lTBrniRuOlid0Vzs9srJ646St7zy51t50GAqRAFJGG1okZbjpPgKHjTW6mLhx
BSKi0YlU4/xSwdqwOl4AAnaRctCFYzjm5w/zM2ZRASlUxWyz+qoR1s7F5oqKr/A3IepMCfDfhlIp
LoD8ODR6NQBgaRf1h0jajUBF5C217gxvaw9Nd0AMXbVPT3up+dby141ypCUZr/GjeMk/NPj+I/lS
Tv1FvbIiY4aKa5M02XSxtM5s8RrzBifILhuj4IRAFFIJBnptR37xeXRu7rBy66BOKHipDsqGkMSB
rK2QBttO/vk0JgxcgVpSNBx9xEyYlu18t5xVCj/ae7wwp5XZL6DYW9W7/Kf+EZ7ejqlKs/gsBeAx
hClwJAbCaI+ZlDmB3h4qA41SSXoDGgEKufHMXTCO/9OJSByblJ3/7o68oc4fuB3g2UuVGZSl8xMZ
mY5+nLvn//8jlBnm9wDd6kTjPk2wVkI9/ERTpWDu179N9hl7r0l/c+4xLRzEzaAHgT0y/kbiCXJN
5dGPIn/nC4yC+6S8GbyosV/k+37Ujvk8ByFVg29ZVBHhKPe0qs4ydShgvvZPQOCCQCjjEeabTuf0
s0RB9CEH7cXSZ87D0MQroacyBxl9LT9KVZFcX2HDKoHjiEufPkABcuGzfrHCWj2WkvBGnrwhUWQr
MNcLpHub3fPGWxSsWQRE4lkNxGVqYBZkaF9eS5mVS/1TqeG3hrDDxC6t/HWlaZsHCbXnVK/9cnKq
9JVX50K7N3B4zGNq3TKuFam/M9eqjF+iPQhyUaZjnf2L2xgR/F7xmBZSmKouukKJ4YYHA9eELHIf
83PnnczqnhjrapxfiUbk3eoZ6tRMbtdqcGN2McKoKDQasH1rIJBn0JhaAKs3BpkWA/b35spWQos/
x+Y6wmJwE9yC/OOFh85605sXN9TwcfNbMFJrzRTpHpO25EacMAXaXoOUJvP1EZvIl0YfQjU2+VAx
2HdkCA0GAhL08l4xpSp2dcfy1cBadEBLxRGJLUaYex/zYc3iSLovrcmcjDK/Ls7dcAYcywgcVYsJ
or8juGOHHZoV0p74YUTxc04GeAGMIvpnMe3J6TR1bgNExqAnS7zDaoh7hXGT9TG1OvUYwwVyLND5
2q0mLcp4TgtDGBrc2IGG8b+OkRp/jvAVt7ZbS/iMJKg3cIuekjQ7vHXtApujB4aSPxmT46LvCYIY
Xrl5RKGi64C5dgy5avOhGPuQxJSrToxWctGiszV96ZLjD0Jn9xlglU8mnveO6qW1bjN1JiWcbkUm
xR9Fc8V2Jl9lLZIcACluMzzagGJCegrBJ/8qpecV+MSQQ9JVtkB2hHSurVyOyPGVcqQ21ifzLSV5
QZ8c2L/0tmi6Y/s3qjv+bvSpZvBAZMNjzTwKwZLoHyLsl/zNOPMZkjAKzKIXbI0y3QjhURM29FNj
qQeQzZJtBQwWG8roFN7J7z+B1nneQ0LVy14evQKK9Xs6hru2A0GKjKo1v0wkeiFZvZr/48EI0vqd
yRiNKERfWTftAlDPMWpOcnf3yffVpJvAmd/J8DMSmr+lweiO2WeEmnXWAPbgZHlzILA39DbVxZc/
5PFAraCyWuw+dRzUgrnphC1ytmKWo8IzALUDLkg6xvh9pPjFT4rrTY1uXX0y0n0s7NHKZxKail08
fWCUJBtIFZjl27DWUZPhCyOPa1MHh1y5wOfr6gu5rGK/YSDcHjuJo0HbkAWEpqLqzrFwHzbkuzYB
rken50cZ3SWjm5RDjZ8Wr1yGGslzNPrjOvtL+odoPTztwkXFdYa7cFdW+xYwhgCvFQoNsyvgGCRy
BNG1ZsQaOtkvtKC6sDtzxXDaMQdM1nw/N6tlfIghl8OERtKG0YFgLkJjRXKevMRADcGHdXoNRHJC
KX700kM47fmEbAzplCyW+lPj4Ms2Yw6u9FjIm6FkLryIDvMAdSujCOBOz4C2O2mxRQfiodueNJgO
q1kWKjctkcsn/po5p0F501EN3dYM3z32nmEdds/Wf2fCjpiCTj9N+gvSBTRUMCeod5kcuyHaItC7
8bPGCb+dh9XgOeI9q58UqMlw4xXDD1YICx9ztnVriLqiR2JLQZvjf/OwB+IZDaVlrM0e7OKOT06c
mPe55fShdqSP7KCVCMWTeQ2vBVUH0ztZcMjANdBCLSyGit9tchbUjZVc4nKP15ZlmiuJR0a3GIXV
leBD/yBS+m+qLrV0MDQng/lY7BDZ6NJ2OTtNUI2TLgnnjmJNn05BdTBXvnjwjGXdLS2iIah02mQ3
AMPFnqW6kb4XYAMSUiUt9XH+ifz8DKdDlp/8CJN85n2rhO882RgN8pDWjoAgYajhkEihpPTNWSVD
GE/nFrsVZ4la78vuk/ltPVI20IifgnatmEzO9w0GMFqhMoegvmHWXodPSyTGYotJXs6wU20ZRyXR
Him6PREqYTGtvXHQh/Gtpahg6JB6X3BAMpl5BIA029QRxTnzpL2mG15z5fIsetEWKRbvnCeeMHWF
AP3wk8MR0BdEglPILQOmjhGpJOq7R0RWGGsEKWK8br4U3Musd9U/KE/t6JCcbKuZo43uiNM313ce
cwYFYjEMFw5XRM3JPJWY6NBaxOyheDCz49z0EZ2NOFhzJlBw/lds7PzQhmc2QNPxVqa0UcMZtGL9
9N+0OLSKJaqGJzyllKBb04GWJeJPwJmJOtWP12hvNBRZIuc0/ybEm4lLOam8qeuA3na5KyLdq3ZW
uZYQuwXWVa/Pmu54yYpSNLGow130U9zDQ0gRvkIkEehOFu8Jren1hRigYmHBcWgp/sSlhDomoTND
JATlg4CyULB98zX8i/BYacRA+d8m0oiQzCN70nChIMrbL7l2UDN4BqlPoNhtLFJ2Pb0nE328XOy8
OM0PReIjHDDY+eXjt9r8uOzRGD6j77G2aX4G9UgGI3b5ZoHeX//0xUvoectAGNbbICDwE/jEjgup
Ln51doohbZPWYEji7uWXz/R7LJAardkxMJoIKiWErNbhstckGEK2WH/XqHV7R0PXw28NYyJWsg5F
bWhevc5b4CcrPgzAtPRP4qG5Jdxb3qpOHibJh9MjxHMWroy9RTujT1cRgpEksKIZGDlKFobeOmS7
E2Dm3tf6R0wboXY2ZYI/VgwAUCTslOaW60cT/VzBdz8wB20jZaOhhscWWzDYDCmpp3ATQQztLYvx
y5/bvHPlUEjXanxP/Ttojor8HZlPP0rADL8G1tCFAgwoYa/zK4l4VF++lDoi62FROhn+fkDnFske
AvkWvi1tL80kqlJ+Db1BHlFmrdMc6St9xxBDlc1whtMLZC3NXQC7YvwW5KsFoyp4SjztSfbCgYWW
y4IyylhIBilQDrY3A7NoHCt2FwLToxlxXiEYCkC8o/FyVMlfiqq6pCS20dQuqDEg6HaZUS/F4t5T
ALbd90RIW1/EdxGtWzXNOh0GKQxc2XKVSDfZCDVlwKW4z4jiEgySofBAluWdiAwlFO3KYkzzoQ/f
dX+F356NM4ZmWdf4o2BQsjTVppsnnAvxWDVfNVc0IzGE5JmN5pZzhc8DiQqmKHJ4cbUxLRPPFGT8
t2StdYaIpXahgDXLb6N6TCMs6fGfCUIzH9TdQOX94M5NBw1K4orvmHO+hj5eS19Sc6vGvzT9lTkJ
Z5WMbJEKzEjn2anTVlHWdcCFGyh2QuSHxi68xidg6sTUuUqzQL8rKSS+3CdeCtkvtj1KD6H5N9Dx
erC6eHS66NRC50xRwRdMWGTvX59YB6mFzsU9/G4QYRX007pFbNopb6hJ9Yfo37ICLhBeunICOAYx
Samvqn8PsE7hbPeLA9rFX1SBgwurw/N+Y+Uomv8E2vuA0AuwjpV6IlNESb9EzKZhyOTZfHr5Sxp+
yYtFYP7iFcXI8DfIGOW1R1I3tsWmDMrL6F3hjIswLRqctFN5G4PfeRvF8wLCf1Goli1E1taNZeta
ojlp+TiHNwDh8qqzXFLxC2Y88iMi6Ej+7dVbjyKsqz8UiFgS+/ICWUVgrCB1iDVVcn8coIY2+ilN
1olwUOSzTnZi8tsFwTLFEJ40MMGRBQKrKNxGw2hhEdzI3MU0114sLCJU3JRNokI7Ovr0cvg/cXNj
KkINgFcJBAvfggGTpMJuq26qmMxTKB8wR6P9RHE8dd9+vTE0F11eQekeev8aJbdTj1A9k0epxIYt
IdQJV0K1l2E+KT3wO/0oIgmW/W6tRrFbCuB4GxLYq9LuG2XFrceSOQONmqFS8IKLGyOXhjYY7dNs
N1q3CFZ9/pUlEKh92Eb7adzk7cGAT8yEZMS5EdOQ8YXMUN1puI89I76ER+M8PxMhTXbQDMsKDDAg
hbHMlp38KXF68JwL4s9UE1KmIWVB920Nd1DbHgWx4oz5j1RFy0a+A6dPmo1J364/shFR7PQV1hpL
m4MRw/kQ+fqKlMfj36jcOkg0sEeabN3hjg89GnsmzhE3YMLjIJ6yWcpJZ9ZXysmI/2r9s5RvqlGh
VE4POuwi1ZpZPiOCsZjdHGA6NINwtVwvJi+NpD9kp6I+gkJmbd4sNV6SOv1pBYSFme9iBunU34iJ
b0vlK2m8xLiLhHEt6X8VR5lhQSJDEU2wsZNZuBSiv8n78TjEgvhbh2Xgxe/A+CazYSOOJvNA2Fzi
W09/mQEL8wIL87OcOiBkt3MmHKKnsZ2Dp3fliMSSVRfSSS7pEM2fv8yY4/FHk3Wk/46zVq+zrkVw
bokAHq9K9qyyZ8hYZ3oa3jbCRB8TDXypB9QszyR1c3I4pleExQltCEETlXdQ2IEBrmvPbbAu1Q9a
Ao6frr/1ujugOFAudYr76Q3SNuNIC4ZzZVzDbCt7t6k6KOLRB+MLg0jqb8hLUlQ6wuXF/1Q+/8xt
ajDl2gxvz+TLh8NITbiTYdIZ/q4g0HHMHgKTLW8J5+ekNU6FUJbERFsBRs+6z2v2HjNjDwYMAvu9
Uds0NwyeszkQV7tqTO1rgwSRz6FjGLaG0wkxSGSVrNMpwrxlkr3L9bVoIG2459mJFNA6vLupcDXl
W4InqdSWJZwVGsc1058JwrF0BSSpEMmCm8Baiqy7keMp3koEHNStKkbM5JzJ5rmcI7uxwzvGAC3S
tZRZkFKKK6/5h5ZxAa2AD4jKWGqZQzhCcK+1la/SEB9AY5fJxqckGOH9quW/NlyT+GBqxzB3R31d
iZ9khE4JVS2B8mDlEE1rSzzjOtxtycH63CKdw1oobTXzsLSsdz6KCHcWqUrByR5H5/TjqcTXMkk/
OGZ4V7F7n0LmY9pqSJFDXHxpqaF0toiwxykfuCrwfr7cls7QuJT9M6TC9mpz62ntRpQuMqaGUpSX
EdhQoWPGy8y5RQ1mSuux/OfRBPWbCtA6F6mZPuZNndzuE34NBXtEUXxpPdCiht2WxF8QnfOS3rU5
ysFbH3lKtJeZ/WTpl6RgaPEx38UrdNwlh/8o+IvgZKXlWchqEiFJAq60RS40eKl/Jn+0Fyi6kuFe
wNvvoACGiWEbPuJKc7QVT4JMx43QwBbVAF63SOqGf41xGCwFNTqW8wnHwqHHQ9bokBNhpHnJM+fR
8hGGyLeIfNZqzmbcBCzGNLOidf8tpn89AOhO05Esf1sGb+6s52eonhazJJmFv8kXgaaGhCgeFmW6
mRbiXfPMXZPhGAgvTM4K79JzbpX1PRo0YCaUpOhIcgB+egPRdNsSF/NbYw+z2DqbU0bHBvibYSeW
s4x0R636qLMzXgm7DbAYhBtdXEnBp9EGeArZ1mJTCXRIhlxvExnmw0JXPkY2VREC/EJ9S+yMW8TB
RX1AEiWp4DJa/j1QHnxxj2IxpyoTTmwjBom3A3wSKmoS/UI7Rqeo0e1pgi0JkBKYCZaIe8hpnbmL
iLRMhBCYLfklYmwOOOct2toAXNuQM5skz2UkBb1tVyJqQWzYaD+vCNzmNS18C2p+bwM/bDXKNevh
f1V7gzvaBswvSp5sBmIwxggoI+lwC80vriAwz5wq8mhiolOpXkwWH3MiSivQdRLdULIFi3/SBkkg
jo5rG/9o3rOdLu3wrOtXGW5TeScPl1y4xgUWOlY3XG4RbDpxpqjStdbfAW1pp8N2QCqZEiggQoOp
jAnM98YocIhqoR1mKn0tFLH0HX8ajOpMJ0CSrK4a9lxdsRqwY1H0FXvGe4r1ZMUa+28DDBFOWutu
0cb7eyP9GERXLdwYTF00m+r+4+g8ltzGsiD6RYiAN1sSAL1n0dQGUU7w3uPr+6AXHTMTo5ZKJPDe
NZkn/bqobI+5iVDRuyeSuYqwP6bAdJBDkfq7m5CdrLWM1UNtBxaAVddstuBZFiRrGuxOHd/cl6Su
MvwtwM30Ncm57apEHCYyv6AGp1oM4oVKKZZShw1crDXeH10kyYUkh2zje2sl6nHDu7EJ3m/RF3sd
LDgFpnLz/bkNfUqgIaKTpG5ywOnK9FOg/R0rZhHI2NGY2raK2KKgAZEjDzXpby3CmYuwW2i8EgpB
DFD8E+S5Dtcs8a6sNAxWm1g8jM741PgGvJ5+31/GYMhzXLd6nV3L8iUWACDrcisG81WJ6dCjOKrR
yQk7ovwWeUXRn12tDtHReaifdfgrtHOVyV94xKbNGmH4tiwcGWRxVGCHXmr+gUmKfoXLmwVKiUlW
BwbTPLPuN0woHZF6mNa1IuEFUwMrTYQ1/UUnXEazZDaO2I/MrdStonbdWOuYW4EiT/xe5NM2qw/C
uKunt0KUIjJbckfmw6FCw85/nYiBIXBWgD7K60TjQ1SEeu0AGVLNtGAhIrqchO5DYvysJZ96ui2q
d0p4CmFKkrVhyt8Rfplspv5YFGtTmnOP3qNGY7qVesR6e9Pf1CFDaa6a6nM+Xrv0YEYElCL8jn5S
VifW8NP6qt1xQKrxcWxOCjj7ZhdIKrvP+WRQ/PCOh34RM8CNkSjUtcZs33NaLCyMiDiWa+UnLT66
4llMCYtVlAyAdTugvQSjIfVtma1kC9bp+Tkyi8d4zlmrKv1nPr5CX7fFOVKzEkcA4833ZKWo+3A2
+8ba69BZ89GrsGPjC8v72G0AZ6vhcFIFzq/psy3fywS/lsYQUE6WGq5TzbzFArxcEzg8rGPeQVkA
4YoxBn859JDFhK7I3ydUrRZ+2JL2sSfOiiWYR0BqjqL2X1B2jh79dBCK8vEeCO2iB77bq6z6dob+
ZSR7LHkjavYRamqDetMbkGUytcp/AyBlPg45uqDiCa6CETkKMEZBQ/tXgqEZ6aWa8GRGj0Wdbi3c
myTKo+L4VcZbhkxKij8qUMKhqm+UOtwiJGZAVLCJ9NKb1lMCU4In/aMtW1K3SkZVH2nxJSqMRLje
TXwR1Fp8p/8/+YRxdjqihBBVlNl+ROG1Vd9ThkPY+hQSpLFzZXoWhwPHrFQeMl4w1n9ChJoWd2ok
nplbE05AkSaOX5AJhWZnJr/NqSJvDeMzk2MM4wUkPEBTFMCfEm6myPjIsCNFq9kNS+MM/5ePVHmb
XrQU84fJiNG/zBWgGNxg8diDRv+MjIXXQac0LM918Teg6FH1nSy+pZAN8Wef/ExZDuJun5lXhCjM
Ifwcs+yW6PaoPtAd1XS0+oeG6ntK5+jppzJ9kwyS5Z9IpXZKuw0t9kfdtpVOUI9nsFIsXgL1z8fB
ISj5rCdb5I8u6ahIA+T6h8CbFhqmEiH+TPEZ6N9gcSSDR8jGrGl3gzsgJCIMWTz0/ZeBGmceWG16
DmPllmtwUHndMsrWPUlbS7YwMz4gYwLpFQzej2ztCbBHqwCGezS0hZtNOzG7ITrN1EdNRJpG/OXK
x30+nTG8UsoFC6HacJbmya3jvq5Gi4787rcYVw6MS9v+rrB7gBggOGJ/RSbRh/9QqQeFswj8PQMH
r34kuLZaILQoMktJx7nI7AZkq7l1cxOMc/AiO7CQkOX3XyAJiCbhQOoExgb+3UpOmbqPCAz0jn37
FQKmS8dPPuulzkSzJfWvzh7EgLuyil2YHCSzYctZc9jyf5dQfWtWNi3VQ47wQmGNNHrPidOkwT1J
IT1lzohhOGWsko3PQgdhh7yIHJYm+aysj9p8GUJ5FOsJ5jZyJeoqibknkYY+KXA+IXBrkPZxcQEF
obQuTQDsqiBgSM2gthX2NfUEHg+wI4mdQ3zI9nXquyHHRo7fTykuHfEpDCrT7ktC/M7njmyXhZMn
XTqcfqRhW1stc/FNYNvV8RrE/gtnAXkmsrhD1IS7yZ3bBAviWLV3qWLqdg/FpLvpoSN3u54nBjWR
kZ7Fftv/5Dgf/ZTx1DHxeF+2lbbx1Btfey5tAszv6fck2FlzGSfHleu9ACU/wMEqY6UwsPjxu6kl
INkIDHOz/V/0gLCw567m/kOnTuy1RNAxljZVujNR503RnNo45uqFWUA6X7vFmrsq0/71IiwO8xVW
Z3ZR89czGjsJ2K/S3I2cyjdlrJWRlJN+i90nD+NO9I7Ua76+6z1GJFux5JPa6+rhf/3fuGFP0Ca3
gtdIFIBRCeDU2hUuI+Nk9PIKWugtwuls9PAM5X86xEFvJonUFPnEcKqgwH3Ds7tSXAKrt/pXEVwF
9WHJ197nSYrkpdjaIOVA4AuHFn0m/m83zWNHUS2s3Z6TAmf0aDK+kwKAtimdTVN2iwoOYOehA8+W
fa842Dkr8xfAyHbCZx/eCwwuCCMS84OEGDBU10A9T8gydPnLSqiVtuKl9c6mjGsfttBkXWWPr2QL
m0JnpkScGfvyFiJhcJYYfTfBjxw8rYK5VlDvZGEflffEi1cVQEaBiMoS47uDP8ZidWywjAymBkvK
l0BDzu+jSq9EcdT+pJg0V8mjQ0lEr6CLcA3HG6eoDrgxLFfGPEftUNz9k3U0Nt9N+ezlV5ERHXiy
0LfL/q1E/JW5Wn/WG8IeJMcMgeklviuPvm2Bd1aJ7RL1m9v60kZuCYpngRa2P1WJIpIDNp0upDig
Ll4lU7TYzBcMRBg7IlAQp4JBOSZhUJmaS9KntsScR8QYnG/bivCSi8E+DlcjAQBzI3y0CT+UALV5
vy05joITwHRZ5EF4iIgaaFwLI67UAoFf+zJUQEFbam17NGJzMUhHAz7MhNYrqCqHcdIqsYJVm3Dc
cNX3y/6vMAzoJbD60tpNC/pifdOHfya79B4IW1o/REY1RXVv+LqLex8/1Sy2dWMXiaYjeTiO+xVx
how/1d9UT5cKJCQ/oy1FDTZ3+osSYUwFqT2ku1NasvDQs0GIqriQ+5roHHIha7RivTbexS7aoOkk
mEjwTnrLw5QPH6nyVqigijy6z1LBodPWs2YC+YLia8vC+kL4OEvcZ2VCMQR7NG1x9dD9Zbmdxj0r
yMTnKWJWVWc4D7cFToiACfyXr2xipAYBptuxJTswv+C8lhAcX/DxicNbjwhrA94pOPAIodPxsB9Q
DtLD9USG8MU5PfNqIbqKaDnNgzxtMdbFOq4vSufwggldoXpGMZc4mQgK/7Mq1vzshv9NGtY0uXW1
7KSfWj4ISL9DPPTxFm+iKW0LbyuV62KEZcnSBotF2X6YIixUyi2wz/tuGZGJFgakHvFQuNTjuYY1
+ymla204DdJqtDZLdE4lm2COZPAH7NTYcwiqstgUjGw0690UJJ7aQbetfFgrmH2+hlfhHcIIZC9z
fxGhLt4ZmuAOWUzOz09+iQUQhbeo/Vd6D7m/6y38C7NeaemvpG2bApjKWlN3Lam/okZ0BTMaVGZ4
TD509GVoL9Lo0am4/8ubILwknGrBcWBi0JuPANINMF5GXhySvfLq/U0crdw+yIma/Z4IrZTZ1U+k
qBQ68U/POjBtOcUVUdBwKSjTqTIlUOMzJDcb/lndOZ3Ql6BhDRJmYjviJF2BpnDk9vLiHkSaorKg
4QlC3R1Jh5GmHnRLzpsurxoswRqgdh8CmxGgW+ZqyLWfEFl29Olbh66ELRh+eETPCfI7z99VfbUI
oqm9bVPhimDgbt6U+J+gXSAxkBa2UTOP3D5llcOFa3WAV7OdkEgshlzdP91LwPA/AuQySfmdZh/Y
vp8K31Lqf2nFM0XqbFFe+2xcmSc3sbbgCB8TZZOTSZqQ34eyhQ/fys6FvNY0ohwYHo+kbo73wVq3
4z0luW66yp0TaAfN2iXg3NnpRC6zQ+Y6rdosS0RS47PF2T6haDUfevKlwRCyxGTdMH/vQ6KK9v1b
qc8DdIXiIeenlIqqWEnhJq0uVXuVYPGUyqLl6JZuSvAUhlOkuiNlldo5vQAwJncrFokmwvcxeEzh
fY6a8/IPMf3qcOY31U029hnb2oWvHn2MmdnwZ/TsTVpmTdDgum2OpXIQn9XgOYuIfEqPLGVyJ8qL
yvo06JAuMbsbOGn74pqHs5ppBBTEJjpEcaed+UVdx8yKzTI/xVmOnpRaYB+Q0pMYhHKYlemREtSP
t5hMo4i6/M4sChUCg7sBd8FwE3jjyt1sbMYkL5Ar8KFpf7FPxDAboofhXbwMJs4t8r467jxdRkHQ
YSdrCQvon2p97fZSvenZCSAXBjSpJxbr023oPxv2pll8zTpGLulPIH3z0GvKR4UMJzCACW/b4Bmw
cB67k+ffyJ1VGAeY8RN/LFiRwiC/C4hNM2/Q6+ZbRrdvrVpwaLrsavq2ymIkNf9E+cla021H5tkr
ldEZbsZBOwzlkzhHKTtDxCYaRdbPdBWmuR+st199+sI/orjjaDeOyEvcWQ4m0+PrW1ZF82pDYqQn
51eLxOySbTwDsREMWGSQZFIhZ9mz0sWImQNwbskRMM+ZRhPk5vkNLsNiIJxBNFCpwlzN5MCW/EdZ
h6dG48VSN/AsguE3cKENQXw5efExF9fIleh3ZnFzoWI2pKNzamRQMZ6XyqZLRLyzZY+Psw0DA71S
1Wy5+cBQsREEKBTChXC6OytCRA6EAcQPFgXI0+DN8v1iBE6GV/9vgHFwrllNdmhTeW5q7QirEe1I
PH1k2SG0dviiM7Z8sOV9/Ok7utg036ds8nOkRcrTzJ70M3IOaPggQzPnwEnXtbJiUT4frScf5F7A
JTF9GkSpSHgoIg1hnbqwQPu21t5j11umvE6W0zWXJv4QmUkk+kmPzn204+l3pxmVuSzgZmp8Ojp3
32ciXpnVDdElH0BSHXN/6wdrItoEdT/73cEdYh1dHIRi3fdOklxac095BVx7OSc5BEsdWFGyq3s+
3D+NA9dfUp/7iRMgTsbEk2E/SdkIOmTgjoyg5Z2lnjLrkgILpYDjwFeKkzLu+mnbJ444Eg5gxwGU
Whs8KKnCCiZALCPIuxBVBAzarJdMKnNuvTQohHqKawu2VIFnYEPIEQofVMpe98XEwEVWyXSwzfEs
rlp5U7NXrEv4jYu0X4/WQ6BVGZnw19rNNcptHjxlADZawVWHqfKm+Hhw+ZpqO02fNooThaI2W1GO
/ErFyVIVO0yfgXxW0GAFZQr8hKexccr2S0LUDanGx2XpQ2Expfug/IkJNh9ifU+GvpKY8gJUxJJw
G819qjLom+9Sf8/HToJ8zOet6NekOvTM0BG7E/LIx0MQMCudAepsd6/GfceWzxyQesc75lGFdjKq
W2ntaRwB7EVY06jxiTjKjVdKom3yM3RHyWJ/OxHMzvHVr3XGfeppYLdXR/bEQYChNdlOsLDE/Fz9
9NFtluyFMY62XT0ycSKrxtHDA3kLTYbj40NK7lq9MgYK9upc9SRXNu5UvsOxcNvqPARonoCdoebk
n0Ld0P3pPfkL1purgilPNa8oeXgV7h4CSA3ZcdFhwOmoeWq1lKafTt6b/11Gf4qAlsxbq82pbt++
dx1kgnSwTfCs1Q1OLoaDwaOKLxK+RaF8tu0hRRIvjbDSHKX7HZANWsZb8LHVbsv0FEK7lkE+R6Fi
KzicLA58qpyRj8ooCIP03nH5BZeL2L4fvXuLGi7RDe06gECDTCiFg3cuDVEJD9wAAl2V/w/kK0tK
BXz1pz99qmw1pw8/eEbS0R3Zo2k4R2J5k9YT6lD8KZ0KvO2QY8RpLml1bnhZJHVf1feSdqHMYGgf
ZG6k+KdkE2OoB7PbjPp53inVODvMgUf6VjenIcSGRRqxLPEhajihV8iIxPKM2d6jtxiTrYTMTXpm
5BP0fk4GOLW5Vi7K/hB+ZjzpJiI72BDaR8tyRYxaV9N+9YCJlM3qyGG7vQjUU1PeYlED5bKprKPE
DQIGkklfwtQr5zni366AlDZcPKZ/lyzk1CvLuE4m2x5GvpUGnASpL/Mzj/iueM5zMsgwPAGrELtr
XvzOBLwAzBZWqfwpYWrPw8ml20EaJmG+Cjn40+ckPYru1qCqljazbX9tnXK4IzEyBKIc81lzCoXL
43gv0nekXlsf2OEzC1YlVqW8mxtUTUHy49pTuFP0Pewb2kE1KTZSxIhdftcK3haGa8avgLtWXlIl
meE5z74afZuOW5gkvawfB+1LHUCfkAvNiiT+JSMQ7QIBNon8L+CRpP2etzQ59tOB0M/5uL0OBIE1
CjOoEe0P5bLhJtkhYHXD2rQVd7F0MPVxzWYRkAY2diShEFw5syzvYga3svguY9usPguGmXGwHlBr
9JnBU4He4ZATUkpzoLc2DewoMr3pESzqpDmTSuvq7SWWIFoKi3LcUv5L+mlkga0SJBhec3k155XK
mA6ku6xjK2Da1VjyOWbZTl+hYeozfWgntIrI3xj8SOTatUet3FpRiyr+1BBNRSS7ckmqC+OMnHa5
1d7QmzD4h6zn8Bdh+pOZW7EJr/Y5wmvVe2XWwS8ehfSQCHoSz4iMEu61uEWzjQBghZhEMbe+ZjfT
1ehcZvpM1WDpUeFI2SaJLzHUV23V6JBUkEEoH9Es8YhyWwxXC3FYeygeNL6aHddQKDKLdtvSraft
qItkSIO/7f/BfjSMu16LiwKrQtT9snou1FOFA3G61n9MmGl+A7TAyl4cPhqVX8M411D/jEx0iu4l
TzB/nmPaL+UQZJ6ADZWR2vjdBK42+6eonRoWOLMGXTDIAcn2cnvvIIdjpmD9Sq9JJ6SGx6w5j+kX
yi+yvW8qbhaeoK6xdgVO0K4MXc2SrrCimEEJFaSnS2bgS98EBDuADCr9r3EeT6ovD/yukOEjvwYN
4DjM39aqYzYNS9178JfibHIFzHWauCxw9XBvIC8sl54Mj4jT6YKZcOrPLONAePk9iws3boHLtT3v
DSPpdlhmfYDNJHBraWMYwRZ4jOofEpkjI3sW/ueovKpyHef0CyCyLALo2PsCjeDoQsRHAtETdUyR
YdDGOIU8rWPfNuCJMDncBKL/GGCYMWA5KhUVq6YwGwAWiA5a1G+1wUzNZxcigvMyGe7jw2FpKVVg
Z2SXuqgDtSbxhtWM0dQUS74zibuInRHIIKK1/BVrLFILQ8VtlO80wP6NFilMdsL0O2+Ug/aWX2gN
7NLiipaRRhvVrhjtxsxulkZ/R3CGWDPPLJHsUkENUeBUleoW/CfyL8KW96Pa7RkBtwinqRRp0yoL
mifg0mHbCV/z7hapJEJGkw0IDDSVVolIplwl7Pgwp4mDckUXDtZ9Mf/xBSKgrNJRoyIlNWBHEZvB
nRpk64TdVqI7pfDXAzeGcU2YB5sGg+RLD/neqvE+LHOB23Giz/KYY61VpIaAtW2B1WqUXSr9j5eg
Fc61jzcw3BBHlWLGRhLkvVX0ckJ100knI0AiLR+J3xIPwv5Hbp2m2mTxScsJrsLSKUeMMt5I0WI6
QWJEG2NWnrohthQWKVYBimvTlcDfG1uvThWOmpguCy7Sskvm3w8o6v+4/41CnyhLVH/VMYpcqSRo
iw48L2c6UYu3RxqflfHPE44TEkGD5bbsn1StX5RXG7muNLrQnYPsBG5MGvB+OAV2EpgujFdchhT0
TR5LgKrFlEo8YgTRmS3sJY7lRcUeQLLxlSqia4UggAm5GdjhIJZHXTPeJA9PqeF9qbhZIqgZUuLt
ojpAszvLS61NyBsLkxiptcYw3TDXjXko/L1MtFr9p1GbFfWt9x4kVJFdwLwjGjlqZfAy+jKbSzAV
KZseUKqyIm5MAvhYZpM7N0zow1u4VQz/MdzsxeLPo/WPB2xKeB9ZtXvislc8t8TkqfMW1DJzBKBA
XOnCiHx8/NFaXPQxqqNyfuWQgtG3j+M7TEAIctbPhyEhU+yfEJWdUu0ZzAsd8SeveEg7m+umE/cy
Oa/cPRbIGPI8heIh6cHFIjRgXxJ7ZYPEZKgL9VIjD3UYafKSKQiJjEZQJmqreisOnOehT5RaSYyv
7LpJDgWKqIPaZXf9Fiee5GXQA0/rEbABKMsgE2XClwKfKj0H1XvqSjvHjq//sZ/xR8vJiCqZxGtn
kI9Ibd1rmCb2/nZAJxnzGZfdBvKWYwQMf7J1kB5KifG89hGU6NVi2MQtXn2Ayp00bkxOmILfruze
SiqhWnkXHfUXLPv02A78vMVx1JK9CV5kWGXk0PM8gzHqmp2hbcgVjocNzg6tZZi95YZtB8gd7iA5
FalyVgiXOZXXXfUUQwOtWO1U7dn0kY2hmWDEosT3quLTZ9y1kc12PJiluRLQVXvkSMb4VbOEjRnS
UixvonIWRbxu685wjRGs/LfCqTorcyDGK+pO6CwABCSRQHum8W3OwvRttodiXeAKk4VNH8x6hJmv
fFSSS2rIbk0BrhmweqZ7EJ/m4DedD2/0n1HwzZZR6c+NxYwTHidQFP9tUHUXvLx+6y0zTu2KPUxV
H1ExaEm85M9ElJAA9poFn0Pj4MMq+ezKo0pKLMFpvKfzonMytqHBRVPZHPUj//OUdK9Zg5x0spNK
3J3ek/1bWf62s+x437ewC4RDrb6r6TFMVxxamyTfdMUGA/z8feLdpKWXPuEzr4mliloGEg4leZuQ
2LLEoFowEUmC89RijVXuHQKtTsaF6HTaielpMA1rXT7MhApIKjFBjH8MZL1WdGtaMbVb4zB+JwFZ
9t66NTkmG29piu6IkXwGtEarcWYx7cV4pVTP1hrWSbWCM1cnGzNiH285TEhMi2wNfYunxOwus1oG
wRtc6miaKTOarr0lXAz+Vy/fu3arB6Cx73R6LKJ6Wqlio0jwS5IzKTaBhZKO/ODqkDSvdAr5oZCu
3BILc15oG/qmmHOzi2abKQ/A1bgH2m7vGaBGONYHrB2gKy1mUORI0Bey6WM+YjL2LQ7omiT1kGJ/
a0kr107YcIB9kWUd9Ct+UZ4B9pquiFnElN1AD0H8gjbYwN6JtCVq/pG3XheHxHtW4iGR2PrzRsLa
gKvOedOBOzq0+Kn9aIc2QWY/E/GulRFPDlDqA1+GR9uhCMxLVcWNsNUNM8Zt/EWLSkdOhsSAGcNM
tlx3BQE0LjbidktosV7/9P33oOyhSVoUOBi+0H5XJGISdEOse/zwin0jfauzeG9Y19K6CKnjqF1H
KIUFwW8EcCgIM45V4fBaa/na1WTKoa+q3dGERRUAjJsh7PRhFSsun2a8wxvq9YwYsnU1DHbfEzk1
vvKW5pt4BDXQnBAVwpCTmugqBMy0z6pDevidAO3xB6rG1yj/FvE2xIgZ7gveYcK6+zqzDeNKDd+S
jZ6sKxy5XqS4SjG5GGeklCHoIkPHYdA6FSaa0lc5HlMJEi879A5jT4xjKEonF3TIYh7zWZmy1Ytr
oq9mBXTCjSJQ9hsMa0h1VZPzLCMrR+TzJhn3tKlg6sJDmx/BjiyUcCZ17W0hMBeFsJ06cwki9YXq
hqenRBTKkApBUIylwjeJgoDvb0bb7l02C9W8lIweOYi99l+2T3PPzTP+QWMW6KsJg8Ogg/SjHKF5
ahE03/uBNePANjlEqsSyMw9uef8tlSigqpBNKmCFlvGaum7lEz40+Ky2Cburw24mVv1Rp1nUFSp3
xnPlDJ5KYrfVPkvPdzRJdFofz6c4PAsUVqP/biBSzUZB7ln2Wj0aA1S4Fv8eg/Mpv0c4qnqCLaYp
ZmrDH8vtUiG1Sr+7oKLLgnWQM+nmuOPaJm72mTYzHa6HYPtoJNyLVo6qxP8K+UQiLr2CdWJE0jS0
vsX8h4oyOM7CD8kMZooBJqZDdPCbVIhTFWMFfh85NeAErED1uK6sk1Krp2k4CjknDbt9Kci3emQc
wFaZ3t702vtQqPyA+FkI9mHwZf4l70KuHvDuCehqiecwyHpTAcfEqr7PSiwxpS0ayz75m2NnYESV
6gtTZw2dVJwVDcHClgpWsRsf33hhbet5/4JnnqJ3QJkock2vR8xu9c5qcckQTb2eHfbQg6jO2GNZ
JakbsCjwY2dbLP5qx3Yz5IhfT5CauQ2hukc3vfvpg2OuYUTUDAZwyOibxG5RCkUdT5y/kQoWB/lS
6tfdNAJlPZLaPGCFdcLQbQqWpsCYeEBpB5S7cI9xyC9gWH3zYbBKNFs3ZzeHRbPlnvrQMAkLDQ+u
S6hyAZkH+HvEiPs4GXu1Z48l/FXY9ltIjbuCN4QhKRfyt92zzo1/lk2wjQW7m1YFR0WEezVWJGcg
Iz4KJxnyzAc5YXH51CvML2jmCrDePgWfYmgrXb9YEepeDr6Sx3Dong28ESTHVFajn9HKqsuoAFQY
fon4dwfUoPNMPiJdBYqVrY8lDSuSPHmVTcMBjLoQhdt8J8PikYDPJhL56UZxMbOZTQFpw1TIp8kZ
do52z85gYjcaB8m6i0Wn9Op1PGZr5AKZp7tGRapYAi29RCbSkf8CUdAJchGa3TxfiRaAxPToZmUH
z3x59LT8thHaMEKb4CLmR+pdMztrLRWUXZSfccGfFiF8j546l4+OYNv0WCxF0G4mtWFLUTO8E9FM
ez9q+6uCs2/BNxXt8BTB1fmR7krUFfIlDF8kUBYv0bkntIPDmt8EpLSdoShzuTiL0tZSV/hW6iXy
uWXab4oTTE3hu01wh9v1Wj8kKPYW/hfBCIrbf4YWqd4LPijkoMDIFsFe4YTcskm7mawXEHywOMZi
hSXxJ8BpTbqmeG2vyCNlcF6riKkrPTYnyZLhSW/LmBOzLTskE4QMNTkqQdf45ZVVdiYf5rH64aYX
KIkd8cHolG0+RY4tMRhZQh8yt/mj+Y2wVO3MVfMeyAFaYPn1KFO5DOGncZEuZwU7oNetbjjhpwsZ
btxwcLQ6s7AlMaYDDggH/rbppg4bCB3vuS1+5Y78jTsKzgpAIZbnC7dnHe8mPzBf4gsg+Jp//5Lm
dv3J7FV1Yu6Kc5kvESIx3nEYxSk/3SY51YIrk6yFdlFzVH/pNnsFl+k2kFCjufnigEdCdtR4IW4z
+FBu969bV7WNIZckaVt4hB+EEnJx51dcttNLfAzVpub0pB2kd6MIebF5KPFLfVv5Wv0gniALUBX8
K9b8ZS/GsSmWrPasbiHQ//EO2Av/A0mPzAjJTgVCeWz24eJAY7uUvgHo8EepqCnUrZ5+q6bDPUdV
NkkOlBqejlDfxdUR5Fe8k5HkoCTlpqQiin+lzg1bQvI4O3FHy4QbrqjUyZc3GCTgnKmjQ1nuQ6xJ
FX4tlLJ23a8jBWDYyhtWLj9EpB8k8Zrpm3si3VgcJcaq0+HOkShB1AvkJ31Lq4uWF1mPo5UDwI1k
2YP7B4PhikRol/781VJwwDbrsE9YLFKVWCUsEKJbF3K3YANDwq6DqNECRyMupyJBqdPks5rCnGmd
hEjkUQA5FH9o4ZcQNEQt1bx748mqgesBxyqpP30Ot7NZwT6TB/gskLD4rkzogN+SipcTA5FKuitr
vRp7lc4npCq7Nj26Hf6XkA8I2xSU42NErqyHdA7l2fxfme3X7CVUD9X0KVHp9zG1R1mJmAJD1hCv
o2BfZffo1fTHBGMSJINqujb5FmrNEJ6m6s2aLqmQU9BsT/Q6cnZm45AmBspgBkc3aNbMijiHyYjE
rGfGAAVYoDF/LrUbXmE8MVaD44XTtfvjY0vS16jZVfyeeqZUlEIi74GXK/BA2amggcuB5CuBcOux
VGM24KfJmUGkiM+HisCD3B4HvkVcO9V6KC23C+UbMYf2fHCp/ecYb2sq6BHrhReKe83r2GB5vxny
H6vT7nopjHba9C7BH3KEg7WY+4zXPFflu2UxqherSQdeVEmiTaalG3n9XTHKA8pq/PMz0I2zjRkq
8s5O/4f5keSTUSdVdIN/SdGcMXNmFxCbK5ZSnMdoy2aNqtn8iOaOl7hh9oCa1HtL3rurb6KMhASJ
3o3tTAfEV96lCa+1/jWQ+WEeVD5cX7zHpFCY25KaMrp25iHvTzGV4Jg+UmOZlEzY2p2VHpgj9fGf
n/zSbzMA7kjwhthVHv2WCYF5Fv1/lTB+uDnbdp+vh8n6WH/gJUQgDTZ8mU4kirLmC1xwg9MaBcdC
LDE7IlaPLxn0gx4KPR6XWXcThyLKTq4wJ+6NpS4qR6uw9JNvDBsZDpwwaTq0TZOqDKZDD2J848dK
yWAkA6Y2gkztyhWkUYQAjP+6ZAaF13yD1GLpHHBdCBU6MQvGhYb/Miy0Hf4Mu9d3Fi3TsONsYa6/
z4wjM9VW2A1IQ2RJXSnazYy8FwDQdZHodyVqObbYITRMQOxByJmt4kdgZIRAQU+oPwKovww5+R7R
LZllX+IeTvCL+k7TrjImh8gHrX+w1roLgsxRPy0n0gTFpUmgpCOiZt3ZuunmVMlIoceD8lO9JDq4
Az8sNWv4nT5AO+EEr16+sKTXxYHzCb6tduxBcnWkbHjGMY78YkpvfvRr8Uk+zXAowDy1Tobfl9FJ
uWFjKz8Y1vUyzClq7iXfX+ddUT7gm67n9PKFkK9wMHqMAP78Z/m9VL7Q88RwtH/03B50qrOFvFPm
nmkJRFPQlyXYePpJqg8cqy6FMtbE9FZ6NipJhPr4OnaQl4qVX65w/XHMsLFzJwqSB5CTZNyan1Qu
RvArYYHEXEjZFq30ziUuCHUKVoJQO2AALxEdtaeRTkcHSGSJ2qFSlpnkytkv7zZsdBoyKtNJp5X6
loalnrodRhCd5SmVhhtqpxE2JWd0b7yJN6Ge2zCFRXm8hlNB2mwzbuVyFfVO7jG04NZoj1aCssuO
jOXYIT5cmxNsBred7BItkTfjSPKKkKF0VtuU5RtsXBsZK1EOMKZz8ajnTvi1DGpdTJPah6/gP0dP
3cKjqNGwJh4FQVXeiZ5jqQXZS6tWSZPuylli1FoZeF1QKeTuVP7ZbT3qC0pGAISC3wElFQgbZuqa
WmANfJSw85KUIyLDd36bxHFd6jxT7GElJGwjqhXDIMW7gCfKdo6xHH994Qjpxv9kSmZC3BD4ZUSe
h1F0nhREYPh6Sov5pcwSgOvL1J9FPbD5FHiy6ZXSxzgcJHrSGe1X1O2HXHMzFXYdEihuOh4COr1H
knBUOvJ2GbJdTJ1nimVX9x9T59XUuhJu21+kqm61WuEVZxuwTYYXFSxAOWf9+jvEPvfc++Ja7L2C
k9RfmHNMxsiVPe9tUGi5pP3gC8+omhXxR9mhxKJIJAJH3HXD0WCNbT4JwMOJwR19OshI7hTT5IlW
PY3Nqwh/x+iLiIOdEzV7xyUgiJMszO2jiItNhhlJ+U+QOgDL3Ma44RIHPUjpqg1pzFD/XixpbWu+
cn1L9i/rG+EXt35SEtk3nULWayGA/1jNGzhO515kwJhwguMPDRTqvfo+ERhKRLZ9yDWf1QgKzDe9
25ZBr+zwDHDLFPGzoraYKLA5AZseIRflVskeqUVZiB3UZezhaL1WKDY9cqi6+iu1xrXXgg+F5yug
1VqA2vvEXbHdoZr4sSjg9MT79RQA7Hct6K+OpgSbLwwH6TNWRYwSui3D110354cuNMEbIxXDAi2g
sGPalpm9CcAvRpZztJdpWWJvknS+LamYA3++hryYekj3zP3WTDEvocZhUUMnCvl4Ynr9MrgzcRq4
xF6U0NGkJhKAv4fs2TDCQaRqdEJQ4nr3QaBTD3IT4CT+87LeMgRGSU2hS79okso4oO4XyeomFU8e
R18jxCYdLVZz2NsHTM8xxWMcHKuQlaU2PtvkQSJ9aMl1cBk0Os1Rug68sPsZ+3JCBybNYZ/26EOc
aSMLrt7U2NlJiQexkKsRDh1bemvtFQEm1QydPHey4NeNCDnANWwKsTf0eNGJfY1qvfVVcmfzLBRu
aB2dS11+B5A3YvUZMqgsg+qUB+hCqIf88G29SIINn3mMQtoxJLvZ2xcWbNCq2MaU3fo1Gp9SN1r3
RIcQVL2ZdPjoWag9gHHlDhPCCci8ZPE7p2ujYtHUn2ocgEbqYuZCxVTMzC/tFiWRszLGX4tXs9ji
MgYsmuDktsXU8Btiv1GazS6g1zyWxBIsBEiXkCF+p4HAAz3TMKE5qIB5oFdHp1XY4cliE7n8/a3B
knJ569LqXvneRfR3xqLPiMTVmtJdQjXWLKu6xUMvtnWxxmZ65oh3muohiE59cbRcAGg+m13kiRum
yvue9Xnd8HaNMw0syTzOvwlbQuHqG4fvW4jmaWI1PfZokQaKbBNr+RyEaxXR9jXFtuF0jTjf3T65
k0hPTGcxMn8Sk7GBG1dwaKQ1sg6ZONbJjMSBPHbrxaTjG7i/uAk1vuixecifgGqaIJVtiK1/aM1b
R19VZCzRzj7TEg55b5j3YcHGiF0UjVP5iVu00s6pRUGB4SAiWbl2cGG46G1b0K6i8B60jPWKXT+u
TKfF3hrTzRGkjGKBL4O1Fc2bYJpkRxfcfGN47vpDlz/EYheTw7py2gjgC3JsO7n6ln5vLNAjaW3v
uhY/sTP81FqhB85HzBNmd5kWDgK0/nU4ifsi9vSN1+bbvNYS4te8TWNUfgTXwr2lW5t09W2E2YFN
BiOyoWpWKkNyOvsyWXuGkaxbSWbHaNGFVEOHM4ghXF1c8mGitSdMqk27p6SwuKFWOHBnKB8AGniz
zs5D3+OH1Y74jDqFsMpKkXudxyZxjln11oxlz3CBoHbPaE6KVDeWgIBsXQqfhGo1bOP8WEz+ozmG
n3lQPZsar41fSqAZxl4mHt+gcEMyLJP23vsJDXs3FflEg1ZCimFdLNKl80eo1FrpOp0ZCJLbtyWn
dtcm/fdcsQhNQ/xlpjt+j0HJ1iNhOY8mxhyhdRMDIGtq7sYbPBCFAR7b0kFmwrrdllsPePkIxtQD
tEKOqc2Mm2snHu4r3PMGFR5qkL59dGdKnRTzCZJL4hrBpngszljZp84Hm6Ed/6JSZ7+/I1E7KMlV
IPbD/UxnqrEOfwzSsyCzVn6U7gFZDYou4h+i+rG+A0zbxI9kxTGuxxS4swdsbh/IpWhSCHaBVsDg
Ba1cWJ41Aj6VogKL78bp4pnAAEOibuSvJXYtpAqT5XGZ+btElAiwIehGmUNCDod84V25h9zX4xbi
pkq+6kXRM5TbJdRwLeKLwTCq3ecoPDyOACExtiawwLy75RAwn5c+i9ky99ZQfw55f0SwHYV32lDP
FSqtHP0WSUJkQpbiQxQpuqva3ma9i3akN76YXeEMbkjVIaKhhnWzx4+FfDBym+92r+/Z85Qmwy9S
UhmtHvC+FcNBcp8oUL1W1mucvBnxI6wLDvnqZgteQ1eQh5FaM8+x7bewfCKKeLKfwGPGM6AGcj9L
0rNGchfJJz80xLrM3FtF8xAzN3LicF9j0t8EaMVdtwDkE6g7gQvKLwqssA30+2esgVH4VkU/VXwZ
7eNAo1rh23DeBiS4cRruF6dT0qN/Ceu1UR7q8TVGLzgi/O7N24GJpmrfiFq4IXWmtq+LJzKI9hLf
aL/a4ph/zMZzPl+S8h8z2kYxyMGiLUiXNCEW39XEAgY/7E9tPZxr5GPsMuyTO0p0eO2Hk6jfaajf
vUKgSJ72dvydzrBB+BtIjHmqevr1YI/Mzqdod/tuPXP4tsOLVTyMS7W8iIBjHLAhPU/hew/YbAFc
2HdzE5Gv2UG5kQZrSjHOyYNt/BP8tsUKxByc154cZ95Dc45X5tyDlCewYx+i0wKbjnGCPEhE+4D0
NEZ4Apydsls34x1K3FC16xHARwWQVl8pwO5j8szTxwQub7sM5izGfKHx3DL3rbDcwe/z4GMky0D/
H/a0VELQIY195oY4LOM1C28VOpr2AYN7Dth7nH7D5Mkk3DR7TOYIa5hem+ZTzWCeWHc8D8a5xqlP
2nX2L07fe+85kE+WWa8BaPoattW0n6tj6iBbYSwbzJhreuO+Wt4jY58O33b9YelHs7wYS0CVCz9O
reJtVbEqjv/BT6HudY7Vrm5e4w5XuvFFXupmDsUNpnGf2CHz2wKY273nMDiJeu+5lQgkrBYCNvKD
0W6TjLxNyXpR9WPHkt1l5Aji105OERt0u+9z4GkSMgApG8QLocjFfjJ1T0OxBfmyw8fbpIxqD1hX
KuEcke237pMf3xt0eWyNRMxH7NOe84GaabXNhYFYEFIaMCrU0+iOInJT2W1gBDVQNUSfBV4igZeh
tfeMcOfiw8UfCZ+wYl13dP1DRvgK4Z4169i1GWwMPDjeWqLzzu6gi2xxVzvIDTJmzBg5g/kAXI5U
giTe8wsDbwUCamcKNnaxhahYqe2S9ZVu2f7C26Jiaf2jVx2q7FfS0yCQTN9IlxqzO4eAoeTETm4K
tlVySDj9631MXsnI8kM5XzOcg/Y2aB6C/nvt5/vOjh794DgM70zG7eqimABrrjxAwOMWAxITZTyk
Bu/VeJWEDhbvYX0gA8s6lXxSy2ZEMgCPOMZKvqVzfXBh3hmQFL1nCyFWzmvsA3wRybZQB+7fE9hy
iXNEESXAOcKgNkXb3nGYgmEVI4h3XnmG6r28TySXzink7TbLF8f8aZoHcxkAb3LqH/MP8G9clRGc
b7ZA3FgRsFEBaF8Ux6X1Q33FXGD28ZXvq+kQOE/T+DAR0BHr5qs71VgfMO5FgCwDTjrykkCvGpDL
g+57cIurjMzbagBqVOmLhZUeB5k7HroYvL+57sVDwApfxC+hzcKWUhIgwQbJ5Rx88iyVd+dXci8m
zOAjXutnjDpP5XPtbtzulKP4V9m9xgXedetBPAugKzYKaQJcGFmKo27vjO5JKwhQh9ajoue2hmY9
/KmAZqd8+q6NcwWyU+CC0ucQnNHrp0V0jfi3jIfCQywdrQpBq4v+qNw54sZA++tPAjzAUj/alLrH
luELEzBi3ks0UG3T843iQHz0c25lHRMQRXhORo0WvbZVx6Z41xBQl9XpdJPbiQDfW7EdS5n/z8i3
0TL0JpioKKBAHDyHXPrFPuf48zYM5UB6tFVvjVRTJsp2l+L2HkyOQobwIp2R0cPb84yvhaQFC4kJ
aIzag1BubuH7ISbPbwaVV8g9mmgznn+KpH/kpH4OB/1aqol3JWweqMRvMGoU1wCAIyU5zv5ipe4t
7yb8zQ7ItxFcvYpbm8SMepUXe+OVlk6/MpYbH4PnPqMJ4foAI4Dpb7VlvDvIHQ4Fv97iAzGSLRY3
T1Lmb3vGVyR6/u0EGJXZ3gYgEZcAOe6sTXnORwA+RrlXgKDY245rDK7okgkQI/8hpx8M12xl4GuG
5c1SlMGDQqeHamiNljyM16lEd0EmjdrODgMRrBin0jsgVimfaaVQcmH8oOBreK7uTb0lWU38IGLb
kNaKwd3b8eRyniJ3iZymaZ39Vp8xtNRyk8Cpx8Zx8OHaTfRaNxnRQ+Qy3IzfW5bmAQGHz1a7bd1d
VpunCsv/CnEV6yCUWCBS4tuGgat1Ue6NejXubfCD9gprN9sqbmiEGgLBFykBITfmc2du56fuynqj
+nFZIgoIe0gKbmL2A3xJbxj9egy71/2/8klXhEKuQFqwLPzhCS2tBwI9Yyl50rOKV4zGtyPLCN60
bpUcxUV9ELHGb2djLd4HJDESkMhNCpoZgigWwBXSTUwWPU0zHol+B3AH80p1rL+kgLtwg7WKt4rS
hpY6xnmUrTGmjK/czW5UDeR2lSU70CLKu5nAAULDQ+sLG42vxbSMHLbkgbD2aPsto9fKWhRQLuCe
YO/MDwt71d2UaLmhs5Rr/pi3bPpuEFYt1RqjWiRf7N+gczqvSCT1vLVfGGhpwhI/ozsLweE3+8W2
2mDLceCLJFyULJXY2HDageJMrtVwI7stk9TqaL9T2DD3zz6dLQrakO0Jk8olTDIZb5YFOjgOMrCb
B+ctfmO1AW7ifbksnqoPiyktBvESOjxYVjwGIFwpMYibQvTmUJrxkTGDZ2z6XXzwCcjuF8X9Eo4Y
YYHbUWpTOFdYWhBQvCN0D9+SH/UaPIOSbB8zYiRvSqRq3AGWypbcpHV0jO0NzQrkXnhYFfL1ngX/
qvAoa9ZdsHACGvowiOK47/wVc1nyTZYPwKbZjf9xuDDkD9/AMqAnZlQBt3U18I/D40cDTnu+pjhA
josPlyafmRwjJ98mX36lGRPyHSWy4g3dAKu8Vv9Va9/jiQ0bm5/ym2UoF/wDJ8LBs3a4CVGV0nQ7
csOie4hB/94sk7IVr5yEDzJ2l/8OSo3rlzCygCawW5NxQUKrCyEeWS2xyCa5shvD2jPSsZMNGhhR
bpEW1KjZ1ecW8U5QbBZyn70LrQPPjmTzDTTeALVEYe4V3Qs5cs6KWLap38zdhWF/028wFO8Wu8y4
wj/N92ye730TUfZFZm/4/BHqWeRF8cFwDvTq0Kp9kN8m9E7t+A/fwO+2ToE2M4vmOJ7V15Ad4/Yx
qp8Lb4JZwp7tZcZx42btkyAodzXDpEP5iExlCuJjo+t79eflniSQVXR2k0X+UWnxJrd8adjpIJ9N
tz2qt579j+PBl2KZN/pfyAY7SFwSR802z30YUUfsAkZ1dtsvTTihIqJ1jiAJQQ2q93JJyGyYIKA5
6YKDwtBot++dxKMePgU9qPsSrS9mrvIQBxenBFGM5xMxR0XN2M6P5NUQjLSwpTaJfxsOvxGarbE9
JBKZnpet9USAZFszA9l1jkMJhqQ/LVCAjipkJt/X6KLi6uKznGS2yl6/SZtdJygbdAsYftr2fccV
OWAlA0VADvUxwUNetMMaXkCEcLCjHUtLpibhfR6dZfcSwso3mQNF3ottcyUyDcgYG03c9oV8xDrm
0gRicC0b/VXuQSxayAUYOjfOocHa2E4fQv3Dbcmk2kAXyAbAbZ+GGvcbQqshgPjFHLDr18IqsL2m
/XebE97pj91bODKbCMxyn/X9e9ogjjU75Cs62mUMuBODUYM172u3pMenBPC4HiyAxTyvZXw3GfFV
1VjnIk99JhPqDUVwXWNkt2Efnp1IQRkMgcn0RBdOQXEVg31foaW0C6TuTSoWKyGnl/rop2+XEiSL
65WawYLV4b5E3J+UHDNFiwcntuW6bhs4EgMykCa8NVR2daqxobgbrlkNtqIeWhgLFVOGPN67dozj
x4djnMXQdMMBZk4Zn+fBP9eF15EICvYnnrzXIis5Zk0IMBkbkYQaBjkjwz0fi3s7EFAFyNhRDJ/S
yjhWnsU2SXcQwoIEn6tHnVklsThbdoZnQlYmzRsUN+3m7wrhCEXWIRXczjNsRX06odRmj9xp1sW4
MbNDHGMcGOo6eHdHqkm29KPtJ9BXbfz9Av0DwvjQoT3KhcgOI9rzoM74NnRPgc3117VotbBbvFRV
BNpTtV9+UP7kUXJqKv3WiXQ4tgnzqlhmhxnPfG5OsCyEuzcRntcDwWLSvusstVde+hljg558Ji/G
Mrsi78Ot2JcGyOkYCgw38QL+z02+2I55tqX1wdbC3taqxC+IOzmuXd6ikO6PNj7YBDZg5ioSl8oP
KYJ82B3pnD4iWB603Lukf3guB5/HpVt5TbVJDHEmUtYHGQeeugTsZ+gebx9bJDMvVrnD8wlS441D
vWqEYmlN2WH5MRfw+JqFzkdAdp4nXtPlNxbL31gwlUx9GW885lioe6YvP87/+YX/EU92c2tn5J9F
kDWwQU71UKK9ouJr4J+unHk8yyn6Bm0LFamrkEcF3s4zUYG4zJu5ONBLQ7SJh/ZdS+/LH+1LXOyT
JfOA6aFH5cVVVg7ld0fKKHaRKlA9kt/01ZyWlqGhHfLZwqXW1ZU2xVw3XLyGOsMskDdMwXI4w7N1
OTiKtqVvDHHH+A53MvRaXTItwWlPbYuUbVmilBGy1BZntggQQ9R6iUIbynu7wUORJZjzmOxTTHnl
gxIEVjMXYGpRSEaklt0RWglFRJqk73oBx5VfQvLx/3lEmQkNxbpNje/R1PQ8NpCPAGZgkPK3dT5m
LeWxoc7Lf37jEUmhEBd6BlgDr33qpWDCVyvMCwwcVB7ZZOWEuxj56DAj3wzqxZ1YwGoc0n/t6KyC
qX3rp+zNbPzXwLRenqvM+0nTob4XlnOWjfcWOTn70pkKaEh6FuT+dirdO4cND/F2qAkZ+e3jwv8m
oeQjr5DKki1qdTS2JoF2NuoCUZU5G004pFH+lumSFDnyDXMZ8mft8Rjk8zXqjsXo7AZ2VjULDDEE
1TpZXm5mE0xiRdapTaj6J9alsQGuv3Qebas++v1qtKkgu0yMW10cA6umrZaUOjU9WJF63z6wcMct
j+Gvn5vmZrYgGlRUqFmuQbNoBuvs+J3oNsPOeoPQ3h+hAUQt+IHcZRnp6mKry4KaEEi+H7n/Og8j
xkGyUeLmh8zM9Zpfo/ADCspxhqNMsISCjeEWFZQPt9qlXXGX03CKCGkZqMrZfA6t6nbsgs+YWLbe
oi910QMBXGYhZFdvqqYl5L724U35ulT9b9UjKg5uRc79o0x/gG5mBr17LfGSmgoLUJylW0tSeAf2
fB0DJlxDS8etus/RNFn5ljlZrIRHRUAHg2goVkgZ9CFhnI4Ocby5WNGaBF5K2+6bgfjeS+rPYdj7
VvwSlWYH0QGxj201CJEDAX2eBX8oUCsmGap1vIe7lGQx2XI4Nfqt94Jgzd2JkJwRcwKZQMAxFrRa
+KhbHyCGrigHWTdqgWvGx1uUS9JFNeSapqXEFU3ILN04lpP8jShRbdniAozt+zJD1WawgXIii3vU
wEFOViLcC4uUZ1oC15ArahOL0AoXDV74KjRY5aKHq2AAlVQZU/K6IaB5ttI3Ph0ovf4E1IljUwzP
cTy/p9X84A7DryTpKhuy2y600Fhw07NqjtxApu9eVpRX30d4OVsOVI55Xg/U/I45PseZse1sto2p
Rd/iBErf2ZpbuMcFxAnnL2hUbBeWyUgQI5ebueON1EiHKm6VIwuatRBI8cYgO3k5tpdEzPpx+cny
etqoshiPTW7VcEADJvqs6KeZA9xRGK7LBhSY4dvfYejcGr3KViWLzF3gdUuSJw8w5op4UOegbHaF
08mnYajTcyfaxz7SoyQrOGzObj+JB1ciukpxd6487e17OxrfdZO8dIFb/Eb6u67kzsn4SvWF619z
7rS7NrLEykBKP7XSu4uNzF06Uhu2HTcNRPP/98Hurbsy4VZuehlbdqsAHqjTr95beMmtF3w17kIF
P1eC5s/T0n/IQhxwg67izx6ybDWGE4YLIocaJp92xf7eEQJ5X1FK72hG0XPl9WfKl+JUWZ57zmtC
hLmW2Xg4Nl9NOatD0NJO9SmpIOGosE1RU5llhBeDnUmbJ1AwlRlcA2GjbuhLIIxlMC119GXMPA7j
DIBF4NXp1c4wUUUzeZ06779MxlxN6fnPZYMjbtKljX7AYKJXDDM7UrRJMqTVWJ7AbNgSsCrbgU3y
HHve9MaWH8UWO205P0QJR7B2h/ESTZJ0sk7ZJ7RK1n3UmgwhpzTAB6NDwVqM9CRqYnYq5nPj985D
Gjk/fu1E+9aGn533LdOIthdfqW37D0aIQZp5Lko+KrDr32dH8NMlZ6/LdNT5mdoJspGVKcbdNGBx
O5q7OeMsryLtnXX0VDQ5wLsxEdl1zkfjWbqAtzOb1XaSgYZAGnIiOOscWnPNWn5qkA/h2hpaabzM
3KBYjNf5raMKSOmRS/wFQaWiqaZVVwfjxihJ8hnsglFvt+QGlEaf7tyqJKkqxdjc+T7ZNUl+HOfs
iYF/+lLUybhEo9OehkZ2PxVPXFHOXey0zl2bzgypaZ3qnmOw9OcARREPjlj2nUmSbqVTF/fUcQzS
uG0iLBBfLrJ3Hw3I0Ssj+RQJcl152snWnuJt3qBWnAarJvqbjZSLgUpREY4C0Fi5CrqoflQ+7XBp
Pfz90LpkmSeN843/kITnCf2gOzC2iV+GdJje7CFeNa7UJzfs+Yht02+2DQf8sWGK+vfxgH8yGX4W
fbKfYlesS66y23T6MHvbfNZd+6IatckEmyDhkVbfhdVDtjOqimozjFsODJKzzdJGyBMFklCa0b/P
UQlEus6PjYHZOOkokNzeHz0SmSFIF7E+TQ1vN7GgyrDjs1kP8TmoixYf2fKdU2NTbOSQnTK8vmru
PPAR3YPtFb/pFHFE+hlK7GqcwtcsERc2vdM1jxxGKobnPi8euX5sJbW1cf/3qUayR1tuRE+90ZEI
1PXu1pjZbDcoiW7rCXFNmx8oPT7LKZ+f5xbYf4IeLMhH763wvihf++cuH0+D1vEm7Ef/NKCl6+sw
3VhQ3pkla6ZXyxclZF4hJ5kVq5A5TtAguy9NeVeHOLga09v5M29MXKFz6h1I6WHZf7VDlf1zQg3M
20QMNsbYRPFfEsFMdTM05ymkLtEjvVBfOvMelY23s0Sc870PRH07WumrN2KKaHJzWNHK2FtML8VD
zBBsSNsn17TKx8rEL2mF7njJe4umWFRs7J04I+8i9WZuPYiZlT1espZpPf6M9k5Jy1w7RpfuzZRx
kBqUg0RNkp5jmbf1WOvHafkXpnpks2CZQGYalhHLQ0uRtW+08SodsyGfqmXLvfzKN6f7JglyJo4B
emIFHK0wyXiYRxfQHI/rymWUPNRhdZtSPbnccvZD7kL16jNK2MlZp56mFpnGp0BV1cZDM7qNDZQL
XcMtJLDEdWEYprnCbbc8tJq0rV6xYY9w5Z1tg3+tGjzCbGi/1RCWz8aYlBut6l0HBfp2EpLoXYRv
jp0Tn55E86G2eXIDio/HKoQlM6j8Z/B/BXfCB1a36cmdAmayykFdqOpP3PArL9Pwv7tQ3bvz1ABP
qJ8qtwSFZTfGe+oFrHqd8dJP9Wc8qRppJkHgsRMwbYw14+hQz/m2KRAbpGFZgE/w25WenXxvmD2d
lcPYqZbgGOuIcJ3ZJ0miqsv4wikorjz/F7ObJKv3LtqVtMBXugvS3YZc0aJG5k6ZNPmGtqZ9SrQ3
Q7sUCWcUEYuYthRcCVlidizPM5jUa5JRtcs2qvZujSFZxUhtu8wPyK1A9YLlxD/VFYpCR9rxdvBa
5+KXRbMzKONv+rkiR2cKM0If5ww7VK3gsbbEkcYBpqbMyfz7v4ekw3OlOlTGWU1239+1kJaMmmfK
U+35p7/fZVgNzBrGMJUJ3nKWzEGlMpqHvwfMJiY7kcUay5g9FOZzXC16CqGJiUV0ZnTFi64p3gIn
LA6xHbIcihK2l4LKzbSQpVtBJ2FAxvi3YuldJ93QtoYEWdhzudUuT643xwZj3/gYl+50q838KPJq
uCaYxsuqaB/8XBUHGaL6SVqP47xDuNmVGygFDTmNUXgIVCq/hL0K4yB6UbazD7Snkcgl3d7u4/EQ
2N2lwkh/33n1p5wzRFndAVSyf1AjQIYg+jFcMziUosRgiHrkEnopfpSZ15k57tvU37mRrAFZaeu/
B3fMryptIYmJyNrREr4PDtNzm6z19wa7kSmN6WueSLPUWq9qp1evaoG6zUU53Ga1V7/0UEmBG/Wi
zY7axNriLA/BkD2HkQtXd6i9owMK4Pj3K9EKDzNMme4nH8J00FUAGJL/ecjHGpdokoa/rmfO9644
4czaS098qLHD6gnSkSs2Mk5LbggSRJusDx7qabBvmbwx9h+WsUQ6A7H835sKJTC5YKlNJ5z3CyXG
gBs4SnH87zBxIUYBvdtn/ozWyfXr+OQECWubgCEWEAUas9js1cn0LXWCm6lOfz8GaRztajNlNpKX
t3p5EGmUMruLkD6GWTegwXHu+rLAhrQ0fL7QLj5wpjTa7d3bGAkgAfECs5YNJBgxnzHuBgtvGTy0
tJiJWRHleIuBYSSswsPn4gQu8pm6w/lLpEHP7XpjQMB0bM2kPjecqwV3fPmB+U77EPZ9s6+CPl6V
1ngoPae9/Ss+KzHbCO/QLXE5L+P4jPDHpRQuet7csn2IpEOoFeMnx2+As81FeheNACG6wo5fCzdF
bUCdvGNy3paqubcFNLMywAz296MBTPvQN9m5bHmScCapKZZPjZ7y/3/4779hibPbCjH5JGDKDKAX
mzHdzzNuN2to55u/smmmP7jj5kb1ysqnA3QBwRruTKYg+qHqNJ8V4y+eEgn2Xt4cNMfyczEOi7VA
nwqjuwRo0nZtVtovTqbGU0oa1W3gYH/ooWCK1OMlpxO05QQbWt9FR7cLqIKLgWl1HOWQBP3omz9e
3iQuEtHMERwwScONaQoB+EOnvTFSQPmj6vdtVTfnxAXjnFrhfRwSpEcqijgWWoM9ax+qGW2i4Zs1
a+y6vphVaoGcB1rMDz53Aooi46PKi2Y/i47vIPK198JJbueq3Matn+HFydVzpIlVtU33imaVSXzI
LqfXkGTC1iVMKV8IUgrRZGm4uKhNvKNCpeOjsFkQOnYMKCzA26XjwToPKVaOoD3bXsoZ5qYc+QrO
HjrW7imyu52Ru+Zl6JBVyL4ud//deWTPtw4/ThuGd0kgjJVTtdG+zyQbLYNpiq5q484fpHFnOIN/
mNL6X9vQpXjUEU/dxADekm56a2rDxDGouQ8J6o0kDI5WBFLYPzrJFF//Ks5CgaNksiOx7tA+j3xy
fye2o1SzTfsRq3zpLjB6XtLWlP0DkyCWKX5Gd774mvSEbcBkDriZKx8NumiCYC+1PkVJgWawTold
nOdVnDryNp8V0MDUIm1vICutXH7k3JvuvFk9+zUZM10HIyldONDazgZyhWxvHSZ9Bjig02itBRyO
1soyQMlwFMg+YNsp5wS/gsXyToxeWsAHHb/shiVrOy0EhqXiV+0swCan32augrOo0UL/ffCxaP/l
Qp9NqzFOIgqpsW3kWcMi7MZPJmGHJkmFKd4ueAvGaXHU/b1g3SJM/bu19v97fzV99dYLH21JRYlf
KECnc9AsBg73jtu0PEUyuO8qIEd/9YCzUHcc5uTrNorkrZtOmLs9dpt2L2IS/Op62BpRBGqoI/TD
3kdTU0BxoBepqvwXNV+wN6i9mJEk1i4IsoxPL5TFbd6Mm6mAwJHP9e//qwW7RFEQtt1L7AFqzpkM
3vqSpis1K7W2WhM/auewVS0oJvzZ8gkfF9nGs0HxmG1P7mkICCmqA1pqOqxdw9f5OFquu9ZI+51E
44+10q2rW9wTMTuH0OohN4K9xV0kul2UzGd6zO4iU5wBRcbHECIeIG1SE5tsGsdwCj/gjyIfzaL6
GlfpvTcSMBVxAK+7EaZ3tlgmm/Heklx8Y562H4oteo/fnhpbPuH1Tq8x7hFGwa3v1Ti8O7J/gpqs
+XnaZJZvE6YhA1KDNJtN0L8dM5crwLXPkObT9asaLH+LOzP1Bihc6FKlF6jnEiQ0NVXk7QpJMIdm
HIuZmsAVZmM6ktQZhW8zz85MrojCmsaLQcEdZ5oLPaIiuVEyZ/xpKeKcTKrUv7GFZHnkFvIucxRq
UdY9B8tdyO1NaJ6sxJKnrjUxBJVVQlT8LJbTn54hbJ9nPzzrBAfAf3+KqcTbmOT5pan4fzO3VC61
rrLzfYVRFvsRT1u6CGqDTlv3jChXiUQAOTC6XP3X3pUd+r6/C37GZ3BkDHSIGu6g2ors9X9f+0aN
azX1+phY3v801EBCaD7j7PB3prS8MZti4QdaN8GIwaY0o+FSR6jBzKh/i7NGc2CBsZtCCSnavDap
S1oJk0Fa8RFtcdqOJKkAAreXxj8UCRwtNkk0XgSBBPnkHDqOR8ey9L0XNuHFQerQGX56P05OcS+N
QFt7VJ/lER7/eGcbpCf9V+LWc/IaBfXzf5czNAEAMg3RsH1pkUFnOs8ouUlG5Kj+71j/P4yd127k
SpqtX2Wjrg97SAaDZtC7L6RMpZdJuaq6IcrSM2iD5unnI7VneroPcHCAQWHUpa1SOvKP9a/1LQu8
8JiaemfYBjWouVfAEPCcOwvNjBrYpj0im5wxqat92zPorsfyUb/OOdzDUT9xR2ueEk4jF2sKj05L
gdpUOF9on4tBvg58RppWXnKJmzPXMAwih894lDQHb5jZy1iEDyPQAfZyC/JtTUkpVQm55q3kq+w4
8Hlj2R2Ke46EJlfk1j5Gyey8yxLROJgOVZkXwDgN62z1CYEm+J1QTzDxYT/AjsN/jKaA6MzpWHd5
d1oPF0YRnj/uS27ISE9CcDvWur9OFcbT9XtbZ3yfNAR51x38p4FF5HpfXv8INM5jMYFAD3Lv7Z8z
iD057H9mSbqzc8xzFHL1CH2Ith9X91lhFNZlPFGsx5Uodq3PcdzrZzfPHj9eOnvYrVPrP+fX2TH7
rRylas6SDe7o9Oa5X374+kczuJxdl7pJ183GMx4upjofg+UcV/Xd+r/BqxH7OMkfM67LDygfzTbt
2NSuUoTofdKIiA6LO4pfLjDZkzsjOwIx1fah8Jg/jMozd06SkBLo1UNTJsWTraLsGnUYcDkr+7ku
30yX8TIuug4krGaYdtkUIxCBvDTfyxpHudeXROQM4XcHb2Jhc2t0kA3BUEwF/aljFJ0+huy0BkE6
8ZZtpPFiqJmgkKrzNy76/m0xRvQx1za7kkba+zBix9rOzpdQm8TQyzo0IUEU2cHNehavdXdJaxYM
+dSIc1HhnghYHW0zq77GUf89Z9v2MNgWODLXKr62LYyahm1bMdEcrcz6kMpggdsEX8toyFiBchZa
BUaGRNoRsdSdatWe15N9j4tnHXLYqgxbikminUUYYD+j7dzyNuV6WWQGgk3E5O1KfV8jAu+AdFHP
uXxp2uJR6nS6j2Sv8bUJaMpJKyjVkMUhKttgNyoSs74Q8tQZ6YORoJzUkQoupW/ZV9esnyvbH9gU
M7wj/1B7L83hvoU/nnBhO0dDeU3AVl1jQMjNHIuzMnVE1XML9WTZFLQ1udRksbQ4TuzdJPXoAvZg
yG/mDgVoo2o6KLrYZWuSpS3VUtW39R3O5DqS9Zdg6nJMX8WSP1o+OLH+FVWG82xUEa5mmfgYdQPc
lT0rwM16O5/dHrpTSmxIVQFOkSWw6xShu13fl7YMfrP6JturmnDfSIKZilrQBzt0Ty6AKoDODeZz
H++x57TW1uYAfDYm8HhOHbD1c6SmqJCxqJRzdFg/z87UYMVc6j7jPM8PEn7MnEblMSUUfo4nPDKV
zxykiMUceryvgVPFpw9V2vKm5k5ZBI5lPrKKd+KvaSXyNzvCnSQbTP52gNdnVV1DzHf2FC39MP7S
FIb7hytPcGRZQRuYYL/OyAcoLLL7WzTo8bNkfrwtbUKIXSS3YuqdeyNSP+x6qrkV8NRANHuYS0mY
SJfNzuI8frrPHB3cI8ZwWIgehSmnq0PegFW4In/Aivq2koSynPUiWg5ztjUGGO9I1GSn2h+xIcp9
N1k4Tg0sbg3ZRwr6sPl29fRQoHiRg3M48Fqm41P3bmfUEBRfOcwXV98wv2TZaNzJwmuOMxj11IvD
i9vJQ1SL4qVscXSF/TNb1WspqE/hkxpsBPn3qxkFMJdjQ1/iRg/3bIOvRDomKsCWf6sIzQ5js+nv
qiwkEW2O2MNy3LbFEDIYzmmRQj/DAj0vgk6/6Dvr/+fbWLVS232MRszZHJVJ12ibxEvU2GKrRsxi
s0+nBMdwlg7o09x3ucR5otibWRlshpHQTbscr7p0pDMAmQRbb70MhMYyEM4dD4mSmnGA92wuuhRa
xXCzfqPMvfwxTyT1P8ZXTzd8ZgakoSjFDvdxA2sqPhBDjcrhqJgK6dCFe4dpv7pN+hokg0SzdCp2
dhXt5UkdPyCi4gUukunRMT0gQ6rjronOTFbVpBTYd3BJByanfNvcalFLEmicOmzll7hP1ieyVP6d
PWGNis3APidTswh2L05stw9S0tJoR7ne1MYlZpT5nfvqe9gxWDBw+ruxL+h5dgKiRy3NUu1QHgLT
hbXMr3cTacXGEXF0OzhBQz5Kc6E26Vs04/pUDZkF5amO7weHT03KpcfuOL565Z1N2+1lzn0CCVOQ
kX0jtR0S32LjdjP53k+f7A/CLRnDkg/xzvTi7shGDOxOVNPlG9AkvQ4YaTgVZ1H+9cSaXWj+cpZw
flxaJ811hZMMhlk2jf3B0O2bMRTzdyMtmmutBG6L5UBU+Kl5bIM7peWyRpZ4iRbbiOGUAZl+UJyM
LN/qaRjvg3o8aOQD6OQ0mvjIMxsmcQXYrJdvecYw3wScAz2noucbFX/rhjSmsmHRO79CcPAaqDtK
p/V1SsJnPdIql4zsK3yKuMtcN0jcJLCDutgTdB8fib5X931Y6udBip072tbeWu56mJj7Q+vJY+rx
oiOgicdq6FkE2Uz9oh82Mlkp/a+6qYNdCVmEXjfw8LgIbopeJQeCkTXrWZvSDNDjqkySB49QOeBK
6hMWTafxqNDmBhke/Ogbl95uu/6otsdE5iVUR06Nmd7zQGhbUl/tWaN2ZfzDJXfsY2IL/7FNKk1X
l/cZpTd/bdisGDJNN308cFoA0cfoin/exw65rkJGDydLrOJ+b6RUU5iND77coUSLlJIRGfJU57a6
n1xKJ0pQu0IX3c36lAreemzE3d91Y1mc3VmIFdThcToDCEcnbHsJOshPbIfIyRVpdYLC+MUyUL79
2hzPNEtwPRWcjSuqwcvKRS+jEU2UBQF8J6cnDwuiVRLri9J+fu2nnqqJwTmF0nEfLDe4lpjjaFRu
7fvShZi5/k6q7MBE+pwAOHmIi5cTb5mXw6pYoPyj8mBqiMY6C9qEA5nPJ/oR8Li24BmNbNsm2EUl
0+57B0KR/kp5zEXr7I3K5WGpZqSJnT7J2oeQsukLp70NPKMDoGmXJF6LaJ8CCNnHwxIKXnamUSey
XRdxULRbr37M5w91bNXEvFAOe3N4zlx9nfq4pwwU6fS0fGmRtJqVIN43jri1+gXC2VQ9yEsgF27F
bUUO/VuNnL0YSIIDzjPuyxbsrKkAOFLwnj7WLc7ZwDbDQ22gsyxHm2GAWqZnrfD304TGR9p+LeuO
nb+WJ25ngioG2zg4NvHn3maNZ6JkkkeIuJhwnhDCvK+MhO7EZUtRMewDClEt0Hs89QNSPS6E8KJD
DONUMzrQlQfMbkDGXAWQTC13uhE8qclm6aRFZJ+k67WEqkFAZ92EG7afrT337/6hZbp4sz0ubJ3E
lO72cXzvkpUdGas30gS0meWK6wxeYSv9WdWSWA+9ZztmH0Vdd5vvKJPi3tX6VJhgHN1ZzYxAEGMP
d8KsOJaNcdSpXzzqxaZSGs4PYxYcKc353beNfF8S+eSiEFK15cNnGf3sSlCdvlifb7KWmsu0Kx6n
zN4PWZV/rnu5azw3IkFovBL0xF7uU7w7zN2Z6wZKevwddgGCArMm4wN2vpBqm1SR76qtIwSr7jSB
GN5EDq7NqRNXT4X+rixAfM9tfsnK6mviGw8hChmCWfpcWn783aPAwjGHjZPNFB+wMMRp/nOxp+wa
GVJ5ZozPZL3Moyeqa1DgqjfVq+snELIDt917APs3YymrfULRIb2TON6XHULk2eb3ED8GWbiwRgdj
JjbqYZ/FmL3Bb7EyXi6mtRrjvbusMrpiPJZFYDJmQCaJa8k5RQbRLoiVAcuXyi6hT6XDmbtDgWtG
Pj/htV32m62yuIeaNiXhvDjT8jKlqfk7XvZy6x+13e0dWkbqrKm/JLgmwaqTdZktBy3LHqEIV7Yg
ggHz1WVE86XD3aBnwTyN1tfcN5A8omb6LKcYBq/v1bfr26qqSvMetwRqKA91qr0Xg8/7PVar4yyx
BPlFDWKC6OxJLMtR2pqHI0MxazvvXsti02kgC46rj1r78dnU1Rd3jiFQDZW3FSbCaNfV7pYMW3tZ
hzsN6fmxp8bL8SmhUMCh9yOTx10y1c5lvaU49ITeRV6Ib6Kyv/EUbWtsAn09Ws+Wi0V74AyL29eg
PZ7M+LadM4psALOfG3cMsWFk0MoxUbPeaqlMEJiLmlxPX3VAl1SbcvpoDW/fq9I6dqb7CNgsvogB
e9n6BKjW8p6LiZu7H413IfrbZzzzSrYPnkegZj3pOViMzkHedGxOmW/s4c0JRbV3i6Q72qOP7Mtc
bVASvimwDdx2Rtcew5Ygn1TbwQ7ar5Fkl8lFBuZdLvxLVAz9TuKal0aI0rdOelM83jrIUJty0ezR
xWl4WfSBPGlyQNDs6K3818Av1vCJJpq7PinDMHBpbdQ0HHs7fjLneDeYtgmsLqQaOlGnD5FiJg/j
jwaUclQxk4qzL0MQvZnTj6ZJv1ijC3tpOTtwKQ+PRU4tGuIUdpF5kjth/BxMiOgjHbqzz/BTov1z
OPaanejAblV59TTkGTgWDAdsV2Lc5YuDIB3n6AQtFQV3MQYaSZu9OOX8HhuER/FPNOT7B479g835
Zr249peArDhOS8hZYS3egxlJgnfogm1sWfeerMAz8X7ujTwsvmHiwxSqEdNd9a3Kki3KrAdmu35o
xrJ6X9whlhc4l/X1a8DXeoLK4Nkd5c6Zr2bQcnXkBs3xkEtIb5h3vjeHj21meVcUQH5sN6idkkTL
cYXNpwG1dJfNMFbqoMq2aUNeqc0TCKQz5lknxui5PoWmxfyO9IyomYc1WijRKYypYK25aBhOBngl
wE0gvGJkK0FHVj7NID37OXj0ooLVkIJZojsboJuvtpMXVoc8NgDqQmfcrXN15kdAJCdSToYIy6M7
/4gMkX0c9LK63kyObbzEDgRPW1v+rvb0taiV/xAnLg22BbiX9HtT+sMlqAmfzw2eMQQfpjR80aBd
p+IuihLS773fnuKKmUyh4jzWWMm0acUvts1Eh2noEkvl7DFw4eLPTRrXaq4vvkNlQYNr8wqHfjy3
kf4OAni4BXM6n1KdGidhHnphD3css0yyHTwpiwpojF3+SPcb/zKxOKffJMsNVvccx1U85Ltk8XwM
pJXmPh2/++5nhiL/ZfIiXoRQPiQhuyfTBFNeDZrXFR1ho0dgcaXyiB0tn3fMGXvMjfkhlBmlQRG+
A9n7O3cGddcP5nQX+oWFG/TF7nPk48zOyN2Cb0AE8F1/ozh0w0hl4EX+IXSxHmIjn3Cya6ngofQs
yr4FulXEuzsqAlYWi3M9hvx4GmDAb1FtWfRbEZUEMmreklTNe2OghQfH2mmc6vCUxP0uddRRYx1y
9ouFsbV5j+t5Dh7MUQ3nPhvu+mVBIaOu2UYWjvigtrq9MrJHJyMTuH5anEo/DtYwnmwabO/MwYRa
5xA2iNPxrkWKLm7fo4L4s+zy8Sly8wWLA8U5r81jNajv1hDlDwmox6Wod31H95SsnmTJjrcB7qxw
cew9tTxr7QCmeJmqEEEIy+vuUMfR8NK3BUD6Vn/1uAJsymx8KxPQnpNtFJu8SxdSqtsc17fyeiOL
7Ly605wg1ptFhgqYr+IUmcq33PC/zPPACyJwib3lrIKXocXUuG3ZJ1Cjs9wrlZ/OZ2FPJ6uag7eK
3kqsY+BryCotm8xVIENdfF/FxjmI5aaQJWHyMCUkHVvVFkGIK662cJdSrbMvSRtss0y7t1XMhXZd
CpUZ5iZ/LOzdmAYpnQwGPzhGsm57eEFuF5Vbwx44SBc2b2M1fQ2Qb8ja3a1HF2Oq1G1XM3eul3RO
LN6D43nXzqMcyqD1PjWbew//ywE6T3OmCwXGChuDGhiZLE3xynkRI99yoGo73pTB0I+n9eVuhZ1v
gNLJZ+NnmkssuyXAbstFa3ASECtmG+5tl+xUntKOwujL+SwA09rZvrHJk4AqC9l9tWhN2/hj7m5C
uw9OpvgqZpcm6JBUV45UcQwmAlWOTdZMtiata6w7NmSvMyxjix5hAukJUpzxE6WZ5wy7dZ17cOaL
ZK8W258RBByuvYTqDgF5bkIIZKWhy5Ohuuamj13OyGXwcUyVvmc/ImcQwIkYvgk7hxRHeAaGxD2L
XwO2AZZl9OPRBJ3tV9ljlTT8Np7qDnwup1tHRs/c/upliEhOnZy/DQJK8KyM6mka4+heKGzXH7JH
2TcwfI2hfp4GVd7FeKzeBLp/alVsFeM4OTs6vXwsaDKHxKhBP1tq+uMxDq0QHoWPaixFfc9brn5u
G2tZsZKHW14py0yGByxEVARGXXvW4fRbDWW/nQjhX4PRfJXFbL7PrsEmHjO67hcjYx5+kwx2enT1
pdK+vCQZBQKDhQPGkNZ9DpZ/0C897s7Ps6bWZMSsdbOaX3glXgJYdfzjEh1pBDZlW9ar3yM5sHIj
vBfg7ksTWcCmCWhcEdV9AFApm0yUtuUOzIZvF+Tp8DC0xYQfdgxfEA9wsA+0MHPaKFblT1pk4ZM+
+Bgm2CsGl+zexFD0PPB5oGSw+jw4eJlICzBsePYyCoumuxawfe2MgFta4i/vW0OCNAhSkssCHj9q
+13mEC3OJ687qopI/nrLxGEI+dWLAWSYJlg7qj5CWJmJeOck1XOzyIjMSywMSVTN+6EbIaT7wVti
DJ8xMm9xBdBvNM7+KVy/q1a1w02OAYcWg+fYH16jCOgARA/5nCb5LbgV1kd9TmzXa8fDWBpfhNbs
yxlAMJfwgEZccfuyJYHKHpwkhIt5vaZfSc11DcPdNA/+mLLdQ13BxZ09VC2B+Hz2niuCOs04TtfJ
qs9RRgem7HFvVd0gQDUhrJT0lFdYQ6muQ5WZ1bc4io925IB5SAqoq72vj8wwOQfYg4Fnelre1R0M
BCAK9WK4alP73oxa91A7KF+uh+Vjvat1uXtvDNF9wooWKHCBYXqZq5ooZs8yiO2y0XgoWwZo7MjB
xjB+5y5lSEkwt/DLBjBYbnjUOX4dYTrfVS3zQ9nhmBapGX2uih6JAgiaIYO32onnYwjyBeqydZOv
xkngwemGQ+XP3Mfw2aIGv5TC+D2w5HVb2wV1B5j5qbVn9a56IzvGbfvaBMQjs9kW733l49sfO5KG
pgA5s4yp69iwXh+NgIXyrOJiK2PfeMtagZJvx7uPD7dQ0DRQ/y9kSsizhiaQn2WzUwuGvyACu8j9
Ntv7Dha/9ahDeRjhrMK3sNPz+HIbWhsmzcBPiJsVAF/L3ss2U0ix5Hr0s+ziW8NjOJQ4hEo+nlaW
TRtzTOovAX7ZmwuCjbpiKseUJIm6fowNKjfoIU0H+5pa3aFpiINDLZuOfCrvZn90ziWT2d36Zmsa
jx4NjU9sphtrsOBEQTF66FSWYqrhPmRHw3w3L9txlbg/12fHbZCXcywzV2dY6jYlQ+Dqj0XaqT6U
IBezLR57inLW63Wb0tr6oXirIGFxITvxiou9vUnpX0Ryse7byPAO2PE0AiO5KTJ5y5kFl11BmjpB
g/KH4M6soRa4dp6dx7F09jbQuwfswNMWmlVyyqrHxojlNYvZonudf2/ZHUBG70dT2tQzjWCRiwY8
yeCSBk4Cf+NPLr2RRfeUsHbYr5tYDGuHpn4KjPGxXU54TVK/wZ06M3FVX+yqwpuZSWzbdcFJDaZM
I7Pwlcwh632K39EPSWINXn9sp7JkxlQNJFHWDgF9pMUsi88hmTEzys9dgAun1h4xCbKUd1VfTV8J
yjcaA3WYIX+k5AN3w6yNpyhFvlTutu2lsa1E6LP1pNJjLqBt9lbjPA6NJq9X1ayimKKipwpmXahO
MBydG+0GPKf1koipnkU0FT9ETzQWY8sSjaYgigtpelzfCjNw+ZMrWM1b85g/jMgFtAYk57qF/PTx
fh/m2DiiSFJ9EBb6zkVD+utWjdOzuJ15WenRWQJ96+jA/bvADiPwAFWslBuXmQjzDpuHYEIdB5xx
NKMeW3VShUQs4JGuWj7iozrEqbnpYk0M13Q/u3OeXatAplcKLZ4WDb2YEgUpsQ4PnR/zPJQWxTBC
v0fmTTcV8WOYPhlRkTz0M4m+PAOtnjjdfq4qcesL7DSBF+tnEiItCygSarnFzL2+yz8ubyyAcTBj
meEm8kIYWz8a8XgYMid9apNmKyj/e1j/SHBUdh4NkS3S+LYwxviuw497N85df/S9Sh0GRd1JQPoI
0+R0Xs8Zqg73pTLqC9syzlzmxJReRM7Badgb6lbHrxZ9eRYGFy1shWbFxCZtOutV3aFcTKXaJFTW
78g7CruB61ubhOcnBwOBNvROG3jPkxbyqunV7CiHJXhSxFnxHpfqMejjjC7P9i6xcM1XSSpeswrk
TTjmuAvhy0ZEVd9JERSbmuJhpwj8pyRgwbMqSk4QsLONcBzhzOJgAENMRKF5mLgz8xPhxJaayCdD
onFaaLEqiV9Kbb06Hi3mZYIl5hYzaTG9NjqyHyNfPpIJMVfrPiakeyohNpnViuuI5WLP6jXddyJE
/sQjXrH52nII6DZxa/jXKO/osggGLF6EKm9iHzDH5KDg9CIubwGlBG8tkJZ+qVVrverVDXzrIpUQ
UEITzzsO2fhkQTG6b2BbdoYV4feJwU/ZyHxBACS5YZuMQvN9SkYiNHAlVo2bZBQ8sxKk+eR0wJUG
lKI4CbxLnIjq8texzfPs49T6b0EwRO+trMYNp0luqy1NcNM8Q+PtWo6aJKoOBRdvjhMYiJuA9RvF
FGlNq2pdn6zMuihh0lxmE+akimk/zEAhJf020KgDANYFHMxli5Bymso8slzShl/gwdJC2NcvXDFh
uvWm1GdzaV3DRoPCHkzJJsD7zIeOyXKM837jFPZ0/vjsrTaifZezEQj6Kn7KNYbMkvPgLfL8DLVg
KZCoTPM6pmF8LPvyPSvn+BDW6XceTfyMlai70akFu8T1qjcPvXk7GiO+ds0sYPYdLap2StTEn+Sz
2z7my8RXUfVzNHzK6YYmufqUhiz3GqlN54zZoH3y4qLZGkXy0yexeuXOz3ZQmPkOSCH31VKFpy5x
pw3YKvY0kpYCSxczp4cWqnxbzyfshTB35vhznM7FDydQ36PE4alwFyf3ZGraUdqiOfV15pzTzjxZ
w1pflTTffVa9RZz/FlntvTu4TmSZur+8yXxbNg50xPnZoUiqpxzEd3RzwWuvOVfxRJU4zTdWw52A
pDW16iDnbq1lJ0i0JqNba168obpBlO1wppq5CF7CmmYmUbG5nNvMPWHcqg9jk/vvesgwLDtR/NXs
jeIYWFCfdW/B29f94ldyLJiPibqgo6ebwmSBz+cgpfuzefEXpKJuCmvrjLYGgW7Fd65DT04DDjts
oXb1EBDO1G+YOsGvEQ/IDB9vYt/zYOVaBdmgSL8KtucnUZGDoIKVDHBXXxId6oe8pZSaWP/81+jR
GFhE15UduSdUUmrhduRZIUyhNNGTlChqU/CD9qadfLYHHykqL7JLoJP5HRQqMieTM8fzjV7SH0PU
n92ukqzNiYZkGdsyTDvPpkc8RGEkffEDszw2DnpXpyMHA4vy7suIRMrylS6K8lxmpBE4mso3hYt0
4zpsGSc1JIBi8ASFBMsd3zP++u3d2Dmr5ahuJ5g5hcULk3FgKZNnM+n9Z4fSxyTmTFQ28P5kNl5i
ekUTm0yHiNk0RwKdX/S92hcxTVxNGRowJflArMenlJ5EQjAK0EyRRA+jaY8XzeaLIueiOX+IEGH+
LVvthJ30KM4I8pPTF2Kv0qY/CX9nTv2wbRf1keszcKio/5C3QR+CoYBR046Mt7rfJ6I3H6QTvM2s
UN9izx9OFtkDMszjQ2P0/UuG2+hmUPX8HmUBCAa+F9olZ8cxMnB8tphvgqjEstmKO7b51pcsQY7t
C/M8Rd2XefEhDsLCBghg8Th6rX4hwfKtw5659fKWML7sjbdxgHDNwv2qKTfAZk+8qunsJ+70INFV
zna9aJMnA1hjSAqL93nfAGtT9jbkh2q3H3HtFIdstQ9YQeJtVANhw/aC9CEoGjIvaf65/YneNl5y
DBkfOoyYc2IthZIXxAFKFzplHCwWcptsIIMY4ze+C5b0X+xJBVVFc0fKGhvSYhRduTF8ZxwjyN/W
46NL7ivPcoqiePrkosKldvbbzEh2qGSwNmM+XddF5dwlAZRb9YXVy3A2Bo9lOWXEhQQmqSeQmqF2
Dzlm3QM5dKha8x6RIH9zKrbnjS70bpWQZ2obdG+yCcwzIFLdqHde7o23SmWAKMdS/RggsYRNXLyF
ffsZPP98I7WdPaa+kVwIv7m3t+Uone8ROJ2S2xsAfAC/fi3qCyUSlH437WNstvhyl69yk/5KMeZH
Z7LrLRfFnJs0GDlDmc/hqKxX7EDdrmOflwdWcVckcK5jurgm1s/0v46vVCh9C+yFDoVTpdWv2pxq
EOfkxZdKJDnHbyl3ybHZulwAdQIk/lU7mCEb2uhwMj/hB0VNHV4Kdl3RcMzLV5Z9NY6ZJRnjbIb5
iucq8fFZ3wOjHUMWzQ/SAAOzH+XvyXjGfbx18XqjMXdzd9tWGI+zWwMrco6WNNZ0cnSX0f91mz2k
zevJbBDOxlpeovKX7ZE445etqZettLw6iEZbVBnECw38oQHs1hU+kDSPZIw7xMeKh8HlleESPGXB
tASNZa9Yq8Irie9SaewbB5eNbJR7Pxe2Plhd/2ylKBOD4+O1aLz3OoBH0JS0Qc0c50kOc9f0SnHx
88G4BXNy++mP//jH3//jx/if0S/1qHJALmX7j7/z9Q9VTQ1Am+7fvvzHiyr4v/W/+Z/v+df/4h+X
5AfHP/W7+39+1+6Xuv9W/Gr//ZuW3+Z/fjL/+l+/3eZb9+1fvtiWXdJNT/2vZrr+avu8W38LHsfy
nf+/f/nHr/WnvEzVrz8//VB92S0/LUpU+emvvzr8/POTZYr1ifp4npaf/9dfLg/gz0/7b0mX/F/f
/wvf3p+fDM/6m2vhJvSkIwIMjZb96Y/h18dfOX9zMB07gSU9z3J8x/n0R8nVKv7zk23+zfSlEL4M
bGkHduB9+qNVQGH4Zfy/mZbrSZMfip+freyn/37k//IK/vMV/aPsi0dFmLblBwef/qg+XujlkZEI
IxIgLeE7luk6wnEt/v7Ht2sCzpt/6/8AnJ9CyMXe1hcgSayJtlHJ1bJb4ke2yfqB2Y57RHTnzQzf
1HEOELiW6GuRuW/oUr88V+id64rwZhyWtvoSTsAgMYcsyZyZFoNWp/LO11hbGFO3tUlJfOUpsfEB
g8O58SmZGsThf70Afz3M//2wLG95if7tgUky/AzgAY9NIB7/6wNrMl+ZBufjrU2krpys24L49Amh
k2xxNNgcg66W2avTXECHAif0iDi0s3RCZ0LpfrYxDN60Zg0DtiEXagZwSBvMyrQB5PN+iZ6mfWHt
bBvFqMJjj6BV/0oSGssah32pwC0ByU5Y54ilWlHB7hsC5T1lTvezABETTA4MpG4XSYL9VRXGfJzb
6qaEczlIDfl5mWfZ5LzmsEHDnn6l2Hcu2vvaue5DDG/4hoXLQ7Usy0v/IPL2WxI7t/lo3eN4/ZVo
wkOZgC9ubT0QYX7+NRzoB44X+rp9r9rnNonudNReZYRWO6XfLWU81KK7yjG4wd13bwMq8K2S0BJm
Atu7T3PjwS2JZiQu0QO3eGPtcA0gQVoUENJoTA2Usg8Dqcraf6lc/q4cnrnZ3xZWfHbOpAH2jSbB
0tbXOQsBNz+FGaD3wup+1F51OxrMPE4ln0j3w0Zqf1apuG3C4IvZVW8Nrx0ZHYS3UX3velJkqqcN
JqL9yx+YdjEAw9egpcqewwbaJb+VzemCp99+UmF3Vm54QY/73Vbdl2nOrzklszqNv8T9MU/lpSjt
DbDUA54OEi3ePtXee4QUcSOEc7QyHCeUoGzcibo3eo9JnEImuHuA+CcimC9BBwsi09lTEwMsjCLq
c8ntEA5CunNxe7jjiSsznCLBxZ5REOf1eO9NBr3DHhB6+oYXdGb4WfrfMxxBbE02kTECmv4NEJNu
+dmB0uNexti6VEHw4kTOOy77527Kv5SUw7WUL4mYc2aXYIWdSjAxGejBsBB30M7JwS3u56XLVY3b
ogyJG8rplg6PzPPEsanNW6oaxNYyyXM4s/kTo9ePtO63hIOmbeU3FMDEFvCqtLqbXDRmnGvYd2hJ
VHlNWVqWwj/PvCdDk0wwUlBSgy2OAfniLVoUq1zRcciFolHjpKZ5pbgPDHC3gOchJlm1scGPIDey
ZgdnQr3p02rHqgHUYTdKCKf5a54bBs9RMW2ahiRXiyz4YqA/XHBQ0s/BPK1jNA4tpl+eGGkSsVKu
TgV5LsMQ486flu+oxg5jkz/uYww7NBW1+6B1n6txqdues+riQLkzEuEjgRORz0CmwR9d4urboHQg
pKbqmx8qvRviHuel0RjbPp5ZFXfwC/Px65iUya43evvWsWjBcObq7GUslG2h/E0wu1sc5vFmfYA+
vJvbGq8B/Dk86LKnkSkm3916KU2Z04umT7Al44Lrznobpgq3LzvPCnClkaUBbcrRHnGO01Nvfpkd
q96mU0hDR+hjhoIu9bHQp247wHFTk3/ymj2Z4q9I5iX1rO7OrJmBDf8XvJ7wVEWC6zTXGtHwyg7O
M3apiFkWlI9Bgbk92C9UOVcPGCah0AKslXnvcTycDRb/PuZiN1Qby1MYUV3IgmlIK1zUhRMleRXt
lS0QUVkxHbt5X23+i7ozW3JbybLsr9QPIA1wdziAlzZrEpwZ86AIvcCkkALzPOPrezFuW5ekq9S1
6nqqp6y0LAUIEnD3c87ea4t0IPtoaAGZX/Y1MunVS0KBvxXNQqWZfZ9pKewHj4vjTksOpob52fbE
n+kS5n804QYZ4yjaDliw1tIk6PCjv+gK2ItjLrYoB9+6rjAO5RBdw59rfYp8zLiee7b4A3ky34VW
Hm1czup0LsSpcS3crCDrOVld9SO/AlU0RK+qCbcu8dhrrcCdpUHFJrczuxri7Bx9yi9mcs8onouO
AZ/heszcgC20LlTWqDvl1ZxAE8uSU3QsIST47Kc8gWXo6whyZZaQdoqQlmSOoSAzoXd9xtl21SR7
VZsg0cvOj3u2zrzpz21KDiNMvo2rAP41TnDJNmhuZ5QnBZ8PCQcU2RzCRk8qYtxZG8aMPF0tIe8S
YLipLotKePZCxXMK+lC+6XohvpXTf43adI08fo9tmBUJCkt88e6h8YnW/XejRc7WhAhC7araRIH3
yQUN7qdL8pS28WvVddmNi++KAYetdmNzCV52b3On17yl6EBC4jP7Keyfzf5rRXD3J15AWKu0DzaD
WWGoWGbj02CRXVrVOoNfzKm2yUZCC5wJDkKcPqS929y3A7lg/BfdMssJRHr0XOPFbg2k4RNtGpzE
oHeAalqiQGaXR6dyIk84cO1D7aVEpGu7e1I6uTNDY+dB8zs3VfQFZEDsdwuSUi/kA3g94Qy5e8KH
osBVYZlbSJxbPRbs6ORsUOUbcvBuauHCkO6dHROMxEdNvTUK+5Mzg9oosPPNLC5+ELa3mDyvs9SA
j6jgzYpiyf3kdoQLsali2BckAaHmY4LYXXhaRFS107TuyMwYL1sYnBMSF/rO2gWc3MGJNuewwUsx
aZAYEzVRVJP9KkkKMWz3i1vrrUpnMKdSuIj+uJ7d8edMtzNXDC4ZucAxtFCH1zEPACMFso3t+mDk
Jewt2v5wwyPOPdZytutyOZgRDcWAHT8i/tyFabMPUJOTx1PgELnp5qndWGn72Edi2DqxeBPjMB9s
pcqbbayb8Zzm0XpWBC3YQOZ7ke1IHU0gnNdfPWpLmCNkuVNN9z1h7mZYewe3CP10SJgSJ/AIoIwe
AlPdQMMnBZaFxl9SEn/KRYI+oeE9BRh8KgJ/5MV0mtAepvtp3y68aSoHqosUDzCbxxjwslwMsr+x
yJqO4+SRlvAubdtv0uHIaotbWmeSQfxyEFKg549KP7Ir0FlZd60z1fhV3dIAhbQ7O9k9Cd8gzSBL
bGzK4Wksj1leMizy3sZ6fmrH8c41qzvCFAQ5MPWNVeXGyhhc0vXS8SAG+yVCGZzE+r0ooLxWtpfA
0wA7X7QvRcE3pu3mMIdtv0bj/X0iSRq7FuZ2RjVdBfjUcJ76NiZqmYFVt9RXY83/0rtRtcmb6N6O
uu+IwTafhZifYeqNB3tunjwjfp5rzaSi2+F8eR3D9KiLavSZiDug4DhAQhZu+Fq7hWSV4WBMNAJ7
o4Jepvd6fow9NihjhrpmeF9Bygyc0uA8RyVCrBCtriogbWfGA5ONG8PMjqEd74vGs3xVtddunl+E
n/nn2uBLK1L73JfqLcXxu4nJa1FQe6MJciS5RXsrEp9G11zLrEEMMdzNGKMqO95kMSIj0ZM7u3Qv
YZq9IwR4hTXPPLEzvg9x6xuLWGlT0cGQzV0ju6Mln/LpiTH41lYXVHJAvHFUer6W2ymLiIAMzDfW
Z3kKp8cY54sEq7TiBAAdBARRHWsgwHOm1s3gPeSiJmMAsRCjp9gvLJECAEJVRVtXxfN0GYfABqHX
hysNp+uDGTRfAsc956BfcAJkVy4MmVoyoV2MZzNJngyrOsQWPeZo1r5epscI9J7bdN+EPaMHyRM0
Aw1DODO+tmL8zqFnHKpLcjkYybVVO6STiG+6wh8R0RnddJb9WuCD8yuUTEp27k4ozL61HZPAnUJ4
bRDArAJhEyowEmNYNTyUqlADdnQaRfNCYz/3FKBvb76KjfYpyLrqWpQzaF8OQARbZqD/YQaoiviu
XkwI+ORdpcYjoz+YWfSYNWnvXfVuMc9Z917x3Ld8reO+DYqn2s0KH5wjqIdLAORLWTQHVk1ozzUN
CneGGxVmhKy4eblwSsHIVW46YafrYUJpMYN3v6gGhgidK6TK9xqTfsbZEeXaazVdrBMtTFdv+oJd
2sZSzjE/HdzVUDicQCbzza7DGXBjszXn9mmS3buo5FvqJrtWxlihQCFPSb6xrAjL2Eg+gTY4tcus
L85Jkz+2gwPhL6AOHhoKYvMCPnMOF72Aweuem6Tphun0mcPQoRv3iphAkRPC0GC4M1PQ9nBRiHUF
qOfmY0cM+czcLro2M9zvHjvCakkzuZ7D2V1BINoHcfcpHF5xAy8Qb0KE/Qmetop9oWeIvLIVmdQu
ZInAWm6azuMtqumJWe3XBAvhuvWYZzekqdkSppzlPTvLlXCaV/7IQ4nqbGJ1CA0of6aOgNQjmZGS
I4RTP/YWed51aX7rvQHsS3EpG6aVZzWX5CfoRhFvUFfSC9DOuh3JPStjWLweUCXHfq+mvKYycP0O
NSYn6uHLmAA5TGdwpabhkV+4A0lYntmLga7XzqZr61NLelW9eA+NhLIyVfV5rAlyIMlSbCaMyGFp
fepzMmN77mOFPNddzTXtU7PrhlVq6LcQ9ccZZM2ypUX93WKqeBVigawzQx4UYq+RGZTdz+N2COLh
FFrJFyyxazFRmyelSR82hSNcCnMXGSB6a571HQ//sme++iixt5M/4qBz5u9Xmfc6N8UlgHfkTazC
R0xgqd8IASo+Ne4XRvwrRoCXIPWKtrRoedDTCbxuTEthcaEnDqiQRDZgSA+XLYM4+AclnvbYsZsd
Ioyrupqqg9nRKK1ANE+W85SI8cJjKg5dnb30ir52dfmIJDUdxijK1pW3fJpD96tGfkl9S2pSWFc7
c+oov1nR5yF0ruXl1WmbNtgmLj1VDGB+0hNBphQOG95Rsc06ogo9Eod0abzrjECCMk+XK1K3Mb1Y
QDr5StXKvpdOL2nWw2t1MFTnDcKmomWmn1nFXe5BFamf5onNrg6Z/cuJV6Azr7GO4YBE8yqiMT6I
ElQ1Oq9jQUTvwdCvQcMPGIn6fmDaEYUN/7TWLEo4hqSTbjBGRqhO2GQupIE+YAkNaYYkKjvM+ZRu
s5pQ+lq7emcX2f2H0pyp8xrNt3uiWiawwra7A+Nnz1PfWKHSc78NIvoD7aT8MLa/mO7yBS7DOYjz
/CQ10LEOsJi69IRtMOJze+1Yc09sTctZ3y12o8ztYx1GM4J921gbo658ZdBraBaH5F4XxjfaQD8H
EH2isTIKlV4xPm12oXZfhGfoIyony0fFRqafkc4HAFokYhVBib7uqmWuh8JwQgscYGkbeZvSMqei
mpkjxIHJLFUOR0Y+SDOCigGaGprzOHYPFJnZ3XzpGAfNIXLUJ0/bgOX5EXSzYAAvph3dYteXy0z6
BRumKwHKjAvvUkTNxjDGHC6kicWvLuTdQqKQSurqxg4Bx2PuHgjJ5nVi7fziZWQPLlIXCG1nTlxW
sW8MSAZOFe8/rmG3oPUaAmEyz3UPNg371dQFy9lSj8x8kKiaNUkYA2LrVjmH2GEJk8l5kkjhy+iG
muOSrZoxWqR3BnInvVr6FAMAzggxL/EGoqG+KQvnynYDZ8+X7Z3qfPMxI+rH1KGgM8wNKaDmrtX9
W8Me609msCAtmsnUquRVWZjdFhrYe3dJL3NlQiCD0ImfPCHhACsv4/sRx1Ulr5POvvr4ZvA1Mzo0
yalQYabQBZOdpVyLlA7q29GAcpf0IrjLZK/WmEOGSwnYVXHNNInc8txqzP2SksJXgRBhxZj2nlbT
rgL/WurFu3MMd28GyJ4LC+NgOU/TDlDCddzH8ws2/r3WYvYTkk63l4L9CWjQhibJfZEHxlOhIdHG
2XwnVOs+MpfaD6O5paJF6tmokklGcJLOchvM1X07u6TLpDxVUcRbbjJ/NB38cZGkdctZtzi7EEBj
L5t3zcz/5TbD3nbbyWcKdJ0H0HCFlW0io5WQ8Vnu8LP6gSxRiGdVcHTZD0IScBBDEP/nXAiGMvra
e44+x7ivqlRJv6chA8G3uVmkV2PdB8RZx4M42xIKvIN9X6ik9xvqW7xifLghRwtFPrn2KD6ScX4s
OSz4mSGe2b5HoNwgAnsR4ruw2ldD1Mt2NMarpLTajReHCspBACcKWdeNbDm9FHLgOJenOEbhRCbJ
lwqUxS5e6k/YHC5ZnBpeR8vqTCX3iCcac5Dlcs41svde9gsaZKpC1A1H1XWf29xF5I9zmRdrK6dB
HSuxQFNPyJkXQFQDQxm+B8aBU6kxrvUA/jSfSZxqe5VvYzN9LSOi5pe4eMpycRX3mrmfd7aNdO1q
OAXgVu0Vj8awisFXrzoTip5Bs4qetr4J6uXVxj+2ZX14H2HIreN6aHzlMs6yOlLP7K77Por+yZ0o
Eo1GXiXEI5Izx3u+hM66a+Qe3ONVa+NH7Eoe6Mkp5p2NGbCY43O5GCa0TcM64LgCuRNxQIrzlzCy
5QFm/DNiAgyzsr9CTReeK3aMChEZfccTxC2O2YrOeD2VD2jiuntErcSYw49JJxEeTRIgpjSNTt20
fLYNJwXDlSNMwBbYQt3c1kpH6InWCSyzHQLMajcoLPLGYrPA9c7RwEmQ2OQXsI74CCWgHwN8IUwk
z3fLPFzI7GqEV8WvaLkGWeH0NT2FCqZMBSJTkBuraGShq7GgoLqZ2JDm5r2LPEBzilTjSxv0XFUD
+rpXBdn3qCxrVVtpwNaXnYFiyWMtLHnsYnzSfaofipOb9frYWYU6pCzBkZXGdwlWk6NIcW3mNTL8
MukhdDcwA2jZ7MixdW4ZRH+freYJ61iNKttot67JoN59C3o8DkvftFdZFrwYyM7Y8DHCJNIkoXJO
afAk5a2MvOMydBKrbaK2TH+7Pa/xrdWQr1c2jh+mgGejsTvGM2Vnq1F9WZnLC09ELQKF646T5DUn
LgGVQIc3CCW9Y11jylo4XCzB3Gz40iyEzMMqsE1xMjt5hM+PNq+lF1QDbQHflV+zj6IdEmV0n3NP
YwTDncH3ydAcBjVAOUKwoZnZPc2QyIWOU7mn2IH6ijRfQMxax6Cxji71A/p6eT3PFDecFu7KJbtZ
Ur3+QErZhXT2RVW9okJrbzDLh9vJxH+nHZhetJGeDXqZaJ57mFUx3BUaMqBjSJJCT+2qdeIA8EVo
OOH8aar9PC71Kci7lzlqWD0BH0LkHIxwObpwHpAmEA2I5u0qUfE1crLUnZoTPMrkTMCHsQvhxq1y
D5J4Tp5XhRby2GH/QANrP6AJ4xwQxyhY5XSfjUV4hpYV0aKoKyKPqwwNJ/RoNZK8MITG5yCyaYLa
33gCpk3WnZN2IfvaKwN/Nkoke8DfMV1S8ccevTDyaXQQk8VFoKPFzgH4S+7zrLsxSdk6Y2s9IY3C
+rWQIq69CZzJx2Vx6+whNZOYq2jV8fHfVKzdB1zZHEfPdFxn4DLpPo5GTNGB0Z86MjJMp7jjHKjP
9qSnLRBl2u/jYxtncKCSCIyuAeaW7w7uAgKd1TRk2bXWWCBVBNq/l/HW7kgzAcweX7uFes/bod66
TY5TaSo6osXM64awrMq1ml1P9WVLvKvrEViyH1tUhx4WKVxaJCosftBxumLgQCynB3xAhNKBtDG/
uQuoy9zMi1VSX1BLVuRAIkmi4+BFEUvNyTNY8LJmeI8EqiE9AYRI4vqLIRTtJQ8gK5XO1osh5nS4
BfYLG5p3WR4n+rb7TnRPMiOgO07BBiY8yEnjPjN2rWioy0cmDRq6lAvRyKCbsIBrwjDCKA/5FiVV
ap9sx6heA9tqiEz/VFbhPm/N+EpqZmFUqdi36Sm2LYyE3v2cViEmO6Qjp6oY9hmSd392R3iz2ILp
SzvOWtppf5gM68EWFAtlFcdr9rd4U8zpsJ94HRBDIIddNl4GMLymz9CjrxqmcBfTX7pMHGD+j/a7
atP+OBnN0UjmwTdC4pQG13PXLlpQxgWwT1jyoi0nsyOMEnQz+F4ei+zr3BfhwTAr+tOd3MdAJF44
sWR3FuqzpxFTYegSqZJaaXaGnXGcCrffdOklmhjGpB/n3qsN6xgHC9GF9eye4elxLGJ/7A1nPSEG
20FTpw0kt5mibzfEO4H7dNd51rPhdXTyo3ezGt6EuMhMUbnscyEiqJoBiymYw6uC+/vznFi6f58S
e7ZgBKCB25pS2D9PiUWpw1pWWm2C+WJ+ofRQRA4GOjtlE0GeVl0i8ol7ds+E4d3Y9zCZm+7oJgZ3
QJBH1kC6SbKRyRakiElOd7wp0JGWfYW7f6XM/vPIBG4rTXEEnvUgZcVp2u3Ki7X1E3hyP7THnT3T
+4VJweSQZyEL6V9kItkUrlE8BPn+w2mHO+/455vXv87+tWk6gjmHjQPCgdGA/uDH2T/JEfnk8ARs
xhqMYDU7u2ysVmUWHTNRpPuIEodgiHE9NYrPEr33wXVd2cMtW6BoSNtxNRGhUe2cEzwBqygbvnrM
zne1Kb90DPmuyR7f8+f5Vx7Lcurl61CwrLvAJdywk7fwe8iKHyl8mWyL4DuceGQxOEWPVf5toWdB
Yml0K26w3cnrLoVPF4YestQRQOpHGnUbyOXkzJygxjlCww70epU0ZXEVdh1ir7y7jvP+1eE46QOk
/ooIp0PBZV98fflCjkjsi35JboPQVNe6e2f15FSiUsw7RbJMW+sCipXkl+p0Ns6AlBZ7uf3zb2B9
PGE/CjC0yasnHU0xIH4jwIi8xYuHmG/YrNXX1iufLDj3G7DYC7FePeetDKkWuGOyXLOqDgA3EcQB
t/SrWqhwGzd/HyRQADAbpc/pfqPwy/gQ5tID2ajp5TjYmhfzJw2q3Yghm+QCfTfXINS9CcCtl4K/
rSqHbgeO8laMCUoQEoxbE9P8B+A2rUdyCZFJjkSS+BNpcVZYK4QN3ReGOg99a0bX2TAejR4jVTgS
8KFt8WYwJ98YljVvJedfE+kUP0hmHK3c3fQjb0RUOQyVGCfoskB5Hdqf8xnT7ZAn0k8WMoztYEl2
mRSvedQBatCMzSrbOiEag97HMOUhYKZ+gXut+SvuyZ306BsXvSaQhphFM/A0TY+pp3VehETS0RXt
FoGhH8DdyQ3sN5Tls88EbDmLqP4aJlod5Lx8bnl+Ia90VEyO1R9E2lgruG7lTkAQqC8eZIZAFiqA
J/BEK2mT2D1C1N7qXkrwUzzcRSkg/ybpvE6xqB27ZDimhdW/xuoQWZhm3bTihuRy18UiOhmiuG6i
/hAMlt5OfctBFuPMps4nwpMT+NdAQMvDxxPbRyG52t2nbkpvP8oYjKBf+oIc8I+n8r8k9Pp3+qwf
5Vn/y3/434//8V42/3H1sH38H6DkUiyBKN7+jZBrjZyrQcLwo5br8i/+knJZ+l9472FDeh+KItNF
UfSXksv9F6EgmjeYF1i4F7nX/xNyWRIhl5RIuFhrlWI09J9Crn9p23IwN2gXDb2jHP1fEXLRrPhp
K2MhhzFgC81lbC6jL5KxH1fzRDiCIZDY1pWJWVg29EFpRcyF3HuLk0cI0pmis1kpDUvRZmYJjgJ+
/rBrOKffpEGWM9hBh5+vhXY0RhUi6+W8S6fETqhb3SV6NwiHt6GAoZlFaeIN4LtS2uDDvamtzNrA
eSgDXFdWkol1MrVtWa2dMYacRWuSaHgTBfbSvTuRUXXnxkii6bRkMIE3OpGTs6dzPshjrJK08nM1
0QfA9ZPqAr2ZVbJB2M10CZ5cSH9fwdYKk62mh0/Mqkji9uAYutdfCVcZljvsUHl2T9LJkh2DqAy/
1B4+1Bcxa6O8mnXK4VbEyxQ9xYKj47aZXVeh5k8VSnPq5NYhx5de+AzQNVGFpFmzFAkK1pRoSANd
mUUrrWXiaGamZJgzmGlFur1wrHAbu/SUWOGG4G0MJs54gwW0kRxNGrwuxP54cfpPc+2m9X5wkppJ
Fr24ipyLrMk78Z3EcbyOa9F4RXcKexQhN1RCJKYxnUZnB3a8eug/htRBH2rTJ7KO9DAUG3Ike5WQ
KqM45OY4qytYXMwLrEmpYA0CWzMhrsIECkYdhE31xctzEDBRTtoL0y3wtlcOqGJsXFGuXbYEd7bs
+ZUMrozSwQGjTtNetuOOxWyov4GBrgFFdk6lmXvQnLbquxiECaSJoimVsevKALNzwhRY303REqbr
gAnLN/aRBemDYyYTszqIXvoVxaGa0dBxEvEbulvj9YwNjUZcY5btrXSZ8bxhh1SfKKWbxYexXejr
JI4C8gGbumFgw9YfocROSkQDS0xavNcEWcKYiMhyv8ZylWycvEPD209prf18cnE15rrUEWRTCP10
CkK2RBwHwecpyJxu6+aqfjIrU8XAWgLg3fSaGGy6lUMYqIExo1ovTml566WbU/sQTWXxCd/fGDPb
VgENPGsMrL0MCNY9FY3ZT/ek/DHtWzt2oM3i0PIf3WZpPXfaxHEZ05bsB4+ZUTeIdrpD8RQ+y8Jp
QFR5rQvTAUECajkPFs3Bnem6oXVzYbNk9kindxTU9ZxNiUW7ClBPp74BYeYm7dFbwoPlHm/dgNJ1
ZZvxYh9YJmY0I0Y7hCn06/ZifWPE5xGVPdtxt6kdzBQ+ZZPthet2GjFPzgaCJX4XZJYA9huTsjPv
aYMtEFWg6pS5RWs+drP4ELVWB52cPo9cBSUVy2PZup3DT6VIsgQxJqJlReqASYYnqK03j0hRY9U3
BlV9JG3cvE3sEiLbW1ZNJEtokVwxKB5ylAn2QCC7ZS3Z8o35ZVQhJ2jntt0YEWfMPSEgxXg72R5T
jz62cuswe0XAINw0q4RkA2iWVCYO7y68qFncplUHVXWsAI0imu4a4bdw+l5oKjgm5xLWKEAK4IpA
h3fGYzOH0wAswfOIq6ETFD54/GFQAKEVdofBYU68LsawYBkhG9xwXvXkwSJomwkeZSWyzL7mZUGA
NLjuGL8VbcgkSmUpfks3NnooEDSUnLUBwMChy1WN/NyLc7Gq4WDmXDMwqPMVMoIG+cqUfwXTqnkU
U5TFPL68pKvImERPkF/rXCZqGT5IXEEhtQaijqQOeE5kb8yk1SdF0/uLY5WPrQdJGQ5mMb+TEYlm
LaQ4vGlzj3+i8xzvnkWFQH5JXE6GL5XZNn7NiHtaiwXe1VXsjXJ+qg3IolsrDILokKHC854L/l+q
59YKholmakWoUmThMb9hSFiKbcJUGiHZGKH7peW2RMM2zZjS46GVPSV+YgcYjWVnskKMc1bsMGrW
WbqaqsSANS2FBPlUYxBYF8s4iA1dP1DKMsnqYT0wnc/3Tt84xgHcWZCcatg4+XFw1ADamPSUJeU5
C0byVs05J5sl6Zmx7TrLm57HJmzOWL2hemS6GUCeLrUXXyNBKAw/GAd8XUaKoqYq8TRQmXftdqkY
g6wgeYTP9FA4MkJKbRGDxHOKWpJVk4FdWRoQjzPLwg9pjVD229QDWey07ZWRW/P1mHliqwYMfz4m
e3Ixkf37DMnJG0+5bS0M49RXKNqcsbborQPHtPXcPPQMQ9/TVg0vKEG642jR6Vadqq+g8Wi0EbP1
0NsZTL54UA+UAIIH33TYEdBYOE1RXQ1zZDzbkDn2RmMnj/iv5p5DQijuoChUp4z2B7PoMifxOI0c
eVXA8gRC4jHtTPvvMgyJ6sWg5yeNqHZF7c1bQvOy6yYzwueWXKf8GAGFlKsmDYprNSAdxjhYMS0u
eAkq6sWMdHotsH15C9HJC/ZPZzUDDLhp+0DeuE1bIwUf4i+0oIIt0thvcRW+5DLPdjo36m3VaRaf
YA5eXRGk9wbZZNdlLVJ7n9jdXS1L68zPuLzZMmQDTrpyjKBBDBa95NqR903kXnhHoOrgwsf215iO
w3qWs8wveV5MHGzCdbrQbCHQU6cbLUjddKDGySyVHAuD3NrWGqqzYTXULU03md8zMQQ7I+rCPWYm
62uZlPVxsHrMbc1Qke47KY20JVCHvq7gErjMwVeQykijA0FGaEZR76PQQe8c1311BemzRqyO4vlx
gZuFo8c1XwptJoTnGfxURT/NV5m08MTSqV22ttkwLCwtrMF0GRhejeHAvVg56WJDAX107PXwKBIc
9JwEO97Klon7GnBDfKvnnPU0q2XzCvhmehgaSadsBhvDmpTMvmWQlbrpCurYlV54HTdR0/S3romK
tr+Yp2oAM4cWeTlvKNOSrl4Qa3L6XS2ScUsX1fpJdz1idh3imaa8xlpJPhK3lD0aunGAn3ictGrE
e8zPZcJhVBtRzcxHiRoLY9Ifh0a4bPexGt7BCy23SVsth7jy1LbwtGmt28y2IEvB6ZD1YBhMKnoB
KBvQj98asd551QQwqjeby1AiYJHvnX6DErMDZXcJ9dShTtHN1TlUPMtonhqSG/mW8cxACHPKm2AI
5SUcEt2NLBuzRWNvlduUde7Sl1a0ZhnVAciamHWB8bLS4nsfd06DSBzAMHqWHIHTclEVhiJukGlN
RsEYpUnQy1iwxtKAruCcHmJzGNjzl5FUTHMarHjV5gNicMyXH8ZdwAVLSLxAVapyNY4qRcIiKyxL
YdPO3wYwbredmuVVqmO53OuwhRQRCxfKJXAlpu2hQS55zVCEaj2qP4+Flb8Rh4OYOwb9T7BzjKpg
FDwdnOzS5MD7XAnAoPlnU8NoLIuiQP8XiitH2ta7o8KJaNbFtD43zO1vFiXHlzmshgfijT053scE
MiAW59N+g95gX0HyI6MtUMNyay3jsatY6TccK+Pvmaz7724ZGOX7AqvV9pWamuTKDPHE0nxzSQi6
7xl+Dhs7scrkuR6WLj83C3b4txkur7lPbeyya5resKZ4HAwXB2wStIcirohU1WJANNsWRop6H+82
8HEjmh911oVV8RjhJnYBu+iOqsVz62RXTLluP1uTbNdD1hnezo5q9Jk6tqpzHs2MedFfD49Y08TX
rB+WlzTnnLPrNVFqqwGP3TcSGcyE9c6yejwMwYTi374Ec5OxAMAgLGjuYmKeP1uLYXx3SeUhehY9
DR7wJnHfROzweuk6T3DWQ2qw7yk9CCeT+TwjdAfnLzlwL6XjTE9DYtT5Nsrtpv/L9fVXDfw7L82v
hSV1LR0q4bpCuxwD1S8WoY4Qy6aFKwWtb+Mena21Wk7gEbbVSa1GH/D6nvnW/Q+F928uKrBF/WDf
cShgHctm5M2g1QQo+tG7/MGXFAUMMeMg89Wuvs4iYE2+YLdZ62fFfLRb1TtvQxLT1n6vv+H/TsYz
0XrJydy7f7VC/u3dXxrA/9me++tzuNLE0kqelmWZvzSI6wlIw5Lx7Mw3E4zyAFKpmNrVn+/20mj9
00V+8SrhkpYzlgo/bm4L4lOm73/+8/90D790BqxILqpJiRSOeOhsZLl5fduGzsN/7yqXVvuPv9hk
t1Ruta/GG6N7joAo9M9/voJ1edJ++Z4ED7UW2OJMy/y1W8/eGIYI6XzziE+eGLgNQ/SbaF8Xq9Dv
/+E3+bk5/vHD00wxlfJMiT1U/vKl1b1sqrHGNL51j3Kf7uQu2gPr3v35ln7zyysheNCV5hrsUj9/
aW2Tq740MzqbLb3IJvwsPOZtf77G399fR9EZcjxbu/AirV/vJGoLAMqcW0YpV32sbgkX2VI53EW5
8fjnS1k/z1M+vjUltbYxFbJcaO+XkYLLRFwIZqDtJnlks3zo79MjMiYWiZW7Cl+je2LBtoR8v9Sf
/nzl396kIxnTM82Q6tdHA9+slMWU+lXL+kBiGOycL1P0aYlPf77O734w6bI22VxDe7/+YDILIpdz
OQPLi6gzI9vx/7ps/+2KY5l/f8rVj5e4LI0/vEhpDD62Sy5LH/q9dXxUB3snfPx7//DsXaynv75O
P13oYqH84UJBkjjkhmc+tJQ1FnF6Pz5WqUO9LT7/f71PP13slydjac1K0xjkrjgdH9OdvVNb0vs2
f/55/vGeflmvu7xC4ctlSAXeWD7aAj9fF3tnV2yijf1Pw5vfLKzsC85lf5KK3u8vb6/KBEINhi+X
LxActvSXvfYJ7K1OeEX8iKDYtXHr+P9wi795BH+66i/Px+RVikYv7zMp7P7iI3LdioELX26y0YjA
14TN/9Mh4DfPiqdMUygmWNJ2zcty+cOzUmoxgpCltHigW2dvrT0G84MRrfFprqPNP97j39cRl8sJ
qS3MWLapL+/ID5eblqnTiw03ZDX48b7/Tl/WUDt5Xfsg8M/dengiRx2N0Hwvb63Dn7/gvy8lXJsj
D+ljHHvMX19x3VMwJ0Pl45Lj7moJ1c55p6EMGoHMkz9f62Px/XlLAzFsAhYnDdBiQPDL89or2D+L
zD9uFHQwsnnjurox1uK22dhsOdUOxMb4NfmH3/M356ufr3v5En74gmmUZg5qKhZqa4vr68oc9x3O
oM+WeIo/o5z1p01yyjblTQz+zlgX343kmmLlnz7H735nGxuSxSbIFOQyOfnxY4jCbRskIz7zymBZ
WUqGp8WR+WdPBhgkQo1HtC9pN1KfXP35m//7/s4XgJSAg4SjHUQlP185TJqpVRW4DjzC2QsqzI4+
+VwPj/MS9t/h+eprpO0tQGY1z1d56GTyH+bvf3+P+QRSS/1/2Duz5ciRNDu/yrwAytyxOXCp2BcG
dyYzeQMjmZnYN4djffr5omak7souVal1JzPdtHVbdTEIBuD4l3O+4wpGqu6vj1RXVFlOYP3G4oBZ
sXeRbGJC8zcf8idvE15SvIwVOAGfAuOX6+z8VoyirDdAnVhrq0odNIvxTVfWoFCS/meFqHXHELhY
pVLhz6nsevqbm+1fj8lQ2oL7G84AE9JfHyiCJtP6mngkl4YBJDRrZNbgY/ppM8OSyXd//cX+2add
HyXpKupEJ/zllmJinSdWxRsgtNsEGSQiy5RVN+C1UaEZ/OsP+9ezIpSBx3GMZdILECv+ehd1iW+u
WDPSVC8wg9LLKCbIaSgZsrceUMvDX3/en14c9a8MAD/4nvvL57ncUEwYubisiRi8TfMZWVR1CWIk
SH/9Sf96d3Jl18BIyl+qxuCXd1sSBXM02Ri1WVjssdalVNzlePPXH/Knl3NdXV5PP4ku4I9/Plym
WWhALDs9o2KTl9VO5Q7hErn3d8XOn38Sa9HAppMFav3HT2I00igzlgiUA+c8JpZ4tiI9/6xKaPF/
fU3Xr+CPJzp/uMCRFKGCTal3/cP+08kaB3pAgY1YFknXTi+iNeva5GG88UJFy2w7Jt04mA7/5jz7
kwvk84SnGPj53Pu/fCzR8mESNgC9k/bUZp8Z4QyibrZ/fW1/clP84UOuv8Q/XZuwMtmHqLDyPMIl
+tlgi/nrD/i7q/jla5qME09BXG0KkeGgZWZ8cMbY2YTMZf/ma/qTJ5dLoaThbPp9o//HSyH7IFkC
DVATbyL4QoTP3jGNP0z0+H9zRf/4nF9uceiwnk8HtkH+tsJwlbrfS3331x/xp9+KQxEhhSJoMvil
WMqjRNqsIDemhayAf1A3J1qXv3td/ekf7J8+5ZcDYdRoCIijQOxu7QA+7AvbWyOLuNH67ffL+bfU
J/9nDKG75kf1ZPSPH+by3vw/ID/xuN3/Qn4CjEi/F//xP37q9PO9+o/HHw3hiennP8tRrj/hv+Qo
tvrNpdF2GUsxK4PXwV3xX3IU6f7GKWL7IYKDwBPe9az7b66QlL8JingiJGzfQ3IiOLz+mytk/3ad
Q0jKXX6Yz491/h05iqt+ra8CN8RB7XpUt9yS/OQ/Pl/40AnTuI6LAV+mDIWCeoD9tqhc4kQEfrIt
0VXLrXDKPt+3mBNyKPEttjpUKez+990AvOEI4iYltL7DmHQ0GAvgBZA2ll+yhiHvucnifH6cHKkj
0Ix2Fe+0XebBd6jpRfiRTvAkboo6IIELwQKk214XgjRNnRDjUDgldGlGIGa+M6XPCdBGBl8vo/pB
nXLi7n7iN/Z3lBr10Z0MZv7Ay4J0h41+SH9K7NrTJQei3Xw3cDiivd/oJriP8jRTNQHDftk9BQPN
/Pbq6cj27cLl7YpiisMDgYFuc5v1XQtcIHS8lIV+XfTWe+Muqb8DxQ/Lfxh4YWVrGHh9xZo+iKBE
t2kW7U2O13eLbSYanozdOdmjP/p2HqzToa4c0kkhZeAqiMOMEYWlyQjKsDq7YHNs1XwSSj3X32sc
5OKUo6xDKWHUOFXbcoY0/Oi00iTA7WQdX2Yn89KdpZOpO0cuUXqP16QNXK8tooAVy5VAvciGGPtL
KaJK3C9sI4sfC4bY9CtWxzLfo0WENuO3Vg9GfWyh4yUxGcOMBgM4erNjoRgfwjTrDmPt2MltmThd
+Gyqcqy3ZGTA14jTyhKrZWh6YgYc3tkYAsw4kqlhCDkyjnYyflvdOG85G43gNHVRnK71HAJQImOO
giyqsqhHNoGn+NpETjltuutWwwWeAmwaE/Gf26CLqaXkoEnLGQOZyZNTLD7U1rqKED3mA9iG0gWQ
v+ndDKpor0M1HHmcWJKnQwteNDdoHx9bPInPEwj1CfJ/wW8SEgpin9gGEtuQGicB8MSSXPPXWLoB
lo4k5rRJ0fLcJ23lzeeS3Sd0Ctnh5MaSKi+KFNzmGbIUcYAugdAXPwUwso7nbgL7HWkk6sgXzKeo
EqzDAVpB8qzqNBgOgS/wRweLxN1qjbFOVp1w2umsFtLpWByNEoJiZoOYWXTeCxD/Dpmc1OjN1bbR
Rp8eobRAdVwnApjdSYCnaa8p2kuYKUAmSuDX2uqKD4Sd6dfAX0hzJQHIRuNvzBifcvZV9iKG8CbP
Db+bAEz/NkZ5e4lBNX0g6CdwBLj0HmbYsAnQnG+cTsPCi9Ug8J4F9J2mAy61VfMUPSQsCbp7b1HV
9zTo2PJ5SIdvE4Syv0fFeeiqc7f9MRYieAPJntS3Y1ILtR1UlygoQ2ztHzLjdP1rlk1Qj6BGj/At
RS1Ts3bZ34KYcT0r/hygoQABa2FDWqTzfe+btgm2BGH4yBPSsIkG/IQ1gFHCQfq73lNef4pNgmGy
VbD4yJbjHxw4fqN2DdPPzXYlN3exDYnxyVesMrtvASYotUY8VbzG1nCXMVEEKuApxBasFp21nGOA
5KpjpnnE+AomQpOHBYesCQtJ6BQhkyjSI1jK3AeZtdYyDw3C3biK9tHUp+GzBdeBeKCMLDoWobaT
3KWct2YLn1sPF0S2A3BOWcDjTmzM/ZvRv7rAY1eO7RkiJoCqJcHyti7bweXZTQOOIhGpHoh0j7US
q3gVY26sm0rvxjxC1CXHkhQTfLeq48wAnnnUhG+QJraott/3ec5qsXQbvINFk1rRefSI0jtESZMV
ENKa7NHLcJbeh3jagKCiL0oxnuRzqvY9agK20QT8YeaJK2B2e5vXjnM/1qpsiX0Lw+EGWiBezYLM
3Oh+6a9RzQXj+2gzSt3AYm07pd5mq5ju66Kes7U1s8fdkIjguiffj4qhwcTUwXhp4bT1Zyy/iL9I
wpIkusdOo56j0XT2brBkcbHwRY6bQMjQ2Ve6Vf6H4QsI9l5hzd5dIJdOn1rhhu5DKas2/5i9xjHf
u5IbzdyWXZgB/ULmx2m+4jiMlketxFh+8aVddjb8L0HKqIjjQ1gV1byD95FGb43NOfvgK+bOZ4PM
AEdqz/54a7XeYuNTrj3BvCT2Oqw26TjfkazeLicEw3lzaKYuTl78TvCagrLeqXjvda1L9CxwrCUA
4lZm34aWBPpT74yjddRjhtpl4XxPSFTFBQP9dLSguJsqT94h0mPnws7kX7mjjHUvXjTnepfJorQ2
aD70z2VWM0jrKHbqfRkvo3qtfDcrd1E1oa6xmLDpGzYdfrYa29mNMbwMi3uYSNAon0uqFmKVodZn
h2vjVUATQo24cw0W4i1SpiAgEZ1Aj51nt4IHShMrhWrTTW4ROCXmziZohqdpiifMk3iRgR4gtsas
KsCorUxeLAVYksKS2POdBmN/bcX1sxtOdnYGNxXUZ9P6lvOFE1pW77EcBbSHpB4FQTAWHKZhZRtO
4nUjGmc+I5t1i00yZClIQ91drb0llCF0B2588fNrIIETI+C7mSeRYzACVUQgy6CxnSJ+gLKUFCyf
SIwiKXHf85773iWkW28CtOHWVs7oaNekCvk/67mM7kLBxH4VJan1HM5+0iKgKKcCD/hsR+esdOb8
PLWk1e36PvYeFAwqZ4sx1m1ODaDka5RzkKfrwQ5LvFwtN4e3codIQwsLa6oX0tEz+YbCden3ZVrH
kCCWShM6WbdNM3+QwogNejVIZWe7DH4oGMRkysu7MR+BebG4mIrvNUnI6GGqdpG8RvqaWy5VWfmA
HA20FGmqEXFxTTZ75a1QRQoVCJlfPrw6WhOqJYkWandJnlvNi41gpDqiDWviiy3nNvtWG1E+YTOL
JuyZVTqfdFQtAGK8NOUhwkHzUcXRBE9O1QiDq6DFCu3xfu+J6XLdkrRhd0r9N4FvRBEB9rvIGKnV
2H7julr/EFjdMm7b36XJllXXhligTJE8bLKywVq8LPVC0LITpp6/gC0k5/Nl+V37nP2ugw6pqAgP
n7UnLnY7jMvBq3yM0gNETOzc/owaIEHOPBfch5lKd0HuSfwc/7+BMvN/kVjpbf/3HdS+T6sf7//c
L9HP/M+GyVK/+Y6iWwoZRTISldeR73+jWKX3G8NRPwxtyTrnH+2S/RsDHEbE1/2/K9ih/q92Sf0m
ESaEIbMehy5MBd6/0y79cewRABd3Q99XbC/5aeG/DNtKkp9yB/munp5mNNiR+Rq5fzMkYAt6HTX8
YzL1r5/yy2QUpFaS5sLf0rm163BYhiNIeZcOI04vCa1NvJODIINML7QugYXiI81S0gQa5yWlyqCp
yRroJwmQqxqJcMX4hLRnXjZwbaKNyzuIGNxOj9jjRX4IsyF84e2Ol30p7W0RRMuzH2n7rtSVASRa
FBDDUA7KtBwOMcHYl8FAIdsCxILzlXuCxF+yuFtalFuJnJBHGJk6p662Di6ycJK2ysI9FFChb/os
NU/xFbAWUL1u22wWcFpA6H2xfYs4HMBTaIq9IrgU+DKjY9nRAw2cfj9FVkFLbWObl7t0amdh49M7
h4WM9mQdcWfcFGUxnEzizSuhxuzLFZ7+TU1xuwp7md8pXLrv7IRx8MYONqetGyR4hrPMH5A/etG2
EFH0DCyBHCWP45GEvSF+bLJm6dfQSB0kLVzaubU1UXUcdV8sax5u9VR6V2s2eadMe4tPp7NYmsOG
xvoVTGiJm7n9VgHppg+K/JvO6dV7P3F3o61GMmTPtbsflmy5tVWabYu8snagk5o9Ozf9VXq446n/
1EniazqNcRKfo0ZJ3lzxDG0esyzHazQ656BGZZVMHkxCSSV/TJzZ/zF1ldzDMyC+QSCTNDZ1o9VL
713SDDyOqofOWtFWA5it9HsSuvrb1HvVraCcfOSNbcOqhxBKL48sYKmq7C2Jw/BmRoN745m+/SBw
Ned3ScrCJ73Qq1eN6xQ3jbSmc+fN3XNAmY5Cl0Qo8gapfZ2c0D9hBa9ZAorbdxZxU4E/w39OmGJh
tSGRA25KSu30ObmAbOfapgVMPYjFHBS33M9oLWO/eWhjPR06uApveYs3VjhZdJLgFdbzTIrxPBOc
GHcuDoLB9bcNrtn96Hvj93Ji+J6ySbylUnd2S1z+KD2ZPqO5r695CsNdghuHjUfk7wzOlG3c599G
az65YwGRrIJbpH1nPZkk/z5US3Ew9VCC5UTRh1/f2mClII0iSnh7yRwEAZVOhEN65uaYBiW7Vdf0
2Q+Im8tdP2Y4ZnMzLBjwr9MVKu2zzseJgMGRIPapsfKVZC229/vOHOyEsq0F8vdUOmQP7DMfKzt0
GSe4caUmo622R1BUs+FVBdgd5J+dTOMtr3DvpwUr46EaYvBAdtJ8SfxxYgcO9GOWmNiTiFgSogud
W2bk6ZHoFrXtC1egLtfFO4krHEBjC7orK6GdrzThoxuJDO+aYMF8tHfHMFr3ugx2cVnhjslb6Ry9
bCzLFQ5Da4sgOUKJ5aHGXAm7Ko9YbudbQ2X6cLWYCJY9AOaZWbprC//gtFGlFWbbsJX+PUyfiENo
gCRfhRAMVFfXP7ouIMe1ciHI7ivSklYDku37BvoHQxR/csWWjio4yxTzBI/sGG27Lutee5G7J9da
5icQOSD2ergXhoTI+PoXwKMfRlb3dUYOvs8FkWqcHXDJZvIrY2WWr3Yu502OW+VUEVZx7mqG9hYa
TPxSdhedHGTZW0eHDcnasbXJkrTcTz5XQHZktqdK686aKKhdivj67OfaeR2uq8Sy1vMmIuaDIE0U
jcToIbrHrHXnk/exJQIoWqlSEv5WztneWQLvAxxyuVHpvOwsPxI7cpCiB2Jv9L7isYA/xIhMZqZ9
zhvXnKmtrJucYwnZdIYF/Xp2oglOkiM4R/uSOGUC0a4RRI54+sG1tZPyxATLBaETJO6qJ7kO3cku
tPPxw2K6AeosCR98grvTFQpL95Fb0X8x8dUm3IzlaaHTuCSDReJezdsxxp9GBOhGiCS6aeGK3aGD
9p54hcP3G7BSc03DQGDdYh+GjLlGFU3uyUtUv+s66EOrCYftpumb+R1bP/6SlCHIrhjYTu9JMfCI
I+EBPLNrMR9VCOnbG7L4KyYdk26pf/OHlNT3jbDIKR4WrY+LqJat2+YU+mELkKcmZuvRyRhbpISs
kABJt06Vr0mj3GIZJ6HUssaKwR6dxGPoWbCTJStouBGOHR+nOojfGjB6+O/mErVh0ofzN0s55k4z
Ct4Pg6X2bJV5Th1ZEWFL7zjdEFFqnVKB0yEJwBKtSrGMF+OIPl75SZjBnvZa/6ddLzzTVZwPH9kI
WU8Vsn7HGp684ZTQn8PomzfoOuLGTXOSLGXliJuFmfWxySN1LgtnuItDZc4+uB8gPkJX70suJdbv
1gfx2mbxfEOxHnw4ulmwxcWDPTJkiOYXyieAd6KvnghFYoWA3vTUDY28h/HruGsVYVYwYB2PJUQU
+KgJXM98gqIz5rK8seHylevCJd4smeOIgz1BlzCG+nEug/zCYT/hxVVAXshGJNi+7WpvM4d++UlH
5B29uGTxN9eteaR3zMxdXMfVg27c9j4bguilDgGQrMiJ1c8RbiTarS5ZYE4tcmcNMx4A4aXJKnNF
vlcuXxyzaGhMQ1Kp/dCM4sa2M5Ak4aI3I3XPj6mY5idpleq2LQsSRPtlJGw07vuPDE/wDcG8kELt
kMTxqJUHwTt9Y7Jebzp/5McwusCB7/s7Ij/KgxVAiAqArm4Ab/X01qPZuBOwINvkxFN0Ciy1kXw3
GTaXGyZyNca5zlfl1mKUhpLbdx6bmXhzGFt9GB0Ha5p5tXJUkZUMYfVM5nqPGxybMkZzWd1mbeYc
5yno9o2ngktizbyz+m7YMulWzaotWvfMUcv/R+fiImY73HWooLYty+p1lfCiSmBVHaMltwoyUFR8
Ylh+jbgoPEBSRDpGNL1rh/DTq7dw3tQwoe9CfAUbZxb1iczzeFfGbfltKPHkFbzL94zpcWhEJbOW
sk3OwRwS2co/4V/uZXGaPYP/sagh2GWi8vZtLOovhQvIZmmkGfaw4C2YCm2P8USbpeO5QjP/JZD8
tzaMDMNlDIowud0mPAVeVb4rwAhHpwPkZIYyeMqyVp0Mi/cMIOuoVm5IPhtZmu2DsQKLjJYOCCp+
WQLUCiDsqWdln1VM7qKqXOuQ9yGhHBgg987Qt+u4g7GUMY3ahOVijg4P0gbAZHhyAs6TLBvkV7h0
9lovMWf4QvoCOawOt5/pm+mWUnC5hH4SXzAO2HhnWvIL4dzjfrRSgOiU3iMQrddEDsXWK0exLoJ6
uQNywNHZS3HnhMgwfHdoH8YQmMjQWtVJlW6AefUayNSSQNyJEgZ9pMQTvEv3AnNg+Dowdw/XbS2X
W9LooDYOdrbXgdevB+RbXwV8mItLiE+9BvhlfYRlYm/QSrnwJhfq99USdmh1ddDfYBFAzBj2GRae
ICAfwJrnchsuPYNnhp6vtomgZaY6YPi6MIKHfm4tz45VQYHy5ELugRf7bzyrRMOm1tVBNidd8MPO
4no9dhUu/BggtVdp61tElbLTVm89o+EeHpeKOEGmr521b/MYgKVVD/diqStq72AGo0bCkOuPwLxU
7TF67bErMlHANqNzFRBSbxcnqtGFfKYGYrGo434Tjsl479RIxIB5ApsqkpLZgOmPxm8p7QghfPeg
Om3qLrvGL6rWvwxpPKSQ2cL5+1JMaUqcsWnyXTfW+tjzgj9OKm4u1tjNUF6HeJ0N2obzDcrSkUw5
2WZ792OQZtDAZY0VAIE6ZjEycpk9dg9hTH5bEdXM3hoLH00uPByziaFtUKC3x6wE6FT03ZbVE/Gj
PYsXX1vpj75x+GpB6e0Gf2gJl9J9/NninG02bM8g7dbxdZgtpmnbqSVwVrbKCKQZe/sOj+QD+btI
LnXSpTvfxvcFGAqbHAGI63JoPwWdxTxad0hqNeBX398nbhdtce2alzzswC4J0f7k7hX9YYZEdiU2
uNrZ6A4L19ppy/gJ3yYrqD4LtqxoOro8PJ1YHuGKHJlbelewJWM5CtHlm5yDdNw1CJqIqvXSfivy
WL1Udjp+hygJprCS9fBVsFZyV2Cy3Ds/wHhBW2XMrgCywsx8Vu6qnYPqu+rx6h2SoYNpGuSdefEJ
X7gJ0ml67nk/3Tc+iSdU4/6rRfgSvxZ/fiCfZQo6MVI79pJOsY6tEWoFHuhHkhzCd62YdGrpO4Tc
T+oztAIbv4mCvDPVcfOgYoR2Fa3ApSzzqGRe2MeYkEnAdi0fvHjsEWKekkgRkybwA7hAcbsQcAZN
NP9Zzi3wiNiGN7XgL5vHoXq0qjTZ51UYbXxhqr01V7iK0Lk5TMCNedVdIY9euEzENHpJvgqXd1JJ
wQz1YH3cPBXfmtTWW+WThWegpEyp8w13akaFoVKHl7BOxx+eTzyY9JsetxSm2P6E1zFaqyYqoRM1
klJQzINz6xTS+9raPWvJSi/9J/Fq1YNdKOcsBl0eu/QaM0N+HHneHNRfxyLS7NyG+nPQfYqbSdq7
2iUMK5wH8diyGqnWeVP4X+zrZJYsipiSUjTnsArKC/SdIFibwvNAZyurvOvaKDuyGId9m11XO/No
X+NDdT89daFV4/4txfw5wkXZqMEN78uSIxxonMd2xc3r8OAqzaKTGL2R3EArYgYA7vLWtJ1FAzZn
4dFhos/zGISPTMytTRpWDWE5Ojp1uVXzlbbpp1U73hc9pdHeHgeMxMXIj5hKbe9Jr20A3lJJMui0
1l2VlpukLt3jEOKM7kik+Kbs2rulJiR5V+tmLICpD0j1epxH6I9b6CdwuVD38a79YEkC7L/vmNlW
8fUcdhcqp1UzGpcdIQL9x6ld4OaFlKjmtay9Kd8DSAmhkIwNIQ2s7od4M7qNBGZusTkCjAXj9R78
efqjIkaeFLUiCd5V65EDHLg/46KgyZviizW4xa53smQl/dAwg8ErqQv1yeIg20eKm1F6ccY6Ln0f
ffF19KofM5TQxVreptrmiXK2xrR37Ax+WiL6pmncYbHsW1ndUJuAvqxJ6LRWGtwLmL8IxJJNxlqE
drIXGxKYQMRSXvVe+apHGrKiXMbDXNoNhjyxQWRKbZxywljD8t31BzDhcC02fVfQxUlFinmiN8of
Lv7Un5rIfyZhIbtEvSbs9hqEQb5es53pdW5S/EL0qgIaYSdX7jjSR0TzTFKvLM+VFzbcYRhCnYx4
j6Z4lURNYA5Okm0OkQ7Dsx8wTGaBQs3whpfU2WLQZVscLD/Bq8Vrd6g2+goicpbliKmfwy2aWJ7j
IMzFnUrqFzU5mzEO1zYU0kFWp35qD8Av9l4zYcPWOwUWP+k5kP3wMaYCjXKGOpA512lPoGziTre9
mW4a9JcbY8OlgxkQggoUp4hAzf1Ij/NsyMXZlWP7Nrje9DE0CTHKTRNvxFTfcvbzBu4G/URAX77u
ez94ny03OargSmCogurSWeyNbYaEK+bh1JsSn04dL9eIeuQGDRG3bLHZl+ZD8CInRVvdFvZZxSNW
TSZqaxnBnW/arN0MOAdWvqpystgzlnmicDe1TzZRSkOza8fQ2mJ9eYJceE3CaSgFzOQfWBAsz5MH
Wrgchq2ZM0JZiglls7Mkpyyd43Ue6PoUinq55dv9CTlBn6imxp1J0TziQQ7XAzLxHUMDIqnD5tn1
1Qe+IG9f8UpdOzPQTCgNT11vfcB3HI7CJd19aMF4lzkrIBAbz4yy2JJB2l0BLqxXCEm/44V/lZRu
K9il9rEN4ZC3gSAbwp7KI6eqsxGyJ8vdJdB9EtmnUeb31f1XJ2VzXIZvbILOxL/hrBYYiMvZ11uT
pppSCNFDG4mvgXRo37Cvrow9P1Hyt7uwXTy0zsK7zFkAgy0JrAMNur9mzhbunIQNEEt8KgmxNnbr
kbaS5lsV+vk+yDHAEh8dMqnoycNhUYTVlrw97LAPLFfpXJL4m2zbe0eywq+rUaxyYMg0bFa+9y2r
2GlvCPZEFesvthQ98suxXCel8s9Y6rID6pR72rqC9IvSbNPAf8t9l1vN9fuLlSTmSHxAjZB3Ii4H
IGpum+3QKlIqawIAQpZFrf1C/MK4QvUL57tsnoCT3CtQ+pUbPs6eA3DEHx4i2M1ECbwkPRDNil6r
gmBYlNitHDO/DMZ+HMrkq5vpI3Lh71MPbRVK/essXIbeM+lCaZb9RKayZn15uP670Afeg9Eh7ct3
76YayITpP4mO3Q65te/sA2XlRgRYipXRHCb9TTmYPamtz35tLjqaBtIm48fKcLTHYu+oYaU7eUDd
9KXIrN3VBTpbTX6glybFiaDmhoGVSy3WpOWjntODLadLBuU9jW5xvayVS3ghNeFdkcGwZe2LBgZ2
Bh6lMeCOZNWoVoECVDJTB6f1cJMgrymaD5UIymoZ7/vEPevWgPxL9g1+89FX5jVqFuAHntrDGgYn
4TelfPR7c5oij9yxmQYSqAVe+JQEoJHMXOBbrXd0aUzB2xA8Ug9fXA8YSFOGwz5CCkkCheHdllUP
oK43cyMPFYKtRJ3xwNaIigR5u731Rh0J+zkstkumBMeR+RIvIZoPRlirJTLxHvXul6iKicOynuOM
0iWmO4RUSTK2ZXPY9lpCR+BtMnu3NelSVs6yMiPuubXTj3wOtwHHHIFIFmi75rsM9Ab1+ouAbCDb
5a1phpDn17oNYKRnpn+aTIisxtwsafKt9vJ55bbOjuTi/RT2pNtowRgiYKtnI/xFTlHQQS/4dlee
VcM/tIfXcIwJmK2jC2KFbW9NDPrZjzrFe8FMs1PdOrByKom+vbv2LSYP3pMsJGsF57g/RCtmBe8z
uUxBYL52pKlI33qRhi93iBH8pAE1NpCkgh9gXri3ulWdkRJXT3O5lpDAJZlMaFzA07ObrabugxCA
LyQsNCs/cu8RTXQrlMz+rnacW89U973Lu15su8H55trkEPnFk91dd0Ggl4J4Y1wJmV+u7YTzZNiO
sTr1OdPnE9zrjR3Fd26NlaBwsx/Aft2T7JN7r57vIjuyefCzbu+qlL+If2s0md6jcxjxTScyPJnr
XkM02ylsbz27OkOnJ0kes3s2XN8iT9XobWwg9IEaHkoGCwmEZR6bDKKtep7AyI9L+gBS5zym4ug3
9jdPJ6yxyrXVNNl2UcW8S1LiNygcdJSeayd8yQXTDeBDUwz1aEgPZTsRIPeg++/+cjvGD2nxE4zR
eo6aPRkfDGdoIa6sIp0jZFTihbxRwC2Fwj0zJhtlZesoR2mmYUMwphE7gds8Luu73AQ3vbwCRSlB
aerPTXnf+cUhnEHBqmM1yS3QG0yFT9AYd8RwThFpL93XFKK5FHul9CVo2K3Qk3IO5PqWbftxhGFo
UjiATb+bl57c+NtqrJ/reoSrR9K6ttZyYsZsv0zw/LDQPzMzoj/r9jgQnyJDFBzvNop5oDP2AzbV
z7lAZsTuS897tAdrF7O1kfZjZk9fpjA89BKRl8QX5ZhbQ1CCI5Dr82pZWvs8Mb7gqJxBHQzr3ko/
O5sEFdfa6hzzZ3BGh7euOS9jt91qYcNimOAJ9qsluUfTtnaVAkfI7R3Md3hiiF61H8T1xgzk1zYO
j3UHLrISX3rp7soMORICuhlUNtagqKennLfO+Og4+gnA1/YanMBw+SHIPDDR9TprxQ0kfsQIwt3C
xCS1T8ZnlkXrKe9OXdzzY7rdTHG+op+CoTXUzPQqoCtPqUXhopjqkfLApy7EBQ25fl1K9ENhRJ/S
vpIe8zbF3isaQKgQOUy/4U4x40xK11kDOjxPii9jEoRI+Ks0fUpgr5cHM12BUZQhyb2wD2J87zMw
jO63vqPier3GhkjyeKf+MYsvcSk3FPLbFhO6qzkUmvo9528YG+tom/a2j/X9GBGDmyJ+0MxqkIAB
NfGS8BVgU79qyR6Am9uxcete4hE2jBPcziDQZpsFB82HbHuEIbk4QzTf2DW5I0Y+11TuTljeUGBv
MVa+Kl4xJReLV6jbshB7sCHKXs02xvEf4oWDwiMRYioO7RxdjG2B7vw59OM50e1DFrf7aQFj38wc
dv45QrOyhl95U1wVm0FZPQxecd9UgImRX0YpJ3Qpb5cgPF4rhXZml5APBEwvlJJe+oUkOK6WzZ+R
36HNEsVYwXxo5a5idM5FsgUtgkMskbDxBc8gveEYtUdXj9eXD8VMX52VplOf8x0Szd0o1Kvouo9R
tpcGuv1Kaf20CI7ihrxiL+iT7TQPzABZkHRTsnUJq4B/tKspoONS7FoypXQ9P5fSrI3/Gi7HpWJ8
pZHKNXKd+9+9ikC/oN9I5ME+sqOF/z15dHclY7u0f7WJk0zzbD00twM5yk73nTBEIg/i1zbJbxMV
wksdCQ7iP4hlWs3pCzqHTR+9mSp5zg184KA6EDp8n8NqQE78YZmIfj3axS3q6JQ7KQMAswrMvC2t
6FvaJDdLOJ/dpb5l5bzvJ4EXAqYefVonwi/CRgHmAEHt7nnoDrDxaNjB3/X+I+kt2wlW9hVf0fvC
vxeTZPT3n5ydSW/cSpaF/0qj9wQ4RHBY9CaZzDml1CxrQ1iWxXme+ev7S1cDZaXVFl4BhbcoVD0q
OUTcuPec7xjhKTWja9KlCmg7zQ9jaEAVNQypo0ahga409pKi/Z4TjKeG0QkkVMVSU7xCC6GTGFBi
MaYgrlQq12Hrv7WWdg+xdJmxvHP2TRaZbT7GknbnwOXCKL6B8rVHG76dgaz0mWCTBFikpo/IiH8Y
RMV3OkSmkr6dIndFlh+1brgLGpJlzP6HX1Q3gQq5paSsGEZ5b9fhGxNGa8mfjXyLVCj6gfGqMc3v
HYknCxOeukNPeS0UsmGnlPFAPGoPSpIpCDwj85upa4gbTJlt4zyOPB5UtDV8yXm9VXrnR1XhE4t1
8wofx3oW0KolEuM7n3Kcck1waJ1fGz8xPELm0sVYat481mQvckouz8NBBHjrvonu0C+8RQEPUg13
zjC8a/B72HoQSKIpXsryB5rFa1lq+zifHoVdPM4zfjENDblR39qWv4wI2k45A9ssMBBsFn1FxZ4R
hiWdMySyfVbEq50wP5riK6Uk3qI3SE5JOVr0/dOoPjomy40BdD+a35Glr0ZyN2RX7Ttf7Pu4X03k
Ky2agOqPUwMFeYsrSSSd4dJa9BiIoqZvOEoDfXrKQhIUeya91ovOoo2lpFroNNETSGNmHLqqRU7E
MOiLPpabOh53rD1HjYJUXE22spSsXcYwLiMCsELkjAUa605xpXHnNCUnmxKaWLv51ekHRa2ysdOU
3qjs3KpMF+CJd21GyJGRrWtNpWEu9jrvqOUrx2BCF1n01xL8pNM0V9E5BagYlxkphhJBV4eRMax3
UJHpcwrO/yXtmvu8LUhONAFfvxaAZ0d02j127KiNyWU9Zy78yMbnhKY9wlH6IQwsfvRMiPSyJYJW
buEVUTbcIl1zM4OKlgbYcrR+Nn77I40fckEEA8uvJc/pzIwiT5b5Nqjf9fKkCwVOv8M38FC1S0cL
lg0pQmO1K4N9ZtFEHMihcaTb9iuCXxaVytuk0vIELBz0j+gAF35P53kc1yhg6Iy/puFTwV0S6qEd
oo0qSO8jwf5MM9eKV9GPSwrvHgmMSqE9jOiBjLsy9RS0frGjXfegRXXiSy1/VZeHvmjXA8ljRfKQ
FfRRoKalwbKQVIMeej6P5GOPoGZPC6dtY+uoNfVl3zBS6wEi0l1xC0DBslPRKX2bJYoK8YD6cmOy
XNSR5Tq8YjNqn1zNFqWTub6sN+fOU0jxbSFSYRrP7X4xg9tQO2byIJHgzzZoXga0U627ZMzeCOSh
s3/bYi8hwqEj8pW3UGfTaLy8vRmooakB3Ky0rlW2KrXPXIAAkKZB46FNMH1zoxL9FJbbSSWVDMx9
YK6ICFm0+ct53osSl/Cf+9aPcIEtByrFzD+owcaOd9Z836QPKgB8cbSyhlS5Kz0lipLyxEGQH8Kh
71lDPUuwlcGSPPbOqlCuinSf1RMxffC9kuu2OhHu1BGuIq5hR7NEqZwpHBvUfcfDz8jHgWe6c0qy
DshMGOeCgOpyqXVkb4/5Mq8f/PlBGk/2fFD917AJDyge0LGIhaJjHCaBQ4vPR9lnJ/xOCbkE7rmv
zYfZD5dldQyrcJk2IfWL3JfKURkNqoCfltW6dQAWgZlMa83gno+9/y4FOoMhwduRuBbKXFWGIL+O
Ph2MUZZuH910DkSDgpOqiI9TIHYN0TrGeSmZT2YEer+5rsQbXT3UVKV7FsR2r0bRrQwj86D6LTui
OZQm3jncYcvIN5EZAFL0F0L7zka9KXptVdlkTXe9VwToC6rpStfnDIR0tRvbcWvaiEBg1mUqeGwD
ThoRIAwHQ+VFyzqkuslJBrVr+/dTF7iSCAIdKl2oembz3DTHfgBnWlMWpNucaCUbRg1RtE+BkKt8
5mDoRF7F4bcNQW73Kh8pNC5j3iHLcbVIOdc8eGUAgxqqN0fJCvztxs/0BQ6AG1nzeKXl0Vegq0vy
SOQ2DGRF/Y6x6DDwAbT9uGE6sJxzsLrkPiGEcw0F4lQfeYRFcfzDQDIZt7WKlgcVoJnngPmVzTBW
9Kn9Rd8VV5xnMGJgtRqarWmVL4O4RQC7kNkPJyiZy6drC4PLklzSm25yXgtlvE6MdNvobEG9ikki
ylboZR9Tcg3oHj6mIZlzTJNp+GtXORDtBcmG2EhkvsEUySiNAMF2dCuElqsmYkTAhJvGQbKchLzV
qGMAXh6SmiBqYq2f9VisVYoxgJXY1PXvGM84LKocOThiM8rKKtZaMuYRzJU2/ujST69brYU7yb+p
hrCzkLWK8kPsrNY5Vjan3yrvfwA9vjfozpdWsKVJhSBRLTcz5QPLzGLOREL3fHbNND5g4z8OBDy0
QXDjlCmqOLBvXtRkz6i/Hvop09xRvo5EROS93BCl7E79sFE4eXZ+5jVEuIjzoUGjHUfmIRGtEd4d
xgyKzN8BsR/YqbZBp9ymNFd6LcxOplaOizDnhGjVbI1K4Dyr7BTulNbtCQg6e0QXvucKSSYlZPYF
FM7tMGfEKUw+wDT7Kh5qSqDJB2U8EPSijCJa1FVwb2XVukzDltWB9gjMIM+vo2Idp/Vj1kVXdUZT
oXE4N/eZtpsUm9rKQFdCJ9RyUTTexH52R+u68kYCg7LMoIvUsWGiNMdcpd0MGpSQECkklNfU0yfW
hLhhJC5NUa1qkae7htMesMdqh3Sz8wynOKngaPFnTQTF+m+KmvEhaqRq66CBN1K1glVs8v6EEGO3
AU1LBh+Zda85uEeSoXmV3ey7WC7eo3oq6Kf2sSsG+TQm2i3uvKu0Dk/h1H2LVXLczdJBqm9VS7+p
+pWvt7elwydZIbt4zUqlv82zvRNUO44Hb9rEhgnWTd/EosfYb0yp5lpB8SjmutpFpiSchxFtzqJV
aB7D1G9mH29AG29aE2UPHMg4Xzd0nL/FooweKkiVtGb1zjkQ2suYSbXLY1a11KAmq/6tg7bligBP
ointJNxWBvIAcY6FbPoVTc/XboqLtZHU32I8dW445ORXo6cYBoM9Vr6MYXPLYGePca/2fGxvjUZD
A+OhO0KOXtjmsGJcep8WI71Tznc+udepXd53Gam0kDBXfa7vFdjUMg12eRmcXYhiX+jc9xgqNcVX
IIeDQeC243crmarLNqVv3yT0Z4vztF1zu2J4aQPYgeHQbVTHXGp9SJxKZr9yzDsFXf8Kp+LUMmrq
MyhyUbnTUK91RYPCp8MsGFnjRusMbwjHe0swM5IGIltjDbZ02dXddk4JGicGmYyI9lD2NABRRRK9
OcmFSsRUPtFNjNMXqRteI4BCQufjdVCYfVtn0dcLI/JdysHJmnLC6/TAazFn2zzUSlTvVtnBlh5O
+GyuaFYxQTEIMOyN63ASHoPLH5VQN7nwX4lHussrcw+uYJPL/DaYnK1mqNcdGX8gJHFDzTFNYmM3
2qbb2mQa4ND2is6+EmG3pjEGBlcySPk20OE1ES9MdngFnpnxn/69IX1z6uZ92GQL26FAM/mfhsmN
0/xUnGcJzJME4YIDhn6bFf7aqm3PSqq3ss2vKS68NrQ2ZlodjVFd8el7Rh6/1+F4jZH+Zcqtfa/L
a+LdvmmZqq3bCWx4JJSTAXcZ/rvODmYdKsLumT10z0Vf3OEF3FaB8T1wyOMkaQ9hpzmUexphtgUQ
D7MKAllS55gXioKMJ4xdKvhZlZZHjikxXBaa6WzUWQOH0Bvdqp6StDg4DezR0FLzh5byiwQ7JG5r
P+2cd+Q4WrjEccyX0tqzehIYUKkVSotkpiSkdmNDoGwOB5Fv2nKYmP/7LaKESTcL7piMG68WzrRF
t6E91EmA6QK5hr2eioE7l/bpAxSv8lEFzZ25tk4WXVt3OpZZxT44aWUiZWMm7PVT6eBclsAjWYom
7UrpmAH5qDQYJJUJcZJNr2UL0qjndFHkWnCqEsdakVHZeLqdkRRuN+01mGFdJyEiC39yrCbjMNbz
90qvsPqho9KuKZ0sNtCWGAtcZdhD20DZBjCGXZGXOpFpQqxhm0Ury2iYmuVdvLfDxHid7WzaOa2w
ns/CYY2DWzRetaYENlzGdk8ECs8TYR5gl3pgBI8zsb6j1T1tMYhXO9IqKAk6gNt9Qv2K3ZQAUUsI
cZOnrfrkwCQ8KOiflqLNjV0QzYy5IVuYoICdeCdHZr8TVrnzjpDdGT1Bh8NAjArjWKPoF0HFnBT5
IEzG3B5fTQTeJ7zf0W6qkrJ0VZSA34uKWhaPUUIpFyLOGokgoHXYNz7DkFqnL086oHFMO6O5zQfC
5teR6b9l6jifcjU2EdRkRS7W9iA1fyELpdcBzvcZNZci++K2nOv+Pop1AztjXtebwJmQgjpDudGs
vseSyleT4Cu/VY1tPnE88ZmgATCOH7RkZjAk5mmXEsex5pfnq6HuaZEWUoSLiOiBG7XW6z0c02md
AbBcMdYa4CuavfMGyrfYmRVqPSWXgTfzdzxpPSmmE1x+PmPWTZQHpBR3efVT+Pq0L7EQbEhurOnj
kzZ1MgwKhzptBV4h0YwYfi3yHKZAA8c9N7dkMeb3Kc9wOWShcp0g6d8DtCWGjBDaN0i1hO7YbbQ2
NVIR/QDBVwjl/i7UYoCqKO92RdlOK7VqDH9BFUoYzmB0VH2D+AGTB2XY7PTXxdBkT4JPAf6RjOZd
1UD67Ar9piWakcois/Z1rkHuHmAnk1YzkI4kU8Ie3LGMcR2HNrE5MqOQn4zIGAlCma13EogQv6Vq
/zOLBuN1IgoPR5pJZgNzHWJUKq1fmmDVl1mkoUf0ff0FkK0kZKKUKJMItltxdTCkwziv8QuPj2pB
UHkJ+ZyzNuns5BfgrUDAg36OF3oRomjCTa6ExOop5t5pEuuRQejR96eUDrY4B1qrE8kG0lzVlqkd
BSPYW24rxtpEoZEjCrMh3imy3cRRW6/sdPMnAr9yKzqGuTN8+X0T9lAoi5o8B7+Vj0oUabclx2jM
rlIV3wSG9q3RJeKuzPQnnJucJsxctifDGUn9jttsm2q9vpXG5MfIJYL0lukNAxBo8jSwYX6voobF
nX1s8KwS/xAN1ISuBYI9Yo/LqKE+V8lqX4tW09AQT4nXdeNsoW0vgepkjpqs0FTN7wVLrJd3Gu0S
hD2HmNwYjRzVwroxMhQ/4Dv717Du9Q0eCfVnV+XtfRfS0rWNiuDFuKtuQ5XpVj8MzsswqQSaY52G
gxgh+5lNNfoWaBM49nkm7ZdFOG9uKQmjN90hhaDkSBb0zVIlvdFJ5lsmAexxhW+SqF0PxjaiTxYx
8Cc6zyWx+ey8tuRGU4pvUTozZcdtIp8I2Ag3rR84L1i8JJW9ATLMRL19PQ1he5CKmR8Vg7FqxOgL
jX7bXWmtxlDQRlezKkaGgSFtHujKHWLU3CS3qjjnXnYjUXsL+rZ0XfuR8GzuipxdSfiHK4gMzVzE
csk3EqHL26gdlWstDDjSTPQBQTUwHOQWETqURw0ixc4e74PAlu9NXRabKtGLU+/bAamkvPwJoist
xDTV5Lqn++Y5Va/Dp7as4yh5LGtw4UxurBsnqsfHQmv9kpDRqtra+qTcaV06bYee0CPTqWx69P2E
2qDJZoYcic2Z2o6qlwLjynrkm3qmJ5pQz8HvTxkFWTNx3Gi+eSmt7iGoVOvRT/PoqUXWy2ZZcQgR
QWp5GpTvQCd8XfZIxKZY9d/YubqlgVjrPjEsgRiqnnZ6qJcbHmjA6FfRb0U1neP6Boe4F9rpY54k
nkHZfUskXrvym2I65JEToqrT0UAv8qKPDHp7NpHNMQe3pzrU462FUphaKxxgcut0KSQNdRPryXWo
hdXyN1sgDu4JKPd/5V12Kngzmv/570u/naPhtgOMInDkCCG1Cyec1sLyMtV6N3azsZMELK2wH9Su
lRT1v7yY/y/N07g03XEp5Ba8kTZ1rS0uAX9Ri8nDjs0dyIoV5EvMWC770LKH3Ci8eHlGbiJkqF/F
snfZH5YHxRtWche4qF2CVQeB4lBtpqcvCYuf/l3COHMrNZXsbKyNv6OcetJgMSef/y5u+CIElDnu
MSmtDU/59tXFzI/sIGiR3AQDHLgUUlpwZy7ut4+7JbUshX1x8O8qYdQ/EoMv1hePWKWza6qS83HF
bNwEwd+mn/ppTVtpl0YKnTHLBrzfcrw0UkF/zwFkkRNeggFBp9npDxNdWzRrdZywbkTMj8ZWvJnS
2OnziAKibJ+mvl51+biJFeqMrlGv2eLMtWH4z5Xot01XI0kxHtsAZc+oiNtCyMpD601e0ZD+zObx
B4dn/SkxW4EbmYFzrGIlmzuGQUH+Wlf0T+1R2RnQbro69yRwtoWizNjBmifTHIA6EiyIsD960VWx
HRvSLAlFmRZk0BMmElbtKcQm6TWy/VVPv4ACvPr7+/7Z/ReqRqPWELZAyfbxYWdqnQXhiHhet7tN
1VflDX+jWBImIZ5LBFBfvPT6Zy+X0AG62ZqjCfOSxuvXmsE2H+7BzlPfTAj2OHaGa9/skZ7NwmYY
lKG96/r24HRGe682IUnjlRnR38m7JcsLgsy60m6CXGb3QR2RJlyz+WR1LN4sVeZrFZsZIwKRrAho
Gr8ggP76/n93yp7fVwF31BFnKB3x4h/vF40fxMwqfz+qOu8ck+xJugkYI8jp6zUOjGEQJWv4kEyK
mtkvrGVjYQTD/kcx1LXqu0JoiPfPn6GlWZrU+KuEfvkNmTpUOSORO3Rk8YMp1WkkY6tSVhFiN472
pSge/37Bj1ixf320lgEMysKeTPryBcHJn8dSNpXcjUZ00/jFqySjxv37JT5Zh0FS//sS5/foN56c
lAOD40LusF1tRX+kylzUufjiItpnbz/qFYAufPWmoV88TambCfprc5e90zE4JfvhIVu3i25JcMRV
cF9tkSPtvuJRX3A3/+/u/XbR89397adNUvp9bZi7usXBqnXJCwPKl6wqtnlN0oIIojuQKhtmcBWe
jeDhP7ivv138fN9/uzhlvRbFirlTLKJn89spfdDrp79f4rxkXH4iNkusocEblOAOP14C+KEyMvvd
Se0xqW6TpmN6d9NqKsG44xfLyWdviQ3MTGWn4t97juT7/dfold9TKli7Kbi3/TcJUoS5399/zadf
PFsUDnyw8nxkFz9n6rR4FKW102/Ck3is2A4d11g7CHrdZBktv+LefvZOOtBJDZ23z4F9eXG9fDAC
rfPDvXZnvtjrcyUAZHcfxi67SrMclmSOrJnuMDn84od+JO7+ei8/XPjivcSipDW+E2KlXoAM82/8
tXDTZbGO1vkmfSQqJE1BtavL2qX16P794p+8M46pWxRdqmoTpnjxowWnGUUz4j0tglx1yyxRDqMM
5gPeNIH7pp6MV7VP/dPfr/rnOsYCBgpWg9Cqs5RdrGMpLqeAQ+FeOsVwUhxMWTAm1de/X+TP2wpf
X3NY4dk5gO9dfHFG2NSa0lo7NiciTRtchl0xEozSFkqySU2yEBH1awiLpiG5+fulL5jnPFL9FwbQ
sCS31qAZ+vH7GMa21Sai2XRG5Z5szHnbddW8nHB6Pul5q3/DxtCVHKIclHS1WUm3a/JyVQ4Uv0Oe
O3df/D1/fK+//h5bp4VPFU2Cwse/J4QwSFnW7lGGcZilDYZRexl5jisWIwCqFVPguF92r/MXD/qP
Z8B1OflpABEhffC4P17X5sjv+LGx78fWpyGnxu7QZcFRqoG6qe3JLJdV3WebgbnHV4/g/A59WA11
U0XmS0YK7R6Yw5cFVk0O+VDqh1SkQYtKnXSFAfPJrmKosFesdjipCPxWFK/qQq9oizhRg0wezc/m
7zdfh29y8Zec133HYl/Vz4zgi5tf4Gb6tVi2Sw3Z8HLlz27DauYzqH8OmKEuQGYck1W5m3/SU1z+
/eqfPXmHNAvyOSxN513/+ARiK+sy0Lj7IgNuUDBmTHFePvz9Gr+o+h/vtfy1fjDAtrjhl8VlKIvW
0kd173Dwwio4Wuw8psBQ6fge07F20xFdth06jQMVw4GFPZQtggo/WPalQsZ9MdYkGwfw17RGv4kT
Oe5x5hWrKqT0rArdeGhCWE1uieP8q0/jz/eEv12axH1DPYfrdPGeaCmYNb7j/VRXGL4dGd8UCITu
Egs+HLtT7lqz2TC1yWh1tVFN7hDjkAEq0Rc38ZNPRaqmQf6sMFX9j+1H18ppajtjT1uRfMlAchjQ
O0W4PmXvvg0qeo8Tw9yNyDLzCyK58Uc5BurdMGmJCs3mUHKOxP19O1dKa+oMGogop/MNfvXnuRmb
o1PBTJSVuBIOh3AGbszvG5PhBcVtopY0uCf7PcQXeAYocpgOR2tdmoSjI8Kmz91uQz9+cAygGI1i
5WRA5Vgm85B5i3jyaQXHNB0QnxgvQXtugwimhA3RsK70FUiLDDzJ1MwRRQnGu1aFw5q25+rvb+6v
Y9blmwstSPKrcU/zkX785VmaE0TWyz3mYjTgdth4oVC7G26RtQrhea7pWRFW2Eb8/XWqLPu2KQfU
45a+merZ9LrzgBN9MoIzv7auzsE+2yns/nFV/usB/fvPPL88v1WPMtfUyOytfVL5ByEY7Stt+VA5
9he3Q36yWvAi/Ps6Fy/CkJGm0kljbykdKuvoasDquWZ/xVAwc9J2oncYrWdflf4EvZNnXmbPPkyZ
quraRS3zAgQkJtxRfULL8Epj8VXvxq1i17d9pOEq1ptHyuD7CFEN8xtU38A9EEGKB3+y+zcLuvRS
dYzvRmA0Ls55DJk6S7Ttb/XzKNoZw6sxDded7uwd/h3MgIJ3pYQskM9PZpetHEyocOfyZ7xwJ1Ql
h8ihs0BDzC3wQrhTicvQngHPwQh5DgsMIKB+mi9O9n8Wrjwsx7ZoYiHEp0C+WHL1IqTJRXM7zHNa
K3Ga97hvJrTeZYCGbu5JtJSL1rEDVyvCyTOnfFzpc4JcT830ZaQkZEL//TX/7LH+/hedv//fXh8y
z+okNqy9SXuwxtmflMrWVL7944tYHMw5mnMUPq/0Hy+iF9U85pqzJ7TZVVDpSLTVk/PFKml8slxb
LJIae6nDoeDXVvTbT+noJNsOzXLjmi6v8Yy8T6Lxlw1djFF4/jpfZevSi8fM6022ocpNyURj/ARR
dWE+o7VAAnAIV4k7ur2nL9tjubbdv9+IT1byD3+i/vFGZIRcK6Hh0KoQQBrHp1RFpWjqZEDSHyDE
Dl/4P4L2/yo3uR9ksrDJq2zCF59tRyQy08vk4LTNWh8NNBvmFnLyVweVT7YJYvbYDHVd14RzWdXm
IJTy/sw26e1mjwYQaKDRttehI4sVknb0jZlj3pmh3e3aoSlAM6k1SdYMXsahR74tmgKdHWzGTp0d
mnzlV5/eH6cZaj7OEyQKnOeitDE+3vmoVccoSJKDpoeHMEU53WUbDOCeSmCrpqjbvz/nP7+qj1e7
WJT1ua1ifdYOYym4HJX+Dpyl/8hHpnzxRv3Zujj/MNvRHfVcyf1xYKqYQvJk2ICb1thYRpV+U8og
ekEpryFIZXb+XWnD9ChFPF7N/VA+pE3MqfE/+L28YaSIGVzsMh2lzftUDIZxoD1lbxCmxyzqU73J
9V7Z/PMrgSpXbQ4NNtENF+9zjj4lskRyQD5GtPM+sbzB+KqF8dm7wr+dTihHREtc/ppzXpOhmjw9
Hd8f/u0ZVB2IJ+fgiC7FgtTYm7gLrC++1E82B85fHH5hCvIDOXN/fEWNJkTIMI4HXL1rjSMYbqY1
ULX1eEWI6LL44kZ+Ut+AlDZM84waZDO6/CKQ2Quf0NlD41WPL9BO0Ac07vngV3vByfXTlVid2wpf
hVN99mnQs1HPhEaWpcvudhBXUc4s8oCNo2f+2FrIPrMOB2Wor//+qnz6Cy0a2hYJLPzzjyNmjGpF
9hofoI+ITNHU7KXRjeDoMMmvqUxL5RBm+rgdbYH0mA3lYJqJvcVzOp+sWgSv9A6EOxUMk4cSEVhf
STtZtA2T/S++nz+6HrrJ2ImnwNO3/jwH5lVYdHMZHiMJ84Jx2W05Bs9/vxvWJzdeExxlhKnBnlIv
W9K5aOwcbdPBDkh113RB4DnqlkVJCYe6XINflxEN7kf9dd+FcMMxu8D/PUFbPhoAbdzeae5yAThj
jMfeZTowrHSrGxdzqb82CQbtToTFOoVit8yd9pTDkTbgcC2UFJJ+5Ozy0XjCNYmdvmT5J3S11MDh
BYJ/mHDJfTHvZD68hmFzQvq2KWJ8Ioat3XPDgIaRS66FRbqwtG6Th/2JMd59FRK/lWfjAqIW53gH
1neKgWkxtzoQbFN6wFX2bQ81CDOEtdGLcWeN5vizo3b1JqG9Mskq18nZvx0G3ds4DrPXWVgGC23Y
ijCdl5auBysfom1m1bfCjkGAZSu1ViBwUAt7zK++KrP5xj8eOlBpgCq1mceAlbpsfxmzDGzmu0di
btmeMI3r5jaozC82jc9fhX9f5aIMsfpWzKVtHQQoFsjJqDdHeJX3JqCiLxa1r65kfFzTTHvUm0QG
R7g0P9AA1BA3/dJD+OT885/ESY39gGEQSNbLBIs28Q3YluERPNyixWGiBDdt9M/Ld1MKjbgOZhPs
tpeHYZYYSxtAeNpwh2Wkn4ic8OJ2XgcZUitb7AInhCjXPUQ6hcWgn8zAuO5mnBt//5Q/uamStoTk
/KBCs70sdBNp874X4XGsTeXFUCfMnb4d3QBTx2P4H1zKtqTJj+Y/l4dgGpJFjiPzOESza03DJosD
1E5flUt/Vo8cLB0VkhxRwkz7zz/4t8q9jPgvQfRhOkgOql6sGcN6firXCBD/g9/DXiBYCHXqlctN
b7B0vyF1ASKKglVBaT0zOOti4x9/v20k4n1SRNBlVG2Vz9jihbkoVGRqapnehMfKB4fXYyVOfOmm
6JX9oCKG/gd5pG7e3DuzfSDDYqGbCPzLH43ZXM3CJCc6ves6rC1hbN4FNfzrZi6ddQvvY2tDqVqk
IYqweAIWJ345FabUhECAQcyxfk7KiPXH6F1NbXcqwCpJ8OmqqOptKzXPLyATgS8ZZiRFgMe3cYP8
Kcw84OGQ0zdWiaHDORbOe51sAuU6wolgrsH01IC4qmoXYm+WK18JrmnV7welX/bzMSPowPbgZPk9
8sroWcVUAxsI5A3joIUBONg/EUA59XKB0A2LwOwvkdBBylETvJcLpJkSujnW47Ta1QRGl9h8l93P
8OeAHjnchcqmMtdZ7i/M0QM1CD6rnB/MeVnUKwitC4v0mRkx3lL1XeXMfrGO8Nq92nk2HC8v1gL+
E7o5YqrMJY4+O94Uijd21fFMmovlmzJddUPH4dQ16URaPsbG6GdW3KlYShTMIQ8BJmTB7TWGdfM4
zo9T++b0yVpUylr4jy07TpDdpqBfguRVGX9kyNgogV0r+qYrW5m/NeH3GHubDxKiNZ/Z8/ipYXhr
4nqR14R1SAtZAxaba+XAwVV0LmkV4fcWRO8uN2juwJ5Zz+3eCD1HoTjbOU+xemtLJGM8O89o8J2g
iDkPpAo8KOXCGewF1hgMLFN5BPu+kDPMx1ORu6OFQSvagIVzidWhU7cAJRqpHlLdTHmGojs5GFoJ
nNeMYAHw3be/hXPIgd3FQhV3C3Xg73O8usStYhwU6P8vcXLjxwF8inYRW5Y797hl1kH8XeLMDbVt
jvkiaZZmvZmw+G8wdS/FAICxJDneU6sVXsTlED3hlqkTFW7iRlThKdcfu/B67Lc0JyEdfK/jfdmq
bpenMBKQ5Bh30gk3g17QbTOWWkahMdTHrFDcsBcrA0mrbo9bw7luzgBrp12Xeu7p1jNrypXRPufz
FfZOHNmRaynGAprnAoKTq9vS02p7iwEf9fSdMxxt9NGZ9q3Sd129EkjbB2x++BAe43mrwGSNS/ht
CtFkgDrCvFn0xF4vxoZHmthy0wB76zrpqfmZhjY/E4F0PZi+Szyfm2Wb2kqxXGI0vJHBYcxxZm4H
7bYpgdcdUKFGE2q9SVkk4qSKx/gMicPyA5cN1xeWtyLYxygIx2DVMqjJQ3NbGyW4St7CqKqwteCy
SZCjojPUT0k26C48x0Wpw4SJrMCtss7NIQOEHUBZkiVPnYoONsaD0iVnUxXCaT4+PFJXJJ+McBxH
Pb0apgjzwmEMtkp3rKN1pAY7rX9KxQmC2dKpHpLp3Uog5TFOK6t3u/wWKMcQGqui46m767vUjeoA
sdrKlmuSAFyz2Ib4BusXp7wifabJpBv6dzZQlhE+RkI0wwrDTA4hHENp/6TgmUpwyZ+KhHZw/QZE
KJSY2JJlOO76/ltnE45xV8Q/VGjG4W7gF5jVQqqoC7cxPhdV28z1cWhvgV6gfF5D8p5HvIdPc/0W
yiUL7ZCvtXlVWu+GzcOJ3obwrlJ++sFjN9yrAco8JNHwR/K7qduW6qsjto6/T5WNHDD/dccG54Ly
kD3YtZfJpVkdUubfclhFMyfJdYmQv4cPiWwRd6XtFdTF6WsUQAXHQb+o59Ns3c7TqnbeS+do5ntc
NV43X7eiJengaTTfylS6cFk3fnCXRALay2EqbzTcZWik3WTYOdUd4ozMOoGA4cdI6UXJ1nnKUjsA
eh6+xZEkxBRwp5x4DSAqt/GA4OcxalFRFTAaWhdYmGfxf0yiYF3wspQY1pi5LxXiPyte877FHqt0
ni7Y1fLMHYzSayL0y+bPAsJqwMuqLVtcwU55auGfzuVVra3zfNOfMafKRgGMMXAbhquqvHLig2nf
hYFnQPhAGQY2JbPR0z1k5//n/5J2ZrtxI9m6fpWDvmcfzgOw975IJnNUSqnJln1DyC6b8zzz6fdH
V3V3isojtvuggQYKLldkBCNWrFjrH+KvgNAw0KRYVNy2ARDZ+ntvhLtR829ga68gnjjtaG2k4i4P
+kOF2oFSPWkEFbz8bo1eW4F4osX7KfSJX67iAE3Y175wA7mk7u9KRUNCMNtYaFdrRsXNg1YMJGCR
VwTc2KTbGJDuilzC9FIDLd1gW2SsWq4g8UHNeS5DIyy/G/3XGMh8ddb7YE9YsKzHKHqOwgcUljuY
uW77k0CSGaemiYBjP4xebSNXApPwwMUB8f1GNfeedA50x8oI7s+xjljFRoI/LLy42Btpz5DKgv4m
zb6ouEkpaz1/grKAK0nyh1luk72AH0uCmtJ6hJd8RkekTFHj2GIf77a7gW62/zl8TIr7od/A2F1p
MFvql/pB4YIy1kH1pGo3QYb/Nu4WmvUzRBfo+2SNoaIM8lRTHW1X7Q+9OfOC830e7Xz117z8TKdu
kLdmgVKnxKYBbXoTtDuhgCaPmG/GQbWNmn76DyTeuJYOiXgfZs96f4efmlEiI3cHNQAICjhVyAiI
7q0C8V4aNr1RrUBjd8SoCq30IIFw8iRLbPl7C2Urr31F4qhFfd8zVrFarMX0mLi3WnkvFmeVaB/r
21bdkj/k1m0UHAv9UTMeouzBjWEHJvFLmx2SbNzH4rD1/PAJYAxSTGiaRiQGyDbp4bNfR6vJhA2N
DBclAuj/uocyaP2oBbsCHper66sqfEVubeUJBxOFjzjaE4NxgreVDogvj1DhB+qAXDBPcmV76l0F
mp7AYyGdhDzM0U3uFf0kGQ/I4wfSJijvifW992WyPUNXpDhihYDUNJq7J0hpzljX9giN8xh5Txqb
081vzBzDgHM+PI3xof3RodSanoW8xbApowf0UnJVk6nbsBCDAWyz48VnyCfw2rVHqs9mJx4yCdZ4
D10paDdNDOAb0mAbWvec7X0XKOehfGp9yNHjNmzuxmclc53CR2XGRwIoovsmnWXcbJB/yk9WmW9C
82XQHROZo7LYoJYSC+c+O+a5S98FUaAW/DeEX54Tdgw/Ixi1XYLamFtwhQarUNpPOoRR9aUHodlK
ZFuT+v3wWpUOry1ZclJhaglygHc9tYswNgnsdILOyfDQQR/P/ee83EukzLjFsNQQEeT7BM8waGhp
+bUoDxZi8EX8NVbuQHGv3OQmyu9dtIWs8nusIqBYIESf3ucIVyZ7szwGYEdT4EQikeBTlX+uUZ0p
buvGsXIni0iAt9QNyi+oSaw69+whThFsIWKJMfnkjV4cumqXqU7Sb4kI3M/kvbaJrkz9owXDW3Ae
zorrJBCVCxOhMaeDqK7wl8np3P6+VM4KZRpljJ2mAGSEKLkXPsbyY2F9GZqNTqve2td5u9JhVHJM
MA4LxpfSWufD10r6lEQbPJNWljwgHieBTbJHzBICjjF4XKl/xYMHIBs+PQ4Al667EWsOeN/e5LxE
DIoqJPGEXBmtAOvJiDsklih4oDr6wyqPg7DxVGjy6JClj0aEQoFxKJErCD+R0prhxkLg0sCN40Bu
09db9cEd12MF0+wZhdRUXU2lpAFrKAfN/7J4smTHe66TbTU8RrFtYDat7fvxATok8Ifhc8FhCNd6
dgOTW4RUKzrh6NScwtoJDVuTTtkjJpXF9IBCN4uEf1+KAOnJLmBtb7th70rkreva29WgKXCXMLSV
SVoRpjQlcSZ4yoWDZyLTdtbaR1068ERAiNRJv+vT7YKmoPsUd7cYr6BSHmqHIDzr4a05HMici661
0SdSdlZxqqXPXnc3kpty+jDBBOKPvBIlVWBIECm+e+EfWiDBAHkqwu4JNhb9J+2IcZcMAbF58rL+
1TDhZqj1iMhva8ssnqYdrQeLfNk3HwuU2FdxBcmlO3bWoXFx7fpedZyun7nQrWWuehG4xIha4ACl
S4SrPZpn1aNV3RkrCd5NuC7AiY1fJfdzI90iW+pV9igcotypy1vFdCrlXKpP3fiQiGsL9rUPFsi/
C91bNT6YOP41myLdlla1UlEv6Lf4z7vNt0I86IjLd0evdGR/LdTPsfCpqhAqoxFdVp9D5F+sswgT
Hda2d4Yby6nAaMPvNmm96zij0r6rHnTh7AVkLltkRYQRifUqtsd474UPZfoV7astneOxfEThGmfm
vrw3/eN0UrJzZ25CntZVtM+CnVmhdvGAqVZS3fXVCymRpq0RSJl+w6ZtHKiDfmsrTxGpW/oAek8h
te4D+LK0NVYacQoNnxLpi0l/u7WnhPzFC1a6dBtDRdSQU0MTdTwiWfRiJS1ehWirOwl6ZQc595EF
k+WMt1ve7iIZP0hwmFs0Q78ZpVXbXVfGR2pHjAkNbKEcNDWTZjVD3kC6AlwfgoA+rxmmGV2JsYtP
iO/FD5ZBTcjwewreOq6iXyzL657ROLBeTBiUS2jdK3Vrhga/JGlQJsR5p0RO1WgYxuiEmjey2l4f
H/2udRfMkK5A5nSdJgUdLuySJ9unt+UhpMOzEpO6G/mesttG2iEcYLuPip2sl1GP1xaTCh9tH5ly
4jtQVGqKugX8/tRIlsDDa0CeZewEf4PxZHQPCA9Rsb7V6tcmF1Ct+rhqdKWuRxsADB4V+onqMptn
4iInHZvBScqpK5ZN2h3Rl1T2Kq6Uv9+ffDPSrAAcpIbcdXF4kvRCwNLDNJtXEeQlUD8MSJaaw796
cvMNipMX6PypaGqKs3l5hWdEXcy8UH/SjBoCd3jocsPGZtLRo+8dJwVZ6I0FC9gSqo1bNrxZSq7R
eOLZk4j1vKqxTexOtN02ndHtFJ6LVK/kvqOa8DBY2PDEaOXXyHGouAgoPG+wNJQqNDa5RdFYQktR
eET/KEKqZRS2otCQWPvfPVXn2TJop8TNbtoWyliefPL8QUb/rXsQ8uykxOVmDPWbWAgLcExsvKkQ
apzw21yhkmBD43ygvbQNuOGxtLW98L5FgTW4SQw43Sg+Zjdp0qyNkSCQ8K+T2JgDYRALKkHER0VA
iuO+S1/V8dyp6sZKf3QNDqVoUkdtv9IhzRQjhSFNo79SKD+kKLyzqPAo6XgjeDzpImjIC/FEl6YP
Mv9gVDo4b6IkyeL8g6FX3RSujo4deoFhmZDKBeLOl2vby26xcIHxta4p8IinUjjwze3A4okNVVhW
kKAPHjv6NMBttmL0R9ydu0/pi2vBgHu2wFjU5WkUnvsc+rq2K/jYJnCfnyn2N7CX+9eSL6RGnysD
y5gwWjfC2e2f/ejV6m4z/RaPlZWAqMXQDdDzNTtAesFSKbeHiGxso+qTAKrArTZeaOPAivCAe27b
cmUEwqqJ2z1lLKclZ4qa72LgrYQcldcoczwzfTboiKCtJcCRrTdSdN8rd4rPRbnuavzHnGZLOYMW
mdk5SsZd+DRmGAEDil5HW61cF/d6s4uj3aD+6Pu1xZvS8G08lpyIh98EK+FJWUafyvQbeCNfOenF
SfRFu/vuN+euQS9ik1pUze60kMrkvYtarIYj8Yn/N6QNkvL8goFrRXLMe1dHnmWrndTwWW6PgvBi
ov3Q3fqBg0JzQjFU21Kzy1AIlicrAjsVN1mlbLE84BlO7Rb1UaeU7jM0PoO9ER/GCI1x8uX6plDP
wniiVlrpey068ozp3KcwPaQDxWeSv3bVt2sXOa1QdMDjxa8WNcPgOwKdQ43U11EN8NDZaKQD7o2Z
7htU1Ys7zfhcj2D3Vrp+4FIsqnNlwih3XFR/KNYixEqt40kmKzxKve3HjwauOdl6qA5ZjRPDTsof
SzA72t0ANRHBQd3J0EHykCTfIoKhGZsCOp6ONi/GLgc1giNIgThcqV89HHMiO+1+Uv1J630jnrTq
oPvgUGyYxNh0QlbrrSdXfkHuYYj2JuY3WJPp5QYdKdF4ccuN9Zma6TDeldkm8tZpT3Z1FxQYAqFs
3SkrCsiZZcM25q9KpM3dY6jbCW9wc0RlBAsNmLCBsvG97/D6IJBCugQ0mIvgfFF8/yKFMQ++vG3R
Z87OTc2W6LPHuMRbWPDHYQWg0txnmrbDzeSlGQuqYO6pivMd+iVU938OBqhPdA7bHJ3MyBU2kNRu
KqmEX4zP8iFO65vaslOjWLmSui+1jtLF9ALRJ4sMMlO2e/xJNNON29yiixPFj79sAyLBqRByGYcz
5gBrQmVlSI7QfMmyeGNhvRaTNRY7uOVF880lr8ZnUxgp6lfnlvZCeSrjG0+8y8XzoB37/lYdHqT8
puwdDoWn2BbibEjKpXeJd7Q0Hsf7Tvim5HACQbxbuyB9Qq7M9T4nxbGT9ohRA9RLyp9d+wADneiR
tkiPhXsPc1rxVlV5BAkrArRcPAklTxiwqK4YYhfHg9k9RtZJSFEsLidbbJzSRuydxq9J/9mXnnyf
I7cZ2hvyGgfn910sIzjNZQO6w3Z5L+H+uRq1r9j6WOlZN587TBKy5sXXnhoif9PVthagPo8spAiK
SBrdW6AuGS2M/sbKn0v1MQlxir4Z5RZt8DtVeEkIMHXyWlLdh2EJrbx0AiTjmvpzj3pfszdTkvLP
cvIYRs/N8NUo+8NgUicdVnW+S9LPSLuK3h08MrQh3Xit8vjVx42SgZOXHfx7LOm2gc5oIYtwqsVD
I69HYoqCJ54dpjdITgswvcNkl403YbBBLxKjHbzJV123QxYUQW8kMlOBN/XtyG3Jm1G2UW+XbpG1
CHgIU8HFDwNVtpaHYdUfoUvRg+L5/gV1UQpH38ModWLkZAdeXq5/66OHHscWlsE8Q8dojdYn0VTB
ZwvRukbUNyhxRi1uzhSnegFxsHIrwRjvTPrt6j4PHlvI3hmSipkBDSJ97E9eiSt5tg4b3rTSphWQ
eUCpQEAOHUgxNfcAgjnKalX04LdrxJDw1oNzzzmuv0xl6dCmBV0OGww/KAdzlwPl8Fxo+o1jCD/o
cBXiRkOmjXkPSDkPL4axN0aacZ8wa0BQAZB32+wT18njTSWBIXGqb2X+owzhw6Nr961MnFCisaE+
wIA10l003MvBzo8eBI/KzBr726I/dAVy/yoFvWpFs6IEXyNtIx1NpC0Q1UE4VMiVqjdUB1r/UajX
w1asbwYMXYxVk+2Q00F1mK8vrQYuse9aty/Mh8DDmfdO1mvqCIdCQFJeQPC13HoZFY1vqhRKC1nq
tcYmmGgT5cuJNCopb7PxohvAPohsslAhphT+NyS00A5vS4iiA/sGpPjCiFfaw/rliNMr5KI9rEzy
nhR9sTeapNY9OXj0cCNxcCXOHQ+ty6+/n4aDGDJIfRR5Ypi9Ha6vRD1EFZoGIqJNPOnH9ltKueLj
QaQrDw1j4h7RIAY29w4xGVupPBR0VasDFQPauNEtHuKbeI3fqQ0+c3rEU0z6/u+9cq682xjc0ia4
5kSFmTWnlShVXL9J8QKn52AdEcReyiHfZ5CXA2gT8eXik3lwA0D2Z6dKGzYSpgqFdCTX3RVS8ydg
5v++4exX//Nf/PP3DDxO4Pn17B//5xR8L7Mq+1n/1/TX/vmvvf1L/3OX/0gf6/LHj/r0ms//zTd/
kf/+X+OvX+vXN/+AhGRQD/fNj3J4+FE1cf1rEO9HNv2b/+4f/p8fv/4rT0P+47//9h3tmHr6r3lB
ll66IfOuvthS03//r793+5rw9x6bP17f//s/Xqv6v/+mmH+fxAssC+LChGCcKN9/mifL0t8n1KQK
70cB/6MrnN40K2v/v/8my3+XRUnBxYxjPaG02bFV1kx/ZP0dshTYGt2CJ64gPyD/jn+y9PadC2aK
YgXbXoJvrvK4mDMLUWCq9CjN9NUkZyCt4zW1n1vD6W1KdaviMd5mzhLXSX77pHk/5jyG6AhLAjIm
DViTwyOOt/VOhR05+Znba4Pw2UHdILA+OsETQIodilXLbM63cez9b5gFlkEecLbS+Q3RJ6ScvN0E
SFdOtSM5wd7bjnZ8m23wRVqAYP0KyP96zf1jWLh2ChwswKWzw46Tr44cD8P6+3jfT0IWd/RIVuNP
xMzXpP4LR///8Xn/OZ4yO/uuUCq4Nec8VG7cQ32jOv1uOJ9p9Nhoum663f0fF/v+/OdMLvVBpt//
wfx+8QIuYo3hIUwc+8xP3db7aot531bdoLy5+3iYWRnqr3UEGAmIXIdeMMdCxTWedGrBOJXDw0p2
AgSJWcduDUWTrs0iUvb6gFR3JAhYNKHm1bUhTA0hDhkw3FevMszA9A69DYRH6B3X23AJLvv2Rvpr
fvBPCA4gsaw53U1DPafOEbpZNQflLmWnRLvqa3TwHMNR7hXaAY/WFhneb+Zt9O3jpX17Hf01sgaM
HcERlEfU2cFwpSpqUbPCJRXTbxOjkrDvfutS/zXEFGum6UFChMw3u5BQPend4hceBYqN7IX7EEO4
SXN1YZtcCW5vBppW+WI3jmMQx43LXBrc3qo+exAT60mvigVi3pUlYxgYtFzjYO7F2ZIlEaD0smIY
13oUwnHtFcn6448yYxb8Y8n+NcQUzi5m4ilCpUJrnPZ7cpsTq+oVxjUHdflkXQnOqGQgNmMpsqK/
U/DQvTzXKJFPFwIIn9vC9tflLtkrjrzzTx/P6somVzm85K2QXhVYSW8nNeaVQYESVw/YYlTSCh7w
W988Q8eSTJoy+ULwfZss/7mGF8PNY2HVgo8QGoYbsOjL/JcgrjcR5ZwwjsCG1AsA1WubAoEH6tay
Crp+HqHCqPDStCVgDFRDI/2hR2b14+WTloaYbW/XKBpopkyIdw/1rpW/EVObKqXmIFO3pmKHVkex
bYWFJ8C1U3U5s9lnG1KQUlDYuUQApcWodTdInNa0yD+e3pWrhN3xjwWUxNnVVZW9nCQVs/NwMK9Q
2+wC6kvD96klB4/qEIJAaBcCxvUlhRkjghY1ZWV+lLFqEzOhwGuks837wem24UawLZuW1ydevCtg
kP/BLAHaou4gGVCb57yI1AzAf4YcNy9DeDvxv6W18jMtFeqm6qkrwO8DKdOqpRB87ejRI4IgRBhG
XorU8zKedNrQGW04heAsxEA5R1f5xvLUTVXzms1Ep5aPH3/NWR37z9N3OeK0mS8iWBX2UN0MMpEp
6eufqi09R2gt9X2wWcp6rp2Ly6Fm8diq465BAo41DUdxpWTU7GtGX/hyV2OyIiomSQHJ+rtWmJ8h
3ephqEuuU92mGwCoKyzKD+V2Kdu5duAuB5LfLp1Qyn7ES4JqIVa7XftlEBENp3C48IWmbz7L3dTL
YWZ7wpWkROlMrrHMGTdTb689QuleiS/qRtxVR3EhQMrXxwOPTa8SDPicPpaEVm/UKQdcvu832AWb
X8uNdBfcGpvoPnumhqjvYWYCsV7Rz2xW2gHzpH9DW+X66v7zZ1izOKOnkla3BZ9RxkjObU59DiBY
chYW99rlA8nYIHWEd6drs5xnJOkHl8OelBq8KPQYmUBc71NlH6V6CSIkQa6yQPwawjRWnCHWhlKZ
DwiSjiraaLL7SUFy+RRTgLZVvBifgj5U7v1kGH4s/NCrX4VSCxwoZLGMOXkDwz5/iHIiwwD1bdxT
Y7dbJJ/6T6gXryky2QvjTZv33a6DBKBiuUuJZ54EDAXmHVrM8uv39R77icyeSL/k1X+UW+O8FG6n
d/tHw82TADWV8yRr+Q6A5TCYRfzfrrbmWtq6G6a8Njf+w7TNkkfhHJ+KpSB4dRcg+UQ9QeKC0ae9
eBEEAYlG0LCY7BQEK9T91+MKLwjH3IPUtnEKtutt8gh+cf3xKl+NiIqKzg31BgOC4dtxU1fqDMSj
eQbq1aOQ0Csog4XsalZE+yvAQwKzFOSCuLdnneVxHDT0CKbjvG0caVM/5X8AdHNMDIBWko2D3jZZ
F2d20cbffjy763fLxdDzABkkkhlY3Nrhfnp1tsdxWE97iObVbvD/rHK9KXJdPnGvXp3q1JAFf/Ce
q4kKhyClUDxWsVD+GJL8j9HzX1pfOyORhQC2AM4rTfMl3MXVfXsx6izXU3L8GrqUY0kl+icYPf3U
3w02PawNXjz4htoqFrFb45DfUknYLL5Hl4af/vxi43aof8EdZOMCeN82t9ER7d7gHlL5Bu/d+/4T
FAVZXJm2uv007JaY+tcitIqImWopPA1hPr0dPEpKIQeNQbJCn43gR9P4xei+fLyJrh2Ri0HmgaEd
aedDQaQgFKEwR1F7lffi73FL/zwjCLER/sktdURE384EfSUt6kyWsYM9k2H6qsnVwlGXrq7WxRjT
RC8+FVVFY4y7X+cw3aOh6W7x+FvXO+VkfTXveid2oPAsvORmqmx/TYyvw1tOkxGBm11vRim3Sgts
mfepu8XocJtWdlyv8p22haRme3fyLrXHL6j/fvzVrs92wuhMbMOpXvJ2tpkSQxmRWVGY2od0Y3zz
HIveGsoRKnRtcOKZnWJiuBBxrm4WnQoe3HdVIdy9HZV6qpW5AtNFD9cxcMZwDXdhZteuCiok/xxi
9uKH41GnlcQQbU4/1jABan4VUSDrNV5CarJfWMelGc0/oD/pK0cMJxTr8mb6htHX6BmM5krcSAej
sMvFIte1QDoxJilvT7F7/gZRBCwKEoTCMV8Bc9Bx5QOTUIqj1Xt2oj60Sx/t+l65GHB2MuIwcsGM
MWC5drfVg7Srj5icYNNJ3j6g2zd8c2+bxVf61fN4Mepsr7RqW0dqy3mcCiojaGQaimxQywEg5bj4
b/FiwFbFWfig1+o4l6s72z8erOW0Un6lGu0aXV3Akp81RIpHMBj20iSX5jjbPWGnN94wFTs8DfNW
r7Oau6ho3AdD9pUlxu10oucJ4+XEZjdh7yPKrkwlZvHg7cjd9tFe34SOsXQirh7Ai+82iyxDTI6D
h8Of3w3lUWDaCdqLG+3Y7tivdMxt0nA8btAyOi09+WZqdH8FVAv2NF3Jqbc7y6bSMusw5GaWCf/L
99pLek7X0Os9p105380VLjAx+SquUV+F/eLmuZaUqxejzxIqLUN1A6LrFM4HukIBDGp7OiW81228
2LqFR8DV4HMx3Oxa9HPNQF6d4eRW3zXeWQI89fFxuLpBKbKo5NwQtecpRBtFlmZOG9TVO2eIw20n
tQ/I1z98PMz1iRDQULqYrqTZORB1r5WVZtqbQ3Gnp1inWjWEuo8HuXrZIrEM+pa5TAXut7ePiamH
0E6TmV4R4w0y2Y/uftJBrVcGJxwPhvCw3Eu6toSXo872hGH5fWYMjGqOYOpdc5fXUCjgNi7M7tre
uxxnthnCXhvLcJw+1Uk/DKf+2Gzcu2Etr3Lb2i89P699MGATKu0OWZ3q3W+XcvSSZhR5gq96d3Kj
NIVvBXooH89oirTzgHUxhjErMLhjYmK9xOsEZBVl9C6I7Cz2YceVceJtWkscPv3/DTjbHyi1atKg
MqlxKG7jOjp6EpqSKLd/RWRzKQNbWEHa0W/SzawocjeUeZi4SnhAI23n+wuRePoGH63fbEOMaZv6
psiGAGy2U3ZT3dDfLacj8tJMpj+/SJxHv9T6cdp47fd8r6yje+FlEgBVYVDcWJC39t6T3K5KGz0E
e7yT4HUDpdxgpb7YIb/WJuYb/XNb/tKPufgpnlw2YjiVoYVdvo92kDG24ll+JBUjea92yh8fb5jF
8WbJQut5RR73TN24C8+w9GxMOT+jF7CS1+q3/yhd0HTcDMhuTWpi88xPz8K+agY2qAfLNYO/6N+7
ALEXJnVl32iYs6qiwtnmaTI7Bj1gG6twYTXGewi/9U3zqn1HVvwM/GWtbYXBEU4S3qQrmUtt2Cnn
heGn//xs2/LMo6wpKRKeW+IUTy++IcZKaQyrj2MveDD1dfWbEAeVXY1ZilOm8LWsqj3WXJ9St3mp
lXAv6cFCX/JaXUQzeBexxtavztfbn6Agm9MOLBHUXNU2x+yLoSbHNMXOMFeALg+rFuEB0xOwmmt3
fh+vP16Ca0kMRRJqXQC4qCzPoytCFvwyz9VW491w0L53hLy9dzSOU2lZe9Duuy/atnJXyZf2JO5c
J1sot10JvAhXoxYLGwd9rXkTPRPLrkMT1IDynbsHNriJgVxQ7gJvsqXsjH7z8XyvPGjejDfLTCtT
SrEU8A2oZRpGFqZ/k0buecwJEj0CGTLJvueVrx8PemWXQ41BFgb19QkVNEs5MoRbjSrSYd9GX3ux
p1fk74JoklIOtlXcbmQtxfFH3H486pVY+WbU6VddbO5MUXD2oIvM65TwgA4KwPr/YARU35D1wkHh
XUUhEmV/JGczoI4iWvGSJUvYySu7g/iD0DaYDvX98xNij6oNhQwjr4udgMKPEiR76OUrHRbBx3O5
8pR4M9QsFBhZP2CBGZir0jc2uoD2TI7zovktl/L1ED99PNiVPM00Jq8YWQTCwbZ/+2nSysqLWstN
AP7geSGMmIQfTVrKnK4un2Wy88DggJqczQm5cE8zLYZJ2IHrTDXsAps0AyRXLeQL63flYIFwxaIL
6XsVtbTZlOoybXCxhNI6NliAW0xJKA8F3ARVieyQlKYuFguuU1Y2C98U6CdFPpQ0Sedn8+PVXrqj
EXJkEUo1hGgbRJhMpbiIpeKzL2WOityFEOlrvxZ/P45Y8M4oEVLPmm6Qt18wLvO27xCCxQtTd2pK
iVgLiNtUH1daK/orA4beqq3ahSN9DeI0vVy4MyWeSe+EI9HyCpEpaQlf8EW6JHy0/PLeLX6Ieb+X
odW3kB4UNX8dwY+X8XfVWGrOvN+5Blc1UMhpS4FLnCV6ne/HvTwWJHqVYucaWHKpyPd6Fizgj660
KgzU/UxFA3c5XVCz/ZQnrpJUDfkHvJZP6qHr17hZP3enZItJ+QYZ5eqpOvcnROU2rvO7p5Oh2ccm
qE8aXvPKoRfVlRRXRBsT12BTuY2UMzy7pU/5PjyjrCoh4wW0BoXBOYhrQGDG7abi4aQeUe4ncCNq
Q+lnOHBOtxd38JCFhU175bJHSxks+sSZhIQ6HzOqvKANJ2gjlVgTd0JIJHa7x/Fn067UVV7Y7Sfe
w8NmuAPcD9rR6Ozfb3MZmkjJhq4lAJR3ba68SPO6m/JKUd6mcDMyv1u4la5tHYYA6kVgkIF7zc5m
1GVSmZS/tk7nqJSD+nWVHeFaTA1zbzuRFvwH+vOKEzrdcUwXXsdXPuzl8PO35Ih3DBKoJJWwXWDw
wLNJl/Rjl4aYpc3UTtRIz5ghTp9bNf4SYTf78RlYGmH2ZIR1a4gj/g5ElNw28j9i2DAfj3AFx4PQ
KH0WavN4BrxD9Mu6YAhuyzpNJRIsAx0MD1btTtnmr3+iCKSFdP9K7GJAC6arSZ5L3e5tzA5GN+zH
qcOqY2hsmJkdD9jCJMFC+Hh/607z+tcws6VDU75RBVnlTWMN90El/3Sbbp2b2dEVxaVFnKLg2xtw
Emud1A1lCMrKPH32K0OPzXh6hCI7p2nw5SVr2yk3fiWsPNyJP/5k7/PYt6PNkudBbxsvnN4q+JGi
w419qmLZeaw7MRQiinUBNNUQUayPR722nirmRRPBFmTv/KoVoJeHIqAKWGkAn2JH12Wn8tCfSBb2
/LXwqLGc1JmIG5zh2eVWVmUQjSWKF8NBwL7gjJLpqunXrWqj7HeYIGaGuC+pZEt3gglBbPUn3uz3
0zbUoi5+xnQ2LxJ3PZSy0myJ/1XsrgCk2KI12sgzrirYpL+/thOphTTKAkg8p9CbmY/vfC7R38lH
wTYbSd9PLi/3sQc/NByq4uHj8a7sV7QpAZIifn5FXn0I2zQKG1Y4CT/HqE0ZiHhF6UMT57YCN/Dj
wa5snF+BBY1gJGJ53r5dx9ANBaUbeesNhnhWa+mIIO4TgJpjEi8507zPfg1d4TIH6o5G9DtXIAQt
jDLGGRWspbKuB5CJwXns1XUOhzQxflbi8+9PjccyjfZJIuCd56FZRF5hwJRatTBegyxx0KLbiUgQ
W8NSheBKzgnOeHqkWApZyjvQSDUOZYnuj7Hqv48b2UnvSnor5i+mFZYuC9/sfYyeSDikx/LEm3lX
kQH4k/mFRTkiFwaMJG/E7rPe/Z5K69S4AbJPDoRoBOydd6snBEohDGiZAScT7UlESM6RnVyobFxp
AbwdZRYtw3C0qq5WIfs+G3cSGkS/jEhTcWU4+iNHQLEhXn+LT8nnj/fGlR7q24Fn+Y+ZY/Kcqwws
3U1t4uIQOOOxPQ7dCgGeTbbOKG4/LvXipqD09iZ6M+iv2HoRtIxkbIqmYNC0OQjNjz5awnJe2xkX
H+0XY+lygCqxsAhggDpYC4Bxw+xBURaWbmmM+dWtI1hYxoxhIsGZe/46Ve/bYIns9z4Ivl2qWVyS
R7lWkJTmQkNMpMu2ioqoJrTi4Wy6Tx/vhSs8rrdjTZ/tYtUGORHjmirQKkZbKbanTqH6HN+Z5/xz
I6zSY7qbMv3sMduoR9SjEE3aLoXh97Hx7U+YFv3iJ4ggVqO84rTp0WPmfhrQUcAyucyQy9xg+bkw
4WnxPtqH06VwMZqk1Jab9Iw2keU42vVTshOdBL3+l+42cDI72LYHNEm22Tn4gzee9Bq8RJvF7uz7
yvLbSU974OJnpEohe0k+rfsNFDJ7qqZa9rDRWWZt//GUlwKNPAs0iYRmXNkwVuWoh3L/NXE8dFtO
6rm1rW22yZ99R/68NOqv4spHCz2LMlAmLKsdWGht1TLDahU47rqyC9s8BydkXOtDg9Wj8DN0hp22
jl7dk3yqPse0Rj6e/tXAM1XvqRBOJdZZVm/IKOjFJI8rZAzAa4mrBEW9j4e4khjyNSFC0eYHB/3O
53r0NK6raYXDm/FlcPr9cEJ4sAdNR41ecgzQsOom2SAI1NBrQodGsrvjUlp45cH09lfMtnZdguqS
prheOe0aBn+3rZ4REbNrZ1g3j+3tf8ThezvkbBtDLo470p3pNEkbZR2uJWMVkAdLDqIq56Wb6/qe
uljn2U6WzN7Hd2Fa531/k5BqZIf4S3Maj8GzRjVvPaFU0at/bh9Cx3U0MDrbeIsO5rB8qK5GrYuf
MtveetbKnjbwU+pfduZs7GdTWCFjJ59zh9bExj9YZ+wQjS/B3X+QBBkUMNCRIkHBAmp2QYQuShdR
wtEylJtG2KVIXQo0Mj/e1FfuujeDzG6GKFIRwcfCdRUqf9SYkFs/Wv3x4yGuRaY3Y8xCv5pGaYuo
/xQFc3llvfT76N5fG7dWRGN95T8gyX4Uj9k3Y+Hau3LDvhl3dlLkQSlRpmJcs09XCv+/c9ObQocG
tRQGl1ZxdkAyPSr1NmcVK5Sxk+I1Raq4LxdoGFdC3JvpzI5F5bkw66cbNJJ7W/e5pIffD6JvRpjt
9nAQzbYMGKGOqSEET5n+4+OtcC2EXo5gzhAWhC78S3GyXan34Xnc6M94eJJjbSAvAgTNUXt9DW/r
124PCt321sPCw/P9W9B6M/zslpBLoS2LaScGFSFbcQT9XpG/FM1C0n91O4A3BXbGg/OdwJ/iV0Ok
j6KGFjAyZ/cizouY0X68lAtj/OI8XaQWqtVUfcp6IsgZrrTorsqe8vH+4zGu7rh/zeNX1/pijE6u
VC8vmQd945Pse9sgVOyPh7jyrmSJqBCplPmhss4RBmLaeb3VDxoACiDQ5T5xpp3gFmQNaOgs2rde
AVDw2COYKhpahYANZke1EONASQrGm+qNky+0G67Ms8XdLWwRSArtJSrJtSh0OeDs2EaSmMsQhjS8
Bry1gXqtp5/VSltbsedkypJ1zNX1lGEDAVlX8aidQ84CPbJ8IWK4DmfkCHlyOdrSmKXm+SQE9Ibq
5plMGmVGF6RDvgdJvAjnuJL1GgbGTJNSymShNwsjSAE0ujuwNfv8Kd9PHGh3Z+ZAOLIzTKH1f7CB
Lkab0wHqqk7MvmS0Ci4LaIlw7a/lR2MrrxGxXQbXXV3gy/FmMUSoIx6408ET0Y0D5eSvkbT7yUU2
kYL+DYTR9NqcZdiXq6lMf35xCIu0qH2jng56uZ+OB0/4ZqU8VGt587/sfcmS5DiS7K+M9OWdWI/7
IjIzBy6+hXvskdsFEpkZyQ0ASYD7d80fvB97iqyS7nC6T7B7znOokkyJDDfHZjCYqakiMbneQXLt
0IP8BIqLaPTC4i0OiBYwDeIrOPRK3UEHBKaTKwHBFdeFwhp67JArU4hy9fN3IzKCPgWrAFJJoIEE
K5X9yZtBhehOazyrxhV3j5QmEIPAd6IItKx8917na9yHIaUUDXC+BpGPEm1cPfTnx6S7K9LQeeGH
f8LLXBx6xf+I1whGiQ6rC3ipRi29Rl0Kz6InQMlj9OkyBsg1XkdgmU9+rxyoFp0xHl//CU4KFRme
bZmF9YXLYWWTGS2K5cBToegVthnAyKpBwIim53LT3ayVgy+d6sLg4sQzD5LskAf906laR/P3gwRy
X0cbBHshjejaraFG8N+PMFi2nPcdK0eGLrrfz87gy3wE2ykLEuhjxDIG1dkc1o/9ln/z/gkF8I/X
Nlh62MrVIDuPNyjwBu426N+g0goVlSmuhgmcyNZKgH7pb9TcAkAMAIdCRy3rVcSG+BIQDsq/6ZGe
cAV3TBR+WCH+upUI8OpKohyLJ65jQdl+efrLrJu0oUgBs4UQALCV6QGac+YzuLXUa6fe0oi8rjjw
a7v1vcnFbkW7mjbRDCZFLJ1Nuzd2DFTFZhAWtxw9cmK7mpa5toLvLS62a0lcaBLmsGiAwO8eLRet
ERY/QAn6vY/GBCXvTc0OinYn3bjJymgv3DmWEyVvrKQNAjNAC86dH8/dGoXJHNTZobvNvoqvCg6e
wyxocdef7heuFtZQYgGyEqYuSaP0Cl0eVoEEY22LI4JSUJ7WuPvTlWD0sll3YUddKu9cOiQS/Ww0
sEltqL1vAqgiH8EsH7Jt9jn4Zj4NRai4EUMjQW6x364TUK+Nc3Gl1IE9mPmk7Odyb4CnsnTbG7sJ
VvKKV4/H+/lUN867cRady+o+w3zyI7KKdlJty4iGzdFUQGfc/msNlZfZnsXELm5jUOIS2cwYmHE3
g5MWYqNpAjJWyFfFRmRhp6bxKvXVNef6fpCLA1m7A6WDmkx1bVpHUK9au36HbjPQXz0cv0KZYvuL
vqF+sFY9uLivMVikOgCpckDyB1DA+ezyHO0Ejg2EugpBIkLAx6930xSBAvvR0IsVx3MR6MAa8GJA
UIGH3btoDTStMfVrARATmL4OYwH0y9B+/fi0r5lYbBcDXNdePcBEm9IngKlEOGpUX7khrs0aMkTA
nwFLA5iU8q/v9qRf22Ah0WCEFTNUpbJfwUw/oasAbPocDKYfj+g34mpx8wLvhicbohoU0JbWSnB+
ewPWDteRSmlXh77aQ7KJvYHpGF5s2pt1zKB8ZEQoU68ehytjPbO+8DOZC95S1Oz/ZC2DEEtdbLLm
0Ku2aoWYsiLyOWu/9U6cxquJ1yv3lCLUh6oOKDD0i91powIp9NnAfjlBMgUEfPNONfLMUf7TDPN4
7d1oXPFp6Fo1YBABgH/RgkyIrCqGOvrvXnk/O8z0wd0rIjMjmV86HmbfCnMDiaM14Nu1iEM921T8
ilvyAtBrlr7HhTTVElevIL7bBJHx4KFFF7QSN6tLenVa31lbeJvRywIpZlhr0euZfSk23q0dN3ue
8BM9QM8jXtnA6oJdbGClFgsKHwW6xS4+Py5yIrbG4IJC8m3MQ/pzOvGn6iU/mfdI4B+4Dz7FFqwS
7TZ7GFq0UK2c1quzC4fjoJQAcWUULM7tG9Y4NbTU/gQ8gchaQf5UlyL72Xxdf4lcOTBwbxZILcFt
ZV90J7qF9EtJwEijyx/acMj4s9JlAKx+9/G0Xtus7+2osOedE+qGPC8h2gpKmuyh1H5W1n1hreQ/
L6M2xdgGhk2FEgNucLFwNahf2w6AB6B/6jHkpnuHsibGJbdegCeODlWYj8d0uVNw6JDDgDw8qIOQ
yjsfEzOFOZO8Ax2zxe5KQl5H24xIPe4Gke9HUDSL/rsArvhjq5crBqvAI4C8F+kT/PHcKpx5SjwL
VimpT44Hong7eJSmBxGb/vvHpi4XzbbAcAAmW4C2wXKySGUY+aQHhRL+NMpvkn8fGQSHIBbwsZHL
OxBG0NiiuEYAkl72/beTyceuc8BJ3bWhwfOwTFfa9q7cSTDhIYMYAFUK1NZiHCMpid60PkwYYObN
nU3vkF09VjtTTFGa/hSQVWvKN7SBQswvCMGcE1P82fQf5WBvm/mN9+UKyvCK98Z38g1PN4CpAmJm
sYwVINmZM6SAbyX+dkr6vQdeSMV2YG0ZVAQiaArEa200l21E5rnRhS+lMrABAYJRkKz/8DbVdrpn
+zRCimP9OryA3S9sLY7jQJlhdyNs2VsXxPtgN/GP/LUHS9haz/rVYWFlkVUzoEyPST0/EpNrd7KU
UNhF7zGEC+e4LOW+rrCSXRGZrNgqrdSm8UObpdFs0pW1vIRPYKiBge4oUO8qcY+FyyYEtEctUJa/
A2Ig8FBy3TZvSCWxyLvF2y1yDtPRs8PyS3+CiGdUHMvPHx+iaycVdxLYF5EwA25u8Q2Ej6DL6lov
hEKDKbii/Q/WYC+X6TKVENcxweCT9FXt4nyaSdviCvHQVtBvmjlyNnTT7lTecZe/Ab6M4AovnDKs
IO22doCv+Ij3lpfE1xWTvTNWwDqyT5B1O/LY+F4CpKFFinhOg1hp8q9TTJwP1ln4DBLoDMAbDBaS
uom3Ab+TBJ8VLnwgssZTudH2wX4tT3Z9mOiPQbgD88t93BE+zhoZvVCHfrJppJHlrcHer2wUzOQ/
TCw8AKvRiuWkMEHxeKoyCSigGY1rAM41K4udgtdb61l0AgrAgmCNgAyl+RXuPfl40195basN+ffB
LNFkRcca4IYwGJk4X+Yv0C1RBGAP7o9spxpBV0sJK8Na3iNizHu9HmDPeirSxN3mO1VMaIokfSa7
CVsRcf5qRerapkCNH1hYAB1x7BZzyRzo8TTejFM3e3GJuLQrv348j5dVV2w2PAwBgEVLi2qyPD/Y
hsVtuyxhAkxxD6BTe+yiNp5j/7U7sTeriKAew2L9i7lhMUQp17uIrznwsy+gYp530eFEIVna+9gv
QwSV61t2UIzMECBEPWj1YKuDex7fnw92cVn4Q+GMloCtCba8jXwB5WmY3VpJvW1WvPKV7My5rcVp
I4U9662aWMUYo7imuzcSqyeh+wX2UMC2nj9eymthxdlMLnaLNZl+6lgYHd1bUBSPeFw8iRv5RZHA
wz0/9Kf/0csXaCcbfQX4z0QEt5jSRg80isBbXQzGJthsZojJcRGyvQnaNjS7fTzGa6dQdSviolUt
n8tu8IAHGWkDDd1tLh74ZQBB2VsRrLJXqC+93CdKqg75H9tRT7HzPcmsVPPpjFZFqBfPm3JnvgCA
mX0xIU57UF4mfW7sCAIrOg/r1RT0lUOvIMcKUI0WFPz/3LgN0h8WjB3yJJC7maZ27zSvH8/itdsc
JtD9pATk1Mk/N9FlDcDqEwTt1d70AGL9SdHhhbq6FTUC5S+epHfzPT36K8+0S7ZQ1dHlGgDBK8Kt
i44ejegGOLAn//eD3kAX5B4KSlszCYyozH6nTPpEh3pURL+xWO6hcv9UP/wPMOT4Gr/3KxjvVJ1x
ccE3vadVU4FObh1qnHq1aY0vgb+2i67sVfTvAUaAVii8bZY3uuh6y+VlgLFObWSkLNSYsRvsNU5B
tVaLvXpmZuFnirx1M/QzYS3rqBQbvjcTdRUWJIEyPLRCEn39Mry2RXHq0bHuI7V40VYLiU5umx1s
Amd4bD79zgMlSFfcWgcTFFx5vJoJuvKiQGeRgleq3lJ0Rp/vWKiAVvnEMZk2bt7u5O6njYkrF357
BZ9zLbA4s7SYT1Kh7d9jsJTeKi2N5kD2fybyFOnlOmbgypMexd5AvVB1gNeX/tNowVRddQxP+g7B
e2xPgFuCosopoaRcgp6kmdGLkqyc/yt7BuaQt0B3iId308LFMAERdm8sAkjlehsEnSBNDfStUcl9
PrzVZrlzm5tON5RqlJeCOhvKtra59vi/ku2yfdSekOiCdgn4PRZeaLKqVBcphpvt3YOql7QHDr0Q
1TK1Ps/q8lscE+RqsGfRfIMM2/LmSKWPPGIpMc+/2UUV/4yRtNu1MsWVQ+9D2sU1Ax1B1UUrWp+B
CXxGsQ3RL99BE1Om4w0Dl9PHC3jl/KmmcrhviKeiIrI4DcAUgLHaGALIO0B13YPiPZSaPzZx7Y6A
DXBTGVBEsJATPT9xYDSzmmEckeGKhl/1sQfiKg2bh2pb72QVZvQgQCWcgjzn81qYdm0OsUS45wNU
YC6Sedoki6ASUwCQNN7N0D2uMyNmwRpV9qUZ9Edh7hzUzlWWaxEuDaLwwBIaBGgXGRJf0+KRDZFG
7fjjibyMJWBGtcIj+4RU/bJwNbAaFJNQkQndAsJUJ4c3kTEZr2MzQaiMPX9s7MqZgjVFtwGWNFxs
y+57zFjhdA3SdoF5T8Ha17tvRksepEdeDIjkDWD0dDOaWDKAQpz1YkHY++NvoNzj+TlT9MSoJ4MQ
KDAxrvNtU8ytq2U9DnXbZsfZ8WKthn55arn3ujE9tEOxt7p+xWdfW0mUI3w0uwHefpEDsobMAQiK
wG/Wr0GD0r2EeHferBy6awuJu9z1oTAOIp6lu7JKkWX6jP0yBu6DhKQ9wF5QnySnoW/iolx10uaV
mVR1AHXIsZDLvE46E1dqLZZSVdNUTSmL0xdjq6CI8vMa+/K1ZQtAVqVO++/W+/NlYxVhdAI6LwQH
SOIz8pJa98z2w7y7lelrSqrk421y6cFQ3nhnTw3+3atPStft0K+FJQsqCICDzKgnKwfvigc7t7G4
XzCzTdehOIpgcyp3fRcppkktMZ8nGkF4lITyWWVai5dVXM5ltHJuWY3+3eiMtqFZm2FD5nnxnUPe
tLSco9MI6CtTiNl/1Upjo3d1yMoVCt/LaOLcsDop7w1bnZgBa4PhASUIHLxqOkD4IOyJE328gFdP
g4OzZoJhHhfF4goaKq5p/YTdWXk4aVObxe6kJdPEoQObb4bu18fmrh7xd+YWUVmO5BVBKgTliDZL
clTI/Br8su2KlSvBn5q/f4xq4b3SRmt0m/4+c3MLZlJwEd/OW2yVoQqDg/lPsMRdOQi44gCpUN3V
KAgsniJ0MK200WHB750oDdKTN7Zrzz31GQufDN+Ij8d1p3C3i10BJkYINU+woWIfcVdtFaTZiMhN
sdpr9bvS9pEttUPf7UBQIoKxqIWtflM+upFKB8y3+QtEZtix+hYANnpPQ5WRoMADCJDvQIwFdOTf
tCdnz0/zU7pZy6xeSXFhRd8Nf7FVnRQCWKTBVxIQMQdlCsUTSa+i9OA9shd/b96ryaiDiO6yhL6R
aI1U5crePbO/2LsZJc1sKftduZ8g3J2Zdzpd4xS55DQBDBClCLwiLCXGsXxulpOR/nY6iNdMsGj7
NpgqIcrnx/rdsFGcgwwNSbgYjUb5vBVv8LuDcLns6KyDkCHUphTj0fmy161L2FCWBELRXSL2w8ly
to6BnFdboi+q9BNF5Y3W4o0L0TWo3568r2ILOIjzKkAIqu1SpU6y+9hnXEnB4XHxjy+1LB0URMuN
keJLqU7PGTdoDiQ/vscQZzt3x7fk1tqvmLziFlHMBAGSrnoB8do4n4fBbCAP0aSYh63YExHWR2cz
nYoNEGc/K9AktqpUAsNDGq7St1875qBaQ7ME4NkIbBf73GdNIIjMAN4/sFtA7HbBoxJ+AXHdZ2ut
7HXNbb23tdjTfa1ZEpSImNpDtXO3Vg7Am08hhQG8DRB9ANlHPgAp1b7aaLFzT7fmrnxyXvPNamZA
WVrsPMSZuqcg6XitLGfclkHHq7xSi9zjO2yhkhyD8ItAjMP8USf6vcI2IwFjh/RFWylO/W4guDCu
mK5UpvBSc7bNHUJsUSOUABlIm8OTQUIhKQ/fgzyE9CxUr38C1M1DdlIuVzVh5l9fwbAK6q9tgxQp
u1vd9FfCRiDz4e90BZ/HXjjfgZbPRswWvpLKp9N76Cwc7HtVoJBPKeqPH+/3K9v9zNgijBvL0dYL
E8Ya7TN1IGg3ZlGWgeq+F2h7XaNzu+LJUXp0Vf+KH2DFl/iHzB+mzAhgzgq7yLljGVydFpYJFJo7
qA2VUX9wEuSeixtw3bvf1+b2ctND9wcCLAG42UCGuXzbTIWeeZkJrssxfdXTX17zr4cfio4E6/Y7
orp4c/ejEXhQQYH8/CfIbAuooCghnQzYSg/IdRAcrlaY8DBcnB8UdJGqUOlgYIF9FIHO94sNppAW
j7YvAFp17nPW9A1kCtKmKHRx9DlLvbdUx1sZ4hN8lrX4ZrcD1FGSUa8m78SG1DWLpGHMN7IIwrms
b/aktqzWvLXwxOXmZqC27K1tlXldlaSCWEb5VIzoRarjTsv5gMuAFNCujUbfoiDGS0fpu99TkhUT
uu6rict2M8Djlt7OpHOWR1WgFfYr0Uk6hMCHA/qyZVmRWwnu1g50c54zVU0Rg76DOC9zOuJaCrWy
8A6lCw5XmrRkMkWslYr0OB4hIJeWEaJJTz9pdHS7TTCMnSMi3ytHyB/TGjF8WJQtG0VYgeQk3zFZ
lPUvCwi8Ku66ussCSFOCtRP0vqyWLEJniVtDatrViY6rxiM1/8V04ddftTaHCNSIXqvg+9Tga95J
L2+tm9Yo9Q7gJddPmz1kEyekWsp28PUmdEzuW6+MjlbVxbJzewNlacsf5ykstZxBRs9pqrJIhBxF
DqL3cgzA+iUxzc901kxnjGuSi8CNgtnP+wqyiYPRPedaao3HKmMc+h52a9r9M47VNDs7Q/iO9q0N
esu554NVlT/KfGbuTd9odVrgU+ze3Kd1brXNBnTbMjtmrW0xK+qBLvEhLdXxgnxzPFAsbEZrHkfo
/lJ78B+zRiP8hRsBLV8GaedVEU2FwbWt1uszu/GpxeEofeR+uhsQl41OgiysRY5dDQTkJ0eYPeZ0
kLBGQ7/zKXlgXuEiOTl4xnjbjMJGpFmVxI5Lr7CVxIwv+aEEfXu35RmyBxEdc6O4MQfN9b/Zsi7r
jSdqaJdFhSx1UsXcAlIdTK+8wTYss9SW0Ksv3LtRiDZONZ1Yn925G1C2cFKugb6xyUzh79CKTa1T
OZXBXIV9KkW7z5qM0jRKB9T6n8oZ2DUbP/FofrJEzzvQYuWD4FtwbtbY9xUxII9GdARQJ27yDL3r
qNTyIxqXVM5mBnZuAMi75+MYFW5KzMgwh2bYTtKhWjiOpeXuiEe5MKPCruv2VaSippoVGwXWLzJt
EtANfmA2R1qLvFdkxuM0yDCzvdr4HiDVN5d7XmipYgCneSZAgNcYU51HQ6WnKBPNWtXnLvviGLVs
95rgw6hDH8bLbJE9u2mRITS9sSS4rtFz33p2+cu07NQzQcjej+OXRjRF8713Z1N/GIYG0Lgy85jt
RJB8GVDMkwXXjVOWG3aJdhneMHsvB1f6W82yrfRz61M5HxrX0TR4E70bIqZxDQJrBvp8orrvJ1Aa
Ua01miLyiT6b4AWaQW8IwIZWmQXWgZi8+oJ0BrXfqsbKdQspIvBnYZSEsPqr7IJWf6yHOSdoo8Eh
037kvszTjUWRVRJhJwetfy4K5D2bWbP4k1kKy0yySRBg1lq0kdFvjVU5LlPZLq09ibGg9JMnOwm6
s5H6TgvYuj1Nu7brsukR4ptuSWNOR9gNrV7yjN40Xum3XRhAhYPd917blySSk6fNXVh4I09PfTA3
ABUb5ZDvQHmvuUnKC1P7XpVzPoC43cgcGaLTwTQO2Hhedj/UfV4cGWjjy19Qg5O0TVxGdwSny4wr
OUt5V1l1Zt1Yfg+widWyQYStbqbV137updVFXddR2YXEL+Y6A19ro81/ATn+V27+b4DyvAumLuTm
o//3X+3bv/38P/u+ysXbe53637/4p+68Zv6BlgegP0B8DjE/ZHbxmX8Kz2v+H8iyIuiEuq+DeA/4
kL8rzxv6Hx5gzACHo1kTV74CjvylPG//ofCxqMACEYnMIj76X1KePw+JVJsi2pUgyGE5gDNeRmQp
5BBLqYuI7ocZDC807qH0QG+trdJ6aF/SVQ1vjO0sYFEmkaEJ8NIE2h4CfEtQjAAcjOXVhIOftcNz
M9j27KO5Tiv8504l2jec+qN741YB2p0BpeqZOGm+XQQ/5qwoiLmHBmMOTdaaSacjaRhQPxPICKSm
K6rQzKhr1kez67UfOrUs7P6pmtMbknMP71qNG+KUAk9ax6BOnsxvrWjElCDuAEdzVje0Di2dOX4J
BkRSo5AVpPMe0EHdjT2jtHo0kgwQDUQXJgvnVO+nJBOGDQkx1OnKu6DMTfFFGyDI8YzrZiSPspCi
TNy+EEWDlHrARFSYyGuC+SxwyR11aOUnnSNTh+PKcp3+OMyF08TACpZ6rOOua7ZBbtnARDFUNuEY
yzpD95Nf+786kU1Oh/BL9OTGqDzmb1xzxLG3XDl4B2o4JRxxrwuyS0VKq1vO5mpErYnP1hc+ZJJ+
tiU0fftwDloX7PhpVgFQgMVr3sagBzwZ1Kutf0qB2ZBJ2uWpvnP1gbg7wRtaHVggCu3g5/7kb+tW
r+ZbzS6mZ5vLoqbR0Gtz9S0DVtaNoKMwyh2CRBe5cDHnI+SEGx85A93N5seg1oUWcbu36tA3ekxD
yDnBawxEhdKO51wjbCe7WVFOZ6Ynt/lsjgaHWG9ndXu4OF9Lss6Hr9RAkul8RQfyZ5Zb7gD6LZvM
oUEGeurSudU2KXTK8IatUVjdBHxsIQLAU8R/XGZVmeSIfIM9Cucm2bFemHiDN7SdQuwc7YtVZOK2
68bs11CBfTqmgeYbDybYGwnIywPyxKfZdBLaG8jbINY25LbTe9mjrj+4XtyX2LOhm3fYo4VOnC/p
ZJIxnCEwOqLY001QwKor5JRLbnXPgZ0jNOgm3IM7J6hcdBXnnY9iHTjmy41RDzlE3Ro5Obsa7Y7u
oe4EGW9shFUgs6xG5t1x0BLYSdmra6hqXCZuuNd3dlyYZhtsAxmA64ZlNjr6uORBfaIB7y3wTxbI
dqep2b8FRYtHeZdCHxZk160rQkiogMDcHwTtowLXXXAAqTnnu5nxKhbGCEtDxzIee94o+kRmliFD
3Mo6u2FpJ+hO1EOXg+wGpPxo4Ndpd5t5eIA+zFDw7XdmWWn0yHyXIQREYywaxAYDHaquU4LeHvTt
6fzoGgUzNxW+bADVLniD+6n2fJ74tSj4bqL+QCLhKS04bgxjcDDKrtN+cYVR26ITn2MbYzFobJM8
AxdyTxDEuE5TCBzgvgHUl04tPwXCyVhUaGCOhUBD5zSJwPl4hGIBCb6g+N5v8OShnxp7dJuE6DZa
3VOGeGWjOUOf3yIahMw4DSr9Rw0kUB3WpIZ0iZ1ZgCO1pel9Eg4jejhaA0jhfQiiN7EN0mYtDXu3
l8Ux42jffahZboLOrx0D80QJeh7z3OGkAsONVhSxTtDNH4t6pv2OlcYATZssTfV9Mzsl4JNVXhZR
3/q9G7kcb7udP/ujopfhKF1IJxMeoltZebFVgsgMmjuMkXvNnH26ldDF8WJqaU65BRVmb8Syb+CA
jHEWn+uAaP22xWn5ansjy3ZdZSNjVaWG1MPCGHmdeLamHXStK0DOI7N0DCUqVmgNmE1/ikE5wp0N
chxAeuMoa8a2ABGSjljMa62XCQFxmxRFQ40NMCSZeMplp6HmL6mBqBePC3cvbR3hkuG2lbFtqUnz
o1VSzuOWWIA7mEDh0oPti7YdQslIITclWJCyI+agfq2KVr50Otx0FGRmSUPWzDOOb0P4lNRdC6xE
6mc+uZtNUsrYr/qq3dA07X4OGiXzRq8y4LShVRyg5RWlv3qfckZBq8p1gfHkilk2bwobq2qwGhwk
1NRFaJVF1e0K2UwvDun84pOXDektg2aKcS8GKtNoCrqgvxkaJwN8oqEUoCY2sSNcWv9cjyYawird
h7NKA2+WMTxz59cghnFSZOSq1vxhd4POt36n6d7JbQJT3ARQOi5jo8ECxGPBQARuleiE+TrMhtnF
KW9AyyolmfoNkcIyNg5hXAPHsEFpUpWpW0Q1aUEQW+KXQ6dwZzRrB7Iv9105zenB7Nr2VOJ2sF49
mjov2ljnAjWdAPIlmOMOXCQzrhmQHvaZ2E8CERQefhWmFC8NnsipsIZNU5fE2o3wvbgJmJYW4aA3
BUty7Grw99Rp3WyrRgcondX6qJ/GXGpFnOO9ggTlgOvgGDT5CH3LahppFBjp9FcN918Kbu/qN6QJ
xNtbe3qt/1396o+qxjcGM9p/nv9V/vn39K1SweLZXxLe5u300L2J6fFNgsvpP//9T6lb9S//2R/+
29vvT3me6rf/+NuPquOt+rQ0r/hZ9Gkjifd/33/+X793+8rwe8f8+5vIUYH688P2P//jb4b6jb/i
VQ/hpYcIzdNt3PMoSCCd9Fe8ahh/oJKNXg1QegO3DUK8v8er/h+gM0YiEflyMLuiTRVJy3/EqwAS
oDzmoq6B1Jj9r4SrSBVeBo8uEGtojQSSDO3vi1KY3QXWXLVzBM/N+03u550bsdybdkgqga4ZZSJs
iNbUOzz1pKXf4G1dfuqpibxy5fY7Wo7eL5/T5plUIPzHFu9/ptKsH+EOipd0aop7aybGjnKQ1CY1
YvA9gTYZuPNHd9ijy8raFdxnSAGZKEdD0eWhp914GOec7VIrd2573++3ljfp90Pqk00qdHk7IQ7d
a9Nc/ZKisH6YVdt+lWxE8AAeFRky32O4UFvinYJmLp7qSs+SkVFZRGQemsdBaFOsj735OdD4/AYp
oXmfFwLNEw5B+GlqzpZXDSh7odvQhaatkVPdOWTT5sI6MN2r4hb4rS9aZwR7M+XzEUc1AFFaPZC7
zrTmIQT7mB4L3Rhi6Wb5Js9SXFS9wyzoEg1lsa9UX6HT6Lh5B50eqd+Zn0BHKW4GqzD3PuegrjAk
efDSsTzgIEBk1hyr184L5ifK6unUF5V+k48+aoctUjg5MbrYaYfUjoqhShPcPmXS+iJFiMz14Q7T
LJ6L1rN+usUAZ1/2pQ6PT0UYWL0XTch3PHjoCzr0ZY2ynFZLEKGPZjomWps1m9Kv8u9U+MPOL21P
onPImKLBNtubPvBGlFfGAY1MbUniqkndrXQ1EZsIfO6EDzUoxsoq8XUNIZFn9qfRN7SHcvL0TV72
8wvA/vVOnwfbuGHCLPa+nU9PCJixT3StjWaq5zcgEZGfp85DfpNr+XSDm2mKNXQ67Yljtrti1Ian
eeAoKQFnszFJ2iIfAH7stMosEWnMEo9ZaQ8/MqNGkw5ILyO7nSlgma3Z4V81ORKR6J+IxqEWkW2L
/LYvDP2G+qX4zEqqHdui7e9JOmU3hbodLCk0GuLSk1vTrtNkQHrq1Jsu2zKkG278tCDfp9xABzsz
aA16EHfKj7nXMCRzpV3/8oQN2uliQC4v05FgGiVkhWtZJGbvWMcyC9oDAEUQ5vQJ3gxjPvIbkxjZ
VtaDtWEB1594IEZgzaj81EqB5FzF5qGLGo2VcYu00KNkVZ3FYGfPHg3u+Se0vPc/xFSaT1KO85ZN
ptyifKR9Qw3escIambrPda3nLxnv56TyjW5v1Y55csrUuK37INs34DnCnd/zbToXxrYc8+yl83CJ
mMFknQpPsk2rzT1YQnDljpr15LoT3yJGd/cs0K0odZHFp6rdTkJycWtWdgOmWbMy94Ol63GFmCNp
5se6lvJGB6dllDV2d1d5EFEoRo8g2WO0iacjSYj0vRUjUCQbX7NBC4aO6NB2phJ72cRjkLF6OxaT
FeplVX5yA9YfmtnlP2TT9MlkdUMyVo0fa+gfi4KKiWd9MqxkyH3nAaFbF9rmBNZM7nE8ZRyL7Ek5
15FoAyPJM5/Ho2aIozQIyBktwVgRaVk3RqXXTnuW4umptfOI5Si0LdwurueC0zop3I5+QnhR7gFI
QKXT1/zqXrLJqEIvZ3xT5iPEew0hnx3Z0j6sRd/9tDimxKtbEgVmboI9wJzSOkatIdNDMujBEcnu
6ks+BXjGBPMU3HSUNRsHnYb7OgOGNgSKqLITr8ooyviBIxDDy6n6mWntQPam7nmnjjRoXjNwXm9F
YY4vvVED6qEVrtxK3jZPpTNnx7J3Cjya/Brk31UldwzpwKgNKg1p37wcbgcLBN1V5ZAD7gZUHDVe
m6dakG6HFuB6mxsZRQMEb0OHCPOuFtP87MwM2hUDGJxJ0QcvkJnmuybAHg2HQbNvKLVIPEBS8t4Y
M/DcoQgRSy9AUZFALkEOFHxiBuOfJz81qwgxIYjcux5dOlndxXUxZfHUCva50OdbMzPTl7axjJ2N
Dt6ocw3UwYyJ3k+OnPcznwB7GErAHZs+35tIZe/RwME/Q+mGy42n1+Dwg1fSinD2eWaHmqymYzs7
PPGorz8ZPSkS1ODALDIO6L0opJfgRWw+2g4D9Ujb1TvX1cid29dAxOVQmfBbRLcVbbQ3nuozhHc9
GaG+FXNX1zeWdDuspWB24pJK/H/2zmPJchzN0q8y1nuWkaBe9IbqSpfhekNzDwECBAkKECD49HNu
ZlVnh0dPRVfPasxmV5ZZntcFCfziO+c89ouzvMqppo+MuTZjYnZ5Flske1XGn3tWURvXL8M4BzuV
sPENbxa2Od223S2YXEIlTxjyp0e9oO8Q6XrojVl0lbp08o5Jo9pvG+4wDCXqi0Fm5/qiwjgfYxtM
SR2MuuuEXuCsZrhV0yD3pp6iH0IH8nFq+4umBTOluK6BLJDQoPEOnKFq6IYwdK5W50YM43ivxq59
pQadVR5MCvpTD7kMZpUQTuuUUVjtTHp4NnHX7caVux81SWXVwP76yGvMM7KOROVUR2HVQjBfDYGY
Gvwzf7jBLe3eRU7UX41sUmey+fq229xozcJmDG+YFNvbgGZxx3sVPnOx4elfl+k1kcIc3QEjFFLr
ps7HrYe+2BmNf5CzbzN/TfoxawakddRUkAq7n4wHHtpzsvfTbTumQsEEu5X6OcEogxfDwAIfOFnH
XjuhMa9eXAnD8JXW91Nap2/MJbxAgMN4jygTdJDNRnJQonjTheN+T3VP9rUgwasmXl0QnUR3jmcj
WCwFLYNMNloLM4BAJMxByPXmd2ejU7qD+nY6+E1s8JCZ5W6ZVYCLa4ZHA9l0BBiMBsO1CeJLzInZ
4HappxhSVO3TXHdg2fU2LXfeItaT3PSKlHCmLzBzWtuPDZum+zmGRSacnzYvRz93kflEk9mxdKP+
LiW0eVcqWZavi5QLygEUDaBovRBSX/RziKeAxwArm3qkwNeRKp+NS6terYt1QOJzW+LYH57tGtYH
Oa66jLzOHq1sPahPQv+Hksmw3KqGBNfS10xlM8rIV2yh2w7rE7zJDE3YjZvgFGgmKGdQ2/Zoptgl
SsWJmGDVGLbJrmeD8zS1uoObHFK8s7kRvM+N69bocmPvGV1ad7/qWF5q0WHMFe95vhDrFFMNnM4f
xmDHFw93dio0zkc02xViaVBOYqiHtcDkdS9qYvXLTAQ8moZJYKDZhWeVBNNN2AT9lwAn4xXWd2jG
HGl2WBD6xbJF9IAlBgeQCyeFo69N/X1ruvo5pnQ91IHhLvxg4ug7SQealmlv4rYUI6XPrG/Cb9hX
E/wazKbvUUks01UXRzV77RFTS+FzFiCM9yDjdlhx/Tho4oaxkVcjYc3BULnChykw5xhv97WmPUaT
dn0cUx4++RoHYNX1QajyCcABnLoXnJC3LvIDYNsdpliF5f44te2TFAO/mlSHeWHX8voQKRaAIoqp
pucZa6y3lS7xi6nD1T0q3VB53wofG2Pmawz2Ykhs/QpTERRQ6HvoGmUNdnRPw9AgFFmyddklWBwO
OQoEcmNRe285Dx2KDWGAgOiqDrlXWD2tyXmr6VAJf27Pa0fa5USQTIpNGMZHdc4CoYu+1n15Malp
C35JKoShvyY7Hnc1CuSEte8RHHwRfQtQvYCqGkNzZ8brjM2RHm05Ntq8xkis0xlZsD+lWd1IpU/U
AERwJoVAeJfXw35Ao01zk0j67IA4Qsp3hOCAhEPH9jyyUa7HCfftFcqP2Tlgnz/FWUICehM5iuLb
nbH8bAbYr+ZInxxhcjom5VzjIsgI3yYQsWZtfwPpfKJGsDDAngQBotgaIKIEDMKnni+xjR3kBEOs
KdPrieT6YQaXOH0kZ/Ii9uZ2WXLnKgCbZj/u6vvfoXE/039/fjpS9+DSfdEBoIv9ma8IcYU0g49d
Z3I9AcYX3zf7+p8a8Ns/caP/1WPrh7mwmv/9337paaM/3DJhcAENDSwlPxE/2PIL1FpwiltpyfDH
oPNvPuATFvvHz4BlC/xwLj8D4jo//Qx1Ow2+x2jRwGV0PPJCZ0sV7wBU5rwU+e+AzV9/Huy5YBgD
G17IJX4hmJp0rXFDobRXV8FyoE6f/fPf18/E2OWngekG9mZw+QWylQSffl+YUSe12vqC9WMZ+EdN
Hmm9G9YrTLJwnf5Oq+Nd/nN/MWJ/ftzF4wRQFvQsmHL8/AAwh9BgGvsCbfUB6uaTgqGPs+uPFOTr
P//BPqk/fvmoz363jYcoVIaPGn9czCDZESNwnv094yHIfquJx5jnn/1kl6nNT6zvENku9DCv/2Lz
8bL8kwBpsosvg1wAmf5ff97l+/lPbHHY8xne1n0xwXvuYs+Mmf/h4s1M9mkh9/+j32V8kRrDjgEh
Sj9/2NJOgHadvqBPukDTL4r1hGcDcex5imouyH4Hl32Sb//jj/fXB34ip73FNGSjsnAHbFMx0c6n
BIbFTvoHsErO+kkjymD7rVbh8u7++nj+9bGfqNE+XDHpiPvCPdINxUUmKhRmhxmz35y+iDvntxvc
T6Tyrz/oJ+IsFLZJkrovxCH5wcYcXbTiFfteny9kbkAyXg6PPibA7/bQVr/9Nf9XDy0SOhBEG2Gz
9Yt2dTQaji6Azy4BEssOyGKmyvEwwS4R8FL+m4fo16MMbnBBDGwPhyYyqz49RFRaiIPisVBFfxC3
GDXe4RUpdK7L7htcxMrfCax/93mfniEHWRzWj7D+FW8MDWurpt8dMb8+LjgwA+jSkwiBwT759LgY
q4GZEFvoys3Xoi/Cj/oVO1awrfMNKtLfaQE/+evgYblYMAagPVNwzRDpffq8WKeO7O1akjf3uBXm
ut3jwfmin81rYOCNGu5MASHiktmPukzuxdvvBJ3/1TdAoMu4uBvAEu4XC0XacY36eSuDXb3zq4vR
LtxvoJZ3cOogxGUpFp75u0vqSL9m7Gtb9PJ9/M1h9IfY8qeX9PK7jggUkUHqY+Dz6aQ1GFcDZxwr
fqB7jqZrBdl/MRcPMnrCEXUMCqy97kc405BiKztYL2Cd1rz9PmLml2rm0zfy6QjWmHaYOh4rkSjk
KWPokpw6/tuD/hfEA58CfT5ym1MPJ9NnaWbPRRjYear+YZ2xTruBfMwz+PLmRiFcbjxvJfZTzFTh
+gCPmd/aAP9ySly+AxwS4CSg9fvFomsxoQ/Z7lQFOzPmF21yXGLE5FYXz2H39Pen/F/aE12xr5Oc
5Q/181Loj0XMXxuj//e2STiC/sk26TvEQI38eZuEr/hzm0TSv11srQGyo2KD6JLgr/TnMonEfwMO
hQ0n9Os4zH0fX9PLSTX//m8OwTYJb+plz+Ti2YFJ0H8skxzf/RvWUwSOHjj+UQeGyb+yTgLV8dPl
GaI6xR4JZ1ToE+BU+NSfiwS4744tTIHqjJAhfoTdWJLk0P0l1ZLUU7l1bGJZg/3CnqzTusMse3mr
p8EesZNTp6aXiUVKnUymfAbeeEiD3rlLFOtveO2PJ9qGyFrzCcsxyKwBtTRe9+gscjv0ttngLQbu
4hwyBtbAk2P9svbgOEH4UObhRsXYRKQjedZBitqsHSa1c/kEHsLpG3SZU7w2J0d2XomZlDjIKTJp
MWBK3507/O9vZMAhv2KD9sNTKbxcOCW7pWezyAxGhtgluAg47YEFVsvIMUWF/SoBCARvK0h8vHE/
Kyk/1lahgkD61q2zdouoYkO2AyBCF22047+YSHUOwNdgPaVyiQ8+GNZrJ62b6wghe0WKpUIRRdug
kbPtBdjeREpVo+NSdKULf8JHKNi9DeYcBm19IgBO81mNcBFy+XAymEecAUg4X/jsjvmgeHIIB47J
R8/EVEzJOGBz5SfWA05MEbpGWf2guro5UsG9F/BQ7jnY2r6Q2zhdU3QT+bDBZTkJ6uhJ1EYdTOfz
wxhyWTTQ/ZST8cCTK7EUxNbTMfXMfCfiTX9JEi4fydSRI+vcuoTzwnviUbmTs94+gtZt70e/Rtwc
+OMzndoGtEYCAkXLRT45fRSW6ZQE3zu4Xxak0awcSMI/MAFlB+ahGvZdEz96RJlrEOC85PDBPLpp
02BDQdj87q/G+aBiGzG1JjwuTRiYSq18ObnxNJ1jI8wu7D0kgaB3Pclu7TFLmdbnLezUzpsaiEi9
1SYIH+TmhM/rvvd+TL8tfHbKdgghqnKAOri6ja+cPq7zOplgNhSqtpwoWBs19umXMZrbQvutvQ0U
XUCW1RAEkLrZ9VQnIPbx+/82O6K9CruZ7qjLPtK5R3hXx3rIwwwOfowPzCNn8Qy6L20eu0A7zyOR
0Tl0lVNs4zy+uqNDnw0sDbAK9A0pVkDKXzrEmX/4wukOniLjftpW8TKBKnyJew33RYFc4oxQah50
lAQwlufmhrsaoeZNyI+yHoOqCfA6sRpkuNOZGNEsISaTkxPvRuk6hY8Z/DPq7aFsAP2XfYB9IiMy
PfheNx4DDQTQM4YXEaP2A+jDfJC8cw9b7KO/nZnMJ9/vXqju0jNnqVcRWFSeEylJ1UPqfqpngb2M
7af3NtZtRURgM4S3qyvpCf9I61rmEaZamLPOWwVxt61a3i8Vcbftvdu0cwdmHPbxHQ3327wsFfaQ
WBjb1i+mliylWhk7U4YmEXhVc6bd3MKG0232sa35Q4p90S3kqE4eL1wgOLqNr5tlTK/EJOIbV/np
DOBohSP+miYFvLkx6mEtqSbDI+QvqykPNYbgXWTmojWQzWCyelGOEBudTTIDacfTtFNwjL7zxxY7
a2DTOwAqEnOoujuOk/CehHbNCUhyeyBxHYPmnJ0TJ3SesXkKhh1IRaSeBJ69Yh7W9/hDmx3UEVjq
IGIXVnoB3Mzmmd2AfZ+vtniay0F08GpkKrjxBicuB8BrL770gL0ZCaUa4cORL5ZenhT1iNpTXacC
r7Ru++QAUYwuGf5Tp2ZVdp9MOJqJlsm+X9L+YZ55WOK3ElTa7bdnIUZxjxdelAa7XOxU/ebAh2A+
J/VCWEbBe9yHzZDeOO2AZZsM03x2oUKtYeV4U/MOrlNWdMeVEHGN6q8FikAFpPKbqfyuj+/SbiHf
lZwBQ+IATb5geIgVzjpvj2buAB1KM7My7OfohCcW4zvjUvss5sh7l02fvE4pRbBlh0MOKRLsKmak
OQQsgW83Vi0QVG0mrwO+7AAXx5VxfP4wBCPH9gQQcOFL6yCJ3e+nRygBoxMGevYW97fFvp+mb9Fm
57PwA2Q1EGB94Lo2UiaLRGoYa+eKLwH5AqYK62U7k4IsGNCdrAhldtGT7Z3IJm2SO0PvV4mVSRX3
Hnv3xOqVa6vFDnKikWYeNmsplqmN35XupkXuQlhS4IVIbtxlJVgjuGvGx04dyAZ6qvM6Vfbdstyo
De5e2WYlsjDXieeuTu3eYvl+NSs/2Y8xXcou7LZSd1u6B/2MCw35qHmdKqRBJKDVXKSmrHrHhxmc
qIevmfyF5EOKNWtihXOQSMe585uePy8jQ3pN3APAaC1bC6dpzVdlnbWseYMz3PPMaZkwmnT7wTsu
dkhVFc7jekiVArgBShYvjdvMA6JwmEI8lKuWKuja+m4CYVgyTscSGg+1CyPDzk3MJigAbDvtFj0E
e7vM1IUtZ0wPQb14f28F/3/RCqAJDcn/uWi9ev/2Tt/nr+/Tz3UrvujPujV0Qe1fNIrwrokuKdX/
UbcG/t8wcIStGxo5N8C/xdf8o24FH5WGiOSAORq80S4RIH/VrSQE7H+xJoe7NVxk4vBfKVt/7q5g
wJliIh5fJpGYSMBE81MzSWXo+F1KkxxeLJW/b3emcnb/HbfF9GcfjD8+KYbRFH5UpJpAyPBp/DGT
0Q2NauNc6BVpUQF3hy3MjddBTFTA31pwAZJ7CheBPbZJLRR2FDXwtakJTXbJSkMFlZIJsI0JweK/
TX0UvweJo74768xhB8+wes1Yj+3OroVKeMgRvxOfxFyrpRBTp+pqWVMDURFWV26OzfmGaNB+bRDL
02pbY487tgNkl9DA2WQFtNTZkSE0dJhxj2ZgO4JtBC7iBYho8vHyYl0y9NxFMvDai/aZthNTJ0pm
hTXwgLWwWjMRzgbAV9xO/LIb1n3oAkuK8K/ws6KmQvveJNyDKBHOnhraTjATsJ3ASJHYVGeN684t
yWosDRhIjlWse6sV2I4s7Ewwm6yp25R1GQvAAKRVN9I1+r6xMcFNi2JkHLG7R50SlisOSFH5KlLI
f5+83mKrqVAtX62LMyXHtEtkg9l376Ma4aS2OVoYP/3qhIuSBtI2yadjo3sZ7xFTIdq3AcwKMB7Q
rbBT4dLoora2BgEDZu8OxX4KzCuKdmGy2Kd00W0xCDng8ltIiFwtDzROodpA6RIE+dZhu7TSK1Aw
Zr+1qT0OsZqONXZGXSZSMlxLeH2coD2D2Is0C3+2RrkPFNqPHAK4BPy5M+XYVblAxlePfrQduLMB
S9Sz07s9z6hFwYviZOrfwHkZ9AUmwv0qOXsNpE0ALI9+Up97orYrwwf3xY97dh0byBzgidb1R21W
oqoeFyL8d8ATvnng5HMXt+89NAHmCsUsmI0uDSvP4v9Yj41PoBObXfRXTkjtTmKR3BTAejuoT0Gt
vnueXimA1iZEzxDoDy/C4px73HtCm7leX07sJ0uE6bKuTyyye9HUPE/y8sJIi6VdAaOQBDD0iIl7
pkU6vYpR6hg869I/zhfeNPM7uORlYlL6mk4LKUZUS1UY8fEIKIzcibUlbYYoHi1x6ZrtekvgEJVC
8PaFQ8Rya7t4hNjNju1RatzyGrz+GXy8TbON47L1ddqRC6rdQ+QXIaOzCclVEnE4XUtDK7xuYZQH
lGHD7MVIhiILLZiSeo/d6vhWx46HWzAcErg9zlPZ9f1qTyhZm7EYWBTtOzpse/yu8T2sAJfyMKIh
Zu3bcKW4dd6SfoOPmmBOeo1inNU5sTwVaEQNewTsCO1ljTyj15a55hg5aKwT/L5v+26oW9jTWOdU
4/RJ9xclMXB7lvBX5UEwDN9JYt7CqJmPqOc8git81PXOATZw31h/VbtaL7DzjoihVy5g9Wu2rvUN
jTvh5tOcOhFuWBX5uZzD7Tu67sgvBKCmIQOXbgKYeEKtAfTcWfpbZRs48pglPgXA1WFFMjW0fbdt
iECrlQ1+ReXIvqGD0WCiZFyzHO5n4d6Pl/HUxSKCbRGulTF3J1U30Bd77ZqpZQqcfF4b1Ouh1F+G
CDVD2DEYY/cyOA9tw57Iuoa3UaLk5a9bsysoPEcJcHCJKmBPRN1FQbt+jYG843OXmpuCr609e7GH
3EKJ1pBH7nYLcjbdEVxv+do4cm9pzO83Z/W/tTWddquKZJDDYXopg7oJDjwU0XXUDM7HBpvTLK6T
+Cz9nn9vDBNliqqrlKHXXIeitccYWqoKyBWsSep5KydYs+0HaJxFJpxlqmSf9tdCb8u12pwBscCM
sEtV6ZE10/G0wXPIwBQ2d6VT72jaewUqXnXde9i6dwxt5qb8rXADUAkOmzG1JbO3fktRqh6WPuqg
YKbet0bEQQVoeYaZhTU/JphNXKXuRA51FLNTjbP6EWY9w/U44F/hYzd9k0J3gqZ6hLfDoLYTxfNy
Sgbvq98l+Jboth5jCplA3pglqGLgakWzufKgzSZuGt7bqmsWRLGDkbmLR4snVrTxMVohAUNXDHmN
rNvKt1tQGK+XechSZ+9L7n9xmyD6yoLBs5lQ3VAgiFpxaHtqON87E4YrDdd7aKLMLdQgPuCG1WEv
RHe06mSTFgGFc+e64OFcCKkrTiXOQ4+0dwGSgR5jwd3bsA6bh9rEa45zkz5qO7lVwPB37OeB55vb
q9IEfKrwSgqeQWvjPUN1f6mrO8Ap69zKql38CTyas0BNIfRD13RdKdqxQydinbaE7nQuCT5rt0Fv
gBlMw8Jiqa3zQ462Rv+94kFyKCZNIVRHILDDV3AaK0f3Ok33+M0np5GmZsmiqdN3nQhNSYJ17ErF
rHjBzYCBOOKVINRI6rBQG13OWvRBkQZNeqBwkStqDdgJFpvsZoV4B6xI0ldNOpEvqAVktbgxq6JV
goVarZMTVAC7FlfJWckWagihev4wDgyeuSOYJp2GokwiDOlI0sxvDTqYD8YTkTkIgNg5FLOSWfrI
julwoKhtJlcmlaQY7OBl1kTIeVnm/j6RwbTvVqnyKBIYctUWIsE68iuYraCQxzlzA2dQefLNKHPj
uHyXJBhP9xaqGzQF7+0Y8Jxx91oMShY8BEDuaQh3m2GKbxse2pfIJMED2kz0Dppgmm2NXyiUWTvX
gdIs7vlSyLZJikhuIidicCtAteuthai6VAHDgm7g0z229vzZGOPuU4zK3qClSz78PoRsOWjmLN5M
WIIfaq4CtY4XzmP6ikGudxtPK1LpJ26e4OseFRKikEIFq7gFqR+e4I46g4jix4UuGPJHjrnDPYE3
fJkdJCixcTs4MalPQEyGewmCoMJvEPDTOk+HdoyRRuQGvITbBCsocJwikCtWpyrSt/Bp2L4jBgad
p+Pqag1X1DQiEdXgQ5bU+Arq8WgJvw1Bh4mGwRl8ZCQyu9Ht/XPvD4lXgvoFdaeHqWja1btFybGF
EOankJAHatAVLjg87BH0PXg55HRcFAk/WuMud246emeu+oYi8ZkOh2AS0VcLrPULcXubQ8sIX2nn
YrqnV1M6qT8BnzPjrbvNOFyQwgKSDy6uY862ZSxG6SdfE3fecLevZsdthDGeq9i7mkF1bjSd7xJd
Y/ne9guIU5gvbBFj+wZT8lM6xF61yJnkIOc3fG3qvSR9O2KW5AXVGG0OtKPAoDPbLt0bD+dwzI2w
873nYGIEnZlulj0IWjLeBiG33g7C47WG24LvFoP0GpkjxZjTXeB7BPZeXdK4xQUCQ4saSFhCTIJf
BdaBmLT2/Y8G3OYbxKjBafBWOBe0ULo9DUhLPzELsxECFOUWJVcPOjbpd3HQsxJyiak0wG2roQ6T
u9QuQ4Ny2+Id3/q+LxszDQWmilh+NQD3xKwNQOfOPHsogbIQDyPWVfANH+kA+z1l+p2aXXfnBxPf
m067O8g3gsfW0hGPB62LCBDKnWoB0zF3CHM9d1GOwLa0EDL1M9/X4b3FLAs/jwJckTA0MQ1rb3Hh
LHkU1+POxUQv6yJYj2DSBx3V7IL+sAv7NuItjHxnLroaKi9MMEVOuY9tE1+QBQ1XjDyYPa8UMxTA
Ctz0nrrhvFtH5ZcRvCeummiEcxCjcemGeiobucZFMILBxYgyibIx0tD4Qnl8TgWZq0XAKTSz69Lt
cQYlZc8aDzKFzjsAKuxxFNBeHzDCjHctVJh7vSqli8SwkKIKWXAsQFKWt9CG7jeccDsxucPV3CfL
W5pOBsZP/ja/T5j8f3XceawwkFpe6SzZqQ8BXNYRhmnQfoB1F7EqW7EihsdvdNmHETvEsH38ARmm
/0X7Wm2Zy0N3yOBxMj12K1jbHlNoCOg9ce3GethBUWkyhILzXYdZYVE7bVvZbcNmYoU2bMCgBHNX
RW+4AOCWTaD5crHMqCJTogsjlg4yzRq6Pke5x1iz5dD3fHuo4WPB8xB1cY+iKl4rPvbDe0tb7wAX
mhEw8eYUsROoHYlh9XmJDkYVx9rnzuXBcbugcJ0xSZmkcusQeEfCI36juGsAUgtx72HoBcpuSptn
EzXQadsR0/988Hv4MkJb/ty2Lqb4m+/v4azqPkMG/GqQ0nvCVQqzzzHtgixd5uU28FxcDaOrt4sA
4BschvnNRcO64ytu3GwKJ+exwejxbsRbF0K83F1CmxDxBHe72vC3eJ6D22Ro9NNIfFQAW7pVPYYN
u5An8Vu81eoENfMMX6o/utQQYC5g0l681cHQKUD3AvQqFnXDjQL2WoJ6kAdvCN19bUabr0vKvuNS
GJ79eIuvl41GbbUyP37GMAsBaluDSeAISOpHzRL8YXCdwCt8RC/W4E8BpbEcqsGk4nk0KkS2G8a4
ww60MRsKWAJNaRZuIqlWN4UVCHSO+0ZCezMynMAxI3GHmJHBoigZIIEW1rIjtFCgy6VItmss6WgB
mod2uZMGvM6huA0ObI3ZV+FbryARa29GCyYFkShtC57YWWAGeCmT+nRjzwKH29GMhqG7bVDtKcmH
1yas+T6pU//Waxjc5MbVqVYRNrmTLOyE3Q42HnSaf3Q8cAto0oErQQbxNVo1dIfNhDR5ClUOQROA
R8LzrXhYBW9PREIOu0CZeYLHNJDwOkBQu29ie0a+A4Xpj4JsNIdHd3plsNS7G9Qa346TIvYuouPg
VCwaZhDes7nxVIz3fAiVzGY8OsdeoyeEXx6GDctaU5pRnrbXrVR2p9gcwOsSJt3OzTAnnjrqQaGR
GwSG3friSOWA8S3WwRlKp17WsomC/jBJAQ/tKK2Lbd4WmH/ixK83fakNA3rW9VS/bIuNASlcwO5J
bu4XJ3WdPQ439J0YbmJNmuDJmT1btjywp2AYkpsYtfsexreQUHDB7G1Ct27MhYJwHxfAWuEYlnDu
T9r1og5qoPMHpbI1x3Rg4a3G6/6EEt28OKmMH6Yo7g5Mh8nXSdCpoBeN14wKccdHxOyaBW1iYFn8
hZqQQJIRi1vq2fQOVisx2A6eIE29hZxgjWl8wKMcoPX0EH80D2lB4ROTyZWJ3ENXQjOGTriAyFEX
Khbm1poWKanQDHICxDiY3oNtoyX6OXV0ohlPdhB51zGYSyRjRlOQ4hj1aVtBlWj9goTa3IUXRh2v
BfYkragforDr9xzzl/s+dOxOeCNSwi9ivqs6Mc23mgXeWdXJmEmt7yfmdwC55WWxbPerBew7xk6f
txuOpVliyiFkdOUu7hk7HlqYdOFFr5wHWFogunYDaexhOdtn07xy6GyxiqOa0zPqZFqimAEA541A
mbHZPbdwIdrN89rnoUyDAnHfzrsNA1Z6I4V8ClPQZoASulkOHWmmY+ipwS0w7ZAY1gWo3QsiA8sx
ITODRGpespZbvyV73Hp9n0PtwA+uGpLkGDup2IP0JnectnzLXVdq0Bm4oOAeiXka2u4gEDt/Cepj
HOgW7Agmj9j/8M17FEvovaeT48B4L7Xx2WIKdPZaoKAZGdTF/74nGgJkKPqLUMNsIJfb1LdFq9IQ
/0CkD2gZ67t6iNdH5hhomgiPhoxAjY8eJ2YHGqTYQ/I4ti+2Y5DZCBbzthAc8pzc0zFYM668W2yG
xYvjr/jLQgnZzHgLOjnuSddv2w2NYvuYSppA+I3+52PibHmwnbu1oOKMesI9e1mp+JG4twiyecLi
ZNiyVIYdbL2CDRUxG1pvu/WCER2KtmELc6loEEeFZcNNOq/zg/Iha8nnaIRwiQMaf2sQRXnbzaM5
+U40ffUb45RQ9ECYCMXRzsQUlSCf6F53XFx5Mb7pDAeMsxzCoQls7lgMErBnqMtxEfFXVPTt3pmA
cHuS8ufNwbt20VeZbxACeE/wz4OdBrOMPbgLjmSIVDeVq0RCfAbdFkYfMKc6txiA546S7hndWOvn
EYe5Wg65ISbWaovkWPqC2BcHz4MCsyvteFx0OCd7CKxCF7eBTfD3GGvCdgMkkQ2GKErNlaPTCBo8
1wc1gC4tafSLbGG7/RQrB89yksKgCWOxDhsmF705h+DA69Yv6xLZ4LmjAgVI5sKzDUcwjNBwH1nW
6eSqbZoRbp7MDfZiHfV6gAuAbY8tVE0wc8LP6nyNh8UVFEIuyApemd+MsHATE9oMTIBWUFA3btAR
ffe/STuvJbeRpVs/ESLgzbkkQNu+W/4GIWk0AAhvCeDpz4eef4/IIg5xtP+YuVNEJ6tQlZVm5Vrw
vbTai97JNtRmLY/IG21tWbn3ZbJoLwyqHuaPkIllN/atBnSmZDTp8xFOzAZV3Z4sOVc5mgcp9lUt
ZZ7dqn3Ut/w+yT8mZdeFj7ZEzvHsN5VtrnO1CKttPZ4i/qx9rFVeCVXz7eEDrceRmgHUVib+Rs1s
6KRsP9yPDCUdvdqPT8rnQooJpMdU879IelimH5qubrAZNGnweaIwqdZDVJm7ulRx4w3Dz+jSwRSk
f4pODYdYjWWrXXdtBTvEsTPCcDsF0amXJmVKip/UjAoqFFWaz2TDfXTIjnal8Wv7gD8kxym1P9cJ
cyN+CzRNPT61SGiEL9RLJOugVpqc7Tk79bAedL38EMmxxKyuXpo0xhRFqQ+Z6XfJg59lzfijzKgY
fe1g4uIbBUbfyuhdjdKp3FvHqvbdrGXqdnPiL0MCQZHAfFB7MsUnrdCokaoQUsAQBh0CwuY+M3wj
FQuFqGNY+caoyG9OAzPCa0lVJ9jkktZ8Oes8Pf8DATzH/guKOlOLxVYsOkN0ckwTpRmhmWMmBChG
2IG7eFA2/kH+mGiezhDJcwX/Emykk/gi7rVzR5cRp+LJSnjSVhqpkLsI27sEB17/lgktdYbPRp8l
CeMjv+XkjhslelVd0z0+xWiIBcZaOnn5M9DehyWk9iXm9dqqMJxAB65Iicl9hqf1Vc/97OSlTb6k
Ob02Mf2Es4WdyGULJo7hhmFHwQFtCsDLVBwAhBYIz4XelFS6/2j1hgxoe4yBe+FL+kQ3exnlv7Rg
oaumH1XAUhHbXK/rT+R36nrcOS6joHxifxUwkyEtCvDMf1pwuBNPKH3Iqad4tgNthGhT2LADetgT
Hu/GEa5G58Ptw6xMcLnfMNf/7PO/VpSpn3hmRQ9TJbKnT1mvlU2orYzd8Sn6WOzSL6fN4OWeUa6Y
H3yEIGDB8HVLdLpFvw0LtyjNGrtsRwwbb/KBSuKndjvujB/j5+jhtHG21WvzCbJeCLThyVsCiS9s
7ftQx9miI4d6nFpiW5MZMx0g7Y4MtM0WGJuXrAi3xELvqrV8rASMQVndX079swqPq9v7uLSNwj1h
KM4mgMAI1d6tWTrPYUSB0/aLu4rnQitTl4rnpnFC77bdxYMjXImW19tRJ88jb/2H4e9qzwjtOlpb
j34IvJ/AYtO48p2+IGcmwj//x/natPrRa7tWpSqkwdfsnPU2Xv0p3J7c5r7Y9Lt4NyAb+i7YsSVK
fgU87qXbaVaFWvChQvvPXGs/0R3e5yC1l0iphfmK/9yi378K/Ov5LaJ/TAcr5ldNtOfdvth0CDrW
L8ySuGRla2CNu9M9co5b/fX2Z5h3TL8NC04i94dAb2AFAmIJz1f8iZnSpYs6HdNrD/GvCVvwEOR0
ozI0mJiQ8BSHjxuK1StmM5+zl3677PeWNlOk0w61yEh1gAS4pHGTPxobuvnBmvla7x0MjrzvpH1L
pL+sVjnvDX+vVXhO9XLgYdP4jse9Dq53Xe27p/cZK0/qV1T9Hq3DNLa96JCEcb+rA2QLviIidNYG
m00GLkcUwbhk6DHRvurogHsqT9qSivPEYnnzswqOgxwb/5yw1OB7sZe3jRc+hwx4ya69Bqp773O1
rNUkx+Ez9EAHUHqRXANafZSAwVcxTgOfllc/Vy5Z6C9wkqvChdx/wbvNnwWLiQRojayJ3f/yYvlN
TtFyOgv6S/hB6VYDBcvIte6ider6G/+NbskjdFdqyPTv6v8DUDN98KvDf2ZfuNgxeVwRhtifLrb5
aYLuQA3u1h9S7/9jUGo26DmzJtzmAhRdq5PauerWDAkoJ157iNabu/ZreZ89GigvO6dV9W1Zq23W
j/y2LOo2gCai9nZinR11dik+dCjp3PZU6pIJ4cHvOyM70SVjKw/hM9kSgeq7m+z/itfSWmfOr/7Q
MVgY4V1yEptDtmayh+N4+3fMvsqMOOmAnQymsIWfkSAh1SmTx5QKitYPQ/ViRJ9um5jPEBh+RqeR
GV7rfcDpLL4wUd/T0EgltlkxjfCu1DDuzL381G79r81K2Zb30pa5lnfZRoim2w/mDub1/2alZ79C
cGYDbRwqr/yKEeLvbPikpq2nSb8W1jrrMs+sCJ5rPIYW7OlYAbS+kSo8l/HZPjAKu3a4p+VDugWK
/EHbFq8VwOmV8qB81380n6rX/G1pcGw2JoEYyyRBAzZwNUJk5rWZy12OF/17hNaIIYbSjdcBv4TW
dOQGX8fUUz0ukbck5iWMHP/jwM9NC47iaFAIVJLJ9JrK6g6BBM/8EO31TbqRl8JXYUDu2pjgJ+QS
rkYIU7itmwA8tBu67Pb66FFwfrOf1X28P76qnvzZfD19OK6d56Uf8D7VLLrFs9WaQkzgyw1j8TU/
AFgGkQ6+6sncM5dwsD6cphnF59qNDnD4VCvSso21rtbxB0KyXbYtd/IhX+dP5kJgKMzy/mdPTEUD
N2Eq9vs839md66VQ0sDT/eOpfapOv/55QZWDuoEqf5ugeuAuvaJzPs1GSBRSTZk+ij05mzOj4P3o
VkC66qq9hZrCA1wzm9v3S1DU+Z91nZmY7t+ZiaDsYVSr3rc6+n5aF38pBENUPPaE9pMLoQS6EPHN
RQbnixLf3MRUTMXKeHPbV9CbVB8pdhavWRlSOLxzYFil3rhgc7oeVwfqbJXC9XE6UJephs02G9e+
/mZKT4ry0VIejs0n0/h2e0+XvppwfVQAEbYynd5W13+CVNgrw7jAgDH3yhCwoEZqTDNvonJh3UHD
FB1ZT2Z/rNRHa3yQ6oVXZs7xnpuYVnl2MMqgKfMqxMQA8Y6WU6/VvNJv0NVcYm8Q6Dzez6A+RWAU
MFGvBmtyaSpXUSkogF66TKzvoAt9a94IBAnA4B5w1ul98IyKNak670z5w/q69JDN+XUDTDeTicwF
q7YIn7YGKP2aoJ+ca/wIYV311OR7yTXv+8MkLKV9zL4lvUvrLl+QuZw5KROnpobckImi2XvYfrbH
idppQ5wRLNhMXAx/DfJft0+iQB/xvrOwpEyRCKLn6hUwPB0cB6rZirtGYWt4yBHLarqWBHpEKbfe
AWVZCsOm91i4acjx2rrObDWDlOJ0twzBWqcHxP3yFj2Hn+ZhvJ9GyuV4lZNzTHQLCb0Zbxporlz/
p7kpXpLtH9JmvK8bYWCgi6bBzhqirg/k0fw09E8gedzYW31dsvD8JyqR8gbV20XNnfcy1tWqf9uz
hAcrtzLHOMVEKU2Wuho8T2X/IwSSIruawdOl5dq9MuT72193xgmwSAMaPqZjURMVHKkJ2c/YQTZO
A+llCH85Y7tCSWLhg864AUuXNY4QVK/wtQpGskH2W3gffRqNshd0rwx0IgwDYjNeuAtXZ5UZCT6V
DVwXPpprzdcjVUJgUTXN2NX4Rdn0+3EXwGDMiPZ7YrJwNcSrJ1oTXgQFsJ3TOFgL6s1AyzeppYWd
Ez/PZIE5YqQa4Lq0FFnwamqTwrQW0lym5cZEQw+oUt3o9ubPDsE/VhyZO0dEqotEPsx5DhG4rNHN
ku/U5hh9vOuRe7ptZPbb4KT+tTLt5pmjMo0hMwdrHCmLoaeSrfV1T4G6WzvDCtmDcL1EEvGubXh+
ocRlCZunZ30nmQnLmjoeVDUbcvPvQb6O1+m2c62tRgQ2QsS9ap/izaL1KXW5ZX26FGfL7dukAzow
LRfYyso+VE/+XnsAKt/DxABT7NL2ik5TXK1wyU4g5NuoYLWV19x3e+MOrXg6EMOk8aislkOwq3qQ
qeEYkag3DJJy/pt+0NkCq/aY6WYRcfq/s73wzMJdfAi2xotC0AfCzC22S2KG19cBHjudFxbeLhUu
KGGNNc39JK6cwbVK7ZlU6sWKzF+NHS7c66vHnKVx32yLnFGjXyeyc+VVl5Zd0PXMwydO9FSbSax/
M5PeYJwiY2gdsVk7a0NPMRIrudN9FTazcovExvfY+SsBm29+aY4Kw9moPz0q/Lu6oOg7sxEwoKhQ
Oduwj9Dpu9x7Jy39AGxu75ZHKd+WalFs28JKX6yxWKpvic77fS/IVrWJnJsYQzAF7/7A6EvZu1n5
0Mv3uQHfP5z/RfCnr8RkCGYGyueMoSF9IlwY5laQRCqK3k3j2BssxqN8HxRYcY+ylHfbF81sH7wM
0Ipr5jSKJ5bsRlg+0X1Ie9cfsl0qHd2m9D0rGde3zcy4PPhCZIZBTUclJhR115kHLUqwhbLbfan2
ppu71uu4zfeaC2TeDT/etnb9GmGMvBLOXgJBVRRbhdBUNk9HJCFAHTNKsa+O5sK2zdyLCxNiCa49
RkEhObaMR0WCDIDzmuGdQ/rRWqPXgVxu/EXfFdulDvLVCTRI5hyIICFN4u6L4QPYK4a6fblzwxbV
bmhozaFxI5PqCQjb23t4vULBlvCkF8dIP9Lo7PCi6XeoI6NHZ0UhkOqBB1jfC7T7/pOOKq2/cFSu
TiR2SRzkSUUemIl4UpAJS/tEHzu3DV7s7DVJPsfqwvl4J2G6eJFQY1KnxoFmwRIAL+Cl05Aq07Ql
Axvdxvgy2B5FP+eOvpRbf+nWqNB4pZfv+50FKEDa9o/Tm5jcBxSRT3fqbul9vCoQmcKvmY7z2fOh
mKfGVoehoyiHAu5Ks3fxo053LvR0T3qBvOee3vWKwQ+PQYvTarckUnp1XQT70xc5sw8I7Gg1Mbsx
Jt/q4eAM328fpasKq7hAwZ9lbTc0MC508LbF0Cus248ZVSdo+Lb6p/qX+YHm9f2Rgnm1ZT7tr9zT
9NU0ZLq9/TOuik7izxDezEatchQf+Bk91zV06223z+DQcCfCQf+nel89GF+XmKkWjQrXyDKylt81
rf0+fXTqvXF/9PqV444HddgU4Ko21Ra152Lh+i59U6FqwqsIpHza8lE1MKKbAQh8dcELzlzV82sk
FhaT0wDCysEIcp8dBPWZ+rUf0z8O5y6Pp/jsNh1THPZ0PI/7+DVdEzz+nKSC6/1xFXtL9HdiOU04
I+YUy57dBSko216TuYvdptlnm2Y3sTWqu6UiyZIZwQGljdTH4eSAYE07ZJtuB3/HJjks1djnPhBh
27tsLf5UTJr6JmyZflQ61xzTtZYSr0CtAKPXws2aeZYQBlAIEjXw/7IIfqmYyimbXO9cO0W/vrU3
oCFXBMVQlEsLR27SCLxMJjgNTMgoWFKn0ojwgcoGRbO05QM1XnHPANnxQVsNbkING66YH7ErfQsf
ZS9bd3jtpadp7lKd2xa+WmYEI9ORk+2U2CJ/VphbWPBRSyamfz87f21nMvLSY2Kq1Uc7+M19yjzS
AyOynHbHG+6WYorr0EzYUcH9BzAAFNp0v7pNu844krC5mV74mH4gIVxudC2tUHgMfDM+JU3JCieK
PKZzmNs7LGzi5MjF5/38OwmOPu4BPlbH9xWpf08jBD/9v2viFmrw9LfK+/67/rOJeG6WnpjZp/zc
suDtI0gqek3rp6ccDpJ95bXrYAcNu+ZNQAyovj1zE+wlWoqn+wBKzSW/svgxBb9/giW1OFHIej8/
pMCn1/JBWsN4BM+atVqOSGe+JkUZUpVJ9Juis3B44mY44ncQG5FGeI0Qe42Xsq6rejYumVI2kuJT
5ZWispB2+XGUFXmXAh7y7K32QT0QG738kP/2D+02f4B3MFodzVX0l3qv3klevVRIm1khKYtOPuaQ
u5hiSehk5bLGlp4ANaSPigfAZKs/TwyL5f6fjs4iym9yI8LxvbAo+IDER+pj6LHYf6nu1XW5tb1q
rW37teYioOst1UtmHgnoVxU4AplEnJogly5HyoveQXPs5A75L0n+mUrMfJh/mqVP0Tx1SGdKKmRy
zUsbQQJcnkl5Qi9kOzTrUDmQ6y8ZmftSZ0bEsnHG9NfElknmkA9fjYBpeTPWP9z2LTPPD4KyMvzb
9C4nztrLhYR55uhMAXZuzSBI5bydFHhEkSrQ5MJDEnDjD0/96eW2zWt3Rj6kq1ikucEZFDavjqnL
px0aVorcgG2nUV4w8TaU63b8FKTKQrw148MuzIkk2XGLaouKyIFrf4teOYERRS0Jfmcamev8cNxM
/XlkjShtTQ/SUnH0+iNy2SCyBTHImlXxusVlHzlREpPihh/zHB4rO/Fub+f1eb+0MP2CsydWy/JI
7lss1EZPNfm00sngdUYs/tyMITvIJtFVZEmCZ7T0PPEZs+Grqa+ytB+6rb/YTrhCXEGwqZ4bER7T
k5Kf/MwKp/cmg6wIpLM3Qv1dw9scvdge9ASoPq2CL/HTUthwHfNRx3kniTYnYI7YZexGI7A7Rt1c
Rik3TnuIIziSjrqbSermjzcSal91YhKjcHRVXTVKzVROsUqwUHVuCVk0jb2i+OP+AhgUIkqeGur+
EAkLr0wbnIaUWcfGDZJhrxD5aMhThFa9cPiu/QdmTC6yBWU64AfhLoeGMZTViameBI6i0er2simv
decV8TrfAJxnJven0lw4ijNJ6GTV0qmSwiSgi3WjLk9a1ZFODccEWur2MduULqAtZB1A4x/Cw7JG
wcwlu7AoBEKxUUBlGFOdUs1ulUe/tNP3oP18+2DMnf4LI8JmDgh19tDGNXSao1fUQ2Ggbp72HPy9
/ua8oAw5xczBk/162+7M0adAC7EfSmQOY4fCG8CMG9M0Tte4XW8dt2UDuwRtq/qpaYxomySKtISW
UfFIlwEBtVNNoSzMcuFAE1yJ6fujw/uJFstm3MCuPTHQ/xUDV6qoMI4LQPgZB3xhTHApgV+igtdg
THc+OaO+SqV8fXv/Zs7GhQVh/+SwgBPrhAWkSxVreDWVX4hRfrxt5AqKg2u8sCKcQOY3qzBPsDKR
ZIPvJv5n8Lf4rFCDpkCLAOq+jxb2buZkcCqoOE/C8VxvwSZg0PGk6AGlilY7QfYLru1Yj1/bDt3a
gbmxhaf6uvEEv/K5PeECMA1vGSNTBW7/s4NViRp0QppBRw/mOmLFaLOENppboGooOGNwJXhMIQOG
DrbtNJjVIJcq10Ocbluz3qQSpL1IGC58wJljQtBPcwfHRWtNPPVaJgX2YNFLq9f+Nl0rd0WzAs1M
kdZT3PwvGQxzAOHv5rbZa6u0mR1DtSZSbeOq4dWMRz0cDeBaPTJ2RfJaDN9aa0nz5PqOQcvNK0Dc
PUE7xPqzGvY5bJzwUkd5+WoNzKtm6h8HjbDD6w6CAORfCpWZyyiHvggC7TYEYEZwhLMigyMWflkt
fDgmvvNQV75ypyv+Up/nevcsjZBnknBnhbZYCZpIeFsVqW3XZ5yNQXQoHpBHZ+L9Tz/ShRlxDiqE
bUaOeyt3NdVnkJdRq/EjJfSlEzjhTC79LmYgF5N5MxUA9oKjGjLkWOOI1aTwWp8gxS4KWN/CkDH1
fWtEcAz227LIPbMat7cXOOO9ME0pDfiUAk/7e0f/LEhlgBaBvJQVwvloTrq7buYxPv/KvA7U0Hvp
ANNFtFg+mP18Z1YF/1XEKSlcgdWmhBApz1/TgGHIrP9TwJ1pXK5O8FtxCAQ5QjkXMib4o/JmXdcP
TFUspO7XtwysDTkEVQM0MmjPX16BJDwWx9E55W7cvbboPVRS+ecOmKDKVBUwZ0R0V3ieIDJjVdaO
lB6R3FHX6ToMV5LbMhKH1Njn9m4JijW3pHN7wgeSBxhmlDDO3bH9nJmHZhn4P3MEHAMtERkaFgo7
InrPLMO4kmwVaTy3UleT0E5MI0r9CrflQDDwYH6AfWUD++82+VX9Sr+mG7hfvP4ZvfOlx2amBfnu
JXWSXqrLqngJIuDqsXmEvu7kOk/pa7uVHs39iHLjXbPqecPhC6M+aq3yzwu3b+biT+75X8PCNiNJ
ZfqJMmSuaZ9g9mCOX1beICFfD2O8i476l7jtfhRZ8hJr0UKwN5N+s2hCdF2H5xYBGSERqVrIZ8sM
uohpSPiUrIqUxgeEi6t6C+dGv4uYZJX+PqmoSoP8y73i4fR5qYx4/czzG1AZt5GWQLRBLAnpEImV
BewUblmeXqQs+hC0jmcW8vYUKaclLzu9RIKXdWgjITtB+qWD8bq8pvCn6ZKUMrMqH7R8Ja2su/BN
cvVJSOrv5ttyvWsmG7IcC3g5xS4E4QDPXBrMg3xIVR2D5gNMEu7wkH4LPSSAH/q14mbryi0elhAJ
70f1apGQTwIRokxqiU+JPmhJmTXsKHC8TfpYP0Z3KL3u8m1MNNqvT0/j9/JpeVJo7jYjAPKvWeEg
d0fJDoFv8oehx4bxaHzWsvJz6NvGwleccUww9f02JHh0zfcTK48w1EXmz9hOPoXa28KlXFiLONp4
zKqu7GxMJPdwyNw3H5zPLYGGV+2kBxvY0Qr+sgFOnKWneLpw4qcDcAE9Mh4eWIJwXKS4L09J3k7n
M9ohFbGO3cn51M/Hl3Z3e43T57hlatrls1c/lpHG1VJMtf69ljI4CRzQsF6AnB3G5DmTjuv/wh4Y
GaoeGkhxMVzT9B4ohlSjJ5+23cHx0wICxS7aKLUyrlBENVZSan1vT069gLifczATtgMliWk0WHya
/XbqgGoF5xKG3qYfNz4EpPDiuQzILpzMuT2lqDN1QfGoRB7CnsJfoxROkrmKD5DYLFdj+LljuMuR
vF47eoE+LrSf5s7puUHhzoGGk3wdXQq3qKPnMES7Nw9Xctj9uP3tZl3KuR3hyp2MUvWhgOXKwY73
Oun9hd7IkM/j8W8UO1EEo/gR/rLX/U9C/9u255eI1CUulPqjOL6TG5HZITudQRTrqOvejwADxam+
H6NgKaOY9dZAHCc9It7kq4RMqtJE0Y7YOrkd3BI1rEirWl/5e6hFveEeJtLaZVxo6Qm8XiIjU1Po
SLlsZnQ9R5kauroAs+abBE2SjNBI3sfen27kNJjFJso8QzTShMceh9bGSeWnbnV8DehcaOBeUuXj
/86IenkDimKs/VbGCHThbtNS7I5SN1WXGnXXT8DlWgQ/aQYSAjkaZuSGqdQ6PEDbueAfryYDSFsZ
3ZpOPfNbDBkLNpwuyny1giBH6ZroPoIceYO8GqDTWmlfdKOn1SmF9Q4JRWNH4v2X1Dr+/s93U0Ow
0JjApvpVobhPiFaNjGU65O8UAr9pLQDQUlmIA+fO37kZ4aMZxy6SmuO0mxB6pYxCABFqK/mPLzIl
dduQUe4iLJHF/bRQeqhbRU3doWk8slkzOHljuIiWnHzs5bt2aUZ414zWr8piwAyaiyY0nn9DHutq
R9f8S3ntdtrW/mI+tXsNltCTu9RQmt3IsyVO/372pmp+DnNeiu2+eGg1GAo/H42F0GRueeSZHEjO
BNUx4RYnOQrkht4y5D7Aeb3vYKdP9V+t/QCX7O3DN1PypqpzZko4Fvjb7KRFmBq2+ov0RIa+rh8y
fPCd41brSXPYQMd5HT+ddovp2MxOUtKBQ4lWDNhT0VlJyKIjhFCnrm259kv9vabPNMqr6FdsuMwZ
TmzkTCFFkLQc/9xNXlgWVm0djTKKlQav5RcuAYtnadI2tpIF9zLjwS7MCN4FOb2yjqLJTPbT7u+s
09c//3oXBoR7EGdNNAbTDk4lTRoI2o/0tG/uSq++z9PN+HA8TAiNGMpO1IQWFXS1pfUJV2EckiGR
C9Zn2WTU8mCu0hal5dF+HOTyzdaHdaJ3kN4GW6hpPcUKH/MAWXD9IRwA0eTyira4Wzm6qzXUotp2
P0Tms9LFYL4czy8SUtPsTj/RTcoAA45bCoWvTrz3bWcTwX2uHC0XSbcVlM4LbmzmArKvps60E53W
665aCbJTYkTINaRYP0i6EhwKRUKXafx8Sr42+aB9v/0lp9hKcGgY5CGi2Ak7gdhQC6Uw6NuBDxnS
sPTSGGWnNIt3PvpKK83v3bpA1EA62ulaSnR7e9v4/D38bVwIMCHW1JB2w3il3cfKF9V8LY2n2yZm
TwrDJSrlLVkxxSoQAix9rxZUwSkZP8bxuAqc48Jlm13FezOUmM4BW3Ppl1vNLFJDzlN3tH9A5AJ9
7TeHoZLb65i24uo7TYMyJBoTqnw6OGfOv+qhUZCnKcLEau+T4VNbU2EIT1s7vH87tUth8Uysyvzp
mTnhy+i+0kQUb6aKTftJWoVfho/RWsIx0/kvXotv8l2wqPo9exQ5+vQFyVKvEFiOnti9IScpZCBw
F0n26og02fGku40aPtZokyRQq4dKt5DBqZPPvdxaYDBQN9D6txCLF8s2dHj9Ii45hRPZyugpKwsB
xdhTfC81nvvmbpJNmiZTR6ici03gGX/BjhzG23wZdjfTB7v8LVO6efaZawnurmPLb2m8qaJDJvQU
P6Bng458CmZfX/rQ1/7m0p5wrArDQmiJzASBT+UtyiEZBUYyBIPrFNnOhkbx9imeKYRe2hPOFeJs
NsAH7P3Ty1RWyRP1WN0AiLrSV+h1MP87Hldltl8qOF/fUiyDVgCsAOHuFVGDXtiZbIfc0jz5jCjg
Qa5Nt1SrhbBmyYrw/aRGUROklOC9DB9UYsQ+2endr4VNnDmwE/SMCV8O7XXuoEkKsCKDi+L7TXMw
iONc9JR68z6Rqm5iWodjQCuRfpVCuXs5DVl9bwGaeziWrfVxSMpioU5w7WNxSni+aaJMBZIkRI19
qDix48e8xlUSr4F+hfswH5cGgWetMB+IH6fReIWege3FhmOUVAV2dxT/rGNYvyAJJe1v7+6Smenf
z25gV/dBr44QiBOcvp1yhU/Zjn+OOZrcOLo9JOQ89FdzXdrpGDSI1rg9zLKr06nbOEF0b1LGIh/U
Fz7P9dOBPN0krSyTPMwA0drATEuFBqo8Kk+JPLhHMnVPyaJoVSfOlwC+2XVXn/w/frEwq4ClpyrA
6J94Kk6xU+dWO5lN7spWP0Tag2ohw4YyQqx7bassfLiZq4c9WvkqRXE6ncIzHJupZkudRZ+47TpP
Uu3ifmjg5E6cQPt6+4xcF/1YmqoqJBDTqKxY9KNPjVwH7MxuCzmm3+9P0Pq3cvumVcXC4zTnMC9M
CQ6lNtO8ki1M1WuHF/CDuq63zCM4FgzBK2tt4jNthBv01ZHB0YW24+yOni1TeBxsxuCj4IRtOdzH
GWwiDZP+qXd7L+fuG6U3UhL6+0AlhVTFlrQwChqMBOFDnn9X+oVv9f/Ywd8GhAt9ynIN0vL3HTwx
LBWvmQzrajfeNmtpW79V6Eu9wOEBXdLSyNTs0kCrAZqUYdoQIXLIKshRFquJOyqK60AiH0Obcnv3
ZupIU8WboGWaNaTPKZx6dXQkwyYfclFewcvnu8aAKFCyxrs0zu4gzwlWDfTMjT6+BgUo1AXzc0vk
y8E3AfsyibRwRPqsRUuwq6bjWYBC8k69O3WCjC14ynYfe6O9Pu3+i6ecetVvo0IQUTeoxsoqRkPp
wYmMlU/Dq1pCvc6FYopOwA2TP5UK+muXD0Hs21rgIOLDkB0c1dIX+YHCaRkcUJbaat85NqfisDS0
NTMURElwmj+iaU1ZTyzAnDJDy9K+mPYTKkQqIV+1u/RhYAhjx2jfCizbrje84qO8yw7BZqnCNAPW
uDQ/RR5nj58pGSUoQMybL8omQ/ePVPdJcsetvIm/EvU3d46XLniZuefpfMnCPid5AKrMyRM3/TtR
noMkQLfhSS/yjZIh3Pt6+8DOnFfobibOkokMj3z3coF5kiO57acsMDQfusZ8TRXpy20TM17z3IQ4
UG33jYEGGesZTukq11rPUALkipcKaFfEhjA1XNgRoq626MujU2UJiA1rdfpejq7unraJR6H1OXxS
PgOcpsFOKQNCw416PxGXpuRUD//Fbbz4HcKZkWso7a0j65Uh7+/0bmWcvvryUk1+zo1jBtnDCbJ3
nQAj6wpcL+HLTUxv8jrxxh/+kdysOaCawvB981D9aoLD0hs4f2B+mxV8jXFsEPpoE576BAlCJXdt
pd3cPjBzt+5iacKh9MsOJxpjYyLxm8Z5gxeLgTWas+qm2VJKsL4ulUDnD+m/y3ofVTq76DH5Qxd2
7CZs2MiKq/oWLp9D6vcvt9c2awcPOl04YnbRn02CmkYbxImLhDgKh69IYK4G31p4BWetAHOhk0Kf
62o6NIrQaktNCWowB5dVRu1xldf9TiO89W6vZ+44aKxm4nmc5JkFZzUyIGEBQI/dtHO2UTIcjNL8
+7aJmTExhyD2t43pN5x9G1MfkgCa69g1v8Fyw+w8rcKjp6Nm9TF/CLZNMc1CPNL9mqa2/NdKWiyQ
z+0nOzmxC0KaQjR9+QuOYz80ZRdx6K1slxUj6j3x/VA5C55/djOnhw6xa2BnYvBAxwaCwdoGBwtx
VNo/Ov3+9lZOv1Oo7ND4JKok/WHgTnzCs/bYS3Hlw5hjQ7YVFxvDKfdyTulMM8vPbYqsacRQiZ/E
C3WOmQThwrDwCcvSQOL6hGE4/5Dog5rceIDQZYU+yfr2Euf38PcSp095dlikpu6pX2OpHT7K/i6M
//ov/r5pqjYQdJJ7EUBl6Y1ZG5nD1VIPFOfAb/6PuvzP/v8Ev/Lnfz7HubDF7GHjkOECZSBaIqzB
itsC6UAswLjVIcxVBC9NuLCKWRdLmPyvEcGNq4opdXaCkYrRYG2TbSqorhGsQJNpDV1DvEoe+gUI
/aJN4RYlFdVGSeJ4O2/Wl/5tZADa3+lP9ip6hnfXc/ZLGfDsG3m2SpHGANLqHgp+LJZr/aBB4+If
PSddFT+Ym19poAzVZpU9ACBF5O32MZkZ18Vp/d5gsaVW1gX6NkfO4T/UrNMQe8pIa77PGE9Y4oya
PfQWgDfwnaiFiqiNwpYShUIpxk7hXk7lv+sJ4nh7RbPH8syGkHiT2dh06xAzyHtZ2RmIPt0bkqGg
5HrSFgKA+eUQz4FuJ5ESqamyKC60Mpx0E+QjSkJ7a5kDZ3qXRE9IMkOx0GTwhgLopZtAtKhuZJPP
U3lUZKKdspPcEqBg/GHw6HQujlfM7R6lEabQaGSRnQp5oWYDOUfsDNcOZKjQCVDVComzhWs9t3Hn
VoRbnYd1Iw0yVvKU8agS5Vw4rW4fg1kTlLCMqcJJ4VF48GU0wwu0oWP3lDlvyEg9d4mx/t+ZmH7C
mQtvY0RizUiB8SFCdrd/tJbGruZeI4OBQ5UvMcNqESJFOcbtiFuACtJ0vuhonI4ZxOdlv+QGpnMk
nrOJrtECXkg3RRyrgcKxDJJmiKEDCXZSjQbJswPH0tS96OpvS4jGuY9DDZWxGuAd14DbsQ20blRr
kKc5yvXkrHW78G3mIohzC4IXcHqn1oe6mdYzXZpmN8CiIu+W8v7ZmM9UmaZUeQMdW3xmS6q+dZdU
HDN6UMYm8/q7SV+kfnhFgAIQfo5R52uyhopraRPnCh1wlzPbqzHVzk+Y7vLZ+ZNMLQRWiO33b6a4
Bu/Dx2IN6yDztnnhnX4slb9n2ouAUKd1UuwwHbK6S5N5WchtYTBGNiVz1Yd4NzWCmt2kcRA/a2v7
B1027/YtUydnIB7NM5vOBJU/WyagizqpFGxOpEkDLPEQSXwIdiFx9bej19w1+3Td4RankCBbF1sU
D2qIHcdPebHK0pUSQH64tBFzbtLi3VRBb1MEFd0yD8qp0hp+k1bHdzlKxih9++PiANqc9z83I6To
tRYa1dBiZnqcpcqbaDopYyHISfBTuBGifAu7Pfl3YbNJYACpKrxoOqOll5utKmVTIY7Ge8PwmV2H
K73ZdLFC2eV7+udE0TydhkyZFd4HuEivWg1a1MRFY8b4gc2kAVBu21em+x/fGd7cZqUN8MHnm2Kr
pqvAqx6WbtDVVwRWwPAMHkgGRofru1xsG9SVGfk1ZLFp/HYKKbu0ptuYxz/NpTEzlXkB+9M6unqK
YgTm2sIOKZSFvRc70v5YWq42tAuf7sqpYob2KKx8FMoANAifLtFKuWE2h7oSlJCdRK5UyQsmrl0O
mSXz2zwQkGhAhCKEBwxw93GEtCA4M9XtK8VDOfkAQfSqsijhGOMW9U3EJR907YchfU8iaX3slwgj
r0NW4UcI0UPh+OiTD/wI+dDc/5NkW4+IgB3Kp8BboqabOSNccpPwi/qEclWnP/pRVJ9S5LX1st47
ff0lgPXXLvolYa6rt55FwfDCGwypwTUYJTuZ+ij3hMblUb43ukOS6q5f5asCseHbDnXOEgUkRUbV
hMqL2N9LUJ9UHJ+QErnbn5qZfeE4QpYVNG88MfvbtmbOpErlj3YiHUzbEc8kLZbMQZKVVRkoslZS
uvHbsV5Y0PWrxN4xJUnFX5/E70Qs1IhuJeM0hJMTFbqnbTpURaJ4a8GNuTJ/jmulJ1KW4e9fMDx3
Nqj48/8UAFzx3Ef6YFFowW5UQvQroRlKPSQwivV/sYnTjabaMvWDhYvt+Cc/9y3MhEyeIRO9aiiw
3zYxuxKqBQR+E7BY7EbR7s7VOAgStzTbtSIdHwEZf6gybeE4zJsBaQWFDPUdkbegrIOsTmWy+cLR
DjnSvoklez2agbdXM3vqYJP9jxnBQahOdKrB8ZPAx8VuGJE7kdUFE3OXiByWygeta/rJQl6Wn6Ae
GVNMQEOyUwZiDtPcd21KB8/5X5pSL18puzJaqVS5Q5H/f0k7rx65kaRr/yIC9OaWLNdOrVZLrZZu
CI0Mvff89d+TWnzvVLOI4kp7MTuDFaCoTEZGRkacOCcPbZepwKA7WJNv+LdV0US2F2ZGJm8Uwi7y
AHGk+ECGGP6ll7bwubxzjCyieujFEzmUmsn2XonG3dxbn+dBvm/SbANtvrKh4HrFqDPlWVBkC4O2
3Cp+VaCvWMZoVrWB+hQiImJO9be5kraoVlZWp8GgJOYroZ670GGJeFllpo6xLhzmD1mZxrd5rUVf
gRwUXuXIptvOELFc98oVowDz2E4GgXTHlIXXnuWxVi7ps9lxxnqlO1Z1/jw4xMR+Ztgp0+8Riu7/
3HEYoIS9wICmkDx14aNxZdtRG7LKRCtwmOKp70EcyNP7XB02TK2sTYiOUjtlU0Vt5+3aAnOaxsaJ
UenSx0fdavaoXN1UeoMkcXyjzlscjJfQP7YPLKUJmkjRKECL33O2l4ZV6nDsgaTSjzF0Xoi/QME4
7KsPjigR9gfL0x9RU361AXfue/pM5uft0cbLTt7iVyzijDbYcTtI4KeavX2cd/lO4wUGc+xXvAi0
x4/yEA3Q6qN5uy92mbQzeVd/H/Ib6X3yvPUSXUvN3mzJ4hNoIfgxO2JLahCIKsP6iIMAyhdd73wf
Pf9xKe/t2pezkGEcR6EpvoASde5IIbYPnq+fl5Uofr6gJR8Scr7jKDnsriOHXj1Mbuecrlv4fQLe
vHYWi1iEVrDSRRzZmBi86sU5iQpzdmo+BV8p6IDKOM4vHSSJxQ6Gtdvsc3y7NeK1EvR4RxuC2gG+
sQs5l1BBL2lSNAARTv1DsaTUNTQkM8mmbuy+2qqMrlkjDRJUJjx2LtKVjlpiI1UA8aSyqdwyd15m
SXnqKjizihQyieubuxYSVKBBSI0wbHyhR6z7aWB0pZ96pfrSy/G+7cddNX62EvOgxH/akOI7ChIT
xrtE+WoZDgZdSyw/xpaZ9d+GiD5lq9d/Eb8xwmfiG/DJluCxsW+boc6FkeI9Y3NuxqjvlHwn97yr
o63nwEqm9MaY+JZnAS6uGqvsJ0q+sX3jo8bbTw/RH1dhxa4x+SdIwOj0Lu/4ro9GIx8B3k3KU+Dc
mYOy4QKrizgzsLjx/CAxWoDD3HhZf6DcZ+x7By0Bs4CV6LqzbVkSf362XYOjTYGCQIRn5jNC37ob
pqdiS5plLSCd79fim5SOVFtaxjdRp9Jrw49N/RcR79zA4lar/F6Vp4lVqInqNtHkZtG0u75RqzHg
7JMsrqwR+GXbCrCl1B3VONurXeHK6eRxr2+kO1uWFvdRXtlFqiHJQej+PDZPaclUlvpkZdGGnbU4
oxmQJdHAh5xsmXrUkZTF1WAA90LVtWoTdwyLXQ6ZaDreRAzCXN+/NUej9vGf9jpTN8tP1EPab9eA
Eo2MLDUtdrPwha78H80sPpNm1Jpcd5hJxTyi+d6XWleVNzCqW2tZfCGUoGymfzHioyKRp2jiKu+T
+E/neAgyZxu2zBOipOmHXMWI5I/3cuvfZcASrn8T8TuXt/i5iUWey3RNqagSHgArWuL6mvQaWfEX
Jw+++2lzH2S5f3AUqIqU6vN1w2sufm54kT44ZqrkoXA9h2Jp7z+1XXFSbaCqydao0rolUacUKe8F
W0FdpMEwl+xiI/XHIBr3dabdI0wxp1sN4S1L4s/PImmQF1UxNKypnfT71uqRo31OUw3hjb+onuAZ
/65pcZTU2bTrUnw2S99reuRJxftOLv7qINGuAMgunnra2+VkKHwqeUEUCpyw8GQzi6BzGTQ19KDH
bOy/iK6M29FAo4EK6G3hibpWWgwz85nCVM5cHG/vp9+hD5jcRK02bF1CTsXJOjO28D5Vioau6IWx
e/1J+w77k5ehv40CpxqDMBedtV/6wTylT8NnDaGW/XXnX7sNz80vdtY0pIgpYHbW0n5N7UMU/k10
OluesH/miE6QOaOU8/eDymSwqC9/VUUWeF2kbrwCthayyB3UJqbtLpD68xDvqiDf2fnN9a1avaKg
qoBDEkzyxdRIUNb2EKRYyJEvbOP8J3eI7XZ+elDa/HtQN1+v21sN7P/aWyJZswx2uk7HHlBTtwIz
wrgmvLUbVtb37f9WZSyc3SlDFNXEvmk5o2eq5ul+ubFxl8CY3z7+r42FjzujMoXc+kQj2M3m+/mm
fDaQNNsLXZzSVfb+HchOYFpbnaGttS2cm9nZDMJa7BKQd0bXuFO+5RSrJsS7D7Zfmu7L7m0la4ld
hSLQyvV7P+LNXuqH636wboLnCn8/la4ljE6afdXwE2FCijyl+tEHWwSFq7cFbOTM5lF2vwD0qKPR
5EbDm2gcPw/RbRKnbl+/i4tv1xci0p3lDc/NR5IHz/Mlx782hGGTlbS2ysGYDnEmAbpwwln6hgTW
9NioevUpLqOwZlLK98ONK2Q10DKLx/0B5ygkuIs8SQr7JDMKxkEGL3jX31cv5m38xX5RTv4Xh65z
JFjQzN6VP+p320Wm3zfUcu30F0RDDya0izmbQQtpocSsXUxe+qAZilvECwH2a173uM1NthY70Ful
8qsJZqTlFcY4LZdwNQEhNft4dqeqiltPyhoHGFBeKdbGw22tmYeGiqCUwH/oBC+ibx8T1W2tExhq
5aDDX1j9pHPjOccKNUhv61yvru7M2iK7sUK/tcwSaypXZvurjh/K5J/rvrr+wc5sLPIagC1yUxjY
6A/+UTS1/Z32ISJgCbbk6p+tYaW1s3G+gYunQp8xgViMPWdDSm46Zs0aabixqnexWe1M7VMgbw1+
be3h4jiYbQ6UXsdgTRZl23e9yfhAtXH7r0Z+EMCMtYgeJQ2Bt9d/YcSDYYS//SL9qM9e0R5SxU2e
qGki4kxzlOm5Pt1Xz9sq7es+ybgr8+zIYFBVemtbzvoitkaBC7jvXpBlg9lkOhQftX3pbVtb207I
5UVXHUiksywrDdU8SKgUcQCG5l3px4esGz4GVbi77pZrkfrczMLzmySprUwlUmtO/VFN/FMeq1+N
unzXwZN03dTaiiAnorNMR1FgSd5uXzAzx5x3RKyIubUh1XfjbLlT9vq/WVkuKFN6e6ixUrfGLhj+
6Rx933VbBNernQbbQZdSMApfjq9UcxxNSsg0mUlBGjrSoq+GY52aghdTmvxX2YA82Zbr4imQBeW2
bgxt7Ramkmv7uunMb4avlS5au8lrOCdVtquKoByO+kya6NLZ64tT1Slo1tSFE9w0NhWTw5xJ5R78
trOlybbyZWDrpnys0K++nKXXwrQYIomBlVl7SWSq2tM/c2vtr3+YlYAkKMFlUHECQbrERqVOoYTW
iBEjL09ySIsgmzrJVXkUM7IMe7F0I0fR8brRlVQHuB/vLqF+q1zQgnetkUuyDybEqp667Ls1bs0x
XSL9xNj3Wftuke4mdTKnqhKIsF7fZP1OY6rPdwMUi4+CQKr6OOyGQ4RQIgO3Jv//Lstd9BSuL3Pt
A57/iEU+DDNBgdezTCfW97HyyZAzD4KEDSuKWMsi53iz1kXwhe1hzOyGtcptgjMXzWMBFVFlFZ+T
Wt9z6juvsCG0MtvovVXp31FX/AtXBdXIuDZvdxrsy7KemhuDVjdMNKJq/BQF46ekHh5lJT9c39BL
sD8vjDM7SyLvYEi03q+xYz2at7qX7eNDuOP1fC+I/SKohbcmuFabTucWF46kjHNbKcPvUdHJ9trC
rStgfM1+3BUfrFN2GzyVd+b98OqEkEGgcVN72z9i9Xo9/xELR7K6zrKzkB8hZFti6ExVVNdyFHai
o/lsHYf76vBfaIOtnFLeckCPALIIwphFajS2PCGaIuYMOfRrs8ZtvAr+1O9mB4DU+iX0yP4i4wPQ
qIA94t0A1G9xGfXWWAZJAlCDqY7byYDa145vtdjf8CNx2yxOjCH4mqElo6R1MV9mmqPtZD23kR+S
teynMYRQSFNa+R/TamgW5f5obulSruwmUzfM9xjk6doFf5Gc1lkfaTyFkrpBm6ZMv5ZFuVG+FanO
Yl3YsMTMHMQJPAve3uVqqCXt0E/gXEwl9Gad9oqpJfnJmNrjmDU39pC4xlS80+N6a1B2ZUsp54vD
Sb2dusninADeNoyAV7LHtBlSfT9mprmbvIGS9i+abW8sLQ6DEiddPIlZAb+LvEA7NBFU7aPtXg81
YquWWwmVB3z+MBYxBL/IKp1a0tM8Zz1z2L3W5XyUfF4Ilfk8m8UpMrKP182tXBVMwUAuQCkSFsXl
JEdZU46aJWB+SePvTGjah1B3p3mrx7fihG/MLJ4fRT7XeRNyI+WO9a1Pp/eFAmr4+lIuyRJMiCG5
CIgYQK4uCmhTIVdJIgZtomz+J1Sz0ziXP2JIE4JQOmpdeQh7/S6TzB/TqGwc7LVtBBxMp0cHmnSB
qmXwT619i68GeBc1pm920sHY+2ljgWu7SBtWEBFTp74gNuyDRocoCyuQIhiu0H2t7L30bbxlkNhj
+pstDQ5bY2crB4wBDIKHCI2iCfz2bGdoy40t8grepNWDGwwhkyzJ9GXs41elaDZv2hX/RzdVA1cG
zSfcpYvz3JZmD7iYUyad5tQr7gRTVug5/yBYYDDrdjKeiJPaS/GcPmzduavbS6/hN7j2Ui/JYIgC
0REGaVpjQGPedM3KfLr+CVf9BJCrLJQi4ShYbGYe9wXMf4CtJqc+0EVxm/ZLnUnHP7fCJYYQEzhN
sBWLcExhQQqG2mDmkrcBfcHJntyYHPR/s7I402YhmX0wY8UqCpdmt5uSTs/h9z+3QkGL60tF7PxC
1tKMq9YfK2CtchB68vQxAHEXwo593cqak9M24wLjic1/LLwuLCzwLcLrNBgim6BxU/gfi64kwP95
wGVeTiB0QQRfwinipA/GZuQ4NUkWCWnGMd6Fje6/atasbwBeLr1NgUcFpknBOKKTebw9upaUjbVj
j8zEpAzP6cil6LkbWFuPnstzI+Cfgn8KWB/zWovNG01Jy80UM42YOps0mHm32vdrJsgFadApGsRo
y4miKdcyvw8x0bXRrs1/pMbGZ1kzoKE/JLIkCsjLIzPPPV0Q1BY9OTtNgYqwzNas2aWLUZUVMHfU
0WwB33/7MXhod7FiiV3KfvaM7WrNz0Kv3X5LmOP3dMXbDAJDgLOFLiWFqeX4bANbWxJGPRjZ12na
1zfarvLCg34TNfvhff6ZIcRdeJJPo75TP1w/RSs18LemxR6cdeOsdA7DNsd0tXeeMT4TGLwoQJSz
OMJ0sDMeZi9PbqgS/5cPFhUD19a+iHw1F6TSpPyA9rVEloCZLzSlAlcdD9ZR3cknipDXl7zqNwK3
xsVIAXJZxSqlOndyqSJdS4cd1xoNh623yeWNyKaK6SPyMz7pcka1r4qqQqSc5BpmsMD5TLsLGVDb
qyQwrd1GJr9Sl8ZvoKIj2oI3vBjxJIkajbQtyNTQjYKtH3KKR+1D/KJ4MAB/+i/YmkUQWn4yxqIZ
T6R/QXxffLJAHpvErFiefpSlfc1QRrgzd8qtZBygiN5t90rWDqKORoYYYgUIuJznmnJ70qGlIIty
JjdC4HvMTuX0bjI3tnIl+lKWxjPoetki5r89DFNY2LESZAL877hq8LOlHA3WccMB1dXlCIi6ENi7
fLpKdeyoYcty2l2/6z/Kx5nm/j65hYM9fuxPwXG8jd5n6OzpJ2VfHyk+Tq7sGrfqLnnectW10yDg
TigCMaIE6HqxZCOq8zDkt2h2C+fo7MZVtnFTr50G0ekVz0wonpZhtFWHXDF5q3ty8b0N7or801gj
PZbcG52+YWql6kMRFOozoKKkahfg1EmOJ1UaIzHHKnvKPVjR5lgcRTcPQaMv3SN8C1s7uOY0ZyaX
haYqpwucmJicnXnXFq9N0+xCyMuvR62V0p1YGbtHB4+zsPTNRPMDPYernDGGd3VQBa4zREDjx+AY
B+VeU8pDOkyIKXfJk5zG3lBsYZpX44wQCYW0krLEBeTGyUpbqx2OfbXPXoyGe6qhQhrc5MpROpqn
/Bger69ZX3NO4osMsSPecwG7gUvFGvteRLZkevWl8mPYGYUbqJRffWt+MJzHfCjupamGLBClI+Op
VT/1Gj2J3mA8WDvIgYFfS245dZ7Cv9EfBQ/3qy6D0yw9N7RZpftC/uGHzj6uo4Mu35dRth/kwVPq
/kR9KXd19X6WERxMezfsQq+HFrdq5Dtb/ZD14cGJNDdTu1snUjYSwdWcQFQTSAvETMmyqhBEsj1J
Prs9edp3s3arD/mjzlI+m8/Tq/Mg2PiZS04ew0/tn5dNFJQxEXhUqT1d0gCp8zyNk8K2+w2kekbv
wTjkQeuwEQdXxvuwQ+ZGcigAT0ukBL1jX2sKlqhZFNwl+7mYi32IlGpXfugt1WvaCbJQ5xTW/a7K
ejw+RbQ73tVz7Dn1VhlnNXYw+/6b+YvrezlW0yfpRIOLEWn5CWHyyE2/KJ+dd/NT/6t+KT+Mx+mU
fb7u4KvZ17lJkRydZV+MpxahlXPhxPd26Y2dp//qb1DFOzD9Xnr13cj0vVK70jH6Ht92p62xPXXt
Jj+3v4j+vqZl4MSxP3jmUZoY1qbksmtPzSsf/0tyDO6tfX9Xw8upPCD586kDg4Y2w+n6Nqzdh+e/
QoSB813ws4K3kNgFHTmj6ctQOYcC0mlN2Xo0rsews28sgvmZKVp+ulyg7eIp052f97fTZHhGzHx6
Xdxrwc9AV905QEAktECmfZi7U+OXGyd77b44X+0i4y6BYSa5xE9QqZOH1k9JZ5Zpc0Zs9b6A/gfo
BZXJSxanIev9OOjEwD/lkTqvvMZ+30VHpYS9rhxRNMPDPqXqzzLcwg6tLZByHk12oZdwgR1K9Dyq
HQhgPAcGB1RF8/hB8r9fd5lVzz03sthFuSx9M6ww0h662s0qb/gFibl16B4kLzhGN/qjf1/v5715
p3kxzBnvWngVtvstW2tdZIxzydMpE/LLKaOiVWPzVo/g00v215e7agagkqAZQB5lKZoQZXE46FHM
oWxzt3EepfGUZt+u27hs7yoKZUNeRkLbV18WVOxRGuwyJMGA9v9gldyzeepqMDRUsulBuuIOzhZS
eO3gQ7dNOgGBJHA5seyz08hbOAM17see1VdePKr7IpruJ/k53JyDXj0O56YW/kJ0SXi3YAra5u+C
bqOFhtctbgqkrPsv13dyJW2hXEjCAtSEqugyVUNJ0KQzLsbHp+F+VIbnSbZurptY2TmSIuALYhga
MNfC74KsGlNV4mQ3FSNtQBpDNzHtV0TCZbczrS3w+Ir/MerPCItBOsbs6eJDpYPUt1ZOsa00tNem
Mt+N3fB1tpsth1hLCTDEvLpCtw06scWFlNqzNGsl1VbtMTFd/WmAgBMRttxFZOmDVrvxB3RhNx9B
m2YXN1A6q2lQ5ZjtX+v7+IcKr6PkmTvtmH9DRfhk3mWPW3OWq1uK/AG8ktBxXohraIUZhn1AGaIu
mt1UAXU1YLa3zY13w5qjCP4JkilyOcoSb49YlzNQrtnM6FT2tJPSp9xJj3P4PEfq7rpHrq2HEhm4
V1FRvGAQySfdb6ucZE5KpZPS54fJ+kHSt7GctXMM6eG/ZhYl7GxS1cIXOWN8Y94Ox+z4ffTydzGC
hFvvurUMXNB+gnSh7EBWuCj/DXWhlJ34QjqvCWjanJswPwAHum3dZte/ZPxPcWQUWt2Fe2cnHa7v
51o6qiJGxz/QmgqwxNsv16tDUxVp+J+n7LxDnVAM/kZe8pGhxHAvxgO2EjHRy1gUdt6YXATJoVbN
CPSA2NwAwEJ7Gg7hqT5uaZGuuQoPGnQwRAhDBfHtyoym0e3U56ZRKuUj8ObnME4blxryx+tbuOb7
3JnUb2E+Ynp9sYMFEVGZW+zUrf6hG7NnINN7v+ApqQx/DI0TOGJMOKiYATBcHLMZnQ8JDgA6K3P2
klvZXaEo32Mz3UBPru7cmZlFnAr9ODVSDTOR/VqEP9vp27Q117XqA5ZgmnWIwheyLBqUJzlaP+JO
5sllVW3ldqkF8XlSfg6t4qHK0YyQ8vETMeAvvhfEFA6PQhmWjyVVRK4MkjQgReslsq8cIil8ttNs
5sWhF65uDVsEZGubaTExjb66wH8v0aCKXrStY5MSTJnvysGvmteuOr1c98EVQI6C/sVvjVj6o+RW
b529ZtolcDQz9tSj86j+qj9a/5Fmvi00z380PPWU/uzutojjV9f2r9XlpIgxKHZSGVg1jPQwOOoh
LaMTHc6tICXyjEXE0AAiAKCH4kNMar9dXR7BA9GZSDVoj3J77zOlmcl75y49+DfQJTMdRevC6usd
irEINW2lCyur1OjxUQ8zyIEu0mI96G0tT/vYQ0z2U6ZNzwX4w6zON07dZRyh5kZhGOgjjbmLFrAd
1IYvpVzP6JCCs+jJk2ev6XoYVc3RubGsMgz++EmMSZTLQQ6QiV+0nnq5dIZeqJHKkgy0t/LT09Qm
78gjpK9V3w3zxr26usQze4tCRGXovT7PLHEqobigq+6OfTQf6EA2+yg1/pzBhOURIPhkaCtcQGYK
ddY7Bb5BLymd8WVoA91Vu9Q/JM7MOFARbr37V5cnmMgZI4aFZpkuU2VxbEiNEWjSQvPXKBvtQ2V4
yjjt4BRwOu/6mV+1BmMVYUx0gZaHQvYjq0tVYJSw6jgvESxcgMCtPIBpPfWzh6I2t0LZqkXc0xSO
itlFqiK1/cSbA8xompeunjknX9IS8J22vBvUfosm/PLYMbYi9FOoEvLAv2jtDqYVzkace3ddrL3A
y/6ykUtePkXfGFgyQ0pSzYATcile6QNB61Bg3HXg4b5Z6djuYm2CMBIwyC9kQuJq49utVIjoWMNe
CPMXZw8MzduI5idOBy81Wzl4IZMIO/nFuIvpxaZIh7np7MqnLWrGy9UCDwJZSPwkx7l4BVfTUI2o
vGVIs483OrQ3UvhDSj7pVnHbx82NkW0B8FbmIFgaQxgWYHH6hsv+ZKHkdqsgMOwp83vFf3KsxyYe
XTuP9rL8M29mb/ZP1vAhJRbU6had4aX3YJwyBq1R4tsFN2SaG46vVyy3Gr+qxbPt6wwKb5BOrSTP
b40s4lmc8PKKCoxYz/W9/ys5DQ/FMXrobyVQ5Ahw1A/UF6+f+jXPebOwxV04VXYed2oPLP6X/kv3
6ufs0/xu9Lqe1nn/SdptDQhd3r1v17hIBjOna6llYi8CM9drniPp3pyVhzzPkWrZqA6tPLzeWhOf
9bxWY4xpkQxYM8HLNVnuORqM1dCLdPpzI8NfR5CzjBESLP+QmT+v761Yyts0Qxh36FLir6CjFuWO
aqDWUVuosOqtdOtkipcyLnjdxPqhOLOxeFnGkRl3uoEN+2HYW4fqGBy147D7a9jD2xUtwkyhh9oY
z1hDz/Pb+BzvJE8XWGmmT263y5Qr5dI35pZsDejnlXY6Yc547F7GA7R2xwCO8fgmfE+AO6S/AeKo
dOi76IaGw3A/3aRPW+++y1uKHwEfLPHVAt+0fI9lJUOIas2PaIrIdabXPpBdy9lDw7xxf6y6y5kh
8UPOfBWlqFIrbUQ7pzFz7fR9ZP45Z5CuwkppCUIAsOEXiB2TqkqrcEsEc/xlBhsURapXKs2+N50b
OMo3pAtWrgjR/6RUCg6dO2nh/3VjBqE+juRLkfHUZLeUnPfBONHyzHYNpdq+mI7Xj8NKlGbOB3gM
fHoWXfuFf0qZ1ER6XuIwqe2qPtTM44e0v7luZIVojTTpN9sBFLek8YuQmZn1YE4lqrbSaTzYR5U6
Cixn1o75ykOwV78oR+M2b1wkoj2mzW5HCN/+m6mJFX8B12fxGKTkqFyIptXKkCCxQv8gUKbDKHW7
WTldX+mK66voSrKbtLIv6wOO0edaEHD1tHV6O8vfsybfG5rvjf2mAN3qYkAaE8rAYF5MLMBeEdcO
5NJAju2n4ltyAgHhUSgG3ewx67uLNidfVtqYPMLOTIqfdHbeuM/nUi8x6ZzU2/4+fZ/f+0cACY/9
P8YH+Sa56b9V78vb4nFbeWLlff3W9uJe0gmjfl9jO77Pb+iooSlzV/yU9t1BfR3uzUP/VQhtORtP
wrXLHrwVumVkiky+LLslXd4o5ewgY60/QXql7pWTszcg1hfTwP5ddPD31x1o7asCphXCOQKWv0xL
IaHlhVpwHgOJso2XwCSlHEAjmtXGPbjiqQKCTPOCwVW6QYv9ZPyrm6OIR2c5JMOHSg31E4AH9a6o
YtPtBvPPybdI1WEyEPMTOriSRQgAve340Qj5VjLN1mlo1fmAEuuwkdavBFDx+qMTCl7YAbj21kOH
3iinlDeFV5TGXa/xlQL5VMaNq83HuendeUvlUvyFbzMWQK88NymFA0+mCfTWoJkMATTyvDgDXxpc
M00++uP8haLn1jzdpWOAEiamIIgB5cQFv6qTjo3Vmajiyo0i92BC5OBV8u3gw3X/W1sPlR7e7HRn
WNLiheln8TDMGW9apSmB8yeDBTdCYes/2zFoNzrk60v619Yiee9VLUj1mCU1hm8WO4TRix8U2Bx5
Iyiv2hGzzLxheTgvYYWZHwzF1E7cqsg3t7ssidGJ5lqt9tf37vJI8Yk0JmdRUl9xvlKf+qGdZzFW
Oe/zSRrR1sqdu8kfhps5CMMNc6vLOjMnfs5ZNKaAGtV2zrKA5Cnvu1ySPkS+UWzNXqx6xJmZhYfn
Ixl7LWOm70yJUbUhvM3jKTlUebXVilldEbkIpTdZoNYXzqdMTFNbFq+5Im9La9f3kjy7cNBVG2nW
uh0Lqn0G7yi6LZYUJH3pZBkfahqa+bUN7Dp0sxhs2e66Q4i/ZxkcKIv8nx0Rrc6+UDrK/RA0bF2R
3apB5BpJecxm1tTkA/AMzd54vK2ui+iq6qTd9F0WMbYy4tqISvZv4Is9MCczHhJts0m8uioI+5jp
Ive4wE9RZ4/SQecmHnpY7RCXkN2Spv9eabSjaQWpO5hV/Md9F44WvPowMNkIyS/DbN2Oda+IR9tc
T+Fey0hW9VQK3AD+542LccXfxZAaGZXNMMgF6rnojGEuBG2taU4nJ24fkqG6G0KGfK87x4od0lCb
aX5c/bKkjoBoFhftAFFLMFhHRbI6N2zhOh/97td1Syu5k8h4/zUl/ObMD+tYoWkrCcaPnfMYpPDk
RqfqSJLqAv2Aj56+S/ZedcvjJpZ0JSTa5BY2PBIgjy8wwZzlOtatFgajIj9a1Ri6qZZ91kZ7P8dp
6RZO91yF42MfPNVTdWzghpLs/FOi9z/ysXgnmGV2lb9x7az4r01BDJckSb9E2FpohjhZCjtInz+m
ZbqLou88uVxN770u2UCarxSoDFvMHTKAA5PGBUYEmay0QOeHueIHu3bL99ktAinIwyoVGjAo2/wX
hCTKZRKETZYG7QUd0YskKEynyDDrCMqLOT7aRrBz5IYnv9w+tnZ9srMakoVm50jyTsj+xepjGCmH
Rh+8fhz2gYG3W9ZNZZYoWEvNRn6xAoq3+WU6BBa8w+CZWMSoCTJck5E0Btd1CiETZAyp7Drq+BCM
xl3VagfJJrkfxoe6qvdOGz0FUXPLK+ij43yXc+dkBz/KJgbb0ESkqeHBqqqPvo4SgUOfLRl2XVbs
eGNLbh+WG0Fo5RyJuQsSFvIwkV8u7o0cRKFh9qBx0sjVfhjBnsrxvDPhM5M8Sb+TPjFD8w70/qOx
cWFtWl7cJFKk1rZDE87zvxYvASyBGc3ZPZiI+p18aPfTLr2NnrcK1osIxTqBqwhQApgICJN/v43O
woamRFKt1RDLTtr8LqGUj8xrPN7UMZ58PUItLi5hCQJjEmgcA16B5awO5IrZgIKe6qW6swuHaj/q
9UapeHEoMMEjzhEHkSPPk3nhd+NkznWdjZPXqMUdYKrPXZDt9Wz8Vqj5iz9TX6mNLZr7RfT7bRPa
fgYDKMKTaCyKK2oK62eQl5OXKMO7tBlnt5R5RdKfRetKN4uNXbz8XsKO6EQJpPWFWEvb65FmV/ro
xX3l2gW7GIJkh7/nzz4W2DAOkIHaA6AmZgQWWZo/hFmuQG/rhRoDXDSG7xWt3/hay6UsbahvbywY
6ex+rLABd8GdyoB43EUfld7ZuoSXjvfbDp9IEM9oVIYWJzoqNKnTJ6X26sy6C9A+Rwh+46ssHU+Y
IBSDfFT5+y+a1z0MOrqezrVXRelDbSk3hiUdpWJq9lneHpWaLANthw2ja+s6N7rYv9kOJ0ZqMQpT
1IfIiE9aOn647gbLTgGqFG8XtjhRChqQWTVjw06Um2pqXywteJJ7eZfksDAw9J42B825K6b5SY2S
5+vWtxYo/vwsNvV+UxSqI3Y1Oen25NXRFvPsqgUH5Voh5wS0TrjomYUorkPwZ1PNRESUx14IHO2o
+HWzNawtgsDZI+H3NoqaKJwqwGEQ1XlrB5rUKk3HsvaQrneL8MGv2tuy1W9aE4y6Pu26utkpw9Z0
5NoBI86KvjxjNyQmb63qMLMm6DHXXh9Btp6/cp3uM3urA7m2h+dWFteWbyjd1A5YaWX5NoWHy+2h
YvgLXz83soiyk25MuRJiJG66U5n2360k20jjVs6wYFN0TGaQyWaXbYAqitU6k40KLo7ivW4HN2PX
1sdwKORDoWpP6shopEZL/rqPL+utwjV0yhb0+ymbi9Tj7UeyYJXTOiOFMoUBQjO9NSe39F3VdJ1D
442n7xAEfs+U9+HsJl+65/B2Cye44iRMfgpVH0I9QXLhJGGmpW2s2LWnzzbz9v2uCN8FWX26vszl
LckqaYZz6dFooXKyHDOdhjST6oJxoLI33kV5e9tZwbvB1uAzt8qH67ZWDhsQIqEFBxUImcbi7ioL
udBUCE889E90r/Jrt82CAyPye623HhIzeyeZ0qe67bcynLWtFHOgWAWkS3nt7adM2hz4WBWB7lSD
zgWy9dKPdeQWWfrl+grXdlMMCIPs546+AF3W8xRMfeQQGPXsNgqKl7KdPtKPO9a5/vrnphy+G/gC
kG0XY7RAzihu+GrtUcfbjWxqE0knW362pJvrhoSfvQ2RoiKkCDcRTLXLoriuj4qVlk3nBQz4pU14
ytVvrandBFKwV5KtuZbLHbQZPQZiQ7maZ9SSCSQ0qL83Vtp5c2HyJIyV6rYaihbJRC3cGZKWHq+v
7tI13thbDpbC+zRPepswspjdT/G7WT2G0Y/rJpbvByLJWxsL90OTS1LqEBs74zH6UL/XdimNN8uD
cMDxBKp6G7R3GfsxCfKDtiLeceHxyuzktYn8sQet1l0aD6fADvYbyxIBcOEYQIt5XlOyJlQuE+wg
GgIrKKIOglvqT6lyZKLxkHeIrI75XaeOuyhAT5DnAKEkfpCt8qlOpJe4aDb2d3WtgtaFYEnqu+Rq
kmJNkmQp7rwYwhVnDl2msHfX17rqJWcmFldpHfizDyMJA65m/0XN7H/UqDxlMwMF1+1cRkg+25kd
8ednac+ozwOFL7aUAb140gEmIsDVPzbmsEuSL2B5+mSLQ3ht9yhXCKIGBEAonb81GQ9cf7kitZ6S
fEX14WQ5zcYR27CgLSSIza6wIqUN8MXaCneZYT32s91713fuMklgXuHfZWiLM1aPaVdZDUa0sd3b
frgLYe231PShk78O000WxRvuv/ap4HfRuDXR+Ltg4+vqqPOnzGm9sVF4781ulX9uo8/tYHs0uiHs
RDGzNTeqZ8uK1u9Qcm514YiNJhlNmvotSQmEz5HnoHF66E+9Zx2Z2vlRdO4fq9r/xyYTNLDIydQx
lygFox+bzjdZaQFu1Z1iJiP6dCYsG1v39Frwp8j8/y39P8q+rDtSHOv2r/Tqd/oyD3d93Q8MMduO
8Jz5wnI6swABQiCJ6dffjau620HENV/WQ2Vl2REHiSPp6Jx99nZmnhKneZ+3CjgS8tF46XNrUyTe
DmftvpLd9mt/ubaiP5ua+UsFpkFUIjCojOp+3Tzltu1b/RIE9/r7+jQi/Xx1aSwfXUh1CADTkXtI
9mB8AUzAuqkPrm9EgKXfLMG1/z8mJyodpFpwsZ7HjbQyhlbByBJtbQ6RCmLK9gUMbK+uhAjcemrR
XCYPuXrGQU5w4m+0rrGHgMPRGiCPFJjfvbs+7B/rEwn7jXtA49xbfkyC/im7W6rXXwlNsAL/a3Ty
p0/b5WANlnCmlyg871nTsyB15G1c6zHEt5NdoTer33ca7JQTTS7wCBdEcyR2U0dwKQLZVU+AxUfU
bcFA6pQ/v7ZzbR14GhTZwIWG7sZ5EGTlfZl2ihCgQ7MUX1h5WHac+oJ0ry13F65X17bnSU8WLClg
JrnoKevVWproY8BGJh9EeqOQhfTp0vfPtiwPhGhaD3hxwIc3p7odlrL811Yy+P0BdJ1ayC4Ab9KG
SBJ8QASj9m53gNshO0uKJdHT66P4r5WZq3Xe6FaUw0rKhqi0sGfADb5+69e8+fNAZgtXhz64SUZ8
bcsFLVdSpkTF1qRAIoFRIz2lmki/udZgLHHSL41t9oZStTc9fcDYPN48Zbp7Io3oFiKbOZbn4xTB
/RLABmtqW59Haa6bEkE7hrUz+Nqq3+bfwXzFfGcIQNeEndAj/vjz6wmdkwVf2JwNTNOgaqHpsClC
c6eix3UADnJdnarAC7IgfkiOsd/9FL/EOr6baLCWwMPzYtCfD4AtGNRpYCK60GcobbAVpwy+367K
2+JdmEEexVvxgUSlm4kvx3qr2wA5dy9cilmvbiLoupoogdB9NT8HKtSVMkivw3YHDc7s1HhGVDXM
V4yl2OvqkYOS0n9MzeZZV1thU6QrguStDwHHGW5ArRYmN6avnMToJ+9K+LvlkelO9dnkLGyFeljN
kLyAuoYlAhTXGvU7Rdj1tQNdf3//HZg5C0hGu42VGDJhgX3Thvw5doOSrYmM1NovbwSgxJ4bjFCH
MdaKG/RrfWPff/0ECy9xnu7X0sHOlRwPUBf5D9nkdaA1RPil7YGdZ5DW6mtzc67YyWHRyDn1ZrgW
Wl3mubasK8aOcZyoXKssH0h0tAx1FDsS+1m2TRbwsU5CYxjZisWpnfomYUuFviv7uY58H/I1E34Z
WYDzQx1qyE5JE4CJSX0aRe9TZGX1H1+P88qOBxvgo4Vcu4GIdrbVoi1D6xo0KIG1AjcS+hSbS3nR
a6NA2QGZO+QtL+s0g6mAoBidNIEjpqqDbd8J6oGwu5Va+Ptj8SCyhbIzBnTBxtUPpAWHUiuQm3GT
tV4wuqtztoTtuzZjgLUAr4itzEY+9PytNKwflRQALtAUaX6vKb4SL+zWV1xd/2xBP7eg0sIVdLLg
ZeQxiVFt0jX9iEKH8FNjSaH96uv5NJxZcjfVh6QxDZy1tHFCdTCBxUh8rPTo63cz73f4WE/IwYBG
AvV2bFjTc3yKUCFOkouyxNHarpA/dlYjFK3rEAR7YGv/X6R9rpSF3Cnn8x970yR/spePA7fNFva6
AhyBBSDzFTSWwKbes9bvVfDdjt9jAEFYATovsSR9cNVJPlmfLataywArtGBd2t9G49HNH7+ezqtv
DdQsmMcp3zTfGlymjaxOwDfXo81rpWfPWL6o+jtFs/DerhiC5DsiYgvwMVCGztyjopUyCo2CPbor
B1DEGk+dVt+UWvP29YCuTBjwDJBvQqbTuGzTKqu+ALM99gUgjXdlze6ccamYeyVPAXIDNNWiDj5V
jGcemDN1UKoRJjzxQttnu3lWBArH9L1J2hCZfz+Py4XZuzIqmJyURBDqAcc62ys6d8gzhcAksic3
5uCs7WQp5LjygkwDqAjomaGGdgEidHORZ6WZIC9cQd6w9gI1lVDKWarkXjeDDlOQpUxQwpkfWIZb
qC1XUO9RZXloUQ9fZzVz70BulYW/7QoIEbWp1gPgxwWwj6LhyiKorIKM7QfTH3u2cLRfHcqn759t
r8WQF7Y9+QEYDBE1NXkK7bVKBTt18fr1SK5s5GgyAYsKjlbUuef5It50DhgDUZVjrh5v0SS0ZUUh
VtTO/yhq7/cDJBOtuJOIA/wNSczzDc8cvGS06VQCbNclPVCUCR1HDWNtYaVem75PduZJzMSNmUVB
UR0kIH/cyM58sOMeXBdavvl69i4vSugoQYYBSkMArUxjOx+RqlTUHeOuBvAnDofCwb2oUoeAJhws
DaX+VhVURoC9O7euVA9eQk5myjYdaJJCN5YLUJCLpYwHQcEMkT0SBKgDzXb0uG4GJPk5lFScWt4Y
TP4QaWOuvx7yhcNgq0A4P3FPgmb+AjqTjJ0jG9wNA0+XOOx7dzOoNpggm3UmF6H8F/vhhzHAxNGj
AyKuucOUltGI0QbfrCy8daP3e91pQRFHhj/62jp6DBmEPjNxZUwK3f96nBc+BHpziPaCdgOrHLn2
2WQSo1WlbRQ0yBTm912Cq9ijs8gMN33LWVnGmVr+HbCLoM0KXTPTU3wKAUZ7tLyOo3E8KyGFI8db
QER/QAgxSnPGADgkw0Le4tJHYNDE5qgjg4SGvdkmWdmxqZZ1jOaIFnyRAHoB1qpVC8viytzBCEAA
uJ8ADjInUydqhaYSDiNj5+a+RvsbKqxX3jYvX7+ja4MBGAnHysRicKFYQWPANtzeQaeTpq8FIT8M
Yjz8vgmUeVB1V1E8AwPy+QsqXYvxNAEAnvESZXbmPVCmFAvHyeWamiTKHOC2Ad0DMc/MCC+L0WhS
3MWVctQiWcqd3jZPhVfcF1JbgGZeeTdgHUbsjioI4BnzJeXaaZkIkLqCJJ7vawXtgzlJfV3Q37Yz
vRi0tWPZgoh7fjl1FWx/lQIVPlmYoK9To9H5Zrpoc/3d92MAcTntD8goYvZmR0pXOq5ILAN0Ehr1
1d6LoJmycBhfehmyQdAe+GhWnHCX5y5QSV4MOgX5a8rUJ6cH6YHTLl1xLgEsAI9Ol3iwQqMacHGX
z9EvyBUX9DRNr37runJrpfyXaWHn08rnoSX7HLycZNRezGFsooImR0cjYBRLVp7V+5ZRH8ayviO0
yE46oW8AYi346MUsQIABjcrT+wR5zwX2RNeGvC0HQYISWUAqDkOypNt4sRfCAqq9E4gGqUfMxPk8
y9GxhArm7YAaWbk2FPQ5SRGqRNv1mpGBBrX/7cAUp+Q016i8TN0Z87WgEGLbHasJShLJJuMxWE67
YFFXZ86lBygU4GpYDVNvtHXZBlIyR+ZjkpHAfWKH5jBAC6YI2z3bgzMg26ab8q54cn5+vS4ulvm0
HjRQfQHCg0rgHJDU5oyPukeyoPdiP2tN35Z1qGKdfJj5P+/9/01+Vcc/jyr+r//B398rNjRZkorZ
X/91k72Dka/6Q/zP9LH//Nr5h/51x37RB9H8+iVu3tj8N88+iO//y374Jt7O/hJRkYnhJH81w/0v
LgvxYQRPOv3m//aHf/v18S2PA/v1z7+/V5KK6dsgHUv//tePtj//+Xe0gn2a8en7//rh7VuJz+3e
2Nvl7/964wIftYx/oCcdDXR//1v36+P/6Po/0GIAN0OND7uvi9VFq0ak//y7af3Dwj0bHXcWWmj+
/BCv5PQj3fwHFgNWBQIttE0CRPr3f4/37M389039jcryWAH5xfHpaf38N9aYYgyEUM4Ey8deZkOP
5nx9FblbuWnPzMeRO2E2ZBtDe09KGRpWtrEzx7esAzoamPkN/0ZWR4gn/EcrvlflnrlISKTPusMD
l/Z+ni9ssecH4MejIbGHTimgsYDumntrDq28Nms993EQ30k5xEFNV+a4KcVvSvr+2xIWO7qywLY3
B0i5tEy0JIGlFG8lgHzTJnfFJjMLayHQ0s+3sw9LiB+hlIJIGSHQvJO/wWVH4WwwHkehg5C3UZ02
VMC5vrGKKhsDoWtj4oPUih70NG1uvNw0jknlOmtj6PRI7VM9YjIXe0MQGpYJqM1LU1H/AFmMaq+S
DkLBdVJ1694b86jLEZk2NLOg99MhKq91O0yTKt9VSSHAU8viTl+I8dwLb0KnFAhJAdPDpgaKgHNv
wpBqlOB15bHXDebDU4YUtKD0hvOD1d8IbizYm7kI2qDBvQD4HDJKaE9Fc/25vc5hCiL2Tju1vXnT
6Ggyo3ZytIXrqxU9fVrKfy2dz0vlyqubWqMnegIszYvYP0FDTZFCkO+xYeXG7d09bYt7RjWMz7dR
B/vamoGNZb4wgbIEv9I0kejvmPbyT5eA2lBLhrY549Ezmz5io5XtaZVkUV603s4SNaS7JSdbt0JW
H/zDiROg1tHcIK0yMr/VdPswdFTdVXWrvLito9wlMmY/sMqygHlyWOmQ4du63BVbtfEEiBg7c63X
1IvMyh5Dr9DAHqV0Spj3fQrBFGahy50W3mPex/aWF1W81zVp/FZ8OMkTTRUhbG6Qg4bS/Xx5MCdn
Rqro47FRiwfTVraa3nx30moBhHMetvxpBp3gcBj0DmIpzuPDrh7sWmuSkza25UoTihoZxOyir1/h
LJX7pxkQXeKigEQnjviZmb7v6jquHKD6zVRbV7X4yd0Stee08o6U02alGmA3ZG38nktVbsYsbwNX
sdhSJWNWE/rrQXBBN9G4hwTSR5Hsky+BLS7O0l5PT8Tqkx4gaAXyaZUCznHPi8p+oj80WJinDrv1
aNwdvKyRS0wQM3/+eLUTZeW/n2E2GYlnxcjHmvGxr4rsqWjVem8X9k+tjbsgB1IadF6kOFSiV2gg
Ry6OxpiUh44U3a4ZFsUor2wcOFT+8zRzPDEa501RNxk7tSa7wRmnpj8KRY+KuF9Yx7P6wV9zD0wj
eiCQO7jgGQEqt5doLCL3jofSreDajU13KToo11iZin+kDq8ih8X1i016C8ToEFFlLPUWnmOa3k/n
/J/Tj9oSlhVUJC4yukMMaUhSEu9Y8nRtN93BoA5uer0WgPPhOUXDWKCI+NZLlrr6r601LOepIx1d
ixcdnBNdVKz3rXts8gTgTqO6abWl9Tw7dv4cnAmCDCC3J3zb7NhhvZV1aT2oJ6MHyT0Ytlxm+haB
qGOcBthUpsjh67V9fVT/tTh5+6cVNQ762HRe4h0bxqFbVd63tr50iz2P1v/ynE+jmp0Aeov35XQZ
PU4t8O1w15Obwvk9wN5fRibeZvA345rlzlI/rg5tcs5V9RQ7yU5azi5Vi87nufojQ1/E15N2ZUDT
lgsWPyDbsC3OXpOQ0qs7wdVTn4LD21Yie0TvYD8WC3YufN1EQeajQwG3U9AhzOxkNUiZRDbIY2N2
aK4vBntf0Fr6Su4+ofNeWdmtfoK7JGFb1nn49SAvd31YR9UEOVfkbnA7nm10naFohaOk3rFIUsMX
Xbl3iQVlUQ0KGmI7Kt5J89ibV9HHdvBORlkv+c3FarBwYUB3MC54LmKVi+GnZStMVtOT4spjnY3f
qFKGWRHnfpJZakSgNTlKRPsL455c/myHgVkcL0i64YDBnWXmSQXCI2KZDcwWRpAnNaTwBD/mHY0y
uwr0WG6S0rrV7OzGs8m6qKo3wGAXHuLCw6ZnmAS6PlLvF6w8Q1PJIiN1dZLQ4kFydhRAEOebBBHU
16O9YggkbQghVCTNUCKbfv5p/TOesM6tpHJy0X2GJrA29unEaWg2ypLgzhVT8CLYwl0P3RtzU6D6
kcJoWHwcbXNtKfaeFvGJOzZfWDXX7UxttkiQTlzM50OqGFowqSGSU1X0NOjUTN+IEoQKYH41o69n
72L3tMBCg/Kvij/Re6DOTBXcqczK88oj9arXTKtvdUssRJKzaB3cYQh0cNMCfyZyHRd1P7so05YR
ph+9rtnUdrFVM7anHVi2yuQmXeSBuwyxJnsQ2EXtA4BP3H7OZw/6TaWTK215tDJyo3Fn1QBVxGUS
uY12B84v3ZeafTJqL9S7JZqIyzd3bnsKdj45Yy3QUDxAjuzYySENDZnWKxv3sDAxOnvhzc3SVjgv
UIPGvW7q6oRU80U+Drj/WlMsqh4FiZEqNiBAyRPTe4+1pH7pAEoofWGkVggmH2XtGCCp6zKS3Cq4
jEa9Pto7ojrkgESE+igTYT5+7VhXZgJ5bFDLI7WG2v+8VF4neU9E1+YnhivumuZ57+Oi7a46rawX
tporDob0DIBWU8UErU6zQ8YjCbeGJImPTabWB6DM8o3mgIfJN+xG7EdSo6mg67n54+sRXi4drBl0
jE3dwxjl/HQpnbjsBDqTj5Cgiff2hyi4KqyXr61chMdATYACDD49cYletEbUOXU6CcTDsXaGLKgt
vkko8C7xsG0sfamJ/MpMon930m8DLARCB7MDU+ksFZKSjnHkFn03qfmTD1ir9hgjXdHVWqRRJhfC
t4sIAeP7ZHJeC/Zyxxmgv1SdFJOo4aj2Nxqpf3G9WFdd9oL+xY1LQFLpLKmZXLM7gTgmySeU1udO
Y3tGrcMpjSMI6W61wgJfZNHfkAq14swGmQxtlW91nha+64wL/nrVtA2CLaxZF/Cv2SzXI+duqqj5
qWTVTzB9vSKSjtDovq6MPqwa99Vo2TcrGYbfPlYm6hrsjNgTIWYxJ4uiXQnMfWZWJ7sTh6orQjez
DpT0z1977OU9C+QNU4kAzQSoZDrzVFDclGblepV6HNt6nwzGmqjvSA+BD0jc1fxhkJOM972g0GBM
QP6tLDWKXFky2PpBjIHLPrbI+dajqk1S4sDJT0WVgA6L6zdcJfdJJVa8/O00yURUgRATvQVgkkDK
7XzDt1AcTt2O6KccezTqg/2hrl0FuGz28+tZvQwlYQgMHNjrcTvArnNuCBmYxsxJop9SNY1ME0rr
Zdd8NwY199VCZsDeqd8tOb5+bXVGcvNxyMDsdIxCM2GazXOzdg6OaMvu+UndkbZ8jlMtDhFjqT5I
lb+xOvtWdmPryyYVgSus1Zg6P0qwywZtHB+BSE18kjrfq3z8wxxRMOr0JgmRCI/yXF0b6CPzJalW
VdHe17V1m2b9rTOIpT7Aa+6A+jCOCGT8MaJp0/t0JndY56qLZCsw/+6hMMZnWvR+l7JQqsrCkXC5
sqeYGz2igCgCtDOHuiWWQ/NY9Ol9Px57aKpZ2Tc6bOr0RXp3vLpJuLPQBX65YdsAuEBUC7UkgCLn
WwlC4lamVDdOVT7sWzSeRLmRmhBc46bPUj5ELa0WUCyXBzs8AcneiYcLtMjubDq1ijgtkYp9TMrq
vS+VEJWszk8Tb/u16826oCbXA1Mxio0TZAbUT/P35rqFw8ZO5ydlMJR7hTc7kHk+90YXqUoZDQw9
CFXaPIBSPFDa/AACD8O3EjVy7SJyYgf6JU17kB5ZSJ9decfY2uBIgJZp2gXLRZMWvHXBNnzMvarv
/Sr3lEgUBML3VVltc7MAEVRZWC9YTeOmVfNxvTAvE07+/HY3cTMiX4oSIqoy83kpqNcBqIJbCBq6
I62iOLSKd2oP0o+RMipG1PJL4azBl7fGNf9387XITYDSHCGdg/Z1AL7PF5NVVjIzuOceaR33q1GF
whr3mqXesMsle25lCr0+LdmeD1YhC6M7eby6S0EB0OfVRm3tld17C4fxNVNgMkDHM7Ig4ACYDahp
+5QKbchOhprdlyz+RtLxNrHtg02WSjJXDkakISaBSyT/8ALnB3Dh5AlvNegd88GtfVS//lDVASkx
JdkNDl8rjG01sy78rNZXes82SZ89EbFU+boyYoA94bmgqEDta348tgCRFr2Mk1NP2pMKwiOjtH4q
WuvzjGwWfHV6UTNfRXA3Zc6QdUcxfxbqaCBcdWvcRY6DQzcmOMC7hAWO+1imr00LdQoFVbP2tpBv
Y71KrSHI1MRP2VL6/8qSRa4bdPxorp/yn/OnMFhuuV0/HEXD9bcYF4QbNIdjP86y9MgrzQ5VZopd
F6PxZEiHpWTb5dE9ga1QcEYJddINnu2YyIPoIF3XxuNopuCyTsVm1Iat59q/vFbf8aZ9V7ol6MQ1
m542Fa0x6yhSz4bMSOc4qM7KYyrUzAcw8r7ieoDGprA2zTunLu6hYrmU2b5qFHQTyK6jMIfhni9b
KlUUsXF0HG01BRn6WEIsChrj2zHTvNAGQdRa54aHa1myxCB75VDCPQKlabQFQJpzjtDSlSqGvnJT
nDI1HsJci2PoryggZe/AcP+1T19ZPlNQO1HKTbM7L4zlEFuRDFfZI7PSN2nVhg8Gvxduql00dmKp
A/nKwIBoskE9iX9N19vzKTVKnkMAT3hHVY722q1jzVfQ3bEHKVq1/Xpg17YnpGeA1gO6ByJH87Rh
4yk8pdQwjiDKBYreglh6IbZeVu0gtPTY1cm7OvIfTd0foekGQfHuAchIY+GSciWimXpPAbICnBSQ
55kP4djJZVlb49FDC4sbSK66a2do0wPllXVrIAUXFgZxgoWxT3Hs+UaF+B2oC1yNDNwJ53cWexxV
2bt9i2VS8gfF5vGh1sduK3PHuONebUZjwcpHWQLfyghqGW2Oni4BTqiF432+YyKuAibTwz/oycBR
MQu4zUGXVlqONnZMBppC2dyrNP21MNp5CDE3op97VUm93o7HnJ1S19jXbXwCNPgxs7rQTMsd6DJ/
9hlAbLzYd038Wx3SSINDGBLjw70XXHJA1M3eL5Mo0+gxNsMUaYyiva30pdbf+ZKZWfjID34KHjqr
1gkQcuPRBiI0zjNfa42VbH4zEPqwgkAI/SbAIYAv5XwKTdKSOu0MckS1RgIJrFXLsJsrvjCltREs
YM4mqMO5Da/PdIWLrj9Cmle7qWKZHzWUrBdW3HxDw0jAWYUjAlwRwDnNR0IEug8zyvKjDgLkVUmy
MO/cOsQN+rZr7NOC602u9XmhwdpHmg6XZuQGERacj4l5ypAbFLwlSAnuS+vR9MpXm4uVY8g7E4oh
fsucbVehNlsnAUmsx4Quia1ccRDkS6GAAMXjCQQ721NNkKg3KSSP77oGHM/pGL+qnTw08vd0oz5c
HSiu6TyCNiTe42yoqsgH5IAM564rWBpyqQ9rrrWuj2rG0q5xZUgAqEzUxLjoAnwzG5JRZ0buusy6
M0fp/tSVvLsXTYYmhgwz+vUbvGIKVILoLjRx8wT2frZBabpMCtzUO2izmwjYeLOOE/W7K7ulXsyL
RD6IRnGmg5IEpBQTg8PMErB6WQ1hnPyI5AR6ayznQDLI4KW7Aozqo7k2rf5B78DkztGB8PUgL1ce
TOOGA0wAinf449xLB9ZUDus97zgU3qYhGe5ZT19bmPaH83UAC8g9gt4MbBHI755bcFvIuiK77B0Z
kn4x9ApHWm8glLpFJOwZR2qsYqosjOpypcMmZtJDNIF3OD/kSpRiLVvQ+Dg01G/p91Z7U7IBcI8l
HqQrhmzku5BXdZxJrW2a3k9bcAZ+fbuzU4ZAsDeDgXbWk4sC8CoGdG4DzTFrYTLnPjldhs2J1w+p
EGDQ5oW5XqSxS6Audls4A9ozFb4H1KP3jWSxp3vyudlrAwoM3S7IkU/h2BQCfxoZsF+j2gC6c6oa
LSLc3LYJ37SVZvjloAUqG05llm3RHgaanXhtjthgvvabyfMuHwApOWQe0Lsxv71VisJrxE3FUUPL
+KkjdNizQZJVWoAPCuB3dBe1fCmw13BzuFwSuMXgyAYge9rO5scEZ5kEcXMD5T2OJF4Vl2oA+exh
PaoiWbPcjMOGJHU4jopx05U6msjQz75mg86fU7hDyME3ty3NQQF1cGuue9k8M9oZgVopt3Wa3dXS
XRmJ8+LYY5C65qGymxadxID0Odz91TmQZBVMhsQUfzSIYnfWCEWizsjFykibdCPilm+bgT1QrSWR
ktq1D/6v2udJYvv1mK0kcvETg5sIK+Sl/XwcPN9Tyg3xbP1+SNgbTj2AfkhNgAWFXHdGeBEJNj71
TfI2PZzsrPsE6U9aCPdGy8VDb+W5H2u8DVI5bowq25mJ/q0i9o1oB7ltBR0DJYaaXsMrwHf1yvNl
Ck3Noi2kz4nID3btbStF/CgavgHrpuo3qZf6ml2IECeU6Ttu8iBi8752hI4Ywwtjx17brXzp7fSN
186mTdsVK5v7TDpgvpDtaaTyrqMFj4Q3eFEi8jugL3aJgqfodfJk5fb3uE5fObdW6AAKmWpuWZaH
6KsGZ1l7azbsjmXeukATUthq3tPQWU6gCUtGsusav1LNH7L07lBDCnC/ejBHxFcyqx/7jLxKVZO+
KaoXVlg5qPj7bKWr9h41QuIntIx0sxtDUIq5kVqTt4zkzs8U7PEmE3exIN+4YXxP1XGrJunagRx7
nrnjqh9AWqBSqPTFLkyNolLRg8Xz+xIJr4jk2m5omi1VtTgQDLmUoeifEHzuU03ogQ32GtNm4Dgd
Xp0E1MT46oBk1TPSI285aX92xnDTxcZ6rM1926QPjFZ7uxm3OTTnKTr0g8rrnMCuU8WX/QAtqs57
EG2+oUDNlHocNeCBdRXnUOF+O7TmtmbJIRNmQJCyKkDpDvmju4blj01bI1dWbVv9BeXWQFIjUqpm
m7QklA5gj4oTlnr6UpDxtgNc2NPYXmXZPlfL/YSbckBYjq6mbS0gOg7oltEhNKp+YB8KNfEMEoto
MqZkEMlDG7raGpFBu22dan4mt5XlRGqR7FNzONaNG+XS3iYEYl6dcguQZzhkRmRSA/EWeydW9S3J
RdRU6SZNS/CK0kbzQTVHwkb/Y8ysyOuNtcjNcOy1qGHVIc5Tv3Psew2knMAqFdQf7WavlXHklPb3
ylSeiGEFhttDcsqmjT/RJ3aevLd07M9pVdV+C2b+ustes6QsfaSetSBOiBe5YNjCObL10hH9M0Pz
M/X6nTTlt0EpXu288RUzfobC40MDt5G9ETjc8BPzDrhxvzbcEGr0AZSFOr+LY98jJBh7B/sAYJ2d
XCWIIETK0kArh59F+trRFDpE2r3L5XNjwGuspv8B3mTuD3HO8XGxtdNE8Y0apcnCCSrb2hKHP6C0
voPoCqibwdJlpCB1k5EX675ZW6dEqU/CReG0UO8kVF8H7GBqaYekNmI/b/hORcAp6hGgV9r6cZNB
RpgCfyk2undCTmBfEfCRx/UtSRQziLNm7bUcYXK9bdT8bmggYY1rNAos+hgYeXFnEAjS1fwAkPAL
gQ/Gjv4yQJII/lqAeORZzdPYt5S09CsWF4AVW1sLJPJW5UAgmtz08XuXVAHp9l1pQ3SqjgR3t40p
UFYwo2mAnvjJyi6MTbnOPBKpBJ3PLhgY1AZ+Xkc69j+asMjg7qvd9Zhv7SHrmhw98QQtWYN1INLd
2BAcqDTrXtfhaCDAS7sDeOpC4b43RO6cIosYh4Zr34OKQLf9YvDAQ6YJn/PywNJ4PcLZLfk68g4L
GWhv5Xn6GguqEJ43cf/Y6BeAL2CWgNd7LDTQG3i9r44vMS5oGKaZnaZdwQDvk53UfuUee7x7mbaR
UMmGJfTJkkbkyiJUK0CR5fOAjxdasWozuWvpEFTEOhhE/RGzYd2OWR0oneuDjRc4dwRziCUhNaVm
K02jN5Ak3tl4Mlv8xKLY0AGr3QZ7EmxTzKeoix00o771jdy5WrMXafvDwKGkoyEvRkqW2qgGK0gH
C7sEl3Z2SCtych2K5g8PiNUSKOExmFYrqR3ALCHBoYJjQVVvOlf1M1RWURzaq0Z9Yo2KTs/xtrRG
38vZM00eGEkQcRbxXhFIwQLIgI6F+1Jn8Pf32qyhxlxuRoJaPO/dFYc+n6+2KK/EljKhOSvDZ854
b3kZJIbFKzACZahrySHmTjBUJuSBqAXaCudZL7W9hLiOD3ahwLSqWyRbX3Nh+M0I/SCHb9XSfakM
F0EEXRWevnZM5XaEXIYUYlO67d20JNKsXZvcutMLOHDflXdtld1DhmZtZoiYM+Nk6EqBMm8e4tTt
w6Kkrp+VzapPb1XtbcA6mdyy4TKM6yJScWbrGLwFPY7qhaAHw46Ntzxrt8jprVF5X2fjsEcRwG89
7bUl3ipBnhyByHBstH6jDATnWI5qgftUdPUqlzyKy+xHqajrvHH8VOvDelD2VlGsG5VFA4dWSv99
zFLfILWfxc26gviUJtVdmxtrCiVJa7CDyWkz+PO0mXRTdqm2d0WOz5oTZUsy8h3QiUfp0tvSlCFX
meXr0BwnDl1LqGWRCqA3eXJGElEP3IgVFEjg6dPT92Z+8KjcGwwHOnHXtpFV+EyCvbbv37nG7jyh
3Lh6sdIVsY+HMUzTdK/U1abDO5uemagtOhGGO69sv8nB8YXpAb7IIG+ibSAPvk/wfrhubRVP3pFe
/dG0sYha+GDZJGuKdLPvNHng0Hbwyyzd1ph8XbxRNd67iMlWRa0FZVa/ALDT7x2ZZaHptjtwk9wQ
YIWBwe8+ljdQIQixS99J+Q0v6kjRAel0Yy30kPCN1SwYOchxq8zV1qDXkQGn424AMyrReuiK9/p3
puVyK1p3bTKcWVZH7oDlQwWCroTB+Aboj12cdf2haA12MFDW8wluSR3sR3oBkgBDD22Mo5Kn6Q/X
a0+OAh0ikdzGpYJu3RhlyV9DUhaBZSDUwM408uT/kXRe3Y0iQRT+RZxDDq+AULJkOYcXjsMMOTQZ
fv1+Pfs067WFoOmucOvWrV2WIqS19FZgTumHsNrIIyGS/glNlKdCmPvUHt8Xq3pcM/eVUe/RZsaX
zdCDmVU2xiZC6OhexNPNUWuemQYibfNLPmeryS52yjB1pjsZXM1qE5k1g0fsVtXpFbHbe0MbnzW8
QqUXLyRI9wvS05rfcRO5x4m2Zmfwc2X97UfTL5L4qyReZ0zj2yzoNmPASLFjuYLB1vPnLE1OpsGt
o0fC7tRBMbyUGUPEoYfFHlPNd+xlMvym257VWLvTh/THm417p0QmJxkNv9Dbg6rgfePsy43d30VV
35QqY12wxj26fDsj7lP0CrL93LchYBWactVoPtCTds367ApGcC7j9aSX2Z1i24HGfoZet2Os7bVu
kJwaUizZgr/UambMOnXVgP51In9xUqcM0gKJV3c5NFm6X7Itchr1fqKR3091giqG0atRJ7vn1mGv
ZxpdS6Odt4EOT0faqtmvGSjkFTEDekZf9Ri8yvzVr6xSX0ViH+G63qne/GTGxm4YoeEt/c7NHSUa
mLITlbq4qyaU7Zs69DpL7owKSUV0nPHNfxUVeTcMRzNk4Vqb58GrjxkDnNRqhT/47uG2UqFBWSxv
pvUQ6xgmjcRE5KiQDsZdp73ZaPLFgxmORRNgBKxeC5u6PChuevE65VitxsnZxKv07kKzsUbiWKg/
lMs+UyM5k+69Zeb2nMZTpChmsVcqwpGNMxDHXqjEBdGTrgU5XDPGh/5S+Dm5an0w4sTvYRpMcO11
e/xyExA0RwmSoYq6uNg7nA+UbsM2KaJsSZkgazMb/iKXryqs09AsBEZjWA3JUb5FudH0ypj8Obd2
Td5HiRh+JtQVwPBC6WfyVHnQclTLJ3Hd8iSolWYPnylatCxQt2Vf05qdWH2opgZTPOp9422hnhT+
4jqBXmcc2FJ/QmHbB/kOUXyIugLDFLt96PbNfsFJyBWVV5ffZmn1i0j0k2MJKxD0O5bjg1xLQ3tb
i46urV9DI8PZar8dvKN0Mb1ahwZVp8K1IoV3NmL/hPdbiClcPTtQPGJNuz2v6K9DzBiKQJvWS6o2
O8NmteJNjTKxsJz5+IRCezR4n0WRvKy4ia63HtKu7PaYm2eWnmevzaPtzSH6GAejaK6JGj9WuDiL
jjsGYRlMwhLp9yJs4L/1ACHmxc5MJsyVNmKehcUbqLZD48ZXHKDeExmznv1Q7Qp3vRZbhrxsEp/E
RiI8utM5V03c4Pi46qY/xFso9C40cwYfE+kQKu6Kxnyruvmgo4KVuvatqvuomuxAiOwk/3V6kmQM
11AY0WKhiZ1DBzW2yDDzNxobfqmzES0hQ8GuXjml2ereb5n5KD1nYqbXbYQCbT2UiXWUfqTk6Gg8
yOR0+9Vov+tsisZ+ZcWIvtw6NGdvH8/OY9dZIcO3Qpcdt+J93fy5U9jLLjIE6xA6bXGcteWWNtUb
clQ7xfZ4d+u1jRlSq2SvRlk+6hDXq6Kn2yPBfrCFkvp+TG2/Hoo9in5/OY+JXbzk6fqYDsQ44BGT
tvJNDXnqa6zpO2L+yOXIx/Ubs3AfDFRnENE8oNkcSn9C16Lqrkdg1juaGMKedj7+RCrzv+VK/YgS
D7Ym5yOOP8bDlzk6XwxAo6/UjTbCmJq6RqLjg1p6CMvxmI/zXbvQO+zqD91wYZdqbnYtFj2obXHa
Uj1KJvO7qPRAiwGtEFIurWHn2Ux5VdIUETp1DJyc4cPbekr0nnSZV1KOdqTU8Ukbl6NTZyDYydHI
ikcVnSiOQxxPd9uq7iHZ3uqtSgJTZ5TIVA3paagEATzZZ6+kV1FNnE80GlhHuUiDN7d+a+nHpOfg
rEhve9Ti0a45Aln/LWMqfJL2nnrDk5YqaLibbhy0jDAPiwEYoMiRiFzWR2nQILO+LRYDv22CGGyG
OHRuu9eoGwR53EZ4p4PplmFbaS9FXthR1TgnmQMsLDnL5NUVfI98NykzuFN/XBF7a9ruwGkJ4fr3
O3mRku0V1iohhVNEnSVeYVF8MorgWDjjd9p7Bw+hFvA6MnEtfnFrxOyNkdBdlOnJ7bLPdFk+O2Fb
nP3iNm7JQ4lVzvo2QrgCW2X+epm6k++Zg7+2xbdqVafZyV+SagGzMiLMKXPZiKJEeWROS5hMKPMT
p27zctD6dGfxPGxHpRTRmtdRozJCrhwBkqu91StHT9tCVeuO5uyS7/eXnFMviu9Wq8kyvUBfxqjd
xK1x89MUi0emOH176GR2xsVptrBd+8taJTt64U7TuH57BYPpXOms+4SjmRzkO6yMOTDsVy1XdhMG
bLa+5IHW+jkLdKM4eM4ExbXGCC4+C8IQP14J5/mg2uNxM5vA3Yrj8g/kW3cFsXzGoKCBcNA3uv5u
SN2daScP1pge28L9zdL1xSJURz6JJpppB7EnUIh7ZwVQpbH2hdkdXZTqVacgf1iVnUyXFMbarN50
UhftJF0VC4Ds6WO25aG0gDO/0hoSnYQTOE0fGEdRbfs4K6Mxbq6zXcCtS8I5Td/jlZmn5vIiH1TN
xnv5UEU1X+fCDet25hbeXDLkhNrIqAmf+lCYGcsD4v2BWgyjz6SP3G+F+2Eu7YqKRnYrsG7KpjB3
hAxl9ODsk0KWOQ8ibpocTOKN7gNg8qFvP2lVlUKYUW9r4WSnx8pYdozoDWzGGZhqEfVgYZ3evBc6
RZPsPUkQ62DUaJHYp8zZp6sIRiU+DcNyJ3fPYA43JhnAc87cv9aazUHcx6dsIv8yE6QIileKIU+Z
ol4bs3xDL/nTG5MvM7FW317F360dj4ia2D7ozV9tqD6KKie+5MhokJiMaigAWbGj5aDdpa39NI3T
vTPWZ030j4NSXnQeskJKwFZiE5zUvExm/jmOOsH5+Ci9p3RQ7JN3u/aukHi+jVp9rTwlDZHOLwOg
XHiIyxU6z9daO0dapF/70tiPjMfO1+qwzsa140pz4p6FWLxgzVPLZ6/eJYb+CHB1SLf2kC3jRZnX
z4bhedJAiVWc6sF53fL1V4NF6ZcF0KKetRdDLY7NutyICSq/dkgppw0UsL3f4P6ZlrhPjIK1MHKg
CUsPwIuOvbacFrOM5BGdbOVak+4WInu021b3i3ypfcvpOdVc1ZxwVKZKIGIIQlx39JCAGvJjNYl9
3k2HTjHYh97oF1mXM66gvFtrd6+wfxAKumrMA422tntYpqy/VYQP3VYR42hEkX3XBM28iT1/5JA2
MoiydF4Ha9018/CpK+0tm+r3PoM70xe/+WZ86MO6c+fiDIHyVi7aZbPVh/9DJOWrbQm1p5Qor+qP
2ziX/kIzuT8q7Zkka29V6xFNvN0wizpMRf1Sxvq95U3XWRuevGT8qK344DXeo6jiSzmUPyM71p3y
iBxvn6al51cieR1M5U7HOzZozoSplZV+3uiE+VNyqUR/dc30E5w+bGz1UGXzxVbXe6OrRl8He+rd
TPPbRP8dvYnxkoX+xfSuNzby+xS3qKGlXG3K5z+lHAEyWhvUybj/tjonBs5xHmXwWInxAAX0aWNI
INPL0odqK680SJHK9ObBjeO9tNG51v1d3Om5xuAKYlj6HfHLqhrZiccECz1aYooexvAotgUGyXCT
YZ+NaoHRCSKFxgCR1z88q74qrWcRvqsXBr+c+s08JQZRYrPSGt66Hb44n74YU0gUki10jKs23T2e
llExqPddEf+tTBEys+PJys13a2nuNDwFg2MDlQX2CyebfMNNd7OWYyvKv1rBHFcdJ5LOthEOsb1X
mT5EOwRsSzK2UQH+aLRDmXZB48ASVMBmTSt+Lj3qyeOgH/O8OpmiO5VZ95RYTc/kJPVZTeLntRSo
+TtUbQazptfSPjtW9pM5boS63q9eoAmBkxptM8XSxs8CoGkU8wU5jiddMDNiVNKnPM/2TB4oQlOb
oiRJj27JfMZq3aKcJNR3suqpScdzK1bGbJK4zcaOVvYIY7Pvex5UoWGEk9Y35o60+ZBZiednW38Z
i+JRvhgIvHtz6Z5KxEj9lUQycR189ajv17Xf07r4BvnpZbbjs1lVaeRtJfjSYFGZydiTuXPYFm+/
VYRm9HaeOqHY/uisGiob5RstaY7v1DSYK4t+5JQBMtbFp4x/FG14bozmlDeEzg597+xV949N0xZ5
6xaVncra9iYzWEcY6o5Y151Xp3XgmQyWdabqTeC19ErZj6UFfWZTfbLxfU5GG2sOrMo5nCFvmNn6
aNXlyzw294vm7V173CXTdHBUXN7g3iDmvJuF85Ea2rXxuqgtmjOQ92VZSWeM2n5pNTPM7PHFa9tb
Ay2S4lkRdurckqY4dTiPWiTjjCbLn1S4191mAcBky3FkP/jGxAvIMzhblXuhVPk05eZlGOsLeQch
S28KynnZReTVZVyNY9+jqjax0LoygstpBPgZBl9vKYi3eC0wSpVQ2TvFlUFcsXMsCGcKBnJqynBz
xAfcXSnnYIX9RCvJmBwLO93nkMX9rV9FWLslkHYTy4G6kLEzyS71PL/erG9ZMfa3tncpKQKeZkTw
8iUJr9252CYQ+Ls8sYOehtU1Lg/CMfJAyRzOXjF9TOY0B4le/8lN7dMuxtPmVscU1NNVwVCy4UHv
gaoqpt0tCpbDu1v0QQSGXL5WRCjMRtXovi9J/Zm3+YEDdEf/5f3U95/jUO3hjz/V+fCKKbSCRq0S
sGU3yBXeVtq6D53ME5byPoU92qnrQavaX7kjKcYdKi/5IMEGPrC/tti6TEryvLrqWSuTj2RSX5Wu
3/Uiv1IzfmlnKkac6LvBVu+2NkeDY7uqCXlBbm4n062utjJ0OPKSTLDvnnvsWVYpF/Qlb0glUA2k
qXIjD5jz5q4flznUmPTYDzG6JnpzHFbj76orB0V05wTYItbqP67e7YyELC3vweHAfuH8WksaMTPj
ryIQbO1qwP66qA6T0oXotO+zogoRVjmLmHtU9IOqi8dG9b6aOk8Prmm9MGF1pohk7pZaf8LFnxPp
U0W7feu2doj/vbF8/CYABW4eKTWqa+27IxGPsOrIcKhHLzF1ieSlFM6fRS+ug+YdE3M+zvWMd6jq
36KvWn9b7DrQ+fNhGR/ibL13rOaPDBwHhzytnLVz68y5r7lUmCdD9AER7o9XbGHuTsfJ0R7QhgrZ
5qkv8v7UZ2Ptr7Zz3/YDgFQcpXiSzBtv2jZfCmp/1jrfFPocbEW5q4bysnJjGxE1xflI7ksNoKOq
jYM24uGSKgZQUjgCFQPsYEs8yuRodMY98zh/2YO3NtcuYin/tpN6zoVA7i9fWxToMXV2J/Hm+i1f
07NcCr0tkE+ucC2WiMjVdupGML9BjW5TalA1Q6nHPFT6KrKz7bvoGBSW2N3T4FDra/PTstSRbAvJ
h/JW8HOios/DXFqo0REaSxc1s0M9LvduXp31UlYv6pdtSg+aoQUyV+7aPExE8zr2w081pc+qYR4W
hgr1eXLOW3iDyLvAvsy/oJKPwWKoZ1Xx/raZdje3aE5gB5ZwTeJ7S5HC6nrz1E5EUF37txI5oef8
Pai8zQEpigo3v+p4RtjDvr5mjV9bhoT67Kc0s/52nv2TDtVXW7VADq0SCTMZd27vWSHi6udqM59d
RTV8b0gi16F4P+a6VO7gyfrfwmvfh7y/0OP0sBVUzgUtGc4yP6mZuqdx4yV27e+tr+bAoTAbNLr+
7lRZ+Q9iLtTiUZ7TjQJDMOVWOHjtswlsPmnbQtld/C6xrF+N2Y+8EVG450TfJKifB2OGwLIMvsg8
f7NEh6SgPdmwbtJmDvNVnwJrHoBhV+tm2q+pgGPBX/9WseobVfs0UOFqm/4pLsR7Qko6iPlhNEHQ
JzCSRukQMWpOazqdKsV84Ix8tnHT3kmna2bI/6VOi1RRGmqt1oR9UVSBazS/89R9b4t5hYN4docl
SPK1DBLUsjsaWcJ8/PFU0v6SgRBpFzcQB5CfTofklGCSZdScWursuwhjhiK32CAj+gn1GH8XSrkz
qvVP2Ss/fcJ8F7Um4Fm37OB23anK9aNlZY/whh8mXI2CN2ks7TkbqufcjaNaT8uj7k3PmfGjzQqF
1Dx522LD2uld/jpT/J/b9MFutede3bavop4uDBCl2t3/ynsvBHEhRcAbIyTurKw4mXlzGnLrPi1b
RoNszwQzIPjWRPTomCE6MPu6ndadmchgn+502xafhtc9jEI/GG61r9XpWKpWF9SpPflJ0h1zd74V
WvUj71ht7LNiLoG5FneTop+k2e2m9qIO89/Mqjo06cvylVE3N9uL3wjJuXsRcT87tzV+3VqlalhR
vS8m2RReBwkzDansUN/M+qtGyDznqXGs+mlXM90tTlx/KtQAsFTzvVJ9bHSSR206N0XPwa731TTV
wbAqV7ufPnUx72nB/iz08tFxNzACDTDdHXwDp6sQDqmYZl+aSnpTw6Re3VBfKHzBxr5j+sWdCvzQ
qNmuVuwhAAXtKfi4v8LybhsWx1GKpxn0ISs22kOmXV83Aa4EENbAalODnpqvpKUJEbzkqSzVW1FS
39k8wvzYiKQ16Zh4MJreb5nYVegmBGqZMD/cyeMzmDfikd3GmCsUdxktyutPlQilcskCCpV1fIfv
D0KFBnBNP1aQuOlPPbF4fWLvlVm/GzeOIXurTrubUrn3Rdqeoez71ZjnvptUeUgzwb1QxM6BEDMM
sBW0mfSp6L9IDg5ZB4ibqR/l3MholqgGqg9ASuG4+xmzCeMN5/urj++YOIRF4XiMh4rbQ0YwlDnJ
WD7KdZZ7UkKwKmUsgCJwS0CEap/ZwN1QpBbxLIEzacaB4V1qD6WTHAqvtwiU2Anji+N9aLEFfrXu
077fl9AddPeLEhwdUg/Eavd8UTNPvkfVc5uNEI1E5mLnVzX1PgS9PC5R2dopp625H7LuXOfWeUvG
fT68GdiPtIOK0Q0XibBI8K3UD0iaBcbUHDScAOWXLM4OZQUrpIiF8K0h0mwlpGnrWDI2WIGp4LXe
Xdc+roZ+kk+VmOMrGuIAiGmQxPMpbq+VUM7LalzkVmvLml0wTsHUU0C0L2z1uHpCc8OnCdWnVhTp
Rh26moRUwoXKFN9IW98uHsiUbXTb0I6IrdBc9LDSHsfOOSLBQBnivcNzWMhZc00ZPBSpe29Sm6tM
/dBp21XfpjsNob+qePTq4pl6JJ3HDDZbHFoI6jukGWNZaBgiD2GkcbZZZI2i7BjA+tgGh2osFfbW
oXgBKYR7mdUuLKmakusY+mWou9BB/n2s8ZvKg52nx83YiDLJFfL40CEdTEmvyoIBIlClg/LfjMz8
rA3ERQmwERWR20fiVbhux4E39iWqUxEfBtKoESeBxfbmXaug8grCkQF40ZTGb8xlvUfY6bHOXiRN
QBk9hGYjJ9VCc4gSm5ycn+Zq37NR+vkZE/YoF8rJTCY9r+quzax95daHlS3ByulWdeATKhtO3hd3
Wlt/JFuFr5IbyyFBXyvniaFEV/h3QQ5iMPbz3lXL/dzp+bE2itCZxE4GlnLrD3P54LTGTmyOX6o/
tc4ZKS6cI8dZQhNAYqAg09dz2InvRHfQA/m3Ck3/19uiKXV9eTo8WtH5yEp9QOLwA1i/YY8H7olb
ZscSsrNU9jDc6nb5ddRyx6+ot7/wT2re64pWwDpAUAnAaxtxA4Z74tFknblo3+SuRNBWYs58+whW
GGPQ9fpeHn/+j2fO/39S+aR8ULCd1Ouocgx0CEhPtV0GAj9riy7CxEeDRKRIMuQCaNW/h6khNJVy
Xaw8EjNkQXChZDvVivIs/XtTQ/Wt43MBXaTOq9ADfuZrpV8cyscJZgr30ng/SW76VWzvMBsso4SR
2VkULTn/XR0xQZ65J0+yYiNJDU7/p60svwdV4QxL+y5/tPv1XFVHRdRHw/jLJly7NFTcZ6PPoxm+
2cRwHVJjkLO3dPuWoW3Z2w9g39yPywMmyzvfzqrKlZTpXsasBbk5WU0z+6mVLyU1Azo0w1QO4yCc
QNzJ96hCyRLRho2JoX7qrbPbtDFih/PyCoVZMZV2tRk8zqPU7VGs80OS/QhP9gy3f6f+nA1vUEJ3
tMld6E4KeXzOiIArKf+vPDX18thxKKl/HTnCOJbbPIlDjb1ggYTTgZpQJ1WS12YadxVW0XRYHBa5
fuMP+I9G2lPEU6v1IFHufANoF1GPJBa/1HjaVfmk7MsPXF8aToPJtdJP8OSI6+xo1dixB7lRh81a
U1+znBcabkJvzs6cqH5N/mHsjBoI/t+0nGx5f9pC+xhuHQtm58W5aJDZ25gJ8FLLsrt5b47visfg
1XkM5b//jDI5tjl9yMgRCYDLyDt26ydujTc9uX9wDbL0rGoo/2vR2tPRmqYU2b+og4SdMuNszEO6
aL5cF4gk+5Jkb1tfy7GHJUqdAli+/nfDldO8eW1ykGZ4AsW1erRrMsN8ldh+UaPtb1PHYT2qg+Md
s2zd80NFSMJqGtZDDRCsM+c391bmVbwqkEG09P8j3GODZAnNwpquoxMVTiSY+CAMeZxZrkkOEnIe
5fYoImW4gXhGpQvL0vvgTGjZQzG+yD0oPyQNFadS+l41bqi+A6XN6G1jOFg8yeyShmjuoX9iNkX+
Kz8gzYHc4spnSvjE2kmbLp8TK9B50qdKcTelTA6192PkF85KMr3g5jAY/78/7tUmEkdim1FHqb9u
s6/zRHGv/gNBWoL1VQut0QyamBfKepftW+OOe/lXLmeI+jOvAtIqV0KX9nmKOb0j21KnhA8ritsT
TbwzJoDA9JpuWyAL26x1zrUm+1SAeSgwPHHT/5uu2BB7mcUxlgZS4OarRR6wAi5IeiKemaV+shfI
GeUjX6h4ML95CTocRt42C20hGi6XU6/HnKfJbgMD0DyVFAuTwgJh9TgVnIE5t5+96mxpza4CnkM2
ZCc087Qm6jHN9h6e3FRedeWSy/2EQy6pZBVsAU4t2yPHTg0qqAObubeNC8dpScSnzPlnKn2s7bDe
y/33/0mzHgrIRfn4pRGKm8o+T78xn+OiREUldqLtke+lagwvPIV1p1eHBg6A8srz5ORwxSLlMWro
2Nes6HeyNipXN18BBviL8VTMRchqxPj8amnCQTcu/UIC335Iqy93LCPcsKKPc1xd+1X1PYLSfnCP
VfLlJVGCletJzeRJ4s7XzYO9w05N3FBM275lOS3ltSFGIDhYqmVvdV+WQV2r/fP/avz/lEM7XD1C
P2yA/LpiPg/5hbMP1eFOScuwt7y9tDkyzJOJV2EXMjriEuSKVv+nkyHv9IjtcuIr0GUaw14bflnt
fwc0vub59oJxkNfQWzdQMfeF/Qh5ohcflvUwxndtbQb/vqIiZSRsytjOWz6FaTPJCKjG/CD/HMoz
W9i/Odq5zHeQ8QHn05OA3fraLo/EejKv2GjwSwfznMiN2rgnXYBfK+7TsHk7XqULY0MeNbm52J8F
rlGW/+UBZnOqan6mPX6v2C9Ke21ZWXuLCNcYcp3Dp3Fh6Ge+Q6nTm5zLViNoWfij3lCGSN8bzr78
UtyBPui72PQIBDEb5rR9uAlLk56NRN9jqEtMgZkYf9h+NP5TGVb/hSvaZkPdjt81/T0fm50FS1Re
0zDqJ6MX73mr3gzeX1udULw7V1BStMY7l4ActZLcKcL+ppAF+3JZMJRT5eLYlVd76J8K5dmZO58+
n/tutl/YqNWCa85eVQq2upcyksAN2JPST9JgwmvaEGqW8RMscAkAkDmyw2SkIdSrDIqkZSEMkbaN
h7BT67j0opYndRkVOhbGw5COftlob5SnHmf9smwxM62Hay/iyKjvee8xoFFfaT9sjR6+kFpW8mwO
hxyPbm4xdWeS7Wq8Yl7+3YtKxHFOpuQDxAEYvXijFyeSyFnr1LtRQPVXo1V/M6YkXECLe+/+3wni
DIv1LasN6IvmoXeqkzR9vVgw39LycDY407PLkn8J4uM0MffVvMIfha7nvDrD5gQtayGPb2x5fycn
u9epsZKbQM1s9SUomzYSOZBIW+wNwuBUnx9kDOwAVyeGdVAHuTsHy7yKAuarQFyRXUEfswwrtRFx
Mq41rAj1vEsToCbWPp8+m/VJOhQLZ9opyRs3qw9k9ITRfEpGHtJ1oJHgUYls6wOG81ufL2pXX6G2
vdZgKKQ1O0/Ex1FSGrT0YVWNL9aI/ccd4bOEJA0SHQ4dZaocwp904YnZ7+P2GdKQjLr5Vlwpbzj3
Hns1cqDNGAQ8/yDw8SBN5jQvD1tzWtz3dkzv8fNZ82aNjS8vzhVLQP9M6GeupTrNPraSC7fQT2rt
a/T7EP4sxNUItJxNLHq7pHdzNVEmMh2wY/n1IL2XiqRDJvZr494VOjRNGkOJ8rEw2rIepYnm8vz0
z4SwOf4ZRF6rh9o6LSyZYf9jzAzjr72otHZ+j25HIqypGLEefRSs+XqXljFOSwG30GWEa2TDj1yR
XIblK/FJTPVzoWTE91CyAylNqOsNodxjNAg8UUiXC6aUlNkJ6NxbSVaV2+KLTSvfHfWZ9Su22aUD
cej/yyDN7dI3hzSp30UnQtZdsmGwqVjqqmki+SBsf+j3BNeJeS+zr8IZpHQW2vB3ubS0OZ5f0YkQ
qVS0ZVQMD3H6g7uUeQp7WyUbxcyRDBAWNcU3Gz1hPYiqR/Sh2lo+K6+9Xj4p7d3mqj3wvEwkoQ65
Nq8EQ3XxzRuLW8C5rnrPeIKeuLE6KKb+MpiM2IGiSBtfwPSuQ0NXBg+b80fyvthjkAh/0dN/qdzm
YtX1ToNivIxscO8qH1Wz4zDrPzvbY2zwqV663eJhnDAwGzD9qBZ3K3k5qyFwnGAJh5Z0BUsEWPIj
LTKL+y+YK9lw4Nn/btT0V1OPPDw8b1N+Z28rh0Ulsid/lcFShaScgGwr4+sMtFCaNWoeKWVilRwJ
tixTfUMZePxbf/VaqzQE10/m+DDaoD+6fWz16Q8M8QRkV+yKbR5hEIoG5vF4c/X8W2UYkFtWpw2A
xVohrQ40w6Rkea3QPrSyOHl6G9CWEdCQDsVKTsdM9AQ+p+QLQCgQGTCbCowrm6yu+cDwFuRjkkNv
d1Qb1PFJV5zrtNAnbdQKuaB1y00aJLYW+nkLsSmFXrW2td9wirWS/isLw55CQrQq9buuxUtXU4RX
G5fajJSCJJCh/azHLrQQczIz3UEuPsAqfFjdNhzW5g6JBbyqk1eHrF6XcGPy1XEV3XEr0j/m2Cg7
yGPmuVcpdA8epr5Qve90rm5btsAaHOjfcVL3IWupyZXwvaF4KihbxyCnaax+KjFbUoB57wbYJ080
pfyp3UZy2TxnlzXWdNMBCAPYPysq7P0fO4ee2/BgT20JxG4B45QtIz/zhcKgazuxzzS59exSdQqK
aQM4grjgd6ZOeFNNDp0k1mHc4octc387c74XND7Ajqk+rH5bThus7UmN7+M6y3bOZvxF1ciNmJj7
wXSGlbI/PV/WQjSs2iujzKjl6THtIsDcJ0h3GiCwfh7X+uRlMY1UY/xprRWEYXNcgryEmWp3qrVj
ItBnE2uk1mUXjIzcJPChLUZZ65Yr2Tz7nK93s74+Zc7yqoqFhCZPT6llwJCLG1rqmu6jiUHqF8M6
6S4gX5uI27SK8VzFSUv7C9W9Q6YMzq1I65ObJfl+gbEPM26jdQKdXyxgTneUini729HbD2if+ave
toGqxG+VS49T0iZ/7RLjZcyr68tymDCp6BWZRV3Vm/fMS75mmZKF7VZc3Vl9HXhuq/VuujnBtRCN
e7/2yUMNMnJVzPoZCPk4rt1xhr8ZWeN8MivjalIWCZlHetTEclVpVPuPp/NYjhxpgvQTwQwJjWtp
SbIom32BUUxDa42n3y/q393LsIeiCgVkhvBw93wATjW2HR9lPTrzzuqIJcAK7gac8KnuHKnmx/AF
WeByWmY1XxobSE9xUMoGvX6FliLgQS/oBdq4Wc1TadKIdnDS59DZ+pE7XnpjKM4GssgNg48QkKWu
z3qL6X7ejg3VkFK7PBw4wryvv7S4+mEOweY13LfYGoBQUgK36Ze/aiH3r9RshBsVDMF/MwIQDgJ3
026lOKjiC9+v8g+XWu0Gc6AsHZsc+5SmCM9zzhAJ/aMV7QqI+nsj8pjuuo754JeJfox5HsfAcc0d
G9USlDs5TNkYv2gdUQQ6JmM3takDGHq9c8n83LlO2mIeO7891J11whP4oIPqlnn2MBcUVlCBTroB
f5FRzc7sOZYXfOm7SqCzQRx0lIZyi2RjT0nLogMEZnyS3gwbXq1nNTawrLebzLnfQEhBOeUO7GMO
WVslhX9JTWbRCWOHLtUp3aBobKdgTF4NKLW7WuWvWTpAQy6Kg6cjGMvCv2Xduqs4TV/ylPwc9MT7
1MASsmXXNXb+OVRttgKQgKLZFmsL78hVhdY29+anfnBBeiBgRzWU3sWmRLb7p1klT45m2asETDPl
7IsiofUPouGSRc6/GEWlxVDAoiqfJ/dlwdrc6+qrM6D8CyGJQMu0AQLL/gEIJWFAXxcmGsMG3SC8
L/h8gEcb5vPPdey8J2GHifCwsVvClYFRf2xRaoBVovv28mSbVvYuKT22aapfnVnBsZ6naz5NMAwC
8irD06NcScNAxB2CBwt6PYtl3Yzxe2npEFqT6SZK29BgbjbaB27WHyw64AERPfWp1NauX3/1SAEM
A9pAmT8a8aKh49FhJIfhU+dg651m+8W30m1YAuqZsYd8LajSrSWs+8I/NkuEQN04A7k+ooTYekv2
lDjWP3vwRSamM9kusidDH4NNmSYOZLPEpdDWqKlHe2OUBmT9/gER3q5njlXRIgKmhOhq7U/o8Q/G
iA8OFs8fceK9NHWEwhcc5kD9e009t95gh7UPpmxnZfNWcf+sonmevfxWqvjUJu4LxzVo/ILPDN8o
vzU9zwAm8h3mGcMWE2waXUY6SgWcUGztbLeCVQlIC6VggG5ljM4tj9UnBi3uxuV4z10d2f6uM2F8
oL6ato2f5isMof/ht3Mz9HofN4OOzM8BlNecdahVn3GhPgfd+c6w393givNfy4ChGlvMQpfPutIe
u1R9mA2opld0B0gl0GN7WqrSfcjGDggKlqYPNJZ1IaJfo0cAme9MjR06q+8h7UhJAVyC3LkkTrfF
v+PDSKYtR1d+LFrBEE8LX4JhPrv1EEpDz1DAmehHaobUZmc+zMF0YbT6TuL4rt0s5IDtFHWTPfxA
094FY8Rq0t7GLIFqRhUxRGaNrraOKFmh3MaL86qm8aJMNNhO0D2rSH3pS301rfQaNEGyGqqyXy9g
DEPrPbuF9zFoU7uaQla1jdPhYVr8bJNBg1Z2vM9i9zOZzIWhHDIgJ9WbVT9Zf82yPdhxt4bRqFZW
nr6mFXP0rin0QzsJfzDxo21Pm9DHxZcTqJx2cdrgbfU02JQRVmb1kNinQzYHL9McAx6UrbPKtZyf
Gdg9QqKYW7iimq/AqMNnw8Nc1JjfSdavdeqei47m1rKXR1sv6Vub5I0JVrjmPovmiBuQs+Upc4op
B2TxjWuPe4gyl22rwKDRcGb4w3pRd7KlQExDHwVvVwJUtM6LUfgnLIC/4Lan62pq25Vb0YYMkX7y
ouymE2CwhNzBh71OyXKpPe9nMoEs42E6hEo7wotpL80YHbtqSrdKC9/6bnyfS5VvE9xxoICNLEzd
WtVDcmIGi0eGdoBoEDMoNTfuDK/c5fxiEcpXRbqlQVpnaIxWKEYvk+3e6ryAt7CM43qhCsPEWFvp
M22J0e+o248N5HFtqD77sdqOHY1Kj6C7GRY5mKjdLY77W49UoEpHY6Q6HBDr6hLrJsBloV1LEx16
rT95iqlKx/kvK3dOljW+0xs7cd9zkMuhq4/1GDxiORCjXqSSG3gnrVDPKaMiq1drVDvVOgcZQdgY
wLQjyjXms8EbbRG28qzdYDvb0PqiwX1Dj733i2nGmxVlAhosFMD5MwyVS+U078SNA7KRLczOJwv4
2FUARyo55ZPBSTVpQ+tWngL8GPCHYDShV5sSbVGUtg+cyvVduNO3X1cQ6tmkEMweFg6haKIEoAQs
IHP2VeVC/CtQoXhvWmmsl65+1hJEb1oTgk4a24IDinPNPMRu/ZwNqMTthJq1ilatpc6aXe47aNiI
9Z+jGXhH4nmBBqeVglT2qMvKnjNKP2fWP7x0/k1n7zmqOFUnVE+2Ue1rGtSwsd9VER1Tb3gus/ES
LNMrdtHHNPUvlj+wvMex3ARLc42n5tAxLd9Yhct8MZ7OnE95ZGH+5Ha6LZLxoXGNk5YNLzX8Irxu
NvVoUH5RAu+S2Y04kqVgIpPvIt07FUX8DV6x7l3W7qCHjLaJLFTuOIOhwNWENARJBpofvmd7GKkb
WGVHhp8/8kAM6IueERsrNM7IiacM0vj41zPbR9scduz4i29kAUQO77xoOpOEbmurGppGeGYaSw3P
TCbGm1BrvUcT1SSlNAMLdTaj9AHq9j5KgocBdFtX1Y/bc1wtBfhU6Bz4mmqfnXJPPr0PGvlkuwzB
qR2jsxpdICL/KD8cencC4In2FaAFirPdYoc7FzJ9EyZQhRA3lBWPzjzJolOJ+1RH825eomvuGX8V
coq5nV/lZuVMg1cZO7COHDhTxXQ0x/xiWdM2S4E1wCyNLjjCR4/QWfl/mhnOPjhKgrEa8rOVl2Jl
5IIUL+pkUGa4tX0CFHgDyiciKRib0UGvKuKd/TrZxnMCYRaVDgI7Jr+DIPpAglnWvJlZvhMDpM7J
diIwL4imHLGwAYtt0n4XtQ6jQeSyomwHbLApQTCn3Brdu1tZ+9gg+9ZZuFoUckMayW7q4AHCtYPS
fciAmulHDpJZPL3dBAE8In0EnSF28B5Zmv51a+NoUKm7pH4Dl7omdl4QOAz02tNv7PqngTMxdtOw
HHqkmFMTUeCmp0xvnzmsbOUPpajxwRJU/oDBBCo70NNmPFI+n2fP2eoe665u0SwXak+Hu5H3VUp6
6Og80Z2hiBxOXocgw4nXZm/ua6cOV2aJDsuPD0YfvXR1GKA6Y65qcmp6IiL6rG+2Flt9VSQDJB1/
h/0e8JPOAAEXBU4N2LRCfI1y+k2vc1BeF5upCHeKJzLzZFz0JUaRvRZ9eUSe/iYRpGaD9SbDXO5y
PYcXt10QC6ebyUv2NsDdksUvMwilSQOFrfdfe+Gu6WPxMKDqDvRh39AkKq/ilOxm21YQboBk3Xnc
WnTnWQE5gGUiu2UcqLaMfu83AXtXZ0jCDBfn5BVmSGTacLy0lYdaqqC8doFIDN6whS+bUqqu6sC+
Vc58nLvuHbML20LeK3GuM5cHhxAqF+E2MgvNjhjhXJYyeo873HGS7M2j/PUgBWJgtZ7cGAin+axr
Uo43B3A7bBOJCQYSgNWAUybaSmTDE74JPLVcy0Zc5Dga1qsaBlbjTBrg+dt4gCAwHX6nRnlwVtIH
K+YARhLhG+OgrdwWv1+2WbQ80lecIqtwTr1twYohU7CV30368KHK3ioB6Gf4rHQnUa9/VHCKOOT8
TXcZ/vZa/kgH+5Et3B/C8ljyQWz7Py1XK71vzpkd6MSwZB+TMZk+3JpQCyEgchsgRCd1AxgDa1xD
Oh1Zb4idB2xbyl2UO7sel4gFDQJPR9+i/1lLSFgIWS6682RornWpHRCy41rBY0JkUewUjhT4ONho
gBweka0uISuwNcxzbXNQhc0Fm5YfQnzCNmAeLx13Um+pqpa30I9uAxrJMSsvNvMnY/lo6QYD/Fa8
5G+hN+sQ0Wr3y+5GsmB4zRYtXIQJFnxBrG0wszoxoh5MaXUgH4CGdxPFtmPv2kgdPbP/O3nxOUFz
K74R3nJzYKB01n+BM5/cMfs2O8aY8+ycJqv76LLlBLevhPnmvEmYLKcO8YmCmzJdjHTc0DXjzwGT
s7bPCSWQHtcbSSNT9Vn26s8UBCtnjBEwQdVsendrslij6EWfjJNNd+QRTSCdPHV0Mb0Agd3OCptT
Zwf7HtK01cQvo5M/pTC/nRyiDcQHAiyfu8wwj3DMp6lCv1n2V4cXG50Pn+hY9YywKGDl0eXBdO18
HCQmZi7zqUmCVatRSAzVSWDElk5LvtL1vLhGfIgz46mLHeYNOI/+lqWxiSt/V/nxNoKevSTpYxFz
4WbJ6YifUkagaJe6FRV39TbF+gUrpzUFNWOFrxhxielcOT2sg0vKM2u5Le44bOXRlMnIALjf9H3z
RwIosvxN2P6V8Ck/TvESa/HKGklQksjTHqPb8I85N//C7oPRAJXzOgVZU6I7pcAD0WacZBi4RY3W
uVcVJdH00mXx14J/5NJ6L2aUvMR5fpA7nXqQfYFba5TKqEIg8gxbPkRCaYUw7TpBEA1L4HTiRjPA
xmXDw0DdT0kCV0bDeyTdL9pyI7Yw0k6hj3TORxSciSsPktsmPT+iiNrVdv1WNean6SGuwC1Hr+ct
JhSbvIVBFoabecR0xFNbS4O4c+2m7Gz15iHACJuTD+jeZ/CD/DY07dPCBk7mYYdF13kmmTd0Vxwg
/OK7/H/u4oOW76bEOjnL26i+QPfWfPGtDsZ6vs2q+cCoo+WxGCFshPJYGMG77w3onfxp7QfIFo3c
F0X+2QnRNmTLgfntadYHWhwQZpfacJqjk/KCi1fmxUpaUtX4J8vvBwaSH3GAhVnLcaSeAPMp4TD8
SGvo8WWzX7qcgRUGKnI8ANu+iM2rifRQnn7lYlc0P2ZLSA6k4kYmrEE+TItgR6V1TCk5TRKCQyaS
h22pGaDjt2VAagg7yD5nwB8ZPzHpoiPMJEKwr2mRHfaTzMmDiicC+LA1rVtnuTBEy00Omy+kXqg5
+s2ObtwXcgiJNthPGFfIFMhPHwYGDHB5DpIOW65xFmE9AwHWXuxhGDS0r4rwF7NoWYsWbx600S3o
+cTQHwbcqkw21JhcY3/ay6VGwbhFHyjrBFsZmkiEXbblbbMOfS9S+86nmaoBzQifPCaTPzHjW700
j23CWUaEWZ8Xz6j5lii6Zjjvyb3pAfT4eKvc/5XnJkm3cOdnpTw4c/ZOPrKf87FxX+PBS5XkA05F
VGNYVkDTD1dcPT+Rx8eX1EsPY3BTQtbgQ+s4HvTWf0MvWr3sdeAZOgvmz72GsxozBQNhsBVvcdFd
5wnSY+MgD2bMGj7KtWVnUQ/h8eKSso9DEmwEfpQ03hPMa/8vjnv/Vc28Jrmc6rlbebUFzvk2++59
TIMIimBXcZLVPE9rjw4s6R6lyAsgZlKiV0w4svGHkzSa8F830CzmH5wLtaoo/WWLQ2WZ1Jf0Y5zk
jMckZ58SMhozBIwfV05lPcLtiixmEVEIu7facCgtBRS/zv2PAAKnPtv6fvSAQTGcHYh6wiliebAA
pX6LRosO4NuaIEvwgppf73ruULmYa1kpln2JmOVJidNC7ytAtQM7xaUkXt+rrxpiTwkEgfRn+XC8
rxJkE6gSqbu1IbHx0b1FlM4iPvgMSjp2nrkGXgSsp+anocB4kP3updaBoxE2mf/bAzca9q33ftqy
vNdSFslz8H7IcAWvbpvB1gIMvZsllfNNpcmGQzm3BtXYSOU6N99gUDszCTd4yO5Gk/lOlZ41TnqA
+jvt5J1DDwuP7iq32wRa5+3ansZo8PfDfGIdm5a3NzNm7na319goWETupcCXElb5w7ElmHKaBtE/
lv216pi3+RE9HCsUvgMpZ6mG/zJcImSBFjXU6vogK7yfZugJAawqfT0lAjL+ZoP2uMi+5Fg6Ke4E
ERqpKvVOg6zf7fnLiBzPzfTTeN8Ec8LQFguZan7RtORLCs7GQ7FbFidO2165GuOY0DylFEHMwTcN
nk86TFqd9MGyDBFrYEyxJlQXWPyFxYAZg8FJUTG85xtPu6DxptHktORoK3lDqmdcxCHlde/dqG9L
Wml5qoV7YObZZfM5ct+qCVeoXEfvM667GMS+Qcqt7WuOB/bQaIZxclRzIP5fxKk8H/5YTre3vS/p
VXLJnplOyuZEkoaxMVMb6RkqJ2/WHQnQKxrIBs61pOlzEdRGuNKMVS6igXv0MJn2jwaiLLc6IPN8
yehI5Ko7agLPpRSvl0NNKWFrPXfGP9BZbvH3+9DMR8NpLq3GGL42t1FRneXP5Ik5WGFwnC28+EeP
qiJLaZC5L4617JmdhtgLSZDNKJnkMAT5C4F4itDfqcLdSSi1L96IFXs0bm0qaskXtL0PTFt7gmqB
5GFGInyP2N70SLaTXRnA9PMpi5Pa+a9hZCuJwE7nSx/sZGERBgrnF63lOsGB2ZP20Z5vsYeHAZWD
6eeP8sx7q1xXlO4FxoLKusVYh0k7WYoiFLHfE4dy9GuNuaasSAx3Vu2Y/uBXtE8Jo0WVH9ty2kcG
VhOET6RbMVslR7MqIVLHMFvWmLxPMx1JTqnjbvv8RIxvuRFLpTYhaojSeTMpZ2NOYcZmCaLxr4AS
7N+JWl5CNS6GpUqODqQeiSKsvJCHylRbhe+ksJXNcxic7wgAhku7vx81SkXdJZFzoXJHbLvu1Rdl
U4jBDaOEFcvJsJF+YTxU0KJd5KZw2Li8O/cB4eNWSsyC04nj3nrycdySdCFvz4Yv+x8psHPk0YwF
7ssH5+6NfOCJAZxT9xsfkMvqH6RkCMt3pKoUtg8VDbzkPi1EviB3n4guT5WyXhrTLi33BBdyEt9g
QRlgUlSUEAUHcsr/S38SiTWE1BlWAHxwXL3XMUoZxxh3eApLFDTG/xpWcKqeg8x/lJKO15MedqCu
LGEqkam4qBJa8gyHVlKB5Fm5bNkt5FVyuCypctH3pJoCSYac5FSxpQz1MRAWid2SWGV5sjHMBdER
UQenGihJ41qH4iIb08OzUKLmzPenHPofuyNocTapcFKB+Ab661Nk5em3pBjijTT5LZwB2VlRycxK
PWNi/7YwuZecxpqWZCtFkVTCIDFbK/qUd5K1wdPlEEBg1GnD5WFisibyuPRFUiNTw7DspEZhRfHx
lBNt4HTwWQUOMGhP5E1CnvFIR+WyXbhnnjXvHN26Imz/4Gi6TTT0x7bWjhN2E8r9Q/forlhC9CUx
9P9Fbad0eeBEuddgRDINvQYy30oDqMSsEUbXd1hzUDLYQcngvjWoxlNEqqwnksso2dPX1w23qzVg
tYbdL5ijv/Zr/c21+7PPfYscfRuTvG3sA1GNoZlHyLAUPHcfl87i7JvRvY+gp2YKP25d7r9P2Y3P
gAl1Wt9OA1Rf89t0eRP6HcXoc6Zq95xhB1GJeDk8Cm1X+em+GPStbJaMJZ8Y2YcZwvPg9k7CyUpv
2KQ+9XoJ9TTXzlIVmuH7MsScfRWS8qeD3binxET8zYOVHSjljBuQEKAE+JzJqVFz0E9DbXOOBqnc
Kh6pqBnTUt50L2XlnGWDsEWLur93D9LcKA36VF1vCUZmn+47IpVLicSyMOPoIFdqU9GOzEKDwFoP
QOAARsgnmZbav9ATpQGSkBDnv4UBS99w9xNPvRRKaD7viAk4SMqu5oicvWuWG2+xX1hEsmdZUshQ
9jhNXKXRsLq9bt+aBiINUy89QosThwtSMWzXbE5aH8pqjXR6N8HJadjX2IEysaAWLgrjMYIfOrrN
oazNC/5BsBVauAfFzBZsDpJoczvGqy/ZzxoWzKDDcQu01ZrTWndlioOCjPzCiZXPLYkgDNxHMB2h
plXrfuDMvzR7qtv4UWo6x/fOvW5iguQ8VNjXjn71ORnNczNrQKvxI13PZ8R+8Fp1dmrtzYHiJg2w
3AXX7DhFp9y3CZVfPacPGuQqs/rxO/ej41gUWvz6C6zZxeonZT7vNPY2qlS4KXCSaRpSuuW0kBz7
RzvNzhAeV2ocwSTNSzG2FxbvqcAGVVn6LQEd57yAi5vGJ5LhEmAf2gNTyxqQUSTnFx9lwRrY8kif
ZgG+ZUn8kfY1zZ92wSoL1zjtgNL5pJfhvX2XwnemUZVKnz0T0+WGkQ6EhHE3AriN684cRccJV5b9
p5/9V05k3LtMtzCKe08hNkvf3s7LsS/9nzYjp1kzvqZBYqycwcZq1UMaHhQ6Shuwx8IrboG+/HAE
0dko4o1OmygpEUHEUQ32SeqBBEytBYvTWDA2JSkitke8YniliV4Q+GqpYVygfCPEMdfZ0uucNHxl
5IK7aP6nMuOVT/CZzRz1MzXZS6f8E04G1r3YlFuAqQJL9qb8eM+ZBAAmtU19M+/cma3BpikYYkoB
0zOw9nJsZKaWkRDZBbUYdkq8L8kF7hh8N56CVBFwn7Gi2oyEfEjNj75R7EkrOXSwHrxiMj0Y4fg6
IjYQxm30x5DSIIV8P8iw4FWbbxxCdc9TrfJfSuYJbGn4etIdYqEjygAvfqICKOmTeU/JR1JDcR0C
+0lWxgBhD+2NC2SsJ92RijiMDK6iNK+VOlEO8CqwegAtaG7hGsqLcBGuxhBPZwjZ30ZUNACYFHMV
yF363AJR8BZF8qvhkKgVBYBwu+FFJfBLccUrlg5CEnZ6SgtCgKYEvgtO5OKIaZobbvpSkhGaXcaS
Bbi6pEw+g18XFwAtASnu5TTBEcXElaN41zlcxoD7Kfy8gbF1hIaQmYrdwRzV3vmIMmyAFP0XKtSa
jnwkZgeYdFRhgHlau+7q4CcoPdxLIIXscdpP+b0yfiu7Y0MwTMaLPC2BYEnx/vJHahjyS9A2H9x3
Xl8+kDxqOpIq+YXhLXcZQmAmK4M0WU7jWggO3PA4OHdLSnqfXiVtyKOQX+av5eGxRPSQ+SYGDOJF
RYNaKXgOv5n/oGhPqnre0MNv5MbzCzFd88jwuRe5CCWpUq/cIeK2YBJdeWPlNLy71DW8Prla/gur
fgAblJY/v58cxjcV5Gu3PwksxUrgKUmzIh3oSEqWbGtxbeRN9PkwuyEvcluh7OCrKEV2RD7DHmVl
gzMpynApQAxYPPyojt/uo5CcT8pyaARUT3epCWgLmVilzQmSokOlwXcHzHNhGs+MMAClLDP8azjX
mHaLBvqogv6MsOiTuimjbhpnmwqAG0KTZOlnqgYha0jCFLChlH1CF2fhgo2ryIYjr9ZdYT/Izey9
BS1KIPe3xXpD2cZ2tPNXzdUZIDITSXcOnW7S1HsJONwzZDxQEzGvKN9klBwH9KcW8FzFco85Ctp7
hFl5k+gidWPCao8JCxwJ85LgQ8LtlAJasiSKA9a+HR6LoDw2E07sGH0pgUz45FZRrDSNQWRxuxeZ
+D6OZ8dZjm0arKWNyDhfN9Qt0KjK/+C2IlM7Zf0besONTLV7x/+TDf4x9xTaKoGzWUrM+VSOxwjk
VZJ1az5xcamXiSKRdUIfxH9zZ7iinGgiV2RB/CnXyUULQINaiN8UPolRWCeLRIPFCGx4B3Vji3bQ
A/bcObT40+i9BDXIBwP4OMs+2oT+1iajs7hlEORM3qP0P9wFKQqqqLjcUThoOsVS3SjIt67FHAoW
s8mYKcxFiOEAhNljfYkt3NgYJIHfjPE+duEc2M46i7y1XAHrgfOQELxTESKmSSD9KE7IHdQblFzO
S312UIXqPb7A3qNjPVTpMy9UWBZgWbYbg5+eoR2Om1uHABc6xkPJ8DcatMsE0xbbOobCnL0WB7It
Bofpkdt9liMQMcEsj6sTVj9/5H0d5unC8NSuehpuYE2jg0a/yeiQByqQmd8CKjFtYE+wS6V5cCzj
ZXIxuGmbCpePmRMS0gW/9Z+6Ho8gbavKolJbPgy8JDLH2vDMNUU4YXPVdAyNIrq6zx1urMirXwi7
zYxNRONflwZDXYgVg+7v4+qbK+/V0SjfBHt0++Ueyynaefamge2KFhPV8CmmkucJq+WjY6CFKZC0
itjWrAVioZIhVsTIgyKKIVHYSN/f0m4LXsq6Qb59EIhdYnkLuUNekccpWhc2txbUeNJ2APDU/ec2
eU7pavBJkLQAd2I/qKP8QSuTFTB7/lCCxTACclg3uh0QKUt2kqzq0ZC+LkMH1mnuvQTxAushDiRc
XmP3LWznkzRLE+Wq42v/hiA8S+Hum8OhJtC6xg/CpyT2T3pufuMetKHuAJTX0JTFmx59By8vpMEG
GNGaEDzjuydjYilcZpDHOAqOwhNJ/fhUJc7JRI05gBHiFI/dl7OzXGhBab2ShkcGNjKIkcAkEGc9
IQbDU2lKfJD3m9mD0BpfKHM2AJGyjX3fvLdzIRb9srxH8U02HhKMrxf1uli3AUtvCRBOYv/LoRpP
XcOEETtphMMhOKNvv1hJjHENB3WkMTX8W8jWgHmMARTkRMYG6hWCM9TxR4ixG9lKxH8syuhspB0F
N5FIZWq0wLKeiJx9INITt7c2kudH9aYYjETcYmlTZQLF7/cEBQFDvBit6zXJ200cIMHllvHD/4Ub
Qp18mhm0V5APFqyAtGQp6f4FjpM9/79yhytixXWsdP5FjOF3ZfEW40W6vqGpqUThfVCXsCgkv0iT
KfeYyiMClE7Lb5pHEmPVYFkAt5LdSq2B6OuO+AjIQCDgsrg4upNRHbFZ2QtkwfvZ9oW42ob/ZIJZ
uuFR0cjzW+10rAfcw5NnHalAowcSNqPyXfZRfKOl7hHnMHlh6ChXzkZPWCVAXDQRK9mb5GV+Jqwb
3jmAENBABw1zTuxADIwjVPotgDZIBUknGrBjdH2JmNLD28DG5gT4XTVnT/8D6kickCl8gzZj8vDm
J7GP+aYqKT0UnSvOFMFLGeLYx+2Wkj1cyCtyV6UXl/44GTxU48mZv5RtkYWV3A0Lt1x+KPtNYHR+
//9+IUUpdHOzyvZGwKkCLCruPTcVLJE7JliGbJYhO6F5NG3A2XJL5ynhgRehZ2mVuV3m3/+tBV19
jEBvpCOZdspOE1WKfbtHE5aRREydrcSrsudlOzuscSvo1gRZrrhbDNlHW26/Oco36vG78kv8W97N
iqabH/NNWefC/HIA/ga0poAzXAs/oC4aPedQl+2DbDq+w/f9+IlH2ZZPPj2bQVuO2fa6TO+P1U3T
DXg5F4/80y+/Fa23lMYyRqbrpaSkQItAJLkn3EUMBWhrwCA0jCBeasYE7cL6BqKgqr4PG5nSzLfc
/LcwFgECwCZcfUyBPCKuIZ8SyYUC/Eqlj9WnwRJMY7WHYbgTbpUwJnhlCheoXmCgIexQlgl/TmE2
YUYsAGRsR1tZYlJe1n3K8eGvXKgARg1DW9lFi5K70U8u8Bm5Jnxno0ldyFaVYpFX5wtlLKVwM34H
WCgR3pW6epS7C8iKHSN7im8m1J2QZyRXFo/BTopGZr6j9D88yNA2Vhzr8yznPobgUxJMwSXkgyIY
Dd+JUZn2PdCmRSrec0GSOmXLQ8ZhmVeee/U4A0MwV86Y3EmYkQI5rL7lWzmTQWnzEiZzCni9i9pT
79xnVLyUcHK4Kwn0ZCnY9UsEz0YeM6QHPhgSjA1H3K1GboZcDyj4TCiBvwnhBJBG1l/4zkNtMSuE
/kd4y0HXZamxM1k0rOCJAxMgUK0lCufqv3xgeEoRR+hb2puDjkDQMTjcOy4YNc266sN1D/jPC3Nf
WVVcpkx9eyNDtf6bUkgvnL3h/GapvVHT40wYYE+Bc/FmEsxlR0okB3EbGtTTSSPZg604MmiUe4f2
Ok0QeTAzyVhl/gfj8pAhVM9E1KWWkSkoWxRLYjhD/OvSERDttDnGIfYHSKHuZXR9x8Qse4DMNq9T
CmKB1qW0yxm3h9BsYGTJR02m9B//EviQPJFnuCb27wC3Evc7mwl+nnJeFdmY5pywaygLpjbdQfGu
DMHp+nvfxpq3sN8wsH2heLPBoQAZZOnKahIIhkew9AA9jbPloJNDhh7LBh3OGe9GSFuJ+UIiSTtj
s0zMQZn8Ns6X5L/6gUdPGAnyL981Bb0k2OBXDBzlHO7zSUHNgYRk6Uvh0ZM8BYiXMK53WAqRRbgt
BsUQf3xPV1BF7uuC/cFJ3qvCjZ/DAXsM+hfWDF+kLWU2up14JgR+qy8+pUgAP5KPR38mQ3SIBrmz
4LJGibRgRQoqwT6TOoRqf+VAOgtKfS+fkvs2R+9aNeKxiLkIkzBJe3YWMf/IjlP0LpuKhSS8yowd
UYA1sYUicHLZBUzzhO2WdkwJAflKTt1IKrr4diOVjg6wwV2SgWdNtyEpnUTKkSecBXbHi/Qkf6A3
rmK2xOIiD2me7tMsJGeCPUsjVo79WaAlNpXM4dkdGrRPBLR4ja1CxGPYuaULQ50FMS74MV+IAXKj
uA1MuaSykk6ZXQgwvxT33qEhZ8gbSY+uO7OAwvK/PEvWPqlWPg9hW/YnpaOkkv9f3/5v5i17Z5yo
anNBXihoG0pXaavd7McF2Ze9by2Q1WNmbYSnghFmgomUW/4Hes77yN5kwu0FJ+K1jJ+lHZO/mnRw
XlgGgoHxe0RBptsUBBx6z4E3z8CaM/UfVVnGEQp9/yJ5Rt6BdSRTfdm/mLoAMtYEdPEU7jYYnh6i
+kEaJcme/7c6upeeVHY1I2qqBFbNnY/CmmB7OTIhIHQT9e+D7bR+5oqlViK0SmDKCCxFG96H/Nxs
4tdE5ywAfJxZe15Bxg08rCyu9wQRBxRYVqHQqxzDObj9n4YTGRjeycrn2ZizIblSWhOyu1RFlCzy
1pprH0gYnJgBxVmIT0tVQRXLASThpoT4GAyOf9Qs7ehMyS7Ghi8ICogwLaZ6jb1z46tQOHgHsi7q
AHR2/RfbVMh1fNE9f8fhTIGOAqnfL2PxBBHk0UjLJ8NV9G/a1YU6mro+YxeVPYcNtpesdw4dXhUK
3hSk6kpf3qJy+ImwmkwGg5mX3X5aM428v4ScUqE9ZVbz2EwJXPxgH+B/fS+RWkhwCSBW1VfPeU9u
CAgQkNmvULJfZCgvtz/KzXPsBYhS413ahj9A4/igQtRvm3oHgpRvujF+dCL3VDT14zw0Bw5AuNaV
c23aZicUqawN6Kyn8J0R5nsYtc8yIO+K6Tz2KGN5/9E132UW0WW4UgXtq5v5X9KBcA7XmVOvzp4/
X0JxBMA5pWmIAoEtHOXeRLLZd8eyyx+Sxriw2F8wAuYcqiFkb5vEMV/7SjD/WiW9fhuCSGZ9e7fp
DlMHny3GIjElldl6RO0cAT94fcgMzEhP0hd2g/9F9qd7z7cCuljM+guwM5kVeNnCtC9TW8hLnICD
GxXnsKRNfxYORFDXbyllQ2TFkKZpgmOt3vsqpGtkk/iOhyqnLm+cAHAwDf9MXhQWrelo1CYgS14D
iSq0K3vts0oNazkXsH78/oOTkF6wad9qI3o27rOk4ShGZjhYF/Q0T3eybM0EY7GMfxL7ItODuYMn
Ahy2trOPeloebczTm8znfMHqOI7JeXL7iwPxY1VjkwsEcsqW9q1X9qpuf4VBOdA83scqkB9aWAC9
+EgJaqYS68lkaDc4H1Ljol0XZvOe5hWd81+sY79ni7NOQpMTFIsbA+53HDgfqxDf0oz81bbGYzw6
8Dizk8YkMY8mTmPw/g9N57WcStM06yuaiHE95lSAAAFCIK+TCWlJ73jv5+r3U/zfPlIsIxjTXV2V
lZVpPERwgCWz6QiYEdwWB9whWRZpxTEIg34B57jAvdJbNURw0XV+GUxMttFSMola7m+s35Gcx1aI
TGF/Q/hxeAoGg5yL11CBANglS/fdajpFkN6+FF0erUEo36QhaqdowZNHVoxktvV0i9EK3qOvlh9F
3iSVZbpM97djmyzOTVz87N+lxpBeJsnJtaMAFYL9YP/VQNjZUnX4EE3i+/buB/aG6dP9tGSQAoa3
IUYNGyxWn7SVYI0chhjZb/LpmsJnmM0Xt31qCKKsEomNwkGJnXLLOSIxmCAnSVGfdUfpgXrMNQik
IsT7yObQrMgVaXFShAkuK2g9lxbT0rJoNHCymhTpePfcyc8MoFn6XkTxjqyZWCtsKsEPKcmsZLhK
bkYQy9IfORilbFPOWxBX2xYmkcRKowyfyjj9IH3w8lQK664dVzYNmISLCYvvThahNT6TUXGA81lc
v/Bi6D6T/0nJzeXx2xwtblofBV4hsEtyMNNXYC/OffwfnyNZZ9S0ewnVcKaiNnohhDdhuSOycpBA
GEFoQQ5pQY5LoCnd7H4k9fMx62EEEvEdpohcW1pG1PjEI7pxjw2iKS6Y2Oxf5F7pWnCmAKhIAcER
S41B8cDfcq288bn4bvSjmD6BI/C0RE3DGehqavN9Q9/NE5F9nqmcd0KGQWWw30utwt3HbLiJrEDO
w0Dyax4o2dHtJVXXLCbNzN/ggzYFI5AmWgtB8KD3/qMgScpHdwCXUroVfEM9vjDnryF5IxA7O4/X
J1FKWEc3B57y00jHvU2jPk+hWfeXQVQ4jVMCXbWg38xbSDn7BRTjrORTTRIjTjpSNOQZJSMhLcz2
gz/9Y8rwTudfu7i8sh6BUGdZvX2Bs2F2VB5iLjS/FP1Ti9msAlBN+tXaljfqIusqdbVcIIj9iEKT
TPdwOVJf0l5HuaAhOgoTK0O0ibGipynPH3r9x6i9uxB5ZIHoa6AGxiffOlrerAxBkSQNDKIIVglj
zMGjJIi2KH1lNF2A793XtPgQIEka09JbMYAaiCWwS0LvhaIp421y16zE3PmVBQWxj/VXVVfYR7oD
v508j1JEVow8HXDEW/bSonKErrYRgKh8S0oLKtNAwiM7sqvo0Exf0lOhGNgJPVVOU35b+ldcFR8p
p4rH+p6ZYCXbaLx0z+PnWwV8EghVtuICM0SBQfNqScqkS8Zlgh30LvkSAV72usn9sPqoVar49f+2
lEemI0c3LOcmRt0NWLoHzh9JbamM6XvB6YUXDc7dW0+x2yPf+h8fga9SUuhY4/xAWtg4abWRBo6o
JPGPHWNwC3q1OtQ2KC/F2QQo81GqpBCRWgKcqSWLq5gflvIeXFuiGoUbV5WZt3AiFSyaVHJasHSE
SJAFwUayeooIvSw3ofsKqu9x6lGO844CwhmjYmCf0kXhPbEX2646gclIH1+wcNTZD6bJvFAMM4te
N3/VGb8U3lLqQpiVa6FEl6UP3GrNKBYC+fO/UdFYJWq5F4gBq4Q7F1kwoFqJQR0FbMIalL6CTVOA
t8U7k/cv1By5fAn0LGquiPFANviDpb/UoBZsAKgekkXJhmaty4u8Ea9QH6pvu1SahnxgAX7pNpAz
q6vsUmJWbY9X0n4umKcB+5W6TvAOFE8EXxOSjWt7D/hyR6jLCD9aFpEeMN2hr5x5uVGj40uJcFkx
HaMBuU4YCC2HegPpkIzZnIzdSLDTvZR+BfSGGe2yJP/f3Uk3Y1QQ/Z13LnuEGFypv6U17nmD3GbC
RuYHl8mbaVlTTTaClrJtu7XuoK6hjSdpKxnQMvp8WEmmpqL8S8+qdWsZe8F5Oua6cdHxbvSlAPoI
wxrhi0JTssGdAtVeSGHTNfeRRsldeDdMGo1uuu/p2S5N8ywfLU929PvHrgYW7KPuUBv6Z+N659Bk
dqNDEqpHW0laHT7w65jRc+pd/bdR8ERbcBTpkbWIbE3zr57WGIA2RXyfL+rfbKfzeizLUwxPr2vG
a+jpVAo2mpJuTbvXDNF+b1r8YOKCz0tDPFRbesgmErENvlbF2a/mjyKnOW67cqKQbtuFh6jTsBcQ
pywHlIda9o516dsQnTEU1XBMhTh+Mt3+TSDfKvCBOcI62IawpQ0TgDUYrc8ltYEf4YaiJzp/Ip1y
6d3l19bKl3Jx0AbVtZ1E4AEbBUF84PPcWwGThIWRhMCTEdJwyNP7Tnk0K4Tg6+A8ONmvYZvHFGGQ
bF7Wo9X+Q/0D9ZQlhYBFYGLv29shxtC7RzoFY+rPyk5JPBPFDIaZ3+U4nMMakwpS8BLdRdm+u1jD
vEVUCH9RqXQr+BKRezXrH6X2OdEINc2y/EfUHuhQ80Mw7RuDSDBAvT97xYEAJ6chuMV9SDOnIa8Q
3hEjVRIJiVnS7BAinwRFCSAB7FzCsy69RgF+27HaF1pG85ju8nxBGATTAJdj+CeAU0A5PrNw5AOI
WnIZUkMLnEinm+Ut21pyJEFqK4aHF83//xxkwaawk0ZrU9qPAjxjpEkRQxSCjynPQ2IxF8JFjlR4
ZWw+3DKk9EuyOqEDs7N5Xtz4Lfa69/LWuAzio5BsZlTzBD6vCucGwaUlKlFWg1d8uZcdxK6covpT
Ile19yWkhdBdE5jJwzVhLISjbwSNsE2UoZYdvDbJJfCNIPP5nDR2IBgKbLkmf4NP8sy11PDfCWtc
zMzvSY9DSmsNyliMzYcvbRjSC3kki9Y/kFUwiUknC7W8XznP+w+a/QG6afIanepBzt12Sh8Ep5MP
81vGXaY1BwwSagBy3Kl0KnhChLcZlqYdw9PB9w1+IX9ptTbkww/uUmAKYbtHZsTQJLylIT5A4j5Z
AdwZS1CVoJ4wXq6MV9tk+JTIxKQikFnzhLfDIwU8SYWMBXChE+d21ndbCcN8LS5Dm84jiwTedSqm
lWuakiY6LIOLASkHgsko2+wWO5JTVs8ID0u+VYFVzUbF5E17j+rbQ0OmHbTpW0fgnhA4wyBzYza/
mYLr2oXdf2HP18pS4KSQtFhyHwdUAiUitImGxBS5Bmxl7JV8EgE2iUJsuhkFRr6HHthB5s+5BN4O
yFVcJdWGx5/46NjksOqolkK43DZmdKQBgcxFJXCPFNCDR/2iheiKB26MirCT4VPh73KqdHg86CSk
2r6Doc0QFTGafo10dQqv2wmFg0pl3QKuUtrE+FNWpvXbUX7IWKbciEyKDmG3cz1nL7yCpKb/oGnP
UiPY1KjS9Zyqai3pCymdtF0EBKTK53q2QsyQyITI0Uq+TI+DT9UXv+WSwTMvGGHuv1TnMmsSbSyd
ofMSZyBwPRKLmpohyLy98BNq55uTjFNIrkQaSi6pN+6DK8AaHpHWoQzE0ApumpB523F8t2ckStps
F0llSrjDLG0bdzxCbtS3AHM8LUUUGBwBUnE+M3vc2I/L9DaiIiPZnU0ZP0GJY8/rmA1im3wHBryR
FhKy5ndSSWTOvJEuuZQogsARR+iLlRCJ2GSMSiE8ddSaWvYaiSI3Jm3feJfCv+UBSUYhNQ9abNpW
QD46mSxxaUOpTP2jmSPfw6KWPj62X6uAosYnNXOgfvQwZkC4FSkpP/iTxBjiYQmEnwz93omYTqBd
Q8kiuKDIfggRqkk5G0l5Ird4TvMKenmd7FxOqtFfDv4A9Q7uXl44T7rbfvBTPtVXHSwnYCLXW6v0
ywxsRgd+qI/vEve3ZX34PpEiiZKHAAF7bI0pyxImasDUnqSrj9DlRC3YUWXMWOY2Of3j+MDLklgB
QZJy9clA5ymFC0mQuaVgwlxld8/JhYtcpYxwa5EHg54RH6ix0DEIpzcQfT7zcMvy3Z6mD+k0pmDF
LNs+u7V2BgZqXdTHQYJPSaBtWsWMIUAcdzWC4IxYkSpgUm8hTtBIkIkm2dkSF5C5YTwyERw2QROG
AiQsns3pV/qYwDmuTVd2glhM3mdi6MOuz5SUWKB6Ctm+FF8Sxs3IeQ6zW55G+u/OgN4c5dn/Nh9E
fFGvjQ3U0NX4MDKrZqDL1P1Kgz3rzvybSfpWtDhC1jEUKreVY5AXyhKqmifloU0oz0E4aTFN0mEY
EHuE1I/uavXgAIFoUR3z+EHE/sfZk8kQ5XlIUTq7gsWcUIsSnfOokoZZxY4UGJVvYaYdFapX0Zsr
UNUn3scM49eYCgnvSMDVcPnhpAcBkiPV7cNth38jJASTsin1uXOgBBgC8ixaSwRf77Fv/xZKs/So
UnYOWrJx/Jd0qGeFN5KLtKaSMttKsVDk0VmIU+SadB7oIwAsN0CexNYasz0cyb/c5X6MsjcS/kJs
C2CrMy1yNehmyDCRBKnMDk9ato/pVwglEa+QTQ29pFfUZ9NaUBwWAnfb4KQVoeYjZaaAZ3Iayj1w
fJFc8EyLkkETNirRjR6QwoovDA78fS8z0s6brKFb1MsL4D3Evt8MHrScwAFTOon72nRoDSGaDgNG
+sMD28GliYtdNO9Xv+d3pFirKATBgCw+RausLa9ZpenRaTiGJ8hSTA6gOSonqRx0pPFJv58K4w2v
s5UOsBgJHME8pnuV82CgVywnj6HDexSLxfIMoYhG97ccT2AvVrYX4RzhLStI63n/Dy7NyAnYGkh2
9yTxSj0weX6EGPU0tVhwpAxwYICa2M4hMH/S+UskDoXoLYeEiWha6xb6ZjQsot2lCdVr65QUGoD8
rDGzgfMrEUzglbkDfulEFJsRBwXHaK5mAUPRNXQJhPIrbGbeLKsSUvOjJBpTYZ3pjXUT0oPOawG6
UswRJQEIAUGfR9JN80Y2ibDjRDqiVhFQm2iusOFJ7YKifeD136PPcU1I8/gGCQBC5+T9yHPVkNL0
sK1wmTt2y/rA6xaeoVzoyIRhvnRnj4lWm1OKSLY3W+2tGYafOPYO8ikOhUcNrViWkTNbu5z0Q5aF
3GQ3mnutw6UKvVI5wYp2Qn4NhVNitjzConAubbc8LhQxoqQS6uYR1s2jfE43tWv5ewkMEv8F6JKD
D1AsGodzMKkrRzZ4gnYTb/RIJVvaVlCeZNJDsl/6FNPNSV6ew1J0jxUwZI1iQDweUdMGyyEZMVEJ
5aQRfeeeaUA59UO82kXIEd3lktOKFR83ZCAG1cQAkcxIgu8+1g8Lhl+kK1muPQAjMxtl3LiCk08D
Da6jy9IPjfy1XhiErWRiMiV5lvgu7zVEFcVmR2mIucVpdJASM0nG/5y2XA+0/EWwemHVOu+yJKgx
KI5kklWAMNKuB5enbmrhOaY5otAEinqs2RnXCHGQlxyjQYG5r9SLwlMkAj4dFFo2bejeeoIybcXK
XMmRLCQAUxvOJuMRvT1JtivJI4URjR+PQYgWDp+FSHuPA1aLSIN9Vxn/crMGVALYZEh7v1Ax0s3r
Vw6sBfCODrdjcpAfcttOSmFNHYQqSj+th4TgafNjzd3KUL430EZU29rPcCGFdU7/wGa7Dcx21Ia3
F74SGIz0aCHJgwhBwCozLE9YdpOuH9FJ/By05WwQO4S2MAxJuPet8I/kQEA/gYRqzd6lVYSZYRe2
O1q7/2S8S2iPvFcNqjZzwnB/3Fe7pG6Ks1RbqdxmBgBuCf3HtfTdQIukVab8z1AjShAhhGIl8CPc
0XeriD6jvHjqZ3FkZD6GXVjk1hoVafAGjkhuGgeEu3ywLwIZkO3YY/Azc/7itjQeerZj39Og9v5F
FfGKSWpOd9nXkiqouT55w3JjM8jilM5hTq1F5EIr8l5OLlnrEApSpqczM3hmKmYvyKJmmCgv4tGF
mpRZ5qBZjC72GkLY5a1RkgJZyMTnQJyUk09y4wn7GQuVWJNCJUKyYLKDx7hpmYQCPR6PEqa8uLkv
s3nfuR3ktPLU4nvtlfpvPhpM/tKjEM6ufGaF8kOaQKWGOUL+IH1lm/aJ/BeB7R3q3dvVq6Me4fEF
GYZa2iaIUyDcZpTAQbjbve6OwgFC0+3NcYH++OisRI0NYpxUvZDjUDQh4yJ1ZPHKE7+FIorsSvff
J47AihPcM4djSBUp7V6pZB2d2MtJgJClAF41wzYcUcztRP2+8YyDyykiy9RS6klCHx4qj5kqZQBZ
Q+7ORN9ZvkoEPTm9PBTCnRiGbUbPTXrQFSwDjk4J0oLWuUB8gCv47zI4RDGRBljWwfBPOnpefALF
JwvOTfTNkBUM1Jv0jxgLa/sHcRmyA38NoC4HdJ/6J8Gg5e4j9vpU1JD8XvsA5cgy2o3Z/GJmLYBK
djRG63QbdmAYvgn0CypcADeVscmr6FGZxlPrN89O6V260nhM+pmAoyUWegHhm+mZjLgRrkx0N9Kl
3WduTuJP6JySagu6lCC5p41brYlfC6yn7nH3QNs+UBcryE9Vaf4kGXMu1NZA0E1IQmRn/iFVRf6V
kOTmprXpgxzK6Dxt9aj+mB3E6u9ir4AiHnlv7Gntjqv7NzrTTziT6SG7AOlTR761LyprP6dVv0Fm
a52buGuG3JgWpS92Z3+6qfmimNvFrLFnVdvuzon8BP3txV9PqIlsrcD2wKA1LHF1NNCN/GaQVKSk
AxgQIgPf1OTErtaYtFp5iUWDWFJNwzflsaOr184rS9N0RjtYPFVJCowrKoBxTnIPZ/ZEozaB7eYc
bW+gEAlHEqsJzTYkhM+1ydndTyYYMOBBnJbXDnVetOf0XWL0B60yo5/CxmTc6Xo6OACkFBjt81JA
CqqaAAfVtnpv/Ay5oCwJ9uCAPHSrH09aV3xmpLNGERdrYxkeKys/NWP30ZfZPpnmf1Tyv3OQ4P0I
f2C7gPv5zB97uQOWldWXCfWtO6U5NasxhaGBtlgyKuPRS83pW0fKDCsHdTFIEh09f6EtJxoE5KYs
qYfSnfON5eaQOfRmMxbTj0PCllqDsXKiDDXeKvieFrLfTqcUsMcS6S4V4KOLGhsx4LO3cE6WGVKN
tItpyigj/VCvperYpKO2R3xYPNDpedRu/0oDJCJXM/70AIZXiIgEI3uv2B+fu1xPjsrJL7guZ2dl
M4zURrye1opMlHAVdbHbn3RJVhUKcSrSLVELe1vG7lj7sLfbcJ03CjVQ1PqJdy1HWfWv1SdGIWCe
x5lFSZY3O62Dhc0W8zwHSkyav1u8Vbpq2V9dV19LsRxNI/iB784kZIuGVj9eEK79RPB3M3QlrILl
muQhQCOCgG2eb7XZele44Ra284VN0ItVsd6r0QqOqq4eO9CR2kmPJaMzarAbmHoq2+SehSq5G69y
o/8MMwpEQ3B70Zi1y/pnqCc6A/70bBQprGB8vUZvekfe2cY9wX5TJR6qSMdgRBQxfaYfkJlGwKdd
IBb0cPOz7BKlpbMPrMF+TQd/v5TBMaXB0XOwlyOmDlYWm3tfEKXQHaxN2XY5rO4OnkOz1lu/3NcN
mjO9Oe4b7CsRZ0Kq0W+/PDhjWkImlJchFbLgtU6f7yeDObrQxm90lKJu6ax1rTNvrTkx7iNa8ian
UxxLzz/9HpV/SnXn2vjuk2IxwYB9MXDUaSBsawFkJ2NId0k3/aSGMDXpPuIQu0qw2S4CFyeM5snh
pYcTjB3XAuIkpYzgpiNnBc3G1p9DygY07IIzucF1gjegBUwsyn+bW1Arm/HNxKc0UHigG4Xm3U2I
XW0mD3+/cYKkYeScClkaQsgyyKOsYIAFQWYJ1YJdAwxEAxfa8+LUcJ/x0GAwYMC2ETHdY4GT/WHp
SvBw+VWYA/TWbNtcFfDbW7wPBXVxO3gt+CXlffRuYGvX1PRyQYa2eHytFFeXlx58Ecv5tIfM/3RH
G927JULqZVavcRluE8tCZ2CJ5vVshekXJoQHTn7wrkRfMJCbgeWdgvXspBhKVgHTeDQGSmQdZ+I3
0mjGU6PgPUb1UzATNVPzwUuWR5VTRTQWDrax4yWP3TKf9Eqh653Ai/KMyVyVvjlD5svPTruc51iv
V6bdupSU0asBS9KK+hmajQZsDHvWjyM4+QO7MY+4pMKgTqmKYoSlhURUOy4aFAA7fEzG7jq6JjMH
2bF2sk2/ADkgyXrAsP2k9SE1EPLNaz2Ajop+DoX4uq6wuQ1Gp3+g5cH4QY4hmWs45dotE66jAlCv
ZxzdlYbqouMiVxzCztJ96KC83g5AxtQCbEsimtlGttdzsq3G/c/glAcKxrSILofdRkwQlI8gI0Od
MtkRwZjOmB11cV7X9obu7+Sdwhi0e3oHIFDkyqQLPShlRbfEI3oAhoTY0Cz0iTOnvfh+ekhohAkS
Rxl2J3iPPkAkBzjjnGUas99W43IqEigsk46uFm5L44TDe0RWUQMdynqKK/M+DLr3NLe/JrJLgVk7
aYAllb2mMNtpOllxVD1VWY/UTMOM4AziztIKYD8sfJ8R3FRITJaewC8G+q2GhRpVcdaNcFc2w9mY
UjFiuIlP6mbEbGByKxLBynZpGKMj868W02ntTVoeIWKAGlI9PCop7/pcfQphrKNenkiMqanlyboB
LZXG3PWFhoBvdm+xW6U/KbHNZHgFRMM2YzifrJhQ2a8TIGBLAZsbGPjy/jJkmTItxS9iJDv0aLj0
CPtH55QGzICvY9X5qzB1XpT4n5d5j3lB/SS8gJREXzqrFDBvpTFBBi/fagWIBJwiJfwUMjkKUOuS
osmDTvmiGvOd2s33fdDd6Nom8yGkb5i349zbn2JrfibRFJhzqlFGVvxqaNUPBpKgOZCtPGkHcBJM
MSU5MYNoL2uxFSoVJ41LO4K70PJmvdCJ6Rd/I8stBqv3FuYzp3gTxtPOKaptFk1PGVFHhT2yq9Ue
IXRRKfHoJanMXRdG/Z7ONZTWDjb80oWb1oY47nGKM8Km18fbXEBXbmKK1anihC6irQkqdyfh8wbj
kDuHebSnP9J3SABo1bHPEoR1qS0j9x6f4l+VlBxekMhaRM5ayuIRMljLCCMJ000LgmvKGNMy+J6G
lCCioCXHFkS3HJaDTJOJKrSsh27a+4N1kC5B8W2MaOAK96MCeBauam47NOVZOmMMCkIQHkuWcQoM
bW7MKV0hR41jr/8ss1s2umEZunqx6h7zMtmnQDqNFw3SwRbMwXTdNTwmIOJTRMLb58mlxUw4S2lc
EsqrSb8EOZSLdPk2LJkOGzfSZZX7Vr21iQ0kx5FyThBSNbMMNe7wKL8fV6S1dvHIO8hJ79uhO0Vs
AdqcW+V8JAyRBBAvtaa/z+hv9FTBDt27sg4/kMa/z9zpUMT9r3TseUL+7Cs8eQg4egSbBbYVZOpd
3OP7Bic7RdXFWco/Ont0L6k2Mge4glK3t1FQ9CFv0JQYSXJkpLDkNbr4ngqsLfadAlzLGkMLLFyj
CwNRwEyOoBCp1e4bSawZYta+bBAbxa1A28pc76mrwUSNSp9pxJCuNW75m2Tdj6DfsG6f/Qy3bOIb
EMreKtMP8rJHy4zuSfb2pakxsgStX9NSRCt5jBFEF0+Xmp9rwVZQ8oMLqfkHfY7Ojs4lBfaQ2qiu
urfe5+LiZ451BOocTnmYdf+vnSLchtIGzdvoqR3LL1FBCqLl4/8YDgxSLvF9zeKJSuOr0aEo1cWT
/GR9FYDylMt3Zq2O0p1B1+ISUhbEkylUcbkNmGD0OqgeH+K52EqMKUqf9WZLB7CsRQWGzSTwuLBi
UJG90ibfDWiUCD1CODmdpRPA+E+SXAR1IgsbOcG9FsVnIcqM3LlhE9BscJ3BMtZKAS648zbAUMjJ
MTrW3su62YWErArEI3In2gL44YWA0LxJg0WsO9YrHTxYHe1qVukuXxDk7CwT7GjsbzMskf2bGvFr
5A0PkNAfVHwxmvjXH2ftzvUQ4XTdT2jxDjFKsAIJWqmr3mIQpIKzV1iw0i9wBfwHTYI6VVf6yuJ0
uFFHhn+3cGLDNbCnbYdiNL2nn9ormN6Nn0ytf/PR9EGe+67mwGFN9V0H0neR1hVBKB4T3Imcg5PE
r9THEgJ5/Ox+iRIl87cyKyJjeNngrRcfFm5QE+l+UrDIWvhd3Vko3vSbfOgXRr4cHLhYuv4qW0VR
VZl98+Br+lq39HNXZ49BnO9nN7jxHYOWbBQ3XXrmGrZT+BiV3ix36GqEQfMzyuz/5lY7Wy0WZdk/
UZmQqx8i0dLMt+D40oJGheGEPxUGcena6k3C9/0wtDjlMtSEieti0f0otDvx64vqFyQEv71xSNfS
aHOa/CQhJQ7D5yntHhvAawmNAcGtWayfLkCFW4+Papo+aSvcWGRcHYNJiLoDjBfPEh50Nd1bWXiK
SRC8mcE+o7qRfhhcBRYXyiBHrzD6eN5UeqvOcOmCl9q702EbUZEjIJgCFCl4Xc0jL2L8xJNu6+na
pXTAc0EgKt+BWNrm6DBgyhqgwyzcwNn6GyF9ysBJpAf3mo6BJ6p7TlSv3TyfobNnKztGbok6ailv
/VheGJex5PEGHvdbKnnBhAf8oG2SaNqLkp3vqbUQ7iTkI5XAYFfKXmXAksaN3uKIglJs0htnRoln
3gQjV6MRHvHSkafNDou14duJPiUY6FqyNVrEf13fJbH26mcV91toOAw6uSers66DHWZ35YA0sOqv
Qzv8yhrvS+tujoJ7RTfRd1ADbrJzXUaoJxufDpAupQt06uk8qephSRnGVwnVWBC/9115rTRvJw1V
gZTKCSTMKuCq1IphuWavxz6xmSc5gY+Y08FqjK01hetlfJAjpiFYCbhG6ghUCr0RUQdv+WTXmNBf
Zc3LI3b7bBUkCcH93UWeiwd8EwAM9KfI/fTc7lG1DJhjXuKgnGRV4YWljHf0qWV4VE4jCY9Tg8Vl
ET30rqL56hZ/aT4gecyapWkrXz0Ft40dFcNODu85jc5EDgE6LK3YhpiIDQxhtOJCCGuzG18gNX0k
fv5kjqc2RLBG+4FCsktrm8PwrUjt/xadDJ6nqHeMpGRMuMrdqihDnsFCRRAlZrLuo+Swk+Z9Y+36
3NrOR8tehAhAt5/XL95Fsu6k/+k4Ca15qblTpk10Jl2521BZh9HCcaQbJ/J0UZ7LmYJYqtfIMLeu
Fx2buN3ESXkNu2YTYnkMsfmYZt5NKsPKIwqh0tjTFbY8b9PrzO9YWxNrhTaMoeamB92/WI5xGHX4
Pom5svPkx55FYzTACCj70CclNnrgnmIUj0GSNoJ26iXPAb1baHtC7sUNVGcTOV76TKyIYbSLSLJe
GdCqKQns7GBM/SoNGf4ZKZ2U/msTgEJQo9bBWiAOMEidDO+CuvonL3/JoSs44xM95kkxGuWk9WVu
kYoj+mkG2YXuPbICwqC8l9cmp12OLeLIoDvTeskvHhVIwJZcz7JtdRyogYXiNsEMR8MfunmRpjhv
yhnDYzQn+jW33A0WG1ARLUTTRvfgJegrpE7VXdwEylU3mehbZT2LK1lOVti/ZDME+CrPfzqNuZAK
vQ47uQ5N+lkX42FxwQpTPUhcxCmz/+xheDdm45p01hE60zvKWK9FT+su0hw0zAdWpwqQi5X8NARy
pX3DVBxN+eaFMA++z9ptHTTmEsriwvGe+wHJkgVPQbS+g3sn7dstDplHM66XQ+cE39Cnr21qnihh
5bcDxlib7EkfWfcZIvB+Ez4NVf1hdD7OWmHyJ986dyJI4weY3C+vTu9dp85jOCl792e3vk8r/7td
0A/w/Pcq6s9F5ENqmUwYBVaKp2RT/ljAWgkJ0IQmknxg3pVvqqkpgRP17rTFXx41nN56iwpuVV+G
efzn5Ak9LqMExNAYsU/hJIx1/JG7FSpoi6Ba8P0kU5kadR3T4c3SGbIqcRNgtnv+bN1ux0QcjgWF
40MycVinfmjDc8qeQ9vdN3q/DTSy4SD9ytANlhiy4CVcxM1Wb8bTWJEDTAPjzOnfUJjIG/hX1Nr3
UT3Ru8mmQ9V5z2MZfycadkNjG2zj1ru4zbAbQor0rA13TUerVFJ95nK46wxxMc37cg3tybAcDuT4
uZjiBDze5DAtyqcSMf+AwDn66tvF72YtvxtXznvfJj+4+lyQO7/o2chhxj9oHowjYfqU8RYDEwiV
WBUMMxSQZUbOqKmwNoEVFpfOQYMnfFN4mDt3rzfVO7qCiKdV4zFq/4uTL6tOkKz/5KhyG5mpN58M
qMpZr3apTWcIYjTpsTxynXgkwiWlIDQyidACsmICSedN/lfTQ2YJSSX4L6E73Y8csFZt78WG0kXA
QrLzPpHqX19HxfdtPA4WR2UCxeszLcTFOkVmspbOpxxnbHajpY5pBvw44Q3QW6PabvVu1apuPyE1
IDevudaqEPo/Q9CSZcV8ArRbyZZNbsP0oZHI0crZFCFKEhETSKjsBFOJiOkzfpPq5XYS5QuHMmbh
HIkj85cew6G69UfzxsI5S3JamqMliGULmyFewgdpsiyau7Y4yvSQtiss34Qrsvlz7D8parJbaXeY
qRDaFsEw5gUGUm3hkSoQGb+hmcI2lPgkQ7smDDKpiKPK3zDBSmsmPY5IfJmkWRlTmCOlJVkjzFF6
bMsBC7drNoTPUlv5KlrLgZfU5MjNdExrxpt60tOOcnp2mewg5paF9zn4vMhkHJ7QZ78q8Bunxu3F
cOEw1sNzmSIDJI9Lno2PTggkeNkKZGNB7z7Fdo34OtS3GtAqt8ZX6XdRks5e9hjSAsMB/e9G5/Pm
oxqif5KMkdxKpdGS1I56cS+KJrBcvznGznZnfOWMNyGggrB5QRGfag0oM4qaibFREY4oSB0woSMM
9ilgNgTcJonta09KE3OmCM12jrW1MlH9B2GEk+Nkf5hzrDqq14TYSHd1pxiPEYMvtL4ke7hdIHlh
4A7/od5xkisyCWaeP5EqI0rKr6X9svUoIOXf5iaAJ8dcNn+2p185f90kuUKx2khVLi9PIygs3Sdv
u2ZsSXZONwzbVrkb2zm1A2AZdz+g+xgyHBEyAEZuYaf9EQLV4NPzQugl/gngbMmvCY3F0urVaDNl
kZwCU9Ftwt/D+S5bpgjpt2cQDyleji3Imhv02BJulau/Nst0bfgiRhS2fIFmMaPXosXsdtiMYSpD
8r4wMMQf29rYlRaZYEA/aHaf0BFIu6chmJgXGJizgLhjobDiOlBwFWADPV9fv+JGv6LjJbwVeRZL
mp41A6BzCa/ORN8i/sGJZZ2ZUGd6uD2xYdJFh27ajHcVQA5aNT0RylpRWxjG/De5E+Nese4+Lpms
ExZJ52ebUU/1/Vi6iOXp6VnKhYWLd6z2vuF2u9Y/BWGC1aR1nApRpyDZ0l4YImT4lMwku0l02Rg1
0T7vZv2lDTLmVboDZxlWDZ25jQQ2oRSOqPzIR7ra3owuEaqzCkq+huG7Jg/ul848km6Tl5TWQ9Ki
QiNPRXeqx4TfG7P4fmBz4QEGhelfz03iLwATeyN8HXtIVnNXHZysuiyh/1V050FmKCL1puD+3Pkx
Xu8JUUa4E0mDgQ77so3d/7BAOub+jEaF+TwY3Vdlqre8XMSguLG6B9uajqGjMZOsTkRkPfYuWmcf
JQrbGvRlf3iN/PoM/2sXY7klXFQ7GR60GafpSh06t9k2Ni5pQ6EbzAelL9RjmyiKdl65HCIO2dzw
zzVxHSMn81ZSf8Goqdg1uPPB+jGZ3Zs8ZNJZMYRCSbZk/Lci5x2AMYnP9PBzoKG6fI+dAWywOpph
/e6B9SxT/F74nMLV0j17iQWGTokzkpJLte9V8xuj17RcaKNrb73h0KLCDaGd/lpnQkjqgiUn8gqM
uS35Wz9NW8sqmU8/AfwA9I9q3KVaWt47KKaNI7qOKljXHV4+LW4PprNJ0hDjFHNjmd1uKWzIJ9xK
nin6+zauPGV0X7XxX6OGP8FsLNWinGS8UMFPkCJ41YOHqqDqtmYjCGwBJAOYz+GLgaLOntXcfaDM
4kXzGEPPMa8EVYXBYuovFcwyJKwQHsLAJdb3lW7vnV59NplH4ghgUAw/Kh0GHF6QBqy9o4R/Nfw/
ys6jOW4lXdN/paPXg5hMIOFuzJ1FeUOyaCVKG4QsvPf49fOk7ixaxQ4yOrrPURyKJCoTaT7zmuHJ
aFHPaVT+AJB/k+j6UYcZTSgvrR0+KE6HRiWnegnXqWmfPTkeQ7M754DmJvoFU9l/DoPpoE8xF0cE
idbMkuNvofJnjNBu0eNnqQNbqULva2B030pCHeDo+amkwLXCkuupMChCT4M6dpxaQy+fCliBUSTu
9HGkBSg8jfWVw02tZXyq4b5OrNNcx9PeTMJoU4dZs++DoN0lsAEQyjxnSZ2ARcu2WfKHr3DHIUaa
7HefVAitoEMkH9YBbUJIQclvACsgR3tJLVneiMzBEQyuogvIdfYfQ0d8jmZMoOIWU5A+XZB7oFNK
pNERGusTJk/9A3nnrSr9bhUROxRZyXeK5BBRcakp+OnXmjTChgcc7nJq3O7sAFutAQQNsQDa096W
RXg/dhRSsbQ4Ny5any0BjqzKEzzxTVQbZ1MCleYHgfRGPzDruMkymjVTduis+TZvh3MXmfc0ib+b
Y7QPU/qE4YTwATOrD5+A6zVHS9b0zS1+o3Cep/iAzeYmsQoqAwXQ8wFZ1qQzD04q9xOlGNMKbuEm
a7qod9OY0V4fRBKAe70Y57BEGKudD13ooQkobzKMF/uyvh3MAd3kGKPMtj2ahDKwYNDNCgz0s72U
hD17zhEBXeXIcloYdlsS/s6wuGiARFm2Xoa8pT1BjykswJaFGbkSvCf/AGn8ExQECuzD8BvfDxyk
CuPRqeObGhWOrmgA7dYVnNjRy2jcDE/IWJLjxljTClWdawuWe9jnP5JyfkWfmEBvSYdDWaK+B0sY
+ew8aDadxXJxpUVFxq9x2/C/Nn7+EscB/2Qr0peZBrKPFHYyk1Ug5DVB/TKQcFs14fSIxauzDb3h
SE86QoTKuoxNBlOvf16WKtwWBQinZLLxpmyb35yE3rq3W/LG2sR9C44kbXOtGFvkqCJnPdK4ZKp7
Mx5/4vqOG3CEnlM/I1S5DFRAo/iuMoaDLlyFy1nn7EhUU8IoyT9o21On2fi0k/l7XcnDLO7roNqH
3o2+xbytyRjv9J9DYH8zWri80WtUZbm+oqLiPLf962AvN1plvK8jGCyQpJjOnCykY1kTWp/CoQJN
3N5XPcB9it08SHNesrG9q7txm4Wc7N1k7BxMqUK8FKGLWVyyoHSoJAwONXE33+EwuSZ20BVrQiUo
idpRnIjb4MZc8GFG7CBd9vrYp5wCWIdwmSq/QzigeRYaQD3W4UlXN6iwWWD/dHNqyJ219jCmsEP1
hCoPa4jQhFo9Hju694fhoC7E6CsBaPumAI09IeFpfJ90xYvuMm536OIfdWJOey8v2kOMBB1mPiiy
dOvaw1qBujNj6XuIeY8a2st/LEZ+LPP08OeWogJuMysNPd5KkyUoHXiAnPC0Qa6RvDO55Sbn39xJ
65a4buaLPUgv/YshOzIPfEL4hU4M+Fo8DzQiB64aXdQlECUvb5jRmtU9q3DPDWrZRzf6UmEtKZOa
0uc3fkM2YjKDNxg1GjhPCPZpPzvXfigBXehvQmKMPNTAD2gayMsRxOMrAmbGVwHVia/TK5NkWHqb
A1XS+kPK6P6ETrw0miEVB4WuD+ijzkAeecXPwLzd60UHBpSTllNi3w6A/aZUy0flzmNPYB22xbea
1xwTRIsm2er0S3cDalj0ZqsFshj5H7RZEd5oCxN+oU7jOjG+qgZAGjvepQPfdMC+Uyb0Uqb1MVL0
I3cAoPSbgWYNb0MKApKl2kwxaeM3KGvQZdCCRqtLY8HgJ7bYHMLR0OmWXoAMoScOpg6lUzQmKM9+
G0G0QXsSq3Jk8oMCzPML1Z2s+aqP/LBDPj068YnxW7DFuQNzTVyuU1fdCcoJXETEDQGNdPhhx9Wu
G56ZZZ2O6TVHCQCgtiYVs25r4EiaUarLhIRtbAFpfEVCdOViCwryQMdv+vfzGN2vjR90XoKOq+4m
mV90eyEha4uofBvlV0E3lHgfVoWOvAnE+VSMO1p6YGUZUcErc6rLgTlaASVP5tI2PKrYs0swpG5F
YZ51V8LnArZ6+WNugy3zMaYgflS+abVKEPLULCP9KdL4NkUwR2L2p3c6S8OLD39ydoRLsH+o4nad
KRTBIJSN303xAtMh7y00f9UW1yp4TcweWYd2takRNQSduqXGqQcHZolQXZgKMAo9bVpvOsGn9K5F
VhkD7zphybVYgjIlGmjJZOhTQm8XYrYSQD3Q0BDFvgzzuGLRAkuQ01d5/Wmo0D1yYaTcZyw5qmA5
ySEoK/3jehy502/DenkcI+tUkaL0vcexwrbWm8kuX/R6GVHk0o3eklRMx6g6BSOb5cl/4kr23iih
70PfpBc5so115TCDBOmE4zH/s9I5hO4cf1wzGkf8ydaoKLDD2DCDerLDfKW/3MkQGV7vMUZwne8k
xsCuBOOfGFrpzipfWDrAjqCs3qHGsNXbkleag3FuaIzkxStU+9OIqwXQKq0V/Ejw6LawMJCaiquj
7AiH8s8sZHIcGj78TpYLC71NphPlBRbtUHlnalDoEBM+5SGaBl6P+gP8i6BoJgDqJaII5bEzAvyN
TIyxyO3UBdjOCvAdN/Tn0PzDiNepjV6tsrGRmSxbjo+dDqN4RCDjDXLXMbX59GfJYaaX3+TEv0y9
0Eh/rNjcgLQCwIcSAy9MA1iFtpqk/sZ7yQ1vo/ed1ftEf4jRwimVhX/b5eFWf2LJ8a3XbNYXh5ra
iqDRZBEQQUY13AgCQ3Rkn7g07kxBXwOAls4RdLWIfu+t3otd8gf2WuDvDtCFOiSHtQkaq/b9PSe6
fji7ljmce6S8vPjkRNpa4VlS8nSA43WNjcwU0lrZdBwpNSvdk2GQsAn1+mXaDbAaISaBSuIOz8LS
96P/kBgUwjTqolbPyYDCeSyAtscPs91eIl9+krF9GjzwMa4inPJwRBWNuJSOC4uyOGVjCPksar/b
Y5etXUPFmznF4mPu7nH+W74hF/45ctx96Lkc5DY5MEYlTQ6PuERjzofKWC+fk7mi0EuViOy0pWnd
hBkV/NFxnucoRKq6WtRwGdMGCWw7Gpo9EU5wMyi8taIh8I6J6S8apI/j2z//8b//7//5Mf1X+EvX
IWdQvv8o+hwpkKJr//uf9j//ATBUf/X487//6XrKc4A8CsDL6FeYju/y9z++PcZFyDfL/yUW3w2x
ZwfHXhaPZRgchwHPxSwfDv/xcxyhHNcG4aVMVJb+fk6V5E3qpMVysZIZ8uk0Um7JFCl1cnn/Qd7b
AXkEmcLxhSttx74aEPWz0OtdX12GLDRQIxHyYlTgH1RPfz4hPlx3vUe3iWq+/cFcOm8f7VuOqRxP
mo5rSuvvMYrMCKMiCM1LaiesSAzmic5TSxNHCaOzGyf1lk/vj/bt63OFJV3H8Txm1pZXow1pGkZ9
P6AoFlIwNawazaF0ch6Wio37/qP0G/p7pbimbQppesIzXSXk36MDgGdQMTPGC10m89x6RWit1YDj
rZqLbDsgv4yCe1xdVEv4MoYmcf37H0CJt5+ACrulLFMpS5D9/v0JvNKp2llGJiY+KZBzP2z2SCAi
ADDMBeJKgz02hHzIECwqmo/0Vbtz4ua4ciydRPlZKJQ7l6iGGoGg5fKjAYd0asZMgX6SBoS3zva2
oxm/qLrMH0KPYw9GjA2FukWuv3P6x3mMalJSQtVuyeU5RTEdUwe7bTS1yaPtHcD4WJe2SWNiaORl
wrz52Q7y7hT6+bJbpMGyaAkcqCWLBCVpBbb7/Un6s8iuXpMCcMvqd9lq8vo1AVgTcTu7wyUXWbg3
5ZCfmzbvd82o6GB0jRU92LVAgKILSdm/Tk5dvZpxGOyroc0BAWXKOb3/kfQa/NdPxOni2SYlQ2m7
jofI1t+vbWydroqSpr2bKa28eG2TPbuxkd8FwCNBzGZI2fXIhLz/0DfzYAsfxS5Lua6tXPHmwPG6
zoobJ+puJ4+ehaclVpUCmTjee2Au5t7FjymoKTS3ULuMsxcisuSLs2HYm/c/yfUWtaXgBwG8eHjb
u8LRf/8vJ6wZNNK1RW/f514kNDbUezZjCRy4dpa7/+xRynOVcpSH2ayrLOf6kFUCDYMswZAudOP2
MA814BA20iGvZXPz/qPennUu6GxeKIe5dKBO/j0qCemlc8a2v8BE41LEx2iF4pP7nLfarlP1cvv+
8+x/c/w4lnQ815euqYS6emBqdm3jhS7+ePMMWbEqoux75ZrVU1TX8AwCgsLaa/H/yI+5JrznDSwZ
y7LC32jURlvXhZ9nN1lzl9NWu7UjilNLFznHKKSmESxR/7NOi2Q7lnLZMOa0JxFqpj1oKrVfTPql
gZ1ZBzhTltjUbhxdQhuZwXCA5hd4pU18MfVAPfv8KXCs9A7+vbkJw7EHVqPKb24tx1s/zwL4Hw0G
T0VQl6yAEcJN043eF8BuYHKmCZDQPMAJML3uK6rN30WompsZ6bjupptnU/uipF9GO7uNZlxOQ6K6
PdeOjcMxKsw/W6nm78XodR8sYVO92cLKZaFICRhZuNyqf7/tqk+RcvcHpK/y2b8v7LS9n+3CPgMB
wyRLzfjs4Y032vc47v6wi562VZt1p7TqtIacE9rPtROWT5072adwcrMbukFI+YiQXoOhpvnWIN+F
mQ4aZw7bBd6EiLZwlZwPBnJ1FLHYheUQ5Chf+axZ9+oG6VLDymc3cp/qOb8pi/LkDcFz21LEdFx6
CPPwwZWl5+Vfjz42JBGBsvnDsfnz6nr208WpuLDcCzigzZi1ElPdBVSeKNbvb49/szt8+kbsScu3
CQWuHlTKxvQSYaOkFeHv7lqZl67SHHC6mZpIE9hLfQ6yRD5Y3oBCKovtg5NHvg27WB2eL3whkIHg
sP97hWApaNdJz52XlMDbvKRqj73JLVT1QwM51M3wZrMc93Gh9naoBoVjDv4GKOtBJJnMotmCT0OZ
fpirBCRRh+bekhS0ZFzvHPmR/P7+dL1dz7YFVZL5srgdOFGuPi2ZeGuqqX1IJ9WcrJpeNQjs7Nv7
T3k7Jz6hikmITV1YeeJqTqKhblIDkvzFK30JKiWuKGIZuRrBpnrWKwlOmq4i4S3ohNAbef/hV0vd
w4vMsjibfdcmWZP2VTCa2rbfZtwGQAtNuilVSistzOpfabrUm7JZ8pNdG+UHV73UG+hfFzy8dQJf
z/Wkp7iA/aun4gTYD0GwWHdOllYHfxr8e9X44lnyCY9ILcIGzHnPSmUBVH609pwomPcwlOXv/2j4
7HQpuf0tbkFbMtarDxLYaei3lO6farcFkjPfkpr6YYp23pGWwAeXkzT/HrZ+GsG3sDhTHLa5eXWu
jH2Vl0Gdm0+80U3cgXY3j2SjQ/SsywvDw2AeU+O7PXxD+/f9cV6t5P//ZMsDjKuEyc3/90ouAofU
rpxMcGUzUSgRJjwf8UHof3WM+ZY0XcgtYF18z4KkejWZ+PN4PcFEhixYZtFKChO83Lr04OamsX5/
PNdxhV5AFivIIWriH+vqpknsxKKtuWDFWIyfxxqHncVyd5a73CVA4D54b1fj8v48zLJJTH2bCRRX
xwD2wUvijqm4Uzk6W45KXxosNYMQqvr7o7rejP/zIF+wJ8ihPPdqAmkjNjOmq+KPUk/cf8mC8McQ
Y80Ue8+xG34Q+/457a93IYufM46EmwdeLUcBZ7BEjE7cWaGtMfxVBApN/Oi76YU9+Bh77a7PoHWW
9rNiEoBAgUEdxiCBrezdybzCSVmtC+FSunGxyvO9fLU4002hjJWpzc1sF+E+KUEmReHFk/NXN0tO
cil/CkvRDHBm8AGBO26XdP5eLTZIZFm8NiiNIBIyaFUjAqB4//4cX29C/Tb1smEjkh9y+l29zZHu
mAHXKLp0ChLuWOIGNzSNv++9wENaxUr07COlLOzEu3H4bxgNWYOIne/fWWPZfxBrXC0uvWk8zyQN
cWxB0vPmRszwCBQoBzzNwwzA0jFCqnzDJkgN84M9c7W69JMI+MkwLCkorfw5lP8lw+AeW/p4DqpH
cJGnJQfOKSjnCduGbgVvJ6k+yDGvgg2eZ3GrkcqwUV2Xmfr7zBnBx8nUdYpH0a48zWhHlp20dmVi
WEeHI/pgeG8nknPc96irCMex34QW1D+bILFk/tgXoFQGxwPLnj3IbPzgKJXu1cBYQSDmbK5q1pBE
bvNqYE5dxnTWuTOrMCy2wWA/NrMtPkFgkCsjUcOPIO1p4OnqArjXbiOboPxmZ458RQdshtGj1GEJ
4uBuEngXQHopd2OLkoDjOAhVp021nZfavOShM2xA24fTup5HzBnh92qOifocBMKA4t/HYADm5CWb
o+FL2BcZdffJhzGGlxZCPFM6aeaFMcCcr6enAAnwdWV7+NOCDb0P8TK+HVJIGP5Y2bfFYI2bSIKb
wB0mPLew8XeyKZF6ngD/rRbPcHbRGDuQvfrF25plAOy+S2M0/stlJB8aF8R5yVmoHwv100piuFLK
KG7KloIvMSGYPWspT5UtC8otdXek5GAhvC6WjaniBQITVeDRH5N7aPk46qQ1/lzZ1OyIIlFfS4Lq
AaBUgjJSO37q0JZeIxLvP/WTWnT7CfXoMKDBXgv0MsAW/jJg7kYdYgpiukgTT+lAmFhSa43QZLlf
fOwPulLRRyPCOzrLzLRYPvhDH9vJOuzTc01R6KEcxvopy0fvM/2b5dWqPG0VFeN0F1tITkheQeb0
7m8KWcljl/XG1u7ymHYz4USDwOApBU4YwWeZivtxaJDcaylnOnbV7GVGJwS0LH7jWZfs5jYD1td0
iOzYLU2lEgAdDqEwCijOHCpQokAmu+kSLl2+LpXl4hw7UNueka7zG6s8KDjeMGrUMj8g6yEeIymn
V6/u4vOcleGtV7nescthQsBPp1FIWWsbgLZdFbTAT7anonPlJeOmh8G8n+vUwGWz7NbQjLrVUtda
Hx+9lbLhksAVEinceTBPjmqSz06UQqhHdvBSjPmwSeBTn7HWFlvfbfBPgze1GaGkrf3GyTcqochU
Ubze1wrkRFsa4zHtPSSoez4VVHJQ76UyUEHOmm0XLDgg+vkMKqJD0NjQ4FBnkYCC7fv3rwX36nT8
n03tC9P1TVMRFF5dhktbzX020sQc5by8ZmFjoAhH7ZfEfrn1o8wEc1lloEC7cO9NmfeTW7w/j43s
zliW0w1pNnPewHSRSmDose+yei0QU4KCVG3TZgQwmx9yy0K7pbOq3VhP1g/Hq0AR1HmNYkmFbW/Y
VTdVnbpbuZDYzikKCw5Nj/XgL/mtPxpPwH6tmyr1un0awWgdwiKkCxxOp3TyA+oIIGj6RgU7xCOs
dVLl0NoCaFEzUecB+dn5pW0Sd+fPaA7O1egc2waZ/LZBq6fquhGZCBTig3ByNosLFpfMsEYf3SgO
CVIMX4ZO0ahwQ7EyOBM20pipW3epBOOoQRvA4zHm86f5dSYX2LZeWX0SMae+YZgGiGHajcqX6FtH
RnXMeuStY6uqXlq1BP/ZTcCr9F0CFPJorjsdSv198VSNXxhDZlAuAJ04rFCLiJoPIrWrePrPIxwl
qRF4viOs67xBZIUywyWKn5IuA7oG4RBRtGT5IFa5zgwZiKeo2pOsWx7/uxoIYKglRi6Hrlg7f827
5EbFnbGuLTfDnqr51QKQRg7I+/r+Vvg3Y/vrqVcBUuol9lQ63nBbjePPHrlJexbTB6/o7W5jZARf
ns69qBld7bYSgQO3A1t3awiUG/vorNwMaYZbC+xoLopv74/o7YXtI3Uh6bjQxJVvioKuMbRYKkTD
LbIDWB8HNMLRR8NbG1kdGs31B4vjKhLRi4ODROdAlkmkeR3SVdguxtKql3tRDyXWqZPcVQGk9RGF
mOP7I/s374p0wSWLxVbBpK7y91KvbaChyqgGfD2k95QYMWYsKbSe95/yNttiQMTNiroeJYg/Z+e/
RI6a+lqGnRxuW2EN9LrpItdFmP/MZGGe/MpPfr3/PHndwvlTDPddrnZqPpIF8vewCtlkQqW5cztU
qA2GSLHES8aBBs7OLF1/40/1czEHeA1husw5Uk/n9z/Bm3nltZHG0huEZ02Ud7UH+ilBFMIrzdup
8ef7xShCvCeM5Mf7T3mbi+jHeKauu+gKxHV5nGBjTsoutrFPjOish+FvwiiE0AbYG3I3mmDyHYmB
WJhzS/o5MYqB0kU1TukHS/bNeOnq2iQflLmkohx1vR/9ruwnhKEu/hxjf9E9NN5HtT8CY97aX/km
QTMb0deNFmLc68XadHMIX8Lo7mikPWWtcYwT31yRlODkNo8zThnizkc/IoF0bKD9UxjYv9RJ8Br3
7dluo0uzoBVmFv1uduRF9gOCnxKA3G8raXEhNL/RwcKbrjKp2WJ75YCmlIVFg/9zFKWI4Kb7tnS/
LK18nJLmVuUotznDXbwEj/P8qY1oTJbzxRz7lyhqfih33joDL8UjOk/NnbFAq7Sqx9nOnwqvvGlF
QLnMPmi1d7hrSY+s0VwAYRI3dvjSIOzg1PLBnpNdEqYPsgnPQwAdNtkOAV7pBawWxp467boIa1q+
9kPCnZpPfB45gYr86U/xnnB8XnsYgKMAtZ9jYOkCsCkwR0II0uMcGHEXrTu/3485eniJXGmjPH7Y
WXDWQVm3i5BZU5tcjAevD9ZJ+8kcERDM5Y2v5OfRVK8iiW8Q1QW4jo1UYD8MU38OYuOQF5/odgJJ
a862YW8XHBXs+QeNnhw0DObXtkW6grpS/8UF9EoJDVTTJzmC9DNgedVDvnWgkxZYlTrxvGNSVxNC
zzWTrE3PDDhYgkzUX7pTn8vdUMbbRNmH2gAaPX+mDv2pMrNDgL9fFCrii+4gBgNlL1DuCtF3An+U
ITZzcxktZBjltJ/d5atSA+yYRH7uul+VURwLgJxdhq6k9bMivVkxCGMCctrMn4vg61ij9jbnxqqI
2ueG+sXiuBsi4LV+KbHW8+dtGjLdhi24Xeogvo9eqx8451jlR5gTLlC1r31EopmkwNuQ5w/MZhdY
0UE08DZrUz5S7H3I++oU5sFtiMLEYk/bIr8w8ZicImFXfvVrF2aCeDHLrEUv0/2dzgsuWsUXNGCQ
H7XRoyu5q2zzbmrze7kkyJE46mc0OTtRJE9eD0/FqWyCZgmbwN3RRlphab922mZvgK+x2+nSecPz
4iVHa0LlNADkmNkvUebcCV/e+97yaHTwIIdh67kzsKz+xW7UZayD19RtXpUqNkIAuUbAOnVcskrg
b9ptqKvWtqHdfrqTF9dPMnAp0BO0NpdIP3ZsNug53ok4R70FwdOyQjV93hgNnKWk/a2qPz+RUGIK
ExPRm3JnZ8aRhj0JCDMhtMRRY7pf+wbunV8gh9j1m8ClFWsYcPAQZqC0cBeg3rVxl/SLI20w6Yi3
jDfL6O0zmZIZTdBBsDmmTfdTyeDSmOriYqxNMebGmTrkNQJKvItAEpcwPF+WbUEv3gtRF64vi1c8
B9K9SYzorpLzoQA/6ooIcv3MqgjxEMU0QXIczRm/oxVr+tcP6YjMmGqfK29ZLUxGGyeXkh8ECLIi
cj+iQb7u6mHVe3iEUhsLOiQlmC0mdRNW30HxHUnTbnocnf0CVRyWVUohzGiiU+y22zpDHFhln+JI
gI2c7sw+stc0EF/1rheWgaoGVwUQ+xnhbnNe287tmMR7u7ScvRqEB0B3eqJIcihI5nPP+QQ36c6q
65ee6iDYk3ynBg84VlOhNtBAuc51EjFvS6Qp8Y5bR74+24B/9b2NAkddlUdfWxSAKYHKkfbdJnQc
MpNe++HY38tC7iYDQJhjQaTF2qiv17mJQB1+lAtkfNNwbyAVuCsnswBSTgkAvWatjz+niyFsZRqQ
l1SoPwbyPug0U2nBs9m0vy2DAW3SQ6+yQ8dWtQQCyq9+OuimbChlVicx16+RK2Dxck7lLRZrZQJc
uj5zH6+MrNlJD+ZGZpDvAxvtqubYdm0FBLYgNMyrm7wZjovVwxq0YjQO/fobPDX2d2r8ClP/W9zU
r4ipfI+X8r7pxQvGapfOnA+BDyetsA1ctwwFuGWkzuVFy/yMAA2piD0P+pUDKxjt9OwLFKJ8ozNP
kzuSHsJ8KM+DbTt7s4rYcZOTtyvqdShfI1d17GxlPYvEsjeipAGdKC1cNy8dAuxu1G8Mv79tlfcE
8wWeiuEtr4lsVLSefYsen9fCXYd07uW/y7LOzrHZxc8qlhR4bUviKATudsw0Z4ruYIcFxEA7jupD
8sK91m+70a72SRl451S0zg2PGDamZTdoFjjeM9rCARTKSUzhXnai/qSyGgi6YSybpUyj09hn3YuT
tuNPSsxKgqpJ0xNRarDyTA0GXfC3CTXvKsJlNVxl6Bt984U3HQzoUbRF+vkcBV2Pj8kIaBs5E0DD
SCkuA9QfaqYTYMkZgeQm4uhuQd01sfFbTK5522QSzRYjFKjgVYYzP4I9R/U7tsio8QA4JEM4b5eB
BH8V93V1jiYOzbEq688JMlaPCESjDrRPhqFYe3TCfpBrxtvJlXufxTjG9g4j0nMi1Z1H5k8ePz8R
5YF5pjwIV3ukpFPdTaZ/P6KfwBY7VbV5HrTFJTg7bKnVvrPbu9RvfxnuiMeHoNctpfm78vpPCNS5
aNuY3lbI6NQ46vuC6NyqleXnZvJ+FxRq9J0LFAF8MFBj2Tz0KC/iBIlIRY0gBrVzvIK/UTDdx77/
ZIThbgoQCzFME6G6HP5IXVFRkSArm24b4eCaVSVuIm78vQMdgiJX/0VNscv3OpRkQP6BH/NWde8/
xjGYrSVtvkpLboUoLyVdoVVpYe3quhTZep+qUtl7ly6K98uyGEA+kk+p75wy7sp5wCq9UTxByCMG
c2egVJvGFIDNo/C+gPHAaA+jAOhutvfhErxId3HOLdKLG2vBUSgsDep4wXPTe/0x7rIM0x1hbGQF
xj5FNwnnm7nAn7yvkAhohXHjGxXkUXlTx+YDVMFVyuHCnbCdQnT1KgJQfc9POZ2MhZJT3eDzJiEQ
YX1Xl+5e5mqfdPKQVDX6dGDQx3K3WDPKraHFisUOM2MsaXFfBJZWzt4nffli0TeduevDkO069yA4
/c8+KOEQebZ45MO27jZT2Mfo37jkzWsjnJt0CPZCmVusoYh07L3rBzv9dRJMHbpQcDsiUI2swpeq
7rVhwFYG/jdVQ7RQEPqCmyWGwtvjhO6WmJ0Gw9fYWXb69ZZUX8O6PQyeNqn7FZoCM3jkIOJnHYy1
3EZGD7y7m/YDcnOoEN+ibYCFcrwql5hfhf1lI5BsSSytbLEXJbHO6DWfYRStUvMXYq0HsGMnsjkE
9vzxNeub38HoU+JMfrmFfMmt4Z7Pp+P60YTbW0H0wPCB78h9uENh8eeaK6Va5dW48S0U6YKDjkaK
/pfwYcRRmC0cufYr7tTIh2VC5i5E/Z0E4VS5/sMwYEpjfCIk2BR1uTVt9cmcue9k+Rt07X3rh2Bw
cUAylnMAMtHrjub4tVcG+oGCzlcDkZ/zsRUtLETaiPxoNgEeslpQ4LKDrRTvojDVaqTBuVb12gqd
30Vhb12AKSCbVhVUhyRH0z9qPyWT2skh3PVOfPJL/1a/hLTtnnFnOnte+72emy9tiJp7Yd6O5TM+
diGOqf6+6YZzZntnv7HIhG50mF8ZyXeEJCH/uFAG6hDxAzQ78GpsFByAYN36KNC3PfLu1tYf7cNU
9U/2YG+Y68DPj7Yc95O9PJl2czH84gTD8qgnfcKh0ZJAEgNMotqHKiK0GNHCIXS0RbkB/bQBvwNe
cvGeJqM9LzM3WB/+mkqUZZMF3V36TLuxT7FvrfYmx3fsqvU0IpbFYhy7Tpf3fERKQaenlbkdQYCD
Hd7Ehk3Tz7mjhL1uR/wWAiQSCYmAw+3n9JsMnL1rsDRhNlTBJkJA1AjcR9HgpGCE2yjnkHEG9DUg
FxrB1rD6jeshkyw6qCLhF69MUA4A6e3Ks5DTnU79QqKomMjVIlZBv6hY06vCZezrsIzw/rkbyDJx
h7mIuTkVqIJliNlldXfSWSjsrv1U15RVp4tfplt9tGpnC8U5XJJ8FCYO20F81xUZLsjmM9J7D1GP
iOy44KHtGD/frxWYV0UYnyoB9SsCWZ8SjP0Gw4tEuemA17WeICILwuEy/u5LkOJkHfQzV7zQ+nVC
b+MY1qjzzfV4j245JH9bTUCbLYd5hn17Jqppbxp7TFHND7DYzGetxV1b8U1WIfQ7OHFzScLa2zlx
Fx0saqxkfX1sQU8tJcK1rfFBkfPtuIBCSPDQNrU5k7zz71pPpFRu52Elnt12rI+zRF3KJk10nH6I
1oNlIpf3/ky+qQaatmVajoa9mtSzrssQYzyaVltYCLS5BTe/13130Mt47KaFWDQqm2YTiyzbqZqj
tAcOv3n/8W9Kn7rgCeKfUiRNaOt6vIgTTtLJECpx5+ibOyfPoeh+dahS0ojL7rpsbj+o3l2Nl71o
eWCXwLgzxT6xxd8TTLPU8st6TJ/judynnExDN98P4tS3PY4J0z43fw/e6/uDfPtMZdIY/fN/nzLo
1Us1wkLORgaVEXDAWjRaB54ckFTVxn4DchmuZqvR+KDhLK8KrxrO+tdTzb9HmlYOxBai3CdcxbmL
sUuoLnl5qIpPWjvADe5qktzo9wD4QFX2zm7xnzWfayxH3h/9df3yzQe5ql/mbjNGadB4Tym8OTMk
nDlZTbE21aM9tKeuOBl+gh/Cl/cf+2b4wKloR3iwBGwhoSz8PfwlDmto8s7MgU+DBp2pLoCvkoa/
UiXH5/ef9XbX0tr3TAf8sMV+ugYUoWQaCdH64skMLUyyTe7uyU+wDEQUau1VMP/ffx6Au6vyIQcg
K5kiJbBe8OrWdbFU2DSgRtuxnpqmxtBB3vnoAqfZSB6MqJbRpAgE2JQOZPXZ6bPPFoTJ/0fSeS03
ritR9ItYxRxelZNly5bjC2vsGTODAAnGr7+L5z6cmjoeeyxRJNDo3nvtuFCnqGUYbnj5ruiBGPEF
CZMuTBiqFB3yj4AiOv7r1Qa00OhYMN0zE47och6Ohgz2yFcuhvTPUVWfrDHbGLW3EsFwKlObOD9f
b8cx/Uyc6HH5CwvbLU8gs1GPvHsiDRzvGnnZL83N/875qb9gCQiIjg3xMYXZZUCGrONkm8BvLoOl
N0igPZssvjy/k/cMmhBsmhGCBpmIfjM/uDLcqNq5V5qMLE0KkwNMoLI+zeoH9jHO4P5i5vKYZaa5
CjzE68FfOhi/IREbteGQwT5cMZNtPH46HREWjdGz35EZKosDtEPEB1zEEISE62zaoFnbzldbzg+p
o7f5bJ7K6k9CuyKGnyXHT4tRio+/11QlyW/9KavTNV2Fo2n9egmIsCki8m4+kqp5Gkz3pWYJyDKL
UJXmza7sbSv/VLEBqd096H5aT2Gwk0V7Lx0yxwsLgGtVPWL42wK5WAfza1IYr0C6Hyzp0Rqodm3q
rJzkbYaNJ5zAXBf5KbNr/KtdTx8SYZh+mYt2Tc95oxMv2RvUwDx4Tdo8NHa9mVtbXUzB58WrX0JL
28aAedZvePWROSRM+cMYJfjJmQFxmGRVoyRA8dDdExzSHkydip4liaIYBUsXPzgXewH1RtSS0cTh
bfmCmNzzmBLlE1/bQO5sX9CyjQxc0/0+zvrHPEPoQxDykl3LlgCHI4hOQz+dI9U8zKM+R5yP2tDG
COV/BWZ0cizUWfAnBvxnVrBNG+zdzNPNmrPKAnK02y3em6tk4r/WubmPo+bsg7/2W/2qx+Y1m8cS
PCRNnlz4ZOeENlBCjh2KR2LwSMFi2AwJfk9DbKcpcFaWjQk1avsne3perlJQ4UQW0TvcYyqOn7Lu
ic9NftwMSHDR9h/aklsRumB1K3sdxsep4UAIAPIXXQyZQL0BD0HJ4CnoVHurErejGRaEzUNQOe/D
3KpdvVxa2oLbAeBDPYuTPRSvoTO4T33ZqAu4vmjHERBYnqe+tSfs42iK4tR1dXzyWq9/T5lSw8hz
rDVKNfOtx1ITA4Ayp+LFMRXZjXMYPxuGG24GVGnvbi89Ihu7HPLn5Gw7P252XZTTbqf9i1vQND6K
kshLGND9ts4cQtGGZnrCHZBKqGGG+VyO3bjpU1EjTUg4/qtEBw/mhNVjzxRV9Oucm2chAAb93W9D
cJG5w293zTz4EH1Ac5lAPsmOJKpXf5hp92Rgqjl8zNHR9ABBZW7jwJWv+dDrMjazTecFwQsApfC1
8W2a2Jlsi/NUZLj2pXsgjwSo67SErLQEEvfkwDJbaky16yqQbJWHR1jHLh77jmT5Jspf7ChB7JFc
FRaJrQzyH/wS9YEUjL/eVL27RgUlrjhhCd4qDFUEJWV72CS0uj3oVUsfc2yCZ5BonzUSudmpvHWm
7fdw9FH/1AU3oOlydAfQF9Q2WYBk28Hqxw7vx+bBi684xOgJg/sfiCDr7j4FX9NPOw9Up+G5iE94
QEFmRSD1Rv9PsNBHYkD0Kch0hhJILCgoTN0u2dMef1niclTgS1FsJ8OzMKL3Lus/5Jxj9fNou/8r
OmfPX5rwwHWh6T3ojUCZ5nLRR7UTdJDUYnROiJDySHwYNvTJQb10OwXDtDlZRvBIstuSlppI92SO
oNcJNJ66n64e/9m1A7Yy9uF9+8aTKiFEpMnaZbaRcqZJEns9EYWekkKruddhT3HZPF9zd9+h9fFw
7JKweerE+NPn0qZkJ++b36Dl4/IWGVnueVMV7iOyPX5a8GQUcqjCnwz1U6jgiffF1ejM04BKSPiv
ZvwcESex/O7ZavZ2Mkabxm9I0SE1GCqAJ1rERA+zcp+J3T15Q0wJ7MGNdics9XEFHIxFk1dFBZNN
8jXBOwPo/Eb4Xb5rMSmhfThV0u5PMglY5k/WYmNv243QahPiRXU563d9ubGWCNxyPnjcc/xISHY9
NKgTpBwOTOZp6YIv/xKVWoM2EXBYYX0GVXnkf1MiQ575njgwQW1V0w7NGKO5iOO4RzOyDPhitwP+
yJPE8lkGB35IFOVFOCTuBGhlrE/bbV44+RcGketcHZRYe/6w9bAbrG5lTc/L9+IEXV6LX8k3/jJR
8sj/dW31ZTscBzWsz/HMBQaTcQfDDz8kgD9XrEX+VSsFx808Yc9dXmmamY/8kaAK2/BazDH/VBB/
Kb/5w4EsSDDqVk+U/J1JfKHNVGC03kjy3SL72pKYejKS8CPkDA2VZRVyEFaOsQ08CGL842194Q+j
b74FIxN3zs0n2ViAPy2iAJ/QspIdEIijF8p9hfor8+YQJp19lnH/llTWH68jXsb2qktX10CqaF/F
BeZpiiira4G0zHAAcmzZQLz/lCrSoAxnBwwxsgn49CczhxCaj2z+coYtkcUaBidpxqkJ/xSShl/M
nz078Qr/4rxCCk6DaX7hVBs/+MpDfT5Nc7sfK/WosoRza99268VpaK3GvCSvF4a4vZ05eK0wQ9EW
TMBwukBSonLiOiiPgs0gaaS3Gx8IDl6dM1MHcXINBLQrR2dCrcsQbRmflq43yqsnsmhiJgPZ5CJB
rfDJ92N8zSOzeR4zw72TY+6tI4Qqq4yvkcPRwvsteI9ueXW99rvKsj+CAdbaxiG/HnXxp7KnTzQe
wWqQE+tWFeO5TuzXUpjdZhiHRwb94iuLivdwMkBKS6YC9RgSCJog45SFXe9TERRXvwf6Ojt0oTrD
7yDVZdZeRM5CCWJVtzzSYYtsqjZpVXL/EY4Rb4uUxJQUyjbxxsRJJsUw31UzfoaZe0caCx2ys4xz
RM2UvGBa0Ws3VV8M4/8arvgeLJB0ZhOTAyp1+Dg6uJyQmoUAF6KGLJEVfg20p40nNo5NrklfGu9F
QJCH8GdjU0J5YEzWNyTORZ/AD8MPcFALNyGhovSZge2nST+Efn406RoeScdhBlXOrfO0oEPPVmbm
J7dJ35j105kx5GuVVfbGYE+5DG0UMYlbutomzQs3n4NP8uwCQoYTGg4StdtjHsrhzIm+JPiSgPc0
MQlZcsBzW6a80NoePiI3jf4or1syW3LPP4Y04g+l4WDrs204lPSAWztmmXA8IMIjQie01l7OgTtP
FjsZdj54Dyn7MsZE+Jppo9mWA9oEK9frUuDtJoebMfBowyVE0OxSRShTpftsJ/qqoJ3UWejNdJJF
3bq0g/SJlTlhgbXjESRpNDbHhF16L8yEiLZ2HB+SpARPHZPNd8ln4x54JbYvxn7pW5TnQKKNjHGJ
nsVbAp/pXYZNTxzo7G0aZap/IP/ncVsR+gM/Ne5EwWZqBP0qBSl0KqA3CHIc8u69RjXor+2oyX7S
fCoPRg/IPZ3TP8OQ/loq/FvbDPzo86t3cmRCDYSLO8Cmffc3K1sKRsdXMVuPFz9kk9HsinSWX+YQ
j/uyaoNvXk+1FT2aXbtg37Tt0lyr0WFDrTSiBFGY2b6EkQt9BmyMCDQxX2krmFTmeuG7ByQjk3rL
hwATwcrYmwwX20OSMS/hZOnajNgkIcBxwjRBBZoZB0FcUc8qRTg7fl2tngPmdOdw6fNb0y5cnLu2
cicSr+B6RGFDADDQjXFqdpWNCoLBCWPtfW1CZqxNgWbY+FcBmUHysR/IeCg8iiOcHkSsUA7YtPcb
EpDr/oAGa+2ALYzH7jqq+oxf+dzXzbpq5l1akF2PeBM0UndNtZP+ixQdXOL5HLq1iFvZ9Y0bIByq
C1/Dj/YYEEKEI+0JNj7dZc6hFejn5lbGpD4ry/ry6/w7hpa16vxhIyfOhMmAXKK/DgpWV12ecq/e
B6F4FbKjixNc7Qy+CzXpXhj1dQ7TbzXSkNUqfxmjAZyRjr5b0ydhqPrqanvPv58xi1qi7FUvWWwM
idWqd9xLGlofnkNLTlC4MoljqLrNPetIFOQdO8h7jj8q4f9xs63lBE7Omd9EUG4d5CKEpW/K0rgN
A5pkMqIFQ6Swz9FEe69Fx6SwqSWOgClwN1HMGiqafm2XA81VcmPrvv2WDUBpS08brabP3GUSsbxP
qnmAvMVP1neXTiZHwnNJ+BqnbB84bX/h42Cy44VLnHF09Z00RqWqj8uLi9L6T5eOuLoVQV+HoJPQ
yUIAZ5Fixlhgu63YM1dBQ9yeT6igDA0QiK4BzBC8zUTsmD2DMZFy06DqFgkRCRke+Zaef2GWyPSL
0+Q7a8OuyN3AQDIFYNYYY4kyWjuD574YU/bu+f3zzOx8lTi67m8N48pv3vSwreJwX8/VvbesY1iO
lxA4Y5TjThZIdh2QbWZrvCYVp8Ve9UKs4h4dSRB588opPNIy/k06ejdMsFMrU8ve2xo93HptzntG
zehEXajNHhGwRtNf1cDjk0OAKsPR+sknkZIpj+q6aP8uI02H3S8opoNJHlBjjKe4TK5G1+99+Flu
aL+a87CvUW44c3ODK3DPIsbSgG/gZm5T8oZUG/zGPa5phBduPG1lJKfV3PynogEHMT+5nqKgS4hc
TB6ZWl+KtKZQ7B5kyXhEyqswAcE5zd/Z0/ThJfjKcboU8XBM54rUMDAMiPOjtONQTjYTQpBuq3TI
GKw/tH30WAT1Jk7DXWxnX0gCx83Eo7YGwQlqhgb0zlQsbuMk9zJ0/oCngytdz+bjPEMHLVVDRkwO
3U3MjEdUDgWbmBX0oWNJ5ivaiFggfZ8HZviWBpSfVL+dHoY9EvXgMNnC3lpdUuwiJVmFRKK3Thoa
x7wqdkUOamoahwPj7Ee3cidCIkiIlbB1HAXWshyyCbEaZ/cUtl3FKyIejjF4htlqKtxd23QfDJXu
ogq7tdAjXDiZyo0ULhGOSOjD4TmuwEr5cGdOg0EW4yjfs9K1nrO6s18hWYBfmmOilmtGY7Zk2qb7
5oLujq5DIyRApFLuwCCgCWk5YlLsuqVkrS020KK3PZU7vcwdUat3bbPtwPrKK1jagq24IzoRfB2H
MKUVA9/iOlRoGXIHvAbSEWsrIRaNYPRT377R/CXubCwuyTJBTix1NIn4QZmIIYQhmuoIYYqqq5P6
e3YvydRmAmEngnpnBmJajDJ6N85abRuvf2qt/pSL5bjMfH+ZuaxjtCX9pIC3mZ9RUN9SveyeoXvJ
gvFlSRlssrgFfN1egipzVywg6zB1tqIlYDXzT670r1k6/fXL+oNUgk3hgHYv5FW26UfddPR+7GGn
lmdmwOaynjvvxdVgP9ryzYjlOdR2uIq78MduIIS5GVevFfmVNKBtr+PHWlTvOk9eh1T+dnkVv8aC
aEwxsABO4P+WVRDWnDIAyVevMmRO4zPcw2a/DTTcbcmO5MQHJyi+JqZ5heVuxZI5G+vhpIqGYiV3
9hEe8jX94QfX904UnRforIDHjFs1xOzQ1JWkVudmR1xq/A057IJm+mNqmHmN0DX6xNtHvH7IOOdo
oQHqZFXr9kwJ8KAIqGSrhvprxVQ22c2Y6x3y/ftyzcNsCZz3dzESJS+g3d57b3UfoTY0kO6Io9OJ
bcXDPKUGuycijSx/mSu1Z1j1PRMnvnQFSW6B8RrAETUnCBzev4HfvvxAYs4teqAXlTlvMwnmc9DT
nRx3VWevyRLcwK/fdLxyG/JrNXHlKeXOnJbHZPiyiVDQgnQE8230/UOTvhfSYmi9MLSyjekU24Hp
I1JR5E0pjMv6IUHZPCa0FI0p2g2z/WD1ZJdbslu5KWKZyQlOXeTeO4fcvWkJSbOuEm1iFpir0G1A
y1v3rJyvbULxsdyCaqmA2F9RVV5H3z3CfTrCFCYwC8QzEazLZ1vV0yFk1QonxrvenKPPq8S71XRb
mzU0RnNXlfM+S+vHpHaelNkfOrI960ojPzNvC4dscpbAYT6J5VPh9ZG7FJ7zJPvusvFFtO3jxBRv
33O/xzL9GN3vVqc8lXNeb4cZd+Y0ZAd/QnSxBCZ1eANrWJ2gV1aOrdZEhtxmY1hPebXNB4ICaSxo
GiNW+h50wb4Kiz+pTRBpz9lFzJTV40wkT+4HWyNFMtWpcteMBZxx2hLCfslt9YNHGZmP0fwxG6pL
yyi2JIFhQiUGrBvDJ1QnyLxqmLb/v7cmCAxI6AZoiQHvIN7GwXxE2lNs/Ha4ewK1CoyfQ+IwvXSp
9eoCWh7W+WofVk4O745DqTWV23kgeYmf6uhh1pT7iEiYRxGsNnUHp+d7OsLFe+uB4OybYdDC7T04
HK0pMaMHP5kWxh7jM/EXt2ZEkY7TZe97+UVXw8HuCRjRxa4txDbPzTXF+71GwAlvZG8U4XdHmLgc
IrhqCffSJJCuobzANsvjVDnQh61+l/NYiUztlV3cau4JK6IZPf7qBJlzpPZzY9OOs34co0czYQkf
sGac3zBSvGkYyXFImBar9oBI3AjcS8y1CsKSNUWP25Zf4yniiY3pVVve1Zutz4bxWAt2Hu/glozU
eDWbzHjnbO3QBIzD8VMaN4/bM4MatgYNDCgt+Dt02bms2EGJTpn3zEqrI5HOakNn1TvBDjbWAQnc
28ZGQouW85M79AP9y7zmEWxc2PrcRJll3GRGUKmGdDbGLe/DN++R5A0Noby73PgVYW4t2+NAp2WR
F8TCu8aIlNUoCGKiUWkHe9kMB3i5RABPkD17n+TJbIeX6NfD+qR80pz0l1rqa1y9bBPbHOZtnjVX
TmSgKKsLtOxzFoYnIKpXCwhJZ1SPFlmaaQ8BoRLfWWTRT+dkWZp/CgYxK9MwLvM4XloAvZ4iXpIn
cJAZe4i7bzvupYABzhj4eh3QZyan4y/5GhfDhJboZsXJg5uHZqUQ3BjkOnRBuRkrcSwQri5tKFsF
nxVQjHXlld9gZg6+1x8SsoOsgRATIiln2nUkUC34VYZLxT+spC9xV3w5vMbIr49xxvKSwAUvi5MT
dUvszzm2eGq8iZR6tk3yEpJd7PLELa84BzDp5WQ2Zx5MuPLMXHJnNMGmQr4jnO4aorrTnNN9lGkN
kqfBSw80kNYt5LJVGtKQiLIBeqkL/opwwYbmqBRrs8eCiXUCIduYbDM7Wlbcg6MphJLkkUb/fmhI
PmDOMq4n02NeZL5Z7De16zL0YsDRoftqTW9H5+dtuRFdFsopjxmUEbEU50c5xA8djHMrz35RPt3L
eDpiAd10dNZXflNvWumTgaD2kW/taqkOlVmRyNPvshZkNM1NF5xqZ89HfJKbCLBX7rAct5XzkBXM
mmaCE6ZofinEW804JtU0I020faYn31yKLqQsBgJXqNoobXtVPSeRuSbA8lPGSK4KVZGNnVFv+GgP
mfq2BWjMMuRiG38dnxiM3j6Eg/PgzEu+zUte+KdIRzsUGL8wrz+8KT6zfNuo+M2d0POZIvMy0iZY
bjOY+H/qwfpZ3ggOYuQZw09FGTa3zcVmdzbT9ywcGSqzDgSM6vL2OObiMBrqxBlnk1vyRu1B76OW
21TRJsitdEen9lDBgqAwQI3TIaXpP4kF2bNHgkejY5+ymAEA2c29fkPVjsQbm0DC8u3L+gu/875T
RXcsGvErm/G3UfSFjM8gY9JfKuc69nKX+gRGEUGD0YVMCs7JDhtNUtzBQNV4GdrHsDVexkEc2GwO
5oRbvAkSnMTmgv7TXyO7NGE1eBlMFk3Onf969LRwqzimLUfaoCTWg9cyDs6r1dOmUsvYP9ZnzVK1
rCExU91ODnTojHyr8mSPcQBtUjE/VFH11sqBzR53RQx1c8XFe+lUfqgYaw2tqulUDzRasydmsijo
yCWOjYYt2T51xJVAm78PbKqWmf00oZWTdgJg1NTx+2wyFvRBsbPSWP/pjpo+POnl8KJJKVlWe38s
/iSNRbaLmldEyZQ77RaHngbCpsjrF5U4GaWg9R7xBLN7CIZoeHB7Za+dTp7qMkGSP5tv2nfX5Are
kr6gVUom6zrqCFnmvVeTe1P1Yp7gZLOOhEuEfXFr4wDGVc4CD4l4SOmxFuFNYA1duTonUTUtlmCt
hljdGEfHnObbOq8LqPtl8hhXTNLs1j2OvXBWZUN72uhp7+Z8wh5xwpuAzAacddrYceEpbtyS8Xg/
YMaPOOPXvj6R9fOamlDNp6WiKKiS7MAkwqqIMngoSm28tv1YVr0kRebb9sm2x8tOe8RbEubx0uGK
crFcYrMntWIcMSJUMFzO6JNpH3ua2tAPp30iwJ66He8TqGJN7VRegqY4V7WzG6L+M4/bZNsAg6c6
cQ6LNEQqWrKGPFdu+o+AYjhZfUj8QlNSweGxZKv6agUReH2pzpDLYnLjRudYZ2z3nnTgmtavpo7I
sA2aI2zHRzz7zLLs7Bz4LJIWmdQdZ8w6DPlP+2+2I+RJecNmHChxykU/FnG8z9eeFOd+BFpeNU7D
1o0cwDCMkowv8Tngj2+kukUVkvuho9dghoNP9b2YkufnwqsZe1W/Ve29FGFz5tjMGLBofzKbSSxH
+KObFo8owx9SabDci7diiq9GEl9pxZ79AU2DO8ODUBwrZ/wITlU/LRuCkNWwtZTgotvuXHFmItD7
PslE3VXgIDFFUjrJk82W01beyZ8YFQzlJjJICerH9xEf3y6j4kNpNaR4VPw2hiYiPh05PbM3g+22
qDKRvVMMlHP0YOREysTeMPIJZfeoGT0cM9lTXKujm7WnQnSIdqYSsjhTvN5OrwB5jzLoNyOPYu6C
8CBWD87GwXVJG05zjBWMZ4X7qfNhi8LkkHOk1vBtKaFhxKZ5fMZ9AlK/+ykwXeM3+LDy6gMx3kMs
ac0hhYNvG5Dx2qcZ2YhJfncRsu3HwiQ1pPHrdFVHJXq1uYUdTR/52zG199z1yN3dRVtvjvqz9AXa
8HkAnGsAi824zzuM22n9iqSvO6XFfBKVYsbRdPUOIfSbYcOFtpYmPNPlm+n/d7egRGBZaraMTa74
tg4teoJtGWMJIGgaAUkc8+RZxcIJ74PNXKYwI1Qg6BKg6uwYTdV+Hb7LLFMrcy6zR5ivqF5lmPOW
HMRgNMfj43IQfWC2XF5lb4lT6nZIT21687RTHYYLF1dINo94ZFm126cxxg3mWMyNALnMLWkpbTWs
YqTA5KihHt43pR43M0OhjyjxcEnbRXXjxEUU3KJiHbuQCZc/zuE/nc29v/KJuH4VWUrdbDk8oYuS
bpN5fr4zXEt+cuXrc2H504nOJvOwBvNHvho5bp+BXDlbJyrKZ0UHER9Iol7mgKlEirn1oMO2+exg
Xm6MhaEXN0386jsGIWaJwakirsbDaEb1rk4HgrKKcrxFpnC+aOzQqox6nvgoEZssJb5BdPF3nyBX
aQzkT/mkj/1o4LyvmhoHX0j7hEQ2Cx54n91zbgYSyQN606xUgQFy3y4ZECuXg6GdzY/USMO5DTKQ
Cb3zFMrK3Zh2MD/Xdisvwsr/OqQoYVHLylsA23fbujTRJwpf+pz9WzMYNKBLf0MH5jevjYJFfs7p
4UzBcfaRLiatmd+hqhs8QNFyjK0yUstk50B2qLNhl5D5hvjbnv7WufYPjiyluwIZlIVgSobxFtJr
P+Wmk4wvOLW1vtKgdeKdwKSxHgyLsjqnH9WxwW58BLDsx/Uv84jqoU6s+SVkdItPC+KhVY/tczun
wW9ZNhqPX9B+DzORVJitZrlzgzl6zCp2ZHQNLZwshMioIe21H9m63GItqc7TiPC4D9Ps7BPntqnj
cfwL0Mu0duWcErFYRIlzVP4YwdmPpvfOcXJm1iF019m2K9o5CYcopykqUMkzmRxhT4xc3wcfk0Me
Z2zY3cPoDHTpFqdBGINl4JZOxCvhL/HRcwey7ZiyGDetZ9DSlIc0PLTfHz2RY0Hhvp7ucYAIjEGF
fq0U1HWXOc+zlzC7zKMl0kOIzN+GRftSsrgS7EW60ylDRXWrjLoDCyE9RMsepDvoR96LqLT9PYdS
YHJIlkjAMXpxYhAPtAXLuCnPavCmc9/1n16Ndimkju7WhhfDYh+nWhUvGT1cMqocFDzBYqiiKWms
kFvpaVuMhv1dz1b7XeSIZVdQ0BAsBKZ4LUjMIUTe3TEu8qhHCn/T6Qh1eJpplLGNo/uPeWx+Zlcy
MKkkQ7BY+9ijaNObxsAwtZrJAPwPek9J0pMdgDaPBsYwwL8o7LJ+NNyFaNAnUKZsBh+rEX7ImWSe
Zl6VZuUfdBx79ZpLSYqVyQS471hGJeEdG5qb6aHU9KiJSPH6W14U5LZkgORS2lPOmGVP3GjGoZ1c
a524hGASpuxO54GmRLQBUAGUpnDi+tcYRP/EWY0GBkWGRT0IPmcdCleu26x3PhLELwWlMq/DWpwA
vWAmTXqp4ZKNVuRHjxbFNnfq8cdUZrTCQvzm9Wg+t3rMGsKCbYPjRZiEyC7GKGtfPbhoW8Rc/a7S
LR4iu5mPnTKqXa0ww6UmKHFSljWfizaPriyqb4Fnw9/bZuZsA6sZaT62xbYOYnlk+E1pRjjrJlJx
cGtbdKRTOzjfsY3zhoI/B5VekPhCWe+L1t1PfhUSdoRDk7xxEWPnAGBZjfXdCNv2LXHs7r3Sc3n2
u0rdXMUBlpzy6s1g8osggXidF9OO27tyCaUkZ54Au9hGhJGzXRIbyaKOdInA0CQsPnk6Oc5XUHQB
hiyQCg4cg46MFWPGPwIjIIughSK2cJ8JG++2Y9jgCW0jubak891iC761YlQmzZCupcgwKGb90K1+
xtiWzE5CNv5R5uW+prm7Vvl0IZXKOJQSGLmlsecSRYRykGxZWgLDX+QGn0UU/YIMYABaYH8ihKd+
gG3oXnqn+TFDPeGzy8dV6eY3uvz/KjdL9jNhZ+tm5HhnsBRjKJ3jA4t7/IjeYZF7ZM7GkCZRqsYc
nbFuIJlJR2DwCBuYd9LhDGyMyhlwd6JBUkRYcRt9ucwHn1Pta8bXTrhhK4h3Qy70ToSk2QaGMM9M
5Wmrs1ChZKTCrl2SDCfKDwy3E5K6gbHnYDCvTDKdb8XgeWgJwMmuakOAfl9OoI4bLqJOy4ephMjR
TXBvjrO7RKzwTnOpfrsyfh25i0KZ7ixtvxCvwA1ibA0bjRZKLy8vHnxaMI1rMRxtz4k7vHktodLI
9G8MdCWTiubAHRqcc+i0K8uEbpQVGzpG73TCNipCtU/w1/fY5Y9WjGDWI4OvJ34KyBPzjPAamKOi
qjGZzPr5pajoTdmNfQFP8BxgUvF098bk/57bpAa5KQdw4Z9NnX8Ql0sxSnpMKMQTCYbb5QtYHK+1
af+kg3NJBbkOvXcOCH/ZVosfiaZeWs5nnZdXp3HehpBHSOmPTo8Hnkpm5C4ce0aerqgpcdU9aHyS
CUNbnxwxt6uA+mWhY/33EroOMcCcDSdtyF3DoBsq7yWx5HPeZohSyZqyh7Rn6Igq1AKuusjPVes8
jpVxqfxX6opvXbMDA+L8NbqWkjerSETmUR8slBOu95IIiASTym0qiYy8zSFhPMe0bNHiJLp+9ifv
B8XniuTclTNFYAeyg0cxUSF1olv7xE3zRQbdrrVtIjcWjadBU05PH44w32bIINqYbzhLX0s13DIl
GEpbWyvr/3Ru87fLjPeEcOR9SWBfOFfroVEnChyxsjvzL4vMIRur50oaB5XPaAwD9Ps4nxdVe+pl
OwNDzsAoLhvH8/JroDm12KpjAgtIhoGPAw+ILuBMV7hLPqhy/s1pfWNXdQ/dGHwt3xXOcJOcrNz0
hkDaBYAc8zhjWfoVhei3kCPWZNLd4Atso5bWaxVdgc3v8pnGlIp3btnfYQSjv7ZasmAYgnTqxPZB
rFuSvmqlL2PUXP2p5qTZxu+yT04CfxdcswO8wJVFe78mZot+JGFE+gFg+F5U7K9h9DV2nPzC4Lul
77hyG0qRcGAyQWyYHU4nKca3pZuXDRzJJOcrNbXiIBpzx4Kwbtt6a9Sc8Jg4uF4cr7hTbzBPzlaj
3yMPe1hKwVi4iJydNNhY5XycC/3YEBuxYlsj8rkZn+al92GT/062xtYe1SeJWe8ICN065Sgs5Vvu
DZJBQ/HRZuah8Our1yU83tZj4oiTWl5TO+/hF5w1Il8V+buoYMi/SLnbkrxA2vS1v+s7yBxVVXPJ
43fTtF5QAHxEVmesx8ShxZay0svYL3f0DYj7cNFr9GVHUm+8cP3D9wQr24YW01sw4YOPXAM/uGs8
4kJSBE3N36mTfQc2TLoBt5XW/bEkOMnBEDKTIjK0PUt0mfdHpLxfaTdgak/tS277aD2XEKqOJ91r
gt9EUlDrKv6wnSlBmF0DoAs2KgYaaZvSXqVO/LdEDnWw0uHAsPdQZ/Fbgq5uNfYT400W8ge3T6v9
6MqSOFwt8J/5j7X2r7UXXRD+RUPWrFVjd4siMUyNs1Akpki5N5ll+PF7WTmbmZZ7wgJleeGO79z+
j7PzWHIbScLwEyECvoArPduym20kXRDSaATvPZ5+v9JcRJBBhjZ2Djszu0pWoUxW5m8scIUuUNEM
C9NWh3FmQuaWm0PUw0pHnALDH05LfDbWYBxNKH89h64fGT/yVl7kOm2AcM99vgYkvh0Q/dfiI0w0
tsu0GVVgs9jjyOWt0MwNUwunzJLHMcXRvkEorEbEi861wIRS+zpy6ka5BolQoYFr3E8czzACpRTA
SH0zSntIoBMvRQjvoDMd8Kk20oCj7h0px7oJJs3eaw4GBeg7SMUPKosjX0xxrKWcCb30H+taW2Sq
8ebS9ACfGu8RdLvXFPch62AyAqfsrech9j8rOI+Wm6xIKLdT6G6R33gdDGqLgEV4sFGoHz4xwcDH
rYGp+JzrxrPorR8tgzGbnLaKjgiO99k7gNXVUBpo6WjYNUufIj3SM9gvt6umr/cZluSS9CgSirCc
NQwtrUtuqA+fBMN3sj0cIAkmNoJypXbF1mo+BudLFcKS1tpdkzob+HPSGnWVSAm0xOt5ZJWbkfKW
AQ5Z/oGMKga777QVHToAUmOQHVTduNPCwFzlTnAXOOme19raRb6nFcoRouKKOte9yh+Cpcd+CLKj
pUcPqfrMXbIEgRuCIq3Nr/y2Jn+UP97sMO2Lq7Vmews5d2M47bviWYetnAf5fdlpGPKCA5eArEr5
qgwBretoU5ruN6PW35u0+D7W1hPITR62fDkWBtNKJLnCJFyaq8SYSo1EoVA2DsD0HWYcMfpCbHtD
9WB6BK8TfW5Jz6T8n6Ar0n9Vc++XUNVNTTczoXq4lFOSpG1CX7OuVk6qQ04ejqUyfW1T48UY023P
Ux4kA2Xgqn2OgLPkqo1gPgzEZY2d+dgDNrDfldZe5dG4jR28D5VibU7s2alVdwE3VKJHWwFSAGa5
t9cm+1Xl3vNGMYLo6KkcgyuW3hhKulNoETu1tS5dwK0GZgZl4SOIEK3cuP6KDCYeQv2+DeN102E1
W5N5MOMoTOVrY8w2sibQWelyHLjtsyr/rrpljNbtsE/ZPMPgbFQqSFzJL7x1X1vkiGmLh9TUCuNe
l6UrfkkXdruhc18iFQdmPjsYcdiziIPw/7QC6nHBSqMPVWYfKc8TzcAlqs/uMhoyGp9WwU0VWeiN
Zr54LixjqygfEtcFkCyo1kI9HToVYSHPCfdOydUsd7EPfaUPgk3UKhsed1sWUFIC4cR8+l7yoeoq
eCh4FZMM3vMyeerIXtpahwPgbBrD2KH5/djz58QlMiTElr9L/rPB177l0JwpZtNgNkBsts9GFu09
5tcI0I0cJ6qR0Yp/bHnumrY89WR1JaddZzLd0KftAhl6KF59VRzsTGozw99YyG8Qm/EzposrABCP
kR7tWxZUyAAUNXn1HRpTMSd5xJ/EtKaAvKdC2zQ98g/G9MVW0kdBQtfzqabgZxFNazkPcqZdJbnT
zFeq0jUerv0zqDLIUTRwQfdy3I1U68NX2yi3CkVYm1+KMvDd2AZrMHMQaeN/WxSUMkAIcWx9CCaY
1xsNaFL4AH0IN9xLCoLMvGRs+ecKulUqxoCoINQ0EqulCdKKdO0hhZWQpuDgdOoAFDxId+P0pzHk
35NwANw97UjlUbCR1nq/EAWRvH4vye7ipocJzR3v5E/xsFH64HvcB3toKgAjvpTCWcv/sWQnN/yv
fGRQwfeTgfrPCUeSjQoktwoK0euez8uDfu2xszQeZU3QrNU4PLjaRPsLEB/ELshAYDBMzl4UmsFy
+0lBnZz621OZAOrXOdtTkcaLokoBn/NJzD5AziO456l4J+IGg2mFY9sM7/Cp6VdeHeD5XLwVIcT4
Ilfuq0n/RCpmLTjY1WbcAUqkVIj/XhZiX52jjcNg2ObJAyANc8G2hsVeAs2Z2h7qB5oY7RS8x0Zy
6EJwugq1mt7SDgpD6Mf4F4Ik2yjy75LGH3ktxeM+gmWfU7hYR1RLlmNqPOSDdaQRhPot99UYZU8t
TnIl8iyLaui/eonmFZyDzksJAC21le92Ub2UnQeoki6izxQLRocADNoAnbmPWpWmfWFujSR0Fk3r
vxgT7LIqXBtww6Kq25IxotVCQ63L0i+eKM1FoPSvcZe9WL3/ZDH7VMZilJSy+tPF5wnDtnXg6v3a
g7azVK2Qhhq53K7L6w+kab+kUEHaGvGv1NAfuz7/WiKQUfAwLPTpM/QzRCAdmjf4Do1frag+FgKk
IuxQqo5Ndd+J4ll4SJAO+juP57XhjffkLvRaqp+B4yPAEEJno1HynFr9vU6WAjrqJ7L3O9ssv5ih
+USef6gaHtVlAKUj9t/9KV5FivHsZs0e55gtCefaREepl9CRLKbBNECedrzySeYuGJqsioouMAhs
nlGirjdU6qrnCr4Gvfef3Zh8eFny2OjhMxqCG8323xKl3fch0JvUQ/AKzdBHKYMkdUDMghui59R2
WqRjW63cCLeiXGiyBfDVwE2YzURLZy+LiAp/XDq2h2hsxz2aphlcuqRYYUKzlepkfcxpHSFYhfYM
ssYVdR5sSutyESU+lrY9EBwUgb5Y+JAbJmXIBvZjDwyps0FeZ/4bAmVHPesB68Zow7Vak215D5VL
fJ6QBzKdh7Cg8pOV6jGB++f0LTvdzim3JK3ElXjL3I33gSU+YVfe+02KUM34Ugw8Ni35tm7p/lPs
1RygNmBt+qZ6FtPw0IQFhnINAFdXei82Nuech3F1HjaPCTKli3zU3SV9tXVYZY+Fqu5qS/Am0x55
/2wSFUNROSeGiTQbHeuHNtUPhdIdCiQo1Mmlmmns0sha6cINFqLD717LN2ag7pVBClRR0EqcNd30
rYKeJWlEpwtUWmQhOkpfGuDUmp09joJrB6FaTkacs0Syy5CA4TRt0RTiR8d4H2rBLzGpi9J+d+v8
M65xSAbFlzbxhxlX7zmKOrSTNkMcPwbhcF+gj5QrEQosHvki0lBqDZ6rcFc8cD5o4j6MLfyJijRQ
M/V9zxfKXPpxsv4prWNyVNFwrd22dgGGOeWcYhmAtF+obnbsI/vnRN1cUftwSaF+H4AZtzGNziJr
59oKzto6WlAmdBXdB1Nc6w9hBCz8Oqn5jCVPvq9TqTOESu1L6DOauOb3dtkF7niMAmiEGNf/4yPh
zGo4ylEFHihAvOT/PqatCqQk/hM/kL/pDy3Pki5LAM+lPw4A10Z8KkGhv5XR1za079OAswHyz9Te
YG/PhS7hbqNu74Ald5AQBSUlqet/RB36TmKvp/aYRneu9lpaXxgvJW2gW+avoQo2/K1mm8Wq9agl
f1wf8jlXXQanK2ei9mChuXAa3EE3KvFToz0Oln80YZpE8XOfWW9tNK6vRzL5k/5QuPw9TFPF1s/E
SwQN4lmkxKydwHKb9kgK0hx4IUz3dVPfkDk4XzXIaKrIvVqmrVpnqsB13Fu+RfnyCC1Pw2uVmt9B
0vkwgxZTgRZNCUq4vzGyc20ByzBwZrR1xDocrFJO59ALYrr5KJhjIx8qKyMHHc+LFSRjbUy3Fouc
pdksWigjslYM4TgIsJ7GapSgTYXwfg/QslsIie376O3M4VG394y0URBqVE1OnX3RYQOLkeb1z3hh
sCc/QC6oP1ZrBCq8q4OQbQibCOJZccSU8tg3/M31QBc+5UmgmTSHAR5igJBVyW0BbHE7RchOagqk
HqC27aMameucPPR60HN1Csdi2agafhPSQsWYrdK00rEKaJTqGPMsXbQWYE7IE0qQIiSkPozlHe48
i4Z/HEMcvh774oBNFYF16Q/D9z2dWaGio2Y5DDhwMYWV5Yv+0BTxQ5o/gA95GvhbC8D9/xEU2xYN
8RNc78zZeN02hCuS/xc06jAobpNvGVhFvQP6YoAxC79pWX3D4+j80OGA1TT0fVHvZu/MRppRwkUv
vpzesJIIfoyGBiNT7ft9l2e2srBKHDGvj/JCQEM6mhgohmvnVnu2OyVRoHfWW0l7wW+GDwSvEO7g
Ce59XI90fsqh+fFHpNn2wPd9qEu7t96CLi93UZk+KZGW3nAOvHBlcCsapmpT2DRNW5tdVFQVJxVc
x/gGkY0c8lXFSA7Lvk1pORFQJ3UZMrYY3Xm7ponjxZ+w9pfXB3p+DggE3nWd2xLrJCCDp6vVN5y0
t4aA8rG64ePluFI8lxOJ4vUw51/OcVFvdLCFUh2L8/U0jDNAerTLsnjTkIuDl4pHovfqGWO/rM32
xpBmkvLcUA5DMg3XxvCJ4sJsVr0Rgz6VCscbBFkH9rvXlju4jbzpvxlRQu0kXl8f3PmOlwGFgxQ6
PXtLzPZBSXMezZqgegN/4jgFwMRvwJgXPVBAx38yIZ3n+e56yPP1SUiXW5gcx8TDd3ZXpWbeemhJ
VG968NOP8k+g4v6NT3YeQjrNIP5EhU8gyTULUQ6pDXwFiZZCJD89KTCpj69/OwoX2SYV3rHmCO7d
2S4zjSmrK7Mo37QBZDNlEH/bgEm9HuR8hZ8Gkcvlj5uuGTtTLe20fCuG7GGyI3PT4blGN1Acrwe6
NGGAMehoqJgug7M6DYS1Kc/WmEB9FCTcb2EC6qf/eT3I2WiwckUCCT0rtIkQ2JhtJLvNCwONyORd
Teuf0PFgMDiDClU4fvvbQDDvLOyjcQSzsTqbf/6mBgzpZNW7W9ZbZVLvqmj6pKB8PcrZuYDjNg9Y
y3Q03cBLaRbF1qZE69pekz64R8W8o/OzyW17MVk3bBnP5+000GwVFKgwDHo3am+Yikq0Tfwd2/Nl
U0W3nBHkH3SS2bkWY8E5STU0njtC6v7/sdwyU3hGaxaotTqfo2ccu2qJEt1GBzMPzpWWx19P4Ek4
/TQcTpL+1BXoceZwKAM47es+jIy1PiU0eFQnunEonB11cnTgVR1ufFb6b3myP0bnDbYPnDAo3os6
Qm2gfvIhxnSNsUaco5jeO48LBBHB62M8vyeJyhsfdy88SymjzBZ9VqN0KpoqezeliI/4DL1ffjkw
ock7wi7YVWc/lGJAc+pXJz592pDX44sLiwcjYdt0uSHxiBDG6STjdGuMWiWy9zKpYfIi0gCdmxJ5
Q9PJWGuS8KUpwdJLwlcMHHnd/2yUMF+aokPBxXRob0EKKfyiJ59HEhgB043uIjUR1DTzkN7V7OGn
AgsKQXhcsXt72odpjzAI9m07OGvInMAEsQucQ3EJ/RmrP5X+o4L/IfmVgzo+9Hq/1RFMAexDxTRA
/bazv2h04QVgsaXm+3Rwcjjv2T20VFlp4E3c6P6vWh+PbL5/YCLFpr2T7CEpkSTB27LzFyXUgSn9
KUl95znG186D7JpAsvPDeu3RpaZBhC5E42lf47KFq1IbyRZw5je4WFSCi3/KwnsZUdfIYu8vt/N/
9rW6g6c1OnBnD8TBRPIpnWJxxFYOzDsuf0sAPKjmSoD09a9/dqxzoHMQ4rVDOm+QE55+/Er3IsXX
KdcGsd88uCJD2DjRrRu54KUoeNfzF2HA6syWeJiDkrMaJ3ovuih79EYFnn6c/bo+FHkDnZ5Ntmaa
pGD6b4FNZ3ZDTZ4FDitvyvdQGJ8VFX4D02JUTtrUvLOq/Ov1aPr5UWhjh0Eepjsq/nj2bOZ6raxc
FQWVd7mYMsvZRcgiRj+KgXKcRD25YlXEoKRyTkgoerTwAury6nOHrowFIg0hGFoJrieefAC3pJB0
TD4AXC7AV1PK56qweiRANtd/9vlm51cbNGxMzJGZq9mvLo3BhXNc5++jiM19hbszndUo3iYjulzX
Q53ffoJAHG46GADeT7OPnukTTOLKdo9q4cM2bL6pvQBeTsMiAV/x97Ec17BJ53Q8Up1ZLKBaSha6
o3tsPWtRpMFzHU0PBmyswSpv3Enn3x0ZTpJhVDFtTZanT3eMbmoVhG7TPfbodUC7QyQN+ahKylkh
4KcgxPfXQ6OSQqKCwQyvwvkORY3fp3XWeMew7Z6awFqAgFtPVrvCx/TH9VDni4M4Mh/CS0YKQ86G
lsdTYPH8to4YqMNVS5tntEueDTTFb1y0lwIJjcKpI/ViXXt25bgoeImx1I0j2MwJ7cH42dXVI/SO
W/UZTf7k00PBoW4gTNPkNcEqnA1J0+NKiQvLOPI971LQ8nyrolJWkOPvfQR4XKVGtKT5CUYQEtWt
Ss2Fcf5XteQhQ0HsbAv4nZFlmeEcbVjQWELQqVEqWHOgA28V3eann7wzWCb0auVCORso8rMZtSLP
ZgdgtNxu5ZpsaBuQJMWmeSNnmY/rdzDeNlT3SJa4OU73QFKPNkquBJum+B9MjxO1fuh6f/t3y/H3
NWi50sBJ2Aac99ModSVEWmQBUnmKR/9befZyZ1lpxq3VqM3mjguWrSWvP9XiQWi4s0Mxjc229oOw
PVjd+JSi2uQmCi3hfN36fkxdLVnZCpm7ieZAHj7AIHmICnNV9tXW6rqnGIfPBYpBK8jCn9dnYHZv
/vfDpFsp5W9XJ98+nYHJQiW0VyztUMK22dF/yles5Vt6yvNN8l8YTjVUlFSpajwbv6mFCFYMDfoe
Xjlu67gNvthB4DwqE9TCskQBaUzM5s1V/ZFidQdStqqtY2int3Lh2dn6+4dQ5eNWdciEyYVPxxuK
kRUO3/jFBTXfJuUvzS0REcSuaVHU4UPttFvf+st3ugwqkyCZgbvm+WKOvBAzkdg3DoaeGPeBFRiP
Gu5ZN7y1L00yRQ06GK5NOUqc1VGc2sWzQmkOeD4s8qDeK/Z7pQ6PUfud6lTVKHeFKpAxAy/vqDfO
29lV/HuIjmqpqrBwtWPTns6rRl5EJTNRD3rS/sD+6RXO0A/Pxi6gbf69vmQvhjI57TiCVL7g7BMK
t8izPmjNQzpZz9LXK42kihu5fhTl/8d6IYmxLVnI4aBQZ8GmDoqPr1TRK+NrDi3CYVsSLvXLBOJ5
C3VPHA0nS7eJaVe3CuHahb3JKjW4vjB/I/Oc3SwK37kdlM48gDNDmacdwx96PsLjSNFfhQhuIsiR
hY9Tq1mHWtf6ZTCW0xZz2WSthFO5GUZ7eI48r1pd/wAXDjOXKqFQqdehfqDPNnM2KsIzoRMcACku
1crA/MO2QaaY4nsIjwIqmH/Da+9iRGA3FHrJVBxt9hVE0E+NM43TwQ71uyYxHwuUOvxc+6xi7zUY
sQW/PsJLSwyrOwrlsqZCvfV0Nfc8pqeqy/VDiCtZnPr7Yop/SFBgMHjv10NdHJorjyNqhCYv9NNQ
Os+zuB/L9uCGI3TysG1pjbvdP1piThsjhVNtxMYNJ1v58/9IWdisYPEM3NxJ9hicMfuAihe6Tm73
0UvrDe+uWj07in5Q01vpufxjZmFMB5tLvhjnkTW/W9y2EW1m19XLiHYMcn9gbheJMa7QMh28I+DD
TruxTs5Pd3ESUf77P8orUdT2QaoTscgAVMAWamIePujF9dOBx/UyKF+vf70LM3kScDaTfVGr2ZAk
9qtR1q9B65pHTcJJYZcXN4Z2fhjIciKlUV2lPs/ldTq0crTzRtHi4sWsLHNdiU5ZI7ig3tjav5X+
Z9/MIpPkDNfxj2Cdn4bJKPQh2uCXLwhqxvdDbX8Nhgl9ybFt7qsAOoFWBNXjmME4jkZ0kHAx8sdd
0uvjew8l89XXfWAldR/fNxpihp1N0UXJhgCNcnArEZW2154N/t3O+/ZLiUrjo9OE3Wuq9S6MpRRB
w6AQy8lpmqXro8pF8QDZ6AaASecniHtSnNuAsPGXQMUCYOI5LlytgRVFlrvgrhBiaPryp1EXCLmo
oEZcWkP/BkFr3HWl6j2rXRduY8AP76ESwwRQU1ArqSWAXAvn0RmHfINCHionusaBlpXmk29V1j4P
NCzU+jjcJYYC3shJmuIFMCvimZFv3gWVX9J4MsZj1hbGMlGB+OKi2K6mVrSb6yvu/GhCFpzWqOyz
g1iYX/ITmuIt9K7iJewCKOrt5C9KA0f0vviejLeQIIZ+voVJvx16MjYNYRL/0+VQdn3Ro0OKUtaY
N2ukpEvk0gGPZ77zr5sgCy+61F7FKZB9ulLa1po89VlvymbrBLZ5b9dWsW5z3+UjlfHBHn2xH0Sj
fy89HGj5hPqyLkLxjACgg+qRiRa6UwPi1+x2aRhYfGQtJbnKb/Dz5JX1FlAMxLFJR/2rz/St1afi
RmHsfHrxRgCbYf8uQePuejrgtPVL6GA++q6d5EQZaB7jExVtLXf85/qHPN/Q3KGmoWscw2SGc/8L
y2uiSStgott4iG21SfSbFursjeVinIchI5MdLp0PqYHLOB2QJbrK9kwje+H9ii9QPvo2IhtwzKJo
jJeuVedLrjoU8QoPBixZ8TbwwNbaGabVHmoVj0Msmqep0bN3Kjt4pipD1b/ncUZ7JkfU5gFPBlSs
8/izh4K19lKUbKPIAzoD6O9HCmt07VLS3vVl2C1K0Ij/jlVfLjXe/T9IpChlCbXYGY6SfyoJWMEb
N/n58Mm78cgG2GNQuZm3iEM8YaU92fSCqd5XbO0ffae5cWZeCMFpKbMhk4mjyn06w1pc66kzas6B
1yQCrwaeP2K8Ybj9O8M5PZc5kiW6hgxIIyeYrUs8kOJxTEX0itx/DPLWQvBkYY+7XE0eneo1UT9E
Eq8SvYDOG+04U+8mz70xl+d7Q7AtIFNSmqIEMD96TMdIetsIrVczLz/tvtkF07ci6DfkAJ/X98Z5
5kCOh1QuBQfyk7NI0vQYUHulvihViVOogj+Z3nznFP7IwWGbfvUwRugYpWZ6Y4hn3xK4FP1HW2Av
TTFZne2WpLD9qES89iUpW4v305S9VlY1ra8P7yxrIAp3DKVqV5CCzdNLKzE7c0gRoR8rb+0D72+C
6NlpixsPwkuDAWHCgwyYFI+I2ZoZMTjkURMFL16Uq5uwKqNDF8furWTy7I6QowGaQAvfpIAwx875
UQDO0+iyg6RjNnqygQq4iHr3rcw2XRM81PAVOm1PZ/rREB/W6DxifrNIkgHV4Gaj+x8oKW+q9BPP
hpUGhp0TV0W80rIeMLU8gGYu2x3/LJHGABsnqteOBdkO6THrAbgxHSUM5tAcGYpN66XfTfGRI2rv
50ikhstWzZchHJMsyHb8SbG+s2Pjrkpe+Zt03InkxqF+6csKTB7lo43C4/y0hbRD7tSp7gGVSQHV
sexWjoi9bVC2xY1FdOnrUlHReTvgIq/NS6l4RKtd5ObVAdq3v1dRiNwleiyW15eqPvdZp+ItC3C2
7pIQqmL+2i5r7nAvrsNXPHnJN6ZBWekRVVS0bP3V0GIBjVZKFaMslyP61eR7Y8CNPPTxZc7o1jyH
yuDjhKrgIW0XUJamybyf4H0skGwy156fNjfm5eyUkj/YJoPlLyp781JTlCmNboSOOAS4fyLuqL56
kw1dCNUKpeL+uj4/2sVwPN5sWaiUnY/T0x/qWjZy+6H2l5k+cpiQIXeKFjivHdLZZoPoR567w2Nl
V8mdlWtYCwZJf0S61cTXBdOfnhv4zjYgRqM7Gnr3eR2nX67/xksrhdmwaZUCyqKlcPoTI9sr4gnz
1ZckyDDQ1d5qoe2vh7g0C0y3bNuD2OP9cBrCrVHyR23eQVwhw0203DpGfkhC0vaIfXA91oXh0IVB
lZisRgfDM4vljZOZJLlhHiBqosWhw1Vpc9O+8d66sJNtVZcIEfJf/ewmmDpUrZQ8cw4ixsABITl9
3fnSNlWbhhuhLg4IpCMPLlX2EeaXjl66k0gIpZXKviqDz64y/v5c4vNz5fAQ1+hfzVZpjjprmJqD
eUChVcXpxfoXHfddFg431sGlWbNtG1AevrCWmK+DCls8wG9Vhn5Prd+jao1hJdSpRySxu9X1ZXAh
FPgQlzVAC5t1PZs1s3dzzN4V49BUw79+ldO1D9WNoxc/r8eRy+kk8+KmZltTv+eihnY9m7pG2Ag5
uJV5QMFmW6DcsrTanrZHin8VqfAygCNsh8o+1sX/MZn0sHjmgQ7lnJ/tWx8h/Cwpc+8wOna6drry
S1M6zr10Q7oRaY73dTjlbfEbjEoJl/LxLFSkmnk4GpE44CIwBisFtd+Fwid8qc2Iu3py/G9DTiOt
Ql74veDfohRQRLvrMy2DzGbaJlExwQrw+jqrX3dJ1k5eFtkHp+sf4qyG8+UGj5CEsDfv7s0ufbke
78IKot2p0z8GcEZPfzbotikmGwy5c0DMKOddU34Emvbc5s6NFXRpXA6gBIMirhyd/B1/VKXKyR2U
HElPJA+mkJKlY/3jw2XrMTRgXPgTlevrA7twGpOl0z1maLz75nfSaOkoiaJqeHDRCEA0MwzhWkXi
M1Nwg+hK61YKeFZ2Y/U4JJOMkIzWmQMVtMBWMl9E2Yuuf9UxVGQnoAb3POSAFOq2QRDH+n9G6NjQ
YiTZgGzrdEpTZSItTz37EIQ5fPE0919ydHVehprimJWC6Ls+o5eWCjcozxG4KfIgOI3XKcLuJg1d
MnSUF5oG+3fqon0Aw+J6nItLxWUOWShc1/PkBW61Fwex3r+YWvPqRmCFEtu4Q43nAYjD42Ql+o2B
XQqIQxSvOrJIIE2zPWDpToGtXeQewNw9hK331GJYB7zEzJYmHItFLZobSJ1Li5MekwBvQL8IVM7p
VAatE6L9FDgHz0QZA/3KOkExzVXUfYLcz/XpvHiucXDS3WUjcITP1olCzdRVQtM5tPmBXPO+s38U
QqyS9i7VPtL+rRlV3hzjDfrNxSGCL5XlOQk+mA1R5EqSp9i4H6Z82lM+QVDUXFWDu63VW0Bm+UfN
zkyqgdzoGhArg/zzdDZ9lc515vXNIanxV8rgp6dWe1AM1EauT+WFMdE3tfTfBXYJtj8NRI+tRrMm
5xpMOstfVokd0u0ps/3gAZjzQ+w/rgfULpwqNN10zfwNrdfmx3MimrxH/dE8WPhbP5bCt17cqEk3
hV6jbqUK/8GcVGQzrcJ/KKYxwyEL9+i6r/L7IUaAJ86WkwkdPPXiZDtxt39TjcRHC6fPqr/fReQi
oNdtVpokJZ1ODihcDHnsnGXmWKCw9C0ieXsR0wsLBmOrR5V5I+ClhS10SkI0lalYsI9OIwo0f5Fb
oh5Uu0Px7gMhVWDiGuUr57CnIEtSTPCE6qzeNhWCcJD+R/ujQNLwRu56af0ZwAfIkMlRzvADoLRr
q/bJwkCof7diTcKCvxtF+O/1xXBp9ZEC6bLIAKZnnoTFVt/HGkI56Es1q1hInr6x6rTIWAgt85f/
RzCZKcvckqbjbE+VfLe+jWz9kLalt8jbtt/WhTsiFAVLdkioY16PZ/Kt5nsYSqCER1J7tuZn8GDn
qWNiVXbAW43SeoT7m6027d9Xg8SfUeR2+yMLiXsqBm2tmIcq75ZF9ZpaH9eHcSlR/jOA/Pd/BBAd
goi6iNuDFdbPQiDqW1IQ1g19qRXj3i3c7xTtdxQabnyuS09wKk9YGrtQZIEFzb5XiAtay56cDm1T
AhhBPiJFJo+jFm3A6h97RCk0Czx3X6MhTLOkQ9wwd8tdoqkqXjnOuI46e1ij6F7tK5d3ue0F1d9f
evwul1qfIyyHVPB0bsxY+JUfZdXBKPxjXeDwiWW81wxHYXQ36nGXPoOlUT4lFv3r+VYZ/JELDZuc
Q+14/4Z6tbFM9N+0eDc11TJu219DgxA12LgbJeoLmQQdSo4BTmwq1fPjemwrpesSWz2gDo1WCeqo
RY01Zxr4i2lyX7sYctT1BXcxItkmDQ5etuS7p5Pq+cYYD9o0HcgmcAU09CH/gVytsWqxFF/FyLmu
O2uIblzul+bXhvQlESGMdF7uzwVAjKJ04xe0hhFRM1HAEaCWKpqQE1oLo7D2kuWPNuCNwJeOWtm3
p5FBkeDsmCji2snTkaPW8Yzim9YM0WcRDDRLFae8saUuHbdc9PQYeSBJvsLpzKLZOaDy0oLmicSv
ntrRAxIGDh7Lmrars0K7MbJLByAVd6ACtoTHzV+fvORNvXF6HQVa7mtrmtR9n/r9jeflxUGBWAHm
BwWB2vvpoHqvmwxq+xo68yhf5f57lPpSV60oMZrQwhtTeHFMFARlw4ZnyvwNhpHiOE3OmB7M3vve
hChul/336+tf+z0x85uDhxfFX0HuB2HvdEhx2Wle4gTJAS+yaJl2CCVbJRJ1ltGqKGmZ3wSuT6uq
oB+dWia6C7rqrdJp/JHrEBs8yIv3eqcdohxZQqDcPhZFeY9CS+SinJnpC7wTG/Tf869UANqV2hp4
SQ0A3kdBi7Az83iZjMq70ON//AGL0jou4o2WCKwofUQ2zTIf1mqnv5MdZpuhQDKzN+tpFTpucocx
Lc5pAd1C5GLeI4VarUCcZW2ii/ugR4ODuWKGT5aN81Fc2PbKZ6DLwkKvR/TeuLQqo1qDVcgW+APZ
C9KedDW5Cjh4JbEW6pCgqZwYJWKt/pceiwo83jpoJe290ltI7BWIrkEedTCZgVrU2el3J6EyBh4x
W/Qd/w2V+LsIi6lVWuKlM0wxsluZ+4q21iEcsi99Gb0WYWMvO4Rel+h43Vlu9+9IqrkXhVBoA2IT
1eXfkpEbaeqbn0mmfQ2k3kyGei9CUO4S0+YvDk7Jq9yq+GQNnpE4iXyOAWhIekeP1JzvHdtDZafu
6amOiLRHefnsYD6HAMRgLxQHna/SrsptZ6nHIod1Ok5esKmktd005ONWcfVhFXuY1lZq9pbWk43E
OuZGkWZ2a9fL9DvAK+C9NQPyjM0nYF08VZX4HvUB4KDoPU1c6xHw/YiOh2UvRy96MwznPc8wtUh6
yshhVj3qKQJj8RSVe6NCFr6CWkm1aqj3mLF8oyj37rf29IYfGxCPMTya1vig1M1ThJrWqzU26t4f
xke3UN4UXb/v8/SRllK9qGsjXxrggN+LNPyK6mD94g1+utXUOF2nlZ+8aoEb79LeOXRRhK8KmpqL
0ArvkgAx2Frceb3yIpte6xAVK8bNIASNsL0XYKfjYoC67PNK217fkxfuJAkH5+4FC01tSf77P5Kg
IA09H5iDefAHGv8LUSA97xWYUwYRes6iqqSSmHarbXnhauDxZ/9GupNdzDMgeCm+lrtRdbAcabdQ
+loK8TkSFmKtIr4BkfhdYJ+dOjRWUCXhQAJxPi/Aa07j+eVEvdrAV+wpwC3wMAV68xHndfDP2Jja
k523wz7HYXVdo49XLWDaGg/ZYPaPrRialdqI4A7/93Fd6ZJBoSAdVDSOctfbRbHDRRbwVlMFq663
oscQzXr8hfV0O1UYy6ABgBps49gPRTF2qzrFGS/JLG1z/TteOr7/PFln2XIawd4LkGl8aTqsFszh
hx9irnM9xjnAk9IyMwnREY0F/jN7xOl0011R+NYBrZvnBndsYxCvNUg5O8cO0rRQOiowoRcqIlAT
0rax/txwBmljsMad/tYz5NIiogxK94ZsGm2N2a+prS6hjpZah9BuON3jWN+6VgJUI8Y99vrIL8wu
lCbJBqNASalrll94Bq8R/BOTF4w6hkUdGwZgq/hGkIvjkRVXWdrlZTUbD8nGUHSYJR8mvd40CHXW
o/s2Zfrb9bGcw64loP2POHKwf2x5gepe3CoReVmcfrM9Steo2+JE9Att+H+NQl9h+vPQtw5NcRFv
FE38/VKFTqoCyeBWIIEyTuNPY05pXsES7H+cncdy3FrSrV/oIgLeTOHKslj0lCYIUZTgvcfT32/z
9KBFKY7i70EfNsUqmG1yp1m5FjKMP+OedZGu/8N2sCkhsizofKO0+mks9dkwkkmKK9JMq0cxvh8l
/38YRu4A9oqEGZ3zn9wzc1Ro2kM0+c6q1aDIsjtg6xtHBnV/ZXiWIeCyS5ra1luwVH9ZKX/INH3U
R2lPFawHn6FYEyVrNbIl6aok1R3ZhRa9O4Cx2rCvu/KHqs3PfY+s27+/8J/2AB6vA8EGwelvlENS
3kIimcfbHTD2HIEQ5V1J0+B/uAeVRUoBqkHG9dO0oQ3ZbrJWJ3cdBFZhRs7obtLj5S874I9v8l93
UX9dgK28zAWeQXXVooa2p3DF//n39/jDViZZLCoa+LnK7647iXJ1tuL4Do8LefS0mAMS8gAOpM34
y276460Ieijnk/vhjP71ZcxUs8ga5NLVzKr0jsSrfbS6sjjMlS7/5VZ/GDe2LWsOphRRgROP8l+G
Y60ADztLX12XaQC3uhFSastf/JE/LO1f7mH+eo+5bfIMfsroqpn6cz9WDypnbT2vL61qTB4sjdDN
Wf/3TBOdW9RKqZcwWr/lz2R7kzs9N6+tEJ91mg3SaquT/jJ6f0qBOiIAJw4Hs0XG49dXA26K1tHI
JDV2fo7guc0QkNS68ZpK1iGCOaTtpFsbcL1Lh8DPf1+QVCW5+mcniEKlRWxHih/2nl/vHrdqa0KE
XF1rRR5uzCHWnrOqQVxVNzK/iPKbQfY6+5wP7cVIs9GvdaUNCnt7hdDyh7pt2tXCPwsrg3DNHKYR
y2bY7qZu56r+CTRJd75sDQSCdnxbz8+bisaUWVWnSsIzjov9XJn7fFROKEHRO6WDrClmpfSBVhae
DV1tk8adq2toVZuzIEdE2xEprhUqePgqvGml3d5QL6sylk/qCMAKhY1vajpf4tV0TiCraKPuPBMV
Bl9RGpkiRhnvEigsb8YJjgQ6AWFPldXHSJll5C3lYufsDXQ1oSQvdHnXTs67eluuft2UQK1Qmp6M
1yrSWnQK6HUDKd171Mvhaqxp4UfUK9+hoW1td5YXQ+lHSAJ78tTTe5GH5Fe60F6nzI1yuQ3sZkRS
BulCVKY6F2vmrukJaVhkNGIF+bP1hnbWAMJpf+u/6dJNpnnN5CiFP1aNRDVtNF+kRdKImzQkZICH
HlMHHeimREd73aCmVnnBnZrUVgD3YeSCxahfUnV2AhnBXg9QYgEPNjoLhlyXCCbil9Vrn4SSabfQ
NaJT0WUy3P5Ft3rgCr7C9N6fjVwqA5kIyN+aCFVa6hZQc3fKUdL0adeu0eKVUBNfWnmdD7UtT746
VOgyONvq4XeaAW9QPgJWH/xWrswbuciK+40+skBekyK02yzyDcSVQnI2SIYRXlIMWFbagGoGGqKF
W2WMYWXHO3Bp0OrPEDhD1jxXmZ8TXT0MK9krS48V1x4KyW2gbYOhc8GznlEQ17YkPc5lpl/tPjNC
EERqaNpQVVQzZLSFGcN0LFktSkItWJy619GtRDD7G2o8MPtnTu8ONuzgSa41gbousafQ+Et5ETxZ
S8PqgWI1HQZIYfpNDV5vaKwsxGomhxgqYm8qJQjEiRN8dZHbEF3p1kKcrwUXCOONv+hCV2A11y8O
6QzPoR7mq5XdeajTjL5BDwpNIMvoZZoaB/GSV/u6tcnxagjbq9KgeUnOQVLieXgZJPI0p0SWLyOj
AkGxPPijUSbhGsftYaT0jY6GdrYb8KhyVycPo9EukDmoupcWUrybI2M89qnyFjml/qQYlXm2SBWi
/dLSvpBWbE9lo3xsaRGcxhN68CRmdiltMb6Zy/19OqetX8Md6iHxYxzsNWu8ggjYbdQYFTf6WLxx
WlavLqQFjn+9eh9JYftlhQafIsE1bNVDsYPKHNV7xZ6CRkPSpoNI4kmuc8XLaJcPlBGOUGhZIVtv
7NXPRwQoR4Bo+yVekkuGmYWIv7WDLWUxTHCBuE1bOT4hWRwktoI0wDIhwjMDIJ9XFF/BqAz7wYJ6
FQaLGqGAbtmV0J3vYyVaWJh2vrPrDlbuOer9LFP1AwFhfG+iOLJH7OhH0kP6ba4o+KEWWODpMRl1
116Qtm08eRtGlEJyVDfl1Qr0AY2BFtxlAL/ZELTtxMLQCjXQ7Br281pe/SyHSr6rbAtF0YEuUruD
2KKk18BAd9dN8kS7/X+kJ6ZozrXqmlquOfys5L/4Q386czmTgNwaNNP/Vo8w+qyE7ViyrgOK4tQX
4Oo6r/IP0Km+g6iilP2NQOuDNubzYfTfd/x0yqP0rClzvq13nTY8SKwYYC3XqLSvhh55ub0+xnFy
Mpx5B33z1TJGLDzxedSf2sgONEzYv5+OH07Sb88Dhgd0Fl7bb4xeSb1Ccpsa1jVtQea5ukzeSiX9
etU3GyUskLMSkp2y1Lq1LCcna0HboqvGAkm2cjvEcjeGZrHQO9+3MiazLh7SerEOjg1hurLCjG8B
6T9ohbSivJjFw92/P/8fUvzOBzpBuJx0mn5yzFIzG81GqnCaBtNwFxuaYEjL1W2GDjz+HhfSzzaO
dt2S/eW+f/I9KSOr1E84haln/epTqDb0p44zGddhK38kUnWLxvTFKOy/rM8/RawCnUwe3BFsPJ9R
Jqo50ClXdSVhgQLHWmqMjrs1JfBVzYFTuJOn2hstOHXHeVqCBdTCjbbMQ5h00Zb/D649hWzZkQW5
Hf79r+8swaddyU0SXZMeEahh7LR91NgUjuTK/ovHaIpA5POyFMwkBLAyZYbP87pKSLiqRLF3MLcp
ENnJoHYnpb7UOolBfymG1rhR01x6R9hseEXArf2KRN/wuElmNqBBv9b0HSEFNRfwolt2ZN86C4qN
RTVUgQ7/Arwg9rSr52x2q2zcwKaTHEBrIImR8mtV/BXVbPcI4ewWBWY9t2yHKlzXNEeoE7ngS9vL
Wxcm6SRFcLREuo8EDbrIsE2jnVpTtkyQZN6KVtlLrdAmRb23aKEcKpvNpfEWdUsMccJRqqdhT3b7
bkoy7S5qFsvGt0lmv1RGY9+OUMBUVSydTH1u7jVJz64piSHU9RJ69wBbhBmaDj6c4Kjf2at5Jynx
9JPDmHutsfSX4PvzZoOhFlwOIo048Q6o3k+bjZlS1bTOrNu5a/f6Ol+tCZaTeRhir8WitXL2QnXl
C1wAfyNV/LzdPu5MGg2eMVYeBcRflx4wEtC4oH9vlx6BzSh5WbT5oZ6L/i9v+Mf70FYG3ImQ6Ldl
lzdp0htrbt8mH2xBGWJgfwOg/JaT/XgXaA3IxoIeg9zw13fptmGeTYCdaMTuxyGSbmhkaU5o1klu
JgQNzREW61RBj2GDMdAb6CK9DHUFJlzP5b1TWuOzGY3OG4txfUUsZArmBGvkjmu3vBDsJD40//Vx
tWvrUqGHFgxDSQGnNRMkLCrJukzaJB8AOTYHsL6gnaY4fv53qywOsf/evZ9f8VNK1ozqmKex52s7
SnIQWzB7T2OH3y8hLUkJ/y8l+9+spLif6Ooi6SXyQp9r9p0x6ENsKjZ1emj89e65y7cdNB4hd70t
GzU00OGx0+GBwtkhn/6v6N+P2zOd0HHSxEDi7dcZteY4Hocssv4Pq+ZzseLjFoLlF8ptYL+fWW+n
GG9Nz1oTiVHK9mA3XHWaH227fJFiT58wkf8+g3/aCNA4Cswm3pGif1qkehVX9qK3w7WeEsUrc3T5
aE1ECXDEdP37rXBoxcnxeb2AF1LpqYc59TdAQjHZca6TOL9O8zwcoDTFQ5aWUfkuIX4zuYslp5ex
bZAekkwC5r4Z3p0mao5kSaQbuR4bbyOvfC7INLkzcO/HfDXVU5uCS1Y3Sb3obfp9irOXGob6G4c9
7nb66txocgUlHZU3eP3wkpV8aXfodXPDoVz8oUGQWulHBSnxoVteo96STiOMT2gZG6ofowdquGhy
/7Bbna8gd+pJOnqQrVQrrzLqf60f4XE9ZUman6mUa/taX7vdhLDmvoAnPkgWVT5OfNCFAMlEK8pq
T2ufpTAM2mnYUB29WFo6PMn5WpxJc067SFWw+EUOH4q59BBLJMh3tGkUVJbUwJ2bxGFStWsFdKaI
d2hjxn5CFeESN7THLv1AWdZBrgFifjsNmt74tg5de7AKrTlnmQw3htFlt3EDXWRdF5G/aVkc5JJK
Xa4tM5g3x5YYylAC5FII+KcM7aZMlo+rNsy30rb5dHUGHWRS5xUqA1+D5MJtVtxEzUm7w+Dkp2oe
UaGco+y+XJ3S1/qtIyiaMnrLVHTPUSY7Wn2r3G7SYhy72ZhcbaUda9qiZmcKpgAkOQufIiwSplZm
3KTyXJ6zqFUgwtI6P4rzNNzifr3HpcoOpFlXHrhd9n2pmnjaMdIr8+r4jkZgWrXzto+QOPUMm9i7
Wqr60cymdTcaFfI4a5wXvlSCGfA3nW61PpO8HBNawm2I6C2V0WYE7Z7TL0dvsP6AkAZaL8X4qqiJ
+oVIfvGqaaVpNmk1r996O0Q5aVq8bIO0umxIOKD4sL6OkhnhUadyu4sqsDARAlNvbW0A7e+GKKEj
39LQRtrW27Fo1jBSu5kkpD6HibIiaLrRXPG4gdT9Ko+S/mRUWrMhKZ0v04PcZ/F+zBWdiWRzBZqx
yCROxki7LxqNY8GYm5OZIYjQKCnt+7RSMw16G1Y09u/MDPHWZmJd9oWuo/qe53B4lFvzssm96sWt
ZMGmV2XZa4n83H5EIhdxjyqVD9mMUPSSqRLyeyg2RFOzIl7Zr/UjkogodChtX/ql7CBr5ER0FgJW
PdYdOxdx6N635Lg4wVW6q0zK6YxCNKfnsUB3YlrcRl7cpRVa1LVXDgbC6igNpn2I/hUJonNl75IV
aebhjqyc0CAAvFAhz2Mg9CL+sCgHzlwzsQ5TdJfnb1r8zO/L+q4vFuvEQvNjDdtKCVCs8qcIwfn1
G1dSCfCFjWj3FvM5rSQN5clDsS+jXVIDfs1fKujYlPcyeY2l72CjjagKSYhVhE1WeqXLsczfECIP
aJYiVNbpiazDUXlCNctYmr0yfdFbC+ydHDRNFZgAGPk88fURqPCNg0DcZH9fwBrEOrJKA5Ioe0dD
d7X2nPRJ1e+Ucr+B9zBiZAOTt2jUXHKDgDWeB+fbnGeug80ukUW2es0fNJKYJZTN/PuofNMmYn1U
enUHIFjh1QZJKLqio9PcooHSIb1V0JdApsajMy2oMmm3OSQN45hS8J0SnZ3UCnn9FEFxtS92Xb+c
8BBdqJtcZUFzuV59qorkCZQA3SX+F0L4HeSRyvhq0rmijU41jzNKYgpfN2Ni73wMRY8qUJLyEiEb
xiLYG3Mr5MHzB0UZ5GucpTcNzHeubKxjEA02EuBYSmRq48GNwIAuWXxbbmxHpHtdq4UJe62685Q3
l1ZTbnrT3hWR8y5bBFBRkZEo6REJcqSLWsNOaBfNPkU/mlNpX/PCitQ9AXUIkll5KRbUOdUe1ZnZ
uadXPsiRiWvowEa6rLi0QIonxXgAglu5AJgu0qSdIYcn1YUukDaedakVuiSnQe9Pzmp9R3IpVGDv
g9r7UjPzYgg1S3pEAMhXtfi7hkwRWu0H4ljXNFuAHEN82w3x2d6qC8osjG16rXgE9u3XKDdRNlA8
KvEo+/Zhq6uhYJrkaQ3tLa+aUzTlTwskZobdBWTLPMs5kE9mQclJfR7IIRrJHNCuy78wp4L0VSzg
rpX3qYLYtPnSO7dle8/XaHFAMZmk8IzwbCn6dUcF5uyzRlOw0daYUNPj0pQfl/V2NZYACIFPvxLs
AbaLuUHUmk0gZwfT/mYsM6qvqI1vyCjlQ1jXJEWA6SnGAUk/iIu7u7kod3CPuJuthJX5Po/PPYtL
S+JdtVrMJYCDbPBJo8Ia+6QoN2zFzga5iRBXNWtHA6w9SvZhSQWbpxKLtVr3Yo1m+RsaWK5Y+otI
a0/2bgTD446y8SoMjzabt4zGMoLS4d561jwp0k4HrLSMqWeVa+jI09UqLXrL5iBV7kcp9lf+BJzs
q2QgHgwAHjNTaYvPdfK24lC4aOoXjmGfbYxk8F7RK5R27uT5Ry53XgIUkvej7dxfYVzZRO80g8Rg
DPa4zzakZPR2QyEPso0cW43iErB5mzqobbmchuIj/oigdTFXQb+lHzajJALts5M8a4G5dC6ALCQm
tS9GK58WOn/ExyZSUe2GFF0PyzCUv9xWG94bO9qzFGRj2JlVNrmxGj1jWG0MyiBfRhmZxbytBedl
lTlfrGYWq6m3wINU7b4vOFoSNezS2RHlgRoBNHTQDz3uBr+qTvYujcqxZ6b05gdzxqEZqjZOBn3B
fqatrrjKJgTNsMtrhlZbaSuRi95XKOykLKGby60R8vYpU9xhdyVDdXt5uJPlHqgw4GwUhIkm/VVR
A/gtdmLpidUgrW/ipVMOtnU07rfNOltRvWO7kBYoXF4xWmRguPEewKrH7Ej84MQYhz5gvY+Qs5WU
1/v5jdrI0SjJTWOa6/GVuM6rgIW59fyxYyq18o1IML+Me0GqxJerThIp2P0clwzDWzTbLFQDzfpD
acToYLMjWU/ihwnboYI44xJmVJ0Y2UGKn7ra3GkkdmnDR4LW7XgEgGeDFMELkog1lcLHvFBgcsDB
afqlkXE8zafefoHIGvkIiWzwez0cFh397vyN+Jb1tOt4a+TrUK6GYyTaMz2ztboUEhAuOvGbeFuM
N138/JIhrGXZjx07MsmMOy7Rpc/OeqfLJzP/miOSGZ2TcjpJGU6PwAqBokZLx2scaaciwybOnol1
xxrj7OHDS0yAaH9npTkamlSqwuCIg+itnh8L9gzczjBTjbfitNlY52JUeA7GiGdiSPn/K2/MFz6G
pKpeE9Q6sX2ImonTlB1o0PyuGYdiqUIGku2/WEjhrrcbmMN0NzsxufU7q32HG8vVtxci/wbsNdeW
qtdJ+cZDOhRLylj3bfVIivPjXOTuFVa2UJBVTfedowo9LXgS9yvCWA0AMmE/a4T+7PyH8E+o80AY
CQFCD/ALid0XW7sVDzZ2EC7xnmI9lnHqi5FFrTmYlFWYDbDEftxecuUZQ3SgthKaco/Y7nyA2n/H
y1tsajaCI2XhRH8kiwAFQWES+cdCt91u+gEXlCcn0u2Uc1ktIrW0R5qJ/xIveU7+I61B2EvKQQLK
JP4u7ES9oqc23mHXIVr0VlyMYTFft+0EjudGzcw7fIDEwpXfI1Pv0n19z7PEuQzFdnThffN0I0kF
v0xc71d4Ikii4YvtLaOiQsr1V0BiZaXd1PhofLPO7mrwFbGee0Lzk7HfhFazdKfZ+0h+UHD6lvRR
+H9a0X0x6uRYr0h9hZUWOmXsafjrlhIHaFTw8XNp+UgE30rzSrVoL14FDbgPxldsAGsjYrBMdMeG
utnVo/ZtZEGyT8S+yy9sLv6PMBF9a9+L9aowqwlUzdT9TywJsY/r1ndKGVMHYL9l4CdXHIcp4E/U
TiifaXdOYftOjew2f9/y/MoRmujDP4bARF45f4/yH6YkzDzvj0UtcSPNt0XLg0iygmFTQ3HQYWYY
Yxax8HW51CL/0Fvt1q5O8Fw/1lsc8GfhJ/CiH56tETLxinEnnmUs80fWkIIrgRswqZqvO6twIa0a
hijommojOyzd27iQCmVbtJlX6ZAcPYsxFbuVSwGpcvMuv4jtiBGDo4v1C7HXEmxWKBxxaDY+DKLw
LCvZPKcaEKqIqMxehN0C3sl/P7a89tZQieOaEeZJNpkG1bf4FtmiEM75JylGYBWfCu86q4STDXHF
UihiJWO0N1MPt94Q2i2h2EkQY2tMCL/JNcEiP82ouBFjyWyI3xqo5PhpSNtP4fb9Z5z4MRC+0Fnh
ijcU4YXNgczwxfgG/JUiqXCBuqXhrOiNt0avwSyMQS+l7tBaoSpZD+KbTJym53CuZY8mNXJTiW7R
ZhWWEgeRczz6eFA2hpiFZECJSZmGK9L1pOeWkzL1L471FCU/FPYydxe+TlvLZ2kbL/xhGog80v6r
uUQhkfpucVCxHt5ZvPxXzGKbSJjgHuwyfVZUYY7CaDs46xPeKKYZ4XgkNNtQtfqdsMmsPX6IJczu
FHuaUY0FqQ21XDElZncUrupW6D8YNFg7jqhwPGvpuYjHS2bm9wUBG3uL4rIIhxj9tXtj/bJX+Dzj
RndbgFGAqTxqm5C9c5AN4eNNOPjtkO779EWsQAymVspk3tM3y+hYR6iwN/dzsR25Ri053/lhpeqb
upTnZDB2jEVnVI9YH0EFk9I0NMWoz62sdjsY4slTqgS5zY8TJS3Wb9uSfyyxtXxqhva+XZHZxf7w
ijwpIyDODyzkECs+C51jQ6xAZdpOTu+LfV9f+ZBoje6+8jHOApNUUO68K40wv3hexkmcabr1zODy
epzQdLkFXD9LpXOm3FeRsnfk72uxIeTe4/HYvGSoyicHTA8rmq3O9ozqN1N+5YDFoLDtxUrCBTzl
QCDEAAzjThwMpv2oZ0vABzLsD3+IZCh32Mqszyrkn9cEDKjyxC/YSuE28W8TVp03iVb9dcWxrRMd
n+AQQxJmov1LGtV3kh9cKx+P4shEXxQPE6O2luC1cuGhThg9lBN83pW55ZK4Df9E1uIoj9Y39iYX
EMsKYV1MFF5rOo0eP2h08K38K69Xd/cbpqGHo2CexccRoK43hCTKPd+wu6/2NnqYM3HgkeD/iBu5
lTAyvIvw1y1zE+Eot+Hb3BLTChudmBMQuG4yPZX9g3CAeLtB91W72E3rdhDeFz4O7whWyytIJazR
g67YYnbFvcSo4ethBuSLiYtO2msWMpE4cY45eMJ6iHXKHJGs/zYuDVy8t6mikn3ATLNZjBPfF3Zj
FMOEFdUzQETGKcmBh4FqEQFQiic+aIs3V0kolos4vyG4TIiPrVIYG94DyyjolRiPFmCZUXc7fBBW
hDCgkNUgYY0m7awEEz16wucVq49BFe/A07OLV/WR4RHxWZ2Zvng2Bkm4fkZzFAdea8di/sTyxCrh
tVUMjSnE6ZD0wP6JuSWfIw4oNs3cSmSgzlhaxlOlgX6sb+Sk9DSSDP8sCTH5Iz4Ed4+dzheex2CA
wskfh+FpxkBJ07DjuRjoRuh7EZaLhcwBw3PljKBJo3WqIAkd6V4J3xMPwNuLGecrPIZcy0e+P9Ik
zUYa0/QM5Raxg+KNKwnfLeC4/2fiMtwLLgqn0pWRZ2YyHd/q47QR7izfJrcquM812K7YMIu+G/XE
E69rSDf51omVzhTzCREkF4bmJs7bYtQnqP6saTqki/o9ny5Z1nyc4KOBN9cqypn5qbbhqY+2+zG7
tzkn4Zvz55ZQ7m6NAEHN49GeSmEPdFJPsZF9xbdhAwinB+j2TowK7y1o/UQsaaRofS9jg8C8dUOc
E4q3RslJKD4YsxGYqSkkIFgr2vZCDKC6nfmCz4bDbtiPMzxeDJhwErnhYpCcSx7gPBBxwz8Hr4z5
ZzQYpDoqvTx2blJTwtUeXGGg+JIC5on1nGSq8B8smOmEARMeKSMBXApjAdm6ceLC0kgsXTQuV2ZP
6tP3ZTEvYr3hNWEPIyM6Ej7uONNmngTTKgySJDbtEoodLvZLBFBMxLpG/nVuYari5CGQVApjn2n2
T51oKlLGGxF8CCeBIS6mi7DuJp8S10hYNmwCc6nep8kM81o7WKp1n6U0Gkd3LDWuSBV288wmexYL
FsOrTo5vccaraodnvnxk59j+4mm4RzkihD44t53+IEdvCygdsVMBlIVx197ExPYis8EQ/WeJkSz0
BpUMJoZdpDZs60nEqJ2NVzCcMXyT1gssSUM+jQzfPUoQAQMgAqcqNQMd4N1/Fp52qxOPYuxshpgd
wExOSX4QGUnxZWtEKZy9MeJKcPtFit6Ek1YLbfSaPDZdzuMza74je5MND+LHnKsTQH3zCY3mFq+q
Xw5w5Qk/alLvTCqIAAVoCYHvo/eiehPZhXVudwa1Ri4kVgTTLF530cp7ohASQQ8sNqZhUZcncRI2
a+WneRzwJJDv0bFaeXJlMbURKSX7CESSXzAKBek7V7wJcVbdfUtUG1SUthd5fLG2RowYdyy2Dsnt
Z7Bo7yB0vFrYQQuIV9R7OmGOgrZiTg5yTUthvU1SVEZUBLTxP6Z0erjjkL4ZkvGdmQd/5IuojVVn
VQZmGZF37C5eN4JoKAtNYBXNfeSo5F7fe8TNo8h8XHOCdfNJipQzs2BFW4i4bVgtCva2Q3tc9Sa8
sr5bHyvziW4WVy0RLGYVsQOm+obITq77gAosjYrSD0mPDotdkd8ZjlaVfBNeeVVmiAhslEDlmy2H
OS95E1MbxdOVMHdf0aA6f3h61wGzxWko7FVUvTaYkDr+KQZAYseIWBLbzMthk5zsI+uWInaMFRAj
iXRPOGvYcAnKcbYfq1nYYCISsS8qgI6RbB9MGWkCxv6fkAJyaREcrQZuT66hSAOQRzGigMqD8I9s
Ovh6zj4FpyDZkrs+ehvSFwpfYIEWUqDwqEe0wcjLx8w4yXwW/uG6tCjYlCGxiedky7VUpZFGvdwb
6VBcSbeWkh5MOnSKyXcarcm3pncrHL5x+xrTghHl20EfdFfHJZswIRIZAZtLOyX50y2+IesljPmI
Q2LplwrGR0WtbiacnGGdwwEzseGYF6J8ZRiBOMExAMMW+VYBj5uh7kSgx1RuDYhd9k9Pxq4dcq8m
QLaAYHsRaTu5sG7JB8TE+dV6yGHrc8VeqwZ1V5JzdTkMre5roji7mXwqtjlxLDGmMcmwGoNoLclB
Y5XCKkvYTTe3yEKAwP5IKghTxglWc+7jKXm9UINXh2BSp50yqW8fz2dswbjGfmxZwsXe8ASsNT+K
neOQ5ZmcVDiMttzfiFgQOtG26i/CNApbIYxpH2WidDE5quJpqMO6a/9tHmaXRkCaM+KPt3Uy+QZu
fIaBULiUJB9F5WBoSmQjf7AvhUFoa3ZE+l0sV2G45/m6ypyB8U8SpxhlkJrHelrCNF92UqscxU/x
KqwdhZ2CARQ7mqyxoeZ7VAJh275TyVEOyhOAZ3GfzJZ/CINGoG8PV2YLh2MF47HpsjBDiUi0fKQp
ZHs4gKf1KGJ6epGg4m0kp74nxASQ4tnNwEEzAH68H6r20GT9jQVq04iINZZQXEXHmaGid2LpMC6R
1fv6+DjX/Z3FumLmKup4troGW8JxkHfKk1kXp6g1fDJ6YSIhy77O41WRdGELzdjYE2gGdqme+XUp
MrHXYPjHhf7OhiqdzN2cK8dQyYoZIv3WwusWyuROXVPUaE7ChTVFpiEz6mOOO4R5HgfQRUXb0fZo
uWqDemiikuzsPGlVZldYtCoeRcpIHsmUsIC0n+JThWkc8/Q4scNEBlxJoy+RYZ4H0umzWRtilDEm
lLbI7Q77CO74Jbd/ahxOGucLkZBGhX+1qmulqZyhWziD1MiHKXEbp9/cvt14mcUWWQdxKFrxtxIg
gKVW+xIBeXG8izOB3vTXnFO0VoyrKBcVOGwTjrBhLzsaqmjufaZSJTa0niciDENBHEgqh0l2m1vr
TpymudW5yTychXtUjcqN0k8+bTHiDYTRsUtIp4lrxKxHqunPOaDbiRRS3B6TyfrJ04Wq9qYWmUf7
YYBdRG0nhMAIHYLOV7ApaoGFYAeoTXI2sC/ixFpxjhgfzGolP8OBvmuT4YIxvKGOUGA1lUW9VZfp
ih7g0Zq/1ilY0fFmHaWdw+P1pNv09CxM6wLbeNtrR3HsswdIZACsIO4wPNg2OMEHUZPjDfNiODL3
kV4+NIl2Xyf2LcIUrprZ522yvK5pPKOWPOHkjDr67YUDC3SKGUgpchcezMV0LqzwQ8w7LZtuZae7
dtNwF4/5MVPYp2XlD7b9c6q+shtsx4H/szmlLb6mTKnJ4oyMCw5uaiPCM0HjCQee+BirHZvUASYm
P39r5PURXRAf8JnbSPOOwy5b+6918ip2tInFoXNkJ1Jg+jA80pHlUEQZg66Dz4PE5VjfaQPnftz5
UkQ7+oxuYN3vhO9Tgfq25fVJSdsn+ncSqEjLQ4Y3WNVg8bWSinjxhVSAa5NnoaR5bZP1rWpNcALP
4vtiHnQGtiJFqFU0z64rkgVqvBMuV5G1l8zS96o87kxYNNxcGy+9hYeVFz3seAqlSjLAyDruZ43C
n41TI06m1b5oRhNmfeqrkuOj/3MHC/riC28jStW9rW/USIunYVVMd23G62a2Lw0Hd9LibNlK8pI5
wK61JXsbFcvPY/kAMMtfSu0y42aZNPAseLq6mv6cM5P2DJPOgtxL83e7zQO5KU9pZVxapr7oKQd0
DZmm2J8L6gqpE+ZzfhtRBR5ZugqVjYoWARciz8OgTX7LTvNt8pAasW9V6DdbVlGdXhIA2BWlgMbY
jinD66jrIdqKg7gv6OoAIbFz3CHX1HShMkgXxAP21WiQOq7hTNOcL9CKu/a6PdAWWuPyy/t+Gp4a
s3vPVwd/GlJ3URTI0JMqk/EgId48lk5gLPW3Vussv08QuKKs/bj1A+CQ/AnOgB099scSTmzmLNic
jptjf4pyu4eG7CCcHAhgOYJGir1avLhF06L5a6gu8nWkHGfFXWaTjWdMRzOfyfa2oMopfHOyoznH
QyaerUvveaZ/E4dgYSgSXSrOObPXF5V2I0OrbxSUUBBC8IWvMxgqpc3CZz4+lq4tD7ve4kuzPoPP
wTsqU/tSqXTXR/1V7u2A2TW8rHe4OKW7xXbiU7kMX4E1eQsM91vT5tglGA0MBQe6KVnuVFBFObrd
aIs06vvMqp/Kcbp1+sTLrW/VnHWuyDrGEpuTU2IG6+cu+fa+FD1pUDJkmD2F03JTZfo2DI5sGYAz
Vtx2PhaR2BvQC+5qXKHGLFdcx/h90cZHzYyOipbs4pbGhmZufezwzrAFUGh468uXadxcayHUwQob
uQqWKfbsPMPM2NVB6RKwGUr2NiTzTqzpQbZfDBqKdAKpvox2qS1/QWXi4f9Tdl7NcePMGv5FrGIE
ydsZTtbMKAffsGzZZibBHH79eaBz8e3KLrt2q3bltaQhCQKNRvcb4im5FLQ49Nx5M+PsVXrdTaFC
ADlpZggwBUJ/VBNP6+yt+kGiUm5kYVAOGOKENyozxGDE1Za12idcStyFQWWdENeTDmc2JxFDorgf
P6f5QLGfhKUcKoKkGhcOUlC/d4June91J71ZLurPYN13SykVImWha86yhzl1UedOtTP4s7XyvIVm
9PxE0Icb86giveCsztP+SLXpGSgS03sA1u58pESaIq0Z5OW2S6TRlt3YmNEq6uadM7eHxKQvRV1C
RNqwKSvQa7GeVV8Ke2iPCSIXgZ2V1nqxIv/W1tpzy6F1iquv6hhnSPkzGvzXzC2DiCWoDnq5BwJh
jk4jCCdzMQOb1E+L6s2sa1hlcuwrSdJGDuEE6pkNMQydY1uUDzhIPaZ5c07japeRL5XEcpAroJKq
J5E7p5R7R2yJKoizTf3Ug6sffeduD+pDeRU6ibPbTm9YDJ7xitmoyOp042ZGCWlYYoM9zbzOyAZr
7AF+n9MesE4qacrs6aakba6b5SnssqONNulm1IpqVdPh5RTQ3QMyY/WmUeD2wIVJGo+s1nvwCua6
K62aypP46pf5M9q3N+ybR/KiTUVHt7bsg7fIXQthR4Vqowq3UUoXQbD4Q7gyFHE3wCapqPcDrDzL
H9ag4FeAYU9QhZuNNhJJM6Mv94Ps811td0wsszduIsMoA4Q5qHc35AU9ihUrljnTsOyrwzyF2tq1
p/rMEpFHI9fc977QrJOBjwaxawIbKGoL0lg8T+vMEdlrL0sRtKhtw2dzjJ2JVk7g2uNAq6wXu94d
J8g+GQy9DL07PR5s2N8RDWiRj6fa6ryAydowGqicaIPr01tVKXVSfpMpR5JeWPW5AFW4NqX95Eel
To8u/IH6wddlbPs3vWnyc+5M/ckr4vEuBBqzt8uiOU4AGW86k5yx66hECTFngZamUwADjZ5tY5Xr
KBtCcBdWt6uRwb4ZF9cD1p2MfAPOTgoxZDMkBVy9EW0sEFBJsQaIXV2ypC1gkM2sxr5DYNdyE/J8
0zQPtae/SBSGl2CccrkzHUTu1t2grCiMhtJBZU3LTR6zoNMs6q9WlLrHehrTYwzM99BkbROUU5iz
5mzvZHchmTOmCs7e7wbxVTCrUH0Js00Nf+mlmeqGnpuThE9eOQ/3OgjMO09EGXlUqd0nVezyRiwR
mIUz3UB2Sg8eArZBnszxE7NAbuZwTleJUWj7meyMur7QkBaTKQhszsuj2YV3sVPXN940hBsdF8KF
irk+3fde5YTbVgNFBEzJk/dCn3qqcFb85IB/rTgUYX2Dqn1xaTidVgdhL9QlrC695V3IYMg6OKJG
aG71xnPZS+fyaMVafUlyDsaQzMGDeNJYcbrzA8/QIrjUjkNNEFxEWCA2Mbp9v3bBIKz0ybHWCHeZ
BxuNlXsjDIcg5Fz7mjKh1uCgaKhpGLvMlWHetInrb7R4HtfLnDgS6Pj4LB133IPFi0rwYf5ErWSa
0DCNWrthvWQmOj6ZP95mdURANXPsfwozDTrg0AFGWEvQ6HF8Rz2tvQ1dwD2m3S9bWRfTTdR73tM8
xDbFmCKpDj78lXolzND4McIPv8vLSt4alMZOeWyXGy01XpM2r+8sGTobuYzPmdWBR3RjbWNAr9tE
BvpWZUwNqh+AGzbdUDN1JO0d3G+2RdkV+XqM7PktNdKBIymJgeXEdFRhidDhF802dZMm0Cd7WbHx
O4/WbMaXvCSm5SyQ2zo1cQd14ilAoT1/MFi967EoHVIxWwbw/WCAlqF+tOBpUkmnopz0CRDZuWpu
ok6fbxa/lhs62d3ZF3167tAyeAWjPG2jikNGhyi5kCTxspdZYPMG0Ria9N3gcS5o9Xo66Qt7wKJX
w65FC49iy2wm0GWrsTgneEyvaw+BfAvCyXlq63yHDVS+Iv4Ai9Rw4V6WyDq2Me01CYgbaICXv3po
YT+1Tdtvo8Wh7xzDNctdSHhj1IlV40pn18AN27K3a/eTpfnXRA+L1WDUscr1fX5OqzdpaiOiVAyc
wOr8q7St/pAow4/YHRYspnSX83A7bMfcS3ddtdSbCtPXwOvnH72pjUEVWeY5tPP+vkdLIWgs0JlI
DxnvIdv5D7oX0Vb6jTzqqKdhpOtlgTEkT3rsP2U1q1gU5b5Mpdi4cd6f5SzldkC8hjNSzbqzvXk9
hPEA9nWpOZVRO6nLKKNZXNLOcUrzHI9TEoSt3mwz0cOrjhiDxSRD6yJm+Ej0WHVN4d0YTp9vaiiX
JysPOzq8nc2mMyhEup1SZBn9MVi0xN9H8M33AhEsAiIlVaerbDywZgrDzHBauZZg3RIpnLzqAi+k
qh21PSu9E9QfBk2DuMmxCAg+hMjFVxCmsAyMuq5+Cp1iTIExMiRWwN16WXggZGOwgkUhyGYqilnZ
nLKqiyyYq9Y7URdG57h0Eo5jS33q0Nfbxh7oZ8HxcVPUBIPMmwjGqREFfTFFh6jVaP97frLNc0Dw
0Wh0QWTJ+N7Ry2UzWTkEdqp568gxJX5PE/jvwqvoMjs9eldROT+GaCeRirBaoyndjqn3XEWiezVd
kT4RjICV6TEwHSc212PNoqkKJqbuD+0+b00OOhNMaK+ka8G2PKGQBbwNZjEcYERtNhnYMkqD+JRc
e0EeHgoO+gM4+WPv4Nq2SBdPG7cb8AXx2mvRlQQOuSx7KTjug8f6CoF1uGPdg63OG/8xzHOkwYpI
f7CSpoEmnE67eZZDkC7sQQmOhS8JofZtIQcDBmpHgVSA5tEfQLnUcXMbJZp+F6cos5G3ILUDQ5oE
o6l+DHVTBl4+YH/r+dvUoF4Rdg64lQzHcb2rko1RgRpDbHXY5D1cX6eZtPWcF3kEb9lqXio3BSFv
m9mmoY2/1gSiKT5K/IeyipIIJuwIQEfGsARsWpJF0lETnwGjh05t7JZ6aB/TiVpVVlviThatVIpb
7nqQuX8fGSVnmZx3hwG3eUT4Ngcu1B8tLf+phZC1fc2sLq6byqCqXftQRUMfTCEZdz9azbY32343
goi6CZcFzMhU9vddKvSNWbDjdLlZ3ejROD3EjkndWsy0KzUz58BMmhGZfvzkpXV2rPUB7PXodG9x
X6WB3nZAceJSp7suxUHrl3xdFoZ92wnf2nbQnI/WstBQXWJtn8TDDLIIttc6t5P5CoCcQn4/V+vK
HfK93hs062rEWNLRyu9KH+5GJNE89sd25vilLytExx0Uy/Lh7CxD9vBn6sovwha2Ih79g7jyiehk
RahluaUvrksi4Jc7zUmlxdLPzwIuaIXQrh0Xx8gyCKPd32wVjN/SZjyD4IYulbA/q9EaeYqaKtyd
a+u7MWmalu6yhH6irXvfzcZOjv7oFs9KWvUQVaUMcooVW3yDmdxZZ541hBWe/jwg5u94ShB4kH8h
57bQHfs3FQrqS99XWeFeTXPy2QrSeAuFoudE243gyNuc6mZoIvI8udQjwyS917w5v0RpEW8sf262
LUuZwiMFb5lYyAyQQ1LymmgNl57Yzb2bIihcaBszkdRxukSurMLPn5vW8w+UVr6OSQJ+dIGo+hdG
1O84bbiLWJg0ua7zi4mFS5nF0wY9vmVhgUgx/ZzHMUCCt968G9P2vxprqanlAVBE/tLBxusz87cy
amvOZr2/zZrZ+yKtqjpoRWLRv6+zKy5+NOV7unjTUI5vxVLGxz+/yd++yP9d/mPm/0Pxph7yeRjS
3r/CrItW+TifoDQBEqKZaiePVvY3qbrPIi3qccHJQ3LizA7R7RPhzJjQhbWyKkYZuM9uRivm4BI1
7l9eoqHm32emGQxBtGAgtRn4Mf17fkInixIr6sNrrIMKpnaUs03L7L7EstvPLiNV0LAmwH5gSv88
or9/wv9dWn3/HyNa2iKbo9zqbwuajKvW9b4YtTH95QF/N0sxP3Dhi0MW98Wn9Rf1lTm2IRchWX/U
Kg0CUHafWdo7bLW/aAf9hiIIE4/KmxDozlqfpWCX1kQJix3tGpMD1q78glf3bkmWv5E7P9taMTO4
jjIaQTwYwTt1H/8Yt6kSS+hZMLhzAAEYsNDAsqmr+e1aj2JQueYj23yKzmZ9aQB6/fml/WY8Id4j
c4aHEWopn8fTc8K0gecX3bblrprJmmeU8OrpsaJ78N+vZOANoGMwToj57McDfYzTcLZEt/lsrIHe
nRoAIUkKJ4JC458v9bsojcccgsEOHHvI/J8Iq2U3T3JszQipKRmj5lotJI4LNXRT+mJl0udfl3DC
NloOwaqB5LXxUSmin+dqG4tTGopARguy1WtfpT72a7x7ezo2hbXvC7c8cW5qr3mS1hu/WqgtNvQa
yknLIGjCU26pcoJlGKG16c7f7Ot/mZQQzPkHixwitQff8N+TZaA0ljQUrG8npJnPCz/1fbSL8DEe
/OE/6umrefmPQfTVvP3HvCSJ5ttmq/0H1u/vZp/FGsP1Rig96U/RaslwdK31LobjQysnt28ajHFt
bbhaZv2XOfGbeE/E+N+lPkWnIgpFrxw4riBcVrk7BWFYbhxfIfVAR/x5/hm/vCWGDl8RfK1R6xLu
ZyWJyk5it0HQ6RYyT1KgGZNSG++2iy8DPRlB8CjIGj1CAwBbAWRpBlPohKDv4r+Zxtsmb+nThvCv
W/n03DZ1stprF+/qhU5+J+YkV3RQDYXmFBARpHWoPEu08xrKjVFYtsAUwNz6Gm3/xtfLc0pVcYWi
pbZpBhGebZDDAGciuL9+ZUDiNcnj0aNbIyY1gkKnK4Mnh792nbQ+ZlJywIQ5eYqyPto7ZexsNbsx
7xp78r6FdQnzxfSjLTCVOfDTkdwcBaytXzd1IFNK6PWM9lWzVNUWKadxjfwzZJUc3uCf39dvdi78
gtiX2THxt/8cgecCnwNztNxrI5t6VQIoEvXflOh+oy2BlIcPhZ9ODWT+T1EetapurhCou9blbpSU
EmSN7lEJ9mSv00SYhwIvQi/484P9Ln//11U/5e8p+j8mdSvnasKbPnQDzRo4niWIe7BKtR42gXT1
NIgh5R/KsOYsYhT0Nv98F79behgkOTYGIUj1fs70ZD+bodRiLD+r8oQ0/xN99I1TmK/dkMYU4fVv
f77e75IgtEFNEnSXHOEXQbxC6xEU8oz0VrMjAO6F7SDc3Utv1xnNdG4bM6OBTiumy7x13Iygkksx
BGLA7vsvd/K7vd3Hi0TZQRAJPvumxZmOgH3rONcQ9D6AZinv05HCQx/U9KHoZtK2RP2FM9WfL/y7
AIQiAEZKXFuntPXv2L345WSy20a3UekrKZ0u3CDx1z2lqQEv+c/X+nVmo9jgQWz8kGHmYPDva9GE
HbOynzgjgmvRkgXlgIb2gnOeLOvCKfdr5iRnd2n+qzMAxj9c11VyCy4m2Z91RuwwjQq9n9Jbr5qv
41geTJfjlahPje3f//kRfw0Qhk7uwnQylLHk53huG1WLahdVbVhY3cpBa24lhvIviaDz60CaSuRD
UAdQopWfJwsKnAZCfCK8WlXmbWqQCusk7vKj5/bwlqIQcfiRQCnKuKdv6C0m+nGcdacQSG5eKwB1
4YlLWYz2Lhprb21Wb+34KIB8UTSzT520h63b06oXs7VsUHxtKN41Pr3CqkzOg9ciG+Gl9DZMuwQY
AUummXt7Pbe63I140e81PQUdJI2gGPtm7Y1teuMO7blxvPA99sr3KgSIhc65fsPJ3afIWGfbvhjW
tvaseRGkzh78jq457H2oC24Ta0g3bE/+WuLldyncBTwu9n/rxvWbtziqyxyyVCiAbcoKdUD4uv/1
teIIbjgYqaEUj2Xqp5lLH56yZSyWq+1MNs09yjiooL7/+SIqxP5rA3YRBiWwW76JnB5/+PfyyGtM
DlsaPtekNOQxKavqpZnBeaDngjKnPzS7MW7EqpLZ30yyf43+6tLYwdpYRSKU/Pn5qlDPOs9q5LVI
cg5MY9BmHo4kNOwVe+o46ksQ00WaquovR6df1ouLnDbpN6gFJElt51NeVzV+n1a4c1wbq6WzJ7FT
TnS6Yn8e2V/jvItqmNq2ORRhifdZNWnMY2ZLk+ZXM5KHYg63C2a+UNaIeHW+tSvtKsTwKEc0S5xu
79Jy/MsN/JK/uliF4KLjuEqrmS//frcWsuxdp9XltZWpgeaoL6DiT4Rj4KSLvYmrLnqleeVDoV+c
o99krrcb0AVk4ToFwFAdmQ8apSDXZXMw+hm/lsmI/7L9/voyMF5EUQdLJ0fQrvp0k9xTgZ9C1NwN
YbbrE/uulfXznwcCIRvxy1ZH0UjZDOAA5rBpfRTz/nFcGMWSg6Cyqrs8jgKseUBaeeuKHqaPPVrp
x4cMNnlR+beu251okQamUQWOHL83i311qvlb0hQ3JeZAuf9deQT16J2ItEGkJbrERfuTOv1OJiGI
w/SZ/PrQmuXVRIoTzlJJobm5MYrktqWdvvL9CRiC/OFn9X3W+asWXdKsGQ9hCfwrr26Sokf+pNx8
3FBdH43E3oZe/7Ik/XqG3LxCveo+AiAWtWJNz37D6O3n1CyQ7/Q65FFrVDfyt6iR3ysMByxnenDj
8jlbTOg8oHmh+mVnfcjdnWgalKHH+mHGLWKy54dW97dD7L2S3D7Z6LVJ4Ig4TARFax/Kudt4Ju1O
yg2ZDPet1NeIq90zwb/lIPSdOM7XGljgahi/DGbzkhvxwSR3xOHtGgMxbAtjM+YaME/9ksDWW8pa
BnFeXd2seLOT5Db1IBAUtrui0UcLFnVPgxQBs7OTr08PMiwewaidGhP0FT/ONuTe00g9Dou9s0EU
ibF5sZTKFnqKAyPprDWUxPQSXyfpX3INVBCAgo0jugbvlOUNyONNN1YProWTCXWPG74zqUP2ZW7G
hyhOb5xy2EfCAr8/Po0Gro9uCwjZBi+fdPtoGb6koC9WCwrZuzY11iYcJM+aL9MybLqqfc5SgC4J
bzhy4gso7e2YNJulx6Fk8l8yOIdBuwx3rS/WsR/fmaHzqsfG0RTVpoEj23rVWQMXMOrRzqmml6Wr
TkmuxH2lHTigJvUOhZMWvEE2f2+ltjVBBcZDf2jS/oxI18ku2tupjLYFPKCmbDYpcLFM0r4O5ztg
Lxv10jSR30Shexri/sTEtjtz41YTwnj5/FAI3Az60T15New1JAiqCtklGVNM9uCauR0QNePs0kZ0
XeRqPb9ZeSVktiK2tqOXXMe5f59t+b11oi8CeE0dmq94Pf00IOzGo/t9oXY1q8be5JeHtAM90nTJ
YTDtM6ZKWwfUQJuGj74zUYIVG8OanvqmU0X9db6MqqfMVKhv8iraNaM8VIgXuK33WjOcVQfGbRgb
MvlwMyVAeMGUEOezo7eQb86aeR0QHNVGRrgRtz7CvAFOSLApxjeITy7uMLbcitQjNfGqO1IuqODF
TVWLx8JeLkOS3s0O50Jp7VKRD8HopuAU6xoZAU2LjIcqBRprAD2wKv8LkhhRJVbdAAAt9+f0wQVG
fs446phzfKvN+rDX8QFfFWNxxAwElQzAJGZ1Vg/ZFGzESGXTgzqO6VkxwiywzfHybdSmw7QIiZQC
jazIpN9YX2qovW7ODbshBA1n49To0cZekMKmGPNuo4QBMU5dWeF4qFsFkHM3Tv8aR8CWhXWynLvW
HbnJ79JDQ1j+mOn0dxA7Gsi6SE+caTu3GewGCIpoKJiFd+GPKpZaLHNUSwH7UJ+e6s2E0K9ENFXd
bOQOAU7otMifOTgjCjQcOmarmhGdiNBafWvx/BRu+s4TVqH9MX+gvVumueNWdKKehiqwPpu0lLdU
XwDEynccEG465ICxHN+4XfqolwmNKoCmOgJtlZGca5FtCuFSfMXIEsWKvLW3cfgKHuq1ics959q5
TvdZNd8BV1z10bRt4WtyobQi7wEtYDbfMUs5L/P3JU+OHnCR0cIKb1RMqQ8CtBpV07nT8kMJrBg1
FRSu4FlRpVQ6sfkARQOfmQF4aKX9jLFGV8PJM2YQf5O23gijX1usF4rGinkkWhcWdLkSCFJMs6Ne
slqlgzbs9BJJFKjFrhU9dWV3LkR4At+57vp4Yxjf0jAG2e8AoYy3E9doIK2gWIcUj/GqznGMovqi
VGznnJhn4ksVzfxLBBIQJjV3uK/KdJewCeHRBErwm7pdvVUi5C+cntDvG5Epezf4mxDxBIFuTmli
bWpmDymcTQGLiN/pXtD+QN5TpzvIp6Y0QN0QAUUXF5pnsvF15N7bmo6g0516q4NvqOfWNLQyZrFh
ZAymUje1gR5pd44WXlQMr7FjaHy0zSAKkrNECA5Eznw3zG6KUIqxk50BIBCshibUBDbiDCukH4VA
kEBHKhnQpmAja/P7jg9zyPTC/D1n8Wls+8KSOLWBLPDm+wjBf35BPQ6S6Ph2waUssWxibw/cunlG
pTmIlm9aIokOmf0+tqXyY5mCth1v07g+2GkGBeGBZQDjcmtmJK/LtzSG4DdbJ4RFTxWdALiDS+FC
esnXEawDs5PvLMqgcBB0U9t51xgrazRvRF2/IJSFKvdr7PbNSs+8Y8PazPLi4LX8ImC5xWWrc25y
bbjLNe1oICjC0S+oJgfQbYUcD+jBdNx+rE0VOLRnbugjwvPIalvqyYD6uQtUWNHVhmDuG6ICwlhm
VqzUSNoUAHmYqgVL2g+PNQ1wS4L+6Xtcru4iFivvXa3k1rIhgLvAXeKTmq0pc5x94CQhJNUkCjk4
dkAMj1rdnYre2BnQwQ1OjJZ6DiUi4BxSOJrZkH8ES4gWwYhAvFoA7pKqO9PdmJ5kdu/H78hpo/AP
b93cq9VtAOGBHkVJDgwpfFQHeTP6ZIDSdgyPinld1O+oDG4NXiwornfuZIs9ij8qSMBXjyWg7kWp
QRvcjxoSK7Peu1Y/quhZ+N8LQyE680MuvrvCO6iPF1O99/FfGfhpcvu1YUSIEaVHk7sJIwi4rDg3
l+8Go8GpK1AzEsubjZE0X7m2ET0LFpX6qXIWN9b4o03jndB6vEClOBm5d8fNd7BRpF+Blvk628Yu
6u9sNYOx/QNZAr4uw7mWI3AkAc8M7pUWPunaAmW9ZC8960wQIIO7phgDHv9BPZy6KJKMV5bKCC8K
/xsVkpZuPuC9uwW7Dr20jA9zYR2sJPv/FFc9atO66LA81UAszbgGpXNn1JAom+g6LdE3k6fhfnLj
Xk1QS5zxYduk3UtCyqGuLt38FjuFjYpx1iCPqQ45qGtPanBY6Ova1PYFr1INhzDSc2PDU5m8lQa8
Dv27j7mtFm1bKTkeU6mpPTI8Wh0dFtjJszlgvucn17iiaO34j7gecL4CZK9rEnEcY5Wk1Q99eSGw
MOQFnJ1kXczFyva+quWRsAOocVMGOoCQqZ2gQeNQYF4C1yG9Qditg7ylaz1olvu8zfeZubeK8Uk9
jwPTChDnT/WT0pt/gjw/9ZUFiQkuRV/f1IAFa0UkwVt5motTyr7uQPiNev9cQxJMjGuMrTf2n5Cj
wlvH7ZGwyvtbE2hluQxGkLfhefZ7WgKVc4k6/6ccKJDXQ/Qqq/FF7eNaN770i2BmVPaDWkdJiHCT
hUqExWuXDCrJ6lYH6rlO0/EyMyeAPl6KyDjprrszoGJowt30bbXHFSQN2OAKNmfsXvEGQS7p2msY
0iXQIQZYvW1p3ddh/zXxYYzUWFKtTLTWfH+8dn76PObDbeVbm6Goj+rqXgGME7ISWMOL0y6binOK
5cckJBYWGxNgXhJ7eAMh/hTpFH0PhXYBGndfx/HH69QX0gqjYTse92rI1N4j+v5bPDlvKD0jbsQv
9n70WPrztdOns+NyZMI2ghjU73unHhVW5U5vFKlLax/rKr9jCt6XjXvo9OWpHethM4jpFsHtvQp0
HlHBEdYW662gT/NTJKdzM4QvoxvuIn/5Dp1sVxmji8oMB6OlQFBan99ikKlsE/vWjzAokTP6BOVV
j7qD3ce7slV6C4ASQ3fblfmDN8pvQEOOQKu2hYwvYVjvjNa6QwQ0EFb82hKvwG5sxxqHeQYR3Sf3
kJn++1iF14jD5pzEYO7EgWb6rrVDNJ9gC/hGdqozVr8OX15NKdIgHO5q6g/jAEho+pFHxV1lGTv6
vRW33qyNOH8Y0lrlqaQD3fBsSA8pPtO8FGN2UuESsuhbldoPIqrvmzK7fIwOPiIwtVD8oXDmDCdz
sbS1HloXgLUIMlWvWQVpXrd2nYvoTQuOuS/EjW/RLeZBF0tsq2W56I1zhOyKtngNiSFel56PWHx9
ctiuUVIK7Li7T5EbXzUG4psWrhNUVN/UVMpnfRMzVaaoOooiPU3IlAMjAE4d2IncLkTbFr2hGqEB
ZPHXXuVt1Bqwsy+UNdYqxR14IVLMD3hKEVqpepuxEQzpuejfaxjVrG5c+VSQEHRmxSxgUDkbFXAs
8lkLidLF5vdzpM9iVayKuhfMIbfNYNxUHKLzct2gSw7jjdR0O2bwoog15QwuittRgZJcCmLdWpQn
PlTFYbX1dmcVStReAkIDDYd8k83e19Qyti5vVh/EOSxQwO3Hi9+7u3REk4QMSo/dTeJFKxB6QYum
lkq91M/MnAAT2KgdOzNZhNoc4fv7TKhQJ8ulF4nWHaBNZnW/GCgKxjtfQ52FcicxZqVeoRolx31W
QVnr0ov6miEiA05D3aD6cAAyaljC5FZwfArjd2PijK9KvVBHsNOCJ/iNUu8jiTu2fK8q1qqsUu3S
+b0ePav5oFXpA4/P8UAlNHU0nZG/UE/EW7CpNaiUaDG1TZ2bO7Xk+Gs0aVcumqMN8Bh2eAZ04nBk
yEDF4yYyqQ43Z8ce1n2EjOt0cDg04IxWCFRTBsxM2HUYbYR2AVnDDmPZFskTN0VJ96T202Ki4Jkx
KRB6IX1YzDcu+pFyMdgRFLf+axa/Gkw/ElvNGvA4+S7Hx7Ro14iOc3r3DhrqTpI3ziZo+29q56V7
9XFO4lnVIIf2+LHdWVFy1OAy2z/VHJXhl7ZVpEzqHHnDHrW3si96g9Pq/PUjte/U6JRuth50lhqu
Rq3ccXP+kqwYUlgAKKVgDEzoV2fCIhJrk/ihkg+dLI/DlsrwwBQr+T8c2juKR8/c0WKEsNCeu3C5
wYqUKXyvloki3IwjHVnGb8kMKMk9PCMfvibiiy7HcSTM854rMKbtj0beq5WZRvqOad/M4phTb6/t
6Y4l0qN3EjkJLKQhiOxO8XXndN7bXom7qr7N49ekG3YJm7Cp7VK4NRruR8ing76OkMwwOfTBJupf
VYjMPXvbpRpqM9q20evzCKfIUPMWqTx+khep1qkQjmL5fNw8rmEIGAia2Qiz8DBcjkdk7jRLtvYc
1vc8HkkGbBIqFZNonmjywjPx35azoMUs0Ezv4In0WpGP5RnE+P6JScTYCRJUteZDA5WEcFyQjgsD
8ismvaymnVlPaxV31Nkuoz9Ct0F5iczwuVXegaQfC0pNDnXmagE/WxF6a3yWxTQdmm/1EO/UojF5
QnWCbPl/Ru/jqJi6ezVGKtir//enOlCPni4PkQ1J1rL2Q8IVORWQYKsPUWtSBVumjLqcLJVurFQp
YF2HaBFwpPGiddK9qCyFXBNla6IVyoexvh8d50SMVB/hjPraoriQgVLvYBabWOku8TknL1ZnYc55
hSufhAN1jffOQKhVpeZ3w/NxhN+izXMI++lojeltWD5z/jmTja9rKgGO2rSGBDK1s+U2sYfZq0t9
zCVkf5QwZxGfLc6pGBGsVbDRurumi4NJYoak8nhx70A2hm6xkgTzQvvWexRbLxbqLy07kkpKFxU1
Gf0K2qRHu1Pd9ShwuOJ7LcciNDO/qmDDrYeZv858Y5ciLUhZWL1+i2PV7Od3g++h1AJNk8SMNdzo
F1JrzmosSS4Ov2XL/FFrgi8p70jFFXitJ5P8Q0VI9VPqLauvaonWaFtTjTdHyl303nl6tY/liD2o
pEZHyM7yK3VPQsgtk49klMnO0/WuuG+icE0cUlGt4nxWQuIexQuTWh1zADSviZZDZVz4VEufthXb
F3/jmIQipswAL3mMiRYq5oln5p3Usl3YPxGl1cDxBFyNU/dKLTGbgp9wlQzY12i8Zw2k6VPs5mrR
CPYwYqdNRsVpmGVApWw9RcRNdhUVBzWELfRXXWsvvQ04gzICd63WoNDbAygUVR4xexQK+fzYcvZ4
1pGvc3iSGoxpSpjmnssQfpqK4M49EfrbHxlHD0ZRvXiJhTXRUU13tWWpANJLC3zuV8nbriW5NnV5
9kTu2+pf1a8xpJrfXBMqOjEnIrWpMAvNOoLlyEbGJyVdzAC6ryrOcIzmF0yqBZnhrns/P31cK0sC
3X3lXqxi3gkGPCY9rZ2T5Q6IOLkbk82smO75VS7MJdSVWHg2gk1Rja0biaO6XzVvidPUNNBFybeq
UFMnnFw4rfBXMFTOFqdiwpfUzY069OcaJFGCQPeip+aDJL6rzX4qnbucTTzLxN7P3VPoDfuk/dmL
jlNH+DBoeFixmTcjKrwTMBggR5N8ihGJMDg4NUZ3UO8ELaF17S7U7a01nnb7BNsPBlFFOAoys9kg
pf+qQs5oj7vE9tcWGYtHKoTpWlVtQiVmpWOsYaBqW06bhNPhLKBRsT+gx2wRYNRCVnmjVHricXfj
FdQw+/5SaYNcVQWi0GI+6mB8bfovKQ9T2fK2i3vI7XGxkrrzsbLUwPFaej99U+tNfR9CIbqzbPGC
x+mQE1iuqi5HdAAIgRykjqXaltdT68mGZ+GWWpuhWqiN8GKi9ktDJcppf7DC1OCLjhpkS7ibr7LM
b0zxEQgZ9CWCzdLGNyrlK/6PpvNYjpvZofATsYo5bCVNlGRFy/69YTky5zTk09/vjH03lhWGoRuN
cAAcxND+qw6/Xu8CIz0UwB4pc63tdGQe7MzPq9sstimIH6+WkO1npTpru1nl19rHJfxqA2hHGXOi
AbLa+X5YEP2K1yl/NlgwxzHP9eWVVZePDOJ8i1GUzydNIdMGU+69RJNW3KMalVpYX/RSAV6SNJvh
bRANq+dXcw05/NZ4v6DH7PirzAdDTk46fQB05wKvlUbaO0rghM5JqrT51foWOcHNHPuwlfp3JT7G
BfYOh7G9Hv6X3UfnhCI23RjHkOMpIR3hPg6zZzPz9/5Q38Vw0g+sLy5j2wZ7mqkwhH9CHZpiPWvl
M7d4QbeA5fn2uWbtIoiiZUd7//tfTY4TV77qFWRV5bbLZg14fCWRKzsqD6ee6DLK6gMqpoO/1OIZ
UR7G+MzBl86v8hJsagajg7gp/OqBKhUuVMPxQ+8Fd9yqmrijwbj0PrzTOzCFEXZH5k0wUYErrcvy
CK5wcacX05zkr2HeE+RHar2ncT8LYABhp2jRuEXeAiEzCIq/te/O0Dw4JtMcqvZkjh8DfmuDnisS
n+QiRgFfKMojeaot8EG01MeYJaB4m5gOnjctvfEjNurP1DE8X7x0L7VuiOzf+Ig66kzaVwMsG1Fx
igEioeWg6+CN8hM7/K59isGcovKnIiSUfguEJLdvbbN97cOqhUthkdPA5h7kjlGWuAuJHaTieRch
94DSjuW/oo3M0NrpJUdadJiwURfjrgH4FGhJYRG3TOjaqdLhUYizlp6nZP/y9GuNkyTntCbywbPm
fXF17hhRKkWL3a6RO06nnW6P8vhMpEmiSNCF9OD48y9R/gEzuPnGjuJTZmD84ANL/6Na/pijdRxD
TjEijlzLH1GIVcbx29UNT6C5puGNGLCoqoMLZbJiJDk57fAmj97UmA1s11XFYMThJ9pNBO88nASO
Wl5hf0d5CzpnazIyOMFY94P9Xa4D6y0AWk5BOKavAUeysKI9/Du3rv/h+Y8baTtJjHx2/LoUvvqO
yRINr9hR/bBO0LWan4A9dbg29wV/q1J3qvWDTWQR5AtyHOVdyafFg7VZ1yZ85tdEH0OTyfljdVz7
ETZCulyheaCyi9i3n4ihf+j1Gd5105bVTQ6r6cxb6aHkcZn0IgkXNQqcZojS2R91Evc5DifLxA11
/Htc5MGJcUbCqy8jzDW3Pjh0qLQMP24umgOmT4EXL3KN9nFPxowmN+RsKzWxUOM9CFPJ4LTBWUdM
GPE6eYcC/wdzifYYO/eYxzxGTHRFOK/7cfokLkPyp5/Ceyt3HxREyHYRz1DNd0CeYNi5G67uUqK8
Br6oImXkV4Gk32YvSTregHDcTNmHC2dIDZuUHjJaN/kC8kK5Jod7psNRKgORwwHJGROg7cdC0OB7
ay7uIxOWjhMrLqM3uYvCAyumgbj10UzfZidknKVGrz5Z/nSXzO8+Lb6ouAhqCzaZHRsm/4H+w7uG
yRKI69UZMMMd626sLznmpJipDmjS98Hxnhcy3+Fg3uqxLCKYTt41HmKC0vbgFK2NP4oG9ZYO8y6H
ImBq7XAj97Wk2mFjjMl8CXYOkLVEWeGgN+7x2cgV8FQG02Hoe9wbXXsOSEbII0eOmE9zZyJIVgCt
ePlapMVj0/5XOQ28kfCgxdGh7cydv+EytxAPYXP4KxUCaK2aWZxKRFn0Y/ZG/yktLWEgLLGMbJ14
u8mxTjiQZfulpBVzjZiFw5wV4B+pIw6dR7jlOuU9PYjnAtIXovrdNSrArzAZvKaDw6HTj4OtO2m3
6SHdgUS0BAkG7NZKJep8AELDcL3r6XYBaQ4fzKp+Kl2ytrgJF4oJLj4svaxXa/yUVjFq4BGokEtz
gLXh80qOUygYmkaxPF+oVFYtGeYZicCEc/qs3jsq+CwWAk8SoMlCmiewby/sHBWfe3+rP2ZeuGYo
6gRshTuL58rjpu4fSbeenGjOJCZ1fA1r+W36EEQP4IWYMqvAf2K//4muA9yIaFUjwAxhKaTT/F5u
EDY4Hp95Lv4D2didQG6uinDW61sJBxr/45hk1seYP1FezKdlv/gpJo4H4j8T1EjrACMadGM+HlXX
0KhNahGXBQnywOpanAqdo3hx9nLsriiSBQMSnj0DEdFw4Cg2c1uNoDnKCzenYld4OMT5kySUS/F3
a87YiWtY3ZE3kJ2QGedg6FtdVgaJk81PAvn6RFEK2PmIPHUeHMMkXItLNcMbd4TNEQKYBcEG2Fd2
aLoZrfwwla8MVCSYoLppfBypfwlcbCWRDNUV+LX/Xr4t6nsPQoiAI2lougkIKE5KRaZr6VUuW4LB
jAv2wzcozHhn13kAVB12jX8FmnBNjhM7K5OJCqcjCF4OKtzYBAkN62Ph8sm1LSZ0NQtP2KVNRNMb
86tb+3uTNZDToyXHmF0xGd5n4txzIHFcdHl+VwVkw6OT3DO4vYmP5e2giXucQ4yC3O806m+35olH
J+72ScVM3z00H94FvjALpCBDGWmeIfSJe+DGwI9AshNqUjoUfdC9F6xRFEAQ234RJDN9n9zoyaGh
e66/kkWfrhKD9Etr8r1SFNcYivAK1wvP/izHweWYIZDu/F9FXYBwjI1J5N49i9LWwyFpvozYseK1
8snJNT9pNL5Z0FJaoICXRy4Bg/SF8VTaLrnRcjyd5CFJ3NvQmiEQvqYEEQtJpR1cjmjZ633t9yLJ
RM945AKZEx0n3Fnp/Mtk7xQIlE1Id+92W/XTTg5cwu9Y69GOH4BHlNeUNQsFVuTGkfdQHIkmk6qP
1vKRZ5dPAc5ilru6BDSA3QUd3kWwYURvHSKJMpONIginvFPKSaaZT/BEsXiDsvrMThnGQfIo+WWX
6/AZxyLZvoUodrknAjTT6UVRsr086sBIMwjuQJ90kQlhnHvjmcpYIXSy45S28o25XQ4s2uIH6D7j
Gj7gSfAnMig6c83c3dbLH98DGV9g2YBvR8YBW5GAu/jkxARpwLbI51/Qrj0AHeOE5EVzEvnCmnAE
OF1InsUFtUB8p31BhvktP/8ncJJ2JU75FqkMOHCuNcj94+/da3CvoFQeUhnAT4PgsI88q+u3d1A0
/b2QHocLK5HHfT3aq3k/OXI413o4iYAbwxIEs6mzHS4pyRasmh98LFSRTcVrR7CQUzCA5F4Ix3Ro
TLL5LRAFUsxZ4T5TmtL39uE7/sPfI85TRLh+ZvQypBQMmkfTrQ8Recu8hrePNOo/H97pnRu/wF8Z
P+hB20mKBblJaHlMGZHiEyWDnKfV2m4XKklaJIV11YFkseQJaOlYFAFdKHP5ZbIyuMwgIRxLBVUb
Vonr4Vqi4UShZmH/bNrz+aGcK+BGSTlmQrt4VTbgbrP9jiRyTelU3jKlvm1ez/klY549uWaDYcLt
bwwYV/FaYnrEqKMF758OI4Xzafa/OKTmiIuBSBDF38WM9wCJGAvEI/Kg8rlo2Tr0DeqS88Pg811d
Q1rHUWDDFBrGQAd5sp4Vv4/5PX7OASSK89CRPdMJ5O1nH1wIa8JZy2wIiki/YL8ZbInwaAF9afHZ
Du9kO3Uur3ZFfr+uSgX7jRE5pAz94T9WXcEFI+JvU+ujI2DdUBgCBDh0wjZ91p43ojXrTpuchtBd
EWAqNpcKikb2FNtGORYWliEvaDXtiswgjgCDmO9mCovCNQUZmPbcLiFPVW4ATkRwW1M9bFBrp/jH
5l77FMTvZvuoPkfMG+bxRuEhtgYl7qI9eFUcT/5FD5nWDxPOCe4u6Fj+PMGqTW2GtFtNCQjRD/dj
KZKIvUzDnR2Nz65tnKhX4qcoCF0L6VOZjFG9yVxzNWRAAaOcCx4or5bbZdxwpadjZWdQqb9IAsLq
gS9sAESXgiOlH+OJIINFBohTtht3G3+Z48vyU7agZecP+RQ7EtkMEGKxdSm4e2X89ZGIDBZHT2iS
oE78EKbFEKhV/8y6HLsrLm5IDC/lsw7J1Qmts6NcIIq5buRu4tjdSMiQuZ5CNlCEAJ32V3p5RaTx
qo5YBM5T7DxtK/zcoI4KQnl53+fssagyWeOFIa1g/TbzNMYvEjucwLY7lelhgMBOgY90pX4v6Lkf
/XtemO2UBqLZsrVg9DUZuwJhj5xU9BN6RJiL9HkMczPEMU9uF5+UesZP4M2kC3AoBUYGmBfldOIG
J8b8hP6dSAiw4Cj/GqxAj4mVAXQTyoWYNP+8cF4zWEEcOPHd32QR54hQicdCNdTUDXIXs3apTriq
L77oWtA171U/dPHHBy4h0eTLUj8g3Gz3Yn1WFDJ95wVxRQU1Slj/mfi/L67oUf6Ji6sDSeBRyDPv
hd7hQ1phZIjBlgf93V9x8BxMSmnvr/E/3U6yNEiJHhh3HiBOKywLQbUEp6qlfiMzfyqmE7igGE3h
4AVMl3cSBIbtuUCaz4YTpJEchgRKhWZsoK7AHCAEafJXgZSUqtTZBtsjGoS34YFYZtXG5I8pLelc
kLeSG1Cn7h0vLi+Uc6OoAJCBreQp/62dcinCjlrfvK/zr4pYoo0SZk681Ky8R7kcfJpH4GP8y+2E
2fCKbPitdBVOIF9IgU1+fScLknIneb+qfPxYy/R6cHgmbBB0+FdkkiOL8uZa0u9r8J7DxsUPkH70
BB/UvmBsW+/WMqKXJKfC0v8IySA3Soav0I8+mlSFRGgpnfkadr3cKnVWhYyBgqwcBKjjrgeCheF+
iS36cObhkJFI2sMUWdLMchuRBf4EmLiw5Ar+ixFkuZkkIbWmzdS500YhEdJef59eZ1L354mFHzgD
7qriQqR6punGwM9x5/ZIncwVqfv7cdkxSM7H5hcKTcvpP/Ku/EenB7a0Mxoo9uNbv/9O/rn3ThIb
bRgngIMA7n50IXYlJ3Et8gG74uM6+FDNMLKN38yvHjyNXJ1n52K4YLkKlThUy2bTu5fvg8i6n2wH
zXtwhu5JFVdmtj1f0xnB+FSPTFqhRi9x5i8yYSPj6ZC8vwpSjynLogNFIEfeUUVGa9EcsfxSNwKj
WAQXUFlZMARSCNKKQcY/vmpVmrtzcP4YfI/PjBPEU8TspCG4WD56e2pi0Iq/FT0XQQsT5Rc5rpxp
RevTxfnAxY7K/MxdWBgUFP+axNLgsckIoeH4xUeToAZ0bCQkwKFQCuLP4VUXn6b1ieXm+XWgOTzy
+fXAeMLAxmgsObYcFP6IfeY3qGNltDqoT/HluNlsm0+QWWnjlQCIeD/+m5iXk9x3J7zgxs6fFCfx
9oLU5OvyPFLzUnuoNXxEeWtIA/9zoFN3cB9ZgihPH6ZYhGlH1Upwd8a7HoLQfWzsBIIL4yStJ4CB
O15za979X5vlUR+BCYWIijpV0D0MnYD9nukQoK7bDLsjhkk4ZFrhxWEUIspKt8MWN89lMhy2Lbrx
IOKTb6HjL/xY7pSNj4Rbs9N5YivAaLXLQmS9F2pOiLpYcLR0Pp0kBQ0jEJBIlwGJ6k7WI/BLEmsE
RJC93KTpTLL7SdiAhy+89UBGZIeQr3qGtDE/ov4Ki7FDgCv/DyCdaTl7/yoxdAKjJxZT5l/xvY48
qyXP8d/xZZrAa0eeAXnTmeVvQ5RVjEtCNN454Z2SejLYlB1rY6e6vI/C/DEoq2PSJDcbgMUYjNCc
reD3ENcifFl65k3hOLpPauO+nH5ukFFxW+4hKVMEA8DAWVPgq7Dtn1sbUvQxZeTycIbLZn7a2uJh
qr3fjJP+2tlUrFzK8+A7B0UIrKBEMgrWb/RfHYre2gsu8qg48KmXVDLFBe5Pg18KDqSoEA9Y8dAL
wyfVE+nT4Wr8jnPzXmee0DXcoHfHzyM30Jjp1ekYYJ8BfIiPgkevHvRegY5ekxdiM6VN5FYzSMeB
PVLvxvbY5AWUoh3pDGOKApSRT5yVgLxu6/2WxvFABmXTLOBnsdjHNgNWw3diT20PCRIBG4Xxg+/I
ZQxod8Mf5dmxpTRtfWpsmmn6H7nJzA6TymgK23h4OQUcw4CSCyJ79pIPSDlrQdFxWLgVuyWIXRDc
9WJkkDnWstwJ3TM8yo514rjoI1cw0zrJ0+GPuTCmjAhGSr1zpl86BPogpivFVZe7I6PDnzb5r5q6
OA4yj4sCfYtwZlVzxeOQiODz1wCJr3/1uuQRs8wf0+ZKrZmCz++MvD6x4g6xjmMzCtZl/XCtdXMU
GbhXjjche0PddtyCNV8XWMrlb6TLe+iRuuVdGXD8bGRS2onX7p3bCZ85yX7yM8GZdrecVckhDBMN
IdNMBRIOMvoBOeHBaDO+U12EAgQl+hWKI8ECTdlvC2/+qmdM924aolvGHO3IvFx892NcKUZzfjpU
aUggjcLeY66W+A3zTe4LNX6tZtNaYAwUCUnXDN3dQtZN8J5EROhCF5THASRLp8QnjWpRwt5GxHs/
p7UXqIdLfWHq8fTT5LhxdSO6RlSJRaALGyP7J1XP+rhe/qBCIR78qs/Zan7KFegfoCvnivuh+GVT
LnTyLnRBsIJKQ14MRgNQpcvVhdRJKhRLAOVz9cK85gXq4rVpYBs0fvICSn1wbf4wG6E9bn9zFzky
ujX5aUWFykmy5vYYPHBGLvYXOwRjWb7KYxPQLgRlHZ+1nWbHTGYpjtBaDoaH7zTTcEanW3uWj85V
zOBk9ivP6jCzFY+ce7eUKjnjrJKmFBEX7ir9CL/KTvusxZNE/vUf2ZquOv9LYEn+FXHwScFT8HEp
Hr0uIr1SyuQqhxr3y53O+xbBQH+NRnlbHnq84mQC03qIci9M7Ma0cKni8kNFFkh+Es5vLkk1YW9a
SmSZedY4WJhpPq3T3PvTPo4+ySsYqfVR2hIXU1azNoC6OX2cZFquo7E+cA6Q73mkMAZMw9z8O2lb
lC6f4HIKWyc7/qYarcEBDsYPr1Ul0QfwSeMYbNaRONlgKrhsbzy/klji1/jb+kgRjIccA6CV0Ctz
6kmWs+T8SQMAdmmgGdgUR7UALciMDJJgP32AdVEwqjeSaezMT1KyLKZqC/vvQVHL5PMQ1/YGtDNX
j0rjdnbcB7Zbmbf88q3KDmH662JEByHmE4yLZfLG7blORbeffDyZSVxKLhYArPLFt7yb9gJFpP+j
KetnD08RCnoYox8waKgXG/nVJZDJf4+ky/y9hHK2EBdAv1QyLhan1v9oWHVb0Jtm8sY0CJ1cmxdn
PaBToAilghzV+MSScU2gWtTLABYQ0QSDokWN6B4651dFw1hqilnk8kqsCAZp6CBNk9/KVaARwnqC
nvZlvYxvDm0C8KBw8hW02f72NajGh76PPsUuM4uKhNwh9YrhVD6T+X/eAvjRy9UA06MJbh79b8XA
yXXa/M3O4i8B8JYik4u7PMpwNk50ctftK8VOe6m8nMl9l4U+zIZuPS9aGGeWnZoy57r9voyXN7dY
n7puXW5aMC5VB3QX84V43caR9N5GQtqwgmaJJXOZzwfhMSN0Xf+u4fpVNB3aIfxRBsWXrii/ttS7
GTMsftblv9iK322DoXxViTl0zOHJqbejOZufZljxby6MU2HyUfGNqgAaDHrIH3v4OHdLg3YswnRH
tdEJn1VAlXJmbMEwVi8cJqv/dTHnB3cdS7qsvPuhyw4EBZcVtTau054RibAmds6upUJtnj/iTJor
/4Ew8+k4t59kDq8MVZfX0beoRA1RJARtAEicWlrIDpeK8SYwBSjIMYraJHhIj6WCNwZFsuuhSR+q
mQSnxXSfZwj5rsaaEFhoovCfPCZgA/rZvqA8TJT7VlHjxeiixv7TGe1Z4WG40DVXgSNnRvhKGmzx
lpewXf+LXFwPk7K1C/M+6/5rRtdGb89v5E21byMJbQKchb4zv8q+A+yHi/df0djAmLRMgN7ME6UL
K52QaB/Wrfea4CC7hJZRardjGKle1sCgcmS3LoImPH1PUnooOdvz2p/1nsoKZov1n07IsBj4jn8U
wFdgTEnxfaCnrRpUiY19R/OyXWc8BW/oz0ywJE9/LwyXgvx3J4twu+gOJSpMaANunM/VNt9z/lQm
RoEUsrC9dLQ3y2OXLyFsSpqru3jHRu2dnDVzmQVzpMW2V35z7rPXirxog1uyhGZ5j9+zWcGDbed/
/Ho4BVb7XYXJGxRCoITFLqebtsPzCivqoAL/Z6LKQvgnVF8bT6XxjmYq2OQ5TT8bmU9dG7M60XJK
A415cKYEXqG5FKVfOjApGu2+ompQdRpTS0UWD1e16yOPCrH2CRL7Gxskjm9V1CbMTCC9qi54cYbH
wUQATtvuUiNPaUSkhd+cGWrMUEXwJFlL/B7tWUHeRC1rKpRROIpp5kmVc9cBVHuIpHkhI7Jc1nsG
B30amQDQlx6P5b4V3eXZBFsVhCe3TjHsRl5U6s6gJQTFhIWEsfo4UhPQMYhVuAzKVgchoKKFrJy5
MEAAvxOZU0ZWyo50/AgcGm3zmReE71ExJ9xA92NJVQc22ccjXobuixkvd0KYgq36ZVswZW9l/SP0
41nlN9R1nBOs8r9USuNGO6UDsUI4wxaHSftF+iQI+o9yoSV8IkOwh8vkJp9fW4p7MLX7nunXnDJS
ETNFaKk1vvrbcqd8bTz6d7EPNW4S47yvtZ9xHq7TxbEbJILuOgqJBFtlWywY081u47m9U2WVhHBV
byw9+iwRTzTO7U9BWFo4fdWmQtD4JDu8uBliCiI3Nt+pyTwOfXpPoIfEHnuYrfGOiOxUpxCOsDQE
dTbqmE1D8tkPwvNEryOLwVz6nTs07yykyfjjcJz+GAy4yti4SzfvKfkSBj/FnPIpemXVN/iIKc6s
S2KI+LihTu/4CtHvifyx1oB7eFRqCMwaqrNQbN2DqfBfrKZ+CPv4t9tVd0HFgARKq09yWCSUce/R
bhAfF0Qs9Y8qNuBKqt/li77TXcztxBd9p5Uuqul1cy7KCSObWg4ZYTwQPqHd54vZW+ZdbXmH620q
e7cu74mHJPGgRJpl1NN00k5nN3dvJ6s98YImZQce1TNcUv2g0H+chpghNvSqUtp2P+TuvvHOUAUI
t27H+jmLpxNzK14FZ8bheq9PGCa96os/05r5C+3vjv5Bohpvj0kwXPst9SmwoIN6EfKK6rls1Ssq
Hipakwqq5kPFR1qaGXqVs5MM2qQ09o8OSAgqFkqqu7+uk16OmSPX02CO9KpWADkshWuqdD19LBba
QYkuKKyhV9lP0J1aaZZoyvBK0uknkvBvxX3mlII6aE0dDFz7CT9CroeqM7SnPgMtegZe55RdMz8o
81K4arfxDc2+l6JnC6gpvVOvvApV8nZ4HTrGfATe8rxQqqPgkTodHlxY/EKmpmq2R8m3jh5Pbc3B
ize0j7SePSp7KQkqL+3OLYa9wSB4DIxNMOVPu9bzvxghIH87nxIGGe6bvriPZ3imSbBkrOUwnEZ0
ukd1jOwRSSS0mxfAeI4TpOST7Fn4lceR4THJtst1xN5W8Mca9fzF8y8Hihh3zoW7DdEu8aYnBStx
C3wP3BxeDKraoLn30702gcdHgkaPicr0AnN1ij8lk4STbLMiSR4LVaqqFwF9fDdPhWSaj6GdWRWV
I+L4khZkdAzYhCqz8YPmrrqWZbnMahrAqeAGe5OXvhCCXpWE+ake/uC6o1fDLvgmF+zvNhLNOIYh
PJFyrg0lBw5H2RtPrwStXWUMMV+E2fC4ZpM/8TB8ExcQaDPc9YpdW6ZrEsifIvY/2PZuQc3xTGP9
tJA+SHbF4Mc3Zv6oBAsiVvjDbmhJqnDOWBD9VHuIo89qDH5z7Xtdui5QSMyj6NUL/xprZPm2i0iG
Z8x3ZNFMP/6J2eKJsn59VcekNUSnrK0uDLcYqOqr6ReksBhI1LPkry+sUrMwPgXR7rEUouyq8/BE
rPBPp3he8t/F/MJ7sRouZDtEDuyC2iGA0bv258xH49ZhYa2XoYspAmdgXvSzZtREP4Efop74MHuo
k6k0NntGGPbXcwEMjgnggP1yv/rucmSUSdX6SrXX6hQGrSuYtlvl8NfaRwpl2yRjVOdXCvERvKVt
gO+24dxZmjgHMtfSnkKWYijeLjhMOgRbS6RkUwOYl8ELtcpFkH5MRTCco3q6x2z4IBy8lVo2FU6q
cFbl4FlFOUaUseoRbbNtm1BdHjF3ZXFe26R9xgCb1vzVKS2aFVpCw7l+Z5gDpUUL4xMTCqiy7FcL
OQU1XgsRoZHtaKHkYT0GiNHCYJyCpsUmLklLrGOUeINYvcb1kN+VCZQ0e4KXQI3ROu5e0buLQjA6
wziWo8G0ang9dE7hZL9PKqZGDn+owXpJy+DEvn/4aDcdCdja70c2WVCttUQPyhi4FaBLPzenxB3O
UxCRh2ucc8I4jDCzfiYV77bFkKs4z8MIgVI2egB1SUQqJg+tc714jyHw+pquzTtjbqh/y5YfOsy9
d6F0LMnnRz2yqHY8Qkya6uioRjDr1YFWMiGqrGKm8JR2l92N7vYISQ5tSGF0oR/e+dw1kGUnzgLU
QrH7aE4vzAzZuSvTc5ck/Z1DOvgdONI7ujGlwMx3uSONRG1E7J97MkXeYH3zsRIKnG07Mw7wbI+3
1gXoZusuj9D+PgnUWkrmEuYZFjTxo+U26jWSYKNQFN/kssVvzBr+M03BPoNUCkUMZeh6uFyMX1PU
BDcBqlqfCDCTTKbYk7QgJ1aZEBfV3odnD6+ryVCDkSamWyti+AWTN5cqpMDZLN8dIzwRilHoA0SV
pwWD/BoypmZCJ9US/cnt9uGKk3OqwkuxL2qbqvSZqvfuuNC+CgEgkw2MMCJySs/mxuCijHF8Xc2Y
6DV9SZjAcdum81uUonpqz94TzB/gaafW204K4PL1EYZCyjis4nON0l69au9ScZfPLmcRR/mR3tLT
2OfObZYFNNKTcwW2RyfTIS9gYuhAXQJAKrQfPKY3XTFH4OMUvpMFhp0Cx5XC7Q6WHvwBkyYmkO0r
mibHfsVYA0LLmfPnCdA6Ch66kYR04apZIOMyrW9/QX+pfkqf6JlnkM3rPpjtT8rukTKc4mS/UYIi
LWHSdq/ycdWdBTjmAvVh/YVxcy9gbGIAhx+dwjC8E4fI5HZf+hw6IMpiDPx1bpkPFtO+ffT5TLMb
uqeg65fOIGlTKPTuFe7YzuWZpEIfNw+bKja6K5iu6uPN3090cYCEWUxGGDaLuZzz1fGrPe+gxKZ5
CR7yarrbgORU9z8s0dVrFT6ufDqjJNgLmgPZAoqv8Y7rh4k4FR+IKIaFuEJ9vqGlF3CvLzgmbvtf
T71mcVmBhyi1J5gE8rx12+QI6HShOl9JK94hjnEloCmn3p21Za4E7xxvDP6abWbjtt7LkN83/ErV
slH94Q7WjhK5llLCAUeAR0Dn1h7lLjAFWgSYXN2NLoz+AXZWEiz7kRHWCBnFO8ypo83a5BtDjJXM
QEJa7BhrhspXXC1QSlHQRoOl89cZgxBpD866T0B6wW652xXNphJnyndN5zzmojvJqQL6W3ukSmGS
jLHKfNIXvJOYUKdkqy2iJdXxSoYIH4h5/6iERzZVUktravYTbChlCAguZgQG4fOuglECf/6VUtBh
uSbv9RgE82/cp3sFjTL2sPfd+hgAP74cZJQwGAKta3y2raggbuHdFV0oSOW0EN8aSfVcGM05XXvm
EKFFiulnzDQ9n+4VnkWqkj+kaIlvWOHWghIiNYjracZAz5P17Zrlbab+d/gj71IhsEJcnTLhezxB
mS9XDIC4TfncddseN5+Ch3Xdtan7xI+KqD6m5QTbkt+B6uK5TKtxHyWJunG/MDjiXHj2XdQ738SI
vQ+n6X6t7I/enZi+w7w6H7oBM3nPzeQHavlDOMQ4THdMjGWyjM3IrMxwkr1HF/+dg36bze5LZq/f
PM7MQOUiNPycfvMP9oyief8qO4PA28Wy30YUNZNiPsfjeJ6S7LGp6OHWcxtD+TkrlhcroFHXqutP
ydRPr+MQ3FMB9sHZgY9oqP4LSqZBBg7Mltkv+XlzNj4HcUWnUWwfljLbGzGAPlzgiTf8SS8N5G3z
whOjMIYgMxnc0Z08h7E+UCg+qwBsqGiT9m2kqYUGwm48TDqoiE2/OJ7r4yWMv0JhXt1k3eUoh8Sw
oWlpLXt/cRgjmAb1OFKrYj6hz8PPhQ4k0dbaDMhA6BeHGcDklVFBH7kBtxnkqeYN44qC3agUQri9
Em7C50MZb1hYv4MB0q8m8ahq5XlXI3dvmI/wENRBdVcXiMEYFuAGBubHgYskpCZpsz9J7675fNeG
3plpA7dO373BXPHlCgky0MvZfJoyKgrT1/U98LPhJjAMxiduNgpfPG85Ksx5WLrmkHr5HuIS9yb1
1gukMO7lHC+VeV5QvACqlLeSAXft/DTTsnbrMGOpaROetKHa24w53cy1HOuEzouw2YVgE41DZnuc
EkiVooM/GGe7sB/CqHlshvKrTXjcBT6Nzx4z4y3vBMx1C0v4c1+EgMjVhYrX4TGd3JO+1s0IPEmk
G8YPYXO5d8Y6urWXmkYlUOD5QrGrHZ8vEbX7mXMqOMZ9DbeFT6SLxzrDstLi5foluUasxgbqMZX+
PaSWx2DtyJFP8+d1XIFrwqMH4ETf9mMYJl/82YQ4p++qnZN3hzhIf5Fj/dRb8Wmox4c12I6WY5P0
inbb2J/TcWKdEgbgbJ8MYGcclCeGyB+H1J6pFzGoRutRugEMxc56X/nwFHnWWxLa9wHkb2nYdbsh
hbTGnZmjFTKyR1pZG5lG1JWbDJpC76ygCMaPhsyV21PWObmXUzps+wsYvcGxskhWMIL3MYZvbiSE
qGiPJl9GmwowdDMxkw3y74A2+8FNXrY5/tyWD9RxDhW4QUC46PSvIMqPnTuRB5hPWdmQi4L+hUFA
09mzvVfCbSth7KHL2Byne2Su4U/LRFbnpbtnmCF9gun0bUg7phHR0Itb5bbUaPRpC0FkfLLyp1kB
SRcf++RyuyXjVyoOm5uZ3bBW6jXnkrnJw3qOmJhjLOUnz8//YNjJqtISq8SMVZqHijY3s1kfYmtj
lvxY/+6XZDvErFRQ5YIG4s+Ta3d3tktXq5Myn75j7lI9T7+Lan6WaLaX4iVq/eSbqqCVqLqQY70t
su7NajOUDlWXo/0T/qxzHucHaPxo5fRxVAm/JETlJbOOlU//1pCYLgbe+j1V5ucO4+9M5ftGgnNs
wvcBxZnFMGqMdKhq0FLbgsvYVXHPxL33hBk3AhIVg1kO1TiUm8o1g8mbWdCkeNdst1bMu59GcuZM
ajesiRmszNCTx1MaznDXJtZXAf+MKmBqYOrPt7ZT/lpMp9zr3tVsJbe14+vNGJNr82pxRnH9QllB
E5T27TAl85e2p2vWGSvoJarhOAfeg+U31CcGbr/3G0i0C3DiDhQrwvkCUoafbXOmQ1q0w27yvXup
12Lzn5Vrum4u+RmYvm7LpafyhKDKi8vzhdEvuz6L030E5hC7/XmCuW7nEOrfXGyYfNbxuLmBd3+Z
oR0J1vinYonwUlq7eLCnfWPPnxOmFkPzTdlbbwAYLmxIs7jYHSCDdGVq7ZKcZiJTd4Py5bL8zKbw
uWmoue2LGtyWQTq3MimNGT5q23vTo+k+/pIV2w/IXxHheT1mYUEN0OQvt9ls0Q3W2SMFJvH2K+6Z
FK4c5WRXn3Xql6B+JnaC+WEOn6LAinaRM/3J16aDOMReApL6DDnMoE38LV/Ot8PLqWLSFiSU+b2X
dftwnE/zLOhyZAOZQk3l52XgqDG5BTgc4MMOSPRln1uzwVsBB9zZ5QgkNfTRxbyNjHj1jmEwWzBK
9m6nRCRDeJj92CVPwQaHSolBMnv/RBYdjIPV3ffGsI/8kELU0GL03zrad0VefR77sLojwJIo7DOD
i2zhlP3wbMf4DxzS7HeMf82hRQhp3kF9dVZIaQU4XN9BxMtwajZ0plOCeyJ2hxrlZPLKCynhYE3D
G3fF8EIsBXTVZe+XNFJVweUmzZxPZT+/WDMD5Pr2mZ6fz0a83V0SeKq7+aObHMpWnV3q1caNARHX
bTLnv5MciFzp8IpGvK/N8IfacWiX9yMVSOSzV7K0KIEbi3blbCi++wEEQnivxRJSgko3gFFkyiYh
nbV6T4Ygh1qA0jObQ58Pzh+rxUrjkjUV9BFT+kZJjF6mzD6XOaDAVKc3yQUsZFGU5E77ySMNVTcQ
E9mnrOoejYRZJ6lzJrv15MfwZkHLRGti2lB9ZEH4HX1ZluYTwwYpSKcwxnOOW9ic855aecO/jTna
TQzsgGffIKDkZV+8yODcQ13IYzi4w21vnpk3cpvCbFJPXfo0Gq7zuR4carKzy74rHRpxofSM+sak
D38/9NOeL9tCXkZrXZB47Ovmtgq7bD83IWM+SyvZwd/63jMB+m2IqKcfQDuGkCyp0a7wPizuzsqd
dOcbj3FfEr/gJfXuaYD1s3TeCqdAi5I07Aj9SyjCLssbfwErOP33DlVe9fPF+upv00+eo2FkLIfo
1s2mJ5+lpIunerIsgCizgObEYWJMvGtbePN9ysM7gvbE+Rk4/yPpPLbiRqIw/EQ6R7mkbSd1hoYm
bnQAG+Wc6+nnK89mPDYgWlLVrRv+8FjFxnqp68ei84MSPDTvszQz6k1C42jmZ0ej8qE2MbvHvF6C
wqcGLd9HfpMj3zr8uMAvoHwz8JbFRaIq6rY4AaBBWdjGvpzwB8WqkBUQVIMZyA4lKw3BwRSZRlms
6/ZJFuleqPpjuTQ+mbRAY2w31T/q5vljdq5+qj/02AGHGEBnE5ortKZ6as7CefX1aZ86+cnTSrgH
BV6pjq4M3+2/S0MOiXtyREzEV/VkYcA4VGLdGi8zkapz2vPiLwS3eBe541aDzxppBjo3CO2a8pRY
cofxDaY0y8qpe1wtlQws6oLWPksO89ges26hT1L/dH5ib3Wt2jLOfPQ7NyA4/3s0fMIWuJPSCW0M
InUOhld7qTnUneQxLKbn1N331cVp7W1PKmhkmNlFii21rAYa6PFEekTfhlMQRJa78WuDFYATs4fv
dViLF33UGG+kfwYwe6Ne3mqj2Q1I9K1y62kJZ/wFB/Enr5h/CvI5HUk3UnyBlrmDT2rI/epwsDht
V00YrZcGNTpzaxPRTcbRap30cgl4KbWSmI8ZLeBoXg5swH54wxF9V5sp0rJ4XA7U7+6aLiA5v4TY
kiH2ChwZtXK0ZlvjxxxVYfNZeCQtfkELJ7aDemxfSLo/qXpg5clthqGtH97LVKBrWH5FY0TLVYlF
tmvWpOaPOxnm7HmGKikyy3S8tQq9CLT1ZkGsffZoYmLPMTZwhxhs8FibLA76nj6Oaz3k9VyykLp6
H6ZM8HvjxkTic16mfIv7xXuv0jRROqdYg1gnQ5jQ0W3OYkjegt44Z5ZZHezYvhVp9lEJsc0Q9HOs
6YjRx7Yr7Uc5lUE94GWP72Tm+McpzO4mhvFLm6yzpaa13GxbQYJR6c9xrwdR3R1yQ8Eix8AZhkum
R0/4GXcQ+03GwWMS7TLPYpErUYqGShSE4swR09Fl61Bb0nSDmdCyMdM0AzMHXkO0B6l7p8IzkDqD
5MZYj2ULQZw6fj3H5SFvlrMV2gXVr4QqPL15sbfDFvHgZKCTlKoOMu3avqX/61HGYtVLG6fpThEs
ld73nKA23Ld6QegGwf2tP+qXnrHdNpqan6Jxq51R4rdgZdcpMqmzs6BLIlClQ8WglHakWQC/S0fp
rwR98IG3BOVrY7nt+0zDDNXtr6Vp0TLQNyh0vkVNcesiY1o7IyxYm8/XN/vUdX4Qdv6yuStG89vU
aI7+kGx11oXWGV8oZH8ipr+d4mins3dWi6ddCizCZ16Cz7TdzrTAzoprlwoUGelD+QXbPouYCCVr
aVS7oTdvntcjOFrCLebVJ3P2UmjG39Zxj4mSRW9c45HWMZsqDNowvWod4c3Jl/eoMVMMSBFxLTCQ
r3KYo0X824qv2NCh6IgFSwgQsXY5nU0vOsuQQ3HuYygTXYvRMCKdzSMAkoreFs0oAY4xLMnFTH8m
oOVj9DJoyk3L8bTAnFFYMPBq9qi2AIykG3P27nYH4qTXu1MLEEHYqlnCG7TNAkDr6MLibPT8zciy
iVoYfeAPb5AOdlFdeuwdvQG64N/6prxacesFuWVeTUt+yWhBRznesEiSzGa8v+cckn5PYxWCdPdQ
aNo7qufgJl/lqEHV/mEOt+O71U3E2bfJQMMzngyijPoXObtoGvXfGS9uzkk/sm+2qaEpPT6WdWuQ
9QJmBkFV/6TiqRf06zkpUuuJb1M/HFHQaODiCDq5oreJrdRp2e0YcwB1ZSSBOs2SfakFzXHqz5k6
pDW0hqzOCHr0MqBlH0YEA7ke58405LvezvYFpwk/VsyNgkoiKXrRmWuFNUzAikOUj+AOTNoQ77Ge
xsakj3so9NeoBUZM8pbOO8IP5/WAXqbv0c8SLxpmNENFp9/dq5Bb0+KGD8JTJMdLACAytkBOh1mw
c+WD/v9pRk5blxqSRwynfW38azAdeRR8eSJXmUAqhymDPu+gz3w8fksxs/hBn4fnhsGey7TQbzdj
Ez4mc8kJxehIWtuFB8cl8k6sZZPS7IrSFxHaf0pqAl/TDzN+rz2utsOgH5ewvdnKQzsxnlunfGhN
60Dj+NUtdK4fLp8GI8LZZbswMjmr3+JG+k3W8lJl3c23ixcxAA/gmDIoqLG9NB/akefYkYBoTfrD
wDZZe1ivr119KA+x5BlFo4RkkfevS0IH2W/ifVwCCDM04BWoZvYYFK6EMd9LLGPhkM31prFSmI4a
yZJXzpsFZ21ok1CEePZqR3MD5zDsPhtZcLdhEsgWSQJsr9HYnhTVIPvVjMI71bWFq3sS/hYIq8Ea
Y2dklX53LMSTjTx5gEZAyGqbp1ligKzN6zTWjn6YfBizOuuj5C6m/BHP+C+m0ztKUd4fbiCRkhDS
KmAFzi2tqNX9qkM+3mIa1A3xVYU4J+q+kq48j2BHXWo0Sw5/c/x1lzBlwAxqmWa/7GemWhKQYb0b
4vBk1eZGnfvq55PERiUNXe1JhltXACCcGFkkgAviPnxBGeXWLvXWd+yjqbd7ugqYRwtE6CFJukVQ
tKBpfB9g67xsksYA5an9qugb0nbobfcqmOIgmxk0cj7yDDfoS37KqbDgRwN9aZhCLPTT7egcau62
TJWWrrhjDrdBsvMQFTTLsP5C8HL48OrhVtXxaWQiS7FC17Iwn5o2fFRLBq3So5UoqbP+QBtjo7Zh
EnpBLRxSQhYyXtxRpK1t8ra8AOVkpq//P8uy3JtJB95tIYUFaR3p50i2AaZmf1S4EoCspB6vF4oI
nVyCtt3dGyYDFdIs3aUTVAyruxm5461ibXgPZfLlxsMHDoe3pncZ2E/nfghXrA/UGBoKC3OX5hMi
bRH42sjYdXxYyiiMdazmhtv4rR6QGrHmZV/KhGGwVRCNawoTsieJ+axh9SgFu2AundAK3LT+yDCJ
Nx0suqt0PorGePEqfWvpBGQfoNpinrSapETXblOBMQePHUvl7ibYzW6HSmpY/YJ52oR1cRFJcsTv
nX73cA7ZABWJiXrRLYhFS2rruuMC1kB3lRcF1qljfATEKwmRRRq3YVk9k22BcqDUWOyTQ/wxM1DF
lnYes+5JTto2GcNDVsNUHc0/kR4+6TBGYLIWVwbwF6BLQJyW9yXrAq11j1pkPSZ0HOK4Vj0/1RKA
MO0UZ4NDuq7ZoGaI2hKwOXOJkFDyLjmHQWtrt7DX/mpmcxus/B4b1qe6ysAJRlC4WsgYLKi+rsDw
K8UBpe/Uxcj2jXu6wft08akQvBcQ98AJmHev1OpYSsalUrzHOYIabnOrF4KNOua0uj/my3AAtQpI
HR5fOVdYqSEaZjAlSfr7OLSvfgrh1aKRpmsX9YLqxXNogvVBG1dfOOrVK5mOtzmcLribf4ZxT8Ul
j2PorCbsphMfxw8vXmt0osjQ9toMJ3WW0DG9t5BEtSs9VnCzH3DISDMMA71kirdZvjzpFLy5GI4F
NtpO24q1kTa3TKcTTrBdQrRQTSaUfYtWAHh0V+yjQvvrRBMJjfhJGNSuDVNntVXy+O9h2dQPalEL
x6ZLa76YGHYYk/PS46aN9m59bhqlIsQUFNaD9zliMuGTIlXLHAytrhwvZKCedaFrL1aeT5i5Nx8u
2Ey8PoNsTkhvQXVxIDvahfwgZTIxAPnDNSYisiyUX61NpeBBzmJt6cb7RFVGqeGAyKeK26gTy+ET
tHLecMrl+uu8PPjGk1yqY0QmR9IWbbkwF0SfV1U/eg5qJTmoZIVfmzHOiaEIrATkageSD98LrvyC
1QKIknArI0rph4bCm5JVsgDJCHxWfjU+uV6xS8L06MsIaUCToRL6Z/qv2kVYGvNRGQeAYPFA0dw5
5DvqXSw/crIEW0u+dQAp88yGa5E74ADC/2Xsnzlo1R7q8aKYeuvKjRZ5uOKYHy0iBOmQm8wbilDc
p4212g/qx/VX/ptQ/2TfpFD8DPeFCdG6R6expAbuqQebzN1xznP9nsDDTfJtdVU+8Ad/oQ+05mTW
FOoK5SqSBtmVlxk58GF45bM35DEd5YdKdAXVEH0K64nyfl9lv6P90Dkfs3zkOl6BA91cbPgAQ29g
aVIcmJP94XE79PjUU1Q/irwdXVWHcN6CtyD58W1j02OLsBiYPhpHm/pDfZRkdDdpjUA3FV5mnTJS
8YWclkvwAeOm31pIRnjLdwxAoTde0gEFRw882mhsR3M40J1bk9wVyHq3PZiWeRcaX7nxMOR0D+Qf
yni1KOqfMsOow2qeG2zzeH9zAU6Jzw9BP3nj3llV6tbr7LcBmsxXYFxuktpcdTwU1Z0YsOmM4me+
gYc5MkXlD5cUkjcyUkQNRPtasz4oM9axF67jHl3CAibEHa0AwhjyEtpnYQHQHdgQTOTbIJz5tbzw
glbFOLzy0ljU2IIDmPxrj29Z+cq0aj3wIl0aQVkjtmV/I/flG3kJM0eaqwxc7sjMbbweOSl3v4TP
RHqVQhJZ/73+ct21H2SkTIgwCOhAtECqiH46mseknXp4Btx7wF/3U/NNlYhy8byZVeobCfsZ3MJa
rcF/t6xfJERYDQAaSacBMKQZFCy3D0SGAJLxwhDhGIkKieJLurinuJmetBlgPZ+jtp07jRFGgNOH
Nv5kpPnqEU6oBbVP/y9O3oEzsEFd49hpv4UXkAv3JuxV78QbsuMYLRwfK6Rkz3fO9g//zSyozmrP
clap6qEDqlm74aZF9jpVmyz51xLzvfm1zRllU2knnLY+FXldOvuuCs++wqOwUrt57cEjwc0Sl5l3
lktm06vs5Burks+nEiUbUpwzgbKlFmjM4aRikY+eC2rwoB/tjSnNzdAoQdEKZVQF/eNNspNq9w/v
DXcMPMteR2GdwsEH8gHJJNNplnVrObWHptdVvFNZvwqodGbUj3MXA6eL7x+W6sK76kZxzWdK8M7f
FEV940XHenniD1vPkYW88AL/rVlskjS/+Wky/+aFDJ708GukzNXm5exp09YNs726QRPXcm0obupj
qq1LqcWHYKwI6olE0pIFbRIqAtvvTmWkvyB+bHdfMkRS9JFFPKMS5iNLbINc903aH9QtKmKwhLwy
UJ0j4JrsD/V/7QKkd3jlazM5FwuJVVER2VqYlypA8i8qu+Oq/54ZX1GR9F9DEwjkvIMIvPkXuOJf
cFFMmf/VmxptvZ6Klk+t9iJXV7USJEcHdo76drXcfaiKXfEmES9nV7p1deCyakvxNx6dwK2PZoPq
u5ROdGn67DKUGfSGlsReSDEwJrQHS6f5ODFvZdYjXPi0TU3DMjtJxNu10IcsZZISR+VHPsXLQ1YV
9zxDKkOIq09yDZL4t46yxwTZpwAZ+bMK6nVRsnqKlvDgTBfNTVvGRyhPZY3fB7M2N4fY5eF2tgmF
CfEFMszHyfJvY4QIIU2EVdmir20CKfBitBsMje+L8uQsW9g1ucvFTT35cZcJ12NRQcEcVQMRQX3f
wjStSD/avn9glLJBCEYx7+Dro/KazvqNRGSfjWWAKneg2csu7ZdtZMIn6SN5WaBkF+Czmgpn4hLg
cRMyqZ9OrUWGOEe0NeMj5macYY+sFKZTx3rWXsPcpAo9D8S7BRRaFc/glYDIhGdcW4Om0756i9a+
bfiBkyebgWXBWzcrBpUu54oRHjVIhROL0dJxQpP+TpW+LW0AO/Zo+p1nCKIW034kS5qr7D1aI+25
zuDw0ODL6Etw8jm0sCf9rw7stWLzRs/zwHyP4N4T5EFYbOqhZlLvILL7Uxog/G3GgfavUfkbLYwu
RjcGhng1YvWbYvnlMc+1R+/A33Ir3ZbAhfrUDXq2LNZ9YEegqdnt1mY9ln561iDftLV1NVxg+w2V
Mn2gJcJFgIUJ+G1b8Bt7vHZYnR2tDc7Bks4qyP5N7uvUZyST4ZmPn4/XeHEDtU9s+TaQelITEXrA
wvx7DE6SXbAeVkkD2QxbQ5Lh5ziQol8BkWw40rpnBn8WS0I+PbHCzFtfgTqiBRCTF+AJCkAQZn6j
yjhAAeHBSZN15b/NJFXcLD/bVY/q43ZIVlvCPA8y30lPdZCxF/FhhFSPFgVCmf3GHKHE5iOrwYHz
keQ1ZYMIFm34puGGNoEJBsan4kyAiYF98Is9/upru/Bo0GLW3HCcM4pmkFBqR4dXUxVzgOPuuuAM
yUnJOSbRYIBwwBCetGEibPrLd5eg7B3/6DzqKmdO6b9FmGgpK3CiimDoMP87elh+6k3xW2zerd8j
S75cuD31MHm23nROKg73PBqmYOj9DghxZKMyEiLqOhjLI65j9Tq27Cwo6dHuEzMedmOdBel8tUt9
k9XlEwCqbbtcZjLNvKs3Ivsk1TAWbz1moG1pgi572kSNZYH+HL/9ZvmNXX/LAuSeVbYUtYBFh/hC
Jntji4IfoGmmMcLTpumAkxlZeAzUsloEoF3Wi4i6P9yPWrOGfcfzYuXaDXpbxmSt4npCszi/qOup
o6ZrLaaF/p5UV534Nb1yN5232mwdLelsbPTCdLsO1KZi3XFVITg8oggND/PJ78Qz4Mujwm22BTJT
3laU2RlHW8AC/ZY8pIOOz16e4Jk1LDncvhmPZhkzFHGuHPuds1+Cy9OVwmH2EVEU2EN27NgCZjge
IZiQ6HnrnPMITIu4q9jRUy4Vlr5ZqhdeExcYJPAGTwaYfa0Th1kGQ9m4bc852TYI1qNc4OXN4P+5
XdOiu8trUW820TcFAdqCsaWu2U6o5lnIC+Pgo9Zd0mc86p/IFipqtcB1CngvSe+dC9++d5H0tsVU
v7OgeJs8Op0tRi0gOChTK7lz2iunac0/SZaqyjX7KjoJAUKC4pMjCHYZALvK0oDqh18z6QJjm/1Q
v4w1Ems8F+Ods3wkj1d5g8PnpB1oLsxgyDgshHtAXB5Gq7+aC244uqWCD3ruDlrZJb/XQhxv+o1b
lQAJfAz03yFsg36p93FyZKx8ln1yztlBPQQ+g0dCcYtQvP1a9Q06oKPKDdWhIghRgER3LR5vAE4/
TPiaafOUU3IY9rEzVEbQuipJiikC6nF8S/LpYBY/tvXOl2aYyyqOqmiiIrpI+4N6i7wX9S4wD+R/
EV4hqSZN4LZZYoRpLwuPjL6WhK1aiMMIPTDXi60Otrpupwe+m0ftjQPCoPixVOJe9TRNHLxlDLyS
OjyzrGUDg/CflgVf+ndh519LQwUDncOBJAQ5v/lM5DyqAsrMPUQW3YNdvalPFs8nNmWPMNs/JU7t
Oi6cZp2P0SftAk/xrqtLWg3XBHvhcBk/c5d6qGkmCGhO+G4W4nsgS8+xLsr0Y0zocdvpmxFlYvan
oU7rdeGjO0N/BOgbsLWyV1lVzLig6sKz3fcBq27yKEAZqto2TFCeWsw29JlcztAkfcM6mi1ZSiyv
/rTQzgUFresB3fwbTM8NPx43bqDupQd9YHv3DDqJzQBdJzCI/g3vMxu0VAssvakOSwPOyPJoAmWF
97aMzb0bvFvapBuLX+6FcudJERA3wUGF+YbBy8VNLGhkP5YJH7lDE0h/1kjHaaoHUwPBrgbLyEDQ
ZsCnspgIh6QoHc74cK1UWIEbsO5pzeqQrcM540hxH6Mxo7X8bIANTbofT4LcZE5GJTSQmjGzODgi
26kHQZqXmvE1G6+1681rylUgVcYjFbLOSNWN7GgL0W8jojbw2k+1vdlFc2usVVwyWXycsFGGgIBz
7WNsCjLxW9XjZ0sBnZUpaCg5n0q2pk/lw0CSRZkv7ZNNDynqnxvg8+P8F8gH6PgRYw1Gc+2nKkP4
PovEmpBGZCUxoepKJO6CdReoqKd75jFVCMc4fCapsMlQVcEC8oa6w50/suHoli6g2hDEZIYXI66X
IE2e7RDABKWLOqgkDdyWH8poF+Tla0KVMxGx6hbshKbrvBj3ZsOIURHcnsRv17q7tmn/sCNhEqpy
L8YtXI/9y5CAwW/1M0dKPnfBxOSRrxpmtIlLXC/iZ9xF16oVMYXjvqxSSbZcbtXrXTA2UNV/EY8X
ChvBPiyXw9ihGDzNRWApgB0vTaUHfvVKJYRmvrmfZBIYDGAS8X8eWMMwBXIEnrIcxI/GQFVVA6Nj
vnCc7iUpIgej2qWk5saS3l3t72T88XP7LbGeBCNmIpSaLy28B5Vpq00d6T08LqI4Jm/QpUg5TGhj
eV7Qr8ZEo3nStcBhXEo8aC3t6Pbk40843j9ouQ9LowWpU4HGzg5l9StrbS3MKKCLy2yf9UcVz91q
dncSGW6sWIRQavACajA9/OEz90EIcCLUhwh3GsWPOmKceNpa1ju5IkmbhmTyWKIdy02r6lcb+w/u
QiVVcfHOmHRbiWjTud8q+MOXHNATdmvVKkSvi5vm9OBtubOxJ8GBU8WYvX3qiMyajV5YMWzZPIVG
SchCxNtqpXO2qQ0Ree+Gn60LLYXf6txdcrkQIoRDmc8+424CkHhb3iq7xNTBFIKwh7L70OnzwyLP
sBieffozKgyxnYzOuapDl46Mr0W7qDPp/stgQMDOjd5CzcbEOAkimjozndSMIb/agKwAEjW1hFVf
B5sWTV926ozGY/bSwSWaMAPEP4FckTSXQK/NbqBWcVOIaGvXfxNN+xiRwslz889oWC+WLI+9KZ8b
q3hpKOJ5FFxZgn0r+howER1iQO9MAgfUQLToWSrNjJDObJIpghvsJBNnTObDxfjUR65cmRNuFPT6
Ckt+JPITWO124PqDMV6H5G6prT7KLzCl9Woi2Fp0r7wC3ZqI6Ja0OoqTTBat5ZBCFFHJduiYK4RN
71M6vemz8zcEd0kAe+ZTiuKrr4bnKEqQH6jaN5XwSid5UAnJkg13tfqn3AgAfj4DRui2mj9vWRQq
hR1r5IEGXAcQylfJlV6ZdxWGh+iBUx6xy3XewHHg+KRr4Gj2dZroMHEedpzqJQ4APg9VpVWmYz6K
qrrRkhwwH2U2Rpe5nQZGi3VPkK7/jgk+ifKxSspDiJ+nx9Ejhnc5VJ+ghFDqx35HQLPqRqSwK+Dg
nm8dPb+kvwT+J2JGJ8t15dkwRqCDTOZMPCnck74kV/KCIpC9DjxvPjTFcNQrpZLlfPs2VNp4PAi6
CaQjwL0orysEHjYSPHfP9mzK6hxHYI+aiG2dyJvuT29kCriW4XVsLWLYemVBHVAQ4zCZXamESkXn
Pk7njUCz+1hxfDGjr3OMWhm4bQ2DTdYmjN8gb5DfAMyn0bgw8eFhOAl1tFEYV1OX75qe8IsX8OcT
zeipnT7bDDWWyWHQmvbNWpWndgbuqe9YDIkP5YoSGpHycMc8BJVpfBj8dgzChN5NOOnocBeKZg/H
1csacjh32epVTrXZRqDg+uJ3WjAhJ2cxZygZ07wz5GBs4rq4h2T/Rjp/T279ogqpGm+h0Qe+b4UD
pFI69KSKU8A4A2UphBkcYHBNap/MWr5UwgQDDmY7Ryokqv0r1ozVBjxZfNESOa9Ulq/mD+3o7FX6
OPU2UNfxJhxwFLPN4Wd3n0Y5f2OO+FOZ1WPUhpuk4iFmGWIaYwS23Tpm4Ugb1EHaMR+oDG3o5qom
7OjwM1VCu8GqwGItS3KcmlSJNOeIWhBM+9bH5M5hG82N9tFo03PbtrQC/JI81OmumEkjZKvJMLBb
j/0NSAVNdchO3j8yDxRq5reIEmXbCjj0ZJXVaklAhMV5+yj8edeL+mnIsAlpZzmcLC3ZNN2MZEP5
LG09BakX+49hozQ5JMTf0ujs9VIgmaD1zUvHuJYmnblNrPiiR+mJJXaxWnS3ZHxekvG31ZdPP1lO
armCx9kNUwjoK+YAmRIPCtLsPxhz+BuHUAjBl4pVblsbdx6B6GBpzywMfQ2cwnWw1H2Kw8qQorAN
cG7nJJVcocDKEMg1AVEs5Uc7ukzwFm+LHgO4JKl/Ni4Z/qTJL0vPAVLYQIryyfE2rscIuynjB+GF
X3WOT7quPTkcJCY5TeVjjlAL/7IUHLcC93l/wa9YgEuEKxhMHAxjyOV6z4b0yiy61K0TJjobj62o
69N5SGAPRfSCDVv6W0Njnh55Vb2vHIAWMZkPk/h3FX6EbJ8rmiSRNvJeTUQvAWqucgdYV2XwSN2H
CKlqoO5osk3sNHfqcRQEahW5j6q74LXtweyys5FqZ5fTUO2prBKAlqhhIy99cfTlwSlQZrGiOTll
ldudgGmLR4SsUUujspWpGd1814HCDoI8mhZo0U0HniBV2M1cJWJgCmnYMSgFJDuiLuAMi0EvElBa
G43reqSbNDIhGyS2nNILn6gMzpBbNlIOmK4bT5FCL/bejr7Muy7woKuTe7Qkb5ad/1ZE2lVed/Uf
qZU+2uzicQ5tY1sLblk9lTIh1JFAWUewo2eY3ECA8o1vM/UisQBzdLfViZqn7/7EnsGjGi20/q6N
XQZgumPwSwzWehcZk+4Pw7ijkcrvTJteZ9QC9kukI5WVIRlQVaBRwITlUXMUyjDDZdjVU/916aCQ
K/lGn0jSldq/zgvhfJZ2fcpZxhqmgFXdv/mz+5q7FNxuwpg9zvMt06xbV4Lh9DIE5nvxmlroj6sH
WmQNu1o7lmGIqUJunPVheMO/y73qSwlm3oDur9XvszZ+OqnzFnrNUzjhfeNXXz5pjU0S1Y4lG09H
f25qjWvTjb+xbXpwfcbyX9RNs/GdA2chZyP0uk6Ib0U71zuHbuVa+MuPlnV5oJo/HqBjA8NJy6sh
BLS7zsUJprC6fezXZ9eT2K83gUWJUpXTAwSUACGhh8XXzwOdhdkgSVSzn9w5YAL1MdMq8NPoCLvg
DEpl0zJ81HMwGbVlcuT0tJUL/eSaCDt5w6XyzaPo8Zbr6w9HYBXkmdNRRYvSczATA/Ld0KQXHlj/
oXnRkEdYDVzCl/13l0qxLjC5QNOgWDFVwW5uIqGZBjRi4faprjrglQKwo4ySbed5dxfD522JjAO4
vhk9tgoOk00cTPC4boyRihx1oq7w1UwCFCS66zpQYaen15PgDiSTFsXFJcNdWo1W/BHVXx0imNdy
HEVJ+pZneA9I0iSdKnIlG07NtoPK0lpbc9DWBpg8hkTPrgfPC2oqPY/bjNRWHoX7KCofy8wS15BO
87c7p6fJNm7j5LVQvMvxAEI1XpugjDC+fk9JhbMmvS/jku7hFZonPKu7Yy4gLHWzeFC5wqJDQ8pH
8PSLtYAbH+t7lzKV8EoAdLVVnRZLP2l9dByA55+GdL5wbu56hknRLJlDhCeYzswb823eFVtblkSi
cbfkRg/ngA4ltWhuh2cwnyTZ+drU2ZBAnWkxo6EbTebZmFtGA6bxMcEWRtsfAAKJZ3S2nOW5hK+4
cmM0HRs/ToK+c1Sx3YbTQzPa4FJMmAXlBCG1idUIas6826AaYXKer2ZB+jrHY/fWWV0bxIP361T5
R1lYtAo8tBOQP4xfPKMDOWPoQGEGNubGgWMDuBly8e9SR5iFD+McLJZbXdzR7l6AP9PG5+Bd+rnl
Cn60A2aSYoipy78aGJYgFlFxTZYweWgNryXLtGej34p8kdcwgdIAb43w7EGWKk2J4lmtLRujmZb9
GHoIwvcYM/hmep9Fkq6X3gYrH0dIs4VWtB2meNjXuSdOBW/0KGiIgWTK6ptfwZeya2DjdpH8SazU
/CHaVjs3hZ8/tx26742lPVpRae60vvQ2EVbm4FXz/BiV16Sx21UCXHwTj8ypDcg8jjnQ5ItgZpcQ
ndbVHIHN9xE5tAE15DFz1Sqz8FhrnNXYmM+DP1XEruUFM8eXCSYewAfjs8jYhcJrDlOXHhhvuCu3
Kt+Hqn8j3d0LhD8Yvnc7wFHvpZOivQAGCIdx2z1pPqungGh7BMTylNo+mW26qX1sfFpS6bCtT/Ho
3gTd7zmutwD77n0CdMOA8onM1b7NG8AV9PhdumF69lwPYvOvLIyhf6vAo3qX2phix8NGzpfuVpQS
Jc5aU+2i/j471ier+ORApEF0yzPNe2u2w/c0zYdqxvijja1NM6RVySx2DjzwS3qnIe1YA23vRHb3
LQb0huoNZOm1cscJ0WB8USpxRZ0PXUSRlv1eFPaum/OTUWijv9ZaOC8jsqQDhw766d3RFUMMrdGn
/Ia6bDTVxg/FWfDLFgLEIPQBuCqC2SQBSdQBR4QVswMFrD06viQQuzaIOuC4gfCHrNxOBSA3I6Vg
EqkBejbOwt1URzHT1gkVoKKL/rLwIDiMnjwWZiUuRgFnWg/pCs6xncJ2rote/BSxYFhQp7mOBlZd
Z1BuROJcJm+OQVth+uXqaQx0q13Yq5mCeFiTo52ybkx4+LMfshp7fT8nqLHKkTg9eDs77cDCw3/z
qKwND+GZNt2OIgEZn3/bRCkvJgVMkQrLHIji7QzVEPXwjrELCQNgfq6h/jLWkJbnydmUPlPlAZGr
dIw5WtrNwmjsh9bBxFReKyYaH3PQV8rKXDtnc/6Zgi230MSIq+QmdOvmIEYQTu0pabTuwdKaZB9D
i66ktp0d7IF92JVWSpVlFsW1XAx9pXwfoiw6jr5+mur+Q0Bs7uk6k9TQdi6qEFH9xt3YFlhtXVQ3
LxOkCD11uyiS1wwWnM+h23j+pQnTv9Jun0PdBt5GLqE77mrKG/jfTRrvZR9/j5FxnwhD6K45mIC5
3aGgu2ojv6cJxPehsFmjA/yw6IJB7x9RL3iYev81qcOnqMJIZpLBiKzRMrZvSy8FWX7j02ourvCP
3tMZBkk99uskX4D5QjQK0z/9ZK25iU2OborWlK864jIAYYHS+laBqCAQnykJv6YpejQ0AJsV3Jt0
an+a3vmPpvNYbh1ZtugXIQKm4KaiJ0VRlNeZIGThvcfX35Xq9yataB2RBIGqrDTbXHp7uvNUjkBP
frYt9UrDhYCTG8MxMbNny0P1sp8+SrTNqkS0gNNHh06dTicy0nZBlyP9wodyN8jBd1lgbORnPmBz
Vcz6s2MCkfJwJJst/wykFN9HaySpNNOAeSCVbacP8K7RY1zUjV5DLuvC4kZF5WMeqh36MJuor3b+
aHy1VlLsHNy5T1Bs99pCbCpj+LeOt9fSAL52elBjYiHJOYNcyXzaJDmTZQabmJsyU+K5TjHsGFw4
U2Sq0Xy7KSkeUZ5KGFZM3rJaKAlNu19HrLYlXlZDU+0bs10DKQdnhjhmq5PZDzdBiwQGR5TRJh9Z
gkGO3wU3Hpza0KGo7e1rQ7kcj+EGEPvOxIciVuZBuemDUc+bSP810CYoMlA/8wQpi1KEp40cM349
c0sjHYq9q983i8Od5WKM8ZZB5kNeZG95Rhk1wwtCn7AL4RKhgzUn9SaPMQLzmVE02Vkzp8/MBq+c
WQOMl2whM5mWTVYCRBw1fTPVC1xpe0sX/cnEK7oERMdonzZMc+fVHC4An8UXEtbUsA0SxQBN9f8G
zbgbp/ihCecDzaBTNrR7J59JDYIBhnbADFfeNPdpD8puTMpToqcGtLP4bS4YRU1hcGMydPLCBGZC
RrOiNh5tPUFTu6Yi1fQzo9+nKq7eKi8C/OEdQ9a33SK5HNk7qoetPAFVGPeNbgPhV2elmw8WJ1u6
pO9RtOyXybs0qABr3rTvfWeTZckB60ccMhEHMOnRlcbXgo8jCM+Z4VdqcXjHDYRz5BOymKbUPN17
LT5K7tCuwLpus4ElMnTLdhyiOxVE36MVkAoy2Fnr1vSeNcnajUfEUPRTFDrrOBz3zEjQdinHF9r2
p0lf8s2yIGrcIGi4IvzQDMzrzUDT8epgB3KIbO3WMiB49/ZdsGT3S9nfYnSGplJLYhUP2U6ZJsoo
irZGjVt6ZTPLK9Yd4HO9GveKEDzHJTojRoy/SAs+t+0hQcPivNgtej6GT1xwCutZizg6dNVlm16H
dN712Yeap6th2a+hZ691PXyuXfdrtvWdj5zekd7HQ1hZD1qRetswPsy2qPIcLCpF5AM1IOAFyVDw
WnhMbRDpFVcBnaLGeLETa20CFgYWuVMxHq7xvLEba51ay087R8vKVhcc5Y1VWVcrM1GHqewPaeQf
8h4ZM9P+CP0Hu42QctGza9MpxmGgk4t3dBS+y047cRXLgLV57aD9w/Ll/3Og45OBvgxjpGXq15ox
IjKMnWel780JrDLFXJrQv4lS3ET+rlA2mRdCOPbGp6q890jN67pZ2bnaaGhXW3aBrfF3mFBOo3jx
p9w255xs5n2n5XBbhxyRgH5D1kSi6qHY4rXATcLqd3ExItdkf9ZbU9NO9dQdVGo+pijxzd7L3GG4
nrx2Ca1xs/iuFuNUgs1BOKXO8Nsxd7oG4m+YizXfKy5HpgsOCNnm5KGGHqL7SlPUSOCp9kOz4bv0
doL7Q9KKE+ouxOkXAbZtPisQ8SiqYg3oG+PK7H56VnFVFZs6p7i3mUens4UKnB5BUINuKzcztgAz
JTVSPc0rP/SE2ijodlmawHvP74yRnt8YdCz5sF6FCR3dOJ5h4gt3la2HLl0j78YUd2kcYHslTBD0
wu0Ie3gLG5PvQvtsAgZxY4Bqv24d0BwqCadxe4idcOclVbe2oro+qw52X7z8xEt3ChH4lKfcLdZj
2bkPUV6rU5TM54SxmlsGySpnGXlx+Ww39PW6or5PM4+OzZQwSEoTWtd2pTBVHB7j0vpU4BCL1sHQ
PccbsRon96owWmZoDIjBrBXCbssaBab1gO6gWbc7JrPrUYXfrQYS1AL5Qp44VPSJa0zuggVCu7tW
iXcbGgnHpDFj6Tzk/jpGFcBmmK8GnyZSpwPRz45eYTxoVcREkxFh3bXXarLXzRg9Z3HzEibqu9YG
slDDxJ4ErLQ+BfetrV+GwM943up2GKSj238sHkADOhEQ5KAuuBzBFAhTbjP4GCbqXe+c0LmPAvfQ
BeClWlvbdyE8Za2keaEeM9eFJ2+RFih/mG6mEZKirUp2E4pesUV7wtEg+vkKsp717NXVXZ0Xa47r
nHtdbpycF+WADSkMyckcDcpUDR/OdkmAEi2GYt9ZmyYCvjvgIbaAnKx6yomMgVesqVszLa4mLrx1
owNPxyNbU6ifeNlmbpH4y4t0ayMh2uFnDfffNF5pK0dPYdqUL4Ff//Za91QaGeBJh8tICBmtY5+j
sPW2qBaem3YwmC6NHMldcRxRDwbB8gZX5+SFyztgN/SB4/GbguNQLvM1a8NxpffJq0qWn9LlPvuR
d9/0pajSG8lTmsc6WFujbt815QUvyII82RM+u1X2aGnZvWfGAMOaXYogzW1C7WVW9qbUGQBH3g5I
z8XpF2qQpUUonmGej1AIgx536a+N2/aAfFvaT5PDdqjaBSCht+uBVTEGh8JkL91vDISlRj4FNaJM
RZDGWzwnSn/TJvVv0PTWziaHyAKEP7VGW1u1vUrJSnjYu0x3IXeMHpyURZ3yNDnqdnjtKNIX5Xx5
Xb62AgCdOnK7Y7AOXbBz3jQxU2iyLYgPaNCM1pOa+zwn1gbC6rNB5Yai84w5i7lWRnMa/PyaWvnW
BoEuWZ8NZzPx0p2f6mfB1Vj+tPo7PC0wSUP0amiI+liwY5cFpaoxuRRL/WqaQNpmqyM/C5CQx8xq
zlgeTN+YJwOLfS369mhHwb1Coaf1S0Sl0+639vq9N7X3pQ0u2qNnseJ8rVmV2T7yzHcx+6D448Ab
yXnq5ABgo3YfafcSlVeilhTVV0zPa5N6ckrXAvVgLG1+A3oh8tn2LX+da5+e8bKg20WkM51yE5mi
5YU+SRoSZRmDDfaGc/rCK+T9vZGKJsVk6jufofblhzwHgIYURuRYVF8I/8+HcfbWOoeD7txO/AZo
4Ux8iRZ3ExsaYiyIp93V+p3cvc52uUmflY1hOAan1t+71ulVgiEogLE9yz/xJUL7nv/m/UG2jWeI
8vKvXER6UrUgVdqSMcUgPnxcE281GtccclsB4OPbdLxTUH4aOdqZCFRbr/w6NdF4tFEztW+dMVxP
MNdGniDmJ70Nrba6xNzd1Kvw+cSjiDk1b8sFMG6i7kVzrD6UzrMVfGOqRXX3CNaLX3FjNQ6qVGHc
Nh8cBjUcOGn0i5Q+j0KGmPQXxPFh2tj9GxcehOmm096c4C52ymM3YVxSbMsJBZ5025kgHDsauciH
Y4VMDyMR/JvsO/7ov0+bM5Cs3O2KX8pj6dQZkbd6Of99ynkYMRcdqxcZ5HL9QGWALe9Ksg5pBHBJ
HA9MeOWWyaPjSnlbORP4gZDVTcY/F+3wbKc0G8v/IHt8sSlDut6tfzCPu5cD2x/mz84LsPydsNp9
5sXyQn6I/aGsH1mSabzKg0vpLwy4vjU6Qh3wjwF18glcP0+B5tGpLnyo3PpRliMZR01iLfvasUOm
ldsohlwLomeWB8G7K3hbLA6+6tiSfJlH3lhknRM6eZIjxTX1HQlQEtJaRNKal0T8b+3+5ykp71O8
yR2QF2kDaJjpZ+DQthfySyTEIzyOEt6HRVf59VE2Bp+1UJ3x+RKF5IcdX0EhV2j15VQerHhDXUcG
mqyROvRYwxDZ063ir5OSGEBOI/dGm2kZgDbh1z1zlWgR4Ob3kM2AtfqVEdzLPeSSw4TNFXhyQ/iN
qM3Kd+RB838AJGQtiDW7pu5d71/eI+7cIS9jBSLa5ZMNptuiPwh3IeOcIyHjlvGsYSZzSuV/7zdy
GjRzsyLjvbMIPrwkZ2ukmH8E5FY8Oe6T6t+y5GXQLAD9NE4NzEV8mxZbvHZ9euYyfiLEy1JIufyk
SWiD2MfKHp94cd7bJ37AOL6WkQ7fFLMQLr2XcAIHUzYE19JidNgFH2VuPrTa238POMKGropIuXl5
yFcS/JQsD17eqzfdnE/NPDAqepmMFJt04nlVddCdeBgsqGaGIdZgYFI1wJSAeoTRk1t4SHk3I/KL
bMNZAgUzKQsNNeM89sD5+foWp7Xjf9Tx/RBcU4/pzWx+6Yp0x9DL+47oEI4PE2CkKrNeE6iregmA
3dHmw1z1eIrweAdQWQXql2gG5gh3rizjNvZRkTQHBrrD+N4FBkglgoX5LU+5Hr5hYHx6CBPmZkSS
O7oXw+y9m7QD+p05JdgXmPtMt2sd9BCd0Whs3lUc+Gu/pRrtm2mk0HP8GzQW4VIylUXb5ssO+qfE
r+60HNJtTmLiNsmv0bYM5Q3vn58tiHtV9Av9RvuYVIZMPyd3M5WABaKfuiwf6Z3RWc3nS10xqy3q
57Fl0D5FZrmry+y1mqx/HallG/UX10lOAx5bjCUQ9Kmagz2bq7zKcVAMD7PXHOTezcYM1cc33uqa
7rZjDieTZMbRgIfmRXOfOghnxMgTyZg99dozag1rbxx3Ze4+y4bureBsqhQ54ArF2XDaT4l+iEf1
1Qf2v45OqiAB1slQ34rmeEc0iiN9XLXV+BLm4YM+Jf/qJjt4cOlIWWMc07JMorW90guLvskEnj21
xlPkG3exbh5J4x9903lKF+0iC8mgxdF7DU4mWnCkz32Q2qgIhoukz1UwrGkgryVWhol+7GoPdaT2
xJjjsdeSB1UhN8HfIaP0gIbaOQzqfTtWBzdKnkJhVuUmGoamHV1FK2bRx2en0p/akYlZVoxnxCGO
km57AXG0yF8qJ75QxXcMudt97oevBcwBgDdOu4r76IGWqAkyjdLPs5rPTkXfKqILR6+A9jBbs8MC
pPTOqT8/1yHa/vnwFNDxMjKU7hi2foyTQabMxXTlcKu1ajMyyCnCGjch62Ir7dUwl88kzgBrQDWw
OUJRT/NF3e4C5wcdoYanZj7MVXofEX47Lz5nzNgQT4LsX+sfhr38+nZ9NzoeiMaxvc4crGmr9ia7
b57TN2ToVjYCb34T3tputfHc5ri4y8pDbK8sKHZn61y06kXidjABparo7zQDVIs0prnMXOrYJ+Nj
VKlD0wxX2FOAtWP1aRnj0QnnW0A2P0afveiBARkAA+i+xvFO3YY1hdYU0R6NFv1i0lXSi+K2d6qj
g70HzHG1r0Jiih4gHkkCGXcHIF5vRaRfg0JHg6xBPGM6UsCQPVq7rEpfg6X66qv+ErQapOyR+GzW
IIzQGx5AJXOXOoVmpE1T0RsFEvEwYlCBh8CpznDWTKqN3BO9xrR9yc72aL2OJoZytbYvp+DoD+R4
ZAlDuLwumr+z/OCaqfqiJd2pnXEoQzAr70g2swZVFWPnBcNp4uRvZg23P27iYvnwTPyQOikKGGBE
u4WPUlX/5sc1nOJ4wZg9pBfZb+Q54JRFW2NFxF1P7oRNdoskLD/12gLiIL5yy95xWpRh0pCeFztK
bpFhax9MjHrMDYEM2138r1rGw1T1r53uI5LqFh+M125nfT5IMlvlxtEBnxWzNbHj2CGQt1Hk3bh0
UAW7y2Ys7EPn01BvQU+EQ/WKwP+ToaJtbJef/qxtJetoomxbOnQpB26LMl5nokXoM/eQEK3HJUS2
9CxUyLGfTw6Sn+gFamsG10cvbZ9yNT16tv3QKPOlmvwjTDGU1DDDrGos5rTy3CqFsRa3JnYGugJ9
up80mJi6q45T6K6q0sLJarFA5LKs/bo7EJwRbdKKZxt1lSmJDo6e3rtj/Az4ak/w/2U6C58INTt3
oVlQxNtoKE50GnZ+1Go3VjTzrzQIHHva6Wl0AYCMcIFkE5CC1pppoZOVO4fQ4jER9xB9QUEFhOpv
mKI9kDZ41dOet8Z+KwvKNeKjGH/nrXeXOQoNCWZA3MGAz4MpxM6zkS4JYLj6AZEjAayqqtuxby5+
r34Bbe/UkJ2VN52ssNv6Po+/ijYVrWR5emVDp27yw6tTMv6wbZHawVuHG91FPnVuOO1SEWbPNP1T
Md1ExE87OZOF131l3ul+vKtVTDiPwICbwC6bZjxSF75JQiTJbsohvrL79r1dlgtil/ACqubqVf42
a4pLi9K75fY7r9f3zTThap3Fkyyau8RVcCPZjHbRbZwUgE6AtuBI8EFI91DTo07s/JjU7WPpLVsI
ZO6NZ2cviC/s4WZ8enoAi60x0FfrdejxXEniRjTgi/yt0NzPKaLTX1kGYaX+hzTWwTS8ozEmm8QE
5U8iT6a3cSwXJaoYSTuBIM5UHfOUfJSA0biOi6ujJGbQUebgDBpdpnnbzscrhIw0LpkcRikKInJ6
GOXEOL3iXJ9QKTKMg4++GTR1oLUJGu28FoA7GFO9++yS+J/GtminYBcM+dbwum9gewerojFPSg6z
HGJB9Ky8AQ4M5m5R8DYGqEC6kNYzAB+u2/8U5FW1GlBEHLtP+OFUrngXyUHgKpOhbLKTv2zK7CXg
KCgqlj5wivugx2rYApVWN/ROKOwgTqnggwYOSCn9KUVjXlaMBJeFc1Xc9SKFKgjdTFpjO4A8923T
bbC5fKhMokeTpsc+RHokASGeh5dhjG5BHN3NI6VZWt34nBqeB15YobWV0nIzYlx3wuBf0UxYmieH
Lk33EqM11Z8Krd+GtBoiaoaqJ2HPu+TFs5NrZeb3rtZ+1J4leqUIIVnr0hg/3LD7NQYLNXr7c4gw
3YP/GXndOsnJqf02R7lmcfdJmu1wysJAfvgp0uA0eIQgEXsiFACywl4s2Giu/pn5yzbu4YLGmJKW
0B2Tot0sRMC21o4affEod98HP3oDrohrboEB9/zQ8BBDpe5n13DIfuNHlNoOVVC9MeV85qlupnHe
TG11XAj48AiX9YwFF+3IazTD5p0GcuHKf3UXL2YoSkYQk+SOE9KmsXYmA9gyAPHhBw8bjzWkGegb
FO6hRWmzonRy5uTgEs2mhdUWL8ZX5UAJoA6A4tp8Li6Si06zq8PogBnmdky6oyuwtNouH5QECo0m
G5sCAc9HWZEsl21T0XHU3UunVQcnnW9LYculqG8htNzwRj7nfj+qQ1B2eLzodFCwibkp/JHmdb6X
Q+LvCSXV+zKB9XLiZRcmNfX+QNeuMkjYc55yQkZTZfHBi50PrUdQL+t+MCaghbYguGW8VH2v3QR9
DqaO3mC7bGj2fxWaUSKaN2B5jbSj1QbUm7b7UERS6cIlTmZEOIyofUHl+KR7OVhEA5OWwng06um0
JB4eaAumS0jVe9P44ij63Z6ByXjjhjTLW7BPTLkit/7KNPvexBWDm/PqJYhLVWOKVglqGJmntrOp
b3vpVuVOyXZlyiF3VrMoBdNCewPAc3SC4tEWwyANLmQwpifsZfc+UUTTqR2cOccbUS9oUMAbmOxX
eCoP+pj9mubwrVkaRUT3qRIR58hliWI9wMvrwTgpS/1Lp3TTol3W2EgnJ2JZxI6sqA+wjqpDdNzd
H/pAL2WVnHRX28Vlt+pbUuqxzR9klyyj97C02W/sTy/B2D5R/wIZnK9FbR71Ge1FOncOrTErsC9y
kbKrDPirFo3ltqi2tMJpe5EwUxEA7F8bBAov5Pr05Euv/Y8BA1GSBwy+1TpU9makVJ3JSCRj5vhg
8TbwvEaowmx1H2/aGc8GVqLyiuomy4u7MsCzcTEe5qbGLsahQQ4XPy32s57SzQsuBX0v2QGzmR0d
rUff1+F0iR5qV21cwMV2AR5as0DWNdCvk1Pbpq+DPjGjap/+Ijc+kxIUpqznyM8vvkrfx3oGcY+a
YUD7XhcMvds18EOpTDPI5UZ4R1uBYjPbmWxKK4ofEkbEPaLjLtlNSa3h1cVjBUQRDcudbUwHzanO
kzFcUtYn4g7uLq/HtZRmaVZ856GzIkrQsG9P8v3TESkdqh2Tqr+27HPnW2zjcO+2Ha4nS4T/JD6u
uXc7LcN7rqz3QaENAnU7iIfz4NbfVQJjO9PbN71BE8ny+2KvTO1FkcUGbX1h2PIN4PGZ+nXXhozk
0Fy/YxSzrCM/2rCInlD5+0aY6UmeTIRWceEmz3VPd4Y4QXCGPTnvlFu9NBwJel+/ttiUwduG1kua
Q1/uOmvjN0LSZ5LqrZ8ap5rlUcbWeWh1/Eyc19Li62gk02UGhx2xdm88Fm17Cqbo7LCCUzPZ673a
zdF4N6LWG6bw8BpQptwexNMYPAOwjkztGw37kpS9u0DK3vlNvVPluLXH5RRZxQGE8jXvjbdm4sSr
STbdzkaVKJ9OGQNAoNxAjVir6D1suhDSX6DdGm6xS4104/vzLUXkoSiao3wwqi+bgbsh6tMVTqMJ
/apO1q2hbhXwfriBpHShfpD1VyL3JqWyVJXyjeTEnALvLjZi+ybMKqze7KeuNbfZ4m05ms89MX6y
jLM1oaTnQNbOtEgov/ZXikdbgnSPrIEESWAQ7+7FCrMG48zgY5nd32WMDgWj5Dh0fgfhhlQ+bk24
r5D2PEk1tKTWfRWhHjWYCFbFwZmWaE9HSs7zWc1rMU8dOtTNszH+Hca43EhErbRp45vNN3TNJ+mu
yzkcsWnRdLmptccZGGEurTvOycFhoTqV1FycAiZyAlU37dpAtOJCmN4xI36mCx1M/vkgNiYDWbgJ
qL+1OI/wPOkWHB5MGsifNp2qqBivZay9Ju50kXCytBGa5u5edQGM8va2W+D+sS6kppdt443Comy2
BqdDZ4Psyn8sxMTpny9cJA52ezstvyuyNM8EJFwD86dZLo3cmYAlD9SxymOapfhu9O8pUqpVZ5xn
1V0B1uNiCLuVPjQ3cKfl+r9MXy4QIimVGsir8OVnOrBF9Fd3VTUMHFOjHE43zEdXTeuTrCdbZkDQ
7g1EHl0EdZ/+qhwXJh9XolcJGDE8ofGfyZf0xgxfeqAzElYFbEXzGWbafSyUEIk5Aw027bYeUCgX
UoR5kI+raP2Z3Ytc5eJSRLFc5BRIo/gun5KdM47o816xC/PSDtuceq3Q7yrTZTVxdtU8637Un6UN
LNt6KkFpMpsj6Tmi7UVMoU+DyBQGjEhR03fNJiYK0UqP9TM9yGmsbqyUfUTMtmiwlP1P7n07MGPQ
vwZnnNxUk7EKgx+tuqbTEzi+NZqOwIIXBrs9lDwIxHZwx12RE0FumE1jdrBMrHO+5JsohBaIBivg
Y2dpB5gkxnQlxT3iLwxmEaJa9IpAC44p4E9u2tyYfBUMslgYYaRt82Z6ssiJ5O+a+r3v6pNDQTxX
uASE85FZ542cIGYY4IdNywVUPo+Av2xNrG44yEmFVi0skg6X2ixDLSU9SFt1zIF4q2KNueaqXZq/
xMwOfdzMkOHBTCtT77JrdG9el/Tsm6A49YiCyyrBdjwI21ORNAflI4xCakLfU/aWlvFaxlDLI1Kn
L+nyMQzWJU+sldt3B0SFQAIja+jDiR7iUzeGK5Ty6ID/yEqp8veqateygJpk3pR0xgRBABrsRm4d
u09ksFPD4Luik8e1iehy1857uasGSxLFaSeECYeNDLMOFpXcM9nWRKwb9E1+5OiVJEemKz6CMmpG
QqpEcYKZFQlu12JmEnzLp1VF9cV3kpyNbqsZDvuamywfHlafEjaQ3dqY7G+/GA+VMgnOAQoHiPtX
7pkX5nOzMXDcLcmtpuQcmN9FY+BBF62ZhoyhsR96Dd3bkRxx6u4kU838/NBRqJoB8HHaIH731LFy
46z7S2SD7km2Qs9h2WcTQAn8p4vg0C9kgCxHvgHrnlgQoQnS7Ex66MDGLYNZft/A+Wuw86N6tbvi
Kewe+6aE0jXijfUoT63kdgCg3MoEhyYokrLQAIAKyrIgHvXs8DwZtpnW8v+eJkOllTwmaRrKGuFM
XSiGXFye4472J6K5bG6JhhYTPOpBWQHW8BGp7uw1xqUFcG1jGhPkGxZMpNAsBopQS3ruMnZsAfzl
+UMENrx7b4KJfMTapDoiq522Bkh8JyHH69wVT0bWU2pYB9k9EkIYhlU8yQpyDya7KwlMvTsAxfiQ
Z9hQAI/AaCEyn4koUCye2vxHnvdIQuYWnFTBB8NM/ut5zPtRl/DeWEchvUbZo6L8ztcJsZaquTdz
+SE2OLXD8CI5+w1AzAV5iRh6EzmOLF6dECIHjU7XgKlQQH7KU5ANyuhljjum40zI2aBMK1wqEBW3
UKG/IbPdJPYEtJK6kvCThdqN4T8lWgjM1gF+wOyU6YvcgzQ+egr5U7GSoIqVQkk2PQdSjaVUZn2g
+naSD6RGWFssC3xuZMmX1MkStJbRkkgoh4jsCidE0U7X3SNxm27UEx5f8Izo7/C1bRoMss266jJy
9lT6sh9n/0CEgP/ACdyy2/iSURjuJEpYIDH0bLyrS3XLFOovfJdM3ij8ZDVmyUza055ZuXHJCtBj
EAlA7gI6zISqdPHupVRg/cnjTtoOuhcUbA5fOfblFhjGG6EjLID58yVyVE/HCLQkCrHWR8zNr3M8
GSR+sZXYdSUVjhxSUT+z+2k2uggjDgyKJfLTst+K2Vxbe/B/t+zXCbqdxA4ZK/LkuieJNrLHogGy
OOuU30o8WKTsxQGwe5RoY/JeEdwH3qMml2X5AN07+hxd+fQ5iK47HuQ2LAhiw8CalYWScQBnoGPC
AlqaVjKQTDFvfIPzdElJrtVwVTl/zTPsLHXwmPEJQuX/Vo3EP/aBQy9dnp9hIxEZ3EkwCUBIN1F0
sQd4mmCaPFoN0lJwvOYGsvCtTjgG4nB0Wus9ZaZjLx9NL9vCyNoXYlY+u7dcf2ABsV1gtBWXIPfu
vLH8/jtRjAp23ZvmOCvfRn3ThlYHRd6LzPNfSLBvQY/u1X/B1eoiEXOY1ikOd4gVr+jy0Fpiu3nT
XZpeJJnj7DXCFx8wGApWJ9nq0Ty+dkFyMroXgj8XhpTKxkGzO4v6He6Xfx8su1uOcf5Z7pDsx6FM
96yqxap2LhhepBL+4gB5JyK0BurwiIhrABn5G1mM/EghzElq4OsReHsQV7Sj3SS5ZyxMIOOtIx+S
ImYMc5tdGozsHe4l5oNH2WYJTbXqKltUIABmdEuw4SVsIPgoSALjykhEgsuHqbJFN+hnwJnAAVgt
+eZ85bUSViQks0tYqllcXFUBbIKVXBA40QHYaDnCimG1931aSHy+zTMMBucg1ZpcgL2UK7YDXQ2o
5jw6Ok7DUO74ldwUvqFpvAV814qYKPbOEtBc9esDiCFFbxfnXs6AieBBXJYVZvtvCg4e7/W3qrsX
sQGe2+4kUT2cmruew7vkuLYJKUQ86kd/I0G4YRNo/o82POhZ+6Rwe4HceeexROQTAl1bcTpKHJLz
VD5JvqLGntfpu2Wxu6u1eRv4r7ON2E9jAM96SsAq2ZSmLHNxzIk9zMOIwPY8/lmwxZhLzZAJwjm8
m2fkFW3kQicUeUVqjN1I0FwG8is8vV1/O+uDlBC5xlR21sK7RLYwG58AMdvNUWyL5NMR+WPNeWb0
hXIdk6oUwXveK9G/eJ9UcaMkwkgSIq9QnXHbqugCKBMDF79AnwaLWXpTlN7CW92AZ91MLGkP6k8z
jWApCVQsOgNeR9W1a2tWzy1JQMdpywOTdWgDE+jb/E7CqFagi1l+y2Hv2pRB0bIrqeVl3cehe8kD
FIJZ/+DDyDv7CTRi0ZIXh4zf9YOVprdugsQn+0FCadzbR04N2bUqCwFqkMl4fieAjxuJkb6NjTVm
aLyphDqwV3K6wUf8S2bGRl3kgNHzctsRziPyYYkoiRGRvgjp7CxLReJgRTohZ6uEC2KSfKDEHJ7P
X/KqUobVAGUliyUqMrTcyzQqomuY9fRqimRbI91hOc1aNlKFPcpEj1NWg0TjZADN3qw7Bes6tQ+y
0jSGcV5snpYeum6Y/yVGKC6vQnavz4GR6k81RBOPvANMD/mmZK8SW3OgTCX/Io+FPS8BTD4WhQ5Y
7KgbcOUSclkR0liZQNhzg/RmecrscuvralvXaAWz6KS3SugfKvaNrx/dpMJczQdBVJOlIJlVqFXV
Mzkrm0seayCjS3QHSG6S6V8bAE0KkPRkm6TB8kqFx9m3+OD18x85seX8Wap8W5GNGy4uKpyaklsQ
Mv7WYvAz0V8QzFRBPxXLVzt9c90HuVogLrel690nZGdM+o6Spng05yJMMVzLXdfuVRarIsGsF0we
cw3KRXetNdR9WB2RkT/zfgIMldRbw+JFEpuQECcLCgTaVm4TG7ulOpGoICmjxeEua5A1LWmpywCk
m8urLIGaEOZa+U7yHDn1mFCusbiS0ECxeP3vmQ2PSwWzgzSN47v2wCRDZna7Z4nF7GD5knr48ncx
48SMFj4q0SWMPrveOvx9itmfJXXpQ/tAipOV6XtOPugMjN1Zqf8fmyTntCO1Mzp3L8FoomLvWHA9
7mDyuAMN7/kpWMP6xWPDErF9dPPsZ1TdqdiG7qRr3EG5VTVinpH9d9tKd95OegXEOSAD5HCUc8Av
lrV8QkM2yoc2Qn/Nf/4CIY1nzgJJ6JZaPQdhifwk3n3oxeCRMAXPkqP4fnxMF38fmsTsxiYLCV8a
SztIQDe7BIft+UQpCpzhATLLQTJnWdjhRDeF8xYVXXaRbm6CZLymbSdSm1eGL4J6vHfTN9NqNxJX
c907SXaZ1a+Bq/16no6MsDbsWz5qFo1WLzxJ+iWtoKnp2C3ocgFqhgjJWFDUtB7jhjjS6HgAZTGy
OF6pPS2azVQx7y+9H76gl3WBYJKvFkAoK6QOIYOE0EcbO6yASnS3Qdt9oWFGDJk53/tgtG96LIhg
WaS8OSx/vbit42xB0G9G4jtItVff4DmN1Yzcq985d32zAM4vKvJqF0R05qDdHRboxC2WkVNYe5+0
n3QqVY8YNkMZK8I8JZGsXkejueZReJvZFk39AOFdsRTK8WtAoCzKsRRNPir8+9CkXJq7uMnb28iG
bJV41Sn2JhfnWiS+5p0Ny4/xYhHzmbrG08MD0ffNfVUu9iGTDVNMaG22rk/54LbLdRaE2dLazUpP
TNT3R6K0iUo/9ZVYAYtfTfUvz7UMaH65Vd4vp/mekXhunXLiz2hCOh/CYxd8QUPrVqQZOsi9+r3U
itNEwCnBcGkoJayqZHmoNDS6x/J/JJ3JdqNKFkW/iLWIACJgavWSZUm25W7CSqed9H3P19fm1aRc
+dJpIwiiufecfZDEV/9qYquRfrGFL6kEgl5oYdUqDkCTKr4tG8uPNiZkonao1M5p0h1ybWKcKoOf
FSfTc1rzbFG8Xz0fSXHnoAxMq1sVIMtZdqydJvgTIuAb0eCILqV6qwU6+mpgnSiU/OcMmFvKmpS+
KvPUTolx2Hqz8Scu4T8bQ9OCqoXOamM2Qe78OLu8cuH0PbSUlcZoJIhDxajmomKnXGQQdKYC6A+Q
Rlwa4VWKkG0253FvmAB8BoMpvWlfs7K+d15+n8npWINzfBx8HrJTmxzEW+85WExPCRV1iHPOB0ah
V5GoP1lRfOaDn62dOtfwXKmVFtOuaMN3YEek2yajoFoWWzsXYxtGsXvUZYfEir8my/0TLUjZ1KM6
oqK4P0YA6DhLAhEn6fA16GB2BcK4dhK+ahJl7XZiEcPrSvVQ4gWwQdKsRVl+VnPyBlPni5bFE9mB
VFTM8o/hZm/mGEicROMtqdJrkdC8yJo/3gToUJgUNR0vug8p9I/QjDhFSxneQiOjDZ3zJJPebh9a
tPQBMlj4muM5ycxb2rNqRKJkaRwAu8OpsUcvZZyN8MZq2FyN+dzPbBPKIn3xS++RiC2ANWb2bLZk
5IV1WR6lFLfajgP2iGh5+q6oj61DamJWNZe0Fy9FhH04kQkHIvDdc2etZtdO2Oq5Z1/Ia2Zk4Wm2
UMPFLWhZuLdzCyRdUaivw5a0RNT871OVizd/pEI7JNT2KBx95646yaAhLWyEb2CU9j/AHpy2ZN/h
0GnpZfqOOEY5/bCkclCiuCC8YndNjBt9y9mymEwhH4Q8Px2a/kM+o4LqodZTFH+uDSrZ2hhfR8sd
2OXNt6Kb36fMoHSMs/DByTkDNC1hm1VQbntv+sk8fYqmHLOLh3Y8RILhuvOj1zkCa5ZJWbCHDeeF
30HS3uSgblU3ozNd0tMKq+oh3iDnnwWR02MYownM04DCQWYe81LRK+s6L7sMNplvusAelNms0yQC
UUYbgDuXlUfwEZ7olzEsTGZyVx+7KbsYSHfg0E4cS5BrXYk8r1cjJAiUIsJZY2chmbuMnF04YzXI
Mz/dpkjBkIozbhPPxAHn6J+yJrfBkGSkeNOErhTN5rqr/Ghrlnpc6BnqZHWAibitYN3AprGT+00q
erY1BME2cJ6EYX6QtJgA0TJQ2g8/Mg/uOOGPoRVC/qXxXoUmZ3STNPjG8g6Aazyo6PmxKhpiTrR1
boIxp5TOoR6MA2CeTn7VCsJIjI38AWcNaTcp0gYjpCw7pzO1dFLkTJB867pqwOV7IkHeP8fHqXTs
pYwwY80RHb1wKE74QLwHS0zdPouNqx6hySFPTEXBYB5NckFN1lFWE6N4gN+C7T10TotQNbPJlRwL
n8UeH77S7NQzc6A2ac2apbTPLAtPs9d+1JqAJBn1ZKu3lNe8GJhK2NnTLaPLvmUyab8NDM7rpks4
GhaFIbaB7oe3evY6dlwmbLtoeJWVFe20zYTHkQIA+AB8YDc1Ks+ZMDp2lIRwmY8TDg46vRh1endc
XH1FeDCMMaGZpK1pNUVWcsmagmAL21c+mBdc3mjyLZZWQu3G15k8IWCxPbQ2AdDHnqsOuweCBGwC
LjfciBEwNDW5zJEVHZ08HvfKcTzkrxFCGfh+pA6sPDegNW1PTUbFrorjRw8YOLQDXCXr0hZfSS3B
PaM/3dVQfinqdTNFP8M82l000p6T4WtrFu0hMk1rJ8JihqcTO+s0J9k1ojR6mMtlqx4b3qPs5OCv
nCbnXfAydlJUtOpHPcRliRJiCE+hnxC7XmXFnkYkzbVU5lBjVeG/hlrErGupxDJB0sOxTqwKOUhl
fme6VM+l0wQfva3mb88y1XpOAWXl0uFUmPTRXk492qIyV+Z3pJLgTwnsZq8wVZJdYOTyG4Q38KJ4
AkGtUoxHIzE48J0skwwkVMNWI1uAjTbpTv6M2mpb4dtmrxR4yTVzJoAbQ7/Y/py0HEgjnCwkoHlW
BD55qi4d9iCT/woJziyLs+pqOwNPbfTJ4akY0mc8VNVz39rYSGwvHm89elAUSpF6Gzuj+ZioFl8K
GVHx7wzrT9uztFYWlnd3RDMiAmDmg0KlxU6o33qyyW7u1M1/izYAruU3vmJX6gQHQgHZWXZTxxJg
0xLkhiHTgyoS7i0BsUiN+U81ClockwVHKUURbE8WZPe6j59FAy3AgK2zikIU6f0wP5Fl0/wjSysB
4+0YQbdqBwP3WqtwcjuhO8jNGElNpmkyseNzBIOdJC1gukNh7vNMdBt6xWhdVM+5X6GshoxeTai7
q455K6kMAth8Hwt723fJZRrlryQKc0XcYPTclwrjyZhbv8SSjvTdOkrSY5aupSv1Rg7Rlw0dZyGQ
AYlJFsoKegl21SbhC27aaupJfcf+oETZSAPX70mfJlknDXedJsySm1Y+6CSW69EuDBil3vQ0NJ9D
rd5F+4+HggvxuRuQzjTDQqh08N6xLJ+q5ndKwS4O4bPu6uAiOXeRlMuBkihyarDjSCz6oinCbUgS
Iqlf2ATOcezcwHStxzprH6RBI5s9XimSd6E6cKqjR3Xtg9+L8fy9EVTQPPuas7BvhG0eWnom0Ldj
gFoMwZ/Mealw7u+nUK05qY89kzzXyXB5cFnyYzkdjNTY2kjHBFAWfipVAriw96DOoQBOR5vedO2U
B7MluK3Xj+X0ayGjaKhWeCAYe152SpQfup7fgm7auDYJEuBxs/ytZ99I96JfQCyE31TcPcchDLgh
HQX0QABVgfLuQx/hbCuI7pmTRVv+QJ7EfwQwIK4Fh8P4TQL3dn3kQTagY70ybMqwBU0jjb3wM8Kv
CX51jIi84dDdQfpNLAs8JrVjVW0mKJLs4YNtFi/Q+ELf4+QigumNh6ShGCGidLem7DfSNo+jJieZ
oUYe2G65MmFFLyFhDHZwX/AyXINrkFhmJ/pWQBp0DMJWCiAGVvtP5rSnSv1nsQ5xKH3LxbQhXv1x
VhGHbX/Fj0CBQP+h3/SB+lCqfib8CFKp9Yg0brVQMEXaIl6PoGQNP1zdSLmQL7Ukwclh5iJfBRbX
wxyGm0bFm+UOLn/+T36NywGuas0fLYpFZvi9/EwfRkWOQ8sBLl3TxTb696abt51PgRNQS4eUjMMu
y621yQLrI4eOGXPn+vY+WtgvLfgS3rQ1sLbYEcQMtugDlxTCGBIZlqTZBAfk3YykWpNevLYDeh0Z
RjzzLU2DkxfCSnZsgpRRak5H8LF0ZMFEclCxXm0WyHSYCLxhP1pW+2mIXmXhHDLHfc3M/lWjFc1T
72MKKIcCB8f04NYgh5sKtHXwEktwIbZXUpe0eX3roToGIWSvavwri/nOJiDdRnXsrWDZ7LTwtx5c
izQ+QrohoACkW9cjtMOa0V0MaCF97z7iZzkDRqH6S6UUnp7dveUEzRctbzSYRNb+N1zAe4Cd33bY
PbXzRPRDX5E5Ao2i8/11xuNZvjtKLgNzIrP0icjfjU1sT4I2fAyDTTNUP6Ybw80a0ULPwAQkapaW
O3dnF7MK2Qn3yv3bqldCjK+6S2+x071Kgn241bKzN8JJXqsi++HAu2rEfGOrDYVaQFCDXLw8Elns
vGhpgFTfRVSi5pgQPUI0xNKXxcfcLp+JFN05CiuR6aJrynejS7tIHcba+rs8opiXSVKW9FGlD6be
dxba0JkzUHujosD633wgdlyx5zjbZMPI5KMuAUsmJZkfkiYSO8ShIJqUnF3uy8KkXRiTjNRBt1dG
RkmoDKNzplLWLyXTyLrz+Qp4dALyeFB9Zw4cBfZhnFYenBJIitHS9gOJyTXXvbV3GDket2P585Id
WxKbNABCIJIXtwpMGl5Tr4PMWSU8jhYlACrn9tu0yk9cd601PQHy/zCSCQIQXkL/EIjmgyWCNy0h
gGGk09xuAfGeuF/LDKAKsOJYDv57n4r8MQmfKaBvW2FtgjbZcfEKOTNfGJtUCI+cRpsnuxfn5YPw
n6e23vBF15q4wZmRCu+xRFvckk5uvDhRTVm9CaBvDKi4ausObhlqbX0BiATMBfoWCMuN7kDBeHb6
bvmfy4e2LI4BuouWKB4CKMaBKEp+icGm8MbXoTWW39n4DpRWKr86ptjNf7CRfLznvvmRWxVYAEnz
SWSAUU8IuMuLwgLwmwX135i8EZ3+s+dxx8is4ybFyXZPwL3yTyadvaXm62JdRfjx7MXzcUiMfazL
P/wtjqgDf7vYtlIQsVaLaEj2N961M4VkcOfsTM3skW9ZTLw2GYF5DQfOuaaWs25YGpfXJGrGo8J0
ZjL0YXvzb3KHTL3EWyXO9BWG/EzKrrOIpsd+bDbNBB6D+CMk2XzpOWmvip4ubZyPj+Ba3WRcacBP
Sw7x8rPa+NPhmMoAmjdt1h4kay8GcHqx/lmV3yEuYVufGSu1maFlbK4a0O3aL4YrrqCnqO9IWKq2
Q+DdHbuENUxyZFvLEYFYvcQymP4ydXMuPcpxuIdTcqxpQ1D7fkcf4/l8Y2IQ6r0YjZe3ekLnUMef
ffa7hL2Bp125/Nd6gvHU3IeEeTMb7mb9EXG/uSFLWNooTKAy0JLAWy7UWsauql6jCtskmgT267Fj
bmqLsAi+madeM0LMjONg9+viG2lZI3gRkwkfn2/uwXXbNdGyPUtx+o8JcXkovVkuzzqWcuWm/1hY
lstMKf1hnd4Q2cQ6IDZJwFwfH5e5xe+Q3lMqm1k2pFfir/210m8PVpzP4uDEzWq5nmai3An7lWvq
gnjbIx/J289O6cUPKxu9DvmQdpURt/FYCBBFFGKN7KaaX1BvLJAgY2ziBm33SY/DlwepjvmF3umV
GzhyQYObHBJYu77VrJcn3omWsFnsA3xibhhonQdPf4Q9t5CsHmQZ1UBTsEFMzPTJKHVqQDHOrwru
Q6UI8UAtRWND/ON/TdRKS/BJkBigOI/Ld3pyhmYGKJftwpiJDUBvnKpyftfgvGmmLI/rvyfM41re
WW7VKG7LMi/Tby5Ae792TB5R9XdIlmz1ZMN3sPnlhyyv2vJ4SWjiiP9fpIjDU2lM3tUb60vPAp6p
uxuYe1c8S0mbOd+6fOIavJBjtedZEbzA/WK7h4EB1vfH8on98oqx/5hSdNEQ1xKQv3IZalFjALdC
gzDNe2TmD9LE1GYL2tIEiWG4JgJ0u0z2XdyvlnG4XBr3qQ/JRkiCLZcQkXTFXeIDZLBSUqCnyyde
bm3PqFYgS+eQjjfQz8hhk+CLvYh+/xtT3A7WeDrOVIUZulymNc90mRDtd6QLBu2aHZ4gbp1XizvD
LZh9VJ/eji+5ureOsWbU84u9ZaeP5Wn5J8qjwN2j4vGqZiMYRSE7WaQRXCIP5f8PKqXSz+o1QpLF
CbbpYtrG4SKGBa2o/afMekfUHpJkWuBgtVr3yEvvkH7sm8FhrhCSusguWfXN14wZtktfC+HwTkK+
kEuuOw50W4a7ULiPdtJvULy9MTktH9kymDnbW8buvEmiVwfxLb7VE8J8qNHR1YTuP1gW6lO6tuwd
lunJlxkBdlRnK3WOZgAezCjcQJY1QZ/Rs4v/JoNyMDHH8dSZ9JZpYGhnCtMNgKel7ErQyZxcg4pQ
yqnAOc+K2uH+j+dzzHRrxr6xndgKYD/saGLiYCJwkQyXcF1Z9akx6rPVw3Mjpm1BaTQM7zaihRX7
1wX8zl1lqJmJg333hZPTZXkSnIccXgUkahCVOVe47TLCeaFDjSg00Y8+lf1lRnZb69aXA0vVtqwy
fJM+igSTf7QdEBzPU3wN1TImvulZnQBtrKja7Xj1PWb2nhvrCb9YeRlQHMsGhDx8MZ30at57vrKW
mbLxg/d6mrhfDhG75XQpu8hbm7mx6oU+5iFuPbB1b35PjGU5hMVbW1bRUzeNxZ8ZphkB5LqhpwaL
gmK6/z5QPMKMvQvm8ORZ0bNv9z/LhNBjDuHMdqcUj3xs2uK5+vQCTbmxlhTus5bMq6ElQTg8qiRk
GrFppYT9Y78kAc8jKLvGLs8yaX5tz6o3rlmQkUnzirqbpLzjuBu3aNEkaEB1Wc9DN4wJfE2FftJm
G9EGyUkgF09VDAi00XQUNKkYCDcfpNsf6Fu/Aeb8Q7mHQxISNqqTMaWJJbI1e9como0pAlsMh2Nl
k4r+wx6O5rjmsORS8EyBDxn5I6XY92XDh6ri3TKsQ07zePn3Y4wJv8DWB/6dIta+pgB/GC128iLo
vqXwjkJZZzOU18JrzxTmdxL0q2BvlNThhaw5f5XGHlnLJl5+0xIPY5O5QESsA1HuRAszwSLhdGmA
ORfp/3QeBjSln6dpqcrR0EL3Bkp4nS+lAWxslgt/ScCxyhTptaBGCBRx81dRROu0CG/8BJNfHXkd
DyleL/dJENbbg9Rqh9Pgmm8d6Q88F8RS6dZlF4idAWQIVHM54uYL1n094WSNFiMGp++I0tZzlQH+
Sg3jDrHnb5UJdAdNfqKWg700i+jpj3tqWLu0I18iLavXToXvqorhG3gn2vZfaV6BJOoOYdl3hAZk
dy/l/1Bn+Mw1BSTR12dfA+RqmivpYPfKmq8xZpSyF5e8g/kAxF5zhAePs6qZdBnMF4o9V0U5yyvs
cGZAJdm6ktZFj+m67mwCcRwLwOesOKcR/n6YUPE/LBM8AUVkPdlEKoH+0AkFvBYdUYGqNyqcdYm+
KO1JaBoVbV5GPRCG7mfUbcmMn332nXcz2xBhDOjGRWkL8LgbnGdYmiGmxjixAekFpf8Pk5X/CIj/
boFGGVpFn8Uj5c+/Yfw7JmZ7Htpy42Cfc60JJEJ38HC7u9rxT6Z0XpcuTukzvRfBvvRjROOl/Vxw
t+KuL7DdNBevZkChfqfkGRKUWFiUWvWfXPsfrsr+TGZ2pdS3XUCqUYkNDdEZk53pv4/d9Nw2iwwm
6Z78gq1QUXkkTivZIl8nEkfi+K+EuvUmtZhgbpGm2A1n/uZijPhqE2EErI8hOznwVm1+EHl5U5wU
RVNBz8l5RfP01IXDePKN6Dmt9D+V9LvMWzAG/kilFc6/Gfn32ekOUap3MfFVtMS8o0zNe2CNJIzr
r8nL3gHbP+o2AySCxN8I90ODQ7a3Tc69Yca1GS7JPGiJakPAicbN1WVHGl0bVbtPHuFPLE/p8CBm
++zizp5p9XcFEDM6CZxa3nxEajSQtk4d7Ze/F717CgqCawwtENCjaUr7PAZzPR2E2Z2aUH5j4v91
Lae+cUY8ZBKFqVd373Zmn5XgFhcmDqERaUcFPdmEZcxD7rTYYWu6RMo5RrzCUQl5boLzkCXWJWob
Dgwk5DyNVDyenFqX7ELcHn8xsifLFHebVIGH0RoMhGtsM81G/W0SAk20K/96bnbtAk0KTi+o2dfd
W4gaC4Jls9OO/aQtgNhOE5k3FCrDCY2AprokbqBq/jRTefVJATRchqhDZEuq6TEV3pki19nS05tb
BFNLxZzSV2i5/zLbTsYNRUrja7QCTci4n7jvIaQkQ84rX6lTBdkqom4Ss2ki6oVqEa9Y0jO2qMep
SDN7osMZw93AWCZ24KLtJamGF9kp3qbW29j9vB66SiL+JDhooQ3m9hqn+87jbmYm2OQ8JIBHoMEr
u0PszshV2Wy3Eh5k5UiurvVeKL/ehW0RWdJ5H5ZaKI885AXIEFTFdZbyTAl9W+Brsm3C41IJJdBl
23GCskW0QrOokceelO22ajAPNcE9pwEE96N7Giu/JZzWS1JgYeFPYuUcLSbkB/SbTDfajlMrQbX7
oCahyEcIOWsiCYPQQwo7sakl5ERYaIg40eUm9Um7clH1c8ayuB+0hvoHXIKOi+y5wcDCuvbdWiY1
lnFJhzBzgYIaudjKMyzCf0u6IwQnwKuAwog0IRjaQz5pnId+Oe3covfVqpoDc9W7WZLs0pqu/mvQ
VBNy2vKzNjpg2w7Kv86YRjYFcT8TW54ZJY0irXFvNMpVNz9NzTMGq3k8E1YPYdmYUblWPYcCB0VI
iBnVZKtoRE5VbbwyNgVnfZgXGcbqclva3Zht/SRuEdTWzX7ocmun4eK8oyAv/4ilZbOO7JldUzuJ
DQWMjccqiNRAAHcA539XwsWC01g2imrSE3jbcCeiYejK6S/FO/0YSn/YNshfD9DY5oegDdVZhs1v
kzrfnU1DrZlwxvQGXBoYdEsrik3mUCDwVGJ8s7JanUsPIRD9g349QO6DRuoWDNowITxxg+OpXptA
Mw++GwxoBuZIfnudJxrAocrbop5xL9q1ELCagjwmt/cx8umoX2c1yT680QS+9TV7NHTR0N6YHUM3
waSYYC3zPdcH56bCx5iD28YeimytQImuTdSht6mPAQQkAY0T0p3fpqnjDStiec1plbLgh79A+0lH
HaYKumyQob4J800NDBseAvsxSrBwcQdE1yNdeiPwnfVceWQgh2uR4QlrHRlSsyEQSbukzUxR1K4d
w0JlOgT2pdIQxCOfAoJwAyp+ceR+TqNCM2AZ8SOKGXThXuezqPVLji/abD8iApezCZt6NzIYe1Ug
1+Bhq4e+DH8JvabrYrtYLQewO/WQix/ZZ+VLsYhrRmq0JyMwcJygW7KwL5JMnKqWuVITDagiXo3W
U96qdELr155TD3EPayCsdbryplcfgspFfgfcYpXn0PRZszoyS1Jhv3H5M+sLM34xx9m19AlGIu/D
fSVdzV0PlSWBYg04zIw2eipsHVPGycMKjYuE+qyl91UlVf/CiMbmOsfNvnNTzWAqNDFxem4obVrZ
j+XBl6rJVX6g8onIky6TDrczQoel2dRXiOvtFvxj2NcfEr3WNbVr2QFwb+cXaxLjJu+fZvNG/44y
jrYTEAktyUbT4H4ZYNQkgMpuNVhkwKd8vp1lZtiJs0Je41LRBymA8FAHUO+uH/DuOGPj02OoK9oG
fcSKJBAGPCTBD3Iezn4VEhBi6bAuIa2t1pq7+jDZafzizNP4JWGz//XSkPc1JKoPyk6Lj88gNlQm
I8aiUUSHpi/SQxxF475y7HwjogFNuOE3f5KKAmVtITlKBo71UR1Fl6ChI1izxMGPcdrHeQoTNKJF
PNkvQgUtbNURWvWwFF3MKo5eTEO0p4KBDQVins9llCo2y3CcKrf5K0Ht6jErSWvrw2LA0qYW3xB1
VPaE8rl26KmPjvb6Jy8Kw36XxqrMV0HZQJEea5NmCJ/5n1GIyF/72iVXaQRmuW3CwXs2RO3+Fk2c
3c2p3ftypnw+h1ToZbvxsxTqfGjExdqsehP0RRV3wG9MCg8c68/NiGSLPdOCMiQJBTdtV3v3Du+H
RNXYSMrRQ9cRmcEi/dfoh+mrazsfKLaQQPMS4hDpsGyKrC8RE2LhdALh7Ji2xgt5X9aTaDTtEDKf
OFV0lHLsGTqDqr/q0B/2kzULPGslLcnICU6pECZ1JDGSJoTBa5U2Y/8Yhjnag8lbloV+sv1NXiFT
BpWv9zTA4YKXLs82S+jeTzE2dRVok7NgjIxi0JzdQ4UWvgZ948zeeArpOF3GocP3U+ftugV2sHM0
zTm7q0ocAhhgu250Ljnkh22fj3iPHEEirEOwVpF09V/SQmg3FylK5IxMoYj0LIouC0e/9/Ld0Epq
NpzM1sOgbHbH6getbItRvbaxeVQ2Bpbsvy2ge0uNhF5PQslBmPZApyRQFf7Tsjz99zsInkehXcIX
VoaXn4o4izgmpBaV7wbmBRq7rRHyO4jAiG6WPcU/Mc8FInfelx+Vk/V7s476o/aW+ZOU3ydziP60
ti7oEyq89HNYXAxmEmpnMuK8qcPpQI8geirbWZ8j0UzPcS2p/8wcbTcz1QuoAmUj3pDO0WDMcjg6
nTPcgVfHJyiv0xEQZAi2ejRoniJgV1Y/X6TnhNRdMvZXnkXzVJCCSufOFmc9g/ExWkvtknhyr15h
xGdZNGInafOvJe/XitAlzLwzKskgYrOjzABNqUuAudchDA1s2ZAhjFKPDZJP/zRLjUOSWvi8K3yn
vYG0aJzh2P1HDiKYu6Betch2TdQ9jG8oMjYrclKVLQkxKf3Z//hBy1ZJW5z/eztVWxHZ2VZlJUjq
KNQZRFma9B6ADxoa9NOEclCTJDAKQxFEJL6Rw+eZgbuviUmkvzfNp6Yj/KZoEGBRLOjW7UCxAOEe
BKIGMn3MEW8fOg7EY5uVdbZtgjJIaEAg5EDMGK0Q9ruo940pyPHx1R/i1qn2lRAR3Bherith0rED
Aiqd9hl5bagaKi/pt5VFVbzm4Z+GSo/nJgkEFUF3embjm2212wdbotnRty9/4S+SqVmZxQdqR2fv
9DVOIl6k1eDM8oNXVq1N6UUHoxrNp2KImm1ITvR6kLZLNiaSM6so6FRo8umQYvRIeaY4rb/DpEle
E9kHn35D/psTYHd249BiyhDeKayj6k05yBuNWMKOo2QHOEYa+wTn78qj9YtBeHJA+iwlLYbn+GL2
uj+1unaxGTFZ7YWY4HlRAaT93yXRptO2AbfaLfIXBFaohPKCHWuZ9ruoU58LaBjpyS6gSRqRdWyV
7pPS7cfENvZhhgFT2DVeehv80ljcvFzv1aLls4w/fa2omUUsNMVoR09e3IWbMLY/TT/5KiowM6LL
P1wBng/B2qsxQ19KWor9cQpFxXyknv+cOsl7W+kvCOnHxs7PrYgu5Ku/5ZyTa74OivXbSdq1kMML
T5V/VJAvQ0ZRF2UnbSES9Pvkmku156MeOb/TlA1pW0XNbu5Nwg68cjfawTWLWbldu8K63t0bL+bE
NoEbCkP/nkyEYdSw5+NgfLOL8Ful7quY2+8FUC3mcNf2FmJMjausOyChuaghf85pAwNoghOZ3Gcz
eFwKJX4AaR21GWqGmz97H2kznOF9P86Vz2AeH1RXPS1m8cLOF5F7t0WMRMpuH7wnQX1cMghq2BeY
dQlXgMKm6volj6unwC8e3cZ9nHwfI2yDu5+EGK+AXYXu+EFqNhcOGcRteJgkonZ+DJqsdStodJDi
6ffhPgpw1aHDWMUmVWFjeqmc8jdxilc2ExiUvPHRyK2brEv6+v55uUtjkF0F8wVe5Q7yRHtS5FlM
TXWmDbn3u/qncaH29Ul5jHwJDRv3DYTOjFzkjoL3GDtoP8vuzGt5Qbj0Z2QiCkuTNSV8ZtIKaPeG
33FfnLrS5Z2yWUC8eb9g9dNYPqeNcRCtfXDkjCKPPAI7foHysxsHIlk7NSDy6V5MMAStjQ19QWaS
KwuUEjr3BOahQY1odN4lK/WRiJWbP1GMgduEz50XO6SwJSTma3LOQQWNNzMO/jpysUlWH20ZHLy4
3YsW+HfhYs/Lgf3VvL9RyenUUeG1JYvRaf1L46iVUcWoYdxtXYXHsRAmHGEYFpFzDwsLYHf/DluH
tOz+DLwQurG6FJZ8QTUNXZEaOTNOQuE+vbmkvSz5J07O7hN16NIEtjBhgDI1V5q4K3rPVyuM39p8
+IqX6LEiuI1Z+DW07cVS+hOr0LGuMRgW4t4m3daQzhFIJpvF8jWusnNJlDmrHnGU3Wb5MEwqu45g
BQSA32jkN0Ed79wAP7ZpnFtU+UMw3ObC2lhFvXNRI45Wt/db8VTXDmeHnupiBspvNUn1OVbpM0Pv
PWGjBL+PV5O0Dql2M8eloHbOQ5Tu3Gk6hL13MX1ax8Fw9dV0HQogU3y/LTNyb1BfQI43UIrYI5+S
GDzYxizijf3ryvh18khMHkLrmiKLZiVFJpBzETG5ePYEqWnJZzMre1/lBo15lObLTWB6SddVEb4I
NKZAL63Nkr0rTGB7YfZj4m/SuIhU8VX1Ifv97rMuxD9kGv/squUuTxeSjBCrFdSUMtDNMDKtF7fk
WJkv8YixSUvK2HeSWDoyavOaYVtV7zTuLm1UsvbYG5kP33hrtiwlzQO3c3iJeccPVZZ/z9zQIjF3
Ua3/u6peZETOk4+mGPL4uRB/JRrfP/VgXRhfnYHljpzSntgeuvXbUE37VnMQFjkZPkLeay2wZgD/
zufvCK3hA+7bzeSauIF1yyIhnuisov9LfhmBA3LpBYRhkX2i0xdzCbpsqp1SA8GJPAyuy85HgPtq
l8macBBsIEVHcoVlaxduAhTi1sTngoKrPPQ19C2FUIYIDZduDINjPTfTmx9H4ibqwcXPSP1hAWqn
5cW19G4qx/7up8V7JMWbzE1cVdgRauSKouRVAgahpuiWLAIGt0Kl7qbuY5vToPMbCrND1n246PYa
LXNrbxVZ8WOrSd9mFwUCB0JJ1LGobmFjNq/SoOC0sX1fjYguouE3I95ry6/M0M+g3QgtD+u14qyT
18HwWtB9gagcQ/6sK6kes1YXm6Gw4E1U5rwhmLIkpmgSe+1O8qDJeKIMQkfRq9F5RrZb7avIqnaF
XcqdqgOoPY2jD9RSgj0p1MF+QoGwC3yt0A069HvNJD4Qu5VtY6WW1X5I0BoWNIHQYb8FbjPs2ojt
/thVGUSYkZT1RqqNpgX8EtZes/K8JFm6UtlWRq2/mxIbyU1c1Utm+F9X0SawEwc/FLCW3VIRfLE9
o9/EXRszF0c/7EOx04V9/CocUhIeKtwBQMAsNNc1O7Qvs6aYZThVt9baYvet6BhHmrA5zrY9YSG2
m1lrGgYBmvU8kO+NSiFDsU7spF5u3MTTqnpcc4noDbgRxrQKF7Vbk5KLGJT/Y+m8tiNVtiz6RYyB
N69K741S9oUhU8JDQOC/vmec2099+5RKlZBBsGPvteYavD1GdLIVI5ODzFhozaEt4AossiYEiR8G
ce5sE823t1OOp7k1fbkfM9wMQzib6843FcdZa/eTneUPeEkNKvwGhZM3NMarBaWKKHOMdszqPNqt
IntJuTwd+1Ecjk9690YQssn7VNq1ys3urAzf5FYIe1FO25S5J89LPZ2SsKMNGMA/p00tflBizCRk
MS3FMVDOPqYHbRu04X+iNzBWMv3oBsQbKXOmehe62R7ZIcJ/YvlckKvNvYnfUm0+Y6NiiXxO/rhx
CHal0FyI6YTQ/0m1CguPVjJj+ujZLcelhumn6cjoRikSA27TzAUfmP/Ps9DTjqu2uo4tnnt368PR
KZxXg/zuka54W7zZCYGZBxIR05ADnU1aIYHI6QA+jdDn4kdOz7P9M3DtLvlxREIs4DqsdHyaA4ZJ
jVRW/pnU3RYERtR8BD4jYUkd9NKWYEPuUud+B/GtNogROnFcx23Oe5+Ab/KCtfrXTRDJ/PcfnPmt
4fbU3F5zBtobv3GXc/2VpjVxT/ugfrfqmMbSj7ruaUb+Re+f2zUZkOT+y1+v+etl8az6w3ZyZbKt
fh8X1pjGZmztJ3URZZKfazrfvhmsmygDKeGsuYn8WgQQ6gqZrLrt1ZDBDh/0jhh35Dmvhf7HTQuE
AD9/R3X3VGGYrOSRvwmgbpEM7ppr9Aky5ILVWtBh/qN6cLUTF1FoqA/7aGl06pK45Xw3DQefuurV
okiSHT/nWhfuCveSPwyUNhEXAUz5CTkGl41lNKLRqhOlND2rb5rlxa1zwIFpBs3ZbjPWNEGMd9ac
ErawMpVWIc6+OWMs+bGCQp//o5NupKYhtmgWLCEWBCg9vhvY/Qu+Njn+m2IMDWjf1a/g1ibZd0oJ
0uXUylQ1NGzYU0jcSpEjXrSZz9jx6PBz7lZ9GMo2Y/6YiSjVfXJfAB4ZLygpbGIoSX/WiUYlwtAc
0CvpwZavWH1lbNAb9Q0WWMZcxKwBe8QMB5W/kEY8ciFk+RkgOOeemFqDM3MjAsw1/BIyp/53R914
eldfsz3BGfZAKuh/3OcynlAGOpQj59Bne9bmkZUJPRHHUcIjzhLhc3OVbFaq+bz83+I1vZ+QzYs/
4ttkhbGE1N3lu1H/KBfL6uInebZYGpnh8jVgJXVHUCoAQfhbuDj67nU2kUGsqTIREiIy6161sTjy
tP3/r8PK8NSYAV3kG+aLvVr3PCpG85eG2c0ChyurS5sV9FOo5egtTelK7StdZ+/V7WhAsTqCd0y9
EX5/UruST/FD5CL/JR2zF+jUm97meDd988mjnlYPf002/tbt3xgAcjy7O6G1+d+qU7dWPR9cNJdf
mp/8kB76K3XhkWEgOMQ2RDghKaxGX6/U+p/1Q6Z5iom8tkvzN2q2U9nUN41e6NZmX5x6olo1LVxO
RogWm8MhuXzddzfPuGWc9o+J5q6UwSbXqp3aOXSB80llMyLYMRgIQg1p9mo+pH5QT9svTsprTLEr
/nDlJQH6jRmCbHfME7zRdX3t8phnmSlrVzFDL4+i7d7CiMqaDS1oNdKDkJL4REOmkdzUQvv0kvY2
ieA18OShCduV3QYvs10fylA7a4TypvPwN7IG5rLAu1YFd1+ywHWr3Tbc7rnrlpIkFaTK9Ktkf5bt
SBB099Uh7mHcT+JvI77C0nx3NCayffWKvedHBgHhr1a7VMvcmAcanhPRO9mWaMZVIznrc8WG02JB
K46Ra157S5w1jBCEpJ0sDmuDmK+NHVyz2lzJ3obkrV9GKW4h59MnkiUPhIGuUCjjBWOY/N8KIHPA
toa9un8m0cUVAUR1071UNsNKMAIbKByearxiigmrZZK47lPUzwWjfqZ45OcwAge1oZFxV5OoR6/i
y0+sSxR734kvPzGvrQT7B365UxShP7ZBqzzJAr8fPbp7bMd0ZMXeYvJm5Cl6mOJo5jlhI3Kt4/jg
6WTuMIeWjWaab2oAWuxId0N268ZJ440eWwrlglROeg+vjciFYrEYlTgy37r0qb+XjbMiUZlJGs4o
q5KHrq5ogwTMmfn2iyFYY5XE/AxiV/gbq8DeCjgrI7uARvZrIK1d4TP+aYOIVGfYMaH5CAOEVHXG
YQSVFi+P+Coyi4mjaB5hAwTSziGOem5eERvrcCOn50Bq/1LMSkvCu9mva9W0jMmcpoZM0vEgxmYz
peiVS9v/CnPyYIeh+NHwDakfm8jwoAZbJVpNk7lYS85/LeiRaDDPkHW2rY/gb8r1W0qtQWtBWzaT
dgRST5CU9VZCMKk1+5FKdNMDAzXGkDo+N7RJO6NH6eNM7x6xzf9dudsvU6FfEWpvWvV81tExIscU
C26/VP98aAAmB39V5+mLlyAJneTDiFNIv6yOxGXYm6aXEHFwV2u/xGSR7IC2tbPerT5cV53cgT3D
8EYAqt642IRwfdS84ADySoiOllM8Jl97C4tiFfvqYwT7CdsW0KJ444T1ZpQUBCGPm7qgzNQudpue
DS/aIHw7e0w5nQDGp1de57TaYpQ6Wb53np1x50B49Dv/yPnpKvxKAWk+ZaztdXi+HlmjMUdvETkr
nXHOHIttJ8pt7lpfdq69oDL4rXVnyWBOnWX3TOm2btadbPd1hncXYREoXaZt0Dac3l2PebIWY15g
R+sWpgW6u5p3wmv+KHdXgmKxaRGnSsDZQkVVsNbDljrNL09qMrP47wuPBzAPSb2tGISDB3O+h6Dc
mz25S4LWs9MmH4OJ3BhmIR1HfalRZ+c+7/Be4o+mjf/tamwXKAiNFL5fgH0RSrOt90zOBnPj6PoZ
VAzNulA/jIXLBAnCd9yLgxlwnPRUZhryQPXZferCcNAWXelzDiHcDajhEdwnfZIeYZRxqVAMPOly
Xtr2dHMC1GRRPSAM8VK4CrV4FBqdt8ImdZkYSZqGk9ZdSzveiiY4m5lgc6F1VqNrh3TSY2fEUBAH
9BqdMbjQwtqONCYDEkiIBxLvlQtAFBfeJrNb5AoQUWOauX0RrTzNulYa4h1WjpMgvpNyQ+8UfN94
dqb0Q5T5IzFoV8rs4uQV8RJWTq6rb/3nO28WnV5t82RmCs996ghPmtAbixz97CkvWzT+9eeYMg+Z
HXSETvCBLYwuJGayvrhH3a0JDDpSMMnTCah/Ye98W+5ynJNlXy8acZcpVE3+eat7LzRzmUux8/0H
+cI4uZ4ku2c1XacGEyiaO1evzyJO0cSKjVolje4w5kgPIOQmKgkZfKovI4QuVuvyqJaLRuhNy+Oj
gWn1cQKllfs2F3wTFvZ4N17pPj4yrzsS142tj0QBHre+ZfYwBIiS/2SqXfJqeJYT8WHuixeKtbqN
FeEW3cypwW7xQmdYOh2H2M5oleM9r+acSTsRR+jNe1e/pLyphRHtbfdUVN1ZEOxQ0xKyWnolivMT
MBDIG9IQ+Ih62ryhzlt1lQ7FAGyOgeI9jPNl6dL96dsT3fCjJ4ZDKM64Rw8hw0+rGY4qR456dkIc
Q9vc5zzlaHKlx8zX2hMP3NkHrZl7yUobQR6wWSUzzC4yp550kyEWL4soaM8+W5yo4WlE6K4FnSvk
C01+L2IfYEzxKUrEvYqqGc7PCoKZsMeasjoaRrFnGP5h9vPVn4d7hI5mFIrWY3wXFEnh5OyZah14
ry2ytEMv08HLCMjeydDLnVTq9qTnJ8J7j5E0z7GJb5YRSiI0XlK8hdQAg3gxmyw2UT+n7fgOlvOt
b/V3mkCoGNCGaK9TROb6hLYG4pzDhqqB8xrQVVlBe+3b4hyqx4EZ0KrKs1s53p2MUaCsnyxBvlLq
wH3wn4gZoYuNyaWIV3jZUYz8SzvOtFim5s6/TSNWmlot577wX2RP4wmjZYzqFQUs7aAAi1XNfDUl
Rc0Jw1WEvNWeqgQ5PDQNZIvqxjfUJzSoIf6Y9FpYbVmYMnH/amOA1FYM7NU+B325csng7gcwMpr+
TDbvRgoVuz1TeeMpDYd9E9uvFXzRqbehA9890wQ5V627/G7BAQwgpph06gtYuOQ6PqDtXhOcZYGp
raugXKP8oBNOBmriQcBQpxLc8nw9Id4JOJ7PvWXSdUs4Rn+x6nZl28RP6rGJQRyM6XTOBIwsXpph
+TqabzDIOHbs5paEsmnekFP16FptrY/oBwuDXEYUhVy3qjQ06q6Ot2dDEMD431jW+0KA9BSO1kYy
xLXZBYqAQV1x4p26bJtvn/QNSHGAtPDV8xHj+VsUOGZ4jEpKg9wMtupKdCd8GqbXKHM2NbIfZIHU
KfD/3GprWrRaQmvLe+Q/ch8p7HdnnPdpX6DzNvY9IGpq8uGkxFjqPg/UMkabrXqWXYCg6InpNfFV
BZocPEyJt865fCxu9Dr5jZVJk5J5RY2wAgfpSHXKeiy5ZlYv6OTdfze3jzcC1EmFxN7huIFJUV9G
83dRB59gJnxUYQzicahW9iPxjHVaVO8CJUCH1Mdkt0MfQiAayRoCfuuMXNb/mrKaOjGW6MbaN1a0
5D1MT3qv3scm+RlmbCzVZpOz52bKmjtR1JvQZHzaq0aFB8vVM4pMCMcosww2y3iMbhbKDkqI4YXJ
oXL4PqlvxyKD1RxOUWo/uUDFKzRaSe1f3RAjB3ncuTuq0DwCDTJMscj8ET8XTP1xvUBF0VGQ57P+
45XuGtuCD9SJ8V+pucRUDMr8mKtojHLDyYY8XYuptBZSyRIg9GIyZKA1u4017RUa+K8cy7/ULhPy
P1y5AX6+muacR4tmexrw6AaQ7fzdAD4rt/J/XQva0s8L2N3D1bLdfyT1caTUfTQU9UorQa9yTkv8
/ptv6R7FkIL6gsNtZONsG3M6ZIYh6UJZ1Q5Z4Qk/8srH6gdnRUMOB5QpNhFgDaOkqYiTI4h+oxLJ
RMJdAuuwy7Xi23ZhVfhOuPUkU2/O69MGpBCC9fASEG60NIPqu57xqNuEVUC90Gknt/c8GC4hpPhV
rUZOtXMnw3zr5cMhS8kvd7QkJIwcFVEeccCR3hZX85sTpccMfxAoQhqVziQ2dN8/YP+9Dnpjs23p
NS+T6Tfrh5s2eMh95IPcdxA5oKgZfHlb3I7LSuovdYiIsenzw6BlhF8kJ9fWH2o7ZbLwUXbRyqjt
NVpLbkZ/sLLoDVPXXpBB7EXFqR0AwrRMmo2EZOqq+bAa+cGkfpOk2VYanbvIGS0KtyWoggKZWiM8
KE6axzHIbihpq/Im6nBh1ibESibgleQQ1bfWGUcklKHZgFwUHOaEzR8/FvJliH7hVmT1jk43Mw2D
uiJZu0ZGTLq/7f3obJbuR69cPhVS2KcaLvRSd4weSwZskdwkEECp9AJr1fsZDDsOmGbY+Ui5mhnO
gwNgNSrPLtaLPuzhefmDu2g4GcU1cKqO78N2ICJST2qF+ZEkOpJyN2BcLt3nGcp1ZrRsGwYZ9oHT
HevYh6kTAEm0FvnkPUzc1cbg/5VEw7ZBR+qj8yO6eadN5tlBhZQa0btj5vcsD0owJNZPHkPOafT6
ZIXxyuFMZw/+Epj7a1xLSpSxtKGz5b+wDOTRyOZvP+SYnTUBWsC0JrHXKw/UwAszKF4dXyPCFdJd
nhEoiXSYQzaNr0T/03VckehDuIjon04O0hB09QKsxF0wv5IJzHQwAYHLEiR15o0M2Y/ZscZtXJJ+
lwzOt6WP6ziir0mfvF/WAgB9TWHMXEAujSbznwZp330EI8t59JjrRQfWKAg288Y0B8hyIg56W7OL
0Bs/ljpQoF60P4lZ+5uYA+7s0YZvmcR5cL9omdejtgYNswrGuj/MrrZULQTm/YtBMV/M1jkHpdwP
xXzqmunZZmd3gvriC3QPPQckJIqLuEGDG0C0GPTqeYh89VqUDiaujHB2J/nsgu4T/uzWBmii8XKF
FQSfts/OnW0eHNhcdBhJ5kvkp5NhcezIfyAEqiOM1Zftr9kS78YRK+ddHxjepg3SbYTBM0kKwE3g
otvI8peWAY5ghqfkay8tHgWUEHG1aZWYfCT24UmWDfAEXx5LqucOM3JQuWedvioq230WJoeU/a7y
CVMNwuEtJLs179pD0xR/lYMJN6XNTolsXIaK4SXVtEjFS9HwVA243QUztamqtiGd5hVJkilJnSMQ
Fh6uKZmIdUqaa5k7mMUxB7vxVybyW8KXSsObI5iBA8kZWuZa+vhme6B8Ix5SXrCUXISpu3YE9YcY
trmJjwMziGNlMtKz4l+NAjbNs5M54tbnMKrnvN+QE+0ZZZJYLDpKVVsCLjYkeQpua6E5GZ/dMb+F
mBXtTCJ7MOE42zNadKIa1d3ty/y3taN/seW+JpRMVAw1bymtYNcXWuxxgmEoV7YXo28f2JOBynUY
4qaHmeWXpHJPkYtTksK3Lh1inOyHYqCOqfeqrsChlW2AEbNqnOkQ9xQGFi0XLXJ7Q2LHwYX8xUF/
iceAei88JE7zpUqYyM33AnhmgXrAKlx0cNlWFZf80zidN3g7VkUXrmJhLtThWD0XoeruoAuMK3dL
3MfKBqhsJN1ixBzI58kP5Jkd+tg/2Yisle4X854G2rzvC0AkyC/kSDyyTiprxgTKb2NjkZnsoROP
uVvCjWUjiDvOS5wZZhwNuKXuWmzCdmdeLON3VSJbmo1t2uVVN6FEz5EuYHqCfqw+hzkAgGsdtHqk
cwoXTBbDN1Xjy/Rsaa9VRNwe/sFtAdJKOSr8sjjV0JMOQ+Xe9TovORzXwCvHC9WLPwz0jlCxm9Zv
Sm2BxegBHOpI3ehE1SocrDV094UJetop7G1JO8fkEDtn9fAbcAofoGVNA+8Xv062XUzxL9qV3vzG
XQ39q2OuHGzDJNgZ9rAGTpH7yOcGC6Oxy3FDSJ3zp72oDbGffJDk7ZuqcCneYXOpqiqGn5fdjCH6
cENrbfHfS/iXVtguZg5og86ZlTGJq8GbKtOInQzfhzoPRrm/stN+V5r6qhzqj8DEaMZJpQ2mS9XB
9uC3N05J2Y5Geu5R51gLIxC/dgLVTp2jGp+6TPUhEorVHJcByz36Hf3k1gafqsY0Kc9qDAb03cFR
vGE04ie4Es5WIydUJrF3D/9M1KDrrepjMOp//BlRASaLra8F0GQLCIrOzpG7EJtCcCw8wCCnqL3M
NlmJylkW/EPqN7LJ7Cd29J6WQKoz6TM4tRTsOr0ozlIPWFf9BRFOsUgk6hJFzgjNkGH2WHq4PezX
gKSzJ00xVP0ZWGhFeedrOH8F8VrI9YRlr8vZ2LaaPE7RsMwiTPKczjirJNt5FEyNldHYj3djm5zo
cz7wEME7lP+dytWRDRP4eeK4FAne5SLlb8/W2dH7I7EiS1gQZ9r9n26KL4CzYmO8zXAvPA/UqpGt
1bouxrvJ0m4qH/2NvpPTSH/HuRlZeO2gjNDX0g2xdGNjk5pj9gQP6SyxT3h9f3Z60AgxKtiYPtGA
slutKGbyTzqgSyAWFMY6GznFSUfclAGGoAiYAzBHKChguvLbSa2j8J1XZ0w2GM12uend6ItSFCfu
PW2zE+i9F+BAK6cuXlvAhEUsdxKAmNpH+jDfwsH7LSp507PymWeJl3pIDNigrVO9/oHv9e2aPBdc
FnyXBS/aJX+2QGyxKhGYA7hF6PhvSKyVlM4+RevAuddrMdG0XBCBKpLioiO/h7jpPY8Ezf0WgVBk
05DGG652lR6B7rpz/ktA7e6zz5PVsLJS3bpgHaUZxwOoOjKzKTYtO0Pkascqti/0VagE5NYuho+2
7T+GpDvyUn1XHRqNOyhtucopbm032FvecEB/8BfnrHxDyw6lAxMEJO16lqlL0Ge2aGZs81x75+NP
LTznXzIKdI5N8RObzMCdmCz1cO4Ak9pmsmI+jDuuvoW+xoEejGidJL9dRwct0NmiCHxB40S2ALti
RcWS803ObL56TmYkFD5iXleyZOkAzfr2qIswF+P/rFZGZy8bo/qHRY1nEvhuL5OjbxVH5Ekp5SAj
OE47nMvCEeyHJ/+lNuWMrfSVIOewMUVdv+wcl+YTiNryLdIF3lxGH7SNe74lT5Jh4/nBopTKVNOT
+JpQU8RevzY48fq86Jw02YRFsGu4KoNdwS2bg2cA+rF9wMwhgCxWzyChJpZWc8qT9Cd2MeZ7vfmL
iWQTsTWaHf3HIfpGN7AdMutEUb7gK2DIQpQEW7dWi3cpO8SO2DiovPOxp8Edrl27XdOQ36nbFqAy
fipDY60b9r++DCgIHJvoJbyRdn9luHZRbS712ss4fJbsvIkMV2GOOsBlMJXg6NH59Oo+6ANmutYh
58ZGyCpcxVjJ10E93YO4OuTCwdRNrzRqN04WXA3lIfUT6LFWd4wtCWh4cikby9Ogd/D0tE1s9ahq
7EVhVOESISqHz3ReiJJp0tATzgDlF0BjqDtvmt18qS59lnicdY2FWYwnPyYod7DSn6ZOsORBIGKj
rMLm2y2KB8Hz3tPcgp43h9Vk+O8ZDUErRPLmodNlxABfi8/ea/2irdMf9ZbVOueDdb9EZvE0l/gi
eU7V+MDq7U3XeQhSekBDLTK4gPBfS71gxvmg99p7SjSYF2dH6kegnuB+jdil+Qw1cKgBdxFwuFE5
HKVAREn1qNO2yznWjEa4t0cUAbxeDXUOoLuO18bDPwDf7RuCNt1lmpayNbfe5NIi6IHVteaA4ZyC
OykdQNiMCmo/W1ld/echkOEtecfVs1Ifzw4n5FIa2i7A0Iu6KnfdlPxqFbotXpOyzr56i26YMXJX
zEZ/16R7jvz5kDeC3h8y0sw/1zz9dCEY+FqmvRFYIFSHw6G7kRNg8CQH40PnxJ/SCELIcyDjjZFv
eRtjRCs4L5bxCE5XxADFJHBqk+zcdeXjxjLSmsCgcS3T4RnT2IdqJlrC1NQ7oLX1va7p16j01lVT
U2ag25GqWzdkyyEPNoE13A289Wk7fflt+hNU/Zeat0HUuLnTsPe9/hms2i7Fy10F+Qbn1wjgQ2zR
XitpOiCMAKOFv6pmqGgxr9OgO1hpdpBDvsbpk8A8xHfr7xq9eUM8tiXgDqOmSfKP1Wi3smyvaePc
1eYT8FrhiTj0VrDKWx9SuU7MUc45MbPHP06kD68wocYxSGTHVM+ky+biRfrFHgS2/xK0Rm66yVKb
p33dfs0WYL3xPhCKy82lvnbNl8Fnd0q/0giwQzwwj9TqANMlcg12QMNVtcYArliHhgqpeBI3w1NR
JkOM3MIa0SzijcEHdqg186bugNm2u0GOz2oV1Ep8J7C2UO47L1lw97xol7KdpNWf7N0HCZcr0HAM
wYNwNVMuuGG6k01xtYP8rdZLb9n6wX2a+33bistEAiRHqoFu6nQak2Y39qbBKSRYWiG1KzlI0xMZ
0OdGVu+G8ePL+RQP+cdMT6MEK5UxETd9kOfGu5ixQbjRvqw4GYXeB65iUNIlJZhr2ag/DFJZO9iY
agJNrRJiF3bzcYuBhNlweQL+/9Jn/Xbq0O0xDgjr6TYI/xiK/oZKYCa4QM7DrusDZwle7KnpKJ+8
Aq2RUZ3TKTvFERDY5tvkZVE39zBykdP1+qkiYiP0k1VeGwe3C5+nxtmMbsiBSa760NkM+nDlJLHj
ZmIS6a6WOb7VTbbpBWngZr4VmO8dZ/jwnXmFK/Vq6uOfNek3GxO1mKlfbCv6IwquRA5BEqMdnMeB
aVsTkrMZLKPUO/BpBkKzUTtMLHakEX5C7xzRjGztTY/9J2InDMrxSzfqEj179VEzVmz14U3q2r9s
ZHPr8/jYIt8RmBeeJvpZyOnPpcluQ1fsRU+LY9rKiwMWAWMInDiQFb5l7HVuWikQjPXJOffqUzhX
6yb371NsPRDbIaOYfqcqv0URhMSw3jVpQFVn/8NjD2fB5uhkl8aKWEfKW8c6BW21R1d6i5zpJbXw
nlEvBh1UK0u8TjZsOQ77aJFsmY7ECyTxSgmuGrRHRDfR/OVLsBDkZJq2L83+6BQB3QAZ3acuU1kd
srjIzDX3eUdOgkSh1lBYOlXzkGipi5DUcc/7L/rjVIeED6IC6ezs1U81CGXztPS0uFhU/njwJnLg
5gL9rvoF7KyHyi0UaaA+0tKd+Fv1VkwIg30H4dw+0Ydt3SQkN+ThKtU6qJ/IBuR48cMWUkyLPA4M
Z23CZcS2PGC1H5Nl1VjKox68OOb4lUXdY566s9ckr10nr4XlX4FFB0/Cno7l0JxH5eaI4Y7H+WaI
axiJ9IvLDFrjEH/itTXpr4TsLsmbn4x30fr/hOiWsVTt4wxXtRnZdEX5VpdVhvx+JG1AtCUjvZQ3
TJ76n+U4reMchSwQa1kkBzuf6ULiZxPzJQ2J7lKR7773acORsmyxplrbVDOIcVPXVFRCuSWmYzMy
sl3oxXxmcRE3gngLcdDIcks5LpWqYeza6AujrTaWB0Ob90ZOB0Hr5LqPUmuVT0FFOG234fCx9kZn
xeIZnirdOsrBjI7sbu+eUWJtHzmracMlAmqsRc0B8/PSqPV9g7Ys1dSBPMwoR4robMw8UerGYYlf
qKcLt4ACir1K3zoWMX5Ofvlgo67u5XPjBg+/lFdL2vso8V44i0VXu0hnwIRi7YTus4GjEJf6oe+i
n6lpf+bBcRFa+M+lgcXOtL7tkdwKV/tlNnpIAcxye5LTHIeHYnDAkwJhUVtqi8LhXIfQYhMDb7hD
KhtG8/qjnee9NWXdcm4lYWe+PEOGWZu6sQPfIDZz6W4NXkzdjGq8B56UA9wRbPOddfTRzcxVkqzr
ZnrLx/RlsDMyN6d5b4faIgQd/ijo+i3mlm4/wE8DFrO9iSwZMPgAdgRV+HekQuZdR12FCDC25s+p
9P6lOSTl2NZ/G5AXjvAugWZfWna2IIO6GKYfKLvvVYEmRSA4A0WAFaEnt5dZGNqW8FXO8hSYyT7N
LaI2B3EtakKUa619TZNu36BNUg9q5ziHJHP+WgGDPnJiUJZph5nA2csJoT+Gd9zBEMgLFpndq1M7
cVxBQsGlRFdRp8SMNpwpv9G2LrKesnEOkxtsTIkwpdG7hVFZ2xKIjzGw6wAw2KbtTLmNNXuB523f
0X4qo/zVK8kztA3GQ4jOWrc9tr2nsru6h0ir19yqoPVOz6nV39IgP0JwaVFZZgEmPEPfTcCese7i
ptbQ+uX5e+65607KR5giYHG756idiq0SfIxmfpQsy6fOdf8N0fwTtsW18o2tY7SPgY3ADeFcSn2F
cfTV74aDG2gPWXjkow1H6TiEzVhffpqhlcB03AAQiLyNdFtiFNwXHZenIo8dCYsmo4jJTIsCPhKv
o+69aoYHLLn4jeJy2+PjtPtxxeaykDw6E4RHOsHu38iyqdt4b2RkEQJ9WRain9DYulAYbRjkyLqc
RVUn6JHQPBUxo10TlBKqmEgp0EvOJQPb9Rjrf50bLUvNIQnahOdRaaBXEg1qQi2+ra5zoLIaV+a7
cE5ye2EPhk0lYT9Kj+NGIIhuw85X2IkBVdd6Kd1glWV0XrDIoAEyofGUt6SyGQCxQ8XkxrkTqPvY
kNdJ9+1FYFobfIW7aVLm3FDnIAkshwzQYxl7b8weyFdJcRxZ7Wvduts6ojEbxhVqVP8qm8FEV+qs
J9nADh4EIwr3uZ8CeuqyBxDZQeQuj/hH55VFK6bpRuQ4xno0dLST49vU54/ZDIKnHjW4NIkfUYvB
qLWdZqY3isZ/bZDvR5F+egYAZj3AymZc8iI59iWdMX+6yJDJ1VzfCs1b+c1wHE3nA7zzrhH1zXI5
vXQOYIPsawi1jq6/9YyagcXg9t9m5f5FfnBGXErmfJYefCNfWrilN/SWbyIozx2Bo7xCymujZPS5
SdMGTwXPCQyHPDklIyZRqifq8mntDWiYhYzQK4seHJnvr2OswzQUfgo8Eb5l3eXQe0vo4msWx72p
x42XoXkgpi7KjE+oGgfgvhIkarnzguKW+cObge7P7dOdlSGHw5gFoGbaG0G9Fk4NWb2O74kYuawE
xZzJoEaYlPFiP5j4j5SSo2ofWoY4duKM0rtMMdOAM7Yn5RkkwjEO8ptTVPu0y3dJUu7V9ahbX6Hn
Qdb5i0vsbGTRc9i0L0Sy03AjF5FPhxpuGw/+L9oaAzlAdcIf8OdRaiVaeSEA+Fv9Aro2e0MU+7GT
v3gAiTOg2QVUi2raystbFpibqSgvSq7KiP0FHeyjJtOCoTBZs1x23dYc6wnNYzZfCB+iS6nuv0kz
R0JOmPSW282/o+5nLTzya0amZp2bB9CGeBWN09ZGilln+bEnYgLoxDVLiz3Gs0NiuI+ZY5JZuDs/
EFcnz96jkdabYfnGEiUBKIOxsyHeNkoytddmhmO04HkGwjncENixLbDCoP8dacIlHo4CmHwlPbRC
fs7wgWiufvM8rDpsz+TgUvaM2SZO56NwrIP637w2/01uR+yqWGW5XGAO+0WxdgkQhfZBc85S6y/K
CXGxdC95qctebtjW7tDrpmUbGW8C4uCH4QuH0DenX0ZZ/z4HiXJ0XMg2wQ3rhZIEakSNQNv8UNsX
yBYyvt5skKeBcgpbvP2bE+Ojmh9JIrZeRgQznltLKzajoFoOm00W8wEm/ZT1nJclLC09O5gJhG6z
P9llcTWtHOt8teEXr4N2xhIeb/y+vmq6sdUVbA1/47L1cLIC7geCOqJOT7JDXzKGdyLznaLmj8AH
6BCQXmv3At6BlIIRiwHaVLoV07clKeLZjb7Mkj4ZuSwWUoDsohn+B4rHP1vw0o2Y4BTauDBZqchc
j+Pgb4o4/pw17f84O7PduJVsTb9Koa6LaDI4BHnQpy+knDMlZaYmSzeEJNuc55lP31/I1WhvbUFG
HRTK3taQQca4Yq1/2BikFf042LlJejXGxT6AhknNaKVajYGtG7a97BpA7m6+jYPp2h3lVTyMry26
BmjDxkv1AZlMjqUxUO1I3wTT36wilEQzTIZzcaIqq4ihVG/1DF5Qfj92rDU/r0EzAE266HGPuYCK
fmHX3mrsotPUuPuU8yCyOqXsSzLN7X4mg9085UZ31DqxbcmkQoVGKk4AiESjg6JH6r4ZSQ5Hc9pp
acXUC5F8s5z4nAyzt1KDl0FH6fBB65OEIz8UtyaJhSxEu7oad4igROvByX+UMaIqiMN2Rnpqp1nf
OGP8OrLMSBxfsv5Xc2KtuqiLrjSnsTEoK18IYTElaxE0qCXFJ1EgIBg/jwFSPDJut2BHtjrkZU6b
Ij5PoDgYwWwBi38RSxshKo4CQHlnL7Jf5oD7viGN70U9bwIwetRYSA7OpZXBgUWEK6ew4MIARFwC
qQlAikOOolhLDuAiB6SnB95GpCgidIG2CyizA6gfDoVZ3HEDNNZpEeO/rN5ffU4JL/2SouGRRCBt
BM2dF8rDSEEcK2evXg4VqjtNiad5PV87kJExPf+Bmpe/1kJqQuSI45WFmuplmuEuI/TiLR1NdJzr
+qqO8OJL7Mt2Jo2bILRCXg/4Wh1JH7hPX2EfgRaZr0EWnlW1OPPgdxHLg/pFtQPyJCDNMpuaXZFj
N5YSO3Gg1uEKgB1aVQl56KjuqWfrfVzjbRggwl9nhDNVG+OfPYlXX+L3gCJQd9v5Fo7shcPdngCx
eYySSsm/x9Qoa9DfC1cXI2ZEHK3A6poyO4HrTZeGZ36DystFUs7mU2Pr5EyEjhSdPtXHhizW2jWT
AT547C2xdOI48+MRRYwqusWtpN7nc84pZnveygrQHpNtBxS9D3Aj46ay7nXojJ2uB3uu+8MhnzUf
+FRB7seG/lkMZJ3RVYk3/ZCb+xAJQYKjQqz80KJslROfkZFOLOucDTLLMLUdqrtWyPbSN9CeTozg
uWg1sawLMi9elVy7kBHOThaSyM5tJ4HJD8xqsMejHLVurQ81cvGGTFfc5hCNmAKAFwOCjDO1JWyd
pgaXdN1eOkmPGASdC/zBjRdMCCy+KXre1IFg0RHQAf0FJodTBWIBuZtcOZXjX+bKVJrUn7mIAnSZ
5znpNhHWSIs09JB116EaeKFJZZV0wanJc3wSDYNLQDzEZycNJdqDY7FDti1ClSAbNrPVQmg1fOu2
bqlaJ1lUnXHaM1FaASWhzzBmW5+CvjkP/bFNcveStEJ5OemIPHDsUOwWolzFY+sfpdnVq9iYstvW
6L2zrWU/kX754Qu6Ics9+jdoStyoARoEaBOtukJk8BFbxCNE5FMdxMAKVVwoBG02UEro234jssja
i7ILNrOXOPumF/FhyHQPlpMTXwZdbiwyTCVX7ThEh8iFVFhMefjQQufd1LmELuB0IK1L+GbWRJA7
9nH3Rs53OsSWLbaEsESR5oCsnGFRHbLGeIlsAhq2bjRsJOjGi3Sa6qus6b/ZPnkPMID5lrIU9/Qy
h2mY4yOic7YsTL0CIAxJdotZTryuhqBF7LeBf1viT9KalY5WR5DCmGv0vd354taz5+SBWxvUDap8
CFToPRWRHFi/0UBfKQpA1B4UYnQha2SFu9AGWD8jM9BSaR41TdsXQUMcmI/xTQvH9CIo8BzXEat+
iP3KvE8LvYpBSXoxCn1sp+wb+Q51LK4kHeTYUzXgxnNpAnD81uhhc8kt6KKxZzD3gKm5V1SYnY15
02z6cdrBJLwJiwKMP45PiYUgY1utLACRaRaDVxCcpImFUjL5mEdhjMc0q+Bmx6SOjXk9YQqrlZRm
et2+DlAvQx1TvjmZXGsBYC+cWRMCnt6qMUfMCaSxQbawJx6ieMMxcWor79vcpk9Vj6rDXJBHaCXo
G5AWiAbW+ZvXlj8jZwbqiAFy4o5QIMBvkb6ixsGxq7k4UlX6k5n6vIqNue9MAqAp+yssjdYWOWNu
a+e4m54kJFSH3dQL6rNrFEthp7u+gvZv05Gd9FctGCg3hAyK1aRbdj/bKDzFdXLQh+Qega5vrS+/
IfAHc0X6a+R6oS1ZJ6PBkniwMhwSpyUSXQdRTie0o+4tm2xWmqxqr9qNunM3je3GyYLHEMS/FNWi
MLqHakT2eyATKHP9HFLsoptDbVkYquiDLGdvi1PeSG7uI0diTibxAvIpPnkVHLworp6iiVhHB9no
ddoysysAFiic/EBbDzB/CrPXcA1MlRKYY0EXAtRAx1k0oI5sChd+pZ3byrn1yuLBTb19lcOX1PX+
earg0gzBc29QmrSot4+wujHrxEo0t/dz4FNWTIEY1ugGXYyDTQzeVpeiqBHlVnh77zGq+rMbaPdN
bNxPRY8jYnxltvXRaRFU60pSnehjQT7EY3QyoElAD8VfwqOQAx6kHlD7wwIGm0596c4vZjJvnXrm
ZBO3aShWCJmA3+G4yUKyXEl2hbsWlp/ADG3PvOdF3wjY7mdVjAs1uHFueXToMepIxl1O4WiJKlOK
tq6/mzVoCLVK4MBLxo0pxS6YB+LKGoklyW4Shs59SqbXkXhk6A0XYfOV24/YFK1x53d2w74T3+UJ
Ct8jZOSFNY6LKc/jBfkWpDVK86akchsVE3k+kktU5eDp9uKcQ4FBucuvsT9BNXckS6OheITV2M96
ylauz/XayATgORpPi0i/aCokgdUVXCQuuQTyWw1hRTWOB6WioBQ91p0DJjkDslqGsCjD+yJh31Fu
jJxXl5XE/lzksFyK+zAqjsh6JhdCGk+OxVmEsgXM+TowF0rtvCwp9yUjsy2vymPrZvd9iLBy6kDD
SQq0K31pQ5dwXgw9x4ChgjCgQwtTcisSuAGQ0WVkgH0mw0Fy43qUGpdLSKC+2A7Su2QCflOJ8XCy
ru3BIhoaw70AbtFG4HDTce4he6Hpo5lhuU5sDZB7wA6W6xiTIa4/uryKacGMzcTL3Lx08TTs9cFq
HhNulKY9rJXamUq9ElVdD/oIDjWbz2mQRJcTPL1lyFYYORCNWxRPI+HAPNVQM2tFuuCuZ5AWi5xl
NjYd6riCy1syPDluA6MsAd83OO3z3KAkm1gwi3tlDZaQK6ub7rZiJwdxyZXP4tP8s9sFxAp+DUGP
PUoAoAKe/mxongWGjMIcDLprEU4UlVw7W2bgTOZ4REMR7AFIbET9WKDBVvYuvDI13a3BfyI3QWTf
HkEe7jISF9sgQftY9bBlTJcmlYtcr/doL91UeYvJcbJq2mk5GuZBpt0TaDQ2jwHGi187yCB9D5Fy
aSLMoszhNQk7qo3ZnqF5bLQA+XTCIgHcvHWRTWwyVSfonvxo+olxXMhp6t6wWx7tSd9gdvyzShC4
aeHg4jnzPQdenHcaEs3dOFO3AicWc32pNO8x0ILXKSwXoS5uk3rCF0W7oW5xK4d2F4upI/sfDYvS
QkCEnOPCysxLjxRsUaV3VjicyVeC/SsefEXWKNLrqQn2tuu8Iuu3EIDNgP9V35xU38fov7jZRAYJ
rafZvUVj4KqhZiATb41I8LlrMAQnJ7FQZ0MPf02kNWkNmdWbqiVQ9GvjqbPhexO/b4nLAOfANltK
BTwKZ/06KOsMZ2R+uo43ZVg2CzVGhOYPIKzPmjktDGN+0Cj2jx06ZKNp30QKR20bzSHw87tgrs6e
DL91vXlnj90+l9khI83mzglbO7Qa9oscs1PooRti42Nou3vRapdzMkN54Dis4CKxqpd+6/Oy6vBu
vaNaf2x6ADI4JKfwGyWdcx3YSr3YO4FKerRMPJdJ7KJRpq/aHrRU2x8hb/2ouk3iaK8Vx05g5xRW
WRo5mjgvSPvzPXyXXFSVW9BOPOOvv1oPUabiAY7kuZin81RSNZ39urvMnRhIAJe/vQ3SQK03PqHI
sKDmtpyDPDbdtwrRvFTHuJYC1ATEqGYpdQalRE5v1GDCW/XFKC73vXYaU6zVeTMceMf6FRMMCbMd
M87Ivm6RN0x+KMcSmnBRa+UvJDLUv8yhPaiZNgLTbkG78dSQSFcJ9Ki+fg2ybqFkbKw82Fu5d5FN
oKvPhvcSacnSm068ee5z4rkv//5w+sEmq8PFhPQiyOXXf3cG1XmwA4SMyZnPwJFAyx9g5intbBSi
V2pthu2jULXDhBTBqSa64VMT8v/8NaJ6GOff+ZaFgFhTxsvUGG55vxmZAWgWNbk6fsxlX+cvEspM
kBUxfjmB8e42/BTDYoKdYDXHDBhfU5+ck2jOcsQNX3lsYlFSuTy3n3pXPGZRTk+k6lF4vJ69o5ng
SSQ2rVuAWtyozh0RIvf1A//SG++H9IFwlRrCEEdpofbCizAOmnnDSUV58TRM36ui+H/zgi84iADx
rLkZLPz6OXBbLthIariQ3b7RkEMc9u+n5CMZlMa7weI0MR5kiT2sS4iOxMSvAYU2kDnf+Wn1719D
T8eHclqrv5jnNDdCSWLGZFN1MeVn+nMekC+N79S40H4NidB46Oz4m+oXfnBkNzYpW/Cm1DyWdn/P
KEnygvSUycupI18RmHLVK2MBDZWjpJ9u1K8zwEGl5tyvnlJrgRH49Q/mqVZe89+dU+3VqBsQQmr3
trXFmq9qJOjN7sXpegWb3iTtjT3fq2ZtJ97R0uCfBqRE+Ek+nlflMdR0U4tQfa29p23aomP5k7fv
nEd+ZALqwMhroDz5qYFcUifHW36C6ldCHbIuyKwnK2ccb3mhMPDWRjyoV4/QoS9Qv+er+exs1cvx
Aer0j8jp8tsUitWLoeG1Vs2ybahG6kZw1V0lqVj17alE8dXDHgEqkFq3qtv4Zm9GCwdDWAaViS9j
C8lmBj6H/ggALH2r2JWZQVk1PDL6tMFca4G5W9oVT1N23xvUQFxkS67M6CA8JVuJG/GA3w8jzYhG
fAyWaZcNO4dtH2RynY/UiXmAubhB7HiRzD4i9/b6/UGC/hhAFSmi5yaOdgY7aDTcBhXC4YSHUD/9
t2lYmfJBYkFH5zIJ6Fxy27SNpD4cKfx65IMgX5k0alJEc73sldShvI/YZ9QI0p28Bb/JfOb9SYLu
1PkFLo7Jok5Qfs1zk43JhJA2wQLbjmpe7S/8Ii/An/TWwDIxB478dpXbyTb1vvfjldbd85lqGPgU
I/s1Nh0lNYQ46P36uXBe2snb9OB05UNIaUVNGzWeIffl2DgHgLMhMGHgHaHIyNfVK2l1v1UF0n8/
geZfmnkCGhtPQGyg7Omy8NEayW9Bh48BOonGgwMiRX0i3wfktPCmaK9+XO1IqCmNhM4cd8xRNGvV
7AX3kuRg4c88dTuY205n5c9keyHPdYN5I8EDmdWMfReCW6vcosBeEDm6MOeSa+5VQ1y8b9jdAymM
Cw5r7rJIfDAFTXDFjnuHZ/YFFuMRzwrpHFA9KAglLkMhgxXAkHQplvUFM6feR4Lyv5EtMM9bNPEG
7iGqszH58tdWv44LCxNosvEsfwZI/SXyTeJna2esL5gzPKpaG132PloelaFmbN4X/a9Fo04dRp7d
jZ8KpgF3Oneltj21cWQ4qruEI6zVJKKwijwKw6nWMupNVYmaNHmetMPcC43FsFIh97hOhoPqSQZH
TXvXvGGFqEDI5+LOfzJB+Qy72TFzw9S7tPS9HlMPnm4nruE8BGtBTSk2DYwB1KphmfBvTrWUwKzH
EbM0QZGZN7ysx5/c3uBuqlfXZorQ1XVkoZLJrLaa46gAWtU1z8MXhsl8TJGR1LkLoaS9dpXXYpNc
2vmLbf9ISggXCAKw9/Gz6vweQXJwPGNxupgcS722sE5S3jfDa41CJw3qFZB9/Y2nY6LIGZ5hvuJs
aihd8bWc4ZRcXNni+pTKCcBRll4P2FC1Y//aiyKUDkFBN+11ZJxd2b3xPaycL3wT4HnUYMy80oeZ
4An9ZmAkgbHhSrppIdSYfMnSWyR8b9Vr8hwzOSx6GAYMv5VxEGnFa1EBfkkAS5AYw7AaZPzVaGxB
PZJRr+GbEMRm9TIVwc7T1llrbLzu7tdnREaF0rp+RPfv4CnFU+ItNcc9Zow6IUT7oBajUYTJUr2i
pWFJ1t2qjy67+MWrnLuKJtnQwmFZW9TmhlxcM9fU42joBbEd8LKcHoYPzhFHpyblXo+9aNWTjyGz
Y6JpOFTtQ6RI2zFCg5rAJMLZ0lNx3qp+Y3hGl40k/GGLglKRhaGLe48AwiIf8IVmixv85DpGH3Hu
m+uyl+SD8fAN62n/PpysGLwx2X14ASZYNxCKwAKi2jINS4bQMl+ZmAQ0YL1WpkjRsHnsUlRcvZsp
vgI3uFRhpN3AUMzyTee12AytXByJ0ganASKtpDuhG7/nc9SewGePVO66hkCIycc/aYPFZcgGsVvq
YwxrWkGgaH7wvYkpAvWaR7OIcnioRt+U3s7Xnhr3kciC3ccrBKybe1xQ3vfllgQEW5wK4NQETvxn
zLcuOJp4WeWIkiWvakczvvOUXkWNbBukLFE4csTrzoyaMscEyw24t5qjraMOaphIF0H56tnsDeJF
3RObNKQmfsuOzbehGUAyAd3ovKo8xL+7Fa+QTV8rbV8UfghxvBu15dkQVcgWPc+FOhb4jTpt1ylx
CHpvaN6Q6HsnnMxQB+Md7yVENOwk6YsI56YB/RxpnqKRAqDNnjGQQsE9qGe9MQa0oJpGZcu7sR38
B1kFTIueBUM/qeVTTxEsu+6kDqncBB0PcMyme+j/Eo0+Jp461tSWR1erYe15gFJHnXcdaHg+YAOD
7JXXoxFWx4jojFdqukw5lFFwJhcFoLWxmY/07pABmOw2cFVV2Kej0GnRt6GeLSNRrxIHzfyybp97
fcVDznzbk/cQwJfQWcB3miilU/IGqKK2C1wW7mar2xZGcTN34F7VBWQIdtiDqcvUr2gOwCR2Cc1l
GKANJh9sbgQ0zBsRYTKcJpyqoH0cR4AVICToKpNIwnWoW6TRWk1rMMjYpBxUH9SgOwgy6QPDdS+m
llQH79ESOqluNieI1C0hGfcoJhSfr8QB1IkYQSCp3zdAJFkN1O7drrpiFqv4IzoNnFEV4m7EFNww
Kko9o2vgLpCQTG5vUbRVWxaziW7jIawR54EeyGuZNPsWc3Zmi3ppFQAg6ovaHgkoULX8zogyhfoy
Aaw/NhfMSX5Wavkew2oYy3umGlNeXXFMYMJMkToUSwnFCARfhNQCZ7KOFhm/zu8xHMwgVldDrdNF
4uE9s8Zep0bCEE9BZC1Z1CpBoGgzaMhQukJO3NzSy4QqoTyrtaFiMvsUoB1hjA3Ea1zV3ndl1YJ2
qtvxXocYKrkV8bp8US3CiNhHPR1h0vuYMVHpZ75vBg9KkJRtEhcAnDLk0oCI0YzbkoKUXipBDo6w
5LnBqmruHoR4Mlt1I1Pxo+p1JoqKo7nB2L/uLnysChWIbt9HqQUlOG9ysDQ8CbszC2pHs7iOb+yx
XRkRFBxCvmp8HxzBRQUgFaFB6mx9o4DaWu3RyH5tp3Yxmc1+HBAbU4doJJB+MUP3rZlL6N+uYuOR
xaviCYdM9KHIDMRVtWv7BKGntKV8X3voiMTDpvWKvV5ZD0Mc35Wt+dOdh8eghZWqRqXEo0Il0bnx
HRKEi95PztBFSJrF6JHvBV+MN73sfgaNeaDK3DB4nGSuoVNihYSOrikRmNhbU75s/ZDwargjGw3p
T0IDT8xyz50xvRDsQG09rUtoruD4K2V6ghttCGEpUf6wC01P7oxebNLSuiWrfJP3VP79/okyzrbu
tPby/QYF8bQI6/uhLLg2jiuMsY4ILpM2R0sXvexHRFwJW+qtmdb7TOMpQABt1fJQs0OX+qaL/b1j
jeSVSROrI7MY7iYC+s66VYEh921AWPLYmVSLtCSDnmBiZd5m9yoVk/XAuLjf1ECKKcZuHF2jhoF7
gBFz4QCsee71WVF6l2iy3+R22V96Q/UNndlTid+fp27MNVfuLKB7DHlUAwC4m+xmIxZOEe4aZsng
NQeNkhtUelg5mLo6k38hzfjAsX2hp/Fza6EOmw/bJkd4HWwIW6HAyiLO2IOY0n0zSCrU0aUKaNCb
O4/SQYvFORqqSAOnLPODp1pZyyJnrOgsEReBHgA6spLTlH7H1Qi3mvIbGqSwPmX5MGjOW13A3KCk
cpob984bnbWaa+rxjRz+/vuRPAVvEfHnpINs5/z5iYgE7Dtn4XMy5zVSOGB0PCD7dhc8gr++V/Fr
UYELhMQXV3WDZq+z77BtAP97sDRYjbYbI5yD8syY30ezcVd407FVpQvPgz+hgGY9tKCg746Yb1Fz
aCww9T4CHqULwbahfBdOPcf+CEkwXero2OAdhKVVbx5mctIXVYqrhN6HV9jajUdqGt26cuxbdSWd
laWymVA0zuZKecqukGZAQiXhWp3d2GZw7BSJjn3TZh9tU3ddomrBbSq4w6SEO4rJInWqeW2PYXlZ
kswYQvtRetGbJK+7JJy5dN16nZMkM5L21deCjOSkuOhgE0U4j5umwV46B4txYsWRdAUVxh7TEDto
sX8PpeU5a1BBSiZj9X5vQ9cx78eVFP1KnV5DO+wzAmvPQrpXL/tjgWPexp91ZBrzcOPKeTOb2bPl
h4y+GACpDS1UL4ow6zzr3EVlUuOUDQmFtPbRLjafeuDHAKM244xAQdxau6nG5iUYXwLDg13saUhk
RxW+sWZ5QpT/u923TwVruO+TPUDbDbEUGSB2pKq7QaEFDAt21E6QXov4BZGdXcs50jj2UZ2Krt6Q
QwjuVKHc0Mi6lv0uR8PvYtS9g+cTXsLLbAIUGUA9R8q5E32ui0AGHMLZsiEVVbL3+W2zV3uBZJ+u
ESpR2YMK5GMstHu3S34aEKkcxDiwlrsJUWEbMmo6brkNpVzi1LAKXf1nRLoyMzx0jtKdH6BZocvn
xJzOqdY8+/FEWl9/BZRCVg6Dn3LEItTftyCGgAf8VDMkSZo7U29v0tw6mTkEynI8UMe/0Ruk/QWZ
F4CViZbtHciBrog2YRJwGXHXuhQPglMlVSKvNqq6UKIRVDhyFs16tR6omplYeodAXy8p9l5bdf5j
tGEMGDCrKmSlcK5bau930W43Nu62JH5W01WHq4Jh5n7w5EYyP8cifz8vgcHeDHN86hpqbg5C+AQf
eQ2Hu2JmSXBfM/FFm8eIIbcb9YFxGbw1PZZcYXAVKyCtVyrwGdormupDtOLLYfIvp0Gn+mY86h0R
TQotxmT6N6wwN+sPWTSvuApu1dwWsThEqX2OXXmX83VKWlcqA1WxkzllyLYRvuVR9W10y3VoRysK
VGsVLHKl0i4niywfyRfPmJFsrjnntfMImULalHtLVKK9DCX2EShBs1aTWKZYLDrmMRiKA1CTfQr4
/oLMOLgjU54AMYLk5voZuZBMg0q/UcPSxN5Cs/WVHZjrHlTAgHberBePAhEuy0R2tyX9XvsrXAAg
G4EyTaul6Y/v1cowm9dh3WzVmKnJPXKyp85w3w/BpWQtFhZI8D7fS3a8GCSvisJdRgcPwWXH4m86
TRG/LrJ62I44ZoW52L13jJWsVYBhVO4buiYLLQ6f1d4iwE5nibGE5rUwnHmbhPbBww8yZla4ibkj
O/8UsnUDQ3FI5Nirtk2PURIi+thdCWnvcwcOmB1eDRDHJi1DExkxYGYB0bjrDHfYO5F3zlcCeFcH
P9RHsYclsJUmxXe7XEiOQPU9Ffl2s3ltciHT3Yb9WBHB6h0eaqzRxP+hXlQfgj0qD1eDbG+dIDoU
Df6W3HE5Q+WijKY7lcn0MB3tg2LthNZhajDhVa9il6Rz7JhkR75zyvk1973rKAi36RQccbC86D2x
LUNOv7l9MBMPT1x/o1Z8PXHn0JEeBhxCwZQasLPrQ8KVMUEARKWXURgILggg9hgl7UxIG4luIXHE
P+IgW3nmyMEpFuoZ9KiiTooRlJGgLNWva8QgQIQ81QjGx3m1NoAEj535gjnCfdbgOTgHP9Jeuwkm
IG+NFT7iOLBBQeK2RZVTOG7Glam/SfvgWwLYpa+TO/Tnd+wXm9i1oNlgNIbXwDjnd/CwrwxpbwsK
Q2r3LP30NTOjb3ZmH8py2sWQUwYOSJWrcpSMV8SttJprKoToVJTMkEJVIbs9xXYwqN4CQO6xmzH+
qsU6NfMS9yq5tErkRNQcVceTCLqjMYLKYDP3Yiq8bFkRUM0wK68cJYtdYpLU8E3JJC/M6G3A0ALh
zQWy+KhPV3s0tSB6UKnHY0tWUMXRW0RQBqhS/UPVQkJC9zEa13Om4BfjYegGdaEPgcG7KWqazbBL
OZAbX7tR2yjaA+RAa/uhrf2jGoWObFvde+sAW5T3gTRZiRaMNcA8Z2lTBSmk2PWDt8sQd6hbtOJQ
+YvYpXMs79XOX0ofPA2JqNQMD02qv8UMVhHKtTCoHaP2kLnmfRGG32ISh4Ele4KmcAfZb2Paw5uT
y7Nu9Nhvj/vUrfcmW63F+RPxXkFm7huEgIQFTIe9fbTFGUK6vQxTf5tgMECpzL9WudCwFfD2813I
9hVYzY06HewcV3nL4PsvCGzeOzJc/6uZhkx2nJi3UemxO89bqNaoa0yX/wrjVCQQZubbaiqpq34P
qf//8x//6//877fxv4IfxbFgkRT5P/IO2kOUt81//9P55z+ICtVXt9//+5/StaQtuGeYnqGbpm5K
j++/vZyjPOCHjX8hshFHI8yVIwOJV05aavZ17XQTDyHYcmyjuPzPGjQd3bOFAesVwI/n6OKvDQLB
yHqk262j3XsWe4kOiAbvj6ey8eqdg1T+4ev25IcX/Nie9df2hraGBQcD4Tgk8xvp4n1r5fCgS8O8
nMbmRz3UV183aH/SoKObWI7bNhJhQn3/tx51sIlie5FIV3bkeubWekgGpBCmvlz/TxqSpnBtYbqu
/qGh0OmR5mw094guymsZBzfDqJPXxxLh63aMz7rQ0f9/Q2oO/fZGAx55MIFT9xiHStnUmGAeeokd
bdxKGK84KTmvpeYNP0oTG8sw65t9FAp5NfqggYK4SiFw+/N1hFzrYuxNgA1Zau3IUUzXXz+oGsrf
57IaatNyDM+yDSHcjz3fhppviaLUkEaJXPIdpLXBobqrr1v5rDdM4gmsl3XpCE99/7fe0NCpyNNB
DievwOxjQuenTQjANamtbQvVj2yOjl+3+Ol7Mb42k0l3ANv+tUU7y7JZZHF2qo0A0dr4rEKqr5tQ
H/G3rnNNz9OFoPgm//ZSEJy8UThHnCQTMA/1d73WCe2o1HhVvvRtd8MNFGEZrVh+3fKn3elJiYKl
gTSr9WEWtx1YY+AyxSkHCOM5dkqQGl9DXcCt09LeZmfc/OcNWrrl6PxP2rpr/LU3E0NAFAynCRfG
5m6wnEUpCKE8Em74qVzqmrj5ur3PupaBE8Jgj2Wz/TB6mRyGwkWtCIRP+t2vs7MToODIjp1NZFCa
DpkgidSzBcPx64Y/61nL8gTRLv93pfnXFy2ggYGSRjYcTzGf+kmGqnKBRZbb1ekhMesXH4j7H+aR
Gq2P8+j3Nj/stq0w5m4C0wo+r3gIS4mAso7Fl7/7+tUMNUh/a8cB38cK5OU+zhrDMvrexuLuhNRT
gKYsLs0aweK6QoLvKgSATKECBUT0EzHMaEdkJzX4pqkLJOsPT6L/4Uk+bI44JiLpqBfuUUzkXuyi
+Qmk+lBX+qMxinPmlW81DDSuncvcxxPg69Y/nt5qx7Ncncu55TG9Pi7bYXBqTwsm75hPMxcgbkMH
Y3C8H4jxhM/d1Hh/OEw/G17bsGxbClMXrvNh7QAlBS+pa/LYR43c9Vn0rQ+8eZkZafmHXdb9pFsd
m8jERfLFMt/PpN922YTbpGjQgj/1RneY3OLRc4bXqmyfy3rGAs55QHD7+evO/GybRUPGtUwJbQc6
MI/0W5OVXfsY7+IPqUnnRu9gYrGV/w8GjNVou9Jh53E+rskR23WydmZ0qrrgvnbaXejiCZoConOd
b1+/zmdzQ5qGLkybl9Gtj69T1ShHIf1wsgbNu8F0BiO2nGxiOSGglSLze/q6vc+2G7Ya17Nt4Tny
476aYSo6DD1s5jF4GVNvgYQF5Z0XHy4LjqFft/Xpu1kGCTRbN9WE/OtQuVkTTghLguZu46uIK62t
W5AFJneHJvrj1219NhMloZy0cfd1HfGhH5Pe4U5LRH3y9fqbG7po0vQNyav5jre9xFQJWSz5hzPq
s6nI1Aeya5u2JZ0PZ0ZHYFdOQ5MfC6vZWbBABgPY3dfv9Yc2pNrYfpvuQ+UVA1oP9Ql6FUA8LDlU
nfzrNj4bJyYEbhumcAz5MUQt267TfVOP0LSAJeabWLOOhXeRiRY5ohgK9NfNfbY9eTqd5go6jZ3j
r68UBN4EFcMLTjqV8lVN2oEc3mxvHIbuD733aVPc5KWle5QcPu5P7dygtTrK5ISuH8SFBtBbVj57
Sfzw9St9tqo8NiS1HxFCfJx9VOpLR4qEekML392WJ8NHa0Q341Vdw1PIqvkPweZn053x4vbCe9n2
38LbqZVlEI/hKc3rezEjmU9O6xEp3rOfkJOCSRxmXfmH3vz0LR3LcTz4Zozgh/leiDqYC/JiRwkJ
5hDZZYW5AYrqXu22a/hD86kWUbH9ums/m5weu5Vn2o5k01cP9dsC6CqRt+qyenShKIe59YA8w7aS
+FxT5P5PmzJ0HSkwTmuIjX/rVLfuqZLZdX4ksbXD2f4Yp9NtnwF703z5h9jo7zPzr22pAf7ttcbB
i6yMhO4pM2Mk9eesOAvH6cnK2PGftqlP2xKObcAnNDzH+7A35ihmWQOh+tGEftdEjz2qiiTdFmMS
LDigLyas+7JyOAI6K8szdehGGOemc1ciADsOQogiqgIgApVT0LMJcJECvVA4Bp5J6ZUCb9bjiv2D
nWkinaNHTymQP/skqOY3soTQhUk7GDZwmqr8TomXT1VYsvi+NtBd1a311yP5912T3rUIEwhJLK5L
H95YaHac242un5wU3V+06z3NePq6CePvISVteIar4+FgcQyoXv9tBEsxtVPErnx004o17roCKEYV
m8UynnLzocM956j1uA4VXjK+kt9HgKeqq8evH+PvaxJpKgmQBP1fHTmCD0/BGZTmGW95NKCZwqvq
o7WhYeU742yC/uKMtpgeOIuvG/37mqRRz+Bawt3aMO0PO/hYNemEIjfUxUx/wg5i3fc+fpEWfqpA
775uS20qf71DqODI43yVuufaHw+nIrOobNpiOCksBFgtfYVNN/YJq5k8HxbFCv/zdYvWZyNLvM4l
Hn1Di4Xz15G1+xEbAWe2jpHdOdeRRqElbcjMXVQT8H69ixAly+Jaye9QsC/wl7z0MvfSMW86qI+4
l3g9KnlOAnKwKAOKamkENVXYSX79fzk7z97Icaxt/yIBClT6Wskup6pyd7vDF6HTKOesX/9c9ALv
a8tCCTM7u2hgZrAsUuTh4Tl3MLJ+eED1oaURXI/7vsamD9is+rdua+t77eW4NoUmUENH0wdk7d3+
E02X8KbQYzCxZtWj/dXoL1RVkfc1uHU2FehDX4T/0G7uLqnZpj9KpVK3UI/9MygH8fP64izFEtsU
LpHYMY0PuYIYMESofK275K52F2LDglD8nxgN6P8wjKU5mknMUsU8LY4xhmS9YvWsD8VfhEN+hSq9
hGxc2cgLs9FM00E/37IwuJnf2yOCW1rgVwJgX3Qn1b4KL7jNhmAlAi8MQ8HLcm3kWFFRN2YXp4KM
NPwMZzrLcti5qcoGDC883ArV4JUZLRxN+e7TbMoYwrTmC5eMaRvSp0kvfZ23z46ehzivGf1XDpmC
VGEWrByWxakxNyo17IgPmY+lqv3Y+Sgi5IHU9BgEMl5j8GzZ6f31HbEUb0k9KAWRYzHevEIDzlPj
2s9wV8lHsbMq/b6DIg72z7xrsXOuERRFyuK3ht0RZJ/8cH34hXmahkp51UbZQLAr38cErslIKyfb
vCB6+EUpglu90EDPWvvrw2gfEzuNcQRXNaPo5JTvxwkGw/XBJGaXHnTORu8B3LmDkz2aeQ56vDb8
J/iBUHqtMn2Ia1WneRtqB0A78AjSoYe/PiLak6g6Zs3c0ZaHT4IpghEdgWpayWEWbll+K29kl6Kg
ZswrnlWkmEgGTNmF8AxAPS5OoROuPPcX7jcTABB7mWSXB+tsPTLHbSdEzuxLAJ5RSLsZN4eb522k
SYgN1fT6+i9OiYsNTJVlOaqYfeYJ5YgEY6nmIqk9Mv1xypvrIyztY9OwqH5bbGKNSb3/wiLItdoc
vOziut1zHEtp2/RHhvAFmPGRegarvUPm6S4y0pU9vHCVmoKF5G6zdXo6co+/yVg6z4g7gkF8CYNt
hyq9BB/hw72J6LxjIdyurOVC+U8zeRxT+iOhtj+UNoMuz0Ys73T4Kq12O+ha+jnSK2QOnc4+eqg0
UIZHQnk3OuCzE1VED6oPPCEOQ30lKi4uumm70EAp7uofXhG+QJqrCnUE2UYEK3D7eyUU0VCDTIYk
6OQ6IH+ilVGXYoZ85Dq2ynKTiL5f7xDIUZCEFWodiYoYNk1MjGB8iPHFSmxcOiRvF1ru6jcftrJE
E2LxgoJ8Pn5zDGwR6NNBGnKSUxn7JB3JyiZempkgoZVZALtpnnUGXgLgKlTVM7bryHy6oXPfp1H8
JKJKXYmISxfa26HkP38zNyo9Jo7bVXgJTLPa2aiPvRrLVvahXnv/LS4jtSPbpfQH/3r2vUCkRj1s
+wRF+/KP1MDR0vIF3iwcofEvvYG1qvTKeOastmNEJiXTNtQvdO1gfwxAP7jDeqSGpCOEGlUrPY7l
pXRtmVSxK+fxOjLLSK28trj40njKhsYZ0n/zthL0fT3ILYVR4VL3o5pEYjWP2n1oj3UMpvYyAvXb
eSGK/WzSlV2/OB16TVRpKa6Tk77fGaUfRZ3V5jGVYOzDqjY4AQfzANDideAZx38/IxrFPEUsKozU
Xd4PRp1YANZTiJ1x2R67TiuOowuw9/ooiyHz7TCz3Y6XXz50Vq6eaxDvWMfjk0FzGguapH6ocSRs
nWabt9AZ3B+Wu9bkW8o9aF+6TI833YdWtT3o2AtVcXKJ9RKbq9qRAmxOcpeqsHFsERYggSz7V6T1
8crqLn1K8nBhmBRfdDLl96trlqLvAjeKL0E/PKq+Dw+gux8L7T6YQN5fX+PFsRzT1REkdMlcZld8
WRsoCDl+egnq7D4tgECiqmIDjmqccnt9qKUFpXtJpVPWXSh1vp9W7HhOGwB8O4/tzoluJDL3lbWI
1S+Q+/8wFi8YOj40LD4AGmo74yXlpfplbLRbxMV+GkX7Ii0RGxu9PDBA0ubt+pBLKwne/P8NOdus
Y922paHhlVPoPJFtFeVkBbReFFVfct1aCV5LVw4VAN6EqumonML3axkOhpNbSFddDHV47LTmLlGa
Z6Tb//1OpKRBUOEE2DxqZp/Mx6CmdtvC5JXR3jUYOzr4KsVagqa7WDnsC0HSljgBYchWkz7fHakB
1jY3gvIc5UG5HenMbLLcXSkUL9wxtmXJbjntR8OY39RIpWYN10x5QTykukNGEsCWBhrMdWBtGg1q
rrbmeSvvXW1palQJJEzBBe0xf1dXpY2RLBbUCGbW5kuppyPw4MTZmbVXHsZY5yK3jelUdoZ5AGuv
7o0w9LauAAmttpYORVv1IL8X/b9utnMXmSiB0rSRDZvZ2Vft3kjcIMgvrV0C9MWE3tCeW8tMN7Ea
nZEgO1w/IUvr4KrkErRHafDN36yVntaqXbj5xe37vwKgZV3V364PsfSB3wzhzpKIxhjAEw5tfokS
TKhM08q2XQnAPLOzAqWkEmo+t+dKsFkclMqJJhtG+odum5v0LeIxSXOx1DaTrHWBmSZlYNgJv/3B
Wzn6xsLZlyA0jj6XgybmNUAyW9UdRdZcRBN/9b0n1YV73k3PGJj+cbP0ASYzaHTkygqcdUa86PLx
2NYG+uipu6vHajtAKVOS26mAcGFEGeoO6U90LU/NkH+S6lhN8JMM+sEwu7vQYxooNCCovYVadFYB
ko4+XEDdPoSVBR0paYqVSLCA3aJgYxkEHscV7odOYpF2lRmLJL/QIlbxaYgg33sWVKM4Gm+AkA34
pvVfsxFr6VoxoV/mAxZtCfTEtsbQTmtHGwv1EWS4GKGLoamDpGfwH94zvIvJi6mUgdwy5a54k4o3
Cg0KK0qNC4KUClqT2M6qqVPtIp8X1fVd/XoLz8q+FHo4q9RVgcXMG1w+AsRxHGbpRQBi70ysRKCd
ZGjqOEmIIS2MjwqXrEj0j4aC28eU3E128xgi9nn9h8jMY/47qHAAYKE0x96bXTtOqAaIRDfZhYIN
OigB7g3g15HE7be6A9C3dZDKtHxsGNx/f8ZAeGm0LbmHZIv5/WoDyfVjpFGri9N9sZCr9GAKo8Uy
QHUby7/XZ7lwnhmL0gBdSkBX8z5pS2+8q5s0u3gKdDZOdwV/2m4x90mMXWXm6k504Wp9YKHO7gBQ
ldvJNmnSzmaYK5Nv2lXRXPqw0yC9V7iRTFQk1PZBIv07Y8jwjEb4LWm/KMNK3Fz4sLROGVUXlJlV
dTa4XY16D9ktujS9dTflKsro2fdYWpTYwS4U6vew1fAcMfyVDbWw1KSeEv9IdY9i5mxDdYNTVilX
4CUKILY26QhBrvRwXxgzH7mmUSDYBdZ55TwtpGqALklDSbE1ztXs6HZ5mqkFhm1nOvzVrREo+BbB
ab9BWZWnGQ2ulYtvcTxefxJSQMFpfmzwH1VxdlJooVq3DULPpvIId1dtqpXVlKs1O57USHmvOJp8
1c7Tm0roKC1NEh6h8QktIN7fGryfvw8peofXz8jS28wV8njQ/qacNb+FcoCOdo74/zNPp9JEcD3I
9uYQuY957ioPjfQkQmBXyp520/Q5wB56p2YVIt0qKpsrj5jlH0Pxlf/oHKH5j9GNDlXXSM3OSan2
exfNp405YkBVlQ4ujiKbNr6KzrJRFjbKCbX/qDVJth1LaNbXl2XhjeNyeHm0WTZ/zQvWwknirkz0
gEshN0+Tm6H6lT9RXu12up8UT2ot4sPUldlKKrf05YVJZYjWIDKi8+y5rKcGe/uIZn2tnxxch+gj
Hf3cfbk+vaXjKmidy8eAfBbMXqZOExo2ISg7Fwb6U3V0qfKTYT3a2OIOUGevD2bqC9vZRPkOK2mC
Ey+r9zE/bYNWd/IqudiV55yQqkdQoYrBhA2e4/8mIZPyIFK70jDDY09gfrGrqtizIbHYxeVn26mB
9c3CFGnv+Z0D77SvvUOl28hYYoOqHlWjbHZ5NzW7JLfR8izh1OyFXSbw4u3mb9D1xv2AwtoW+wTo
xABvaykolv+u6z6EhZy46U3no8q6acuUm6g3QzQHPDiTatJ+sryy3sLaReukH+D4jEhcbrEpKO/i
zOo2YE47NJFR7e1KjCb8pkcX2O0rrLl962g2iod1aW3fUIRp7prQcm6uL+9SUHq7VeVWfpO/OLbS
BZNh+hc9gaoiw8YhNvXqOXHq33Wm5ivDLZ4Mm01DB1kFij6L9KkdmVnVBwrGIcXXKfeOjdk85cWB
JHeE9eT+NCAIXp/h0qHgONiQRRyA0x8ORVwGmgHN+KIaVYGQX4+6gFCGGz1A1+i/DEVqBPyBwzFP
GbxhKBNXLSY0tMWvyENIHYW/c1S4f/7DONRpAIMLbaEhhhCyHmXUtqNCL/e1F5rbUUetFnBx/18i
PHBlkM86RYYPKZdtNWGK/Zh2wS7obKNhGwTpAFXAQnl3PPgiQ3REO7lpfURd6sZH7nrl+y21/0AJ
g5TWKOEIY/5AxaU2DN2ics+NVCmvzQYfV4GdVD8W42+zM5rbTjHHpwDTcVQrU/cfCMX6jct7Zl+p
JST0EfZrqCjhC4gBBUcY7HlVX9F8mKpJsxKCxUK0khk6TCE6Ks68aucNIdqdlWGfJ2VIb32vqO9R
/a5vr2+AjxGYhq9Ef8F+IkGdx8TMSAyt9LoKpfux3Ektmj737l3KF9OQPqz25z7mhe+Hk5N+EyTs
NsUksFOrS+LWyn3UY2Y1ihtMbcKNNYw/A8d+0PL8u4Va8Uo7daFJJYe2qEpyfAElzO4au5+cYIp8
/YIP6NZKMP6N/xiJtlWb7Tj9iZB4sVD96qJ//Rl1VWfHgdHV5XN+FqcGDVcGLXFp4belLNb3KH8W
jH79M34MvowC9sw0wT8IsJjv19X0m9oqoMZcEjXbF7X9qPXKjRpbd0pgreyYxaHoOVpUJ8AMzXMj
klunbL0uvBStgwmWZ25VH802gRYhYg0rg30MuaSEQIVIDcnoP8RBX8kxN8i7iEtFRy/MhpNO0UCD
a3R9/T4eNsYBxkp4p5akzh/EyO/oURRG01lEuCo6k3Wv6uHKjbW090l2VIIfCdWHZju0kDQrjIq9
H2c/+yb9i+JEfRbqsKeS1W5zze+x7wtukIK5PrmFdFY2VuiTvtKnAHu93x0xKWaSObl9djTlc1b3
2yFG0zTwoo3al9/KGk/REuHyIbQOomy+6Ya3cggWoowBBohCAxVLihuzszfZuke01Z1zNpTbtvlt
aXhhDIdeuSTpWvK+sMxvx5qX7GipIKrgpdY5R9a79iYsq6tuZ2Ej1GfD3aC5p9wpnwvHPVxf5YVz
wbhUgaHfsWXnDTO3S8HOY8RwCbXIQTike5qG/uh3zY/RXitLLmxXbmwQLOwlS+Pinn3QLPbDMAfk
3Q4lCLWwyk7o5La76zNaCplCYwT5DNIlger9MLmAvzGKHtIjbOFq2vBHMmCp+hxQqUslsxGJIYwf
VziMC1+QqoEsSdLcp70zC5lKKhS0sdTigu6TOSF/BqQV5TOprilS9A0PyLOslIP0pRWVIF6iDPgn
CoXvp5r4jlZnSuSendZ2jl6I1Hw8ocVTFaZ48gwMwcEl9jtVpOkXVR3VY5eUoA7oDmzHANnvuKgQ
W65j/MrKPLg129w6dlzX+1zY/l7XBwvlLHwJhwyErqEl274f003SOdpKlFk4amSNvNoBdBPI5txi
UyvMXhG1BmTVuiPC3OVR9MVP1L1VF/vS8l9W9sg8QlOwpAVN5YPzTbI6p0OZVlpiOaKLpwzb1EbW
6zD8HV3/bow/mUiFp76PCni9Sxr/rqYOtmmHHkNNLdgJDfGhJl7ZtGL+JflBNjxu8MlAUWgmz4Id
NuuZonY5BhgpvipxcZdP3T81ovYZnlSAY/YiE59Fj7tE4qMe7Bc6rj6gSZ9KlQ4p4t1bw0P3XaIF
7Mj7JgIj+IlB80urxJ+oEf8BD/qI+dlNimFuQr0WmA93egNiDdfPMb8ZHKPceR304Apt98KMUUyw
YQKZP8IQByYstTe1MuzzwsMMpyb5gB2EhnGA14aNOWmh/YwSO12539zZ2xdYpCEJIWQGjkm5c579
NDl5bw/J5TkuQu0BYInY27YPMIKaGP4Lfn4yax/uoJaIf3wK0OExBCeHIiVH/btCw+eA14Z4mlob
LYTJLqaNkJUXNHPtHm3oerqpLHXEWnmwQpBPtqiQpbbtG7fVeJUGU7LLgA2ghDSm+2TCZFHjMYrF
BO0CgRnnk2UgeTpydr4aFsbV93lTxjaaXdDWN4NRIX0hHbCxnDBPJvaPNx1GLDeahdx2Ld1ZNpUt
4p85qjh/SpdOcIvl3DfmgdoMVQsw9F/sMd9XdrVtkmnaYgGPGlkeGPGTlfnpNgxq61OJyPdLH9TV
xgyC5pOuleHOTEft2KttvR/1Ub8MlV3/sXG8u1O0sPiaxG1/wMRm2Apfqz5hVCLFAZV8o6AcF/sZ
QsKhjdGsVTvYoZW69aAgP4nAlt7qeP8ZwRfUbPJPqauO8cY3FOUw2khFIjqlIWgfNNgQRIb7ufJ8
9KpEFBzp1+M1bEa4cqEEg7xlGq8gAmfHmTIm6FbeaAbZEIVFcxZ7IU3qgQYCCQEwOF20nwpXwW+u
D1ZKprMY/zoOjWZIBNRqJf/kfbxFZMqyAsykn0v7KxbxGASUSGFRsN3je0WR2oEiUuNNW3drrKV5
O0gOLTEmgjQEqCBw1/dDx3YSN2lk4/foNObWqC0sxVWc9Cor8cDM9YP9pNmDRtwokoPoe+2oRy3+
Lk4nVYhxGosmPGzMXKl2oqnwf7fEr074YuXILnwJrneWx+EOls2a9z/TLvrOnPrWeK5E8FDBKSw0
82+Khcf1AD4Ll66QsBAqjJAsyEw/NMcwaXP0BHdDJIT08QFNIJQZNbtcicrzychRwH7JBoh8gL/2
IN+8+zqFY1BnenLmSsdgCIKBN/66PhFtHuJex6Dj4YDOto0P4Ow44WEHbyu/lGgOvUokmu03nKhw
s36ckEyVeklS11NHITREuvL68LN6FAGWBo9DdKVYDvDAmG1okSDjgapZ/Uz4wij6YnffvOoX7HMI
QNUXJft6fbjZNf9hOPlZ3yzolKNUJQrFw03OvYhBw/0Mp64E50i3ce7byvm355WsVr6fAaE7jmxS
vh/PrlQzqzORPE9i2DVVCu/m1OK10HtPTURXKT2Snl2f4ocQIYc0kEUgHhHX57VvK9GKoZBTtIxs
54f4XiAS6wTHoO03pfsTd4uHQAlXisTzt5JcWNkO5MTJDPRDdGhiJTIUPVCeQWdigojy2y6asEXF
WPFRQc0bOOqujUJUtd1pM/BmxOgsXwOvzI/L/36EJUv/lKtJ5t6vNvwMGpdoeTy7kEa3UYvKtR5f
7LAzV3btPMX/33SpGEgYFU/geXnCm6be5Xry8Pao9rX47I3m3nGnB38IDwb13A24fNzbA6lUev3z
WkuRh0IqHRY8UNlbsy1V0ZcEwmsm5zLx8amGPI1drp6cjLqgNjjY3X3thNHGjytYFghNn4quozKZ
mf+Q57gbuwdTjWHx8MkrteGmSwxzT3zLH9KmdJ8zGrw78N/k6KmefAUA05L1hOZBGztxD2NZP2i+
lEcQ5ZS8uH0bHJS6snYjdxItdwWrFFCI3+0A/9MsHYNTbw/N1m0Q8kuF80dNRHeGeBfidoxlaKAi
IKeGbbePlQba9yQLImIsbg0dXd2gIwINOUCijd566N32gYqtMe7dfjo0Nzm7H6g2uAfYCV8mCIA3
9OfFTijI5aBFZe1wG0DL3M39276o/N3UG8pN7ubdv4wpBFDONhFMJotUq2Y3DiaWRZWlSXjRzNq+
hY6F4nk+YtRCXgakjoZGkCGzdn0bLOwCADam9Vq6+gh2yYPM1Z0xUNEmLX4Ku7A3ijasTGyOmJKX
HIwdQIK2YcIhntesIGdbRutmxSUZkQr3XFQbyziUSpNEM2Vs0mONXhhpeIj0F5QwzH9MP+PgOco2
CQvsCmu8Kw29tlfuxaXZv/1hsqjwJow7CIDmvV/F58nj2ohTqc2Kic3KUZuHE3kzmYhj0BamkvwB
KJV2SgGnMFMuFunUQY0HDN2cMHwc/Tha+ZxzNJHUHSL0QSWESWGhpjO7B9WqFbrep+FZdMWwHUNK
5HnZIGDrJHW9iXu3vVeNpqDNN/5TGNNvCMcZOv1ZdtKhyR/SIBYPjamFT2FdYviR+8XRH3X4FGGo
fIGq0t+q5MS3cTcpB68VxqFs2x9IOItdZffVtm5T97PSdenJsfvmczRRnHd4m28yTeDPKEVvi1Lr
DxBIkm1YW2vKSPKDvWmZy+lTs3doqEjQ9Idyb5kUWRuofnnOjB4riPpZidInLTVeutRbKZN8GMoi
h9WQKnqVZOC6er93eEOUJore1gllO+VJKZzpB7I60ec6SbNHEsd6pUYy36tAG+gS0ItQ4adT2ZjF
6zGB6pyqqf2kQKT5USbwIFNqGi/X48E8sZGjoGbBEOCBYKLNRjFrx8HQZagvEfZ8SYArS0upIBxQ
4itIdFp75Qacn43/jUf/mTMCK3XeAHG9Qq20sKuxJIzvnR45SBOr+zBf+VjG/Gu9jmOBEKSkRb1k
jrA1o8IO1Tj0nnjuFum2h22H427gug9VkNS8jnHY26DpgcSrIqjBhoH1nA16jTuD6HZs4XDj5AGX
jt1C8A4DF6ya6t3Gbe4eXT2xEGGogoc+48rbWE7m3vVFkJ4mhEo+2VWXPXo+kulFmvyjN/F0VqdS
vzU0nBsNPySwV5ZXvPBqF18bc7IwCS16buO2NB/RqRw+Xf/E8z6cS4ggy9Jeu8Ushilz6TdRb0CT
VYccWlyAf8X3XixwQBgxVsmNpj/GOh2ZwUc8rYxT8Sm1TG+HDo52G9p+8+gJdborMonxpnZ2V1uj
/qiUFXqQnRrfOSzJuLJBFrY9drPsd1WiicGavv+xfdTVVHXZILXtxKdx8hE80TpnpdHx+n/zNnCw
P6hYcQ/RLGK8eY3eisKkQlKtulSVeZMZIt1At3pu+uoTUnpb3KuORoEhkSpN56Y9WIUERdvweZrs
lWO+9HUk3kRHHIz+I0fi/YQ1rGWt3vWtp7HqgAw3o+MBzrPcOt9kSUohLZnAbuliyG5tPti4bybd
5+iU4UOEBvR2sFBBx2SleMl9nKcqM5E1fzX7MblJ/t0tvWFNOuPjJzIAfTlIZwhSPzrm73+xNZhp
VMRucbG64Jtvt2ctMPbX9+z8McKWJSHSIbgRc+VL6P0QkRYh0haPsHuMSPzCQL7cu1QNd0WkZIcy
s9FVLEMf34PW2jV602+vD//hcfs6PiV4Aj5s4A+7ECRfW1oULS89gcA0bhTk8OO7Kqr2KUJ4g+vc
6O7FUcTGJmU27OFwffyl6cuyCdxZrneOwvvpW24qqjQjgWqcBrPFyaRf2w436qQ/aXH3A2NubHGQ
q8tCdXd95MWZUzJg4iqJxQdOvOJbThGpfXGp1ap+BO+EPXap+fcjudOt4sSoBeg4bILjgjkEJfSh
Uuxx31YZehEqtnLXf87suqDADXBAt2lKSnmGD6zcMMFlFbvo9GKFvLcReh3GE1CflYR1dlm8joI0
AvmTxS/mCfx+uRVDST0xdPTLaPs+kGoVu2owYhrVyviIllu8MittYUDIq1y6GAyS+394a4ddU+gE
2fOIc+UF58AB5oBOTTxHpNmM9OTZiRx1pyVW9lmN80tKOeCee/OXL6z+tsYMcR9OQfqSTrn+4Fr6
mhDH0u97fSKgbETV7gO5blJHPcuS9lxZ0Q+rdI9qW/2p0oKHYf18/QtrC58Y/pIUT9JtgULFbPH7
PCwVvcTgqO37p9Son826/5s74yGq2fa1pf/qe+x46uTsqsr3vvRPtY0nQjGSwbq/+rxb62jOj4Dc
Dvyi1/c5UQ6Ng/fbQSs7Kyn7IT17+KLYfvLdLcKXwZseLLd/NgbAiZS1clRCWowGs3o4xpO/9oSQ
Y7y5n/73GwwSMvq3YLXn+cvQRqgRJaqGcvvoXUDr1P/Q6LT2osRStg7rad+VQFGzAKHn1hSgHLRM
HEp/dJ560w2lNeew9fVC+WYP/viFafZ3IfZ0W/yOLdyVElD1Y+YqXyd76A68ILBizM3sbsz1Ydt0
mjVsgKgMX9UwMw8eVSrgiGOK/1LR7LrQK7/FohlOUEzzbTNo5aUgBzvYY4JTx1DHuyChDVC0EyDO
Llfai9NrSKJ3kx0d6kkLb6p+jKFsdhm0GXU89krg3heTkX8ZEvxSFD16GafYxXnT6ynKK9rx+qab
3WCyokbTygKWCJGIZv3semn8XB2stBkeRfvLS58n1KD/9QBogXFxoJQjn8CzATo9MPIU2eHHKeyq
vV8auFV3Yk2zbfHoCEqgXBNAluYXMVWWqULbJT8HnnXPM9M8uFqf7yotTlcuxOWRmIx8Z5KkzI4E
2keuEvqdcXaV/ucUdX+oXtyYKM5fX7Z5fUxu+3ft1Nm6GYXt+HpdJpcugCWBwGRu5ncEh2xTq9ov
RfNeNDc5pi65z5SvZWIfdgWyH4iWwtjk3UUlcBaJsil3sS0LvJPeGUcUgzdSuX5sQ3Y4yjhTfEMv
HK2KnYUvKVkAflZR8+roeX0R9Fltm+4eVy9yDQip0uT9cDt0DVI3hiLw6kL9HN80PIhsqp8ZrXnG
rPD7g/Gvx87eHvqHtsZ93Co2SFdJO9X0K/82v7P1fqMxBLs8jJGdl39/6rIv/IMip7yirQRxfc5+
eP3JICNIGyB5fIAuhKE/+a2iYscGunY48jPHDhPvHAF83KOj/kl6zyb02fiZbVUe+KPHrkL+0b5g
54njUz8qW0OsvQPlhnkbR19/GB+V1jz4Bn7f+1gOQ0Ed8fHzTjUYuwybEiPyd1Lsq0QXP9wM4FKy
UduOAO67RsXy1v3RSDKh/zIhHygtQZIKXaDsEPXeISylJ1/m4vBFQ8MPbVmmxYSVOfoVEvHWn0JR
9l2+htaXG+/DJEjJZNiicjy/kEQxNE2Tad5Js/z7cHK1bYXWz3HMKbpCTaRq7K3cP7ME9H9b8M2I
8qi8eTLSJzNKEmDvZMGC24z+dNCD6lWN3svqU5LYN/E0/KTnuhKYF8dFtEBKlZIPzI8gUGbe0XXn
nYYmuLeU6SEuTYjieGp1WfnZ7MZbpR5PWEOvKXPNMx65TyTTmJIduT/X4fsJaxiW+3mRKSfHhJvl
hJCGLN8iDyyc5EaYwbhfOeRLJwb6JqeczgbN0dnGTEbHDsOxV04p8oo3joEcFDP/65nFSyHcYeMn
U/MbRpWHnXGGA6LTgT4n8wXNa6ET5BuHGvX8T6JJ+l+1TSm88tvuEAaa9ZSkaGibmVOtPJoXPg5J
OGQRyjaAVz/kJEauBbnaKifu1EvmKY+l5mzCKseUr81/aK31pcfTI7LaFTjb0rivOtZwY2gpzLPR
AkR9kVqhcgor2z0LJ6Xz4InoRrexFiu4snZlOWWoDYYYhnlJFay9iRYuBvIweTWZcnvMCUD04ShZ
qYFyEl75Q2+nX91QPgyjd5SHoZMmTn70J8HYoyO0BZO9b5ton9bdLgqClYC2/FOA01JA4yvMkeqD
5dQY0KveSfTRdwRnHpTAWHmdLAVzcJkAM8nKTTIYmQy8OfxRP4w9EkneKQ6sfp+HurajKoEjDHIR
NzXSSDvbqZAXAyq6tRQ8Mb0sgjmRae5vJw18/Dd9cwPizwSOAa6h0jvwV60e3eqDR+Jc0LzR/Ums
nKiFE/x6afLT6TxQEn//q+umy/LJcDxOsLLpK20jIJ5yGWKgu4JtXgjH0HZBruqvh1efJUNtmKN/
XU98AyoDoEUOyhj/U+Pt5mJvrLTtysTmPVIZjBmPKAHljQxsXnkesNJKh5HvoeKNO6T2zvK9n0A/
v2ZNLt3oqUVE+ynrPpm5c1eG+sqxlws3u33IY4lVAB9RyJmXiNW4yigtuqRFaCthdPNjUAZpgr7W
y1haViYo/0tu/qE3GqWtrvlx6587sznqjfM1McPHSmk+4+n2t+nXtHgWh6MXigsAlNQPybPhNJUa
AUkDuOp+KrIOdJl1dlLn2CnuXxqJK53u1yLCfBklFgZMGB0x8uj3+7MtJ12rdByGyNUbJccaLs8a
PwX4hXYivRT1NtC0cWN7SYRn05Dc1masbbBS8++DLrPuIBe1gOw6caBmlfz0S/DLEf4Tp1IU2W2R
WdlL3GAEUfeTfkx5GEKt7cWGI5zsEffsd54zFZdOCbW9mjjm1vQHC/mmwdm9evYMlVHdj7UFzyJG
3qOhYn3n57F+g5ZDep+3drINep+cNOIV6oqp/d2OBUpbgxDeXk0hbqta4pymMM2PGcH6hw9O8aEw
W/wTC8W+A/iXYNxIkFTkA7F1anfjiwYzndryNhZZzX7qgax5BjZyPTVOzMpE+Tmzm/ErJnTjfavw
hE01Rd8bNcqVRlZi64E70tZ04+KYDsLbNDmBJxwKhfq+3u4L0SEfTHvmwNJFBzcx6j/Xb/F5GVke
Tdl0M8DBIMv8IVRiVdlqDuyJU9vhCVviAl26eN626r4Gm6lgXRGm06e+MY9C7U9SlYv0/dNQhH+v
/5CFJ8O73yGD45uQXQalVygNm9kZLe+hwUhvawREhlA1252fOPlWCyztMbVt5ff1kRfCLiPLuhm3
Bf+bhd020eLKDXrnVJheeZN3rrrvu7DZloHCl0ft7nx9vIVjK+vB+qsIDRWeWfCNddgCSaHXZ3QG
Nga+hg2wSkxMM9HuOvKm66MtXLd8V4mKtiFnQiiZrasSiD62DeVU57b2GJZOfEzaITleH2UhwhLz
oAMB+FGRI52NQlcAJFWB1ETnWOa+olX+YIQi3wUW/Yf/MBQ621IUCWnNeWG9gn0WYMQUnGvLv6sq
bAqjwLppO3sF2LiQs6E68//H0d8vnNv6AVuPeJETI3g+4T/AmwpX37FR5TvaANJ7fWaLRwBpg9e3
s0v+8n5EJDtbJ67wHQhEeZ7aDEM0vb61K+VbWolnNy4fpA/c9TEXP5wUu6BPK3XZZ5tfTWjd6PT7
zolZlvuGt8tdpKU9dqnJGnPsfyyD2QXiABHFBgMkp8ZT8P0Eoa8CR2xU51SRfx9tLW3viHr5xlQz
9SFPzeZLEMUYJMZu92RZJa7adM5vyq61931AT8kcM2x3q6bdZb5mb/lEFrbMo/YIIKTYNpDQ9ioC
BjeYD3bbyo+6fwKpH6KFZoY+sRF96bS4TTFC86IvsKHTjYUE494tfeQ5zcq9iWL3pquCY49vHLdC
hThJCKQ2FAc9GeOdnajSo9IowDc5/rYKpmYzqjokHKi/eDhPgA6qTlpd1yOFgcl58EYlvtGdPjxm
cZc+FH6YbUvRTse89sRmik1EWsEu2IzaGndhI5KL3lf+A86eyI32rcINg4r8wUp7Y1+mbr8P1Hja
99QFX/wGT7/INoNti0bmXTcOmFD3XnY/0m6/T5s4PeMAWN2BeUg3Ve1H9yDJw3MR5kCrFRjpeV8r
G33o60fhiWovrID8bwo/ly7UYlVVjEOS2vEt8pjaPmgnPL7HKdpMBvxnow2nXW775YPfwGhPfBV2
ZDIpsJrVZJd7k/d/nJ3XjtzIkoafiAC9uS1fbVndctM3hDQj0XvPp98vNQd7ullEcbUaYOZiAGUx
TWRkxG82cTPChB4E8thXs0No98nOAbCxq2OnfVRsXzq1ihbAbAbvPbGUB90b62PZIiTaS5KNL5w5
7eQytndh29BJzA1n00aF9OCDJTmMqUmnv8dtPM1jPKLTyNv6GGidNRBqx9QxgqOp1ZO50WQsE8ci
0bahVpibyI+HlWT6KsIKjhJ1WECcNGSvuP9KXmLvgtI+diGp/0n28v5r55DKb2+f1Ovo8G8XiUcN
CkZX2dfoN1oXJt70DNjqEBfTMQ79U9oAFp+qRwC5z4h5roTA65tRDElxlnuDeDt/kJR6mUpZFMjP
owqozSv+MpV6o4zhoYvClTxkbajZ9a87IMajKpOfqVLWD+HkF/dJmJVbaYqiXTCF+solfL1oUHf4
A3OPfF2fx9raN8JuMsuQVyiKG/mTF6y9ua8iK4UubkRUmOn6Qd+bZct2K+MwqTThc+7ZxaZPGswM
VYeGr75Wqr9KKMRI1LTBnxJbr0qXZRxFAaba8bNUDfa+LjBpJwtOT4HunwvTAIqn9dVKvfRqvRhT
F4kF2G7qCldVSSsPzNjrVBe/W+3oSS16AmWHaiv0PLSSXm/v/YXV+q2QCQaE+hZe2R8vjg73dy8n
cl1Ujd2ApaxXGStDXB0vUZcUYs/QxwAGzIfIw6bu21xPcNQ+6IjE++FPRYl/NEONstCJLHCNQbq0
au8HFD/oXcILvxKVKQk0K7XckEIsTlwbkO6Jl247/JNvT+DScr0fbLYZke2XBsVOUtfyTN5XxdnT
UawwRpxOi2CtErm0898NZorC4bsvq4e8rqzGK9wKC49NXo3lXpba8bFqMPW9/V1Xnc7fQGTe9rzv
hbTNPBu0BxqPVkNrNTYhUdpK+KDRUtC05KswWzXr5CjMZIUptiLhLlnXxz6WViZ3+UcYAnFOTxzA
wSxxk0gTPYKV7Jrx2LzUXjGckziVdo6J3dEOelm2pYL/1LbNryjEMzWe1PLZcbxqd3s2FraUSMJF
YY2gc5Xr102gK5njp65f9w96Ur5gnDAAyfX/lp3uR5GsVQSuUADMPq11uNYg72irzZ8ydpRMcVZG
sas2ZXnvjbAIzM5LDoYpIQveqMF32UMUXpmC5rvA7Z5De8JAuOrGc44VOgayRfPddnDh9buo+UuR
2/7P4zx65bSh+aGUP+cVX8CibaGrPmqCJkDWRP1kVdPP27N+1f8Xs0BcovwOD8BB/ubjfvctCUEr
UnN89d5MCtcdqtkSHveNrtxDXNHANOkFPTh8kdP4hwyOlCPfVz+KUV557F11H8VP4V2pUaShAIWE
2MefYuQmtrS9BzlHj519WhXfdBNSvxk5SM7zpMDcbxgOkXjVTPIxUCp7Zb7nZCnhjauhgGSKKbeo
Yc7OQpT6VqpKaepqo/3o1KXrYy2cSNYpqexPFLHeAFbfjQbpHqVG8ebw6U51dn+wDe/Rkpp9m4o6
7bDyQL0uQfK7oI3RaCZD459ZBISGi0s0wiiuSrkXmzWU69RNE2SnAd9nteqzzdRNf7W/xVrI5vNh
NSFYuMRgjwGtBjxORjUvgnYZhMSysSw3QkdIwt8e5o1ZbG9vxoVAT2dLQID4Wtgws+kvSGngdaaJ
60W1speCkYcQdljPeTN0+wgo8uX2eIs7DpQ8qQtQL87XbMDMV0ddQVjd1dXyhDvnSXjcphp2Rhhw
6/4ERr53zrZa/h8WdeGioRhJ6g3uiXLA/D0ZkiFauh/GLmJXJ7uZvtVm/TZKa83LhdSA4ySQLICd
bCAXHw9VR5N6jFIYBziefJvGyrVr659IbU6prL5q6NU50HxuT+tSJCdxFNrWorM2f5YXvd5mZdDh
R0X/AnfiXSsHTznxQh2ybqum1ko6J3b/h5c5Q/E0F3B/jc7YXIvAltrItAW1Jm+qV3tK0NUW/WGz
/oRB4RcJERRbL16lpFy7v0VsnA9MqQO6BTQxEuVZwCoyXyqsyordTk2/gBA516myd9KI/lj07FVY
uCkofNnDPSXj47h+dYvtORufxhisUtqYmEbN074oqtGCDZ3AnaqE6jHZtZvbafU4Trr6mhcQh7lU
x12jm+WTNvnSXSun5h4laflHrNfZESFhe+1ILWxrhNRYd34Y8jNzsQbLimNT0pPQ9ctkG2fGD781
dk6W7GGwPReKc2ycaddK3efBJr9KKmUfyc1dDJ5FcupPU7MG9lvY/zocEKDG0KSw6J7db8oU2ynX
HiBwEBqBvkmML+14hxbmJmisTdav7ImFOKk7QoGZhA5U8byvXJdpnMtaGbt20Nwpavu5RvZt5aJc
GoP7WgdPITCT82UvkjiHbZ4bbqqWr4HnfPfSOlw5w0vLKNC3rKEAw8zZUebUtHYWSoHb1cUxz+LH
AUBJMuSf/jhU8BXctMjuE4bnGY4RJ1muYGXrdn0C+9rKfvmwdDaW1cJh0dTP1RBHx9tDLm0IXmGQ
Lkiq+EJxCb1L8CugVG3Vq5Pblkq7saRHLVU20pShb4jy/5T/QKrl9ogL8QlBn/+OOHss+Z1hB1aZ
GZjiqYd4wN5uMmnuTOg1xOkm84L7eoz2cr+mUL1wnYLexdoR/zqwK3OYa1X4Te5pY+hWeBq1jrqb
ovh5sNszPfoVjMBShkIdAk01KOZA0ue8AbuxPStoytD1+ohEbaLm1UL24yqNA+NBpExZaJ1spDF0
HGlRnPx/zPH78cWZebeqctuEMZ2t0M2H6THO7H3a5mcSml3REBmhZSVhq2K5vdaMXlpbjaQFJCOx
hVzi47ijFVd2r7ahO9rhfTXQSkTbN0u6uzpvdgNyC7ipG/dm363EmaVdLHoIAASEa948zEL88r0k
gXjWF9beKv0jHot3degdRKJuNtazOVl/CkoScJn/DqnNXsaRHlRdm+ehmwVIJlsoQoZmfiw660tu
qRg7mPdZpt+HlvTt9vFZ+VRtFsFVM09ixeNTg4hbLawvU1jfK2CASyXcOn4CVcbe3R5yaVUFvx3H
EZtq5XxVTTqmE3lq4A52jhxzigJ49CR2kZXZB5O8P+PeqqP0++1hlw4sCgiA+OhsCk+8j5tJS2A/
qXYRuErBOysAYbyN+lI+9pmZYhxaDuNa9W0pzEPTAlQqrOuupLHB1aRJ2hLmS9N8mkb1DfmbO64w
f+XKWsq0IZ0hvcc/YLvnM4q3V1XEScB+HdrveKM/BAiriev/VcuzO0ocX/KqfG4txS29dGU1lz/y
v2PPYoNTIU/kw85xvc4/G1r6C7XiHz0Z/u3VWxyGO19FSVYgDGb7tAQ3Zg5Aqd2iyB71KX9BDxVy
db0CQVo6DgBs4E8jWUvoEXv3XaRLgsrhf4Whm9TVHZIvbogM/MYrsq/jaHBpDrt8qlfQE4sb87fO
A/km3d/ZmD1lEX8oWT2lUw9Dk921vnqMrW5HsrN2k6j8/nlSS9rBQ/z3WPPjXlcyRF14eq5cNS4Y
jF0Y2QeNV0RTBYdSUrZtO77Ycf3dtOQ7Lwu2VVWuRJzF2+z9bxC/8d0cI52mhw0+Ei5g/Uc1V+7T
tNlN0HFhhgXWxkFXSRjZFkBH7Fr5WrTqWhlyqSxHDPjvNMw27YAcgWnRi3bTyT4A6E2Cb8CO+bev
ot2o5QLkm1TmQ+HF2/9fLYYnBdGPjo2Qh5ituNK1IFoGnc08qfZuSoJo31h0xsq0x/YgrIsdg2bo
RrXlGSpEgu46avJ/fqB4IVPTJiDyW2YHKnPAZtZYFLqRATnWCX0BONjFPQXu2wMtbW/gXSZkcaEM
MQcAqKk/NIXCmyWRsru6UY44GPO58WWItJWhFrfW+7FmWyvJ4jFw4oxEpbJ3lWE9Zo53LxK0LK+f
Kr/+1YMjlcEftdlwzw23Ej0WghScPlyMyVXIt+dVB3hciWr54JSCBpkNLdjBbzprabTSVlz6TDoR
itAiELTKeZQy7TJU0sTOLn732RvBPV3CiCoezKrmwJP6iBIXwpMX3/hjyAjy/1R1wYsyrE7P5ePR
nTSvl3BiynmT22S8elFtK8nzVr5vocQh3g7k9LBXeEqIaX4XICot7fvYSGNci7GrzLP0Huniey6G
o6MXn2hyrlxhCzuUpzRekqi8CebnrIqTSGoxOgkQFSQpvoKVQf/ZxCApfXSkbk2FfeHbuCsp8aHE
AkBvnoWold5juRb4bqxEdwqJSJmp4SYdzX0TF5+oG6xcLtcoLgtJCkrwiHGw9Pb8nCee2lp9DROv
Le3gLXbG3k0HJy83XmZJr7YE9n+XIEj3POjy+FT7mlNtOqfMvk7tYHwG7aRnGD22a7hnEWFnFxFq
xIKlbIAMuuLK0yQsonhqIFUIppsUYhiaBbpxvh17Fg7kh1FmO2mIARc2RSPRgIceYbUAyDWvsY9R
Auvz9lAiZt/6ILHJ3m1aoXAfyKnsu3oanuyuPBpt+MVL0eFrM/t76MCnhVZwCNX05fbAS9nfh48U
Oc27kXMlrdLSVoE94UFX99Fzg+hNWvY7W4JKk3/G8PFCNetQFunX20MvLaIgsQq0FXfJvI6hmJ7X
2QWoHb3M5VMux9bWG51oZRGXwh39a+DBAhPO8Zxl7mGtZ7JvA8BELs/tvSra8rkH5J8Pqmc/CfKE
bCPHOhiPsVLuhkz/83hERkjRnF6i8Lieje/JcdniAzu4o2aeAYs+JIn0alnmMyZ44a4s1qLsUowA
d4lNBn0jjc7zxwWNJzTrPKyxnpuuUPcgcD7p1Fm3EqieSVN3QbVm0Lg24DwdKvMs8OoodJsJRQLZ
cJE0ecry7j5u6oMBXnXtnhav2Y+HRVQyUNHB6oTy1LyoHOWJX+M3EbgekKnI1o8JCKzxLrPVt8E2
TySHz61Z3hthtZL1XH/ph4HnTp5OKGeOJk4pHClhL0v37WgWd5EOfGktw7o+HfBuwLJhHywgpPMW
aGBomdQnqe/KhaqdptJuHjwT168/PYP4B2D2BAyHxy2szI+bxQuGVM9iG/5GWNUbuKnhDgOZtS25
cAYZhhtS6CuCYHdmQaZG2nIwdaCwiSzt1Eg6hFl46L32EDflJyQy7zMoIczHi6H2B9OYPt3+yutA
/n54Ys3Hr/QTZFW8sArc0MifyAAfVCcLt2ZlrEk6XodxQc/i/QeSCrW0eUW77/s6GYzQflbTEDoH
5R52CEw49gs8Qzs8ge+8/WnX2QcpFRKznANUfq5ECbw28vDEKQYaLP5drtUPUpk+q3BQevMPBX0p
L0DqAFzJUCKUzVFbqVKFoA2C/qUKrR+K1m2q3nn2JO2bn1AusLTL7S+bLZoYDlYRKDEDaCfw6Vkc
06ch6Yyg914iP/0RaOMGCtTPWPZWoslsAn8PA7iYVzshk2RYnPl3959gEEoSzMIXqCJbC4ldsuC2
MTG6rKOVoeYPR8bCz54CBCkLrqRX3QHUSfTAonn+2kwVzLAz7XpJ/UelXpYqr1Lkb0JF2oq821fK
fcgn357RWXmC4YXrKxhOyqGwZealglxiDrQsTF41GWmAtOq7R56Mzr1T+MmmA20At4Hz2eerqvYL
X27whwITE4zx3TzOOObYYjtrZ6/cgaY8bcbw3BXmPpO/lKPgkHbpT9s5TwqJD3Xp2589i6R8Nk5n
1NmFaj958zySdoVTe5Ul+a9DK7kWXujDKjrheq+KIYBG8PJAMedqZptByifD818j56hP9Ze4PIfW
GnB8nqr9+yEmi0djCTDQvLk0ZRLQdz3yXpIxT0ysnQP9MSO7EQ4wRruthtLb2RmgJOdhMpEck/OX
2zN5vYHwgESZT/hIIKI6v3grOPRICxvB65j+jLMvrKXR1btqPIfoEZn2SlF7dtuKzxXvHNEg5NGI
ns7HkzkWdeH79Zi8ZoBSh0I9JebbVMvsTzQXeWfd/jZN5a97l1UwHPpPmEkA5cDF56pVbRQITJUF
mgeq5HRfVV+rjkU0an/TWw6O4yTLPIpVc4tFybibirB6HQav2OmRH9xNbWffR1M0nckP5ENfVs5n
oGrenrR+2PuOU710iZXthjEajqFZRI+Dk8VnQyqC+9wbtX3DZL8gbWMeKoletT0Y2hZNSCSp5HDY
hFKWppsebt3K8+5q2yKthEostWUhvElN6+MM96bVK5Nkjhc7Nns4QsZDC1xyoxXGP7cnd3EgJhWK
rGjEzN/kVpBNo1VX7Uvi4RrVVqLekFMsQ67HWQly16FGSBTzWZxCASSdn5LCT60+Ce3uJeiUh7J2
HuRa20+689MPrDOSY/iVZYe+0veSjQTHMOCOZa+VcmZ5gNhLhFIL9vLvm/lKMtnP8wYvtfwly5pv
ARipLFQ+9+bXiRPagWPRuNaG1FlJ5q6uMqGbCt1CwC0E8Wp2Y1qdJ4Sje/nC0/mhluyvhWHWG82G
deCn5o/bS3oVCxiMogDqe8AT4T6KJX93bxpUBdA3yrQXlAY/Y9q8w8HMVdvkW5npn8cs/Vr008qQ
C98HAlFon4lCCxP8cchICjI50y1W1oj6HSIi5nHoocwiV2YeVBlr4dufeBWAYCPiIswfoFVc3LNP
HI2iKvBAVS4gOZRNZhd3TXRC9upOa7+b9p/lqEDrhOwf3XyawsJOeTZYXkA4CWWtfTE71PqNcnTO
KTfxwSvoIv7pdwEegKUrxDipj8wLgLkWSR5i//llSiqhJULzLBZ8MT+BQlkUTf0m62G6hiG8Xj0x
KnsFOSOeAfN8DsMyOSxMtb4oZl/t6vAr176MZv1u9em0OBIZP9Q0rmQS8o/7xDbD2laqQb8opX6Y
2vRTodk7m5ou5nUrsMSrg06hFt79/w4lco93pyDSQ6R5dKdwmyo8igoKmdu2bE8mySP5DinyD6OQ
VkLcnIbOXhGjMpnw7xAYmldOPFtrypoX4cWv/W9WU/40slMX/DI+G2G2lyoa26MS7YcGFVJ+EppY
m9EDIxsmu8QmySTBVMBrbw34epsEx4d/lLrQVg7P/M139SPFKr2bmlSyWj0erPSCEqT1oCWAV3U9
S855kcjHqMiLB0RQxzPMank/4KiEhnWhwq7Chfb2dhcn58PFPput2S0noYUgAR6tLr3FKY6xu60h
oMbG4fYwV3KFv1eFEinNVFPXIE58/GBcOochUJvshY5qh/uIVeyw5xi3chhx4Qyk9pIu+8jTRdPw
Kx9RDUJsygN2x2bB6Doqhk/gCbKjqUvmM5Yg0T26AdUlS/XpsSkRHVvZRtfzIgpSaHrw+NdJmGbH
JIusoEJpUL0MdoiiT28gMp29KSp83dszs3RIePUAHKfYJy6NjxPj93U9NqNRXwTQUIaSYGWPnBHD
GbeZB448PtA+uz3k9e2kQh8RlsNUhxEbmK0FGDA9zoOyAF74LaFEbmCa6ZdPENXucvOkSyud0eup
hOQMGNtgGhHonB/IycePU0OM7aLCYzIusJnS6uX2F81L8eI8cc/yUhVsYiCNs+XC0qWsSrmW3RiH
OFjyiA5/DtIC6WjI6nKyGczxjo7h1g//Np1zUmLMCqPu9o8Q4ezjURI6C6RW1N8ErnI2rcOoqmBT
7dStFPWMCuVlqsZmZbdcLx1jAPujToT3OB/6cbckQzL1XRvElxbW+6cumRysUjocTDS1lHaFHMCa
LSv1pWqdaSWai59/9Xnvhp6FLERCeR20SJ9qBZ1Vyc+6jemM3v0AauhBbc0UzYBVp+jrOUVmQdQe
qIzRUJ0LiNltnVZDlJmXqGx+Kan3/c/9CwQlXJZtkRYLuVsx4+8icRmpKiyCuL50Iw7msikOX4zE
U6IirCCJOypwjOOf75R3Y6rqxzEhriADXEg++nZet8kM/60w/zywf/iuudqIWRrpICX4EWC8fGcb
yRPKGxTz25XAfr1AYhgdugc6tAAiZwfPlmhU4MlFyzkZTj7tZ19ew+Bcx4+PQ8xma6p7azLbqbqY
jfnWlMDFBmu36nm5dLLEG4y3Hj7aiKh9XJNcVTrDK+zqYog9Dfs471pvW8i1ulPr3gRIH49bNGi+
394Kyx/3v8POq+byMLIvO6W6tPKITQEKkluyJEyWQvAat4daOsACfgNqCuAfqfTHL+z0ppNaWoMX
LczvPLNQNqbivaptvx8k/xMU+HplwIW9oSrUz6kv0Uy/YmjVfeb19eDlF11qimNBvn3y63L8cvuz
FnIpTcUylOoZzzocY2crJ8uhHnVajylc1923YYmN/FTcjVr3VBvBU+nErxA1iy2GhxC5ne+lvMYb
EJFvFhm5fvgJMOwhts5fe3lZgzqZHAvMcfYSZ/6XWA24hfyRwqFerV0BCzsGLj+KbvBOmdh5xa4s
tBHjOzW/OB6Ucatx8k00hiffLPOV9VsYiX46aAGa6oC259VfywqMITeQ4miVtsXGSj3COfGwl8j+
ub2ECxsFRCgKN7zuhHrb7OaMJSemnqM0rtQa9amVnfzsOXWy0kZe+BxBNhBlXgGgntc+IkuWrLiU
LbdSa3A/SqE/4W7in5veav986oQqPvBW4aN0XQyklWK2JdYLF8AWyn2u+8nZsStz38pec749eVe2
GQCdQDwJlwGQl9cl3EHRx7pDehWIYiMlmz5tfiSOHW1T2y4hKdRBv8FKI9jZea6c6bd2D0pZ4dVq
1fUZZbTslAUhGopxZOxWfpkI/rODAXWHaxXjECoucw7PIEeYpHm56Sqlpr7FYanfTbLa4s4T14cW
xwCAx5T1u+Iehp8PkTPAis7D4P327xABYP4zuG6Fhr1pkofOkqayCQFoOGp/iQcywOkS9q+h92A2
9savoaha547tfXvIpb32fkix499lFSlvE8vGFsiVHBkR7qJ3dlUdf+3LYC0cXBe+WX4iugBPCkT1
b6Lku6EmKe7qDryl6+T5syVNz9WE0LbZRWc5y05EvGMiaw8Q8dptW+qfb3/nwp1CXQYiESeLwvu8
CmRpBZq1kz/h747X/aCXwz5K5WYDUeYS2fkj9PQ1vq0+63CT62s8mHhKwoNnjufnGN33qqqVwHAd
YGjfjFQeThYQ4wfDzPX9oBQOSiG1sbVLXd8aaV86m6Qfkr03jFgR+U4eHKURle5KVYpz3mnNkQ5o
fJDgS23LMknOkVM7exQrwjOLh+tco8X7uO3ibW7ghOLoYX+vlmV9NJRKf67Qv9hFeCqawgwp25Va
4+20RrYeYuovxcbsU2uvJ5ay75VR3cRmln3OCOzbxPLlrZ9H3R9HOTo5AqhMlVfAAGa3YVOVY1TG
Dqx97Ho+x5HVvtABKe4lO0hXHnbX9x68TiGCYCCGJrTcPm7yzpmqCsemBFv68HOWl7sc9MHGaJyj
HPyhly6LzlgCbOXgiMpjcnaGC9NKsrSAIyfX45dGCR7TyT/d3svXZ1YMwfUD80+Up2epbG0MSNAM
QP0kPwxc1fMt/GuG4c6PrXwlZl8fG4YSyuV0F8TlOhuqyhIp7ks7vXhqva9r5xzpv4AL/6RwKq2R
g68TW8ai7k1p0UGVfJ6dZG2hxXWdx5fRqc791L+pkFmipnzWB+1VpfIT14jQ3p7KxTFFF5XnMF2U
Oaum4UIdZb7yBSPiOndVqd7owyOywmBtO29Nj+A6vvOF0FhEZZ8XyDy+09LwZLnhqYNJkxHgyKE2
O21Sm204muPZKdW02Srt+DUE+fPNjoo1ZPv1OSAg8RgnIxM/Yk4GA5GY1ENvG66s1JQXteAvs3ZO
UiF/S3Rq47en9nqXkvLhxEbFnf4CXqUfD13Zm1FU6p52se3udcjLdNuM+DzLSvRye6DrNeTSRUUe
5KaQGpl7jPYWiFRvcvSLl+q4mOSuE/w9pHZ750hl6baNj2RQhv7x7VEXKjkMy1wS4QV+cb5dOZ/U
vVvTRDMp2U159xACPdDk9s6O35pm2jb5nWR8GpD2luLwsXW+F+NKWFvIRknbiMEYabB/57+gcDxz
LNXJdiuLmqgT979GjNhXPlO9ykmE4CivZvA+7N55UxwV68oKy9IAF5adG7/8q8zy7/5UXrosffDL
cot4yGlER7ErlS9kxTSTlTVAzjx1QDYApLMoPIKhArI/D+AoeVWJXqq9K0VeFm9GB9SBHWN1j31O
83Pode0YS61y6khmXlXdRF0hBN66MhWzHf2fX0HVjosLTNf8+JaJWbB769r10lcIuBu0X0FEbXv7
m1pH29x2u1jetvH44OvPg4aiyW9Pyw5Gxe0fMtvw//4OgYu2UfPAUWJ2nflNoExNGNWuldvqk5rq
+hO+BXR8mzjbqCNdvGTSwk2R5MXx9sgs+8ftIMamZSjUQ4RsEa+7j6e6jVOsCqfeeHZIYC4Q+NG2
xCJiq9flptd1zH0VI/8UtDHGe2mXfAmljtoilm2qO0ZULDaIOGrbvkuMs+3LzSHy6mYX+5OyleUW
mLEnO//IjZHgXI2Xd1KO+c6XKaIHMAjuUW4OEFxPX/LWHndqV9OHsJBPqYKUFYfrdATL52yqmL8o
bIv6mzlm7c70/MpVhtH+3uZGcrGxOb4U6RhvG82ewF43QObC2DoqXVk8WnmVHPKxUnd6UDa7LERh
zAJft5VGVXkpkrQ79FPR6hvAeMXODBr9NGLzsDXqUHtEXz/e9jLm38Ly8a4w6+4BY3fvrcF9eYeq
abglWL7VDV7vdRf/EydlzS6RpGaTpaF8r8u2+eArdfQaTlZ/YSqzhywq2Vu0D3axGo3nNu77Mw8s
xIan8ovSeuE+9ZvogUnyTp2EAUYNOuIyWEbxGai+d5cj8ruV27Hc+JPab6igBGen1fMfUmShqi/V
zVPRtyEvnKQ6gubtNxEAoEulYkzVhxISw4at7X2lSDe+YQ/HMSxDSqkK6216QfyqBKF5oBmUwKRr
pdOQtsE2dDJ/myH4eLSNdnz1gWu0NKykdDfxl33GAEBegecubEsBnAMvQNkI08lZnqKi2O5NuLld
vMBChhUG8lYzJPtvKbCNp5in9kpeNMcn/HsOBD7BUgj+lDk+ngMgIKoleVrgmvgo5Gn3FETTTq+D
PZIu4ASz9pthf0+VcCd87ZJVwZJZXvZ7eFpqhH8M+wB+zr43bY1pmEIPVVLZwQDcrxCwU5KE7siI
F6jPzHv6qkTj7L4Rg1L8QMSIFJdd8/t9/+4Bx3CZVERR5DamZG/aOou2Xpm/3g4xC0GWQehKoJII
HGveOID1Fcs6bzWXtORObeWHMhZ2dtqXPx5GB4SFHzA1Rpqvs/XT1CYZuqBA+LSxfETWw/HcOKa+
Lw1lrfK8sFZAWACtUXqj3zt/99Ioh29gVpHrtyL9+TQO9WOcGxCKT364JqO5MH0CBMSuAK0O0nP2
Xb0y+FgJ2TCtDIMTqwXBRnKCx0xdE/hfGsgRg5BJQlmcP257K7C0eKzM52qs9sPQPUup6Wzqxvj7
9kLN8yyx64CrChFrymE8o2dbPQtGywOIG7mqhVOhJzFpw6ka6h0GOkcl+VqhHeMR/+6H7pMT1XeO
saa8+nszvKvL/OcnUG9HuYiFnD9VlUatgAPzE8ZawZRM7YZ9UMQTPU812lQwvraRGoQHe1CR5YxA
B3mWnlHGquovPZL6O2qE076Mss7V8D+4q1JWxQ59/TGGXLj3StgiXjn6uyYr7K0eGOYGlkN+HFSl
f8r6IH+CAwnSuUFRRAp56WeKVf4ZiOz32RZ1EZi1svjM2b5peeSVmTkGbtTmxTYOxmOYGA9y6q/B
VxdOw+8CzH8GsmYobikJCg3p7NDtIvUpSZLHYEK00/EfAzuYNooZrdWdlqLWuy+zZvsnbEpF7oTQ
RtWU90HeXfRcW0PFKGJ6ZjvEIE8mQ6WrCjVZnJZ3odE04swhIQ1cNqdbtacaKzfxHzQKxu9yIj9o
JjIYJwsV1r7dh4K2Ir0lCDbwH6X5UgxvurECvFz8SVQIKHhAPbiqEuihH3eaZ/tuDWQ+18ZspzuR
sRnG5Jw4wpe0OXYRFPEiS463j+zCZUyHW6G7TKMDBovYAu8mQ+39DgVYWPaDbFNrYb63dhfBhORW
HjqpWkmHFxaY4cCuYSPPzTS/ipG78eJAlmCxRql3loskewirdE13ZjHecSvhLi1q2PMMw0vqxtFi
NXTVfHyZuuCcxuNrqKwlFmvDiOfYu7mT0Ahs06GIXDwzW3NTtkHx6ihd5NZlVrzdXqeFiePxiGoP
bSneEvM7UAK2H5RGGbh4GaHp68SPOoqTu9uDLG1DblgyBuqSAI5nJ8OpTDvBoi10rTSPLnGBgTJC
riHEUfSK2aI48arjQCIx9BSY/GJl+Lkt/O/A9j4znE0oDyWz1wnPrlFamLmPOHmkQxxs897uTtRJ
9X03AsppS9V/5M03nMsp6PZ6WlJtr7vpYEm41dt5am1q1U62Q8trBCCKah1UtUrVbZz07S5PffNI
6T57is2kPSZJHz6iUtwioFnLxaZQiuIAgn18qJUSla4y1YXUcL7VQqnYm608PJndUB1NXxlfVUwv
aQxG+c7p7PG+IuXCx0mmT5LVOaQe0Vz8Vht5+bfX4BqxkZOp2hpy62/VoU6PVTWBH7ezjS2ce+Eq
PKqk8Sc6Ws1RamP1sTVb7XOljk+NgpMWaoDH3+JWvVE8TLivGlXeh5tAb9K91fU1v2lVTmzeCP13
TUBKQuaj1HdVVYziPPdTpyVa4rPt9+W+rb2f1MLvVYXXPIHJ7+kYpnG5tQL5n0rP/pijTSJLpLAB
4JEBzjFTaTflslUHJq909XswdOZeDpi/TteSw+3dv3TbGYCzQII6kJPnkKLc6jXHzzvIp3r5y7IK
ov9wQlsx9DTcVVYi/kLchaAI3t7GUBGGhPYxdhSZUobwbYznCGWiDTQzSm5d9g2b3B+tAz3l9qct
RQ+hsA8ljCh/pUfve5FSWF0KyM1uq30UKerOquQ1A/Sl9O/Do2P2UX6Fzlc5OKFrJv3rJBdA98v9
FJR/KUnsbDrDegqU7BSW5gFWxcZWoyMyis/2qK60K5bimO1QXeSLAcHN4W+OMSZ9bXmhW7aekA9w
k2aX9t0dhp34mFq/LD2Fm6qvmXUuDCtoDFBeyegRcZ5nLxgneNHUJi5l4wdZs2kMpUGxkfTw0KbS
JQjUR12LnqY4399e3uuLiOclWuJCNlqmgTWL2zq16iivUDwO+3HXKd/luj6Q0dwe5PrrGIQqMTi4
f1vQH3csZIhK7tJycDVAAfemUg93o9qmP5K4CXdOIINz9RPTu7esyEfkv4tWAsHC+KrgivCCJhxd
qaarVIF0ue17t+7GvypRHwnK4ZQDa1Gi7sjrxjmNofQwEUpWkpaF6eU5iIKj0PwUPtAfv7zydXq5
XTW4eozpELLYxXiKtLUzeh0RoGlgrkSjjVfhFZgVcEGWOF3Yu5qv/TQV/1DbSbNt/QobmdxYwxUu
jsZUCCYKLO35k3CkeEyLxu/d0MovLWcjKSTkqivjLmjWcpeF+aPogoaT81tceD5Wmv8PZ+fV47ix
puFfRIA53FK51ZI6TrohPMEs5hx//T6cg90dUUITcwDDsDGwS1Ws8IU3WAkWq2b7VAmZNie4FuJt
U3PHrM8WQojbO9yCyD0VCiYdJ8Cv158qbxEK0PB/fBqF/SVHictBo8qDutRn/aYW3sKevFNagmAD
rov6zlRrnb8ZYz0amB3ghkjWO74apbXW2q+FqYeXLC+6HZbF8bqKFUCqSO2doRjEbi5hcl9hNLQw
9Tt6vdNvoXkDrBEg/hzDE0NUE7GonIuGOLc6ZoqbGd6DZ/krZ7T3pWKdHKdzSU6bVWy4qoKga+2I
S+FYkYs3xrgz0v9iT9uI2XMDA425pV+avYAN3wWYyUDHTbdlt847+PB//box72kAKmyQ9Ob3rhmF
bRoaqnVJRutdQdJPDvWF9s2d4wLWhNibajo04/nahg4WDXWLhEBsjFul1P6lfbWx+3BrDEuUvzsR
F9P5Y6zpMf8jrUik3NelOKifCif8rsjRIbKCxFVz+VFEGlHqaJ0KyX7oovKnUpooLmtLD9ltuPB7
I01dZNRIbgqmVtiAX0/xNQJitO91bEEWZTvv3ObsCzwuZfqNU3viepJaOSZ5rUO29/xWor/Z5/om
TyqEhlHGcGs1DA4V4mdb1bdGvJrrZqEIfac5wlckB6WOQkJFbez6Bzh+6Phmi0BFluf+KjGH/agG
L1JSrgtR7sH3nhzUDAbf3vmt+VBQzqk9q3UHXTq3SvMihX26qppo4RDfub9gIyGyQAKGJtG8ompK
WuPYsWdeoCZluxItwZUnYQwjW6LY2E6Dp2Q6Rgv1pDs7DpIgJVy+Bi+8PS/baX5leCI3pgJr0T80
zjC6zai0q9yW9C80Z6S9Zafttk7i+tEe9WCdl/wcUDrxX7+0UF1ptnOSiTOoIl5/FMJFRfVyLK5o
mmn7QQn8ncjJ/Voyt78fagLTId89YUnJMK6HUkiakr5GRCho5LNTSg/wYPa9Fizss9u3j6XFwhWW
IPcyeKrrYSyFnDJOGAbv5MQPJ9fjoSw+fxya3em5Xo8yS5ylwVOUVsUWsa+as1CTr1IgfaYUsVaH
aDM22iHXpaPR2Z9Ns3v7eOzbu4KhkUiCMwxe4Qav05neYFZVhfWfgXZ2YWD3Y3VLdcHb63caBMA+
UvQ06+YRhMY5aEAaeqhZmIorKzBagr7aRUr8qQWKsrA17o0GWYhyGFTEif19/c30Ih4QKMBwOC7E
o1pUj7YZHsoy35bqkkL0ve3hoGNFzY9bkEbt9VBWYyN/JlTvkgz4xQ5xs2lU+bucW4eFr6Te+07A
WZB0owcFLHa6ef54VQaYXwq4KiIVNFiREGy6Ha35xB0bR7hKhr2j2ZMhDfLR94efgcjjh0quQzeR
6l9JWP2ThzUuHE36Jcy9NxOdL6cy2l3bdZ8j3ziVNH4wj/RoKec7Gz5H3DjbStf3NbB6U3VWONGe
cdF5V9iQxCarssoDtxhrfJxqJMEjmfpBFb5UrXkJG7GPY+1VhG3lpsI4tFq4rXqxdkL5R6vg1Vjy
L73XXdo6+KT55mffkwvXNuWV1WEKJg/GL8tsH5OsuLSK8aWUqmPtqJ/HNkNHTtrHdvWioEHes9pS
R2O1sXM83SuTLkX+KGfj4PZ4b66qYdi2ancwqvgdas7GChzepOilVUaICdIjIeVeUvwzbmEvCV4v
jh98LxNUSXHqvthe+mlEH3IAgIx3Fl2QKNXXce7Q4nbWg6a+T8Pbg7/Nde21qr3NaEiDK/z4saAo
itvHqbUTjc5ontNaj1s38id/Msc8dpaxi41oEzrWt2xonkSqPgyBudYLZFnH8ls6WoekVPbo2180
DIiTAO0cPz6ynKVrhrjRFlK/6QKxkcfYdGXJ+Nc2koc6K/9pJGMTI5hpo4WXtcarpYzBWhPNKTbh
e9T6rhxI84oQNycPswdVzQ+1OmqumhorYNAv09xUvz44Yb1xnGxbo0gpZ/Um7VqBQC4W8qVulW7a
N3xZ2vybGCdeWdJ9t22igyn5n5uge07q5jtCZoo7qC2uo0U+hG6uD9IGpHe6HpXaX1clFkVaW4Sb
rkztXW+H+jYteby9GD/ORjan3JvLnDRBdeNK+gLwp9rkpiGtbE/yvibdVHUDqOIa2aA+6V4r/4qH
UcpcK9G0lZIUwTr0JAC2/ThWrh1LGL8N1eACkdBbF2B507tjFciPwPEEzaAud6lSpm6BsddK2NYI
y7f8NgaOfQ4GTySuZvj6NjImAANiHWvJSdRHP2j9YT0UcXXKiDtf5GpMNlIs9S52EPKbZoTaFkm7
LyldQVUfj6CuP5mRdcBxYt0O8g5O8c4X4yfDzPdeGl9qJT11qtg3idipubQaSgXWibUNeXWCsrt4
AfLlYf+QR6i9e47/Re2lVTwq62kziMp8Kgv10dKqX4Xfn0RtXwKtfsfk9xLwtPhDd/IhtkZD8ZBV
4Y/p29aNsvaJEVu1+pSm7T8ii56KWN0VwIbdyhp/RtzUgy0LN0mcbAXfijvExyewKILcrTIpJKhp
d4odXcLBPNpdj4uerj4H+Bs1Oo1rqyfO1kuSbdOsV4kj/vF7AWzD+UU/U8ESDl8so6XuUSMyYqPC
kSsPtiLhj6F8S+Xx0+A1HCrT2RpBswsC9Wgo2UPoK2s11Z86Ia9rS34TGjosiEsZg3YZ9Oi9zpSz
00Rsax0l8spKXWwAvyrFGLuln58aVXwyY/vc+eDFNDl5RJ7kBFTyX9sZadVEe5qfrdvX6oNuhV88
MT7qXv0DPmbkmoAOgIs+eZP+ixlmm141H2KpflJb4+iZ6U6xgsl4RzxicgLqnh/oFwqFbOUbDgb7
Lpb3jl9+60JjO2bZRkv0fitZIfCYQTbfqNKCblJQw2i/CxA72yoxVzAbj01hfjOKBnBMUrha0b2L
IVxHg32YNoTWlNsuL39EbJImqN5w/n2Wo+azSJVDWCPHGZn/VlZ3jj3nk6/654a1SLz+5KfJS570
wUpNvWxVy13iNrRz9dg+9QBqPGF2K9MbD5bXHjGL/P3fNHl3EJr5Bjd5r8nKC30TSvyVdfE066Dy
FVdlC0inwk64FVK00hvP2rDxNpoeb8dWOsb6eNElsfNz4ERJg0gibF/T26dt7HNR+Z9tgp5p2crO
KriIxwPyyrGrcUDA935ppTRl3TnmbYqovlOJ56bSCzeoDXklkV6vPPq4bipTC9HSSR8ZibyPX+I7
Lz5KETJpB3UDpNJnIW5dZ4Gth6V9QenwqEXpN0tqNqicLZRA7w5DD96EtA6If47CUwSlkLSyrQul
h0ID9+WC8vp4JnfCJI1i+f8O4cy6w5Yc0nmgvnRB3mWVSfmjMOWDntp7OVyC8/2m2l73bFktEm9W
7jfAYBa9ZFHphW3WsFHY8j8LvE63qRQaxzHXzVXbp7Rv9SqAko9+gyqnLQr3UX8wIiP6GmWIhit1
CimjKXmQywzqLi2E8aeqedlr7FXRz4Qq2HGAWLKXTQpGAq+AUx3E0q4ZRHbErs5Z90Ub7EHbR0++
BxGgVCIwXIgs7fI0LxaShjs+VFd50LzxnukJs8MR/CkIg/oy+EH9gGxGspVLPf9GT6GkE4zhkCOc
ZtdlZrWzVClbqYPUf7dNPLhMO2u2ZaRUR2HJ9UK6eGdr/ZmkzZv0VmAVUV/EPoVKfG2bZ3X8rCYL
xea7Y4DeBFNEan7jsKSEck6/0ZIulhXThDTjb1UhHRx9SUr2Nt+m1ELXm9r5JEg2zwJtG/vrqB3H
C6C9CDhe6q0DyADu6NS0ODXKHrpdF7uPD84dBAJ9NBUTMxr+CA/Pq5SYj/a+kBL0pCsxuOiJrzQr
/JyU3s++rsMdHY18VYZwTKK21VdROOZuyrPo+pkI17npGK4IO2OtVWbtor6broJWtY60jottVsoL
n/tO4gBhj8CSjByw1/zHahJsSy8wUM/MZLfllneihSrqvY+A7xprQikIWtfsSvQDlOcgt/y+q2qX
nIQKIY/uotr0vZlMdA80QWkO3VQXTCfoZZg0/pOldeO5tXrjmOVVkq1SBxUWkGyb1PMsNw/0CEkq
UB4dclsO2ldJbnkPzqjxgtpQbT7eDXdmr0/moiBt5Mnta/rzPxKzRImVgBqB/5Tb5lNgyzsNt9tV
pgdPUTNu+kD99PfjKYBs6DZMXP856mzwhS0XuUCasRBfclk+KmH9GOb6WoDMVtNu4ZW4s+iIXvzf
cHMuspY7XRmVgJXiwMBKrDX81Rg0S0qJ90pYE6kf1AJcCZ3Ncr2KZZ+AS6qZVTigBTGqHBsy0cAP
9haWGa5MtFROhFMvHqieqrQm1e6fjxf23kwndoOlAMW+dZgJe3vUioxi9xRbTk3j5WrSvWlyW02O
B+wZ7I5mpYmkQNpDNXzrIsu+sjELu1sHEToDYxM0ay+zhl2j1d0pbPCUiePoXRtM0owevMbHc72z
aa2pHTgxgO7Q5Tqrl+vRM6UL9cotNPcHsyUNjEp5babSszJAjvl4wDkhlZ4YCCVWlouIBo8x73EW
UMkTtC+US59QmARsrZOLksRE32RNfKam+jOIjL01WlsjlFdyHqFtWD/KjQffY6nfeudLI6dk4P8H
RQ2VkNmFhfV42oo0Fk863QY8MZFya2Jr9/GMb59AbDgBhE39QO7feQQXdH6s52MJHKHTX8PM37VC
eabSt3D53hlmolQpU9eIn+vM5uJj/UEKbOLZEynyWYlEf/ArTX/wRtP+9fGM9KkMeR3FUUyj+vR7
9yIXMxurayLPw2XUuPS1lqzjRKsQSa49VIqa8aRJuHUEQNJJorGWP8tR7vzTylV/FGj2HCyzJGqv
6GrBW43IWhzl29TFCFxV7ry9IlN0jLjhqQ7Wv0I9DU8jIh+bAnwWelcF0B1vGM+VM4JrS+14B5Mx
x58+SPYBhIKVgOn72MQyJR67Dk9BGUo0qqpxawbWsPF9c/w3yuIQeHgQnjU1D96U3Am2ZRsWh49X
6TY6oGUGIo/8Z+qOOPMLOg8zgWeagQ2YJw4d2VnUb5PwtaXiUUWkYlTq1K9TG1opvxvaFlzxOire
rMFaReYe8KlLgoELxkIH7DYmhfg56XFQLKcPdgOq673I69qupmHiZF+tBpZR5Qjl4GtxceydFlyT
j8MhIXH4mMG7/zX2WUL1x7Osx0LRmm3QRPoBq7ZyW4WNugCnme9iA2QLwASUZKB5EUbMd5aXqGmk
d/2ZnhGj0DgXsCF3uVcrC5/n9uZzoPMALaQWTWI/JxalDWqkjpQoF+EVzraJu/Q0DM1x9O2tbwe7
puiyv4X+AfebkjiuGiiqYC+un7ZE4jkoCpR/41xr9j36F9u+zxaEeKb/ydXRnAaZwCugg1Abmhei
QysLwk7O8VTwRehK1s4wTw4+cFWQfwMDhULO38f4DMkBJaakPTJRpK7nNVogMif9azSiHdU1Bqcn
T9f2bLMvH5+om09GNw1sLbLNwH0Ripz+/I8Iqy6TOPWbFsujMFrnkr3OagXstL4Tdfi1G31zIeS5
4XxxUnB/40rFxxrKybRZ/xjP7wTcOLBYT3mrv4fWSzShEoV0SW2OKJ69YqmmcPMeTdcFEqpTbR93
hvmAZTVQIfMNyB4o3a+rvMh3feZlCy/F3VHQM6JLwS7B3e56Wk6HLyBaEOGTZqB5J3tibUVxuPn4
W90UFaap/DHI9CP+WLtabYwk7STvqeyKlT0AEvEoLuDpZC1lHXdHsmSyL15wZELmu8KETZzC7XhK
ZOnNkE55bL3VxlHPF5L525MFYojOGIkehKcbhDWoyrr0LG14KspmNSbeKxpAqyzInhUq1bVjs5zi
FWX2hTD/3tcC2ANeaqJhkl3MFtJrmzCsMZPMcn9dis/Wkj/b0gCzL9U0gerFEgP4cYd0EoyHY24U
5UId6/bssnqTKTlLB+5sDhhPlayL+oStrarDFtO0NdqQuEQ2B6qVixC3e1sC91ziE3BYGObMbtq6
lEvPsHqEJ0rKs1Gyk2s2OZSRoFTWH+/ze6sHSomm38RlB/N//Xka3dTzvGEoK7Hd2mu+i6Fb0ri6
vYcUhHl5GqFOAbWYZ+4tZMcwjryeh1rbU0Tfjn6DURn6lCXsvuFSZUsxwr1ZgRRGc5i0YGrjX88K
7k+iZrXUP9la8W+c1tFGd7JkXcaOemyiWDqSPtWXsPOTVedI9CCUAXleOBf7DL20XZ0H9nEU0bgQ
HcwXgiUAIAS3gssRcev5Yo+GhROdqhbn3O7i1agWL/zII23ZQxPHaL+b6VYPqu3ffeHfg2LvB3YZ
Tgc8zOu1ME0p4POkxXnoITj21uA2mbbkzHF3ZkD2icomQYY5/kxOpVGLJa07l3K1iyt6LH2ZHvoA
elft5y9o06CKqg1LegH37jRKNUC7iBmAus6ebqH3rVaVwfDUJMo32aHFaWhrRadAlIgRYKZfx65C
nXRXyuH3j5d1PmMCT95xSArkRMB35jNOJL0biMrYYjKkvDpqt6XubYjPn2SZdp4swvdBpAuZyzy8
/D0ocAAoV8SX6Hlcf0u9yeI0dbrhSWm7z0KEp2ZMQzfM5SXA3C2SY5reHyNN0//j/TNHuwyhoA5P
hj1aa0fvvOce4ua+piZ4RHVC3o29hzhMT9ta6Cs1xyv64wW+O1cOMIVXZFW5e69/QdXKA93MYXjq
x+JgJPoJvQukIKt8oa5450MSBBEoUbPBV2ZeRnasIm99UY1PoTOkbqsZ73mOOIPsfR0qW3dHq4Be
DWX/r2en8OZPF8IEvJ8XfJMxUTpdkjGKhFbxCJiwePYtRzwMtbXk0nPnkACwndIB9iswo2mh//iU
tD1bpfXy4ckZepM6svXUGPqrZgQ/9EhbGXb2LJnhs2irzcdTvHMJX407vXJ/jFvKApBF2QxPY9r+
LCtljxrEkrHGnZcSaiWyq0SdU/Q+2ySNaTYZTbKE6MIaN7LJNW5O3oiSEgs395tx4TKdj4dyx28C
Ci0BOI+AWK7nZGSyD2RZBJfQM5/GHKAJGv9vRW0eTcl4/nj9bops02DUW9j8vM0g6mdhAM0lANGD
JC4GGV44Kq9VobZuaHrf7SR/xNMickUXvqe5ThwXtysN4tdCCjE/hNNPmMSmqbmjpXEDQRJhiLxN
o4DOTZW9FA+vaKTCYVWWBOzne/Q/40yxwe8+yzymHwE2iKzJBZJTSfPYQxM+pV4AKamgpuL1TrXS
crmIXEkp67dqEEtutDdVBX7A5PCksWO1yaJwtpFCWxtLZTTKZ4oia0U5jfVZj9VVDJ4mDOjg0v/w
u7UKrRZgTRC8d9v4m7LoeXlnuSdsP9Hy9JTeyB+2Qe/4cHTMM6AiGqYAZxZBytqdLQzZeypSTEaQ
N9dBXuq4I+pG9ozz0oqiCRUKa93ZmVvH/4yAfAzr0qO2aJbjOcwgH8GqqrrvIBMf83w3BsCK8mdv
DFfGf6r0jbhE9T61v9b9oTICYCMHfnaSH7Q42iroN1pxs/Kq3DXUVwf8WqxhR10spbrTw/dn2YAg
h8AKTC46yVNtaPYwmnaI0Apeb8+5mr5kHpSaVAnfQLS1mz4fXnpcZxYO50yoDfbSJMqJlMNvBaGb
k+GJmsi59ctzgzrwphF96Xpl+zpq8GX9yvRdq9He7czUKMdIsluF/l++j9MPoCJLFZNAl8LMLK4j
6JUTW9WLc53hWeRr9WezG/5pIQIs3AE35IL5SNNF/8dFDg00a61E9GdJACCjNQiVPbTsJyX2xHvZ
Jeoea3m4jeMujgLjuTB1sWpif9h3QZEshNC3u/c3QBgCDuHsLTVU9M0w4B1Y0DbbRcEDCnDvfai4
fmMs+c/e8Bh+TxsRcRBPEDmwPr6edqRElYJHdX/GHXtV6tLKUV6Fn+z1XFozYVcraX875zgSLhHi
1oQNmMHnEs86IYM34kBatuuPd93t/cDEIeeAQZiw4vOfpKtmMaalXZzHthlXPXimoG0fdadfiv/u
LTOlRV45i2rODTfdbsw+CgOSBjtQ9mEa7FN5WAkRrU0D6NXHk7o7Fpk1XUBkD0mzr9fZlEqUUaKh
OitZYb0I39SRN8yGYy5FIdX3svzb7JAPS1tMQfx1aibfsBDJ4nNpcLTqHFlD/FS0Wgk5MNPWnZP1
aPsU2YqLqnxzxKDsqNhrqzwGzROXTrzynH50fTVw9qWw083HCzEPmPhdRBcU0FTQMjRBZpcYNiZ5
nSNcevbxlXVhDpUHjz7l9uNR5vEuo1AwhttvoNJHj3IWVaA+pQghSfQgDLBvgWFRqM8CTIz6kwnc
A4xh7NG4NJZgOneu6D/HnTdgZatT9b5PhjPAfQBZP7p47/u6m+EwqphLVJw7sdPVLOe3Y+6EsT+a
6XCOzUB5NvTAWtnByfJklX6FkY0orwXKp7zIjIuROOV+oGhmuB3ArIXdfW+5Kb3Sb0IFAEPH2e72
KMcpsRGP5071Y3Sibf2TBT6S+nYsDp5seCe5kNo1+9RYqJPexlSIMJLxY4MAVB3Nr+tzhUe3YldW
1Z3BAX7G285vE8z6hBu35etUtQrp6i95V965oFCh5VVCVY+6xXzZGwxTlCSIxvOg04xUBntl+9nZ
6csls6d7A2HNo7O0SPDyt+vJgXvUsD4fh3Nqe67anaCpuMgHLny8OydyqswCOJmKwTd6faZVhjV8
yP7sh/5jM8hfR03af3wc70yE15vcDGXOaajZoS8VodphojbnsAUA71mBMb2rOGYk1o+PR7o3GXWq
Ok3XHuKHsxCXrW31aoN2l0b38j2WZMfNPC/9+vEod25zi0L2dPoIqCmXXn+YJM/GRgIPdm7HPNk4
5o/YQIysk4on9tzHQ92bEP0NACs8U5Pa6PVQpTFYapUQqQdSU7iZDHOr8pY4aHfOrwW8EK0Q6AE0
vmbzCcO8kKABV+cwtQF+2dgn+sieNx0dYAMltVorG1R80oU45+7cJhIhSSY12Pm2oAI51nZZVOc6
rtsHNQRfWkmLtcF7Hwt3RPCfHCQSzdnkNJGaUqrU3dmrZP+hrlGxoEoX7ctS/omEdbT5+IPNjXKm
oBkyH6VtOnv4pM5pZdrYWnphlcU5aNTuZ2MH2o+qHLKtokbGKRxr1ZUqT//HqESzSjMDPYuInsZB
AjS8lfo0/VrLXvIlHEc4b8roHTB3TmpXIikHxY396tIzMluf6XvTY51kmKlqss1mt4xUxk1BEcN6
NWtYZ/mPuPuk9a2b98nC2ZzX26aRpvI4XUiH2+AG3Wb4UhuVbW2+lp2DZ9MeoxytSbeZtjU91cUo
C0DyRQmeP/4g93YZmwwcC720W8yX6lB27vqyOcca/Ad0DNdBOgTrjwe5d8MZXDrE0Sp6R/Njmoe6
ULPCr8+1Xz43fn2ppBc9aV/+i1FosJI4IwjMY319GWiZaogYu5hzYXUumWqcfor8hbvt7kzYu1QJ
Qd0AAL4eQ22QZGxwpjxr03lEpnDY6GGXor5tmQuP92zn/T4pyLkzFRBW6CnMorQ86unLDJz/CsmV
ddUZ32Lfv1Rqxosa2Orq48W7tw8w+DS4CmwyqzkLtlXV0UjTsT07TlAnbm142S+lzf7SS2KalK2g
7sv5p2B+w+/MYrmuOf3dWeJhxX/sAS62L+Mh/N88DYw0CUoBC+PCmX0pzxSiSDtcMpL0E3waSEt/
vxV+h1akYQov6rxe1ARBBV2og+WolZ+nRMyS80/QmBeigzvbABrq5DP3H+vV2Tz4YGUgAEaeKSl4
PDpFi5ZJ9WvMEKRX4iW7rnuj/Rkxzp4DQH2yUfZ2d66NzHvAoNOWHLcJavmhLHJzAelxw3yedgP6
APTZYbMToM5OLB1qAFBdW51tP9XOupUja+c0eBPWYXdQnC7eCOdXoQA/5ik01iJXAsTvxvI7nlDB
FjiwvxKlrG1ShaxFBE345eNDcW81APqr9GEp+tFLvD7tfWcmbVSRl7aF0bidYu1sNFidUtsUIth9
PNb0Ha/rVxDceRepP9KEBYx9PVaYWp6NVN9wtsbAlft25/mIt1rQWAz9c2u3C9HF7UXGcOxfLH1h
DBpzXygtUaW08KjwtX5rHBLLzx/A5CgbofpL8e38ZePQX401hw31Q1XVein15z4M3hWRAY8ztOde
9DSx/G1o4ucg5/mGStsxGKSFV+H3JpotrEmmz+ttEd4Avble2CHw+6AekuTZhC0PbDx7VcxA3WqN
AUevQJmREg+EoRJp5jFVhtVYK+sU+12qeo+qmZ7LKY8p1fASh1greMJwc1H8hPCZbSTWyg+MCvBn
lq7kqrrEdZ5tRNIXrm5FHVZt1kUfsq+N0ksQFJKXtDJ2mtH+QgUVuH1if00M62il1qdgrMhApVVt
eY8DNdPIHqF2JVTbi0+yNBWXhP8c1+baGMIcKqz0pS30o5pmwO1q5HZz+pxNXB9Kn5DJiKQvmikd
dbVYm7X6Ljf12YuafVxrxQq0+S5ok5PUZSdV8t9NGWOw2CRDLrSV8Ko32Lc7Xei7OpWPtm0PrmHG
D0RG+EViyoyzQ38kdX2OC3+X2MG7qOWpZ/2rjvLTYElHpV9qX93u1Qk3oiIEg5YmkfbsC0ZG7El0
HZuTDR0R3Rvaukth3m2MTyEXgAJ7FV2Nm9ciMXot1QqbIRwj3wSi+To60pfaqvN1Hcmvnlp8SgbJ
XHh079QoeN4nNy6Ta/COUEqtp45JqnTi7QXCm8Vru/PFJrPiF1Tl1uymQyGXkVtOHQhwzfWulhFJ
/vjmuROT83yR2/IXlYIbMKzR1EHaGUr8bFXt0+DX+9wbDmOBKqlvHnq73gR4WmZlDcVj8P+Ncsr8
jfHm9f0j6gvPZolB9djkhZtqwS42xUJgfBuZTL9OB5rHAeZ2nD0SUZEmRM7OcE6yaI3+yBPI4deP
V+D2nr8eYvrzP8rb+aiLqtLk4dzYZ804WO03wm2jW4Bf3ZsIuCEw8+Q+NH5nr0mlUaSloNif6TKv
JOjhQGY/nsftQZloSmCoieYpps6Lw0YvSvRJ1Pas0yWU2+9TSWSgEfHxKHfucwdgEl0yG9YgT8fs
i7RZWuZg85QnQ/tpG5KrxzsI380YII9Y0IP83tXSptX+FupB+/Nq2NlXUlB99DIdwKSURZ3lEhbU
J6FCQE3lPjqNwMyOTd5oX2ypV5HMbRcvCfO240MVgO+n/X6ogZ1c7xNvVJrOwjrnpCaR84InELfd
UAdbzLwkkFrIaSvTkRlUj0Kbo/bNLosb/9xBwHxQcJFZE0kNO8+RkNWLVcM7dLlfl25bquW+MjUc
8pI2116Grvle2nb9ak3K2aveVqIjWAvpTUIdfa3Vbf/DTgbvi5bW6fc47JKVlzKQawpLeqPDPl4s
L27OhSKcTWSUDoGTLm2DmlqrQtGau5xepjc27XdJxybP17v4YSCXWVt9RLMqkWwozKkyUlWrlBe1
dVoIJKJ4N+qxeuB36hdNsto1Pm3JVjRpvUVSkhjJmeRRFK40OGF6t4HR76/0rijeFrbfb87h9YtO
hw/4FGgNJKYQ4rj+DD1XeUZhxDjhZOSvql7Z5W3yK6mVle/we0vnGX5lvu4zdacF1XvUZj/Nsmsp
1pT7NqggUodcJLa0DsEzw3Fuv4QG/6NCKpt1YrUPsjWUR5M6llu2Uui2oXc0e7C5VDVPcS5fMr1/
kSGWbPweCYhYr74lqpm7VkvjmBcZegRaBY3McjsxnkyJj/+YADST9z3Gm36Ex1yM/HQX/YtRDqyB
YvjmtKMCTVLrV74XdStB5LnTNSlcqSUvXo7aOPwBuVjT49wgj7vyzITf2z7jTh66QmieaxRV79p+
je5XqFBqbk5lp9GwMh5iy/iuoUZw0AcVvQJHF1sLtqGLM/KbhZ+AFMvfnVZ/wdfgYfD6NRS7jWGV
776DXm1dtS36E1EyKVqg988G6cbsgsrGtzQoqbnE0Vsl4zPmyyFaPXEdrsI6tNb+6OyqIDvADj3b
uXrwJl80Y0gQHWufS7WT3CAcd/JYjTv4NAfI9UfZlP4Jbf25q9MfVuGhzqifUqn9Jx6y0e00+yTb
o7eq02wlHPsSx/mTXVjnVhq/QMQK3C6JXi0ghkVt7frB2lNaOmZCX7dB8YbT8tmw45fMGFdOmj7K
RrxrGNK3/WKFTv7OlsONAd8WcuZbq2kHrQteDX/4gV3bYQzsA6AhLOSc91Aa242pOMHO9pHybjV1
G2X5PvS8s232uy7xN0lrvuUxfMhURvJCDsOD7eWPtRR97Sya4Gww+FGh3ewKij2rvKlHNwuGfmd0
0jpS6GTmjhOtEx13sXRA69UrFzKNKVyaHR/eBhAAMHvv6JKz1eUApFF36oytTZfWreVHKzNXQ4ih
o4R26+h87bQlQaV7rwYVWmRfqHERkM8rjToqD2nRR90pbtR8q/hGchgaP10lhecdE8UKd0qaeuRy
cX/s1VJ8sYsqW3gg74R5AFwngAe9U7BQs5tDhFE6kIwqJ3Cg4TNgdXEShhZ8yuoSz42xNB4lu8se
oGSnnz6+tabHabboE3mKMI/Hn4LuLIYtsaLJgqDuTzyWU81DrEGwLL5Qt0kkD9T/jzLvsFnE5H0X
V92pQUuRf3hOm+pV95rHWLN3prNEZ/jNxfhjVhNkjrx9atxCxEG+araedgFOJ6DmxplVdkhxkDSV
68iRXwc1rLhgom0kqZsyQscY1R1MTjdm5D1o0lKKOdvSv6F79MTBfSi0UnDWuH4RKtxudDNTuDsM
qds5avwpS9A2jUO8LRQK9wzYpwJISG8sBc+zmOA/Q4PFxI7uf6i7sua4bTX7V27lnRlu4DJ1730g
e5XcUi+yJPuFJdsyuIAESIAbfv0cOsnEzVapx1M1D5NKxVYkNQgQ+PAt5zsHL/eiJ6YFKEWrwjb3
JUM5LQBB/yILxLC206JeIO+OXDGkjTapW48f0dmbxJK0dPn+5pqWefYaAEsHbRpgcKDwnWOnWp8G
iSs1YurqULj10kmTZTNeo6t/axTsXReJGuAukC8+X2RUBRqhwV5wIGFzT3myKzRYHEeWXzmks6My
rSiwWOgBRG8HgBfzTcVSYJW7xqgPrEqrpQxV+lwLXsd1K51V4/nyCvzzjXmdjTc9z0/ef+JSV7I0
9A+jAW7xvF66Ga4T3brX2r5nAcCPicFzAaUeWp6xhNPp/WmgXlJWu8NoHrxWLbR29309XOnQemMu
ACSDnRYMoOCpnkcAgqRBWboV2dvCuRvJnXb4LQgE399ub5w2bLQptToJwOIKOZ8HiElGlRJeHUaw
0JrJhxJESvUIID0tIl/oGMmOZYl48NdHneoHqMSCLxHB4GxU0DCQoEpgtoGxKQsDwNzG/So641tR
dx9ka+4I2BP84lpmfGZTp7eGPl+gMKdSM1zOmeWWxBJAXQLs5HPyfQBNDXYsPG7Rfpe1+RUMPfpK
xneeFfhjRJgSwLsQjF/UnFrI0gHkaJR7OKlbpwXrTkEXqYZGXOmvRyluUtGD6Lj040HnKztolu+v
9BsHECwAiFRh1ZF2tmcHQgdZysbEJvsiUai/VbazcZxerX2pMlRWil6d3h9wji/7Y8Y/jTh7t+C8
qc0yYWQ/ODJqabaSGdwSkLcIjpy3oaMqv63TJ44sbOc+afsaROOtY/PzjGfvWPEevlqIkzlQY6s8
kGJlxSMulSuXxRsGAAsL0zndRxOt3/kWbiYcuGl15qFgOtkpqJOtHHCAbd9fzZmT8+di/j3K7PUl
TZ+KHPR5B8vXGzRPMnvjgEzBDl78rgKi9Fr+6M3tAggiEKsQab64F8JSAoHds2Gv+nCM4AV8MM2u
j7CLP9pdf+VwvDUY3DcTHNjQD7LnTeJ2D5oroOaDfenoO2OwXpjdQVMMMHYP5HjvL+QbJ3+CFSAX
P7VGXXA91m7V9UaZkz0Un4BizQokrn3+tUMTd5QjKF9wfc1+v2FaJ7p2IMuBQAY2d7ZDiJkBi6Sy
FBtRbrjiS6XZYy6TMvIdBI+ZoPea9Q/CcH/54sAswVM9ZcgB95sXNn20BxiWbpqDB31qI8hAPvMd
CgRXDsDl9CbgMe73P8rcc3xbU8BHw7L2YFcMboohBGGZeSuN5KQc5z6rXECGrVs3vQaUvXyR58NO
J+anizetIIhSgjj9QCq5EGb4sWfGEik+OwuioLZX72+btyeJbkqo0k185jNjBupgnpG+7I+4xm46
NjZRw+hqHLMbk1crH9yJZou+r/waLf7bswQ4HHBcdEO4s3M/CNlwyxntQwE6lb73Xmvb/gBWz62T
kns7uwZYuDyJUwgJUBxyjmhEn7uDUmZhN6Cv5Ei75nPeJuBZ1GJbyuam4vQa2PrSciI7j75LoJwR
bFxgcEDT6JJEhd3RytowclGLjDznGrfrPESF5TwfZXqKn/ZJV3QFMpBJdwTh/XMXAHwROl9BtrNx
ahCSh17zAR2m2zojH8mor9yBl1YbY0Peilhw3ECBMTv5dRMi8dOq8mCOLAZfxKqW4JwenhsunmBn
VkPo/bpHhSEBYrAdZKOBKZ5NN0zcsgDUgR04IavO6J5G1/3GPXOXGN0Rrv4qy9Lbog4/vX8+5mXf
P5YZQ8OET9nqOXJPGoM5GAkqckb9YI4IiRLXhi5q2Xy1Wy9dEv1ESONAKPWgAzNC1SZGf2jmbaBU
/tK19edy6K9FUG9s5snZQjkaeB9IrM9Wn9RJPvIuUccy7apPRgXVTsNv77xKg6YQXFdX7OAbRxUS
eHAUAfVBNvkHRe5PGw14GwhnWtQ8GH0CXa/XHpHhgrY9BCSGYTGg9PP+kk+Pfx4gAg7z03iz6YGR
pEJKrDcPSCbmSJ3LiKZXpvTWCgKkAOtjA+ODEtr52bHcbFBBPrTHgIEwLAIJ9KJJZMxDoFwj17gS
grw1IeSAYXzQazp5AuejJR0LTJaLFn2leYDWB+RazTLzkEpn1xpb3xwKQsZAxSDqvdCngC/e1SHY
YI6iS8s0Ggkjt8RPkMLPc6QV339Rb1gBJKbQ2WBPKE0kFM7nVRWFaKGHq45NlTSxDaah2BAWX4GK
QCxVaE5Ep0ZxGEVHvr8/8lvThFs1BXR4ebAI5yMbwjfQvWupYy7bOyv3NsIL99LyfznYxjvDKqLU
6AN4MEfN+L0m0kIPx1HRrPQiwIjFB1l71YtfOM76/Sm9tSURtWEY8FtOqKPzKWlHlImrBnXMHG1G
aE9G4bgq9yGYb0ctvr4/2FtH+scJA6IeasfzyNsecgzXWM2xCbwvJmgaR5bGpHY/9YM7xDnT/4t9
OTmmGG7KxlxQBGSJ1TNREXkkreRR74ECFqxXj7gfgyuR9+XWmMJupNaAFUFhkczuCVHUDtHpmB5R
YHTQ+mZQgDLzcuGzTF8Z6nL/nw81vdKfDGPRyJI0SKEehiBjUZZsXLkr6QuqXx8QxmRQav/Vt4Yk
OHTsgBlE/gz91Ofj+dqsfWH19t4rkwXLExR7dkaoI7d97rP2CubmcosghQAYF/RPcd8ih3E+WA5j
piyT8iNPkxc5oKVGdF+6IayiHuyyETWvaRy+8eIQvKDJY0L6oHo6O9O1bA2lQ5guokiU1PlLYOQb
yforzBiXLw3XGG51IDuB8URO6HxeVgUiZQUI474RvgOu6ML7hLxGsyKKFbeu2Q0b0Nsi4e2NzRUE
2RsjI7+KDPTUJjvlPs9Hzj1FgYkh/p5D4AWtmvQranN3Xas+CXTNgEFjze3qlyMllKFBUYQ4CdUz
cHaejwmpRc+F1Lk8osTcLhq0jURmKIfl4Ab0yrU9Hazza3vqCZhodBCVIZCYDVW3JnAhSOrvlVm+
jpwfR1Gc3j8AczY7vDZ09k7ZeyR2keaaG8lKVkCcgHxxn09SYeJVhWJZjM4S1MfQDt8kZhYDr7ak
dndMLRBj2OPHHw2wlvo1eMQfDwKEFk73lACewyOGdOSj4m1xqNCU/tAVffOBBTBo78/3MjjDdKf0
aIhKwaW+qWf3vTlwXhxqKeCXVOOzaDh69ZwYoIYlzQqUovTabUp5xdJcnsWJRBbVL3QWg6p4nvtp
BztJmNs3RyJAsa+qRC+sNtyXSXuNcPni2oNPDccaeGv8Bdm72a5haEUUKtfGHiTgtSUxKR77Vb7V
fbB+fzEv5oQBkLKCG4ajN2m2nh8FnauuF3WY7D0/TY8tIORrxymyg5X19q8PBfqSH6IwIE8BM875
UFKWVokOPXdv07A6OK3DUGZxrWeXmvby/Vm9sX44b6CqhpuC8GhuVAIRCJS8vOJgZN4TS+yNh+Z7
wFTXyJ88vT/UZeITcTOAXwi+4J8g1zR7V7Xn69TJPetUWNnSzC1oWLI1D/VWAH4x+P0uQU8LrOuO
5+Spld4OspBXPLKLE4FHAAYUpAZoOgdierayKH4YRYi8ywkNYj3147AMb6RLQM9Pnnp7YjcSlnll
iS8Lh5PZhvuCFAkYr0DLev46gyRjPSd1fxr7zF0oadag1irM2AvKbgm60CqmKMHHHLK8a26MdD8h
4J5UU7FN6Cf9gvrjr/seSJz44BCf5PWwxebdUX6S2LynjTzlvVQrJoZ25TFZ7GgYJJ+yrqJ36Hke
AddIRnLFOFwY+ilRBMpAdJghGL8oIloFYDkMYBzAPbuT5yCFEpqbK1ttWtKzy+R8DGcWMuVgdiet
9sSpTMctVe4S6PEtc6G94dgQCmigko4WV4E/WxOt/XLTJ+6yaaov7z/H5elCYINaLS42pMAvIu3M
ZlA9IVSeBAV2IuRfbJ6AlK7ID7Uorlwp09adTxlJaeANAthe8Kyc77LCNZMRmStxglQxyPnTe9+G
ZroWV/yf6ZBeDIPNMxHpwxWZGwzYkB6dynh79dTHicZad6VIZW98hkgjy0Y7KhuWXjGIbx0h+KzY
K0gaARo790My6dVlwG1x8gr07nbVrdGa970HrfCKKbqEz3tv5tWT8NWmbIJVnyTrMtd9XJJfJHib
Mo4/vOeJxnlC8s+AjTpNemuoA3HKgYqKoKRwF9TXiOjfXmP0i/05hn3+KrsW7CpFGgpsG3mkRrWs
ExGDimTfFfoFFckrBurNXYqA4K/hZvYp7SBXOSSOOCU+uw3C7EGC72g6HGidvRLyv3X2EcHBncRo
kGOY+bBunytS2ibOpdep3TgAVkREVx3fP3Zvb5e/h5kT+bchRWEVxNXHdCzixrTg+zzI9KmyX92s
iXuc/WxYBV0F9ZwsQt/9Aiy3V9zZN4/jT48w2yeBGirgi2pxCuzutibQMq5JnObjlVP/I/kzO4+I
VFGzAaGnDZzgbEUhYNWXA2TqTqVCgVpnOv0QJsy5bQlSUdQJ5MKnQ75IIJ4dewbQX1L4YkuHUNyM
pVS3g5+5sZEBc5cMFUraKPVEZkugq5OPCbSkGgdS2YxeeexLTxwmBP4+IPW4BtBvMnvsLoNED3j6
xakrRVzLyE2+eckdqq9Qyjyk5dZiSzvym6VX3nU4Z2P9yym8Hw8ATt2pW9xDyuT8jMG156VTSdgx
yp64ad/qwFoFjYLGNbMf3t+Pb+x68DVNsKGp0AW/43wsNqB1F06sOiUe9WLH4OuK2tdSJJenGCVC
GPgfVHvuJegKyio+D7g6QakyiDIb9Oseb5YqgHwLN1fvz+giFp0CYBv/AACLov3cpTHr1qZyyBV2
nSOXiVE3i7wAqU7rFcMSQVgTqdRLd66d6l8+V4BeQbRgIkSd4sWZE1nArUGYW8pThsI4iF6J6USE
jVfm94YFmRBeaOufQjXwls1uUytB1rrLKnUyMyhZBTLCRuzzHTBVC4s+OjgzVgvKk3Zr8C+B9QjZ
nPj9Ff4xkfODjSfA4QAjC6Kbi+7BpirAazrgffLWPrYDPeis3g52tRxLsvYyCfxvvcwqY1nU/CXR
+tZIh0ipIs4Ld8Mk2/DKiIl1jRn00q5NtKDoUJhSAhOvxvleLq1Aecgd4dzk7DPhUEhpoZY0svKK
l3hZn8JxmeQoceeDqeoi3kq4J+oM0L6Tm1O1GIcUQnb7yW2v+4c8GJ+kH940NhSZrpE6XJ5WxHko
2CCiCuHjzGNzLo0gr0XTnKqq9fdZZ5IHNA5fE4+8PEEIWtF+A6cQ6gWIK8/X0W9StwN+pznZDR+7
CEqo+h6KxfnaG7N8kyYj33YgHFhREO5c21qXM8TYMH3wYJCBRGHqfOxCdszjDsLz2gWUPTM/8sHZ
BAldIFv+2jr2i7Lyz6Gw9yyBaQZZ2J3WTcyHZD3y5PT+Pr80W9MzmLi7QBiCCGl20MoetP5t37OT
ba21TG+SvNpUI+6ENrviFcx3LsAaU2ocgplIAE0hyPmsoeuDRo5gFAdD8Xtwgu35ELzIVF5rK50+
5+eDOxtnfrOMSML6OdraDuUk1WbfE8eb/ihwm4Xhq5l+kfaVqPbirExDAmaMSgOgG4BEzjy4pBDY
qxTUhmGrtrZ6rMizSz5U1avXnfClO94VeXjFEF9UNlHWQG4H3dO4c5Cvm/tyXUgGBng1vQcpU7uv
aZdDtHiwFxQLsEHnM0QKHRe5NbRbAciVVou0BUsUgl4eQ0U0WyKtXizNJAdrPjPhjo2OuvKIl28c
EcP0iLChIKOZ++pV6bfaHCA648u1ElEg11c1my/MNAHAecoDYw8DFQTam/NdFRiV5rgmUVeuUjS6
dHoLUHIXhXm7LwGWn1odS0DchyFY1YO3BCPO7ehmS0d7j6bXf0nRW+JDIy5nw+P7B+vNyf/9YD/2
zE/VBVGG1EqbAn1eheYHUrNmAc5MgkRxnV8pUM7tyWwN5v5NAlAwgedUHjqLL3jjHuhgH96fzZtD
TJU6sPihMW6edu8M386NxGCHIafTaRL1Nf7Oy2M7hZcg5HIA3L88Q6DkYDkRaXmQ5RNIVkoTug/2
PeDrqWRTu8uC2FdM3wX28ce6TRcN4vWJ13dm+4pBteUQVOWBD+mRgQcHzm+9zcf83mwBEiAk6aIk
cXY+tB4p1BTD5NpdN7e+eILJw5gANKhmYwOf717sBdLnedneQRpQfBx7s1pLDdV4py/r5WhCJPfK
tf7GKv88oDtLzPQ2mDvpgK1CIcax6lHvjaCklUWySr67guwKdIRCcPZl4k58fwddrjaOIRLuiDiQ
c58EEM7nOvZBoEvqQoMgJ3FriRjdCSpIpz/80YAeKo89iv7TzKRRU1wrvl0aitnws6WWGUMgqjFF
3+nbicSlWPnEQJdRVYmvhcgRpJGSBZOWDpjWoRcZhHFl1SinDgTqAkio70fL8PeNk5vLfnQl1KUz
8fz+Il0cMzwkUiyofMKmTfxM52vEw4qDZ7G2d3YH6kun0h9lHogrZhlRHj7m7IpEAtYF0QAoP3+g
qmZOpIkmdZYaebcrHf9Tz2wOeIEHmc9GvtAEmbJ0WOBR4t7hS9n6WyNQG24NSO/U0LUs9jkw0OiO
hMwJFSunQwyfGo4BUEQNSVVhRE0gQLwudo02v7uePnWthQuAeEs3GTaQEkOHFXeWvLWeB2RIo8Lu
VgHh36QqXirPP0Jd5pjm3tZX7sJu2Qr83lAsc2M9QE9FBX2cMXjbvvnNYugKrxlkeuuFIHirmds+
6cz53I9WHtVB1kUM/fFR5oinsA1vvCxYBDkN4tKVx9BK6qidep1BwfKVDVBJzoLDtCFLnZ7aAcSe
LqvioAs2OeF3Ok1XU4MLSlZga+1HKDSULPap/Gz3AEu50j1ihvh5QVZeqW7GEV16hmU+m03+5PQy
i6veO6Y9jBkp6YpaycPo6gXuILSzyexUlu09EPVPuqkUOqOcRzmhzj3QBU29j2plGr67GLL8m+bD
nihz71EnbiS69CAV63O2pYH4Cp3m567wnwyoNC21Vuus4suRubfaRC22tm8ECGUiRxnb3nXCRQ7a
gcjPQy8enGIZuMUngOIEwFHdMtNDH5mOX22gPw48qpHdeo15q1E7BJ4BSr5u5y64dNcc+Ioo7GwW
BY6I/VDIaPowpyJV3NVaxdAa+sBJZkbc6I9KxqArh4x1gI9PAncN9g13ObSguKpCQ0UZNe9RooyN
7tmGirVRL1WZ0RiFrnCdORaaGW2VLEim2vuK5PURVecgjWrCwZpAqnSZ5ba/dRrerVx/DNYGN5sN
ENzhwvCQ8Y3c3rNfUewf7n0Dtj+iTT5EDCt40w/VTVJP2oOO0FHYpGAc71i9K9AHzor8O8u6XeE2
SRQGeXvkzL2WlZ+7CygB4WUS8JIgiwAveeZCGnZokBGrstM0Le5DUojPgEJqFASG4YolnozI36cf
3h8cfYwzVUTQIILy57mRCTlNR1WNatdbVb5saOCtx6ZNPw46CJ/7vNCrolb09Ydl+4+vw3/SV77/
4/Plv/+Jr79yMTYZTdXsy3/vsq8Nl/y7+uf0a//9Y+e/9O8HXuLf+Y+c/QY++M+BFy/q5eyLZaXQ
13xoX5vx+CrRA/rj0/GI00/+T7/5j9cfn/Iwitd//faVo614+jTULqvf/vzW9tu/fkMo85N1nz7/
z2/evZT4vd0Le+mzi194fZHqX7855Hf4xQToHZB9Iflk4n33rz++Y/8OgjmIf6JKhxQctvZv/6hA
eJD+6zcj/B0REsAVAE7hZ1CjtH/7h+Ttj+9Z/u9AHQHsjEsW0TMa0377a+pnb+fvt/WPqgVTOZIo
EnOZNsHfmwSiEVOnHfizwIYw7Rd/dl0KNAlDtAxwEX+0KAz8SLk91errz+DyaD7VQ+97Mei7/A/c
5MGXoDZ9uuqZU7LlT4v255OdPcm082dPAmGmCa4K8CIylbMnQU1DwqCCO4X0xPng1RCviKDC1x9H
KBx9Y2VVHKECBF1jCwTSB9ZyCQoN5Wx7XJ9ocuddhypUfU2vDPJas+dCgR2pA5wfQIRBbj33Hssk
z3Nt6yEKh8DPY+RSSmheE8Y3Y6/LJ5L1skFAooZNGriQM9NJdQPlwubQ52G5MDsbGpQNuk5r38/i
znPkCqD/9qawqDeVyXz4F/BIqSnFgoFRlEUjFw0ggSFfcltn25ZazqJIumxhWaxv45QaEKHIkYK8
H82UTKKa1q73KnNVAQOxTk1NT1DNSFZpnQHe37q0+qgSMpz6wshuQrTcfUCB1EcPOc/ZSriGXDDL
AJQGqpIl3k+UVZjryI273JFuTHgKohhhVVtw0aSfTMiJLKgqh1vt1f6mrRkamyFtjXwYwJJ17Dmp
/6HMpv/bKIet0iSrccOEhV+jeX5sP/foS2Zxayfm0TKTSTOqt6wYeu7QXu3zUT+3tGOAe7vtrRsW
w21nW9W6cFS7bXgRxG6ReR8Y/O24lWT4bNZJv9Y4JYea1P4Hge5fiFGZbJEwZOg7xIxs23Spt+pl
Dk/frvwnEJT3aPPSHbjCtBnekL6pTlx4IOhlfci+mRp9p66X23tOGkvsnUHWKo2AsZLVrqm4YUW1
33cFin9DkYDABh1EaANNRCqd+67RDF3woF0gX6EYEJr1sjWhLw/VbQPYgm2YgNXrM2poHhgWgtEv
qoPpQZj33rdEWX/C8YOFxr1UWyWPQqGTYE2KqmeLVjlJceu5fk0QJtm1cnauN/pQ69NlR2KVDymN
OFdluVRWAr9lmJjZnpA3ANimAX+Ds5R51/W3JNf45chraB3GvYcGwntVGrIBS1AJvgBAQdF8mXLp
07gFWOEoakET3JeEGHdu2jvQdqBWn8YgHpAg0pfON9eqMjhUvRKfUpNkizEQ5rNXZfyjCclOI0LB
Nl2VQ9F8J6jqiVh6FuioiGBjvulbmrdx3RnijqZVcNNmPaIU0FwwGeeOpUFoUvrOd7vx3RvWe5RC
goWFi6q2i50rPfUNHeAFiVRXJX4Mum3xDLCILyPmGGyJK9iyIk0r9642hxFC5BKdbxGYV6kPb5AG
GwA97UUZFOHCAj/O2nLK7hvFoXsu7Fomm3Hwcey45w83KENaDRSLczHeDMQsXlNThkjoTUrK3mCV
a6UHs2yjWimoKaWABAFx749Sg/q47KrsHpFXt5K+kj7YHdyBbroeubMpp66/QU7VWxOvyJcyG+hH
sFwkcC6N4rsBPFgZDaIx4fvJ8KYnKjuC2hKSO2gAvisE5QstJIlAgGlFCCrkkhXE3rCQsO3gpS0q
PmWol6AZCBAMUdfekjQPP0juioMrO/8Oef3m3vapu+2Enx263EKzGmTOb7QUoY7HzK93tS7GTcg7
9cQI4sooVUm4ToG6XXpu4VlRaeX6zmqTfBWmebvNuR3yBXQmQWtmC3QWmsqI7Q5NqgvHG8YVNAzz
1YAOb2xkAzqK0J7gwU0FK3vqM6f6mlV2822oK/olp6YHhouKdsuc6gGKlhPzGNYM9AmI3DIxRkKO
IzIufOpkasDlsAwyT4BwiKTbvKrLFLlWV38pcoPtchTiPou8hNJmCQq6RTYmlQ0GJDf/VDTUhv+H
PFtcUSpAUKTNj4m09aK1KxPq63azNvva+UzxkRI+rKOCJWprrL4veSlBl2ElApYYZJ7l0AbPfs6k
jpTtaBobdLSPRtahzREyhEovtEeKDhrcRXGvfIQNEUghhjSqKDhaFigyDqinByUEEkyYw710QUjR
1KwetuHoM1jU0aH1DfSmBAJYO6zQ1MAKcI8BmnwTEh2sSm12e9tvk1efEuDXBe3HOPN63UZpYdTZ
Aqg0cw1OkHYxgKtzovEqwc9EZfcJWnvWN9Trkm3jNsU9gAliD42GbqtH5mx0Noo+FvaY7/1+bO2J
NNB5BHO/uwb7XLPmWLs0wskHZ4sSxUOWNeqWiDp5ZZ2ocMxx/weQfhiTclGhn4ngFiv7R7MBM2vc
W8LkUTbU5fMYelpthkBCVtNNrccixDBZWpQ3BRhNv44UBNAEQh4w0FX2HRoJPQ7ckNy4dTPcA8qT
3WXUsJatTvT9GBBEXp6qscK+YXtfBcmDmBq9XcdkcABHzxrjCewsKP8PJXioYuXqvokgEoudCR4J
US1CDpFaKHfTqluBZwA8gqZs/Bz8qWCYj5RomBOBNqcAW1VYInmPVOUYgX7epAeeWQ64OFAxDGKr
avTW9HK0/SiPgiMDsTj4eyAA12ZR4UrzZkjAFkZVoQ5gQQgGkLehXycfM9gS6AaU31kYto8g1Q1w
4M1BL1WN0GyBFIcGdbBwgHnJXFxMhiJyV8jCetRkDJcpXIXvDq654xiY9EsBZ3UTQBKkWyrmmfo4
mrS5gYyRvA1UUpgRKAr9OwAey9uw6nCbpULUTZQzX4sY7DSFHRVShtAsBMwZFhw91HqRtG21Hjvu
+I+0LyFjoBMnXVokd/U6CMdyr+AyPIbN6H0cvAyVZhhWC2QV1timSxsTbGKMqJbSSBmA7U67Ru8s
i6vUGTeeWTrI7Jb9mMScWTrcGo2LIn8G7MRNbSX+vla19SB5t+yQ8wEX0sS2B2/2pHpebEA9FIrI
klRQ8DnW/T2THphZxrBRkAKte2yMIGTjXQ1H6Ys15OLUuwziqkNGqwgdy6EXjVXlrmvSgnyBjMnJ
VEjzgs60BYDcDMcnx+tzYBwA1AfJLmUiNsD5/4Cqf1pHdV02WzaOdBW4ExAiD6rPpOfll3pk+rMD
x2tj2UZ5kllruwtHqHTVZWX/gY1C3/iSAPNPffaR51a49qFgiruP49jhJcGHJKMlPlO7UK+GGNm2
HQucdNsTw4bVhfHQtV5nx8RGjs+2W+PRQqI6hz65733S9hB+LAEduHNUnt+0Q5IvCoVMBy3EuHDG
wV0zApAR8pVeHvU1UvzRhF6AVEtg3hKapwfii+RjC4z2t3A0OMCGzF0FaUFPoY+WwdiTOH3UMtTC
MCFGalm10Ude3ZQrxh2565nXLHrFTfM+yyvjo2EYKbiiS+He0VEFNAqLkT26jQcaIG4gSWZYQQeu
K9MDv79NtqGvgl2F8KnB/Zrq4UtVj+EdYZ29HHyr3+RhOiRx2Vv+cy875yYRff1a6qA9CQRDsEIV
8qcxxOK741D59Z0hQfweadACvVDfM26zQVgqrrrR3RgJHW6zTqQrTli/CrsRmolljasv8gb4wGEQ
FAu09VZLywehEqiTWrLT5ugv5WCDi2mEsUDLWwaBzJIbrIjstAyeerRU3zVDmm8ROY5rPqCkg0Nd
3yPcoLvQBJY3IYZBY/QuDJuk9JNt6Qr06ufKXJoVDA9waPZX0pkuDGYe3FG/yRZO55gfR9crw6iB
YwmbpyAppQyzWYBgvLpPkrpY2zUTOQiC3PIAX9HYOaYB0XEWkDtRlVkSBbBgR5eUjRs5uUhfnbaV
e26QcpWYjbgXihsRRSx0y9zW/5Rz7a3Qy8G3JeqOWwLn8AEqCSYipVbsDAHlCc8dxQN3BN3mQeru
0ZBnOMgNBoDOwKviuN7q9hTwnq+oPapNbroDWbqtUdugdmqyNfAW6dYqgga8cDUyNQ6kMmRsgdx0
V+U8eygZHK4ITQHIxTXaGx5xuYiNid6xW6Oz+wrYI9Y+aHDy3SpAJ57cTOu9NUEudQsO9gaVIRCw
a+HpOHBqu4zsJDVElBuYaAaTOOBYG8HOTnL7VtggZ0NUY1PYuHZ4NTrZfm2ZBFcm7yrn2a918xxQ
xwWhVl4V28CX3jIjbrnTLSBlDS2KJbaC/dgqBb0P5uoPDUzmUzJ27TbLLe8bCGyznQsHKKb+6K2t
3ksXClihu7Ty+X3hMjMKU9tKI46SL/R2x2LtKV3caFKnBwN+JnhrzXFY+uZoxybItDYqxLYuisw1
wB6qq0UyZi1azhu2gewLRMaEJ55FmugnyJB1cTcQtewIABkKHOZwMr381vZhw/2aFn8S//0f5Ivu
xWt1Us3rq9q9iP8XaSMk5P7jr9zMW2mjWdIIP/5H0sj9HXgFH3h+QGOQ8UQV/a+kEUhZf58qoAjp
UYsGIGhK+f+ZNbLJ72i4BbvNH71bQJD9d9LIMn8HBycgnSHUM/Af5DD+eq7/Qc4IYepZSgQwskmM
Y9L9Q88DECPzrvAAVp22hVy5cjDJpkXNAOQsJGfJvvazkB6TUJTm0fdSLZdgO/D4t7KhtNpmnTGk
B2cQtr/rkOZptpq09vA5q/IqPPQhqejCB2xwCcsWtCBr8wuAT7oi71ceRSwc9x1PrFtH81Q8F46R
ynurc8e6jdUgQJgIhR+LFN+CfvBqcH0oLzNBI0qDplhxyLdnTwS0LvWCM0mTWwqgj3lMWqb5J4uj
hrGowrzwHlSeSroGWdxjX1jDWskE+qmO9QU4LJkgo83H4i5HeDd+94nNpR2PtK/6zeDYuYPbVSAy
W/bazxHjgsxxcFfsv9g7j+a4sWZN/5fZ4wt4swVQKMOiEb20QVAUCe89fv19oO6ZJlEa1vTc7Y2O
aHVITSUOcEyezNeUZRtctNYgNT9UAbW37SzOpfA8mmHPhTaSinm6LKqOqoktl5kifQcbU1TPCnpt
lgM8PDIfJhR1kR1Xsy45dn6e1sjRqUpww9UVqUK/VGPlqRMGA85JFshh/DincYveP8J1ys+slMEq
ZVrQ5S9h0lnTsSs0vX5EWTOXL5IwrdMfRlxI010PZnqAaOvrCdfXygqyycmNwIqQiQDpKL211dxl
tAbqxqqv0jETlxtUmSpy4IgSCUS7VWZDqRQkO6Q5UXaNUcQU2ukqJ+K+pCElv+qGz0biIEorVCjC
Sq14PStqMoReRG7d6jQYkByFdYsmaL9tTMsvCn6zbQuy7Nwoc7ubZR9sudJ3iekaXZ+Lm3jO8ABw
yqQZ2vt+7BLxivZbLFe2UDdm8gsDca4tdiNaUXolKhNtL89Uoq72rKHUa1uLOsnqJadU4mCaj3OB
gZFlV/Qw8EmYkqQgj8q0ubgRK9RB92qrySG3cT2a77MSmunPsa2soSE/TEY62pEV5vWNUiA0ey0U
wRw/+bWh5N8qxYqlQzd0qbkHdMZT2+2EQuadJg99edu1Vm14ZHY+gsuzZQ3KpRhR4zvqZWyBrGjk
Yeqv60gYxivkFrty40OU69+TQFaEY4c7bKQlji8oXST13DY7aqq1lwuYgcfdNg8FVepoNplDpAfP
nRnUUnATdiGMhKPSTU06BWgDRqEvmXYjCFI7XPdgAHNjhq4Vh4roVlpPy+SOuorciOMeOmoy0O3T
42lfZuUU/KTYrPsvgVQEU+8CbU3qnV7o836IZz0gkUzGwa1bs/QGw6o7LLn4KuMLqXGFky9kjSJz
yDas5mDWtTp8447ABHEH1c8qB/aYOSh2ORY1yM5wKpVNOgmm8ZYKZtp6dRWF2Z2UCalS2/qshOJr
as6FtU3hfqTvgWFW1nMp6VX63pPECtfGFCSdxxUpzS65j8nJjUDCpchOXUaSTKm7arXLya+D7jod
0eB56OI+Ve7VfpTpaqmE4WpI21a4HMNCju8EoWCymGOvp0fJ7wfxV1TJi7l7WiRxf0jliNue7rMF
XXIUK/1GElMpRnx+lIQtmj0i+96UldEFHcSSbL5HWxzH2KzSYqqHMhBkVyuiYJtnerPDrCQue0cQ
6FDf5rOgq09yWwvTk9lIkXkttV2cPlVFOJh3caOWCKhWVJSmI/ud2ENYKBELdrQ+k/pbaeim8srI
RBPf8Vhrm8vJYuO9bnWjq1+UADeXC2Eqc+5rRotQDgrfzWwclQFR3J2vsRZvMgTl05s6bDKqrFBd
yuBb2HS98YuKbu8/mGFhVVvZGjXTE+VZ1ndJnJqqG9F6RfE0FfKBUSFeesUCmbJ9p5T9EDixkFML
aRWlCJ41kTLtVosHvAKl0MD/FQ7jSH4XoUp5lenDkPyQ5sbwOxv19KK57rlnQzOsu7jZ5xhDCC41
Q1m7HvUUZFSfD522bZZP3w3ArmdFyQN+mzb8UlhFm/+QasrcXqRzMyFeoymlcT35RhDswNFHbNst
d5vxMMxR9Lefzf+kRHTSyCS+SIlYuK+vxedWGj/xV1YkSEt+81tyQoagDvP4Q1pEUwwUr0THDM4g
ZiP/pEVLBw4gCgpB5CqL4Bp9tr97abL4nwXyCwgJrCL9NPB8/yItWvHuwKQBl5J+893o6wGqX7V2
4YBS8VHEn81G8nQHg8PE0W9AW27abSBvjHPoDp77Q7/s73CA3SE8oZUDjIc//wA8q+IB7RFt/ilv
Z0/zkk3oqa7/vbVVW9hm2IPa5pkOHQfkOiSSlBhKkHZCzQZRu4KtzGyP7TgFL0k6WdNFUvtyeJn6
SoHFWFIIQfBo9WC7XC0WQ/BU+1LPxnR6Vo2eqrCZZJq+hc5ZCq9dHpjtfTwoAj+ZlVaCWm8LXGKi
vK/kxnJGVY1VPVHaKHB2dauOVvRwEReCODamy1VbKoTbRKnVRcIx7iIVNENJ4T3z9A55FVzTgVTV
112dR819jW7gY2kilPy9kBrA9IUFbht8d977Pyqr0qSDqoXG5Ew5CiPbMSH5sYOiMCO7TXSl2BdW
KWhOJUHSs0vNGkYMlKTmGOlkFu7Uqw1GqUYkZJ4BoGNvtWyiNs8aXFZqmI6XolwOfA3d7MJdNiwv
qxZz6goIE8AEqUQre4JH1oj2UE/+D4rY9Utu6sFLnA1d5TT0Qi5V3KgrV6zT4Xs1QPVwhrJSDmor
VI2rNXnlAW6oA1tT8wVVEmuDZDfmjKlk29ONTMnaNkkaRrtEKnL/kPRlbHiWOiXCLszFJaPS0+oq
wQI12mZ9q5h22+Eans96NzpjT0a0lfUpDzb11GKvQ179MElSfqtkg7gD44Reu6aOKEbAbmoBYUyB
1IdbsQaCcE21SY4D7vHTaMVO3haZTIOZ7px+h09m2qg0VcZajcmDWzF8isFv1Tbt1nCDuKqSORA9
AgmNtFxXAjsPM9o4YQ2t0VVIDXOnDmMlt2O627dqUM3Rox8jzLwpg5AKidw3WbMvdNCGVSgbqUP1
skpcU+2aX3OuZHdqlJtvOtVZ0B/IYOs4vnZTZC+qMz87aaaEJkzha0Yb6TVvs8CntmTMratnohQ5
cck0RlFIFHx3GCSBKhovBbXKoZMOkR8DjDIGkxtzmwuppd7RI84yxJplTH7cVslqGXRVEVLon0ZB
0jY5VCKTOkRV+b9ko06ym04i977JhnmUI09GOs0fnFEwm35XUbiRt0KYJdmOluukuk0l1f6xNYok
35O3q/EmqCMp/9X5pfRdDRMJ6hICYhJW5hZVVt8uzUyoHcD/Gso9TZ/JroTGKz1pY5aL62ZUAg5L
qbUUb8qTNn/HO0aR3Sjx0bquG4hsdle0hmFXkRJRuI2b1rKVqA70bVskQTwAsVGa6qgIoLCYStVk
3MRCqIXPdTOHmqPOOYp7bUZWQo8vj3HaHapIiu6iojK1p2JqWoF6XNf5LuX0Qb9lmmvyvpZ8mFPZ
EEI+D5tK8K9VaWw1Chlhkl81KgRGhOXbWLsXudA4WW7WrJlInI+NqUa41WsJjsKosutPbaPxHFMt
Ru0OkmGuwh+bg5KTXRxfu47O2C6eyrqzuy6bv4OkMnNbrRE9+x7OMbyioqfss7OEUkPrugQiZk/i
6Et7/o7Wwx1z/lW3oxVptiLnvfZUU53Fg4ViaORS0O4po5uND3Ygq7DkWKR7NnM5pKwEq2zblg80
g2iGM6WUlJSp0wGh67pRt7NWKPG7UQRhCDdCRqHTHerMbzy4T/AItDzW40PeLsDPyDSHBGgXCDBP
yCJruIBNSmHeF6xG84Qy6VFYRb2qcFQfS3TqTT1ILmEuSycvhcUFDxSGScsP4ksnNHZThJOd5qk3
1X6ewVtW+rJ7noscW1+39dN+oHkNOp3Mqw1kVFRrNcf0exoLDWpc26K6KVAUu6Yg7l9Jmapmrm4m
RUMcy8j5pUl1Ib1QRn2w6Z1F/Is6QB7lAR6WIVJMTEW7CfSD0JVXFPoecJq86gLjrkRFdCP40rcS
mOsmoMZ71dBocORZAgFoHPGKQ/VLFu5zDB+2FMbM4xBA2isHKd6OMkXeuT2aWMXfaVK49ZvsJ0JR
73Ot9nZbFMWjZAmccRbtVtxfk3Fb6mLhNbRznaC3jhYL9VaoqwcqzzSZtR1EAW+esm2Saodx1K4N
rXsoBVC+naqDlJD048D0t6s+pMu/HKJmeRUpSu/OGVXi2Wq9ois4DCvfCTM1ddq52FIe4OcN5WWc
2u+NpD733bTBc9fNIw6ENhGt60lACEbVKV36g8gS84M3089vujJ1hbH4yQq6LCMm5CjTcEPEpdyn
EbYsKleIeuhDGy5scuBAKJySjnaTStOhU8L0p1S1/hWGe/NdQk3ENfXhsdPiG6HifLK4s3pCwscZ
LS5xg9Jqm0wVs4thpnxLRaXaBIX+GHcc/p21KaTuquz0vRhlMzBCDq0OoyBH4EL/ZlVd69SJIG1F
oxo2C8hBcE0AK8/NIKaH3si/+34TVNsQr+WDYAIHKYradOuuOuC22/8q5lg4tmolX0RSorOtJY26
R8wi2ptWl+W2aHKq6V0pLsfKzI7Dt/Ujh7mdvbRB2VEdRijT5qIQ4FIG+mS/nHCOxj3FkZq2dIbJ
ymSbkivuYWaq4m5fDNOPfIT02aphaFOr506Oz53T+uFwIeTBfJxSSk5ATB8a7ud2zi3VLuMcFC5S
rXiv5ZIdZrFh90GiukKtFK5l4hIR17n5rCljdwjz8tbSQkF0MJOIsY/wg4eYclbiVJqgqZ5e5QA9
c6vNm02sgEjhIyDAApNuzhyxsm6VZPzZShR5Lvpo0gfNzvuqvsoHI3SVLokPcmgaBzFMw6dOsSjR
i1Zl8tNLHY4iZeMYepFcaWUAVRTvsluaPw/ygLbQgpem2U0PodnkcC6Qxrms/WgXiveVPnhVsihV
NhTgGv5nK5hvO8PiSOsSshf8KiZqQ9/leQh+1EZyP9cYhFhasNcHwKizmtJoRkTJ1Qswn0grQAvE
voKbYmKHA10YMJazq7NFATQITfwr4h11wu+UpCY7N9UCOnJgHSM192hNusWgxZseS7HalrQUv6q8
IZWLJsuptTkGzCsdu6aF89eWopMrC1zWgJQttOI3fZaqC5Ump+WO7DaAimkF7Wu5Fic7yiJq9pIJ
Gd6o3kH1K2B6UmukB25mTmoGE12QQietnVXjIIXNvouL29SK6l96MVfOXJThpdkrzzM91AmUlGo8
x8xmp63EFkMu8xHOWrwBdREAeRWafTMIryLZsj2SHrylep6pW+6vNGn7od7Sr7jMS/+oN7nb1ull
hPgJG0Nz22UDjYf+mLPf21GrPUUYS6D+Gihui1aGF5eqto/jKLgxJCF/HdXEsLWeIqNEnxzYcqfu
5gZgR6IYDqWzbIMZM5wrSQwuNN8othUp6V73y1/91KU/eKgdR97PqTaWw7DNgPO2fE+zqicHONhF
FCrggBvWft3L75qg54AfgH+pUqMf5oxPk/TVMlZHMxDNyJStAkTApkKWLlVGDbDcLNmW3/kORChz
C1YXTYR2cqymfWIDhf1U0baPprZzDbWMEbmzRmdoMDORJrHZhEC9BrBStppw1fABVJd0OvhoeXTM
lsylnOR8T2YSuIWhWAeZ/cBtZ3EnxZFOM0rMbiK9TR4VqTIqNugBuHCUgmnPkO8VzMLtGlSNysG3
QKcnbbBTfDnwwqgsn/qw7G9ApWWxPcapINsAnYyHrDL7a3aN8qZK8viqCHzjivk4HDEGDhqXmrd+
JWm5tY1jgFpiNKAiIhXig6CO+Tai7LOl+iYj7oJTqScIeu2pddE6xqwvWDKpAteX9rDBcGnJkCYj
32x6t8+nR7MB6mANGE0GtfAcSua3eGp63NAgRaiCkWxqQ6b5VI53VpFe5PVwH1Kd3ajkAXAnJSt9
bkwJqz0JUTBA3VHqqGUTNAfq0ZLsJGmvdFeIFNUvkZ8OLoJdi6mLNla2KPqyU6jxOHDxS+vwTQa3
1SJOXiXfQJljU1hq7fSa4/b8S0NKtHTkDsYT7jpznmzapo424Yj4l6tHRTttktKKfsVhG7eHoRGq
4FiWMtcCIYgllSlqESw3AVwChSsFGSAXDYw0fBDCOgS4HgrJRgiGuOH2EbQRBX0pN5/A7mrZUcOc
b3hoGkwYOPvLUWZvpiKWyftUFCIZDHWmKkPu9j6Z52GQZi088qHBHdAhSGKK9QhuXdTWNMmHMk9T
mpF5OnEc2NwNpPZFxbIQE7SiQsH0KFQKoHV7CospzB2fWxTidE1o0WvUa5UOuS1WrZXsQkUwtd1M
SHVXal2eXcB3U1TVjlWx1JzErGLKEBENRsWm+aGGmU3b0Oh/Ia1bjWjg5UHc7AD6FfmtTNHzR+VT
l3SpoMfGa2D0ap5u5bTUkFGta7EP3siwReGd+4JW0xwVs3m8JHPImotMa6Av2UKpDD9b7imYA+jS
sPSWq8TJUjnwbSo6fuv4I3IqhRMPgq/e1fj2WjZu4lm4J08uxsuanNu4k+VQ8H+S8dBvMPUSrG+K
WAKVO2ESpMtKbAZtg0tUoopOXM+lfN9MLSyqIldD4VuZZVl8HKY4wCA8HJvmMQT0QLPCGMZmyxnb
qZgqzhnYHGC+xbhwBbR5L0GkSN/HpZcQLNuqNfwUZdSdnytDC37BDc7VM3WU00LRYoe7UDr4N6Di
NfO56wLBACX8wpa4JWEvvXEHMngzPva34eZc1WbVq6MsZi3kahjuCjUpeR0MpmQda6H6Eu+DnbRL
toOnehwV2w+FuvPobapRS5iFR67SX6RKtCp+qb7hy3FkvCC5fYVzgkMGtDN+TN68STf59tygVroB
v8OhTkBlYdEoQOBE+1z8iqRO5L4e/dRscma3cZLEFZzeGVw67N/yS+PXmeGdVr74YHhZYwajo9O1
fov+lEZjrtfU9qaN5MZeyuHh4trklbxK7Vy0Ber+DxT+9+g+RVue5kNpb8T7ZarM+md36DZLaa9w
LKehlXXl39cbHMmcfJP/SB84FPZnxrm8t4+RJVVGnXmROEFNSTxRjFameijTSHqTt5Inb2IP+fRi
+CbvJw88HRcEzR2qrWq5tXcm8PoFrwMvKPwPQxZDMVe7UnqL9+1+0FwqAzvj0jiou6lxUKo/J5Z8
sgZ/x9OQBFxUJ1BAWE0ggHYUJGTprTmE+3pPM3A/3o7O5LZO5J0r1f7xpX6ItRqb0Fb00hTpTdWf
ja60xaRxquKc8PZK6sWU1iNaFWc1fNCFxpDepOvJcLPZTt3gkDnzlQxv65vxPtzlW9hyZz7bH4em
A0NA61EBfbsqQiuJ2RqhJb0Zd+pES8wGD687oRc8GA/Cj+SmAo8z2vn2/+ONEgvPBqgrbAJr5T7N
auWxauQ3cb6cm/u8/mlM374e2W/S+ueVoMN7g3vFHQfDlPUOg9X3rI1Z8A4Qrt0gtGtEdnGob3CT
dg0nurcO/W1pl4B+9tW9elR3eA7svn4EaXl5q0dg1+Z8ABeL5BjtiU9rQvaDVJ915V0dqo0UhNch
rroJhQ14tYPaePH4yyqGLfLOTKnnM7FP1yNNDOwG8L2i5M+h/Tl2VYqgwNTudWlmSC7NO4pJTrds
r9vwLZGcr8OtexkLOsVQEcYyZPyZTgTc4mEe4mCcXvVYt5P4B2JyX//9f1gcnwOsluCohR0GItOr
uO1r1zyETuUEh8RRbbzFihvZPr/oT4bEoctxqGNAhmTEieGOJhgVqLfgvZQsWy/vff+crPHpFraK
sNrCwJeSRNTTm7Djeu5JO92V7yZPdIHpOdW5uXiy0CFLLGw0DLsNmrlrWU7F6swxMKtfpWvdydlF
vje82BOcPKLxb4dXikM581o799n+FBXoON4hzETZXK+AJKmm2MqDd+3alQ/RrtoKzqt/17mBk7m7
3Dl3KpwLt3zTD4eQ2VFvzvhmffyjaB9hEqdoLX09E5dd+NOa5j1+HNHqowUUSBCNFt7A90E+H8on
v5LdLi0Opp5Q6pHOCIDJJ+t4FW818bmUT2FYBO8kLu9YgEfc/9nHpIts21HEdR39ediXL74N9NLT
XPUSAsWZtX26k64eYXUwhd2kCzFvVTwkNOQ9jAoP0bef6uw0Wyx9nWJvvVceL7o81A/1QXD9Mw+w
8qLmZFw9wJJuffisNXemakiC9yXfnnS7vpl+0MW6xsV1W7nzO1TmSnH7y/CQOtb9f+9zL9n5h9Dt
EBalHATv8zDYXDZSq0M7bi/O71w9zsysk5x4NUx1xfdFy/mvT50e4/u/1goJsQdDzIk3kfvf/axr
haoxripIE7zV2g6u0sZtbstr/bG/hnvHCSl62gszvIEc/218jG3aUW53ZsTLy/tiLanL3P/wckWx
itSZub3kjHBDtsoWtODWOLcJ/XnJLqaBOI1yg1otWXU2I0xmlyVUvMS9gyFvcVAuEpg9m3oje3LI
Jc5VL6x9/e/vOX99039ir5avkQK/RP6A2C1+mzZEqtBNHJqyyAu86LMLreDMalkpHf7v1fJPyNVy
hSve5gqrpffim6U4rdjZpthaG8PJjtXe9NoH5VHcdbvKgw5y9pueJj2/F+s/4VeLtc9aLvWW+Iqj
kSM7tJwejI10iHflVj8jkvnn3f6fSKu1OcHXS/w4eG+nuzL6HpHglfGZECt69cnL/P3nH6ZoTx3E
Ktj7pkO9zzb9bt4OR+AgbnJmKfxfNtn/M5jfr/VDIB9QVwtl7j0+qoTSfBtEldfv1JtgH9xYB2Uj
P11JB9GtHUROLoozarUr1ZXTca6WIqSECVZL8J48aq5mm1uVBCt25Zvom7VBMsLu7vWnyD13Xp+m
dZ8nyxpyA9KNkhxL8/fOvgmd7nK8WLI6CMXH/FtwNuCy3E52HAx3sa0wFnuC1doY/R6OP8tRzSLb
SG57WtGQ5xzlnKDxH6amtVwYUQYwkAGUVltONja1KMTqu5xzSmp39HudSHv5+mj6w1gshCHQxmNf
s3B0+Lx7wukJcMZQ30tjN46PHUoXKFu6Z65RpwNBvICMR6OaICIzoHwOkhgdsENZfpdUZxSHu1Kh
5TqG55LTZXZ9/iyfo6zytlrG/nlSjbflsqJwWamfkiPwyk3ipc7Z4szJrUxbglncVBYJH2OdCVtQ
S61Qk99bt4ffaiu7ftd5xgF2GUpD7tff6PeH/jwybCFMdBKxgQF2vz5k80we+r6Xf7Adv5bH6FZ1
Gq7X0ZYCqQIJcKt6iXeulveHvcRaSj+GJC1Oc2j4ff5oVrng+lXlR/0cXCmeuonvat+1rhDjYWmN
m/bKAM/haI5oRyRr6qVZbM4M+/SDfn6C1SGgZtU49zyBZgMvdiQ7dk0XfINH3WtbnJk9p+sARURw
yTJ8CnCFa5suAF2ZkSXxSx7eDuGbL+NdD3F59s9k4n842IiDDAgOdxaS7OsSYoJ6a04/5yXdi5vp
IfQsBxmaYi+7wj45l/KeLDv8kBQ8itBvJRj1vM9fUPRLMUry6qXwu01c94gMpwdw3NuvP9PpRFnC
GMhjso3wH9Zqdat1TC+z7ShkD1RFU7eETxHbxs8lMRo3sbjU07a7wbZ+lZ2raM7ZY+eP4/zwAKuF
Hycybf66e5GKy3SveanXPim31kvxLEHtYoYup93ZQ+ck7WTU0GHZ6ckI0TlbbZwwGuYymrsXdRvs
aCn2F+ov67ano5nblpO+o0WyF12QOaoLLg7YyXRWEvJPw0YUEmQz3gpUilcLdAiaRIdw+KJepqEL
7mg+6k567bs5bGtHv1YcVA4gdZ5ZKCslFA75ZeAfwq5mVRaXWSMTtoVoo7voglVXxaFyjMxWbhEV
qS6jm+WuIbjnrOZOt0EiL9YjFhsSc21d76MUF4djrzLRIAVP5L7ecnccShgajnA5bwpPfNJBGtx8
PcH/GJceA3KI2KbpJ12NIGnLPEwN4i7JaOjk1+h3uyobr7SBm+ikl2c7G8uU/bTjswtxTpJkLEhm
Mo3PSxf7K9B8s/HSexT7Nvl18dBfaLeDJzm1XdzFhVM8fT3I04AII4poTC/WdxRZVpW+OjGsvpDy
1264FfJDI/w7H+Rl1tDIQ+IXRAYZAG5AnwcUpXGK0l3z2sS1DcDWbasJPmb2r4+MVZjVXiQLckEj
vHnVrieODLJPT93r14hFOOJOOTcvlo/w+SN9HtNq37FmGsRVXb8mj+FR3fZHywMH4JZP0q2yRVny
qrhJ3MAdv3/9pU4rfrRklgUgw9lmMYqr2yAXfLUc1JyirL9tr2PPd8tN/66TAxh78dzVZXlhn8aI
3DiTgi4lQr6o+a7mRScVU9nyQttnOF7jEV69GznJ0dDsal+4kXe22Hdy6BNQJSZ1fVKrv1iHH64w
ARABFabSW/beu0uv8vdNt7bBtrGLnzshT2Y9jTxZJZNTTX450WGzaPSHU56+pw0sJqT41XM3stO7
ySrCao5goxGA9pPfQNG6kATfYre3e6c6lrdL3pRuz51L6zxGRr8LRW1O+0WpCv+Mz+usE80shZz2
jh75Qc9+jd2vqpOOhXDuqrfs8h/nxe84MsL0liYbzMHVQquUTLFKqXmDlrVBGmxjCnbiNAwOnY3Q
1a4mb3IzF2AH4AHNObMC1sn37+C0REw6BjSc1pLaYpoWgH7rt6Q5mtulBG0CFLlYupOJd7b/8qc3
ij4iZw98B6T+VyMdpaY2+6p9a5+rx+Ex20Wb/kmEhecNXnDTXuUHUONbxKTOjHG9DpYxfgy7mjhV
VfTQJpq3/Njv2cdMO3N0V3xe2vbNT+vXmWjrhfA7GssbG1LU5nmxn6fNhEoQ8O72rai9xrrCbBlM
qS04sA3MB+VHsc834eGcz8wfY+oKV2jaI5w4qzMOelcdpVH3NiZ00zPLAd709ajOBVhlKm3F1BHk
9g1pnp9WDui+l42zJ85pELYNEVluDXAFdJ/VKAYFDIpapu9A1PbCNY4Blhdf+0fhEkMptCx3KA6d
mf6nE5Lu/GJCAlaGeGtfPYTZOr3jvaXBiyEe1UX/WtxF53xq1tkl93WiLLsIAAtYVcuff9iHw6wS
oqjp39AgQqT3PqnkTd+dO8rOBVkdZRJCIMk8dm/iIdhp2TdT5wQFhb7vXPQntM24TfUnIFBnXuC5
qKtPJiitXCNq8wZ2zDMCwQ39fBdI85koJ2nj7zdI408UUWoETLF6g6iphWUcjWyRuD8H5ZVPvdjf
GxvjMk0PSfLg/y6Hn5sdJw2AddjVO50swRyjcKQMAsQdMRPV6bZLVby4nxp3ymlyng35xxf6YaSr
Fwp13RoNbXhbstVAA3Pguy2FkK1q95tmr4w2qLLdWV/oc1FXyzuGHJgpff/WjneqfNGbCP2cm5/L
3v75lGMRfBjY6pKX5pKQ1vrwpl8ad/622xZO4ig/dFv0ZLf813iG1ZdTVq2bXM4TgNnDW4ZAbm0e
gkDFqefMkP700hY7GQ22EurT6/pDLpJYhgYxcpSr/HsLCDa6dl/vu3+KQQZCgkpb4vRqbJpwVnJS
uNiClnPdDRdlcP91hD9tgagTi7A/WV4nN7JwMgpDA6DkG3eatpuqH4A6UcK5/TrKn8bxMcqy9X/Y
AgE1BtKkiG99T0Zj7VX5Sm3PNVpOsnkZJ0gKT9y+dKTwpTXEIgxhu8cTHGkHGe5bZZexVEUP01AK
1+daZSevbRVryTk+DEhUOo2ru/FrlI/QLp2hbVwrE5yhzNyv39zZUS0L60MkXfLVSB2XUQ2b6jb3
km1ra9Qpq7vzozrd8VbDWn0nEZp7FCvGr3ifXEmuchG9Wep1edFuwLRvIv97dS75PcnNVgGXifNh
dDI3lL5hdAvusL9fRgeExG321fX5ZsPJDWI9QVb7edPVatkxQTRbdApe5a3gUGWyvwvb/vL/IdxJ
bv17bCgSK5gUgG5ebXkoqc0GkqK/xIPsoAHCP8vhIWxlmn1fT5Lls3zaXCER44ZK1klDFbXfVc7Z
IqIS5CYlgSxyAvlK6c9sdef+/tVslyZrFuEsvSZ9c5GMlTfDiv16BCeXoNUIVrN8TocUed32Na6v
C4UGl3kz5h5GLo4glm6oPH8d7dx4VtM8B93foq7yWsN9EkfL05P7rwMsx/T6gyhUf6h/a5oKaOnz
tA7Cuhmaan5Nwe+NqngQrX6Hndox6NA9prx8bhn9aUAKCtdIB4mKJK1b6lY2alpbiK/I3dq1Wh+L
vnBCZbL9eNpYwAa4ssOgRkSRmqrRDp4/g9HIa9dKwzO52km7GwE/LpL/PMpqkbVWVA1VTb8ZDbRC
CVxxOASxDHGj/RFPP2Z4LjGYkUIO7Vm7KxIsgqGV5tl9k3qpEOzL8b7pFHteGGDW49df5Q/b2+dn
W2dX6hjpOHC+dqEjTzaiE9oTnRAoxM++5EJPfMgfzHMwkj98Gh05I5QWdDgXyhoYK+ulFcPyf7X8
Swvhl8GvN1+P6g9LBzNzrk3AyFTkGFZzzexhrbTC8BojLOaiBOAKVfu91uTrMJoPglYgbTrdfR3y
pHK9qDR+iKmt8iupVpC6r0YKZxM1CzRU83rTtBFC2HxPIPHNXtxBntxUkGB9a/CE49cPcJJPEJ/D
njsbv5BWrja8GCk+5EukV6OXsAzcpU8LhvPrEL/7tas1/CnGatNT5bnMoYW/Bi/mdmnGQPq7M9+s
p9jTXVRNHy2Uxe86qgl3w8W5HtrpC9YNlW4yilfkMovh+ucNJNcDIQg747V1q0eMprxoMzYO3FmO
K8mpAFjqP83bs22Bk9N4FXWZah9O4wxXq3lKlqiju3RGEZDcqba1zTfpw9lW7LKlf3q/SzDoXpTm
qQfR//kczIyNWEpEnTn0V92r1LYGSJzlfBSgsH//u7n1PzIw/4tj5sPc/oMyXldH7UsevXxSgll+
6G8lGPU/QEEV1hHN1N9YDNbTX64KAvYIItPQsFCIURdPsn/08Yz/sOfghYN3s0XZZvGw/1sIRlL/
gzwMv03ZA+YDv/wbIRhFW5bzh6nC34SnAxVKiDf0PXiaz1MFwSRhEKvwSo9V+b/YO5PtuJUk2/5L
zZELcPRTIBANm2ArkdQES80V+sbRA19fG7qZq8ggH+PdGtcsV0q6HnA43M3Njp1t4kBmuABCddyy
fJ1OsuG3QoMRsDYjMytP7egk9qoFWz92eHozaN0M53jTS3OMsZOKYpk+Dllvt1uMzUvna5uMzkvX
9WR/SiPFG3Jyp6bYode23W0otb77VTWjQxdjXVVyJAVR9fY9TX5acaFrxUzzG5YdykYgcUmOmtSr
1tdnjWIa5vZJd6dmK49FDu0of85NXVi3OB0NPp68+EWzPy9XY0XvzR13oynQ6XSdLjCSXTrcqf6Y
f2mNg8twb1khvlQ9QBpR9eqAcewcanF0UCCfywuJNzZGYsbftmL0gvYR1Se3werK0QtgGSq/Es9A
ccP/K0xsv/AbLXPxre4FBe0rU1mU0twaiVOZz/SOuvpyuwDiMOrnGfRdrd9pU4xZw1UZ07LXbQpV
Yrp9VKNOmWHPmpnSuHhtNHSS286Al0JUGdAhZ9w9nEe9lJGMOx83cnVRt83f7jOK9rcZjYmpAVqx
BtusrKJNtnEnDuYqGuLfapu6URsYUi27nz37SPdo9LODISetcU5u/VSrWNOqr66pxgN4qRg7rXoD
GKKvhadSh1Q8V7ZT5uMxRa9+RftjfdUj08HJRHXuML3o0003mvQg9rgo7sVcVr9kZrzIyh3xl25f
rEamz4q0J8rw+Zxfags9sC5OC43XDy0mgGPbb7Bnby5NZ4iu8II3/Eqm+NBzGu/p/Mb8t9WUQNSZ
/CnTLLscotg68D2hVgY1g0ODI40nBaMb4Rm9Yz1ZEd38dUr3AggEfC78rlyyYIny8KmNreKlY66p
gXcyuqtxQQdSEOb9McGUPFBAvGxpX6xeqrCu/nLarP8S0mMLh6LhP7uKMNDmgj2faWTHkNf0+MuD
uYvIl8T7CEf+aRdiQnbFPNHhmWLjui0g/j0nOPLlXo8lyhjQFyx5bBPrlLmcsbaJ1dEtb1MQg3u7
HETjSyfDuoYm9YRik5GqWy1TctPH9FDcq+Fkb+MeX+x95QwZPxQKQ9+IbI8RSoe+FvMfzVNK8E2w
hjEgaQBVrGK8W72j1XY1vMNV1+xSiuN1Lq6J5I0LBe+WBlf/mMJTm2E+DareFBs9zStIU3TS+UaH
HZlfKmp3mamNKv0EowHLMwzZ7bPRMB7scqqiwG6cXrnE9zPxXVQ7X8HcNdulT2dPK7O48s3amK/0
ib5m38ls42nCNC7f0MVvXJRFvwwXs2WEm2Gq7b8yvIcuw0zp71pdkY9NtlClatV20xHK/aAh1Wg3
0TKoB7dMMveAB4dqBdi/xJlPNystoO5olhsFeUC0yxRUeRshpMbxGOIssA2FpFmnFmK74JN+RQ42
PUyGlds4iFRY+ykpveVXeWQ68rtjdYaOJAY6CHeR1lx+Tph+42PfQcHUL8Sijtr1YtP6jBBBG3El
SWWBETItxsHUALCmRdeFYCGXAgmKtLBpNlLTdHFlzIYqai+bnpSl6rfjpFi/w6QelRtQN2W21aAt
pFciUfXHeYwTN6A9ucJqIB80d4/nj6681D0qxyf6irMkULI2LA7TpJvmVRJarngaGbrBPsiGtbpl
VU2/O0ctqr1Usuk3jj7ZtNEUXOgOS9PX2M24qQi3s6WH7VdM0ZPnOBJ40y0NFFJOjQUbmcQxp8Fv
+85FC5vCLNlXOGKz37CPP9mYakr05EXjHIYBRIxHl1DcYJTYO7/og0apjG+wlnuZQjESXoE6/eCR
3AXKgFXYe1ur3G9s5qPY8Ldb6UVKP/6yEz52f8I9x+Aupo3Yu+jOvZPR2L54sWMOyXbBhdnd2Lqi
PVhLLH4N6VI+YIRUY+FRxTjdNzoakV7o4VdKlmBvjL60sGMy8xrMQmL0+Ys9Ra3qNa6escSc1in4
YxzD3U2dp9bXCW4TABDbDJMrWUwLRj6F1sUjxszFMtDXbU3GMWxmW/PNsaMfUYW5bnn0b6Yax5DS
6/7SEwxvM8NFepQlkHd3nAFl5y9S1b7jOVOUPrY1cbPp67azrt2ytSHIaQOXPS3GpmhPhVXzokEH
zxZFOn6a+FWY/V2lLZoFvcHBF5I/VkSNs1CbzbEnKvocLmqRjvk+abPYPJNcPb0O0gRj0Y3moKJg
1rg+nYQVdIngh2iJRzB6uxG5/UHfIMxmIT/ZO4wV9/+0TEeQ5FLcIqY3Ce0Jed+GMWLhow/n9jkq
VjA0rhn/kPlEoysjcMU0VYRMtNqd6nqaKB6kUs7PKs097bVhbmIuK1BHNvhVtpnvHs4WLE6j+NMR
T677VVywI9Xz85/qNSMtgYG63fZRixWbOtqK/Tk55XqffRUM/v2MJoEbtXIap06TXXmDt1ymL8+6
Ue8Su7Hzl6ISrdiYS1bpvo61zvd5yLv2MlXm1r1x2yk6K604vXOvTw1A3qKObWGWcioYM+bKDLtW
fyb+wf3i0XXjnaYtgTJqnZcuPxyBOywmbWDNPS45e6V3ryJCiAj6gOJssnonhr9Gca4IKE5zDac/
6+T+JpuMbd8RzyB7tlke/qAKfxSy2AHguAEpdbSqJ0P2NPAnR8B8BfvKEtRLth+KydfBDY84oXcQ
Y3WbfGUEoD4RR4Db8DagFRjVoZ3O4fs++sV0KNKOtja7vhNLLQZO9A3eS5PS+wmHuLT+af5lnZPX
I5xc4zECJuG1GM+jTm28+9UTcr26TN3+vfJeg9bWFX66Hl8PsH4hry7N1dKQxNaNZ+zhtl2sEns8
gMjZW8lwJiPx4VxhDKCjYkemeJroCZdOzVsQ2Qv5vzwIp7y5h3oJ1+CfPo9NqgqmLnIU3DBPUw9R
2Ga2HWrPXVYMkLkwC2xqRBOhybNxNWvOTN/7T4lyjcpPNt2VBH5qdGC6CVyBzHyebQBlWRSIEMaa
2fhLNFxOyZfFPTfg+2lkQDb+Ve/CR/znVHj1vjjxJkN0yvMMTYj4lNjfwez/8znkgnu6KN4Osv6I
V4M4c5FjjxI+r4Jrese+cyVNf6abwv9pecltqQTK9bzJg+zB8Wkv85WzG/O5pzw5a1RrsMbeDp9T
PllH+zqf748/uZSzD6M2AabIdV3YKxT37SPO6iiHcFGfu0K4+Pi5+DwOBTuwg/uUXKTt6VpZBlYU
vgjy7Addb4djpjrncrofPSgVjzUVwWH+rqm7cBMAoIn+PFrpLsH6BMs7KT2IccFQA0dDWkjCTkLf
1t3x12TgWGUvUbqty0zHvjx2LrhhKtvPX/+Hv8nRycuswkKU/2+nRh1zW8Xb6XnW8o5bkvkIWPzh
8yHe7zqcf0ioVt0kdgunXRMJxiHSKa3neNBwd3XHO27N+7FTKo+ld057d5pu5VW/GexkNWvWLCKR
W88w/X7OTn41D+ajIs3g80f6YNbejHKyZFdpnLQYJaZhDspA88yLPTPEuQdZZ/XVZxmmNJDVifVc
uUOJK1O5oQoErMDef/4k7wQr64Rpgv4cgjw0mKeRHu7udV6mzvMfIb92W2/DW/hnh1XFP32zcd83
g/OB0btS8emoJ0/nNEk8W9k6KqpgiqnDvqNVrD7WF/8fpeIPPv83j3iyxjUZlSXcbwbTti5eo7vw
AOoEKymv251TDq7/rbdH7NvpPIlrSoElWMlYJPLwu/yJZTIf8YtbQz1U7j9/dR8twtdv7qSaElPL
GzKGijRrkznLtg5/fz7AR0tQ4GuNJJHKMDeQt0uwjElTxG36UkTdbeGqAbYQh0V0289H+egxWHok
Zl1O8Hfbg57SWFcL5Vmo9TaOh6Bid/58hA/XOAEwweBa5iSV//ZBVHihtijrlyFHmRDtcU8L6eAt
XE88klShZQMoHaTTefP5uO/nD5WqKUj0Uuzmf50cO+YIxDMZ3Jc50ZonmS/5TZeCXiCx65bNmYjr
XQ2IhkHVJjdOLcZxycCsP+bVfgGYJbMFjoqhqZJYnu/rQtKaXUH1tHx1gqxnxbdRbmPd94QEIIha
aGuFflvULekKHedXQihcA39KG/9S5cxKeqdn+PPr8BIx176VtS/g7a9brMRacU3fJC4fVSwvCOZA
xdi3oVAx3F4BINa4rxr2HIsX0XfeCDORf+BXVn5ux1srfm8/UcSNNJVQzSHTR+n77W/hFJ5roA3f
0kOyL28K1F3z1to21+dufx8su3UgWDn4VBlcGU4eeo7nqoFc+83YjbmHAwOkw2sMENh6ysVrvuPW
tvnnOkdmmrwKweJqbs8DnqyDaong14bdN5w+vaa/TFLDM8U/LeKr2JjBGjKIYVZV2VpPeb3YxrLA
UHYovtsP2rbPD/p+okFwuFC3andYm2NcFOCff0vvJ5Mh102IXAH5tHftpJQOzEaqNa1X7vPwUPmF
n/g2IpUhgHuzqXGv+Hdo9H9VuP/S1hjs/w1jgJH5V/OmALf+/b8LcBpMhTWRwHfjUibiA/pP/Q3Q
FAVg7sdcj4WgQVrlw/oPoEr/FxUgCAmGwy0GuTmXkP8U4LR/0d5l4bREhZwUF/yGf0BiEPrbTRft
IWW3tdlSJeA3qcKdrP+kkXMSySrAQUkMl0VKCtNv1AWoEeJmaW3bPlTtvV46Uf81Kcwmf8gtGRuI
Lw1DDE4g3EYfsk1oq2ymIlxSw8bcu1TJZGuFCsPGxfEV/q2rZql7ILBulpIK1QSVyHSpDhw7i265
q7YdRbqdlxp8em+UmWFeuGWtxzfSNAf1r1Lmriy3ah2Dqt1pM0DZnaEtarPt0nAKvyXmNDbPUzwv
bBXdFPax5oMLHmjoVOKljU0P1ku/LFT6mhxX5KFvswfZkNPf2lY/kxmxuqZuxoOjxeKh0PtBHT0s
wVt8jRtbtIM/JfZogGAocL2GDluQfMWifB6zPNmzh7T698aUdg1gwnVDbe9mraXecMSUzZ3p1rCR
rZrYemNS9fg5YiZs7ealc/WrFnPMIljCqMcChKv0dwmZttwYU1NfgAqchkNOCfhuwrFE84yqxzZ/
UMww8mdMyiFra7h6enUx2OGF2aflb4DELtxOl9YES8ehzisoiPZek03Gs16CYPck7KsX3KZVepUz
iC1uxPaBU3PXXVJViLWgys2i9RqlyFN/UOw22UZjmFEqjbTCr2pV/oYR1VZXEL2y5fuYuUC1PCd0
inI/hh2yhwtSoK3YUviYjS+GxNxzmw4qUKmRZjD+E7aqVD91ikBKkI8ISXw37hbtq5iLZlg8cwyn
7IdKhVPLt04o7Hr2+S9NXX0Zt5Ubxr42OrljPzp9lo1XdutGSbopux6C751wCgA6W+ZU76vfQuvt
qjjENp7WaUDCo8kTUpeVqu1G0gg1wAMJQ+k6Nq2WHAWWoZMdhE05OdpuUjM3Fzsc5jMhXpJId7Pl
iE9nBUMa4w2nekrxrc3SB4yUqThdiTYlY3pExdPpWOXC2Kx+ORqGPo+UBMum/W5gRb1WDkCSuQjc
jcFqkud5ynp1Q8F5zJUbBRFXNu3NTgpKB1pS9NIOpE7lDcPexbTG7lbJVIGTP7hjqeZXNWb6y6+0
T60+nbwcvpYDmUtfShNsedKMy6VhFppBnbUP5+xWwoRViOo7DvtrAD2deWGD7eiuVSa0C9wl77tH
hYp1hLcfctw0cJwIVdM4ZcsgtyIxw3y32oePNhXfZYSpwLqpY+BjeF5P2ItHlCwnb8GTcfwF1mlO
bsfMmbrnuqxifRu1dapcyph3csnwCesyncmIVQcr65v2hekCGW3XwKPQ0s12Ym3aGYiVT1QojWM8
QI9aERF6ejNXoi6uxcxl5ToyOxzf/RlHygs+tQLXYyscow0LD/FS2WtqmlHYWZCq0BSrtOKLkLIJ
Cx+Gg0W1Z+nsFIQjyrq2ugGCNPRbjSrMeNDtFHYp0GmpWT8TkaTFNusBY1yNMgLmPU5lXc9X6BuA
iJSmkTQBXPO6+WbVxegAsQT/fkONECtyxVH4DUubVOmNDLWBesjS5fW+oGz22zZqzHWJ+MAqFbo9
HJ2q7qbYn13c069hjRtF5FOHE/K5SRLFeIknUHy7fKkx1JDDFGV+11bjv81X/+88/y9SrJ+d57s+
Kf/6Dq+0bb/3b8719d/9B7Gk/4vUr0P/II4TnNRriP4fYY31L85ugV7TYslhjEg08O+DHSglGUqB
kJdbznq/4sz/z8Gu/gvXCoOGDHLl0Cc58//Bwc4Pex20Ex4gGsawBK08HVDIE99GnM5AcilNqmsw
kDs5on9R75wKReR47rJ4ch39eyBGWvsliKNPbTc0ePB5H+GmXkkBmqL5aVrKmZTrSY7g30MQRDHZ
CMrWEOp19DynsiuaorpuO+NH5eKPkxv3SaU8RSnm7U67e/Wub98n/XFv/WDu6LVz0M6gz+MtvR0P
/aONWKC6nuVACnmuQU8GPSzxZ83IlG1rmsrW1Lvxy1z37ktaT/0eP0A98S2t5Y6MhKnciFrNntq2
RiMAydNLZpzq2Ti1rS1JqY7OgNE7Oo3t6PTNhRXFMxsC7t5BvgzzAyXg8lGiWLlP4wRY3mRIcWdo
CF2Ar7BZ/cjSToU+IVEQbApoIFS2w9jtDwXogAwkR+ToX1ojr/MrW9T5fd4npvBiGvBiTzMkPs9d
W88/xqTFSb8w3faHKnJ5yGMrDVQjNzq/x2CdupFmcREr5qJqPUtU8G2z0HzpXZKw7tIbh65Mik0x
6wonSrkERVjWoKIasavDSj1qLD02vsR2d2Glm1/t1kx+FlVUHU21Mi6Soq191CeK16FoSbY9tt6t
p9j8y2FatOfJUJI+6BQjxj2Y69OIEqly98VspngpFmiIvDmJBb6pq9CnUOef3diVJWhupfi2EEyq
Pp5D9gYvjo7EfFq4+8US401tYrPjaQSQDgzMory2ElNeJXo/BoUI3WvSe9ZXuUDUBFAwqPdVHo1X
KW4A2xSzbYS+pvobrPh8ARR9eW5FZ21cuFLFViOOClhP3WM/ROUdqK3hJy7gOGnnUVm8ZImlHwvF
ZvculAr+RRsm3/hGQx92a8OdLBmWyJ9St8eEdtL7/YAhUNf4eYMaKjsaw5KMJLhNzWz3vWEr9qUY
RWJcWCFI7y0Nq+rwkBhRBsdaFFq8jS0nHTatUdbGjY4yyfFtRe+d/bjo+UNROdG0jweSMXhuTCxE
usmLemUNomKn7c+BstjmEYDCKYYrOPR64RXalBVe2ZGc2EQdkhRvWLI13A4jQKg1zuL+Es7qfZGp
GHtkWO07NmjPHKXKHjme5ddOpn2Vbi4fxALeJgPr4bfJJHbhMFVj0Bc4Hi6Z+wvX++ahhihxIevF
8aAxu1+iiFPzi5I2h75Vxhl8UpfAJqouZ4ldfmlo+Oln9Y0qteNEtLKzmTe/TFW+30RvAtmDyQnT
HA190l+biz1uxNSqG4J/6qEN9bZwmdubClPn6z63l50LrKj0RmQqSN314RHhj7yFajZ6zTwV20aU
zkFNiUxjoUd+2C/6Nk4H44qVFz6VyooYMuMxCC292DrqNH/JyygO9Eot6SSqwx2kWutnk7s4f826
9FWze0rsasAwL0/Lu9Gu62uoQlgnGaWxRUiTBmMXVU/5rOmgxQYZwIZ0A8XpMSou41LcaWrt/rZa
GwP8sRrGa+mMzXVMXXFjw6j90egk0mI9Ew+KMLtLYsJfc2gW1P7wmlwQ5ABnM4NmbH9YixDchqTy
oBjFFHtyMQkZx5DfJ5PUMxZUXMiRoJCZUx/g07Pvodtt2LlvIPnqAaTOH0uVDl7KStnLSFx1bpoE
uQtgWITtshma9koT+g0qwdKf0DVunGI0vGrM6k3ZDHjYG6MGkgtEiG5XEfIU0CWdsNE5hvpTZhY/
h3h0fMqoEXeZfnqcif0PTTPxmbuZtZ9J+32FqEGkO2bN77UGea2NUXqhhW11aKJm+RZ2Bc0KVAye
gR7GXloKHUhCMx/AHS+bSQvzC7cPzR/KuAgKFlj8uU0OzSZZBr8UrYscsfkxSus7uuo+sHIF0loE
9rvOuoR/H0YgWHvachdd9DdFYbdf3GRBkAU16uscSbSLmTUFRI9kZFAYeINRuF872DpXSrnkwDbL
4hvzoT0mduruCfnbIOr08daAq44sr2sGon1EiqBKXSq4vm6xvfhpLsvWn/QGlm8NOWQFjlkLf4ri
PPTLbFZ2GQgIlHSds9xrg1l9ya1KuzLnQeeNCIFHYzGIB0u4EH0R0BYr38OAYzPl+Y3OfRrYzmTM
1iYpNYy2CkubkC/q7RM3h/FZMdrRCpqusq4NzhrbNwe9BV5CXIArEpIEw0x27aAtF7E2qJ7GLwcV
lKlBEWvkHFINRZMoLyCGhbvIWDovMpybZKxgJoz6ARVs4Td9p+8owU9YS6YPyFaFVxK0XywwhODx
drtwGp0NcxT78Cx6LIUEQbeIb8j+6YmXtWbIwhpGv5Gt9ZgN3N94qVHSbHBVVnaQQJzRLzT7uY1m
M2jtJJde4dTmRq+nOzRgxS0qu/xQ9BYCQLaP3II6P+L2e1Ho3XzLXRkcL+WzHdiG8CZLo+xXF43z
telAZok6jANKy4asK4pvdbJmnulacx+twtUunaxBLimidEE9pYn73A6t6KLvMjyz5zm7sfIQUzhy
KjeFnpYXqSjkLR8YPBth1u3A+iuaOjCTjs8gamKWLRtVdeksSh0YarIEDjKRr1ZthMHn8dKpZ+wa
nmH3L1x1lUro1mmoyf0+rGD0XruDE/0sumantOnst8D+LlAGWhtlmcOgdfmII7R1+zyp2wD6XPp9
7ppmoxtl9KMehzS8pCJgeDpcOE7H2JAvVs8F7Uxt49SIi1/rUG4k+CbvRXx++mu7MkyafLavp17Z
uNFfFrAoIhzQbsW62/tmCEklfyCI28/LQp2IPNbAJ5fcRViX2toXO3qa7MGLFXcDIXA/x+n28/l8
H7k79uojg4gZZjztwW+jTy0TsUht9xoKu3EztUZzP4NledFrNTo2izOcKbqcFkL+TAg6Gge9P4Mh
6n87ngusckWtX5dXHR/qxE1WfcDZYisO7cbxpu9Gt881Wn12oj0Y2253PgX/wQrCMor7Ev1lNpWz
U21bQuOvSHJA91v9GfHmFLTfTD7/wKVpZNzYX8cuWJP/4w9ZevrLP5/u12Ovr+NVHQjIm5tXk33d
Gv2TJkIAmUWHG4CcCZia6Jzfwfvb0tsnPXm5U9XX1lLY10UPPCb19PrL509zWjj68zZfP85JPbXS
e6L1jsehfYvEJAG/40UXrm/u4v3c+cMXyNCHz8dcF8ir+tDfQ9JigrMHzeZIFt7OoMH9zCW5cs0e
8Hu2BPGO3doby51CtJ28x75Oyk08KNFjhXLnzOBrevqzwUmUv359NIy0huid66SHW4RxfFI4+who
+uePeGpO++9ndHF4MrB3ck4/ypGjTIrcvTayg1YNNzJTOGBu9bL1uLf4Sv5djeRl5Dx+PuxHq4Wy
wJqcx0STktjbhyOlM3DxxbUtFsM+ZZo3bl1bZxy63t92V0QxrXboLbFbPy0AtH0hFJTNxyHMt3h0
HAql30+W6ulZuZvj8MxoH+xuqySMmofF3vaODgO2zpiLrjiGZLA75UfVkUQnu97aZ3IGH1ziyc28
GuhkYRhOnkRjUhxNOSjQX2frR1mqysNsG/LABRNsnyKdXaiElm8aMg7iKjYf7DS2fXCEtGFkxuzj
WePntcVnOpDRL6kiWGXsHEy9eGkWAeRBE8POmV1t52QyeVmox23rqWyBQua9DcrOqvnbTm9eqGDq
/NqYNxMQVa5VUug7R80XT6ta466kbeNpkVm2i7WlObPBn7btrmuXXDbIoT8eZe92VxB6irZk83GV
c2jtoz3LjYvdSEmbCtyTOsgeneYuLi5WGpxb/06wADpSazlv0f3Bt/rmh5xstXYnIvLs87FTQg/M
i9dav+zeOHPAfzjIeoaslBcSdOtu9Wo/d0SqT7GYj23xoOABHkU/KuuceOBUjftnStHHkZBa6d6Y
D78dhF5stOCyOHaZOVwugyH3HSH71qET4Z56Efpg3UbWb0W62NpJO21aa2ouY2OJ7/IUJrS3UFWh
FyZfblqS9qD+3OSK+DCCsojSAFRoq3a3I3i3C0Thys5VW3k90Zrtj7FZ57t/vM0gXid642FUFGfr
lL6astYdXTXX62PlVD8ooX21tP7M/vnBV/9mhJM3T9YzolJRH8fIpQBSqYfOqL6UZrpDZ3Sm1v7R
+6c0+sf0hLKqfXLCCsXIrSFqjrXTX9kp/mpR/ZCPzt3nU4Y2l0k5OXhI4hoIwcQqTzzVmrb6qCpD
L4+KGNugWKsnIrup0Ozd0jt1n+ToMtJyvrXy8gC27k42074wKRn21XA9F6nfV/JO7QUVrjFLNlqL
WVprUTZSLhXiMD00bxI1P+QavYuGCa+0rkeSL6In5Vn0lF+c8jmbk0uZFtJL2LJ1qOe2LG9cJX8s
BjqptGhL4eppWEgPxjZms1Bsr8kH6my4+kExRRqwYZBs0iUN++H4a4Q7mtngUXTH57J5WHLlyY6M
PXnEC3UcNiEIUc9yltSryvEuGeOrxtCuiKWfelOBIVzf5Ysee3r0JSldrw9DH/roN0HTTZD240wu
RHVu5sGi8ThVF1+Gk74PWyW7VJoRVYk+2hdc6blgG5hFebYT3w/ZSCecuq2M/pg78zHt5308p6kn
ZLeVU9R4oaUdTHvxDNFAbKf/pxIwfghTfvbadAjN0p/H9JJSpm/F1gW8+W9xg2C8xCRhzob7VHfO
nDsfrfR1V1jtrJBdnMqKRMl9VzPUo+5+13VaaMwocFJIIvHL5wvwT1h+uv5eD3TySa2VZaWY1KP9
YF1YlT9/a49TsWIAcHvNL/ute6f7Rwc3SI/a7NXKe9P9ajvvU19c64f427mm74++u7WRFykNAh46
b95uImGdZmnsqkcXZCVpSKi892N05qE/mlxESGjJ0QlRKznZ27tejSksNseQyxpdel6u3NYUDFV5
Tkj+0cO8GujUBKGSCHArtTnCl9/gwbkd7fukPbNRfbSBGAZXeXOVvxIMvZ0w0ShuUdXyKLWuDmBm
x/7U1mfM/dYJOV0kBiEdZSCCoXeu0/Y4OUboymNSktzZzWRihY8bixOETjrfkLFSDp1MoJIiInf2
OcrIH58v0w8CZ2TM3C1XzTzGiadCtoJOAyc1Bl7Zda+OAWUpn0Ypv1R3FDKC2aY1VlI3znr/84Hf
v0HGRdRFhQ4NIx49b2c3igj+9Hg8auFNF700+eF/8f5c9Fx85TwUl57Te3OF4Qhilek4CMu36OsF
Jf75I5w6RRBlvBnh1OoMYy+cNp3pmB76YiMW0C36pXvPbAWdeyy/LgEh9Jfw3go+H/f9wnw77Elw
Y+f1iHJyOtbTdGEn9a1LJPz5CO+vHIxAdoMCEnebd/pSBeVBghvesZnom7SMrer8NgYaF4VJSiY+
N43rlff9R0AeFUcRvNxO9YtE/Brdc/IYliKRvj7GpBdb7Za6YLNpquUud5LJi6Mu2zdKqARp6PzQ
SXo6ayYNed3g11xkyAAm2oViJGDWy/yqH7po8/mkvJ/2FUnyPz9TnKzYTHMmc5RHdSlupHFXNMmX
/8UAK6kAjS3V2tOgNXc1bVZMeaQ3u1aOin3GuGUtXb+fZz51IkhuyO+EyXNvyFKa7RF/PntnWv2v
kDSXN2tV6bFFBVJagWicv6ppOajR8DVRFefMq/5wCl/9gvXPXwWySNyyJtHaY2/M+9LEG2AW95/P
4ams8k/kbwJ3Q7qHGR1y2LdDkHrtkCW1VPJke5NqTkT3pWHLG72Xw21dRMlmcGS8OkmAICL+one7
ygJUwzp872k8OlhFWBDuLmj+PXfnff9ZrYYyawqGfNm6Lb39bSPEbKEquO3+jNrpLq8rijKlPxAl
WvN07m2fqIL/noj/Gcxe//zVXA81rpJq1x1TJdvI3Droav0t1pPSF3lzMeXqs5zGL2ZZfcVN98yX
4n50rOFmwnNyphDin7yEhlizpkx9ZHekOzNPnoucsg0hubNXSqySOi5Z+yhDY1eXC4ibAlcobeGC
5mbJtLdlVQXx3IKNd2m713Lz92JP+cUQa+UKAqcBr7P+kp0jLpqlMHzF7d0jQToaSS3PfXpih90c
1sNmNvS/BGK9C3uIFK+J3Py2HO3wLpw0lVIaOaJFkcWmElryTetT0OHLEJlB1qAG7BpXo/nSiYIs
LMidjaS+l4W2FbNwhp1Nu/beovfen6wouVc1Y97lHBcby0zML65Q8m2ajS6qyzQ6VKo1E5gPzi9n
as2dCO15WwADL5o8e9Q7sI1dhLRAbaNiVy7LHKCoGn2Za92VPvThYZlTcb2WPjayK6d9hS2K340R
QUKTTweRF9HRMZtqb1lRFdT24AZ6lLlHy+oLf1YGeskRS3mqOgpcEssGe1qlgYTVps5myZFxa7Kf
PcDwKCAQCt6SHHRQIHRQbL0xHfFDQAMRHpwQhKaG5YiX6GG9a0OkfXIU8hptFoW+M5/xR5EkKW/M
01HvELaehAe9ha1W7XbHtbeZS7fxtbtZEbD/zdl39UauXN3+ogKYw31k6sxWDvNCSJoRQzEUi5m/
/luUL3wkNtH0HMMGDBxbuytt7rD2WrpNd/wJITNacvR/ULpcNgsYCyI+gPvnSSPDuCqgII2PJrgT
Qp29ixkSFDSqoz/XF7jkCYH8QYYqY3kXtLoji4BPLSE/I0AWLHmT/pIF7+v1f//7s+wjohJTY4a/
r4vvVdtaTXpv9K/ZqCRWpZ6vr0Va8mvfjc2eu5AOGNyhta+gpHxQmixyarVOd1EkCTYBxnUXJQ2g
d6ja7cNSPQkFi3eDJGDE1eSJ0wUVcuaI1huBjiD/EXq0tyUJ6A8znJ7GQHY9qtteAAE5t9RTjDop
Fcp6uYJkPZSDXagrxQO6/NlKFDTdsXlc8n1Zs1J9U8RAjcOD5pJxaqsU0li5V2rxipUlX4l2FwBq
QDMZyAR++mnIE3WQYKl8ADQLuzczl2H0084HxkCHwbfJILosGbe5YTxfP7bFK/jN8CyeifUwh6XK
F83AomJoxcFKDWYprvu+MvnnyhQQkRgaVhawVLAADT3oVfJbLnFgov4kF+iAMkH6e7gbMPvfVjUL
MYCnSFV0vH05A4o95h44AP9FBeG7hZlrqvBhrZSs8geQlISq7oXNsxS8hZG0uX4+axdj9oQxqVJn
ASKZoPChJmPrAOP0/ENWGkusOpeVh0CTVu7i4kOGgBrQgoBg4nv188SMQajR/679Io5+hRxFglhJ
GjsVkQwmGGcy2RpDwOIT+8fgPINqE1oBZlv7nQImCS8cn1mxEgct3/L/LmkuJcFjYpakq/1seJXk
0gLJj3v9mBYNQBcZrWAoIyNfmu1ZUnAVhUYAwI41A03rWnq0+PcRLqIBi+bPBdd1Vca4xlXj0+FX
PGyDZo0GYvEINAhjo+hmCIiYf/5+ktOkz4zGV4szBypdEG84UETX92jRBhqrigwIN5L+2R4F6CmP
Rdz5dQggegENcpXtJcQUf28FAzcgyASoF+R4M3+TKQY05oTa5yJz+/g1H8AbP75dt7F0Gt9tTP/8
W1Td6z0R9KjxiZmADEI6mWa8soo1C7O9ylPw0JugFStqfKrzYx8PK4exFON8X8LMrzBWCEne137Q
YDinbm8yPXhs64FYAG06/2K3punIqQSjX0wmxjXKq3rX+AMWQbPXKDT+lQHEaV8UzBc1nr5vakS5
rV8Nv3h9I8orLnjp3mL8XhTQ3NWRkE/+8ttpizqpE0Z6H+MLb0mWbLsouk+VdsWKdPmhnMotCHV1
6GWj8To7cmEAPlVQB38ibAKn1iagL4TfGLF0QGHL0qhpCUOZWWANhD65Qm0VGCQDDLNCrW2SOnmg
XXo3yPGWp2SnJ+9cQ8A8TpRmIzBnkvipaxyEqQEAoUaqv/dBF7vgj1r5LF7u1c9FzK6VRJCbaOPg
Y7RoK4pko4LZUHq+fp/WNmp2HkVcMi6FaFACetgBAYTcaY95MUsbIleq+n3fyiuPZaGeMC0LbFtw
8WDUnMOReGMmrckHXxet4TP9LWZe7oQuUligAw9xZof/mzDf5Kt+xp4/zc78jJwaAJmjxjfxCegh
5IHGrWlPpJUukJR25K6l7JdO4ae92RXs5RZ8d0Hvg17ut6jpNnBzVptC31xZcz+rOzq7KAbv2yKb
usyNrb7wBwH0em+T5JjmtC7Nfqk2s5HmrziKBRTVzwXOrg6G81QgAgc/fmor1+AWq79kHichMBFI
HO7E4FmzR7feNAfh+b/Dtx/9/wv/FDf/ObrvVEVfqeO1E51lE2JtBJ2MHe4/QiAIIb/H3qVzeQxe
jC31AndN72+6INfMzT7rCigMgWDv/ZwA6UxaVxPurr/F5er3Py9jrtFe0oShs4Ai8UsB+W47zBAN
Y+QKAqftVj5VR2W8784pBCDE1+uWV5Y2n2gRUvQQOQr7DYjKeXFjYJ7suoFFNwPwIXS5QFGnz3sT
MlcZkwDIICMQ8xlopskfCQh60CuC0u+pTdIVe4uPb5oVBhwCMkXTONL3zwxngh52HXxMrzshkM5B
OOxq0uyKIFk5tKWtQxAJQJEIcooLKFgccp0PjYjWQemktLJ6UGNe37vF541tm2SkgFe4wHeoNGXg
oRf94NQ8sd8Alnk1tOImNMWpdyfBGeNujfPnywnPLzsq8yDOAkYSkxSzHBpATH0wdMmPlZG8REho
D8KoBcdOwvgwoWiy1jRVHNq2p6CuxcNoErDihzkfgQxDoQFjJeVRi0t+lGoG6ZI4097VPhY3REki
8BDr1JEzg9zWFRgxZSh9gRw0a+wAJBDeSFVll6Nnd5vJFT2oEXi0mrxr70QG/EllxMoGKILB7dpy
kFb2+rLwgmhBhg4lkC6gyLgoV/WE8xTgFp+DvLaNDPai14LxovRR9qvEORxoG7dnwAoKN5YL9pIq
8g0vjcwb9aQ45lUi3JdaH7tyIhdPAAEDU1qn8eB0GLv+1AKZPHJQwh4wx61sFDAT/8kpI5+0C6LP
pqnhLbO2fsv0Yfi4focubum0LNweBezyOioiM1+tqBlmQMXSV7UWgOji1OMurGzdojtGcQdTeEik
MQs4++AN4WiIfFD8yq2PE996AQIVIModgBk8iGk9Xl/R4ufnu7nZR6+QMlJnMCfsq3z6/AwuOEEd
NjqBFx6De3NwxycJBc3wvXzP/6x9/S43FOxOmP0DfQYm9ICH+elgMoAjo0TtfDNFipqDVnhbRiHf
rKxxxcq8Kd+XREhGpfPle/pUH1WIiQPIBmIQV98XDqhBTmtU/RchJ5Di6CGD3mUilQPVws9ltWKH
lg2WpRVNdqu3aravWYmBFNa0vFi5MEuLmyIIbRKzRS4wsxX0cca7ovQrc9D+QDc9fjG7QbSvb+Hl
gnDxJTCeTIx8KAzPLmXeJSFRAAcgagjVDj1/qur0HkNkp783A0J5oIHRUgSwbPa96QHqrDUt98UW
8q6VeC4CkNY0vXx33cwlbBzv+LudaU+/pU/dgBlOscsBwbLz3fCmghcVpeGD9iCPlnQW7eym30wS
DupN/Hzd9MUXdWZ5tpFlVkZNVef+gLn/MGhzL2ECpvi7XLfaJF6TBb50JpM5EIQIuBmANMybjhkz
tEot2BRcOpOeM0ZcvMZrnNFN3NBZg1RffmJn5mahJAXxftzCnMCS38XQ5BicU1RbMnhkQW7+kOnK
aej4MUvH4zjWT5wFfsvrexNF+ITzdzT3I+f6fi/+JDSJMR0Aei2UsWcumyZcJGXE/LQ3H7Myd8os
eMPcqCNUw6PWSL86zdy2cv+ZSNJT0dAXKPI+kYbtRa44jTyu5KKTtR/xADYImGxRUwB5V6Q5dCeR
gA3NWuaLBhi1wQNVcUyxMtQgQLJcyY/X1770aIF3Ah0uIjfEHzPPoGhdCJbl0u/L2765N8HMIVT3
100srkdCg0AB/POSC0tF3x5E/dzv09faHFK3MurHAWOvMYno3jQL77q5xRVNg+4YwYGs7zweFc08
SwBz9UsNU9H1EH4C23cAJcuaT12zM/MPRTOmVaxxvyo/0r4DyxcKHYW44rgvB4qmy6AK0wiNbKDK
MgsOaQbEG+befTIExItGpmwTs9b3QHGmNwBJYnZsRFE4K5pHI1czN0bGv59EbkBZCyR4CEZ2L9Db
0klUAXoRhpHHlgn2ly0K6FBUitM+cbhSqA7w/2taOwvnPlEX4N+Y3cJpTBv4zYG2SkcajYs+actD
Ykzj5mEFZmDkIhqjZ5o1m78+eCQGKAaD1ci8FPsEfUgRjKnkqyn/HYpi6MR6L3mNvMbRurQu1LoA
n9IECVCU2bpYiDk8GrY+UHFjZwcdpBwZaSAXEmYVkP19GH4GbVXtrq9u6aMA+IUOakhw/FxwgCtK
E/GhRsMrqeyse4/qaah926Qv180sLA6UKBI6u9BlmQjHfx5aHGTQC0m5D7Z6jFpjtoEFD+Ko3VWK
+aobdOWtLn57NBlqPviSg6dqHph0Qh+YIDf3p7jvSOUeXdWsLjd6m46/oPop3UgY7jesGgQ/0HCo
e9ExKoLkLMU8JSj503sSD1Dkur4HCy8bCFu07wXI0ADoN9uDgiRyN6i9D5CO6HayWDp52St2zDCA
cd3SZVyGu4q6HIg8EAtehLY0iwY24IkIPYpW/auSrfGWLhwnei//3NXpVn17gxkXWy1pWl+tIq/A
REGAmqvwoEIXJGErX9GFC4pXJyiI1PExuRgE4Xow9pjt9xt2oxRvGRFtCXwVZVL+i9OBMD2Ap18Q
xbl/j9UCCWUJO9kA+gghAZOWMrzkqfB5/WzkpcOZCIInqSLMQcwNISFq4gEYaDltZeaBuso4lGpa
3bFa1W5zoRQwtJMorsjzdCfoVHQrVmqPLTQP/Qako9ssbPgLRk3bt4DWZm830ZfCDWfE6Ys29XmC
/itym9pGzmjY0C5IvdIw+FvT1qbbyCh903D8FJVWdJtR4TsIYqTg8jLyvSzkkt8LBMzFrcY/s6Sv
V4L5y8WbU8sAmFr8Cxio6WJ9uzgEJCGRNop+VBg7MQ1uW1qsNNjXLMziQHWsjRaoQb+W/8h1ZEXD
w/Xzu2xMgMRUgEvBBLEiaJconMLE68Y+Cbegb+AvEJXRUIqO3cAJHoQb5YbcgariZDxMsa65UW2I
le1BcMGhJMbtdYnmxfVipgOwMnFKZmd5S8lL6Ayokt+KGqjXij1FoeOvn8a0Yh1xD1jxp/Tk56EN
QjEOoQCNXBBTaGABUTjuyxrd5KV3hBF5Ev1V0dS98FnAdwO20sp+1hW22H+IvQwFnTWZ3Eu/BSPQ
JcUItQAI7zwszWUBE7ui5BvQ9jwLedRArqhsiEcRt9jgpe03BHDXlUB1IeUDWRqqcEgqVZzS/NJj
Ar+Q+3z0lQ0ZQMnvyB67yZ3E0cB39vrFFIqIHIyx2wEgrsOaGOvldO0khwb8B2JWzJAjh/55fGoz
JGKrjH7I6/gggllwqw05e4BecIeOGURXSNFmh25IzU0oVPlTKoOKJCi7HgGBrIPOQsLADMYAV27V
Za3cAHspeogGyIqgITCPQTUCZjW1FnzVGr0UooK/J3VxI7eK4+AA1nGqdrWdb4r36+/38p7BKrTj
VCC5p/2YfYUJJvcbECn7qHd6vYBHWpkeYcNKsnX5KmEF9TpYAq71AnGbiakQ0lb046octnEZ5a5M
irfrK8EXHSf3M6XDdYbyJCwAkg463Z8nGypBXIgITVErV+1KLGNb4OJdFozcwoTEL5qaPsn024qF
t0Q3IcBWWYEh+GUr2R0AzlVRO3Ul2CZtESRlNgELZi5ruypWQSzCnKbpAOR5zQF4D8rEK+P+loSp
HQ2iZYC/I+HVVqrKc1NmJ2hSoZhdJR6GNuwhLQKLdRjwUbpWsY1guG+lEcAZrfwQakx6leY9OPc8
eBqQ5Pa3Sj6cB13eDEl4ADMUsVKiWRmvTgTzA2HEbBmcHgn4C1qVOqMYHUbjlSXMzkh4BzoWMFvA
L9XaM4SOfoEH8Uzk/EDVwa51ZIUAQFhqb+5rCU8M6nlOaJqHciAAmaZ3AgSK2xGsoUFxRwjQUdCg
8wJQZUIHams22mOC7cdcfXkqlebQAok/RN1T1+KmlslN16cnlYv3TUkcueAYRJXiEzZ/G41p4hlD
hI50VN7XnQK64zhvjg0gDIFh7nsBHJU53SIihzQAIfdAm9yb4B3BkKktUGmThPkWena3pmnmdgU8
sDUiMu0gyJfq3bEjKLSV6h7MXlvWyVDN1S0Bemspkx3ByP5UYn9qA/YCyUGnyARbUkEun6uWlGAL
Wf8Rjw1efto+xBX+SxZAyS2WjikZQueLFSkPjOd+KF1MxMVOkaOAIU3Tn5p8KEbFr7vKQ+jiFCCh
iBFqlD0/lk1g1wF0vupsi52yIZ/lgcDF1svQFVngIaKxuqzd438Huk7w8xABU+9E2uud7KLTj/KA
ERcrscZC/WVyfCCyBbO5ANz1/HnUY62STvCjHVhgD/KzGVrBQ22Ne8kDXFq3snO+MdyVR7n0Jr8b
nf75twgnGhWlhTw1mtQQAzuKh0l+VoO9GDTQa2pHS5+z77Zmnh0E+0mhDoIfl6ndapIVkFsgHoIO
bBdrZeWFisHPzZw83rd1pXreyDHC1vApfgPtff0QH/QtOxs3iqNujMLqPDHD1N7gSI4BWPu5264V
7FfPc+a6KWGUizjPym2d0s/c4oS66XFqTsTQdQIhtbOWfHx1VeYe9vsOzxIdUQtalmOHx7PALbGx
e7CNOKVt7LR7VCCopZ2z3eiaT5h+eV65SFOJbG4aCc8UaKKNdyGv0ytg4YU8JaKGiJ8Q9+v0KDVH
QbP+g7UYPJZucwmR+obnLggk+tjmmzV688vsCynrPz9i3r5Is3jMgkj0ZTiAFgOyQZWBx45bNF2T
jV4MU76bmr1WlppRTCoRp8t31E3OoCJI3pmLLj0GQEPBiv6sPZ9Vk7O3KgmRUjUwyb/0hRVXfSb2
h7oR3fZEvdhZtTct4cqRznsMXRpqChEENLxUz8CAs0ftca954MX6H/hpLkOQ6eimKW80T4Chmr0W
6NdFOuGCD4VaBeS/saXY1I0A7SgVt3spd/WGemveb/qblwv8x+bsufToymISBDYhi2rnPXD8kIMU
z2DgXRuVvCSImKJaDO2iKAdwGGDiP/3R2CldI5gy9lJ/AdJCVWz5ODyi8uurp3Ff7jQPeOpHDERg
LKI+EWfNGy1t7zTUi6lCjC1d9ItQXY0lZIgYJTrxAKIWxlrBeaGIhRV+szDzuFARFYwAOoiqBXd3
N8mnGPeGJTjIIp3QWxPbXnI30C8HmQoGlRFOzjJzHYzqiUoUuJt6l5/jTeSLrrAtV+aHF7rzWNQ3
M7P0HOybjKFCgex5DP9/lznYDWfiR/dog1nKGWKSN9mptjDGWFiSRZ3QiU7N1jwmv9ZkXBaPcOql
iwpChAtIS9Nj0ikJBb/XCOqt3FIg8njdiS+5TzQucUdRZUcVa9YGMcYsFuuJgVsTdvH4WoBVoKad
HUprD28pEkCdE5UHkBCKFwATg6Uxlyt8GjWUOgMVzOl7sXyT20deP15f0rLT/MeUOZuhUyuWhhm+
wo3duPSu36VQEaOTUDr/Oq71KOdyHBtP/dvizNmXwehImkMLENCjxOvrc54XViq9xBSpRY/sJRcx
MXfI+sS9vtKvVPDCm+ngFwK3GSrk89OjoO+nYS/6gP61juCihQnGdsMy3fxTdbNTcCydwVO86swe
i+dho6OfnznEUW+ylVczV1KapMtxtv/9JV879C34yqpWNlkn+sM+2DCv3wq70Q6w3UAFbv7dV+qb
sdl2o3IdcokIPjMHvh9S1BC1QgE7fVl3T7ocJztRTXtHK1QRsx7VQB5ZFwdbBh7ffuX5LH5OwCo3
0UJLkESdxbcD1G7aDgdQt6alRZ8ll9ym/7h+yss2pmwd2RY61rMnKidKpvS4XLw2vUIatqMxHg2w
8163suQIpuIWcGYThmdedTBKuUzTQPZR1eVOGTfdJtRa0wEnbuZpVNRWHumSZ0NpWYEongpOoTlY
T4LkdR53CpSpI8w4viRIAK+vZ83A7EPPeqTmQQsDUXFXt+W51lrvuoUlj/Z9CbPv0SgYYIDF16+i
2UHRj/GAmkb/FiCkIBi/uW7rEomE9/Xd2OyrVKYKGcVGmUicjb3EkuBGHiQd0sGk3htaG7t12YIv
95PE5JwmBj2LiRw5FSRFLEwqRy/Q2s7PRhQZhiPLOXo6JESJpZFkB9LhfOVwF+8SxOInukVUZedV
nxQCb1nHVF8jNzkKIwLYaw1ur+7J0sNAP+S/ZmbBMdHyUsq46reespds40/iEBu8W7tiB95TOz/x
zb+qVALsj3Y0VgWUwszzqHo30LhW8BZFhnNOy84jQT14YZS+9Qzj0RDm7jZxYSguenq91ZWjbKF4
hzKuFoWNYNchCw9Cbq4xJy1c9ylowVcPJcNLurlBy4w+DbIz1z6QEoHQ+m8J5hDGfv/78+dEosow
c4RdTbSJ43uT/UkLt83ilTe1cHPQIwCgduKjR/179qb0pAcXBGaagvQz0s9Y6KbRdStq1igN1uzM
nhMox1sQ/BZnNQZZLk+90Ux2ahg4lSG711/u9Jdmn2jM5ckgvgfEBkHCdIm/fxgzjMxiVPTMiSfn
/Rt6vqijQzcdIF5uVwU44A1OX/+FTfRCJnzLlx7CT5ukSxRWa1DzUJJan/iymp0qgNib6RIoY8XG
fBGMnAdWN2ov1y0vVkCgC46xCxnrvejEhASBJGis8SaDDajJz+AbBimGzZElK155ZqWVPK4BiRfu
PkSW/rE58wMCURPssO6bxj4pe0ePgpVbueRo0PWEvi8YFiFrNruVSk81ykfZ77TKN9LAK6psK7Pu
9vreLVqBPKAOxXPI531RL367KQSUqZRRw+eYOt5mZgpKhSyXkBebgnPd0lImBcwXaDcl4K1g6uf9
ABuaEIeVBgaceNuc6u1U/5NW2zpL68EbBm4DkC4NPZifVniYQWyQxucxUx90rh5LEJ6HZrX2oV/6
DKORgYRwUrS9mFJkJQSAUM09J0kV76D6U9kGuJ9cpACGE3aFl4Ay7vr2Ldy3L011fJKBkrhwUsAM
pppO6bkG/eNGKEyR27Q2hmrlm79kBpHRhOwBO+oFPH4QUYQXheicqa2F2NNi5dv1dSzVDjFNoEPx
7AufNv9OxzTNxU6LzlMlGK0Zus22iQMxdqdyOgcs8s0RxP42CJ1XpnsX7h9CZcRHoEbFjNZF2pKp
BcYXo/OgHmJVtgGBt5XoKeCPAQeBObRs8cBWEpQlh//N5Dw/6ZShJSlMKono1jK4u4noUfm9QU36
+qbKX+nlzONjdaCygdIzXvO87lMqSh5B1Ois9rmbIxtDInOUCmPPZXRKhnQLYRlqN6xCzcTI3FBw
C3SHIpDLm9E7ONsxcvkwxA80qGwKVW8RuaSUfqRiB+kmHId4o5Pc6uEdVM041l2/Z4Ru6rZy0ho9
EzbcARP3m0dQaCuYpSmAzeYhhlILOdy0ur5pugQjUzp6MrW6w/TEswbubgyOMdGCrqETFI1XtJih
YG1iD7L+idTpDcy/hYeJ0D0onZxBN2MLdd5AvQG7poomXPsYCeoD2IELugU17aavMQxJchs6Jqe2
oW5Le6sGjCnPn4SEOEqzV8XETmlrhyOGi4ldDo3diaXVVyCSqnaNIbh69ijTzhoj3wDZQCw7nMWu
REBHiG5bkMpOF+/4sK/5Vk8fxPxRSO9IeC9nTlNBeb0aHLFNXei1O0XYOAOjhzjCpHrDNqA2tBHa
HYOusuS0ekzal6qtIMfy1jQ3QhpABtS0VHo7BO+xBHGLFpSXkaeZJbjMdafsxF3ZjlvOWiurHzIG
akR1ALIwx+kdxepJhxRZqwj4CY9ScAq6GxlyH9CyY+KT0d1Ayi0VT6q+Z3VgFeFbr94nAsRiSONo
4UOQ/wZ5ihMpPcTUDsBEbSZ+GC6rztDo920dOFlSuGKhHlJ+DLmygazARjPYMQ4aEKt0ViXKByH6
I8mxVxig3sggYSdhaCCHCPAgHtKgeA0UkJ0lWmSFUBO0DVZDOke0dXV8ZHECtI10zHkPuQ22Z2F3
opnk8XaAqA65S/IY03a4NwyygvIxaOTf1GCYPE92GRucAWhMgxRg/Eego36kQv/QSSZkzSBMZ6po
lqY26UcLcEvwgUFpZNQwNxg+N82TrB7NBIImNWD6efRMTekA7+r2JvVTPuBGtqoFCFFiCRl4NcHM
8tLQDi1YkN5aHa+AUtDJFhhnGEpytOlkZ0xCze44jTdFDoZOjM9+dGp/n0bDWUbyXPEMv7uidirs
RP2hoQVeWnbUJNzRMWebxpjwFoqdmn0KylDBgyLRFmNDT5l0FPvxo+XaUanyXVGYhZ0X8k6Xb0po
jLC6AB5qeJalCpw/mSPHAhirpqsrnPAGX4PQ3Br0Ue1VOyqOGSQH5QRToTg8pXzoYgrMGKQLIs3q
5FNiaE7E6wNkiGpbLDUnF7VTmMl7BWIzgpFaktxBkibcRnR0MvW3yfpdr0qOztoD6JUOmtw68Whs
x0a2pLC2zKqHFFJiBX3mVlqI7vpoRSrQDFG7aeInAHlBjlu4YM9xBHoXG6HdQk+gKBVbFbiVmKZX
Y2ZeDDuQiXI7KOubOIeuiPpkts9hHewmAues/EyhNFFRzEOz0glMYkVFuE/iG1WsbQ08yFESuYUJ
giLKfA7QBumyG7NBMByMwiaR2A5sKq4QYIUVuv895IYw4JC+opm7o3p6r/D8Qcobt0WTlwqt1xrZ
vdSKz+gJu0nJYg/0YXs1MnuXiwb39NQoNoZc7gfclCSD/pvm0rHHUwUpzZEGEKGIGmDtSwHo3GZX
Iy+2ulB7K4POGcsXlYXGtojpiGTZeDAJzhk/EZyOihXqOkB+lWWmOcpMv1vMfeN3bq9/SRbiJ7BY
Au43cZQLIEf5GT+NTDUSHYGNIVfAEpZqlO0EpVTujEpaK3ovmtLAwYBCswy4zLzEZMRmx4Lk3Aj7
LNur5gHUVf9iMdAhmGb9gAWZYwozqG2ahKfnUPUU0P836m8GdP91G0vJB8gE/jEyRVTfImheaYUQ
wUi3r4/E0uwBJQGK3KM6ghzFEbaht1aKXIrREHoKCNDQYblAC9aI2hQ60rNSE+EuguzgeahKZSVc
WjodbNoEoQEiE5nOz2WZPYc4Zp+di6L7FNTsLRQixwTL+t/vHuaC0Y2biskIXWZmYjJqZqfISN3q
nbrFFxPz8qmlbyRPdDNn2Jq7f7F7PyzOsvAABO0QbYFFNbaq8pdGHq4vaeF0UM4EfQmQ1gB1zkma
WlqyREYrJyYFmPFFCE+u1QCX6t6QFMaIAgjLgXOaF4B1tRKTLoI+KZpSwiNo5+zKoQ/RdtLUzp6v
L2cBj2b+MDa732YlxSBSIDihwW1vco/2duAoFpj0bfUt37MN8YbD2iGtLnG6nt9eFY15AFVR4g8b
eF6ozu3FreHoJ+2Dja6yXWt5LS9yygpQXQM3zzxtBIpqGOQg8NUs9+UK48CkewXXMzgASy+CIhZY
ud8ktYMUESgksgh0TtCUOlMpGRAlpMA9NKAU1PTg7x0YxByQ+wPHBiWQ+SOs5SwUyzI8D8FNAhgW
y7kFpdCVlE+aMu9Z7oA0dhKyBPoagNnZXquYz+2jJj7XDnT2diOF4Js1fcMs44beEjCVvwOTDwiL
7Ip70aUO5GmBhR4TB4PS1y/b0tsBUTmaSvjPf3Q4v586EXnd0Zz4WoJyImtoawn9GK957KkGcLFe
CcUiDQBhzPTOfA5DKFoQmXwRBsLj7A10WPVNsmWPazgRvPoVWzNvA/nqvNNE4gPpaqdj6bUDWGHV
9lSBVQVU7nSjd+0rFEmgvTjawBrfqApE+/p6P3Ql5JXeAUGza57sSiZvokKA2FiwqRh11CLaSQUD
qUGyS8bASuhdUStgyA/dNi1dnT4HQWqPZW+ja7NhJmQSxd4CMfsmYyZgbxV0CsCwmT4LeeVpwrAZ
MHMBODPitWojitwXusjHpT5lQmNDVufUUSQPebjX5fKU6OyWtOJ9Fn/IhXxbUg24vXyjBYYlGmwj
5u8hAlgT2Vjc7PWxduLeOJaoTIukOJaksSS9vWukwgkNDPyLICwzmNtEssXQ/SaYuk/1wYbGlQNB
E0dR3tFH3kRSsRtFxUkj6tRFtA8I22Vy7/YSgQKktM9MxYnVdl8j7tSi+qYnn5kaPaBcaaW5cCe0
4S7WjEMoBCjV9B6RUzsMXvqkPaLCcwQEmNcfuRRu6MAfjeazGTHRJL4B++k1BgVMNYWEuLApoxfw
OnkGDU6QYLQgN/ZmgnUvl9uNSRJbRhzdQIWkFLKtROPPIQSdIoTXEwnZaNUFbqaRCMIcQPohoFMS
9idQdasXfxutdpdXoU2KF1ST7FEq7bhOrQ5ylkz4lKRkQ6TICwu+0UF+1pZglSL8uSXvaUn3ih6i
3s/JHtpiIIFC7wM+IgQwVKgkm9C3IugtqUNFBaPxkO/cjOAFKvLfAsVxlc0uiaNt0Jt2qWt2H2T4
63cD1JzNBGRMgryTh4qB/tbcmwU9k/632EU3YmLse54cR9B4kGS46c1NpZKXFuI9fS3vW1K7PIB+
gaTatdBtqcatohdQ+tUtNQ82CTQtpbi2wOG41cK3ouqcNE7dvrqFMrvVkBsevKv9uwncbD9Yefyi
KH86AHYSwUVP0jZ105Ha6lAa97QHy0KVbfowspWkR3ycQ6D1SdKpy3juZBTANNJvNMKdTo3tIUFu
Pkq3Td/txcJ0KzgXUgoeoi1k/WwbkfcK5K1xI7pxh1ytMMBvlufqrtSBkhSN4RFl7Vf0M7kFwZcH
VsV2QVFNJ5P4YAS6aRSu1PAcUcOOi2wS7tsYJQaqAvmUiroLxKozQGIy0zsPCgpWFN0IuWiNqeCI
cXSScD49mvlyzVCdMNxqalOOAPLqn030GjIKptVEsjBaa6Pa4aWGdkp4u6XFaCed4ab1bV1W2zZt
HH3A/ysGXajyVhkfTJE3gHd7EW02vRltITQHTfviUdWgdCECJEQe9TzbqkXjplxwG7NyBtqcVdRf
ss6vwAiTgJoRpE1OLPX4HEL2g+InlLLXiLWjIqQulc6JKGTxwnKH9GpXBe2TXn9Q4zXooYFaQfnW
DHalVrqDfKIMgbIe/obiDnUksHSzAAzHdHit298gBdipUMmM9QHzFDV4NO87+VkUn5rp3EFop/Lz
JHKL8NfCjAe2cpI3RPsLwgjAalsGhNUYmHktHYL3/0falzVHqrNp/pWOc083Qoglor++ADLJxen0
7rJvCNvlYkcCIbH8+n6oqpkpZzmc0zMXpyJ8Mm1AaHmXZ0FpotlP8IAFy9+OxsK4dHvxOLjk1XeR
DuQjPIdp1+ySeroYocERlGh1Bf4iY2tn6lZn7sZNVNQCcUzqOZz85IlUxUWmYZ1qa/f7WJNrK5Wb
PqcXXS/uweBDG7TfwAz8mhPktl1/4U0g0fl1NFjeswnpeiurQ+h2w6ZtbQCdPoHDCh1KtM7GLYeT
CAAcfHGFdJwNH7cpfH0Imhl9bzznPYsWMZsFXBxZ9TctIATUV7E1PNfVtgGz1BFd1KRtLBwU3tps
UyTGEzyf5nFL/SSajYe6u0YoFwk9RmNHNg1QyCh/qATuu1BrR9J5hG36hmTuuQP3k9Irg7UO+gtL
zfwvbTTwb1RhTNnRyYbxwnYMeV05Yxv30sXhwqBo9u4nRgnbk4TdJaZuzBC+rFZYihRD4wA27oQ+
pFQEyitm8c2Hx+WRNQ7bsdrWzzBgnLfN7PJz0j6fZEBsMQVAIw1F478cu0ybZ7Zo/MtCQkGsNFFs
elX0nGjYuYtYH+PcmequFT0uMrb14whbMBwPRerG88jImQ7CEtachD0LVwkBHgQwYEp+EuaZMu+n
jo5HJ03JypsTK9DJlK5SXryQorauhO9svw7nPgt+mA26u80WOvpp+JqhHiVokx5rz0NFbHDG/lEV
o3gGisF6HGxzviaIXe5LlQ5nYtpPKu/szyufhF2ZAatMoJSOhbHr7Hth0oAXTxrl7q8f8LO3B9Ie
WiVoAjngLX58e6k11BSEnaNTbFTRRcy/TJh/5lE+TYX+vMhJApYAg0hSPz2iILkyvgkAHuc4v4Mk
BgSSnDMmI58lQgiMoZWykJ/JX42t1jL0MLcd+j9SOIFUfn7dFENy3TLFIzKJGiLXGjXqg+as2DV9
xV8WNlEOzQRD22gXmebeHb3yzUpJvXXmzr9qZDmeAQZ8Mu6I3QF0xWwGBOp0KlNUDW1X9ccC1r3S
Jg84bL+DjHEmG/lkweAqWC3gDMN37TSTz+HMjkpLf6zofPQblI8JxWHW6GpTzWTv6nOa/59MWoj+
Lz538NNDxeUkL2GdQ9Jsno9NoWCj/EBIvxFIMDMYEfyctv/xQWFO/td/4uc3Dkpznmb9yY//dcjf
UMHhP/r/XH7tf3/t4y/911G8N7d99/7eH17E6Tc//CL+/u/rRy/9y4cfVk2PreVavXfTzbtUVf/z
ItDCW775f/vhv73//Ct3k3j/1z9vXDX98tfSnDf//P5o+/1f/yzubv/x55///dnlS41fC96rfH4/
/f77i+z/9Y/huf8OuyOUbcAJRJP1JwVueP/1kf/vmGMuJK4hruugW/7PvzW867N//UM8/BJ+bUmb
F327JbeWXP38iP07mmroDnvQBPXRUnX++V83dvVrW/71Sj7XBPw445e9DDA8XGbRLYPEg3uyoSkr
h6EPNWXcG9k2GYaVIxQU0uczZ8THk/r3ZSAbAgEMIDm808rSNLfgXcA9PVaGsVcV9PztbN2Qete6
GxvRrTUHU22fOSZ+Vnr/z8n0+6oomqGaCVtFMMA/bqMlHo0k1ixjiDGgx6KLVSbVN3QP9mya4NmQ
7xynh75G1u4U+utIhQFbvEx1doU3YAZ1O4XIVu4tbRyt2nrJQUQjfv6slHFcTOy1eCOkfPR7uJZS
BKhJEbqu3PXSePhjNv1+aX8KN56Q2H8/CHyKCEMVA1iUk62aQLXRGv1RxoNXvFuuwomAB+oRNfdZ
rGv032hVApXl4R8+sQj9rGtSiiLI0NWEimcoZL+elXOXut1NO922lr0W7poX9n7mNLSNIdD5Xolp
1Y3s2ipuaLVehsGC+FrQoyLTOTx2SrMOev8cEv5EOe/XwwGyDZo6as8oPZ9sT5nN+Fw6rYwXqE3P
h2PC9wTCwNQp7kRFrz1eoDnnXlKMMa+qVV3glOjdWDtI8m1k656z7lx/lRtiY1UKSfTSYKov7EYd
ZiG2g7cDpONSO0vzkrVP+WjDi3MEBRfFVBS5M794gizT/+zE+/1YEMXAIgZqBDi2j5PPQGXfrVy8
Mwu4l6lI0gABKag8DlKMniDRZmJlMSjQU+Dp3IoerJpeIcktkuwSBXQCf72yDAdLr76eTMtcOV0U
UOpb+hZQ+7VOHWBM5QmnTISM0cWIGweuGpnx9PUlPsZnWG04vxCWYdVBwXKRXvj46OZUIKenhYxz
UKVMb68mUFdBgW69sKqmdWmeE9ihp9vYzytS6J1AQJx6pneyQJye1FPRZDJmAy5p3c2z+eSy8rar
i5shm9dkMp9Scq16K8xg9TkX17Ty93SmW4NX9w5AgEnXbzha7TytbzzNj31eXbEK3WReRwlEMP2a
bX1+UU52zFq1G7x07ac+CN7TQ9mzAqSfMtJMfUvy9u3r0STexwP813iikYFEB29tEWn+OJ4oHrtV
VRpdrD0jDSTc5oPGmp8naj82ZHK3g0rQNu/SqPb6agVV4m3lDd46cxbZyY5fDPA5Hfc8N+kVhCxQ
cCj8lZXATS6b2+1kzlmkS/s5mfP8okCiiZi2q6JpSotNg+Z6ZkLquCEqCfpOgLJMuu99msE1Guux
8aAS5zTqxhu9JwcOFQGgeN6q65rL2SUXGXx+isS/y3w2RIQObtBn6eXo9nsYrlZBwfN4Jt6znrx3
9PNRLbLqoGMojVPvXiDi9XV+w5GDBUkjkqCWL8VMGXRk3Tl0EMFMJoTHIMz3wLI2EqSMbKe+GJw1
TvwfCsKsmVuFKinA/q2d59JwZKQbaUTmNKLKrF8g3IJKQH8zuDUAJy7qiC31yiAdDbZuuvrZNOKy
Lg+NY6EsCiSGocYrb5AZlETdN4YeuZnMUJHjCTj9ng2w0Ypg5gQkBQCpwCeZlLBHd/PvhSq+9fmF
qQcF+AQqSj6vQI5+QOngmRf+Aa2+XQNwVtAte1o1ivsBYtLO8H0cobKU3DodXcsKlTRa3Sum2Kpw
62N55WRcrHKBKxVuB4CNEGZglkyggyL7oo6JcWu3zhzZ5ojJUA6HdkSZh+iUhlau9rXqwVXT8Klf
7DKpzK6TqnlwDCjH8YWFMEoUbY9IRcYI5u9NOA5tFcxmHxeF2PeJ74eDy7ejaFsYczreWov7xngE
+sFaW5hgTqfAKG9AUPGbzQSoN2Reytc0HYEnSAxMtKBVbDNN7rrm/GXU/htksg7c7Ld+olao4axH
ixwhX5KGnrui+SN1xpuZJyCG5hyiuJheU6ebYLDaG2KQMx2SnyyXP7fJZUeBFZwPkzKoxyNO+rjm
eK1A2a5lF1dtgj7/0LyXg7OjOVISXmGJVPZVKm7EaG7NlpmBO+U3kGCFvHlSlAgDxArylhveAD2h
wJzpJv4NUu52OGdzExh+0BTNoa6wwQMRhRo+i4ATup1HdZUYaR4o23uS0vaDXhUXKeIzlMjhRk2r
p7FQa4buTTSbGnVujfdi5sm+6a37QVEflbnsxcoAB5ISx4oJXjrgVciRKd+4efHUGP0aptZvlkHy
oOHDwU3Ld1UMaaAEHF0N66kbMKZTNd+SfN7kqDX7MztOw7iBZ2pn3yhUkATq72VyJCMA4vnG8H3Y
uelDNyRPrEadYQLCCM7WcArhUyC6FFiwqnqb8+IGzlrxnKc3illjCBzKfRG4xsJjrqx4wDE9yxmW
O+hZAWGj7s/soh+zrl+bKMh2qLovokNAln98oehBjGyWVRe3tnish+mmLADW8vZENhptDth5s2He
GMqDPKoXWD46EzyovRxFtIHt0gJlz9Zjm1ZV71/f2c8r/zXVUMOCsTL+g4jjxzsbgCvsEPsD4e/1
dx30AnlnOuGWqZJGro+asC2TNazqBm1W4QjLh9D1t3mXYWo22PO7ZgrpjKTZrg5j0280rY9+6XxL
qOR4x2VEGmAS57QyQlN/U7YP2HTpwI3LK3dm0dGgkuQcE+8EvfBrtOGpCWoBMEoASpyMtgmBBiJ6
0cXWXLAoE+YG9UeoJw0liCVVFRsztFlgyJYgSAoqlzdgPZXPhv+tXVzfFVQkpkyfMYn6ZAbY8DSE
qKmNqOSve0pmCUsoE8Zhc+NeMQVLYzjE3UKEJbZn+ypPxPevX+wJk+7nIABnRQGCBtaaoCvx8cUS
vzXq3p87CL3wN25TAAOouzOlca0sZwfhl/tEkINdktCnTfz1xT95WFwbHU9AIECkOM19DC6LCj0b
TCpj2oAvdG/gHfhOcWEPGazWbCCHvr7gZ6/cgeTcEqjAXhBh38enZYPh+W3Z4pW74l1mI9pE2VVX
DIAp9c7KZ9CpGN1LBAxVIEYowlSxpHOEA/0d/JN3WZdn4qZPRwB6lUj83MU2Yfn8j1a/03ra7XxM
QS13JhRga0SGjRvaElXRbDqT4J5U036/a3vBNkFQDhP/5Ol9VTl9kjRdLJj5VPpqVQz8gmInmT3j
+8zqG5dUj8NQP3p19tqPAFGmiRd+/Qr+SqWwsUErE/BAMPjgdcNOJxxpu3nsjDYuu6FBIAO0qVb6
e5ltbC5ISB0YHpSVhY6JfVu41UbJ4gGWHi+NocvIs9pFmraY0RxHJjuZW0GEH7VoyJZe9WgTGcD3
ptjZGtB3GLQH3XRAIU6jz9Rf0Xxy0S2r1mhaYKOsjBFKKzhWPLz2rx/y83kGMSkgiBZhv9OZ7ShD
eE2aYVUJ+9bNcJCNDbltqRNJfTGosgr4ALMXW2RvtqmuEBvcOROmfIK2RDZfctI2Z25piQVONnAo
PaFcCwYC8DPOSbHdTYDL6Qa/RfZR3PT+EKOVdNUm1rYo+dPQAwts4Cad/H8m7/ZrzlEQU5D0YIt1
TkdiQol4YSS2cTX7O6vlj22hzzzaJ6kc8EZA7kGAEDJ6p9liCt3BKpmHFsZ4BjCH0OO0e92Ebeai
i+40W5VjOVc13X79kn86N5wO6R/XPbUOTf2sGXGwtTFAnC8p0BZB6vFHTyd9yOaLXk9lJE24ZeYO
OeaFeuscdgmheIaOV47M2aJrhw9qNWT5UVPph9wGLpq30NFg0L9E+wDOnsq47lCTCoqkjST6enCV
r7ZGnT5Lt3jL0xRzyO5l5CRHxeoHq0foJ0KPT9clPF1DMspDW+NcSzhoyVn19PUILEv1dACAuUfo
uQh5olP0cfea0GM0G62wlA2s0Wo8DBRq9EV2/fVlPpu6f17mZOqWSqEnqHQbozRzUzfAZvL8dpwf
FBDnOTD/MGHJA1ArzwUIn82rP69LPz4erzo/R7iLJaMB/kLhaUxWekrWrii2SYNusNedGdBP942f
578LaXOojp+EJAOaE5ldyTbmvMROJne8z+6GCRmuF5M9GtnIdpuj7PQhdfi3caBxWYqNRv8Xkyq9
+XrcfyK/Tt8vWBXIVYGKhZ7GyQAMY54PpsAEr10RKp32SLgRDQ+HDnW+QHkAqNXJ3nBEWLVh2wad
Oy+yTYimJzqO4bKz9SXS335u3kXRrUur3i/LX0h5//WtLifXV3d6crLxPh+tLDXbePJ0iHLxakqr
M6DQvyq1y8EFMjgGAscnWhXLNP3jrG6gzz3OwhWxttmmEZDLBr4jImV7WfXNtWM4N32XbNwi2dOB
vgPrDejyAMphiQzDO0BWYiVAluOZUweJgw75aEfUbm9ZN99OEgu5y+zLubUf61YDx4HsHQupNYt9
Z5/pIJ00un7tyYiAwFolIKRh/X58kmKcUMUYa7xXQZ6x4TwyQ6yF1ayzlFzUM8R+jeytkcmKgTIJ
2bTnye8AfKAo7LSueUEBacmkdWZ8f1WIT14iapC+DXdA3BoUGT/eFs8xFUsBPoAtMFhD7RyzFPXq
cZBuaEj32AGr4Lncgl7bfGVQgT0AIHuPIBn1vOFH0eWwK579NYOKoWV3UEJotY6yjM5h3a5LbSIF
1jKBNxjKAYSjUjy64gG8vCI0C0DSdKdDSDs/G0reNkXHo6HD/01tCHVYUMXXqJuMPaA8PmAsfWm/
uCJ/gSfvW2FBy89KNgPA6rTftR15ZqwGeGbB/QgXwuoNNihoz4OBUq0qxbduWVeBNkQA1bk175w+
5OYQZikIQhqAtroQgAGi5FV2a6jTH6p0sgC19/boyq00joFIGrxcs6SOXMA8QPuxYA/r89jv9dpQ
9VOi+lio5i4rZhaUbIDYj4ORbDnsKevWBC5CHEwH1TldbUc9bCzd3grbx/KG111uZ1E19oDwVGvG
4GOcWBfU8GJ44oiQt0AZGdQKKyF/pIytGAeXqmu/yxLIuuLSUuVl0TivLhFrM9N4V2pTGdlNM2TI
ILBJA2D0rQYXJSAZHjB38OfURItw1tWAwVJb7ENhCk+EdVWg5KMHTwXmgBb6nJCga31QqPAZVRoF
9Juh4j+SmR5xKESQgnh1mZFGUwsubCUYoGxD0MgHMvtWULvtU5o3eJ1O/aCT8hL+hHvo1onQtTN/
NUDFa6bunsoU2LTWu6zRXZCJ8Zpq53UcYMyawLx5SjEpuKeeSjx82TU/UpleWjULc1leUggLobYJ
J7lvVetCfhAF8lVd6qeWaT/MHR5JN4Ox5ndiF5ALy4pLYnj6XILzyUYIlimWD7py/tLL/riGRj9p
E9lSEee2FwhurabCQLhXA1c53xBZXJm1PlD1gLrwrceKq5e+rNGpwRL6ekP+LNeARDP0SQAoRlfX
PNmRk6Khfm1OIuYkz4H6cvdIA/e8uxYd2ycq2xH9BDJ2OCm+E6MIjPHbmTtYtouT7QSrD8I36CgD
fHNakXY9mFAWWSsAE2LXmVc8cw8Aqd6+I7pdZU2yLnPvhubi+9A3ZzIt+5O8DrK4QM+AVQwCgXOy
w9pdVk0lSqYxn1srGkukzygydYHS5pWpxqeUih9c0KCz5I8cMFfS+vvKWWBbL5MJiNXUhvaTJcHr
c3Tpr6oMlFTI3ANKaKc3k3Z+FGZVRiPrbjirAYujfJ1Icl9Z7QWZ4K/OKvXDM8StOVcUBrj0BtCi
bmdLBzCpwoksJ73oWpRWicG2mEhxbiZBAq56r8UUt4V9oMZUrxmIQt5SFT3zZj4bncW/heIQRVvr
59z54ySdvLqcfD+FO7qoLya4c3SmEWrKUCSW/Nlpu281a28thl7gNH+bU2dnpICoZfXKh5ngSHPY
CWSvFQbtTCbx2Y1BNRV5OOoDgICcpOP20FK3Vy6Pa5DbGAhygVCXoBsEo3kcUnpO7/aT+NmDHxUO
YLjKooJ7cuBRKSAqykceG6kHgG+16oCXhWXruTbfEqedrgQcqQB0gCILLP3JptBnfguIjuaxCUnX
VOV7Tsr7sihuy9LY1TK9n2d9UHTRBJ3tQ91t3c7a2+XZE/6zFbkIs8FCl1Gg4U4jqLKofDqaPBYd
qQKAsNfd2F3l9o7J+mrKmquJg2cBHDxKz/pMsfyzQhfg/ejdLin5ojT+cWcsvc5DY4DwuJBA1mXp
uLccftnCykITePvYYKf61Y/GqG/tZDhz8U8yGCgbo5kKRA3ewmmZR03oHI2eL2JwKK8gVlOGtoJE
FnX2wuV7AK1vaevcFpn5fGalfTbiQEyAabaITKNX8PGhGcjm3LCJiN0Uuhu2+ZBXyapQWeDkNLY5
10AtkRWbrAr6YOXj11f/2fI/mXfoBi5OUB4QSzDn+Hj1EqGKZE0mYn9gDyiCOfAGnI4of17pDv0C
W7JXwDruHXnrp99SS22k0GsGAZeJoZM3GhoIZXU9CXgW9O6bdMwybCtpRZpWD0PSAjXdzle+M7CQ
bkTmW2tJfdTJCTDLwrLWnpZPro2AzM7aoGHua4aKe4ACUx2wIgln+ILngjzWoCf4A+hx8wM8Ijai
T9e01C9EdrduyV79sn8SJitCKA78uLVcA5vTkZbA4wImzQIBinAUzT4iCT5hA7d0IwA893Za3aeu
vYWfkhjjfnYQ7MGMKER3mKG7hxtqRj8CqOoRPOPvDJI9+eSMEQSFb79+C/STybdU+4CbQfUF9mYn
q59VtiP8McGm5qYEpbX+AYw5WLzIrAu0l6IIVYnIKGB3B34FHxaUbMW2hah1SAz51KNgFwAzszdF
34VeZ2xZDxA/8Gmv3dzEs9Hzg4VObtrjPDGVQm4w+MecdRtoNhyRL0GnZwllhdWvPbR4cvs1nQAQ
N3QR1DWUoScPDApMCdK7oXI798ye/lm2Az1IC5ZhqHhCdO9kFvYpy7OyE3wxLHxVoEuUNlSP2+4e
nacyArgGlkT5pWlPz8IrTdTAnBthJhdZh94uvbQ6ZwplXRtnbuuTjgoBlgSAGagRL6jUk+JJVYE9
3M0M+1ENMHQqKYw6MdEThOdgHZAwJfZrO6RNSFidBRZmYzNwHXpoEK3qKfkxl/TAav6gB3S0p7sM
X59HeVvYZO14Th1xhaEEzyG25PA0m3a107p/Ig5KBeMDBAAgAVEpP/p6sn1SwFiivZ+WLnB5wo7y
cckDw5O2rrIbVHf7uGbKABmAd2E9u2EJbeJ1ORSPTsXB2ceYkwpZdKYxmwA2eewr+pDbAJujqHBm
sD/Z/EG0RRQK1TxYbAPu8vG2uHLa3veGJoa2O4DmSUxyBBQQvgz7jGDym9uUAygwhQjWz5WR/g6F
gfuGPyqEWVAJxum71Jn+CHeA5coY0zloZbtKCTRYpmlFzN0A2ySSIe/ooa/esoua0ft+KQx4w5mm
0l+FrJMbOHn6FkXHrIYfbNyVapcTIxDQM5ewwBF1Aow525Z2cibG+yu0+XjJ006mp60qc9sSAbCv
DwXQTGWDA5fLM4H2iUwbShnLdYhtuThlsL05J2lGataOogXGFlrjW8/GljVC1J2YkLwwxlVtOxEE
Ux+9gd0V/fRQ58VLr+0NnF+jogVtaVjNFcggVR42xo2266czy+HTkV+kxoGxspAQnOQB1uwpxyMF
Iq/K2HmGAykEtUBUYgkuRAX+h5kb4Hj6V3MX5KTYYCuIIFuC5na6z0q+tuVFDZIaWB9nbuzT94MY
zHJdQJ5hRPFxTopK90BbpDxuhbGDjve1gHDVnEMDYWy3NhVoiu+mhoVE5ndt3259WTxxcJSc8r5D
RfTM3fyVtS5v8Y+7ORmmwjDyLEO/Jk5zQAd8BMLOeEABfZUlOz45EXXoPSoFV4At7oD5XWc537S5
iNszojV/HZXLfdgEPkZAugKycHJUpo07zkPpNwAxvWaTFShJNz1Z8fSyIiLwDHS1AXj4+uGXZ/sQ
JJ1ck358Ez1pQInSbhO3vg61ByN7rUDYsgIJsuD/36VOFktiJi1qV14TSxOSPwNygaQH1ubGOtsA
O+HV/l6X8J5ZtPahpeuc7HnUVrAoAggGZA6cXqPXR0U37roe8FaI0ObkaPP5kOAMAt+2yC6Mun3L
22lfgiIIEiGqXvUTaIvfR5et6fyE4Dp0i/TO0NNe9u25hPREgvj33S51UWwjFrylTs7iukOgB9Bh
EwNIshktEY+zuzVKuRbS3C+byNCyUDvmPjPgGOZuRZaspgrpM5g6om9+LtsKfKOigTiHCinW1MSA
JJux6qshKwJmFNAtTFZUodCm1JlT99Nd5o/bP5m27lBqZdWYQg5D7xDlZhlCQXSvdbNpzHKV9vP/
yzrBjmvDwAb712kbvZjQhquKBFYsk7Fb8MjCg0RjIneC0gsghKMa/QFeFud2++U9/LVW0DZGwxAy
A97prJLAagHThQfNIesXOE69yuaIpNAUScyQUx5VS7jNvqHADfpttv16+SwZ8983gA6Ah8ANsSTB
Fz4uVo1UpDEKxNKjrHngWQAINvw4GqiM90zhaAfsAOBHEtPaDmaCf7RrbSS2MNGyTWq3dwa9TXSX
r4dJPxLBvAgiGujZQUgIIHB7AXjPkUGcCvTU7eBYx771jhBWhUhMgt72LAc0rtEOquHMYSu61W52
b1RppEd2gCUu35QmW3Pfl+ECI+qn26Z0VyatmjWn1o6AQgisx32WjTiRvKiixaVQVuz29j6nyTWv
71CdwnQVZCfbOl+lqjp4CciyTWnvkLSjyNthdXb5nV0DyZeJ7LK2zZfash7GjGexRWzkbCndOqP5
Kor9iDpwPPEOoBLlbU0hL7myHpIJoFY1ebcTIHQrYTYXwzCN4eBS0CjHQwUBxUMps8M89GKfpTDd
VVW2w4h/74YCkNbstqaQ0zEmWFtUyjEP1Ty+OzGximdqsOxat9cVA11wat9dByK+mAo8nPIuzozq
zWP5EvnBs8oGELVrBgmADxD22l41Sf3ilsMKpvJJ4I68WHcdvRKZDQ3XqnttR2JFbUZb2L94O9ZB
tUMS41gb/DFPxjlsLJTLJNrPzgipITASR56w9VQ+toP9CrjzLSVptWlp8TRC/QdwBrisIiYN/En+
mBEDyyY0SFQQfwp0ZUNqAh+GgITCY8FY9YXdrkblv/eK/WjVjWt4K1Uuie3Y68BRI5Sg4MqjuQOI
KM9Z1CfjRs3jRtvOa08eEugNo2tRxcmICFd5/mWeoJOaz3oKxdAGsgL0B3PgtRlCADh+JMYIvyVq
vvo1PG8QtTSTvVMGfxdlAvXl4qVK2ldjQyZ91fVGlHPn2c3zp2y4y1BEB9UZl0tzHy0Xd8IYuDsX
eiDKLTFXcFl7UdgpRnlXOOwu5/jBhCGa0fS3uQEliry2IyH0ExGoYqscolSTAg5xKtnONEyAMdFE
pAJFY4F35CcAC1HagW1jl+hITijUl+jM1XOCJgtIgcE8oG6f2tnN1Nq3ZXLROyYAmykZot4nW9Cq
IUcGBYEdhJcywNoCxvursivfEFcW65pgvrQ1ABOmJig85k8JIxdgFALa1snILysgFiVaST1WC/x9
SAasnullb2JB3uqKhUZrH50ands0zJuhi/AzDRh6NQGSsVtwUMtQdyvqA4CBljO69kbz6BhFF4hy
eOgbdTWRaWVO5V2Tm87KnRtQRDH9B1/2AaurYdvmyQXvPdCFx5uGktvJdp78S6XHNOgwoZifhQUH
rn9w2XEQzVvjIu8y3OTVN0GwBWEN+uk7p81KNCzNNJobec8dGvfsTVX1iqI2TNoa3TI1HH7idSgE
CIK0QQal5IJ7Lt+yrlHInYCTI/3wDaA5wOjamoROd63TbwLQ1CBtoaCXejtUq+5zeWP3JaDXrhdC
LA145gpTYKzLW8OHwlq/KNBBOAKRALptFZwiujI7cuLtIAi0EdpsDjRv9iQFzd2azDFsEnWlusvO
qeFqbjUF6ghmhF0cEuQTpiWAGF5NvfVcDRhqcIzxlNOhNZAK+2aCKhDatPCsXktiG8HQXVmF3Yf6
jm4c1dKwVnKfehK6Eheqrl6g3JVGo1eDMj3HcwfZCCCdCbSv6uuUQUKLeBFSURJwa5t55QUfsIiJ
r6/MwoLQGDcuB4Yp1L6Pmhyw+qC61eIAAPtI/9o8rBSqBdhAk3SKIGYAra3p0cD2GRgWcEzpSF9R
WN+QHHsx7Z501DjkFR2rozMZK8cW/tZKyAPtx/Iw+Cu3Ne+4J6u1QFgP0ZG3zvdu4EAAWKGk2GEm
vBiwHdwc6PLS8RH02isXWIvIkh44loBRBVLqK5HDEq2c8s0orHnVu5CZz/tlt/IhAVM+lS7UDwXr
IBAm50goB+GP51/oMke7b9llxtGGFy9vRkx7hE7wWRVZHveudw8ztCECBRlnm4axbc+gg5ZCl6CA
3AzH91rB97OrJrhajZc5qUOLThBmpOVbmqYwE5bdCg3gIR5qwvHHbRUZyraAJa67lcVbyJlJRJm8
JwSpjG/ujNweAhCEIJ1QwwZETn15mEBeX5WV62PfSL2j8ttFqRcLPEFvMUjKzFo4KO3aQZk0rIp8
XLV0gDSJWxwITpWdl9CwaKcfM+mGWNbottYTmzeehW5nT93vnVHh+HGxslChQtlTPxSJ/cwhQMJL
QBwpm5qgHtCUseSqx/RLMX5Z2rzB1vNeOPhGhb3IqrH4qHiH/oM3LsQBczzywQmpPx4EtOoCmXb3
IoGNmNvkVeRNub+W9rLcIjU6h7KQV5JMB0i3Xlgl4HOkufbZVK8SOKkGnQW7MD4dXDgNryDTsfJA
yAogFhSlQFADW5wDiSRBVJAvUJPLVs3iC9eVN0ZpPwiU0zbQPl+VWrybPk4kTbAhE7USRKmwt6xt
hcNJJ9Z1rjDJU5yVYWbnP1wDzemMCuwwPPlv5s5rOW4l27a/cn4AHQkPvNyIW1VAObJoRFHifkHI
ETbh/defgdodLbHEVt0+5+V2dOyQh0skMteac0w+dGQIFW36BUl7tKIIrPqqntxavaGuXCfNdoiJ
V0OpJLvBVf8a9dE5xm3DmP6GtjVCo+8qXtNkyFLcZtrSef7a22O/HrK635RzoO+HeD6iV59urAno
TSCoiTnCpxeE/rCuH5Ko9fUFYpFJTsZJ7ZuBv5Ta6cdpatkH186PSMZ7XY9Y9gwrvGLLF9YLlWmB
8hWOcm8NkHCdalq1EwdONYs3ikJjrYsXmQczCnIFVrKV3llLVG0HKEE0SQoUQ8zreWg+1W393Bpy
F4f5TR/IZyVmFmkKeVSH5ilsWFylIxCJKdhkg7mTMuZtmvvYrwMlhguSPNld8QpmpFsLc6pvevoM
WynKgm98TKgeEyvt/5tAyW5sU4rD3B3VPJoOtWMAEyyUtZm7P6wsWjs8CCwABShF2tn11D9FoSS2
tAd/qfOhNqTliwygDUvhRWpmrI28REqpK+PajopXV0J+nIEsyoksvZHvuVHKHSt0wLOFaq3TbvSb
uVS3MeYxr7bLm1ldPiMWhnyi8n6QCy3Xg946m/HVLtv2hPUF0UaQpjsj5r2zq+yAy2GOeNZdvFcm
PmI2ydFoRLq1NWcvdfkta1ICXOICFqM2HtWsR1RBCZIw3HvDwUfJnPtZG7KWVUbKNi1sjqZTNZ4b
sbSOtJ5VhvVgxVLfpHP23a36kl1p9Gqaee934tjybYMYOt2bCXTlzM60TYpnlIYlUTXW2B0CM3kd
G4PMbvFqllZ0ynICbIS9lkg9BObA/dzFNARoMCZZqZI3bXVoWNxNn5x7BcaGzih+yb5l2dVBbtx0
VtauZwRWADMzdTO6H23eOQQH/aEAK3CKJTqJuak5ZFbed0XQ7hwWvBCTXSav/BijGgGglN9aESkh
jf0KF+ND2ZNCaSXfxdBYK/xSFASiBTpjHVzSYpZ0Ps0EzgqL7CMt4QSzBiIo1LpYk+/rnTDuy/5V
sR+C5ChJYZw3ZohFB1Ttaizuq/IpDz5NzKn6d7Cvq8BtV3rxPLl3cvgQWl/ntAFUMq2S8ps21isb
XE5HOb4cw42KWSmEzKkPfwXxDR4kSx83+YzbcrY9NSRJt8v3U97uYzvah5a9BSuaNM0tlqqNTlMj
b5wjX/nTOOCDYSdTuPax0bQbZczvRu1jOpd3mdYerEDZR3G6zaxuj6X0LlwA4C09Znq/48OYknTZ
Rn5iJJQStVtVj27VTN01SXGjqMpWZ7DRQl2yGfeqct/1kTd18dZm18V+fBML+5Bp035B3CTiUKru
sSmmQ2Eo+Nhe+ZyumDJ8o7Y3xGZ4TjuwKhw9I079Mi82ijl7dYErKiD+Uk92LOjo/Fsf4h5LZN5u
JOucPG53gTOyeTH8DtSS2/iaCkZwim6CsHlq3Q92V70qfYCdQgcDGX5o+/kW8g87v2ANme/ozNnB
qKIPqZ2cbEEOkdJ5UzCsJ9oyqTRv3Wl6pGh302rMXooc1rOifdT1/tjV2ne3bV9yt//A0uYWb13Z
N7d6FOxllCE9Sddu3D0aVnWk++dHhnYiY2BdhnsgPZ6Zhg+92eyI3t6FlvOY6lC1NPNz3so9MKwD
GaYvcy0/Z7ysqgw/Ko7+SWAU1D7K5jbVKZSi1y+m8RBEyi7jmxlo4hnnwkGI4YnmPSmOrGLIF8hm
+9UNxL429W2Vzg9BoezapmPWNFfWVDAbOevUoVxDNTGItW+lACmb6F6nOSeytTdTHN5OHdmicfRA
tYdPWYCQ5W4s2G6D5LEUwLtyXCWzs00jfR0YRNNJxPX6vKqYC0cLKWJmHytJibdtCSGwacDn6xpj
kWb3nnAJizaZM4lqFMYPUzsUZrWmdb2nCUjHJAG1oGwJS1jjt/GM1vBdQ/kINcaAGIaaGtHG4kJh
siZDYVDJegRTmpZ8e6Gkfogc474v7dMsvYqmfhcp+2EokQPZfpbNB+z+m3GangyXMu+4DdzSk50A
ToZGBYtWAIPIsb6GVb4V44gD3t7KTvMaJd2Dz/VaNCcpFK8gxtZjK5uckgyS/w1pYb47hGujt5hG
u3XORyODSFvbth84pPfyQSCdGsSQwsJx48a5r9b2SVWTg4UDXNPzfVJoxzrdYzU6uJHqNxCoqZNv
Azt/1HX7aWZnXZvufmiUnTNxRFZjbRjytUOhaiTegMlQz4lBjKc7q2QpyceW7qy5ylTimjQk2sxi
Ad/IqgRXGrd7K+12Vp2sS5V81Ub3J8yI5UTlQ40AbR86d9d17drBJLGEwDrKFzH/6CQlADYViIHX
9WD6yO3ARBUr15bIOrUNCqzNMPElrbWdlZCTlCaeuHGiZRtLLuxgAIwCRoceYG1G86Gu2dgY5YFS
KnZBcukUddX33yIWBynH5UZ7MZZ2QdO2VdjXli/NYG9o3QJBCj0znj3K2ff8K76mQ7kC2WglRLMM
8iYxXhpe9oCHHguNJXa4s2197VCoSIPZKzgjGW+U6DbKhjU79pUWvkyOupHQnxprW5eDX7J8DvRg
5bTKWhJvXmiPWZdRkmmUvRPb3qTJ56APth3Ivb6lB9lPBwnMS3DXOoN5I8pXRmquNUdZK864yhLc
hixQZxBaKXywhRzdMJ2FcbzBMxwlT2YR+vNaT+ZDj/1JsYRXdV6Awr4l2Sp1N+rMnY/hfZYam9hq
FUjNUwIqR5P2BQGIlzudV0uyal17i+jlRcr6XvjJRCFUnJhoqPm0m1rONN9Nr8u1Pf8wZv4UxCu5
GQRu61DNBlqUXYRmIpRb5N56zJk46FICtJeCvE+n33RufiRY3nM5VslHT6ms1TSCvy3IUAYmnxTq
LoYj5iiZ3zEo5mqD/2FVz9raQLEFOT34NuntMh4WiteqwpkZTI9q/sUZVYAPmz7EVheA+EuOve5y
qu5GnO3jj/gwySdCHBlv0u+yi/x4Mnc1Wc5dQdVFBykdS3/Ja06lvhY2G1AuDUXaKo8GRKLGpsIq
nKVk9wTzVpT5Yo/xCNbazUa7CaGZa5UgSc04lI3iFaKDYl0/Zk3OUpn05gYgVCQx2yJaS6v4Jg3n
h7jSthrsic7ot2YaPwEN2+maum8tdg3l+DI71t2A2Cxui1U5JMsw8BWkro3B0jZGIQdfUBW+ECX9
H+x+HR88mgVBG29r1V4Nk0MnMYfCwxqJ67OK+Sabs52lQ9HH3m1XoNTlWkUamxng0TiK6gZQJ5Vl
lXmj9sraUJkt3YUeCXJ+kbgivgzSmxkSWD5N/mjrgCr8fhoOIvgxOt0jo5OVheNPgboxxtJjqbiR
A69mF2962/RC5nWvdGJP6a0HU3nBwnFQJShNzd43NdTzND5KOiBhx3xvLK7qad0B+c8Vgn99K6GS
ARRTiyoko+mhr4sPw8iuK00FQnH4lZPzmtkUjJPxRBH5WBWQ8lx2isq4040YmetfZeSc0g78HFLt
MAj2iQB3nzt+EKPqGwwv0x6iGWeyBt+OSNohu61EdCxn7cge5z5p1L3jyF3fvkoa9mUv75TUfGCh
u48pR/dkXJUpb0WX74JmA9jND1hjpHZ1BFi3LxNxsr4l1XAS3LaQb+FQ0k0daz+wSX0AxOiOLJYm
P7oDYwDW30vCW9RRX5tqeJrbcd1ifcmbYdsZmac3lWc487bODNSH5GrxpVKTEL3IozJ1q4Edfdc1
214nkqAt/LYt/QRzlV4Mp2Ri354M3WNTl7XfDHV5+PmfOhXlwRHph14tKh+rTnOI3Yg2xfKjnz+N
AElTyP93v33+jYu/cv5npnz+5z84aWJAhfGvn59/++ffu/Lb5z9oY0cujMnaUyDrj26YDsfzj37+
5+LXyiDGaXH+bSRzNKOSet78/DMGwQDl6ufP/+2/c/FHDBLWAag1u4tf/+VwF//U30c6/+L578RZ
JfYTsp6fv3T+0d9/jjp4W4QtjeeMr50V3VSG+awOZrc1M6Ul0Lh+aHQcmlUJN7QM2h+T0j9pAxX6
P3dz3umA4xgzhK1RWOG7cNEBN0RUgeSgNT+Y1t5RycZIYbEo5n/em6NZJSAjoIPW4Xy/7RhFSQxl
tmAa6JvuAPmARQjvEMn37P2msfEhxF+5sN81OIuGDI82soNF72lfyD2MwhqIoeKQA+BLdxxWAXDa
nswTBUJi1ICEnEkY1uS9w7d56IdH4tNu7HT06v7rrE/en+/ze/KXX0/n0mZdSHCoccuNRup1LCuk
ehXWjTQ/tUG57zSb+s4iTaVQ1dMugKHrltcY1+80SN+cwsVDaJRRqeUQcUeG6k4P7qLkxZn5uDNb
VRqmBZjDf77od5r6HJBGMrJbBzv3hdh0nM10LHMEDUo+eVkbeAHNX8rVUFW7K+Kedw9FqhD0bp3n
fSmyDDVqKnPCtVWNBe3DRFqq76Im9VLFvmbRee+dwQpmAcfDWkCW8tvBbKDTFm1An5ytLjW8iG5g
m63xGBGCWu71ChlOJb1OoRe2RKAY8qaKqpjq/kRzxv6Q9fUVafO1E7pQNHRGaQxiRLBRxRabLQtl
TwMcdnj88+N8fwyb6KcxOWJm1S5kbRmIEium97vt0yZZubGkXGom7PLTU2yzqkG7snIw3jha8XmW
J63KKUYG196kd9rfC6JNB4dmE39gXAxj1VYsGUwoGcM+uKljSEXORB3hpWavMVbtIQVQNYFsCo1h
l7vXwm/fuwlEstkLIA4tHbfi7dMXEDO0MmuLbVBLDwX+yhI92KrsU2IOvp3Pz3HH8Jtr9HyRjblh
CTBcWfY1E/87Ih2OjrHCWQilRDC+PY2cHV2ew2PZCg3+7dBSu6oq9wuE2Zukyz90Jhkyzvw5E1Fx
ZWb93RBJhhaOBYRBGt4WktzeHnoiQyoea4Z5NmZeZ7ZbTYGNHEZqunYAGLL02aQFNjM9M3dNuii8
B/K1Uodu8FLr66fywwwSPGgoTEojue8IQCkz8OGzTImKaaMrOo1l+F/oJX45X1VcDNtSyfko2dwq
u3H2i+Q8cIwr2q13pp9FB8KocF3IApeDIpwtQudiZndzao+5RVXnpCvGBnDolQMtU+Zv17LYApeM
RcM+i81/UVFKy62jYOCr5qQ1HUUYUqnxUNAFr5rwyG71itjj3cMBA7TQDkPjuJQEzexV69RAMwlc
az1mt1ORb9zpI/WAEDXjn6eXd+4h+QM4tjAIGIj1l1nul0ur42yetIgpvJjZhMwB1apsZcKUNI2H
Px/pnQHhaqgl0SOC8GKZ8PZIY5bPouTF2I4xYARJE1Nrnaf/3TGWq/3lakJthMjl8u1LcMZl9Law
mF2ZCZfTvBgLXAbfVhPnDCuriykAwxebjV7Jt60rnp0i/t6Xxi4Sk7jywr/7YBD8LC4loBXuxe3q
afOOwuI4uT0/9zL5ykrptPD9AIn8jy7p56Eu7ppthH1llnzJysxRVnPabwbHeapk+J9PCdyyn8dZ
xv0vT0cZJn20Ky5JGOaDsHVCLqJrksZ3R5kJA06HYQNE+uK2dZNVW26wrH7swOsCEtHqa6l/7z4Z
XH2EaVI3xer49jJKZ3IQHHEZ1TBTGie1LDd9dfpGfWL35+H8zucG0TZ+IcCWJpd0MYeK3s0zJgi0
bjMZuVO/mTFwG9ERSqe0rQ9VI29m95pp493LI2B1SeYlJPxS1qzWQWYxHnIYROWHaka6sJiz9MxL
+v6KN+m9Q2HJIhCEQUEtYHmYvwyIKdOA8KQWA292T65C3StUUThCd0qKa4jld9bh7rItAbpoA/6x
L9/boc1MtxD5dsieZaceV074aM/hfRpeWam+N0EYbBmgby9e2N/2HGpdWKHZLwJFeZOPyreCUo+0
4yv+qvcOg7sJ+C0uV57Vxdig8yedkDbjVrehKxbjuqrDtaXX1+wL741B5iAVVyKLL0y1b59RlY9M
djnHaZrFgkO1nGNZwYciG044Q0CEZaR7xH5AR8BqKqq71g+qUD3hB1ondw5hAa1qHwez38BBuTJJ
nv0Ll7MxoHP2uMhBgf5eTClz084OAW+YK2iUzLAWw9JTIGvapekrVKJRbIJ4NFHLWbTvwKg1LymS
FyUx0ZogisuWNNeVUcnVrLnbtCg37BkPXWKsRj085JSuFDsllhHPAgV8xyj9P7/hv7tDsCL+egEX
C9smakynWfBWYY9VhYUtfXhta2jfRx2jkK4tNAHP0Oorn/3lvvx230z8n8QCM4ouKxCKJjurqHjz
9MhZOTMVZPAaCgKKsXi1UWf/+SrfG6vuL0db5oFf3nM5AXcqE45mdBqvNnbazl5x//98lPevSadV
wSIZA/TFSM2jtG2ckVs5mtNqoUeNItqGxg1ch3VhXUtXeG/uAsjxr6NdzCc9CrekLDiaab5OSBds
nQhP5TnSrlzV+/cOB4+2WEfBzLy9d0FPj06WFEkdZfKU/EG4BWyGa0T996/m51Eu3qOsn0VjW1qO
ivYFB+SKCF1Am6anGv/Ly7kY7yV2/37SOVCPZNqR3zLtxay0K+Pt3ZGAwU2nWCjwdl7slfhoOz1z
/LKgabbK8KpbUG0U+t3qiCLyWsLxu/fu59EuWUyYR+KuGThaaDTeGLqIGGGvOtr/Q5T9+xfGegBX
D9WAy8FgVaIkM2diutNfugjGxqfoeXmXpHPNuvjusFtWHv880sWAgI7piB7VwnayiWEbDk7RbZAf
X5m/3711AERZT/NRBsDydnA3uR4HecdoaIuH5fsCC8XTq+eokf+jAxlYLFT+85sLOjQmO7dsvv5Z
OGzKwqE4jdggYjUlr2xBfn9EsJ0JcGBRQ7Hmt9puk7Chg+6Qk4ps+wuTu4Et3mKVDDa1nf/HC0QO
Bn2M4A79DMh8e/96rYzUTmNiXQ6G/uu5z8ptpEYnJY22Ur/RmmMOsPjP8+zvQ4ODUr62ltg+UBYX
M1I6uxmGKPy3RTp7wv4Erfckm2tRIu+UfDgMQROo01kDs9V6e22uiqLZljwykrrM1pMFgkEA1PFf
4gb9UuDuR5YYKT1TO2uulFDfvULKBIAiBHGf51P75XtVwRQzw4rXrFUWPCjeedx6chi9/8GNtDgI
5kwHJ8vFXDgYhRKGCIq2YYBakDbuTGdTga7858O8eydNUCSksdIHwL3y9k6mqRa4QZ/xsddalGm0
rhUs7vNjUd/m+lb00Wambma/ik9F9Z9foko7gKmKPgTu3ItDJ1qRpVEySRbDoMUL5YYnDdg4v7Lm
PhdB365ncMQg8zBMvsn4HZcn+ssTE7OhNHHqyG0VSoHwj0DnvkSIMBZ3ikBXg/np1pjnckcxvgdL
REXMiJsIjRZmBy3R0K/jI2/j+Vus49FPnTvdbT9lDfelMa5ZmH6f9ThZVp4knDCFA/t4e7IhUSZx
6xpy2yXao/FgkKtOE+peC+IrJerl7l7eFexCGuoUY/EsXUyvqBUyPbN1CZIaS4pjcsGxYl75ov++
QVBNFcEUDQBQCywn315N6yRYk9pZbjV34i39NFUmWqS/pECFPVWehjQpN/Kvfx7Tyz96cWVvDnpx
ZZRbkMgiHGMPDjAf9oFuDqieESKxDXGreFMXzcufD/nOxI6nkHeV8Qy//5KYgk5VaL3Vc8iyXhMX
sg3MeRvlCAZipCRzc2UNoy6j4PISiaOBSAafharJxSiZ3CYid0vK7TBLItVsH80UuXQhgMfKw7RK
kPspnqZdN9mApq/t+9672l+Prr19qp1VpjN1Ryjp+rAuY7wl/ejFyJBCLEKptP6eJ/4ZTXP/93Vd
ZOFc/PT/bH8US15Mc5l38yYnZ/Ph/z7912tR/9ftB//p8k8uh/tXpM7/H8k4Z4Piv4/G+bCE1vwX
7KkfX37Nxzn/rb8DclRd/ANEj03jiwUtLCle8r/zcQhH+wd1VMA6OIfPrZF/5ePozj/4atGGhe3D
eMVX+q98HF3/B181dp02NBz1HPb6H+TjXAStEobMqVGCsAyQC2T3XJb5zVS1whkP4v2I+nhl1kni
VYE9e2NBfGWoU7Iumlst11DA2fjzFtyWwIykZUDi1b6N10OCVYgP/CmF+ehrTjnRn4ao7jgx7rQ7
Un9ivLtKRN2G32/H8FUp2+42iiNCBMdHGZRk9rlx6tH3abdIpfpSR83VA+/u7wPXjrZtuqDY3Vne
RlfxRm/nofPlgzSmcg6zifXj5UqBfhM98LYO74WWQntVa+xgoWjX1uIknm6LvnY8dVaMVZTG+BpV
fAY5hH90/fWLDktdT7TjqIm7cLCVlSgtZlEFcf2fZy717QdnOUuK7hpPiP8zXC5biG1VRK1BRsZ9
WsSYNKA9+IaL+LxWB7joVfzRLBC0gfpTNoGKQcOV0DJ6XCUiUrxomL9Yrqx3GK3Irqus5Mpq60xB
+TnTLafHwCFvmXu4/OByfRLFY1OFWlPcj/gPT5nZF549Dl+Zg9UNtMHwxlGCkE0vTjNuzp3VolEJ
VBRiuMUgGkxr1MYhQBJLO00amRlZ7PdJ0dzMZRk+8W3aVMQTGM3UrxHbvFoZiQ0Maaj/ySi3bu8c
6sStjgrmINF+NSgi3IpAmEfY8OUjKtlmFcf4yUB82ABR7PGh7kJKYJMN9ddA3aW6aGGa2TSPQxrm
njuH5S7UndcrD/Htd/Z8l1xUFSQ0s5JDPnIxI0t49ZBT8uw+r3v1ZAfRF7vpC3SXTQrTHmpbquW4
/OqMSFGkxNgi7eLZtQq8JSke3NGFa9m1S1cUF+UQo8pLoIruHEt5DMck2f35dM99kIuHSkkX1DZr
Tgc0gf72A9KIOmGh1uT3BYbZPW/OZoBB0XZR78/TFG8lxlJTZGh/p0Y/xgYq8uBJpsErSvdi1zkf
Mdw4n8Y2w4PF7JKAr7SsId6Oyz22evcTq86rbeblpN6cNCoZWBk6yzNab9AR3p406DWlmcyguQtL
xIbhMGCKrud9JxpAnIMXm0FwKEtR7KcEgeGghM8xGbdwQPvOtxX725/v4Tn26+J0NItFs42MQTeY
4t+eTmursssUc7ibNEJgC1e5DZSo5p0AClmraPqscsRCqJI33BNO4uVhHa8ViYnJ5UfsXii3/fmU
ziX5i1PidWUxSTj98nFZ1g2/LLSDanRCAOMjwSfTY9mJ4kQa2sFeaVintgq0q63TYEl1EGnodW/f
uEVbviRYIh4SJGFtWjFlz+5KnUw6p4SOb5oiJbzXb/t4k5W2sXZacs5bZRYkospr2aIXWyFeImxu
MKNp4/INXMqEb0+fXIuwZDoUd/YylgxH8RRQFxivMxTYgfSSrIrXakDTFQmY7uuOp4kWmX/cP125
kcuO5OJGGgDpHCY8Orza5c5INamwFCjr73C1Jzem0Y/rkF0w9q4+OaVYg3ZxI9CDa+EMBoLSadRL
vyjRo5eWuS6kMdyl6NjbZDhBKux3SlJw84iA3EeyIPYmGvdKMpNXHZUbLTb1nR4nxn0WXSvBn8GE
lxdCu2hpFbFT/w1cWInGjYZKM+7s1kq25AJnaMPT77MytuigR+mHaY9Hrqg/6PpTVVn1KQxwW5h1
uZmnXH7M9UUKFpqEDJf4tDUnGjZX7vVv3z9gmNxmnVhATpTl0tunLqwstSY1Nu44i00dhHJF7gRJ
IJV5ylMJXSD4iv2w2BM+SOJSVGLJLvPbcMru6nJ+qWtjehjH2JuKQffqZgDbh2FtW81FeROFrFNk
5SwOFsTVsUIzJiM/WEu1yAsx+P/5UljsXY6aN1dysSnonEr26RAZd1Jan8MoPqhucuVDo797t3hT
WNQA7vttZDKZJbUTOtqdhmz3vohCyzMWj0eWGHKTqkHt90ZAwySqvg55+Dklc+/8q65SlSsc0CS8
R4lEIY4naVSGZifCGsd/2q2boXd9VZbbhAyoUAKZ790A9ehgFvsSWtvy4u76WJwqI5FHI6lrn+/v
jprq51bX71VBAaGyA5wbMrfWUtGvvJTqe7eXd5F4UUqfS9re24HSJDpeRSvR72hath8T4RLzowpM
mjHes5ldkBCt8GtbF2s8r1/DMiCSD8mjV7iTgYMFVfmc18YVmd2FqnKZtVipq2wKltW++xv6w+7q
ztZHbb7TlQbIIMko2yoo3W0tAP+yUK58NQLVMOeu9NLYUE+tkOrpvBpRFVgxcQVMO5xjdPKD3vt/
HpIX8Wv/PDuEEHSMOUUwk29vmj2QZGPnhriTGf4cOVRE3ueifOn70EZNn+l4QvQKbX1ngZgrvpGN
BftskKEnHYlVrQmOY6gFftuhraaj4nrSTv1Bz6kjDKO+MXul8bEtswRLP+mKWr6Mk1BPcXMTF/V4
K8hWrnQFlX0NWUNvhmFH+9Xyi0mUK3LJypfzj8KRJKVe1/DRJlXthWltMzN9i1jC+TgKimPIRgI3
veUbaX2rWrlc//2lj7R7Be/8RuF/i2Vksemz1TGQ7FbcHL81D9McPMXNU9Cp/U7MnQCEHQPRM8eN
BJy3r9QhvY+j5MHtB9z6hPkiAc2imz7Xnwgs19d9ecaBYMZVDcyjoDrItseqsFOqZjUp8bwPe1PZ
kFr+BaKxvak0fTvhE/XPj9iJDLlKFM3w1MDdJDHA/MaswyuPmXzC3ycGg4cM6Qy2HvqKy21ElvdV
GnaDdnde7M7lGJ0qsTNgkW/N6q/GJMC9s0mUpNRurcp20je1AlOvT8vPzihxe2blI+5XLyBp+xTq
5mcjKB2/WyZOyofDKnMK9GtQojYg/BtPlbbuTTkWkXEwrHVFFIE3HWLU0x+cxSgJvO9ujt0fIHUr
j8mnW+l5BevPWXgunVrsm7L6ohhtcdRYehTabVlXw32nmHddbRR7GUi5n7SxP4Zttgth6bfJ3D8o
cejZQ1WyrHcytkn4uLKkV6mwy8FXXJy1q5QeTxQk3W06VeXeIBMQVgCLwswmJSuKAwUGUWF7Sm21
DIc0uRlr7C51AUkHxvGxdKqvMQv59dBgk6nt7DswCmK0CDJb47ClSZ2CZkgAta+h+v8432xNTMM3
g1YTf94UfgywapO7X003v8+URX6qES4PrZlcPuuUswCsTRHDxsQLv5ahrE4UCfHImulWaYhmzLv8
PiS0zysc3PN/n7wEMeKMCn9zei0HBYiAEX9r8364HU3nh4JldAry/GPWikNr8S9jsChYh7C4z5Zs
kNK0Vq4FTlIbF4DCONxatsKrqmXf4eOZ90YVfrJF76wAIKv354Wr5kKD7QSACjwqWC0i8ST7U+uM
02ct6J6HDsQReKkfjstnOTdmdhDTN8yJ4d4ajO+d7RJlw6bUm7i32DsX8LkRTIDclNJLGiXxZlGP
viPmfTk2+8iY6xsJfyAFjXN00kQ9qQ2rac3VkrUlZ35tVPDdwQzrEJLem3KTV2P7cRApi4Jlau3n
Vj05Lk61SX6zsYr1Rb8ZjbznibEpOb/rgijkbeMqa80s0+2AbJFYoQWjrfKlWEa6UpQN/zBJK0uS
ncXX81RlgArGfPxiOT1I/bAcWdMzfxKDROhr8DDV47jts9pcKQTlAbdqinVIDdyDNp/VA4a5zua+
0kvYGukNqWGOWjYPXa6uRQZPoFXFrWQl/zBW0OBb1D1rZ4gNL0rEOh9V86jfhUUJlVUwCiMZHDSh
pLy/rN470c/sNORzZc4zquug2Otz75GaXHtdNtTezC4EA6/brfCeEx9rNys1wMzNCtDYaIkikMlV
w7o2HE+fgwCwNTZVkJvjJ/3ecWXExrAl7zWNvuoyMR/HtomWyFFSbBvTl51hHs1S3LLoZIcjjNCn
nZCS1Wg0G+5Q6KF/1XG2l8xArkhmSqLtruY7slKa1jzGmLMZpcD/yZv0FaNLPRQ7n/LEqI9j6/Te
eRSWxjSgXom+aQGnkuYpISEu0H+2A+Jxbgn7jcaTzu5gO6MP3QRRYqMu6INd7bTVLoLteCqH7IbK
hHrq3TsOhWdENb6PDWGZgzU/VS5xh+6+n7PGU1zG+HJZUdOSUBwaCQyWkbLCyQzc7lPK6netVzTE
3TgJD2m706My9sPR+mzXybQe5lIn9zG7C0LlVil0k0XSDMsH68Smm91jngqxC2e8b8tQS1QDqi4Y
uTiYiaU0DWMTJ8Jc6Wpl70P5V0HY81iQHAQa6ry31kQt/LSN9sUy8E0yVbPVeb9tq9jgoWO8OlXl
taqFNb5IDoCU9A1wBfPoloN57KOElwDLxbYpVdJGAu05YmpylO454r1XyCSIXbfdA5+Flsa8xzqx
C3C5p1vRMusO+MPPk11bCeoDItyWeAkPSiNPtcxvh9r+mFZVeTsOFs7L0Q5IrYh7CiAPKS2fLNMY
K9Pfz/T8KtLuIUshVraVrdsPFX2xh6bLP51/b3BMWm5Nj091isTGkvGPCjbJAho4jqX4OpogMkqy
fnqXe5CnKQhc/OXrftCNO50sjM35TPNO0TF9koM99+TggqC5PU+mIJpwpGbycP5TQZrfVLlDmiQt
g3U6dTw2rfwkiMV6SFP3ezUEbOYS+FaQkNmgzgCaY7HutTp+nCPTOz+CTIRfpVVAx3RleQKqvECs
2bGeN7IlAA/PIcV+bQe3tSMmho660xhJvkSPVSLnuxUFCBmTboyw638uDqNIvQ2LNL3Pu9bPHUN6
5/N1o7nctjWdsVqqz+fhOhTNfSnVlVq01WdztpvbuLHZWM4aH9Jp+ihyq/RG2d1quIrXTgwwoDMD
69BjD8ZGLD5lkXiWyVQe554uDX7iFhoYaQGdhjOTLXu4isV9YYPIjRRVPTpV1PJmZAg2ZK5NB4MZ
idDiaZe047ei6ODwJHIGxim/svHl7V8GoFG1AAgzI/DPQ3FOv6iVU9/kkXGc+vbRDmeQI+Bm/5uw
M1mSG1mW7K+09B4imIdFbyIQc2TkzCS5cUlOmOFwzMDX9wHyLV6RJcUN5RaFl8wIAA4zNbWjCXSg
sxfhN5hmHxl6xsvZdBZe/oDdc7bB6/1Y6siKmfZcB0UEv4uk2oWCM9uN/6gRFkxZUR/5inh5jkjN
Tm+orTTiN1fCedvEfJUAOuRd6Tm/msIxzmuRJGBthoQbjAczl/AgtE8229Dr0czDLVlZb+pHj7+C
YwPXRRs9ZnnsXiZp23dCUFMVQ5qfzaTmewVQGtlEAbONinyuaRLTf67tKifrdl2DR2j5q1PpxPt6
0CA79OwgA4d5K4UVPWV1cTIaCAQ0y6eiVE95FFnHRHFbkkFd8PZAEqm/iboO7uzSuybQR7a9M1Ox
A0nt8Tcc8AulJ/MX95THFsIotjKpWCQlGAI0zaHJfGc7EBJ7lJVDTh5EF8spq4/r4qWy20fymZAO
oEM0WrzRqJGn6EYcodimcJxciwl1pZLhIUnr4XtLeB4sG2yU1vA4yyLeoplM51zyOHWGCDXdP9rd
nRGMySUuBnMTZQk5uFBba7DVKl9gbOvhZHaPZVVn11G64JgpYpicdATABF3xaBfJ+/qa11UFg2G0
b377nbPAXGAunB9LhUf3A/VDF+Gq16yPHvg7/0Gbb1hM9v0YbG2RN/fE+y7KHC+95b86frsCrn3n
ONJFQGCp3tCT4V6DgbOph/Hn2misj97sMWKLm6reJU2eHLEOAGQdvrox3Y6//uKk1saoCBExinBO
9OS4npZxAhrUrPXHQNFkQfS/GVV2yvQehmJEMNYQ+6QvQAEZKLl5VzNisaHvs3PiHWc/M26TMn7k
gQRIPdjxvuRiJp07cSvVnORWLXZu0GKpjNg/rt4njberH8t6R+3/KkoUejbS9+uLS/V2dACntukq
K9sWbUQ8DgALzqI9UxqWuJELVwVbb1uA0L7EpjcaDI2G9DLh6OiSRT5cHuc8XUY/c70Z+blOGhlg
iHWbxMdvv35Xhj3wCukrloIDWx3hF722C8BQ5wg9uNFILHEVFZei6a2wL+aOd46RXcsmBbAwjHdJ
9MWxNJi3UzCEHE8sxjvdF+rJ7zaIp1AsCqpIxHEShXNstXvRxC+Z35DTxDzpIasghCSAOEVVaXdR
fq7I5D2aWfRzdsbq1NhFsRuBfAJi4qGofKK0M+IuQgHZJJQsNp/XGwqSENinuc+2UaqWjLNjOwzG
LQI+SU6ACgHEHHEX9k9DpHOlBnKKlGyfAv/Yio1dV9lbkhp96KuKPUsbQpFtV09F7xZ3pS2SfSlq
apU5+6a0t9nA+SCKkrNf46FINJ8G1D/GnYa9G7DlORrsR91yWb1uer7FiAJ6vYsRf7R948JoNihx
qEXMnUw0uvrlFtcjYAsxqYA71td+OKVmHaNOsVpEYNnenM/YE8rHvn1Wva6FQzH8FNxDh1iRlS1h
LZ6DIvgh0dJjJgknfeiaj9YNidjNkD9bJYydzWSK8HjzmYoKvIsM3COVeYdLFpFmMLgNG4KWiAC3
Nj3q2a4qOwGGy9ePlV5IKu4B7F7rjBcnALnTDnKXpo63SzK9fYJZJbezPSsoY5CkGAnF8OPB2leW
GdynfvC6ioKGBbDJT4vhvGoPLlgr/Gr2gw68IrXYZSkmk1Q21bE3rJvPcz5/LdqEAtwhi1s27nW4
WzuOOXlKyJMG2kJ6PH/yEEVZdOrT6ac2xT/zqQhO2bgksRpET4FLDmFSsr+rQYRhK/JDoPTTgPQE
mtJFxFAYlvtzlMEXG1Eaev1LhJsljew3xU906+zxp2d7LwnC8bmljNk3ZXCzg7zapJauX0Thvqmx
8A9Bh8LXW3bFFy2tnbKmB/gC0xLYkdwSmbVs8v7U7arbW3qlwx2Tnwzncx2Q3OC4uGoiaPuW+eSJ
qN9DdqheteQ17g+lXyRvsdWUhISV+XOLtgoRRT2tVWODbsqCfXCFfdgeogz302xqxAcsMqyDYnvL
Mj9USmYfHXtspQ9OW9o3PX5Mgj69aMFg7CoQHxu3ITB5SjrYo8TzYMFLD2XGZLAeAqT8yDBJFlfV
XlUkx+e2MZzWe8dj1WFrys7ZOrVpAwuy0WKEig5Kt75DK+v3kVOw4xFlj7DarVMieRLa0vxM3dpR
RjDVGH3vhzPFOzfHUDUjdHq2IR8W7Flt9zM9+TKtcrL3ZByGra9l4GUW8cEbOgBgScYjL7kTCvYD
tpNdllf82PmNL20b6/5Nq8bsEf0x9jX9gQMdil+t7am3LBq6xt5hLqJqiLM8xJyDzhW3ajsovrM2
qQBoFdU306mDe+mIH5lN2sza+Q6F/iyJ60azsaMbrbm1Sf2ue4yrc0sKxD4vjeZYCN87iDR5rrTo
HfzzdOvoqzbZ1JR8AX5MJBplfzc4Xw0K18foCUqG2GtaCxkLzeC2XsKoAVw0ldPV6x8Y9YgQIzyb
Ml32pceLhJskbbeDzT5LRDTGDi4RQlzlcX1m1ijnXh7bWV6hASIFq7G+T7Kb0vwfeepnz2ZXfmH5
QmztqYVLBSJMTYlx05PgHVcAjFlDfo2d/Di70TtJpdmLPxDPYqgdnLSWXkDf6HyBN611Lx/vT3YH
0g7uTlxPxjO8cGZVeXBuy8ZEKDFgPDXfsDtGjyZSBgNoceuLYtrZzsBZlDcIHpmRvJNlACrYnLYj
QMLHJsoYVOrut8Em6Tcyl4S/tn+d45Tr1Q/zoz9Gh6nV6zBw4uROubl3UgCSjhnewxMf+zkyW6w+
g2ifAxDb2/0Qj+Je5d7GyXrn4s7Nj8TfeY3p/gB/+g4nMrTtLP+q65+buT/gTnd/kP7yXovAf5Su
tvM9oY56qiX7godqh+uvR/jKPyN9BiegYOyJ8184N7IjZ30H24ubLDH30h6zywAYfd+mbRcWWmHt
MsPO94FbDBdrsj8ep6bR+v3ISqSDI2UfT8kcKq8uzlnJmpccH6vMiX9IY7Qg6u0JVc9OLZPGe1KA
GaHog3XSHUVXQ3/zouvlD5LRjzMn4pUMuUNZ8I3aeJ0hK48T3KmkRumA0JBEfC4x6ahT7bta5KgW
2hMyvrqCiBqY/cNVS+PAO2c1GlM/5rfZtH6JaayOecsoyM+DPIzz6N4bUmOXwHu+ekkAJmZym03T
TeMPvdIomTwXiFEdHIfBPODKD3NGXZuxL0zukl8z5LspdV4T5YR2XGZbUbTE/MzvxHplgIQSUFim
9o0vhrcEksamKqmWp28eKzEaVYIWyeME8GznJuIMrR18l0+wIArxphnsp5bh1n2bdntgSZ87mVsH
w3QHzBiA0Nq0hCpV6He8nuatOe0dmRgbtzCW/M8WpTLFpWuVEdtwjdr4Kc1zMaZ3k1E/2U007npF
OJKS+bl2zE9pQV6gLdxQFMP9HJkmh3HyqszitS5s9Icum0JLPCh2aoB10a3kiH16cuv1jCoCZ/qG
6Jdkb4GVagB57jCWMDIbwgE9eZuWMeuFFrSsGCqpzAJyrzz7bXLyIoTvFId1Br2Z+ftWQwoOp5y+
ydYACOcm++bj12bm0R7aqueLTe602PqF9ZhqNtRHRZaQCPY9qE/QxX11KKf5hZSjB09qP+tGxVvT
aCS8ngKCuCFI/XFA3c15sqmxVp0KnZEPd1rQO88javFWG01ji/LOvRsRIYjamkSTce7N4C1nUcgv
ImvD0EuHFUzrOjVq76c6fJ7YZ+l60m/BRPtquT/toe8B20FNhFC3EXmdhn4w7t2Yd1ZlGgxqKcpS
3zi7ZQXNMasZItU0Npm1reL4DTPKUa+Zm2gcPUFHCCbaSRnq3nASGigyrCy/VDzn26oXfaiRYlRN
k3eZFazpakDE88pym3vAVHWtuBMSRcqtk+LQO+MpHov7yD/VcfyAPrIJ2qwOW3ZMhySad+UQ2Dti
zgNL+KEvh5fCD36hEiJZNZ9dNoq2eSZdfLLOqRnNYasGC+RRkV6kErgPDEWl64s3Lo/cg+V6cZLs
ffbGYFMEXONO6+8jCnu61X3JrbMNNAE5KYBgpeskSjvZc9PYvzKvficW9jnqm23cuiqM9eRzOiEo
pMGDyZ8EQBCZu8QyXnqcMRsCt8H/1zEcOOez2zr1btJNC1tV7R/9OMs2MVzTbW7zDT5FXuzxyinJ
IU8ISHXAfmZ6fmhNTYTTZyqJfl8ZXn5oSOhyRfYczTqk5HiCaLigO0uqMpCQGkwgYxPfEgpT0MJi
CBPHfiV7FabslJIMXTc/wU2d2pHEKb1pf7lLMMLo9XdaALl3SOV5dOUrSTJzOBd8KI8E+sEkgrud
jEe/yO49UiJP4yi3DQGiQUY9P5qYzHw7O4kEmpM2K6JK5vQgbH5AA4H4LDX3uxGn/Zlb4d3G+OzU
G0if6cFjUHToBlaWgp7Mgl6e9RYiDCo4aLom5Pk3Q+xn3WGLO0wP02A8mTSwu8h0wYq5siO3zKm3
gR95l5RPVVW3NjPtk+DteKymYoPGtnc1soUqvUJmGSGoF078ZeTRCoXtXjQi7raFgOqUBs/aOND6
NLnP5qIXYiGiVmhOmkkiuU7DzpcJ5nhIrn3s3LsR7PK8nC5u0V2m4DR76TcVm9+D3GAwJ3SWE93v
YPN+lkxrXA1VvoiCF5Wz6GE6OWFabGRu0jTJH3Pw+RP5n5llZrdBstqKWQpOpxzYSKskA7guuHSO
PKcoFEHH4l3ituLBTNrhYeHtSpQ9mDrmQnMcb7Mm7tJl1yLPJQdWxV3MdzHs+6IFqKaMaAccEi54
lBu8vK0f8diLkwpiKoQqvdJnNefG1J6doYWVbXJ6ysw07+Y+OruW8o+anWAimHL/Ksrh26jJ4mbo
X5Rwv7eayu6aaQ+L2zx7Rp/vRVGpMEDPAsOlFZeKzj/zxPMs9fw0dXZ8aBwnPg52jVtSDhvfYrjg
9VLuvQiUG/vy3kPsx8amGnWE7vqLYc1ganic88V5qQPa9f3H9ZdqhELZxba+Jw4j+Pg9o7R/urPu
nNffgrrThkk/T2FkVs51/cWjZ7+2kJww0glvPwRKnXM7+ErsZnxFjiUKAFEkdEcme6VtDwhGrUYX
B8MlWTYS+2lKkbwjdKHaZDAHNWvwJHa7RSpIZoHATZ/MZKP/Fttd/8K0LRiypyiX2mU1R2XGNOxG
LXiKiKbAWnNaPIebHgzopqQiH7TiV+Q2CEhEITcBgN25NV99Ob7XNYaEKqqYStKQTdYw3GnmswFs
/4DpMt+uyn9RY8pr9DY4WrQsGsJs1s05fVTyVlNUw940leXDhnSqrcrYDfOb9ht4/x3rwtXBr6sS
K4833tm8zdGYDeRTaC9MPAsg2Z/8iagRG2riMNWPHal/67+A1PgcVPh7fEfDckICy8aBZuw12bSX
abNlzwmqcUtlaw7NvVk33zqn7s990Wzy1tySAEfwWzmcigppxXbkCzJycqgIInRzkynz8inGQfvp
+Vq9Yxkd5o7g9IiF/7J6zgzhWHe6nuD+QqO4BCZe29p9L7ReQ9WfzkI3H2wxToQdl2QGLK1QSRzG
3cJ+WucNFqOUNnaq56muOB/1JPnQ+6KEafCUjV9J0Q7CAOnnXOZtzFBvWREPLFQXEHpXN+CvzZB1
tw0daphNRE7AyzVAZRJGl83yxP/IgftZ2p6Gi7E8A7Ju9i5Ox7AK0Q8uVd3KfItrhzR121LnIRiY
5Mv5pDOzs5bJtltVO1XWb4Eq0AOM7KHzunnrKhOl2G+5b9bRX+tUp6gz3KtDusUAgXaTlHVNbyqp
010Aj+3yoa1ed7aKewJrlm6FmrQfqarz/TqtIQHwc4Mln1UGy3nWyM58zpqL7QvqztbWz2VJBe9W
vnPoJubkQ4x3t5j2g3DlPaLRmTRB/5KTWzknSyVTBh+aZzTCixQ5VI+o8LNbrbppYyau2A/E8FlG
15/wXzKPcYdniM5UXE2vsf65CJXLyCKihWeLTKRVf/GsO3+We7Z91NmQJvA/gH17nBzyLvbUi88j
4lpd/GyM5V4bPPvKTuw932jAExxASIzBT45W9tOOW7K+I2nyzuWeiDyz3cxd4RzG2I4eP769mBWc
smgedPLCIf6n1qszZkfyjMg71+1bvIddbPKicdQ1IVPiC7P3+EK6xQmaW3UZM9SM1h4gndqNfRQt
BgDbmiEFFWwxCJf+Of9QdCtCADa6eFX58GnQuoBZHv3wcu+Utby3qvHn1Ovj1VSYElPxdT1t5rmE
AE+Opj6LaKtEKhEWloDpzsC4KnqU2qaAftZcmc0Xd3oNC6+N2kenivBCtfG9D8InSBX6BnBpONVB
XMxfwZm/phmXrdSiEUwgeaGrVGBSjz+2hthR+y4HXjTnJtpZkN0mm4aWRw8RPJEDyRMkt+zw4ITA
skBjL97t3kVYaTTCia4Tcs5+HYVNnrQuRpq/jYtbmmPAuTR8RZuafaetrxfMIxdHVgJ6Px70Plyf
VSNVzmV2CEATmFUUKLnBT/xTTA8uPMULjaDK5xhcvSyH7A4rVLS1Yo8L67g4CArBi1nD2N20ns/D
PFuHVZFHSiiOKF6bdSilFCtoTgxGaxmyEi7pb2ZZGuF6myD2+KFAeAFM0ZrM38YUDPH4PdXkJ7ew
PrtGnewUYfNnzavOJjLvaPjjxyQUDhHDB7GwObvE2BH5kb/RZG+4W3fUEPO7lVegALDdBK5yD6Y3
1Yf1U6cFWQzrPw8qaTh6kfjK8hwsWG6QzrCXII6gutI4FjtGBtUXD2BwGAFI7ihZnidnpGjsniy6
zWOWksYxxjXc2in51vItXki04LKNOvS0vuj7F4PeLF8m9V5i1GGn1/eyFPFunYFwn7qYuyz6/5QZ
jY0tnQiapdR1H7y+/rEKWvZcTCSryRHMKDEtJmGiW6IGuq2zeDHgQOHEtkDLF8aDh461FdEc7802
Yi6wPIlTai0y6kvZ1E5o1gHkWV/hk51Vvfd8HpTYWqK5QYDv+SoZanN7LPb3ZkdU93iR7kKSYil1
KxDWQttg2GugRaMWjvKo9WAq+TgXkouOqEcDk4QCtcjRQ45UKATCCBBywTc9gHmTYCgH80Urqqtw
+tP6oy971pSt8XQIlClZMkvwCSzvXdNJjNBTr7y/jGcnYmIeO9HJQSilhJrKXc/6ZrXMb6KZPYLe
NI6pGYiNRsbBcvNjR/ju1qwKtgir61AnMcyvGvICCSeKG9GTOVxSjXSjCUL6lPi39Z8N/PRtViYF
MrIxPq2yP2Nav5o4FVjjJJcEY67YI2rDtWcsfioRGrFob7qyeibtI2dSC0PWDlT7KprsvkE1ugSN
nx49TT50sT4+5Lb94MtNlvryravmX4bVoG8U7vC9L8fvxDFlV0ZEcH35FHDL8exk6jtBifaSJjc+
pK7tXJ2KES2Z14kh9hxc2Slwk/dY4fvQqpLFhcFmzpGRJvcx4apSzq/oDq/XxqpqdzPb5BUrr5vO
agCkmzQJhddys/TkLrO0zey1qNVL3T3gvDNIG7ggkzX3dQkTpIaP3nISC0/q15zXJnuoajOrojvU
Tufuu6xdMPlMIVytabad2XP5eSseCAIbvnON6Mz8WRxz6Mlapr66WQOWuGkObEIcJWHsF78hXolG
7GYKr93KuOsP5LPtPeHmBwgl/h7H5Lxnv44UgIHJpzKN715hNiF/b3TKmfttk6zxjkWMHEfIchoF
xYNeo786pssYK5kehsr8Nvh5wjI1xpJSCf0KuJtKY7WyyCJ/wqgmseWkDiaTwZqPczDoN2P5xWpb
aORPEZuDNz+LL0PKCyOKgn7XJZj2R6GqL9O8oLDq2X+Z6WwNv0vfGGKAgh8xhxg8suCFa/Uc1yMr
nAFtX8PTm8afyZDowsYlPWc9qUYFrX0S4K09jS+oLRrMPWo6sElVHaVyDlYF2DinxD2xxrnzbJQy
bCPHseXfKvDtrL6ItPleDB0Jlx1TkpyRxcnLzwrP2NGJUofsocbYeRY+mYjQqm0uqyKMeLGEBVku
Gz+2nYM5M3FxJH1q5QVbMVKL4gS8+Ca8/njCbGSmcKErH+lzTojbseub1jef1leRyZbydo5y92Sk
07GcR/8OULQXjMxLyA+3K8YcojkN5GTTWVDTGq1zJ1Mj2sgeunEsl7AMab6XLuWtRdr7uaun2zj3
F1vm9scZhzGMIaeV/NCS3n90y27e5LHW3FzhvztDed9Hjs8QN3mbYmt8wIV6mSz7kkrxwAclhokT
teoa44a4aG88Sj4m7YyhaHbhsKeHihCAx5bPv50zg1IJwGup4XPIipZAomVTo+EevAWqci61aoD3
RQgiEXsynTQQWx3JVkeZnRj3YZvSvFdu1uzAQJKUOFktlRwlJEsKTImLZgwhyWYUo9Zza2n6yeys
ULrprSg17eC2CCR9Zih4KOb3WYlo38mzKryKOYb6tM5gY8uOt2xdkGRWwH9OS8jqY8KrUGHaPLuU
u0Qnd/SVq72ClcILgJ9CjfGzHTukc8wHALMBPex89o3gzdJ7/bK+wEjVpraW9YnEm49/ai2mAyKA
MA2pQ1XEBIQtLuXlyjKzx1mjtUdj7hiSmKdSuPYl1zGDYBG6eV/XBg44j5YXxPnqbbo0LxxgBCIu
Zf82gud97t2atnmZ0vfmp16y4NQnJLkg8MTb2JuKYy6JjvFKuTQnj0r24uJG2ldg3T2WqLJ/dcwI
pHdni6MaDLqNBUTVFTwsiQN3a/0AxL+NVxqgD2+wgHN3GD1TkacbdEdNehZIX9tjAUJulQS+7hZ5
HbKh1fJE0pHmzpITQxDGPVcvnFgQuaxD89TXkpMbpTDrbV3bR3r/1izd11okK49lGMu5W1gZmLVa
EyMHcKAuIHMgzVHkKLpYNU92uaNAv0fVSVrKojzpn2plEmvQDfhZeuaNwOXl8Kk1IvfYEAmw8zj+
Btm216Gjk8tVO2+IFy32g8qjO24hG/IxrjHnKkZxYkI2XOcRq1JP/N9yQDdRSeh86wRh48XbXAvS
cxWYLCtRVdrGSC6XwCg96JAm58ROHxNieDgA2wOX98Dq5NlJFFnDafqDiKiRRft2vMeiEmWMhKQb
f48qPw8lbfM5HuETZJZ+TlWDyFvVSxjclUjW5WsQX4RhoIyMpO+5ffnuxuOP2exhewTDOZ88HjGB
Ru80N+HpxEHqC6pURV9cb86ujZuFEeEJx2LmzgaKdLR51NbXuxVhs6Y/Q69WWAeVBhmcmSxOD4yk
enUotMoiLzDDFWE/QAX1n9Y+jr3tXQcgg456sdjE1aeIPOrLOE7y5PoDQzbjSWjTsLX6wcH5Rgh4
6bKIZFJAHBOT+QrulOvqgBCjVsCa5GVrYCY7BoOow0g5Ez9VSjBshsPTkgYDOQstJ0sC1k67Z945
WJRZuEOYyO1jnp7ShEp3FF9LC3x8YtKumBXQWKsh/KnekcTMczOP7d41c2Inzeqe3jVA7TCyfU2w
5tgx6dObr0LF4i/rLCuX4Z/LQyzTg+NxfAOAyR+WctVS2UxEpN2vjsMsjcS9bqTs0Jz7HLNpS7bG
hmj1owuh/1yaUXRcXQdGnXkHP0d4HkRh4Ikm9LFxLlzQje1F1RtxaW/E4mhPrZ4YJBSUCDFMzFKK
9Mz6C9Xw3z4D+3DwCh1QIZb3O0urG2uUHtbl73WTkCACLyDsJ7K6ixTdz9wCZ2Mvs2OZfyeqXt41
adrt+jqWNCujfbREZO6n1hq/NNawOZEswujJ08SvzkvvBfu875rmVqT4jvHb1EsdWsXfsm3tfy77
LxscOugn1/FYejFpn3+jZ8ypF1ROKxMGAeWbhkVku862G8v+Wbsqeik0jdQXzb9ku9J40js3fWmr
+sWq8/LWW8EXRyvY9VrG4T6/tXMYFBwxbgBTo1BHOaw/xXPBLIwb05q8l3zx6w6TfeUpQNdy4svH
88YbKJqlvEtxk4i58a6tx6JtPU/EO6UiLK1BbBCKipcmKXda11x15XKQezX1IrglJhvbopmtkz9i
Be7drP6AFAANiH7K/2EU/J+yKx5kUrbN//u//7I9yGKQFbA3iGsRWOqyPvS/lh8dsDDJ2LX+/Voq
j4sdhjjSXRPM+o7NQo9Cs8e5uux8FCklH3PVN6lT9JiLpfe/126sf1kgdAACmCz6g+VDGPrnD6M5
7WiWfm/fl55/VUNlvbaSUsIlZoQVg8epcs2LRdgCjik3e1AZQTPs8hebAeaLzdG1qTpbO0edrT9Z
/N+WfUgrm7/hOEofRFMT71H5NVbyMqe7QxdetMFhqVp1dL9Lzy7FR/eUemjzdm3B+ltaRGuZZEkv
Cj6lFJ6qLR7+8rn/ZUfLpWCH7kki4J8XYYYAQ0R5Y9ybOQz1ZGKFROrDdR3jW7zxN11hHPCDDLQu
sY+8TWoeOLNgZ0jnlmgSzylkV5QNLECWiVdPVDMjTPS8gSCtzjTMi2HPwdbkdXvsSClvTBSWtXRL
FXst0ZBdYQJ9/9AHavNSeFp5gwz96Dpatbdjcgz/+yP/ywnDtg3YKvAKbhDw2f95qWd/NjyR8ZGL
6lPaI7ZAhcQX5sXaTcwST5zmlMgb0tprcvyadP73WdO7K8CETWXH1l2Set8TzSOxUGK2yIfXfDHk
97OSXEzu2B65FVuiQdKrek+ASXdV5f/lmFxhpf886mGJOhz3uuNBpF4hBf/r4cmrYLY1ZfzP9hAW
b3szKSYVVBLRDo+G/tGBEMpUoh+k9anWn4TA1OQ8aXY2PbQ1cpBeC+PoJa53KtGbQhSlZm9YxlPf
dURfdog+bZakV/Yk392WsaTFxDlPzfY4ReQhTj177qu2VLLs9d8X6d92B10wOC77UdB2gt9fAwH8
ikgbU+M+cj/HVZfsYYRX+8nRN+1c+4/xUvsvi34XvRve5jL7VKdd8Li6UDHKPsbq79vOfyADrGUn
l51BIKs0dPpv64zOCBtIkdl3H3jzgepyuLgL/0wrzO9G7/uAw70wYXD38fA4BWPiNv86zTzGY89s
ShKaJEX/NqFebygD4ru1uF8XD/7y7S30gt/vDraIQUDYFgvmv9MNerfCF4Od635tNYzWzh/MjPH8
aDf5hXS+gH2CkmtZBM+ThjSa6VFyy+Ojgr7/lzvVWL6WP34W4isc3oku6Rm/HfNY4bq8hl/Okri2
rzHCnEbdybdG5pxEEdx5I4so6+WM7Ay3jslQP05cezc1M0Lm3ATHOiNGaZxLlEIy4TzUuoPR6fnf
ftDluf/nDwp7BSIMeGjP+JNEnNTB0HdC8z8W8kpLEJxZCzRlg5SPtAwClG1sWuwakgZtgWAQdWtv
Mrv628vI/BOc4AEkhOMLHynQTe83LEBPUm9aFZF2v6q6WmnXn0oMHZNV9qEqS4X1ciq3+tgSnJ3R
vRfGyCQEmfnieyNug5FFEWNpfSNWrOr6a54w1crccXH0koe8WLV5+ZLJ69lHQKPN83/ffta//vxc
7+VgMkzL/O2So7Ezn2ln7b6yCKqj77kXlQL4ao7OcRUKmMmEMWs/TA9oeoKYimhV5w1e0BsG2GfN
cX5Elb4by8Z+02ukBzOMg7J6K7su3Zdg8uq+3k+DmDZeLJJd0JAlJiq6i5KAbLYAjHI3sHFzimRK
EDFuuLBOW9TG0v8LFexPNAccZKo8Fhg5sCAV/kYSWXi57uCRDI5zA62W7aDbQOTZvAjYq0azXkQB
VQfB3zhligzAIKnGPXXZ6pAv8X3tumE+WTJOL2XAsmTGxsdQxj9d58daHOmtL09/uUh/nhE+P7Xu
GRasaI/8nH++BplAmnkLCfG+pqDdKVLbPAnrgP2QZwvPBSEGbEE5VnCITNXt0yJtduR+jac8wfI9
uZ/WCnXij55KE3+RY5P7brMgfYoOqwhbOzhzm8UT6gh9+7HrucrBjUFaqJeYuDYMcUWoAA6z6M6O
V2s7tOK/Agv+9ZPC2NBBjLNM9zv4Q9pY5uIC40NDc7Z1EkzQUzX/IL4e2EgPqX8tNNNB7PygJjHW
JjDUGMmHc2SxMYlTP+jjwHiEZoV9Fk+RlEjJvS6hMJ21SY7HbJ3jL+rwLvzlKv15KHGVHJgWLKIC
t/v9JIdFVLmlxhI8i/ZXnfihu5iUAWj89AOk9zFi6YgHzCy62pZItl2UetvAbhDYeUESZtKFqV4n
eyyvzjUl+Nkv0KMEfhk2CnI0x9x6mgv7S1WpX1iiHTw2HLElNfIeMoO1We8+ZbPnLdmYbYbgvIpH
//0hjT/frL7umLweHB3wNHCIf96KC5ZliLTEZG2rZUoyq+6LkWfEubmk7GqzLS42QebROW5M/yFa
KAkxEcDYbkC5V6xFdFl9rlvHCQc9eY0ICAzLgs2ksiNV9S8/6r9dD9dZDjUeHph4vz01mt4bOBjY
2k5yHuGs4ytjiZ1MtNgXG07t6qzZdKmmmsiYNDGxBU6Zh9Ggy790LP+CMSD3nvCYAKwEKCr/tzJ2
MJU5a31OBWhgeo/H5FcbNNadta8aSw+d3PA3nTc3JB4yfMYScslopFVxWo9/t/EJ7vz/zJ3XjhtZ
tm1/5aDfoxDePJwLXAa9T6bPl0BKmYod3tuvvyNC1d0lVd3S6bcDCIRIpmHS7L32WnOOidP3F3Xb
X2xd9pSswruVVKGJavrjS4mTGmdmyqrSWgxqk8kehMFI6YNxi2XOXMwfNSW1lnjtdDpGXQGHRefT
ZaDVGkT5kTWgCfDlR8tMauBlFGSt2lp/UkucDplsf+NIgc2T/sGv9v8/HwFtglUMXlWNVqEp/7Rr
0ZzJjClA+TL59LDb7FsZ25yT40+fP012S0evoCJGL+Z8Zqi4lDzQv49E46q5z6azTJzJv0AFKH/x
lmOZtqjipsKEeu7Hp5Ram/ylPjK+n5NVK8eGainf+lF3XK3Gb6lPLJpcKpC0TTabeTanpDTt//69
/1c7Hfu5AXiUhUhj2/vxgUglQTqTZOISj+Gw0aC5eqG2C2mmIJWDYUJndVjnyM76MaI7NxlaMrow
Doo3F4W7tbITFcAs5fxJ+FK7CT1D5ZCUn+YJg1F0bCKZddIrAvR+8dD/6rUFQ2WReMVxVDF/em01
cIDUIqZ5MfVCPVhF9xynmUMUrFxi3qXGoFOBhEQkX1M45weP+Kdl1an0/uk+SGgR79JOKLgnuToO
ug4BL+42mB30bUR8hJrpmKm9blUVyn3q0HSWwkbeT570X/whf7GX8cQbRHcxtTKMn0urXNcSySfE
5yJkRwLpJ7UPTWXe5uopFclzZ4uL6OAH6YO6QTZgrSMZlUd2yjqMoHMH/DvcKmu34HF1ItRx1Pfn
7mBhSu36yLv9/SP+My6PogikH4grIFeTVv3Hd03dZzqj78a4zCaH1sDToEfMeaohWKMFRZA2ml9x
FnoYjpPL/OaVff2UGMyzbK3RXEcewrMeRDu0SdEvmgFzftuPRT9YNYVVlCgix/7Toa5p8ozQNT24
zh6LjGz7Jao/bSXF/HpnoE/aW0hqTSsrlmXQ3Rep2M6rgWcNTyh/ulPDsfg+N5VnFY3uvjTvACJ0
mDMa6VjlpELLTK5lgtClGtoev+q7TKeCwFZFxnAnWVKHAGUzG1cjp/5KKUuMK5jhSSm76gJrEyiN
vbMmMfwvXpq/eDNxzpkwJETSA5v56VMRG50u9XkdMmxmf5Bt/yGFkECnXyXYGK3qRsjNo136goRx
1SPTm6NsHOnO1Q9/BeWZN86fXgjg1Cb4LovHQ4Hx49sE90qnj5UqrnNd5TPV3uUJvZYsc5soBR7G
kLjUmD1Fo3WpUoU6IYHXvRqCU5/bGIqxsLamAp9PnngGcLqz+tXjs4jn5S5vigDJZr9sCvkpzs1u
ZWIIWM8Xo9bmG6VOxIryAplLHdxSnSGs1bbjUZFam3RpK3LnKj4b7IaZKHafKNcetMlUVWXxohjN
AZIdVtsmaKeo334hZKvGDc+kgJBhq2fJkyLglFjdVWN8SoT2Nq8lqRm9x0HKIKFUTjFNo7Pwk6VW
NJLrpJWGyzSu3Kg5WEr23rSc5hom94t5+iHrWKPD4sUxB9gZAe6XkdP1IhKJedd31hNjEGwP4cWv
++Qj1eOLhIOGw1LFbDQ9gjbQ7nwiZmcHXlhDyAj1YklwkYf2oVEYbY0+QSv2zW9bSnheOeQHWIkS
4CJkxg4KcI882COO/2bIJYxGj4OoIz6CtDN+waP+i04xUXXAVS3iZnj5ft6ZcWBG+Od5n35vZyTO
OdFNilehfthyjyo5GhiuKMOwm3Vg8xpiN1W5axH5/eIz8+fuvu1QoxIfAaOJFfinWtV3UFshhQuu
vQ/wXkkHk5hE8BB5J+/x/7bb+SHMrbZPFa7AhgNr4ZaRsnOS8aFnDLssYdh7EawIHLTjLw4Mf9Fu
wS+g4lAzJ3rcn/KUWqPS0q406FEzNWVy4/pJpb6WCbiBJi/KJ2X0VqLHBpdAhNxqRC+Pgv021wP6
tsiL3NzWvoga66XIcsVtQrGz2vCXRc3cZf3x8+5M/VcVhByIMM3+qZs2tB5hoZ0fX4UpHZGDZkdp
urCU4VrJJjp1dq2CiOeV0EvpIJBdYsEsXFVvM7d0BuuEQR9uhTKs5LiuXadhivF9kDCAs5oPmhLt
3IXRguyScWIYQwUuKm7UZ2vs9JOGtf7OYKoQOfIyU3Nz5ZuDtjCHoFg4afCUOIlNGl354aTap8K+
vpG1MlrlV7O915CQrnJv9E+xqT70GsffLuesATYds1UbUQpVvDkGhpDxogwkcAy0iHcaTihXwSa1
4wMfB02+M5v6aW615zqkCanwEdW2iP6K8FHJEBFFkFGwLZX5qTQIsNOcbkeJp7hZGLfM7mqs1Hnu
HRicf0JrEpsy7LM1WjXUEMIsT4JQZwg5PAl9nd0yFUOI6oSMfnK4IQUWRoOEl1NX0d+SALVeG9Qa
0PmHfD2yRC8nCEEf19s0v5ay2e9t/GnLsEiPXYaNJw4BDYxOES6abhjPehIdyrputq1ow7XOr1iE
vaU8z8OovI30U25c2yCV1oFVVTvFGN7iCndEP9GakryqF2USMQYOgCMovdD2duncDXK6H0LGxUNc
3M0ihb7TXmW1QcAU+w/D+DzKHm3NyDnUXgs0gpK4RzO3o6u1mSEhGaLaZYFEqFOzbuUb4wAeRpdR
G/s5aglvbwe++aEG6NjHX5GC1T9X7jQUmSbRocd6xzjzxz3N7zIdzVmcXX0hMcHWIv0gq2QstPqx
R5+wr0VhLOxBRzPnq5fMJ6s9zxwMl7rpr4OMaKWsjNRN2hP3nkj3zui5KFnGTcAQmyQFKFcdqqBf
LHB/LpUZBckcLFWQfXCPpqLhD5MFs46LMZbC4soklgz5Ij8W9HUPgzLgQlBgLhtI5t0iDdAR4jrS
cxnHKbsUXhLwg+WjatTa4xCIx79/XNqfmgRII+jA29SQjkql8NOCIfByENLVhHewKZGX29WCIIZy
bVbSHg0aWmynuUpRtpg/T21UolRSGeZMfZC5vWzF+dbU8+eYdWQtT4Q0jqkKshm/OsxfhQY72TLl
Egj7JvSfN2XeRcjG4gQTv6+v56HdMKqAr4LyZrY6bCMT+bAXF+sayh5i0mG2nClnczSoFz3akwrd
7sXfPxXKHAryx8WTyY9lwZ6mE0G59KdiyUKflxvN0Fzmxtlc/OeDseU87/ZG167sYnDWUp29NDVa
T5e2l330c/QpM+QmTVBMVlZw15SLQrmrWXWdwHwSIv7eiBtpoe4JfrzMpZisv2R6XW/nxVV4DEWV
gnXACyt92aUmbifL6Pc1VfAS72xyyt47TzrM5WxrCEQ1VolHypYoW1LRA9DAvGUgmt7XXnKC+7hp
kLrcU8rBMAjBhg51jLyyTq1LzCFMT+stLhTz3Hamv0xH/2unDv39oFpPMy1tkN+6tj6i4XfcxGjQ
psXZq6rpXzUDjz68yWwpE6yiZiRoz4bt0KpphGg9RsuWWi1pjJTGZ7Z0LLROQrMfSh+rgYbs3x3s
AY2hrW2qtHOdfK9IqssBUH6c3x+JU6Rrjt6PIfK8qHWUXRDoBbp1JrvzoMDUpZ2KkOI0V3pDX6Kc
bcqjRZcuygdkQsK6Q9wTb/kDgnXRBIgsipNs4fiqykFbZXHwKVkPvqbtKwSg8BE1625WeWVVQv9R
X6U1fF0ztaKlUURibeFkR6tXgWJ1sONpPUQWkbud32mXqvKZWZmI26M2WtsTl23+KYWa14gCyuIy
/1GDR9Xop52EkzCDwca7v63V4j5gdDMd0RT05NSjY45ZsX/Hk0xGcY0KVi0TZ4EqwsUuF+xmOaRu
+5PiObblc1YRJm1QvOGtQYTaD/GRUCFnKwfivreEsoNuDaBOvapKo2+ssr41Tbmdz6nCMB9UyOIP
bfDJ2F5e24mp70A74IJN+Tz7zVHSM2aafXpJ0TsAJouPKR71Q6r+qkE09Td+/NQBj1aghTOTVAiv
/an/YThdOoRKKV+8phPbyoJVO0a4ECpDRHzuYIFoojqXCjNktigSNOLq94DZ/yjZ4SFL+PdzWgO6
i3+FNfyfU8CJucq+1X/7Vf+/iIj/hcEPdFv/sEYu3+v3//pMaWgPU8bFf//j1r2nH+9/zHyYv+F7
5gORDzbxMGAqyI9Upl3kn5kPqv0bIyqauAzROfyTB/GvzAdJ+U3WLeYjxIUA06cxzX5EPEIt/vsf
kvobUhELqrk6ZcihOlX/8R+kPnBs+OGNZUzCC3r8xFyhI4MC/nNTBxG+N9SOdR8SkfgB1N0iwUZE
+zB74EgXPqpTuVk5ZnxGDZHdpeNgnzrF6L/IKWLFNvS0pSUSlHeNVp0jT8ZEVybyUQ787GFQZfVB
p+K9YvvT0KvoDZbJhyr9kBR/fFQ6n8RxUfl3Horyg17LxkoMEmpDrfUnBohRnjh7Dv1CC4S9p5yn
PPYSSyyKmCmDVVlGs0tEblyscaLdjX7yHLH76ItQiJx5OMyuN2MkzwqDSCcDn7Fw0Fmk3D+rZWYf
sMGUJiJ0WzzZqV7f6VGdgr9Ue9TVoRIy95Ws1A4XvlSMQENlA0lahwNnYFywhfrp5NC9MvbgRFHb
zyCxQhCyctM8DT4djcYJE0pUiT2LFUb66PyaMjvM4CKV4B3kUYw76E0STF9PG0zYuLEFuAg5OJ1J
fykzYnSKNpgOEVZfUXsN8ok4jmhnohm+K+HClC6JGuOKfmH1tWB0smvUbtLSjdKX2M6HF9phMIV9
1fosowwOToX0v2ADBYTGb7Mwh3pZCSM303OXQHIwzAPRGlu9krEfdIUhk+TB8NLbo1HEmN7GCIo+
mDgi5K6SgTV8sCt1ZSaFOOaZcELXwxIz4sSp8JNPZnyeHz9ALzma9kWVem8L6iEvji2jbkz+lVCO
FabNlZyhZh5FbL5qgubywpIH8WoKuATdWHqnQouzmy1lwRZJPsNYmoluGoM5Ue2UOYOIrPoJ2Dvt
obRqooBUSnxJPtYrfnCg3tpsFPRfYOmvUPc4y65TgZ8JDE/p0KsPitw31z7OxGtjGvEt8dXxLgY4
fxryNLvlNTZSxVNDHO6l1a3YeMpTUJsAVDKsHCElczdKW8tRKmVBvRSbi14u36H+SpDJY8m70DsU
JfKYHkWGral3fmKYB1lqNddWGu1Ji4BepalnnIXSSW9+qaVvQ2ICxKlhtiyjWOYUGnkYSK226a9y
IvR7XANinQSqsygtcIcPuRpoHuJSAAyCEeRVrjHyLxOK/GCpjwqCD7U2UIODTb1PcicPb4XZYNZO
QnqTbmHKfYokd6TxWNVp3qyKzvdhDai9Mm7gyETjDmJT2E29ZzAvtBXUZyVN610sS8QjOoVcg7eN
465dZLFjlaAtfcKGjCDYEggcP3qidjiTxTKhgG0J/U+RkI8u8rYvtyX+bLCmUJzLoCppwjLCFYOZ
r+26CxGDRZgb4zI65U3KAIa5D40g3/PWcSOGR8UmKs8ZbPz9PGx8DEG3HvqqPYWyPl7rrlDeDclH
pNhOHheHqo+xsPImBZ3YmQWxc50S4qMOM7GPVEc6xwOlR54rhmvlto7YoZceDQ9zBmqHPi6WTUVO
SMqkdEFhnN/VCEuONgTZNwv/wXODuPtmjPS0a4RayyrAUJlLqXJPvT64mIWTXaUM49d5q/mP9uT/
2YZ7yT/T+7r8/KxP7/nPW/P/yl2XTe9XcUv/91sZfP1p7+Xbft977d9oJJKYRguCIZY+zZR+z1sy
f9MN4/v5hTiOqY+VUhvP26v6m0KyPe1ghHr0+yYG+j+3Xt38jSAUx5g2bYI8ph/4H2y9nJt+OqQT
bk5hwODPVqfpukaw3o/nXT0gM9iYMJoB2qS9h2ghjT3vvk4Cfz04JWO9qOZsXuP9chad1F8mccsD
uIXsMIaYhjLMy28Nt5td0W9ZqKAhSY1yHeW+BCVmvs3X8Np6Wz1uazdIY4nDVPTZCNPbdBCOoBxB
PQFixEltFD5Mja7GMAtZqrZNfz/Ekbbo5rsLcjY93QCXr1ivLfk9bpKgN+k9p0MYzJfJZao9SrG6
JojDPtha/hDoEL7jitNZD59go+h+cJ/KinQpHPohpfdSS13cnqOMo6vvCG9n25n/ELFTbihCJBAo
tnTfqHq0wrEgH9nEcEs3UfFu9xagL1pKxD2bozBvMp6mS+MY8A8ADblmPKTXMUrTqw3K5BgjuQ8p
XfZl+5xoUX8wy6E7tL3VHQJJLfaemixmC948Rk2NAcIh8MTFKGl5tMSXmx0MbK9QkYyHUtTPRS2J
8wjf5iEkpcdt2WN3JZDwB7vuv8FvSU4EcJOHMaIPkGTvZpfgtgFxH2F0GYiiXqqirC6aQLOKptgD
UFVp69ZpoEk1hrkO8N/drCFfGUYGLjNFK8ES42ztzIiBGeWYy2IFn1Eymi+oVdN9U2QGaQvqu9MP
xcGaLjix5pPg3ioOAg7CylTae8iIp6Tpvfv5gkbuRc3z/lxavgaeBx5i0MZXqSv1m9fUwaWrwg+k
KsC3sIB1ZQAcH5h6zJ+8Kn09wItNUAzlo/3axPeJ0yYrCKLyqvUjA3D1UAacAIOOWa1mnRqMMlIo
oosVADLyciooFU72U86J1u6zW4WPrhuwueimuI8aZWIvnTK5as9jnnDgM6vwpcKHGOeTbQlV0FOg
0GawellfRdPVROP3M4DVXX7xSSlT8pFUnr49NARrX1kJ0XqcKKVtrnTBXVqOFc+CueERD8+NXyUH
1ddq2JbNexeTriCyIj3MF6h1MI4lIj3IperhCCbdc1ocVo4REyXBkEZAmYeZ03RtvvrDdSIy8pXW
IQ8xuuZ+rPvyOl/Q/HThYERnu0jKawz7r4pNGrAmJEiluw3sOAf5XxfCqLsDvLj+MP9vvuPftzV5
2Owl+7PBQbuLORiiAPMOUPu8Q15gCR0se1yTgqSpYAEmulrcw24yArTNiX4tJaVb0DCJTm0avDea
AgIFJhISg+wuI1bqmkwXRtwn19Lbz7eQF+Jdw0qRroPW76oklVdoMUCvhFFxrCrtUREoJJlJ5cf5
pvmCCqH4fpV3YcxkuHwd7XAADjo4dA4iO16Qw4UNev4MGrmWDWtZEm/B4EesW124VDu1XVqVnpyB
9Sfn0Ap//58R+2LVM1JwiypFoDvfbU9fgzQc+iktze+3xbUHvmqqY0P6wyqcIIRhTk+jP5QkLM5a
22onvbjPejpEetrdGRP/YKzHgmIj15fyoACghIFKp+Gf95KV+fu9QybZexRsHybUpnOUSs4J2VIX
OHexZL84hplyshHZOck9jGk5zaUzWvPWbSQ5XWGY52o/PoyBbR3qMDsWILTOhUkYAll0rOtWtwkN
YX/R/eHQjkJ5zXIHU+/Q+Q88W8o6xJCzb6ClnplEWG6hvHU0M9FYjwQfCM6ZYLj6YmNmbbWt62hY
gfsIl4pSoEJoQju5wgBfiCI0z3Yg/OVoeehgPc0zgVCX4SEGPZIt7G5UNrkvbRyHSaVVtQ9BabQP
hqPuyJGKrvNNuYq018eLuPexMW2dhOd/HJ3g1DQp0Je2rF3ZqdTlfPXfd2B2Vrbok89eb4pD2IdU
3bMV9w//TbJRcQ1fjonlyasLxzh119jWs+3FiGRiRTsrTX0mJS29RnLSPGpG5JZD5ORLfVCsA2Uu
8w8Y3NJIoGgKjaRLRu+LDE7LxYxdX1q7AIaO+GFZV3n9buduNqwUO8hDBK3KcMR4eMWsxdWuxnde
0gVYFAKy6SDpFjsOB6W6JT4FJRbwQB3i9XQ+5r+KpN2szgSs5KfqyaRPcBK9H+wzRd2LrE6G5Xyb
GfTqKfP0dsWqSWtt+rr5Ikoxx1kOm1LYSQlYUuiWa4kSHAqWmp9A8WXHKg0WuHMSiObZmuW9vrWM
pm4BNce6NkuQNCJW2Kkk8a3r0vgw31s5cusOCqwrTm5vlhKbD3LYjrc+CoHYGsbDfJMSybxFA3ir
BfK8eecypp1LL7BHaRqTvvk2wJM1e3pjrQ2rwqrSjPJ95+BwM50o2ZVaAJdZQsPvQVaPoo4oAKuI
73RYRwsRQ1+Zr84XMO0iHOQ4nuerwZjsRU1PgbyBp7yPjZcEi+c6yPNmM18d/fSUDApkL1PmsO6T
Ya3rH4wpwSHqbBJpmitrTPzxSxjRemTOX1/gD3RMy4LvtytJ4e8LDrbL+buctsRwQEvgUCDtJUgg
kM5VGS36MC+eBk8LeZeBNvatNnhBQy04ozT9xqmd4KUGSDWqVnPV0ri/VyJpKxuAvPw8sZdIeIsl
HFsV1pYS701JZJvMru2b3cEvUE2r/WhU2hxms/ftEe23VDnnRpV30ZCz9igd86PMV6XNXFYNdQCf
hnt7pLv3RkHCok/0FtiyHHeqDhck8TMc8DYcoV6D2s/hND74DpsoD7nZDX7vPZhBffX0UH43ZTl3
LQx85xLW1zmIBuHa0x1R3jzAb4Bcmsoj4Qmev6ragGmfWTkPZTZeLVV7M1JZe4x5UlZ0hrBxtKb6
mESttOrSslrPdeG/r6pTmTh/8XxvMdbGjXVinRZS5g64Z666Tb1aWE649bzSv8kyf0LcVO0HLCkv
KeNtOyj2Bp9EvvSNzjuENTyARqOQhbYB05o56yKqjfEieaVGGzw8Rq0fLwN7NF4kz7w2Sh1967Vy
Jcwg/lJpQ4BYwY9uJelnmzhTqn1abcsE/khnIhkyPa3bqxzC91qj9JAnkvpg1pm87Uu/OyK81jdm
4Yyn0U69NTRp46xqVrzOkvHZQ2BDAQQJzfOEoPwejXfSgG5j72dLpQjtXQVFfomvt7oLjCZe93Ko
Eovgy9uBdIF94E+s4ypVNxkVbyjb2V4TRntocwM6JHDZGxV8NJAI4xdVta+TWntCHEkZWSQvMVE7
WqVpyCb04UVGL7+U4X/tNL8cXpLRcpm4grhroCYlNRzyrDZe7fwJg17yLtceot5qV6aFdlfLJqnB
jAW+qiPSyaTz34rMpxGW9IwUkjAivVjxl6xa+sJTs3GLrKnD6pHqbt8X9YliEXA2cnyItv4z4J5q
lzTjlzwXvDW9JnvMB5B+luRLn5LmRq1avLVd9qZogEPl9p4f1N6DGWDQXgtSkqerMC9VAPEOZpbp
SwLIcLGtJsvOMskScBhu8wsitQmBj8XM6+3SONpx/C2aunhKWrV3vCPaVaRl1iXSeZPScyWLgVnw
prFi65hGDLnTLmlp5XvGOsC95NIBuihh2Zzni3H6nxzxceKNqC9ac3jTCAX6bGXIveRyMJvqghX4
4PKDZfBzkELp2a9bWgFNWN0QOnorTlLDyWqraGdj0l+moYFut/YxDtgz2kqMm9ZrIGIMgD/7bExu
EDbAwASa8+j4iCosq/XfkOq9JOS2fGh2tNGNFgQrCUJGWAWLRhuQucnKB5DvZ7p30Mw1Vgd2a7GM
HOCWESyIg9Zl4dqLw/zJUeSnCq/GR+WJUxsG2UtUkpFHZ7M9trYSnUTrGUTyyslr2nW7EpjvR6GG
X4y+qR5h/fVrMVbgimOtZZUo2mU8QmoNkU28dR0rSphqzikr2+6uCoyPrBfZmxqDUmG5yo5eC7hK
KckAkZzsrWVCvJQBGe5ZueXHyu+28+0wkceVcLqPTrDYhbXnPXZWss9CLXpnygP02g4clj6FKATF
//h+e4X0kyAL46yHurjEnW4twiGO31VZ+hw6S9w6K92KSoMp74VvOum4T3WWBIchb0HYJabyVI41
AThZWazme1OPU4wusRTN91ZJSdVsSuphvipk48FTKgnsFd9qTrE4siXuYqU8tg0zRQor7VDmdcLb
dIpNM9h9BJbD3YiSe8+7It4VhqofoDwCDZUL9dh4gbIpVEM5ZQZBK63DJlI9gQYmqUdOg0PX9HBL
2qIsyOVJlVVJau6NToa8E4XfLgqgUEc4f5z0Jyip4UFQ6wclfSwHZpqV1X1oXrQz1L54zdDqLbM0
hTHaO8w24dGuolZOXyQF0izJAcvSsuNj70A79f2KM4Jfqwffr/WlpYUxH2o4YZX3pkeFtvIGP93z
vnVufa59zvcDLKfaR+lyM4VC0YpISHcC+Fah3BxESoiylJGQLlutckcAweBGpuG9QG149OysopeO
pDtjpS/H4NmMxvFF4PF1RWuUd0LF4l55RXMI0JkfMl5QF3v8cykZDOQ7QOImjslTElXappZr5ahL
frW12gLgVyiLnTRhaJyy0naepRf7IGMBFrDGdhI474MN5XYbtbl/1IeEjI4SF2KiERYPUT2+10qh
b3pIb9+vzrdVA76hUa+uIBnje9sS3ZqKi236PTUc7z6w0vHcON211Or0QXPk5EEZJn9RhBimoM1D
gqG0GGyXEbzHsN0rNp1vKodeagEVYzDaSmNrnJuKtbtE2nFP0yd2zdyPXhWjfY14Jj4hwACUYMZD
u7VYKqVnfqRJ8sVPC+UlqHD7MIdN7tE8tKtiZGWMdCYIadZKuE44Ext5ZuwDewA1PbTBeWTcg9sJ
jZ/Xlf6k1zsHuPmBrwqSsJihhKhJ+yaG84LuntQzbTMiFVikte2w7Isvca9Jl3AU3QNeMCbI3NxE
vrH3CGj1e3ZtBCDtW+7Ir0allzcp1Owjk5vepaUavVW3PMgSsHYOzGRa4hsRqO2Wc96d09sQiAez
eSDwbgRcwzRhWfG0HucLHwtiR3jDnhdXbJWyLhYIpdpLrRnNRZ3+Z6qe2KDCNhbzbf++g/U0XtuD
X7o/3cEUpVgVNdFFsiZhrdT9q9bJyS0dwBgNPLD1fHW+GPLhgrZVnLLMT2/wqsazMFQ0oRkr+nQT
xHGx6fIDrzj7Q0WyLjaG/hZyhF2kDlqC+bZUqpszUZm7+VoTBMNNI6yXyT6T8Pkb5ouMwE2iPyIA
TvwMSS0X4LhQ2Fq2dwTTLJXOkfxL7/tFWoRDucxjTVrVXZmQPYCSAwSqG4yytTRgXNMopdWfhp9K
YyoruLX2XuoINuprvVzyG+p9EtfrOueToIPYXrSAAzaVPxytMNi2ChHohgOhAjyUMz7SQXfDEPHk
JZAPaLUWXvZmpQiW9226t8bHwGu2ThgT+j1uNCVwdZRxPtlbfJtTf2BbXQLckt7Nzkc+jjme5FlV
BoXNdcO4C8LeldQ3Auld8uRtiCCpm1ff8oSNEHmpTRibeJIlEwQDSVsp4xzriWSGVdiRiNY89UHq
Zva3zv6E9b81rHCX9hcC61jZV6jriDXCMz4oV3jQ7Vcef+vpBHdcJvV1T4uizBZW3q+k+skaMEnJ
79PD0byXUc3XponiOn7Xxtc8+Zirlj5d9oITf+EyQmSF2Wt4+ZvCFeCIS9xsAAxdGcREe6iNaNUg
Au6sd5CPfPmbY2cr3LSuXL36FtPR6p3BmxuA8wrVbdaRl2O+Kpa+9OtXHwhJzPPc1hgm2IV5oJ4y
vRRQjfhzJTohVxNbvRF7W36XiIcFRX/DX0tE68JXjjk/pxmIMwQtjDV0kdCskW0CGG+mdpW7Tc4W
pCrPDNasUedIVLiN7bi+/Y1SZ6HKn4l2A0HjAnBdKBOiN/06BF9ggCz04EuSFJspSzGUHyPDWnr9
VeOFMdQG0RRFQQ9cBYOmvo+7t64CihgiqcoHt87haKI7Sbw3OQAbM70B6Fo12lVKv2qcHZ2C860b
8ZwNGoGOzkelLTJpk/JDx1H95hfpp83MfcELMNlqPAF6RypWKAs3vngq26++ND2FIQIXNX3QFRXN
jL4AjraogS2M3ovpMIJEGZcnB2T0C8letIDBp7dbS9BhHRVA8ttFVG318NgWX8dyjZWA05szoApe
JtLC/lDrZf8lLLCg8HK7teRasA3ydd6tY0LM8nXUu6RBpQbPB2TBhaKr38x7iPImvH5pQWotvlSy
mNRwWdcLmqLkRFa6snfqfjWq/lOTl+C0kDIt9Q8wJLBB18QRhU7+pKk7hb85pY3gFuVOSTY66lxn
YUCqj6qVXu3LZCP09QjRHDHXA0SJrt0a9npoVyUnS0JZaMzT5Sj20rMKqzVh+nppfKJXttWnZOhs
EURIHegvamjbrXVlPZnNlrkgUV9whJldqsGBc1mh3uvmUc9h9gKmWTulWxakM+6q6JzBstYR07EL
bZgry9K21zgLgpfMF4WOOQY8zsluTh1RuaokBWgRIc1U5oeXIcxZgTKKXAaLaNcdG5vvWuu3ZNbQ
R9bixQilWqyA60vRXi7uEGoTZ9x6q9ZY8ESQw2UnlxDUK6eNfhUOK8d5dpSHolyO2VWDG/+N7LWm
3PGRQLVvlWuVIkNfNdmlkPaqtPeyS1q4ffs+qUqj4s4XS1m/+cWpGK9jUdIR2o5su8WLytImnjTj
DqtrDZ3JJF1KX6b2ayFxYFtq59aCPD9AU7aC4IEggaX3MKJTq5VHS6yDcDMx3Y19HnQL84O5SK3t
yO5KwUbFJ4PCQbPX1MwoZwGrDf7+/zF1XsuNK0G2/SJEwJtXEoShJ0XKvSDkGt57fP1dODcmZl7U
aidRIFCVlXvnXlC8OJ2JiW3Fl1b4Jyov6pqpQ/ybWdt6zxi+i8wKzUA4xNVXx2QjXWJuc8tyOrDu
oNVNVhDj2kibMKE1QAD/puJ66RfrW488FmJUmvVOJmZ72oDWXeDHk14kkNW1V6wDuYSbYTzyWFEo
QROpDC53vYlpdkysmnSsaMye9OKp0LCbyGgdKCYa8uFbd1pQEsirEbaFeCc7cdOR61SS9V7pLhyE
Ir1gwqL3q0d7q8Vh6+LZlUdfV1/0EfuEeFfbz158H2e8q243XKPhTOYp0z8Yz7+k8Z+OlbHyOCwH
qWuGfq8cLNIRM3tNnovtpQUvkIJzvXHKY8UfKi+aro1GOkmSHejh2PVUgHijX4o1mgYU7oUDdgHd
SYBOpMfWeubCXsPyNyIonPXUmXVP+xySvVDYLYFs2W5VFKot81oYA7k5coU2iIe3mWAunt2F3ray
IZGr7lwBh0nusx6sOUKEzYUeCdINylTgycVRpBM8OGZBYJkzlkSvVhuDdnYnbWts4GG9qXmgEeum
PVGvIfGF3B/JT/LCjgIShSeLGxYTxZa08PVjt1EY0SfMEVPwxFoh2vh81OprmY+Bn7sTk6ahF8No
LrfqR1e/kP06zTavWyJ3nVcv7XDyWPY8kbzM+4hgd5gnyLSUX52gkj5jthdygMSV0GHOHqg0z5DC
u6TM4ZbjUm5QqQyzqJ3YF7WTMfJ6ENeBjinMFu/qdHADxhrgp4r7bE7HdaG0VcAmkJZxEuJkhyJv
06VsNgVcjjB8VcWz2JbrPWX5Da7AXDAkX00QMnIgASUk8gP6PcYhNLvNdCI2XTkUBg/1FL+0dR3t
k4jwb/prB+J1v62wSxwSGm0qV8ObWnBTSqZf6slKYHkCkRxBYmw0Q8tc2oscQABlJNNPaEZ7g6My
RQQx0oTjTdOjw3cfjZjJZ7Ll9oB50rA17HU/ipfpoGgzFJ2GxzDG6UdoSveqsZ0SoOf3QuIMUndF
O93ELfIHhXygUyx94ZJP9iRulnstNXdsBWy7XV5+M6p5WazmE9jgad1Q9VKht0CF1s85E196Cjut
uAp12+z/+0B/7XvKzVcC97rNCNmClDfcDBwqO42dJxmrs4JrmgiiZZ+z101wvaA5Z4r4tRDiuU0o
pbLxOHezAEO63i2DfDC7B8HuPHT6hpseOzGkjcEirlyF9qpumyJiSlzco5FttJ2m9vQvl42pTXhh
HSl4Xz0hKG/8WYC3hb06LwdXQT0KI1+RcyAGmT/EIhnnRPc6taW8a2IPeNI0vqdyLyw3KXp0q1uU
phpOd3RCSjeTUmMSdwr4jDsonR1w2K94GbbEXbmhcTTjA7aab5biHv83EcwwYQguRyXovhRagLZh
2fIKdjRnQL3EKv0udFYFf6bx1vBjGQTjCL9VhUUbzY3RJ4UZaIzJGyuDnEsqYDD2lEyvMkwAOixl
6vUZodhaH5/VK18bu5hXhBYjfpIraHtRKnlA+z85kg7LmB8SpTqMTesthRfq4Ym/mfXg1TCT4yjL
1HL8k+Dx36c1/lfa8McBBzopoymlROvX+nIdpKdSxfekqT5ivfnI+HXo9UuPj6yUnuZvo9UPfHlf
NRjLiYgGIX7I05jdBohxPiY9SL0IaoP204Bo6VYzOligeAukcdOW6Bl1wzySkmXZTSPmcQ08mLkw
VtFtsw77g0z3yRR/RzlmVBeNew9SFU+3U6UtmoHWmJzgrmmOvJJqJJCPORdXi9SdkJsduUD6vqXM
V02LNKiWijKhfsj6UdgiJuBOAISYdK3us+5BXnod9H56ZcyIKPumJxNrHPZN8CjbFV1S92R8h5W0
18gj3Kpy8S0R+4mpdt4Rp40eAHvLTYWzAqqW53nTCmf6jgK0ZuLGrdYrxYvZJBvEGwv54RHqKtWp
W0GDKzF3qJDNOQ3RrGnrvyUcPwik56pID2uqiQEcPS3OYcZ+Ei+0E+XExx1yMOLCLmima62bTGeN
9Is+R8uDfAAm3hFT4uuTf430FjVE6nMvkJcVim5Csd4ptt6AlXmMDFjhKN+1/fQxj+T5V6u/Und5
5Al1eIGbtyFoekNK52IrnMdjVrCNTnU2v0fAu0pvUDz2FaPwRfI9qz3W800tvseaLSmewMXtrzIQ
I54uMnJm2/w1jZ1VuwYB3eOOz0sCt0sb+IuAQdBSL4LpJMK2JiPbIS5yqWzNy3QmwRbiE8xlrrZN
9jdq26BwTAiyw44hblPjIWCHpLxey082rqzepSPVmx1SUPHmw4WUzkJzjpQLyjvc7oRcfpRGO5AP
NXUg2NTSDiVnIltn8AvWoumVcnYK7FSzAT010UanORUmjcMPYjpx6EsY7xcynxd6pjs4W9wR/L/w
j92fv23EmWggG9RGvI9v/KSG4vEcmJKTmeA732QJDqadVTYAlGJN4rVj3G7GTir4r9a2TV5zsA7q
uR29efRUwWuFO4MNiUJKhh10F4MSqO4uWnobBY8scYuyri2P4nAymJ0kLK10OtNZsnfSHGkuAVDh
WS/0HV7XXiEYk8lZ19LI16INY2uaO9RuHO5VrgCJwpQ0GvkM0I7oQ3vh4KuPwUtd5dx5uEV+l8N0
MO7qFUlifZNcMUMhHvl8IjZ1xP+4IkGznTTXojuo6b6ixdoo8yYrAOlK4k3VeKsGdaPTMY02pBbN
0wH1Win+nUXAz2st/SjK304XfcGwaeLDeJ/oQBXER/KDQe2uaDJtO11xdawZm7EjUVq2zFMnmQ7K
Z+pRUJNhn3TfxP2mpitJezweOGfl/NLMlzBBE71Qv6+sm9ydBYeTTkB9liZHRuT7ysmz1y75sJIL
JatOaFF9XNq3JM129InrtZN+huW3VfKToJ/E9LVTyX+k6GyWowmZp/gWGFCM/yLjVJA9M/pdekmS
j4GQfVIdKUUVWhPYldfjSvtcr17CrFkSFm7Tv8TLo5f9XAYWJWf2XN9jDAx51W9z4zxxIbtmL9f3
vHtalrGBCWgINkncbmIRn2tsxPpudW9he2VL3i2ap/71MXUg4bbpX9OnW4kmYuxOuhsqybaDEJOJ
f4LwEJrEi8zTsmJ2bm32C95nB1oLMIgK4jWCZsja6Acisyf6Glv0I0aJHy36hrRvYvo9iccVBJgS
3AKuaSC/y/MHwzAt4A41c6mULccakMgOZHoZjWIn8r2yPiN+6rTYC7q75Oz633UJ2lOwVS5Iy6co
ZgMjkCKG3R9jvW5+P9hhfiVHahMsD5mfABqSnZN5Qjsortz//7WwBdh9gsfiRrzOlruejZ75F4mj
SfNBzrYpeWLujRYn1p989jGq2kl25+UJ+ZOXwuczB5AhOuO/53n1TN1pFJ5Lbr/RRpAvCocDCbO8
W/NL0pkA3BHE0cB2XZi4pfkSndte4Nk/JKmjtK4yvjfyWZHAqoUWqC631j8wQG2zHhqqCwC5llk4
QeY2e2RjdnNmvYhnkap3sAZWaytojzL6PVRdsn5XV1FxRovVHMhTnhEpBpn9LHzGDCqaywC2oDL7
M8PzpFEnrIdNDy4nHjMn1+YPSY8EtzE1dutecYoPXEzhJmoBLE95vqXWaHZSLJAljR5tm01v+S3B
1NtxN0cY39O23EKJIX17AQOpl39MaR7nmKquU5PpVNXizmKui2c/rnakrdzKih5YIYgfcjW6xLMS
UOfUiu5rg3ABU9LeCn9xQrzynXgt6BiPg/oio6mtU58pz37yPg6N+gaK2h+L/jfOkAALdZ7oO6Pe
tTLlWYCRnOgUtoP+O9H+NT7Jqn68pK+E/P5is6fD0TttPO7LOdzNaXRbwWLV2LzqckQ9q0h0kZB2
ivHObBOHlpQw31lxsmnG5dxshBAQDvmzykS/aPrv1//5fansIRGl6mP9g9ZCpGMowVHHpV9b7rAi
S06cTFofoYNwQ4sXDM7SLgkPAU9TqTCwn1Rr46wHk0jQ4zkarTMjxeeRWmHKDUcIDFcS53dCuQlM
VZz179Z/UzNA1GdefaYwBylC9uORogkc4ibnBvKsjaCAIbZaf6Bo8JBD0jtJ1v30lEghK+urbA5Q
Uj4QtPrpiyh22lF3QAobHJ7ugJkkPXZgTYzFDghhFuYN0AAeoRsKLir5+0jNokonZlo2NZ8q6bOu
r0rw1FCjsg23vbXxu+BpAApsHkl4buvryIWdqXyWXd0flY6j8HmRrkG2j7LnOnaVV9uUn1mVSag8
wwbdUiZFlhfXZ/5NKJwF/T7vFKcWXuAzMyMx1ZegkDdADUJHCQ8DQx+QZ4VqIPf+GomOPNmpum+t
91G6GO9qTh6VT6vpzj9i6UHa4bQYN9dIO8IxFStgDI+Cp1XfDRlMBEdU9n1Yb2dr27W3skTUuOG3
3zThyrXwB05rIjMijMCO37JwVuFc9vehJtCY6eldnvki/JLuJx2/JYaZ25vY/prxSR++5fqsTNrG
GpBqHL4MckUJ1TwJfL10O2a2Gvm6kF6ZE7L+GQ37vvkrLG/my/LKeKGSL+tOSTtdeEq5wz9rmdc7
iBGHCMsV4+2rANhjV+eitG3jNW2v96Lc9M1SybetSavOTOCBt11obQsTozrAeO08YE6RFzTusUzT
wyDlrwSizcekYaFWSbbCpNNtTYZj3HJFy6vmvYEs6GRUw7OMLU2KtGdmDd2vKsQXTZWabaSks6/p
Xgwp5VxVhMfrxUBWLHsJX/4SzrXpJ1G7j6Bvkwu1T2mz0tRrXDmfhg8oodx1yTWNEtPti9YJ5HB4
1OroCqHlFWKgbdXSNvvorCpqas96J6BQcITIpPIOsBVOSQGqgpnGKpF7v5w4R0ALT7Ai6+SUIV32
mvbTrhgDBH27LfI7A1Cwn8g5cpY2Y9AdVkvXjPoHdICdmk7ta2zl+j6uzKc4LLRKrKZ+B4/xx/bs
DVAPT3ORsi0DqXEMykzsKoxMJAdNr3qArgvLK1+1pFLE5abj3+KOqsbsQ02Z0ShkGlotuW8FHpRh
eqlbbLOWJryMofIgHGDfyFTNGWfZfUui9EaORYP+rEq9i/3yJdbxqiQUVe06c1J1tlihlolVJdwb
cPY3vBubQDAOFi6xs5rNQLlW99ymMH7TMQoumfAsRrW8tLhcJmNh5pvNjbx1LDJ99i8aQ40gMzZ8
ozCcxOKWEKSpdiA6MEg4JJgm0PO6eDRpEJfQWots3qW4nLatyjljyFU6cRFsdCPFITfTRIx0tqGw
+gr0BdOAyG4n9b256WQLYSKUxM8ao1xVg4exxJbdc/xvb4s7gDO9gvxgzD3CDc9kLGdXUWWhF7GP
qYyQ6Do1LWNkEouW1BfuFMgeZHEKpHFLvWu+LnXsq+kLPl+WYm9kuBahm3wH2gtF+zayMaj9t2yi
l+oMBXmsREk53qNEp9eXAHSBya6Ytd8p5ilevtJ+sPaBEdrdXBf7GAn62IaGecAvqCkJ31Jjp4q6
kzAbAYTThP08s+5tyniKiu/yIBG644PUtmfiDvf/fVC64ciUm+iq6Ug8xKDspiq9yM0guQvWviPG
AcHrq5DDrAyIIKc3GmnnlmRk2PUkbJPrmG9JAetw7RmQViP5WTW7PutURxYwsREY1k2H/z4M/Zua
hiXIqPIkkxgKYaH/vx+MMWzRwcps16wNq//9IMNHJB1k/cP/82m0jJhH+IG/MZXtlDKefINbKMzl
hn0CtvAwrM2uTOE4rbNjwqtW4f4CsmyiDpYW0N5JGqtTJ1eKH3bdQ0rr+TUJAYhYY/vRFSnB6gUz
XPks5E6YW9XHQg67iox1jYgfjWEvQg8wu2JmKKppbMMkYUQsBz+lyzxnM1nhRekKSZZzNJGDciMQ
FOZInTUcRWaKjyRw5o44GADnlPgDDxHOoQCZYBiCK2mT6FCLxXAiXQtA6nvzQ8hL9UBWfr61GDon
O/tjEmSZBAzKEThOYT3QGxCn96JFIFyGcx69xDWx59mqiotJAEuUJnKv9H5oaflLlqfFoW/pt5il
bnBSqJ1Q1vR7h5mAkbxUscnwIEAnNi17EtTQDpCxjVTex1nNkZ60IRrU6l7PCS/tpv644JilwSKd
1bEZCCWX7mOsP+uEjpWIZl7Imr30NdnqifzedVPFRbM6Jxaq91IyQXwERuuNqRCfu66TbGlRyWst
Z3eaadmIEw0nc7Q6e1BlnAP62stRIVr35XzI1hDxLonOCH/HWuQwZmBuTvOqgtkmfUhDSV5ngvW8
L3Gyql3Z75i1LzdyTwuuPg9atatqCpLW4GSoHZsF90qOBZCGyGw646QvnpM1xepEr+0cFzGnFuI/
sdLCaVRFm9RjpBhZLwgVthmRyfdBr/wIDNE6bYkkZ7TASQNOQQSL9PgPoWfUVmibibqwgpg/k/DN
StTvimq4x3HIeVIbPXEpfulpgswbzP42EbTktr34ueTSkUmY+DBY8mcPh9oDxILYP0Ca6eZEsOOo
uht9ptzQVeHIqHA4lAmtQ2lOSp0z/1WYlQ156KeadET8qVb3YzL/1F003RqrnW4xllK/DFKEnk6d
bmVO2oNFySOmNBXGqeTERdTfXEntrrqQheVgSDVvWMTMW9JCUOppsXHYYbPuW/IASAbNqqbZ5pYV
2Lpm9rsYQMxBUZZX4TtZiNSwUtUJFOXX4lVE5nX+D1JI3z5glIhzItyJ4stYt0BZqNkS6m1hPRK4
8mL4TwOsnmcIRiGyS2LaAmwsctiL7KGo5VZj9Yny2xwSMjttp4Uc+xNOpA3gFbkovEan+lKRDZrZ
7Qf6fpOS2Rp1QByAtDXlQxVf8MFvjDWXvS+cGv1zzu9Zsjg5/GLe9U2keG39Hs2sl17bZju19ufq
JOBnG9ms270or90+1YmpepsKVgsW4+beFB5E8ZZMhgSvFiM9o2yr3NDmS6S9z8hHqrlsaxN8EWey
6MIFpY0BPDymmUcjM6MF08sHvdCcOjmMkQiM5VDMR2sB0N3MNogDmVfyjFHGOv3LTPPcKwmyduLx
MTBV6CgENCxsWkb1NpvNRhQPVvJeyZ7FeaEAi5nsNfHJojaI+8E8y7QsUmIJaJSVP6R6bIxQ3vB9
toJ5jji+a/upeG0M5oTSf/H4FnME4ReC84DhAS4Id4ABzfiZpW8E/Q6JD4sm1L8TCdLoMe5cWT5K
SbCRrdMkIP+Yz6QHUtxv1Rz/Akbb8iFCttNh9pKxuTHkx5C8gXCHBxSbLh3ljU7GiYCoXEm3sj5N
6UtjnQ0k7bTV0MV7O/VBv0DrK2wt9nPK8mDiPSW7f2j6bSNjthqp9hEOvyL659DfVaTcIAWDFMHi
5dx4RtM27RwEVK+Yq5TZS5gHmoNMjTEG9442pEVDE/GwdGZ4KRy1eoQjO0NI4uaZ7OqQF9sWHCir
D+GQmCVfg2PJf6jHGzC6rRwQKoYD79BIO1DVjSfpbBhzubr7FtfQuks4ogTmhavMUOFFTBU7BVY9
qAK7iv05+zBFWg0e5mNOWNdWINnCRZOjsdYjREfhvBX7k0hPC2o1Msa9D3HdpQc6Qsn8r2UUIytO
WUzoR274Q9nYjfo+JXsEn62C5WOsuavzyVUM7DtrO9/q/4LWdOui3RnyU+FrZkCJ19GervFbE2e+
fBbZsNuI8VoCL1NXLnKsp9g+qjeRRCYRC0SJFSIr630dXTNkPZ619V6sISzQn+JK8H5Hl5n2H9up
1JHuPb6Eppf0BEgtl0w85cGlBTgeyH9Bj0uBlA5jsmPx2kZ3iQM18OJo3ErYHMz4OLc7bpZA/qGe
H/sTExfQKIUj8KewtyutwZp6yjgYK7LlGiFlKhytpb2TEniqK9GJeavEwCumca9yr2CKTA2APczY
jxuGxNS4PND5H2iX6CrYqpbmGB0RmU4NjntWodibIKFlMLYa3nPpny7+qwdlT0cyYt5mpK3daHhD
Cpm6h95T/DaHOA0UZmVAoofc/XAMQgCvojZuxQihoToZzM7Pprv+I4wBofwnkeQ81N8j8lkIqnmd
i1xtKdOEe4dY7d8q34W0dXhZeJ2MkXYyfUe1IuSPg+FcONA9kIH4jiOHWG6N/lYYWN/IVTj27X5Y
QCm6qfKLNLdNpNklhuTYFWSB/cQ1DWHpT4BEJVlX/C9xYW51/SnUMAqiJ2lhpEjvSRKrWvrq+hZW
5obohI0Aq66YP6Ve3lrSbdLeGfwEPrhCg6idKInWA/NqN/Wa9piE+kbRqs3CRRQtpkjVvRWvy/C0
IY4CI2GKP+VzTUDTgkOrnBXlknYfCaK0Vu4MqfpWppRlltyE/tT2Xqsf5Vi2JZDGZZW5AyZ9nEFq
Az6c9X5SF9bbT1E6ChaTOakTydEpLhIyzU5LCCm1U4gzJGkpOVpqybzNrobIHi3rMk2TRw6pnqqY
m4lEfOV1gp0sNw9eLWmgdCMNmkz3JHuTFl+eInvVUMpz7UfBuZDQPkgsaN6T8GQazwFFrG0JjmBV
360vJTnhzVbiWxxylHPL4ZYPPgtQop0CzqrFPTJv8rSfrVf8FEvzommnWn3DtyJ2+MkVnjZCq30r
hUKWEOAPvgP2W6yDgHSa9NHw+5iUmO6gVPuIsVDVrpZ70bzEfygES2Keh44tRHJk8dBylXDFCSNX
6FAGv2FwT3sG9jwzukbjTCf8REZBugIubw37A/pnhDFr31SuzAl6o6X/lvzQ4zlgWF4hvRe9JXmR
B1TYrQ7wbT7P1qltwC+cisIFMquu9SR3xyFjBMTa1+3eEI6A1VPpryvO8kT75i8K3mLDw/RC110O
SHHb4Trvk+dU/Z7N+U0JztH01JofTflIqjPlVKcfml7ZSGW06YNTmB7j9n0YUBxfC8KhA487ni4E
neIjVqAwv9fDTQYR2oKRHh5RRTI8EkB/KrRTLB0k3vThNyV2wJzeFdlDJB1wMxXGLQkOXAB+0kCA
ixEDuPvEXVSwwK3LfIgTgQFIityNxbZsMd2yJXtja/Sv0drcP3CF0d8H5WL2j6nYT/qjt+7C8CPK
51G5xtUpUZ1CpP6ssCWdZNHR1NOAAacm/rihgFm1pXXgbouoFZq7WaEmGpxRDPG2XJTwI8veZeaI
gU2vTgkh99NxL1p3pUB+ZETP5WQIv6wxnHxMWdNuUe4yqaJAQ9Ir3iO/N/yx9tt84Mm+5PJxJoaJ
JiQzE7QWAvlf3fO6vFJ+DdS7VjL78yyoAdpju2BYGWjc+WJ56evTUSsOeruXhucEOCYAqWmktMbR
m4M3CX238YM1fUP+NxR/7fSGLyLqaOP7HXkRkrjeLUl5hm9H1fGcUohsaJTqNjWJHJ09vKaz8RzH
N1mlfqOh9V1XJxVOHRUJlUvB9GK7NydHXX8+Om864GQqgkcAJlq6De0xb7ylfM0FTH97MXVy0zUN
V8NYx/Adgb3XpbjO7V47K6zwDQPJBZKnl4l4Ja4SF1C3e+OJd0tK0JD3ukSj67viJiPbYccMzfRZ
FxfYH6YE/e9qqDQCd618nOK3mp0A4sxs+BM+PWJHgSUy9MVcGRscqYbWW5p8IiT1+jd5G3nMsfCF
a53M5B2fq8VLrHM0fOXMDtALlf+x6Ewtb9E9M8gOo41dPUTeh+Ca136df2Sgmiu2R0Jc/Do+97hv
lOS9AYpIrHsy343mABmoD+0Sq1d0YYPO4kuiXKTmgH1gHvcBed/4/SDAp6cY2U7bK9N3NH7imcVL
yle1lPd5Ols4a8KdMu004yzqT+LOSIrhgonybxt/chUwAYaCw0+t55dY+OyrU9654qUR3RwQiv7E
mbvgnBT0j976lXgq1NWDROOtjc9piGc8Pgf6bmnPufzSRGu5/NZFQAwOY/xK135T53f+SNJv1i4H
cmhFl0a/xcarsLa5ONAF1yWzqXpTNla2FwpTbTkFsbnRSYJtTT+QjymHp5rElPpGdstoXRr5wcGR
q/QJ1FPTNgXan3zkJ437bblgrWmPgbVX4resveO5aqPnYGzn8tak/6LpMkQXaf6ehJLZZ2yTwytj
jls9DW3sUSmTiE3zguNQL4968qomrllQMZb+lBKgesvbT3l8oKUqKi3dEAPXM1OerO3t9GjHE6GO
diPey+ZZTH91+MIij4BY49LXXgrgs82zUnMEoVrbFUGPj4aTNt9LXL3srhbYDyx8JakLAHL7k9p0
DjNlcCxzjGgXE0E4YiM8A4pgphkBAQT0vC/UZ2qZ2wbeH/2RHjWaKhL7a4aK3AF5hjy5WY22QckT
LeEme4AhGaZLaV54n6vllCWeMO2oPabkJQWdTWg6ekbtqNZ+Ibxoid6oaipEfeNLlDAmWztsM8CR
uY3H7lRRy4yFE3cfpbbtdeoJDtDcC8ZrXDxXp2r6jyUr4fu9r6SygKwgpJ/8IDJrO1+nAuwiib5e
SvmhHiySaPLqtmC8NM9t/hGaX2w8LIyG+VZSurEd4X/FnCoPL1P2p1hXlhLMcejGNFW6iPOtupfF
157X2db+IrozPYDhbRk/1+XEcEM0Y+vKt2fL79V7ydIivYKwNyBpKOWV8uVWsNJVwnVMPvVshZbi
7mSzVv6lGN2jHXceq6oqIb5It6B9V/nLSHOIgdlUqZdIFGurRHEiBXWuHilO9tinDYh1z0BY5g4M
yKxzZV8vnCq5zdUnDYqk8Mv4Z8CVkN+7ltS/Q2V9WNB56UhPN2H6xVmwjH9hesgaVwxpXGFjVThv
g+K2YKo7Y4J9UAmYk68GymSRVZDQftJI2Zpk9ksrM5+G6qp1eK9ktPAgupRN/F3wjZl0oelJmMdG
isnwCzajODjDnLDYLN6cMyYEPkzDyMBPIHbK3opaJ8doNAatG7efRh69JQI+QlMK3QDxhTGAd6kb
dPo7X+uAmWRlpy5HXeTxSrHKmsAzgCMz62bx1CpYOe/NWg3n5EVjLdUzZQv6a0vXkpYDxh4R2edr
0IzN0mC3bjH2W5BNe/pVVR3c1uD3TS+Ue0mNSfqbq5ZHOnbT4UPtCD/q9hot/LS1F/FDiv2ROx4S
VrszxQgOtg+T5N4sJ6xsHIhV49k0m2ZmI5c+BunBIi+GtlS+ktM4l4GLH20ghNarcjceXxDbGxBA
0gbXMNlQzMDQaxF9HKxF94eTmWzwXlmNKCPn2/hg9H9Yb10KAxqWBTa9/iMrvb676FdrvmNGYRC5
wblrkodJW66ElV2dBavuDlm2epJV2Ku9j4g9dPlGi2+18gODqWI6g0w3QlA8PQCUrWF1752oOLfv
JfBl3dZfxuGl5GiiMNtb/DTRRcGC34qHcgQj/zGQfmYWx2q+L/WLwhQzRXWL3aY4kpVi99T7mXGj
Wc5HavwYy1x8SlE136T6xZIBdQYHftNkJ6G7aka/EY1j3l365Fy1h4qxUxUK5XzX5jtgkhkDKrcr
1CW1emLjFYSDYTE5MOspYyNCeexKOKoqQkEhNeyJxdBxQE74ogoHmhI7cqvEr0yOMZsrPdi7MG0b
yZ6Da7VdHWa1bWCz1L7hzRIypzQHI/dp3NXJWVNRDT714YEVWZZf5gyOhmqn0x68ZMZI1eSqH5aK
8fd3UPErMtBPd6UZjwPDt4hq89lgxVxOA0uhoHC4JpXtoMZoM+4kexnDx7FD3YBEbZkOeclvSk+a
ebY8RQMj4FDAp4gKhopnCkLMdrjcyitSnKqQnwZEswwY+b/Q/2flMeczNRIkxHl8K0QUrgNu9CT7
N1t7a7pQWY0dicV/hfmyNrCS4q+oMPeujZryOqQEOxzH5mYV/+aM/uFnsyqWKBUPqfkZlksn4HB3
soxizV2UWzbR+zka1VmCKCRiTUKQvOrGT60erX/MnvNnzC8Oy46lppoMppCw4jhB75qtn+ZOlOOL
uoghkcl3TWADfxmp8eWHPL7hHg1qHBcOnbp0fImkvRE9atrg8ttADZCeTE6z0g7WYyz88iyQ27sL
sKmSeUPE0UgdPKa/4gDyT6uNLWbTYiMMz0xyC2qWdcBY+1Hb96DFfPAizZ958hRGzF/1ySp/k2jN
oN9t1rEJ0frCcd1It4V6RTtwXOEK6tMZcA81Yf+xWl2Zkt1WGseMyfmZJMWtRo4LzGDvoaEWAXz7
hoS6tx7hqki8iRmBmSFBmDf/RKKqC2zXjS/wp/JHLl6t4Stc3qbpWWmP1W6c3qXSDToiAHfpj675
XeTHmmcmDvE5mBqK2CvZymKvqfG0+1p9TCoWJTebbUJFiGnlnNYGftn5aeDG10704uUtD5503RP1
Q06PVn9XLVeuPsiCimRXN7xMuHaj3VRXg5InOJF4auQHth3KOIl8R/GLIR1dYyQOHdER82PIAot3
QwaVY92hnwvTfZbfKCqnCiKEU04VMiQy8BZItyXuwvhKG17tT5PqsnMY6gnWOka7/8fReSw3jmVB
9IsQAW+2IEjQe4qUNghKJcF7j6/vg17MxPREtaSigPeuyTwZdhtEomP4wRK0Wcba8C/zQL+hDSFT
J+LwMYxH6gF39zpIAaXnMKEeDllMQ+lz12SOWB+MgiSoLb1yxhINvSp1dyb6qwIyIYpLGLGtXXwY
gUzr5yEXNPGc4bbisPYKziamqPcYHiC5AENpfBhaulgi/VjIU7kotX+tggjfJgG1rYqbZzIWZgbm
W52TWvkaWPuSIkiJnrLFehN5hZ1MmyylbTpq+dZrTDs1cKFqjq+sLN1Fz61yGCO2CPh8CeJLPLaH
wCEkQpf0fsfEVcQiFYgP8V9aaQtWyNXFFBoa7IdZi3+eoLrMQ+ZvhfiuqcJj3nSKbRwgQvADxOnC
gAi5YUAWSPeS+bQp08Ziu/XDL6o6tt9dY9+nluU/akC1Yi7FNWrxc4t57VCDmP5bImpa/y4ymJOO
iQedQ5ejCE+F1zG9WPqxW3wIBiINBfAAuEVjWqsytgm4N4hhVlzeNatdujJeZO4eJ8l/BG4XtkS2
gGxK+PUtEpIYwZeZspiHYbV1avE4FEexOlQ9SHVspsV58rCFHSPVrawz9VBvupV4GNC0+pnd456V
GRqPwMN8/VoyxxnZxuk9iHQuTNms4STrCDYpTHjRCP7gBvNh7g+rMI0WnUjZijyk5Njlc+91YVFz
fODp2JZg74PWc0Q8OjXqVeqz4qNs0WSf8TcvMPQijjpaxqwUJexXyflwVjLvVyS8NAJTJwkIW/fR
dpdyfE1YXQt1GWkvo/ghLibvnyVzvDHOnGD8zmK4yO+2fInJNUZsyviPB9DNleZQ+fRoNz19jFCi
YMr3e49AQPxcu4xzgpsAEaTFKL5iMmeU3x7c5YGQIrRJdiztOvWQjHKKHBbXExKAkcC1Pvwq2bPK
PA7MpHJjmZh365g06MYC7lpKR9UtkHzZTNxD9Z9ZrfVUXKYp6FCKlEy9oxEo2IgHboZZIClcwJNa
sWvKcxm+CW5gtr+i6qeabgysVzfOaA/BZYDcHXJrtCxRM7rzK04jhWTOcCJsbxgqRweRR6C4IROl
WHAa5RWjg6ujYJWE5TqMomPOcNbQPn08Ygt4RzZ4xdnx0a3Rm7HYrdb875mksyqoTgKDcUq1bCwM
Wj5R1J9d+uzQfnit545DtGQhsyDf0WFg0ek7uddveh3sSwadLfMP5uCMTn3T7iueYOJkwHMb8Tor
j0OyHnQekIde3mm0NziyOC+L8szqAWsMwxGPlPvZkpNSIpk/QnrrZxeZYa0lph6FZixHMVolDfAN
lDQ6/mYkPkb/baaCkzd3Y1LYgacbtYRRzaILJYsIsv5ZmSMa9m7ZWl9TbDqSDuKItRKt0IhLUMu/
u8E7GLm3alM2CiWy47LChjpgdkr442I0Uifw2I7WP9XQb13dU/f7xFyFWCXzDksdXJK2Cx9BMOBw
E5dJHXxpBCikaFplNE2590NEIn+Bi6cmy0IKlz76rYT1h4Toq5MOKe8auIRNSlaDYu7E7G5U3ipH
NZGhxtKsDV9Y6ZSK1qDcdMS7DRo+VTV493hEJktb6aDSZbRk848Gn9afbrU+OTo1o5kxcvdihz6J
yXVMccSGdgjvErnkHZUtZVsyLxlRMhKsIUTw8XqUzPRIguLMDonaEhyp82yBiArKLaXnd9Oqq5L6
LdsonP8EUu1YNwgmrT7SbXRRiSHt6kbcjqrAed3T1n0kTLpbGrUqbZyg+hHFAnsHfMD8KPnYJc1o
MfbaujVjCIPoFBEyhGip1XwW6yOaSUOqQooE5VHUoxOwvRTzF6k/vRGdu/anNVBD0gqMBtI8QoJk
6nerNB1b1eRfXWx2nJA85j9NwedYuFR2dazdK2FcNo0CQUTeqJDY4SKVhNN2h3nSVneWXdZEe31U
sraqG8lmxCbN8/jhWIsAhykcCUguZaw+PR0T8+bsF2KEbQzfZl0vStE7W23BlK1GTf6lQeLS2oLm
eLZaWO0eARZaaKNjoyMsOsyOnbrcz7HKyN9JsV9U5m12avVJ5Mxb1TAQF41m3sCVTYt801gtn58T
ABjJhqUXf47oNur6grdjbeF2Vdj2g373leQTmthhZI1ZOojqBf809XsNBBtrUttIGJOyd9WwLpvd
M+oaN/vT9GiR6oMDnRjbI3b8NsR9KlyEeSeu/RqaAtftGuWDygKwQwh2K7rkWrGBFNuAaBC8mOww
2VGx9PK49OXqZEq3YscNFuYQb6mbOybWCoZC9AC5op+HOndrVL2e9xX5wAPxdcZGwDLhLNR4qvpt
BGfSsaJIWjSIYLOIV8voUaZrqU7nxo/m1QtD56/rNQd9PCaIiJMevkivu8zHgT6gqhbdktWAwsw0
jz+KBgGyFBwMBCfRfKdZh9hK7E5G7YdYUbZU9kZfCXV9EFsLFK0pZxnFgq1p/dKiJk65SMjOpiof
snjTpYdolon7BhKZIrVA+os6aXyW8g3W0pnXWvOcB5XQ22PqGvXcqFhw/ejdRhz5c84Tc5jL/Kso
Z2sXk9HqBUAXw8BOEO9K82C6x7loYL0xs3qv/gtqcJl0vdTo4laREVHGJmLKXGFbZHqdgwb1ty44
7ZWmQksMrwT/G2OswBFMXB/R28RBm5+qPl4mwrISngrVS8TFoLKOglzGEtyo9pq4LbhD5ohYw/7F
iuSIGvA9jYwe1GwCtLFFxigAegDqX5uCOWs+kDUCLyQXpL633K3dd2/8GNOpRfnaI6BOyRLzv0Wu
wyQhG+YQkWuTakKEiqu6JQYrBF/oF2CbRNlhNseqQh44YQ6yt12o3I4W9UiwGAEIGNyzykHN8MNN
+Xc8ZcVCQKoMMYikxAxPOp6HrESxqwGJML7nnpwZlUXOOS2U1nOw01ChD+BeTrc9gecJVWUIUscc
bmT6IUYUMGIy7kHHXeEm/qp7wSn5ieiPqf9UinLUSE6PwlT9FjXAlSo0Kz5uq59s2RRWA7gZb7bR
uFM0eQQwgy8WKxCcoaNhMa1AusEd48Qn4o0vkWIriHo4NblOR8nMkO5EZK8W47S0K7alNmn2hdOI
fX8Fk7axTNSeUSJx8UexC54MxvQYIa8eFISxLLlECuBBJ8qNy7LBGGqDCLJ5iVwrwyyFUlcq3Kkp
nCneqq38NlV4WKkAZqrKzPuY0rwsO55naYoPGhpOAPuLiNJz8kvbwL4eWio2kvQn7Y+Uv98pXZX0
PXWfZnohEBmVxV5o97qI6CAR22fj4wosw7ZaDoxputxiiKLF8+ZtvE8pCfRj1YbEZGnbzu+sSzaO
d4isxIhIe68nd0PrUTzkTyueYNx88d6ZIsFspbxUQuUepvJ3JhvzuJlX3xMqd8AQh2zJLqLuHc3E
J6M17E6kz4rG4RP2jy01ALRgBOgN27Icy97JpzhRh18LBVlQ/zZUPgbxfQNpMzOncqrUNX3piFGB
zoMAWoYgurEQR14hUposW4EegAwoxJvFYI4xkL+q5AB3p17+8HSqK79uiEgxqzs5HOqRGa1qIdSS
RW1dD0BGrM8xQWET/XramrQlnr2POYRHOGLN1vSjrJ+mdh/6yT/BFF95dTB41NT5mTREnFUAMX88
f1hDf9BwT4jrYh4oJtNPNHSHtBxvFAhJi5kOPC/NOtPSxplUB12U2X/EwifOAoeQ1qMVjm7vFau6
Q5zKtFx7D8k5wwj8tpJjRmaZOMi2UdXsa67EPn1oSrivRNQqspo+TEQOq0ERX1Io5we/ztAgICN5
g5FSlH5JRK0GErYqVzlmDa54bJkPMlZg0i7EGsVGDUKs1C0AenHzEmcor4zVvB9bGflBQZKJN6wh
1oIrSGK0vCLjAQKdnhF3ZT+In8MkkRog9oaj++FGjr9iX+XV8oaGi5DupqtCjowWDXcc40Ut1JGN
4fAaNfpWNjZhVf2rh/Cjpuxq81dUZuu2xMoj89j5f357K8aN1Dd2dwzqHyaWnYrAo6TkqYt8q07R
oUBd5baG7mPatjYwW1EfiPUz9yVq66hgl6ZHy1aDEBQb4ueo+us00XeQXLe5Jy8mDJ1m+/SlY0hw
evnPY8pad+WlkTZ95U+HTDGfQ8+RWzYakq4eGXQNGKzQyhQLZ7ppWlpq0+RyqgXxGSgwlcewLbex
R12nsmFrwRLykxH77gEHTpOrUBABADByQuLvJYu6YgjmOQoePKM8C9qnjmmDVL+FjlcAlinNp4C/
0LWktdw+M46qdNYrl7NiprMXHU2np/w1CcPxhEcvurWNG4ZXoF09kwJfi91SDd+mjvd8MAU8iAGd
Yyc806FcKw2zSHylLe1tclIUJnZTu65pNFK1eQQDvGKwVIDdu4T+WBpWugVWJr2PgvBjRjTt0lzS
E1Ie0GALzwyAF+48ZuFRedXE+O33wVLIO7I0I+uQSPKpE+sb+kInh/bj+55NjFxYsSlmll1CE/Hd
iJyGtjx33dagpUE2ynJBW8jNdx1t8r9eis9thzFrHMuQvMaVqALcrNP6t2ideviAOOx1rqZcNO8W
85UiBZcpHJFQB9DPl+t3yXxsLZr22lafQnDBkz8+82D4nkYLJIOwMP294j/12u3FIy/+gl6amRDV
gSqcFDha0XjJ4h/B2IdBhqx9U1Zu3e58fZ2UZ9E6hHwH0SVEpGyJfPiRSA2osuug7MTaDUyCPnr7
WOEq62VWGfm/NDC+R/1fRZ9hUAhDOmC21OLonC1gyY80YZT3qTxZI8GZXKm+8ttT6IDck8Jtopo3
a5Qfser/KB0XFbfhrQYByflDimoReASa1P5bjRoV0ljwFgOvWkim+uMxrAqC/Sg3NvDkMH4NbPnl
0wgNeaBe2y6m+KdI4KWQPnTtMLueRnoc03NUfHPIL0w6Woa48auML4johWCtSVzdTXprjRR7tdC+
M54FulkWUlrLL1Yz+FZ6+6KjdsNEvsOdfk8VzlwY7CA2ms8glPaJ6jbTXp+WfXw24MKEL42QAkau
ydZUruPwgoGznwi5Ir6++g0tR2jAWW/hfeJYFDEtjuwit1Z8saZrNDD8epoJ4K1/QXf2vI+AFKka
kYP2Mj3xPsVu2u16a10FBzbcbLyh9K1CGXFyzwFTdgbyVY+peCstQn86VbWwg2Y3vXGTDbbcM2ML
Ru00ysOaRRtwJkJzIG8iRTFXeEjgybywebIyT7wlO+F42IDWLjT6cPEQF0d2TFfqIuaofWbybK4g
Yr2KTvwVy/7K3zrnRdWBfwCBWATJTu1XMclUKO6Lc0Gf6X8Y/knX35W+Koo/QTjL0SML+ZGSraj8
YxOgRAf2gcPbPxceP/ijLzjs7onipsKJGkkO9zox6t42HpBN8DOuyE3Cv6sm0RFG3GkIyUSZkgLu
WQl52IBYUAaMkwz/bKayW0sNcHHbGbOPwAfIdtA19jBuNaB6NlnYoQHu3Ql0gPyogt9ad4XYhbbX
4DGZFGaFJLaOuvROAmxURTCiELqL0jlr9/S6wBlYRyLGKRRQFR9y4PrJPmXFNbfhwa5ul1OxC6pz
KB0bkTnXWiDCBaWof+Xv7KvHoHwqwqtt7cpCatRoxYJR6Og9kH9YLM4tJiMTfL14pvwwJA7zU+Q9
zf6mIdSL11W8RqEjatfQ+Gb1rmYnK36ykROkS43HCDCWPB4bNrTyb4NohCU73Ck0MW3vaoUbsY7T
tmxGhGzb8TLNEHTlOI7TTcz3OWrIKfz0qO1ioDwFKm40Z1zxGDTbiyI+dVxiGXrxnpNQTQjmOGDM
VcS9KcCmPqgfAokuJhHeH/X4xhfPrnOpF5ajIKWzDlN15dcuM35j49WHeFnAr6YqUBMJrRu/RH24
rCrj2gvnQP6TfQYrSpQ+57AP5ncE0e0B+ok2mPC76Str+P1cPLyGvHAHL1pF00OF/lKuGOsb+s4w
mD8djXDdCwc+siZ1ixDAUT8iAKGfSpnk2QD9FCJNFFfJkYHO5Whux6N+i8okRV/wCEfIvKWQOpnW
d+y/c7sREam5hgwDmAXFwmfSRhV3iMh2WDUhuTQMeW2l+cq9kJHEmaHrMEHH4NcUcQto8VFVH8MI
f/LaTW5Q7WNzbekvXi/D2pFo/FWl2j8tlJgPMMPqmxC9YXJkQpeZyOTuff6a6AEYXJXB0eOt9EEW
GOU/q/xnTvEuDrNrYegfaomlQGrrSyRw8aMXymTVoHaQ1535KiNChFKb9Ro6J3J42J6DXVJuBdQR
4xKwZSytnSryu137w34sb0V/V8fw5oc1cDJ0cLhWx0MXbAplNwY4RPojYb+td4lExAwIEb+Ted+B
z6BgbFmNYJviKUAHY7EulvfLtk8QVQcEvXT0oeDtMDJutbL47hOy7pCI5ih3MnwJmf/UZE9ZEAvz
Lej9PiytYCFo4WeUISKSLA6wJn7lRcrWud8rqdEu8NiFy16uapCXdNnZvLtO0DLXBcNsTykZh/9B
JxFsQ2We6POg75lTjPp1EDdd5hb5LsaBOf/RJaJLKf1DqRWbmxhFP8Mj9vGIvzJBxZ3bi7fAbLnP
8OHavUpgKGGd9pRjaMgpc0iHxZci0cFFPqGsUYCuh909r7XJEdXQzZNfdGxBPgQLlYQahy1B198F
Nj1IRwqkv5Z6nrft5WKSr3iBygoknqPh3DQdrBXwg/xihcm/lTYjIVN8Ic3W2kOe0B9t83xDJrOi
0u8zo1unWH4hJsdrRkIacthe2Zv1uoM2+DCVhxJuC/5WJH6USCBItiK0csGyXROXUfdhAUJYxYXk
LBQw5ROpiTauGybUKSHL0tpP94PsjuGSsZvc7FJc8MFlMLBW8KFxnfa7sXmxh0MdEsTiPq29O4ER
DGvYNIqx8U4iHx24LfYr+1M09ZNRMyxqKU/EjGIKTSKyJf1sdF+xBgQX4RgrUWK/GVYo6o5r1muw
YycXD3vaMCKEXkkK0vfB1eSNXZCxkhxxcQnfRnrkbwd1UiUhaQQ/uJ7izuH2eAELyFg9RGeA07j8
HCW52dOuxqQ/NwuZSp2baxyuRLMg3lEHTuYgu035O7UAGuh2IG977zR4TzlYikE+S3u7EdV6s+ZG
1WuOR/yqVJ7lQe0uCZJ1xGwNUlmfvgjhmg3ZwTWMlfjyM0TvtY05hHnq8DDYm8xto601f22+WCmU
jN1qg+AuP/RRO4HWltix50iPDgvzFAZExq/a8EM5JAUcSGVTMIyi9YJmauHTOw/dB4vnMV748htA
2rIkxaL8wnUhDzdW4L+Jxyif+JHPnvF8rv3406v2b11106tfWf4U9dU4/5ZHjgtB3I3Rv7w+BdmB
rQnn7PwpmcWJCYa4mcwK/sqPJ3ypZw7Ee1b1X0PjkAxry9M5btnPrgb85oHyFJBAN+vCO5f9PfgL
AH7RF7enuN0k4yNHs5M0O8onSRNc3Rz/jOUgwyFdSQws+A7ZSiNvJZo2sf5nzYOUT1I+5CRx+jZa
AQ1VJVhIgOL9tWy9quqgxzsLL7T8j6su7sD4edZwC1kipsxJJBfmixT9GvpRgiLBKEqAnsH+o3gk
7Z+YfqO9R/Fhq9YvlYNtoNrqi1XiE+IyTIv0x+g+C+vlSX9+deC+E7QUFjUXipCywRq46fsu3mdy
jMCuyW5RhehQLT4J0Vkjz+Hul4fdyPsi+CrBlchDTFgAjYdUPOKRkKQ7drJZhY8AEs306ret4L49
knzpj7cZ7VUzLAV28iHkS7kn3WbJYKALOIbaK/LTakAcMTpaMq9TbUbw917Hw/6tY07CCaze2/48
cQdWu1VQbEqDeeJRwE6UB9cKtcW0noSl/Fl07BAR6XtMpyJQ/ooBKZRvWDZODchDRaQevkmbW1b9
e9HJBSvNyUExbORsjKl+jH7PMD1S/rUWaRt7RUUEoN6SalXqwb4FuCoNYbDCEvzwtHjDRO5DT94p
kgLlwGhHseWyZ091zUzXqfpD37xK+L0d1AlTcBRSN3mNkDCy7UIHxhTH0Yhd0vSFFHPg0dxDj8oY
zFvNnxFJG4EpVYZzvpkSZK67OOqXAlPi2vpLqeiIKBI74MdommbNFcYSJQI5EYT0AfUcaztZytov
74YGQDmcrBVTXE/LnUXMxtP0hwkIVMjZZJXIfmmTTCNzxVirruLYFOs0FVO7aqnzZTfM1fpjtJIf
plPLqv1OB/N3duvYaTzRCgLOipoL6xYk/yR7+BGSjDftbawvqvpbVKUFgkFJeUsDIdIepbgOV8sT
gfWJOaJAZbVIZjMfHW5bmAc6O6eXHNRRkjzMBtYFTUAucqNZKHl0owM5l2CzIJtuq/Q4ZjLMPdhH
t6UaLFH8t3LGLZWBXdFgISqRuWrwQNu6AnhuDMZXqDBFlCbGz2XjJ/NMNi3Basq1AEHP8L8atiV8
iKDm2sJaCNEWt0XJ/M0wpYUMV73FCcIADMOjbPK8tw/XMrm0qvyVGMwqW6ZDIsHHbO+ZOED9/dbp
FAqr+8qQa1Q05nvqE7xjknCQYvzUQcxS1OjHVaoaL6muj3jSWmMsIYvoCGlxpDMWYqE9mnYdEc3V
oPk08nmii+UYpi7KsRRkTg3CydS51CuNOPXgT0jgXrdNw1IyqIi9sz5KtREoJ7vPZqQnMBswKoU9
KnW7KC3WhmRmv7FpPrwc9azYKTGaHYDCFjMFGXMGhB4Dlmkp8TiIwYdQiK8EWSKxUl1v3UbvSwvn
A4TIwlCTo4VA0wQfQdRbhyzqRaAXAetq6pNgj8xbd3AGCQniagGrU00Y+FgIlpuS57ceYf4o7AjK
puF7t/KdvMvOtdTZGFmh6wjKfNjFICrmcOogyVucs0QyhTTNdmkUN0bel6kejEUzsvspUxLQ4OFa
3J6z7lzui4VWjw8hKy5SokrrRPp/HNBQNhSReOFh1kQD/IU/ISE1za1vIbsi6eO3b6KSWRdc5aGg
uUsYjyolhoWgTB6V+WK5S5kuF89cKiRyRFmKNmCv4jj75VHNsIHE+UGb/4u4KbauEPJZK3LgMHTK
o4sMsivSPpMuBJdJfzvVtUNGvMhpO6oJpbl+KwflonTXRj4YpYUMwtzKPpEK8wDPzEaaOW6cVqMW
Sqm920FBclNei6vKOiKLW7AupF4R20BBqvNXYpUphXycXhXBA0ZUj+0sJQwLeIkWVC0wMs98eLIs
u8M4cVfM/5jEOimYmjRjt6N9CfffFaStKFXfoMinBA7gQS2/0Eu2E76B75KExhESnHgGCTPgqD03
fwPhIFhyLDU/ePwIpfqrGa/mnXRvXZFtMxCWMVrDrv7jSxTVT0zHKu+1EbkN0uoSf3eJk4MtLHNa
gss0mtIGnZZs6ruykpd6vO+6b4XtpxZRVuXsx++pxUqCWqYrGVzgyNiFHixTLimmkPhKcsg6bA+W
Y73JrQ5Yq+xMHbP9TF3TPAGtbhxMbvMhNNjhOPKufAfEtcXi2SzufLOUhQrHvDVt6oBBDHfsZE8Y
gXRHpQOt9TVDphLJuqheW6qpnqD5rG2wubJbyo+asimlHWzPngZeqJDO4S4tEOj+JQ0cqUvWG7CQ
Y25Xk2bqHPcs4gjlFv4GmJxq8A/aLd+ZHXvOiJN1nIy2RdHAYZkJ+8ZbhjZNLhBUSMjkV8y75GUz
fjUt+4QsrS1XmJDkCCJ7McPIiRCN9pHCP4yzakbw57KtAjQi/1NYgvzwkbL3DDBTGdIWwQBlWVuQ
TcVXAHiLphIvh+rzC5k2Gg/Y7KyI46+28hcmz3rCLyVHRpfABiox9Ibaj5A4lPtR9YOAcf7YQvm3
NPBmMtZYWj7MKOjKmrZClujnrHRFfn8gg4ti1XeBo0XrTsVaJ7HQzu8B+2KVujFUGqzMnDIixgud
1NgDTqFIOqjKXh2eNU+cxesihw+QiXZg3aii0OVo0t3IEMysOnlddhslWU7TJtB2qBV8u4m4Yvbe
sBXaP63mQwLZpdhJ/lHm2BrXWbFDeZl3t77cKPGtN+ADnkv12vc7lFxIGA28E8EZO3KjfElUZAL/
qZmuCAbBJv8SGW1kvUsM2NstUwP9kko3EzcHzlXCw0iv7UCPlWhe3paH+v1bqvZjcZDNk57dPRGZ
pyshrhcvafSNA6MYTpyqob435DURqosR41cLFJgvqK8hjI7yPtcRFcK+tdw8nKXcNnwR6UscbrM8
UbwjWDbrT2+CWwAzBjEvvXfu30pcDkly84oDL2P5Y4/ZIw2PqfVHwWSIl1C/Lrvsz/PfRvqXedBo
qUsvQa8ulO7fEB+i4BSpr6554CjDnVRyQmKvlYV5PQppcOByuffd7GH5kfWNNxx99VqyfwcQYMNG
R//VynzCWE16bAsAjJVTLLgKL2ppvcfxqIh37u5lhwmjIncptX5TwWUlYqkvNK4SJuSATm4fyW7s
HeTqq9eeXnhW5DcPedB/8P8Y3m72bc+sWZ0/tzbLNVOsSdriCi/aFaxk3HOycpTx5v1GuX7i+dBN
D0FRRzpx9jszuxH6Ixdr6muKwah91MWdOXTaXTgn1eDoFxdd/KVBIxqnQviIGlJhq/W29K+8eKeF
T7eIO+oga+cUWHCLPCIeWRUZF5lNwicgd0TKJutizHX8jJpxh9n9xFXIbl3xyNBZl8228l8sYTZh
dlLQqKb7NHuP/cXqeUswyRspay700RLRoMyMY8sNKy7cXVgxmtpPRkEjfmKJhmt7Ph6zBHxDbdgB
zayvYPDKn4F5H/QteByWEnYEiBGvv59Ptq8+SUMUi72CoaR1FMBD/k3WejvK0ftsDHlTIKFlWkxq
Mz4UbQQKv037jQa6JT9NNV3/dg4PFp7h0UT2F0AgOaGW1PJNmu/VaKfLR7ZU1rIsnRDcdr1dAZva
Nuh5/W1ucP27ZcVYza2ie1E88cyE5q70NzVshwby6maqLjKvqsLp7g7mBpZQk+ylfudl57sB+ZQs
Y0xtuC7E6KH4h6DaNQaC5APEica8iOw3A/+gKz+lsBKMLd6nIlwzZFyqNmbDnqHkgLVjrU08vNvR
cCeo2ig2RnfWrFgMepZFyX7jJJFKypnfoWTN96vUgnQyl/u7yLuAhErJDNUPWXoJYHGkR9HCeOL0
hCLGR23ZIKv7ORM6vRqMXUQPNTxpoP6XhKvWCfkuR1047nzyoKpNmr2oGXeg2F6d9AnqPXkOCPTz
bd7fK3am4Q6Do6zAS1wG2osiGBNU3LqttOfRij2unyM/MzZrMzp65h56XNc5oHo2+Mb07Gp0f1DZ
aRNifhfojeBChktFP6TbzDgo5r1Plhh+ZG+N6o4tmZavU/3pj5ueQRA8V2Wvm04/bHDTCPJS7NbI
ZUnAQkTZhi7jOR5MZkuknIu7NGJr5kYRtrIVGhQwEHDaUDJ52R6vq6zccLH1KlXfOlwirJMX+lhu
JMRtbYd9Hn3nbEnkMcGbVqkY2fFc7BglSwoGi/4cbwPwMsrE7XCZsSWtv50j91pLPiekto4D2zWo
xVSQjMAVBi3Ai7KTGnjbgXAGvwV6pU/lZ+GnKEmS9NUPFiBPY2MKcG2gX2BkmFiKJwBOwn8DUCoN
4W+1xTeZsJDrkmkZJncHW9+pDh+df2jIi6iYzYC69M1ibczRPpBUMievkuW85Qhq8e1lBvJ/5Esh
OeALoZqT9hp+Q7FqfVWkyA/+BB44FhhpplW3HWrzrtMipzKqj9yHZlHybw3Wd4tnEykyFYcmueGd
uaLEfYlVort0Kgj9c0Gs7tRKdiRk+mqQtfkECIGT9S4MPN+hF93QhwjNn8goUG1Oq5JtXnOiDTwM
3mdioiiN3laPXWjoR7hWcTBPf4K1jLzWMsgs64vmhny/q/ZK+0Hmp+dvu2Ib9ktNVDI7Z92fmlW1
LibKrOwikOq9k7I1+kPMB/iSzL6zVpFpMaaIeNjwkW2qco0qRO3WkrWSUEnri/4xqkf0332uDW5g
gbPFBlxOprQx4Oorqjvl3XSRxTS/qrUcbzUZXp73Lxf6D+CFHKYHuU1cTGWa1B+KiX+nwWXTxWCG
zW+STF2kgKg5JOFmYZdzkLxZHsWnDwY/cRsaK5KYBuiJIugga9NrvxacGh9Jrcrcc8QYy0q1yY+x
vMc/XozrTnr7FWNhqKUfOUZfRWquPeZV3RvtplIOXuU2yU4uNgztiCRGRQpRHgUYT0GR/wurFwMT
ZcbJNhiH7mNy1fXAZBK6QakOJLPmUuXdY0HtjU9rwlE88KtzzW7nY3hLiDtVThoOTLw8ubAShShd
tKCUFyG+StH8iP0tmYM84swIWVyV/aeF6JvliAVdz/Kks6AK+tckfddNiGTppafDBZVDX7IRBErs
f2TNJW4IBTir0P4ULKM7hSgeGIPJtmVsqqJmERjrajC3xo2Vui2i93lPGK+6tlpZFqUZeD5JAy/u
cbRh2S8xQ/T4ZiPs2On4RJHbhw8kaFg0s2yTaK4WfCrsbXpzmcUBYupzOPpugogqYdQChCpjM8SZ
I9AfTk/Zx3q4LsW1ym0Oe4lUDmTiJvscPMWNreEPCNt3ZPDDA/gmTy4P4+cgp1dhaK8JbWfZy7Sz
6LuKpUyDDcqP+Jl3jGqQxp5hnQHcFWvrgQ8zzPaUNatodlmmpPcyJR7+2uE/js6rt3VjjaK/iAB7
eZWo3q1jS/YL4co67G3467MY4AYXSHIcWyZnvrL32qdUkHxBdXGNulXTvDldySkGTHQX6ey6ds7E
c6uIFw+aS+HhkMQb3rvv7MlYoObyJWmg9ezG9lopPzUrpNLeldGh75njbGT4tB1mp0D6dJdepwiZ
3XUBDlkT+UPRdjsbMhjWLaM5aJzcIjWYKn/1yfsof/PwFUYqaYakeNKCaYS8/pRI5eSE8mtc96gV
FYjRNlfDXH6xa6oPFjbfni31PsKDWDIZXVjuraxWOfiRIdqL+jUYdjUzUli3pR3DaJZNfqigmOpp
uq4fKJSMlV2vmLuyXGjs4OBN5c3T9qB4h5od0TsXQxC+Rfl2mJn/IlsHGnoQTP/tZc6i4FVKeha6
LCRsv8o2bnH3mKIj2RTaLmpuGsKaPPvQTROwIpJHNO3hqW66Y6UMfG+Rsxyk8dGiMeiICM1viXu1
kt/MPAQeM9ttSQ4Y6k+WqINgDecKzkutR2gQOMOhSUlBchpIimjIMzE7Pz0s0di/tTvcnQV7cX/I
X5Qwx+ePLNBp0f3in7XEYVBuku4DcoIatIyq9gIEpmr9sGSkb1VX43ACTk/Yuje+55xPBeMyct9o
I8nYYw3CyDEQfkhNIy0Q7TSCdui2+5EVjWXZTyXLYc3o2zqmpbQKwZPJ9lgwzg5G+YHjbDktzeTD
qb9se8uNKoItJU1igHc5qWCJ1Bd9lgncwooT/Y721QnQw2wYkqD5gch1iI2ZNWl6K/vTUcGMIwB+
5O6pcKASPXO0LhY7y96f6n1KwotAzHdyp492ypdd+QOnNcQOEyAJxNSptRtP2txxTM72XfPFRnAo
f9Ek5amHDiy7tB5WWGT8bNYSSDC189BHsFFjpSwLLzyMtsdkXC6pmazwmVc/qCqQ+Cv1MUtuLkW/
FhxwZKBBpymH80bY1MqdDpV6V4CnIsJbhLYNYeQ9DhaQtZYt+siMb61Vjl34zddIQTdIDw2Y+FSC
J3EsRuQt4pgIuUdDHqk2qX5u8FuIPyz8YVs3RSuZL+Ok9OWA2YqUmSBD5VhCFkpocl9dAgZnWFEr
v1SO+MaxOFDaZcrPh1vUjplj1kuDsZCavVUohob42fHBO+GZqdIS0xnLfVjG+WpoYUsZWBDSBhYV
OVxMp+PwZ4b1GBRAOiuowj3T4ek9DjM6EJfYjtR+AOssexvJzrXovjPiIrOAj0XgADNjJtUY+BlY
LpLIMndVpmxGivoQT6zSsTqhwKGFB2Nd8lJ3kD8B9KzFDI6s0cVDm1Csl6Tsl8bTcap9Y2SbMPwj
sTJYGIo387ympcpd5tFzqDQ7SK9pNFPsKaUHeSE0111oHyc7Xkr0ZtpsPAdGHlMaWuxaCXcjv8pj
JPh0uy+pWGvB9ytQc9dsrAqO9JExU42lQDQ1FVtDh2zxgts+tPBlP531CcFjzHNJWp6KvQwYQKMV
fKgW0tMwPAzEOBJ/yXQ393XeOwNGu3tHzroBM+mTy+vDYIjljIuEqpBboLcc64TdMkUVyEu3W4dh
Tr6i9pNlbojSPET+CqbPIG1lJAQKsbPqlybwzLecsVv4/+ogfrdq/FdufrNDSecGQLfVFeb0FHWh
cSa1TpUrHfonK2Sx1dyId5cwvcS0d4lDhJDM34t6V6ekRkLHMQxnm/f8Lnp1VZQII0qYG42MvhOV
5zjk5hq74idPhkNvt2w123Na83zTgE2VBD/kHmMtfVVlAZTP/AN596KDRK31W24wcSBXYL3QL/rM
SUvybg3CjwdzGUxvTq9hdFXPuM4WzbFe1W4JV7PnHBUP4leBAkJDRKZ67AFdt2CD4R1n0PEn/opq
WCYCCrv8NeNftWtWkbiYK7Vk6Kj3/CZVHvIJ0wexUUPPb2tfqYexfY15u9168GVzGRjuNYeEmUqa
fdXDLwooZeR1MNasYINsZ+8L5nJp+Uuw9FJyG3QjcZRsdlr+ivCLKVhTWoenZ0SSUb+hcC1AnsrW
e+qIyGmtu5g6UAZ79pqTzTKBQkxP5DkqQOLlWA9TLKAUgo6yUslvYB42aCO99WGgmFDRx8gdfJEw
xjEe/bOQUMGNnJJ/dYqpfx6SoJdT5z0v7UTxbKZbN32qyCzq7NNyf6RnUoPN461/Svfs4LkaCknr
cU7NEP5JsiRB67i3Cbu3wOEQutHOgokQgLLpWf3r/AGTX1MaP1N0rUoabZtSOSct2bfE+FgKFkU+
p3vgaO+WQ4KOcbEBbdneyOgLCOpn1BNIVskPNykWcK5RP5Lrgmd/TC4ArBZGwmjhJNUG+427wn+/
d2APqNRhFaMOJ8nnd3A1C/9ldYoKbWUw1U2LxK8GC5+OA7EEIsII+xWZggu9t38tS6JPa7FVqazI
2OvTPeyJlqjt3t4P0U/XfdT2qqhexggb8wLncttBejAMv47qc5H9RNmlQuwsu4uMOKMdZ1HhxxH4
q0y3OwDuJW5BY50THzX8cXb8HQWuP2bPHhBdDPS836owmlTqI46x0OqXdhWwM3bmKTEH9F18tEi4
uiDFu4PVu2YFFewjro7UQMXJ9sthfCnMF0kgIXLfpTV5S8P4TNBN1By2QQRiyl5U9Y+g+jZRICd8
796cypVzG5Xo9QtLbk+FeRuT90CBdjbvT8lkSUNQ5eTyaSR8CP1BZQ8+K9O1q2aTCBF+15hm+uZa
yKuKNXSgOQj7ESHba8vCW4Ykienpm4EqtldLv3DiRahTeZEgELbbyLOeEWYHU3awBdx7VLZXoo+P
BIJuNPqaickirhNK5H2TZP5snhXYmXK0YjnRiRVsD1D0/swWMQheiUAbmLj5G4SKcj1YGuaxf2XH
KrZjW/nxbWgq6aYBjvXJz4BREN/WY8oI3L9aj5cOJlRNYAZBRdD8koOqnw3dQm9j+QQ9DiQGGpCN
xv4nrsikc9ylpX73KVEVerGLwnEjC9O/tMWzaNp/lPZKipiTC3ag+QG2WAEe0ZWdiZknluDuQUTh
9rbAdjqNTmAUl9vAclTOljXIKQ/mvIqBawMiH5yr/D2lXe5bnMrQkUr7wNzdC3u/BPnDjI3kLrV/
eNLZOszQKI6deBkipbPqTaWVfNop42weDzCYenpVOV8G6nx4PdxtVvuZCE4UK1hz/mZRu9TwfxCN
lIyvY/jMZoXuR2urzBrQec09C1uSUhn4UCfMvvuCZwLslfDeBg+vzFcQ/RQhfv03QdSkBSl0NnMn
v3VEzCM0jiaXhGHXvuBWb3pscqm8QbxfGrhT5ywMXHBsS35HpCDg9MnJeWeN3nWWX8EBgsBDYvpm
4B0FC6RRfmTptB48QenMeJPX1H4g30gmnuw9xFBIm3Z0KPCdei0ODKagCBKK3/9nOHzZrPpWKTQD
SWDacB+0XyUmWOY7y/gXPVAGhCti/yBpgEkVqFbmBw0hWSn/389vl2Vu54kq/4xEtrOXYzoOPuZF
tiIvXkhPkHR+jRxMyX65hirtPtbHSd2L/DWDKglrCEIRagt+4CyaVha5rTqtryc/VMveTxJQMiUO
8ckl6yYL95nBr16x+63FFqfwZmUylRa7JlP5TGYiyinVFXbdj6g6iOw1dL9dliVNlQDa/SjnN4kN
shMOG7eaaZ/DSLaNxdrlpjKM13NuGBRyI+xDd3xqvZ9TawyVgqn4UrG2DbljSgZJRh/4HTTuYJAM
KWF6V2c3fWUHD/8TtScLJ7GLCEAp/k24tTEq4oTekjMaUnIZxqVHsIaOQKcGqtD/8JpGzcMp0aM4
7EWIYEEbxvi8RWU2k48tlxUNQPSUIX3FjkD7jebKF8m8GjBYigATUO0m5XZ0SaApKSLTh5c8WCdl
g2BJRgIXQ2L3YcgT7p+6wdT12dnMLOrvGQhHk2jg+2dZMnGP259ZY62aACNg89NHzy7sN0pH/MCU
r0Ikc67+hvpUqQ2qyD+mK3H1NEgJQdEjNGSCyqadUyAF1mTzKpUb5JWQCkaExGvSdNgLTf3yYA3q
IfnSxAWBPsREjgIC1YlbErtFx1RyXJt4PFTn6tm/Q3SLGbvpBMeJkLzOvRveNEKTp9FDQMsHZVAV
VweWI8DriAYA9BpYa67vRt2rxoEY4bWLf96dPpPuEZUVv2XWQ0QNhhje7z0CCKopu3xl3NA5b6V9
62i3BR8uc+s4+oyVvc4oSOFjndeSqQc+lRnSpgq+pPlWi0dJGkPvYYaYbZt1g0+5X1PeQyeAtEjm
vMtgTpm3GEx9EgxHDvgxsjMzauOwfJc60sRkpz5dDsKgp74iNNNZk+/0DwK5nKOXvH+MSnIbI34/
+Bn6vKJg2wRSAeZnWqJEjX6dGA1gBeEOgEuIwqrGHkcb7OKzSYu1AxOmFwdkh+gSStX6zPAetwgW
w5Y8xDlpcq8r+ADpLdruw3VYnHp+jnBTSQ9K07FqdUkWIMTlQbDiaCGFmWgZqQ2NQ08Mio7ynk17
PTlLc92ErHzAACJgQ2MBCOBfw3dvsRQH/wmVrvzT66dWUcgweCUrwMfGv+h4GDT4iPGmM2CIej4p
zHwqQCK44WcgL9WrIre64adkDfV3Matu9J+M5bup/7omlB6Fl79M2xaJI/8WuXHTuG3lCa3HclQC
lq48KMEliD8zR250eRc/BVEKcfCJga1CqTO/2alAppq/T5wujiV9Ud1MldEKoyc3lucaZa3EVDLM
F/t4J8+bfqdaMKxn/55UbwqrDPgnaE5lu1ewptc4UyR17tyBRQF2eDLRVg0roJqWOHV3w3TOkJ0a
fwGfUMnEUinfWgjq86LXNn44P8PO8TODatkFFvB/SEGy6Vrrn2Ynv+hW3Q5IRKpf7LDT9tL9prp8
OFntoVq/FYPOwuqjC14bnt6R86qiuonLsac6t7aTxPuBHQ1iJwiPJOrvYTm8FErGRKDkIcfGg9WZ
zUsx3o3maGOSTJe4IBYZ4CDmmSzbAcGourqaFJMWzX4L6XMsIigcSHm6SmntNBvdvJojWZdFsdVL
92Iq3xOqjP5gou5nEW3lzIwUwdXo0rsW8EN73X4zBp7RGkdthjDPi4OvXKVucoisX45Z/RyAsyR7
0zy2IqDthUYHo5AVyWxVTR8BH4ZgRl9RZpVlvemjHEVsnx9UuwCWU7XvIzJr3QrjjenAmbWNqF9l
Zf/RIWuGcWO6t5x9sKSt5674LJrTOHEfYNpSuUZWThyskpxNLDQ2jzXrn4pQShvQ6AQfheAkydt1
3thYaCN0rOtIx8tIfEsZhWw7pQULgVADpMAzXmEeMGZfboBTEKOEG77nycRLTLlWVMwv0M8yRWR2
aOSfBURvFF/K2C/c2dFUDstJKSn7V6OKNtOJstdCemfyeBSgHdjbIqR5kwXOqB2UxVAwo5+Sn07D
hGYKit2ZQOOKtan+avJkk9KE8DmGwyqQeC3CdJa5qHns63oHNyG3Xrt2QlhWs7jUcR3XtyFgMDWK
WSkNHhuFSur+2SEBqgnPdX9Ro4bUkHGTlKikg9pkuQq6v1XcbRl9R+PGgbFbqBG5koQYAbIZlHe3
EX8OSYpmeZHmq6aSP9oQ0lAN33AbGG3Dm3GhoWiTtVLJH+BVgdQRMqTuAZVFrcpFGWccJuTYaK15
Rz+hBtNrMh87un1kgcOakWQ85oi5k72wedH0DmNnZ68HsA4UWdpaaMC2ByaMC30Ij2I2KdnTm/4Y
2rtDJkSgXxFI1+VXZjK3ZQogR9S9es520J4QOhoeXUI3pPu87VbmZG4MXQMvEBHQIWyN4BSUK50D
MbxU2GEi8Q+iL0IztjavIvor2D/aYB2ijovTyNx1OqZP14WmJuUhT+mJWRUd9AZraUNSgblOguxo
fskkZPBqbBMJNBs4RBeQYS345PRuXDgx1qZc7Cv6Jxv/KHB71ifmMqeSGjNSOnXneyS6iW+LVqLU
UMTV82LNDlhLiqj7IHlTLwikrsNh3TT1FSvovsddiGORMD5Ms7B/IaqjSezWtopTt/IGlkqcynLG
Q/btvSDenUM/Ne6DtF71wXvSCdZQ8Q1uuzSoVzZpMux+CPhTs3ufpMzAvsJOueZN+jCN6aUIkbJ3
+jpmHe88wzY8l4MXnUxLow9ZtSWHnV51w0lCj4KmQLFrkOQnI4TOZLwZ+FTks2aEEXSnoHgN6E/y
0B+SK/K9nJmv572LX40/wo91yATU+z59aRJ6B61d5Iq2VeQXuooc7vxgfOYSB5ClgPAog3eQC5hH
229WYJQ+Az80HvVDU0ZiDawCJ3eNJalTlZMpFZOUYn1xbv455YHDzjwiZCNDJAPcaua+rbIX/Qnq
Lcx3GzegviiBIyOvGGmWRJdAuWnf9gLxYGFvqvDohH8QDyD0/UvBGJB9GP/Ucj+02brKLDg3gpEz
RwsxFZcRL4I6XmXsV2Jt26wpVxqwNCc4xwFfTr1CwIiEb6NM1/hCA4H0hmf9dklOIIToMOdaNxwU
c52R7co+5LR/y6Z0C0GQZ/ZoUiErw86skIejFSr9ylglwdFrXqmEc+ds9NDknIdDFN2EkgIbiT5X
fQiECc5N2jfNZvD4JUfiMSFVJLxFBY7krt5N3UsJgYCy1k0+Jm4/jTsIxl9+rgbn0hcAUuq8pUwq
B2ALDkIgW1BW9VSymPv+wDtqG1WeUTwCc2/3Dk11Ha870PMEO3g7ZY4ciC1/sAUDWQwQeVYIpmqM
ZzM72aTvCtmQE2k+WgSNXcl32HIpIGmD+APd3sCF3+CWtYV2Chy25IVNALJkLqQWWxtPTWyjSc5q
pFvsdSqWOfa66WpqS2+LbSm7PtKx244mgViBRYuXYyGOtylj1k4k28B2XpjDhTRLOYsAQQBhYByi
oHwJBRqK5guJlW4euzKqlj0VMfSbbcL9nka8Robm7pU+Jzi9+agHuM+sfHosecY8K3imY82ykbj1
lM47GYXrU2MNHIqZTVUX96iV6ma6h1O2N/JHF8WfJNXsW3gP7RKdGPdbTAywU8yGWuPID3ac4mrf
ZeEmxzinoOYbFPmRVuUdcGmelfgfMTa4eniybYYSKAxkhgI6DoafKEdBmdvwjrR1qaSfsciOiLB3
Kid4YuwRHabS8x3dRb9Ngc0YhXGpgxzVc/qRbhQhjidu8URIVe8gTgsqQoiAVs2nZ+gDI0kRKySr
waEZad/TyQZ4p7KqGr4nXEVHJ6CEJKkq9pueMRPkbOBLxHs7Y0hcMAKRpOQT6UHPKY5gO1jVo1+H
DDBtzzHJj2SMmGkezrscg6JmtSSuYLAoLe6hp8jjR5Aplxq1RkcIWOjFDSfWmPp9FB6T4i7JoMJ5
gUUqF/dSGUmxaE9jKAkZtE+BjMiWsffqLHFof+KYhrLVMFYmRJKSkR26wV8HH5GdAbQOXeCAgK1r
DlsHFE5PwlRRqFsjv5N9zrjlFa3lVWODClyBTD2dvC5qp3IVocdVW+uYiuQZN9bR5mG1zFvYFmsb
UQZpT+w9ueORtGaLMXG2qqGRkITi1vpUHe2nRy+KtsGgxC9VDBbaqXOny5hPSwuCO6ZHB467raE1
qCvGIqBZEgJm6liO99Gm4k+Ua48VnlA6+Hn635TeK0JMEj8+GS/Mr5SSECWzviofOUFSmM8Yjzgp
tkHPO2lFpu+agIGX7n7IWj/jiUYoplpfNquNCrE663M+wn4beGiS5Df98dDAVodc5L3PQlI0RSEO
babc2SVcZVmDv6cA7kyfw8sGuzM8pSkmwKNbb3XGaNnaRkqCqJFt1lE+E9hFGN4cetefsF8xF69p
5XAzgcYRO5dlXeIjQJqGNx0klnIwFXqfb3JIEeYpZua71ovtOP06nsRvYU87fNnMd/+SByEHzKQZ
laElCBmL1cFFxN82VBn5Isa9VuxZ+4D/0szTENA9YQ3RGToF8vl/ctYr+PXaXc9/m2BsbjydALSm
OC6cXFycoDyguP6aJvcvmJxsWXBqrqyV4cJobkZgC+5I8ANCNoslxrfTqd1+tKaH1/IQhIP8s+Sl
/KvKfzGBv5R5aJaWAYvVGi8I73Uy4fE8uArNsR8RkiK/EIrQe4XeS9ZZKw3vP/jOSZI+t5zMg6QN
icjy1Xfgs2B84InbaiQfKE+IXGp+ZE7pxm9EjngIEDsX7E/7LjrvX8S9TVtA/Cx3ZUceOXjDcht0
cx+mAG4dR/B8U3xy5dPJFOcKERKsEsMZG9+EGbj60hgUQshqnuo21yv4VfGdEIb8Mrb8h5BuAOtd
N4X6amjTuDRHdrDZ7ISyGGJF8b8qQB/uO1N8IfYdyDY33kB3Xu7sedufvJUx4BkzJJA98OpbnaTd
3kyoKKyh3DkJ0+rO4fnvP1njHQx5QRG/yWX3PerghtpMnB1UL4Q1zGpJ3gA0d9hSAZog27Guzngk
ZQWdDE/A0G9rnmnN2ozlnieO/02Mqc2dEDgQXoi6NM3GZ3zYooX3Fqb5SKLqJgbrhX7ID/dTjGlk
4Bfi3mZvYwgNAHtRvMbQMlhnTWAO9lWX/bOvDtsooR8ZfwdbgY2trSS5ztWnp32JiOJiOJnRfjK3
nAONghcbB+daN89OhmNq3oEmZ4yjRhRfVcHhPRTJGXmyRoc76MnWECumtahHVeJBOZBxcxCLIZZl
y5wiWgKk5mavD2Tw6sFPxmAOJalghDayyjRPVvloxyPD6S40YQ0hnFjYeLeyAf7Irtc/SU8W1PaD
8hMPN4MDaVd0uDugllXVBzxvjRrP0j97/VX2eE65CYlcnL7w+TAMffI1nPTUgBkvXmc9beciNrHg
bS4F1nFryVOOFUay7Y0vkGP4rxBiHdMTK7tCQRx/mlEr0wuBD0y71HcYnlWwpRwrgi1BNdkDxZ3J
MQrf9nuOReiXo4rdRgzoGAL8fWbR/vXefQwxp8vWYh10CqOV5Z2b8YD+YM4cXZokC2NAdmE5nZFa
NmuV88oBZwT4krFjDOQaPmJHF7sC3Yurk0479V5YOtJ3IF90Gl5fmvyFalxpB4YOAZWHD00VtHtp
wTu6V9xrMxAHs67xe0cbMS9rr0V4QA6f1jebpBvdJ2YmHg+UZEzkk3SrBidj2tnkrNHjYLFlmjaO
L4a+Y08P/B5Cknznh1dIlaibs+BTipx/wE0ta+/GV5OX0uB8QxVV4EnDXbrJocLFG2zzUfkgDsLz
wpvuaj9e+ROLCRNBg/QOG3nqApkOD0m2Zb6dhDfVJUr8bWbQtuUZIngAE1Z+lDoQ99NQ72RwqrM7
jx+3GslMhDEQQSLXFqYPuXJxQsgtJNIp2ZfKMYXTL7ehh5CP0uM47xTGVZMt+YQ7IUKkNN4bF621
JL73W6m1bW6zAA8Lrld9vBqjy/yYZMZON2ngeOe4TDIbF3JI/vdbjXNIs3pM7ZRH6LfU6tyRPmBJ
C/mOt2De7VszdWIo+Iyru5b3L5PS3GtdXN1GrhMoxC7UFN6WnRk9Ddls8qrD55y/q0q9Y5lpMJwS
en7L9bHd5hITQK2X33oZfgxEoCjGxVO9Dd4opfDmGWy9kaAV+sx9wka5mh2xtJnKVFKN52wxFB1Q
BpkOvSRee4UPeGiEsYuYcw5Z6o9UQSIYd6out6bSP3NlDzkJkAXSVFV/9qX6jyX2Pdbwy9KPQJW1
Wt4XYqLdp91iMTWi1RSww9y0MhiQWdTIbaqhW7atRtzZscjsDdQqhtpEipMteBvkqwtAUh4GcY9a
Fthwbh4uGMskDnCwbRC3TB4D+8ylKaW6Etm9YQuqYkZaQh+2MRAKWnJIGUCgdO1zgpwvXZuh+DWH
QaFnwm9nmkFO7aBz3r7lzFBSwgoLDEEKbuW6fw6wblKaqHnVNz8No/pj6Q5pS8yWlp3am8xLPexV
vBJe265U03lktk6D0rGF1nVlX/By0XycmmUmuPHhTjUpv/Pfto7eqz6/t2jVO0AMWfKZBF8uLtJ8
iTWmnT7xwa5ahp1FfGv0jyT9pCu4YcNCTlOsx9xbhV06YMxW/SZieUnMWwLMo5EHq3vUyN8RuKT9
i9FtIpNMmaLDhR2/IhP1ab9r41di4GgRXBc35rGNSSwPtCNdFqAAjbVCyWiAc7FI35v58epRD+yt
OgQ/cThsZdH9CEP5BavzKQKQoteoYYVdQStsQLrq5FGPXCvlO5+IUC8pqGsL+N0pmaBjym2p7Cjg
Ri06OEx77IrcD+MlYPPneWW29BRa+oQsWss0l0GsbU2PCKgA7eFHsIGfwlfgEWHs647pKuXLEWJN
oECDMUk5qLXzmiEbxO63tvBxdYBAU0z9NtnVUJSYwOMZZmnLMjrroVIZ9D0uLp4Sl16YYmzTIH+x
v+W5cRRhQ0paqSr0Fl2FW2bBV0abiBmtCVaFHJGROKgjEJznwxmL7ERmWrAJPcnWm1GP0Wn/yAre
f3RoB8Ek/NSADswoBl3Rqmf3LU9c8mFR7Deo/a0z7/oi0bqzOWXOIgjMr7T1qAgKf8Dr31lI8VI0
xnOp+ozildbBAkfDm9aYc4ZtlTn0lnC6adcj+dMFfNJRzuUk8Y61yPQn3VupFX6qTKerVhRlPTi8
2jEdGAOsHDH7GJJTNzLqUEDFhIncRQ59n5MyOQRJwMDTGBkvMT2SDoNrIl9Av3Otd3Zwn+8lAxu1
3iB7RdOBqpxmFRFKGu2mTPfgV1O+Bo2Cy14Ba5WvZQUqqAS91JLI+SHla1f+1QXxLNM6oMew54Qm
uBKmpmxKgT1c6fceQ1lexQ3uSL8YZ1r8C/wr4pqTDdSbf6oBdN7h2vkyFesYlTz2gXPMs5EVjPYS
1p+yfWt4z5R+4HQaY/T7CecepWYGoz5zApRbxyCcNykFz+Svo2r4OduV2XDbpPEhT1CoG2Qdr/QI
zn/o+L0kNxBNmeMRTJk/x/ZQT8fa2hZyZ4cQr6p3ou4wwYBbtf5mjUwLSbcGqhGDGAyNvcag1cBr
ZCKYq+hWl6WmXIiaXun1OeaSEOWhLohiaMu1WxdL/c/GDjFFqAOKQSGOC4M7GFs47R78ShenNXAu
lnMoS+EIkHsOwrQ4lLq5HGcZpkHn8tcMFy0nNE1FwsqhGDneUq8+c6ff6RH63AALTvNp0aRE1u+A
3ivRzVOEJIFTwkTTMq0VIwIaR9da9ezLRCkfeS0ZgfjKFK5hYnAmNS8eYIABO5bL6hjz/sQsLgDI
Xovpkrss8PMBgkx1KW1jH8UBrM9f868z0Amav4wcvk3lbUKES7iU3zUEZzAzaLcxKq9gzM4qD7oV
TKu2I9Zh2qeTTi8HrVp/zSygpHF9MwOr9wsdGRl/zC1x1MM6JcF1pydfTX/rghcnveFv7qhgnUBB
ZK8TxnR32rsyXFvvI5msBd4MQTk30N21AP3K5MW28m3Lr9Iur+qYLdYGI6wS8sjo7ex5Z5wXfDZ/
JnkTpiN9r7q5hbZWrO6cxrHpEwG+cnUTSV9I+yyL17oV/PJAW0MtF6hvCwbppKddGWQjzeeG4zc0
lF99S1NorkqT60Wm2OyGU8wCUc9U5ttNcxVEApj9EL3mUAA8hTa7aEJ0TQ56wMokekyOf1MjfBe1
ZG2CiIoWFqm0tIGIpm0LUTSE67v+6rEcLnAja9ExlIzlqm31QRX1oUTpi2jevGq6VlJfppgY6Dkm
vDlt9A7B/NQToKGEPbCZfgNC+Mbl/xNGPIKR2BUTset5aCFvTHda7x5GMawT9ikFSs1CeZnYek8R
j3uBVafErWF07Mz6WxOdMsO5mMEMi6NOavS1rajoSrggHPUtBB43z6MTsokSfk5lsg8Ce5l8kb0f
FIGzYrHWO9UMcPQ+GkuexrEZ/b4gY1MFwD8Q7V5Qn2ot0XoOPi+CiSC1lOyKzUhQdL8q5ar4dSms
PZAmUXMXaqKiJA3rdacML6QjcrGrF+GAH3MWjdX4+UBxxdn0orDFpJ4igmqXawhWQ45rtbCg+GAe
6xpjQ1DvbQoTZAG8XHyYg/4RM+qh3oDCxcgIMSb9MG13hwRPEnZWLITJVZd/F3T/iD7n3Wpz1F2g
c04eQ4na2MN0amlVcPqfAfccjYAWOSo2pknfnMPv682zabtMYoBRStQLLH2OOHO4P3nXi2ETQqdH
4rUxGkgQhcH2AUgyoiEzZBgeY0GvSPBcD7X+PkwTxUAeryB7LTnMR1CUZr5ryv8175sydb7zpnmY
M1DPm7Jt0/edj5d1M43JxiIHMSDGSuK1CW3QBTo6IcF02TTPgdZs6Q3QYefxl6bxzVrG0cujdzcj
/GEAp0FOKY5maJ2LCuVdCaWxRrAc8OfxuOMB09ElpYyWqK3zvabuGySCEYmoGmAcr/tUWCz3ufLb
9IfcMxrf/JGNRYZHv/YaDbaaxSGm5/ZxQMXWIbon1Z1J2IIEHhHeqp48d4YB7GrZqaeIkPAD0sYk
BeHnETGVOtM0OLskVwIO4rD850l329DWZxR5ttGf6XgCLW5wgIhbGqnbQGVZz2DCc4an2wKtaCP7
bLT/7HJgswFTQQtfyHNGHOUW07bKrVs4eCujDFdqyAyrqCixvUx+FASddCnAQiaY6SymFlcno+Ut
+eeK+2/HTJxSm2t11zvjuCNNfcOi8tFPylqjueaDburxrTEeuiPvg8nuqOGf3BzzCS4L2/UM0uNg
xvjL2RDbX1mOaU6gu4+9YK+23ilsU4RJNM/h3oxY5X/xRnQJ84axnzCOAEZ8t4E8IbOhgRrzSxTZ
/Jod5sJ1B/4iJNJ6Uo0/qeTMGLFd9916DNSrYdkmghDrjRDtCUg8A/DSvdm9xtFso8pppx84vb7m
TCsqFbYgHGzJiLVxfFco34x1kUFp2wrwKAGbHFwgfd581oiMA1YWvXhmbvXIO+KRCiN6I3iHvhxQ
ZyIuxQDXZhSsEBQq8criix34HlheWDFvR5r61UjaVdD92bz4aWMeEpI5CDh8iShXG9IlirH71/xH
1Jktta41QfqJFKF5uLUkz4AxYLy5URiDNc+znr6/xenuP+IExxs8yNJSraqsrMzFfNLYLocAfDN+
wzsMCYLeUzRg0jzxmcThfFL9loiY0iFQ1oEsQ3pCXCteT6bEpKV1JsclOichSIX2iGpadbKCKM2k
Vh/NxN3qaOtmTr11AhseB4aoyl87NGcLVICGP/ZZsO/olstcfoJcouAynTMBJQxGElzY8obJIMnE
fSU5TGWK2Hn/jPYECY7bgSoVqN+VOMCuncAiYKf7jMkVs9ubDsxLqsSDahhwZhA3Mqvnma3GiMDn
+waRz2I+mUn3ncexL+Ma68TKDaKEleYgQQwD5amg4dF5gPBqlXfxnwYTc7adLygP5bEn/WoSRoAQ
f0ehBhHddKun+X4aO3rSAQ4A9jPANXKa6U+GUHKbtt/JDD07JKnNmRY15rXw1FymJ7lA4zLodlhH
2wrC96WyR9r5jkM0THNl8bMBTyqVSOUuZEyM8AgnaNMGh0d1czQaHW14VD0eY6/7Yyl5vR1v6i7b
jOhkVLhhTV3+rDs9vmafi8MQSoVSvR3TK17G8q0p6ND3EP+L8g2plKdF9UNb9hukWFqaCyOO6rHO
zqcaiIqftRBVCTHiHoK5IVqCCxIT7hKCqqNVYloTbwqS3jJhfAu21XKgP+6T69GJLFyQy5wsfdw6
CiwfK2sX+JO4VdgXB4GdKjNhLNM0lbaD+RUmuc+4cQXuEirZRqcdSid/W8I4qAZpvUTGNjdwcMNU
o0j+0YYQDN6oYCqwmoQMNiZEWJwWy7EfpNrrTPWwhgTvrUMUv7popbRoNhVtXOxHw+CatfQR80xa
d3qKItOEFGYe2v7f3yLFpmz4e/j3w/mN6RfvZ7OjnM9U5GvtGbUBVcmLPYqeqFwV1ls0L0jzSHWB
rzOP/vdPq67PKj3lUaFjkoon/B3F31OhzGdw6XdBaZb7JXFeaALP60Yckt505T7NbLxAxT8RxcUK
Qc85rvIJTwf6qH/vUKYYts3o6kI8RmB3aLP/+yPslKOmKNiwVaMYaJdM/iCr4DIqfZm/1/4dx9+P
/x1WboUM+JaOh1NPP8BOluT5m0T+JC8Q9Geb6uK/8/C/100Me2BcHB7y2GY2F/fSlCFTb4iDl6oD
oKUBIc0YuUjjjP2xLmlrOcGudIQ+U4nr0U2FN0WfcUnbS9wthr2UiPBelg6piy636Y7W8NQX0CVV
m57F+5FxcYbEj0yiP5HBTEnSZiE2YgDa6LG1pd3GbI0TnyIDe8JGzO04TYjWhXKM9YCtSTK2qjjF
AZTDolOTXZKQYYxS//x3vv9+pBrgQ4pQAcMqVC+GOJbFjqs9Q5yMI6aPOZmYcYmMQfUXWf2n//9L
gBSv7YXOqtn3dOShFzfV/u+Vf1fa7iBzzdFXqzW0xeJpn9b4Wxf4CmeStvvfmcmjzPR7zfgcyzRT
/L+LWyiIKecaIoSll4zqgP93M+1rM8c0s2dW1LZjFu/fe/z9KAZMNRWH2PX3Twx77BniACf/74c5
oOWf2Ma40pPA5KrniNhM8URm79zGYmnBYq12//coF1+FoX2lziI/rMyFnZVty2Fq3wbSUih2/7tr
bJOu+YQ9EPO4XF/G7rLZ/u97waz6v5/89/Hl0jO15zTrKpb/32EbtgWslZIE/91JY9Ec82DBnLsX
xqBhtJOd8g1KVL6PNXwJ8oq49fdmk36Isnqrw8Po6hxNOugsz/KYv1LTwFU3zzKnMpUJbf/7/lL8
xpTEe5X0CpAWoWJACygP6eVz58EUvcizusYwxZMZOSYKvNklgiv1gFxUnIKGWAF8OIax9U55Th2N
B9hYb4um8v53d2kJhmIIl5zotGUKuYXuGWdbWV5nzZ8qBEhCM1kXA+hV0r3II/MRxhjMXobl+yZ4
WaDT5BtTWiMFANxuhz4j/ggEYmy2WJ7VMLlBz24NR8RWPGTe6iv+rmXo0wvHXlc4yFE6NF6NaTyp
reBYbezOpYpHmhC3PDJEg+YgTuD4jenIBMCRxbLB0yyXEegI8hOWuhHOAR4Wey1zolRN7b/yrn0N
rgyEkZNxuAZKVr4aI3GIh64tzT2EkeQyhHD/qCqH2R8e0YXvJdhr9FiQ/6QyzyBNuhmt24ZOgFBY
lPC2wcwEITpsRXIXNhyAFpokBtu8J37H9kVKRSViQtgFy4YOgJiPm//MjOiDN4BM/CBKxhC5wagh
2l+uRQGywl8iMsGO0Q1ypxuuVMdi8tTO17h1oZIXPv4OcoRrj18hceAQ9zAK8dAwgwDEXDeQAgHj
iArE4pK7N7eQiTdykXQHDYDjR3UvWVyFczR6nOswXklUvcg14NlGF5fUywXSb0gQYeviy9X4VP0p
zE70lL2k7LzpEiDABa0T7oD4OIam+RzrMV1wARiBCzAL/NfdyKSNeVWg7MWUhwtLL/5xHlDQupuY
KcjXTAJSjyKURHKOQyyNvNhFFby5cepQdJIsT3qM7+Q+MDHaH6aHAskbvhwmBRisQlga9a3QxVEH
QqHzC9ZYW094mYj2MW6L3PigKp4BMfaXOUgN/7+v8KpDV9rXlYe5LXyt1+FLeZqeaUYmh3E33UZU
O7fwguFWq2u0dWlUvBeX4kbp2UYeXyC4Nzf7Xr7zBA60OBuPBN8FjOPEWVAFXWzVoB2Uu+EpOi+P
8p1/lcwMOEwPuNmNi8pKYD00N742vZjhouwhEXCW9Lvxpd6nZrU8MJuvVfEynrNcquf4xILrQNSR
chS/QzTCRlJqce3eJYul61udeTaHx3HwLH6imzfdSGD4c4SMH7j+Qr935TwK0KrORx+fGbAbr6Cd
QE+d/tYNW5WqP/LekuiTcWSopNyKM8xADLsSqLE3BzfSVXzi4vBNufwcPBd95qjwMnWf7TsvTt9N
OEXZSr9C7xlu2oP/6Vc+IPyhIsrFX1ks4U/8011GvicnfIIJDmWWRg4z/rumo6V7YpGmw4rTZc0+
DwB7YcAytIY0IVWpAadK3KZgZ9lFzcRKttBPIux8MUEQKGhQUmu5xB4CxbQ3vkRh6azst+yivfKM
6hEfGddor9nFZMwCnrFvvthv8W6+m2/c8YQUZNzFSef7QpQ/wsNU322k+c85jS3ATKagYaYfYgnB
ObehX8sALGf2HztC8kjh2xd7+ZR8o0XCkP+HdbZPOr0fqFxoxtLWkwwmlNB54N8AuQ5OePC8SmZ/
NfSmitF+yAEFK7PgB0uGIF23FqJgyLHNsYQLJGI86kTLv+vtTap3+rYs+oi6BaWCwXc4OTfrNXhB
uIWrxMPhUR7lO3HIeMVC+Br24zsudPBenHvj09tgVvmM6dEr35XJEdI1xDV+GfIwyJnhN4ppEjA/
OIurOnM5NdQJxhP7yQ79ezoqHCdrcIX5DERK+Ger+b1AEvOX6p9/BMS5wR2XtYYELxgIjZ7WsyaC
I2SJlcYFrl2nxkHOZRGgdMbi8pNee9IS6zfqpvRZRWnGLtNnpYnBvseIi8IBNmP6mbYggXk3/jh9
MHqLz/qiemaB9T3qybQtfCVnnojKwKV8gI2MyhBaymLWDK8CIjoaQwypFS+wjDGfaSUh/43Ey3KO
vtGDsUHpHS+rfNH3LTgDn/nXtFJey3DpGNNPlHX4084dKhIto3ta1jJvt9hnv4UezW0bn4jd/c56
2NfhQpxnLO+ITNAO6fWree0IoNYj/GEPYI2JaPJIznLjBXflIURAvfSk30EOTtUzNxBsREHQbdci
KKa7isc37jWYrKi4YMTpcorZq+qGQSasAMSmxSZicbGTi/MVR/CpXO1VBo5pfbrguNtxj6BxCdjx
kTlefVffiovxOrCt7ZbX6LK8Jpfsku7Iwlk2wYt+D9952+TCXE32gMyCFA0oKiKs0HHR0eyf0hkU
MZabfYx7zeYN2dFt1zOxt0KjIsQ+ieezRFIP2QHwLQNCjbztCj9XToQSHDK+yp5x6bfmgx7QDMlV
8iBYW5A8aTW41kToHigfSOQm/LjB2hHs3EjIhzOeRCcTwTimcOkSXZQLWwUTj6UIcCh+R56+zv+N
LwGwKl//JfhsX5YP5QMPAJDyYtW/QOpr2R2RMcSNaKBRR1RvbgWj9yLOmtflgsEs0m3EUL4QfNMD
jN7+nS1jCKFCZE7JBDrT7F535g8IXf5oF2mvXNp3g9epaOIXZ/M+Gj6BEqm4c/rOWRWSfhdunnxn
wDH1CWXqXZxkghxpL7tNdJvmlXq3ESB76Xxkqtid0U9g8ZMFvRUPiRkYhgXvJvxvHIvoKbw0jt7u
IqiJGyewhXFSeR96E57nHG1tvUSNYBjqZ3Rk1lZR0XqjRJt0+6TlfcVsyYIrj40foLpAWiq79tts
KNM6W05cTetHbLbRpMerivbJrjfxzYE7CZFhCHtcjo2t0urLxo6QvjcMS/c7C60UxbAPJZ/OjmhW
a6oedDCe+q0FT7d08XiDZQ3MgYhESk9yWnX1CjPxvb0ddyo80GEzfDDZNbkMKAyph5GKjVg2c6eq
G9+RcB3aGyYCEL8dc3WTs/qZ1hv5u/6twR76zF5BMGOYkN9s+CoT1/5UUkLSn2IwbLXAuSEYvw6/
0wdKD9mrjJwfFkKU5stv+8ZnVdPKJDMmpUjd4YP36D7Mb8d00UFlIaL1h06J8UsCUr8Nr8svLnLN
4HVfy29ur4J4HXyH1+4LKyTzM2dRJ1/6J2zG75jMBOAdNoy8Gj/DN95//NROzQcnaQjd7pc5SSza
kNGAv4gWPqeEo6iepH8BDieLxwxTiWQ7lOZf9KE6Tr0N4RhmMXN/DBSgUCIOEK5C8xt9Mb5AJsQz
6HeNfAEdBJt5SJhwkLlQ+eayuDKif78ztsZc5ArNPucT+j0JI1Q2GTdVWJuQjVeAt8NV3gPTfcGC
5n4l+2L+nI2Gv3GzYnXLnMU/532g3oWawAzjewM5T3bTT6RsC04tdpm/JbZ+n9K7xpRi4iW/tKWC
M/i1gC4xdBhX2ElgPcnEEysw0REz4TXZh6KsETz55SkwpUomqCrfDv+e8rTQUfpVmeBDlpqPNBKP
VkTPBJDkyp/dL9e6+ZjAZ2iUf7PYOpOSe8WNYCIYxljs6CcIjcyblgmY1IuNXWhutHHH3Dhnk9VU
S26K3vt8zEafq6LS2k0PTFULYWdOXeomtIErrwdq/cIrAiw2w4RvJSyCEEBiqHxgsh1105WDCDzV
qvWCBLt2k9/j5ZA0uKqv4HnH6AWQrpkiByYTS8w1ESg5k9+lP/Epe04JGdhoMghF+kZeVWRbEugF
jQVS0t3iLD9h9uVUNYFDhR6YpAZjOmOoM1M+0RZLmrcRSz6HqoxCirE4EnjSJwMpFne8zuSXgPBw
Twxhuip9YbGr+nam/bYwTvI7KCzhFPYauw/HFxVe3TPiu2a8lbRXtXe25o7Wtuw3MOQJDAnMqp4B
IE9sTBeOMD81N+oe0j8SYzJfHmgUOQ+SiuEhz2zs4g9kngvwnFOtl54SMhofeWMjlr82HgPlRCye
Qw4JEEQ9diXN46B5yIBPdGPmB9NPlFHJW/lekYtmGsV53m/YuUDyZihdAEC6+AlfCe82ihtMIpFQ
hphZPYiwYeOREFQz581jVyPPKYRckiffY3XFjofyg4UJNO8Od0ho1x6bwBelpRcMxjZrJAxFU0YQ
GC27yy89LMK36ILVbkOeyyn42y356ehr3gC+5WtFXUO5Or9QKfSCRytyM2gl8DUAOkAfGxiJkGY8
IHq2a46TSyZ9kdZlWFyLGSTyUR4gz8OYzCyGoMg6R2RGDLEz80dUbB1hEkCJBF9gxftQB2PEyO5B
jifXnvpW3slRYwVbS9JWuu5qskLgQf/hH2hcg4WKPLfl3mRAisX6k3znR7uWYWG9hI7Jrs6wBi7p
d5PMMcCfgpSC7pBWneopMnZKyuAYWmYwYeJTr0GjTUprOMYTzb+EMJg0yMrFFh8CX2c1KFA8i+OQ
Whi/y85X1w4/tS49crNSPXuUDrU1y55hTSZSNmgyaIGy0RcGBNNmkLapoa7rAZy3D/OdUgN7dRGk
zt4sWZ09CaNC68+HRH2XiwSaWvKexPQeJIthNcMISXhTIvWokAnU1oQ3MSMyat4/T1I1+Fqifw8x
1AuZMVaD7l6lh+sxorNWGggYJZLjKjGU+7HqIc9i9Lj0DpQd+02KbNjJjY7T6CK8d+BmxRlDRfVC
JtoEuODNNYskW9BorzvgnrRY0IlccdCfRYcnHQO3xMHMUQ9Sygd0Ce1hYwFrUHoIFxL8wTG/wJv7
7MAXd1bwiegTnhwIPK8CbBXbitVSBHrjyZL2Gv/pJixIz8jooNOrQ2XCIPmNSK/gL1J5d4lzhE1+
dkZcGWSwcWw4yNGbL22CkxVAfaKprbwYSAnqrQGJAE84PzMXh8Z/MMIChO0UcZ6jhUTGBHa2Rus9
VMQIVb0cukRo5OZ4Rk5GdoXbjEZDgTneipSLeKY9+D8olxwemucIy0CyzukQUZuXh7K7CnSm3erM
p8w+zhvYkDjLdkQwst9ApNceBM402pBJDuhocvMgnYok83Q4TorODGxzmSx41eadX1F4EZCp/SJP
mX1TR0XNp05i0nlE6JEyItmmQiwLk9seFBbRyGI99j40opOB6q7V3AtiyKjFxWaWtpodcUQBOSgD
awztRdJ+QHt80WqoMDPEpsrMPSlU5k91l+ZLjyS0YfixiZheP9PXHaZ+ywTmKk5JyKZQfyh2R88A
/RYpVYsDi45Lhdlk0KIikHWwpOHZJpZy7fWFMgqyn+eEC4rSsFTyAAA8G0F+IQbWqj7uWodZcanJ
37Pl5blhXJ0adU31DzhgTgcMesBluAQgRqL6tt1QJM1sP4zvAReYwDgPWu1gF0QpcDcKXNS8DDRG
2FDRmg/3aBJo9rBXJiCsUse93YqR8gLkKcJbnpI6JYhbNq3ceY3KNZ8hkxupzYioDSGcYbnVgDb2
Lu8SC8odN7A8HcLynwqrvOeadDVCb/LSM2eyIPQZS5soCrG+iH6Ghjl3s3ae8xM3W1FuyvB5oQXF
6Ak8n5vCFHbKsPGhDl4080A1xY5gB/vAuBNX4d+yeeCeRUweJdufmd+d65nwZxofCzw15uZqP0sj
MiS7f6nV5rNtnRbDYAvZWh+df9E5pCJjkomSQcMP+CV9n5OPoPWBLRwgNYOmmc+KbSnokqPa7KAj
T+YhJEWbiP1YrTJXFT4hWx1UXLz2U9LNEoLQ+9QoGIQDB4rwTfGdze6i7tTyabDWKEs2/Ro527p7
seggkAolHlTqzhinJ2OagQJ8Nv4A9zDGiZz9AENEYl5ps/Q0s7usPEJ3+jBN49yP0GWrDJwuZCaO
+jOcCNRGiKy93abUuCm1IFYPOiYwWpTiqSYj8KFbGlKyMfvpSOvbMHT2zJscBnujYgAkriqvPfKW
gFfSK2sGd2iyg+bSXbgvq5u116/wdNjE6dWB6EAvXkaPXa95MLsCSBih+AIZaw+6iLO3/k86T9lT
/GEy66KVS7wbpfi9qcb1JEmGX01luDYHhDcyTjkjlcgTgAQFdM3MmOHFmvTczLt4M8rWxxBg5q2b
zK6P/XCLazWEL9l8FFl2NJns7Q3miZZpvOnWKTFVQI2OkV7knA6IM4Bh4VPBAIu+g+KK7cGf7XjP
TVLh80EcGSTfbn3KeJYVgDDAk5KzgiiDSIoxCF2TmxCIxzs4EsC19mXQvV6bKl6Ibs4c93RGSrpF
MbWzD5HcAKSN20YCZWllpu0Ked4Z+bSuG8ZaarIDoqey0w2E6hXd3gzF+Gsp5gt+nOHsQA9BMd1l
rV4qpSlZHja+4Bh99GDadmP56GUBVgLCX3Ev2ys29GDm99D/VnqumH7i/gMw06W3Ru63hhBRbsFG
TYYLFwQ1qb+m86zIaFWSEfUK3Kjahobc1qm5K3XJl+i7ULtcMvMjYqoWih/it43m0/WIXm2h0ogz
j4FmeAS1EDtmVCEKdcSZvqGL7bB/oDOXvE6mYWyDhlsoQkFGh/3uwW72asUeVudGlYuDFOKiVKRn
0AFGH0RKDMmUzj/ZikvkRJud4MFvSN0UHXVGb3jAqlKv5h0SDpgs0e15YA++JM/qFdQJeHO4kGqC
s1xkRo7+H8RPGc69IX59U4BqAO/ZqQiWXHVSWVJcflIDhz81xP0LckwU9KBP+rU8mm9k29Irv5ge
sDIA9JmDWSkPseEhn0m695fB2vaGZ97JYIO3UhUpMwf+U2NFwJtx2CTr0fgRPZPckqGLVgr603xi
5NNB4Ti5zQCZwH9wVgIaGi79cbkkW2cPEGCu6UmBOZBjcRjJbb5mxhqEQTRG6AuyTzOE5TvpnmYA
xX/5Hv4j9wZ3x4MUMTHwaPJRtjrSbVDeWCSpPuebfZO3Q2aGX3KgNGg4tzwHvIkKIj2GO6dbS7/L
Bqwwe5BXfxJmwY7AU7lOfDTHLIC61+ANwJXB37v15XwgoibdJufAIJSs0deDSA+uhM7dqspX5X3+
AZaUfvETe0zn4Gif2IGEtQ61pbY1zuglYb/ETJtkCyhy0BfEADFivnDOSU/3fCqoMQx52PGMexGa
RDZP+OHCQT1UpwNsrdA8ixPvIKPhk37wU/jOGWuhy2RguXwQDPu/25x35ZyByLDGhgcpCVdVvf7V
KmnAYuGEsHSIBKxNHktftFjocoGuURvIcHVzxrw8WxH1BG9Bp4szR57PTc9ijdi8IO32MCxA3uYr
2T4qyrS2c+3V0cdTRqFpQAeHtf3efKNdZKSAsdshOIxQg6SV8dx8MtiW19hbrOh+ogYhURWDbHBK
JaRAxfadQMsgzn+3TzxDO7Q4CA1rBSUSJgeh7VN8S7TwYH3SlBH/TMntXoKOXBz0150+s5f8Qzrn
hsd4uQFNB2068O0KqFU8O2KSP/X1umF2OyO55QYzo+kDkd7NAJ3mRVGKK3TXHx5bnj0BMUHblOik
MRENb+plCBNrV83hS8H4J77zbAfIeq2yQqKpxjSyavbHApPOMOd4eUfXRrNoCHdBkCBdVoPOwBvC
V3aMzNeu2muG9jGqgMwjdNRdTG69sSt4rYtU/lYX3AlbRqtYylgCvIi6qC3gHSHWDfwnO+E2fueP
3BDSF4ibg+5+9SQiO6raqHMDhc+ubH5L0NeCE61LsNVWiCD38mWRfbaXdm2h43co6IbLsrQdB5V7
soOmmMpu99zvhtt0q+mJU4EdEXDBQc5hc3mGDkuEsR5UzzR9KINpjYnuy0/YQU71af7QSeSPxkPu
N6S0opXmbHhG/e4sfnP+L5PjTqO81O8yG9IrkYPl9JCv3IJm7yoP8xr+dLRoCGhquxUARLxC9wvc
Eqel+B8RxQaBFPGRRmPNTcAvYB2L/Yw3JJwEb85TcWE354bhj6ONtZnLrQaiwDmjuqHwXDGHcEJe
8dwn7d3UqIDM6GcaioAxd9knWzAe1S381zwnz/U76Mu781of+cjCT8GdAUhJHEbvmTl2Wk/0PLE4
f+h3olqy+LST1o0L2u4CaoqXrUHuXIIGLvNEKWvPCKgrrwPRmdOv+jVD/HDdPBu0KzCv+Ot7YT2z
is70SnbpO9HxVdsbBN2CFedyzf9avV3P/pPG7fusEGe7bTPb9sEaxifTkSra++0TAT42fJoMQ7KD
jEhwiUaPMjzVkD9h/HTVX4MXul1ZIZRtCNl0OYIGNSqEuehTAJnRlU7OVrZfoieHyoKogFFA4Q8o
ddAbs1a5BtC3mr3B79fMop7DzbRf9sHbfIdkDZpxJwZxBf6rZNQrIybeR3DgNM5X6Ut9czCxa30i
EJ0yohJ7zUgWzJIBwrU9rjFRrg9Bv7zKBhfibeZrQMJMrUXCzHlA5VAsMORECXkk1ALAXlx6jTms
/r/2NqsFTKnK3yamH9kqufi8gnsKnIr27h+6RYucTgUvFP4zqCax0Bt3OIOSCZWMEOSdp0oP1d7S
Qe2db6QfkGZh7ENOzX90AVI448laGrd6/hSiJQO+KtBPX/kFjZMh9RHuKMXRJBvXY0t1ewzSF6Y3
xgOQYv+dURJt+XhobmeL6bkP2H4aWQxiutNq+SVuoHVbwj0J3fqtRmoITYBP9bsCDQQC+7CSlfHP
Ptff2dPPuMVm/dNsuFNQmFnpzw55zC+q0owbJx8kkqOvD6ew+0zaj3T+dUyUEJ9R9o1gluBkGbtC
ZqS7OORG0zPyGU1JrPgxDxkRNkaDADiWEaCtlUFfRJ0ZSOglsdYtD6JnR0VrXsWmsnBDGpDwn1YF
1ZNNCzTNEQqzDiwhCywLHF5+sl5JHfrpoHZ7td/Qc2mV01Sf0vBEL6b7apniVc58/9Jjqt+z9sHd
vDp7zbfA0pN1FRyX+VVWzikXlDZ7gjcwmDPDJqhahXi7rnSJEVP6Hhiwtj2o/AqtuyHzsfFioEV6
EJFwIkCoR37XJVSp6N2AsU8A78MHBSJCHbFKxFlxMP81duCLgklQEQrhYNljoICnAdhzPUDx1W/F
JLx4o7NWjRez3DrjE5cQa570DtITMpnxHlxZRea1uiV04A1jXfGdh9U/sq78XeXbkRex+gmpLFOq
FIIoD7gpYYZOaN66CK0QXtiTl4g5M+4OseqBb5ghZDsX9zpEBAUQe4cAB7kEsZAnc3OpuoASRspA
ywNU5HYBaOSvtOa46UjZCAzsGHBWgmlNmfhqPIH2kAV0gQ+wSIeaPh0WLohFPxbBlnXJFuorZcN/
sCSkFlx2xhH0Q3SS9ZOOAAD7M9g/o9os5NJln2/ocqBRhmKeG9lDcdS4JtQAtI40dW8g3IixkOLO
9zzQoU3Pb3PMpUb7/HuJY6pyZHjIPdSt9eP8oAQEnUx6T7vVxLqERPqNoC9gO7+QISdvQVZBvBAC
Im9DWEdZ64oPzB8O6yXxUCiB7xrHWCF4zrBtA+pINlBkoFbjN00RBrbJqZzylhovfQVdXb42QKd0
E0IAfrEmyFhoRCwe+jrRV/cLLE9HhLUwW/ta9QHtEUQpvtI7cPzIIuEM8MVtmE0r0WlBhQxXAD6F
n7+sEBKn+Q3NllN8Z6WiWtE9O5fl5jygQWTP0wUoflh8BlQxQ0OY7UJPGua+9SA4k/t3NyyE6J0q
G5XZUZ9aD2iZ5bHkPtV865G0kQqQ9VHikiSzZIJuQ/3HqHFQI1Pgt+PBfgteSIQjFsMbl52sDrC5
ChiDA11A1tFlq6AQLrgPLbhZP6FyrMYjQvsd8CrqyOieMPGBLfqCdyRgLwx99NoxckzAPAk8TFnG
pJCqzVXLIkaafBL16UHNQgFOEtyuoaOQSBCBgXvYhOB5BHdwIaogbg9qPJY/uxLM9LbfQFP5+95h
65Eb0LYfsBbA58TkA5hwYSQaIa11NyDRhZPLExLTXAQj9XvJXaBRQ940PK5JTPfoqY0lT57ULxP9
8MSJ3hqErhnxluEcuWDHHZ2czsNaV+pAew4MJYZ0WzCzZNxn8RRwDtQOSpoXTDh407BLUt/4+xNe
1/QTFdJeqDrYkSv0dER7S6Jt8UssLlD9e7F2xm5GeQklCFxWKS5ASGkuof7AOH7vMVfRkdSqhyzd
LCpTi17OtKuOJuGxl73M8UXfj20HkLiVkdF0DWx3nhc/OrDZlAwT0UZGBhUl99BFAVib6Kx59npZ
Pti46U4qQeGF2llHua1aJVuSLCJiIfuo8EoT3FR/MP/pAcoIK/pDEPeXllW74e4kEZQBbHWXbRpe
Gf6ViPbW7/RjLCZgEE7DMWDmwmxpH4HAkfIpghZAP4m+M9Jr+TtbMCUJHRQaL/EPvSO26PDHeY3O
vJBaiZXfXShvSDhY1ezXV8o6CmTBV1AFr4dkLmbuVEw270jpGDMhIWBjGR6wCgiCWbIj0gEO0ozh
ZiDPoAinrEPwvr/K9FgsWhkuGUrNxD0CWqiI5ExvuYy8U/ON/0jn9xC1jYaiJNNpUuQGhbMkpftS
V31gEt6Ie4pui/TrVBtsi5PvKvN6A3u9JKK9Utw4Vr5B/K68igO8o1xkb0VGARKiu6SznG9OfYug
Wb7CjoG9l7PIqZ1AC+HS0UmjC1aDmvokXMlZlPyX+kgZnq85rwxIksFwi5CstJxKqu/W67ItopEE
B40ptEUkZ3DTePJgA8e6huPCceCCxMU6Jd9kok2hQQ7BYMXgAE9OZg/uAoeA3BTrA6n2klGnc3eL
f7Jz+d6+p2gHPdiOuGiksvGq/seamN/iu0B4K5dvEQEM4llXrfimnbLlcfv3XvawmVvP1o8t49kO
1AkqtwVRNpV5HxRckY/Mk3UuA6m53MFstKgJc4PW45rTrX83v13qQ9mwVZ9MIkEKpHVHFTxrrX+b
5W40N9BIia2VzZQZBDnRdyY40x0ton1tvOSq6JQ26cHQ35T+hdFQTAif4vyVWC2epB5ofjP+7pTr
Ir2gCcvdGKp+AY29w1oNu0BfU8iiN6WBUgQqdtfEKT6a8ihZvtV5MGVZ+5jaCJ3lVSqvcth+4Mal
l2N8Q4rc4pa80k79wfqhIYeytnRyfsxn46QVrnaqK7/4GD+ln+gj+yUaEATGTxPkc3TZ6fhX+R2+
tQf7WftH85n3Sz76g/Tu/MA1Jh9TA9c8G7wtzfX6M/qwUKGBhYX2G4NkT/yfd4CjVUYA2XC3VslX
L4uTRdNZPmTVms2KnYnEaTKZXdwRHaOJvcEvEUaaYECJtKrsPjH6aJZNb27SRFwUYD1xsbhM2csS
b1k4xmU8ki8zfhq6MAjo+BOTSMbsz+YL3gJBuLVFh3oi/OLQgYO0gljvKrwzGwnD4lfI/EZAmkzO
uxA5NMZw3v7jG3BxeQO085HsVMAEABC+0KvldbK9IpSTjEFTYGO10f88sNkS+hCZIh7a3YqEXEv9
sfLYqD94P8gIza+pfXB2rFP4In/yviTInBv691K4Tb7SN2H7TWqNEPg3J886QQL4RNZSOnVP/aEQ
5zSaBI1j/C4+SsUl2uOr8Fl/p7Q7GJZ8h22AzBfJIVcdKgkteG1lWrSeBI0g/0zfeBFvzAXWoQx9
xzyNhTTidIFqqkcikiGG7gBHlZPIR0xtqyQnJ6FdsdYN2kFoFsEpyL3io6LV8MWIKN1YpI3o6IE4
TO6MHoTqtcu6k7e9s2EaLVxAqH2YuDToAhzxtH8k3mBEugjHELdoikPVLNErZOr0bl8pm2jRIUst
5g3M+VNHHRlyUobChrYx9v1RwI4EqAdHEcxrIrHM4BBNdoruByKexDv6YhN9r3BD4lqJ0AWkCRl4
0hGN2vzXpCeM4+2TFc9Rgw6f6JRD4xSIp4D0CrgR5KrAWvyevIUMlzYJqW5xUe/Oa3UBP33PbuXx
D5AkjS3fcf5ANFdaU1oA/MWn5UEGDJ/gT+nD+UK2cf6C2ctwTrryg2v6I4CJE8LCoHKFl2vsh8zW
UB60wSZCEkJpL8SvOtiosJeRgYATCKyPcCOWKFSGQOjRboSFfJlgqnYQAoDQMbsXsuk++eBErcLj
3tMP1SsWBoGg6kSUPSoB0KNsId+zfg02ZuyNSKkZRgQoQBOXngXKGr/Lk4YYP5UJzzMlcSvmxZNS
rdVaJJkKqoepx31LlMT/ivsLkrGlrpPsxMqHAZJMWyv1tXQj175BZPxF/N1uXag7LJHiq+EGI3Ug
r65EhkSZaePiCT0J4gjH/psSZGx/YcCPEmdyR2im3Nik3NyBhAzEgtLN9NtAYOHewy8Na5JI3OUc
KeSlKNuIL1uvuTltSjOiOsRmvupH8C0kmjpRnlE7R/TOsSWmMjMxkXf7E9J7ZBIm2LXjQkdhpyRr
YFm10MxZmwAz4WvmCE47vxQX7rlSN3C0ISvSYCNJSE9gRKKHqD1oq/yQeehXgCBkzMBV6VNDBQFC
Me+AACScFFikFBT+I6+EKs9fWIiWB0eTN6dnyGioYEQLFbRglVD3iq6k8wiuJDHcJWJDFEgDm+Uu
/qEKzjdw8Lkf/kPTBVgN3+5OHmK8ghvx9qEHQ6P27NAzay89Kq/MBQBdZSS61Hb6eoyPzuSTV5cO
NbdLU4P8/C2iKcCboTMt5higdpMa/HUaCtFFIOXhE4K3bsaz1+cTweJh7HGwvCYR0C86FGBr6Z7S
m5ZAAMKP2vTig9YTAlrpCYk3knKQZBI0Xk+dTgIDehRXL2hBCJFPUBE6F6/dA8iF9jZnA9wkP4Hq
gEP+H6rOa7d1Jcq2P9QEmMOrJFI5J8svhC17M+fMr7+D7vNwGzgQbO9jWRKLVWvNNQMsnIuyAba5
EM6CyIAPnKfmQ6TLheKfGsTozbUKuu2c4iTFCwVwQVpzIWvdITQeypGbHwPvAOYYBTaOO0zOdQuh
yDKDcgeSlmBKNl1y/pruL6x/A9xSGqQKMg8zVv6PqSTiSp4a8QCpFy4ni6LAsZKphIyGCiqOzawG
jjwD5AmPVN/5V0+YxI0wxzcT7fZLrNYUolMZRgeO8fcHa8f7YXlxOQGyeD7eNFNW3i0MIdZFJuLD
ObXsLCuuhonRHP1XQHYi+zGYMAbLAJ3TpsgXYCM0czfWRYQ+4W/NAXtQ3Bn/aP1Nb8k6h4HM+BnG
R34BeRX+8fbMN3AXu5v5Fj8y7dIDoLwZkqD4YMcE8M/BO0kj5M1/sKzByaa27s0wF8bOtM6lBQgy
rT4TluEDwTuNXv2PPDgQAnkaQoCMMnUBXKStBHrkbdOEBmv+NwySnihgfBbmv5ixKXVy5NAQUvWy
Lz+Fu7X3H/K0rgw2KkgSuLwxjbuxl5AH2igT3wesoqaAVxK8XlxApoLW0+9TAZob7VhnkCwvv4qs
fUU7KIB4ZyPZYev/4o2x5ng1HBFAGNkOoSXv4TweGEJPvrPFVMADU0wF/oM7AnbOhm95YfwqYJFC
MWFD/+cJd5wfLF2eKYVHzPuFkgyPhMEcaBVPivMW1LWSIp1R3M+kPeE5CyLYbf3N5InuuvhAY0M3
wafLx8jr4QIAl/BD8c19zL+UPNs0EwEf4WrwM1ATPvcJiD9jwQrd6UrbwavjdyScCtmUjsMbouwf
iNJ8lP9kWMTJkj/Nb4LPxF/TX2LbYpf62xngSGmfk/HzJ6jtNf6CCL1jmsc/8oHxNviaTofnro0F
mQSTNiPZhQ/OQeZMKCYe4rv7APvmk+gZ9pdTj9Y+PPzuPACo4MT6YhD5B8yemI1pnzCy6OyZ/vBL
QANAtMyGeDm8xJajnuHLjHfwEX+51+AUgVEDL/EBsdSQReBLO32i1ixkvuEvYBzwKplqQCI48xtH
znMW1WP8xxN2VASDwxf8Bq+aOoH0njOHNp6fD/PaOeKbFyQfmzfgBH+Y/xNxRXDjGdV3Nq1UPifU
XNNrm2j46OdmcNmYYk6XjmOBa1PhcjtNDsewJFaZU7CE4i/YU9MUTEMOTvSpU/6lGKYepBT1Mau4
BxAjHx07Eg3yJRD27JDTDA5MjA3hS8YwCT2R9xP+9WscAdPexJUFe2aHgO++y0jXWXCWkXORZza9
GnRtjZt3V9yAb/oHW5pLHOQ8+6EaAFoKPowvmiaBbQnnAxXuAdZpU4+XEc7lsgeo72lgzH3NyAFt
NCNWzeZMpMnrIcb7h/rBCUiDRnPoX9w3DTWLnTuez31Z7eIDlhJNT/qhNnEN80EjcTemBRWeOVYw
eg8/SoyH5FRY6GG0ssbquz/XBjeQyW/gBxRhH+wtNEgKM3Vky1OaMKYYoUjz8nSvx+Sfy9iR9krV
HgIiJ7jcLb1Pw5B4dGV3iVkP9KLv1KvCeenp6yQe1I2utxb+EWZxjPAAwHO7UW+jSDhbzXNtGt/y
+UCLX1+q9F1bmZP4nemkppJbL7sMp/CrYrACD8+JsJ4leA4Fnou2G2ix1jalRMRi2pCKSj7ZlFjs
ueemtMxtm0EJNa2o+oqFammZvvBItG6Z1zR5Qd+11woTyCPssHUum2RxxRJ3iRLsJVDgzA3A77IW
g1CMHn7zcfyQQrV4eVKF/kzw+LRlDFkkhViDvwc06uJKNtDf6MxwrDAh+TiR5TuiVdphFRe1PAiV
e5Zn/32LBLXdlpUP+poN8K+9UNwLuto+QRKDQTfJOe69PSZnyB4jFp4nioTeV5j2mr5l0fkbAipt
vh0wrzzj7JrPoc5hmz39LJ8erIpCNDdDxfn72d9DLRbRwiyq6P/72ZhgdzVG8NL+fu3v/yuTAkgd
eq1UxiLsH1+7VlE4IVPtt4RAu5yr2rDuy2IgNaDWrooeGCAW/lcptWDUcdEdE1fsjn9fWX364lKJ
CDv+z8+bXN9YbVIThWkgW0/DR9NAmcWcijPP14NH2YDhpsTPrqTpX6uggzuriSXmTMYEbjbIQg3F
P2SqS6yFUC7/vuvJW+xNV7jLATT0EWcEjKYN+K9x8ZmrgfvqggYtoaaYG4h1pLN2tYOpj/vqBaly
vBIe39//hjdZF5SAIIlvrCyv0G3wIiAJ13PnWl1EO6Ix7mnBnGDQinxtSegAvUzu2Qcy9dqoQPBD
mGqfRhcdcBIIHmkBW9yQEXhPF0VzLeH09xDUiYrGEmplQ5xf2xnVVUt970q9//eNLqb1Nc8tTiKL
GlapkVJXmaFu8fmPt52HJWAT5VhuCMQXkQty1vA2WRWGVNy9Qn1UWTwcqum7AHNpNJqmtPv7xzEU
2SVLXJJGvVdXdeIFa4OcAWJLRXMbl327TEUzOhb4BNhGq+qXMgYSDirJfQRNzJkU4JUaBfLJsPT+
ksasmdpEPpO5uY46jOwEeKc/dAVZ0dOr6cY2r9PurcAdN8K2wCJlwC+yUIon0DGIOb4yTDth5IxF
bp3r0EQra1jtsSkiw2EDyvaaotcrULhkq+gF+mjJKNau0Ee7MYLQKxTgHm7XGefaioxzhzWjquX5
qk255YvSaB9ZYC2UoDFeVlsajmHKw/Lv25QAKjyn403SkM1mjXJ1aaIBXCKWw83ft5HlW8tmaH8y
v3x6Mb71oqIgvsgEqJNxL91iH1NywevQjLokJ0esFykV2UGSo4zw/yYSlcoLrv55huJuR08dlngA
XFyd74KywbW1zuFPR1V5MKaHRCezbTQBwVJD5oiZfqZ3gJWzv39JYmWr+mX4Rd7JstXyASeTqoRX
qvS7tlXCXdzbdY0BayKNMA/a9CzHJnlTeVKA7E5fBp1/LHNQQwzWCBIu8rPvt7+Z5kefhgUxRIsV
AV9zrF9wFcgIypDvjKSJJioK0nIhUOzxaNDWWRme4gbPJgjYOe7W+XDAi8rDvsyFbhJYKc5mxHIU
GdmcXhOUVz/wNFje+cDOFrgN5lmif8mSFmFGZ+Xf0Jm/5ECqT7JCgzTEAxVlUUKdJJb3ZFrnpMxw
tJoeeiXU1q5JY16FLfgnfgN/D3KPiYA4PZgVi497Fna07gxW6R9w60uXgR+0e1dQREbPhokZaXA1
Is9dD7EpIl8sw605IUmpJe6xaXI3SUwUTQbXGO1ZCrcVDjcVljfeXZTj+Jbpcu/bbRsEx54AcLFQ
xF9Xr9868bKURGBnDLuWATZFCzGssTexPIbAbSqxOjVqe0+FZdfX41LI4At3YS8TzZ5/RKqSA7VX
5sPsyUXPrEE+JaztWCcqNmkw81KCAV5cJYtoUix/he5K3naqKMKDL0H2h6TauirEJr9QV3pTjUvJ
Yx9MDYJxuZDZtxSphDsQ88Gbv6aBjxeY764Ud/SPfw+hFLy446HDNrpwTiqKxdZN9J/umQ99/9NW
9JPkCQ7nITN+a7/BxlyUjbVqafVeVQ1oEGWvX0VDAIvuI2nJTlts8+mBX9/Wvfw0i9y755ZpYfWI
xWLld8INW9ODwegQbRKbsuUHTq6I8aO0cnXjl9K2HNJ31QrhIUyHicghDT3FAmWLNzLUFvPuzAYp
r6KiVuxc87pXEhfnXpHoyWs0OjB6AVvRio6a3u2JXxQdOfO7zdjK3qG2wquYSt6tquLloCtI9wyw
GqoF7TEE2RreJ/wGn7GhPNag+kII21g3MG9NumxpaaKwwcis3LEXZE6u1cKFKgjQJwiJZ26jVzjk
Ddmu2B7HIWFNahp0p9Kl/auFUriRaKGtBj8h91dUhVuOJXhceVep53P2Opn7kpVKLtwkUdiPpoYQ
w4IMkIyitjUEaEBpwk1V52ly0CH9w2STukV1LTO1P/hhTSzn9CB2ynDQLfGaymm/tvLPBK5tElrr
OMmVD41g9VXV6RYEC24vv5AYm7B0L3yeUJPbpl1qOB8qXkPZbbgmLiBictb69qfLULoFjEdW5pjA
ovIMIgGj8fr3kGFob4pieB665DPyUQhWgsQyG7wAc9ERvr3Sbv5+9PfQjxLePAlxUtXQ6bu/h3hk
7wskvHb/vvW90nISgmlJxIlIOHPzeyxV6ckT/f8eFL8B4iWEblWmpYsnsjbaV5eb/DiWiDCg5YL4
E3C71L06ZdYWM1SiE1KUStw3jV7vlcaMF4HIbE8NZXmp4pSG9E/3sep1//sK+jkVrxeszM709n0x
Ef4txXKEuoEVpjdYOihxZNqSoo8Xo7IgmxraUR4T8ZIUebNu+g5YcPpHzAHVhd63wrzCHWUry6NJ
5zp9OU67UdaEEOFyVVp4qqgfOkON1lVfKCu91M9SDK+nSg0Tpt/gt9gDkg8ptV57ikf0aIPniRtN
yRnhuxCpMEuleuTWjVxpKyJjfkotGFMju3ejjQhZ6qBFjF5JRqEErN0aWbcO3DzaDoPeA5sbCQw7
howcHj2emRpiNDQQo6d8sJGnSdY8+1AWtmMTY1OtFgdvSFdh5yr7rGVuHBVoARR5UPfVmP33EFVi
QmFFsGTgj+leqAE3KqXFIdqlHRBoJAJNLlalAvNpGF1tSzGEmUJDgT+21d2yzPBXgCnaoIkG0zFn
sUpXm1VBtuujwDj3ahE6gRLUcMD1o9L4+TWKKrIycy86dQXBUnKu4hSpDp20JMACXSSomE7Nitqp
zByOI3U/sh8NcDiyci/iD6tig+2yttdqRCsyerkF00UXljjsmQcvkleUSd+dl4AjEcrdzf6nGN0i
6noDX4beumAdO89HVHMAZ74YkCteHwfdf8sGvrNujAiHg3gddsmuLol9sWSI0nmzwv8wZeChXxSQ
KdcpwZoy4rKx8pk3jbwUxEjj0F3KgnzNlRRh7Y0LgmNBB/ojK8wVZ62CPrMcy38tFjZwNkYgX2qn
NNa/Qq/9zhuVWZzUf485wzsTXJR6VMK/84B4B8lvqqP2bXDr5e7ORjKN+24rNfoMIFt6xUDa1QkT
6rpYJt5v0rGPHgPznldvv3qH+D/0T+QmTXQPpTN5rLF0D5KL157l4KFwvMbKsSwvZrKzjBsVQA6d
h54C5dIEjSrQFpbUv3+aRJC/L4SBwIZyS6IvJcJkjJLEDtCl1yypacHpGFSC0CS7qcKlWp14ydWO
n08EMmWC4Xi2msHA2sL+GtrLh/DPWoKoZR9BMD01tsjVTlSwl6YPn/tT5BDA9DoZHEAYILPhh4uo
H5G6YQVj3RsylHGMxHUPizPkbMIGFxMNeJ/Jzorf5h8FNot9VH3wy+wMSbM2f/h/6BjpsPsL5gw4
LiTkp/yY7/5CBXsCUc63SoiyZE7KUWMeeTkpgF61s+QjMjykQlD9hRLL+Im93J342zifAZHoIlOq
/JyFtvUFWo5xuidgcvoLwsgLxsUt2MEuwute1u0ARQ0+EvF8+MGSATkbK4rR2l6Y95d2w58UfuHN
4sIXzvNtB39Sn1uXhmwNwrVnqjavGG+hSBOh+TvdB7AQkxyM7LoTfwm2iAmVmq/4E1iVIQ5eZb/6
qb903orikhN0ZAYaTHTSkc8/vphvPBCX2r5fWRfPm5dP+dVfsl8sBSCVQgCZbHAWfJ49edHLDHcH
SkVeKAZpaBIw+cKZMF0FcwH2CugMTMhLtgTTx6BtBt/X2/Cybv15+MEGnwpb2beAS2a4MBC+pCDm
MLQGXLdmuNtPqb/Kor/kX8y+Rp2g5sUQO9kHUYruqMxTa6v7F3ydefMFF5/3065YBQaCCs0B7uvk
Qwu7F8E4aw1+AwiZdZXcZ4kcA0ct8JF6iSCT54S7S7UtsObDFRkwbOS4hUhObJw99QT3HB4U9MBw
AZeb02BOrkAaruN/DZaaMH5wbb9xbUJIxdm06pvAHhKHIYEb4f5H7OY6L976eGo3wJAkLREi7Hkb
I7axn5IKWiDHImMaIgt/gERytoVHO1KJ3EUBQescz7EKULNct8OqyRyiUZv44WonyNfw9y6UdwRN
YTsJ7zgnSoB0h4IdkQBC2QQtjPYItqz6EGOMmK6j+uimDvcBNxxBpvJ1RmRDpM/1x0DW4yz7NdRl
L3/16nHayfolS02T7BwWANvwroe1Vsy5bZEIlAe4DNwC/TdrnzQCU0FeviATA4I4DnVEeLOGE6xJ
kslPyrqgLQYmHPK7Fu8FyC6i7ZdbEVsA1DuP8gcjRhYIyd4N2HNF3ANI4YawDi+74y2R50spf1rK
h6+uw8Lmf2Bh8f9rzPMygwSYOb6oXAtu96LGzuMwIJkPkfhY+TOrj00AQwepA/YvGV/qvCrmxc3B
ICetsDv4ZIz3wq2ioSGayf1KJRSCOcJM/tcGJCrMeghSULWMfS7MPab2kj3mm0D8kPj9b4mJXOfo
0QNn8pmunzDiippjzLSO29S9afpRkL+hzOPCS20nYBWIeQyYOcpg/6lC4BDtAX5BeMSyO+iZUa15
NWKLnfG4S034+tnev0Z3on8VUC0P8+ZtJXczqZrLHKHNNgg2BosuNTatvpe+G9Bo7Ptl/0fMvvL4
DFGUZy1kIKcnsyCu66wZbpVot4otmzYW9SWhWPqnI1q7Ln4PypZcZt0HfuNu1fACPdfPzJuL4SJW
jyRUyAX+IgaLUrzqu5Gw9/aXP4EwLcsw8rvX2icXPe8heZxxo4y4fPElJ80j/fKSiys6QnSmcsxy
B09VY6vsoP3F/qEN8UXcl82/VlJ4K68s+jba3yb7ssor10RVSNYgdnSN82IR4xXDJVIYAMCVYQzE
FJoMu2onQLUyqIEQo1kz9yE8mzsfJcnBJJxjY4MNxhwJMCnAcoZ3lPGKo3Mcf+j4Iqgz/M3K+hyZ
H1r+ou8r8pPLmJIUim32WQybtrzCuEQ+QWI10c9RfEiCX4TZ6oq7t81WNVXOcPGH79K4NRomAbeR
TFH9BJhkukxQdr5KfONaL/CPxPP2ieN8FzKf2PcEBHFaNhhITqpxSdjl1raO9iz6AqbCAJHMNo+u
fwElZpoUfhloBD85S3TSSvaqgNHv01DXxriQwUvytSZdlOE31Zc9lMiIrJevPlvjx4yD52TFaXq/
QfAjDG+1wR55iWmxRZlB7LLv5BxweDOQkjTZJcMUWtQMkLCQP42+Y1jb6XZyJ1aI5HB3StFcErDu
solJGxlRchmkVQbAvf/WnmPrUPDBiz6FTy9E6TJ3bzxxdO9gsMZ4aCpXgrdS8dyLrzZ/I3rXjbUg
vVxr37f3vL7E0cps52wThA83xCoa/yruZfw/P8Njv4q/ielhnyhw8YFPFs7SJ3eQYNxEjavtc39+
NZhNuAt0ICmz+25tMNfRDlw+3m1C/s7Fp7RUT6W8Klo783/iDhut+KxNiNW87Kn+urcGG+himQ6V
oQ6HxDR2HC+V4nSg8/z9Itthg0K2Lneu2SLbka+KMBGzHfL8hKck2yVQMlWPjoEVcyCSZfNtiDrm
IjM0mtzTIOHM0Xg7FsGZ7YnFeZP9TUPRyBr34DDgWNCgbJlHBzZHPnU3nUfeRr5KNPwzHBjEHJUk
9Wgo2Hq1IagwiOkj9LWoQ5vZAbJ6aN36zdBvunaNrXBBZdkTImv334T2+fq+VlfDnWwCND7asAtJ
V4NLU9sD7DgKGEzyYH9rM8vExYFZczUSdRC2Jzk4W/0/RbIrWD3cmFXwEbbhQtMesXwIW9KTbJH6
WegYlgBGcBRxotMW5E6iH/gUTQ/d4qbpyHJbZtVn060C0hjZK61FBh0IQaD8MSibAPfP9uh4rgkM
+9CakxqU8wyFpc7Lkseb4ddrr1+RpwIhDGMF95TWOz97c7UpEglLmhV3h9jbiNz6lu1S7+YZDjmy
8IwIyU3x7Gh3BkTD2Fpl3npqeUR1ckvksCBJoocqpCMOJnYtP0KfdZ+RAhOxRoeEZKXfGAknAem2
nrDymPhHnCq47WC98SGI97JNljnGN0K+TKAbpdFHKZ89ZOgxXFcrnTGo2DPXxuQlucvaVc6u6J5m
KLzxGPinCr+yfpIRKdJ6Nh9ZfTGjq5sPM+VDZaDvQXjpk2Mq7I3oIsYe0eC49+XiwoSIHOCAICD/
NrytP2wzfChVBlyZLNgjcNfIMCmD9JGq3+Iv8EnzWZ1DeLrXYT9+J/fk17+iA+OcVl/lsJDX5day
9UW9QuAzw3PLHg792nC6Q7EJP6wtTIc7Uy1Xpb+l8JwpT7zANG5vqgiSVGErho7x1L67Xy6F9qyR
7e7H1fgMj6GwMH9b7JeoONea065H+nDkGRj0rnNGTTC7olmPF3nr9Noy6uxYtv1r/+yJVabtJO6w
msp8FL+mtDWUFceiLqxMyj91kexT6ivT1jnNTYdFytdElXiRTd2FJa/fHMR2TelLnaOpOMIsUmh7
HKWY2HSoq2YxLPl+SaAFN5xlk4NFUUiks8UWOCyoAFX0SKGtR/Tf4SvXlwKJY8LcxwuhPbjyNuRN
y7YAU46NC35+fMiCDXbaXc4+MT0W0Ynd2IIlTzIXwh7JMYVl0a7IOMAs2XdYIiMx0dWkgYQ2jTkZ
1S4gBfZndO+Yb1Eh0udBGxeL1Wg4bJNEVwmsFUofl/IXOdAdmw0mBejIURXgNCWVDuxd5KXQXVW6
enGPDVhS2VSjAiklWB2RGyhtRJX05qXubrA+hupioPdmFAcYUcpHjN9f4hUEEj8xRtTNB/zdgSwb
EkwYjO/pInyuO2RB0Db4UzAYNfT5a4GKqttzCTl3+SfqpbDBo2HuxQCRU9WLf0RLjQM9kj/jzyr8
HOboufmSRUQRgn5RepJfQghhxSU3d75x9LHMY5LMqWOmSw1lLTtp/sIoTiMVwVzE5CZiPfPDMxrb
7p580tGxqPtvum+SuU0mBCEOS3PhYfozJp0Jjvzegr4MMBwHB36CYw56bvwPwDfpG6pqBbUPmRTs
Av+PDwJrCF4zDKJaQ/C0oNea+kILX4AZ1TjXIPFWErqt3FbTeY9mopuaLP4ybRNtonYBy+MTIQVe
1xYiSXU7+Qt32IAotC9ldExoIv88skt1R/C2rnAwawJXyOhAFoHcdfpPtWxtR1VjIjmCKIpFlAf5
f7rtRJ1zc+7qJwpEqqUGNFNbtLioLziMSJkUcS8EDe3mrO0MyCug9kL9vgjItkwdLNULlrdAEvC8
DtmBUc0jXNmwMbCBgtHweCmlOTmwWLFTSAsZBZWNPpSckkK44G/NvWa5KBfmHrWCMjN/0u9C2uov
TVtynhnfbDncHNY3Jzpn3AiNAsHJl/7FdlCe3H8DAyw83mggm6WBxQdm6dnW7BYxxCEka6xgRJIw
PibW5ay+5adx3THgc6xt9TmGThPhLzHnOIUD/hWnc5Ony8HcpuCDaIs5dwuxFORomZDRVNhRbFf9
mqtAEawBL3gokBY1vgeTM8OceEGRquoqfHMaAX7RIbn9vCdZjfIyRGPeQP0DfeBOXlBXhx/iXhMQ
GC8IU+Usjbpde1SChfAEhNbERYcXp4rRJQygWfqDar8GzTVX0ySNFB9xjpiZKhcJfazMsB3o0Lhm
Sy+c89sBx3e7SJHCTfxAO/vkJpEju7gXv3SmjL4U9jaSixDIZFC/5h7nKUQEk2Gk7ZvnHMe5YsnG
QweCf2KNgLe8NsI/k/RmbVmOCxHVSMXGApbo+NpSZkP65WcCnuPhdpQow+d5tsiBIwmopSLMly6Z
0+nGIo5RpPOc9iHmcWxCWjqVZkiFepaeywypWg/1BpKs2izV2JH9BbxAEBHobaL71Zhr7jYYNTfB
JTNusnCCYgfFzbW+0KvDpcEbE4cpFJRYCwMwITyY+uxyhVcGWxgHuNg7GNjWwk4JN+yMJQEZPQzI
ZSrsJgFO5OC4IItOAvoY2hmsb1BEljuSkgafBmQfM7ZR/OIa7SXKnGktbcVakjcQazSyTKPp5md6
jowUlxnBfabyZlJ6v3mRgNcugpsJSlpq4zqUN4N1JF5Z5e9OFiBUNg7tvNttcV83qh1VLu/Cg8Vm
HbEqjfD/JoFNOhO4Fw0OaAHeyUS3TXsspi4LCEN+tEINtMggbClzsDFYQEq0Ub2vInbYsiACKa4N
Wy2NVhm+y9SAfD5Am4MdkHKc4M43G450m4UyyyInCG2uX3cCKkJNRnnNfkQlrL7wKv0ROTqgR3OJ
XSiLoJIsn5f68n7ZsfgpLAmKbE7Lwlt16rSZsI3AW/5ml6MXEUoi6G0TDjYaS9j/5+AzvBa/zW/X
rZTvYk8yQnmkTOG+P9fCjc9ra2zbo7HVdgllii0ALpEkR7227W/dRdqpBLnOq0tkzFMnvxrfqUNm
16pfoWIHjjHXWWRTdEnP4JNNL3aUJwHf+/BY7HFP5yRft0//qJ8mG1YGxr8ANzDc+LiCmx6Zi0Y+
h+QBEtCxtI5ZgqveUo02orQ0o03PVTFWJZzMEjhmJhx10EI6+39BT3dASemMNQbt30FBuKJdw4yG
hYfdVkrgGbbjEyVY8QmLmXcijGe7XqInKuOToc9rVPKfaOkSZHy4ikhIRADuT3W5NrWtZt597I4w
wUYcglTXJnVeUOYGpKcY4ChVlz43RgT7GLXxYtQ/a+XLbffc0xFNBmDZlMK+Quxf/CafVHdsXA07
A+AoLMdxHrdLQaZynIsQ2zVbgD7eLHvEXiRUwrjD0Bm3UKQ9vAV1WRt2qS4UJh4WOixbkrYu4iyM
BCl6KXaySXbRUagQ4+g7I9gDp8mLIQ7kk4RCFeaFsQigv/4jpIeEbqncQEYRJ4Jrx6RxriAu8ciy
vrJpMXmPBezBJisylQPS3WbiVqxeJNDgU6Yq0NlXAraS42zQV7iwEQcJ1Q9UDHNwoJ7J2wyGGgjA
23XiJ5CTC8OTPZsjkjiH1gFBmQ7/admSyGuLEWQN9NiznLN3KpQJDsDsfDqrKhZrds7OsIbu2aWH
rCfYWr/tPY6hY2+ucx+Udaa8xYGR7nzg9kyoNWb6J6qk8k1TQuiHasy9f+WHu/fxTMR/DxIljZOJ
Z8zaHGy6vgh6PKJTlE0wGJHcc5NCNcOAA6A8v4zW27jg7sOJXBMawoFL/heFA7D2r7vmfqMn1V/0
sPxXf3MmUx6h/LSgcdSz4txx9l0Tqhxw6zl/Jqt31b9AxgJphoahkDeqvsUJJhc2BgcoUgVaZZYv
i8NFsTNjcZTr4hBdwlO7K9fpqT3VV+p2sAU+swqdEijZi57aBMYFC3iV35OK/dC8BjQs1iR//1/P
Dy4H82NgT1zFw3/KJ26zyqdxFx7qDwVY/p39at9Mtz44IokgAnwRvXn3KQFNW9uSUle0zZF7aMah
i9PHk2q60UCS8ffaMwJQcL+ghsIGhDSDCooVkNnKv5IAcsjexZutcvgIbsYSEjCMQoYT1a59/K+D
C+w9bZPdjA1S0lv/8F7jQ1zU83zjZXvjl5RhCECKHWNJ9CM9YAdDfYavPtrRrX7ob+ZMnE3sw9BQ
qYRDCNPH8awD9HGT3Sh1vGWwp4sdDRCVg/yi3ou/ATz0n3olgW3iVCmB+Tl8aMGdB/1Uf/tXWqap
DkTws9LUlZWxLTHNJH8YVsF8YMfQlxUC9X7W3KV8MW2jV/lX25kP+a9Kwq4tY56i01Qu2LNCePYE
30MaZqhhzTpe49/d/R+OCZUeBhMqjk0YEOxD1Tgjlm6n7OJXecJBBUAt/dH8JVUTXioU2uwfHaJu
OjxQznwBct3SLFEjNAeapYA6jiIRORiC4G+uRMWRgDSIa8PFBG1hJHKnk6Olo9Bnn+bN8k606koP
wFvRKaYwZiV/s10oLZq/ObXYl8bIroVXOVfJ8RWOVrlIT1RMw4P36qMDA5TDN4NmYJ5c+IbEYsG3
iwNRgwrnMtaNAcF5M7fEc2Uu/isghDKdwpprxIJsDmpYYqMvridoAAnCqkFkh+ChdtIX716Er5rP
6p/hoN6b6t6Bx07ijakenO4y2TYK21JXjInZXJu7+DuVtCAqUK3AvlCkAHqBE7o7eEysYL+AzTm9
QSWFcDqTf6k3A4p1qst8wVCJrYkmx+W05YMp/hqe7/jY3PPjCH5RzqOtt01P9Q2/LUip+OhAAsY5
UJ+5dD7WMr+J6P7L/YA99PiMCRyyJjxjxHi7tsfE8ZUFdbAK3d+b5aeYQdJMWUQrZqCWYz6kG6B2
+HYfdOOn8abe4UoKrLlf45uLNOhztszuly8VcVZ569zbNd6atehT4qJ1MXdwqIpoqbkLtqGKRk5d
q5Ay0eXxTkD78eDHgfZK4R1+lC+WWnnq+kWMQTQShF17G9fDPlkR5vlQ/+WIR2D/IVqP1l66yJmu
QgX+4Af4V3HuMm9gN0GGOTOlJcejDqzkxOvB23N0pWvtzQaqIYn4AK1nmwW/YmvlVOeE44sCfvo7
+xLe3mV0modwZHFIGJSt2114Sg7sgOlN/tc9mq8Ssx9UL3xo/2S4CEDM08c+zec3AzEFEEF4GzcZ
WQtzqh+QMVpNkvsY562GQ/zSH3QxMpanolP/cOVDhUa0Pplf+GayHPgozEeZowcjm2tauFMvgJgl
mZub4as8tev8NYzs5MUd9DIEy0fczmXAOtjJ3to+nMaUGvfoKvyexsM/OgY6vxUQDFeCwWe5pPPG
S4ykLM7VaWfBCQXoBjkUhsugMmzmwB1oB5+gxSxdEOHmzIkBy5RQOomeCQHOS3ykN+sjuPyNPwDD
KQkhhUM430hvMsg9bjzXLtnvvrUbBBgdgA/v0A4rcByBFsWzQM43q5SVz6H6RL6HHk8H/W0dHhVC
wvGLBh/U5lMdxOl2QJVpKNQGkzo8ojUJbdyBpthL8EZS2bAxtfPWRnkpIPRjikgIWTLDgINfQsIp
89TV9oc/3gX7UIh/wt5yirMLpQ+i8sPDpaGeA8q9mLB309cmuqj3KBOWyd0a9YhZps2O0hN6Jlej
OeSv8sVZ2txBcJJfUN6w2rKvM2MkFjxo7aJeZGAQqNKMySS+aG8gZt9M0URzZ2I9jJMFl4yY4Hit
9hg22hF4DDT0LxWj9kdHfI0GaXVDRlfS70JjpwXbRN9Ah8H2WEcXH9rUUglTZ3EbJSgXt1AxqvEY
c0Uo8wWyBZdsYP64hZepWCujXuXBwsvsBCBIhU7Pet+KPQSPJR6hYrDhpUx7/cXCuRCHsGrVVmRQ
bxqQ1cmHfalr27okCOekBHd33EcRNu5zHVCjupik1ca8BQxkmBfOYLAnqAojh59Q6QU4ISgMzxdt
bUuQ/SGLpOdsXMo9fTfSpwXNtM6ws12YXyyuLgDbsQvSZ6OVppMFvI6NeycuiTquqRTQ3JQYfGwl
adEkLGM+ZOJg5hRRXoF/EMjXdNOWmLqzTRg4MTiWt5SpXsierNcuT3sZb2Ai7NgFDf24oE3hDB6h
V3TJl4L0saXJCecUep/FpfLOo8JimOyB54WIp4fjxf+Po/NabtzKougXoQo5vIpEJJip1C8oSa1G
zhlf70XXeFzjng6yCNx7zo7vfD8q9wnND3ZFwgIhF7MNccdwzUVHGaCYvYF48FHHz/Do/XMEGSM7
xQBYrBqVddigkpx5K22sZm9souq38XqQrM6F6ZP0z173kIju5WJxq4HKtBmnEpBszn+zZjjU+V8D
12RJTgUaHSrOrOMkdeckmoOuOiZ5/LtZ6Umn9I/W3qCDLzBbrOj8dEzQNFJMuXqc1smWS1g0dXvr
MhJn+C9Bk2llYKv8HQ3yNDBJ8E0ytbvaCPgXi0O5uSIf1Ww//+8UHGrpDGStX5Xw4NdsPZcZpiJL
PT2PjSjd5eOfLjUZgrPXnhBAcn8dytJi/D0NOSujRca/6Im6sX+qJlgLn5ZOCdGOu6lQ3x5/Fzv1
oBa3NfmRsMJOjBcGr3MMt6dQWk2b+6rk9Nwz6PaACikHtqAdLa77dmmfmg7RN1ZwYE3iQLKmf1M9
dcSYjCIHXNCK8sVivSpU69GXKu425dSYHFQs87rcv8GOTnShjgOSiHxIcTLg3iEuQKnXS4JQll2u
A3nKUnveMrIjCV7JgKLxqMeKtJsEFsKuZ9o3u2JymgaIL9eDueivXWE5XQr60FYLsKHi6mxSEVWU
bUR1cPGTTFnkDzkGIbygEZuHKMhO05M5m/D1Byv14Kyyc9Sd2jK/jojOCfHB7ngWdPK55r6PHpaY
B/qSX5S1avaS5UhMjV8xGlCw1wDYlAUnoZfMSBZnUSVO+nilcL4Z7doUfLkj/0DvngHcDZ7/thge
K2nnWTpe1jpEA+hUK0UAUnFeM9yj1PWsKuIz4NtOuumy6NaKznODOfBFFn479StNvCRCSHUcuAdG
5X2gaY+aZvEWEwXBrYOpi9QgjSeWIgf5AL7QFjcjOpjT5yZ+S9mjkO7zsTGDqP5CDTeilsuEQ79+
5Jw0Rf2rqojb91YX9lRSXVQcqJLPIcd6zFTCikdwB1wyxlmAOmKbK28qEaT7KEBWlN84CwFY8FUc
+umop5eUGYXrRfHyZ4yBDfCMaUFOvQioFYQVbBoV9ckUPUZANldaTg0W3oKpCpwJUHqDYfaTgQyV
MF4frfDWQbP2LBp+X1I95opom0VvBTESj53p6ySSz/sR5Y8c6KDJq3VPhUtiEuU5cSajmyZVu74M
IOwRLjJORMRcJORtWB5HWuZNKUKygXEJiBI5DQzJvi5+5OWhlFflSd01eIl1d9PPJUbgFsKV1k6b
Uk4KhUMI9ZnzSfPL6lughMS8Jkaw8jEY7EX0BMP89jMyGOBAt4zetA54NGFNP/bSB+HHyy4T3LiD
47pXlk/yNrXjWexa6+kpK1/sFA/jihwOYslpxEOcEGxonDd0Q3x7rKsl3qY8nMuMWXiAwRfmk1El
AJ4yhpr8nEr9utdk4bPoNM8EtXMWC6rMK2LOBDoPfV15ZIPHcCuK56pkCRp8RQ3rkpa3lwQXeWIz
7Oa1y6sZo0b0tsdwUcRwIbWosKkqZ1MS1ytRsXITTiqaeayDviJiEdwlo8c9bzJMsu8uIb/Psk9v
/KM1BFn3KLoHkGw+wPigQ3noZbBZ3qy44kaB1E2efW04TDjI5QOcrVT7GyF0RDn0+/YmMVtKRJTd
xs0bbTqepWGXlhS3nPv8SjrSpNxHFnijZYFh3td745WGTHrJR7i0JSPEyRoDJk4NWGnjPVbqwYce
ROBd5GfGbZM/HC6/cxUeu/GgJGGpuIq8dybLTXN/iqGKEI4FuX5QqJuOj1rzUPO7rn2YfcgUwdVO
gWzLgydvxzEPJussBjyO+C5koAxSj9IvQQnpYtRGN5KDRjjWBUnVnkC7Tu80lr9Gp7bwapmHxDPB
FTqnWB2JmlTT7eZDloaFtDdLTzPcPqN+xIklFgTkvwxVLfiSaKY/yweWId5NUX7NcZMpAa/b3J4S
y2tpr+ImYNQhVEkOO/KFpUdPwrl0NdKwMrwE0boDVhIrbJKRDh2Sj8w1qHpHXYpPubneBJQYw33i
qYe4RJBk7nG37bOR58av6k/D8GP5UdKG0FPLuKMpupZ0f2ivWhTIK6nP16SG/911nfBeSdZbfV1N
W0EBRxKmYot0VhHNx54NjIj8cPNNnWg6L82Dxjojzp8Po3lvpLAeHauCPPDiJx9xfsa0ZetNVteH
uKYEYUoSikpyLszvKNauJR3Lk2sRTgZxDh0BRrRvFQgfH7FBvngLPtEJm+bicZKj/+wLqLnHwnVh
IYSBzXN0DkWc3+DRhYfCYBOCXvQt5FH0ufa0GhSElX4qIxXwJHeY/2gplfuwicAOjwhuBRn8Mgri
zJeoJUfmiXAu4MPjxzn/bYIaeI6Miauor38s2ildHdVVniXbvgL6ZgBtkDCuQOMvYH2p4ej6fRrv
HOpb53LSGnqA3OCprZo9Yw0H/Rjr76JxQQo844nQ/K3x+PsCj8HqTAfyFr1C7G3kWpie0flWe5yW
dyv/07+J23kSjqkSSOIpM25pGYjCKdPtTnQS8m/1kzCdpDbQ8KUwAJIWzur5kx5U23B42dPByRL3
ecZghWlPK5REfYj0QyUEbfsWi56VvtYxhw+xUrNF5TRxQmT2xcchexWY9rflXi33tPm7YDutpdY+
qtVvMwTVcyqOk122HFbxqJi+KFxKRLM4UykSoLPhQKfjap2m3kan1AwurZoJekFZOY6Joyo+4qXE
iUgYV87tTBxL27J4SuJ2McTxqGXKtQ0k45iSSUVzGHN0OZ/p1qlUrBsI+r2hv3N0Q7haJWL25Zfa
Wev/GwK8jAsatGYrjkrlDxxYnIuIwWq7lbwowEa+q3XyZviVDgaKFUQiLfwu3Rt0W8Hmt1DEFJnA
RZCofK+ET2lAbubx+K0KI8u1XEmhDQXLzSYqtVwaJSWiTszovRSPElR1HswYZNnARu2Drut6843p
3QLos1pIU7vejmoW1LInJIfoV5dWLzGFo0kCZnZr1oOYHPk2RhCz1l2QQ2V+F1ZEHu6bKgbMIltv
8yxu3VXS/moQEb5ZEGca5hamGpcz2TBvdG+KKbr3kEOmUUFT0adgs3X6ypWJYKjIyDQ2EP2OizWg
IdmiZ0Gzs8EG8eVQlf+/i/i9tzHgaEbslK8ehaxtC/7F9PcKGdcb71KEIMeWUu4LIstcAI4IVpJD
M+MLqco/muGbLP4NDoYXJDvssezBrHpGzE/E2eevyWfxWmdnreTY6PsaXUKUUyTd7P4AifUsdpuL
MkSBZ0dPiE6UKP7cZuJ7YChAaJPAm7PXj4qjIEHBlQk1119nMhLKsO6/MsBNYuhB5J5Z9hrso91a
9LKRkfhBXLCRnbvsbIjfpX4xYcjIbYNYo6AebuLWVvFeF/42OsBo60bZ2zpTZ4I2IQ22QyRj3ubF
qorHwnAxH5fxJBh/NHyZxhkHD7h/j30pl8+TTpKTX6rXGY+a+aRR4ttMBkjsxtB79cPiGyX4enbN
Jq/FO/RONTx6h4+eaLWB3lkIdFEr3CberlVC6OqE4UKbhM/BN4MalkkJ4INXhFSa8CqN7+O1A5IF
a96Kcza+PxeaTACoQ28gH0bi/X/X+F403gL+smx/GZeqyME0xzBX6ZSSPvCXSEWoPGNcbpoams0h
VgM+iDr9YKNfC7yFR3BRdqbnutZo5B05BHhC3MPZTxGoVQfFi6q8i56Y3EY1morB3+XmEAmC5pDl
zhh3luF3hrdwtpgGi+qz8+606hByBBnDPizWGc5HOWfWS7VQEXSblFtqvU+zK7cOFtyIj4Kz9TPL
Qk0KDZA2JdRxEdlVnMKCUJeuBzopNIXypVe3ZCMLs4a5Vt5bImagPlC2QQyjqeGWi0zG1A+0r/2u
7EKtd2N05nCFty1+EzJH6RhzndF609LHVtu6fGrGtz7yCtVVRx+5w9S6LD/S5IhJoDcohT14dZyG
4KCx4g7YXcBsv5pPkJHuTtE6xbM5bgPkgW/QCdo3vH2t7yHBp8f4/0tvIDca3Ay1C6QLp6WREQio
ewXwu8T+xBiokjQTfY8WAaFSoKYksY6IiEYx/62DSd6BQ7Azr+aFLQRYZIXtJGn5AoKMVISPo8LJ
AM6HPr4j9+kJbdCHMPFyqsfkmGgXEBqt/+SgmWjbNV1hvo/Ab/Cesxx9lfH8x4wJvgSX7dXPGql6
QjGYahyeejMCSXWezVHyswKV4G2UPy31toHikhwwT69a+aksMMP/+CGeBEBKxhpAkbk+mdK1IEEK
fli6LrAGFpj2GFVYBpJjsb4Xls97g5JQrg8Nh1BFgJSgvFlkLzOSDQ6Kh+fgIxI+SEIFeBbB0RCj
cNfmTsDFIQcxYnmwx7OaBDQIaNqxIE+VqbQ/4K3L5yuqqHkJTDoEy49y8dkxgLQqcV8n3mzYsh5W
01v1ZAawdM1hN4eqfEqMx2BdFMOhNVH/S/MH47YroE+PHvVyJaD2O3sGHDX2NLISPfMuYihr7CAq
aPjBytjZAkX0SWuJRrfsG1LhXikTtlIfm3ulBRnAQeOOE1bf70Kje9jLKUlHDME2C0lXn1X9Q1F+
dZ3F8ishbEIg1+AIKKWtuKZe+5LNYj8gSbXsTvUW88qBJyp3sXnVjRChLl7VMudbeqtXOrPtpAmS
7CGIxMd4KJl1JqclECNvShxU+htrIxHywAUAezp3q8PnV4r+FAVq5i/LO4PmOoR8DeyD0sJ4cVxl
dpwTa4EoBfPmp/FxLsFobAo5LUS/VezincFxxPu5lxVWjHM2+wNHr6gdI2vfk0FX7UFNab+pV5PM
d1JZZ9rDEDLJLZrKgzyGVu/B8fZjmDzvYhsuW5fQ8TklLSSd13Vezz7MuAYMo7DUBqp8NZvLRK3G
RM/OE4xOIlfrjubwbbbAs/3mK0uC3NEvlgNQ1qVrj6P0vHXNay0/en6rPjAMdxGuGZysYcJkaelp
gxNS2msPoTqXXt86o/GuzafUOnCajnj3hNd0Csf2xODBoqdGJzHHMBtOJFumu4xBjuILyXOWMSgF
u6d5eD4UEfpqF19nDazSJZs/ASozxAPG5Pr2k1fm2yBD4kpFGvwRSQFVIFrZnxEXiKdl+hDIDtvg
hJEmrK0zmX/7NoSZQaIrkda1hopB4BYFHIcSUXT01mjnmKuwvqFjmGXHamw0MOt0LReX/xFnl4bS
wP6+zBzbHClW/rDU8xjfU2RqyV+UqvN0XMqPaYYqYE2nIRQ9j9G5a+rpmvPcpzpvsM7ghogHpuaa
RYx3nM2wmpW87Q31Vo9fM/YAxZ4E15QJEfe29DSrf3TjKlb+Ih2q2CPXcGWJ1jmL2Qlt5HHpb7us
rmixvObDt/wVye5A8PoYlsPPWniScIYSQg1Qz0+dkGE683AuFAaaQI883YLcrV+poEKn6IDbKhHL
Bqmd7qIi0uLkcPvC02K3/x/hyBJbQ4/DFiSEHSrKrXplwBnSgxx/GuoeIwxRh6e8e08YM7SLoodP
LUFWI25GSMm7Jj6TZoZLbmwhRgtpI8sGxbt+SjA9GEcrDrvksPXHqb82Ga9l+TJAImrpjXGQ9R3P
hcjVl3zm2IOjCWg5+Z2g/sA7ZOWwFm7WnmOKPYZvTaNaOn5ulgxkReRuwl5f3Wz9O86fWv6Q+JCe
8IhwYFPZiusaBxqyIMD+KlzFg1WClV/iyFuWcxVRt7GvOqeFV5UoJgOi33f6cWqDp/yrcaER8/So
k6XEwbyt75v1qvV2QlaYXfHulP+G9FXO7way4Wj+Q3RCNR+eYkNw9iiMxSaUn0EuKtk5vf6yL0yv
QyWDSkiwUxKLkCmp/GTAI7ds7Wsv5MfRFC8bGm0liATbEE9jzgXFp0XyL/fF8vQq5HSDQ9RlLkJ1
/pHD7Qkn0F2nefzmAqdNoBcBbGKdHOvKHtEmEP8FQvS/BhP3dsRv1bbMTi2Sdm9cTlL+T4JPG6xD
mqA/TA+a9anX8CdpbifA2Qa0jVXIXhy9GfnVkF5r4alpqrY/2VBz8ETQABobhYH+IpR1Txn+VsbV
HM5J7sjLvtKfLXOQ1NH/+NUaGu3dQOxWwrUpxb9ohsBMwyQ9i3Ggz58LJTLiPWu9Zynf9jcly49w
EkxoZCGLIQJ7Bpf5F+QE9lJh7sWnqR+asCUBdZOw9xNpNP8PiHglFZ8zVL/oj+OrTEzZXjVoi/Kw
CuvEGsnmSthgL5IsS9xPKslsVNDcBR4QkOZyvmXsSZL+FaMv7NMAEn/M3aFjvj2MddhJMJAwAIkB
Wg+ii7A6RRCX80mTxH40mqOBu3NAYlMhApNsuLJdo96zFbd3YGHDwpzWn9vhNAAmldxpvmW4dWlr
PIqkGVm7+Qb6ly7H2AqxHfSzjbyxLHwIkr53SkpMVnuLWAX34rMzTbxqLY84ockNUX5c/gq+9e8a
yVhEKF3NxROV38yClXnTu78JhBtLGSDFNrkpw1wZFrQ9db9R/8Z8a4xIiT5AhxI1bJpzXR+GITgK
ON0ZnZw69fsuLKqwJZmu9/KReGZMK8ZH03VBvT53wXh49BZoD3JIAjy1Af/rOSq83qIN4CMR7whg
JeHVjLGdhBqa8JaqvJM6+WLmFqovKgdMB4VwHvJXPToZJL2NIRDVGj8M09sURLmHlXpc2dMXbEeP
tQ+k7Ti3Hi5LnmgGWDxxjEFWDW8eNsTtaCy4x3YLJAvdpGcmnkbqpP4+Kk+aBPht4N1JcH9jfiYD
CecZQrQgNe+q7C0prllvrYP2fYpuPf+ypnWwRo/iCxNoZyWR+DoZnCle7CFA6AaIhP1gepHotSYK
YvCSi4RZtttOKoENEcD/z8RckI6hjgRxc6aVsjQ3jx3YKUB98ExeFJShyOTaxEdrCv7SSv72jBx0
o+hUs7kU1NnZKIdBCLb5bVZPrRHif6wq31B8KT3zIyjsYZ8k3c0QcfGY5l9TxMB/HK2dAE+MUsiP
VyzVHsNMF4N+PqHfZWbCCWpkz5mXsVTLAZdE3mKjA6ojDsrpa54VZyivyEnryc4XV69CMTtgNkmq
Y/8nAo/vXRZ2KMlo9dN6P5vOKH73GeVWoWSEsemkiQNW3BGyz4U/uims6rIfZgqUfcSxSnyAADRQ
QkBt4iL1FcNbN6+Qw2R1uh5w0S07RyTmDLwgwnLpbOthVq8iKOaEEG/B/nJQhOPyhB3ciPK45/fL
q1jTSCeifvFFq53h2UduV8u1qsjsAKG+qtA3fHztpvjZXtD+YOiCfqANZ4zeyj8w7rxamNWsxGUq
yyyGNnZEbmJo03NLS7F5nfU/VubS6TiPJ0psyGQmmnEQq2NV0ZzLOy2OIfzTWDy52rUIqs3ZRhfd
FZzSGpjDvtluQndQiB7Wx6NUedISqoh2R1wsL3jsaPy0jdFF7RVvZ+6RuPmrsOG08+uUfOnyNWrf
KHhcNM6JYIoPjEqp7kjjB6K1tjnJmoPoOokPfHcAeJKUZz5s6LQi1akEkD3P62vKdU+wtIIM1UkL
G1FIhNOLL0d4cWBG4Ucz/dhr71njpfOnSQ53RC1B5YkpK9pB6kKRBLn1T77chdZhNWC/0Eg2SNgC
rtaT6zxj3FM4/7HYkbba7uuUTdkTGk9N7k39MXdfhHk07MKD40Tq1Vx8sH8YGZ5isFJpO2h56Gwm
xIHdoM8Q3XxEozc+KoCNqSIxU76MJlJKQ0O+miyUQqRy/BV38+Q18yPPIvwFK9sC9ZlTZR5Tgio3
m+Ml2xxWKjYpfd2V/2Qlf1Xys6X5ziLfcs5mYlJSV5ieC3Txd3zbdz85Hz+lKgQyG+E4nhT1tCcZ
OlK4NTNOzBaso8xlXplZelUnvFu1gRhoraR/hemjJqEyp82OswUo46DRsdQdknmwKjSKJs5XkNkV
KNOu171CKH+8r63T0B6HmqtiH4nHmVrE7c7sh4JlQqsSH7r4RJKQwJOlO6CiWnyqRo/ff018dPAj
qOzszIqDRkIfnFZxeZgQ5bBe5IWnDuEc3cfm1FnuALCOfvQNA1eqODg6UitctVNmMWLc5AkFr0tP
AZ5q9JrzfEDjnMthox3gc71pxQVx2mQkFOllyR5iRj3JPyyTpvz8gxu6XPm6BZy4P4X+d1Ue84bk
FZjWV9pjt8D6uKiCFJOz1eVFm0it/IIexjtQJfv9go+aPBwac6l2bNwM48KrgmwnEcYgm3dFxmoV
tIpvqrz7dAcAPqHs10TEpGgflNJkJp3rUDJ/cFXA8ivABsuGHCEUV5iqj6XjgAdNtxwL/aUAgrLH
rFVRA5Bp/+oxVBEnaL8SeYXGciDcpaXlB2aXHolnjj3OTCL6d6N6FJVzzpvbHYzxWG77YtmJRlAV
LOK8E1RJ13+BnI1+p64ABS56lKJ44HpjcmP7hNuwDLQfkL6Bvnl85ly+jRICoKDls/prhHCeZY9U
ZQy7TNjZHtUuieY0JtTgwficTMdIXRhsUcW3FPK4AcmpqlN3fJqB0O9z3gqEFaB/NBPE/ISA+RFw
SOFfD9LhhR0IMd5zwkC+YemodR1RfepYniphikCeh5zqb7HXxNyJm2FDgOjLz2g6g/GtmlFYqWyK
NHcZLHYKT1fWXtXe+izGlukH2a5InbYNCNOn/jZ6xuxe043IJy5cELeB6doF05cQtXIXh0i9Mqw5
+ASf6iE7OqEzmv9NlYVYMZbR4YFKbYRal/rXtkDWXRmhgB4zwZkgnIRApWMWjw+xr+vHkHESBpt+
KUCuaIHY2tZvKMJiU2YytCXTwUihE2cAEvtEAl+6v6jW8q+4hI5ifeBrJTLV7wBhFOFnpNGA8FKE
o3/B0Ra8xA0+aD0QWeTIWn/qBrX+uI7funRUG3SIyO/r2l6Icd32XbYjs1iO0amMPoYdnGp4OUkx
clACovVc4ltRoCMAFfEYn1T5OCxUj8dOsVzwsggIZovrKH0gK12+cfUQ8opnkfqDgl05tjyp+xkp
CgIZWD3c6HpF2cV5yc5PG1cKik32gguUh1wSds825Dc+DwQS1kdMK7jsttJRES9ChDztmhYeQVbp
RmUwMC77J3pI3O4Dil5qNMNU8kpEnqj7ENb/6MVea4nm2JfW3qz2iYzM8KhwwuZPOht6C9+s/g/B
j0DdOK2Wjb1hpJIOVMnoQSUdrMdMFrZCWDZvv7qR8UVRoteUoSFDL5Dge4B07FAOCF62wGYzkJwa
guUVGdDnqNRndiyJqBtyghld/7LrUn30AlJWrxhFwk2kQcomD95sbULDCcHXv8ku7V5Jfl/RSUCj
qN1FHBwRvwLEErAV8RyxMxY2O2GeYwZMSNTxshbDq6sUx2ENayr5yLDvD0jxKN4EbMC/1/uMCdBR
JnIqLGyyOykhVwzfb/mrv/LSa7U3wdfnsKMQeBSM00H8wsgXiy60Q1Y5mXJhKjXT30Y/m4rTDT5D
MNa4+q1PMA3CoOzmBQKTsxAmk9gRegb8ejuLA2Gib2uFBOAEDJrQSjigWvfT0u4+CCi1GoYH9V+0
KqSJoUgFDTEfJjXAZshihT4bIJD3X4ltZGHkF/JLsDKAdWmdnxJVDdG9bzcbLwTdZ0+EiynsBQYL
Yxf02qTaaMByc7cAYGe0+4UasnnpYq13k4ZVbBnyXicw+KOgIpJwgyoDvHlCu4oWjtrVKl7Ldc/5
DIpDViFreYfsN8dCSdKWP2PoJ7Fd2hnv5i/3pY6oAnMgedGsbzou4p1SEOSNXI4HnmLeIMsOox4M
7P2ETYzkYKLaJylJvaV1cQH7J0BhjxQ13844P5BymLuOfSnZtb3TQgvzQLO8wPKTjIIJYafo8GvS
Ds7wghqVlLx88/Ty0OCtJOil2Pd5wK7ZxYf5Vi9+toU6kgJyNmRHIXUX/buAf5seA9gsn11gY8bl
7kb8VkL4ua3sq2x4BuPyGUZz6h5Me5lwlqk8siy/2xyxOVkrfaq2welmeLrkwtTAUYjmHjkrNLuu
7wsyQk4M8DEeP0T3op1xLy9OmhbXOZac4enXjF4Yu1Hcir2TfHJ7miKluN4UnwCZbROfh86dxGjh
owSpoGoqX0yc4ekqRMBzJu0VKahrAHIgMVMc/uJcqtPjVP7ZDwN4spMAuaNfwx7OuwzXKOwX5r3M
2Wo/B3jCY8zEb6wO15JguOgAIoBMTDiImD62lq+dOGlE1+5O7u+KfDBydKxULnZw9iiz5UjfN0yA
ESFivpY7fGY8GyQX11y5lCccU+AV0hZRAnZE9xw2guN6m1sTsVHS80tJ99kDGzCAVytPtmOyTwO4
in4teolIzauDUhFrfFXtJGpomj1awPperNlJtIHqUS+a1B+SCZAWOPQCY3JSUlRSmwmSdcjVOVCJ
rkYrQbk5pVC5Vw1BLMCNPv94ipZc9r00/tDbt04NS6rjBsfkpoMjMLA1e+D/5qu+qD9D1/pF+idZ
6L8LyQmAc58JeCDgEafX6ljbRaN/Uj+Qpoo4g0ZfaI0CzRwUKjdIqQHzgEEz0KCU0amARiOOlcwi
d+Ux8m6DFubHTjntZwnHlLBm2C8EMqpxcWJBIm1K1C4oI0Gd+Jb18x55cC7ZT6iS9HENazep8HkU
c7mCe1kZUGdr/e3r+feZ0zUO62MO5K9s5P4CpXB1EsBRNNCTJjhLyr/tbiXzVkQD/IIilTteLd2W
6gyRpWtPkYyu+lITrgIhy+ByIgMTwU26vypuU+IdvrXDNzswI+P6hLx/eKWAspExzQVmT5T59FGc
TKIyp19+SxXBa/PIVE73Xcw5vwxxQXUWim9RtMd0OMzJupM2FjZ1ySuHEMuFjLHih3G8RKWHCpPP
QMLnoXjVHQgqK0GzXW433oekfOpvnRirDNlxS7gJHhGaNzIwv6B8AeZAkQhCGU0bCfPiO9BLfDw4
jKYfYCaZJX58gUzTfyFlEs2HRuvu1gGzqPpWn54PJXXveLmerlaqU1+md8JhvNJjoXTiL+W+wDIy
cVC/hSl5cnL9yHQmp85KoA4zIQiWQBUEU92OxXIhuQw7wLZXsAz3u9ZbLpaINPcFdTbsXucQYnkQ
Y52apD52V/yxbOics3tZDMTyEKHlNPyRJxtLGK4e3DMEiR+JWzjU34Kn3flHZLkYOza+Zqx4T0Xf
8Df7hIfge8T7h4UJqlTp/Kfv6i59QmEvr7H0cieQGiyRv6jokLCzEmyB2hbwN1LR1dcKIkB9yPfY
LWCpt0O/G//M7MIv3Z05LT0Mj/ENk9tP62XMGpy0z4I6dn11wm2KVT532lN1AcAoiH+AKwujqxbb
s60HiDwc4RRJzCcvuZu6yh8ikRDWNt/ELKF1Mxg3Xij7DLEWONXPelPIzPh5GsOQJX9uksMYA5JL
qgb3bD7ccm4N9gvTjY7lm4rjARcV6jCPUjjZjhoHdORYeSOIy+f6mZznV5M/5EDaFE0SV/lYEbu0
q23rbPxYd5Q+6b/ENS6pA9kR/V+8RzmfbDoMJS8bZekv9dse/Bw5BFgquzDbEsUOHySWHPtfZCLs
7IvqoTRsnNzrv8BAxmC75Kj0Can6NFc6c7EB7CR/nGiBk0ofd7iXYkRvbzx36tuAcMTLr9mZ6PeM
tY+6aIz0L807nc2Rz8RDTEKJmGXx1y+kTHs+wnf1gmDUslPbOqD+Qdk52t3eqhywA0LmEVVh6Ucv
Ycv/AMWnMaj27ZHUIcSvxqG45G9A3tGRph1MDi8MJp12VLzmLwxvTK5Q8zJd5FeHN8BmdPDyY3Th
uHUaJ7bVC+G/l5SU4pf5N/kRX3EIMEl8j79Yl7BPPnMlMQ1e8dc4qSfb9BvaeLbmzzp7AZIMu0Pt
Sl7vzkfgl+/sTHebTznysX4d+ZH2qNzIzXSiM808l9RPXWAsd7rzcP/Vftr1BVL9cW2/I3Gn8Ur+
3yKlXZbzeiu/CXTH7YaIH9Tgw7SRx7F8/EbvhTfQj6R8Jq+8TXxn+IW1hwFR+xguKl2ofLHiMT2A
koT7xke+tx8P8rvgC6H10E/jYeY/+X31ohNTP4vRlpL6csdAd+ZD8xo/vuUnyaGMLUivBPk5yn48
xYcNJyAai1v22Z46/yiceRejK8KEy/K/I6k9taf+xFsy8ouFO8Q88rroT/Qavb6JuoWZ5zkmR/k1
9/iESHdpf7FW8ABujLzc4pqN5iFibSYxxeHV0J/xZQ+wk0XeZb2bzMSjETUHnuRjIcO3bxI3K+3m
r/iLdbZen98msm0Zcyk+q3leJIcd1GzdSWDn5MIpU641Mik0C+InMLkSsS5Eb0occmBl5Rmp058V
RThGcmIXaky8zgTX0hDlifcIThLrPfEBwH1M8/xYDHEx2/ikhHdUWugMtQOyqfJa3RGpIOlWLyZw
Eo9STZDhSpXPGwAShqKlt5fOx72xZDbthcZn/I6hApZ1loIhuUELGxQCcEXTyiGHKFRxGIbccRVR
QfWLs31g5USy8ca6z+66WUFCGpHxoj3ItsFWb8pv1ooyvoo3MimMp12mVMKZIVMHsTeSDikXLaD5
96Sos5N3JbV5Ai7OpcH6oGTvvbQjahk/QE64Bt2pN4IWPeuQH5Ab2ZU/Ivx4if7hi0Vpi7boiC7W
wxLoEVri4W0/rCf5TXwr/ta3+Yu79Lhey3eYBYrW5udd/1L8ari246fL51mhBoUHtkpchkOlrlYf
h7B4iMHwMQ+3+NAT63VLHkmo36pjjtCuF2oiBwDyzPRRz0rpydJ8H8bxQ8lr3U5S6Mm0Fe5NTItX
ymH7OdyJQON86x75AWUUR9qyh0DnHBMVz0SeiU51Q0N8GBjxfOVn+2sZduI24Xx6ygSeNejRAxac
04s8G0Rw7W3P8Tz8MCYDVfQBjRNnHEZkWRjfZcDx8CZEZ8RlmYXt4WXAzWabnxhSXURyt+VDivfc
4Xx0TDXWf4Sdx5LraNZdX6Wjx0II3ij0a0ASIAh6l26CSAvvPZ5eC6VRayBNKirq1s2kAT4cs/fa
5/bN/5gmGxvIgj1BXDfTwe7SR3nIMfnjrJ023ReSnI/pbzx0jNRXWEXKM6b91SyRhkoQ7obpNGKx
8Mn+l0cqCXlB6QlI73+h5r1WbvsWHipNhgRjApPp3wnZYpUur7gvP/eLj3hNe9V8+sfGwweBO9Mt
7uoBFtZuqvwNlsiT/NvvJIf0oq/hNT+Kr+i6vwPVxMDNZZTp8z1iIgL8kBzpAdvGNI+MZyK+ZH+E
qyFJYH5F1bNqEg/C9LsvQwg4OobDQk+Ck19VrNSahATQp5kJx1JvJCeIxFemVIn0bKuPynxvCvIg
OQHWsUQ6s40WdeCGoe3id0BVQee95Qtl1JNr67G2IxJTv3NrhVkonhjGgkfxtGWmcYor/NjosBHG
gRT1jPAJEZ1FmxKh4z93nLMA3rH/mBuW2wnyw5AstzVrF65XcT/g8dGW7GGgyqbNAK0n+RF6YX5g
vAhWVxL3JXWECl5uj15jZFWWshObsrA8cTu3wlvFkLMocsuNpT0gJhiqFo8SqbE+a3weOHwVZWOV
MmoN2ociVLBRIVv1pcErNe2VKmgoLpiiei4OY025pU48Idf96FXdBWMc4YktxuIfcWGhra+qDPMp
rPOvCcEZldw068OJsg2cBF6fC+ZLRESAv0l3uhrZB9uPerqLyiNQH3m/HXnbM/Yw0S2WESL1tZ2R
FGsz0sGdpWMNiw+BvpdKXLLajQ8aN8sySyhfogQu5R3dSRlsBXxB9ETWeB/nE2Mhv7g085EmS4OY
oq37mE9qW3BskncE4JoLfHnwMwNg0136bkIdmb1ag9fnDhkUSOP75NQOtqjTMq2a8wwMp1g3ljOh
2ZhvXCXlhiawJ06U44sz/xsjja8cSsR4tPrqIckOQrjD2N1HLpJCJkaKcVCZJ3VHVp8CxlCmAlru
NNgrK54btg9Uc4mNtf219VO9Fq8h4WTqJvA3ABBY0+oNW85zoNEY9juGfR2XhcBxwbkhu6LsymDo
OpU69kwLpAM10I6AwHDFeSlR1lDqF53HhqDKiyo/A+shWu8mldPkJREKkRXo3RUT07B/V5RXJT51
mFHz4kCLygqX8t0S3BlXmnaaur01Hn3xIBHVtWzqgWU5jeo+u3NAcM2AVf6KWhN01MRUD8isfmDe
CsxRZQeo4f9gDgHzBTsbx/Iu0y4ss/66Zlc1x1z1+nSXKgjEt2TGVY/GxHx4tpT3uLoI+n7MtyMk
u8zOYQcmxwRzHHHosANZ/H2DA4hx6b1GePG4BJk6G3c+2SSGg3aY+ysPrfCnVu4sfIFEyk8tvkTm
tepZO7ha8jX2DyNiKHnp2pNJCRz8kK1hdA/SYtiO02cnqgvjuk/2Ivt9YvuoXGmIJmKfD5V8EjLW
kq7CQXwKfhB9Ls3yRg02JvNAwFjWeFaEQ1Q+mvycgB5pbkTaLPHdzJ4DIF//mDrjC3tELk9spCvc
7mXp+WAEuY+dYAQdtgeV1Rb7UbhU0GLIFdwxT53RL7CgAzLE1I+0eBytr+2Rca5xVM8ZVjvztwnw
5b7IxVGAEoS+LdvCwTVyuAfbhGQV6aCJzKA3A4k2IKe8KHebCRGe02h7Wn1NBkvRULkQk3MITg2h
JclyYuHz5xijSaOmK9aVU5Vnvh4S+3pjj1S2NYmQ3+uzo85OfTL7JQxt4hHgAITb1MfwV7qIyTGO
Tl3+0kU7s33qsM+4XAuPj5ukHXM8+Po1faa9jYbHPFVYlpaYNuC6S9wf8QqZ4zNessej8M5dM/Qv
bf5J51CDOIM5tcStrtoju/MTQIUKx/q4J6b9LylX5BmVOoAbRKukLHHRJOW5/DTNHeAg823YZXfI
MqeJk5gT600/Fja0wBXN3QpSw4kMuVD/ByTNoPFnuo/Phk612BhkPazL7cjpCjc5cHrKNxpX7l3F
xsJmMNQF0zbYRgLC2C7RyiRIQVdLotOM7GpKjlmjF45KzkwzEYgFzQOX8bp5TKiIEJEwWuUZnw+r
ytU2I98sZy+F4Q3hnKfQuVL4ovkFugtwXb6IQsiQ0BrizTwoP+lRrwTBlgqAmop4ajmNidNrbIYC
KVYF5TbWb3N57dCoCnSTdOpEGAI5QhkyuzkzBO07kq/YfSo6rhWjPwZDNb0sEmHMecRWQ6Nes65E
zEPlyPBpASKE6/6tJhpJXss+ZSG3JVOoYdGjU+oyHk4Rh6pOpuJSQn9jg93KomNWnSxri2ab6SN1
t0DQLzc5PM8t1FG1gFnmqbBhGJLXW4x4LF8zF1HE9AdxEGEDkgVDukgTVqXFs2d+LryB80xfhjzR
AbmnUsF7PFj3sgZV3SlAFfmLZYCRw4ayL2a0h8qNihEstystqFiNQjgLAB54/lWRsX9S0dTfU79h
sC24zB581WFhhZyWf/I+qJ6p2ZtPPduoHhvGk3Hv33jrrLxyAJkE6aJxRmV7MH6Ud2RjAGNXRHQP
6lp6htfkHh+VHXmzqLM53umjaHSxwq5woefDVSwRFJ053RuDuJwTzXY9bkMwD+BbYMtcBslmZ6Gi
IPX3FVJsayNdlH/M7bRfJfNJ5OWr4C0iIkzd6+bKR1BEb8Tk5QP90bCbn/JXcpe5i7bVmVBMgROO
1NQlDFT94il4HE/FJb0Jf1xm1S6hnceqx2XRutzw/IQZQdroWAW6pDV5w5bskMJsFEyj4EJuxuA+
vSY5+vp1xwPplYKcB4ibsN66Fa8a0GgGs4XHu132eDDtepaJi+feGFDU/SqkctOd8uKK5THuykgy
YRj6away6j/lPSJNnpRCvOeXCO/1YKM6zz3g/jRF7eoef9AWCDtAzepX+7ukEH/gXrSxMt55yCsv
/XX8pLKfCAj9I/vzBvRUMjfczgU+YRBDzAD4XcyVUJA4TbsXAvhAwFTtHBszsMdkM/QOLz3/4Odf
21/CiTiEeJfRqw+WiKAFVK/VLppd2s/BYKd+mNhUU3nEeKmZpfCP8i3/1u7iNf+mxmT0trS3f3gF
GXpTqTSetgu3DZu+5SeHwy7sFlxB/OSjGjAfQNezNsIPNxhCIIks2zVKWQ4SClh05vTvtEHLxQUk
As4BWil/YxiAGZkW8+24egXE144pZ/gvNDE/2T48DNfkRfqO8alfubDRsGsaogc7MMCQrKxV+WBi
poN4Bu1D/YUMkBXIigse/mdcIkL8obqkbuUFsYCmWWb7vQG5TLYyEcxLinJ/xLgDTeirMh0KK6o1
plUsCjh+RexdHK0/FSM8njUmgFyKGniDDxNzPM3pNnrVQMEhFj3LJUP6E95qpbMlriuCFHkxKJu+
xY86uHFr8jGax+BFPs0XfoqND8uedukpvYW3lkHh5JQb4iGRcJNbRMYAvCxgj+uk3kA5w1WS3nIv
/7VQA6y0pxpujJAe/sTTs9QWWGbIExHNJ6AmupVvRpk62rdl7WZPPPZgUtbb2iTCcuV/LdcRaE3q
UPQjGF9D5Gme0p6l+DSOW+Ey3OM9YCOIa8VbJzg43I0/IlRrMJ2/3IpcaIWwHo+cGdm0xyTBkyGs
Ltj+LZlAWDcC/UF0JFcM12037Mfwl3K9cVm/KxGyU3swnITZnoBp4sgRqJbf8sKSW+HLYwigfIf1
dXbKAEeLcGHxvWiiwQ3jT+ZJXG1zlVUL9p5r5+8ZCfitw/5KJo6OUDNzWxlMlDFdQ1lyEG5ZbBtz
cKJrwoqR2Vt/YbGl7YOrszJfCzaLSBDadJsW+YaEH0LfaJdnYlpqHJlIgnYa4APkJjx5UzhaMIr3
AhMZIr6SHxKQyDYm/INLWGUMkrmT7PbGSwSYnXsKTlfnJMou636lhsKZcemWxJWeBbrP79pKXDzi
pnqnwf8OmfjxYFNXzKT1fFcNL3VCebDWTSdA/aruWmKpOcaguPY2d3hKiBS4k3cmDTrKrAhHLmKY
g194/Ak/O+C5JdNd2DLY42FXq69N+K776z/knSoWFMuh/PTNRzHfTH8/wcqPtypKpc4pdC/Qvakh
3m5vxPsqO6r6MSl2zBn42keZz3RXtGu/d9Jg53fY/lbkeFeQ3V4AH6OnFGKPnCsj3wBCgN0OzxZa
KkIpViXMFkQJugztAEyITYFTiEjKijuV4IIDZSqFqJWs8pfifX7O/3wYbF2Ask3gVITlETXCWuBp
HUKoYHaN1IWd/hLHngiUe8iXD7J4iC17uUaBhyMfAtDYQxtZz8bJ+CVgj2YjKTyjc9FuV9Tl2c1S
Tn5ZrzY5l3x6LGlq2/NAckCy903ck64BdQURd2kHCmIzh/4PdQntM/QF5MMjg6grlqW6wmbIDGCD
wF1GV0chAv5E31gMBtoVlTwjoR8ceCwHGsOJ/D3mVK6WaEYC66bbcPJClK+j15JaTasHkmKJodyo
0M4S21fctnctAfnPLu6PuH6l6NvkkeNn7JLxHNt8fYwHzGITFg5e3ErdcpHwgOEHsaoZehaWK86H
od0SdMs+qghsk+0DrSe0CWAwhcusm4XTXGP42rHK4PyEy0Jl2clAdhAYverCBqyfNG/TeetbjlHc
ZBRP3CBQNAQmT5vRsjvowMmJzg7NF3ovFUQ7BHhhz3XOZy+OyChAzlxJjZTRnsb7En9BgfwcKdy5
FrZEGRZYBKQNhV8fPYXgJtV0JPxkWlxwK7Tx+DV2aHYKFdeEp9CIdieDLhFlONxOKisI/9mW+Tkr
dm7Apf4Agv1PO0b9o7MWgpMg06Zs2d2mHPR8YvE26h1u9vpIKSJNXlN6dNY0vSlKmGTP568z1gtD
TPRXDTK5fsz0czldwVKTdN6Yq6FkcnBogTgWbqPRIx0i85H2sLoPAZXNUlPYEbcYrfKcH8roUpgO
T9wKBxZoO4FrvjjKk8vErA9Z9ngtIIv8mRG1Ee1jhByBNxP90G4ajhDzkViPWOZSvRYd/flrJXDC
70WogD7klXY/GZ6gX4SJaIQ1aT9y4SXpscZxyZLAADx7yWg9I8BeC0saku6GD9G68BgPtU2cnvLp
oYBt7OO/ShB/fG6BNkAd0zGOG0WuBj4I7kvGZ9Z1ABAxYYCTnSF/k/WjGkD9Mw/aeBVhIYQ8zG1R
3MyIFL8TzO/2HDH9NOPuKhdIN02VFFrdjrlLUhdNE6t6lXk/E0kA+5Kr/zOTQkYwDJt8cvDZojtQ
kW9MthXYU75nI+pLnhAfGL9QJk3OVOwxAaWdp2AZogxu7JhZju7WwPIboh8QSWF3IP99y9WFOImP
n+2zjD3ZcGMm8xmfAHQ9JtUH8DhzaIckmKPboO8xN7gNkuIPC0iX760E8ckasQRT97CD6C3fLZEA
P5uYTiGyZdA/GEEB/AR28adg/oMsxPZUXf6uuNgDqXpstm5G7vwU5MbQqOVsapp9rl10FV3K2sDH
n3JU7RSTVATmOzVd8WksjgExH3W0N5l6S8WRNK/2ne9YTY8GwBO7gBEY22XgUlgxheaLKmPGMFvW
mxBZKV02yruxYwETHqtXNqBu++RwyFjn2v1TpMEcR2YmK2pw1g8oR4YRGvSMj6xAxTk2GPnaUm23
8xx8KHXg5VuGhUQg8gsR61M1+afBzc73DG0Xa0vOlnlNhc60tHrIjun0J3U/PkfkRJxxzzCg9wx2
HXsyMlpoSBiPyeF7EznNF48ri1iU6SBskFJYjyA7ppg1oXxsev2SIQRig/gBv4Me4rX9UJFpr4i6
7WxGYHB0v1sWCszqP0Z4QR6vwtJXgKccWg8QyqUrw43jrgLN4eAzBFAq9ugvHZV2hB+gkgPBEHeF
o3zL48wEYLuYX3jmFK23rA6Ey8TFgWAN7Yk5b6TUq/DB1hsD97yIMw6QxGVunaFmS7viXdIRxNU/
vQRhMXxs6YmqoYwwIm6s3zTf1OCtElepnZaZyICU8el3tsUXwwdHpFTnLSGqCdy8XKB6o74sJpy1
tXqaUT/7iC+sX50YrlU2Vd48q3utL/bwCg5NIHz7cYu+o7E1yXD8ov9BgFvuVD36iGLr5SdSOBbO
skoO5LPrX6zuSBWAL59YJfa2JkAQmNQFC+7oPBNsgNGml/YVZANjkaXR5WUR7ioKOkLmiczwZFJs
wNIULs8yWUMG+TnHP9WMBGxr0Ilp91oN1uP4yBNK1pPKcZKs69NEDS9uZflk1ISgX4h2IkWJ1wyQ
nLpSIpOEBLmZnQcHsqPDMuAbyp4WUv0KIf8hMOivwIYz7qImCFfLoAYBnrqxuh1qRFH6hEXS+2Af
24vQ7RQmF9lqosdVdrxhjAtSv8vZa4SUp0w5iIdCrrqF2Y4ElR1Dsi4EJitOpO8SjcHTUYPxhY5A
4I5e2ggKv0UEipF0wQ3sVNMheXlwO8MTpx+/cKsAf/41tQ4y2J5mW7NHjdw+8jgaQyhPtcfKdWDK
fB7AteCa4+Mal9wIBjlkreAoBILkyiF5Ia3XFiexfJiM8fOXyfKkeo+joQhc7KcVrOLD/FsrTscm
VBY2RnSMhmV2XI+PWZQP0EcIpIVHT1lArWOX0amJHkN1N/uXCBY7Cqm0ODD7krNdq14GyKeCfkCv
IUTflUpiFJPTgwLAFj+WeGvSR5p/RUjlGKXuKK1LFuioaKxr1b62oDyGS090wuyV9VpjfemfEv8p
MmTFHIG5/7uo7aF7NeXolpjDUarb11GAgVgHjKhpHkO85DEf/k8qluGG4RuQE6IiFDcj3UaQ9ri4
ONYEiK7rjvXQuMl84HWaTYj5uG3uPHVJ+5utW5h9jsAwsIbTvLVk3/FyCakhVWU+iCpO111WueL8
wo6nH48h1Cf0PNleXQLrGNKyyTNWyT16o0qSQ1vXbE6SpEH4sSDvoRkwcjnHsUZnBzB6zjWQWfcg
yV500rJS8V7O4wBcPnsXIqSwlWq6igU6RktxwNMKNvlrkIVUjX7NgaAIVIch2rGiJnNApaURVBQi
NYtHrqXsrTQPuODikpEjp+noTNWbqE9s0t30hd7rG5Xn1F2swBu39Sn6KQSELnZPNwWrcG+goNGo
rBFf1ISfeDVsSjFRVzHiubH86cZ7BUoSLSxBaKltIUHAkwqcvQnsxSJFTIKxDzNX1MhMebcQvi8h
dsY8bVoYMqzLUdDxgJUcPCFIfFEK5yQ7UQIILqIsMmbkR5y8YiekwAfKrWdnDWkomy13Hp+V+iKW
Aje9a4A+6m85AoekXLitnsC4GakZ6qT2RQPFkkebGfg3d3mg3yL/XFQPwrkNySuSQxodTSAa5MHX
xZagL4ttH49+1LwYsQVeKXNlYWuMdjkTIreTH3K0jfybkO0qHuDDt9osIe+4rulc+5/RuEbUpxrZ
QPOt1j4q+tfRW/gKwUo/JDv9n4+g2ViMShUYfzTd6ZI9Ud7G+JiwLjs0hzFDpuQm8h9zHA0gqw+O
fj9iL+AGZImdHrRpNUHM5YVFWwDlXFV5hzCQuD6iFGu71E/TcGnh4aR7DcGVnf6Zih0gV6XhT4QP
4IDRa8yAFAZ0BnaeXSlFSGxXFXFMdAdddAnbEyEeVr3XlLNaIDlSpkffindJGfRtFXGPTRKJKtH8
ondsCVvPMrNzBV+Y4hEeNzME0t7QLKNJq90cvuh7fLwy/GHstBDykhNTmvnOtiqS14bOptNuLDj1
SNbw8LlZdi7N13aB8Wy72kstEHe2GG0kC2IWSZAMi+gXPB6tUworYsXmpoGSoSPdXClXzRt2031C
TZZuA99pP5qf4AfW8QDmLmSgccDJ6HcMbdkqMJn5SIFYmK6FfbfYCjCsSAPZsKPaBoBmkBzpT4Ze
JdPqiAXQsYoffc9B+dkGHivViPKVlf8XtxrJbSxbaDixGueHSHF5EEr9NeJC6uj4ViNKQfTGFmDt
dV6SL3biIEKSRYXL0DFixs5sqaQM2yjFEUNWjvrvm2kqJ5CxBPIwbHPolnRYDj9VbQcYfJBPwu3C
8EumtXKKR4+tKQ54pu8Zdkq4G+3dgsSlb2WeBjMqu6uOh0aXtlE7v0wq0QkD3BKZ7OIEq36glQBK
LPRXQwt0Tjbp7/Q5XU3ywLYqhW5u1vlTqijnJbGFvYbonjkmw9zjONuskBjcFO/WvDYxQIybeHK1
6lCUtNNk0GC/2IvWVm9cPvfp3qIXtAhO2k7p4TOozhquqmlf4eJLEbrahLdEDMLLi5VvB3akSJF4
5iFt4ykYYuhjNvKuJG9pexrke6tT6SzhC5264S7jztAZ3Zf0PMcWaBDXtEasOOJe3CXX+asxbaJ1
smMyXjlj8HYTdwOusmHHOC83Aho1Sd1HJoAAxlxeIlOWr5VyyVds8d/B+oC+icox8Uw0HSamKsbI
OL7XHDXeiDDGcLXiEsgHk5xuEb0xO+81f41shTy/EB+ZK8QMeHNzUcJH1ngJgVTQfc5jtiXOUWBl
o3OmbSV5V1Jpz0ffhEXm9bg7NBT9diEvCTCcz9pTQObF55yD5aSjXFZxguIqKEgNRp+wcw0zRkSo
YqJRsGxL60y6VLMTVid2ncCGQHfGuyhhsX8vMqf7MZDy4dTrKac3EnJb/9jC4PNPyhIuvvPHvRkC
zMAIsubUNWhC44PfUDkeRd8j41ETvQLqBUCo/ljxNMkxIpyIDyJODRZSaXizhkGeb25jkTPQvZN1
Kn6H8KUamP9eaTA4ZFDgyCyLMifHQ89iiIsHXQjCE8mty30JJHZ22MZlFwvJMZP8xlV4knE9c41I
ilMk2rve0nj0EVjs3l9ItKblBRIe7dE3I7sJ+ZHjM6xYw66whw9MLyey1V1t2vYfEiRKUs5Tm2RF
G/84+2EWFTzdKfBAVVITQXoUpm1LZiNaHGQesIoi1KFrpq1EBUF1bywQm+CSOPLkKYUn3nEjZxcz
1aRtFbAYiXsshr3QnPJARGZlgBeaF2ioKgXfVgV+NvRxrml0SLqMe7rmI43LoVh3tc/3DuFxbsQ/
o5icOLUQCvb6n5IIuVePKkox3CoF4ddOXZ5auXyFjokvotEwElLwRO3UALVtfsuhn9mgAbpO+klw
IrmFyNTsa5lRqM/Mh72vp2skZLwUiHN1jink5y32AqTNvGNZwmvCnVfoBwXaAnszrj19xqtdirZF
KN+EEqJUub5g8xcV0yNhFtvjgOFybnAXtJmQ0HxLhzCbh0s0mZjk2r3Vk5qcir8mWUuQwKLoRtUU
k9gsay+JcsmKj7p9sm4yMbs9CkIQtPCY19+d/KIO7BurY+Ufjckm94N4TzJKYZBo+iNR7oIFIptR
trg3SGJpNhKjSg7z9ibQEcnlu6jfhuFeYHuk+hu63WDdyvKF+0TWuTq3yUENbrLEwG8xTnSYdHCq
x19xBHaYW2wSPL57Vb/pOQsy/1Mt2FPuQuWhwpRrFIaa7mA+LW0/zjtSqNoccukLabpyB2RirzKk
GA0h2rMgoQkJaTCq4S0utyY5Kn9lTOb52qeqs6SH0hx6HFj5TwHEL8Dd7Fs282cGGOs60JDTyR5H
J0Kn35HoqsgMvtrSsvjbAyYBX/1US1YjfgZJ3gTfSIM5MLPPamh+HZ1rkMkNk78vel4SsODVyMHP
IMBbnJTFNUozGhFGoSf89TiMEfJRJyUWqmlZhENC9IIglCZLYrpPOdwb80eRQddHjUiKMVMP/QOG
5lS7skEVncyWtpmG+0jMAsHIVlQyTdG/tIBDqEyRpIQWuY8yNv+vxnpSscynXnyUCChE/y+iyJeG
Hzm2w2ynhK9DfBGtF4kU14assvDCF5w2N8G6aDUukVNZ3zndCRIrQq8B5IO+sau6BblOj6tX9B2e
afBA7fc1sr2AbZ35LlD6gN+RByeuTLoGjZAwi1S+SEbBse+hv7Rc85R/v1Yu8HtFGEHCYp1gPWpA
ZjmJxZOBdTtRkF5jxCzDtZZBQoukNOqwuFg2le0lwzQ0ftSAMjj7e6wY4IveBgy/fIRRAClpuDbx
NlFOUfgd+heTB4tU/FQCZo6ToDg8m6PwJ9JOCnraoeB/f3T1Bwm5pfglL2EvCrtwAagmKgjd/Oqp
3yes1k6OzjgXHxUrqqx9Z4hRlQ+tcuSBr3BuIenZiXbJlafIbRuFf1ipCjOrV2zooyJ/DaW2c2uT
bWAYsgUXAK/406uvCcegGaGuNuf3+a+tXsoYKRGnaYnlQZPfK9iwErgj4RunAQtOn6CIei/oj8lg
0r8B2KaDbwzFZybpl7FOOFuPzfswnfryNJe/NEUK9wB0BCYzLLrDbNsN27bkMejE8WPoH9Xc45b4
S3PSSeJ9Xu9lpIFW82llpxzSgHocKArqjNR3Y+WzjcRSXZIIzWEaH1vNk6KHfEnyW6m0bsfPXSLj
+/kLEKWldytN+tS7swK3xkDg8BbKn5bsJoOXN4cOil+9h6wQopRiZ9FJe5O/n1Yj2SMt6xhQfem8
Ko33DDERKE4VGP3AwuLpJ9GTHMZRiO46mbLaI0tuo3SUsnsjM3r+jPxngrysDd5ydn0gwdpHyPeA
NGX+yE8BYsDYJTN7PiWPEtPxwC9UD6iPFqh2hoGn3kme1D25HfjcZKjKUHOm4BN+lNHdasUbozuq
jrIkfnWdn1i96eazh7iE2jgrKR6YozoLzMm6ZckX9RaCXSqXlpMzTu5p8Z34UQgqOPWMfCAKTQAv
rHAns+pl5cz1CNDRlC5hfp+lYxbsaaQz6G8Ku5F0Gcmx/5l8ed1yP/rNXtAuHVUWB+ko3KVyn6Lc
Hlm0ITDF51geQzTTenlUo6c6UISsJM3TiPpCUq+4ab4zoy+CTdXsQBy7tjBtd+OafifNtvJPNBzT
5jXXzjneeI09eLMXAWPPYH/eJgk1TSez7u96UAA+lDpyL5S/Ell7B5yRr0hWbsJvENh4q8X9SgcB
GJsPgy97GLxgAM05IZrhOZq/Z/GHDhI7YbLM5ucQ06b3r5Nyk3NHq/YaMjftIncYmeOtEJ1N+a7l
2Ooqp8nex2nXUvW03VMxX9PuUxedJIIy/eQpFzXVTiL9ofSZGPX1LTO3RToshtwSFagUimsTcmbl
25ZMxSOGJlEbaC+iiRVtznSrycGDmLl0DxXrlkgg4USBb0jOLU+IUJz1YoXq9V2qRw6xHLeY3O4C
XFiUp3guI7F9a3VnCPZU7wrc3OyeRJ+pch3HTzk9JJjDDPrmAa4pSJhMvtApStNHMcFMdrQPzq26
+O4ilvxQhSGWqQex3LXGRdePQq0xRL3yLEFnEbpW/UxQOEkcO754i+tnj7FATR91CPBso6RuoB5S
ivFD0LCgRAyRb7gWmADW5bqWH2wBC+VbFa5TeKm/KsMJWAIByGebtyUJsdA2IElaHcrdmzQjVlcl
TMqv1vQlVfekBsM1fGvGezKggHGYEXaWm8vHqH2o/jJlKOJbGxxnfV8CmhO3Ous11vQ8LcsXAwSh
lr2q/i7r90p16CDYl79D+jHNJ6N6SRqwvF957hnzlqLLSBlugFiAdgOj8K9jOd2lzMTQNtAPdyx8
dLfDGxg6BEcaxilml26OF044AtiQ/Sp/QXbouKcTzh1E9mh5WGqWwTrmZRToIygc6cLICj+0aMsR
dcuerNokLvq+C+WftNdkMcXSJvvVhyafSTU0gdHrl1L5RNFo5R63vpH/hlD4/EubIZZwq+jDhz2T
xvzbYd5Wvhd+JSUxibJIUdREtioc5Zr6izzw8LOvvxuD+sp467NNVh8j9aD5d1/9abM/A6t8/Cqa
zxidbk19vbD2dgGDamK4Mk/LdfACVx/EORZhxhACqo3uwHtg9iQ0hwLjaIqRoJqRKjOTHzLZrQtL
dzodLqfQRygw5cM/l/KQsXlLqWYCBL5GfaFnCcXjOHarVEPgofs3MPtpuWc83NBRCJ5EkB2DMh3N
i1ATJey/s8Ce6+dQHAd/21bA01GKkIBEgUNuCNyM+ZAkZ2GTZ1+SehezK/LSmKcn6SMWXzKM7L8B
Xk14ZdJsNhV0y4t+GGUOIS+Nr30Dfl774hESVcdXq2Ho04W086bsUycBNGerN3loVWXTbQ48fRFl
mtTwWh0ALv3ryN8cyp1Zvsv49MhvsK1kcf+4fnGWxqcOXrFptsr4Xs9bVquN9myEB2PzgqqWU6Le
SNNZEzAZhD0L6quIcVf5DdQ1fzhIJxE5Xr7hzVTBXoQhDOC2ZxQP/wRlvl0NEMIu9UB8GH5IKJ5M
UmqiATkl/umRx+IlnWFMvRUwHItLtpObN866lTW7hnUyEA0FCOKl01w5XMb6cA+07x4f2WASk7ke
9U00eKpyKZRTyBoUtVvcgdsW4b6t1WrJGxWwdAqXNH0lRtBExuJfAiB2sbHpCzSwHmLTXLh0EZIB
+B+KN2ROLLk0iNYnL7LWBSAae8SjogkoPFwtJ7gWv+tdf2liw0vObLVb8BGYnxEFM68bTkV4AjJq
xXiObxgAy+SlL3kAa6cUc1009wyR38vuPC0rIZZK7S4TiSGFHrnLA2RuoFvxWdtcamkNLnst5g+1
svXxovpXaqRceZPZi+mnHlDEH98NH2gqe71yjRkJ/s7T+1xzm3VUmvlRxlOH9yf0goSN5iHjLCMO
JdE+yuRSmehDQH9QdUfeOHvxzPT3OonfPYkH7lQRr4lucRmgyZabGuv2ms2HCaU9eUY47Nu1SmgU
bS6vNSnx68JUOnDhM8DpMSSRLDXbY88KY5VWNzmjhHypq07GqfHG3EVCAMqXMHzS54bKO/s/ppsm
07RqzVsSNIe/XRi3CVPFW6MCNdnOBDFF5CHYK5i7UUsUGAtxYCP//td//1//83v8H8FvcSnSKSjy
f+Vdxtwkb5v/+rcq//tf5f/5z7uf//q3pmuyoVqKqhuqKqqSaij8+ffnLcoD/m/pv5lGaypjPRHZ
ljilCS5gPf3hOTGRTaWk4BA0CLLPgUmS5JjlJdBt9QTsdsXQXyIpWUWmcGEHNYeuqp0bYhzyt3La
Nv+AOsTo3CN7F9dKDjvy//PKZe0/XrkpmYoomjKEc1HVLVU29P985f6gDYnhs+9PwqoCr7dEhmvd
1dIWRkovsHZAWOKHASy5Xjv4Ajw3eZaUN5FsikKp/a/BUlg0DDNdf20JSJEMNldiezN4g11cn/vE
NC6trqLMgzu/MZXA2ja9f/5/fwOy8Z/vg49dp9uQVE2RRM3QdfP/eh8m0SdlRmZSHeLoFkuIXpGK
DkYOs/4yGJiIggY5gZwW6vV/U3dmu3Eja7Z+lY19zzoMRpARBHo3cKTUkFJqnmzfELYsB+cpOD/9
+VK7urtq93x5gIILnuRUJhmMWP9a3+pQ+/1+vh9l5W7iQHu3nUli9nntj65YvNvUnIeMIA5llD3l
xqxXsbNsVKXfkTaZZjwf8aURs/ekozq5FWvNNCAd9H/z0YTxv/+WgjiWgQx0GGkZqT9/SzOiUtJE
MZDrCLvNKKPHvoomjMEqu7ZJ6b/5Vl3MchmfOkexWG3H7dak7qFd+/IjmzvgBBojaFXcpv6JXIS6
+7cf6qKE0pvlL50un6JyiA+fP2yjiA7pY+1gP5aLmu4SOEw7N8yWHQb9dl3TIg9qbO7TBCB0rjKC
P25xl03rKN+shvvexxmuSLbttmaEBzHkJPg0o7bQW8vXVnP9TAprE9oZ+9Gxvc7l0eYu0I7L1C60
zfBTXTc+Ql55FU8lw5gKhHtFGubzZ2VI6dnnxfN//nT/us/7+b3hu89sOvzDT//5uan475+Of+df
/8yf/8Y/32TvfeOaX8N/+acuPprb79WH+8c/9KevzL/++6vbfR++/+knZ/WARvYwfvTr44cby+Ff
1qHjn/yf/uZfPj6/yvPafvztrzQs1sPxq1lOz3/9/bc+1y2uqH9d5o5f/vffO77+v/0V4xG/8pi9
f//Hv/Px3Q1/+6tngt/CyA99owPjB1oqvhx4gM/f0r/5cRCFQkZaGM2iUzf9kLIWit8CERkR60iy
9oQxf8c14/G3wt9UbKSJdeDHgpXU/PVfvvPfV+C/f2T/8YocHNetP6zI3DBBKMNQytDXfijC43rx
hxXZq7bRL1fMMJ5rYsr/zqOpIg6mkBOPRvhArmdtaZi81iZljIL/2/XRc0pw/jABTk8WSw5fd/eB
562XMhvf1m6DNWla1vDqgR0wCseK2XOd/euap7zdIu+L/vmHN/w/eK4ILf7d9xHHJiRvFvIu8/b4
x0XiD99H1HSlS7uBU/Tsn4UJA3/foa50IwzeZQ7u6yBTV9byPByQ8Ie2UlQJkGidXfkl9yf8XhO9
i21jr4DZX8lQB6diESCMF1IXQVD+KgK66ssEKaUvsBOn9AnyrKNeLfvi5TS++jV2itVOkOC2Q95w
68sohDLwJDKsLnFDMCqPqvouG/vwtGOAYDS75vxITh0jD+r3MOJInfCHxNOPrOh/deHwnkpBAXdp
fyoXfhmj0YNUahm+LkX7uKbrnSnFg5bWu6tDwn2raX6oRrkvnplewi9x5EXfvQ1o5bHcILdWoRwx
QgvUDO7KdJi3OK5FPyRJ2/M0owLlplPwNULLA3oQmz3MUfGSdRLlGZZriraYjzSV20hdrwmMmWps
wJkbOGLMoBPt0SkU07uBjkpgXkPBzi6aOiwuu257XiLgnKqmcthM2KQ2arFdjFPDdvCYHPb+iKGM
TWB+mGbNzqecXIsc07fBEPduqxQ1bIm+98RmZMNEpF0KDpjgYcx+HBTjBMok9YwVrpuHtxQF38Rr
8SgPwYA8laD1ZPSzjR7YAO3ZO+b398lCHFS0JKiXeO1B1ljCS1tMILAlpe7RDRqMMd7+tL0LN3zl
esV2OQIaivvx4JLixenqQKt7ooPpEM0eVZnz2zZD6w9UQ/lipejgWyU4gbFBwKrI0M4DjOnSNBmo
kTQ/i0VHd7ZMBXMOvgU1WEjnEypxQgXFxGwn2ZqvxUCiL2wN2ZscxEEB3kEAt5QeU3HTDuwTqaQQ
1TiCPkoCHDzoVOnkc34Lid/GmNwRh65crraDiPH39oJWrmztIw7KpBpKfIxuATXiFQRR03a4aCbZ
Mbbxz3UQ5cxOqY2R6SR3ATzKtKhq7KDE/vOo+ZiD6qXwGsI8v8I0fWbjdy8hcSAloetWVMhkQ8PV
tvoQHesSiKPJ6LUQoqqvtrTjAO43U301jhWRTYJK6xwz6W1gbIXDwtyyL2c6BPrwVyaS9LrDIBhq
cTB8yhiJ6ZAx6sa10t32vdV7vIGm6u6SOSsu1lUemi37KlR804noNXPiJZHDNxRor/JOc47CRS2f
o768oZBCy3U/ozhvTLDGEIUxzdVNG2BIHhai4wveSD32r0mtvrfKf3Ft/dP3EWzHFkkY69YgvjCq
uXeUrtqBxvG2pAOxTPZljf6Z+/TmSfaKnubd7tP5ZaZMZh43boN4mjFimrMVlDtW8on51KJiCJ98
SBkgtpGMkCqGm6KKHpasYOseCwxYGSZyymiEl5xmCowJW1FWquAtiENcidI9kl/Fp1gzrbYEv0GN
dPVrX3kP8/Kt6zGKNCFHG8acDfieqkYDk5XkJB/4p4ufH61F0OTT8kJvgnQ2d+FSJ2LfMDLw1zE8
9VNa7ZLqi5XcuGlg3m31LQVm2ScER/Pga8a5y7frfCYYRvBJ1pdbjMRU4T4N0NeTERpLKa6rDsW0
UN+mub2r+miXunY4S3rkOFwXG+IfpWH5cKkj97x4gGEg/SyAg0cfLwPrz0m0zod6XMCeVRvlYe2P
PkoPaQDcbVn1j3lB/uDxdDq3uJ4Do36wjf2mdfTeMJjWPWFb1wRHCHthGR7S4ef7wU2UQgJKxluZ
YQhouuOwX7qvnU+IqxspDrUprpWcVahZPUlw4TgjcwSWopx2wNY+B67Gh2KOvnUaCz6fjCIM5L5U
C+xyEzF6abPhYtk45CjKQcqMju3Jo590irCHpFLTpWtQAG2BXNa05XXTDBv/4jw96YaHiF5djA2N
sbBdUp6pQMDadSNVStQua6grbNu22tt0JXOTlem3YFZfBk/0T00xIklD7eRb3X4W+cpq2hfpU7Yk
aCf1TChXKwrEi5la1i7B+OWshcQmmOOXEDCCcm8dNivjl2CA+G7Kqk3v6o2D4EqgZG0zeyli+cJH
9tyiNHMzyUORbPstXJkW2vSy6lDrWkOyZWRlRzCc5JXtsVx5CUFhHdlD12/ZlZSuu9CDOqSJN3wv
EwNHkd3JcxrXehdmUHOmPj46P9qZuMkwnhSmKb7ZnrYNb6PUZ5xauctUHZ9Olr5TW7dIKy1GD65h
8kHlVFI6mm3XYjTkpooYUIJJikdbECM2rUh/wP2j7bbxJyxINKdVvoPqrAnhbUXjXWVJcDuaqn+s
RV9zp3rPW+xoUkvwbyS4krfSN7eL8sjj267FhXDvhf1wn81SnfQKsqCI8u4mqrK7YWrsfQ6/izOl
eNSCVXaZN+xT+c/NND6syC54RAavY8pWFy8l21bSx1Z1K4CpMd3O5i5Nr3pDs6pFxJR+Nu90L/oH
fdx5tXUCPq16UCVG0npDym0MmddqO/KWiHVMvepxa9mdt+q9ajsFPscM+35O8dUnjItyDWajcA/l
DFPZ9Nd991K3c4bPjtvb1ZTX5hnODWiNTPlNwtO1SE62qjgL9PTsoUaFDL25UJlClhXMQgboG2zY
E38i4JgPrjwfzAwrdToMKciyfBi5BYm11yOuBuoDn/q1vkw35BBKRk+qEkKdvo06d4gsLYpRcZmO
ki+mSdmprEI1vREmG87yjW3H2nz1kSHnyJzFXQpfYFzp/2Fhb2W8D1OKsWMHIdkSGV/yfaehWcf4
kepgojt6RhVKGL06iily6iFtIH6Ylt1k3P6s6w4deMJIVXT4TRdacvKQ+m0flk0+HUNtAdXr6fhz
UPN2MqV4HhNz7CX2Msav6AanUYcQxj7HN8eJyQDuUpWvI57NLcmfRFEPqOdsRcZhplgVk22cEJ8Z
sdLazJ6Nor8V7TExu0AMmPwfbSd/qYKIVKspxo5Uuecafe7Sia2jAWRGFn2ALaEY0i64rJs+TaEn
0ZGeE9f08BGuHqHEIsbN7ntEeYb4cVDZU9Uy58kXWs1awi92lldBava4GIlJ+4QJJvezkEENp7Ro
TlSd36xCf28jRDgvYNxmigJ3sfu2EUvZctLcH1VyrDVqqQnU+qWS5Dxy2oBtb3bWrudjCF9pifJ3
3TkLBUc/bwF7XQjrpwu9vGOLgqmwvVd+jrs0fBBuvuzX7m11jHjThHkhkzT92IkG52SGFS0bku/1
BMDBH/Zd/xq0IClKXkwRL88cd+4cUTXu2gERMqd1NnTjfT7zCCxszoR2g2QTZSwQ9jIuPIAFyxHe
tUy03LVvvsuY6DWYCfwkp9/hjoHN66bji7Hk5dYdGaEsC3C9YecT3sDPehSjLSIK2jC1VyV9IwaD
XViwWS5yCAfOzqRyquOMlv3BtFIQyqgaFQikAi8Sql3HaCb0ekiMYruSyl2xw8t2gTCKq4ZXIqJI
UuMXn4W6+JUkyHlBgk3CEJjG2zmDswu26nvjZUeaDdGuem33LIACgOFyvJyU4Rcynb6vXan3raU8
T5hnudKqnBU89SuPwwnmEYZxXXHDzpFH2yhwErqDr2GCzxN2edHTKOiShLHOxCM6qXoMgxJQn0vy
jA56wngUxwhNdjiu4+5Q+P74IJryJvX51JJWfSltc8TeURI2ulF+Kbztoqrqt6zc6Pqrp+G+DeVb
c9BFA1CqEPYm9CMSvcefJnOC35mDCSrOPp3AMg71MLWnFXHhVavl9thO1odd8pDUCaGAivB5VHjx
Q7wRXB6Lmu6RVtXnfuR3VPFu8YM1NT+wHebsn+FLCtaPKEqmi3C1GNWD8cYDPb+yZqOmdU/99FGO
xu1jgc07pUVFW/fkJxtd5I9MRn76QpM3KmLvRRsyFLoZLtrCvNmOkHIfLPxQ5R91CWqffpz80QZs
zrekUZdhNebYYfi1Cd3KMLteSjmeZErRa5UNMPcSdRnnsr1VHMzJJ20HeVT71/gtauAR2mSrbkxj
7vTmHiYVv7uKivmumr+2tc8j8kjH3chjaixBX6MC6+Zi8/E2YMvbr/BiTBonxFgDDqgZiafITad6
EeWeAf+8k+Akvf5LM3eUzfRpdRrM3ltXjONZPrUcNmQMW4Ron3/oa6JQaGztrvUwDHzujkQUsBBX
hbouUNHrJFxuV0WsJx1x5CV4RriMSGBzixeDlk/seKMIP4YSqKZM2KhWnfYuJY2T1+lzTmimIhI4
2OpWl8PCNJsBaDkSS+7WfN59/tW6xu2cj7+CjrxKdQS/VRntPx7ZgqC+adOYoNZxt5apcdrzoesk
eOe+yyBqEVhwI8MZS27AQIBcC6yDawD7SGBbZO2kSn0r3PlaKqo5NOarXV7o6llmrwXMjanG35jU
gs1j1SeU1Rj3s2sxNnpuXYg4pGQvJqL0XD11RWQ7Cc3Oc0gZMkUmLyLCk+NEHo7+Zhhj8zFai4fu
tlf+nS+Cu/gowQwLsNx17e8qrr4bMZbYDjpZ4NtT+BLbDIPFmEDzNx6pj6gkZzzlcJVNwJ+oQeNN
uYGU0FFRO68VweL+Z9PBB/O4FY/n1UobotxTvN0OvItLmyUHl9m72NB0CjuGf4WxvVTb1Tpasuvr
fWnj+ymYputEJUC/GEylOLU+P/p5Bak/he26M13/s94ychJpEZOUEBSEDSlbyaTH1M0KsKmVeeIQ
AB1v+d7//jlKNgPVQoI3D2cskOWIrcax52EnbEdIUtZQGWN7ff/5yyZi0lZs3oOICb7EkuvLHMdz
Yiqqkzxp6dAtw/miPRq/meJ6SwWcIaeFMZL1r3UCx15vEQy9xVvIaS63wUYIpKq7d5epeed7z334
HLIDP7VdzLGk9KMzabv079ecUybcD+zOQwlfoPGJ37E5LM/aEYRn1G7D5Vwy3WCrgPbULenT3ONk
21Z0qSqdXj3ZskXoyi+qCtgNljhxcvgHdQHKM18VuHfRaWp8SJ16W3cxymHYh9uU3NPUg3ujqt+R
I5mtFW19Idk6+4m7iyM2DCFywPHzotUSD8nG5GzXxfK1bahangWQXDbpDGuDq7qw5gvOyUs3hOJ5
jUEeCk10aQ69i6QKyfWMvrzVn7embjAdpD6p9T5XMANYEqo0YE5HitYOA/J59atLiBZ+3uQiDA+9
rIpDjjDGFMHddyp+a3tkM496hLTl/u9DAHU9iNfzdU4nbM24mjJJUChWmB5ZSyJiXPXH5+sPE+Ee
PEpgqupLs3DmyTRzV6HGJ51igxyP9w4DuqMRg2WpWegiWJKU1xn2hKMER2dvIYOZwLxxfSGw4W/P
3jR7ZCwolglw3ebSP888KFJL9GS7nZmk3PejwRlzJK8kR12i8uMfJQGDYslDrJKU4bGEg1HPR3Xd
eE+FJf+qfTcRNRvPJq0cdsSS03b7IJN0vPaT9ecwKP8Ax4mDhzlty8Lc+qqhsUKQVAyw1Q8dPRTh
Fj1FPkn15fguk16rvFLsXdK+f773XGdvbg3kQ7l1x9MZcbgtyu6D47B4g1ieMGArlyW7mKr11sbi
V6pMc+4fLwM1VvLS92qfl+f0vjPVpYm75qbECe2ziX6Q23ZW10RXeNBSX7jVF2G5DYAQi2cCoTAu
snXcubbNzzL6eMVI/7lnB2bTYln4nCk9mcrikOZDfM8BmpMIle9jhtxwXLdV2lwzBua4Fg4WoyRD
8CweGdLmCeMUq5PHozOjTCj8k4EboCAmJKfZiw5zV723am/krUyT/BD7lOiuLVCetmSFlx3BjTBH
JOvKH6ZaKPtZS8zuFlPcMuN0bwcsFa0kWUGJ9e5zlWCD1X4tJoJ4a0imIKIhotx+lT1t3UVov3Tl
MF9y9iJdMk0GzHNzjMwNGSZ1EBn1jEl4HoqE07L8LpPS3Vksk0Mf0OYEMH1Ar3zAIWJab7n/XNdL
UgO9TyibhwwVkyY7NhbNEB+PN9PnHeOxr87n4tHvE2wGE3EK6ecv0keftH19bf20vhc8hzDYHvO7
Y3ywpAcI0LAhRXdlRpotd2HhuA6m8aF2BVT+nBA1cZwLP4nCnUg9IsLsTS/mBDyKnLycEnZsmF4m
ewD6KaCzMuohkGfuMJPTSgc/JVwk4JFvmW/OOkNJ5ufdWI0Tz/FooVw5ry/RCCkdzGtGAqL6YVZC
5IKeBNqH5vYt0DgrVsqeB5c/zT+kgrkz1jp9TuR3MeCgwWTo9nOkvuq5dVcDD1JyrdBA0btY2LnA
s0Wyfo26v5gsPNttEjfMc9UJNssAUXJfHt/CYMMjP3D2//s76o0zc4FhHs8+txRePs4XdjXxyWJS
w0VBz/bnN2JKeta5Oe9ENLmv6bCgp8ZBf8aTye7mshFUr2cILwwNrjsP4S1TfvrUcf1z+TXt1TLb
eu/xTp74um9uB6/szvOEJ4UnvT3eYHNd6VJAguij6DSfOR4mYfArrKvlpqvJ1DXxTPVPRVfCFKnx
srAjLuZCXpS9xu/CWvHotf1NgdQ49XI+9PZ4wud4f5r3wNy4jPh8MveWFG55hrFzXLOsInhAoiY1
Cf2XLCYIMndZoCnCtdujLJCpjpuXRWGadCU+mpEuKgJ8E9UCa//AkgCrJxjv0/nZttKHH4mpRTC6
OglL6HWly9f3Yv7Y+gabatf69zUGJ8/G3mvR5tvJ6Wr95jFd4XSLcKSI1W+/YX/fZd603Ac5nRVT
hMDsqm27+nzgi6a7yEUG8PyHjMf6dnOGrY4md+6prrqqfdSZeCTVkSgPGgBSPPwAdgaGjqmEte5b
u/inSdj2F2mC/h8JSFgiA1W2dXON6ZqUUCcOYVj/xLEvAO8USEhpAqkZ9vnnvSl1m13oFIBWtfBJ
OcmHTvo5mrZmp/r0te+DXUHnfCbah8FrnytNIqsvZn/vry2M5ULwj8xhRVRjgH3ieFij16XXtcoo
VHTj3efGc81jd80AhZ0A9UxT5H1zQ33boClj0uYyr1MbH+Lj5tFTeb/3LPqq8drX3GwMXWwykB7J
L71l7d7zkse6DoIDGn/y0rTVLQtc9eg1HN4kEdtVFskXxHcU/TLAT9RHtx4W5xpNqkLev9625T2d
Y2+f+dSKRKIBm5sQ1aeLBKm2E+E1z10yK1uVXrqQeP9kItpB1aAf8rZATGyOBpq3Ke4HCIrFTzsz
nnGCsPbnFkPEVr6EHf8YAsD9p4Y6EP6Js3i68GZImGEh9MVYgUouNnRjPBRnOqkfq3g+eGFYnVfj
cicAJIZJZ98+l+aha9FMJIY8i/BHaZUjL6bPAFi6Gy/Atl6BzuinJbtTnVrul6Ui0unVKw2ZoKFl
qW6YJ0zo4rlPVApGY9fmV5+vrA2teo1n4qizvbeImtdZHnLyK87UiEf1c6tUxIZGt5jC9XN1vFbU
N2ZvZO23+LqENynadKVel2HIptv2nsI+YIqyup8L5l5DmnEwVyUQlZXWkwyDgAuZvFTk/zCA+hkP
UpBEJqZmZ/hJbSioo+N+a8YDpr0uuwWXe7QDc3R1JEQ3J6ERc11OLrmoJE19c3I9gs09DxXqfjjT
fWODFYSZiB2CZdpemvk18tsI9xXs7mZ0zflcxiGM3gbRJDyjAqTs8Gh/bt5xWBKPBe6kCYKFIYz1
IKmue3wVnArdL4LpweWo9GOmoPp3dbbuVBYC56RTo0765FoDICV7QhYPUfB0kA4vHHIGywdj0OMe
zRMN3a0InsgNkb343MMzxPNRUNoRh1Q0jPser+VpSMAimkT4Kjkv75Zq6C/H8BtqTvjSHGcTfYGu
Fky62+ONSC5KQZ2cYbM3Grvs46oYb5TfKahC3ASumJ447VMq180PqgEKUsbt1znkGD9hHpw7DeMl
p0yKZ316iVunPeH09LnFTQcE2QlyXQsBpwmoKvhctJo5T64BFtHsEIGK/K/H3YH/D0N7LUj6K0wB
SgaBzyHiz8PuzcaRwjqqz8QW0vAplvuesUEYZQ9ptIa7z72olfFd4Wu9q2b8tfXxgTwdNzGfr9E/
HtMC79gvyvwKNVLSw3S9tkP1ODOW+t/bRv4zt8efbCS7p//7/BfoZH+5eTp//v/AFxIIPpj/3Bjy
9FF/2O/lH10hn3/jd1sIFg/JZxhyRo8ipWOFZeF3W4jQv4XHz9ZEJg51iJv134wh0W9RLGJ+Q2ij
Pv1bv/tCRPCbFEoFcWD4P+aQ/40vBGvRn64x4+M88ZWMIs7wSkfsgv58jYk8DP1qzOi3YZsG9QEP
8cC/PBPZCYhlr+W690WcrwwtqVyGHkvkqGGveaXawj5HQdgyUJTMIDnyLiNZ404KYEm+3/3iQedf
ZZ2RT1HfF+fr2iHmdKFHKC7a5c789PoypTxlILIcNNVVl8IT2YacXYuPY1fOLruvciJGhW1jiWYs
FyhbHDNNp6hF7/waloXuYvs+Rsdmzs0i3gytPLb7eNmHGgHFBJ0hBh6Fifc8dV72VmT4LyUtDLvE
TtFhCHK+MGeoPcFq4M1BG52JdVEvYWI2Fljy0WM+6OuIqfwFx0dmyE1S3I28yHNBJut0mfP4xo8y
nqFZh4Ib19NNEmBIPh44rlyadG86ndqfcgKUVIfhtF8qPCnSKHYNerWXHvNfhJNxQWd2MbnzoBCv
stvYibDr+hYXRh417P4iCmx65U2Fu5FllR82QRtEXBl0iHiBnZCu3p2nN4saX4r6ykocxNVQmR3L
RszzOGCaEJoeove0KrpbYoqzDRLidSLVcsaQiKK6DplEzR1dIEO2HKolc4+r8tRT2o/hpTUDigyj
v+CrDT3z6Ik2+FLW3nKZYRra11PJ2zkQq6gqWj9WBJTvaxnS75jY9X0zsKEQSbtrrwlgp5neh57q
2uaxXY0mKjBQbtC51hw59C3Wl9wf41vfQCVSad2BRR2z9pTog3e3cMy4ReXsDvHoknM0quZd5+n6
vA5B8A1Lsf/S+bK5ZyScw5ZNTH7eDZO5nJcp5w3z6WoJjbPXUdc0FfrFTES4aqKVWXXQfaiOxthh
SdqL2IPjAQagZG8dDRHdZNw8vQMCOkRnYe+qiZjrnWdGfd+bhUNIoRBeziZnQVInhFEPsOrhMGTj
cibz0L7z6RJVH7v4ahJk/idDXKbh4HGdbCPdDN2cf+TzCkCozSqaGocCqPZQKf8qiRxxmbqY5pMo
DrDkL2lyGBWAuCGCW7jg4TwzbVvfeFudnFuZS4Y8HBAb7fyLQYnsJjRDfZFlhORXbYabSNjkoV+2
/jL3Aos47KeXLQ/ZmyWpm2+RE/M9cwr/jXEBumGejDdWjCDtcn+4mErRX03+fKwM3Wy4z1OqWgcU
z9synYb9kASMn9JicT/zsa2YE9WSVpCp4izArflaxEUrT2q/iu059zMQpKnbgnVXuS4IjppeRGyp
caQtxjr7rotO/cgCNLPzeG5noLmuGj2iBKu+Ebz+b8nocuJ7JU4KICKzxPzdtSUQn7D+8EZD1MOW
+NTENrc/KpfgMJgbwD2hphUvDBYahqaCXGLc2xl4PHVMBVZJtOBcA2blwyF5ULstz8jurNFLswbm
ugx8qoJyv69fUQyHe5tXnPArpRMgQyul4lFlkie+rIpP9awGCA4VwbiqtPmNVT2knELWzAi1P+Zw
r3z/XEbxdL9uGnlyGXJMHbPzz/oBuHm6Zs39zBvyxbQu8u9WqWlLzcrptncBWFfl2LuJwuO8NTM9
s6eMx8j8NV5aRhwMlo5xlmum62GLp4fKzkwwi6qXwXkbdvVHpmx/FXF8/1U7SB5R6XG0VrTw9mmM
BKfHusS+nlq+FM6v4dRnKZ0J0lTbk+OGe3GxLNzOdRZ5PjgiLOqSmKfy1opvRHPW78OJuO+y2e3a
UxXtEDggaS7ottbQkm1r9lyNKpYr2QT5XZlX7joLo+4rs+1yJ0KTXcSJQFeznSse3NDNv+oy8H6E
PDpe0oK13nOdPCRl271sdU74jTy2fDBjG7ysFvYMlMtj+W7A5pL3VCf3c+/3X0Jbuvs+37LDaIbw
S19IMMOeWPOrOW3qr8nAEIWrbPk2BykmFX/qpqeoXfBI9LC2tyrL6LtJyh9otRGW4aAj+Fr1JYCW
iQoDxpbe6ya8nmz6Es9PLbLLV94owWqxbv1P4dUFD1SSH2l7BCtRZYbJLS3vmqgOruNoNVebTsa9
0hbyjzE1vZwWo35AYg5AKo2XW1nq60HTT4DmQlFtoViWs35BpY39NHze1DZ/pxhWvY8z6WOZltDm
2zA+60oOGGozoP1zSsK/d4xkHko3xjUWAAY/7CLhzPQI/j519StGocBfpjtZDl6MK48ZRqQT6MnF
OM0vriszQhwT+4HTzG7UbqISiV1ZzBAGUCG8FNT9gB8gy52iON7Cdt9iJvpeFKVPW92Bd5iFprKg
rXKo5BvyK3MV/1ZscBdEW+lf1ZxpdRbHbXPm8m3DpIDb/hy/G4ThYHJhgB0BDfckJxkM+asQ8dOQ
5+KxdBt3RVIGkq6FWmHlLCpn8TlUHvQVieHjfPCK9LkIRL5zWeL9YFJOBGZe8zLbDUtf/eIOU9xY
Egzniseb82yPqBYHKVaN2c854Zl2do9+usy8lrAPjybGwv9eCgVCGolqvbd9Nt2OeQeYyiRqeWJH
A+jP+hMTp2MxfeS17n7SK8YcGdG66LcYE7hGlD4+u9vsMQvSQV6thZJc0z3PwHezFpG6rBorcB+2
q/OyE5Gs/jKeolbG7aX1rPZOukAocLdyls18tQHve+rrZnwL6zG4wxFNLsSG+WUa2vyJiZI+5/6N
X2MU79u+DfFGkl+4nEyGNavJoNEydghAyFOFXRbsv9hDStgLCrSpP0Fk6wrQEyNR/0E14BtMFHYn
DVLSAMF1Y/C4VdvEUZGj7HJR4jn5SPIOulIiSybYY61yilnzSUfkYCKcAtrqJdiVjJnj0x4f7KXp
V3hG1bgmX/3Fn89RVmJAiNbSgZrVMaYE6wfnwZiBMyw6HTdg8fIOhujkXy9c1UB6OIFeZrKuX2pT
QfwcGoJDRYOpMxLj1y7P190yFRmJVR+5n/NqS2dZvfV3g02wdo6Sj591fP01hwHnYMfM+FcpEU2C
nA0zd1tMaG6a9Fdd0NNqw7S+XFA3HpPVoa7G9eKTZRXdjyyJc/pC9Pg0Li1i42QT1LxcNAtuDQnp
0jfcCjs5NA3w+AIqBROKSCCIp563o5lE1Ncml0IvN65rCkrK1s1/xQrD7sgsPgioqU9CRadqPj5N
SJMM+EfpvXlpv0LM6PsECpRvTHWOLrzum6IkEix8k6X7RtjiZcVve6czk378P+rOY81tJO3StzI3
gH7gA7GlJ9OS6aTa4FFKKXjvcfXzoqp7moI4yan6V9OLroVKFQyYQMT3nfOeVsQDFXVBk29TGexo
CR8xemtJywNnoovLh1IGjcuM77imZMB80XkSZugn/M7IpXbUObb+5qoOAjRP5CkiYDEgJ2NZDKx9
YPfQUwzLb501TXKf6HJfZ7sQKiKHq+PEh66Q5NyHram8Sa+D398k0/dYdUJHXwZD0COSLIyipths
arAH6jh/ik0+kEuzaWyJQMUX5DvoafY6aC26Fx8mBxKKMijqDXspTawdI0IXjE4vps1KdUQngrQk
Ts0fO7WBRhJ2vOnkDj2nguUP+oyuA6oIvI7TR4SKik+z15E4xIL4oBoVwi8zz9nBjJNOeCmGoekJ
d/HI8XaSkGAoo+8+XD7FNrwi4a97CoYFkiXhaPBbkfktDZ4rCOSaqxA62qRaDlbYc78iZiRpAFxC
v4ptnWzz0VXfh0ZJSbFr2SiuBIHswSpV3FI+R6o7lcyi2ncwk4r8mCv8sM7QMVz2KBiFkQw7lnZt
N6SclwKBx6oP2FblelCQ6Cjdl7GWPtJmT7HuhkH1yNCqKg9FoSERidBlSSWIg0gRez+OArJZa4sY
xFRNH1rdNSjK6ePt2I1soVTLlBE5kg3/ghZMKiFaW8AzeZ9J+KVm1iGEESYvqFKZqKfCvhXByrYU
SppNyAZ+lceNgHKp6c6WvwQNL+d2pa9ea+mopeIs6HfgNJInWzEaZxeqAixz1Zcjpmq2l0NqLQIt
VXkttI5NbtkYk2648x1yKkosdrTfi7BbRKUT29G9OaQ+qJJYFYGBeQGuks53d0G79L1tMRiwL4RW
FJvl14oGBsicAiGQ+Nb6JXu7EDE+/HEr3g9xU/1R2hYgFotyy2Lg/I/ENiNCGB3VsnYTlKtdmyL9
aYqVm6aoaFg+i486kBUqbNWmcGu39wb6YWhlQh5wIaBPCVGY39kezOuodZ3HFpvBpss6oEhpaJrv
qCDNrWEIc6cHObIof/ROZmLTSOo1fA1FwF6KSnSwFl5ibrGvTXyE0LXfYtXNNjV7sEe0nfpL0hGd
IzmEvIACUMhNbKxY7jiipT+k1/Kt1REc72l4TnEDONsWVdERHDJwvxaWnlZfwVelH7ppgsIcI0+8
gEEK4AXLJr45K7FcsIL8VraQSJekbdk2ZRXN0WelsUjRjS41zMeWuI92aMnZBgYnW9RLo8KnoR5v
Px/vV98JZRJJrcWmUGOwAVY1czaeypzrzLSPdoI/0xn2ZY8Wzy+QhCHWvVL3w/Nz5tX5ayzbEThc
DBX7nqn9WpKpsIzVQ6Mee4eiIt0TkukLSs9XrqB2aRihcwUdVbMM1ZlZabSqjWLsTEdCVkmkD05U
VJb+psA/vkIViuxrBXNn+/ll1Cbf4X99SH/NTehSUw1Jacuc+5CqUrPcttSOw4HYUJVIGyIKgZav
MEb89KG9r+Q62mtrDiLZ7dXBL93E88Fnpkhd+qZtIVAmNeALdZ/ujiL/HRDLB1LFbp2dfwjv2Jn5
d/9kzgb+KyltTEvzZ9U2uliw2T4SXp0t9GKZ3wa7YksZ5Y5o5wWf+b32rTyML+ky/Ksk+4uR79yI
e3HCuMqEJY3JZTbz4fa+r7XNqB8HQV5w8VNmB6cHpIxq4fMpTk//b3f1bJzpUTtzZRGQp3KYA62u
CT7NYfKu9MEzO6mfnw9z8Yk9G2b2EnqshbhF9CNyFghKmQJ0X7PCK7fr4iCmTY3TsRxDl7OCKPJL
2aWecUza98R+l97H53O4eKnO/vOzZzCyrcbUQuOYC+MQVwUDOK9OL/6ycP5fb7z2qwP73++ZZVuU
jwUtLXW2hgxdHpRFwsnhTtuY636HtWKT7dlDLQDDX1mv/qwR/3b7zwabfszZ7Rd+XsgxNY5Ue3fx
g57hMCFYka3sAvXhUltaS3PDwcV4AeD5/PnlvPiEnw09e8IV9oLoYYzjOFLVada5Q0y6uwZ4cOVN
0qb/0GdznD3iGTVogXz4OBzDKQA33bgrdlDVulnZm2jjLofT/2xis2ddGSmV2JFxbNJHz+NITVyw
RTSV3Sv/aGZ8BaQUqoY/dDZSnvAmoM4/1iuK6qjydmg89/HNsOEDcCSrYvX5xC5fybPxplt69rQE
iPpcg/FgcH93jtNSCADq67Tq13/462vDXXydz0abvc5qJYJekQZ8WHRJBtlP3ZUXemZJ/ferdjbC
7I3m/O3HqWceg9d4T3r8utr2N3ItlsMXhIMr+DVLmOzXPt4X32+hYoS1aRw5c8JCNxayNkfzmFCH
LWDISHDvTrJ24/Yu7Am9h93liO9KDJ4fkYeG6e3zuzhtDn57Hc7Gn70Oepr2cSTNY+RUj74HNSX2
Nr7ZwEaXmBZGFETdBvXglVEvvu1no84e1c6mphsx69wTqFcSFEdo/IirwIry8vn8LuwvLZ0dis0Z
yGSTPls/myGiIogjDzOb+kbfISXGISfZgGYJ1W8Tzq2K6ezKqzH9/NlFxaRtmpamA9CgsPPrm2Hb
ReiajUAliB61IWxzPSox1RgdYsnn07uwDftlpNntU1PbiTNh0wRQUMoZRhtwUI8CsKaq9mFi7vuK
4pCeMkrGKyNfuIWWIVDtC1WoJg3HX+dIHHveGqVzlPlIbFPiYTJr9RczkWunQ839+TQvDca23VZt
W7DLtWeDtYHhmYMlj1FhIGX47lvwHeTBsu8/H+bS1YRIwfaO9q5uzze1oyEpumAlUFub8CdSDPVs
S8PXxuysv6Xe8Oxj5riyk9btC0uAZUybOqlqDrCP2cpGNarq+9g5+uQ3x7LaVBVLN2hm3YF+Oo7b
3NW3uU6vooCkyo1YcMa8aXvnWYkHeE9Et7vew4C5inXRu5XDawnGu8sIdSelVQ4/Ss24UW2L7DeD
BOcMzeRHTp6WKYNDl1rrilROBeihJ78E8ddM+S7L1zyp0SAOB0GQoaMR5IrPm7oXmWIkm7aI/PNq
U+Jo7voa7BGOr9x8tuvgi08CmySiMum/uW29HC2IabFc2k23k6g48cC9DCXp5XC9654dLLcAeiIB
injYVFUhEdpAkKnuCtjdof9Dze8J2dRsWsoS92cK53HUvK3mIQtOiFx0oqQDUJW+UcrB4pO9idHd
F+EfpvfFtcJvlR6s+9y7013EMj3lcSscVzTSAXlAOu0jseyoD1jlq0Z9K/Hj2xbKXlE575nsDcSH
eOdMskR93VxWMdaGRnsyw5e4HYB8dY9ahClYszcqvS8Fm6xtwy7yxINIEPArlJdSsS2EePRUd2m5
3L4EgnDm/nDpraQ+5hRFI0GOWMRervoqXEflDzFg0er06ORGGdUGLM0mrusWiK1b3DWdfNA5j3v9
c6H/FBZxCgkjE4ZQWxbS1h0ExFJ8zXymR9E1I3hKbPDkIVMljqC8Fe03w/8ptScCpIuKLmmOo7eg
UEb8pv/Vyb9zkFwMPjdczR8LQ1kHhESDvsGvRodm3EVI/arUOSYpmIbYPNFEXLSZ9ZBk5qEmfECO
4GbD5g9EltDybdI5PDDQWg3vh3wWSA6d+kVx92qa3zYGAaI5KQZaxd4yT096+VVk433guVtPg7rd
kcbc7GtYEI42AQbtJTfhi0E2jE53LRV0Snie9rpZ3CXau0lgt0d5yq7CY9U/OdG3hnqX7uDnhkZW
WuaKatCyJA3LVMkVqSlJ8VnNwftO9FuNb48P3digVlo0tzpF1ormbea80jtd+3iok6Da+VP7R6HK
gy8Eb3NPDckm7lTblWnzSO8NGGaIXRSUIA1tYeHMgvWkG3q/bnPiuodA9ZaDQVRUZAAnAACXgXAI
a1I/YqwI9ja2syuVjktfPlZmqasWkA1pz8oCoa9Is4mVY6oyYGe1zUsTxS3F5SKG1BfZfrGuA9/+
B5++s1HFJIU62xQCOwjVvMW6FcpvAp2mUvfI2lmbPl+pL52LYHoAQrE5Ezkcjn4dB8VkgRwKff1q
SjdP1sVdsP0utulafbtabrh4Jc/Gmm0M3U4zs35QjtFPoo2mMz+0x/d+J5feM+tUfE+W6Ynu2UNx
ZXN4aRtxPsfZHbTb2KRx6J0ahXCwcCcJVIMEdbxyJa+M4szu2NCWJQ1S76Qe9CWRXSZ2wkV0mK4n
QcuroNqGh+H6Nb30RT+bmzP7oluKMgYUiSnhDGuK5jfeIXrBVwqQk3C+TXjAUL+urlxP7eJUDcuZ
tFoGcq3ZoALRkm+o3ineJyfy3R69O3dDF3dDrMSWmM67+O5a4ebqkNPH/+x9yF2nGKGTn8QTRAgN
75O9YVFcYajeaQdoHgvW2OX109LFy3s209kO1EX875rhFH/pwWyziRMNBvLZgoFWvZ5nT58/Q9dG
m+1CdX0YUpTzp6ErV76iUTDg+Bli9I/RAX0+1KVTp8UWbUIzIe+2JxXe+QUlVqSo9N4/wd/fEHh5
gyhiR1j9QtmSJEAm6rXxfn9mWGMm9SaLKDS2+TNTVyi6W685WYspYWzBBltspjIMfRBi0lb5yb6J
Ns7681leWnGYow67zkAbOh/UiJF/GIShhHrmb2ge7iOjfWz9/hFP+5dWKn98Ppx+cQsqLRuNvWaY
zvyiIoqNK1gIx245GktyqMs9TL7teO8+p++0RdVH2Ba32hKG9zLYyHBNssHx2jI7PSTzQxN+SzqK
wmGrPy9jO2Ytna5yjrEWqV9LIbJnDyHgcOXDcWUUOVvtrLoAQWE5x2YC8RN4S/g0ehv3ygW9PMpU
JAZxRyVm9nVyxdR9c+WRatOLiT+qmKRHn9+zSbs6u16/PpizlUXxbPo7Wn2Kx0dVQ/5Cnp1273VP
Ua68qqXYYpPdNNJdXRn290eFe+PQz+DbYwJmmK2hkARsLx6iZ39f7vEFvQGPQpe5INJ7AxDi2us3
W1k0lb6GI/l/zNxMd36STgY5aANJQX6t3aV9cIrgNuk14ZVWk167oNMvP3sAp7GAukmNyfEawL78
dWWBOugOoWc8hcxsevzZNW2ULa3kdbG7chFnz8efQ6H4ZVemCaz/8+fD98ZYJK35ZG7DR0ixS3am
j7dbZ0HK9pGKwZWZXRtttn8RVtNWUWM+SfHusQeXXz6fzayE9NdkwBbQmNCAuv3WnBgHtB46GF+q
xulDuSNaYB0eqivX7OIkzkaZ/vzsQ9piq9ZV1XzS4vTY+NqLPUJ++XwifzZw5k+AfjbG9C04G6Px
HQ0whPlUf8n3/cbblc0WrNwqIvImIllhle/Mh4FnAkO0uWtPEUsirpqHdOle+erMPjq/XdLptTj7
IXpQh3nJD5nOqlF6W8e7FFru57Odf0n/GkSnTqVSxLF45n8dxFIw4Zi28QS1a+OYx2abbMULIbvE
Czzi7F4BzfqfjWjMFl8kjZiiLIPHflhj9JlG7B7ThUYuyd00YvT2DwakEg6skcav+adk//w6UnZB
zK7LJ47q4yY56S89cVBv0bZcDyvbZ8dw7SM23+/9eVHPRrRmU6ydsisNgYJtle+tB/vQPhV3/ooi
8oY6SEjaZ7e49rDo0/s7f2zPx5wvydCpKqHKJ/lU7uUblxJcN4fvhf1Mb3KtLPUnsR3JoL/L72iW
LtWluvafW5yGb4SYr7r3v1mq//c1EBZoIpMtmmP8+mDJxlHTNnGfspAuLJmlu9CS7//kzgqUvNNS
bVj6bM6BOqgAMNwnDc1uUb/adPKteqFX9nYwlG3s31D0+R7FJmkleABb8uJIUbjyGy4tSWgx/s9v
0H+dZ+8XzuDzG1B1HkDPlY/F0l1VG/ehWw3PJMlebblc+BrSecYLKx3Vsn9rA8sQzF2Uyiea0KhP
SEss3wNxqklY+3Nmfwsc+/9GhX3IP1Lixj4+6rtv+f8XFiAexk8sQMFHWX77X7cfWfrxqw+Iv/Yf
H5D6Lx3b27S3o/bt0JT9rw/I+BdIJYrHumo77Nondcm/AbHyX5L/gaJ2dJM7KPiTf/uA7H9JHRE0
X05qv2z3+Ut/AxCraeb0ep0tB6pU+WGccalYIIP4DdotRFOjT4+3qQlUsXRC/YeUqXkITcSGC6Nv
MS/EidipvYw3U1ttJYWRf/EKy7x1BfLdxkc5lpvt+1BV6n5sxmxBPZI82jAkii2syl0pOrlEIrsv
NX1bK1Wy6UdwfpAsxhwqjBeXhMsWXbxu9FinsAwWoo29dBXHaP10o0UuUauYhfw4WBpB++5lCfHI
CVr+uEjesK9aOzNrv9HnfFcMV1LoBAuoZhYf46bY9g4o5qT3iRNxrZemow6tOdXRC4Oj2uhEm7Wm
g747AltnoasuqG/z5uxUl/arZlJlpi4FZNJ9Yk+0z1zXWqO61N9aVXXBPTkhpnp9BAGlSDVZw3VT
XtEFO1uKWATvGk2IjhFBGgKJoBzIbCSdDHkZmsuaiu5O+B4pXY6Vy2/If8N6UVG5vMekXzaPCEPN
n2MGrcLSkuFQqH62zBLp31s+eWODVdeEBoDLG+qh/grhkEr/6JBj7ERuEwBotClIa34N4DLTuwct
HPTvwtSSMMeA2/rfikr6xhbqIRXSsDeKRePFKjsUUWXPg91baNXq8b0IWgT8mIAGnF6IrA6Z1cen
LrEL0s0ldQIFwRaBC0r2DM8a+4H0zPwe4W5OIHPQolV2FGJ466kc7Y11fPBD6RcrVVdqiURxiNaZ
R3Bz3QA8SAO/T8mucSWWATF2wxJmhadgFnfbdYD9+gf77bbYDCnO3EZP8nVdefHJNhAYLxKtpX3t
xcnelH25BlVUP1oe7FeISPqbSEzjqcsjCc04sL5KFeD4olRq7RTGwnrtgmK8U2jtERyMuZRGWLGX
USI+eHfqtVm0U1Yxt7cwPbkzC9WsF1AflZNSqf5dFtOWLLKWoN3EUZdW7RISALgq9cnZq1IFig27
92fg1FPin4PTY9BAfQxxl1HSgeovi4E0CsUaXxLLHLdl4XSHENjJRtWGZtPQygLQLBTzrXBHB8Jf
/D0QQF3N0IBrPjpqANgCCOE7uq72o87kwEFVyX9oBdAAqDcR+EiHxGiAGbT17FhA4jdjHfpG3qh4
JERK3k3heh1QEKDxvZOIm6bAcZrZWfIYqyQTtRHA6DjRB77PQfFQjk6yNalxQpawimOFh+772BnN
qmhVZasVFe5/TxkHQjCJ0I7jHLRNq41Prq/xuA7Qa6IAoFNZqt4u56f/8GMSmLEBlDeum3e3bEEN
dnye/mCjznwDxqAtRSBgWJg6Mui4NkOK5SOw0LB3iJJwOurzYhA/8yYtPhLNxEzju83GdhqCadlG
rgi3894RugJoKcjGAzOZHXq7lT8Q4nXFqikjsrRrUGFaqZc3IWbvY5RZRNh2AzHuYaTTVAmFtfW9
cjjEOp5nw276UxsGz/CfvkYiQiatxwQlR85ESSTDA+fSzrOx9FRZWmK5CnXjphjL9jkcBK6o3OWL
TPkb+AyNlVADrZCliDQHKII9pjItOA6B8wNg5Si2ECLs4wh42Lgb/U4h3jKUeLzCIuaOtD2PAe0j
cFiJKrae1KM3P4xUEu1HERzQcMtHrHr9e2ZAQPOLPoffH5Ha3aUlAEKzNfttTtfsqYBGQQD92P70
1Ug94GwYiFDKTJTqdQrQswGt6w80LJK4Vt/SpDaPTtqV5CymOhzcJmFTrvTkgqp6ccicfCB5T+ke
lYK8hizFW72obdCJCFSzx4pqLmmnfdDfS6sKWePGQnxRHRa6Ktb09yJtwhtDJuRtGkawCYIepWuK
XtvPMxpxruHuja4F2CBU8qR9xbT3cHq0B8RPHWZyPgPvNEehtY26x1scavoam0f9YKDLXtU0A9YB
TVLEtHAKkFIROScySTvSyv3kwHMCiNNrZf48Jpl2b2oaJBQ3ddJqpTuFnKI07PBQ2Il5avM0FTT8
YlxAcJK9feqO3n3plHZPOEdsHWuEBsjXDWgdJPD4pbcuy7xr160D8GgZ4K57hKOuvnsg5CaPZ3CT
hnn8bfKf4JXhowydo42URQsk/yYICKfxai240eMUYnuIB3UhmxDZuFtW+zwOfzaBMa6wnhyVRDu0
CdabDtBokO6Setjbav/QVt27j0K907pDHjxlanFIWnLLHVJtPIKSwHP4/V3jdaswy2+AEd2BTaIN
/CY7MmcjCv2Yn8aGEwGmJrCbwYedEndU1cuig5ZBaKQLLaQqvnaJhbumXoG95hFRaaPBZvLh8izo
MX+zo74mbe3NIy3c7XpYfOQzpyGMME/eVBUNjACUrBUZ3HwLaoOD+aZdNnV5W5N6LJQc+32x0qVB
pFV9SLsp6BcbjK0vLFBVufaHqzSIyXl7LRIpy+zQWPohoQcacbOt+M2VzSJhlz+wKRk1IusaBfIU
dgcCY8IY8yCpPiQgErTpEyZTbXQmq2GKKP1oH40vUUBQNsLj0mthMCPn9j46yZMHSa1T0nWuOLdS
B/Bj0livqEKlWCjMCQEHEy54CcsM56Jh/GCp2McufP7AXtaRucxikpy8cEvZFUxrRzOR6HCN8xk+
rKH5idR/FenPDmwxJw2hbeff29p6av3iiNFuosFQ0za/NWSnVlVG472HIB48gLJeR+G7oQ83Aeik
egBay15DU6HsyYUp/pAsuKAg7+gtbmyb+BifEHDMWvtCxdkEyU5shORLNiJZxAEH7rV5gLCtoffn
W020T2iJW6dpfiqDS0KufRBevxTcfzyFrAfWe1nU98yHxPUK2hJPf1oFy8wD/8HWyZLlz8YQMNnx
78BDaYBgGUYmd60bFO84f4NVoEOQlmA77mSe6N/TSFYkrUO00JoyecTo2siFGrj2bes/B9ueaEJ1
lwt96YpxY1S4QLpql8TDktUOShQmm7DLNyZ5RqX/LIzmhldynRF53WCvNeBBNAUeQOKpwUdKNrW4
E2DFPoHRWeauQqWHW60qMcKLYakaJ68q16mSHnuezAEIo21730qwqWZFwlLkkR7At0GPzXWpPE1r
hAZAK62GFTEDu47nMCW2CaiKn1drG9J/5GNQSIqXJqlvXHCtVmC/tk316tTIPYoEchhvJuBZ75RW
0H1xyax19kVK/ZGCbuyIxo14mVQ3WHZYu3QSD3BbL+r8J+qtvR4pq04cO6CrhVOuQHkWZMAWCAQ8
mPbkjuCmyclQExtbefbEsElsh9fMWbCWrzUXr5SngDoUmwnC2ZAxMJrtY+n1gNby7IfiPOJAWDed
StqAcTL9ZENiLjqYpVdOuXQ/AtQmgcbn8VbL7t0mYo9OQTjhA+BDCeJGte6pqKbX8gTPY6Vq5Qof
waJ2i03aaQedeJ1VE8As5qbRHXgAdEZuUCWf8LofEHm3Wfymdfkqgf6s1tEtPnvcSS15r9E60d2d
XZkvrTPwIrorv8xfJzBB6GFV7BaeQQq0IDeyrhYg/Nis9fCmSDGAXB80hKk77V1pJ0fwSCx7JXa0
Nz8i7trolxyyHvSOdAkfE7ZiPtbea0sqQ2M8RdpdbDwNYbTy1XoNfu8YGczQ+grMfRvlzbOLPAdM
9ArQLWyk8EuXdlvVUvjBPfMp10ZSsNlQNpEJUVkYK4uzFVAG7E/PPpi7yEuwUZL/pEe7oozf1Kwi
ettY9HzgWREe2yTldIY5KoifApvZlMD9F4KzmdK/GlN+nZ1jz47vnUEjl6FaKZilhtT9QgXwNZNk
aflwWR3/R4cba5ERDz82TbDUdCtZVTauJR2YJciE0lzXqjZZ9DPrB0kAJHV2Sx7aDlGJYSRLuii4
R/vd2NJ2MyoLlL6W7Z3E/AOTfXljjigemhJovdX79a53onDV5X6/IXvxi+81+j2gthMZsd4y43O4
GMbMAUblys2oYczH4chb0cnHUa+sYSE7+TR2jbmh9RctMzzAIo4nNieJdmMfioeOj/JdoGEdi2WB
ilhDyxJGyh6zvrUNE7A5gSydm7Yr6oPquPFG99vn3kb/4ZkTto7zzIIX3dj0GmTG0GTZKZNlGOu0
xCjHPOmFRg1JqxraDzz3HDgTjtHBH7nU7pHg7Wox3BlOW2/GXs/XMAD0bdgkG/jwuzRvYDu45arS
2meti55VWsGeNnx30CVt6AwR7UkQQRBBtIwB3PrYqsydo3qHmoMA1nD46crOsvB2hOqy0U4KEY5Y
IBaiIoyTXdfSan2bkK3y0cjUSUKqPOnq4O8coZxKK66XGPAOUVruOsMbvkiTTt8KDrd/CkrLhrTm
SmKM2+zJGmJl1bZ4wy2exyXhM2zWLLAKodeTS9CjI7J9ly+cxs+GIrgsU+vDU8B96k5pkWac/tSM
4U1E9rdWFt+Qjf6Mx8g6sER/0LDhsjWd3a/agtetK+mkxpxHrZpTsOrxbeO5hHpvtScW3W7pJMbD
gEQoT8Z7s2+UjTVmNJvSDlNbvh1j2wOrSnSasOjSOOldDdwrj/yvVdexOYO4tUhSo+S1Z5+RuCR6
Y0cboxdAo/cUEqxlnVnPtV7euqnxygGTYy1ZsbxKG4XaiMDxalgDGzcEgDmS964n7t3aVsHDmGbr
Pi3vTJhM1ZDduF5/5/Lq1OAMY/W9h21skaoVe1+ztllLJ4WsQGqlMbbPuWLFOz3vvkdDf1Bc4ufK
lpOM1DcUmhChw9xoHIWTkeE8WNQ1OEcq1rKaDgmlH1LH1d6zPLzR3O4V+8SuDbploYBx6xChKd/7
ttnjHAVIzcTkF7C19UIp+ABYHSb9biTNOopWDVIAy6uW4UQ6N+Gl8oku7ZORQmK1+v45HVAJwoq8
jWXTryoo3ms1EGBKe0I2oi2BAs+g+faKEQ2LbIxZLFDxtT+7nLCdgEhCvZcviU5MVgt8g3XqG8fc
pZ6dRss/UkrZYCR8HhV4w4MdczBuXsHs7Zw++qKp9r4vG2LhCVHY6EOzDSDERAo/E6S3x/HQryC6
huVarS2yJPQTJqA7o3grpYvB9ssQjtYya/OnSsmKFSwoIqGJ2DHDXRHmKqmEajdBCvhCG4LXXXyM
UFQoJcBabRqYMLnJSof2q6tHdeHzoiyKIvsROPFjHKovw1h8s3hCFsQafTPS8C2HksEHtNUXTqM8
Erfx5uXNtqyTpdCzW1Mnnnz0j66rbjzvK7SITdOPqyyGUA0qTeQD2wFIr6J5TdzEu+tLsRZsFlPi
/jB0Y311Y8M4jG0oNo6NvhdyzPjkmzFHS7dkMZgM4mEuiLqU5Ur3XIA8WDq/TKFBrJFg+XPCHyxC
JtaaX074/Nw002OAeF7d9GmkJ4ckt5UtJBP53UgsQoJEovFCBrXpHM8qqI9/FR7PvUvzlgj1SGmZ
FDjRQeO5Q7L1a5nczrQ2xcm+mxQU+K6XbbaLuw/UU/t2nZ8IbocPPeYL/e+KeWfDzhqGlPuS3CDo
meie91BL8PfHUikmMvH3GFD3S5NX5PqVXX+tBzSr0v8236m5d9a843xZY/4Nd1EQq9uoarAqy9be
IucfdwHRctfwYrM2xF/jkexF8RhVE8XkX8dzRq/1lCzaWbpyWydg+IdrcobpF/9aUea+UbfGOMk/
uJm/jkApCoKDnewy1T7ZRXcoRfMRyeDKDbs2yqzpaYq2aQov3ZnJjWWD3ZCkcSlXejaX7o1FCQhK
lqoiNpldK7Cp5pjJZKfaabl25fCssIOEp57vxny4Jje7PJigTE2TCNn6TAUSUqPkpBTtyLVZI/la
0YmEzL8ZT9XKP7mLjOAgVMWw0kc2GY+fv3XXxp71/ENpBmlnRrugJBCVslfehYu8poKkrD4f6OJd
49n7zyRnXeSA2CqaCDx9OK/BWPj1VtYBvIfA+UcLCZ6D/wz1J2bv7MUqe1cBiB/t8u+1AWBghfxr
F93FN3G3ssoNx+vdsIuX5bU+35VLOX+/ihhcyGiAyaQUH/hHGbAha/K1UZZXHpgrl/JPldbZ/CxS
o9qwJi62sP7oyT5cwpUDfFQ5xpW34Dd5GUsj9hQHjwNLM73/X99nP49M08vinas/h2wzRst8kxl7
Qmd4UMbwyvp/aXk6H2y2DpetK7O0iHdWnrzalkcqtuFcczFdvHJnE5r+/OzK+Z6Gn8OPd9GEmi2g
QrQT1KZPs+U/eNjPxpkelbNxyClMUg4eO60iSE/Bs1TciXb/+Ri/+7mnu8NCBFgAfcJvCqtRlAa0
lZj666K+HVf5U68t5bpFGgtCtVykh3RpXpNmXLxJZ2POWtl0y6jBD/Gut7p3TQ+epGpfWd2vjTB7
5oiYaoSAVe/VBmftvZH9/PyyXXxLz2Ywe8yArfq9xlVT/OgmAHTh8bbWGpnj0T9ZWc8Gmj1rAbEa
aUgwlV7B2lWD+rHN/Wgdcqxd9No/enngB6CkcGzNnpuYaXKYWZlgkOtizslkoxBZ9fT3L5yNXxRh
AUoG7U+Z0Nkz3ela5rZ5tovU/JD77mNiyJ9K4O2D0nn9fKRLbynqTgMtH4IjHu9f3x6kSLqqsfvT
o/zeom64HIrEXhYiv3KHLo5jCCYFm4BO/OyTlLHLLeoho5anEFpQx9V2qDnZNpUMr8QzX3qo7f+O
NFeTOpFlYmPMYEsWtxl5T7Kvr0iYLs7FBB7xJ3PgNyXpkAWepWPVGXqJ79W3IPMA/C1yGN2f35yL
UxEE2FIMFYBEZxdt8JFm8YXb2RT+OHiK58Er/q4jn4VNOJMXxTH453zzBUZQK5Q6Rz7g3FIGjBYu
LoAr07h0vc7HmC1kVDpjnokcVnywtSP1OA7WQQh/9fnFujbKbDEDUNVqjch3VEIE6gROU7FHLLqV
XpFWXlrUzmczW9SU0AvyriFP3qve6qw8GUp7kyXNk0kd+fMZXRwJxfnkimAdmCvAyZ+yjTIrdkk6
vou0fxMGnJzQiH+6067187EuXr3/jjXXyLEOEWFYFrtgyH86NVscAqqgwEbllbt06ZEGv6IZ6GtA
4s7nNNYDRScwXmXRnoJx+HC6/Jr27soQ86lUFeeHQSS7yAhoeNV+CrjS7668N5eu19k8rPmhJQN/
ZCYkc9LzAjL0h+G1e6VJf3x+V65NZfbmRLZbZH2f7lhbSuoutIKE0W4/H+PaTGbvTaAZbelYyQ4x
wldEUrepUn9HTLD5fJSLM3E0lOPaJFOfn7uqNC963cvY3tp3ws32tlYcPh/h4jzQv6NbEFL7raRh
pVmBJiXb4XvZEWVPuqxOh0fm8ZX3/8+fOj95Iw0jNZyQWvs3R3LceH1DHNou7e/7/83emSzXjV1r
+lUqao4b6JtBTQCcjj0pipJygqBSEvq+x9PXB2beq0McFOG0pxUOh+1UWOvsjb36tf4fAPnimE2P
YnpbMGvBJlgvsOBbALYGC05PklcabMkS90xl/WhSFTSGje93iZGACT//PYu0Ui0CUxO67Ag+LlCv
ti/+YWYHyAjBU83cYD/PuY50koDahZZiQ/jbsP9Hl7FwURTbvCHlhYpTDVW5WrPzG5bhJ9VTfo5N
BGl3zco0ZCAAu7piGDO/bKheCflik8HX1dd0msA8Uyb2drIBagmpntLvkAB20EanFCRdSB/jHHIa
uXlqlYjCd+lFyq4EsNAxfD967jot+1yRopq7Kk2MXdgWMWVCVY3v6FJ1+i/6T4Z4MEAWVuw8Veor
GVzFjbc3X/G7W5AkTcWBUsJg0ZKdhfdRlBIPnc7AwDFQ6R0OlAr5n3YQQO+tClz74B0o67ofv/fL
dUuEAvQmmpSZ2Jy7MKWeHqeRKR61mOh6TJ46EaQ3neVLX93XWud4GeyXVnKtmOMh8hQHsN6Nry/N
Vm55bk1nhNJkRF+5QJxKzFqILEk+RuZpsp7N3rC9UXY7k61BgIzhCzWEimYGPPHj1tLQhbrPpzcU
VqOkeUd/CfyUQfEmjp501NvRuNbgeWG+Iba++LqUfv74oi/c8Jsk9ByQAxZbl7sUykTzTSvlo6Ix
99Pfx7nvAHTpdFtJzFtUf3Gb1gzgAPYIjBwLS2yqtdbnKuXkXazbEOhdWU54YxwgQtneZru0YvOp
2NYzdeylyLneP1lwNiZrCliZ2BtfJwalnxtG1X7McEaG0+2s+DRkO9+JXX8b0miet78852/RC682
FaKhJIZyDIEBcSSj2NFxvYIt+Zm1b3caT0omSeDxMgChBcePv+WsiAvRpDkmiTzvFf89v6qzxCph
WKCbqNjDXabtwNP8VgYYIxb7ZpBb77NPaXD3scTL0oEE0AnrWTMMHMWDZeZTjrXHGpMCRQg0Zxrt
oZwy9zOkXuBcf1Kae1okY/Ey84pG3Q8BChhp2lDTlQesA7UC5IqoEeItrZPnW4zsmfCHMg1ai44Z
PmTatZn8czVhyhorMNOviuCavL/aaihGBkm1owahwcm0UuNuFOroS5TroB134tBsRGDLFYu3Gjtr
aJKpWKyCsin2XqAS92Nepjnq4h1k4Lmruwqwjodsb9IFBJLBLZ/62+RT8Emh3XRbyXcMPyd7aweK
v9Of8ODXogli19Z63CUMH/74/HfNn+PsjWWKOGVNSfvZFR2lPpUvxVflK8u3NikJeyDG5z4HROJZ
PW6vnVyakIXshSPShGCCPSl/K2+bxvWsziHqLIx2Ct3L59Dd2iuZL/mdQs0CFar3hgFWCjCY7w/b
FU1jqFZ+jCrhm2eYo1sEtPkquVc2AsgtQYsox6vhiqWVCPJH3Npl3z71w3Q/qt7W51uXQy1JMehF
GEvELngUJAaMi2Mepc/qKL7U5sTEXL5hh1akoCMoJSibbOMsa0iZBtvBpJdHr/mu96fa+N713z62
OysBt05LRVQojeJMlvZd8kjBfCRoKQhSemQVVzKDQFs1yrVzgGOsqDJ72Gx0zX9+9tY9Ky0MgGeO
VZJc+VIN3JF3KBN99/FZtqQsNCry4WMw9eoYVCA8TN6jZZhfUqP45+k2gKc01QCIUmiNLs6SQdA8
8lmOntc0hwCg7dge2D51vNFvCzgAknIjgruwy/OqLoAACkEFG38XAVwTqGKRNPSDKifKyscgZXal
UB8Kvf/8b1ygiQQ8HtBbS9sM9ZM2sf18HPQs2NdKqh9lwHp/Qq0i/NNPhbczqY3Nvk6bV2nfPwgz
ShNVL/Qjw/j5fuyEb0JbAb4LCcPHJ7q0dAtBC3sgmIz3qY1+FA/mwdjnhwx08kfdBjl41x+ZURU3
auVrfhwEKnGuh1JevICE8hXZE5Jex7QywvsUX7eHaB87tQs6hmdHduhuQY1cPA+JtWd0ymRfz5r3
yt9fpZR6iRXAaK2o3beilW7kSu1trWFCVheDx4+vc0vWIiQLGOefpJlJMPqjmj4Zza9KZgqm2dpv
vVBkjkQ5m4U5nj6p+iJb5J8Mwqhaxzr9GSYNrOXw6ELq/vFZ1kJbpEDxgk4R6C2DvLBp2jLqvKMP
Xqoz3DQ/ysfEFXZAS4Z2kLrKFWsAx+aWGadhw+iuPZJ3oheWSpasUpIqIJLKvXo1naTr+EC/XGF+
0zGuIFVwGXz9sXHclW9ngUpBGkSrgNX1hcq1+hBErcK3A/46t8s7Sjm34RXwzVctKInGVf6gfkl+
mhsFw5X0k4U7iQU5epaUppdp0dTrFWUYKjmPgEJ34JHtYeg+Vi+erTZH8bgJFDO/jXeRhvRe3uzw
zlwNdJJqOCAvfomegx9MqSvHaC9+E2YqEihuD8ZVtrNOTN4EjnyXlfY/jnRm+ZquUPEB5QSYhffy
kzJmvE4uTmCu2UWp28n0bJpbUE0XXhshCnUluAfITi5qS5oAjVWVNKeaKeGghjbP30CgWrGbsN3B
e0buTPnqMr4h79OnrjoZn/QDg91HwUmuIT5xZlxowd0CL94Ut1CIGgBCFnmq02w1gWyjvWTHfwAI
5zLzdKj63RYkwaWFAVtLJIfWdVWzSHjefyXZb8dqGPKTp9ZwBnkRu0G2Ig7fJmiHtjRgzmiWLxJ3
APyzhh6Qg7yXVRrDaNQBsAR/giW0Hz/7V94ezg3gxQ6MmfEKP1b0tbdxLm5xlaqkdRJIuSfDypIb
Bi7ZpBAa7+VjIZfGhPs7O9PCmGQ5kHkhZzLaugBCsvwua/X9wLSY3ffWl49lrX0rQ1IUjbiRksdy
5CHNvTyqs/o0qLA8jg+e8OqP3oYzWDsP/hPAd1Em4V8OihCmdCVJyqkVU3vSM7s1YHUNrkr1Hze5
0NxzQQsPWmpWgMerT7r8PFTA1SUsWaobKe+KZ0OIDG4AuAnUEpYpr8hg7NiUzanbs1O/0x2I3WjW
OunB29fu6DIFf5X8sQ11flling93Jnfx9MKS8Hu+Re+2vBO+xI81nFufq+Of6c0k7MZT8ii4NbHD
7uP38fZxlgoGXCOYBeRJEg/8vYKJQqfTWR1O4sG/A8HR/DXdVN+Y2bJjR/3kPXcOVIBPdWd7X6Nr
8Wjehd8//gGXD1SjokEQa1G3mWOW9/LDIZP9OupPgyW2f5StJMJOpVr3Xub98+IJkrDIuFMFiCJ1
oXYehW0rnvqTxwxxGo8x+xH9Pbus36S82npEK6d6wwoChh0HTTj7/lQyNEMaoKq4ysjRbBBVHa1w
/V1KLAuosuow9u5qp49v8lIN2a5jBY8hA3gewHN9L3P0cEdlNpy0tFUhn/fgW+q/a339MAhsBXws
a/V8jGaoMnUoSpuL82XeUA9lMZyaUXGbKtrrVbAPlHT/sZT1E/2WstD3TpV6LQuHE9hqhou2X5nC
WOy61ASTNA82XM3qkbg9zBhV9ovYI5OHpMqnAUZr6rJghXaafiNq08vHR1qVMo9ogE45z2nMf34W
YU3QambAcpwmNnnk6GcAPbUQJRtHWbFh1F9NiQCd4INi4UJKEioBNCwKSh2+Srld3+VXVLqfki/1
PiMduFJvqj+yW/NO2Phgl+6T4qcG3SsDD4Z6ocwFfDqp1pqnQKyerImRfgFqyX/+9JBh4s+4QQqt
CzXOm4okajJPiqDClCMpWQPWKcsd37xYH//S4/8PCPK/6SWdPVz3tXn9Xz+zJmzGu9f05//535/y
9DUJX99jgfD/+AsLRJP+C0ch8hGoP5g6sxP/DQWiiv/F7BEpGBG8RolH5YX8jQQCjzANXb7bnM1Q
vrZ4lH9DgQjSf+mYfhIcogiZQM80/hEWyHslmxlhePeUR6iWMtWhL1NguZMqvWukwO6+sm1j/gLh
1jjWdwkWuN77Kbu3sLLazeetwJgLOQtW/5YL+olJ8oIzXQZCMCDCbKoiV2wGcXK7tGDZMjr2FQR+
7kz8efZJHv5y0ucbBgvf/bc8GYGg3aqXcGq52nOZ09s5x19wBuoVqM4uO2rKUdh5e1hwPLt5MnMb
6I44tKMndd8AZLiVtb3X+sufsSgTwWZfpeHAz7BC0dHTG42q3scnnf+G30HK3xKIYen9Usa7gOzS
I7OroPMK4ENkvjUS7CRQbJNWdiH4zgDxsQEn2MciFy2GC5lL0C4FVuB8kpDZuP1uCA7xxHanW7D9
8qq+wDTkgn3sDMZXY3IS+F/3W49pkfxf/oCFj01KczJbf/66f1r35lV7iA9xb6c3wVG+9l39aeO8
q0rz+46VhbNlK1ilDs95a/aenehGf/SPyrE71vvoRQFHbNc8BrstwM9F7np5yEXQYrAaX2d/SU2e
i4fEBQvjR+0yz/FAbfMoffv4lKtP9eyQ85+fuV8GYzODFh4cl6UKGDvTPkCGgGgB1dl/JmjhgQO/
GOVGmV9P89U3viSZ/m8JwPhCyU48u+xuyHkmNX7O66ghBW7zJznYyrZWrZnyW8JCrduqaTVxVgAt
/GwUVwAf2KP5EImbqJDzy7rU7t+CFilAmkYdi5AcpXGnPdtYiutfdXZ3pVzFX7chgtdsCZCvM4EX
DTWsyfsnoLAvHaTBENgJTNpx+sWAyTmuv8pQJUPG43rKxqzsqiGhgce+Ad4PZ7nQY02EgDnWAEkB
0PAmBKX+s/Fdq932ca5c9vvmFUD28hvzHHLsRFdbGvamt8vbpRgM3xyzxyop+vvzFpk2aQy3ggBD
pRYCAUe4lq/GnXmorxp33Mm7+tfAfhoMqN9Dp3Wzu/FhoJ2p761HsHIe4Vq+EsFiOHysH6uKf/6z
Fp9hbIxsqumQ2MPeO2TAueyr6/7P+kaBKp2O8YxyteUuV5SfPS5889tEz0WC5PV6WWlhDzfcLr1r
xaN4BULBl+Qk7vSfM3Pwc+3kTuqABF6BLrQ3ssP0MpOnH7cb2PIcpS6+yrvfsjBERiTXDUsHKJet
H4Sv0YN1X90EP2Lx2OW2tq8+TdfzL2l+dS/1Q3LX/VKAyrchDlWc+Gtx2Holi6L6mx2mtm2K1F5p
ZhKdvX8lcRpKTVkDkSEfKCL+qu8yVzp6p/lFwJLbOdW2yBX7ci5yCZkfJrkApMfIC5AAEpxHCeaw
JTJsqAGMR8i+3BmdvHdAMth4eyuX/07yQiOjFGyiSuLym9Id9qxNg6sGhCvU3gB82caB7eCc/cxj
c4jvtx7+yiN8J3uhjlPXSwAjcWqzyNpdKAGjEmrNRilgxZe/E7JQLqVVA0a3OKAqAZqg3/bqrzTe
sGurB2HOlAF90kww/N6/mMqTpDHtOIgEBXiTEWHGTx9/py0JCweUqZli+Q0Scrm7FiFENtSNcu9a
jMVExe9DLJ59AeGfWbSIaPYZdiDbRy5q95yfcjf4Y1PJ5mtfKD3SVEthKowmuDhrxFn0ATmrJ5gC
phgOw13xMIjg4UM2vA9/1D+o71E1dT++wUVR8W+1PpO4+EhDZ1UAhnK+6GQAgujZHSgSuRMfaAzu
lR3wBsUfXmfTi98kLluz8O9Ou/h8ZmKALFcjWzjCi3El2ZErOOJ98qo50Y4Adrdx1q3bXXzLPs4T
IYmQN5uwFLbgvX+lusWLZTo4ehe6lw2Jq2bk9+W+IZWffc4wFyLwixAo9tNtm7wI1jXoYLbmja4G
GOLG8ValkeWJuC+6kMuSG7inRV3lSOsdn9FFbVemLi0y3Ql31q78Kv7ZTE6gQ8aJtZaPW2dd15Qz
8Qu75eViUOo94vXH/E5xpyPIgbbyqwLa918ohs8W+EJTzqQtDNg4aVYqz9LmHWI6C4fuSHprpw/M
wR42LnbVWJ7Jms3Q2Wdk9rdVmvkzDlP0xMKBHZHulIA4WRg2M/7lw+5QqKILBLgtytEdW15AEp0M
gJWYWXU2fs3qK6aKq5KlqGyMLV6xPPRJGcr8mm5fvobXNNWdmM422yLAANm+u1UrVFbd8G+BF68Y
FvpIlxCoHnTTAfRUCW3hz/QIgqmc2OKVuEtuklP8lB6NT/0OiPiH4jnWbO9qjpYAOHUq8HNO/b0x
7ejBG+lu3keVH5rDZkK8Erlbc4H776t5m5Q++1CBVfeDqL390sCzDSD0GKd99io7vJZsj3xcewTS
LACyxJHDOXjY0Pd1i0bVmxkVKlkM+rx/KWrX1zXs0rzKKxXWmJlw2HzQGHasXsHO2G2m5Otv4be8
xVvwB8+fwPia61hYbxKk8haAEUg/psmhhOskt/9sr+dvf/H7hOY8Vnx2xWHVx6kwINFqS9sHXk/O
ty5x/tGXqv0/h1puw8HcHg7RLKJxrfv4Dia9o/kovsyXmc5PvbLHew0IVYcd1kN7/Fi9VkOKs/Mt
rBgLgKM8gRFkay3MFG0T7bq+3QiM1hI+3unvEy6MV5b3clbPJ6x3054Z86c8dUEO1H/B/rULD9Lo
AIEjh/ag28ru3zwjyOCsS9BWo5fx/hsGXg+w1ewoNA8Y8vhTZ23MN6wazDMBizBGs1px7N/UAHgy
T76dtNEV0o11j7fG48U7OZOyCF3CIDKifI4vo5vsRrhPHrQ98D2YQ9WO4QEOqW1uO4PV93EmdKHh
IPbqZTofzQMzSaADJGfaliNfNbhnMhZanTVZ3oTZ/H18mlqUpz0wioCUY0wEaETwoO54Hlq2qx+q
zfe/qny/ZS/39gqxSvl2yFYPMwdwd+z39elfoEl/v37wtx05k7PIsIALrYe0Qg5FMKBISWm7AJZT
wfWkT6wM7nSVnmgERmu0NbO46iTOJC80HDrDMMrmZ6Megh/affAj+xH9YM5ur57+ZCgc5OIGNIGn
5rAdtWw8nmVlSQ8nxmVSRFfqT3CGS3FD71b/fmiOJUo54KUvJxOCIO+qIp4rOSoob/KXXt0QsOrg
GDMX4bdXFYn1+/emo4ZiWQqt+fJuy18zG0zkxgzTKwftSnO2N9vWDsTi/VwGAlfwgqoP+iwlB7IW
V+BPdmzd69rrPzf3ZwKWJYZMl1OznpNtVY6uEnal6Apt+bPVQ4CXycI9UAU09t/fmVmbsIfPh0hu
8jumveY0Z9fu6xvPBlgN7uStqcDFUsZfykUxb26BrhHPqFrjV8B1zR6UWk3pqA7E1+av8C4+ZpUb
PoVHZlaiPRige0sD589pBpf4UbZbN36eXmQbKMvNlYw1p3D+o+ZrOosc5CCXYhDMqKxXMUNNTAEB
G1moW2xFaz0vqIpAZGIcEwSXJXuLbE7s0s9Z5TxWYXyVqqN6NdwEzjx9is4xn/lr+jXK9p3vFI6T
8K+Pn9SaBZUtYnz+rfK5FyoSdrWQ6W8qciAvuW2O2kHaqddbwe6ak0AraLLS4YZrYWFAhYkRV2su
TEi6fPQNDisZTiqWThJv5D9r75fhH4uOLnO8Fz372Esy0ZoNZip5cKz5z3GcnT6+s7XDnIlYphhN
ByG0MqcYIssRYSQxfc+KlKI7CTDzH4uS1r7PuazFxfl91npRwTvsnfhVRjeG7DY/hIeamUHNGW6b
F+U1udOc4gAYffx9Q/r6SZldN8BSZLR0EbQEZdHJ6vSmmsDw/upcVJICCFVF75MKbZ7i9J+2G7Br
useWJuupvEcWhRZv0u/DkKm8uavlfVH9ZwWIxrLbKJWtPpMzGQv9rkdBSS0gym1iy2+9aN6karzx
7VY/3ZmI+ZhnJqSh6qFkOpdnxE3Z26YVNIAwTuKXpADweAoikX/WtLu8qYO95tXDhvtjnwYJ72LO
eQcAQBidxXPGGJZIW14MIjc4g1hWMMSmw6CP/gT5aBHJRg/s5kRgNk21cMXCyXjSvK6rv4C6JoHu
l/YZu5RtVUG5bMGg8RrDZ3xKjS4owBisitERLL+j9Ob7gA3Utqq31n0TilYEwYcwJfvR6uVvqR+0
4aHKCym2DloSAIboCGot+FCUEtZHwGoHLd12Vw5DH6xyy49lZYDIJKjVwo1Egclnd94mA3W4O2lA
zPfiLppMQFpldK6s3VyOpkbcW1WfSeU+6BmIY2GtmgZJc8q6MaPB1ToZAHInJXTTe0cRZKU3HDZZ
R/6jkdSIrBsqAqOCFxEbmUlsw4O8+FOu1Xb82ncEt5YdNarZGHbfshUP3XZXA+Y7leDEAz+d6ozi
QbMNa0Xl5FHFOrrtz4tn0HMEocUQg2eOLDgCLuAFJPoMteZ8hb7UBi91BiX0xdE25UwuCdNhNAgY
bO2Fa5zCGB/9DjjWJwkwTHlyAeSc5Gu9UArz3iCfaL9XcRXquwHsNno8hpnqxZ0ZTaPx3YunUjyV
Q5q0T+kYxhrwcX6Tw5FqFlO6b/s5V2wFcG1RZ9WKWk4A8lbzR+lHvXhqc1Wed5kMKa5YJClnrOuq
KO+TXO+1Y8lAFqOVbNexAlt5k2UreQpjPA+qrL4oQacXT5Ghh9GPcIw0iV0GHfz4MsS+uF3dJPlu
9NPyl5VMlfwrBRJD/VZ0ANZ+63t9UnbJaGqQjoutxa5MbYr9ZzHQ2aJRBj3XHtt2KNWb2izr8ZZB
z4j8utAnxh/7Ks0aGbD2ONF/UN8fgpOfDZ52HHuxKF/6ERIN2D59EX4E288DD9R+xvZf4TkxfjWW
IFR2MzDze5PloIzcRQqcY3d+rKXqHrITq3ww03gYr5req1XdybMiNk4oiJlN9mho/qDYnamWyV6R
plS/M4RO8B5HTRn7zEmFCHqKOMuzJLGtGGaQa6EOiMEc1SrkmuqAnluwcyuAn35XIrUHDjn0elPZ
6bAmdM9qkYryc9AYY/5I6Nnkh8gwFdjk2T0GBTsGRWiYJs/beV0y6M2eLkws35WFbPonRfOiEKxx
1Sy+MgsehLd5GYTPSjtaD73Zm47JjHN88NqeTAOkWdzlXW4M/nBV9dV0LMGSBlJuKJQRGNw6UE3N
hRW8ziAzsXiJgJvBPyJDhW2BUU1nIk33YaqDml9P9SQ5atQa5rGBjs+/z0pltBgTNER/r5pj2iR2
q1lD61+r6VhOdBGSINf2hQR0yTc960MfprUUvh5CBYvn+RhVqiT8FIWSTTs7aJP4j1yLwNCRAPIJ
/mysIfL+GCUIgqKTAFFYYd0ocVeL9UHqMVfxYzslJPpArBuJBpsJSAtV8Wm0GiW07rAZrHNTr+lD
seWWhYaRp0KTg1regUpmlOpzYxDhTKeGIcXquS1yVRg/AbaiFtDJKtgtHWTcQL2n6KSqDdjG/hgV
V142DiPFbfClfsQpmBMtVdc8iDN3mnFJCsZnJ71+blUDbkzWt2QcrDya6PjByyyxglBAbiv101QX
gpCAbR53BjNfnR7KeXNfhpHsebdBVqZU17hAI2g33Nhq5eLcHS8yggTI6rJ7q3D96QVOdaoP1Rem
sWhoivfU7nbJznvaKtxthQCLwEM0/9s9p5pJzLgL+A9laz94NT9k42vGygKm4WLLPWCySxfmCmzF
5AAjWHPDliWhK++NIZfadOF+HFCtRh1nAhf1GEVr5JgiKMkVSy1G9tPa2sVY7WucH2kOSs6CjrQw
uyzN53jxqjjB57MbjtAxvURQ/vqbSdLFcYgv2MjDmJLDAwixCKKCtmLeKbYIhKPeYXF4DP8hQTzJ
4SyCaRO29ZW5x7gIotqR8o6vG/MnYpLA2EvH4jo8mfZ4g23YHP27nBtYiFu8ddMstFSZxdW7fjel
DrUs6AkOLMIHTgPdgl042c/NZtRFkWchdfHaE6Ou5bhGanbTv4TZzjMdsL4f08fmO3jip6J0dk3o
1NiZmENv5WaXajCLZ7SfDJyBCebF378ZsciEoq/M+Y6zG/8JEOqD6XpH8eu0K/fb4f2mvMWzEUfg
5eUSeT3sE6T3/e1cB/XmUdbsiTx3s9VyYU3eDqjDmsCQ1GWvUdeNlGiN+42t4ga/AA+B6ZrTRry9
qg1MrhE00NK8aHUBidf7WYY2FNoAun2K73r82HxcluLfDvI/IpaZZzrmhAizwpW/xl+JcCtOOzF1
u9O8k1e7quJ0kB1lh0phcbRy/o2S4EL+IhutckUroxD5bZMARH/VBxsZ59odAvJGPQRCRBAIFprQ
w/hQFyEZC8wkd3pRXXndViF+rpguk6JzEQsb3I2+0lgRIqAmOam76ejdMIm0i47s2u43i1tbB1rY
Y2lMzLj1Z3h/ZiQm8+jfDQ/6oXm2vopsoUb2PMRtOPHN4Hi21+yCp2hyyo5erSNeb7aGN46+zAcp
s6WGHMw/5j54mE7+VXI9O3AJFx7ut1z4Re2At3J2z8s5QYmsUSpShHVheKq873H0Q6lvgNbcULvF
dshfLuJc0HzqM5fX+Vpi+p43l8jbFzBcimlf/fhrohmmO8ONTDd76p9f/4W+wPwcL97SvHNLAY21
8eUZ+9pr0h7+JdxF+6If6C3vC+Zu+oP5rd33oT26xkvxOM99fWwIVl/VmdzFkTMYrKTeQ64stSRi
D1n7x8cCtg62cAl64ReFn7H87g+vSv2tAA1GExSnhIKhkjdANN4K/R/d4nzasw+Yt0WkZz7C1IPw
Z/cwwNb1JHS2CksVw2yGPRx112SuqHfJnkvYI5zQhTfjszzth3JffN7Sk4vCzfxyKf68LVbDyLyI
OepyTurm2w1q/YsIJGxl7pPphrU41/ApjoRQ/P3zAeg3oTP0CnKB2FoYCkhKBVlrEVrq1clsxTsK
mZX98Ve9fDZ0UFmb4++fUcOXHRe18QyxjzUm0PTgbhDHYxV+/VjCim9/L2IRQPlGGNbpLCK5YVeF
lft45+90V4JqCmwwuKj+jSD0vcSFy2gnXo/hsQDjNzJLI7UvGo/JMIn7jZOtXh7bgYw9A/cCgtH7
VwpwCEFwohCkjfuoPlnsoWG9Uwc+8BdBJ1ZixHK3NaOxFrkYkjE7Q4PBvuVTLJs6bIIW2yYUhZ1X
bGgokIV43zfONv/2pQaei1l8tVCIii5oEGNItpnuxl17B6v7LbvpUBxBf7QPNz/bZabCg4eAmSVW
IDcuOw+KoXYdc52zZ2x3oDMw3gb1ndu9TLf/grTLr/de2sLGRGIn54aItHoHWyqoXzTfaSkNDv6W
cZ9noqXD5ibAmhU9P+LCkJSxBdpnjdDGhaGI0s/3gdjauM5vTXe4gu6wEpkdTH5Wt/9WTH8uevFF
Z45G5hrezttCDrQrCemHK2KLE4xKIPRteaQ1mwnesMgeHbvPFw0epfX8MLGQR4XslO46ss74YXto
Sl7/jr/lLD1f2xp5aSKHhPNgwIK1s1oHj8E6kze4jAdPOAsIaYAwe/K+TtkBgmfjRf2aP2RX27iE
lx8YKC7swVt+KrEH+94mCENXBbKK7RH9r5D+2PoAXWM8PWbyqfCOHyvp5cln2C9ACHXA6yAUWNg5
9q8b0ARmO0eh6hgVcWoHutdtRBarBvxczCI8Vlmc8t8Ydk0W9l/FXXwtXVs7VhnoB+xSF/t9+M/O
tXB8ajTMbOrzHSbpgU1fRzfDDb83P/b35u386gCOeP+ZOog/6QjOV0dRO2sDJ6x9J7oeJH/r9rYk
LR6E6VeBks+SvGSnKfSz47vwGD6yvqhDY+mO+/I0N3KLw9YtvsXuH51xoRiSIE7dGOJ4R2BT4DnL
dTvI0cZ+J7/Udq3aFpMPMwQNU7V7z5YgUvqy9SMu57Nn+C5QM6gmwHVG6PT+oinDx5R68ZHafXMy
/gQkVN2FV4Lzp3UrOXqAi5zLUO3G513TQmqus1+ekSSXTjJSQ2q+BVIrOdqb47eASnX3uSud3oj2
Hz/WS388H/C3qIVZldOoVAY4zGzo8mgi6Y7k75Xs838mZKHpCfgRRqEgJIo+Z8YtDH+T9uljEWvG
hLkYAkH2IOH8mQOCs5Bbyoq+jjVEGK2U/pFFQb0PxVTeGh2c/5rlowThBNxN+vqAFC1022utIKWR
MleWihP9gf5uXkgwHONQ8RTZUdrUg9UP9FviskJS9Url1bPEhCzaFH6m0+iE5cbtrWk5XFCsfltQ
71ykfUWWWgkzYXwgmAolLXVAeaPTkTqmv5XcXrZw5+iWCIm+jkgbd3GD8IMD3FDPophUrg/pQToI
h+JqO4y+LPPPujujzbKuPpPWLF5dW40CZMjcnHiY9tlD9ylxvci27gzHvIcnmW6w699vLbGtuptz
qQt3I3VpWOJe5xeSv8amW0OPTYvMJnmWnPYH5IfZYQtJc/Ooi0uNpLJFKxDaO3LFxKL8eR5y+lP9
ZD1Wr+On2LVO9VbZaVXjfl+vvjCNclrW8xQcSeWJgMwI7XSHsXJbN3n1fyhYRmETaHVV5FnGMv/5
mZKnmtVPvoiSs9Juh+mfgjY4H5uRVUU4k7AIcMFtlIZyNiMoyeugnQxBfNAhfRuTrcrn7L4uLMmZ
pIXhrbuapuaEpHl9XWK90wecz7gVyU36o3L6z461UAUa6GWgqAjLCEfCYoAk7Ise9jv29jcucN1j
np1r8f4rP9cpqiAKnt68dKKH/nY4AjvIfgQQdZQFp1+KA5PwYZNvcNVS6kChg0GPhV7GrlNUGB7U
1wGsz6wetNeNeNC7rfrn+hP8LWQRlYhh4llyiJCkH52ePA9+7o+/1UrLBrt1do7ZB529cn3syxwm
tFmZq5uBmXuWiLKdcQ1LI+kdlHbwlW/7mdWXzygbrEGWpKrKQrdGKSECeNMt1bOD+FXof+jN6MjJ
hgtd+0rMxgIaxJqIflEAYEil1RNTxiqLMBXQ0odkV/bsdh64/vgi1z6VpepU3QELUlV9ocsD9aJO
CZEENrDrZfcpXYyPJcjzp1gq8bmIhRI3ZjfKDRVo27wtTvVRudeS/azLgQuNKJhc90pie6fkk7Dz
e2fG3Nb31W3/Pc3dj3/I1lEX+t314DhXJb8jTPrMFqDY6JiT2jjt+pf7fZ8Lze793MjBY6OgxwSp
PhyHeAJH/Z+P36O5YLsZCp07kGuWM87i1KajxNSQ3Xyd9uBYgs84bzF1u2qXn67mfTZ/G6Jx7fWf
C128/lQw28xjIgP+avIN8u6bqrVB8zyo5N5W6eTPs+DtMs76h/t92MUblYS2z7MAuZBc2T2EH16x
4afnT3/5RH9LWDzRVlBaXffYTYomxTjIdRcnB03pn3WAb0S9k67zCDjV/cfvcUGKMbcw3n/ExYOU
lGIslIhz6bE9N6W8kzXZNJ3BJ4WXZSum3Pp6i5fZlqzTMIPHGUPcqfEV6vHgYd4Wrr4IL4wcw8dR
3c3wxNrDxjnltdvluDPWP3N7yyJ30fldlwbcrvo4gO2ZuNP38MBQlpN+Eze9+KoCAgGgiwRz9BMX
j0VOojpOfVyrZ0jXkuhXttpLN3AY5xuavhrE0ln+H0mLR8OsUCA1AZLMW9GZXI3l+4BNg2oXHEMg
P7ac6v9DHmEz482QyJiLKkMo1bUeVXzAmpVnsHNvxpd5lyg8aI+ycdRl99/YJJpfqPlb5Pxlz7ys
2THkOM4i6UBHcLw3j0nabZjl1RrGuZCFKxfaOo+M2S6LV0J7CIAXfK24vtvOLZ4ZFdh5rgrZ3H4S
T+F4/RfTyFYdc/NuF6ZNCpquhp52jtPrl/yJcdAdnCqn4pX9PcCmNr/lqkk7u9jFKw2mUeqrv74l
O0UyPo+DzlgZyWs+7f/9lgm7LybzZYxEXKD2GUwhDVHKexVUSu7SnW4+f6zoq4c6E7BQiKI2h16e
KzI4rcz2x9E1S9/cULstIQuj6Qcg01sxQsC+yHcKNOn8t/znxydZM80zFYJszNDA5gXirDrF2ljN
UuJAnX50ZfRgTp3LRGx+PfTmdOsVeWN3vX7oxu4U6GL8fYzberfxK+ZXsHBL737FfBdn6ifViRXD
eTX3uEeKsIkj/yIzeVOIkcQh3UML/S/Me6xlysiFpgEIPBZUlg1uKZdJIQu0ob1i4PMVNKPxrmeV
dmfcla76tQqBb8l+buI8zAbs8rjY7BlGVROXVY/Ej4g+IWzmuOWrde2dGoJBFnDm+avNouVKVErr
FpQ+hSyVYbPFO7KEYmoZcvsrtWyaYzsRyggOExj7Lj8Q3v8LYDFbMhcuuNOUOlfnMGOeM/MrB6Q5
ZDJ82LvyG5qfeNxqJa5/y7NzLqoe/5e979iS3MiS/RUe7sGBFnOmewEZOnVWVm5wUhXg0IBDOPA7
b/UW8xX9Y2OerB5GIKITbL7tW/CQxayMG66vsGtWNgWQS8KnTesKuHhkeVy2quGxscfGdPlVs1wX
WrI6z3vU6agVDbfauOFNfTBTVwDQxvt9rJp41QfjKnTYQtj0L8yaKvRpoVZ1psAV0kwulBw7KP1R
gaeKU9ynG0iBOPqd3LjDOvHAXL6QNlg0OjulrSaXisyNJmvlzXpTC/AtJ77hCXv2A50IwoYPdumw
XLgGOcs9iHnhVJmIEU+vhlyIaj3nRnNdCCzLa2m04J4uWZi9/QOtdfDvolemNouVVlxLYuh+fb9d
8EhPxjB7+JOkTDONBzECGgX6+NAJzButVSEtQE0ur9DRZM1WSBulGhQEMMSJONLb5Hu9SYAtqYEu
kdChX3fAgC26FBfnD6ALPLnQmASV6OkKJVCEAd4MR8C6Q+oPXF0HlNSg8OhpgYJDp1Lc3MqCq71k
c/YC60qC+5PAppIDfR5rDhXuv16zC7grzm8N1K8hQ4UDzNCnwxJydVR63pqWrMVHTqOiwgeNNum+
8tCZeR19N31U1feLHtOlzYIDrYOpH01pZ4mrqBvCLJkGHnlKCoLPaDsE9IM8ECc+1Pf1lbzrg2X1
u0sTKoOaEHpVPFybx9lSLjfkdz+gBmKOSuieWdiclywAXcJFOTgLz6dnevTGlxmlkF1Dw5U+hTvI
zq3kcUl76ZJ3C4proFN55Qcdn7M1U6xWJx0BEjZ/JIjAPBpw4s/4IMqf9/9yWeHioP4wOK8IIrJF
2xs32IevSgGC4+SvzBoa3CyuFAsgyez1NuOSRV0BA0mWO5Oa2lRmC/ffv5i1P2zMX2tB73FtwAZk
sQCfwCPixACPtF7YoVtWROp+6c645O+h/8eCVKUiymeigxaaBMCyC4uALjsiu9f6B1N/WTjAS0Zm
d4TQGkaR8qkzOpvFHp4rVbe7m2mLpiLXGO3MfIq3AIv4ixIfF3fF0fBmiwZXVi1yDninPyQfOVsE
e35vV17JIZPVYdrHN0vP5MWr/3hKZ4vYjfIgmA236aELL1oNqd0UtvIN1NtB8RINtvoKEQay3N/O
n8e5M3tseHbmqFQWOuFrqd7UL/QAcH1idwm0Xm0IPoQuQc+RDeT2ZHdXsUdFuwSBDLs2rpdqbQvL
PVe5l5JYRLkN3yNjd3q9C9n1+FeSyOAOgBAemFRV+Jqzh1yozLptBdxhQh05BVJZ3eL1f3nv/GGC
//zompTUzMyqiE9nIGR+DK3cz/yxeZeBDf6geOndv6uj8pmfOxnW7AUHVUVZjzFstqX8PrbDui+a
4OvTeHl1/hjW7DDGoSwMkYGZaz9V6+g9OtGeEzn3vjZzqVxyMpTZ0avMROgmPn3jZgR3PvjdwCLi
Q8KVP9p9UF4DxrhZOnzy5TPwx+hmh09AgSYHihqA5RtUXHu3XbN7hD0VlJ/Q/Fo70k6y+Us0PjVo
OrECMB4opjtBfXLpFCxOwOw4NlYBTpwQX0W56xEJyAGnBrUc6mcvRvVJs/AnjPLxnd0BkM5AGR/w
2zPlKyE11JyNKOPrz8CoIozu77UncNUGvNrtKDfTAI5o5RGNrVfo5F9/veYXt9aR8dmJSfN4kjI0
VNiqYq07BRLPLPW0fKm8c8kMdL0QrUO4A0C12dnPRLMzcxE7C7x+jq7eiPI70ZeMzJaPYy4kIJjB
TYKaGxISc2datqYqQzOqhniyWtcHCKaBG6TZqmjhEO/N7bIHM3v9zy3OTmbVhElTRbqIXLl5E1Gb
rCaUWEB/EEM/hyPilh7/z6zKH7uFW+SCWybyyShEARE+C+n6qpniegBNMSSwPhXaithtgcU3Xckl
uO1aWwcU3QnvyXr0yTWCd2BpqmDp1F4Y+en3mAV+Je2sjECIyY5ejPCqAqFw4lretJnA/gDqfYAr
3X9np/KBc6cAfD0ycFwyev5O73aRNm1SToYJri/FngTiNMJgT8oSYGyGPf60A1lB0A7hH1BMzLdq
E+kNK8VOxxui+JJpY79+17zBRdWKR4BWZX89rk/Y0emKInUO5RwOtkKF9ZPm4+jRimkZtqJaVDDY
rpVt7PZ2vtb9ZLOYzTo9hZ9Dwy3DYTxQWIX2xOwUTnln6rFIwa/3NiDYRC7LxaI5SR7kO+uGN7kD
fxg/iOLSw3J6xZ8bnt0yY6JWgDBBUXDABc+2LZrS2pVyo4h7Eaek+Dd7YH63hycD6htAvXLdjtO9
kk5VMcQM9rpBdoxk32K4C6t2aUjobgXuCrDm82iJGqWYKGlY/QSd5B7xIM4YcDpd8XVp5WbVj88B
6XiaoSAMvhUF9k4HpEpyi1K/WKH6kbxHkQ2sOCgprUNm2Blut/hR+gGmDeQKARSawLXWLlKKnx94
4Mywe1QOaOYMULO30UjrFODDTgAmvweJOm9wgBp00HFpiCDeLOFszi9zHfI66ANA2CbizVD4Zj46
Fk0BcgCF4qIz92bwTwbKzs8OcNCxTZfJpvgmPDmHMIhDAT0f/Asu6szg1NZZw/D822rf2hLYSsJ0
SSuLL9OpCQUpEWD2sIocGTI7gKj7m+mENm9QHE2uWMqFjQqCZbei5cYKzkZe57UdC6ITtixImLqw
ac8fD4hNQqwI3F2yAsWYObSzVbKeWSMk6qmHDpzJLdyUIWCtnfRBfCCecavfTU4EgWqb3IVez0Bd
4izd4/ONhLaOTy1K9BSDNxICwjN/LxJV0uuKhnz9k/TWoCEgDxDyGA/CXggg++yKS5mNGYsYb3U4
tTjbupqsN6JeEOhfOuFNE4P0XWxs6y29Bdy7d6XYJROIVbVt7UC+8pu4TtfopiFxAA76Nl01t/0L
EuCLcNQZfxP/WlgCyJdhGlBAOlPkjcF5Iyc0QbOQx1ysiNvjFUVD21p10w/VBcyxwZFOr6xrHSpg
C3thVryCdUA5Vc5FByw2ynxco+j4fI2cDkRtC2zBR+DAAcWOAvGJ5xyXnRY+v0fbHrKun1rReLSh
awmyvZmpPKGoY9aqjBcuWlGIuwy+6i9PKL/VvzIzu/W1PK8FrVcQHlRm6JUaSmGCqQLEaalrqKBm
3tdPwPw0nQ1rFi6xIhGyIsG2yohNt60/ekj/4F4OiruoQ8Ci2vUuJnDdsxUeuX39TVgvriK/Mb4a
8+wwaWmVCgbF1FIP6SfDrwML2IIR1ySv2fyJjMVp+Q1VPr6WEPdAAQ7sjPAmTreNkoLLH3c20Pqu
gT5vwJc2OQCXmeRk1In2xSq6nw6Ap4w2HsIVRFMNxa5be0kmaZayOf8eM5ei0JIWgAB8D+pJPq6w
IMThdoutFoxu7StOG1huugQOm7Wjnlud7eQqbRgEFWQgclfdDwhn3llP6kZ7A78LKq7Gbf+ttVsv
+s4QMKt39TpZAaQcPQEasLD35q/jz2XAO2WoEP0CLvt0GVgEf3hqsdd7Hy0d2UrBY5w6TLPBqmo+
9TepGy7qV14ePYSpoOkHUZkzQkKSNSmw/J9zbgYq2jetQ+dP7rQGWOeTe2Nwue+f+tyjo5vOE93G
Wc4YnAbMn4uATjKkqJHj13SwNpyOXc3LUatlU7bbTkK+vSDlVVkKgWr014pSJpsuG8HUrrZvX593
vrazowaz4J3D3QmVWWU25RN4uyDfhKOmVRbZ9WWvbs2yhzJ3qPR3X5uaByF8eU9szV6sWKVNj2QE
vzHjdxVELQjrOBHwn+NquTyh/zuyT664I1er1SzwdaV4kRldUZaBJqL3VON5Qsq1Vk07sehCQuvM
B5iNT51FsTRCv2wPTwXjS3TQfGQ+dBq8lEIO2xZdDg9czA3OHPbPKeWae+gDguMIWdTZrmkJBXsL
Bsm1o/s1qJRyp7UZVGa6q3EVL4zwwluEdrw/rM2uybHr1TDuMcCiNB0SKvDmks0AXanMXIDsXdqW
x5ZmFyH4ruQ67TAuuRC2QO49GTryxfKgL5XN+XM23//HhmZ3n2CC1bZvYEgCl/nwUrgxFxAB+GLC
bQetUnBOckDp0kyeuUl8rxzbnT3rPURkqiKEXeol4RXncuZZjkFyo8zvQw9a47jsjTVYR7rGvpGX
qTFmgcHZzpm9812Coh94XfiTF99LaEZBx8RN5FVILI3+uDOBsPGWIr6LN8DxqGe3jUEorQfoKmG7
MtcAkS2An+PVhO06sT/RDyIvbdjZjUNSAh6vCDcOMZ1U8JqnqnMkCt4+e7pPD1bmmKCwKHxek+gw
arexHA21iWkvj378wtD++Sd0VRa23JzUOEw1VoY1JqF1+SNPvGEAvqhdqeD3RXFtZawVu3Di/WLw
yY/nF3vdmN1PqZqiN23C8R2cyc8P/Aamfr1jHs+QLJNlLa22MbuczCkSKgKMiN3KzJs0YG+rdUOC
QvqmGY+K0jpMVQI9EzyBPjTxuPr6ubk4zejAg9oDsOJnOPFQScDkl8C6OF3J4YdWa3YaAveQaE6e
SfbXxi6dJhV1ZnRmyFDgmicwwxFyyrowyXYiPBcEVOmQ6f3awqUbEah3SN6hOgOF1NlWxtfvczWC
mwL+75si6a+Gkn6bSPL4tZkLUQ1Ix7jGNiidcEfNTihRO8i2qHDBSPpjkt9ZAa5LKJkXw480lJ7L
JnzEXC9dwpeOKdIHANhDM4Vn8U5fsY5KRAM9Kt+Y5BAVbtNtxMff03igCVIcQ/Dye1CILuPSLq2b
hpSB+YkqBvju1LI6RO1kgf/UNpoanJGp2/b6Qn5kyQT/+ZEf0nd5puUpvGs9zV4ESb5N0c7y9aJd
fE2OhzGbQLQjpZNhfE5gmCN0IMk6R4yPNETsAyVi3YFUG1g7bfR4LMzzaQtf4NLVcvwFZs+Z2RI1
ayV8ATWYUFgHyRTYy125hOx85HC8wFJV69LpPjY4e74yKSajTLFwgEKYyJhLB6oJe5VOa1CEBlm5
+GAvjXB2MPpGGSrSwGD/hDxL+shFjbi+ntmsJKdEUWRpTi8+XpoE+SIJ3eW8n/h043SdPIDhExuH
Q7e6Gg2U4jNrvay+aii4NHcyIFVIM6luvpaQW/Ok/hUHhbSrHnkeCiFMkLKhKeUvzv3RF5sdGpCi
yskA9mW7mWhQEoBcmJZ5olnve0N+0NgSRf/FtT6yNztB1pSDO1jC1QdK+YBRKAHkWYiKEG70QoLS
YUbfv97OfC3nDyVuIvBjogcN7sjsrh3qNEvqEmvdptVdpJe7OEZKqU3k1aAZQcZAZGKVnfe10UsX
/O/K06gGaaCvPl3uPkw7tS9RB47jnvhjB64GMxqvQ7V5/SuGQFmCmFeUkR8+NRRHRQK8/wAvvlNu
IqlcW0YfsKJff23m4qVu/mFmdiUQOoHCdsJ4RvkmHxE6D40dgwqZ5bdfG7o0cRzyqiHxyqtbszJC
olWJMGowlEfQ/FL3EliPq2mxosV32XxTHJuZeU962gp9zWCGH0fJRXr5OU4dE3pOHEhZ+t0yceSS
ydkNYAxJKpGRj4wWriqGD+0gLvbyXFqn43HNTnPVokrfg5+SRyL3qtNcTYiYIeXE4eCKl0QOGF4Q
AS1d4JeSPby/E5keVAjP+/iaqWgI2Mu53TBor9WPTAcoCjQ2eKMG0RVlaAwuGr042COjs6sEvds1
yBg/jUo+WJnzyG/kA1i0icdXUgbzNcKCdTJCo3sx+rl0jx2PeHbwRrShgosdxnlLd3U9HsRsm71x
+T8tyK+lF4a0/UN5J6POFfyFI3I07NlZFMJ2oCp4POyyzFZSnLglpQHI+hd6CS/u1yMzs0dZT5A3
bgtspUgD65Qq+Jq65GgvbpvZO9yGfS2wGpM4OOVL2zk8957vq60U6HYCMkloYS5xS128YI6GNbuZ
qY5SVjPCZNxEe5lOeHUA2CuXsr8X96YMBx93Mu8Dmc0eCO8lg/UwU+TdMzU1WxuKOxBD2b01Ol/v
h4sLdWRqNomDnpKMoGPJTgbBFwCLsuSfzED/8cb+M/oor3+/Genf/wt/fiursSFR3M7++Pc9eWtK
Wv5o/4v/2v/+tdNf+vtV9VHctc3HR7t/qeZ/8+QX8fk/7bsv7cvJH7yiJe1403004+0H7bL20wi+
Kf+bf/aHv3x8fsr9WH387de3sita/mkRKYtff/5o/f63X2Uu0f0fx5//84eHlxy/d19G5dlf/3ih
7d9+lX5DzRdgKK4BhVwvYD2//jJ88J8I4m/c3wBi3oJgjAisMpYEEgptjN+SfgPvCjxBoKmAEflk
X6Flx3+k/wa3BxASNHwCRQ1FbPPXf36vkxX6Y8V+Kbr8Gj5ZS/kHnz5xKOOi9ck0QOulgR0ZkuOn
noGmhJlmJmBVdwx72mlbc81rWtP+T1zES6ZmTxvem36cYIrDQ6xt5HHtNKS8Dn8CILJkavbAxYIA
KY9PUzzNlgcjiluNJ/ttkAVVtkTgzS+DIzfhbA5nL0zHItpGkMlhfgvquzTQAl4VXLqSgPO+YAfl
KnDP4cYAU/hsrWrTaEwj+SHKkxatlLgRPZB4tG5JkN/ORWF0p5ywaT/GCUppdlqW0qqA+qZDmohO
hwndvY7eROipC3PNUwaKLIxQWrseAwRoXW3o1kCj37tk1KWbkhgJmzDuXNJr6Qr+YufWpgoly6wE
HBVAuCtrquMUqjWN4KP7MURKpwx9vY7rTWuhfZypTN8mQ6b6Arxfd2g10HubkLsNKWRMRipZLhgZ
s60WhZOPUwL1jGhIoR6j9Svw0GITyn110wtK4xOz1oNispQPMgrSDxAa9O91oYYByL4VOw8L4qpo
ETr03dTacShMnskSGcAqtbrXK5lc59b0oetIbGSS2m7EatI3UzvUO4GmYxAqyrQrjJTt5VCOtwND
6ygajod8jf+QCSY5I1dKJNaeirLZJuo0sEaIlIpXct2IlZcPZPyeNXk13ciDaioPgEGS7rouxKR0
TanN2j2wiQVzuoha+UtCq1LxtN4iKrWFSNIfqsRqflhKpiZ2LUdt5PdZmTKvUZoyAtlnl+WDV0Bg
RoFaK9qHbbNQjXJdaVKfrnQtEgynm5hQPGHmeuCg2rK0bKkSyBjoiVB8A7WmgCyAqDWdp4To/gcQ
njavQsImXvSp5R9qklqobkZDBBq3Thij0IPKe2ONblqwOKAdyIR2UMCwgB4L67DfsQy8INcjQT7b
UWuju88kLYX32E0k8oA9IcFUjyItbLnMe/ouRTINbWjjmFeZNeoOK/sU6jl1Ccp5o9JVv4ZcFtQh
Ja1ze7KfkiKEtrba0h9RSjs/Il0IlQ1alNco9EfbTs+tH1pH6o0SS6M3gRhNAN2rnOsOdGfSvTxI
eWnXhaw8JJE2PuqxKjEQCabFfSmMJW6gPiOPuox2XSeRaTnYddlo12aK5HgAZrJUxPI28cEqhka1
q0LT7nIm9FdpJ5XlOpMhgudUlpB4UiIODx3Iq7Z1n4ZPbR0CKjk12kovJeZTBRi7uq4hGDpq6aMh
JoVTdZ2xraZM+iiSbngtEdU+VGI3bLOexBGkPzsL+77Ogq6I2nVUKbUXi1MFQORoUGj4xEJtM7OQ
txOYFB5ITUXDNowhpfaAxH5iU6zbaxJr/doocPPbk0iTwtapCQwuGcw6cRKSs+8tID0uFMSy7/nA
mludktAtJ7OE0Ixcj6hIQOyycEihMS/TBTGw1GpcEStUPT3vGuBPQK31vREyq7ETaQLkQxVM9Myi
n2dQMugR6zVL3IkY4DNG6yteFyUytxBilgH8svLqQRTi6qkxE/Gm0c3pYZQEJuCTCL2rJVEnNpRE
Qco6CZ0zRKPYQiRLy3ZFwTr0lyVm+Y62qWpwMxD9lrbQd+NqyErjKsot/fsoWcK3XI7Up0zPDHQa
pBE5gItd80VN7TxTqdWVPqXlekSUFRikJo/VmAl38mCA/QjFrumDErlxmIDqgSizLPLEsB1rNxYH
EXlJGsKnBgBKZLZJ2j4oBDm+E6u+emPSYL0lSTz5JR5v9PNTuXlhrTRc5+jqsWxN05p9ExbMHXpS
upVR5NeZXqo3Og71tkRmAs2AWeZALEm8mQQzcWhFw9XQyXEw1BLzmKKybZNrdBsSFr8aox5tZaVq
XrWsVm/6Qsi6H0au9ddaawxbklDtMFRZ6mDrxA6T8+jQmNAeSrSx/UjbsL6JzEZ1u34MfRrHw/sE
FyHoAI8LoMemBqnUyHd6Dzy1TAfi1wxqViDPpZIv1xWxtZGYdzQu429TaUCBKULVBZdvqGzitmvu
ukasn6Bwoj4TSSUemyy6oX0pH0RUFMELK8vbklnmvoh7y80z5C6rXO5vc6XP96PCqu9tge5SHGSn
NISWYcpztk7MsBHtKqGZoza94lkCErhOORqd6bUAGZf2pPX6fSPiv8bEMlylUZUDiYvyHpJDoehY
fVzvE1J2uCRq621Ehn2ycyKIJXR9snY7WSFe7kLpgQBIDYKWriZJgxwGXAAxsT9Ek3yLChOa8UZY
G76KI7JivakM+HMGBe4o36lhqHkhK8K92lSCh1uhhqsDf2StpRGYFsQkdbSpbapAMEVj22oaCOBk
Yu00KS+8wUrgpFd9272EMYVsrpBa9VMB9ne7qXXlRWtaGWpMsjZWdjwSBi45rXkYJlOwaRtPm2Ks
CVS5JIF+a4ZYX2lDRFfg7+tu1F4kjhEXnW8ChHlgkjgFYR2LLikV4oyR8a5RSViJvWh9b8ymQl9x
JSXBSIUKZG40nHYoIMR+ZbDs1mxa0EPHETKCVqUU6JbPKfqAC9QQK0OMbyloeR206JGNwiL9gUZN
tI2zsL6aSpPpjqpxTEAuodKr9qH2MZBBodCt6vVdKeFit+uOkcwDOATLU4EknK7SIW7wjdDGHnHV
M/mxphNZWQ0FihqlVfoek9wSVkIUG5b96cz//7gGcQ08438d19z94/+Uv9yX+T/+7y8vxfsv180/
/rt4I9XHaayDj/g91jF+U8G0gYoVuMMBgwbVwD9jHR0/EaF1iP+LfB3AzPjJP0Od3wwQjSNCAloV
lTuVi93/DHUQIQEtb0JxCiESOr85YPffCnZOo3oAqUWIZgLpjAQoaEEhhnQa7HTwV4zc+N664uBO
75CkU+CH2vmmBUOAIN+Ta+B8FuGR6mmQ/9MqilygXQCr8RmBMlpTWonp38HAsAp7dMdA5skaeltQ
Pkp6n6WvcOw2sZp5TNSdlL12aeHTokMRrDk0bWWPlNqidGVEt0Lyohh4maAc1yurWm6fjdSyU5CA
8tJynIB9NvcKYXC7geG61p0R6NtYve/rF3Vkfi6q6MBTXTnMfcUqbgpdWWvduo1uWPTR5ZNTqf82
rA/VS3T5gtcdwozoZp4X21oIR4RTgywwIoysvzFH4tTsVksUtxJyt8s7G9ppdtYmtm5tFLCMWJXh
HW3ZnyHvcYg7T8F9fgV0mGAHYv+dcb7pyN6QXm7slkCHBE5qxgo7ZgZSLHuIqTlfG5txHRry3Nos
7Yb0dyYYUoMgV/Ih2KfrtvbZCQE5PlADQ1TboVeImsCgcrtgmce0R1EoLANDhx0GKigAWM6aInLE
Ig1h0EvuYy+t2ltQYNmtRNw86q/bfKP31C76ACqK6yR+s+IfEuvcr7/CjLicD/70K8wC4aHPFbhE
3e/Vq02xHhHmOMOerNBC7JJNCA4CcLbpXNhqC51QN1tNH+RuCVN4vuD4FrzUgbkAOH3ePSUJjWU1
VWdLCIKbcDWi70yYNkkE37x6+XrE+MRLs35kbLbeTRdnU03RWyywu4TGK7EQD3g2t1qm4ig+DaG2
pwVIF3LmhYiC9VgDT3Xl6OxBqSdXGr+JNTRycnSxADtemplb5KqdKvdxvxey0YPSpdeYCAL7V1Mg
uwL80lGhezUa3doQPMNlvDag7Yo+37A9hCiLkgpCiPUW2tkJGl+V8EVHUUlqb4oQTT+t5sAz3KSD
AqpUKagbIcibyjcKxRnN2gW7NnxawMqkGphYLWBV7E7AbIwSmhcQYmXKLo/TDdRTfTVVvNACxjtl
D/CRQRMNEKUgeYZRITOnOLJcIOmMVhJoiNQGEgbWvYF7qpFRRkssT1DfafcxFinAXvKtVUIMSAzt
OmXXaNVeQ1PAnuBhSZqw6oUeWqdsPXYQYI3AyFVBR926JvG0JcqzQOJV2mytCAugv6iMOTU6WVRJ
DNIcMRLgk1YBhbueumP22oZvIyj0IYtq60Jnw6MGeTJaT9QMKBHrNZPyVRzSXW+ZvjYaB0kZ3Lo2
vEh+jhgaF6F/oaeNMwqVM6avjKDILUl2aqIuhGizIaoDb9cewxfMC6jRSx9y7+h7d8cJOqIJWXeF
/tgOYI/oiAPpAh+8Q2sCV65mhtM36FcSk2sxntyyq1dCJe1Vqd9PnbxTy9BtytKPwx9RhTYGCbm+
bMss2IJQy5BJflPn6HvsoUgwiSu5HD7I5BLdVmQHJN/OWMu2mYEZPfwuqTV4x+A3x8LzVJU+Kwun
idCpgOgwN9hW0itHLbVbaWw3RRY/ZknkU9NCJzcaHkV0W5QCfK3eBeeunZVkL+XK/QT+oByCmWmr
+WzCguaJE+mjjeYN16paVOiAsiJPYHfyoYPnquTBElS3ICBN70Swl/demqpYsjsabfDAlUMUTOlT
zGSnboFBV0uklKx9GtdBgf+X09hD6KlFlp8K4ODFjs4GvBoSGl27Ek/MG+Qnr+SKbaRSdSwIiUwA
fgL35hos9K2x38cx4vZKAcGa5Bct0gq5YLc0X3MekbDTbEOsfNkiLktjZ5pEJ5cSP2sOuvTDoo9j
bm1ipbrqwuKWsXvdyl1m4XdUyFTr17m5rjHRqdTagk7WglgBV95uwzZFE3C0IQMoK5v4WjPyTanm
KxPqA12xitHQySA5NF2ZlWRX+W3Poc8al9BM3aprbxskXKjVRygOGI+dkhyo3vmhOdlpz1YAoDpg
/veaELj9otsLRbiu0iFoquKpT8rvnZY8kDhzFKjjFtpLKIlXoZw/TFOCDAGkMgakK+N9DXQUbSeb
ksRXhnQ15ukmQpZL0J6iTL0SsMmGJn/pE3ZVD7lroqm/HoudrjWPqtWumMEcDTKfk4iWLTMHrW8c
VPl0R/R6Q2PI/LHGB7ID7z3xEmAURBnkXvUh6bQDGgofeoHhNtu1GV4EqT+w+C3CVVJXgt9Y1Wos
PyxcTlTc6LjmBjW3SyiHxWSbWqEDCXvbHEaboteojFTQ707BxA5ogbIHHe5GeIWEFzrnEIDRXdK8
WLLoydha4UMhPTVSeE1ouLPMFHOj25VCAobetLpNPUVJ92Vu2ioTHLWPVqMGxpc88abE+D26OCma
HPsnZ0gevJoo/ePVRhUIGvVzAXIxRr6tQBKK96Px/rABaXERLVS7fqsh+vGYV7rNQ8JWBTarXaqr
bvX1K3aG2oNleA7wv2V0VWlwIE794mSiQ5ZWr9QTrtg93ul7EGRK6J9KvHGFmP9ra+fPMzAb0E4A
y4yINq45mYkaT6WoDG8swSuIfGBxX0MQKipBEDTQBW9MXrI1K3qxPkkKY3gDB+joWb7u6YECiTo+
ydRT/MqXtrzo3WKKiVPu8jVQHrpvBGg5WVar4ZN46p/JGjhvUObh4DOEQaeTDM+tV4b+HXTUjkmv
i0j0DdLbcp/s6mpa6wV1SN47Yq2t6zZemohzNwU0QjoKjEAqwhv/LC0cIdJojnuj05/5Fou24fPk
g5UgGcBRZkGgoHT1HZDPh/A1chV0ZjZPzQN5F5+GHVyIyF/0kS/NxPGXkU9nQg+1Wp20n18GfOAg
9Rx83Ze3xgIeZaYlyR3S02Fzn/lk2JkxEe0ZuSwQN/WyA1ICyS2uBK/zE2ALD7yrI8Z9ZTf7eAED
eIblmtueOcONPIFtVHtuXdCX4jYvtx305Z4qvwyaVTF64Q70gg8QObY5+jq0zS1wx9dtMK6XQSVn
bQrz7zILfLXcKKJRf6YelI2d/EbGlDu6De/Pz3Sn2y6u8MXthpInOtJMCGDNKZiygaS6Fj6He8sF
/QSgMzqQgZxSMXXQQbCymEOvl3v5593Fn8uNyij+DSCrjAvtdLklkFGjgPUyOJyhljrVXZU6a/g2
ptuMjnHz80rbgn+GJZ6yXtTCOg/BUOAFXxi4DVQTO292jw46xOeMEvbNoN9VqDsSZwBfC1R8/wQk
7+KiGugIBRkF+rYR3Z6ONg8zVkslFhXc1C5ytjqQSaot+mDkQ1vBtyVw4hkMg28iQ0efK6ROTAnZ
jFN7IKESB/X3O4SsUgOsf5DbcphHr8Ot+lo4S50u/PPmF+axvVloVQ9RIwnac6Lt6h7ZkxyL9vr1
U3TWfDcf0uxOTotGnQz9uXFRGc1s9fEn8cRdchh3rZPdDLZ++H80OXuSQO/diqX+DBIvUCU9qg6o
PdB+0mnOFETIP1U3yxfujJnmZ1x+FKTOhgk2ETTvlh08jGItv1Dqqw4NhgPXD32T78I78GAJqS1t
oF+0amu7eg49nS48+xe2Dw/LTQWlXDRFn4Hza0r6JEKGqUM/3fAITpOVLoAXRgvMJ83pChvkVLdf
zzW/YU83EEQT0OEH6DySfVAwPd2wWkHrPK3xyqn3A71q2Pe/8PF4x1BsglAOci6nH5/XCfCo6mAD
meKqwJJXS4mMC34ZwI1otDcBzcC9NncZ9LZL0jQbbFm8iY3I7rqXQgXyOC1XuSw4qD27gB7Y3Wi5
IwKYbCl7B5aQsxnEkTfBpgfAARqezdmRR51MBELp+xgPztgxJAmiTYL+Y2USvEpWXPAMBGnROnKO
3n+AdaVJsjNQ2HYW3jVIb5HXtFir6ZtZ5V6FIFlIM1sHVFNnKGYklj+Ez1YNjhUZcWEJUsoUXZBN
70HSytWp+CGIWkCbdA1P0qnBodRCoDSy3k0jD1DRdvNcQynoNkUeJdHfU6lHDuCtRAZs7AEUUyG1
mEhX/8PeeSxHrmRp+olQBg34FoGQ1JrJDYypoLXG0/eHvNVTJCKGMdm9nVpUmdW1yxMOOFz85xdF
bjsx9DrL8mgk3A7trksz8h+jg9qZW79ULrxAvNCaXHmGti8icFl+qCaCdaIre1VcZ2R4+1XlRlz2
Iy3dJva414vmzojUdUHbKdIsp2HMyZw21gdvlbTPBuORhuXenmjO5h19kO5Vz/DSU15poOw5artT
8iJq383lq5ofN/GT2tn3on0cp59FWq+CpndDAnS6FNDMCt2Mc1pcq/vAyq7SaMBisHC452iZ4Yip
BkwF3Bt7Vw5x7csw8EuANzepeOgzjZZ9tjHaZzQxqdU7kVmt27HZanbtDEyZVKJpqxyEoP+eNysv
eulT+qXptrSL1RS3q7J7L6CKaWG9TqHUNKN1X09oqiLb6UpvFXJh0ytH1tPL2DN3rVWS485BRtyN
xXUajitdvzAVjN/KH6Wc3of9Da4mTiJTPerdEZwC+AQcoN8URGELWt+JhA+gtLb9bl2aNhCeekdr
c2W2+INEhA4W3Ecl7ssDXbLXLHzu9Zzuv3RQ2mrt6TwQpCz28G4N6iYtdIyoGsTb2OGJLNtbRrxK
m+Sq1Y3bQU/v7OTBKLJVPnTbxo42fQQfM7wducVrZuBGwaVuxpup7hy63rddOhxMqXudJokQlB9K
DQinyq7dv+ZFdzCaaBf09q5uPdcTklPW931guRESeiN99MJuFybXUSLWY+9dhtjwVbY3c1dwe79V
onEDO2slxE1RSo5s+reNeq1F74F+ZSeaU2vftCF0+uKR2bsODSZ+XbtZM/Db2nXeir0x1qtWPaQh
jVnR3k7Zm2SJ7TSaN7lVbcrSuNC00JGkbGWF38kGd/IB6AlyPSSOfZpJK236RVd7ZeKZIeTrqMM8
ue5/kAGzBR1aeb3tjhJl5XhVdxmf0rcgBDBCP9xkjmw9Fkm4hS6zMqPfmXFr6Knb9JYbZhXAUOV4
/U1Whu8sx2tfM91kzPbN8BgU4wqakxsXT1WqkDx0l3PxjTTISD5KewM3XiAuTEhtR441bCK9+7hO
HdyzaI6Mj3VD8zq4ayI0dEm1Sbw3uuAaE75pfEfMRnbgcSTartLqAioAcfVi6yevqua7Q8WyXcRu
HWmbUu0dT76W8gG41N4MIiAvNXY68lsMEuOCdlVwLbTj4rrx/E2Q/0y6aeMNniss7FUmfaMFw8ru
WPFMNCElJLC5OQyfRlPuhd7s/Gx4ApZYDVV2XYruVTHj1UQbhxy0/VSC7Tbxm9Rdp9FL2/QbPwk3
Pf9rDjwBvSS+wt+YmbGJbM3JDXltjdMKJs+VFBdbQQcrt8Z110k7vLTeYW+xFL8boXkbyLBDwjpa
lVXqJJKO9vmuKzWXbfmyKsoLLbQvk4zYoO+xaR3qVN5JzByvDmg9GQ7Us5VltXutsx+tor8oBSpj
rxtu0jR6GAftsi5V11CaQyjlLskhl1XdHHooYZoSHFo9vAzZjyKQXBsXGqvxV4lqrqcy3VQsdFPh
X+SevG1b/SosoZ0OynXFAmsnP+rB3yY4MES27NTJzNkRhdvIzUEkfONtZD9YduWOVhPyDRAsH6rt
FfuKW8KaGId8U9XDWyIbN4lh/PRG9qderOg/vRftL08QxZEI2DwQCogKAybFNhjttGFctoa2MsKX
NNO2ulLfTxa8J3YzIWnbmrUkMuBSwLHKg02S8Eak7k2fXjscLkVzLUPisqrRiXJ11bXBI4efLZSZ
Q9eNW8WDD5L/GLCKa6t8gzmWk6YjRLzxIIz8ZyyJQ1n0P0gQxGfe0G58w2tXqWhxQdPbt6yLdHKK
IFH5kV84kNz2kzb+0CbvvgenrEC8mvo+zspgXfXaJjbz33D6f2ixeoM7JaR6yKercEAfweeQBr0b
kB3teFPrO51ZbURb81l11p0aSt+SEruc/HWeXxO0+HmvE0F7r1bJPvXtV+jQ/JQsWmWdfC0zlKKh
y1GqP9XhUumf9DbedrQdi1BxMkhmfSWtR1NdeUFOPmfr6JWyKtJklY4PuU94TwJXcChcFda4rlWX
QYaT8YzKmuAugLhK8pyn8lapKxz2LHS8NfBQsZ74huTB3ARRtI/jN63W2R0bTAx01x5B6y9kcGRF
frf68kb4B5XNKAvrO78y16OWrCMJT5om23VDgso5rBlPtevoNqrRsImr6U5okTuOppP3AVwSee17
+nUEz67JxW2i2avagrFgTY7d0D9IX5MhXGusTHH10jUcrEtYMezkVu0OBqtHzWRunQAqRpl/K+a5
Gj21w01U3ybt1dA/Kb3tJJG8Hgpt76NP1acIeNR27EAnubldZ76FVrYDov9eKbdhRAxQe++VGOkE
T5LItjUwbzZwlpidFv2d6Yu1xSQth4fakw9NnOxqJXKr/ntWf9e6fQuBKR4vNVBXe5wOZvrmZSUv
pHcGESO8yNYBVpVpizA6fjAa1MmpvVb9fptFwzc9V1/NsLqMPNkdpH5tVPW+koYtombiZjjQtJjP
e+1zJ3eOZhkrq7lJlD2sQSerKzox6WqsiIptd1l6HWqcKkogFz/fVSbSRGRdOS2F0LzjWr+V1Hrd
GKWjZSaNklujbdzYUFgDCHiq40OCtzimd+D9rCNjs5k6UDwrXll9fRmm5V1flz8nL9tFHl/6qJJX
+VhVtxzTHGvisjE+xr1BMwXPLdGsNXM31o+K9F50TKVBcwz7PfPSncxJrhlfw+mlkc4hrSfvtPiO
IFE2sI5dOtd1oZqEHKhnrxfJsS6IZLy21tZ2RqLCTbCVzubG/rkjfL4EzUf4/1RcwFBtqlf6aFPR
2w6vCulZeJw8zjc/ZimgH70PJ1vLZ53eju9elBUmJjuYR2AHv7h7cc7CFEr61g0KL+ybVfz11U4l
y4I7CQZbXI2WBmBDnlZVW7+ZBYy05JepnwEOT+BXtI5nbxRZm5n5i3tPa/RRNTb8eWXdj5rTNtm2
73cmV4Gvr5AnpgN1wPxnFj4dgAU+mWZmM7X9m1xw5FEPRvmSGf2ZEifu3bNP2n9qLCZADHd6mIY3
/UrfptcBHmkcrS/7TbceCfs5b1l4tt7i2SFgraZoeEOOfNG40o85AcvsncbRttpv6XA+tekE5eLz
ABc40WC2LJoDcHK/9g5Ea//WMFmY88XyV/11dD1iTjZnwTD1+Gb86aku5rekFlmiDm/tQXs1Nljc
ruS9uNM3iOjP15r/1uITRp6hEfQBDWq26PgMNBRFhhZpAEkOr63Xaa9tMKham7dsyQ+cFcZLfSe/
eKv0r0zn/2DnH6suNZaTUHPL7t4Gle5TFa6rrlh9PflPoW+fKizg0qQLQlUZ3jLu27fDj4l3Fq67
HYANlyL1x6yhyFbGzzNFT764/zzMWdjzsSWQkEDQGcPbrOisrxHL41JqvKlErPoPZ/Hg07Vwu1QE
Dk/sX59rKa1SyJL81uG8ITlcKwD6+tvZWXM8i86ewr7JYaSFZ9uzl4O6eJiT1Vqt0N/kQ9YeIFuH
ZIOarvmAB/ouACPqVsVBv4xxtSrxZP1/YLmdmKPYIs/SThTU3F0+D1WYk1Yk5psdVNzKf9TZ65nX
dmI/YXj/5++LheI3C9Kiz7y36HJcjXPizJzb3Dk0e1dYuByk2/yf2f//OZ9wPnk3/3fO5+N7Nr1n
4ftnjif/yj8cT13+l85dxIaVCR8Tv1/m/D96NlX8C00vejbcC5QZFuWf/JvjCZFzpnDy/xk0Riz+
PYNF+r9ZnoryL0iRNIkM4lfZ0NHB/YWiDXT001SkzTk7ikDwlLEmNVG0LTbVbDB9ozfr0kHPAM1B
KhECAC4ZZQ32h6LjxbRmJtSUFq3uZI0pgG+73HqWrJHjpqgtn2ZxYujDz8kfABb8asiGi1QeWulF
T2UhkfBbhr3rjVMTPojOSgHMy9gv6Gvlk3k7Vt1UcaIs9cbbZKL0jN/e1DXdqjTktKgxBaks/QKi
ufV9soSUX8qZVdpO0Poh53tJTM14nY9DBWUS45VMXY9+ng7XCK28kYscSKJTaamnv2SSUMeV2StN
sW2rqnkxTKN4LIowMA9xnKn5Jgv0EG9dNU73ScYheoUJTPQkGdN4qPsxT1zJsxP8JOqajIEB7BWi
ly97D6Xm5dWuSfz6hWs+t1Kz8zSXkFelXJnFINkbhTRIzEbDQdlbJSaJHhjxFhp/9RylqXZvG2P/
EOWp922wkyTZVkoYrSS5Mu4CboiIhhQ7RZHiY7mw0Ux/qHDC7tvOaYakOKRGlL23pa7/tEdTupWt
PIAn2uU9p1XLb+hZBjSm1XbIVinog+/Ac023VjqlK8WUfERLdu5qsPQvtG6ab7lBmewhFo0XdVZj
Z4m/wqNfTBA04YINTquI8F0Gv72H3R+VD7mom+9lmcWsL7RNIgeaFMy9fBie+yAKrsNSmn7g9N9e
hn1V7GTCmVO3r0TXwLOqkzdDmCBm8P9hGFl+q5E0UkntrRWTJuQk1byRdnPaEPoaU/9OeLQ847g0
5IcRtZUTVl54U8ph8bu3BG7aIlBl+KT9AAt/5KIzotWPOiz1/Xi81eRRPwyYBuSrzBysV7swo/ex
FNJN1VvBqxYntLel0tIA4IuhPygM89YaAr9ddZLcHfSeT8Tp1DDbcxYtLloIQVwRknTw3TLvs1uv
Q7VUTtAQo1bAmLKCbld0CkzBwBzEfRmM0T5LixEaoiK/WqlcbFOlDfay3PvfDFrgK8+utY3UF/a2
7abg2pRgIBb5BDhpCCsBkhTtQQETLbki+9mPMfF7wNjUzF41tcUqUKrwnQUOssPR7WBr9avAm2zz
UNitVDh1WVWXaTmET0KriJg39XajJUP3ZitSR48kJu15i9TZ/95GQ0Grog0zC81QXO/QLAXYvHsA
f7auFJu6G/zwSk21XlllUqsZ8Kg9DYKlGMoX1Zr0agttqoU72YMCkjNSJ24YpIO90brOfwg1S1Ic
Ywr5bJwKqCE5VLIv1QfLDqBSKU0sYA7WUi/QXuZ+6AxpnIjnUa9b/1FWsgwIuPKH8mB5qT/dREM9
9G4/hN7gEOcVE9CZBt69nhe2djlp9mB968JJlXdjFyJEGSNfBhVTTYRX4ZQJAPpecJQKygg9T5KB
za95oTL3sdHO8shF+KvTnR+N8V4i+Yrc5qbruscAkZSOCK4F77QtBEKO8FLVvg3GUgpdP7LbmS9R
IpD53gWw8py2nuznjpzKdF0pvvnT7hVotnDLRO4irpm6zZxqDxIrhUlpOk2vIFyRMcyiRUGemAEk
KWMEbpiJ7O9FnVoqRiglCHftpUHgMhPl2DVCXSVNb0iF/dirlbIXoRwIt2yqXiACDRqr2dlRFbbq
dRj2YYW5wtj5MhQHXQmtdV/qBtQWfwRcRaKIAiaU216CvDmA0HtF4kG5Siprela7SgnGWdSKkkUK
B12KtnabGyoe0ugHO2sEOGH5zjgPN7EZ7zy0qFP8PMQRVsttwTLipEnTqa1TmZVWxvkG3Kyzb0d1
ypUnVakzgriLJvoeNJNGgwfeWR8+kMYM+NiFeijcNknM9mfZER6w9+Mub79lgd2SzTrmEgCoNaXG
3ooGL3O9HqbuBvbcFGwMKY+40BU9rJ7S7vQdR0RRuWbaG+DvtqTA9U0QQAw7DTvl7F4JYn9wrFSU
ToONDzRXVJYYSfelUlxVDTymZ2VE0AsCafb2qii9RN4bJLKXB76pUHLNqdSl1RhMXuJA8lJ/263I
JgStDRz/sPbppmWpb0U0L608fRp7xIrrMTeL9jDHapeP5jRTUCcJBwmHDpk0PnVj0fZw/gyjdjtR
4blLQHUc3oio8gVrZEQ+hWL3tWzQ/yrlautnsgyHCmFrG7kJuKqA/Z5q9a7UpiGO4X9qk/zkmZ4f
7au0s5ILxZM6C4hRFxOblm6UlZ+BUhkpn0qjVuAkAXbBF3IjB/7arvw2ecq7ZlAuEIuiq3bSwjLT
XZNGlXKHfNFqtiaCrellqNoEMDDsNDu5tU3UbYVbTh6BJKshCTm9OhDFc1JFIx0oVqI/hUTYwuQl
thuWcpae7nVgQQ4kt2h0O7vOfESDbhwok72SJfBZR2GlkvdjxSPSyZuMXvWmqclUigqAeFluaZWx
asnandx2GStYwNJ0iLtkUm/bKAP2TkTaimvOJpa/0YbKt3Yoqkzvvk29NH9sy1RDNVIX/nUqyx4H
7Y4IHfaGtGN3jgpzCJGXjp5xUU0V/FjdqiE09ZZl17+ivhvTtZjyJL1MbGUafnBUyDHLqhoWIi+S
y3Sl6ZGO5SIZgbDapXjmwU/5APc9Niq5dewutOyZdKzlbqt1QtuzZvTNLwlOD9kHZdW/p63qJmwk
WrmSyb1EvCZpGZZxmmKRWRbVA7JChJ5i15hSZe0wdBLWRsVCD6hPawPjrTJVTnxNUWcSZpeD7u8E
05eHhz5Zu87CMjPB8EsPGJe2CsuD6JN5RvtG8F7wdchv4eTZ6uBWaTpvw5oARkZZN5h3ce1LCRMm
b+NDOA39XZoGEcCH4qnxLg/QyPBBJjH3WhtJDOc3z9J2YRZj81HZOvGFcdMgEShFwxkv7kLaVW1b
d6WrRMwUeP49ltwiYu1faYkvxn3djCLfDWXu/RLqwPXuw5n/9h9w4SMpVZ0Pyf/BHDhEzwd4Wef4
TODcnIH4+T439kUbGeHYYtWD14DLASwByjVvG2NrFo4WrVJI7t/EGqXA3XiZrNEl6Hu/2so0NhN7
fS7e5/P17+jn/Mke+UDkIxc0R1YDos7xaVMZuiPZpfP1kD9jfv8uwc0ETRzE1COPrMrIc8siGMKx
vXinq691c1MJOvHw/f++EPCvTOiwCS1FW9zUpXFsePFZ62itwn6b0P63dipO70H6/etKn+HFf4b0
sRI3so9YhxaNnihlKpWSv6objVS2pygL119XWSB+/y7D9Y5L1ylbJ+5HdlF0pMo0LqnR99XDHAxf
v+Jg4ERrOhDbc8SUU7OB+ckFD+cScnQWN7wkLpGriLCF/sHFIDaJoTgDfi2wKcZk/QFRZGwi0VJB
8fn86JTGNnqDpQOdgzPhi45wpDyEd+FVS/dHX5e3ybq4SrbTw9fP8uiNUdYmnGQGzpFLLlEckbFh
WTSR2Md6RzGvJrhFMcYZX1dZUAf/Gd3HMouJkWslV9rZJAQpJFTJxE1uOhIRdQf5y9Z/OBejevRp
WQp5HfN/oEAr1vJGngyD3uftRKdB0dfCMnZtCx9TebVHdf/1yD5DpfPAAErxxYETqfH0llCpRJjN
KNV9TUImEo/McCcRb1q6tlmPvw06iK/LzWjH52WSeiAamqXQ4lAVc/EtN/loEjVa8SBhx1xrO+Ky
4LHhxp1dK+/p5i+Z+v+M72O9xYvjazaKZKLeTEvYFzhIpyvUE4TcHVQ33JxbdhcE6uN6iy8ta9IC
RwN6RO3B3Bb78ALT6o3/JO+lN/8S1YmDddVV9FReDLdfP9mjT3zxYOd//mHB90qs6wePgVZEM+CU
6dh25nxd4sRX8PnlLb7xGH+J2G6pUej6xqSfL6cQg9CXSS4ODCaovvJr0Ka112i7zhP78Fyb6c+2
9WmXXYxy0boQht/FYcrj1abK8UsAn+SuxlnCEve9feUNPkauriSFZ0Z+vMrQekSdxn/P8cJ/aH8f
Hq4kdC5Veo70Wf1mYBbTGa9aNZz5No5gOMb2scjiDY44kWR1Bt7lG3DVvGqHdxHIVeHDE9SNm9bP
N2pQb75+p6emDUsn+SyE4dBUW3yPqa/X3GYYWQGP1S7ftOHp6wKnH91/Ciw+QDOXg1CLKeDhdytQ
gMWO35yZ+ycWMRYymqc6nVvMSJdtA0P4SeLBB/SzEFk3N9QIf8CMT20ApQte/npEn6rN7/HjZJjy
sTCVFBrLmL5ge7OJpmCVlfHd12XmA+NiqrM4Iy/6I8E/2lA9L0pGXUqAP1NlF6tcPpWwLA5SYhwM
iUurYkL9w+rvIuvz7delT0yK2SeNQ51Ceryy3H7KIKyTYKZ8CLr/VlY5IWTavyzBcWROkeFjAuE2
l/qariCZCf0rJ5JQC9eeETYbJfbz9ddVjibGospi8jVSIQdmBLag63ng8AVs5LJY2RAOJeS0Xduf
eWdHn/BcD7iSloGtk2Ixfwwfpkau+FZhSVwC9KK3Lnq883Y+PUo3SHRrYwVQamM5tbDulK0zr2wh
Jf+z8cwFUcShjDs+MjS18DOpQ7YvH4yN8ZIeuofZNRO21H7aadfDLn9Ltx2kLIcU9lV2AEPRt7q3
6s9pWU5Mnk8/ZLGM5XqbC6NSAObH3+30UEdnnNBP/32buHWbOwHCis/PGEfGTjIFy/8cUp1qP0z9
3CHlXIXFrDGDuhxVDwy5iO9D6ynVzvnUnzoFQe0ndQQZoYlGfnFZDPtBjwuTMVReO7ia2V7p0rCb
MFywPdKLjPCuy7HRtDQPEp91gVfeQ9VM719/HCcOmaSe0PKZQ53QMM4fz4fJqkBQb5KAHxH2uGBM
zzYsJjFlTiLOBJUcfYUsYx8LLRbM0KuCvDNHZkT0VuM/bHW/ExmTLRv07PfXYzpXavFgfaMMLSC2
Cnb47xwanybdJP1EmNtLI79+XeroW/88qj/95Q+Pzyr1TK41RkUY5IVlAmHDUfXLq4b8DI8E4bz8
K+fYf75w9ESkBxI6P4soPr8vI/f9UtYpWOL6pP6StJevB3RipyaODvYONQwNrtDnv28WwvSLBAdq
rvNpc1P67010dubP59/FrkYRQnhIvcPUcKmJEtHYpL3f8YI6d7ymyXiphf5W4MemjRaomVjZ8sXQ
bvqxBPTxV2euqac+7Y/lF+dHwx5TTTFbumcC9YH6O7fOeVueuAgz2z+McPEYRWAAA1qUSJ+RSNV3
1ot/F7Ly+o/Ns7KO3cRw+93/ZNH9WHTxiaHuGORMp2hgY/T4rYYQ8vXkOPXgWCcwCAE6Yi4uJl9c
BVmDvwbfMK40XkrqWm6emd+n5t/HEot30zRB3Mm0cR0veJXlC9W/brL7r0dxXAIMiZ0Zkp1BGvVy
9ikiiMbWiFnyENy05WVk1+jq4zMH+XNVFgOJCZzsCo0qUYdPSMiBt6ODo3z/eiwLGte8HsyDwd9U
xgsZA5vFVdOT1S7urYjndRU9Jvv4Ga3qNl/FK/oxxl23DnbDVt6dS8g5XmE/V50nyodlb6CXSlNv
HpwdzqzTtRqkqyK5UBE7CMi8Xw/yeJH9XG0x7QK9KUwcGSun9xK3msx1EadXYfFYlzdRJDs4hp7B
Q47n+UyDgDOmsT3DY1x8vU3gy7RjWzR97Ys23GOp+j+YHLw4oD80dseoqVQLUUYZBQy93OvcU6SO
pMjEO/PgTszBOS8b+F6GJsIs+fyapkHpItkHxzFsLI3k2vpZN8lD2Zubv35B3BxlgckuJwkcqz7X
yerYTPqetmapXBmmh3MnMUbBjTcqWFgFO7syzzy/+eP5vIHQ41TZAwlQ5UueuTkf559R9SZeepwi
9N5O100clfd5lZRbNZHR1olaS888yfkPflFwmZGntH5WNpj0wsB+NsqHJrmxEcD0IgEkJqR19uGs
jTODPJ6FkHXV2QpMN9jvlzLCDhoAYT+sGkb8ZGlvTX820eBkBRZAGx4RHJYl7ldHHANqRAUOnPCN
ui634S95T3blJt3MAcvW/q8haJTX2B3+d8ElO7KQGksU/tzKHgssdzGlP5dTdzzlP1dYTPlehL4d
FlTAe1YrAIRbLmJtkYzlOret8O93xJlQDX0LPbkNiLqYiFrlaWEgeIKRNOAwYx0C45zc+nj1+1Ri
OfUK/KQCT6dEENTvSk9sc5SVu7KOX73e35ed/lwU9Y+vP+gT5xcAddosNrApX5hYHCVEa7SQnFrm
nmPfIUvL3PStuxDrDuV6HDnTu77zz7Luj3eVz0UXDxMz5D7M5qJpZDod+B2r1jrx4V8NN7VdnrGa
OHH/+liOW+TnRaTKR99Ggsi7i0vLFa2yl83i3muhe8aSg8HyNs/E6yilj31plo4Zkc4dZumZtfPU
hNVpF6JVJkyeZfrzr8jMknZ1za8Iq19Vd2trv9NOPXNuOzWFPtZYbKAFzCqT8zaAYqzBy4fYgc6S
BpBXik0RN2RDtahLS1Nsv55Gp+qCZup0LyA/0h/8PDYz1XIcyxO8xVRIarF8I5mIVVJjpeRegg7r
OTzHeD1Vke9wVn3TyeCa9LniqJEO5Btm4bQhni3Rg5riDFRoOxN+79SNrrDT3ddjPDWNiHCi8cR5
mHOKuTgsVMaUl8JXIFWtx3X0I36zXWs1E2ynK6ykzwWUnPhGhGrTX4b7SYT3H++eDyevLvaR8A58
I1V2M8XfUtPeq/ovDWPC0DgzM0/sDkxHjZkJEZvBLQbmGZKmDx0LD9Sc5Levmt4L1rrDmdP4uSrz
G/0wIE8PNN8bqdJZ/aphYLqozr2iUw/NxNvEmrtNM7H8c41SUcvOrCu2na6O87Uw4Z04EKJqzyVq
15BWwVRP0Z3t+bPjnhRH+WNTihwX314dcdCDBPnU2GEutvngKz8BbXJr3di5nh0qTe+jtTFpiXpm
+z8+4xCBgy0LJ0TsYY9yDKdQySyFqAGnnArXtq7hye3wNF+N45nF/kQhVUX+awnbnBu32uenk1Z9
CuoKv0eaMJmHogsdboe51VZF9Pj1x3J8jDJVNhVaHNChgXwXLyIKUrWKewSVlWVuRigaSdjuUkN5
7vRxI9HJaZv2DovxM2VPdIygNOMhBZxNB+zIwrZTrVBSkhDh3VbCTCjdYo7uTs9zcOzXAzz1LHmM
gHI4khFGsniWg2+p06RSyO9sb2PoEdKhyQwcK/KImxOYxH9d73j3gN8vc0BE5wKIvuxJGfDPdKWU
kMPXCf7vr7pqOn1wBi85MSg0EsBNf+pYyy1qEGOSj7aZYX85dO9sIYPvTDg32hP+rEbknxnTqXIG
o+F0r9D5XkJQ3RhZcjxSbtTLcRvESv3A5hzjCZDIL/mE++DXz/B4BYKDgf8ysjg+gCM0Su37xMgs
K2Ody58njOdVH+f3r2scr0B/JHeQ+WkKIPFbzoshikYoiBgARpmyazGlcGtThk8ufCwk8Aow3gtP
qx++rnpqZHCS6EXQFzu+x5KE6mteqaGFlopHGMX3HZ4o/7sSi+VbHaAK9x0lYiM66JF5aVjxGfOf
4zmO8/V8NhLMdab4Yh/K0s7GsJBGNje+VeUVF7Uewz57+tuBWLNykW4USwWKi8XSVKt2MWA/lzo4
qz/oYxw6XCazM1P7+IUY0FNwuWLztjkZLQ5icWpH3EXsnOQqeZdNIZFSZ97H/Lw/X1Sx6+Y+AiFL
PSFo0nRS6o0C5Tt2tetO4cWoMornocm/e9W0aYgyuB6V8e+XPe4/bFbEbxoKaMPnLSQTHppwG3cV
yTeu4vzFDJ5a+14yzgEzx1OBzhZW6Bj8sMQe9XgbukqJMru4FKROlMl1rWTrcvj99Uw4Xn+YCXPH
VTHAF47Qn97Co70YmQmij64gBN/54Yi1R/CGrf7261KzTfvidXGGw9ldzEes47XH6yxCMuwWe44k
Ue0rmsoKiNooOi/fh1LZeMjbNQ99ZNYhaoB93SMJjfOIfyGvCmjsWjEOu4D47ue6FZb0PNVqMF5U
Ip9konB8q8I0ACWw0wSWpLrlQJAA7hcmxuajjOv0jRzYhBiC1I8+Zp+KhCpcjkrluuuSikDUSkpn
kW3b/iLgWPKvWcXiVVJKCY4CbTOUO8zp7Wll5BB9se4oQnmHc7koztzVjmc19OpZw2nPZvBHznhV
MWBZNaF9IUZEw7m1wYhvVC+rODqYMt0qZESmk9nmWYTkeMKxCcH4AFxVmd3LDjWafmFkJL5wcNA2
xqWHDcZT8UIH1aUDcxu/RmxLK+XM13S8WcD5AmEnUFWbA9AWq0TZ+Xk09AnCFZm8zKRyvS7dG6rH
HSrTXZQXf7sq/bkpzZQJfGPVowlP1qrd4NyKtAAviFhFr3Om93c0yymATE2mpQQYeeTwV9STl9ok
6RFQYRPD24UPTXEZQUj/+mtaqPYBw+c6aHDxS9NnluNil61kb6jhBpFa9hrcqu/Vw3QRbMrIVbbd
esIPtrmCADB+F3tz/XXlkwP8UHhe9z9cYmJY8oE/za4S0YiTd3NVEcyJ9cJaldIzk2NhS3c8yMXs
yAezN9SeWvqdGayQUV/JV+Uvddj28HshI46vArNIfTeSduTIKJzdsHfO20Ye88D+PGyAC0LOMYpb
fhrKlIx1aNIc9N4qvFfmdMlt9pLtmnW991/Dzbmb79GnuKinfn7GQ5z3XQAfBkoB+0voogtbdV5w
5ls4WmkWVRZTKNVH2O4TVUIZJ3fZMbWrEubN/HHMiEL+1/zpuR6NQnnOJQRCX4yqaSBPDwF/XpoQ
uw02WTrtupYFJmLm7utJevIBfii1GJqE/ExYI0NTJ7gpwQN6J1zxHv93RRZfQhGMMn478/Mbv1ny
OxjiCkbB1zVOTj18BDhtcJtTgUM+TwWCn5o6aCmS7Iu9uk5xLbCueldbyY66Ox/jfa7eUkZNgFZq
+wrrl4Xl0HZOi0+v5Fv5gTaltDV3/kY5w2U79ao+DFAsDqNz9qRfZgzQrH5XtrIlxcBFEHdmrp8d
12Ly6ZEvysBmXPicBKv/Yu9LluNGlmx/pa33aAMQGBe9wZQzk0mR1LAJk0oSAgEEAvP09X3AKuvL
ROYjWnf9apGlMpboGZOHh/vxc8AxtEX3z3f3NOsZFxCzXKOWvM2VYbe/H9diC3Yp8mhFh3HNRAKg
0/RZVB2KsNzpmMR/mtH/3xTh97zye2uLvdj0KWmrAdaMTbxNQ3kqnt0Dj9xw8NmT4oCqG1iNqCMr
23P+tVch+NsgwcGKSNwGWffivUImA9JhEPiFttVOmK43ij9+9bs6qocAzBFTBdjsRvB+ZFksM5Ch
qrz3hfN5KvooRc/QyjGbd9liIFdmFqvFk1TqlMKMktQCFNfVAGm8VM8PVk0UdJV27gXc3ODsQ/rK
h3SkFg59BfBZgf7AFbzXnaVE6m4GqKIWhnt+sZSTmeSTRIwCfUIXgj2ZHxtP+P+8BgxyH4/6todn
ntx3phb3a6kJptIeppqAQuvNd8DfB8otHxvIB2EJkuiQQgzqAIfkdbpMPvXGZzBC/1pDc9yW9ucv
Aq12hDJgH78JAyH6TVgLoIJnfOO6Rzdwc499E2gPihuyV1BsgaHFzP0p91N7ZQvfi6TwCIJyo4Hu
bZhfeFgDTedZjjQMaIg8kNoO0cz+7lhQ/x62RhDvtL0Rg/C98NerQHeOD0wDEIcuEtTVnHkrvIul
jKERallh/q282DHN8NyhWlnj294bTC0MADo498EAMHxtIzX6SR05hjfuq10epN+GLT3y178Ln8Sj
wlujvrnj0fHS02ZE7VxTcxcTakOdpetoh869MYY46SkjXyh7/njr3jskEIRAGK8T1QY90vWoSEOJ
XrlN6jmu6VdmEpD+W2yFjKgrkcS9JXpvaHFEmJ2OJO9bDKYydzq0LL1Rk9bKHrw3Y++NLPaBg1be
3NUxmiTmB5tPLyD6iYze/PTxpN01oyHTPjfuzUnH60lraqhAUijagn5XQcxO2MVywOYJ/KexMqC7
y4PkBbDUeNjdsG/hOY/scAtLJH2qZbdVm2er+2mvFg5us93Y3eY7Q4t9oFAjAbsrDOm498xtuhn2
ygZcesFao8vMP3JzQ1gzrtNAqht8zouNoGm5MdYpXqoJT3j2YBscLJAtd6ctdzr7CK69Up51JMTB
1W8NxbGh2Uxe0LrVCWKjJjtUCmhd0SsNobexcz9BGlHiRUMScWqEdJ2g6TQQVEqrApJEivzbZLjq
pabmWCELkND4YZKdBk0fh0KBScmdTKJmI8i2MfKi90lcC1AakHpALpnpGoAAtaqHxqQ0n50YNQjw
lkA4zoMccHrRmYWmRcjrVsDLmLEt/KpM1b/QLI1nFkUDhuVlA0fPtwN6VQMNqLPoU581ckBSMh8m
v+K8fmosi55yDBYkdVaSHrS2yzgyI7aUCIkFSh8jrwWYcVVwmK1ssHtb2YKGF+oqQFiAX/t6K7vg
PgHaGBQBiYOuYzW2+HZq+gsTjbLyCL3nAEAYA1eGupF7A3Hv+wq6HCYsVXqh/qxIMqigptWFsZL6
veuoQcMHuhoorbg3L/qG01hxG9yBQ0Q3ThPVL8kL+GP3VmQc9B8QYYL8Q/DnDsFBkhap5rdM6gIW
0HCzwaVhQxts7Ee/c3m+d8CiEuppP/31sam7J3XuFTYNZLjJjchhgd5ki0LmGEAz0C4b2mPX2idJ
Oeio5CctFp8dO90UVnJA7WotiLy3hkC4kVk+BzX6Jc2WknAVaUJEd1rXPUor3aDhfyXvc8cELjt0
j0AkHQXyZbkP1yFvQeWVenaLs8csMAevyR3c2yGw8VbdmFOpS9GMZOrBTQAyCTwp2LPeB7OY/Mwr
J48VSPs2pg+a1HBl2e4cNBgCPGbm5gdp2OKgNbko0S6JcZmZX3/vHskBhJSVb4bomffFV+2FX9pD
+vljq3cnE893FKp05PeXcDAwZoAWRcVAW+JeyoKCukeuFA/m770I+JFzBBUoAm2kJZY91jmbMpuM
0ItyXNCPmhB49noCDgSFkUPexs7GKaanj0d1bypxfVhoQcB7xlnuwiHRUt6mYDRADfo7HP0egFcw
QuSgbvjY0N2xwQbo+pE0AGbw2jn2IPFG8QPikoldg8pmytG4O7nfFZk9aU3ehlo9rrxZ7g4NpTd7
VhACPHf++btAtgQXsEkyzCYQPr6RT0cO0TOIuK8EY3fuYBTt/2VmESfpNZhwRguRZVLXp8nswHhA
ZRlUgEIGIEhKo4/n8d6zBI0iBIv1Br1cNu9Oc09O2SL4gzSk+hupvyGwXucz91fWQ3TQQ7Na7Hcn
8BGuRO335vO9Yf16PlV1skboZMKbUPAOxWCeDzonOTOdrczovZP23tBiq7hxBZXkCoaYqUR6D33I
qQZL+cfzeNurBRzPeyvzt3i3PQBi0hPAHVIPZO+gF4bGlBsQL34YAkjwgeb4J4RXQyuQRwi0GUbY
B9p3GcTM+z/4s/sDBoTReGucXOJAzcrUoBSDrzKBgDuArgLxa9IcmtZEoKLLz5VR/Ux1DoYfqN2H
eQ5WefCpdGkD5QmZQL3Oyld22fwcWnoiC9mTf77REija1YMFrlB8I75LtgjntuZGC9dZUO85BcQx
CGARzACRMv/83RroZqnwzMDZAU2dJ3mz6chZtI4vLYKK2cptf3eW3xlzro3FaWP0jQpjOujxKlRm
JZ5oH2+qu0cEJRaULZ0Z8LJ0OfCycTnMT4zxM3XrIGMU2nvjyuLcs2LjAYNX7ExZuARotAnI51la
wONM245BUXHM/R5s/x+PZfZbyy3w3spiuhQzpZXbwkpvFBDRpArg8kyM1qUnjJ1UeKAV/3LfIB7p
JnQFEW4uAj8ntRupVRIBEZO70ayPJEaKpVVCux1XulzumpprYRCqmYGKi/wuCIdGR+mxTuqYQvlD
E6ACrGVqRRqU3pO5nNmsec95uq6nE4rSAPPO/NIADi6RyoCH8oo5Ke52oCMr7HFLGaOiHcB7VYVZ
DhEMthabvQ3jxqZroDA2B7k3PA+0l52h8gxx0qcOWi8d5AaCtHoYXXSghu5ncTJD5yye4xqCs4Bq
QngELtcbXtbVjZejt1HNB12QiX8DgHOzZY1MV8DmN4M0wX1tDUHr7jt98ISlgKhy79ZrhePlEVna
W2xevRm5YB2ShemkB6QGA+ZXxf7ThMLSyCKnJNN07AEThMqBS5/0kW81o98nDQQzuLUSGa7Mn7M4
G41RahxdJkBputaj4yjbvtI2dUYjcMdHQPt9mnpr5e23dJfgdHHn8w/HjIAUSbprd1mUaaEYJMWW
6MsIMNG/qFN8/djF3K4SHl1ghMO7EhfNjbgWXpzol85NwArYeNZ5A10fy/5hgoPvYzu3Q4GBGSGM
fC4atZaxZz2qTYFsLmRIgZKocKk60PL72MTSo8x+5L2J+Su8u8mSth9FbeoCKG5Q41f91kDSuon1
feGmXz42dRMBLm0tViavSkttwSX2BooQ312QNMt9vAcpaPKMjgEfjIfQutmsPcxX7c5z8G6M1BQN
B5gbrHAVoqVkW5zFhkLvFUVZKKJdQNW3d2JPr/210vPNI/PvEdszUZOOz2WtG2yuQ5y2mN2Z+ad8
ygN+zlSPnJpw5tvOTsi3ro52jjLfO8+lzUW46ySDDYJS2IR2C2pl7Qbh7tYMUXPxuafs7J8fr+rd
DaSjIZKofzezXE9uojemmc8byGkaqG+bkUHoSx+TbZWvMUsso655ZChaAWoC5u1b4VzVTTLBFICe
CsPMH+1YnFAP8Mcp+5nwHBSlbe+uHMA7B31W6H2D96G7dAmTBRmsJh1RgTvXBpVtUeESMLL8IphV
h388jQC5ALFtE+R04Lqup7FKjQz0erAkBtCvWqaXQhGL5XHAITT2sam35vLFDgEuHKleoGRRyFim
Pjo3G7vUARZsrqZ2u+oMTfENj8woBUF76qufkGrdgHELoCXmQY9o+7H92aV8YH4ZL8kGsPjchvk4
zqYQkjUk6J06Wbl57i0dChoAFc4EVXi6X0+o1lJLGmqMHK/q/nSLwUQjTnYEkekaTcidAzCzdcxt
kkjQazeFAFlrNsTFMk8mbWTVFhRNwNXcluzVSc01IPxN6R1nwLABKwNKUwXs+C0z+M6XkaFxwHII
a8rW2tM0SPYsgMLtVuxQhNI89bO2piB909O1NLnYmgVoCmqwUMzF9yHoH+rSgyQZ8FFBfZQgZkNT
OnRQD2vJsjuH/WqgCzeW5gzoexUDtRPcSAqZngdDPRgTe3WzHurVk70SW99z1rDozvQ8YK+5ifW0
pB3U0ngb5xRZe4GSZefVQR9Moe6p3nrF8k39YHkS3ltcRHtQOqdYY1hU98oXSIm9SU0kL/knN3RP
big37cnZsdfsleypp0PXNvOLgD0TDzQfAeobL+yXDhrsFVd09+S8m4dFeGjVo9mXBN+qKS5u8aUi
RdQ3csUJ3F1eQMwBVER7xQ1JHYSvYmk1MMJ6VIoTEloodPT869h/rtI1ZMXdEQHwgLmeocbLfHJM
snZyFQdlB4OBCLr0nfSFu9XKw/PuQXHwDiQaSuD2DZpZ9GBE5uxtOc1oKsNkD570EHDMaAzysEFL
QlB//tPiDU4nsHTWXBsEe9BNSVohelOp1gQrzPLtyfU7iDLGTrNyadxx2ig3AG8GWQjgWdXFcSyV
PqbgGIOXy5yv9pT+kIl4+fheuLNKADTPQH2MAj2xi7cCresqKcFM7RUmslXst1KhADY8f2zkXjBo
Q/gAM4bmJfSpLu4FxY1lTVt9PnPJtnI8S/rN0QizMxQVw+Z79ZCFdr/rD2vrtGp4nuF3nntqsxxc
9zD8BgkGWXr+xQYI02AgXUd/rNyVEFV0PaN7pE/yx8qoZ0+y8DQ26lJg5AI9AaKixZlOqkpAflnL
kBczI/uH2LdPRuyjo2TcQ7DHVyM96KRfsB0o5BkypX++e9DJCbwiqoyIFJd5CwoCTNmgSuD10mz9
TO0hCttMrx8P8s4WxQEHBTLoYWYt9Hl/vZvgFLMH+FSDG6M2PdAT+YCDrBzxeZqW0/jexOIlEZeW
ZLWLlqk3ZNgeDFmREanbtXfDvZOATByS/xD+RpV0kV4sbQ4MTQcFAlfYpV8ZPKwZapeFUFbGc3dT
IngBV4AOpBBEsa7njOZqxluGAfX76jgD+eiz9jRQv/OhuOFVfv6LvbBTv8Zzc28eccrhsnSU91Do
uDYLqrNEMgLd3LQ4zP4YZG9+YYHanx0SCYrwJAnNof755/vjnVF74V/qfsjr2ChR5q5fNH6hRK68
pe9twBnTAAq1WYFoib+H/CaRiYJlM/h4wHF47BWhrqzYnXsTIP/ZFQN5MmOsrmeuBrF5LVWJg1zT
R1p/090YR6nzuwkkLtm/8f4BimtuwtZwSd/khQuw5ZetDU5QoC70gAn3WWZlETlifPx4bW7Q6bjG
gD6w0Y0IAAK2xWJHgAhfx8UFXfT8OB3J1nnMfqCUbuwgPES2SKX6ya4+llEaZS+kCcjPfm8f2coF
dCeSxyNv7gCYvwI4ia/ndnCpqxkaRutmLD5DHjSFGIdi6YlXDiz/zmrdXmOLuxczoCtp5jzGPwBm
LtYTYixJmqTgtbQu6C3mP5lfzZffVoCKB3HD0R52aaDs2Obj+b471Hdm9euh5pJCYkbCLNQ2QAy6
BS+q35u/4z/tJHxb1rnNHZQJxEIT1rWdsVcNqdIYKHgVXThdo7Y+Y22yEkze8ZcoW0DmHmduJiBb
WIGsAvp7HIymV9RHt7H2xqQdY6J9+njS7pkB2QnYAQCSu6U96dXBMCi0Fr24BhjPcJJfLGtsD0n3
lcbZO44EmW/wnCHBiKLCslAyxYKwbq5iCX0PXn3PghDqx0O5tYB38dycDx5NdMou+0oFG8xCTTjA
KtNzQy7ATX38++88pmAA9zBOEYLh2/r8AEED1UmgzRoBWeHHe2PweFRtzZML5LsGZWoIcK7YnJf5
+naGTVQNwHBnIqm8jFH1LuZWlmNQ4Gz4a/bzTynqTMjNPmTn6jMkzx+qb2BykWfn0MaH9SbuG/Qr
6o5XX2ARW1ZFX/VNgS9gnvsw2U47FIXki/OIdHfkbtrnbiPOydl5WuNIvD3N13bn1X4X+UydU2uF
gN0EXXfc+QUupQDiDn6rryJgb++fa1PzGXlnKtXRUmvMQ7Quzkb3IVmLF9UP94n9GHxz3z4Xl+Qs
fyjP48ri3p69a7uLyKtpcigSQF3H6y3h5/JLnai+Oq3gju5kV66tzKN/NzqwuYE0rYKVuvIGxOUe
gHg/2q/9X/oXfgA458daqes2AJvbUOCyZu46nMNlZJzEeeYaKUpduNI11O37oFNO0xG4iLAKxbNq
PlXyMAZoxgr+OChfmF7cAaoyijg3UdmrIDo5GND5VV4/PpE3i6bjTWoABg5s4R3oERLDunTQqYRM
3xA4/ZlC7JlNlz83gtZrPGwgfYsAYnGD1mi5zXqCnrWMQfqNQCljhBAxFIzWgv+bU4bR4IGBeg/y
iijCLrZ+zWWSgKYCGrjFZH5q9V4naC3XlS92xulvs+7XhAPuTR+CPRXMaOClgbO+3o3oOIfmVEMg
iQZxOg1Mgwy0+oKvtj/OC33lNzEwBHhvNyjSFsuYEg27EqK1sJOT1xxFEUU0YVHJs10VgVUp57ZF
g6zDrec0pvukAsmnVCGW8vEy3hR98Sq/+haL7aiNMVHQpYvpJU8lh+DYWb8MgRaUGyfIRz+xd3j+
tL2n/DJA/IxXXhYMYeOzcC3/pd3cI4tvsnTjNFH6ysI3URqfH132kmfRLINZbqygmXZa4ZfZzJPY
Q/E29lXv/9A5dnM/L77CwqMrU6pSoeIrjJcmiLcQCgcx/ZfOdzdzGpD9co+GuZL/vLfb0CPvoj1e
n1scFqPWSsoy08I5yjPql+K3PaGMM66s8r1xvTeyGFeiaVKtKIyAgBwNknmYq2un5q4JDAIUROhC
Aufo9anpbY2CcqfnntMzKxSKDTFzEhcrV8U9Z+Ai548DD2wlUn7XVqgKMLnIRu7RQtnYdjTV1CPk
FQJI/86MvTO0OBYAd4xm4Q6YMZt4dnxRgJr/+OTdu4Nm5ooZ+IOuITAGXo8lLRUz5g1mzIQ6mRYk
n7OjUXlaZCEh5CFyC0priobQ9Ndrszd5KVjF9QfQDO6I+Ul7bTrTHAXBRIfFcqsKTq42xy28gBIh
Ca3sXQJBBjQR99vOrP60T2TOh6lI0zqoXczI1UVEMUmTSw1NhV4b8xIZUxbJBIfaJvXTyvze+hNA
R8EJgdcdwosb9glmQdLUVqB4MaujvCpeFsiT4mub+Nk+ITj8aYYjpleHhqnXHoa15PdtKD4Xi4DM
ReMrFChuXkfSAQS4q0qO+g3dTJ2fR91WP2ev9DyFgGJuTe7Jzx8P+fYMXplclvhaGZtCNjDpxCCG
KH7G7cpT7J6BmQEVmQlIOiF2ut436HHTY1AKw0WrbOiiou5GCCDSQl2jwLtnCF0x0DxBawRSxovj
J0SbgEgoxi4h2XPRa8yTI4AYH0/XTX8r9iIAAv+ysvC9EGoAkZICKyWaO8x48mQj/KnpQmn+BY5U
zyS/G/o7zlovZ+jQmKIV+7O3uo4Aru3Ps/Au7oUeL0dGYB6lP0X5z2xusRXoLIC4AqKOcC3rcXvV
XJtbBDY56Uy3lRhJYh4ma2vme7rG/LFmYnG6+z7V7SKGCbveTDv7Gxfhx3N2b2MQA+WQ2XOhxrxY
snawR5emKFGkinzNXBCs4bL49W/YAPIHqDvcyzcBIARa0fgA1hYPFayDQB/SWOn/zjDemVjMk4xB
MJa1wDVAGmHTgQrGI5BIXdnf9xYD1Dj/O47Fs0rNslRQjnGMVbnV6t5PeyVo10qK91YEhSlkAHAf
I4pdWGldQqsOJHxePYBILXU612tcspKovOPLkeA1Z7JYVGbhzK9PCnGZlppg5fJAfXnSC/XbCCom
WwOJgAVFKjQzNg4JhSU2H++E29QCPIQJYn2CZsMZ0LBweJy6E2RcYdcEhMlQQstB332Cu5l/t0ho
nPtADfSt3YXFr3+qEf9fnP0/kZd8twzB9+b7f/wCBxAUv7+LX//9n5+679mP79XPK3H2+a/8Lc5O
1P8Cy5wDXCj6YsHCNDN4/i3Ors2y7Qg/ZxwBAOK4df9XnN2ZfwT2eFTh5nqYjZ/8o8xuG/+F/8Qp
R0Dz9oM/kGV/e7L9y6Hjl6O4gto6iAshoIpO5UUqW6UmqFJl2aFyP0Hx0FT3bx+aOUwCHX4iD0eH
tftEw3EUPjeCERHigxC9PKci1XaWW4KAQBoQJyZt/dDG2WddpNvClNqppc4Xxgq5BcOUeurGUR29
rLXMXTuql6kmg9/lgPSRku41daL7uGMkQtoWSQarf04Nuw945yaPZo+G9GzqTU84ToFuyqRSdqXy
zdaFfNDy0T4oFYlAHOZeaJuFSstZqEHkFg0EVv6cp+a+kY+57TRbaTSnuM2LTSI6bc/ilPiVUpdQ
XeYpRLtt22Nu1fjIero7OnMrpgmBxqCm75gs84MUaMKqdHPyIbJM0ElU//MhYy1Qcuhra9TlB6i6
8AMqx1BJ4xPFAAv0A9lNHJV2Ux24kVYHGyRCgcoJDYB6iFfiSIRQV9c02AsMaxYeQNcseqw06+3n
765ppxLm1JmNGibOQOHmNLlDERE4c0d7GaCMZewlACVfJmsYNqabl/7gqnJDB3mgkBAvh4691MXU
n2pHr70nCMarF2kO6sVMlSREj0weOkw70NKAvrZrTb4FhfR9h8wLlIfpg9GZw5PDa2U35QOWC4XQ
oIk7P1Gd4VEdfEFI94M2RVSpcvRkauydgvWGb5LJ4+iO2EHPupgx5L0dNSp5TQfwXQC/btFdYZNQ
yRWfoG3yCDiVfBB2Z4apQlW/z1tyofWZt63xmPZjqIuWPnZDroeuGJWwh+wZxK2T/NHU2hfHqoyz
C4F6VtjsDD1CgKMgcl74Uje+lXV2bnPeH4eWa6DaJPqnNg01jRYbiNi3oWqMYqPX4N7IKqIetdHA
MK3YrKPeztpDqYohsvoXcKK1e8jU5duCaMFgtwYgUI190coMjcCWmX8q4+RHkRl8owqpgXJMNhvs
e7JvJ5CxWKSnB73yaqVJHhpNFlHSm5XvCrR8jf2g7knOSr+GMHOgFcTw3yaaqSx/rEuwy1lGygH9
d7CihFLr1A0De6zkXpNxe2ydvoeB4gsRDuTIh/Qrcfo4SCgkm3t1ZD43e/ZwQtccT4JSjDIqK6sF
IT1oW6d53gc+2n7MXRFUdvlVKbQBMuHo2GrM2tkzlqQm0oXCDYbabg+F6Y1gc3qwW654Vsz0cLCf
M5uSh1LRm+Ooj77qpuWhMRI7yszue9V23cNgEPRlKEoRVEN3gviufUCpD2yN6qHQu9+TUCBerw6N
1w+0iyiEfD3TTWiUzqujNs4vEGaRByTMtlrBUKwui68TiAS9vsnlRc0dCIJpPCwyXT70DfJUmTLV
YeqM45lBeUKnsnvOKnpKUtaGRLjTsVBCp+EiSBU9forLdtjqPSFo4UjGL7Y0RnSp0wuIGOzg7ZeC
y7D2O9SJNqnWtDs1GXUf3/QSF3Zx7PsEdVmifSld8mql+F2aG5MXW5dxQKk/WqVzMNSMngZNQOS0
o2E3SPX89oHmKOFLDcqdw0RlWLYm/5ZQ2wc1w4M9FfVzwTIRUYW12zR3mB9XGRjKCjeBzPSkRIza
0B5nVZhjF3ytGwA7CvdQDFXzZIqBbywnSR6YpW5MsHseQV/6y6IEtK921W4GbuRHM+9jnIoy2acD
sBrgxTM/E8I+cb5BgpVdKkXR4OCpurE7g7Q+wpHYJwrLDk5hgU1Eti9mwUJZiKPCjAGZM3wgfE19
jaomejVc9Wh1dnzAAfYKZYeCb3tRiVI/VWgP2AD464uJxjMnrTzZRSdPAzVrfwKgOWQjkw/qvEMV
t90PIg56FBzPVWmIJ1fpn6as2yLmbz9hSNpWT0wlgL47XtpFpkWEZvU5L+whdO2k8ZvkYCoVCCcd
Zp7s+U/ltou7/jD0ueZ1Q2990l1sdAIim5Pa7JpK+a0wGxeVrJXJMwZMO+Z6CtCeSgO9nfhjJyd9
74jmoUmd6VDNH7RSx8ios++s1MyD0+I1nLVpHKVo2AE8FP0PbxMyZMClC9IfGnDirLzr5jbV5ZVh
4o2MnmPEIqYJcNUivicid+JxKmhoUKj+KcQ+gQytCGMlKXzTrsSuH5QXrgt+IbXLLxxk3bgqAXge
0V2TAfd9cstiPLFdrUu432wyw5zikoMs428wTTnbQtfpg2lyFC4mdFYOORtOtDECJH1cn8u88Mfc
UU4VG5WTVeiTR1pLDXurafFqT+t9a5pfem4okdPybq8rzrCpEjxzTKYNG2oURyTj9RMtMuzKDhC3
Aqk/f2yrL06tQppLmpcdE1m1zZDB8cEowD7hPKUbhU/gxzWqvZJSZ5+CB3Y/ZPZOp4p+5g1Tj4qa
QN9a8DZCkGBteJlXAflLKdL8NObUPWDz+5Y2YgmdGICDeOJBI0Tix40dP1uxVT9B+czLzL/aoqbw
dyR5xLXzUhFT2/WcfHUbN/kyqNL2VJeDViUmqgd4aRbiUkkj3e6yZ3081ynjZ8rrxKtHZkRssvhj
rFCfmv1vu0G/mlYPoO7BC3Rnu3UOZTK92DdOn/rYu2AZFf2rgjzLoQSFC+QJoYSVi6zd1tR60Z26
eTBKo96ZGX4jt+If+A7o60t5clDi9gG1PH7IlXw4SqMqQEYBORmZ6AfLch71KicvSdtBkF2i6NCN
KYuyOWjrLALSIl3rEa6NY4B3/KvOi11rl2C5TBINulgQcUEuqt4OVGaRgpgub3u+TwSO92TI7GRW
oM6qc8cJVDtJN+peVRvyHDu9tmFG2wcitdCd0fU/wXvDHjKlO4scdC5o5zMeDSGcgI5cOSRiVPdx
TE6T24ggrmX+YinppXQU3CZl8oMSiNqnIOLTB/OUu7HzpNkJDdMRYsiOil6XNFd28SDphvH0mShp
enIbjrT+2By4C6SJ3o+7UtTxEX9N341WivDA0Q52D/lrRTgb7LcSPBmqux9jtIShGRyjNbXkHGtI
ohoazo8jJnVTuoC6E2NKT+b8MZU73kzuJuaqumlMRp6bdmOUFmobkz3skxY5187s6zBD6H4eiyLd
w9dknpN9qiQdPtWFQIs0FP8CUTVaaNZzhxyS3D7QYebDOBDbT01reNQd1GkmNg77GHKwIAzWPjOZ
uTt74nAGIge4JuuTIG0y85M6FU+s4vWeZ+4DCgTTcyWr3OdJFYPdATyv0CqJzyJxG8S6rmcbhdxB
F9l5dqFM31bDg63xg7AN+WDxBFCk7jNYVvtvrYtsVpaDHNRA5PVYdk0EgGdkV/xxMIfqZ2Zzrzr2
dmOfLK64pxGPAQ+Yo2ZnAf0WAaLShmAfFF6ep+Jgy4xspJk74CGenFAxVIRS4P8nucMfEj3H9Z7k
7pbSAdINRqkHplbqYUOyOojTQQJ+0JZfhTCVTdGJ+pTWWQoMpkRbB1HTI+K99AjRh0ot6YHkMFBb
4AvO4zY5gqEzOU5lDl0nY7DCqdfZERzK9egJWqAwpDniMKmTOAwuiHd7awSqdH7DgHnVVzSlONaO
9TIAdLoHjCq+ZF25c0dbCWQiK1/VeH3p1MF9tJX91AjmFaSyf6SW81mRNjmYqWZ4XVXge8ppOskM
QiqDqC86T07lSCevjlvluROIcC0XnqkBIW/ZlomvTKw+K6J6bVx39M3eafwRVGxRmaNTNNfTEjIe
av1Ck+kBMiK/9YLLbQXlQF8MYxUNCogOqGvkfkvT363IVD/uRXbIRnGRtGUXdJpu0P5dH+JpV80M
21bJhQ5mi8TdpCLr8XrUjaOLfYCk5vgXb5BVyotvFprd9u7oSkRkHNxwCpo6q57KwLEmc2tN0wO0
5l1MBM5Vn7/qMtGOOtAqJx1M8r7W9JaPxwr8Vlb/YIlqRwOptGMLz3PseAcmWtTR1bpog9KJrb0a
MzDc8fpbrBeXYWyVLUbfn3gzYKM5SRuWtd0c3j5qvApwkTxSiu4G5I3sjdabeThprDlqinjV4h78
EihQnqD2YAWKpCoQaqAQ7g12btwf0m7n8EcNy0bbmFknQPRrDi4atrGxmqhgKNhpWIX92GeW9/dk
FZnYUhKrBxfx1WEU1olTg+5F23aHsjPPQ9HaR+l2n5pccw91PSi7AmN0s3FfmOjRq+YPALkamCIy
NMa8OFpx0myJkx9p6xp7ZI2MvQAvQShbw+nwqpCtp02Mzaz1IEEdDFtQjzOcOeQ33GOu8DpKOzz+
y6rTz63Qws6qoBMimi0fxnT0YlkN2HiWA3l5wPYrNhMolajTdGpbHPD8DADO1U5TbfReO1rQhLd4
mMppOCbzR6WhyIFy3ENeQgZccFsPXN5/S3pcDAUeFqdOuF/cQJtcddMzhR3aBnSteHjhodA2np5m
RTSMOKO1qj1Wiur4Wc+0EzSanhTokYYZ9L0fpaIaUToUjQ/If2HBhetjcnSGPI90Fz29Hnqoxx3L
iHN4+xjRGmBZrD/nQ3Lo+jI98dzZF30MMQFjasvNAHFL9OTG+i4bM5BI16nYqrzJsVMs6HdZTjv4
BXf049tHn7tOZFjlo1IBIdNaQ+1pAuKUpbQKPxtGNMupSYWkt73JKnB2B0OSPRR2p21yd1T2TWK/
jsg7bePKhPJI1p1UcFWd83HcUNTBvBqshv/D1Zc1yalrzf4iIpiH16JmauzqwfYLYW9vI5AQkpAA
8eu/BJ97TsR9UVTZEd1dFEhrZebK3GREONtAZerAbdxfffMZ67G/gkx7t72GtbdgBwdGHKfAydyN
FLXeDbxD6B0BeOhh9HfoZxxIXXJ1UudL9KQ7miAMps0sXZ2Lvrf5SPVOduN01TDr2nregIG0/1bh
pSUH3nUzRDhdfAycoH0hffyiHLlvINa5gVHoj1r0/ls14Yglsvlou/GuFHUKqUaxXTsOG2G/RDDE
CRk7aSGtuM0mRfDb8I9LW3Mjh7Sr4++SfGelLXf+WE07sBTVR2xvEYdvmEj4cyRcXoOu+84cd4/E
megVmKx9aburPK/KndbA63DpwQg1KIOs/Unh2Z+ju9nzxhLcshS3gR/vIGxKPyuiHzByCx6w8V1K
Wa/zpqsPLxtSqwgS7Nlc3FByaHUmbJeeVz+BmMDHGSMDwdhsxDjwV+d4MDgHvpZ3YbV3q8qekkD3
xWI/fQwTegzVxK4YcIcbrNW/qEBcBZ3A/kX+HO4IcqeLQPFwJ9UyGttFTrhh0spcN6TeZ776Sqku
9+sGp4SsTzB938KZIL1EnQM2heCwqia27VEFbsKoS8466cmmqYEvKLSFMJtW5sYaiRRLPrBd3CTh
ZaplAtF8Z/9unOsP7zjLWUBwzgkflWCqyRLqjSq9tvDFy5mSXj7DEeEGQ6+2gmTW8eMLoKGwzTWq
XVpX9KozQa8oy38HvRn32tcDak+dig2o+/NUpeaYyV+9kuj1kFF/5ajotn9/fI8YqLxuY+/hYqgH
8BTC+YRmwZFRaJ47l+NAadpuvpRu0hesrWF6S4aT0+DJLefqymUyXqLmGIETeK5LCPOjqErn69R1
7TY2XO1R6Ukorqi+tAJx5YrH/SEU9dsQj04R6qbf1hON/m5pSKhB0pCmalfG+IgBNoE9bIvJDUY6
GwMV1Is5k9lqq8ihbbyfwzT32FWj4YYebbg5JUf3gO1VeDNajTKx/iaGse0NGY4dzO9CugXU+UN7
zXzAB6muyvbdNnZKL1ddgK1lWdZXQzY0u7pLHHy7ZbhnBghJ49XkypPK35ke/wHygt7hoJWcUj5C
AunV1yDFM5oOU31PEpQQPR7WrkluktrpxuP67n5jDZPf9Oy6RTVkIyCOdww8eA89VO4TfROELtpm
W1vHXzboyKsUfn2nQ3Scwz7NhSuHk2lnccUYT7wJsu7WoCq7uz0Sp1CWFr2azioMxiuPevVE4BY8
t0i8j2wCzW7awBbAtr8M4cO/PjrUcxrLf2rZHv2UZQenJ+9cT96j8soHDLzF1vEdupWlm11DgXoR
HeyZcfxwxXR6UMz/aCvUW9J1/DOXk3+qol92KNFBdRH274DhKW0Xt6NkCL4YncJNhFMJXt2TyaOl
3PAEi6+zk0A1yqA+IlaNFwTMHMZuVs9BefTRjvIs2OQ9jVPbI+5Eb8vS1rmDwDeK6isIAyBcMCPM
WTa6+7TDz5f4U/zcpRg6ikEH57GRbQdvXEoKSeywqXBNtwazo5iDd2tEpM4D5NmuhWdqOPwJxyC5
BGPcbwHfwbLdmvDmL0ucdOme4mTalEm2q50KY/U+0pFLX9hCdGIDwioGtIeFlc1wnBLyR3aOzLkE
XNSOJSx6cLTHHZ4YYvvwstZuMzO3um2RHuVz1zkzZna0nMuC+V/GBjinbA2AcwT7WYquWBcHwzP5
UNcYT1X+YR5DdVmXsqSPhCiFL9J0cR645kIZ709y7sJrM5bBFc/E0fXnG4Iq3H3t9fxK5nCBMP15
PzrJjBKvk4fGq5KN7AJnnxA0kak7OHYbd6WFwzqnYhu5DpKo9LdJZxjxz/z2shT8G8+4ZJ+VdfNA
vEW7p2AxNgmCAjHG2mv48AZIefTU2NzdMf0zlp57Nr0Pd5NgtjuT2PStV8lJiVkUfG6mczn7hRHJ
m55s9QRoNgD5QTCz05H6exr8XL5tisiWz8w1PzB0LLdJVapt2tPBg6I7PHJRop3wgisPon/9IfY/
LFfB1Z8fqewnpNypOhcVuvfYJfrGJIIyAOane9EpL8fBjRK0sWoL58zhsH5TJPa/LcXf0Uunbk8E
OB9f+OxaDoC5/QzQRcki6HOd2T9Njn23rt+h13bJK1LBJdHlfDKjvIV1BqukyZITa+HCPhn6w+hz
FdXp3mUmPKADokUnvkom26sMYTjYO9dwyrIDMdOXwGDkmS9LY5S3RzDGuzOHZeHYNN3xRg9Li8zP
aIiuNXGGG2JlzdUL3iaFDgnNlLzUaScvHElfhUurje6auICbvYIkZxh2cRlFBUOJTxSOlUCE9a3k
Nwq7nwdoeDwSTtyCMMBb3evkVmdfaMaGS1l144VpzBdh1KncDB0/CJhnfdQY8XhO+2hurkSr8bdT
T0tdN+mDg4p203lUvus6Hd98pTcRtq+Ehc6prm12aUoD1JaUMN1ydXyrl8VBISCzmZw9Jfe2wyVc
u6VpyPBhJqXQ64luD0CX7PyuGS61yp5Zk47FOFdjkTrdqXc8Ai+RLB9xa5/5FDMcpViqirYXOQWo
ZEfS7dcPNY5OvC+l+Zdm2U+PBvTge8ReolK0+AhC7pXpgqcfjiqf5wmp2217thlRj7SVJeBVPn9E
1XhPKvbSAHgfgU/7fenPI3zCmuw4+PKfUFfNXSZdcpob92Nsq+oRqWo+YGjX36Du7sF/YVsC7GKu
Hcc3GfHJXDF2IUseFYQ4u16q/k4JAfugxuSA/sPfA3RL9wPRwacDJWcfVWdJ4+l3wOqfNG7jN8TY
7EiF3NA0joPPQEs8L+4JNcv0FtUCIJ+Hexkn1t2tZfMG3S/BhGidgWVAfdd4vDn1QfBzblP/wx14
mXs0xK1tfQz/o0VL6lZeezhD8REoA2bKZXZ04UObT+Keen12SC0mqGDF8m+CgcWLmxH4ZKPNXYQk
38BdvqgD6jD2xAHGenTXSIXsmi7oT7D+hNnsUBZzV887meJG66PGe8hlYYk9s9Z8dTqpT7iJu9eM
IaMdnmAMffImONhIPiSazWJduEFrFdd+vCXhrC61CAN0fFO7kxnCROcYNFXfBLJYiZW/y3gY2rL9
e9itxx6HavE8uGfNhSm4UPQy8QEcoHGPY+n8cvou2I/tUOV+OyEpZsE4ppCO2N5hPtHFcXufBsbv
o2yqS5hNh8rjHzjMk5+nGFTaJQXYcqhgyxl2xvkWJjNq/iCb92mM/lp00adHpxt4Pfq0sSqLLGN/
BjcaLqE5CtazbYBbPM8wKF0A1YWzbTq49aFTyatLU3MZA2EuUUicLWw7AaCMTn+ra7XN4hpfo6EG
eiFQPRuvrL611UjOM2YJ38ISzld2jtU+0g2GtxBQvI18Brt5oCl52or5ah3MlYUyu64LG8J9XSek
aMNGXYey0m8h0oVzKDzGrRLYJ5BJNd5amAJg8I2iOBM0KaST4Z5I02eDWLSb0cMBT036zFpdb4g2
wYEnYXXtl/ItKdmfput8RN3xcrNeUMLG9g6w0xQgbM5wW+oPsK5EdZ8wL9lMIPNzRCmJrU9CCQN5
3D6bvnfnXcXRWntofYsee2SR8GDHlvuuFYNGHH2FnclvIA6OI7EYDOuvyLbuPquwtSTLUnZL5rU3
7UaDM1OFBcF46QVXbLisrzATPV4o/A+2o/DKjbuAL8OosnNqZoCIEYFNiGPUxcYT6DQrQX8tb/1Y
/axS2LysXa+LAQeI1wbANKUEu6h0k10qmKZdQqb/84rUsTzJmBZ1s7UgZ5Y6nYVZdcWl+6GDqCy4
StnJOMzmUygOM7SpR/C7igP+BYzaAEa6+A0f87Tusyupg39dBFFvgf9kL8fr7pUz0B9BNxVlj6Ni
mmL3bibFjro09VnwjF25owtlgzfiYIDQUVOhgQGjEEPboCywqZq6mEeNxMtTJTsxnr03kEWjo0Ll
gQM83lHOqrcYzGAvIkB8tBCU6ZcK6xiwo4kPFfjilztuppSQLYPM9Nfo79PeAucPU7316QT9Ax6t
3Urp8tjxdx3jzsavOuDyXZacGBk3bOGmkLSCyXS4wm+AydbXyD+h5nMLfCA4YSyvCJLvitDr/vR+
wGECV0JPtyz1QjmpobnDkq491GIKzlMTw0WCzPY8vWEowwlyHSOFaq6A9fiOBeuLsW15CKfERTOj
wkdDAO/PGSAVmFBTANooLRDQ4BxNiJowG+FRg1Yze6JGtkeZlf0GKABciIfoX0Z0dFjfJcBce9Ik
m0xofaoZ5cfMt/Mjhq1plsjmRNOwBRGHJUsEOYbIosRp3V/5smh4jcSLtM6xidi5kY3eNYXjcRP2
3Q6nc3MVKnIvgLtfEYmwa0DyFUyafvfnY0zRzHQ0A0fTsk9k+9IbC1D5E1ddyhDv1n9CQf4OHQVs
hJbIil2JYcVLm3DnwrN6nyD79UzqsryEGHk6usiOCABdgbxGFnmxLpGBkWljvGyPjaLvD7ypH7Fj
xFEcqwbG5WFD5WV9pYm6CzLXR/B/5JKyhFzWV2wm7GBj/9fkxOpkQu8dXPR0Wzcf4NA94runct/5
LLs6asxwHIeX9Z0HLCJPNLwg2bLda9gOtyiOcHp0Vci3Ctx04TZ+iJT25WVISbqRy35vF/iMrZX8
ssQiK4vWM1cMN36ONiD70XMGshvViJPb+/D7uSo81WYvfxrUwUXfsG0TQXNEJXdwaNbthSHJA0qO
qI1PyL3dsVinBV+WaI4m4ADNr6ZF1qjhdVgEZRgUY4aJZZiMnIjT4w9MlCY502bYNroCcrkU7g7L
om0pQGysNOm6lHZ2L9T+sgrI3bpvrIvIRnOiRr1IZlDrcfucpp59esBS7CDPttFqnyUUs1VQOd1w
lyMPjXaH9RIglFXsArDb+Rx7abwR3DM7S5QD5L7SGxduMYfGH/t7JERyoRhk8va1W7m7dKiyv+jh
CiFix0z6wS9wwAtgCxMyaWtMpO5KGLonnhDFuqDawx4uWLkjA/3T9ZUs/rf0A8xEy3h4ky5YsK6l
49u6BKnzbjCUhAmA0XtGMIuw4fBkmDfaaNDIeTZm4hcvp2Mta2/bM4HEOTyT70lkcwYc8C0NIU51
YLtG4pFvTdIMu9LRPYIydHIOFE3OSeYE+3YS31z8xlsaTs3fRU3twXjOD1eRH6FTqp9agQZNqumD
RwzW5n4D7t+HXBjjtzH0E/Ow08KGT5mg4YnJ4DwHHGdVDDHHbCL3e9RCK5H0FbkwJ9i5TYxg24rX
+NMCGZ3RmjKkdSbtThgRneyiSVgXKMO6iwOKrA+iE3ZIF6w1RBOaqaWg8YYNPm67q13IRXpTindb
hv05rMNnrZM9SG/vzGbhn9dX6zJKkYcOmpMyO9cTdprK65ub8sENZoOFXbwDznu25EbIOL5h6rPc
NylYXJFo/9CNYDsymdRP5oX1YepUAO0JYgXXY5CXFSw02rSF3sHlJyvY6X+Hi4TC7sjGuag/1kKp
Yjx+SNo9okqJAqEt03GliML2X57K+OBgCvlQWYzNxZ6uzjikVBEScwIWUt6GZJPYwYNCKlXureZN
dqfKaTAy71egWip/n7QxP6wEUxd17RGRYWCjB+ncPVQW9dL/tXUIOpRwkGJclUfpqH6PFLMtVH3q
d21+6YiV54yB8OfA4/IWmqki6PAEd5J+1RKKMTvY+rFSw0KUp4r/RCw3f7XxDHw9eiUpcxV+J9Bd
36S/IxgB3yhE9cgBru0TsyH91rjZ0/TjfG4i2P/FPaqmKbgOGPUr1FSh/lCWu3mDsnz7l+WLm5cX
D/2Sy45GoFQ+wMCZ7Gxt5HlSQXPGTHafWuJt0nLpIPCgbpIEmG29oNeryonSGAy6FmK31mvrEsBb
UaBaAgI+p9uU+FZjEy2B1tryVbcurbeYX2yRIkTcXWer5DT4+tfQpO0jHBbaOnPqM9LYNpEjEfVj
PHlq+549VVv+insNiGMEF9WZDKc/+kkhF9AJTPbPZpBAuXh8N0u0g7/gENRU8TX1vv535+DC27ML
zyd3E41N+w2oAyrSqSDujMoOhm5fps0A0Me4MRj4vAOUM28JgDTMDpQtDsLY3/HfK3MYlnW5AeaD
i42ci4K3EagN0vWnCRE6W+1bWMLFxM9DDWPwRAI1ZolTHmqgPDt02uO7C2c4pFOHeNZxKSZvil69
7X4hGNQ5pqDcYHSE+PH1/Pc9Wx49kC7b1u2+q3EadpEjQC2TBD65rO03ouqm+0SmG/R99OmF5h84
IpgzsCX6zIwEPMU9b0eNyPHj07cp0PwjExAr+RD2UKTGQXE9VndEmzi31q1ZMUHP1utsR1GQihw6
Qb0JW/eP5+l+KySvQpDxfnXi2fDvaPyvoE6rwixAfsQkpEkxGHAAUmcXCPx5fQXpDssz5EnkmX8q
FxHTulSog4qmhkivytizd0W6CcF3fQHq2M0zHYsQZf1WYe4nr5AHWnQmGYohQf8WDs24qR1fXOe0
kldvWRLD9yTl/CRpNRWweBsLaGc/s2GM43zAXr8rl5N2XWKlODTgqMp2UACXhy5V6uEOrt7VoZB5
5YdvOiwtnHm5Of7V7EnIf88lwMZLQ+HAref4FgeGvHqD+W03pPKglSuewoG+0mNdf5R0wEPHkWhk
2prV2zFGB1FGFO0MdeBlCdD5QzEyFDO2vs08AlqBiOG0ltDrXSuYztPMxvOOU9wXs4GYN69S+JYB
YjhXHj1FUVme2IiuRkuMBKxqUNTx/ban4Fsg3tpgL5+LeOkeVOlnl0ziGQECc7C6RbAAYxGUqBAq
LiIN2IqAnUAGy7iBqjE5oFHD/uJA+oUEcATP1sdKB/0n/xywO/Das8/em8BqCVr/lYfNZU8PjRVA
b5EWkddapztWDvYByZO3rySUcr7qjoGwBtUkAS6WBNNODaCSCBxF8qoFF+4q34pN1kB711FnzIV0
g4v2Bye3pUBHR6k6+wKN0i4tu/ms2zH8e6M1M5hjeFVjfN/HFusvRZIcax/ED3kzSWS2JkrMC1pI
8Wbmh9PZ+GwXIU9TAbjtqzS9wrGN3gOIohjmZG02ie9NlzoX6c1nUyrx4n47bydWtjnjRr+VXnKC
cQdqCJiiXWMaugdlBepLSFVuFnfh1mv+yUyYPULYjx0GlAgnd0bxrWccL8hukidtmujATGreVFTD
+FzB+9DpNPaxWr+NabuBxIYdIVINN7HL9UsMPVREgc92sMn3IG0C3Osr984xireHzsgsqsoBupSF
PG8lmIqodF6mitI76wi2OR+n50pBJrpmOc6m4K8uMDPvox29b2UI+MLH7ohc2iEvnewLXJ1+tA3i
iSmUtq+Rld2mmXI2qOp3iTMxV7HrPuY2HHcCKh+fuP5HpapjmLjec5SDeQMfeYhqlRvtju9kTg+x
r+CbNegUaFYZP5Rp2y3MimQueDjv5qVJoaANQjTDfz8JWnB5i5anDarIZ0QGfc3gKp0HyHTfGe1L
3MKG/xv5+jfgkc1Kj/R1kj56iC+Q43YR1Qhtim3/86rvHYzrgNs5jCz4HZiO4yQqvfu6ULgI5y0f
TC5d8nu2nfdeiyB+E55evmk40c599Ir9UOM6iPSjjlGpuco7Ky39IwTm/ZcnJ5xec/+hO2xCyRzd
nEAUjux6yNxM8sY0kGk5wZIbsbxbNFT+Rw19aa5N/8PGbnsEOSQ+MDL1NpZs/jVmzqNz099Ta7Hz
LH+oCgx+iNdd3NKHMHrGPVvhi3kDMHoMMuCOUIL6O7QYEn4IDb8OVN3DRcJpXGhCZeXnwgEnM7ej
v12FapAucdAOVkFc4X8M3Cd76obmlkT6OFmoAZtFylt65gWZaLgNJijaO2AM6GA5Qz19DLyw2/Vs
sD8ccDwJCWvoonH+C9VCr+NAu55BUhVPEPvYVn8FIuInLyPDVgZNDEi967BBojIXk59tNaMxQsaj
ZOuMY/L03SUEtpF7N4VaT6b8ykZ/fNPg0M6pM9E8MPsZj82DL7+sw8yfI5M9tgt9nhAqhM9LCHQq
k3wKX/weAE6rMCavIHFYPpYS7IYftEWGlJJtCknaSQKJPZkYcTJQ9uZR65R7SKTSJwTkbcG081PU
IaxD4VYIMpfzd6dt//h9MGKfCsmZo+KBxTumJeohDs/x2GefwAg+kRpZ3hsFvX1EsTT98JWU4I2t
x7tXiRYkbxJId2s3xviHJeR98mT9dNJya03S3XnmHSeGC7+JShUexIhpWJq41S7xDQ7Xugb73aWw
K/nbE+CuhKDdMKASxBu/EY5JBwiuzSOSPTghOYujNfrlBto5rHtlFEObkTrkFFKoAVzPR4VCIvYj
KGu5qWnj7JHMhQMaYuk3CwsKQCXi1Ttm/z/qOUMVjdn3RgHDgpp8fQw7P4oProXEDiK6JTIz+rKQ
rg0bvyPphVsKlNCvf3MkdG0R3gXJEmXNHk/qCcbaPWJUwHR2wrk3U5ScyCJ0g/vR1/LwHCNb1ij2
7R+u3fIulVPeQUuxfDAs2K//JkAQQrjhY8wsje8idDcN1AWgE1j2noB7QlHbtR8ggOZ8jFnyvZGf
qXxa88ChNP8kgeFbtxbiIib65lnnR2ayGFqr1v+EFnlb65md2eDSomqce5pyevSb0V4QDWovA+nb
o62DF36ZdTeWpmZLW/R+VTO3B0Br2NGXDS2mSXIwOHvzaUqiBxzQN+MyQrMu0TJHIyMbHkKlLhyo
CghqLGA6nSsj9DPDMd9NVhya5cpMrXAW6VEFZwdoxLNlcbMJJvv9dA6As+8rjDnDfIO4N5jH0fe2
6tp9AEpghypQHMd57nNMakaPwWXfQRzBVLWX0WNdGhteOXPNMVYXTw8DXFMBQWSa1V8mgGmOpaYu
YiP8g6l9UiDvGF7dMyk3HNsAyuNluMe006GntTqtoA4s+lq9ISY5MqZiDExN8kRSWEkuSlINCl6W
tj8lSykpV1KMSn4M8SMYy/wCQku/WF85o6vRtANNa9pDpFxlwJ279rIuODWrfGKQy6xtKwiT/3Sx
wQR8HC6f6MT7FIDugKLlOg18vgLOc+cKOqoyRMqqDA4rTjUPYIIBA79spv1Tj0mKi7H1ScNS5U5g
CxlIlF2oqK+LFHwzpsE/LNNTsS60Cf7zql1ecZkAFw2GXeJA4Ydohl1ooJhi1N8b0WYPjQftob0A
ErY5fWUUD4sGezRAyfFMhsYe1AyMGeKRrSOr6IL/bO4r2wSwK0R95X4PYwsip3POA2xJLnTReKzL
+tbt/ulH2xcCY0d6wzo1XILQPt0J7Tlg89+xsmMxTMmICD0yYSJSHCWrZtwLaKBs7/ewul/eC+8F
iUEPnxGXgCCvhga8LuxoO973G4hN6ks88XYhPHCEwH+rqqeO7nmVeRsN169iWBaonJKiCdCCtvOo
9iKQzjnw53vWUP9eQvF5rwAeb+MYgsS58vwDyyS6k4UZcwMa3IL4qIPUgmbvfQg07rGw9gZD0Eny
8HNudAZS2UeITTR8YtAwOsYYIn86IVAeuNdGcb3VQtNvLXySD23f/WTKa/IwqcQXz8D8apGGFx5i
RqUeK0ibI9sdwh7k8MpDrDxPH6on+s/gEBsJyoGMiDgGE3TuobnRkB+UBsxli9ZZgtZc6Hx3WVb0
vy55crBTjeE83kAx8v8WNZQQ0VlWY1DCRVOzUA1jBBFkiSzY5Y3/gibEKewqjIvh5QSv5/LAVxWC
9iuxC0XFcsOns8R4zgETK+55XTqIAs/G5wcopcEqar5j1QgSJnQv6zKFxr3oRQrqTwBzAnWVOuW3
0PMQUh03KaSZeMtEGG70CGFoFugQCb1VhJkv3K7ZINNT2gAn/i8sur7CyAjkERounP/fo2ug2szB
0UJFvXAYq+poXRpL/1SiCiG2ZvQNQSfz0Q/wgM1jhl49NT9HBqUAQOUX9FeflQOguOawtacqfnN6
ZziKYfl+pbaAf110SfAg2a4F4P/qQdLMR3Tt3mk9iliAcceyFvNOqfBXSaL6tgoLfCf+hfiH6zBm
9Gx4Mm9Vxv3tuIxIpAas1lqXDujCNoEi4hSN8Pypvbbd6TYih8ltyLkas+BIyySAPEqzPIh1uK9G
DgVbWqJRmiJ3Gyp/PgESeQJT0jfHxM0eIoQqL41Nbki6rjZOikm8A5Rd5jcDdiwwVPHmNJiXblOF
4S9cwEc/mexiyz+wbYcM0UnIB6I+JzwjQPhxAq8HTi0wjAS9BwIck+Bjdo3/a31Ba3fLeMlRZDW4
aOBax+00IAHLd2Bu5Ymq3E7jOEWI4rwAco4ncHQhzHaXqjIEJekGcA90aFztJLcVZncSdZxiewZb
THfaRphdTbFPs9TSv4qQtFJka/uSHea0Td90m+wAw3ZHm9h6G1NRHf627gjX0ZsV6OflzM8dVF9Q
GJnx0iyygXXBLCTQ7MnuA7ApHo+HU1uO+JI0ylvMrS66nAzNL8MJ5Qg8QxQaOoxRoadcfg2bpAu2
qHGuHnfG94CovW3ydeprHa0KNQYlBaBgjbnjPI0ckJF9GyTFs2lmelofnPWZ4QrcdazqfpN0oiqi
ZVlfjbKqiopJtu9naOCzUcH0qE3gbyczF/Nbjbh6TYJpvIDYc9f9swoYJ2zOjYcrNmT2BwVQkFvo
yjdZ2I2YJogzaECwTFWAtHhBs2038X7fITAT7atNbyNMfN7TiX5cTzKLmrd1UXUFrXFC0ZerYet3
4JyBac/yHMzhUS1K7nWpOoxw0CS7iRKdRk77kBej6w43+9+FeawYK7N1NPkH+ooWbSP+njssqGfY
OEwOtiAV3cOuhQfNAPSCAkm9UMBIJwznHImmLG+gxIDWCCjVuvhElLnxoE5mTANScRtAgMSdHkZ6
2VV29Dfw6/jYR7J8Yg7PeWK2+viUUkCdiXmY62ii4EqrsD210KCdVjy6vpReVl59meG2TClE7xii
gS8dsjfjuU8B1EoMvpWhfwjGCWmy44J/r+DFQlhQmdpj5Uq+jzAoAm6L8OzcBxuGkglaAIDfNRxj
lkk0XH0383YJBoD/wg8YNEAXg88dLoL1dXGBUU6/Uai5LzVLsYMMMrxZMbBjV8LMeUyTC/7dvSoN
fMzhHxL3+Kk08gIygVyahfNal3J5W6MTwnhhPUBCHLkwhXbG48hntkNdt2wD0T9BFT1EmKFFQc7y
u3C6mwxG8ZYkTbYZIV+AfDdIQebF3k4BlXNim5w7dEObZkX9nJDgWCbBUbjBzxH+Rs8UwvMrzZrL
+o7iLytcr/rDPRVvDRsCTB/q4EPSFm/hxXFI/o+w81qS29i27RchAgmP1zIob9qwKeoFIdHAe59f
f0eidcR79nnYLxnVRYrq7gISudaccyyTuAz6Q6H0/NVc2Wdy08ZDsGDL5Je4zH/P9X3hf1G3qhb0
3pB7xMkd2CuiKg6spaIDnUw8zvT2MCMOvZd6eC5Ty32sXzVNp7IyLeE5Ru+sn2WPM+3Zy5Fut1gO
ZklKAZRF527bNErO5ImxUKmz6yS75cQWeoyxjx/CtvpbZt2ywPDox8CDFrUxp3gBF+LkbM34h0L1
3rIYXrCeMNYzR5VAP6/wm0epPV88njPH3PXZbRa2YdlqbqBZo7ORs+du+QPa6pPdUAIl7p5cD/oJ
nYzNkFvhC1UAwdalf8xiMreiMj3iXWPyw4sIcKr7oBiTo507Gf9ibW61iPwJNQN8RV4tQ4wfX0T2
m2ZXr+4Qht9M3Bf8qpnXSyrzuS60ZeGGhtGXwVPUdtXc1/zXRvMsgqJWe09V06P5pVVacVzdZb32
Z2H02iuOknjTtWHxxji1P0oXC9U8EgywWiLXZOSnvfQkymCtAVurxtnc6V6jZhLV8U1ibmI+yU+Z
Ds6l6s3olcFkgF+zsf2rq9yXMc8+7Di3jtki51eQ3RFFknpMKisQPI82mGpOuTnXrE3d/0ItbR+F
ljx6uyyPMUyPnV2byx+6U+wq8xf5CefbSPYxcPJRHFOzOFudkC/Emr9bUV+eqGTkhRlw2VNXKbyi
cJZthXn5ub7netll5tBxrEof2SNmhuh57vD+a5G+GzL4SHndhm95FbbXKnF/6pJ5PapNOCB6oyox
Zq23qcgNxjTdDPSWWz8zX9XrjTlwm66+UnvXVykZch774wyrG7Wg8pilTBqzuxXeW9aQvRiUWzgx
6WXVi8npOir3dqhgnf+G5xrDSjZVxaN1z/XbnGSz3EIrW55xCR3fHLkssbxm54YBXLippXY0MoH2
96/o7sWetevFOG190ZF7T5brutUKJ8yuxPOumM6HXdL17X59Pxu2xGr025CZKohaaNtw4XzA8Tjc
Fsmikd/Iwwu2bIiCnQFwXX1+oiB/aNuoaUqULDPBk2FYfuLnvX0aIvJOqQgl8AK6r/1Oc2hkZBUt
/wpRIXOwc5OFEvuO5vZmFZiyT4s2+4luASTwwUbu1tJwLRILfXpFwxaBNvlP5Mfq4IyVX2/ExMzy
T4SBt7R1sEoDiRIU4k5RKLRCRevD7BBzBZMR6/rDTHvxCLwDpyuFUCCTMj8WDg/eRsXvdVMvdtbS
zrv1y2Fsm8M0tO0mTgGjLCJZSIbmSLgwMsqUtmuP2hZjseP7MBqUpbjJi0MRt8T6vNG7Uv4412Fr
uAb9b7WsWYeqR+WRRvoSFfxF+sA02xj3PWFWCE3Cvf270JrxtiRSBG6fpjtoIA2Uby3LD2XdfxQD
nRdfw/PTShIG46TbHFjZnsrJzip+IVW801LDOpGsORUVPbJN53+JOjjWSW9WIJOd/EuGZR7xp8K1
Spdrj9FBjX7NlouVDMvFjXtGvZvwShbljYmVSyYPE+vcdvk3Pwv1YK3xwjDHZFVZkrL4MOFzmGdR
viVjXb7hGde2RpFzVusN423JzHHnpXqy74bmpzaM1uuop/pxTuiOLgReXhcdjcsw/0yEkZziMTxX
Zp8cIn/4QTjKSQ6CR0tTk3pq9L65pov/UwguCVu5SNalcF5yeCpnjyGw5YZYkNhNrjZiBOCMlg+D
djaK8mGvHfRyKKJDmpfB3C76R5v6T5wt+anignoBofwTDiOZYUVo8bjJTmUIeDzSUJsKnomfbXZB
TY9PTluS7m6sjxSMAhiyJh5RdU5qQZIF32ratR0F8woJFwQNgMKPogsxqvTLS8Ge94zm8TTn3cfg
odqak4fhVC0WE1TPDam52uBUHQKA3804ap+JTzPUMZq/2LiYaN6FXzSLFPGiLIlUriyucerHfLlM
4fIFz/J4YB46/kZGfV44bpfbMiXVsWZ1RmUmhD313YmHt4rq4zKW7tXmeL01zPpeq7MlxiY2boYG
BjhsvxdLgkjWN+1FkJom7Wb9geCNr3Gcd2ZJ3mzqRHiJG555btdVByGxP1axg/GcyNPJgKdxa8no
9M3guDuPCKhhjP4epAZ2/gIoDwCPobwMU2Xu5375FVZLaO+tpAi3PPApv2WSAoawxMEBdX1OlA8s
z1I8aVZX7AoHq0+rk2qo1VI2NRUUTWgIHx0D7lIVeiBGnCNMUdD0sW2d7aZC6hX6iOHYtwNiP/aZ
Vrd9ps4CVVVn8UasRZOb2tj+vJ/YecGOY2g4r68YDYsXY6XezM7r2JltgNip7/o2G3dovjrdFhz3
0ndeCI3/FC0R1kYLl1PlhHIb93BwalwBdmc+DRAhDJ1Exl4tPuuCNtps7VSP97Tatmm+AD9O6tHA
8Kd5WxeWx44YoHHrg0K6/dW0/15j1JxYs9tINu9saNaTSgcfK04/rucuuodOSr1jDvmRSu+YWr37
Ek6LfaKL3HLKCMa6MYOudr74Awkxs0kaB+eUXlwa3JWtve06+29DRPVhiopm3Oju8kUvBnRt5cMk
UFZfPl+FQW825lVXAu6iFt9PiZhhCd1C/qidvZnPhzoSfB98pxyTcfBsfISZIMGfgWukYjvRRu+D
PsFR9EhOYFHEC829bO849i9UVoZtKfHOt6bs0Xj2yaujJ8N4hnuhHuZMM5McZXTu0MLfo8Kx/Q1e
d3BbOuefrXSzbucTDdICzNF8cPPK+gLkra42RW2nV22o/nBdd3oFTj29dql9TiRcl8i5NIabPMZJ
WmRf0CELyqvr7yV2BtKw7YhFyy2sy+8lxzG1aSLsOJovi9u6jIT2r3HSzA+4WO/RpEUkA1PzxfK4
JDRyeN2MLa1VvciRZvgZD9RzjjGI+4auveIcpAsSotWRQrn1a7dH9Xg6tWhd/kPD1H7Cf1S+ts6I
Du068z4ihXUxOZqjuFvLacAjvn7zdZgNiMksqVxkoBfiZyx9wkkItZdqju1NqCJxgvjGtcHMQNOC
RP5rP2YY87ui5KonquYTqtpPTdciVbvdy9Cb16xnLsDM1OPj59FbnzmL9I2+5ZklLysVJI6Ro5Y8
PiN78fRWj3C7JPlTGQ43S9Jrp6owGdyNVko5ypckjvuzFANMPmZ0HisjkY+VCiCs8ZUAjjal3S01
rQ9nkeL8e+k7T5yLVEmJbnnTsP/jeRDTF3Bl0T4dxw/S9QsOHv0PrLgThnePwXhgAe6t6Ea00fon
UpB3wUXVouV5YTAi/n1bKBZ1f3DP5C3zHZcf/dkMJ0mGp/eL+DNUEeZ1cYbFOxHp3s5xIkvsl1gU
sOVv9Nyi+zaOzUfTlNcY512QJxUquzUkewdT+9tEjcohJV3+oAe5MZiDsMt7nPB252feRkvr5D7V
8ZZO6CFOXOeSQduhkZpjmFGv0A43yJmhy3YqtEOmwrS5VmtnUcwe9sNoKLYiRZdZXYOi8tHSmEEd
3yxnVyReh1OQc8AQx6+MvDODOiKwBM/1aZv+xIGzIoDI5d1xeJLLzkf9JYxjx3dPLesrUb13XUSY
wPdv7J8UDYvdPyu+jyOHRdg6JbyKwRgxrdFjXb8qM8O4oSGRaoq1s7PmlNVCGh8XEwf7bZOFPyYS
Ye8qFvYO8YiZIdZGi2PzbGp9+T72y3bxBvsjT9pnUw/c2WV1X5wkIvply12ii/phHNamc5QM7b0q
n4064dKJOqGAZEfHbOhqlRPRxwpNc7VauiusJ6M9YSHLtGhBmwRV+YVwd7Kj5QO5zcHgmY1pfaQO
unsqfbwuc9a8ZSNUG6PSp73bWAPeygmPHB/CQvJOmoAHfPOr3+Gk9RKp3f4Rypy4jdmpoHvT/W5f
OjW/14fnTvTT/1JpVvWqW0V9bxKXeBlxTyiJ9LKiMDqOHddhG+Hxt7uyOfcKIhMaFi2R0l6ORVr+
5aRh8ZfVnpapzg6TAUOdgi/hgeT6x9axyDLTssd8xSd9bK3lni+afRwG815lnbsZaGYEZCzYsp2i
yY+zURWUuK7nb1Aq/x4X0tKcHbCUqc5OOhjgotDJuOFxfEWYwbAbYGFfNLc/5YKzrtLOGgGeb3H6
p9fU3z9LWpSY8SSF8VwN0aOVlOCJhuLWt7OxWWhUbVLNlqRGo/LhqaXSdfPWFT9kj/+0rAq8ejXR
d5BLxUvriuoCikBJCkVsQyooye9Qhy53lMD5PrddxLGEXDHmBZ5DcLjiXeOSZPe6me7Dkn0t58hY
dhlY5C1HMGtXF9LE9ZFcpKr4UnYZLfPm05Q1/3S/7UhYl8X/IVQdAJ6bzLMKPs9+oxggdbTvtakG
N8ZOcP0fd8P0rdawIf82Oaz+hs9Gaefgu+6rpWPkthE2Nw3qCylUZkECqeOFbV009fxZF8SqnpYH
9e3eS3raxLTmr8AAi2uiyS/FMA4Hs4ZjUdkINg/m1o7KoNS9DdJILmzTJc8boV3suX4v/83yr55O
ORJABCyIlctidNW7TOhOpuNfUArmTVXyAedgFO6FcmX2ksPsmDrYdQvJ0aqPmSDRl3/+ko68Fgqo
tC5pQZLM9S9RyFPy99J2htw51EYZ1rXVGhJPFFJeTDajwEZ7ba0S3IPnizcaA7huuKILB6LR7OCR
IS4i5vacjOXroFS4deE6za9dm945pjhPWwmkWuxkz9kKzDye2TEtP8hhRd7LpQ0FzWqXp1zenFZx
eLa0D5NzIkwx8Rg4rd9HjOze6nJmTBlN66j68ZkfIGAuThHVu6WQYK1mZRdHK2UFqyD/cCJOH7EK
pVaaZl2d1MHO6joB3WlOu3irdzryM4Hvavo6lan+Wefy+QwHLrpnYgzWxl+qmaD7/KUBwRJY05hf
UsUkwaeSkF0qW5TTEPTrmHv7aHa8I6C4f3IzEx2FEyAqyI+kBy0F4onaZCKAyrGfkBht4ryN3qim
T4tn4aszZ4Lm47jcikb7EWVpeWZM/U3WnLycqMSDEJv1GTDgaI1kjUFJ+XFxr7QR7RA3OmcjMUXP
7NC7AhpcTu8ZCxrGyZm46uh3sBqhvw0oqG+2PffQDqOblTR7gnLpLdOK6cE3MD0kAe2g18h/rO/N
+GA+7Xw0gvD6/8uvWL3oOGjAmKucJVd/u1lrtoyO9p3SoLu38pbT3z1rZs5BNKvGb7DWB1g8qKUN
2ffLhAtgHsUjE7CHYuKR97DN6oNeJM1tkM6jsvzsnac+PU2ZIGmkHPOlXxf3wWzDLSeRKNBSqA2b
ZGB8BGeAfts2RvM2FvKHpTPbim4SVjslTnpzcie5qL8MVGf7shD5Xrqk3g17gtvrz9pV1AREV1uj
WaccbL1p79Umn1kyMpElygMjwZMJch19Af8255IC8s/kf52MWe5B84ab3+Uf2CKiOykBtdEnOFfz
gN/meMmoOoAO+SoRBiElaKrG2Um9H+8k1hlJnFveVjJMmwCJqoWakdBa4aXRPlOAQ6vIgzYm3WbS
F2TQTtHsI5XXW5e89turo4ffYU+Zh6ZP0rudq8Bqk2ANjQBb2kCKfIL/L+uSp/YpHYf5sisyYGJs
VePNZSQ5DmdM0KiOF2pJ71JxNNunBtnLdMb610wd/j/1al08RaGS5iR3QpnpTbX4XCfHLMtcjGll
fiBezjPXxoR++nxzNOfPw9B6DEqifL6Mql2lVPVFxGTEIDF9vkLwifcaH7/jEvVJleD5O4Eh/c5i
Qoibyw+vRMpefwy9G7bLaIfXFRFHAotJdTgPjuuTK/fyZmNMIcHQbE75UMxLX4bTfV2setRPOAhe
E79st4uILOS3Kbquiz7T/B4zLhyl1OEXiS6O0qostbReO5wz4xgp0diPOv3suSCLNi7WkR39I/Jv
YyQvc2+7aNrtsjNRWflGxgXXBF5Np/ZSsAwtGxs7H+kjwEwEaGjEndLG3fnLHF9ctYAmI7nfaZ0L
dzF5N3volcbQSX696iVOHqEEZWPr4G/b5qoux4JtQCxDeK5a7y1xdGMHMgsPw79/uL5ye6cIPo+x
8Wwc+a96LDoEOWdCGxe/yx5Z3/YHOh60uabZyi90NN2NNYXFzlQxNlstU5XB5mpoSVs1bom+nm9c
kPI0wi25Z1D1N0Ubg8OJGjCvZgzboSEI69A/+4Ls4G4dLEVvWsvUP9mi/UvXH/afsn8RahdBdamM
ALFp/YUdqQ0Mos38/CwCYP4lGaMscMr4ezoJpkmudugUzB0BgqZCucM85UBJvvZxgZlKztnXaUyo
klWGuORAbKfAAfo1W5xG8eXzoT4n8XNRYfF1yQnUXGOVGG/gnR2qJXmRB+x9RMa0epCXKs0ltKro
xdXq5LCmGV1FllpfrQlHbXKyI6GlI0KRc/ZAGH8uFpFlIlMhXgB+VNPU/1nwJgDTleJdhQw/n2/r
Q2593Gmy3RKtd87CTaCppG13rrhb168ShVSQkQGvlQNgpnaT1clTSkIpDs4iu26m4+rOZuy9urs0
59cMcOM4aoYdCIOe9ML5/AkKYKRL3i+PyH9gFGu2BvSavSXS+DraAz0aG17WGaLH5j8MEc1icokg
bO1+66RNBTTUj50/R6CHJ99evsZrV6Kl7xiQNrYOBjzkfeOAh55c03yaSWo9IQHHSCgVHU0XejQK
4KnHmkDPXcig5iO3VNqpms3qcxlV5AkvQH3hgmUH5Sy7g2+8XNelbaU8zn17Z99i5g8W9naq3EtR
JWgmdGd265dTM2h7ncp741nkIM1TJnhIVEPR4vZu8uqs4QRT4M+a0ZtM48Mdyp0CaOlspCC1IoBL
2MtZ4dr+zXleM22cMNOU0dRkESr0VIlYdSu76LVLOgVJm26Rl8xwsJY6kAsGx8ZvsiBFCn4fLaaR
ZF1cnEebhj8menOzqLszp0ypaaRzt7JXDztPcmz53eNfX+kthjK5kCn6VuQOUpiZzRcebvNlUq4l
xy7FiXA08Qud+aha90iBHWCzKIj5E0Z86QiIHDAWzihpjWJHgRdq4QiSliF+xu/ruH4VuebLHNUm
sm1q3QalMce12V0gFO7WGFplLf+k0tKyfLDb9nikzT+j6DVKasDMPv3AY9bEOPfglu3azGNAQDeS
PvbOeO+d1yalH5jn1Xce2c2uqdM/s4pf/K5q0MBMj82Vg9zw2lSYMpY3mAHjLU/M+a0aU31b0jI6
6gO9U01gbyPK3zyFcHuUFtlBrwqLW0H/dBU6VslDqqaJnxKUIPViJGEFbhLfzOJ+lAMCCBMfd2G/
xcI6baZCTNUBXKF1Av50qlRPX6rSXhUxZ6I7+tYf2EGLEPS4Ilvn6qkbutFCgiNpgtXD01vxcvXa
feRScUmj6YKoM/p718ODgj2oBeWwMGRyKuPj8nXo537vUvQ+fLUIOnWEtm3m9rrhk+dl+rVsm/nI
KJbtWCdxEPu2fExh14JPRHyDHBw/6NCw1KDIaqPQIWt2j0oZv1t42DzcQES4PKLuPsLuThbdl9rW
BP/2YIcbmc/bCgpo7tSE6CEY7+vaktfE6u2LML5OGVqwUJfB6jJY/QZzN/yKk6Q5aTojn0cEzKDp
4TnDhHRu2YQxxxXBSOwWJaR/7xa3fPXjBNBnrJPN6Ppzlwr48ZwFAfZ5CWqWZn9qK6vAMlYa3kmH
3DAqANxDtdOttLr1WFVQ9VMNk8uLV2C7WnrTHI6zRy9dOvBAasSrsLQ4oPNVIzr3VGo+URgRUmhR
YIuHraFo6umXamytb3jpXUYD1pAge9kf+xGvSZLnIzqj6fwYkm/A0d+lUDl0fNBPV0BiyyrsPouK
S3O5aYRsMD3HDcHpdDG+4/3UD3UTVfDppP7wW6uChNh1jK6g04TtL/nsOeV2VG8S1/aCaG4PaWzl
Zyn9BEeMw+ZkkWcF+6wQcauZy9XtEqeefNfVD7/+Qmrl6WQ0d3ZellMnPXhBVgatrTIEofeVOweu
tLkMWR1kbv/4PLgBsEgDuCh0p90IixKaHNZYhSZdF2tYKLijuUTQapqjjY05QHp4Ab8xn0ghAOOL
8vqEnfDPGN38QSO32XNy04/Coq3VZpJzIoQTsZ1R3rerzhdVDU6bxjuIXvuVJLjXx9BvX+wldndj
oc87G6pu5Ijha8hxZCXZ5aoDt74qVBuucUFc1miiVKvjcYVUGLGvbaZwApKkTkfcHEGTTPllLVzW
Egbp0z61RvaSTy6dyFgTHHI9zdzEGg3iTKfkpNtUboAHiG3dI6MsSY8xaB6tCcujiyte0JDuopcC
tsLTdTj402d1OVHG9jmW0j7TyHWVNQ2mmQzJNMNaMQt7eWdvu3ggULbUy97bElvpi9ZNOyAG3ltE
+4Dso+tubZWfXsFI65K435IoQdnLxq9wgL0jlOsJBZSL8e4Up6pSjfzM+tZ4pApW4T6iwmccA0O4
IycFfNvG+0GTyT4BTPdRO843O+/kPnUFP0eZTZ80MZQr76rUJLPFKtZ5EjMb3ePjzHndsUbtsS5W
3fkbv23SgPSmu5tMi0vcguYHdxFr/WRAxUBzu62vqqyB+TfZW10TPE2kK09En6C/DXo50UzvyETD
4zsMNjTaDplL74v6waiSZ59WhDwRlj+fm21dEpCNpAwcyzP2uksEy6ez9vyYphCPTjXV53kFT9Zm
+01JHnc5CXEf+9Hf1dPGhk62dVUDkhx2x76KeXXFM62LNw/Tkfop3mhD/KPWIyf4fN7HTvFfRuI5
/3s8GQMXILMx0Jv4h20ISob/mIuUmvh9p0X4+4VxqkRso/xBSv+9COUyEGvG2rciyVexlKka+E/w
l1C0eGeO0/beN5ofBSycs6/nPU+7+NXADHKfBczMyXK4hh0c8z5b+K3rjPsyeDZusLI+DwMBvByk
uj+J7ZpEXFriiKgjiEYuRGiMmNVlXTQg7Du3auPtOvxCdoWAtcyGKu5TGY63dUgH6lDHGY4JFyuL
oOPYghi1aLuyAl1gVvofnZITJdigswt78jBLXP956z5169Q7mn6G6kzSck405H+2SGNq/jKoeumo
Oc61IX975qPqt/C8dnzoOXP9xuK03hBC/JfZX/b/YZrj7WIwsutawmY4ufEfn4r0RkszgETvzRqz
es7QGxz/PVo7S9lMdhCFKKIAGf55T0AG5daZwvP6V/wuHh7qv8pzQHVFFiXbvtPs97zv4JmOcx6M
6suebeaYjpr4/FPTnbxrVOTRRlcRL2vR9Bts+9fERH/drc7iKExx2uBXgo6u3lwHmaxvYpn/902i
aRvDBs3IuCJuOGptTNl197Lq8r/fWzfXXu2w63tmO7Ykz5Hu17/8+++t761/eX0v1p36v0xvMrgh
/4Mib/sMijYF3Ulf6B5zY/nz/2/wiGUkA+dDMzpoAHsPmQ3SaF28hkN1zOSy/fogT+cZwwzArNgj
E2wS1VnjWXr4Nemm6VW9EZsRfAXPYNZHaLTgrxIMd0mX7XALyafAMgRTGIjloGPSdvPm5iwEissi
/i7VHdDiUjhN3vxPZ4Zz6k8pOTT85odN9Ck2rUODsKOsnFsAS44ti1Np5d/pRS+vhp50W4+04ZXP
O4ZmML76UdgDqbS015h0CDTJtWaONID/jVGd1zNCqYRNMymAt8Q65KI2w1ANS8pAvp83db3aVcw/
qsKiDOsG4J+DbSBKK0YajAt/py80lKawn+9FdaYFA6xmQeDCKOMx02H5mkRx/mgHF2IouM09pwRJ
N7RqQG4hdGbAtVfWnx6VxM/JSm10dbdypC1PiWNs16MYcBt3700Jo0ESQ56FWiJS8NDRbHYIxoeU
R2+qhkPrw4NwCumcUwdWSpQ5w45Yag3TbT9K3SV+S/pOaI71EJ7I7iOHmTnuxgdNhwTPdm4c+Z+O
D0nc8MTQw1+ShOaBzJuGZTlZHgbP1jX/kECQgVqlz4eioT9FO3E61ASyEFqTGhweXrPa5ubwCzi3
jQKJuWWiBfCsso2piMSDzKHlDbp/An98wIrH5O4+3qWqqWkqt3mSiYMHwuUwMwU+kOXY3oTf7g0h
lnvjNgUTqv8utYYhIpXdPcCPMLOTVsKji29M2dmaaTf8hGL43SzrZJNALz2ZdjI8QBMh+eL37CwB
idYUzTN0QvJK5tel1tODp/qGQLRoQdai8bdjZvxVVVUP1QWlvG4g29YZYyqGFunRtCr9XNW9/RpV
ctWJQ6iK2i3m88IT3lQP0GQPGyr0yTE77Trg6Lqm/pRT4HPcjWeM7GkxMfJjisF7T5jCl76jC4vB
Hh0kpESZ9FIeJtECJ8vowXdRgrxlD6c+6qe3IVaOhND9QP8PGreMrjRiJIB3bgCfAmId0aD51rLj
jCR2umKSt104HIa6+iELeoje/2B6sl+fj26QhuCk44XBEeXcYmRjsDmF4MZzGDqCBj4fl7k7t4pX
tS6rbYIU+jdfWk7gzHl6bUyfO9pwNqGKwJkPwWfznNjWGWz00TbhL+TSp9M6Er2hphvh8GuI5+Td
8UnbaqVnbO0+Mg8eP/qGfb+AkJ1/y5S/pcAQdJDCb77T2pm2K0ypdxjgkZCx3GNKrJhBAg0aezMz
KpvaujsU7gEzpDS8ekjFndlc1yfnurjOOJ8q9AxQWOH599KAF4mrajmuna/czcaDwBRsKN8BI0qI
jKU0nDXnmyLZDZTtfW40D4AL8y5K2uUgaJhuQyz3Wxz5cTCqJm84wFl2YxVwtTsGzRhFAofeIuly
jqcfU1YZr9b4Xo0YjgGLGTcRizeLoT0bPEsNVw/KIijIfOdPTD/BLHF3mez4OgroNVjxbjzFWCry
aVNh9gxqSC0GYGi/+pb5Pr+XJhZfKt1cAmcUBOP+XbB9M/Ra80riTGFt7qXnfUt1gt1H39L8nWcA
/CBfxYiWrJ3Mo47KKhE5MaHPXo5zGX7rRxp3Q2DgJjuvi7R5GEwpdcBckzNOlMcm8dyYClNH1O0I
G7dsK9SwsM3Ul6Nk+JVF3HJHKr+siBnNJFCrBUNd4j2WxjySlWiuVVf5m44a+zg4ofcKSmyzpIUP
7yK9sCvRb1aeD0Rn86K4fiU021MH/4MixBzPg3rVeBiHyK8fdcwSbMEwscmr3+M0/lpY/nAYFdDI
Uln9ARWSesz4Ng3+h1WAWqpj2rM4EYtrStvxAKZDfx+S+sVMl729aH9DDm724fIe+dFwiBhhhYCe
XGx7MU8G+3erHFqaQrg78WbiOr/4gjEDaVxbdCNkuBOk1cAFzX3Cgy6vNkyKSOiHyiRo1YAZ4Qo1
p9vRHeJ5Objlul2uLnsEjNDu9hsSlusWnhRRHmR8qMPpvU0sUiodj/VR19qT1xriyowQjIQZeZ5y
En/kIvy+oGRhjWfekFaaKfZ0OkFa7t28rFi2YT9BW2it/lJV8Ph0NvB9qXXepoebKeUEcJ6Nl0Fg
LajS0n30bdo/nWFACXeOeRLD2oZBHCSoNU+IyHjjcVztQBlOyHK5R2wwsV8GiwypY4mL1YCm7wUx
36j8hilsybaMFflYleLWmtJgFY7toflax/hgZFa2155f1o5m4z8SjNEnbMIIh3X1sKZBfIsq8WdT
QsOnIX/tCxpsfiYPpH13EPvj01o5znUPBzvihtUj/xlK+oAQpKC6taRJelEQw5nYRBg3tV33m3UZ
s/4jNP063FXV+5qn01zHDapKfMeJ5Z6cojsQ+V0eTVmY1yS3OJ+KDDbcRLTAS0joL+EM8W9i9kUD
fG1LcHbeubTbtwhizpkzVbKzNSc/TJ2xgOSw84sFwd1npt9jSixw7ShnQaRoR5NQLWGdoEHfgRlL
DTP9pBfWaoRUlOYnWxkVJZr+dlKP6JWvTL9rRgb1viYl1u01P5W7xrAhQGVxxuq9g2Q72Y5R00JT
rvJTiHhjR13xXBbCZ7oBpGyS+d9NTx5vZU/5dIqbGQeeucT205vcH12PBNUYy5++bt5Tgslga8Yz
8zi4EcbsCVc7PJZjBEo1lwEtmvpY0QHfppCzX6oiluesLx/FLOeTNIzoMqslpu40dFle16yx3niv
ju+Ig2Ag4om82+43N7Mbm+8QoYnnusQH2gys9qym7Q0Mz+DsH25czeAeVRMBK4gFQTV5fzpONl9D
1VdpjBK1Xexc4qR+L270sNq7xDW/q3L88quZuQBEd6Sfr8DtB8sHBFIPjC1NUzzKQ8m50kwnjRAo
3Iy1JPRyiFdZWm1WTcPUkx8tXdAg6lHNh4a0YGunTPmz7Zdx4GhkA5kOcLfGW00jlufJKrp6+nIo
wPF/1UwXD3VSZV+6uPwBo5KhQAz5aEs3JCzTMZDdGen5K3NM7ZCYxC71taA/uvGG6KzZy3QykPgJ
EJB459ju7pzZ1F+WUGg72siHpIsVpYt5VhuPYELh9gUTy4EEFdGMk6jKjiunChMCbETD2BBGTLCW
T/rd0r8RPEAIMCobh9w9BamgzLsdXhaiDjOkV4m8oo0mOHbE0m0dCjQ82uDHjD5GYMP9ZMheMtKW
Qv/obEYLwXhQUAS05LyOvjNXvNq2nMw5IeGdyRwI4lajE5Fh7EeeevZHIsLXuAhPnZJck1LKFqXV
vPlllB39qPwDT60ZpAyEPNSmfIMIAvc+je3tjHyTN/SlOwXvKR0zWHyKlRXTp1eerjA9EvJBkUF2
4bqxwCWTl7eDWvXtEe2AuJfaXyZ8G8yOy1F3MvtaOO3TLmzjqKt+4oS3+uwSurMMMc6bWfvD5I4N
/Nb+e51oqPc4CROYl5qaJ5KpGQI4WiOqjo6B0WLMIVq1L5Lu0rVPixS/H5PM5mb+f9Sdx5LkSJZl
f6Uk98iGAgrW0tUL48zNnAXx2EA8GDjn+Po5Co/OyIyqqZpZzGJEQiBG3MzDzUD0vXfvuda+n/S9
Z43uXVyYIGDpO2zRay+pdQ0ck8FIQKERbrRJiZfp+vw7+LMENuxD6PTRx6bqTgzMoq2WyP7QNdq4
zrMZ1sho61zS8gjAu7EpnE5QMqMntJpu65dC7LMuO3MGc+5kUX1jwEDJguBgndU4P7Jefo9zU16q
PqFMN/onfMo0oug2b6uhNN+56LEmqsOLzDx9G5vdl2jUgrUAu8bVCk6mUdA1xCe2awq9uAssLpiG
Bm4lCrxDodhFhR4gdB+Bk3rAmBDAReuMUdU5n4Z4Y6ZdfjHhxiOGBJCwbDDgbbpQSA4CBpxpQniQ
woXC5sHm03fNCiPeDPqmuJk2IiPfIoyQmdq+ZV7xCAt+15t1t6sQrWw1t6m2Xckv8mYxrTM4Pcym
s/5SKv5tbKLU1v3gSHxSBMriHY5dUF10jPllsMhnWFwi7udDref6iabofCIvK+1fTaSEh8EGRVYV
Y/yElKv/xuyOUApyiQ7YN8grUrZ8yxvf9chcn7IBHT++tSy3PobyGV/gPQiOzaJvIOYPy44Zo7tg
Ctfn5auFAgI1cjTfabRCN7J3QY37/Xw2nA6dd2A+R6BW7sgemoDlJP2hzeyOIbCfbmlgIjLBoJDZ
/ZM10YsqgKgBee4+1yBd1m4NrGGIwvQprnBG6VPer9dM1eK7Tm2ShrC8OG4a1PB6sOLipR1SrwdD
NFbW53iW/L9o0l/6xuj2S1vZ6UFu2xo4UKmsE61K7AhjM9r57oySUy/mbTJL69orJL4z2sRqkHW1
o37Y1KXdXBqLM67aTZa5FElr8RllwM10XqreCNmf4IdaykiEAQPDRICbsFWbAM/Znij3z4y06c+P
WG/nPmnWwRQlzmoigBAFicHAIAkSrlI07xNG3RsXLT3UzoyhS0wYut6QVmVlVfUkneiLQfbdIet7
82J1/btEIz2I/2PLizyPKbT9eSg84yEK8l2doubVQc4++DgPyKy9tywv3g0mw1rdIkyCM3TxbM6B
u4lK41FT2Kq4JQGtaeUdJhRxbsPYUblt+y6E4pGp0Q1r9/d8wN6uUYNZBgvxZm7ncf1miXWULzZE
STemVbvpeMGFPkd9IWxK4vDbFKLi9GgcNJuFsOZmzaVHUKjcoMuG6JFpV4UBUiKlKFw2gUm8VmCu
2YW1vmWCNBvDfdBiMF7WHlytAkZ/qLzmKoOjzKak9c/Vk2wK1ztBeUegHRXlXeUi4OidyNvSViI3
J0oM/5iphABVZ+CFZ1lsy/p1tFtFPNQEEboAEE66Kk2WW6l3zx9Y3mt5htEZK0GgJcM6Z2HAwBbz
XcaCfoUvxdx1BjN6guJoR7oRGrc8fdCh5B8o7mAP1GS6gR34Wqkm67LS0BR/t5rns5Rhdeoy/WxB
GbilnQeY3zOeZwdTlhoHL4NhIUn9iksTDoNSjfcRHnPNdJ91FzFphZRm09tk/jhJrB8BZKM0xZs8
28pQ7SQviVN+CosxuRRmHX2QbnT6hgC7vZZuRbFQg7t2JQstU4t2c+ZDXbCaD8s1JdegC7Oych8l
g8HZbc7QLJMTPIXyEUmTgwmTQMf83NdJe+c677GXWMewnuuMw3G8J2GanIYUlxMXOP8kjD5fDwKT
10/kqVEkLfo++z6UFsWhNQ9vYoYkRlOmqWywZdEJTZKx2lLOy9gnXoNhth/L8QjV8bYUaG1RviRz
CCyyHrs9oUl3LQuLTOmwdFV9uqT/TmAnF5ic1cGSnBq8AonoexaswbuFxVwniAF7uM/Ec5HyMjRU
CLSl8m1NUu9OdIl7XxQkONrkeG6QKKQblE20yjyM/REXBF9FTVrC7gA6U2LsoU8221n1E6GXefx5
zXj03HdEXzKPSWnvL4sB8IyoSeryrkPgg3vALSAz16S5ewGqXGT8GNea3Iq2JVJgUgHZ/SPTVtIP
MHe9Kes7X6Od1pYDH3Y73rsgG7ch/zG+rU/RMH6uRDtRFGKPx03z2jYk7LALx6Tq8drGNvTr6GLw
C9xE24Ztg7cOEnKpjR/tKDuW4egco+80bfyzBa8TOiacTChaX2KPEB3XpbHVDTp/ELASJBbzneP1
XyqzO4ZK9ZILe4W1vzzFiZnuAvkd6kF9GYs817ZVpoUPrZ58rgdOogNXpNXsiOBqYeypgEclrh2d
5RxzbjN70P/TLTeZA+P1EQB78oljrQa9oVvhQ5MrDx6D4F2SJkfb18gNARlblWT2tllfbFqbj60i
l7HO53pP5d9vZi0+dZNFAGU0fua/YuyoTbeeHMlAGcLmTq8Ll8DmbE+CaAGuq8XkrLfkUkStXIVH
Wx2vUveaPTkWLLGWZizdwVMC7AvpUUP24zmu6FJEyQR3WgeYETc3Fxwaq6MuvYyseS56TVsi8rOI
UpjXDiHkwEEyVaTa7s95ISnpDouNQ1IOH1k8z+vKgmCHtaLfum9aRMZUd7CV31lNMN2ZxvDR90K6
NNVsbF2Vblt03ZNmtOnBmLvoWAX+eSmCSGX+6hWDdhS1rm+YeZBaTnB3OiXaS4gEDKQ8n5REGanz
dnOIoCxq6Jc1Le6s3C1npKmNuyeZ677ye39fJehFYZO9awx6I7g5v0+u1nywiu4DHVWaIZY172bV
WvTN+VYgGjkaCWsBU8F7MVrNJ68Q+JVDZveMRL19hHbgumxyvsEZugepEdk6jCvzNja6AS4HJFWq
M1EexPQNxk180tLKvFKXr3EGFXdgbMS2GDnUMsQDq6AcelrfLCn0St9Nilw7aHhiPKbC6zpU2nIb
DqOl5EmJEdy5mj4eAHQXlzSU5naYJPpUhYKqUQHsXd17n5jtcKfN+SEyWFkRAEMYfd1n8BVE8phl
kkIxCIms0fE4pzhodnRabSrpR6cBVqaZExkQY209HUj4ewx8zJJ8/MQxZXS4J/DJeF6Iv7RxuwdR
jFaIW7lxHp1uuC65w0y6j3j/BWK5Xt9TKDB7MPiikz57xvLHJB+bZBzn9toJS+VIRgFRifJItPEz
lLdgW+9op4VI95RqL7/6Xob+LM/K+9Qu7lzyaJSkiPhRw4HvpAtz4ycGFV4RDw+Bm71zMcTv8pkv
dlTSzrrtXhflGTqova8zmFGhO0DTSRLS4BXT8mhPBsrJtRdDRVDC/q1reM96H8p9BKUCkwiifWS3
OJJ8zHMFuHOCxBFunhaIcLu0SInH2usTFYiFnmcCs4oErVg7npRyHWgOalEbwARqZK5YA+qZZYMi
pj4kIE9+tmOWW7pdE8Hko3GvHWITB4ZYh7SeSTqMH1NPtz5O7Dkx5eWmH37o0QBqE3OdMchDUipP
sesyeCDsRycs48RQ+djhslgPBctYr4XJtWyqmDjSskd8vOgaDC8lbyZwmJnqMWv0WkvwAdXDLh1P
SyfDmsV4wKjervBHj+B8eopcO8dlwJRm4YoihiYCoon3U84IihPr3RhlzY2upLWXUtzjBIQP7LrX
0hy9q+NGGt/oi+6CN7ZoISHHl/LO0ozPWoJRJc8yH9yUJp+IF1vnAJ43yC7wGlQKUKkK20SVuP3o
P5u9PllrmbrlbtKH4OoRM7DLcwjTXfCE2JiFlaU9JBbSmiyY3yuS4N4MEv4QJRSM43dYDqBVeFpy
aVj/77zJzy+uPwBjkP1DEoOp7DMOjdkjPJ5vsdqlWfGpVP4WkJr+abk19md9kSeoEQn0r5FzO7Yh
2JPHhhXJjfDUFEzmXJ1JsOmfaMrzKeeM6ZACDeS8klg9+hFa8w5vX5PCAjBbY7gMHHunMna2FgLY
Xnr6vnMMvyb30neYzOkf6ynMzu0fmxmPJ8dwWuLCSvBGvVlGzRwJhDZpHg078z0pU+Y94av2Yx2n
qwZt42wW9dVt/Oq63GqFteoK3NEe/MUKEZYMV4ghrJ1vyxJyx5g429qjAS7BWlHJ+82eqBmfg4oB
yh+Wxhn7OBGu2b0HBvhgEGA2GhI6C/T07liYZE+6wkZINNGbi8Ih2Y/R8Dxg/zstm2Yg8SOR4/sc
UMkuUO6CZRPa9G2rNEWfoh7zFPg+ZmkaxjF9bXXiWM4eQql/PSu7ujk9ZTQVFvonGcQ76UPcx6VO
IcACb71IoxeR9ASfiYoWUy5+cQvFR++i/pFPGlRBPmG9o4XYZckmoRwn3saPo8Pi06xU4x5JGjm/
ZlJsYPb+MOS2beruWaJeWXBKfntYZXdh2r7W6dBgOqosELu5d5089HCdNZxa3bTYobESoVYJ1+wI
w3rBTAayEDt7gBOy3O3YA+tm7k956RLAupQ+/RqXvXVKxEX2SXaKSt+U6GOYtbYRyg5DLft+bsSY
wCSaUvAxzKhG9Zn3iztS4DYcLMPZa9KZOr50Ou/SYxVppYfBa8NHiSWEId7sUt61r5KMhf3YkPgJ
cNDZMF6BwKeM8bSosmvdvfBVbwXRz7c4b6tHhuff8yaR+5rryImBwbYIWmxII39tSoLNJvbSHLxL
6xKWQpGzwakxnbwGVF5XDRD9I40hwhLSU4sIZ3mKbysJx81IR3PL1as/ibBJ94uNJMTRzmI7OY6s
iOgyMDEuIp2Ih947jcvgLI01DkHREOHkRpdCbeyu3NqQHI+WEu4GCt3UCWJuWd7j16HXrMcSXZcJ
kShUFko/QJdXEH9Yom1poP3f0aVe63E3nN8cYpkp6IAnXFdVjAdFPr+76Y6jjmK4y10PS6GsSYQb
53tniMxzZOi3xo3cDfhSYuR0IMq10mjNMDE2iGXd9cJKWhAh5GwzSUnRJIVGZrkE7jjlGQCldhyN
oc8OaoyzVKSdOj1Q3HLdDnkb+n3DadnEmT2c7Hl4rMA8/WkIxsLRW2MJQ8Wj1heaUvzFJp05UYQf
h6xuybYwrDUqkBkrryavvZeNOx+597a0AJnBOmSawp63C0rMSI3CZSO1YIisNqnh9BuJLYTDvtw7
ak045xDmbZNe3ao0h/eYbv0dBM2TLdLg3lUbOHXAN4JZP+QzLbwU/+uGFB33Fid2s2a2jTtzNJ1b
B83XdGgXgE8Pt1GL8mGxO7sgZpl6LvbnwBn2iT092kYuL3E2Wzv+R+HKGTFvZprxGFCRnb1kYOOM
DjPhD0vUx+JEtQBSk/RZeVsLIeuB2mEVOkF8IXzK3Keh+TTBl+9Xk/qCB7XxR8Q1sBiyLckMdIyZ
mC2uHKG6LPVgDIyLwL0jEjglc6wd/RTMsWLi9gwebk3le0zUnXyXmxyLTD/yR8R+4SHPhnzth/aH
3qgfoNnXZBRcDOZl58VZToI7/IyOVEu38D9Gmit2c4UQ0glwpWNV9F0An6DyLDVLXTZC8n/NC5fx
yox+1FB2yQWgEplISN4uKbVBhkhZ4frjDOq22ymoCA/uI7xuw+yLvS+G+4W39jNGWrrT11RNV2iY
dQDfwGpbAYfBskEww/lrHHDmdlwptowWcM6kRKEnDppzPBUkIWumiXHB9M4D08yzScoUM+ztkrr8
U+wYuDEtNn+O1v4ivGeNZW/8gj5uyAHCBdyewRzI9CMQISYyFpIhaiCls2yhZ/vIqhK//uRzbdiV
yn8GSGigKVMcxsYk8o2zBt0xF8cjQSFal9pbw0BG6VRlexdguyGdg4Rcu5dEU7icaiDT0AV0XKIZ
6Sq/IzHS2WUl1I217BDit/CKcpIV0/BLiowF9EZkX4ciMt7kbGGFpi1pMC1XgxkchDI6aNo+MqPH
1Jn72yAtGlKD8c6gpLz0NjtG4RvBjd32XetXH+tAikfbMnKIOboNehivfIs2Yu0Gkbm35vzrNLG3
9iTtosSu0BJPlfJy1cFeaJwbFuN02umk8OkcpctCJAqD8RKELsbpwZCb2euwdjOa3s4lbqQZXBkS
XafEIN6PkJD0nPaQLOr54DvRrpSI+5eNrc5RVp2/Fx0Kh6wJ1R+Z8WNz1GyZwnmXBoDN0Y/C43KP
L+khluDGTB82YmQokhydknbG8tCmHPSp1pX3Quv8m0vkEypFJNW0y0uiF9csoEbaulhSjJi+gGre
gkPNDiRpPiykmdaYyNTWi60DuuJadQhlgzIGLg5lvO4B3ENTDIGxMLmY1XpCopo4O5V5Duj/HxYE
jqk6uqMYz7/97T/++7++jP8ZfCvuC5w+Rf43kDf3RZS3zd9/k9Y/aNxMw5amCSlCh6cp7L9q3JCA
8d+tq3RfYgYcmAUcHCKI1h1ZC91UNvep1L/mQf3MOrsn5zng75gBJW1CNyWxuqrOqJ+mU1PAru96
OspVD/As1RMObNwUYSLXw0i/nQrG31Fh8pFKyjI/xK7Crm6L8WgOrLscDtGVjYYZMzoocgRJG82F
wUzvBn960KenJD4Uyi6SeDpz19Am2Zt83dPoUAMonw0Yi2brMfMB1chp+d98TN4vH5MN8YAOtuUB
MHOF96v4Mm51UNUWpZlOAtEKFuimVzK9ZZNZ/Y9by12WmRO5fCdOq2QRqmnFsrELo+WU1D/ErepX
N2F5s3opDzR2OLvrEV4nZgJcIEo17ctTeNyyZHdEdMLcnnyGGFFNlUE5b8D8BDnCsUwbashSXKwZ
ZHZ3k45IzSORY7tUiI0ygFxiocUvLWumXjs1TXxmVmU9w3nGfUubm93Xo4HHAqVdWt+a46//9Sdn
6L+qKG3dFLqlPjzD5mz+q5pYUl8aVpz1e4keFYnhdLXVpqRYvM42pwxsBfpueaJwnBevYbloa05z
WjatSNq3W8td+ccTqTvT36BHvRFYvd9yxVGVYqkgnWV5SP6RN/7z7nILsZm1GYusWS93l82s3qSJ
Dzqj8ZNFXoq9joIxOi+bVDI/AfLKJVV54kcFaP65+fmYuDUG9tHlKRGnGAME0hNTbx45KrQbJAtn
IxT1ZbkbwaB0EEOnp8wE0bg8tmy8NnOPoyg/Qd9Z2TH98rTR2OuZ0olL16CGoW+F84G0gmqreVHA
WOHiN0ARrBrzkInzcYkYXh5acoaXTV1DAncS8eGXx0No3W9xxIYg5BCSJ3qOPx5bXrq8Yo5r1pF0
kLcLkjhEOX6SXooIr0NbPyoJ9vLY8uzPu9ixsG0v999u/vL8cnfZZDOk4+XW2/tUQ3FM9XRNHRjf
uWSAqu5GPW90/ABrBowMytRmMmhAbZabgaHUQSmz81695ufPGIpP/vMursxjb9FWDWqVVqP4CB0j
rgtgL2a6vg4gVN11ON01LH1T1Ic+Vtq0mMcLvZjxIpDBr+HZkbKiHvv5xM+7sXoitIweZqSRnmLN
Da9GWl+NIueiW4e3HFEQ1/aUxa1oqUst2aspgV69ZZMGarmnRfOB+MzoOCs291tmqbq13KV4yAEX
uqTu2V85yVf3Ew0zdIxUj7kHNQDxcIPadIrBn6jN1KaUIn4b7gBVnkHKy0MAAOO8DLksj0W7IhTK
cOMf7GuFmnDrB7G5Sck/vM9UTgMpkRBmlIx7eYxeWH/71+cL+9cLki08MtktxxIOS3jLMf56QRLw
m4SVUbyJtL7PADd9124zYMEnFrjBm0YAa7NPxc9BrxQDywY2J+DIDLs52UeGvyFU7sczZV9hiCIj
Md4xC6enldj5gYIWZcKki/uhKcU9SP75phtPyx0Df/7dUIRboZrby6ZRE6xAtar/t3cHnMOryOQA
r5Ln0bXTb6GJKBBnvhLgMWUNW8++EtD1Y1OGKH1bWIDLQzDPfzxuImuj68tMJyvtm62IfYu1jPaQ
gfmDpltATWGdU6gsWWGh+ZhVXexVKTdZu4z/5spn/pPvQ0oESq4jTZclwi/fxyTbmOmMZe0jFpvX
zHWNh2DAOJjAUUnR3DwsD4XAgc65VX/4+VBc+OIQjSgnE/WiRncAT7Dy5+rOmLJXCoVlaumzxx3H
uTkZeZaMZFXzRJXJsdvEcK9XjWS5+KenuEI3O6IYxr2VDfG2AtfE7B445SpUWXBe7W3/9R4plbHi
beV0/Pr335Qgin+OYQjTs03PFb98Al7ChUt3a7nPgXXW6Ve9hyO1bCqZJioycfpxf3nQSULCItBm
rVyqix0zgBBRnJ6+Q+To7NGlw49b7kaFdgSHTiwY62ndZ9iukgmLIGKUmS1bd3nAHgfM2sFOVYSI
qmuSC5cn/vQzy4N/et7PPB/4Xe5uWzOP9hWKtb3M2uElzRKML6H5LpWGdXbu/81HpT6KXz4qeGVC
CvR7uiEXZ9GfHBO+NSXC621rzxUyPlL5pU+gJEiI1tOvQViLAoQ2H0xnYWGN8xqJRM54Er4Ka34A
AFziHI0FrwPnFT/NK+tAFnU5I1ovNTH+2iUxymOwGUfCETg2rKurNuYUWywq4qsxUm82I0L+1iqU
CEo9Kx7CyJ3/9JPqHTwStS2W7Lc8jd+FYWwfw2xICVDmoWUjkC2s/vWn46q19J8/HccQOv0Gw/F0
UmWJV/3rqa1s0Sn3gY8OvM3j7c8L83Kxnbi/DjUa7nxvwUxeOdfz5WfCMMyYNvQvemwhO3cw/AbT
J8LjULvEc/9MKC1k2ShuLstdC2HYRoZltl/ulqJ2gWGg4l3uinKar+qNMCn2z8tDbfC6vBl+kX/+
Zmk8/PnNQMj9eDNiweYrU9WH5X1GMoLVuNZvjwYz3MiNmucIWP5+8KgmxqpvnnW9QxxYiQ9JZQ+I
JaZrYdn10/KjXeMmq6SuSOVWPxrEGIknI0ASq94ow7KFqE/ppdWzsgcyXg3G/u2NcsM72IaX3y8/
65aoc8N0FMfl7jxO5Mbrnb9Z7gqtB+GA/+ntnUzNMZ6YgC/P6cyc9//6W/d+PX1w5nAcYUrdMbHS
6eYv37r6dc44BhVxTDlcZBfBybKJlXi60aKXltKAHhWaY8SaCeJe0uEfS2Sw16LBNsHOBF/Jbot3
fehTWtfxR5dwsRPmV3uda/PBgwtsG4DdES+TN76IGJZbvd0w1SWhwohR4yV++oReor8tG5g/w41x
plznIoWAr55g2dnfarVpm/JL5FSbCFfqsVLxVzW71XWo5Mmj/QeCmodKo4hYfMt476jHiEnK7yLN
g2jiDJdEZ6IslUD0590K2eCmi8tyXSn775tfT8MSvNwV6pbevLRztecTi6lBq/L91FvIo0VTbtpy
fiKwpbj0RSWv6I6oJlq//kBBWCOeoieYjkR+VbL/gKh4r1DsLzR73F3HeGjf1KSZ9TmyRUelHXtq
4+YhTSq3AnIcDeQkRmh4VpFB6vzs5S0NA7A6J9J9fmzyCIH7snP8x1/q72apx78U5QSqHynBX+/+
9130pUaV/739L/WyP37sl596LjL+/fojf3kFb/zjF29e29e/3NnmzOenh+5bPT1+a7q0/Z8WgfrJ
/9Mn//ZteZfnqfz299++FF3eqncLoiL/7cdT6nppSP1PB4h6/x9PXl8zXvcueM2/vv7DC769Nu3f
fzOt33VdN3TP1V1TerZOGT58U88Y3u+c9aWBEc+xbapxjiKquTakpfG7oQ4uxKSOAz7JMczf/tYU
SH7//psmfsdqawrPsyhBWcBI8dv//OU/miNv38Y/b5ZYJm/1pzO4xSKIRaluYQXkTK7jSv/rGXxI
p7gxbO+RVqzlHJqx8dK1PuEzWtUsou5sa2300VMlOv1GCzWgs4irTzT0PuVsg/4Mu0qt6bIHY0yz
xwn32Mso3e6+mEbjGTq/e+wHI9hqsP82tZb121rYUbSnJMb/4iagiJLEw+AG83QtKpPfi8KufY9C
RbirDBLyQ4ctjZEcPe0kxz1UmikJc5bw7yKnsxgsQVQ99MJB8gfZaSDCmAudxuK0JoKBOSYrTEz5
H8KpgyoX0ECuLsKVZVYQ8dckevgwo8pKcGogupnl0XeYIz3PPWDFGOd8WRpijQqomp5arr8lgTgy
8B8EekF3R4d/3sSkuN9m35PrrhhL5otyyLcDE7Zd4FXgiIDMWI9mLNqrCZW/pZHuFvd6DSp53WpC
f9VdDdy3MQOkor0id2ivasK/UNpgrtinXjm/gCCdDoOKhS21dFQ0Uw0va55sWYu3L0Oj0PhDpzkm
9TO5cDWc6K8tzj0od4amfSAVhlVKgmW8yEptRUjbarJqQhkdiaYE1vtp1L1RR7evrle28J1m3bK4
JwotCjM46CO+lXVaarO7mmp4titf2pW3If8T0ITlwW/QA+F96XOIRZukIxsVEaQHiZy2bXfokVUE
sAFacl61OR4/50Bjj4kVluvGGPJd71qCfSOwM5+pFotWiMFlvMfQok6rboMNrSmauNgnptv7LzAj
ki/AwqstCo7BXWGFEfNTZKQGIDPLGJ1LOqXZacxoJpPaQ0By2fX6toJHNzF9oysVgrqxk1a0O2ci
7KlBoHUwq94AhdTGDw6Bd/J9kCU5Yst+YG4Gd8Z8Pxl5cgsIZ1qVtsVOhQMTOFkCzOUCoDGD8FLU
iVjVY2mE67A3rJxYL+kn/DGeVW9qDmj6odrIG2RwRy9Q0qOPU2Pn71o3TXe+JAdoD8NcjpseoRdW
vibTD3M5h9cY0tCLE/tYfjQ3selfy+HFM80CCNaYUegPhQ2m3/MLCzedZvsb6Ybli95I0nvxhESf
kqyjWzwXTiA2WQ76U/Usi+tYod+GMedN68YjSDmu9OI9eRc6wJe+OEcRw33ad0SL4kUWgEf4+h1E
PQyTGJAVZlSechhVnwcitNb5XA3PqZHjqBw0SIpewPV1hV3YJcLJIAQWwZRXE1waVnxMwGEYaJbN
Q9TJ9ID3KPksmCgqXDBQ+nTUoq8u7UZj1Xt5GG37xu6fc2jSj0KamW5uynwO53JL7kPUteseBawJ
rydNKv9lSsjx/Y4OKbWU4caeSWGJAn3AmBE6nA0GmBEYHKOATLg8vNoR43ZsBn2T3OFM8PelWkiZ
Zd+vq6bT1hb2+B7FkQqJG+dqm5eh6x5IKCCNoE6a6WMLnK2+Odjdqp3tGNgxA6GP+7nrrbuxY8a8
pyZIdqGlz5zc0rlxH60RnPt+QP5J0GCSf0GP3vL/ibzEt/flgLrrYDcKAJkTI7SL6lDbyylIv3Zd
Zm7gLsstdHFWmzMt/weNr/89hX32SXAuOmBMrq4ux+yhGYLhUuVIjLPe4CCfapwqUsGbItfIw62E
2rVL4rbdsjCn7YZO8skPBqjlwlSc3axpxKuucci4GLTWWiSSZ0P/EGjo5wsiFrWn2P7gGN7Xsab3
gHguePb6Ytj4LOPGdVs78XNWI26YtGS6hd5s420zvO/kWSTnLqxalJhed3a6aX7kUBbGti29rkAI
aKckSY3otVYlCZmCHAcr2oBccZHgRhphyh0BrdFo919iSdtdOEGO77xyPCzC2DJQV/XdfUZw8Hog
WAQ7TFjiAgjlFxKQ4ksXMXuDX5USU5N17IzhmHefBMhDsdXbKN+augGBDNwrsAHqrGqlM8hT0dpT
/V3ne36MsbZ/6saiOqCN7jkKfd2+jzg7fSaTlURSMPwn4CJM4TMt+MClBElvFDqvM6YelL6097Ew
rGvCat+XxE3059YgoMTXw+lb7dXpyUvJFdm1bqTjPrToa+fYBSgPCrlqKiQxG3vWIBAJjHDJXrTA
5yM7qoeGM18SKmwL+kE8vTV1fgkHe8ge9dDBWIfNfXhNiAy7H8cwvmGqhvJn0LBjH7kP7EbsUAw5
7zuk7k+Rxai5Gz0yT33Z5E+jQZyZ3Ts93xrXb6OrQSAaZnCqxzh4DyJWnAIziz/PWVl8oIumrIq0
9NdJKf1jbHtw780Y9eEUjWeTBKNwxXXD3mZJl+zKDp+3rySalNfMGlzG50k/5bu0D5oNPDSVSTt2
28B2kn1tW8RGKAVCTOGJLcPLN0bg2VsRdS7AFYJ/cJ1CzWFZ/84WEw4BTrCo7NU+I/1h27ZgB0pR
kppi1/LMcL5Z6W4iNlNm5Ttoxt3G6Ah46YxhOhRBPm/mxiju4orJWoPZ+zbYsY5uofqSJFq+1ooe
QayWJdvRCGPc2SUSt8gWHw3MuY+u7zEDHuNJ/1TPYXs/j0Nz8GPSwzmzkt7CIWFLkvcC/0kA6z4g
9EifqVwS/zXV9eHsM4JPvnV8n/0q4ypNFT2IbgewNgVnHBr5p4Hgw49NW4QkKmv+g8X+8FDRtGcy
I8YdGP70Brq22bld6d+zU07fw2IieGudjCMmwwLw6uvE+QHCf2YeiNDS35cGPf6wGe3rNEfmZTbC
/CabYUbH9TxoD6aVuq8eCLvxWNo25qU61odvo/C5tjXMToeVSMixWpGihacCR+2XErLPDt+veOkm
M983OM9X3URit9PIfkvUfZ2v0zAhBCq2Kv3TZPg6sbK5Jy+h4zAtneKuuDNLAR+/GYcHZA02F/eI
1Q7TbFMLdgYtXvJrsjg5+2HpvC/rVnzNct+6su4TZ4ul2btG6ASXD5Fznl3TeLAZ42yQT9KX7OJK
u5miL7/XPVJ1KVy8GTaZNOL/WXF0K7/lT2397Vt791r+f1Ej0WX9Y0z7DzXSqquTKH/92+61Kf5a
KfGyt0rJ+F2VH6w9HE9YuEx16qG3SkmzfreAlrie4xm2ydjN/lkqCeor1/Q4lk0TTLdu07/7USp5
v3P2lQ7ll+ta0Isc5/+mUnLVL/lTpUSrQzo2VlrVzadtbFq/0GpSmqCiAwTqDEW6hkmW6VeGvpbN
ZVtmV8AqoPGNbPTIerc6zVubRt+R7RuP7XeX0fJrxxrrDIMDz1KGLQnAcC+bLctU88iyteEyJ7Lw
KbboD7BQz7zbMNvGR1EaFqmLWmnyXiOT/TUEEANQYEcmQYFOn1XANNJFwxx0NOWQjSxjzTEj70la
t3wS/bDJCSintRDgc0Jab7w0bRPtXTjJLTqiLoYYkhaoApMEE+VKm/vqc99LR7CUb+wH0ZvpySUr
uVmbY2Iw6MnkPtDC8iPC7w4hg977myCAr7CCIhy8FC6IfNZPufOYAdm+J/GBdSCUBn2fDSUt/Zru
z2udlROaHKAjjeWCDJwAKLXva/BvRbHCC6u1O2mypLXWMULrddf0UUyuysBNrdMQdIWR+OSErj+9
FwOefniPiF5RFd74FLUR/CAgiC0ZAnaD6G7UVlY9lej1ghQWQTpmmIOS4N4iIv0UtMQxGJxAyxUY
gvF/UXdeu5Fj2bb9IhbozStNOCnkbb4QoUyJ3nt+/R3MrjolhdSKU31xHhqNBrqRVbmDbpu15hzz
IjV5kEKVTbs5MB4MImaSHfZ7mmqJJDhlhXjYV2AMqGyPClsqEKaOmZSt/cK07tnY6s+tJcovGrZU
YmiRhaDDXuxRcp5H5ylNN3aXWlxcdUJarwVMmFtS4pJLzlckAeaowuMal02faBJGpKZ6DGaN/QqL
kf+iIAJ64IASbsOyxXWG3k/ewuqpNuUkW/wVad5yawCJqVUZX416EL4NRtZw1gyRwW2ZRrUHFbGJ
rq5Ks6I530fJapQU3UnC1LzUJAHTTBdYY/NrqlgYc7gAs3UzjSMLLLoZ+UnuLWmVRQKhRfBSLxOB
+oHdC0uGbx9CynF7q9LP6eOKqAb76rzy/eGc4z1ozCw2V2QxE/Ap1xnKkqh/qnoK6L4kdU4kZdpK
lGX/ZhByfCG0WI3XeEiivd5n/bUaD+WqMzgb1OySz5pqGH/G9ZD9igX67ctJEGccngtfAbguxYpw
O5Tk/8AjET2V9AAv1/p2VeSjdmg0BZsZ+cnGoa474VmrxfE8HqxgS0y57IqYYNdJqpnPKKfx4gmq
uB1h7C5RVe26lxf5PHgJp8Tg6mlN1L/UGp8b+2/xpc3JAJYrPXuMtda/mhLsP12hVjs29sorsEfp
ZlazmmgQM4WNKQsjBwKfCOe6JGBxFqQ94mBCzkgSoRsYF96E+fPcFOQ3BUGmHfW18lKHYXKplqhe
/UkTb/naVI85sHT0WEuw0P5ug+LjNROthwQRS2uoXtIq0kzrbqm1EB0zohfV6TSFhsIeS2i7uwx9
JPs1lXN5UGpvAi8S7sqAwGEQ2MTYIfUUjaZ02pmQ0HhJeBQGpJbch/IKx8ywL8iAuuzL2fd0Mawe
tXoQNlRfClc1ymKrEGmxb60O9AmtMcUJfckHzqCLc+wgxodrUOrFsAqUuEg9pM6Kq41a9Es2s84z
G9Ny41rP11MkjNuhVeqfQW4RbBkHxmvSFvHD0IrTXp19vF1iXFwiNiGsMO+rmFyo2tqYlCV4eaqE
fYvTp3Fn0UFOcuVCFTR/VTRJc2FZU3ZBREmzarqWuD1qSq6WawSF6OlEOB+o1h9RpVEzKlrCamRr
/gkPPSHifBQ7entzY3nIbNLBVUABohY1ooz4SFHFpBjIxWNfhuiN4ewPFwku50uOOyrogLrIqUk1
XQD0QqpDdmMTc7U3o7ledm25auxzZdSvkqJCaUL6gAB1wSrLcDhXqoowRMdHoyffF2pgRcQ/iCYB
MeBgMlzMI/EEdmnkZb7prHI86G1qLYza4MYazOylHFA7477CHxR2fnQhU6FMOBxPUCVKq3rNSWrd
4iIGFtKmAelx9ZygZdI4ZrUOFpCg8CBno02aRz0OYUpRdAE1KxkESqYEpMqKH9JhRi+dkRSVY/uH
/j1NbggLYzUkhL0NkojGIo3bjU5bVL1op3LE/KETKeAKaLJvrC61qCDLzU2j6EKOR6qYM0fkDIdc
qkuxyISUxznwAjSMdAvZZsofbrqABQq7prYG96gdtMyvftDCmWt1wxxXbtuqrR8rek4xXl0YwS70
ubShXk4spTNZUrQdMSApDs2juAY3R2+R1p3/wMmrTPG7yNW4CkMrfkZSy0dkGL5RgUkEnCr9NOU4
EbetUcSciAtDqxNlI/RCeC7GNKI7mwVHKveLGopKDJ2kYdz6uQVpIh4QNntWLREaKsazhKi2QkFb
E2BC7uA2nQ19vI0hNpJzJOah8ar5nTKT4p3lwn0rgCaHxTqct5xyNpSaMyaRETXhWBOzKeT4vvZk
wZLG0KcgkxYHAynT2BboAOOZ9dfI+Guia1RZ+QmEpHuOcrPjW40RqQAqujetoroKOqt/aiFaPMgi
N97Tq6kgjLYMCLwmU9VHhzCVF3NQy7+sZMFo90mivRDSoQaOGjelcNPqFcnsIhLEs1pTaP1Ajpin
daAUJhjZViPqnITh+qbVOAy4ptLLD9NYW3fYDYI9/4Vorxltp9pjp4TrRpKQe2E7eS4lKaf3lWhQ
MmYNSciqHwPCLsnuXSXU3EkilOfqZop8ERtHPN3Gvu9zFIdJSxz1GNQrPRrlLYTSxtHAsTxFadzg
J0jpPzRi7aniAGwjDBA3UGEVlItBrGSIyRWO60orATuE4y61huCWekGxJzWjepKqoXtKaeNfzyIz
hUsiU/rSDrQpARhiaR2lrFEIqxgl6F84nnCITvG00zNUuo7Z9MZAZl2meqNftudiIViFo3QR5bq+
rpDtZMNwXZSVBb2gtQBdAQAjy5AWT+VgEc7cxoD0BSagzLY63U0UR2y7Yhv8i3xLQob1ZJkyJWap
CG59CoCZoxLwZ6IRsqStZgBnmhs1fzTiwGKOwLxhZ3iiMYb6Y3CwmomIPcQFizJZ+sk1qmj7oLDe
SdgzV6YUQHXlDO/f5Kao/yxyOkis5yal2EjAE0CCUQmAvdX7xXCA+uEsDkqqKhW4Z1tpAhV1n97e
JqOqk/AXZtVjy41jBs8kY3JmVYa7XXSGQj4Z0ja2t2043A+GnLzCouAcbdUBITVqCLDUCN8485s3
StelK3bL05k81EQGslB76Km6O1ErAgrxiRk48sRCZFBwe/CHDG4nX9FO0WdllShTve1qPbvXtFTZ
Y+cyOe0i0jCsyJBtExkUTDuS6jIeFsEApnprkmNn5/yDGJV5LRrAEtRGqfyJmPwuIY5rTtsiuZ7p
Yl9IZEk7ZJxpdjINwkpDc7mBF9k8jqJfPc5xJOwK+hiAdjVomJZAxcrQiDQMNWg/vWi9sE9JL8Is
hGo+6SSLxlnkaIIF0VHQVEC9QgqpkXZKgEI585XN1EQXea/CiMmChzLL2MarnKJcP4+qtZ7E+nlN
pfNMrSftQuvT9FX2W/ERqQZfVmxFlDaMkdymyazqF7MTII6wULzCkGRr24m1eVaVcvKUFtP0Sg+r
zxxzBEUE8pGDgIYTDvte3Yl4PdsW2kzWmuedjtvaRmKsv6b5GPeuItUAmjjaKy9qY8G+gLc77EQB
WViQAwKnblKxIgiyehfrfvaDaPXyQqGOGSwRJsIhqNk5uWphFM/SLOUoVwSrJ4wl6KBS9aBkbFNs
dVZBbdgCaBE3bPOsTQsc9XVCxXaO6B0ybDxEWB/mrtLBlcTd5dTmJcAMrH9Rakz88TzsYrUoLqe4
hFbIZv8Co1T25MsiovBGbVeiOOEUy8pQv8xE0rksrRSICxKmF06NRDTCbVs3iTSdY9pjC9dIkLiQ
TrGN6Kd6WS6ic3ar+U/Ans1VxvfuqboRX8byQhMzFsOIJnEyERY6JiqWSxI0sAAZJGGtKF+Yay3P
AKtP2XTPCSt+a5kc3ACbzBqkOFt2smC0W8MXqK4kknjtj3OBijbXdhMJ2SxXYU9iE57X7j7Tqn5t
BEr7TI5htVpgdA+WVS7J3lVnbTShi66kLu0fZFJCsSbgnlUdBaXTc81elSA3HKJyoKmrNo3TFf2y
CYaHGN2LkmQtxkjxThMNJm6cpV4w1SZBYTI9bpbTc7OpmcAidk+rpp8bzEWBtU5VBcVkLEHZnArh
LGNv/WxZGGihwhOHpabFGsx/ZIcDlpuyFzmJyeM1PnFgSdFgXja9Kfzw2Xx6fSqXa41LWSu1JiPg
SdMz4n/hWOUtKT9JTb171IxnMZVFMi9SSQ/sDLX2q1wLww9hzMQnOTOGW1OOmicTU+wDvIMSe3vB
LhQBefiUy2F9Lfj6vOsjybqdcwljJE3ZZi+XUnSbWmOySngfwCBJuvZMQotyG8e1dmPkTf1DgRR2
Fba56hZsQDYca/Tnqu54epPccl1LeLrT+ObwNI3WtPNVsd7mRVfz1QnJc5vOw2Yms56sXqVxamrQ
l4XcNRi1gROPodw8jBzhHgc/QO6X0MAh5S0xxHMKKjANqYTdhnnY4agqwV6SRDjrriID86J0oFS3
ZUWDbGSb+JwIQvhiYuS7SfApvrA3gm+aMwl45lT5THW9BXsMQ06g2sM0ixzJk1zYUqRrI/R0o/Wg
N3Jp2n1FkqQNsSh+aAWDutxk5s+CEfbPssmnaVsjqhMSdSzwK2aJiN1ZJtueLyuw9lop0uLxDVw/
tDEDCbxg2nR2B2hhrfhNf4kqEBEVOtG9pJPo4sKsozCuZjJLNF9ErTtmKpFEg+i54LdIfr2Rw1K7
C5uIApDdcsjyInFhJPxfySb+6yqDS6Hs31cG0VBEL9FH+cTyb/xZFNT+QHxH7U2ymH8lwwIh/a+i
oCT9gccGkQQFQezgyiJC+lM+IUj6H9QDofKK1P1UpJiIGv7ST8gmf4aBfCkZMsPKqvxPqoKyhRTk
XVWQOh0KDPZKmqoTBmlQhfyonygXpJ0c8A7VYx5QB8h9qRb2Uil0uTeampDuR3/w41WBcyrZj62W
ReeWBB/GAdFORp+F7TjZ1pGCY2DsagrYLCChcAZ6U5ZwEiCLD5v2NiekJJU8IwugsN0S9qKEkrkp
sqgATCGHZpwqu1mmARCvlv60MexYpoT5IA1pMa5aynXhZsCDHnuSMnXGRjLm8gXNB1vYVrb8zJZC
wgHAlxbBTM57QWTvgG823VuhkVEzUHwsiblAs/1nmI85keotVnXW6ByshyTItyjMK5/mRCDmtzTQ
68qzqkIZ2dsiSreliF+/UzKWWq8W9excVY0iPeuKkCSbFOZQtDViwRQXc0Crcg7oqmrhPWdIS6MI
XR/esNakv1+VubItzEH7lQSYmDaqEtHHL4tp6M/oDwSiTYwwEgLO7iU33ZzkJxDS4J6IeoXuIQM7
bFZRZdS/wiZUW/S+Sqs+4Cs22FIEecz/DsVERoOukuoYdUU7MuUiXYUsbPNGYSB6zQV10l29CH0f
H2vic7vsNrMCa4dlKVzrsZI8+SLJybY4iLVy100ZtAvOEL85QpKoX/Avdf1909DFoUoykYoWx5wM
V2OQDuEbfgSzQrAlcEaJzRioXCFELSVLZYQkZFM/D6afVW5gEoKkpsjaAQHhINxWLbDtn0psKb/6
lpyNvn0RqIfQ7PKDcMZckXaTAYagDf3cLEgmxlehXS6fXbMxOcL1bqXJsIACsRZLgNdiRJWFCl1g
XQvWkJOFV2aydd9Xs0gPp6u7mN1kiwfekutq05v6ELL/m9AX4JSdBD3YVLVBvDs3habWLFQAa8pu
DBIUtEJu7UrKAJFLXB4KarJxDP+1HfSxe5ClsFKcStDi4SKcQ0n8Qbcfe9Ey6Tdww5oSe84dlyTM
W0wNQz4h8YkFiqsNUNDDlM0QcBziWUrp1aAV2qy1bmzYlMOzba9DERvejSgHk+QRokegIrXRYiDn
MSvbuBbtAR1ht7IsRLq5XVpYa6ERGZGWOlJfJXDKpdREJyPyAfYRZUAlHh8n4BMmZCMJfLZj9XM8
4UiaIWly0KzhuGRtW3tjXgQ10MOGtn7qDD18QxpsCs1VhJYR+xwFecpZ3QVmwTtmJNU2F4BSem2l
18naKAFoFnUwBnijRNqf5N+0wQ7eoWTcqJwFktI24GGG12PZRp0nkmoHuHfWTf1M5wwa2lNSdAvU
0eDvo3mqy8kPOfA1cu0D7F0uNL8yQ8mjCm2MEF/HcuWE4RAlO43IHs2lKFnDa+71CbbWmIyhsdNS
MhTPip5i+zm+WSScVN2BVWStPxrPxHq2iRc0QCVvBhCi8UqSEEyuFOBbtYf3wDQ2ZJybeEbhMhFw
W0lkowhqKyFPHJl4X5nYhgg/APUMc40ecK7ZGIcqzB+xlcy7Gail4TWW1UFNFlvD3MDHQH+Rl/jI
Xv2k6ctLMl1HHwQ0XiekP0NK2gBUAlJO6hxrV+j04aQkth/HHWbBHHULCGpUSsmN3Cu8167pm3rW
gOekq7EyCJ17GqcRqkOWZE11lZVmke3FsDa5UKQ482pR9SG5TDnFIQyVxHJvGWBwyTo2BVyCmUSf
Ms6FVKFzougWO4rOJ6il6UPKapz9B29sc0oqCeIMc4sldKp+ZBNMMw+yEb7SOQTySkAQfYZkaR6P
0SUvAg5TX24WH1+SFE85YlpielQiWu+tZuxeaXtMKELZwgE3qyU/OBdQ6sWtbWH47i6bhASOeyJ0
qRXO2IKqOyvQrUyiswRO463LgrZd0aWhTDkGSmRdvFvw/xQlvndsSh/TOVhDTVp/om7Jos5ybeiL
VfGdxr4AQ0/GO1a/aZdfEci903chIWyOv/2pw6lypp/CWrYjl5O6tj0x9kcv359j0/nVdM0wETUv
GRXvxuawmSOy5DRLkoeXPjdrwQu2zVa652R6wjgoLR3Cv9Xyv8eitalSRcOXaqjG0V5BIBmBFcrn
5MZYqrNKPPJuBI+K34qz7C2An1NK7RMDLj/o3cWFOXGjvAyInrbtlsrMVlmHG3lzahjpi5tIggfS
PKKaOYnKy5+/G0drzH7qmj/HKXYI3ZxhNXvjHmz+CcuB9NG98+dNfDcWDd/3YxGpRXFSRD8CaWan
QLS0wW967QspLWvqHGeB7AQr85Rj5qsb+W7QoycHnq5Ezc6gilWBP1xiGazNiTdx+Ts+vR3vxjh6
WPAbMXMZjLG8HeZOdzCn7cvN7CgOlYdN8fj9eB/b2X/dR157lb66YZpHH53fDFkzRuyp9PES3leV
GKyvL/r48P0wXz8vk2MVImfNpHv/8XnFZq5ZSqiR5eHCBvW0Ve7G7nimb5tV52ZX2arcaydMO7+9
y8e3Em01u3G0zdibjq5tSnT0TgS/2ZU3Evdm+z/K8/Ec9OV9BlvgwnDYizrjmrw0z7xt7gjMc+P7
et2ceqTLu/jN71CWw8O77wLDpVKgMQptc98yPFZvR7fVJ5qHDgiKU9PL59F0zkIShyIUanwCR1NZ
OgeSxJvKKXUlrWQvxrRuYx5kdsEEvKmMU1/i5+ns43jLtP7u6sTRKHHQMZ6wIUzsvHKou+znG/2W
Lpg3bZoNbPh//DJ9HPLoweY+iuMQ1SYTGkWObXEBc32tbsu3wSXuakMytWeeuK3ypxOeqS9nPFFn
4lZNDRnJh8uk4QNxTRWA1K7qLcUcNjDuMvgytHEjb6Vrjl5eumlJJpHPhkfD/Q8uWl1WDFwBuqKb
R7Mr/GKTVZOzRr8KNvnK34YtbXkXiIgr26VjXkwBlV775LhfvU/vx13+/N3zbaysSaOEcXERr0BF
bExXdfMD+08HOeapq/zyNtMjRc4jY5hQjx5t3Q9+jRGBWKZdtGlDG+iIQ4j3Vn7pTn2Wn6c+nujf
Q2lHn2WaTJ06GgyVnlvn6k51sFjPfJupHd9wdncCZ9z/L67w8wT/cdij55imNbjzmmEbb/Akt1tL
j/0Ga/SWRsx1uj+5Un41nmaJvL4SxaxF//Th+c39VJQWO3TGo1HllJcCLFaHksO6WCFCtZ7/g30A
7ycVW4MNlSkz834cseqAQZYJeiUxu41QROY9PU32dTM0mq5fGXJtq8qa0+hqPDXnf/VMWWFUjf/8
ngI/Dm1RggWJw+mwGs2VQPYXCJp1Dr1UGU69qZ93IFzlu6GWefHdd0GUqo4GhaFaF7X2VeY163iV
OJQ13WE7nMe7YXNy6/jFs1Sx6Kg4ydmngh78OOZM9y0dkMOyORjd6mJZQzMncoLtsnUUnk/td75Y
teFUmKolc1yh/iYtv+fdNZZDQ/lnWiipbu9Kbupmr7qL129trsgAdDfj1YlJbnkZPy6V2Pk1RecK
OQ7ox3tj8DMQtQmFoqKh02cQ1n7YveKa3QZ99cRxB0E5DaE8U3sspR3eK5XGjF7uDKk4ZEn/KzMb
ywmqbk/74vzEb1se6He/7eiBD0k7QVfjZqh7mjItvfU1qQ2e5ciVa/2wruNNfC2cGPSLl0xVuA0W
s6HCgz964DXWAgB9DVHrOn3cSXRCQ7VlWvonrm1ZpI+vTScTcWGZGAaGs48POqsJKArR8fyeJCRq
5yWo95fQX+HkuR9vwFVsKuGuGVbw6uR+ZZ3c0H91oe9/wNEuQulAaQKOCwhtST0EHw0C/jKbVt9f
5+dHaOCowyKgLEJSnFYfL1OXQXNrOdji6Tk2nzJt//1f/xsq9PE2fvj7zaMlJUwyFWaO+tavzDXh
ITfZDh2AQwmzcyaXbZgLmOPy1Az/+dktJXCOlJyg2Rocb+GjCXOM3MtvRnjQxAjF50Ct7VI2f+T+
m1jmp16Vz09qGQ5TIv5cSVLlZQp+NyeM4VzUgqW8KVS/8trfjTDaDKlyFbiiIm4QJfXUTHMwd+nL
t0KHUqD3O1qKI0nFief55Q2XJMnk6tkr0Ab4+GOmPrFC2ZffRvmtp1JbFXhXmtlJovAiFSIv6Stb
hDDXprpLEL3r9+a2wKvbTNFamAD3d48n3oDPExh3hyOwDFACJ//x7nsq8SIRwfyWP6nXwQ17Cnpd
LLfhY/NUPEk7364d8UX4RTH8nw9M7q9mWezVFn300RfchT7FU016o96Ptpbdi0HwhfhcUBoTrBLt
6VkNUWa8MLunniK2lr0W5XZS9nJ4pgn6iV/zxTvy4cccfc3ZItmrQ/ktSh/9xMAVTXewP/WxffEx
M4ilcsxhGear/vjsMaWPhZlJb60rOlDvXpMdRVdPZ/3tfsVefW9sv7/FX10U3SSNJdGgTnW8NhkE
+gBSq9/C+KbW9mqJV+AEtOyr11mXNbpRUCY0DslHD3Fquiwch+iNVIKt/ABM24fWlLiY1lp7OazO
sy2YnmZ6w0Y+VX77vHUyGHtZ6iHbff6UyrlsmmlGKeyYtNVJiib0ZBU6mEBfDC85D5vV+ECrBeCk
+/19/aIg9nHko4UV7dYStBO+YeN1Z5fuNPGXO8Mz1voK/whKTvfUIfmra9UMyTJAGPCtHu9Qs45Q
q6C2XmchtXORNLooxdUibjN6Ft9f3LKiHK0IlmZKeA/Y1kjsaz6+pLDyif8orV9d2W6ksEfneh9Q
dxV3Oru4ERE+0Rrfj/jFSdV4P+TxuQbRfBqGqfVL/oFFd22toA5s/C0hcpmDWGBV3eUXNLOcwJX3
p+/sp48EhBwFa5MwGUkzeZE+Xq9F4NUgxdYLnHRHUzfUdO3Jn09ML59LxWyA8X7zoZBhizH/6ISh
RCoYQjU5jD/1NabeHUlQ/rbcwJ691ZgB5FXq1T8Sct3t4NQE//kCPw59dBymaymx60wO6HRGl3hJ
FyHFaIdubzfu5DKTjtzVU0v8bxTPh9fo6IKP1jlTFVDF+ckBiMpKvqd7Rz/NMdaK1488yFOfh/Tp
rT0a7uiLbBNDCSsjOTSeWdtIlmfsyjfz3QzrcR+7hbOIUJBV2fMhnlz/5XSR/NQPOJrb64j8O7NJ
cL/VD/NcXYn8iF7e5JVOSAg+QGDUkd8+ff/lLFf13U0+3tk0jSXpUnKQZRRCd3RLTr22nzYHR7f1
aHpvFVSmYpAe+pW/nu8Uiq6FQ2NLOSO32G490Q01G4Vny/v049RZ7nM1lMGXpRIqIV/Mp/bK0CIM
IHCeV6h3x/P8l0RGwrbZ4Y6lCZG6+W0z7dqNtu622qucOKZpV7/g1KImXH9/mz9PUB9/iXG8S05B
IuldfIi3wUb3jPK6Ycd6Y62yfQqU/ppXy7QVlnJtrTiZe/rl+nysPfoBR9OHKXXk9hbL6+2vVSIf
H4h08qQbaQfEXXXa2iluSaw7MS9/NXG8u//H/LcQ8Sa+puQQk8tCP2Yfya9N2pyanj6tbEeXdjRR
pGYLpdyKD5o9eMGZeD+9VnvLqdwE8h9IjxV89Y1KCvKp/edX3877qzuaMXpeut8zsoFEOspkr0EN
8f1rI3319bwf4mhOmMLJEsc0OYCPtgKX3L9A8GIZaIbb3hXXicoeydgP6sw0bG6ms1PblFPP72h2
iCQIsHKbHED2QN2j5AqnR/ZPzfQnP46jOQIVBHFEY3yAtmrcThQIm2ugtLTSmpXlZffydlhV2/LC
3KTX1pV8c+Ien3p9jjbuuGqERMmSw9J8mh6wp2s5JHm6r7vkOlpPKxGm5AubsuS2ObX3XRbO49n3
/eM93jkUJuqiKDlol9IKikrAiq662TbeQPeI3FP1/BNP8/ikDuwiJnU1OZSBuNGk3JnKetdAQP7+
fp4a5WiiEdtGw5rJnLsQVo2Lsc88FIzfj3HiszCX+/r+PF50DfLe5ABFxyHhz8btZ08SAeEFZULM
Jt+PduI7N4/mlywTgL7zEWo+uFJzgk8i/f/Nk+bRTCLGLfFgUnyIil/SsOqjxzE99aotP/KbV808
mklGkusihYUeeMxBW0kbfA+2ebssOv+bnsaXLwHdRxPltaaZx+fGqmuyaSjjw1wSVIQnSyzO81a+
//65fCoCLfM+5wtKD4gkZXhQH94CYSgXVEV0EKfRMSMQnEW0k6P4WVeE8z72ib8Sve9H/PJNQPSo
0WMEtb0grd6/dxwCwAiziMqYoSHwOIZy+/0AC9/q82NaVBIqp+3fzu0PI5hS0QE6jA86aSrJZhKu
otkz6i3pU3ZorUvZXvpgBI+5iFqywq7b81bwlOTRKH8xTzmnDzdfXvK7H3Q0O5aIDmai1g5UpJxB
wXhWrr+/5C/3+cq7EY5uqjHR1u2S5FC7/hq1NPiPTWoT83wOnwBOgvv9cF9OHX+PdjwJmjUE1kKI
D1mDBwBDlaW3+NpNsqg5FheH7wf73Sz49NWhZkLFiwzgU1uIGPNKRJPG2qKw8Tw0TuX4bulF3Xp8
0Fen++5fPq134x1NjJEGOhZh6KEYdTw6ut2z1fv+kr78st+NsLzA76ZePMIELEXRAZb8TskvOoSu
WjL9JzMuul8KrjoJTscVhEmEyRT74aGu7lLjRxS9/CfX8D9//XG1AIZMkw1WeKjYHvo5DmZdtjXt
T+TFBxzge3HX13fq71GOpqc8I0gBlcmhwb2xZJWKmjfWp16wL1/nv++UdvzABcyqM5cSbuen6qHS
bek8QTxj0B/rvRE3QW/7tmyDPDpRO/tq16RCdLYMcelZHRc9WsUHgJpFdKA03WtIgFeQ7dkYn3H+
K7W8+qdPbKm/y7SDaGSglDu+l6Va65Pe/YgMkeX3vhotOzZPNeI+XxL9U2lR1bNz1ygofXy1A+I5
50zufzRe5y27UOKB3HkTOfFD7xFH7pZryM//mv3+D6CR/3XuB50z7r93P3jNcAApFX1goiz/yr/s
D4r8B5hVEJBoIyXFhB72l/1BEf9A582rYJgq/Rh4KX/bH2TtD3hnBkI8GohU43Tmx/+xPxh/0M+l
mA1sh/lYg5fyD/CRtPU/rtT6b7AKsgZ+DBsd8bc94t1EqAS9Ipfkndo6eQ0LXpTAgZlCt2HLhZJv
BWQddgV/wq76rMMrCX9RJ6OAPm8nSP4LyarWm6gRUKkJQ4zfMrfANw2E+w146vnH5dwjbhLjao9K
t5vbF/CCk6OTZmp3nSmfNwG5m7jJWkfHCOugzA+upr65pQchOxPZJPq26ozCepAKsUzuYrKlftWR
NOL3Vtu0uEXFH8nn6KLDvZbOxH8KWoCRE4PvRZAbdK+iuoXWOBOXOcPvzS97SHCwt4QgE7O9jC45
+lUoZlHsFlJq7iiCJQjwKHBegv7rLb92p3aQ9kUoEV9NoGnniokSKc/01uNgTZRxn9olZ5HcA15k
hi4BusN+jo2O4E8CnXxX0eZC2Cyhud2FHM0Nlb9myK/whw4AVvR45XdmcF437JUEYBu2HtE0Fnsq
hYMoNBtjKrpdPs+rJYfIRcd4JRS1tVWrsFbtzpBju5azWxIctOuhMsBhKcJ21ttDC1zKM/p5XgdR
Gq4IOy1XEf/3WimsfBVC4Ytt6GCcx4nCIi+nnVQYFNUEEvvRpE2Y3atmK8ZkDQjc0gsBlW2VOL+/
lX80bfz3TQh8Qv9+QvhxyI7dUDr/wp/TgfIHu2HmA0WzJGQSGh/9v9xQsrxgZmkAStjp0Rcvp7O/
3FDmHzJGUJpizBKixsfP5vWv6UAy/6AgCMRbRLsL5xyA9z+YDtTfR7R3Oz2dmAMEOEw7nENoEh8X
+Npygs6jdsRzkSzcbEJFidIVMNmZTCMpNPHw400VREqQfaGSUCG18AhdM5dkn/TNPICUktHdk9Cq
G3JQwcgLsvCCAHr6UnlNLPN9ZMEtWFCvc5S9RVYGd11VGou8xCyepk0/xD7htQRCoR4zKvLq21LO
JMJiFIP8A6DzzaYxi9T3zMU/NNuZri5wukFRBZyxJeTls7wXw3gl+vzoyK7zwspumzRvrBfQngV/
uV5n1A+RZ+T7ocVdbecQIx9hEshw8DtRQJfYqEW/qjs/A03W1+ZwPWiZUTt1N0zmpSGlY+SWJpYF
uyRNCU5GhvdpUq6lstdN0fb1iDHcQshNJVu3uTiwgWGuSRJgbErcX/ez1ZOuA9eI/IGwLfZ+OzT1
QklJFg5JACYjqAeYG6PGD3rUSnydbm2M0J2sVnLnsSTXV8irFo9oHxfnJdl31hab0gSw3ZALyEkl
qUXYtoaUtnWEGmpfloOV/WzDBiS6Xs6a8UD+Fk83NCPd3GsU6NWz3Bp16KdIjlMy5RYGELs/OJ6E
oMWYE9JsnsGpkoa8VsrJJAG5HzqK0VOaKhujkCKRpA/kjs6o12Qf4iXvBuz9oSE+T8AqGlJEpMzY
NlMsBtd6WGKBTaS+qHdpmKc5pthCCMEw+QNIQ1kyZ0816qp9GwIMn2Sg1J3mSj6pdaC22+FhUCJI
WzOxoZhxJV/PfvrRMj8XmQjrKpXNWLqi3QTTH96Knmws7BmKYzDlqXcTTtXSa4mls+yRdLV4J5Uq
CUSxb3UNEB8RQFCWCNarYWKXsWMc2FhNkrQ0bHAURrnFnpaMHk7fdtyaXVzkTsPNUxuiCIE4uLjx
ymKvl43R7pJQS2UnDkYLLKYG8hfQflqaZwVMFDdjF3BDjEwoYRVDm+CBOiWP1tdzn7KomI/dVtLA
nnrtGEPDCNlolIR4Zv1YI/cGcBXzXQotoFR/snyvrzJlXJVGM2n3uQEv9wqqiZF5k5WO07ZR0pR3
1R/S2U37dJavYrFPxp3U9TlmEZ1F5NCEki6A6ZM1ZR0N9WjckVgd3yRU3ZStVbf6aEN/Mklq1fXK
IJk2m0CkxBQBBkcPqrKGZiAPHOoJwOiqi36OIDftjW5UJGf8f+yd13LkxtKtnwh/wJvL0w5tSA6H
Y8UbxBgJ3ns8/f+B2tLmlIjGUd+diHO1I7g11YWsyqysrJVrRYUPD0esDM0GGakRWSin77TRlYOu
LR+h+HKSXW9UmrOPizzOHy1ocYYWWUxlYGdPcWBOX8DYawP0klHSfA/ghUWhIaRThr5fqaArmk9E
GCnQWxIM5OrU7QC/BrJ0lRJN5wGT1e8UL40USK98rba3MU+h00XP4S/aGvYowbxTx3l3b/vQ5B98
I4LiQOlrGrJ6CE4amCLHlG5Lc1Dr4wgTO2RguaH+Dv2rJ2/aok9QkoMpkq5quGi74J6Dt0UaLs0l
ZDn6mru6b8te9pwUugw0l/74ju71Wm+7fWn3dFsrSi1/R2aJAmAOqwkVW0lSfspNQCuq1RZZ+g4d
IairlNiEfQnicpq4wLQlYTluCqWJmh380cN3W87N9iOK212y0wvUnEDLzn30Rxtp2Hc6ch+bWoks
9exBm42sQUUp8pL21fQeqprxDKO9cxydFO5eVFNYYgU+Hi2I5E0U5Q3KuErt+Pu+DSyHMF7XxZwm
6iOsNA6DPJVdVhWoXzoeila9OrE/Teiedr4RDB/jPtCQF8/VCeXNNOhQFtMC1aA3Cmf4rYva+S2W
VkwI43wL+RpDKnL5SIQzHLgfotgD4mC04VPg+OPvMYq1SJDIEQ2g4DNs7UdQFrlFXSkcJohBBpja
dGvSeRuqY1uut0MQwtId9lBQ38PHY9uPcaAjSJnofoVS0yhNElQivZLvsqocQc8ZIxSyg5/H4c8g
riDvCiqrf7QiZUD3No3SzyBdhufEmBUoFb81nEtly51+GRTkXe+kwho+5mVqDgfyAW06oc/YJK4N
95cF49MEtmkoVSW/1JyRH6p0godPd9K42HmSZNYmPai2dy5pr9TZgWag7eJB1XvXkbKZajUCMLcz
GkDJBAG72KK3OD77cVK+q0j6QZ/IhTed9KpnG8NugmWhZRlRdbChuz3JnVZUFxpFKR3RVRr6e7WA
gp42ZfjMklqGLYWzm3Mot0lmv0mdblQPk917+qM01jLqkpmmoVzqp8CnzqYKRShy6YOZQnAKN+99
qzq1eQpRpwdc2+eVfc8CVdVZakql/wr3ovQ7zGqJcioiWnS3E0DC4S415Tl5ljq4EjuI9xNYfCcJ
Bh7ZgWkg5Mh5tKAhM7Z9n6GcWJiU6HUEWKvv9TBBpqbGKcRZCEnco2hUNA9IpIfoMsK3ZH5klw/j
0fPsskFDNW9pWeMWMnJaGKO+l+DGSu57XxvLrVYnzrSxYfVXj6lmNNW9ZIwp93YCApLZtEjbey9W
Qv1UlpMDcI3mSxUS3BEUFw8HtOHacTV6u2BAgOZotGReB7mNDIhjJBXUA2wyCT0lsdUpkK6WKvpW
eawkn2Ep8JyjFOs1iZfulMaxa+FGdXUI0ovPcBCaZF8UV7XvzejV2mUmfUz3Jnz65ZZWXCTUUw1q
Vx/aH0e1dhnJJsrTaE3t8e2YsKx3PmUOR++iTZKRYD3B6TxE9gczi6JS5qJQasa4N/0GheLDWPr+
SAsw+ULP4VlatdTexUlX/x7Hoyc9SEk0RKjNwymM6yRBH27UkizW3EhJmnUfisCPpR2ix8H0xatk
A1YtMwmgvq1yeUINzO5T2iBt/gPtXTR2LR2CnH+F7bbQ/Q8npSxth7d2Hc6MJ+WlpbtTMcR+eGn1
1uTBRNXF9xP9k//SDg72ofrpVVpVH1JYUdSQFEiWviN8oAEanVvK2zymvTwJoZCA16ytkBqb7Do4
lp2deI8xXb2IktV0JdEarmnjF8OO+/prqutNeuAhs1DP0yQRSyAhGTjjUEg49Pp8ClXFMPQfx3CC
RHhoi7r8MIZ9l/8R+Fpf7rVyatvTv78+/d9Jdfy/d8mi5HHlkhWm379973//terCP/n7miVzk6Gm
oVHQoI+By9R/rlnQUdC4KXNSKJRW7Bl5+Nc1CyZankLMGZsEDNMCpf/faxbXs/llhhsbShtIzfPg
8S+uWYA7haoL6jtUHGnMhzBXBsQmPEeUNjyTTteDK0Z7m0uPhxdF5SabWzJqaAfzwH5EwRhmd99E
u+Fb3tfIDeez4upekaSQmDg5gxLd9ZqdTicF7fr6vS770JpYZjA27jjGWemiGaFYySZHq0z+w8+N
ujh0BcyJ4NCDuN2nkKJWu3K0x3hHtjbIp6KRjEdOWMWDsKjpYf6LGt98lCDRLIhwATQZQ6WW7cFz
7IHCopRD/1w0gRqeCxRRUeeheV/d9t7IURr6tLTcwYJYNbtJ8ibpHmkxZ3RLaAMqCFqgxTOjFnJI
tchKOvVtozKPcpeGshuSuweEPIjVdnHaS96m82Knco0OkW2OV6+sTlIgBcZXR+q5aXXpkFn7ggCS
n8sBvrw981Bo+Uog7oYw1lfDTy0d2dYxiCdIzdHxxux0TZyNMIZElyvixh+M+JJLyrnt4K8oZbUe
tiU3j5+IvxtPpa5JoI6rQZVPEK+q6SPsJf3wDhJ0aDrVeByig9/1ARK63ViSIULplxXviW6ydynK
pgt32uAYPdQJXdGdoIVAghoQ9AAGwirprdFl4jhckhBk0G4D46J/KCnwyhBZD61UPA5RqG68Qdkp
ZlC3u9IpnepQVOgNfef6gVI2HfqbQi8uaAiQk+razLPnoaIO11aaWEH1bugsB24QjUP8I6qvSYGq
k6eOw7422q74mMZom9HzP8FJ38JZZJygqEw4YF8uzXR0BPZ3FtyB7aBUZW7W+cs1W9cL6ACHl+t3
D2E89K1mo5WmvIlLfnwflQgGuyiPhirna5T6+64y6+7Uc8whwFBaduHaVOYKzj+AuqcxGrTiTvJH
TXlOtX4I+13jTUbwUSrJkXdak8bBg8K1OySV0Rwa+DdhqBbcXWU191Fls/rGnYBiJNLOqI1a/Zz2
dp1/NeeyxcA5QAmDoqCE4ofZcivYyPXkqXMCqdVH/SVKl6ZX8gwJHRiNiii5EMqnl7DeTVx4P3Yv
4Z7TgtCftmbZbGQvBsAcxFJ0yV4OCvPl0OgKzfpJ24KWsBFfDpZeT+P6ktkehHxy3cX2/Th24XCO
ItAGJ7WYwuJEI69TnpsShkBlo2m6UUOMrpM375DFrtsvHCopNGyF1BW/afpMe+uj+WNdDAf4+mMX
A3OcWQ6zSv0tKerK/s6Gaf7Q6xyF4CE2G/qRC1sbTmMbFurXSB+D+My1f7T2UcZlBdpYTSHBhzer
Z2iuEtITHOtTDzteaddP5BAKUnnTmFbuAPVgeZQT/pmrhzSYx9sCLh0MP1iIAcAz04yXUNLq8qhk
jeI8Qo/QhrwE237uInjuVz99Eu2ZTTELMm1fWYb/VYdQ6luj12QtUt7Yn2CwL7udo4dpf4QP+qmZ
pnTaWeRTdzDwhOHZHPX5dlPFvowSsVwYhQOhZdlNcNSnVQ+XWQp17J2djxDhGJGX+e9zBMYyhIgB
E3AFy6MWJvwmBMwmU5b6bFVhH+x0M4SoYhbdyKFuJKlBd9syjaY91YXVIO4WkjH/AYlJXbzvHTSN
t1k6WOVnKSwo5m4GoBCZS1cUGXtXabW2qXUIPDd2mkHD+v8TgWacpbuMmUV+ORH4P1nzrfrRhD94
cPxTCuzvf/RnKgDj1P/AFEXHEEBuneVhuD9TAcoe//y//soFTPl/KIQqhjM/wqjKS530r5KrDWO9
wWPJ/GxoGS889/8iF/g1E5AY26I+abwgKF69u5i+2il0hjVuC9gHmZFNRtHVV9aAq3Mi8d967n+H
Fx5U46G0Og1JPDfxnzqDg0N/CEvUR+x3A50IENdvX5n98c8RX78SKzPy860fEp40yTZkbpV+56Yc
WKr8rMawviEj0X1QS3urGfSrmA9wru+u/96vj5z//a55Gq/MRrFIodgQtS4Xi4c4DPdDbR2NpD7B
0Pjl+k8smO4FYf3qJ/TB5hi3k86FMdR1hothhbtBQ1Ia8IqS61sD8p3rv0Si+pbtxCwQVZIUNe6h
djO9OiZVt0v6bGXopY+YH9xffYSp1bFXan3txqNOjc559ql8KEN2MCrlj5bq7mAkK7K8Czv5pTPm
l59S+hBC8c61i0ef5GU03/XqnzedRRDCkoXm33w1dgATdCjzFOH6zodo+i77/6pJ8+9t9NLX8mrc
BP4mWZ3HlZMP8MdyZd7Lzr+CmPx3bC4fr+fsQSVl2yNjB8NFlp4G6UunraAWlkwteHWeUNlSTYZO
tLtmfEKJxV9rhFyytODH0wTTGS03tWtq467W/PtElv8ECSwu4tKsRZ+Fk7VF77Z28ymDZey5SKmH
UAK47kQLo4tgtnLgeUxNs8F1RvmsTtYlktoTucVKz9qCXWThpub5Th+WIcNH3gm6L7+4zWtkwUFj
FFJR9urY2ToPBJ871UVI4kaTzMHz1e6W0iiBpivHJGQm/SkOP3nJjeYQHJKnDalPYYN3W8nZ62Wy
s+Kf19dxydDz319N2i85dD3YbbnjPebRpzD+en3chRPjBQDxetwhBlgPm6MrdR/khHcrdC7yfZve
FqFkwSULOwHqqGOQKgGL2liQwq/F8KWdLbikXSItUfCGgYbkyYJQo9d2UvD5ulWWxhZ8Mssjs1GS
FL4V+12efuh7SsnlTVub1+5fV7K2AiVOZeY91t+N+GvuIc5yUwDURbHTMOk1FSXJgbTmewFMrEi/
hIq24jZv7xR6kn+d9+jkdmSGpDKx/rEmI2vNp3b8EVcr58LbGxwp2V+HpwpkOd6AWZQx2yLDsYcp
fXd9Nd8+7dGj/HXooKYQrfhsQpnWYaB8z6MvvbfQEM4d47NTSA8IOuYrGd+SlQQ/rbleaYnKZ9j2
Bzl+4L1Fg9BifLr+JW/vS1APv36JZBjtFCasgd9pGxP16ZBnJCgBVpZ4aXjBWyd9GMLAZPJR+Ami
dVl6P3Y3bk3BW3OlG3j2fNn1TwXPQ1Wzqfr3162ytHUEb0WtMEP8Fm8t9VmgVqMFKVM/XB97wSQi
BwHEs2oLmHhws+lBrd/Zratnx+tDL1wOIPL9dTW5CBRtGOOudgneAdYZMFnDxyAzNrkySrsijDZQ
Tz6NPN3JdRyveMPSFwl+rEHemSEqR8T33hXyJx+yj3Rley5sflvwYSnjFbDhWc8dZhGp4o9OpYqq
Q33R3XScwFb1q8XkMIASGXiJmxmFC/3uDqrT64uxNHXBb2U70NXcC4hu/n2TnyxkfPO9rHy7PvqS
zQW/LaiLwMVOBDIL5G6/dtrZclYmvrD5xS4Zo/WkwDMJCWi6WBuLZ/BdlfdrudLS6ILbDmYmt1KN
WVQro0OqP5j8yG02Ebw2sePUUju9dXOlv+s0/ZiX+cEc1q7e83H6z5s3jx2/bpVuiL1iipg5/Os7
hGgHMCjd+F1qvkWgk4LsO3rCt3nU/DLyOjfrAqPvoKPmpxCALA559DzZKzexBfuL9DWyUSJZgKKz
mxsHKTjEa0fi0riCp+pKMEEly64xpHup/TSsET4sjSs4KGwmk4ZSJsEleLKiM3IV1zfL0rjz31+l
qW2F3K7MG4rb0clBl/x26OSVoRd8U+xiqowgnyqjKl0FGY4I4JpkbEJrJdlbmrf667wjqATGYU72
4BaX1E1ehu37Ku7kr9fNsjR3wT0LvQ4l2WR7FBmAhr3tHdruxpkL7ll35JJxgMXR/d41rXmf1+3h
+qwXjCLy4UpqXpojTyxumrjduFfXOi4XYrgp+KGX8HphdWrnIi23UZqLGn6Xx0viH69Pe2l44eCE
dC2okByk8oXeiix9KfRP1bBP0mZ3ffyFxTQFn0SwqwHM0pSu1lo705nJfPKdl083Di+4JmqWkKQa
WKdBfrCPftTRs989Xp/6kmnmlX7lnsh+8MwVax0C1d90/2cy3bfeu+DWvHRGDL8enqZJACnzNocE
3QK66kAT4Xy+PvWlzSh4aCZDz9+0WN1Cv9mtMp5Om7oPVoLLwilkCg7qe9F/4mwXIxg5sw9Ivw8D
QnTSnSTJ2yK+6Kt1jaUvETzWUo0ib+k4cHuz2Kp5v0exdeUzFrbmDMx+vQAgeGxw/z41qvapyY9F
9KVZ66JbGlpw2gYglGkWaekWqHimpLwGjZ6ARG7LMgzBadECRMQImJILE/3BR3kRorS943krt9aF
jT+/n7w2jBT0auTEYedqE03QB0W7j7wHDUmk65tzyTiCz6JQyru2h3HscTygFb0BfXE2w2J/2/CC
246eI2meGtRul/5WIqQXfbD/0/r0L6uaYOZ/NcwIZwIagBjGGh+G/BjrTwhb3zZrwWMBCcoIZ+Sl
izZdtUFRyQDw2FXoPmby820/IbitHRcFYrOgyMNOeQa4sdX97D0aYyt2X9o1gqc61dTqBsLp1NcR
dYSvSC7RFD8F1krWuLBt/tFZqdCm0iH66Hbyg53emdW9v1amWRpacNfCCXrJD7rSHdt0L9kTSMn8
iCLL4SbD64K7GmDbqghdXRf1hDvPD3+3E/noafqX68MvhEhdcNeg7sdO0orS1SNeqlQZ0M7320ae
7fXqBIQ9vQiRycFT6x+IvRHr+5UYMH/6GxcZXXBSrTURWABT7OZNeCijnzmyOVHxmJUPzZpHLZlF
cFY7VcPUNmtOjjGW3Rq1r11uZ0/XLbO0YwR3nXRIrathaF3ZhrTQQnMR6VGkUpK2Xkvhl0wkuGuE
0iJY/751nYwztVFO6CDvKq3/gBKlO4vFrSyFQOz21+OVrguO25t6bXhWXrn6s/+kHWZy/mAT3vun
8q6FNH8rbwo3rlcO3YVVmVsgX28pRwYBZ0gjhgvoZigAlIIzNnfXV0VZWBZNcGSnRJJDM4vKld93
O30b74djQlN+eIdQO1yOmYv06+n6by19iODUAfjxtEtqQDDDdN9H0NwonW2srMnS4IJLq16eo1cd
kL95/qUKp3vEYVYWYMlEgk+nSY46b4GKeaje9zVl+pPTr9yuFk4Abf6aV+GiDiLgGL7XuFpt0QL5
eaQOorZn3uZuM7ng0fTDaeB2i8INGmTkHH1bh2vxaGnqgj/X5qQ2rVcVrpdeLPqRZGNja3c+R/Ft
UxecWWodP5f7sgDf2G1kZO9bR10Zemnqgvtmlg8gdFByd6CLHcjVtrU/je2FbonbdozYL592ZaUD
GkVuIv+9GCH6Ne3N0KwRRi1s9Vn27fWmsSKg6WE3gN8zfnjaI/CFmyyuCv6p97qdqCXjyvVTKj3l
3somXAqXIqNuaBkhHO0MjJTlPnrUdsNxZjFEFnvvbwO4Pv8dFdnfcVkVPDVxSruJEC9zE+m5ay7T
eO+bKx+xEARe2OdeeWoI7mmqQptbefRs0ddtBk9T8ek2wwte6lu2NMWgV92G5oGsDM6Sah2uD700
bcFLJ3BTvBVNtHMWv6nZt6p5Qol8xY2WxhY8NC2KQg5DHxh1A3KRRgxgx+dJ7lacaGmbC16KbBy9
MylT5yl9m8TpQ5uat13XRPCS0mlTVmcMXZc/aqShqRN50rla9dCFACNCliJ6NELFYPxE/VwmlwBZ
4BgNbqt09jct6wuV3Kvd2NJ/RT8nuxHtrX0KBXJEM5ramCu7ZsH0IljJkLusKeqE+acHhFCbNa7G
l/m9kcS+ZCGv5j30CN1VzcSWeW9BhjvzMmpw/Psb33Xcaj9tlf2cc6zxfS7sUBHAJA8GQvEJ61Dm
nwuaffL8t37tkV2g/fk72Lz8/dW3yGgl6qGOkeq9cjC3KFJS2vFQK+j2yl4+phALr9LYzy71lt0E
N/ZGBXZUCf2imdHRuFOONH0N2+TBPPCntfeLpVUX/Lkc6OVKaN516QV2yoO2pl2xNK7gyEYfVkol
My6inrupsPeqMa34wcLQIqwpj1vKjfQ2uENyp5nvNepG1x1MIKz6e3VFRFNRgJlXGplk1Q0ei0Pq
xhg8fJyVaPrN2v5cevr9B74pkJOcbtPGjU7hMYWedDrrB/noH9Zo7RauRDNO+HWuEJWeVg9IIbqj
BRVqMJ4NWvujiRZp1XTjXFvLSZy3N6jIVY5EtEyHIx+S3c2kZbMEm+Q27trVYemaIs8b4JWz0eCm
G1muzIZi/F38LG2dmgxi2pqH+J23Tb7GB29lUy1EDRELVSJP70nZULmRb9MveqYdZxcNH69vrIWj
QURCSSG6lwOi7CiTW5u6RXzZuZuGZz/47fr4S5MXnBg+akvNdMbXvHtpHDdm+hytvesvjS04cpbH
QzK0jJ2bFxQFN3V57/M/1ye+4HGaCIhCO96kjxyzOx/6/aw6lV1aMkQN1bJ1ity3A4YmQqO0TO9Q
WZ9ydwzh5omKrbaKUxZkAv8KGZqIjMpopTKMmA+gxd+dvaC5UBE4ETJWJdeWpi+4s0GDRFWYWeUW
vCO0qXKBcPl43f5LQ8+L/srDYnOUCiMZK1dy3km8gHS728adf+/VuF6fZbR1YRWerq3ovZ+uYCwF
Lu//mlvImtVoqsZM6RrA2xvbpQrZbrSDdUh2syacDfGeelDSvVNtZu495ySt5EZvOzDiqL9+T+wk
TmTPO4juFrp0H1WTeozy2K7BgZbWQXBgKYhMZTD4rH46OcW+SlbWdyFfoSPj14nzB5UGLHopqt3w
UumxkD3amJvwcRbqa4/Du+sLvuTIIlYqS7kodT0rnuWbcducatd5mNx6lzzxQ+5alF6wk4iaMhSV
B/WEX6HdbOtDHhFPa/WBJU+2hZtwmjntoJaswbjtduo22Prn4pKfZrm/cmU5lqYveHKr+pXnRSaV
GYcgXXlb2wxXLk5vh2lNREdpfhnzHIVlCv0HlFWWd5f7N8H3NJG7VqosDf1fvwT8mW/64IMpx9sq
vnFwwaE1DY6bsJMLV4o+ldadPXxI28fre3Iujfwzf0bg4Ne9r9ATIDUKwU0zf5pw6+hSdky96lMX
+HtpjGnJWeuZWFpXwX2HvO3iCmoRCmKuVrpStr/+BYteJbhvZWuSGjVkQMEpRA9yOqK7dB89GNsY
tSpjt/Ir82hvGEqESyFk3tHMyK94981JO1aXWeA2OyfbZGVzvp2QaiJIygjbqldo/nMtitl+cjS8
SxK8a8v3ff1h5RvmRX3rGwTvjcM68Gk1rtzpR3Gixzj6IG2RJf+DTKLdSKuSjgt7yhI8uIDPsC5q
fgYdoER5UMI71Xx0eMmzEnUz5itxYilsW8K5rKmqH3UB3brNobrT97mbonXakvjOApXridFC0LDm
/fzqmE6yWAt0hX1rW8M7oy/vUoOihbq27EvDC749NZ7k5X1EMcf82vRURJX7zv58fcGXxhac22nj
DCoxhbHH52h6sov3+m3ZtGYJ3qxya9JHDz+uTOdstcFWVtu7wCrWFndp6oJTF2ZqQqlkzk7tHK13
9rm9Dw7jY/DHtJUQP4l3iZuu1LwWApOItpJlqLG6UeVOZh5jLjTJl+vWX8iHRLRVX1VKOkLE447q
RwsxHkA5FWyK+lqatzS+4M2wGLRWHbP/1ffT1zmZsJ7kU3ugP9tV3G6fcSYH7m0P/pqIvfKLIZQC
kx+Lp49V/6MqnyBWu26nhaU257+/cjCPrn7DnnAwWlr3mlnf262EEoq38pK0tLyC/0oz5WgQUWOX
WtoBlDsjvXFgwXN1OEEz1ZxKN8zrjdmjTd91m+smWTrTYGn9xSZa3VBDnjB3cJpTUqpDx9hlXffm
BcLNlRNnyTKCD1dyXVv9THfQNgdHh9lmxXkFGve/LyAzn+3rFVUDewwCn4RadxvoqU5NtqF5OD17
jza6DhKVnIp819hG3GHhupsDdrwxn/6d0sPfPy+CsZIIroSoYcVhdtr6zXgOJAjchmnl8xb260yn
+frrqkqSqr4i9KVdnu5Mb/w2wgd1cJzAWFmYpV8QPLuLIt0ufSKH49wb5Zd8+FJ1H6/vrLfLUZqI
x5r8pKt0C9tEJ+2QHbpje5jLUavK5/PmfyPFeGGueeXMUWLCudFajB9Sxi4e47O0TS5I8wE43ccH
f6esPDstXUUMwa8x0Qwc5kumH1xF0OC1PxqudW7YWdbuurEWIqyI0XKyLHBgFcEL9X0UHbLmcTIv
UbmCoVpycpG1XC46PexThm++9vvmpJC4Tm7xedaiWFcwWFpwwcmlsmngd+EgjU7dKTxXR4socnPd
RSSRL7S2VeEnxdekO7k/ct+/bvoFFxARWird/9KQMu14QvEn/TrAXpMMK0fnQuDTBQ+WwQ9DR88V
E37mTW+XW/kvauJFWN/ClvkHPquADT6SWdOwNJ/CwEINtXLTAa0KJ9xfN83S7Oeffu1iY6IEFBkJ
oLEOits8VU61cqQtOZWoOjw2ShhFstG4s4qUyrnjn73jLDGduWtloqWVFfw2S5s4i0KmP8bHKfht
lB/M+MZ1FU7kLOV1MUBX0U3C7NGE8xr905WQvGR04UBOczPU4PflrOQlqw7Qi2fbXF/POaq/ETJ1
wUPHxIbD12Y3xv77Noo2mnUw+m+G8SUJb8twRVSWV/SVpMC/7eoxahh1oI4zFe9KcWLBMiIKywhD
04kz0iDZTg+5am89WA6vW2Zhq4gQLJpos7pUcCa5CHexdSj1HmrNFaMsDS4cslav1EoOU6NbN09q
+ChJd6r98bZ5Cx46tdEsGa7jofrPgHcAXQ83E/i366MvGXz+oFf+b7aaExo9E5/kL6bR7QDsHG4b
ef7FVyNLdIdoUsKjIcz0HkrqxtpZPXvJG1tcExyzSPRaseasYK6wqttZvT7YGfeI0h3Cg7b2K7PD
vPUrgo+i+s1ltOJXoPHlKWw46j/ju36nEbzytaa8pQipCd6qZpY0BgY/MosPh8dol7qzYK22Dw/B
bWFME9JnvRnSoWpYBpLnIjgEsXt9eRd2vAi+KpTKzhoTdr/Qv5/GO6uZNpX3H07+f3vwidgrNF40
w7ZBpXUaJKvZOejbjT9eojUI7tLkBXeF3BSJM5vJ68NWU6qtPt4pzZpLLQ0uOGybtVqpJzZYTyn8
Af/0Li3ND1ZyY4gU0VdGV4e2I2fUb7Xhm5N62rZQwjW1oKW5C04LV6qu9PDr0rx/meKvoef65Zfr
G2Yh0ogkU1lequGAsKQ7yqcuPIXOSpxZynxVwVOTRu0mkwdH1/iQ8b6fHMzH7BJ8zk/mYTwqxW2B
UhVcdZL6xONkpWQLH21wGYa1LGkOW28Emhclx1dx0pCSZlDz2S7n6TDLyHm76WmuvHCxBaIz/Xbd
/EtmEtFYXRH1U2tjpvGsHOibdc27Zj/uGqCB3jbfr/zKwgYSMVldCVFIJBNuZnFaczsdZyXufIv2
yfuXzO93zoOVCLRwGRHRWakCTUs08VM6z8CQS7n9QT+kh9Xb55zAv7EwIjzLR2mVxIbxkzvrnc++
gnAUzjxj375UGQoQVOom3vm78rLWSrKA4UT7mrm82gy1N8LiP758k36eQG0Nx3jb7Lu9fpgxMf5u
DbGytE6CoytFCT15jaOr+aUF3dps/RufVkXEVtto9dhL5OTSmO0jnoE0NVw5lZdmLbi6PNogIQr2
sGpc5OJQKB/L8aYuHu3liH5l+SQcY723/MI1YRPtjGcr/9msIU/nyP/WThLOYDWJcqmeCNlW9dWW
vyJLoClHO1h5CV4IrCI6Sy7Toa71hjtQ/63WPZTo1/rAlx7/RXhWGfNEWyMGgouN+2CbPwcHuoXq
+3xr4QX6IXtf3QdIKV3SL9bjWsaysMgiWmtKcjmCBpxCiXTWimA7eZ+1dqXctmQr4Ww2G7tsjbgB
PKK9D7Sjba6swcIKi8CsKXEqT4nZ82HzJFnPcvk1i09RtqZYv2QSwVstMwqkVKOGl/gXW3sYJvrP
V47lpZcvEYeVhxYo13mNqensqPxvfaQ/T92W0v+2eu6bzRqUYCGeipgsj3udUTct+Gv9ZzX87jXF
VkmabZjc0aK+ndJ2f/0MmpO4N7xNFk7qZBozPR/ayo2LsRo3TWu136JKC52NXiK6stGlach3hTL6
9covvr2r0E36NWo3nVT3ZqeB2MpH2P8fw3wN8Le08ELkCA1n8DuThS/AOUlfc+OoFx+um+ntoVUR
CAb4WIfehXXvnS80vm6TMtysxqSlwYWi2NCimaQqMPG2xkE1HuXm7HTvr8/7Ja/75/qilvirtSO9
6cc+9Vu33Eucy/oZbPOhOkLxy3O98zAjg2fd1ujZOaub6t57uO0pQBVJs2LLGrug5IcTxw2Me5sO
rjUmj4WDXxVZs3w9HTrajefmDe1H+kCJ+J2z1T9M2/4uOpJkHMwb96oQSobQtsgyWPbReyiLj91a
Nrb4BcK1HAx4G5r9yxd0u/ASP/Uut9ntMG7ixxS5eOt06ycIWUBcITepVqxD6+yn6JRqtxwOli3S
vyBbh8aIEhdnJzIRnnnQh7W87s2QxMjCsSM7RaYZndecu2HMN5OMFnro1X8EkNKFQ49UTgE/7XX3
eDMW8VOzR77KY2BGpyAaptW5c0o5oFmstT63oebcOLywfYhste8ZfXO2OjvaSS2X88jsp5XR3wwb
TF7YQ1UC+U4S++3Z96NsE8e+tym0HN5zO1w7SpfsI2welIiQoZbr5lz2ENXrZV4cMrvrVrLIN884
PkA4CdQyU42yHYpzUqSGsfcLLRx3vhrAsqejafKxwWq2q1lmkm7ghXfyW+qPFipRv656P1qNCWN+
e7aqxNn2hVcffD8/+WHtbK7vq4UvM4Qvq2UP/Zymo2syTMdn2+isXa1KyamBOXprTca5VqvgXT74
a2wMSwslHH3mMMCExWPQmR6ffi/pSb1pJnCm1z9nYXQRp1FKiVfZwQTsPEl6cES2+VggYbVyqV8a
XTj+Jr01cjuJ27MSmPKZWwU5G7IAu+tzX4gmpnAAqgmSnb3fNGcVxjff747elG30ZBi2qlP22y7p
9ZX71tJ3CHFraFLIfRDcPo8moul4YvAxVZRqxVneTJrRrhNCldxowYxFbM9TX+xzr3sfZah8jFV0
Sf3s63VbLUSUWb32dTisFLTiuBu15ySSdHLNvN6Bi/uZ1Lzi3/YLQswKG9R7zD5rz7EZN5dMa1Cp
UMb+GFvJH9d/YclOgnOnapCgP2U0Z7TXTpOPJLSh9nvfTjd1ot0EHWMxBP+2mnxKM8Q82LLqyVKe
1NH7MsXm8fonLG0kwZkl20J4AxmQc8YqGGN9nsxgf33oBeuIAA0tzq1gDOTqDJ1pR2+hPSGS+DlW
07ShNBo2LapHWRiUK+nnwoYSARumk9WjYvNzVoTOTBTskOm6FOEaqnjBUOITeDDBGp11IYbSxker
d9xcVW47XMVXcD01J6NIyuacyEPotrUXuUWUIlRXZ/qKLyzM/h9v4VVgT1y+mrOMRI+UZe/8JFgJ
RQvLLL6Fm8gRx1FpNue0jk5yDM2gptsnOTeQgFOrFRMtzX/+8VfJU2YGZDTdiCacUlhPPLypxKSo
/F/OrqxHTp3b/iIkDBjMK0NRVfSY7pwMLyjJ+cI8z/z6u4h0pT5OuSzxWlIZ2PYevIe1JJ8gWp2z
d1nRd1qmFOM169soAyXN3FZuitv3MSXjsUvAI1SM9QqPCfbE4QoyR9VD12N7cG85OxeZWzTkGxuu
I4DqzoZFB29qNE2iViLZcDZuHtusgZUzL9SK6nelyqIW0NiJbKZKdHo46zaAn2rcSrga0K6Blant
qpOqa8kDA4eSC4bSn/dtkcA48LXxdFxIGu+HdGGmemJKjMIhaLMraX1GICa+Pr7pOuhZZ9hRJEEX
sF9uqH6mspES0eJc1KLYoxFNIxYnrebXVvmSjoMkIBLIX+dClrYD3hg4f3BtAJnNPNLH2Go/T1v1
WqrzkUInGHc43S3jDOnbHoOERR+rJxD9VKEBcsNjp1/ndbdmI50U+OAeWEabWb/EpazDUST2/fcP
RqfLi2iJkhxLR336XtQlSMBaECdJRC9antNb0ltsBPkZPMqkDWB1T556zZSsLYhEdV5rE9ym1ijB
fQ3My0UfXRQUakEh5tkY9Aex6qf7aiU6PZz2lgPIPHELgO0fcz/GEDIGSb7NUfTdSlLJ/go0ly+T
pynm11XwmF07sB+UE3NKDSmlSJEsL9gEvlpO6gRz/kMxXGsT4NN5nAzfLZAnv92Xj2h1TnGHioDQ
eaTtdQH3XFDlJPcjbZN4LYFkeLwSlMcZ0qhGey1xs1S0+drT4pTTTJI5F707p7am2rW10Te4j+eT
R4zIXZPWuy8W0ZtzOmtXRO+SFLewpka8U+VP1qwEdtl/vr+84FTyWCUY5YyNlrD2OlMCUtNsQsPS
+mTYye956g+eG055p2kkzRDT7ooG3vFxBehn7IDluJN43dtFYQsUfv+1PVsyw6UURLsO3epqzYtC
MidOv4NT7NXcBp+QV1X7WY/jyWAkYJOszUC06ZxCJ0OFtsNt0a5FvL4pBVDzuriRwY6Itp27a1RM
HafehOsaMEXn6MgdednOVm+uai7Zll2x/kpBW4yvpbd5Gads3LRrY6xfjcxOHLD3hZ3Btmer78CV
boHGV8vU8sf9oyaQF19VV7ZtAVv4ChfRaGHNelAKg8nVvb+44BzzdXTLypMpQpfpdVYfq+3nSNJr
Wb4OicwB3e5ygrQ4FS/TVB0mFcEXSXrjkq+t4tnpGNBBuaZqc062dHKUMvdAzOyP8Wr6miLrRxAJ
jjMB81SNcTsRpHm0+snKi1MHlJtjYtsf+cFtVxhc7bYG0ZKSaCe4QADsAZ7xhzZ8vb++LThjnOqv
sbXq6OCEbx064rdm/ruv56BnG3EWhYRTPZZuAgARsx4l3lwkLM4YIJoH/Mmi91cF+XUHUyOTO1fd
+f7niBbnVH5gtKysDeGZmdjlJ2LW7MdKjUGyGaLVOZ2v57EbiyEZrnH5NLeFj4tucOi9+ep6nKna
Wiq4kDeJ4lNqYqTr5djKnNfOFhRLNgxyXQHw+Zgn2UvcKRJxCFSaL6GDUXNBwThDuB3ZrpacV1Vz
pvJtmiSbKTCxPN5Jw5J8UQezv+bI/n5ildmdUGFVz+DwlVg80RM4xbVZnxUKsjdXW/sdr4j4UvOp
7NND7S8W44FOQI5dW30FARn2V1U3vk90Bklm9fnYznKqS6y0IENkIPBI4sW3Vw0hX1Udu+fwZfRE
KxnRE7i3pIqfyDBojjUvB3NEf9XOEx3z/QlSy4k2/aMP27s+pp7GmHdfMKJd5dQ0LdZqSoxsumZp
fTXK0S105b2yU4kBu30dsfiS9kQVs21WFY7GwqwWuZTpE77HBbe7FE3/9hdYPLJJ0q72NscAj1xb
+hyZT6CwfjaSQwlxi69sm1uSqqsC6Rvx5I2Z5i7A8nSKgnnjTH/e34LbltLii9hpv4D3fm0n0NOp
6WmjKrqmV2ORBEai1Tm1jVRQxawaGa/oOb4UXf+EkpFkaZHk90d+8Lf9HG+AiEWCegN4M+YlwdEd
v9sg/r4vl9smE2zt/11+3YB9t1U4muiHv8xWck6p8pCa1akwZfcRkXA4/6rEWZkgFpmuBib+XHvS
Y38uZHdkkXg4/0rQAhulaTVdwY4e2HF2apPqBVWDQ1bH4mFN5q4F01atIHfJ4p9x1cQO2hQl3kQg
Fx7JhJCBAmK8mK4VLf9BMyyC9iz+en9bBWLh8UuAtIP50RLbqiblZaneV717NxVZJU60OpfW0qIC
iah0mq59WTyaSXRKAYsLUjKJYETLc4GzYnRRm2Ke/GpTc3IA79MCr787mQB3Oyad/cEfdCrrrFKh
VY8aK2u+lBN4/ZjdvgC5SXa3EG0tp7RkM2K66jjyFji63SRvgDGZqK/33160OKeyaRtNrFGQba1z
ffhB8kX/H/ogx2MnngczwbjmUNQJ9latldyx17b3ys2SoXqK3p1TV1Q6m0yvULBvzTn1S+DgBdWe
+LsvGYEjZJyfpRMo5xnYxq9TtpxJlL1M0QXNFE/zXDROsoySrgPBR/AwJrZB9hAe/rZYh4vVlA+D
KuNpFS3N/nsyJ60c6haMZtfUshqnWebG+XxINnyXj5l1jcrmZbpSVDgrewtsC/0l2mVbKRpxFk3i
ywVbwLf8WGSwByPboLsoUZWW9Wajz25R9Utblr8Vqz7d/xqRnDgNLrKxqM0CJiIuW3Tk2gb1O6OS
1Xz2Vf7Oc1g8XAkKAjSp1nK6piUJaE8vC9veQH3mH3t5ToGtCjVnllPEIv36D11h+NFAIzH8IsFw
znY1jK4yqxz+cLMz14zYAzDjSol+CYIFvs2HskQHMXczXYF4hFZcgHFoc/elGdELXSmVe186ohPE
KbHRAGc5o/p0NWO9dMu6OymN9tkciitRyrdOryRmVLDJfCtMZ6ckT5WsvxaAYXEsEv9C5bBEt4ch
S5cJ9oIHL1FYQexGn9BGQkm4JO2LpabefSGJXp7zwOs4KjqYSKbrvJRXe00cxbZ/EFM2bCh6c84D
b7jHbRhrQ7+CVj/bow4st6j8dv/VRWvvn/TB+bK0Q2oqMqBcq51gXtcgwWBFMvYE0er77x9WV3VA
LzMd578j9JtBs9zpq16iW4LjzzNETfpUqKsO1zibJNwy42RWy7VnpgNqIe+YcDj11fRttFmEcLag
7HuJg+8wZT4yZGxZf7W6WDYweFN4xxTorISWM2JZdqyBw+LhSrYyVst0w6721PjZKRl1TTYd3FS+
16XQwRyCYAc3CF0xnFqrfvbdcAhO37L4zpZcm2NSggZ8T8peC2V2y4y+G5kM9ExgznhuqKTsW7XW
mv6asB+kjV2yzQHym25OC2cyZUZTcOx5SJLIjJak6iGh0iDZTzSr0k9bOx8VEaeyasYUdMCS6coi
c3wEWD11eqA/+KmiNcccOo9EYmxLZsbKOl+NJrt0pn7S7O/3VUpgKnkAknghjalEEE1Vzv9uU+JS
OBinbBJJ9kUkek5lWY2si5Ej4kHTJnWZPeQv+jAf4qinwGP7rz2LqA0ycy1Vr/HWeGTq3/pu9MZF
xnV7u0iB9bmAXLFpAtbLaLuOdPQx9fdiGMxV4sIzltlHXvOqrLG3mtVzEalfVTp+ur8pN00pHss5
+SpfaY8uMvWadefVPM3Dt9n4pDaH2lypzheqmnbt57IZCQhZY3erF28wD9FXY2kuQgdkK4pRa6GG
UfXP9G+dhktx5CBhZc6nF2YFJIJZm8K1T+vxz73XtdINE+aHZM7XozadJiwGsMrVIqXHmggET9Fl
aWoXU7jn+4+4PVWFb+AshQUjRAClMofkbfLo18Rt3cTL3Vp3Ncyoysc5BOfnzzTGBzefmqnR27Wl
4paa6w7awC1XW9C+kEzrb11nkh25aTrwNVygrjaA5EgUQ70aAwsBpfpMbNyfCiqxeaKP4HW7mNvO
NLrtjM7lzKcsI69MaYpXM2tnsOUt7NjG82WRkkYLooFhCKMiQLQC5pj5ZW79+1t+079Rna+JmFFq
TYoyzKHJ3tLuqUz8MgvS6pkk/7v/AMEm8DOGDQpnKdVHEK7on9LSSadzRiS5DsEG8OWQmGIYeClg
JjBHfx6X1UNH84sxxi6Iyo4EdBAPd4Q2xIskZnj7qPq3t2PHlrmdPwbnr0sqVuZOz1qlqJMu3RTS
t+2k+TvfBaCE/RzDR4BV3acY3dnDJJgUyev2qBOeyPmKDAjkudVmc7i+Rq87WGLpdmF0Np3kyThl
fixFIbnpUvEgzjtszVZj0AmfNuqvpP53lY1o7zb6b5H9NfvXxGBfVo1YvWrzT6sPk3y/1+xD4GtM
vUkGvny7u4RqfLFE6ZrUjIE7EO7wJtqPHiZQu5jPO+fZ8FmXXKNuq8Vf44AUDWjdEuFbxgLUI/Nj
36GUd4hOD1+wK8wH87rHeknSbnOotu4w/tbjEx0l1+7b9uKvib88mqOy7/shLJrmbdTGENBnoTXl
XtmoblVMksvOzTYCfMF+tD58QYEDtCktjpB6ja47SoIeGKfiKus5FkmfU+uqXEaA8Y5T2Je9M0Un
tvcRTb/vW7zbx1/jQeAnhZgFKKDJlZSTQ83cRzxzyBz9NbJbguSiNnfNypnlKzP1U12WfBVJnFPa
TotjEI5g6enUXcZgR0XsL0dREal2o1yS6/GI9Y2gPm+n9EzCLkRbtqd64Gz2ZKwpgp3lKydr30Sz
USNKogiCzYn8U+orCjMyzrzbXCP4DC7K64z/F9PgzT7xLnuA1JzTP3PnT6AS8GSQvAJjxzgdbolm
1KsGeXXz6m5GyAZM/D2p8b/JZnhWdmjEBd+zy/GDojVjvVgDGHjCob/YBuYjJb5ZoAQ8GHxcYE5q
MKFhla64lI1oNZOBxf2JqG/4AcZp7xKrDSjjIBrzMXvXT71TeHmAcoQ7OIO/+cmT7u74MPb7fX0W
XLI0vqaSWGoRR0YxhxgPiUAmUQag7SMJoG5K8MrINlyggIxzz2mdV0a+DLuC7MAww5kCpRKQ2/79
r7gdLGl8cWWO9TpHj9EcxisYSRuHxraj7U3+Eostcpt8WWVgxqSgUjOHSABcAKsaJj9JoJ40DFHT
S/zl/lcIjhWPEN+vTZtMcz+Fs/6trJ6T7dBVQePLK1Qf0kEr8xm0gEXt5EaMiQ4N7CAgp77/4iLD
wVdWmggQocAem8JMeZzGJ2rO7gzsgiU6U8Nn1kvafreLoNMqh6znWPmh1ggIZFAuAqvIj1cDhaNP
mwGfl0+fjeXaNf9EhuTDRDuy//7BgCSRva3DNGFHoidjfltkJaLdoN5Qcn6oeivrtGpbyEupnXH4
3G5gk37t2ed++yTZkT3SvvUELgIvm4wULSgZwuIBpvxhO+tPk1v9oEDPLVyZVgvVglPrwcoXhRaQ
D3vcgbJ2aob+VF52gP5U6vVuQ95QzeK895pHjV2l+BYt6E7LybymT2hX9FIfGIMwjLlrPG+/QctR
Qxtl+LQCg8VXYGhWVE2b45nZJQKKxXRu/B1HWRajCZIRGl9/IWVeZsWM9c1Jc7PkqRpapzPO6Rym
DHgT9ks2oNPzuRifFUwSZ6Ys+yT6rv1EfjjR44YRe2M/0eq1u+TgXdsRuuR0ZYKDzcPIF/ZoqegU
QXLLBFVoQ/SwIdvVVNAhmyiqq2+JJJsjUHp+UFnprWE1I8iPxJ9y6sSAf1clSwuU/q/5ZKNu4tbG
0rr+YFUvmyJZ988Uwg2d5Gs0cWvFo23POMf1r0JxzQn4jJ1fq++xZTo5eV/soLdOrH3R+9YxenZa
otlptcbXl19Z/lYq52b4lOSPMwBYWwwOzelDG53uGwzRR3P2oi7yem+fn0KbAqi2Yud2ls3xCM86
ZyVS0C8lab/izAG0avGsU/acfaEBczQPjH+eLAgQfQJnJgywYkUMQ2znuAYx1sZmLegV9HkeEhBf
51GmvgRCW0GuTQdC0ziyvzebLJcneHO+zEOqPimKhrXnqt7LX+X8YKxMNowtWpzT+Gw2xmkGlHo4
q8G2eRYJ7gtEEHPxZR2rXtiIGBjrxrmnajWGVB7HSX+21q/3HyBQcR5qXmtqtoL5HdH7aLr2kp9m
2jmYRZW8v0gu++8fLGHRsgWtYaw5T/NXZSivVWwfux7wVZ2xymhP7Kg5L02Kbuba8EykcyShrui1
OUXtSdY3QDxSw5Z5mAfRakmQKFqXU1LT6mxVQ6duqA+2NzbmWwo0n/sbKVqaU8yqKNAkaiVqyFTy
XGbbZSy/319ZcAb5+flVyWmc6njpzIifLYM85SbwdA00YPe6LtlNwTHkB+j7ODZY0hgDLqmf49gp
7f8ltmQvRa/PqaY19DGhelef58VfY7dvDMdgTjz+e186orudsT/3wxFP0gHtioBlDqPvwH86g8I7
djAwtt+8IleT3Y0E28tjyqN0OQNICU/p/UzzuktDnDb39phJLZA6iIF+Anw5R4ZqJdqP/TU+flQ+
pXQx2RAuSB/QT9rwmKef7gtMtDR3986XssmX1RxCu/yWKKEKpGP9UO8ikvec3lJW2qWxrANC/vI8
5pq/Rq/331okf05z8ybL86lsm7NR5v+0VlY4xLbe7q8tkginui0jHenbpA3LQlVPW1JZXrPkFgAt
o8/3n8CwbTeCIn58PmmroY7mvjmzIj7lKvKKyXVuWs/Qfjem7YBB+XL/QQIx8WDzRq12xTgOzbkp
oGPLdIqlrOGCoJofpTeNJVasMWrCLrKDUddOrTX9irPtPFdR0C2WUxjGP8rWS46p6Es4tdbyxmJl
CQ1Qas2P8tHvkfK4LyTBfvMz9eXGut5e4y5UYjtKX63UHC1P01Ot/TbHKmDu7z9G9AX77x90eFWz
wlYVfEGq2L5STO9tJWNHFX0Bp8Ntt2WUavUSauSbMj4B6Mstl1/3X1u0z5wOL2u11UpVLEAxUEvT
KVpLDWwgH7rZ1panucRYsDNobHNbLbPd1Gbj6f6DRRdtHpVeV1N0CwyZigT29GC6ddCd6ffyonnJ
dXQKScAlcEf8wP1AgYmWxnjI0noK+uv0Szy/jTJgAsHG8PP2c9uCGrVmS6hMX6buVS+A6Vsc020e
nL4H+haaxrY1XOj6WrPMT7Lm4NKcj25xHe/TOB1DpVtO9qx6yiK5D4o2VeP0uFpIQjAksoUYVqZO
8kLPiTeESeHUFxU3I5nDFCgbj06fNq1uLdounPGqq98sGYCLaEM5JW4rZpjxkq4hQZ6iPoNgo6WS
iFF0ZeSR6RsgJtImo1uYjK7+lXgguvVzt6Fg7a3f98KxFFJ8tws3/A/fxETwGGWq8ST1dfSj1end
1Fd8APZ0TuSwc+LLyKZE4uLcdG1aYH1Q8KAp+Qm04Hk8F4asKVxQ/tb4nqWxz+aVFDhKva9/7Z+q
U+KpmaO+Le7io2Xgrfqf9X7MFPH9S1YOoIC02bZwOZGT6WanMjAbxwLEq3lqgrH27j9HcGr5Xqah
ricN/bJbOLOnDmz0RBItCbaB72SKQJ1d1ClulbH6uLFTFr0UsrLQH426cZb4LiZkH4zaWA1ssVGl
Su2yNBv2GMbUWH7KQRyVfydbPm1f5xYMI091U+TWV0WZ67xwMW9V9lMw16mq+OmEq9h1bOI5V10D
MEn5SUmadvnUFN2sag7YioaUOqNSKWXstLVC8hp/BeB17U9tXiyAWctWlTb+amc0+qK3bd9f1nGh
kazLW2S9+HYq1Z4y06Q4cmhZQHdHcbI+aUByfqbXyp/P0SG4AKrx3VSYtMyGaX+M3YEnzKeyOTHR
+eLihDxuMaxULFuoAaJ965zi0CA2XpgLErouq2gfY2Fz/NyZPjjBnbV37yuFUOicESlblraZMW+h
/maPjnkdg9pFpAF8w0txuMlFI1zYD4QW1cC48Qan91rVT5UsaysQOj+5nwLOUK8LvL5CH6Pej3rJ
HVS07n65+BBPAkgyG/Om3EIyuSy6xN3bfXkLjAXfnTakXTZkyorDRxQ3B6nl9CuiB4NgvjuNMRO9
yyUMKVMvXf8p74+MgFGNb0oz1FIFqD6skLKeluyqLxKnLIh++Y40tH/iWkv6XeHR4HBu/jANrueD
6du/utHYnBpRjtcegAN/XbbUCGmulpKXF50QTiu3ZO91o1i9sB/n5GwXkhMiWpdTSIyi0C5bdLx1
9oCpC+t/9w+eKADi28ysJotG28q2cLyagQr2Szj0F+3dcJij+02w6ZKbmMCiEH5A3x5ZDwrdHLsa
mIHmk3MarP92/k6rtZ4n2b3ytpgI33a2cxgRdJ/Dmw8Pdhmqm3dITkhs/Ffzy77IM5Vh4cR22OvO
bLOBradGC8OrfiV+cj3GPkYJ33eWtskIXOICdv0VbRkuOcf+8qq8svN83l4kX7Ofxr8DCMJDzlOz
0dVZ25/xyP5shu3TRxqo3s6smhxSBcK3n7Go1ZY+xkOi5VpOLoBHD74951I1zPBsMyaVw7RwRr+7
6OA03l6733sDZhEcCwgI34E2rLMZkRFPqcxgjoNRVuu/besJzxgR6926lKsCTVauK4Jz9Uzno5Lh
/Gk2roDDHbIhNE3L/hrvxR0V8Z7KfEAvtUuQG6s6/ZyWUemDpcmaT3aZT3nr6kWjkpcS6YTiU6+W
OxTY/b0SfCzfsLZkkdUaxriEW9T96NPseVDzL2Usy1CJrMpfnWrZuNj9iqjN3LuK9o479Y28ms/m
CfdaVz3k9gnfr4bB+67tbfRoNsR0C+tbxH7dF4/w/bmrOebWAbqZ1iqs4q6IG7zd4DfO3tggJ3wS
GHnC96dlLNL7ukFhZPq1jS44DU/soqFS/kN5NU75yfZkhkVgfvmGtbUYUxuIy2pY6A959WwQXyKn
3c3dMFh8txognXOzWSCnGQxmhr+c2cPoRZBT4su4h3ZLfusRnOduexPDIWqDwlTfXsDpojhFlgRa
Yrt2ofuLISvPi2TEeXJbXZdksJYlnLYoD7UO3QqqEh3KIgGM+r9uStPAKQkKJXQTt61r9SBEialk
DwTvzbemFVVPl7lQurC08rNibU6SdBK7JbASfENaXK5WZFDWhWOnO9lXs/82tBLVFWkY35TWVqsZ
2wqSjXblNBfdi9HJY75vr9qp9hTwt90/oCLhcHo84SZMphpyt9dfq/1vlBHv2MK7yD7cOKw1BWjB
tp/KpM2ChAyLk8fVIQB7iiG9/67eK+aWZhFZwqJ9HyzF0Tpvs2WAQKJd5dx00VdjM61Fj3vH6zpd
miocI4lUREtzutoUK8hrcSLDGuMLaupq7H9l6h+TOKef2rhWY1nWfTjZZ9qaXjeuB1fmlJMmfbc2
edmH2VZ7HQgc9EqGSiA4f3wb2ZivgHPRTS2Ef3X1OvWSrpK4cNHS3J23qvtNsY2lDaOuiNZgSADZ
uWW9cggJghKe0qJcm35R0wh97KPt6IrmARhU8uoix8e3idnRNJfrhhsvbS8R820kwAH8Nk4/e/3L
bAKxofL16KEeVnc1Lm0mm0T+k4i74Uv4rrFYt9B6XuRdmCzzl0J5BzyoP9n5pTaA3qg0QVm2rmHl
XyKqnUaFuMNselqpvFlI6LntqDxX1aG5ZYiXU3Griaylb7M+tK1zRXDkQkYPtXIQvs+sqKleaRnO
s0Ie1gzduKdDGmhy2j1EW2EVMTzNuI2tm1pKiUFQJrlIixwCDwGQxeZiT3MMLbzswwfAS/bYg/m8
U67anoz1SWCgeCiA0WxQO+1wqGuwLFQqoODRdlm7h+TDt4gV9kAIpj/7sAI9Pe6LaHDrhmPZIsL3
iAEIpi50CyrDLM9uAkMGdS4Ir3gMgGW2CpTGsa7RnerlAQ3JjDC3XMMq+3lfLAKZ841iIFbIJzJD
LLT6ttiLu6LAwn7fX1tgBPkesbUHTvWaoahYapgCX/28UCSHXWSj+Kl/mO5BawgyC1B5jJ97GGD8
rriGU2zu6uWevL9ZJB/OHzclK/MGKAyoGnyqe+YsxXmRwV6K1uZUdjObrUpKXJaHpXPi7qlCZmQ1
Px0TPueR7agaukbHi6u2a2JTZUoq2lTOH5MhqVcF6O8hmdXrZNRPySxLoO9x3w0HwDeMNYk1mgar
kQaMCicGBotjgtSlUxRvrJVDNFmU8B1j1AYiBYJBJGDJw0QDVEgPyZvnW0HBhZbmnhMc7EeLBob6
cn9dwSHh28SmeAFsco+TjtYeN/tF+/8pjSzMF1wQ+eawdqvRkJRgbSPYUqc5LWf1YjrEnV7llVXB
eeFJVrZto5iYQmJ6ymtgJGMioJZ0RIiMgMHpZmbUZRJPEDmAISdvNwLbT+YZDkbJd0JL+Wif6Bs4
RSW22tI5wjdsQ33qotnfGhkVqmh7OTVdIkNJ8qKDOun9idI5c1K9e6hK8/3+8RG9OqeupRlTpYlR
JOmH9tym9cO2yNLGglfnm8O0dm56g2LpFNwzSv91VU1nk51NwXvzDWFt2g92q6jobesBIo1i6jxZ
D8QujzEAUsK3hTGwXa1LY2KYe7za7du6PnXSi4VIMruB+3D/jCcguFsLBsXH7VyaoB9+zGUwbTdt
pK3xuKJbtWkZMJPGwMo+D+PTyn5EcUAb2b3l5pvbf83KRrbSKJYCZl7VClXzgSp+PkoMmeDN+axj
OhZ51TURZkGUExgMnKQDok78SpjmHzjqePc9iPogdVu3bXuMCHiw7UtXnTPZhN7No4h1ud3UWTJp
ZgGO+TWdMqcf4aVbIO5L4tLbfcBYft+KD6/dkampyp0M2WP5l5g0jqr/WzfXJX6ckrOG+f/PRzwU
HrR/34cHxWNmUyQuhsD8jJ6NRka5cbu9BetyZhhkilGz6dsQTKfmYrr51bz0p/Rxr4YZyCjbL6kk
VhWdIM4MA010IXG5f4B5MhqM15zb4qEbZdzRon3mTLHd2aSI56kLOvUpq8ImlqQXRTrFmeAhnizd
KNUBF9gep35xqu6fzZRo1Z5Q+CtmsjU+wZjZ0ZjOa9IHoPHYFvC7TR37PrZba1XeMBcVmFUapY6q
UC+jDOkN3BNBhii5y4q2ns9BWvHCGjJCZNMvtXMSjERPz3thSfm8jjtsgq9IC2MCKfIpSavKY31j
dAg09ZHNr6MyOEvy677luD0iCylyKj7nZq9hUnLndFfe6FfDJU6B1int0j7ofvmOykJwqOEPj+LU
nRRNntAUdB5Z+omwtyT373+D4PTyWcmujBOiIdUZxKvxa2Rlhkx2cYRzCO/MaXinz0tKQFsV2Lhj
sed8ldxRbqcVsDCn0WtJtKqOYDrI8+zTU4vO2fiC6jYqOYqXSSyswGzw4KN9lCY166B/ObD65qH+
Mqq610XaxZgPpYTxHZyKN1NRFm2OR2zp58o4b9mX2Djf31fBueeTlIuhV3HbG22gaoE6vVfIg8mm
iv70st4wHvyc60KXjrKcwTIxt/NGJHYqYEtEvw0/9jEv9jU6rSfdB2IZhpJVp3LMB4s6qpf5cyij
376NRmRrfCZzGUBtsCzmEHz9agbdJXlPz2Cl97dr5SCKT57+jCufZH2eAi3hc5skyXUzq+HLx+kz
ac7VcAiyFZ/BqXXb6YVdGWMXaITEnqWBeQNT97PkCP/p7bq1U5zvHmqiqFuhDMF6Rc+h2wfW03wi
vnaWzTyLBMOpeKZNBgaqcRSS/mJpZyprKhO5CD4vSbVE08vcHoLZJSeUB4E2tfcL2/7iEnd8Uc8y
9CSRonDuu0iitacMB2mqvqlb0DS/kkUyZSb8CE6/F82ojFI3hqB6WP3eqU61q7ipu57aC/qdUXWW
JfwE28BnKdVcBYIVs4bARudM5rVqOUwBrdf4YJDMZyqLEhzVGsC2g2QJR/uaytDcRC/OBd9lmg/F
ZED6yUwvWUJOS3yo1mFrfIpyVFFMATlMF4BZ24t72wPJk0SvBGeGz1CqdQ2sp3JsApO+Fen7bDwY
s7SOIhLJ/vuHeHtLIngejILj5M+/q5fe3Q9N67W1MwN6CBOzZ2k6dPeXN8wDP9Q6r1mMljzcCveO
CN3bzuuLifCbuvkJzcvefU8k+h7OWS+AdW67AUcHfdTnxlqeGZNtsWgfON0F/xzKrCbeX48/mYsX
k39GGSeEIEDmCaIB9zjFRonYZVIWGnZ6h1brLf2tTEnkUFKu3oyqg7duRnUs3P9rUGc2+mKMizZg
3YOmhzPy6oeIP2yNn9KJ7NI0MzNvA6v/mhgXs389tLP8hE7BLCXpe71Fy9bi6c3ilVV2ur+0IPji
2TD7OsrZsuCVQTTkpPPzXD20yaettJz76wtODp8zzoxiAKIAlCwff4zNZ0t5YMqx+zKfKe77dGZR
b3dBO9FPuTa9DM0sQ70WiIXPFsdaXcaDDYnb05d0fkini5JedPPtmFD2p36wPDSLLRDnqG0waP8Y
2U+7fhoOzRXZGp8yrqxc1yfkQwMFeqT+zhVvkAH8CewLnylW7I0VjYWbkU5+R8WPUZXYrdt5Yrwz
F9uomsJUFmHh7uvosysmoF3rKUYvFHHZuQlkoazoKHL2cS61cRp30dDylI3/GNupWGSp7t0Q3jDw
BmcgtTkrgUSNTygeooCe2WUDQgfAxoJYiuQjen0uxmnmpaILwyNIM//EZfiysu08rTI6KsGJ57PF
hZnCnq3w4kx5izC7vbb+0vt08u8fedFVkk8YD5GVFKg24l59UX9buEpafo6nnKiL64o0yBScUT5r
PPc0neMaTxmb1Ps/zq5kyVKWiT6REQIOuNU7Wn1r7KG6N0b3N6Co4IDj0//pv6qPKooINx0dtUBu
khNk5jktTNTLkO3zZDofN+Fh7jsAJX8mWUpkOkUPq7Bwq5hkvx35G38g1gwFxQR3SL+/9ePTSu9Z
e5HE1kdj0ByyCevN8gzqohlqt1cgnx79MkgzLk/rVO67ARPNfHuYmsfLCoLB/KVQp058p9Ppc60x
CUYz2XqSfgcded25Ue70QOGF9Igqwu/KpepehL80lgMwqY1mvhOqgdIDKOjPpf/i9dfcVow1SF4f
Uq2RnBSrIbqW5GeFv5Ubghzga3wuHMOm9dFU4AkBkuGSgyXxPplmlmTe730rawqzLBMAVW/xiXlN
jGH1OQ8tGb1p05qyEClomzdOd2Ywu3vJIsx/dl3u2yYyTMtrClMAwSAMNfRgScsJSHdnW25tyFJ1
NP0C4Kdkzor2PKCf89zHM6rivpkO4/CsOAdck8DSNfphRwmkkJqXh9FFFeAZ3otDyY8igzHUqqxi
L5CXwvOOXWUFljJISp9EnZjKAM9BQQ7i3Pril3Xqy3QX12dP6apEUGVwBNWX4veGV7lmyXqWX9ov
6AhjAVdxdp93qak+jTqSKedlPTdnwaFeErEDEHjtsy19GBXutPUoSpBO2TwO6qHyLDmrwaHpc59z
1bpu5IP6d4M48sb5kzHsJn2H4rFrlEWHTEe7/f2Nv1dB5RVdB5sHXtvErcUBqFAsvt6gnv9P4d4s
Da3SwL+wsva84u8TfsDrEdiK4oJePWm5npm+oFnwUHh5Xi2gPtChWnnXOX+OwicyfePTz8+1xnQE
mq/HU0GXsc/bc+E3STVc/enLAGOmYWXp2jD4fH38E42MEQaQbecg6ty4L70hKUooXYMP3en59UnQ
qeuCjOAMFL9rYmBRTAYbSIdB+u7m/96cr2SZjJYVNWeYk01wdZ3lj3GsY78/CW+ffPSx0MKL6jAo
oF+UoC8+u2POL8cWxg2i14dCl8DvO17g5gywmnEmf1MXEOCRDQfbYFb6aKg7V1ED17bmnDGWdv6c
FJU6fq6TpqU1i61qhccp2pZuHuFxBZGXz9c1HacWbVfpksaJIDWrix/KS9bhfor+bctfqtgZcHWy
go5I6fiAcnSue3QE+u9jMAQWH2w6Tc1Qna4diC9BKFQ+wsizV3ybOotcTEtrUTby+MCrTc3D7qa8
M8x+ZMqi3hFYyvub4LuRUIjWAMXubxnIAznBq9ZdcQ1Tex3AUAp9NwwahhxB8wqsrw4IAK5hZBPG
NmGaEvAqorM88V/sZLswG+5s7+ZD4QCmcfTgW/0R7stHfop+96//B26+8w+ZJdk0fmVz1G98zjQP
MoIn4+0rUNo9ynOZ9Af1HcdubC8yGupY76dDkQKSPgRfEa/BE7tMAAte3J6zRydBT2vSxEn7d5eI
c/njc8szpEHvBkWJoJHAPcgOvYQP4Wt42hB3i8Q7ODfI4YA2xwpR87EyI53pGXDaId/aIiYAjwLA
Hu+SfBeKZPRuXDRAQT3OZGnPeSvh8nsoh0H4MFHTz2h5DWQ0s6fPxWX6DZqtd4NXtqMDv4GVl6I8
ozJti9O+pTVbF8NA/XBTLw89YXzHxT+DFSh686MfGLs+CYq6AUijWrjf+Xw85Q6JAzocy/ARwPhd
jI8TbuMFsIkHHzA4PR/ojB769c/nP+vjkIH0di2MVOtB2Q6OBjiYJK3iCFu6Rkwrb8HkjT2GxQaR
tuW+kftnXBM0WBIvwxm/69OqMzoWAVxtuqmYYmBXc68+l3+ysbFN8xleEt/NhNaBB6CQ26WmPy5Q
LW/hSSJu7rzDeCTH8gTs9raGgv8jHH108lrEVmuF3XEBrZqS9QSjg3+5twqoK3qAFHHu8aP7l/cK
nWJfG3Ap7iV4xnf+475z10I6wIBFFcrAJEMgB2Uwhd5WNixEo/i03BtXBJBGBxDfkE7H4lKdgkdo
eFWAGwWdbndeHQfHfT9CM3cXZUXZNiu4LOcha1FcRI4laTApr2btrOjaJQvK/gyQCezYeFl7D38h
luuPIbjr3VwugOnQslnwpWMwn7IOsVoBrLNEiZz5qeO3iX4NItusvuljWi5ete00EmeCYj/6zsR1
ddukXHjC4E3WaXhcFem62ACatzU/UGe9e2t2+VDwpsOXyKsPYd/EzuBccgEdAIo+16w49/Ny3XX2
ei8Xz4CNfSnhZ0kAOpXDfAul7e5oOHy9d4uuc5fjfsAXQcNzu6AvgbCVcE2Hodl7hr0RT+GIL07B
E+GMhwYwWtW9R8sDFeK8Vkfh9ofPJWT6lmbi2TJOTl/Bt8Zljmn1MjkvSzZD73ZwDvGrGH+OyJIH
m45dM/i5Uax1chCY6wFiFrxRun+HAAhbZfdz+GNp911vkN7h5RVRRZumx5c5qp98aPCJG2/553Nh
GVpvIGr8N1x5DCoj09LgSwuA72qYoVlqPBXzHOPMS4awiH33FWV9EsFI4uefNKiZ3vKVBaxGJQZj
GUoX5hoGmIEbV1vP3cdXNqT3fEG5NHAK5KKL5PzLBIoQ5yu7tBGwp9TSj2fH1mliCMd6Y5cfiChv
abBcVuZ/A4ITAKwMenHOJNmFpRQhvZmLwTOUQ6IFYOpL8YJrGKZcassRmKS0/ag3OQpQeTdDMEIj
lOsNVP2DJyFr5xipCI3ZXTQEFD/1G4nta+vRPtwF/AE/SHMChIVY1BS+it3orx4QXZN2ZW5SiYlZ
AszHj1Pvpk9lM3r1MMrlgvvaKR5K4RdAXFCKMnzpnQW5vwdo5iaWpNvQ2o70im5bdhOup7m9BiU9
AYBL7LbPgfCPUswJi8qkRN0RZ06Sc3Jdh51np5d7JUz+V4ss22uDg1g1UewBphTqVIyCkxMwS0+Y
wUh1yGiANF2RpEV9bfx8uItKGt1HY7ELKDdC7+q9/lItRYHkdWI3Rr/74ujVlvho8P6e5s/qgRLU
Fqy7FpF7IjPQSnV1DGgnMH7AD4xM16L8yXJL57Ap5dPLvgPrBWDuRu11e04AHJhTqx6KZONe48eI
H4YsQZbE1XTP1yvAZRCui9suIDNoMkzJgZ+8R3KLfrlQA4aXL0tqaXBregV4GOcoKlDZXAulgnuZ
yTWdKOT9hAOd4j7/r0VNnBdLMQs3uBC45f8VOISOR8zBZ1ucm0F19WHuZoig6En94ALvX85xKWl1
q8rMBrRpWl3Tr1yuHsnGEFrE3Jx6FyXGbnr2i64QtsEzwxf0Jsk+QLRhoRNc/DLq/8K+W0Ku55d/
Ppe+IWfROySdcs6XBvXVVYR/gja6oCA7tB70FYjy4DTNQ1/YYEoMQUaf7qZrkTXwUF1dCxqRZIYi
/WvoNOQ+KrCf1FkkDrU7MYslGvRW76LsANmeFVSKax+4/7RjjWHakF+XGu/Co4mQ3ktJeL/yYgW5
YRV+DSP1GG0X8LE6fH4spkPf/v4mIjclqtSEO3FVUy1ibxB5UkwwUPP56ibpkP+untF2atGc8asi
5ZWO1cPMxIlTbPG5puU1i4Z+8Yl6Q1FexxYDfmx5AWTjpOOLJaqbZKNddyUUDmhA2vLqdo0Tg8OA
p/iI7lQczZ6lM/UTjwTsXbWnNuLHbuLntZuOn0vesHe9ga/JlqkJOl5es5WlOaKniTOLnzNIXW/g
472Lws4ry+vgdqeqI9/ahcW5Z6NdNy2vvWMNbgFemlYlKLw8O2v4ZWzWRCmbwpuW156thwh1DcDK
beoYJlJV53KeT/M+XB3IMLbPvrGnJUCr0/Q+0A3yDNrxgyxKRh6WFtF/eKrA7aJpJEQrzoBKd0kB
h+Ba9IA56HbDtx0aA2trCtlkPgfusgYoQ7sBXdwly5+WIlv3POeGnl77XHM0oHKoAOS0LoE5PPjm
FywGpvLj55v/8FRh+S3qvBG7FIoj1jVAk+f2aZhda4AyqziybN4g9ne1T9zTyK8UgdftiF+Gfmpe
ZmetLW7GtHdNI+eJu26I8yBtZ/8IKdAxH+ojDFJZRLMt8+6NCESzffaNaBAhxQpg2kuaAXycg9qk
mZq/RCvPrt/ZGPZMP2ET3JtvjE4eqtwRXtr17IYVTxzV34eubZDQJH8tjIgiDKJpBuWBGt1z5rff
Ve9bLMq0cy2EZDAM34gi89Me0UMfho+DszxWROy6e4L0NYstI6Ic1+FBOo7OASF1QTAhTHlnOVzT
9jWjrT2n6Keu9tPCm55WQJsYZ/U8F5VFOh8LHia9/3uuuIgYaSjAsnv+eu9jP50CW1n+450THR23
cFhfZQyWliO7hhk5em12Xqbx8LlDMO1ciyIUyyofg3ZJBS4TSYYvQbRrIiokOihuU+RFKNTgpWwE
tGCHHasluqos37nzTWBvbGmpRt+tKuYDgyRpDlWJs7gbqQ0c0CT2TV5vVs+GqiYsAGJowORfYnif
+o0AeEM4Nrgxk9w1U4WpUDQUQealsyuOeCAPgLRsKXCZtq6ZqpoHGo41CMaZg+PaArXrsJzWNrPk
qqada5Y69GJypoWtqd96EhrTCCfLhefuYuvvMu1fs9UggoEZYG3GacTFeaoAkiSojs1gG4wyLK8X
NUc3qOD+CcsHVfkNkLQTiOendo4sMdC0vBZhUcnU0AOQUIqd+TkbgI2zmC+I26gVTMtr9lrWwJdZ
A+BXuuYyZYuMg3oGYg1b4c9wuHoRM8Nh02ZLBtyBmPzs5/J1DANbUmba+vb3tyYF3cLcbamXcjX9
GIgTN3VVxXD1t0jetPft72/Wdz0nLCvsQXCd+X0BMGvg3Pb5dx1jIi9xUwD1lZ8uQMV5IsCZc87W
4nWXC9ZZ1knEmjrsQC6Z67KTnwGTFiJTtnPrmrkCVw6Y0Qz62EZLWobzSfC9lqQZau/VLdQeCz8N
nbGMM3/I4xyYuxK62HIyg8roBcnCnd0syyBs026Cp7v6hDz3OrSlxVMaNEbHj1jqfJrmlS6Q1Cxl
FzsM48sShoO/z1XqZceorApEKPdSoIf9oQS0SMAg9WpZ3CQbLR3mEylJjYSfSpia88RymMv1mDW7
AB1Dohcbs6hsVLPA4XYL5498IOulz/pdYCewumarXrZuE1EdTsMRxIPoTO8dAOfZp/M6YES+FKUX
OiCaZlIvHa5+Nb6NfcqkMlpwFWQOZl/2bpp3zgFQVo/l+u/nbmA7t/f3D6JXERvI6aQ3gY/pPe/R
CfKEU/SMWqhcyF00GiB1zWDhIXzuokxuSU1zcfKIQfGw+fX59g2C0auGfZ0FI8BceWnAvYt0gHa1
8/c5dr1m6AxuOzkOyDyoq3syjK8u6yx3StOutXC69tRv4FnGT1lPvNeo8ppfrKl27ns76TcBifGe
iCprQVfK/mFFwT+o2EUjHBId72EqxboANTRkGU0fHKsOCDgHzH5/fpQGz6LXAdsoqNehL/207edv
0AxXxjlg/cbS5TaiYtMXtOwXYFbFOrfwhe3tqsq9o1L8vDsT0EEfiKrR4rLSS2XA22PVArbd0Gd7
HiRB9FpA5ctICeNwY6qn/i6sRHQJUXRrBQ8tamMSjmalCmVhANAobup0+Qmel/7qwuALibLcEjgM
Oq/XL2THeL1WnZcWRes8SDTSp3xdba02m3J/4Mb0+kUnkVe6xA1TH8iQpl7EqFXxQFPZ7sIoD4le
txhVhVQwgVmhfAAuSjYBxFSdUGyrwJjko5ktYNyFbVAsOMWZm6wtOzLogvrcsja38pFwtiN/4xHy
matlqFec8vBPhf6I6MdInjC5kM6S0Zikv/2mNx/I+DDMwCSM06nDSc9/FMD55sGAEhS/P/8FJuFo
liuZG0o0QQjBXAKbJkAkq7y24WGYdq8F13xylczdMUxdlwaxL3gyAeddvPr0sfGjnb9As180khWq
tEOYzuP4bW7XZwztrPuEo1kuHkJnzuoGp0BHcUCrOnTuzoRJr1MAaTDPRAYJkxdW7SO8p/f/SOA3
tzUtGI5Vr1Us6zoPPVnDVLXDem67+SECIFBL+Wm7+n6g9TraAMHh5MiRhOk0+OEVgoo4NEVbx11F
ZdzR8o+YcH8UyMst+Z/Bg+qgtSzPa0pceGZdAXpuBtKLTP7TVRiI1BFbLN8wSUwz5Sncnp2oIPBQ
v/xq4T8x2IbtB5gW3/7+xow7mNjlM4PMOK+c4OtcwfWqGBf1fZea6h0qSwuZdt3DYXsCECWLLCLH
cIY+mH2ra0YMfJY8qF24s7llxw5jWbILVZVtaMPgIvTOFBeKi3lWweqjV50wjFH463ON/lr9/Pj5
9k26o9mwGLhTrFuy6RPoSZTRHZc4Ceth3/J6Q8rs5tOIMCy/AtU7q3AiVHFC+/BIQqI3oeTSn721
hdg4yzyskjLPanL0wxlYJiuPdDaCTIOQ9Nd6IBgN/dEdgc5zZX/csryR3gGn1+xTIZ3gruirxnHq
JUjX0aEP0F45AFMUw/Bk9PkZG8xLb6KpWxRG66TcVGQANtN1Xxas9l0odBgF3iE/FDks7Vfi3GH3
i+MOh3273g7jjVOoh6HFWQROgVRCnZtycv+QHPgQLUIxnKkOo4BKL1/7YvVT3k3BFUho+4eBVO5h
GJ3Icq6mT5D//oIChugq6fZ+CkjK9002P/bdnK4isMjetLzmeXw6TV2PJ/A8Y/NMpNoQ/x9gYO/0
ufwNrkfnWecYzX2vYHmcZffdNN28dX6ZWXaooeDz+SdMiqk5n7AR0AhSwRnUkpZJq1AFTViRLfs0
/AAdvwlHjbNCTgtPOoI/V3URJWAJfwIYcoxbyv/a9RN0MCfV1i2UnQeSBjlzVhiyKWgfTzUMVlvM
4ONsAusMJjnPJlWOUZS6/nhSATm50SuZllM+VQ+Fag+ACr7rpof1a2RWuFFBqRemXIz1LefD0zI5
YRoyf9cHIA/6rz3Qupnd0B2CdAnLUxh5h2xyDjS03bINtw0dnmOGbIs5JHdTNmHorVw9/lOVIfpn
qacqmbAz/e1GXbXz3DXvlEVQjJsbtr3/TBBtJsiy/xnCnHzdp1abxbxxfhlhowutC/AGBORacTis
wf2iACHo89UNnkOnlHeaAjwdtCSmywZn3n91HXUtVht8psGqdRp5WYYYENngHMRYrM+hGpYX5OS2
jMi0d+0+QxzUjUCzh9KArl+CdohXpi5tbnnWM62ueSTApZlY7jcoBQbxhLtfWhjHW3a+0+ogHYDD
MhTr0JDUHcZcXrylA2QmmHARZFfAwfpbjQPvvtAZVYbp4kdNUrB5PAytFx3mYrRxv34sIKyzBjXD
OPJeOUGKeA1cWCV01sGLSgB5HbdhVxk+oT/YNFkPFwKWwSdCwmM6BrcAVXkcdu0+P6RjmswtXlcB
UNopQ+5hRH+4w5KmePnctgzar8OYDIEDGOmzDFIgy5jvlpCRH27WuMfPV/9YNkRHMpFdV1eckyAl
YrpCJ0M85vmjOyLL1dW0/Pb3N25HQW1bOGtLUp4VXpINc3HyQ6wS5dS2OThDVP7/hPWbT8DNuy98
7oF8AqaSXs4/CySKRMB4SYxKd1fXckj+3yH/5jPc8b2Z9yFJq6EqEoeFMoGeCddiaKZD1lIvHIWA
dAk45ulSF5fCJcfetfGsmOSj+TdXCoBKCFyaun1/T0X/3XfFJWhh5Li11UhNp6w5Oc9bJO67PgDZ
DOMpYkDMxZzZO4QktzFbfDzHFRK9sa+XPRKy9GlazvJPGTbf5wKf+nW8j8R47Hl251H0wle4DO4j
d4FPbhnUmyMfCBkyGFECyEGYsslr9w+doX02iixQEAap6d1+Uzks9YwRTRVu76H6foFL1ZcGGug+
t2zDuetoJ5zPfguvH9mj7P/004P084Nq/i2JrZPCtL5m2k2loqklkGvPUKc9NLiTJzwKmvj1/OQV
BT3v+xla4iK8thrzDhrb3BoeW0jew8PgmDIapSJy96UvLvnvQa89DsqsCkB/o+jfpcfQMeo0QIgA
A2Kf/wjTUWvmnfe+6ykPWi9LFqovjRv+w6uxPZRk2TUyHWK9g25ggJkDwZOmogvYmanOPUvcdrvc
E9ab6KTXB22WQUEoYtXDokQWUyfchfkGW9ey+F50rIhWCHCqqofTwuA6sgzN4XPJb7b6/u0U6010
Q0QdqMMXAXQrwfi9wxPg8kzA8o5eBsAuWzNKgZ4//9THh4x1gnlSNEEZDC30Bk9AsKjcpFnlMYAh
6c+X/zhEYJ1aHjnQEBWUDhTlcQ+Qcjxqz4Eb1cfPVzdtXjOBTrQ+AlJu6B/1fXWAzpSvGc6BQoN9
27e+bgFuP0ROC8KRHrxeQ0W+9sqkKPYVJfA7gnlAq0MtAS8xFOG/NategyL7vm/nWnAD/D7adHC2
KTzrHOEOS4P+jBsa71pd76YTI3U4PFsEqa9cwH2h7O+Sto+yorug6kKsA4FQP6tR63NwlwsQcYkK
Sn0RW/7+fPcGndQ5m6AmsCjoa45SPpMDUNOcYaDaYrimpbew8yb4BjRcS1TXsLQbfe9cGHJ05L7q
/zvOJuz3w8iWPEo9WtWJDIFQeVi5JaxvPcsfeBydpylw596XeRWlsm9+FBv1pBRFXCL2MwrHGMv1
0IaALhft6617x99UwAiYklRGKRTmvrMCSEaDzOqbDW5B763DnFdd1KkgnUpEjhUJ3GRYmDjSottX
tMRUy09XwHCVOVwTHnoRLv7ryjyHnH28eojGikUozwE2J3T6lx0q60XvimklJ2SiSN566BsuT1AC
37eupq/dUBY1LRd5a+TD7L1WjiU3+dAOYL/bybyxgwLS2aLOJnlTSoQnv61x7FHfllabVt/+/mZ1
jEoU8YCK26xgkvRE6elzaXz4dAa71sLJWEGyI6BMfHMXEWPgby/ufXofVCeZWaAyP9RM+IIWUAou
FhiCdeWtyAAJPD8z/w9kiRavbBKLppN9n1M1eiCW0hUxUb8DW0OmaWEtmNBy9QF/PRM3TtTRd0ji
2GjuDPLQC2PL3MKsVQsrN8BGO7mX2QeAIWpRQtPiW3b1Rk2AtLCauxoWBwBnDgujMqarjdLVtLiW
/0H4yJc6jMRtCl/c+iC8X44tsTeIW68mrY4TFqjt5I3IBxzdSltWadry9vc38ogwaaqIgn40Kood
78LyOhl3jVR6kV5I8ofKY1UPwgYa95h3wOU02OZkP57nh7U1u3TU7CzdDLIGqGn6RNP+nB1yNy6u
8xI7Z57KP53FA5hEpNlnB0wwlKtQ3LriW+DFLLzOzLK06VQ16xwCNa2VC0t7YPnLcRos65q2rBln
6fdSdMoR0Ix2n8lE0ftysDgUk+D12lHhMnjZ8QZyh93M++qRHN0PDZ7gKgIjYC6HCctSSTeGN6Zf
Y4uepJunRQllWxxkc5J3q21OzCC7d+WluszdSYACcFofSJsdKrmrKuwBjdp/jWKiSy4EBfGt43zi
DTt2i2sTn+Fo9FIMXzIxZtvR0G9L2lzR6wok9vkhSvoTr2L8uhzsGJqmb21/f2PcRU/LOqI1RPL1
EY2nrv8y2YZbTNLf/v5maT6sFZ9GkL4YwxuoWxKi0YJRb9q1ZtklxQQ7Gew6xP/O/Ktsnxr5/Hkw
Ny2tmTKBu1XotErdobwBniX8hCN2aUa1z+x08HRnwTk0N8HZ9oy/qHJJBpq9DJktFTGanmbWlRpF
56HNEx3q3xtLYX4AnYfCeRKc3Lvg2YbpaThcvRqjKEAudmJLGoYvPn1pbahypnW14EtkM8NEESgN
Jq8z5H/3YbMElspFAIr37rLiRXpxIZwwkS5dszNgo8UjO2+Do76bBPn5c9Ux7X377huFZz6w++St
L26Q6gAh8eJb4HsM+aUOlN7Qfu26clZ3UZHdQc9sDFCqdwpBCCteO7UzfdBLC4CLHkZt40GgiV7W
5dLYntNMUtdstZ2JIwYfIjyQeCTYOQI/xqFc78Xw9XOpGwz2/xA7b6ReSb5UlTPK2wRIJNNIYzmh
w2idHDUtr8XfNZgrGCPH4uaTvxbnee2e18GijyZ90WyV87HopNqW5r/DIbqGyHaPMmxarx9gtURB
789gnTXg+TYpC/4om+81nOe7QkHkuh33kLipAGZd8xsq/22j31ZyHINQ9ELBMvBeRJjJG/PdAxm8
A61s72YmqWj2WbnSR2yFnQv6u2JfIILH1m2bHK+OCDCHTeOgFfbdvYqrE6NYfouSQsb1VR7yY3RY
H3epu7vJ7Y26+4071gA5LG4hYBR5xY3WY1LvqrF7kV4bWBRRYoC55RsAhQELA9AW2x6KTMeqhVXp
F0pwCSt37E6VL8rGKmOUu2afuC7QVDUrBIyn8cAu6EIP6L470ng98iM7OJaMw7R/zVaXIPDmOiIg
mdK/LrKKV2oDofrYoKhezQgmWa1L1Ko7XKundZxufkuOa96cONkFAOdRvaThsZqMXQfRenQfl/JP
6fzco4xUr2YERbgKBzAqbmP2e3Zepfs42+C2P4ZIgz1r1ioqBfBWDuzZuWRP/gldmjv6siYkqU/s
YOOyMcl+cxVvrImOkSNQncMDmbzPmpNqHKjbn5dKHj4X0MdqQ/U6xorHTHRAHH1zq6PXXed5V6oB
kFvavv3VqxmHNI/yOZb4y7g+7duwZqd56FX9NMHCEjepT8MEKKYse/7Y/VK9bMEnN3egQgV79seL
w72jWCHmBeNp3841C1VjWOIBg750EWBRyhHGQWy9kIZT1OsWUGcQK96S6ib4V7Ab6b59vmWDRPRy
BYBbAuxj3au7UHmnoPu7npoLZbs6gTyq1ytCQRirBOh25D/DJQn7PI6E7Y5vMBx99r/vgiVcO8jT
6/JFsofBSSv321Ts8ytUM0vAMMkJn+As0XKqwicXHziyPKWaznL7+xuLn5aqIGUAWshk9jcbsIrB
liwJnek8NatUxTrPwD0P3iS8UwAR7tELHov4c2UxOUS9PDH5DnAAL7C6Og1H9ygOMinP3gs+yRM7
2bCdTT9BC6fh0lLmewGIZ/4lhnu2QLOG5V3VpDKagdalaCZ3uzIOeIwFu8u7uxHLeNk1S+JRff5/
mfLVhVEtcVu84Drw/K7iB4voDVvXZ//zNsKZ3NwtPg/f0YHcNevB++kfs5cvJAHWeRXTOu5D20lv
+vL+okp1KIDaZ6XqM5BUdMF+jE7NKT/Rr+6DOs5HaFw72jyy6Wdtf39jC+VcOhzN8LP8cUnmObys
HTkGI8DyuaHl0A36pCMDjOtYucu6wDuZem2iIa7aHKh1v39+LqbFNVsGDkrJcheuloQExx7QyZox
OyjPNrVlEo9mziHynAogGSADqaGNIjgBT7JgOI7Cfa4o1GJtpgCVOXLh5hos56G7joPlvcAkFs2G
Ab667vMafDOVf3v0yKN7vAs2BWxMs2HJx74dFyjQOTw/CCwOaLbF749fOaiOCeCObGg5gV0Tem75
4woAISxLA3VU4S4UKI/q2ADwFuyDKcPu8/oE5dBptfmHTbIfGKyOH85Dzj0qQVPy68ZpzlKVymsX
AwX8gSe7dF0HEFchjEZ3CyhLzn7X5bnvXnsbVYDhDkV1gACZA15bwcCOyu+zjDeewuwwQndpTFIg
54mLU2gRlMGidLAA4UHPosDZchexu6Z4QNGPGsXQ5GtxnCYV0gx2GNDG2BYtd04rnmfyD8B0JoHD
71zgRIyYLRAbzEuf9JALDPTnmw3MKDzLqIsXPABluK31ybS8Zr0qA9Y2vnkd1v/JOYgHLra2S5Vp
bc18kVTQoyFdCME+IIWAcjIfZkV3IeRAXX5rEnkTThwhZ1wLeEFkA4lJ2CfLvOv2TXWcACWdBYjN
IVBl1Q9aB18jKX/sMisdHyAiXVNgD7zOBOUhR4lkmcSz7GaLwm/P1h84Bh3JOO9VBiiLoPAdrg8+
+Z6hu6laDivPYgETxvtaV0D024G/ET1hHQXJT1CzRk+lf+j71MpSazAqXwuyshoWALRS8rYU18KP
8TDGUwiIVveitw2Uf0zkBtvXDFcunlMX1Qy3zn+no5egmB/Un+AwvXqn6cCSzY8yy4GbTkQLuqtT
T2NdQf6fKWClI8O3rAZmWRK0B4nxwSHjccrH8z7l0kyZMxidnjeDwPkcd4DFPSsVV5WwKNd2Ah8p
l2bNU8UqaAsBq+jkg1rhX0uoMYhIhw+IejcfiwKeMmv0FSpf16z5lskbIMjcAT5gmO9L3nQUAXce
AVNo6uUtK18aqDxC1UGePpe7QTB621OJpB8VwE9xm/wXKfOjykdLOmtaeQtsb+wMZU2ztAtcj0R+
Dr3bWO4Uhma/zQzMVWKC58VJnmsXoJaChO8CevWozmyRUTlF/+PsOpokV5ntL1IEkkBIW5mqUrvp
Hj93o5i5Rt4i/+vf0cRb9McURURttUCQpANOnmR4sH7c6i7zSyTjfmGJX7dFfb23H0aXTBfFdfOE
B00XTZo/51VckMWfrX/G4su2/hjTLmJ14RfzlyT54hUlGmh/6XTNUxWOSQZFsVKguLND1jI5SeCS
i0u+ZtZ5RGsDrSKpLEEy4NEZeFn30/E6bgDJmwjfM81XFPl8aoc+LsCFsOVVdFuSKtWSrHlqraQo
B7we8hUrGJzvKzd1KYtibBkv1fGpx1kDp7DWenDTB3eM75qzzCBQcC9La4otwHtQSPY9XAuNQahm
fGz6O0Oz1wL9Eky+PU4kDW1ahT0Oj7cnrUp3ZaCUaGyUNw1Hujv41tk902i9uJ+Xya+f6Gk4gwHn
9fafVIuQrHrtHEJ5gUxxRBuAxHVO1NLBgo4hrvh+GTeVkZE6M4XvT7t/gHDBzV7uZ/ZdzJ7UlZFT
wrLyyQCo8XmqPw1OGfXbfp+W21L4JUdr79xDdts03hIk5bj7YCjVqOPhha8JRTJXN01pxwimjYrc
efw3H+JiDo1BB19XDS9ZaJWwhrgCjpS3HTqQXTyD+ahN5IumiEmxpzJsaiS97eZeD1RLRXzTy6Ox
HUMHHfVua6Nq+MPJvTOpfaQj0MArXii758Z5FuJ7pWvVpLqblOFQaZqtRoqXrOf9A4iMYnFmtb+/
lfFhTzyuNRcmqhUcG/NuBR2CmFjzvX2miTcHo7dngZUOPIC+6ggDVPHMOv797h8cPb/KDTzLz/an
0Q721qdBEyYAX7EqFFNgnKsoPekqRlWJr3V4jnd/61OBBoPH30wwXsfw98Kv8LfktJx4FlRft3AM
skh3/FbJT4rVQ72gKyiH0yC09Re2fOkb4hfb9Om2gincnVy63q/EnLO+a59bvoUd3tB6584XGBk2
ZRu1tc8DdDddKBjly6AY7jtaWpJRNzbJZ8eBUbMNE+67wBGak4ZC2jJEqgNN0rq4x4VWMvol2Ivp
Pvipp3kiUQhbLsMeOZ4uU44gZpLsaSf2N9SmaJJc1cSl2JvXnLSLg2PLPH/bqriad1zXa1y0atqS
CVuZwSZrhf/vh+F75uVzQGuqY7lVDS7Z7mQ74Iq0cxwpXGc6UVZYH4Z61UHTVHmDjJDKuq3KmBiP
U+oWHLdkdVAGadw+bWEd5uGdVvr79+98wkSabhxMHIaTOkVpse3PLBx1MUYlIin+Ll2Gfgkr1iCS
KpzaNDC96Lb1q7RGCr5gwGIzPdD+dBEpWibYjY/2Y1Xg2bPuYKrI+OVuKpMF2rllyL1zNl6MCS/q
SeonVg7tRHmd7q5JEeVl7BTfhQN8IJIIcwDfeydM57wXQ3PZtuGXm+eJJjdUiEuGUVW7JRpUH6IY
pfmAbRjZ47pqAr1CTH9AqNK8dBITkBjXZtHgLC9VYYfr5sQ2zx9oOd/n3+Saawy8mF0Jd7+wx7oM
F/HQ6dy9ag8kQx72sspWhqfO3NlCytIXZ2jawPKEP6DVZHhbYRWmICOp7BUdJocDsdUVHQoa+si7
jzaSujKOavSmzCYCYT0bk/PM9k/zvTcQRDLg3uV93uUz7pSKuKOnXke4r5KGZL4WKKqXZZygj6gG
2PY0Njp6X14gM7QtHkn2MYc0qKj81G2CLvv39hZeNyIuQ6dInRiinlHy0leP9fIw50E7/Xff0FK2
PDp5NacjtAMN6y90+Zks9odRd3VxXdhcxk3NfYpG2RskMmWObw1gFAAVz33zlgLsvq1VZje4STLm
4mKsWVgb7vfVy+7KDfgfdd81uDmTrWif3Qboz+4nG7kvqrfbc/eQ9f55fgOH1f9mw6yG1D3eH7dr
60+zzISfFKk/Mtef+/0R7czDFtVIPrq8aTylIv/mMo7KG8qEOKTCvdtD+rGagv4rDUSQnZwQz0Xt
ELaxFZYncafwJNt1dzKlbUZhCMkWsKb6ipLiyHFWjfhU1iCZ8NjtecYznB8Je0zGcBnPo6MRlGpo
KUueBebuMOxMtb8WDPN/YDoom2oPZHTVXuYDHQuM7ZZ++dV62EPh89F34hKc0DiCBdmlwyHS0yT8
iqXIoCsyVFuJKjksxfpvd3949ZmOd51PuYy4cpiBOjAL+zuPl3kAUqB72r1/b9uGwmXIgCtvdAzW
sQH+mZkBOkxGvBbR7aFVEjm+v0s453mqnNyBFzVH1BZU6HeM+4eE6PpdqYaXrDo3Lbq2BmwMhEw+
r09lOaNHkuY8oXAZcrOVMm1bCy8TyNYq8jXpxkvN2reBziE69/xySHae6uMdGwiL27K6nltxGYRl
pWTvhIHMhHefh/GTqH4JdEbYkg/Fkmp+odppyYxrVqUJikSxJKfwE/vv5K52FJS7khGD3GyuphKZ
7WxlwfEcNaMD522xKPZYxl6lI+2oh6Jt2DBS8m0Nir0JufX59ugKocvwq6bIhznBm/6zAdLktVpP
nr2+mcMeVMYeWeNdxH64Bzl+/84OCMC6jNIOlQ38ktEPafKhsjU8CYo95VJUZnU/WtYKpyOMV+p+
yHSJsmpcyXQH0xmADCmP4hdqRgVzzdOyEl3BxJHrXInHcuMVUoE7YBlM94zsLeB79kbmb8OYRqZt
+mw1g6rXvZSqdtj+X9GzprY7tE4EnNSc/mX9GLhGhXz/e541L63VaC5YVdKS4m+atzNBPyb37O1d
VLr5Z3R910A/VQuQjNauqzybKJzcLB5qfkr44AuG56L2JIiudlw1fcl+k3ydJ2Yg9WdoxzmfEvu+
iCgjr2pW795UQO/n9OMqznYLxp27Oi1TLkOuqrEv+35scFwhz8b65CQP1qQ5QSvEIYOu8PKI1/oZ
rn9b8LCIXsjM1ZWuKtyZDLZqnaIolx3uDOVf4TLYv7yFvQ17rglavwkHrxiWDLgiaGPbsgKHreVt
DKeInYxvfZCCZyAkcVb5Y2ScrUteBtpK6OsHai4Dr1K22WQfEFPWbf1XiCoCUVQ4Ve4FII7TbSet
2g7JhG1wlM/LViAEdI9rMwREC79XTV4yW4sL0K8NR+pDvrnW3577yS5fKjw035644l6Py8SfeyEM
tLVN6t/AanY6aq27Rx4MkYjrUxLpEk/lfyT7xY0AXbuhAt7z+Xh0zN+ceP9ongGyi7qz8XnV2IXi
MYbLOKwGz1MiYykuEL+sp/TSnOaL+CHCPaqi7aJrD6UwERmSxZddFPAa2BTz62BFtH3zFs0xSaFJ
MiarYXu1iwXXuBzEDT3I+tF6RnOOUQ0txWE7tzgYNDH0nkfUOKGbym0dUklDisN5yTJ7TnFbUBTt
E3WNi7n1EaxAY1sKC/gDgzUXjJYrhD2KqHZed7b7pvHS35uiy/grUMQzELcnuI/w8qfB+epRiKfS
9ZFWzV6y3xKuriksQK6c4kLnSw6uW7T6sSxdmxmV8KXYO1dATGYV9H1vihA3keaMFq86PVdpjGS0
Ge4Heu8o0k27V+CRZ13Dd0XCIIOsjNLjfDiMlJtfneZTQ78bI27HjLBxNGFdcTSSAVamNzZ27wFQ
4rYnDyntOpunjOenbol6kzzZc+czvmhCmmKPZcjVmFtDWeRG/dzwePdKf3T+ItZ/VMfrqthiuUnL
ytK17gSunRyQJQ4eKf3J6YNkufNCTiaeaqapbscCu0HRMzIhRtAXugs51UYfivXuVNE4RDhZ6dXP
Sd8G8x7u2zNJf1Zt1I8ah69QURmCNS+LmzmJWx+HC4LDha44UvEWzmWEFWCmaPm+/w4kfPKdh+5k
vBS/rMlvn8jJjMhFPBqaqxPVGiQbFsxyJsaa9rnkPDL7/oJ7Yl18VxmCZMJ94mxVgvcooPO9D94Q
0i/m6B9P+kO0hO3TGvUfqi8smL/2pyy602/IkKusG8GgfJTJt7gh7YH5RC27ZkEKWcmoK0Znls0C
+QoaoZ/nyTknjcaKFWYm9zoBHCe33AQ4scQUkbD7MBHMH2qdKaiGP5zHO1MwvKKd1gzDr4v9iOfx
3GdV7Lqdxg5Uwx/f3w3fukmToek5jLgGmSfLTqnRv6IHyvfbMV7h4mTIVbNVxrTg5v55aV69/nPn
/uAdGNYrTdWOKm2TQVe0bhyKCwhM/4zH5UCAP4B/AVP/qcMDpN9qMhWV8kjBeAb4ea6BZnzmZSJO
dMbzaeYt5fm2jFSjS2ZcQV9s3u8YnTo+CD9CijKe20OrdleyYjyKA/m/wo8eXPnm/tjhlqldTrcH
V8xbhl4ZS5HOTQrNrO3yVOPyfM9SzbxVQ7v/q5XlXNeTN2PoZogHO9bi8hXykCFXo2l1BiIhigS9
hywHJ/Wl0pEUqU4qMgNVXuxWa1B4GFB1TZHzH7+kkReVrU+mwMRhZboIzZWMahWSzfadmKu0xJ/Q
BjJ05iZIio9motF1lUnJ8KqNlk2TOxi9eAJA+bRfysD7UuNNJ4uSQGdRqiVIB9+xqUBaxI8AP/wi
04/Seip0L6eqoSVjnYy2yBjIy56z/bWzorz7zHUYedXQkqWKui+aOkXAtcRH2p5s8bHNNcakGlqy
1NUcRpoMBzCg/m8yUvBhfhx1nDkKJ/wHqGrp3HwCdzNuZi5lGbnL4FPie+Pn235AMXUZVdUuDN7F
tWvcNA+ogmX+LIZA32taNfsjR3wXoeZlRQfxHbM3qzRY9mAq8NjSftiG+7IoucGF1RTjNAxIk3Mc
VpZPnnnfjv5+uns377UmaMk0kPrZtP5Zy6BzP1V3tfmiqKn9X5E0qKitkgpTLkv2iAqIf0Fo/YQn
KY1EVBKXjTM3C8Y47kzLKQf9eehObw6dozLXFQkr3Ptv1/NONMZsTgXoe3E+NF7H5oXqnqZVmijZ
pyGKjY0WRE42KyjBCj2PvqXrJaWatGShOHdmxj7jfpOyGfQhxikjIrxtQVeH9kwZXN/34DAWC2lj
tn4qktexjG6PezWJx7iHnN7JGXeVBZnqZYhzwiPLBITV9J1yDZo1O4PQAQ+Lhl+k1p2rOFb37m91
7Zh4GzD6uBnR3aYYPoE98svthagEJGkkYRMbW5b0sd2n6I5ET7mr6+F1VWcgIylcGHu9kHz0+nhY
rCkok6n4iVZJPWp+9uHT7dkfWcsfN9f4haSWqKwaPdJmQ9zVaeAmnl+06ePiJedk7IO8diLeaLOQ
Y9rX/iVpKXOTZbU5a+MJOPt4OrdBHRhfqd/GJCSXRKNYV8/nnimnfoNh7A4b1yFexvHcWPtDfk7j
zRZ+el9pD34hpYBHl+XZSNAid0Q3oMSe36xG9+6k0CY5C5zdiawZ421c2ZnPhspHAePtnb6ePGHW
h0t9ZwNW1/blZmBosUXJuTml0egPWVB87XEtnp601+IKlZIR9xtaGGaV62KbH7ondsIDVBGYH53X
5jJHR/l5+qF4EJchrJ7JPa+xWJls3agtMtwOf3RA/zg2oMoUmnBjHnZwRWfl5nC0B+YbzDVtnMVD
bD8VB5j/4p2XT4aWCUC15ZKVL+BgyKmNX+TeyypeiS5tU3hYGWOPBsumsa0Y9/f581ye7bMZDWcd
2YhSNJI5N06NH4zQp+xpDse4P7OP7gcSDgGicnBbZxWikbNDvHs4TgKqlngQl0K8mDr2uusNmVDj
J1lwldQW2ieAwctrqL919BFlhpcCwPisN/zBYKFr737Z/sPZerm9FIVVyGSlKAYaBmFucLTlHHjT
Y5PYJ5eAjIGlvmf8kw+6hoOKbZdzxoygnDVtxiEGDu5ReEmQ5fbHvLZRnFUEKfnW1gBsWrp0SaUF
cirZVZUlbANbNJ+2yA7b87b45dMSopTyooWjqNYkGbhVmRQEytiuHiA4dx8jJLDR5Dm41nX9fv+7
nOyY2Lr3B5XWSRF9SIuqxxMVsII83PkJXcFuq8Bvtb3iTOTcsuO0SVHl3cXkjft7OI9BjmM4QK6/
Kw6mEFx4YXMu/CHQM+IpVV2K8HTunLmtjCF2Ldcvu3839ubmo5+OxB8N0EOvnyx6KdL0++1FqvRc
8gp4o9jQhToZ4mrIIsN4LswvScfDbX910lcr1XWGUUR5GdVvurVHJ1qAgs8aLjwznmhhhZ3rnhfy
aUsX3SWVSr1lWP/YDeOSod9JvD2YJzME/zJqf6DeZpShp45/W2aqxUjHSMOt7Wx0od5Z2vjGMPvr
vgdlIcKhF4/joKMzU+i1DPAHWUFjeqU3xKyawgyBgRMdAkI19JHBvsstknYUeSKw66VwzvPWvbgp
1ViNaujj+7uh6TjyyaXQX9ts/1pb91vVrPFtuSvcigzr79pMTEvXiZiiv6PT/Nf223PHy8i0fljN
m2eJsCamJv36XTV3xfhloH+OvgjFgA6hMRFpveV+N9vMjZgohfc5bwzGXT/NRFt8ZGa3Vm9b3xrD
93R2qvrrPpRN+wYi7SpBUbOX0zwJBG9z88OeL8z6NKM3dYowYifUpj7damNHOyY0IrWKl6LI6twv
WGKlH0lhoK7bRms4WmpUV7U7kndhCc4HaK82xo1IHxPaB1urS1gP3bkmMMmTsNybjXp2xnjPtojZ
Q2DYKMwydIer6zMncq1BtZqO2S6YuTXDGddjtHi6Ym7V0IdvfKeyXVWbu7mgaNlbvDDF4aoe7+Lk
8YhcaZC5wNSnJRvjdsujLiGn3LPuSraITNBqWiBqNw2OWTuZX9AimBMvvG1o17eSyFUGSDcmg1Bs
5ZYsYTHUYUu789LpypVVwx/78E7elugat+oOTUmzx11Up8bNnnuQ29yevWo7pXyAzQIttJN2irds
OVd0OZu2rhfL1essbKeU+wtR22kNjGQ898u3o4eGSYunaa6/1EN2z408fiFZ6LL3qbkbmD1Jliiz
RMxSRLKp0vhQlewlKzXNdTnwPVOcVC6A0+XwvK3A2AHGfZ/05XICB2leKnaKzbWMEHdR8Y7c7/bG
Xo+7RC4dKKakQNdge0RlQhZs1oyGWty3B+eUdRzdLXRszQoRyWUEICay1pzyKR5Ald87COvD/OgZ
uloOhQ7JlQTokGfxjOVzzIb+GQ3twtoswUycB5W73rkHx8reGZiZCOF0aTnHZluAE2Q6N4auqZRK
OJLtomyqWbiZzbE7V/5s7H939hxYRFeCpLBduZ5gyzvgfZpijr26CHYveWLOXbSMHpFLBzK+MpGU
3hSvuRvTEhUubHsTZnW5Tzklu53y1qKshNYYLR0eu6UyT6nHf87FCAJ6NidB0iV39YfGUiQj7oey
tpldwA0Z/DtaLG9BI3ZdPzLFDsu1BNBI17T3aYrToj5vBnnsSjCFEO98W04K9ZeLCaplpyID4Dle
RW8FSKEerI7sPjriXnav0jhR1U+kDD1NrcUcvWyKkey8rBR3HHnzuja2PyQ6anGVmI5fv7MxgH62
JDerKUaO+GSublB7/etW0ei2mBSGIBO32nwvUKNoYRdYRpEcbjwsC+Ax7xtdsuJmd+rS3Qy4uL19
yGv2ox0a3elIJRgp/A62bYMrgk4xyOk/8Nl6dFzrwaE6tJVqeCkED3SlHU8O7zzRiBg0ao01crr7
sljCJTO2Nw+NacU8x6SpWbQ0R5XLUBVPZN7z8D7hS9ZrLNR2auCt4pUP6DS6TcFYFv/dHlshHbmW
oJrmpUZHziluKEhKXfcibIRK467OvR6Rywm83AVMZoPxmnZxsvbircx2PzE7zcWwavaS2S4eeKE8
nkxx3iFzm/LndubhZKdf7xOObLKmVWf9jpSkcyo3r31nLMsCNOF9WViOP21I7XSgN9VKju/vvAM1
ssJj4IvFYciIDWI91EycVkA/b6/kmPGfZy0i1xMMdpN7rF/nmI7bhaaZv9vidRi+zjQ73f6D4iaF
OJIZO5NZuGu5j/GKC9B5N5+SZP1YJ+73cTfQ87GA9IqTSUnA0DRV4GHi9n8Vfk9md2U9XwduExw9
6v15MeePpqlzTNevuohcZyCG0aoWsWLoLQ2bBZ04UOph5kFmrkFJuT8vuvis2n3JwsWI6mxaIge2
c/Z14N7zZKIpjaMDhip2Xy4wIF1JEjYhDyZF9irm+sM+bYHFth79dHpNOqPYB7m+AE9ye7MZ23EE
bB/ttXtMZx0pq0I6cn0Bjq11BTohpJCijigq7/liP6dpqcFdq2YuWfnMEvSj6qFBHph5smx/zhZH
459UQ0tWPWa4tsk5NKh1lshsd3QevKuS0CNyiUE3Thkp0So6Tiz+0iaTF3LUm2mMWaUwki1PbS2q
bMgX3CAmZ7N0itAU8wMblm81877dNtzDR19xSUyKy/bkTI1biDleqvr7aPc/neqjS/C8nhnPjaWz
YZXuSOF53TO0kFoXnA+s7dXJSLwP7ZnNU3R7EarhJcOlLR0nttozjDW9DPsaJWQ6e9rD0/ULTCIX
HSCl403dQX/KHHVHw7OX/Zjq2q+F5xNvjUT3ofHuqqHziFx+0HhcMMTqOc6mLOqL/Kmm/5XVXbW6
GF2K1MQt0Ltgo3NcNORxRc8UgBKePME1+6BQJrneIMn3cioNKNO6tKgn8R7RtvHSed5lpMOb7jJH
sdly0YG7pmRhCfxQu6QP6bqcirT+NtnW221dul5lCBkdXuRdDpA5iGPL4Yh2itYv8/LFHmzw/7BH
keXBaNggZm3LR3Pil2YxzoZnIM9fzdeybx63vTj1Y1wknUagCs8l1yiMW233tIE799b1ufXWl4nq
WN9VQ0uGn69mSkyBXKTv3eFSrOuXitRmeFuIqj2S7H0abFBWDoe9o8it4uyhNCw06bJ/3h5e4Rip
ZO+zJQyTFxzZPk8CoyyiFbEpyEAYTquq06Q0irxDLkXYdrSzn3aCZA0EObtYwZslBqROSwTOnyhn
NjoEFf359ooUApOLE2bWgpXahVIvBZs+9waq9ekEz18ko+52SfULyfbHtu89lxvwLG7/liTiM3D/
l7TWdXNQ6NMfCLa9YqWzDLgfg6/3p3zbz3mbdXfK51jUO6M02xJ1Nkm2xn1bPa8ZjcYieVqZ7s1O
JZtjUe+GXwbwAhYGhjc665Tk7aNneXHT6BIQ1fBSILd2/v+2lqYnYn5Cp61EvN5WHJXYZTMWDTrs
Gf0ao42Xbxbl39Mw6viPVdOWrbhC14l8RCyipReQjZyTUgQoR4num7pkxUlnVuaaizWeu+zSNt53
MiW6g5xCLDI8zWjttbQtBDpTWOZ/U458YNzd9q/bM1cIRkamuWBN4VuBfAMvfEGHqm1v3X1S7pq8
TzW8ZKmtyTNvZuUSg8rkL4sJ8tDR6Zs956bmlKD6weFX36n73s3outtNa+yhRDzMwOd22QogZWlf
6dAdCkAEkfFpuTsWVlF2KxKZxQfeN8DzKV5V+wC16GDc8EFw4C8zj+1Rh/1V7blkxE1ZuwYeMteY
5d7o46iNxCnj/n1bLpnwbFBT5GRY4yo3cPZsNtPv0xKvpZzbmoCjSDNlIlgwU880dwjS/aY5oymi
jycYL6gzG4RUAL1X9HHjgoTGbg6aRSniqIxdG7MaZtcZS+z2pb97awhG4semCt1CU52l2hLJxC1w
rDSNgR90Sd/5ReXl/uo4d753yrg1cJaO6H9UrDGYczefpFPn5xNFB1A8X2tupFX3KTKEbQFBiVFu
C/Z9Gy6NOQYz/VWYe+SNuIFy3Gidnlrryybw6/Wf26qm2BUZwybIiijtrlPcp7ugP7bCSPBMvLrc
2V/YNJre47ZwS3y5/TfFFslwlRpNpgu0pNpiUrG/zMXtgoUvuutwhUrL7X0NtKaqC8smsQBc1Eq/
8WkJLFGFZW6dpupLPi/BCP2+vRKVy5GpKfuZrl6VeiS2wSHDE2Bf8+GSlcLfWRfgNOxbSRodPUtA
7HefBcnYlnqD6EhtzbFTNZb1uvW5m/wHNnK8bpZT3XXcL4wqsXWcY6rNkuyp67du4QT1cOWcGuKy
jayuH/i6TJrEWjG+jGrM052QZZwRktHdxSBNaJg676Ya+ohF72KOWzpVNq39FpeEYCsAn0T3PNPL
QOWo2f4jPF65yvijJoatoC7GQSkuhstSLUHhumG+eBEoE8Ip+zqxHqz2zmkFgrEpH8T2T5KRbxT9
azPj0nVgSZzX6PZUFGr/u0Dw3Vqzqk6FnVprTI3Fb7PiIaN5UNSbv5ffjAwUiW0ZZCu/L12Q8Y5r
Y41uASLheHPzzCdZmgbNvlY+oJqbTraWQrZSKmgkjrMX5bjFbs1flpWGfeuBT895sIDU4ym9WGX7
JLxf5b74aFkbVJYOnPzb7V3bVknnpyYzK16t8CHiV1V+wLMO+MCHjw6qiD1m+wSEnUUzRA2gS6XH
wm6ffMI/pPyXmX8yksSOkopq7igV+yrDIfO2OSAwkDSAsn5RNH5fgjOjRnmkl4Zi7vxsdv3h3ptv
GRVZMfS5RbPbLUZLj6gxv3GGC4iE+YSWT2vOfdfVkfqqFiZlnN1izJtJxRb3WY1Sob9sJzubYgmM
hLxN1ubn5NeibZd+NftE4+5jEu+sI69Ne+TCILFRupcFhU94k9ieiJloko6rB3eMf3x/N37JxOoZ
a2rFfDD9xtv8wbH9aWoCw+mCnJ9d+66kEH+SxOZgh0qD5XZskfGMDnFvTsM+mwn77w43guGPBOHd
QjrTzstkz6wYoMZny/phsp/1tETAYPmdiWKeAwfY664HrkdP/E1y0PPKvI7PuRXnGwkzO/VF/zN1
UfI7eL5FVn+s4tKuUJaqAxdfjQj44fH93fLWusyn1ajs2BhBTys4J2Fb6Yj+VUog5esM1D9VsVAz
bncWZfkPF/1MrJ75G+hSs+4jKUeNr78adbCKw2O+X0WR1w3SNBPlVu1Lv37xtiQynPJtTb+jaE1z
NFCJSnK/NTWs0hKuDRy2EeZMnDfef7ytZL8z2T/8KxYg+dc0QYejvlv3ODFzsB+DDw5uDjfDtcWH
52LGu8MP26uczPYrwYBr9vtCLHhMNJlZ9BtiGT3YCtyeL1aUdPPaNMG+7on7N+rSxfxCVjaA1aAW
peUi/wOF8xtjbeZoxH+96N71ZMQFZmk4pgtrR9VxCBLcAGRGgRdR3zu3gPn3mhIlxQ7IpI7dWOOK
keM3LdgZ7Bej1YQUhfpwSU9bh5SuKWgRp2iTkqMyUCCCordklb1Vk6sL36rZS0q6ExNhpIInWYIp
GmPzUn4pflWPlX9UkDTndQl0zASqP0maulqojLEtu4jzmga925+qptTkOdcpj7HVkqZahKPNO84T
MfvAPb/57H0QPwWKO4zAfEloVCd+4lsXV/NqeL2Sz/VkUMY8goF3I6UVu8/pCzuZlzrAxj/DS530
vV1V+itjMzIxT8nUVFjUpyH3jyZASWi9sr+yl4NHzwi9z7ft/AgaV8xc5n0sNlEOO8V/3OZfKh7s
7tsAxsHs9fbo10mPICwpVhl5UmVwhf+/jPQyYRn2i/1X+7RHY4AbslDXe1S1EClO8axraC26Mnbg
fbwm7qdL0r9trq4dimr8Q7PfO/S+4saeYvx97n06zn5qf93cNy3BmMLiZYRGi9YbRZr3ZexOuw8w
oGnHLgHpDlANy4/bu6FagmTui2UlHd3wC55/nOa3BhRpZR8ljmZ4hY3LiAwX3QOEh7ucmAmcpRMa
Gs5dD8XckiGSaZcxHOMz50HUqJzytmmPJrv5XjmTLpRelQ23ZJxkW1nz4jim/YAOvkXYuhs74fxc
hmRsOHAli47f5KqQ8B8pC3VZ03V2sToPLR/WBmRTNm5Z18a4i3sN40u5Z9KXI+6hqjKusvZpXPmT
YegIjFUiOr6/swDLKXs3q2znwats229nUaA8ahofuLH+Y88N0ZD/qiQkGfJUJCRxl5SBHRDV0pkz
+Is33tWYA+KRrDgvrbHkNbEfSFpmsS0G94lAUpqs46oNY3Qpaq+jqFoxDd5D5WVfGtTwk51EuVk+
jXMaOaU43bbj6zk5/iMZcmkd12eiAdCcC6BJzbDsX5yS+4nTBD2KTVOCNmdguQDh0O0/qvZECt89
m1w75679sDfDL+ZkzOe0170nqQaX4jfLgDmb+rWMzSz/sleA5qMT76yZ+e+nnT8CHLfkcF2bHJ7V
4EVsdaj53bcT8lQf1WUnK92/kWS9FFT85TaTP3HqDxOa4mxHlVYdLEsVpNPnfKyiaXWfDAe3790c
FADJcWv8WKV12IOBcEDrjoStqP/agp1nFwdMNM5wV3ENZi+5ixx3VwBKQPDTXAyntsusyBCj46dN
oatgOOzqmoAkj8EKkgin6byHcXL/xR3vU2fYl7nUOSSFTcgZQNXba037jD+IyYvtefHrtADGZ4+o
k/4yCddkGgolkkmg16kxgDFh9sOa5k3AvAEVecu0aSxOJSPJbXQFGiPOC4eMrI9zQlPc6KQPdOSD
5iCnGF/G5yW75STrlPwfZ1fSJKfObH8RESAQiC1QE9XVbrfbdtsbwiOjmBHDr3+n7n2L/nRbpYja
spCEpMyUUifPoTFq4vbNYgap1+2NpYpum6/KYcggvam12TLQzI8bE3d3GsJH9WYbQBXKhXhhUzN7
/jSAOqh9dOuONH8FawkPcfPb+BAltTsbmocT1Y9KMcR2N1KnduXE+dLGFMVFwcKzJuytSfOrin0g
a7eD0dRJawEXPG+LFaBKGdAsqKHfuU7SPgDDBd56UubF9dW3eoCU9YbzY6l1yerrNLxjizJ18JX/
iFet4cbbbEwBNOi/Fmn1xNa1CxtHVyCpWgMpenhTBi11H2vQED6HzMuegUNYIj9177MWKkWLNGnL
TDipF9MWs0Rm/itNwf2d6Q4iqjWWAoZPFsvoKtOPUTnzk+NZJcwLlmgChsJfyai+1mAztYDYjD3b
ChfXOYI36tFb6uPAxgh4+VHTj2IVZERfli8zxIBbJ+6rIWopBNnwkuiD8eC2yaual7x6wnAVWlPL
j1Penng/7k3exKLpT7ebV82SZMdF7XbLAPqfeLHsDz63PqUTeXRHeiR2glwg3vZv96NYahnVZ9WL
bSXJ7MecQ5LDX1Ac1Vk6TJ+qccmavbQEThOisfHETCMa8wU5FqQeO92pSWHNMkxvtlPIqm+OH3eJ
OLSCBnbbHNOZRn1xZ+CQSYUdxlifF4kb5y2UcyxnC+c6OVS1ocl2vJsv9SB78r9nfjtLh+v7jh+3
SxdWQ3k9Xh7n1owSY4xMG2LfK/l131JLVo03sby1+86J3TI3di1Dfrl12dfbjSuWQkbtlbxq7KmG
y/DsbZ/4azg5XUQsZ9/YOo4BhcXJWL1uNKgAXsyNGSuPGaQEqWh2RfX79g8o9qpMJtyLvDddI6dx
MjV+vI1b8pTXeM263bpq7JI5W0IYtWsbAGTOSXd2l218SrKUnkXLfQ04SrUC167f3B597kF68uqQ
jCIJ/a78PU9JXE9rZPWujhJZ1Ydk0LRmeGh0G3BrF2IN7IG70cp4C+IVaDRVbNAR86qmS7rnFcR0
IL1OsVXXDZBm5DTT7OKndcZC151GqjE+xZrLasp9Y4vKr5kbL/Qz95IAd7D7zjEyRGZYDeRmauzV
cSCHiT0ZA9QzSk/TumIZZHBMO6+sMdqcxcVqPfrFGvJl+zD7PPJsXeGyYmpkMExRi8X15tWLQeNR
h6JMSED5erzLGmS4wwwhb4hxWCxuGLtWVmwjVM9Y4vkizoY7yzY9IhMMQj2sJF2b2nE3s3yIKCDy
BYQcklT3BqXappLz7r3NLhqGIwaleBtca6Ch+qW3gyyddY91qi4kp+2JpGqTybDjwsYdeBT2s7DY
Eg6se7m9FoqFlhGbBeRFCte//sOUVlOQLRaNU1TS6rBuqvalCzYTdeVt3ezECRXml9GmfWzlVEcH
pmpdOoUBGbBUXb95cYsX9KAYawqsh/V8e2oUZiZTCtrccldqFiy2yfIJQno/ALyAZGvyrSXinuct
j8hoTdOCqPiUWW5cJlbsrSIuTR12RDU11+9v4sEy+GXWdbMXk44HOU4Toik19qtqWnbP+ZgYa4lD
UQcwCAHNmz9pUtyqKSf/O2jw/aTV4sLtlLzog7qqoAJNXha+/WRi0Bx5VX1IVkumrbSdmbgxdbIf
hBhH224fKsBwTWSWbu8chdXKtHFVVk3QR8E1M61Q7ZkfaQs6XE9zxVfMvoy3ciEjRvyiY3HiDY+J
vxihsL05uj1yVePS0i5ba00ZSEliI1lpNHvtcCZCmx1W3GpkyBQljmGsOeZlsZ+HLLbtw7S8YpGJ
+HXf8KW1XWu8S+OE4MaV5b/YvWcEItHKkqnmRvLFIhnLrjAwN/PQh1tdxyQvNdc9xZ6UEU6ekXiJ
X3jAdU11lwaG3dIHuxJZwNux2BXmKjQ7U/EPMrYJaNaqWFPTi30CbHhZYZGZO+j2vSoPJou5k5yA
uqBYWUygHhwJMm9RkkM5g1vWCl5ImkabAG0Xt+oqSBbQw5ftIDRbVzWH1+9vHN5AUPtSoSARb1g0
e06yBom3zfCiYjPGoClJdri9x1T9XI3+TT9ka9J662HOBRAcwZTmRxT/Ipm0ljsHUle3O1Gt0/X7
m05QZO2X/eQxBIYqj0TXi2BsM81VQdW4ZOTEGU1Gs9qJ17wfH6ix+SRwLAfgutuDV7g/mQxuNdhQ
M9ApxGZBnuuR7Sq6xm2iEwNQDV8y8jnP/WUVrRebld2dUtAgRAPgv7fHrmpcMvKqdGg+ohAkRu7u
UnZmE42e7Wis7/2JsWQIHgINKgsdjoTIOP2wubFL3fRM0/X59thVzUtnLRRKDlAvK/zY9KsDGYtg
8K1Pmd3eFfYtGXYHwaOt7PKZxVW5tUG60SRqGlN3ZXrfrCwZddewbCtFjmSRl6V20Cbsu8jpp7Gt
Xrhra54+VX1IpltCbrnpcp/FLWYqAKvR0Rv6NuzqZk9bnbqewglaMsAOojJAP4raj4uGOo+W5114
3Y87B+mwa0qHBkvtV+HQfuPLFwIQr2ZzqX5OsureKdciLw0Wb2Q8C2hOZNkzAWFHMt7bA/lfp1Q5
vHOEVSE9QsmfvjSPvFmywDeHx0Ho5BRVfyEZd7KVWZrVKV6CuvplTvI4p6A/TWfofxr722byvolb
MvKOMZ4upQf3xPEMV782k/F6V8MymRsTc1Ji+D78qlWhQC3JIjM1NPBaxahlOjfADGpAKOCYvN6z
AmEbr2ROdbc0heeQSdxIshZdCxKw2BGZ8Qgk6hIPhZVH3tr20X2Tc13wNxFtsuzF9lvYN+8bJKQW
ysc0mOki7px8ybYpK1BVt7lenI3Dj75zTbwuJAke6+8b/nVZ3gzfW9ZKWGCCep43JIJTPNgHtBl1
9Syq+Zdst6orxx4hbIxciPXoWcmvbvMDo2GaI8v7525LJnNjDmVucvWtpSA0SIt6X7njg8i330bi
75JJdwRT7VHJePts8ywxIDLPc/nd/7M0k2ZxVfMjRWXHI6vYsh4vXiCycGjxsSubuGzu9AgyOAnH
FAEuOp/GUHyZAmcu+x2bt/veECwZkmQ47VYNFZIUtfAj2xuPhC/HtrTuyiEgnPzvznTGwegdnBVj
E8XshxLw31OdTvXT7X2v8MeyFvxgZtVmi9GNTcgc+o0VCZM9zeUPiovz7R4UaysjiVPiCdpOvRtP
3vhsbWswGNNH1CffdRi1ZERSLWrhDhNe0gzXAJo/CccctNPZXcw/niVDkrLW33KrQ9rdWboizJmX
RB4bvt6eGoU9/QeHJNa8WdfRffZZ+odRAGgc2v243bZq2iVbNdcO6s4JUi3LuJwLy3uAjtpT1dQ/
72tesli6VikhG148KtPdrYO5rwd75zV3Uc94low6GtLahgV1ACzSZlca60ORbzt3Nn/fNXoZFiQE
aC5qArwIdMf2adJ/TFPwT6SL5hyqWFcZFGyDEr31mhR5kMX+MHPz21zoGBtUTcth1l49pL2B5HRT
+8Ww3Aej+3t7Thj8yX+xE5aMAOJzVY49wePP5I57kqO8gxWn0SbnKSvPpW8+pNT9c7srxd6UCdsa
v5qsxq4A4qxAHdXk9beKFO1xNYCYv92DapqkgAuJm5LWAxJFKeEP4HJoQnfEyfx246rhS+fkpPKN
clvgMwFJPG8OP7hj/eyW/L6ToIwDzpHUdXiOY2bv5cae58MvK0Nd0u2xq1ZZsluD11Be9nHM9J10
iVtq/bF9q9kXXvEhYQkqSaqvZgb1w9u9KWZK5mYTKCKpkFbz4wE5WOCgHk08Xgqt6qRilWXYFxjv
aeVPwvvqMKhwVuKcjLnm7VA1cinq9ty38ZKENywrL0J3myOU1iHrqCNvVoRdKplxDq5LcIo7LBYZ
tP1YyneiHVAb5uAxbuD3GYGM5drWHuTNomS4r8wx6hDLayGRrkJINffX728OzF0NEhNIMjGQmQ7T
fhbj1zTtM82ZQTU9kvkuCS+LhTlenIIkaMqNA8mc13naDryqX29vTdX4JSPmUz3UlfBxX/HSr3Td
zKDpHB1Nh2r3SMGX9tC+EFBXjGva4xZtRpZhxdQyNdPzbvOOJ6eTh5aZNigLIP5rHfLl1fuRlvf4
HrR8dRtvVjVZlxIQRwjMi+VTYj+vSXR7tt9dULQrmZPVjb5ojQ5SvCOorK2C/OwcsC+4QEgGIk19
zY5XTYxkVmxI5qYsHH5xwNZcd9OhJPQ4jXdxNeIvrt2+mR2SJf3mDxyS0Y0d+uzUotRkNDVZW9UU
SQZl2Mbc9GlbXwwyh9n2OCdN2DnPhQ7ZqZobyaYKIFPWorSaC0qKAvLHH38PVPO8oWpasqVhBniK
+utVNvPo5S8uO7jux9sb510zxZRLlkT6qQNJFYSFRTufILmIgr5Pt1u+br3/nHfQshQJfc+x5hRa
6BejW0Ok1ez1sjpXUos92Ntud/H+krpyPpi6SHKBOaG+AGux6/nr5KKS4fNgfL7d/Pt/4MoV2VM6
A7GdQE6U2ruqi4pxCAoWZdYD0eU6/XfnyJVTwoOferwCB+chuwqtziSYkvWRr0U0Jo9Fu0Y2INZA
1michOp/JOt1O8MCWBTTNZb7tH0qhnP2VYjP3qJ5WX1/m7pyKfYE8yraGuLXjWU+8TU9NWP5gVS5
pvn3t6or54VNvuTJ2MDAGvfcLI+WroZB1a5suLTY/Jo7HkgR476NTaaJIqp2Jau1IOhsIu5B/9ff
DihX/phuOvp/VdOS1dr91Ijc3ZrLYmUhqb4Z5M45low27wa81rSud6jL7EyG5kM+6LDjijH/J7tr
ODnvTFiTwyBQRNyz1d716g76IjmqglLTE7yDEvLa7MZy3g+FDuCrcDFyZte6nsEmG14sc8vArI7u
loW1saOGxoWpZkWyybaHMqUJjY5Du1khA/6M+Dq0oarpq5m+iaZOa6NECAQSl1U0P6vO/9k4d9UZ
YMKvXb5pmg+k7CB1X1+q/DNnu7r91eqoqxRORNbkKPphYUAN1Zct/VGUH5mx34gm0/d+aTSGLVlk
17dWAx5WKKyfrD3ZFXsjHL7Rg7tvD1V41ysiOpFss2jszfBTuKk5/7p+b1BhUJSaS5NqM0rWWYE9
tDEdzI2/gai2P1gjKBmd38TXTJCifTmPa+MuA6oYnDPaZAu9bscY4De0ACnV8+2IqtiSciqXO4O7
rQuOqa21unkonkpKIDx5u3FFeJMTuR3ZSo4zKQ6nhgiH5kBq6Ch8Mslfy/h7uwfV/Fy/v9n2o7Vt
+dblzaWy2kPvf0Yp66Edfo465fX3adscV87lrgVrK2Js9aWPFrBCWMFyHmP/UIHsQHevfL9yH31I
tgu5IV4xASNof4l9cgDvXCSCwQ6u1BPVzojo0+3JUq21FFZTlLttY46TpZ1/Htmj/ed2s8rxS0bs
NrwEoeHGLxVYJwByOzm7ImJRUwTVGnCoRetVbBW+SJbnKJrargaO7Uq6n9CKXijo8qqX2/+h2kuS
LZN6SRu3xTLYZr8rnKPofkHmNSCTZvoVY5czvNxtN7uebY47bPHH99vILuiPdr1LdMBx5Qzv4Bh1
7UBz5QJy1cBCPc3Ud0FW6l4dVK5aTvFmrFpXMEvyS8cPxYkdvH1z6M8ZGD/3kPI8eNFdqyBXf7az
4I5JK34Zs/ppSozPmQNyP7/IoPioKzdTrLSc+HX9BBzvGYVfgj6lWGawIEF3PHe/4jlkf/s3FLYm
J3yXbixYebU1KLb/FL4RFuagOwGpNpJkx6tnNmubwQggpRRY4PAZ17AgmoGr5kYy5nU1kqJMYAV9
xoLGDPvhKSVflrsKIbBLpVi8ChuUpw58xSiK58UwoH/jHxtxF+Mtmpds2EZVbOWLhV+M4gEFqQFd
wtrXhErFzMip3TmbSA0xzvpS43lg89cnlI58MTrr6NY6unPFrpHTu0NWbCt17foyde7FHVEodxcK
zHHlet5qWrsCJQrtJRm9sK3GcC7vefpBy9fpehOCbdKkcy2woqt5Wdgju0tgC+1ed/+bdhM2oXpM
4PBA7eeieEaeLqzX+y5VstoGkn5kAxMFxpw82d1hyzTJRIVlytW4Hqgpec/RLoAPtQHpvU9Ml5hQ
NS3ZJWMjsmS0wUGERHn6O+1e1loHllFtO8kozYZOUwnDvKzUWJ5A8eS9NlmW3efRqWSTrpFCwLhP
6wvjf3L3yR/3vPmWV6+3Ha0qLsnltzi+jovI0Tw5XHm76qgJjbB7JftmXx16jVdUzL5cewtiW1zd
SotffHEu7RcbCcVpuG9+ZC0NCi9I2hm3QmD4Qi+dAmPCnbl98grNJUI1eMlCyVR0s02z9mJZAO3Z
NCj7ajdnOk15xe6RK25BNlImQ4M0wmZ6B2GMh778dXttVS1fv79xAU1ulPmWwJvX6Q+v++RUGq40
VbtSAO2545ie5yH+OzRcDPuBJDr0hGquJTPlFIqw+YSctusVYTaGKCD1mzS4PR/vk2M5rlxcm2+2
UVk9Wu92VrpDmTYO2pAf/1h8qb7MEQ31xzDF1U1WxjB6IHzKAVPUZ8/+9NVKDqb5Jd36wLyL18hx
5QJba3ZYua41MhYzQYGq2Ny1PKzZ1GvikupaIpfXFkWVC7AU4u3CChBJP1xvb8WeRd6yM/c0LPfJ
TrMs16zWfxPrrlxqm9gQj86u+2mKTbAHNuCMD8rH+VBE/i59aB7yPirxXBuSoA3rUHe7Vnk+WSnD
T3uao1yPX4qHeXfllUsv7kPxtzk1+/qAR9zbf6fY0fb1+xsjHJwx9wa/w7mfiuOwNSDdsV9WIElu
N684VdmSjTMYY56UWKW83EJnfBjrJXDIX2LdOXzJ1meIjZrGNQdRo8y9zDk04sUX074z7yaXZCb5
NGyDNSAwTPCpq3l0hvHUaRNkqsmXIvOUl3WxzgBadCsPuvW1Mo2g04I0FX7QliKz0TFvS0e0zuqz
UR1SXY2nol25BHODvhtvp5lfmrJ9EswLKVs1sUzVtJRYzphZrOBiqi9Dk/sBiAi/Gsjn396Kiskm
V1/4ZqdDN9yj5ojXmMX821QxDhZBXt93gJBLL6cy65fRxJ3NbNqNhNtq9p99pxn4ESwAvsaWVJMj
mWoHj/pvEpiYIClYewj3slELqVa1fv3+ZnqyakjtDsCfC/RRz6hTjSn/eXviVS1LNkr8AZUEg4t4
zI0ymFtGA+pRzaqqGpcicreQsk8tOJiq+yZGiK0ad9GQOa6sekFoCWbgq+0vCC7OyTR0kes6tHfi
iVzGzyh3XTeZ8cSBrDgUbg8gGBz2JvIs63EqwvVw17TLNf2QBSyH2Wn5hVv+EkxsswLfsDXZLlV0
+k9Nf9pwWq24Lo/RvPP2VZTtyck6kD3fp1Fz386Rq/oFeB2X3LcwU/0uTQ+N7ral2DRyQX82t+la
ZDiTT7wTwZwbTmjQu3hLHFcupt3yIoP8L3YkHvYOjl+eO3u6z83IpbSdy11vHXJEu6ne1f4WoR7y
w7T9ur1hVEeqf76/cQGVSRM+D8gxXtfUjvJdZQbOaQzEjkTlHnz1m273XE3/HRP4Z1e96amouizh
CXrq9+xAdttxPFt+JMI5uhoBMoL05fY/KQ66/yT+33Q0dJk5Z0uPs9vcXIhlmNEMtcraq9zA96Yf
GxhBbnf0fhUVll2Ktk5u1enQ4g5Z9UDAdZUDyn/qJDsHL2xRZY4X13XYcyrI7wzs6cG45BojURyx
ZPBUBwLXdctxQavr/LCY24Gt1a+Jfedeq/k3ReSUQVSgtdt8M2+QdpvZcUwGBPwldOz+PkclY6lw
SKlYdT0F0XEuw2Iy6M5q6ztPK7JwzTDU7jgX2AFWW1XRyqs05OOdSX8ZQNWt0xUNikVfkirIs9ix
d1b28faOUq3r1Xm92bp23SyTv+BoW61PfPw5r2M48qjSgUeuzbxjgrIkTWrkeC4qcPBfZho0bLqU
vQ7jpNovUkxO6wHnCIKRN83jMEVtg0z/nVtROjG3JUD6Tc7RdP0IjW+SPdppeHu+VaOWDLgB56Fp
QSjnwkV+bhIjAoPJ586/S0zNoTJ2qmUDythX+G43HT/2Xf1Q0OwC1jfNqeL90VMZO5Xai1F428gv
YGlKWQTwl7/dNTFUBk2lphhbw0HTAxFBB0zW+Nfa7hz2dfO/2eS8EmKBajv8s8fpjo7874K8ROBB
Z/T2qiqCGpVBUiSbLNqDl/+yfhSv/cmOIC136n4tYfp0fbrUQQbfNycqg6XwvFQvK2BNl9EiuCUO
Yd3oytPfzz9Q/xpE38xRmwhe4hUWltrOv+ue7NvZ3Vue+N7ODp7bn0rb0nji96MllUUqIJOaNDZU
RS9eVx/mhYMy1Q/tme/W+UxaHQ3R+46N+pINr0u7JUZiuQfurIfNBPNrb4f5akfJqsNrvY/zo3LJ
rA0JnK2ccUUFPtw8UG8AfQelj0Y7Nw+lXb60ViICZvQ8tCz72+2dptgB/8FbCa8ZF4IXVDxrhJXL
Itbel+WgMt4qM9vGtm282oHKYd+v1Xnrf4ENZnffwK+74c3+Ep3bOKYFC5n60YlZvk37zBTf72tc
NvA+dZcJE32xuFuFtIAukQ+WluC+1q/e8M3QfRAU8oJjnTsfYlYn09EYgmKLynir5apPXY6w5g0o
tBRCdOJj0ry4TBPaVVtFsmjP6/05azHsgn1O0tiwX25PhyIIyHiryhw67lusujTwoa7xjAqwwNVl
dFWNS2Y7bV3hANl2TdezwPPyEFrtO9JlmiijmnIp/CL4CpzT6XYWRRugbvzVS1k8mQ7I4grnvu0i
4628Es+kRYozzwRN+Y6zC+KoJg+hGL6MtCKu1fvCJtu5cZuzsPByD5XmzWJPQ259umt1ZbzV0pOy
RYzfzpxB3pMbr3VlnXPf1ex5xaaUK2chiphtRWtvZ5b5B9R4gAHlTg8jw6xISu0eexERbPQDxs1o
2nSPJqpRX7+/8QDLSBZhU2c79wn92lkgHuIFUHS3Z1zVuGSn0KThtG2s7YzI9MIhEhggqXcXa7FD
5WLZhfmNO3S49jgi8U9ZWhhHhzPdaVY1dNlaLbufEx8uZjPI67Qmn3LtwBWOQNbX8VOOUqli3s5j
y78UTfNJ5N5nvuhyqYqRy0CqOumHstgw6V1vuQEoSdygSjJNglkxdhlGVXZNNtfExHbJ60O6TqHp
il9g2LgLXUxlFJXTzriO+xh7aa/n1my+rCu/zzxl5NQy1qyfStiQRZzP7QQN+/W+KzKVAVObS9KM
NQlyqMkFasUBE1/ush8ZJsX8ufPMxQFMqoqz5MnVhWfVKkp2mUDKtCI5LphGaux60EAmAoTo2Rrd
Hrbi9OjK99eCeFWPetuLQdNjVQzh2ozBZLOwBGBwLOZDObWB62gih+pnJEtNGkJ7cJbzi+hpAH56
qHYUQbc93/4XVetSWM3W1akSQHgu/fo0JsHWIANf37fbZchUBsjEPICD+1JCS3c9gsHkrjHLOKmS
N/6UM1x41sELoc0d0SGNW2/STLgC9UtltNTY9k4rBqR/xUqeqkqEJhQO5iwo6PRh7opdSp9X8N/S
r45/n9uRUVS96VNiMuSJNvah5EHqPKO725OlOHjIQCqOlxXkRJDmT1cSudwLbEgV1Z11qImuZkLV
xdVTv4mx2WLUIhlWmBuUDaKl77aQl80P32i/EnBhaJ63FDtVRlc5+epPVo1V97wjpIt7L2KJZvoV
IYVKBm2tjo8HS1xC+u1xcQ6rDtutmhjJdOsqt3BhxpF4hoodIzmUo1GFsLPuKtp2qIyt6hJKU6ei
/EKuNfkfJvcn9f/c3jaK2ZZxVUgtksJ1MSXbfBb+9wV31oRpbsKqtqVXXDE5WetWuFB6rBj2a76Y
u5mzdZfbW7e7PXxVWkeGVTWi4HXuoo/mL/mbHq0jUGFzAM2gHf/AILyn0xVW/ct16d/s/XVI7Cwx
0U9LfptbkJiQTvb3t39C1fb1+5u2ncWcm6HB9qmGI/RNi3q31sf7mpZMNt1c1s01YHOLf7GLD93a
Bwb/cbtthTXJMgYNt5oGUHpsnamguKqVP23XzDVzompcMlXuWuUCMR1Urc2fqxzaEdCWuj1s1WxL
xsrBSj0jy4H7a4E3gK2AJGCb/WZGpykWUo1cirQQ0puZMyCVmQ7GwasyCzzwla5SRdG4DKeazRph
jCIh0YG+sz6supfQa47nv68AVEZRDQ1EElcDk5LCg2U92G8+j/VTaT6CIui+aC7Dp4qyLjd3KPC8
Yz457WdO/rqF7uSqeIamMkhKIDfNZuEgNB0XuF+8JBphemp/QHd7V4fJnb8gGepaEstbPFQteB7b
CdM7rYl4rhtLE/lUi3v9/sYPrFaydCjWxAkQL93Jp8V5ur3jVe1Kx2Sk3uwloy3qqYd+12VOMBWF
xr+827RvypSpBigbxs5ooXML6elgFSIL+zrTgdLejatoXTJVBwcBA3iU5dRnOTl7ZsEfRGWJo184
8ydjde3Ptyfo3YM+8+WUbTHXY9ssPT2RjkUryMFZ8VuIHIxzS1hBJzY3f6dlp/E/704ZOpOiYpFX
IxiwwVHQ8JYHYCcyo8Lm5e6+X7ka+Js91HjE8Mqloyfg04MEb7Q1Umdu9qWgryXj6Gmvp6l5d3nw
J9fvb/qC1FXq2KAzOWViYNsDrtG9+c0Xg5d8qIu2yIag9FD6rrllvOu30ZtkfHO2OTWzDOdE2+FA
piQ0zGEHCmDNxKmW5fr9zc+UrlXQiqcUehfVH4AEss55vb0k14X9j2/FwCXzg/rRvCUmBl6RDNpg
51Icu+q58Q+eu3d0V+z3PSB6kQLmkIwQWPBX65Q9iH1/qvflZYzn/RqNYbZjmklSrYFkkJwNyD2s
rXXyAQlZQRK7fM8WzWnxfdgz/kAKnHY+mK7jcOtfaeN/NYFNSBtv8b+awOleJ278/qkR0tBXR/Bm
sddkS6E2blin4iRO5cfk2/V3nq4VyWB3nwPw5ehkDpVdSeber2aVzAu6aqNtv0Xl7lq4kOz/ERzf
p3tdVv79yyx+STL8HHD0ZtvQj9ivAO00h2EOqzM91Lv2kAnN+iscpZwbngthNn0Jue4GFOJ0+cq3
l55A8K7uQ1u4kdsf5lxXQ6bwLnKRF9iBGnslkA3O2hduhma1hCT5XGq5jBQGL2ctIAfY1KnL8lPp
QGxoRa4766LbFq9adDlzAf7fBGjEnpzWEOqfUJkvPxrQmHcDK2zjVqsyrzIZOYPRJrXfQV35KqM9
/WXxv2Lgw6/yRPZXFW29xSh8mJy4SBOOM62fFievmV9M6zgl25PNfy+OE4h53o9jqzliKXaYnMYA
u+DmjEmG0tORIwvWBH75oQAXRse/LW0egFlsS3/fXqV3z7zMl8vDnHHMudfZ2clMh9NUp5Fwxn0x
jWBc+z16lcZkVIYp5zMskdpQDsTUcSM9eKMVsPlzCUF61tSBm2Khsj7I7Ndh/dXpCJ2V+0IKBhtr
Znsd4aerBxGRXYVg4LaBt5uiNeKR8a0OV93Di3KvSzFh8pIJehvoy2xD67U9OWEdLUf3t9GG5Ut2
NI+u5mKlcAhyFmQ1oPGRXDsy5jqsSeggg1bYL05+DwaF+XIqpBpd3/ZBVXEixkPHdtnwYNLD7a2m
iJtyYdlmkqwAJxjMR0BBuO4yEqRMkAiUDI3mWPkP4vadY4acCeHQXqBdOlzD58X+9a8zsB/Jp6/2
wThcvYEf/fYi3VVIYTyOdPYzwUOZrB30xM2cn9K1CbbMDznowwR5beZ7KriwItfpfBOmkzZz6mwY
yakznlYfD84aJ6PYSY501utZ6eaCN/nJrL0vRfK9HdtL3ox/63G6J9OIkUtnPrzPWIlfTtmJIBub
OOXZm1LNXnofYYq2JeOmKE/2aOUgcEFseAXwv/ZAikHCZhb7GTzc3PljukguQ+nlvt0rWXhhW6In
hZed5rw/NI53zjL+fbbtL7ebVwRiuQit7BOID0PZ/eQlzdHsiq9cbPctg5wuMdoUT3G1n57sJJlC
a8kgIAkUmCbMK6xaTprguTPP2z5JT6DnjMg47zZuHYZeV9CpmBc5YZLgvgupmYWclnz4UPr1Q5N8
vD3jqvggp0tKmqUt77z/P2qPuC0kkfnUvDYP2w41c5EfNV9vd6X6CdmEJwrJ2WVJT10zQ8HaCnNd
6YGq5ev3N84hm017a6/bplhoZIx0ZyS1xj+oYrYtma9tAeUytCnBczwKjyJQsA7ZpxHqJ82R91Xl
fYS+Rzns8HRvOYdxqlrnUEzg1D7jgcGZj63HDe90ewJV8VWuPeOrWVbpyKzTZv8lvApQ0r6zyQ+T
roBQDDuDgapu/tskbiCqcm9S1GHxRTMRCkdpS5ZPc6dtF1BvnVjdHVdiBFvqvGSGcdigan/7/1Rd
SLc+vpQzUN44hXntchh88WB43WFxut00jJqDg+JMKReqebXlTWQZq9Poj4GRBLZxdpY0LJKn3n7J
oCRVdJqfUURFIl32ZlLY8wqh4FOdf9/cOcTjdFiPfDfxhznXEYMoNr5cwFZPs4DE61Cd5q66QDZ4
CUDqpOOXUUUXuYTNnMYSpZRDciyy7NgXzm72y//j7EqW3MaV4BcxggS4Xklqa7XatrzNzIXhsd8Q
ILjv5Ne/5JzaGEGI4FUHCCygUAVUVmaUGuTUts05rz4P9RQh8B/noDk+3wGKY1QWE6Q2KtOusFLQ
/xcRStShk/lHtL1q1kQ1vHROlCASErz2jYtlrqvNo45W1bKGcw7OxDbuFpoafz7/EMXCyN0sInGo
ndVpemlHFq+cxU3ta7I7hZf8e1C9O+zSBQTWU+mJC3fNULhoh/y0tF9s3YOIauaSE5qVV7Ms4OmF
24A0gA5rOTgQ8tqXP8idKazoczInsItv0E3nGpr1c+yWu9B8fiC3pfillflrs4pLlUF4rqxDyDzG
u1ZUbkkpyzZtLKPll4yVb10137pFpzmiOJTkfpQxrYM8S/P2klX9ZVohsbSQKFmG2G3MqEJf98yz
z72le3VWbCC5QwUiqVCmnBPjnLh4jbCWg0GbMszXJHJFo8MgKLaRuf3+bpf6jKVEeKK61HQOG8vH
LTM77FsJ+vvQIxSPUobGrfNiQYd9EtPfswj6ncssZ9SdY0KdCBuUVd2pMk1AWHYR9mNzShHUyKxc
VB1LL6AVipvGOwgtdY7K2pLT0tXNRnvIq0vniCMjeRQwHfLm8XOPLzepQCurn2t3e+crMoEGksqc
xXibxrwQseis0r02XWWP3x07F97npjK6QkeO9Pi4xkOmtNBp6jcux1e19nCihh1mLrrkylqTTimM
RqR91DpW67g1wVL35bUV1jmA6PvzLfp45gGRdpE3OeNSrYhjvBTxMJloY/lpE75vj8ptyK3rEtAC
5DhE1y4yRREF6Fp4PnHF2SA3Ig9BPnrmVCBueV85eHtKVI64H4LoVhO9FEaXW5CnZG5rYTfpJfXB
XuIM0UB02m6KjEvuPya0oavYzFJDYcz8aI1vrP84pizqUl1KpJq9tCOpZQxNPZbpBXEmTKkV2uuv
54ZXjbwtyLvzMrANc0WrTXqZZi8qSBHjnVCzpqqht036bmgmwDe9Dgm7GLj4Qt4USC1XM7Rin/97
qXw3tGjKPE0swzg7c3ZkqXdy2jzCARHvMwr9feZEgBZdrCm/2AOPbAtMK54uCD42CkpMvw9tCn8M
EobNkvj9KYBOdjRlBj88n/djL/JlIUivaYyisXBwAUiYGad6hHx1cBx1FK6q4aUFHQajy0s8Wl3I
fHGns/B/pH3UBYbGRVXDbyZ7t6hN0HlTXWP4wCjC3Dm79eti/0rsXS95vty7BqLofPFTGKdx5zwc
3bwDhMrelXf7cruaYIK7bEs7MmpEjH3AMbnTKnL0TjM2FiWrLmninififVxqM6TeHM6TLrN/7E3I
EH43vI/CcND2VX2p5vpltSB+WhtxFjgaZ1VseRna0E7oXsoqfME8NnGQGC8eFNeeb3jFzGUgA5u8
MiXbzIsxuOT9eKjZdIIw4j7bywzgEDsfxsrDzKsq/0KDT31qxZNTxC7IQ55/gMo20vHb2mOHxu0a
JYvWSSMndacwazPN4CrrSP7Ke6NvgrWpLwOUUrP24DhQ6HN+PZ+5anDJW4sMjyMVafPLMPORxl25
Zl5M+6BsrlUucJF4/jcqA0lHcZLSofUXnlxyMOkLbz4W/awxj+KJzZfxCjMjRZokLLn4XXaax5ck
M0LPZKdlqqF/3R6S9AoVKlSX4r7J433fI7lzb/hLsHSivpCkvXqu8ZavP56PrFoQyYstWoAipsyS
C3LwJPJdwcPaoGYUrDoUieIfZMjCgJRpDDjmvuSfh+CbsOYwZz+fz16xzv9pWut9NhMnry98njuQ
8ljnOjC+7Btbyp7KKigS0y/qS18ir5wq/t3pdbRcD+cN3QvJgfORrGVjB/Q+di85+UHFnrIBxpV8
F9p8M3csl9695XvhlG9urqWr27baf6p0GHr7lHdxthStaYO5wL6bnwawuXUn7y1rQ+dEYvOc6Nph
HwZz/Inkt51VeUuaOPyKJHBy8jgvu6n9ZGTDAEbLol0S/+QMS8B0B+nDvYn/k/zK58QOrAa6Sn0H
7SAeZmYk7L+e75/HtQoMLrlW4WUCaoaw2JrdkeuHQ/UzG0IwDYY0sePSEWfiLqFI661fwxm7KIW+
H/BhuoOKPF4xuSy8ltSnGemHP+zT+OpG/JB+Nb5tUKHicx7tCxfQWJFS07HOh4lmuX0X69lqTjmA
STrdecXqyIVhi/tdPqYGVK9AVllnf9D5r4B/fL46ip0ml4GrcZmr1sbiDOtl4d/45EZdGS6QWH8+
vsLD5QpwMCZtCSJsjO/RFnUOvn6pC+p83je65Izo/q0RpOk2ehMODos9Mex5Z8B6Si7ogvCJz43X
/9H2RmxP7qEYiGZHqmy+bdR3R0jvJk6z1It9d4O+eKFgN49ZPkAk0Bm8UNiO7hR5+AiET5C8ujQ4
sLc5PmGc3YPl3Jn/yWn70zCBoyla5mXn50j+jTp5RRbTS68mwTNWZxxJM6Wgta/CKS13JfIbjuN3
m7G2CRKadjggxHGgxyXhuFZe8YWaj1D4mNxZVPXGDAAmDomh+minZ8K+1sb9+SZVDC1XmTuSWGCB
d9Prmi2vk7A/VWh2BFGxJotXeJhcZS66Mc2S1rDvS3WtneswHvdNe9u973bpUNoJF35i31v6M6Nx
0YJ2TlcZV5lk+/3d2HZiJ9ZcBpgz6T5NiwceVvK3cHUcXiqTSMeCBVpFtEvC4uW6QpnD7frYQ7Pb
TsNIJ0NAHasAlBkyTxkuHJ3LL/ni+qHZlZq7tuJ8kAvGpCqXPhvL7GrUQ3mGE8+nAuLmd3cqfzRm
qyNqUFlJOh7yue9Hn/LkZZyKb3ZufU1Icn6+d1RDS0cCT2uElKleLrRZ47ZrY8fZVUdwA7kW3C5Q
uU4Yxdomkwh5vQ7h1NS7HmkxuhTFuWWnnG4BpeYlML6sTd821p7Tc7M8rs1ieCmXhqY5tDc32VnS
/2gECRf+0oDkSYDtoKMkzOcfQf1qT73maFBsJLkUPAzubAokkPfOSFdEljaL19bK1rCk7hqly4TL
gubLFGmxXAOeIEVu2R4Ioo0iOVXDq3C62E1YaARN2FaATKMpI3XPWdDC1Xn0/F8V24xIfl4uSVcu
oE68t0YfzmYVlXmv+SDFCSWXGSC4ZgwbteGLmJOjmHqA5Y1Xz9bJ7KqGJ78fgKuXLr6HVv0XNiWn
fpleOjM71j7TICFVhpFc20FPSrta7XLhgR9CE/qUmLpwo5q55NpQvqBz2zHjhZrOuVz5h5WOkVHp
asGK4eVKg+31bWaJ0njJvBSXECcB4KPg58wzD8/3jOoPJA/3m2Ga5okzqIcHJ5EsEZ3p28IyTXBQ
uJzMdAq+G9ZP6yCudoodL1L0Prjg33T9IlxA3Pr8G1R/sv3+LnxSmtnttBmJG+TLNNkg1wji1RBn
d9zVKOIGMvnpxAnlIFs0Xqy+RzUYRKKO+3EdRs1JqFoFyXNrImzLhL7PJWvHyOLd0aqtg83ZvuT9
XyjWOwN1yTJBH9Bz7oM/HIq8+lA37b6nBRkjYkOAjSNrce65+Y153dXx2k/PV1XhtDJEBBwvgZkm
tQBJTVX1r1PeeP7bMLrzsnPrS67rD2tVp46fvPS2Nx6gA/2ttBwe+2n9x/MvUMU3GSgi7Jkb8zCj
kleAqhwCeCWUE5fGPHIrDWs/i1YBlBvLQjL//fwvFRtJxo4MleiBwqiMF3zcyTb8s8iNs2V6mtXe
AvOD1x4ZP7JWKGAbPTLJvFgv7hwTAmQ8vsXDmw8E6/fFMRlKknV0KpvUte9j7oc2P3md7hFbsadk
1AjpvckLmtG5F64dUptEkLSOn1teNfT2+zsfSxxr9BDy2dXBmRo6oNw89Mm0q3PUDWRWUzvIJpqU
DaTt/fILJN8+EUDTzao7ula375CQW1+DMWAoa63JS9DZdROKBNwSIcl7XxMKtqvpo70jBeEFaCbH
hgD1danaOO/PdrmGRmWgJJqGyTSFDH83zxrXU4QEWTTa81GHov4srgtBkRuMsC9zMR5EkISId/c9
K/4fUMnQOsNq2LjoE8+AMhUYo04Bt3UZ1+P99J/a7lw2FfhccCcELOhYFutxWnQ3nceHxH8gKcyt
8oYkuMrmRnYN5uaOglectabGfR8fEv8pHIMKka9bN+KLwfhX38BzcxeE+ZiHRULD1NOEh8crjHan
3/0trxO/hCMgIif91fb9M1B5h8ZuQ3csNKfd4x5UF60Jv//H0HcG6xYYinyiP9Nzd/Iv7qv90wYZ
POKEJgwp/0W6QFOR9V6Nsum9j5NTcUgPWR9mf2+k4fRgXLil+R/VhpJybJRboGe6rXqFR/OUeyGz
NXZ67Nm+THw64VWkR8d0eh1mI6SOEa3jm42nKBMkkx6kZSGnGoKLXpPtqXavFLarlhfOYiHjBsvc
eWz7A0dKJqpak4ptie9/jylfLjDzFOI+QFGAySj4WEN6x7503da199nmx3wffBFC01LanSZBUfRB
kLzkXfWywrtzKM/bZRFVuamhg1Kst1xv9sBnZLQVA6kqqxqsSZnxKiJem2pu04p1kLvlnb6mwG/g
HbWa3CruWvDwtV3NYpPZuqKq6hO2v34XU5sk86y0GPDKWa7ToSBzeR7srNgVI3yZDLUXhldx8BVc
jdUCg5jbo2TOLg73q3DkOv4C1SdIzu0UoBTM6kpc06U2wjxvvyPj3FX/xS6SXHpolzYfee/eCyGM
r76LTDk0QL6gw/SqJi+FbDZlfmOYPruioHqZjPIIatHnsVO1eSQn9iezd6hVs2vpBS/Lwj7XeBjp
/H0vnr5cXJ4Txp2CZ869xOXzGLQtewvmmmqOCEXo+U952VhZmdmze28K6+At4iWhwf8mY3rJyu7r
c/s87pJxfbn9vVlzkY0VvgC0Xv+2v/Nb64VNPB7ApnQO6lCH2VOshNwCD8RtstLcQzmS/OpzJ1zK
P/NMpzWjGnz7/Z0D89LyuW0K5442uNCEhM3Ib6bQZACqwbdd+25wELqXFsZ37mN7cwQL+RiVOgSB
amzJbWk7Tn29YudXwYIS4IK2VrdoE7Qi5bpGY4VzyTypqTPWQ0sTiLLWcx5VSxdnJjSQn+8f1fwl
z7X6Zl1T9Ljf7QkNLyxEru0z3XuLauaS8xoeWzo/wN4EV3fYOiTyKNXkjoroK5OkFsGwJmLKcEko
v/Xo+6w9vAL/qpr55AZtZFJPYx/FJ8h8qau1NHNt9zj7CTU+8DH1vHDp8ae7zC/zpYJyJ13oivp9
w6fu5NYjFNgXbrwslj9oLKVYYZk3FWlp5mVdwa/B5ADDPh2awYnNlJyff4EiiZe5Uz3c9IOEd+JK
WwNAL9zAadW8mOXw1mbBaSnW+Pn/qD5jW6B3TpxVrUmazLHvXn7sp1fQbyf98fnQqjWWfHjNKJSs
FzwjcHPEu+k6VEMXgfZuLDWbSGUjKfyifanjVYfTTVATJR12Khb6w2P9AQWwSBBdwVT1HZIv431F
lN2M7yghV5QdbB0WQWV6yY1dCzQOopnyq9/ysw1aWF8Yh77T3QoUrizzkfh4rxCBgSOowHMUbaCE
VGVxjg77wm+OoxtcIMbw5/OVViyETE+St6tf2/6IV2Z7+bt3QEviTMc8z794y3LOVx3wRLEQMjtJ
nthezumQX6vBAOtBP5tRR1DXf/4RiuWQwV+Fk820NxGIq757aT32pVzbqLVL3duXImuRQWDJhNpm
km3LbS1HzsTBL9nRz+uoT3zNoaEy0Pb7O2cGzXrtjNUirn3G5/McrEM8BYlmkVX2kdzZGTpvTrYr
kwjG22LzLjTLIO6sQXNmK26xMuQh44Zhr4Kn12xtw3ocDz4HhUrWhRBmD7n3l2/1YTl4+w4nGWJW
mhws7GODLRukkRjrqOl1/R0qQ0l+DWHSfqknXMyEReI28NmhguRqSJn/c9dOlRFkYL8muCQjeXeS
9ntBGR6YxVdQKWkim+LZ3JexY33FLaurkARkeDKfzSCsQCxnERoWWRrTMgmZlUUWbUKkf5r/VOxc
GVMGNlSrZ4w49947oSeszy7PTaU4mWQ8GVssUOGXIr3WgAA3oR8k3+bFOXCrOIEXWDN5xYLLoLLW
sslcEyz4lH0XywsBKaq2TUP1AZJLz3RqhOujgNcWFTsGwp2jxEDFIqULjxZj7C+BWMp4n7Xo7+eH
2VnGujSWuAI7iBZVfinIEjXNHzZImtJUV5NUrbUUtsXC03lB+9DdS0S81um5RQvv8w9QrYQUqjnr
SUHN0r0bWO6WVJEwwVQzm5oQoZq55Nmuh9wrXU3QeIsXnpz7QWN3xbj/QZOh6czzKHJJWpihYdfh
CId7bhHV0Ft28C4kLIXteqVXwSJDNAfXOtNwIKjG3fbru3F9PNM5ZoUpkzoNU1ZHeTVopqwIBDKZ
CB6BuDNUFb8K1sfZKiL8xdEsvjHEAsMe/xiMm7mvldD1ZZ3qNksm0LjU/GrX+VuD1/E61T2CKFyX
bqZ7Z6KcJqmXDyW/Oua3oaPhCMQmt9YYNCmVjhJbtQySx/bQk2PrlLp34l6N/ldFfuzbNpKPupz6
tedP4srT4DO1zD5OV6a7OqkmLXmp2w9mVQFGcSXEDnnvgwXk+/NpK/xflqb2ApZxQUxcK3k1/88o
2QwOKZfcjdb6+vwfFHOX8V4zLfyCO/Cnxs3iAgpCtJvi50MrJi+DvRwofU4+KATvXZVHSRqcZ3T6
EK6TeVYNL3ksJPEMg2/v9hDYvduG14ZBMh7Xpft73/S3vPf9dicGq625ce/4iFhsRfbUCIPV3Jfb
yoguZ7AnBhZ/fp2G/mdB8fIxOjoQhco022K/m/romGWddljU1T3j8XxAL0CixSOrdozkosDYja5l
MPdOBTkCT3Qsxb4+CV/uEB8Ks6YpehiuPS8/+oYBOF3woeTFYd+KSn46J83sZxOuddUgfrCKxu1U
fx8rHd2V4nyU28RTr6l6e+JwpfY4iINF6jfTfjWNOVoHXWR9uLI2qF9+X9liSju20gwC6twWod0v
EYCgZ5L6e8IgxpcWt29ss0H1trixzDwEs/vqtIHG+g/3DYaWjuBg8KepdqBlXI7er6WxhzBtxi/P
V/bx8zYGl5Z2JLzvXJFAJOo2HOiRnsGUc6oPa5SEfcSPOlY/lfmlhMlwF9YPgIbdzO51Fp/W5Hsw
fHr+CYqh5ZxpLVkLvTJ8QSJeBsDvCYGG7R/7xpaSJncoOPj8ILVdlx/68dsQnDId4+3DVwCbyvD4
Ji+NtsPzxS0JPk/+N0+koSUupalTI3joVBhfOoUTNuallYjqNvviZCVJDBmgy2jO0XafW20dbFH1
GduqvDsxid8GtmfD+lN7n4PTTNfQBhGWDrCtWlzJbdPCTFmOLq1b04slNNK/6qwJwqxrNddC1fiS
2+LxXJjmAOUZv/roVk1ciMhNdc/z2y75TwUbSyA5bud7a94YWOJqqQ6DP54mUBxaU3ApgD5P2+bo
dLsKkPgryY3Ncm4ZmlzLWwFK6HDlUxYPAdNVjxQnkJxN5UtlzQPD6JllRIsNUv5SRwijGFpOo9zO
5wVLjPxGausfB2TTYRXo8m7V2JL3DiQtpmbsyhsfeverZTn2VzPXLa5qcCmLErSwLRFAMjUA4XiU
k6I8G5O1RLsOHhkhb41kYSVK7jcnC756HYp2Y/mPWaTn58OrJi95rW+NPCmnBW7VQAx9xIY6LD7R
gLwVJ4+Mfh8rB/K46EWBIph4tQ0LymzeW4c7OB/Mc637F1XkkpHwnrNOidsQRK6T/1IcwEuON6pP
c2RF5aE8WXVoakK74oyQk6uyAEHO6OCP1vqLNfyiU9ztqpzaVObeQVU/SBoXp6drfSnKO1k/jp6m
WUe1xHLEDbIcj+8IXfb8QfgHN9EABhTjykD4KSWWW3mwRoLitGjyAxZbcxirhpb8NfX8EbSqmHLe
3WoPChPA+zzf74ollNHvOXqVey+DyJLNrNNGx2C6kHRydMSJqr1oScHWHAQPvByiQux1OGz4NCOq
r85tiO2jOAaxDgenMpDktlCiaUS+cqQj5Ns0/NnoePSU89/+8F0Uh4giEU2H+XeHOQY6QBzYkb65
n/tvadSfsv8t933rIIVbWjqD5QI4dCuNv7KfUE0Pu06DfXv8WG1TGQAvgIb2eI8gBWKfWJwh6Hc2
j/TAj82+Q1PGwTOzQfXSh6qf3+f+dWlIF1ZLRg/7TCP5K6mbxOPBVN6GHLowIrbaPGw8jdMqjmQZ
/z4iMKGJATqZi8HraLvB1Wb9JWAMRPEptEO0dxWFo8mwdz8AZ23HXJz9PmCm/WuzAJCrYwFUDS6F
3GlKe8qsdJNQ+dLmn4rmtlaajalIY2Wku9lTl9AZ2uo9PxDymVSf1vVgtTrxAYXjynB3gUbANPEQ
ErtkPAXZeuI62rntbHyQY8rMiKjqgYU6gSiY1f5RJyfPuTkgF+7BZAg+gbrVnJ8q80h+C9lgNw8s
LGuV8xAlLBe9esQ++Dqsp2plye/nDyDuDS1WJFPz8pZOf7ZFF2aNhudBNbaUGq+IKNU8eEjxlwOA
xFH/F0AmGrs8fKG2qYxuH9tyRsEH6mCj/wFAXtdGKWx6NTpU/IC6HV6cffcgIvMmpms/mRbBRzhz
G0LdbIIW4UiOe44eIrOXcdb0Vdqz6lZz4A7c9SWdm1sw5Jqw/njzEJl40ZpFW9ieDxVCHzSwb7iw
R25+S0yqWYTHzkVkfjQmKsdF1xbE0yD+3Rd9lNX3fYbZttS7sFjZzth7Cx518AATF1b+kgdXU9sN
/vhQJjKo3en4hCYeF0FXfE6yv6mwooaC3sd+8+v58PwLVP8hOW7d2GBIzLZnKQIGs9V79awFGJD0
RLIi4mWjgSCrlkDy36KAIKfVQEfUyo+r+TWbvjyf/mPfJTKgvWd4jXUptk6RhiZ5AwPItEsCwiYy
PVpieoXt1xh6KlCSb+wTRAPjXbOWkeus94skF9t12Ss+zu6Ih7SgcUKaO7s0xWwio9YDwdic5Dj1
3bR/TRIcNjkLNLmCwl1luLrZJIWYt+vbZhh/jSbPjoo6NHRMRYo1leHqRmN5pTnC8JU4eCxBF3bk
LjriJtXg2+/vPJYOwYx6EoFitG1+YvWfNm1+mVplp8fBlshAdZ7aU2MuOIWNnBzc8YeFrW5GNbT9
fPtQZqd920fy2RLPvC0eXJAsZN+s6S+QKI+GjuJFkekTGaluJUvatxwPscnX5LapubEj+Wh+zr/Z
x/aUxuL7829QHAi+FHQFN4eyXfBulxl/z82UhRA00CUjqjWWMmXLnKfA73DY+MuFWR/z+V4Nu1J8
IsPVB9AOW4xhb0J0/GK4dTwMuvdYxaxlrHo7jZW1bPdxw/irpgenFiGeHZ9bW+GyMka9JKCfny2k
IQ5IDjx2gJToabQ+MUNjFtXct/9951Uguh/Y3CPCcgeNH07+maSAYTe7ZGBs4klOm7fEEuaEJwWE
w+MivNBi/rEVtuY4VuxFb/v93eyHRQBEznFY4ooeWmEBHtLnZlcNLDkqaTxmBhzzhsbnqbTA+a+j
YVSEbRmSXuYTc6et7pB2Xv/qZiJuRvYjyNkcglC/ja16Ouz7BslRKxv9yUaFa6fto308dgqj+wrF
pSDYaSPJWZPab2sIPJSIJsDUJx1I3Jr18/O5K7aljFFHUC380setpMn/WZ3Xsnzjyd/7ht4iwLs9
E3Rr4PQT4kg6ruAtPIusCmtL466KfSOD0nu7dnJjxL5ZNsp8Nz8wQ3dFVg0teSqhwJeQ1ihvbudF
dTCeeKU7dhWHjAxEpxMhKTFwNg5dkb2YEG4Kp2D8yzLTrcEwSD4+t7wixrqSt6JJtjYLYZW30UDH
jbEc0jQcu+ognJ+brEbVaqKsylKS8/aGV3h82SqSDmHmofJynG0zDyrdE77Ch105JyYV8ralxZ0W
MNapdb+ZTvU6BuZxrZaXdgCi8rnBVB8ieXBDF9Dwim67O/80eWzv4mqxiSyTyZp6XcUC7yry5p+k
yZ0jK8xd+DybyJj0vvKmLqhRmiF58oeVGMcEix6D1k7z+q04GmQgOiVJydGSitIP8FZNG/HWCXN6
3GVxGX7ultNMawsrO62HMjlomc0UKykDz4fG7Kuhx7jlclztW872hW8ZcJ42ZGXjVJc3bxi/Qr75
1ap6N/SE7gKuMrbkshC5gEIgZA9uPa6vC+DAXgc1qVS3wRWOJJOOmmaPSjneEG6U3kv74uJVzoFU
R1edS5ftC4My5jyB5LTllnjbTRfuxl7tO+hoptP35xtGcXTKGHMCWW6Wli3ONABd2z/rrjgQFldC
E08ev0IRmcjUQrVtBQ9hiQIVaIOWJhqg/2z+j/VemAXfRXupq31uJQPOk3FIeo/jySKfRTSzg1gA
kjI0jwiKbSSjzQNegxq33h6p6RjmNSizadjuQkjZRMaVLy1H10I3wgeYcxqz+jgbaTRVOiYHhevK
8PIx6QwxOUhzMtIdx6F4yZjOu1RDb+Z6l4p4tgcKSB+rS4oTsLDlroZoWETyWrz1tWuL1p9bYfmf
SYCtwwqtaKhq0lJ0FXWfj3T0UYyBPdLWPnChqS4rfElGQzV5B/qhAeaYsuxPn85nXiUnYoL2pvM1
EVW1EaWICsg4GTZc860DKuecl+QP2hTzYdpHWALTS0nx0E5FaXhAdDX2ZKGHD50nKXcbzfQVtpcB
UYnJPSdzOW5rxhIV6Cui0Lp4fpApLCNThhZBDtt0GHq1WexS3AJNYf3oPV3fkmr8LQS82+tJh5YJ
yAogsprB2XbRcFIZsWHo5LNVltn21LvhC9pXNGvwfhOMeKqPGDVaIxxXq4/2mUdy1X4p/MxyGJ7l
qiSe1jHs0xL3nXT8+/n4qvlvv7+bv6g7uxuCLdD66xRNS19GpBc7Jy+5LIcUkrlmCFKTEN+mKnsz
kzkcCx3WWxHFZTCU4YBUY8xhe9eEbkS0Nl5wruuu+twkMwvNwjT+aaiOA0q1jyQPLpvMFWOJsy2A
9k0LLZPUhjr1vKuxyyYyHgqJWlEOaAa9rck6nBsx/QOEwc/KTXQtm4r5y6go4KFECbE5RCs7C9lP
r/jl65b5McuNTWR0+SzMsWZoerutHzoW1Zf6CIKy2N4YDaqYHZLD872q+gTJlb0s6NeOIcNv0Kg/
CVQ8b0CyPx9b4QcyOmrKRg8PyJv9Wyg/fWjoznG3b3nnX9NSWyud8BgygufRejF0WE/F3pcRUbSd
HZDMAF5Buh8ih7wqLuerqM6GaYfzrqZYrKvkv/nM1qHfarRzk//0IHYUWh3R5H2qDyC/GwYMYWya
Be7+OcSaRWn+whNsghdAsLKXbf0jhVTovpWVHNfICla50wwgTT6GvtdDK0yTJKv2oxRzPWElnAcw
z+p/zZ0sGlg4sS+7Zi1jokyv9ytwGJa3GVIIIWH9jzVfNX6k2OuyDpnNiTN1JgWioirSN97W6wW6
lH/um7jkpG3mdKi9I6CAUvMM7eajocVEqeYtxVqjr3ozRRXg5hudE5nQxir6SSefqUgCZRbQYnE4
WxCxbo1Zxt10y8Ck5dZ1mPSaVyjVH2xf9e4kaLmVkWHFi3qH0wsIbYv44eBfEnZ8bnjFbvy3PPNu
fDqishm4SDEX+inhPVrCgNjIdTLTqtEldw0WK6iyrsHs3QnU+s7PIMii1tWVA1TGkZyU1dQ17Qnp
azJ3L65Vhnjm+mRAqy0Zd2m12eRfkNc7+4zDODeWi7o1lG67F5p03pE61S5AJ5HRUMscQBeY4HIy
VdeiuIMVIa++Pl/Xx+pDNpEBUMj1VoYkDSnasb7QOH0pz1BWC9HNGesoKBWeJXN/5rbIXDwfb9eT
usqioIvzoMt1+YFq9G3R31l+6YlFzRaW94f0QNL0lzWZmqubauhtu74b2shZu6QOrm6Lb9G46QGg
A1unJjdW7HkZCAWlXsDI0+1875qrcAJo5HVR5tqaA0E1dym6JqSFWuCWzlRDykMOpzq3bq5TqlaN
Ljlsl0GPt063w5LSUzd7Jy/7+XxDqswi+arDxt7Oc7x7TAU7sQYqZ2K+NlaqOcdUE5eiKlvWYDRr
RL5AjGFDmzipdanA45zDkiFP2eqMbTojGePVm7+eJvEzrcvQrT5Q7hyeG+fx7C0Z+BTQoUhYiZdF
EQR1eers1sKNKinHffdlS+b0mmcK0lC3xDegjOSx2Ol+VDpY+mP9IhuvfL+7EzWQK80NjuHugBrh
jypK4vSUXtaIRvyPMgpiaxeAy5ILqEXaJrWXV4i2/hvO/kPDzXDmUxTo8uPHAcXyJOeyu572tgu0
AFkvKP3W58L/SnV4E9Xgkm/lExB63ohQWy9WTPNPHUp53PvbCb4930SPPczyJA9zJ14saFAvb9T/
gDecyXrt9vWYWDJyLjWDHCI8ABKtOXpMQDP10+X2/fm0FWaRUXOznRZV4+NOItYPi/NmATdnTPHI
Ko1vKcwi08J27Up8PtfAJEzNFcrLIrIH52KmQnOwqXx3+/1dMKE8XyCMjBwHEtLRmqRx4upQnaqp
S9txsXjeBBucYib9tf21FPxUJD+em10BwLFkTVHTLWffzjm2y+clSs/lMYm9/3N2bc1x4kz0F1GF
uAj0CswFj2MntpPs7Au12SSI+1Ug+PXfmX3yp1hDFS9JlR80oqVutdSnzzms6FtxjvnBiJpdV1mi
IucMkEqJARqdn7oeKjlV2HkiuP8FOusoId9OzNUHNSdGJu5xBkN+1Udt8+v+4JpVVaFzNRShsj63
b7nNZaov2RZgTjNpFTB3U7VKkxpLOgOFgElPTnXTE9s3aeUWlRR4ka4SDG7RvIKMnPjtNFtipTqD
3Nz33TanubfICaI7n4QxhdngoNS+DytA/Jut3g1NeM9pcUtVV76CFxhZa+jIfFeuR1SoHHQxcOxZ
eIHjdvLdT0FTB+TcFvOwziiKg5LaXaTDMXOLt5+7zot8047ur6UmLKr4uBYShlbWYi2Rni6HrhNv
bjeMQcv8NkQSuLFjdL+inBlZN9V2YtyeOaxH133k9U9GzoaxcV7rNrviodY6eS4hyDraoQvoPxne
EAndmLlmbBUh51IzX2Ybpylu9EFSRTjuFnNXjk1UiBxKZ5LMEJPCcWedCp/PQZevu4g4kS0pTmoK
4lULxbOn9J9N8+wmXQCl8fub5sP96Ptqmlck0jcQ0iH/Sj7N7Rdvq4fvwxQY4yoems6VS1cPEqcG
euMQwtFLBvnJuRv60BPd2R92rSp+6PZh70LBuLijm834gDUTUdKXUS1EyMkWmeh/7zJ/dKlgfMVh
s4zMEK1dRexbU5C035bixL0qJhmPwDH6UiftZ5SwQ6fqD0KWZ9cvH4Ykg6ZCFkJ86HB/lT7cupiE
9f8fWUwlJIIY6+J1RuiH6nC4+GUXpK4T7vsB1atJVdqQY+ritLWPWdJFgmcPbWVuhCbdLlPcuk+H
PkevuoiHLoXAmPPABd3zIuL7KpJO9gVxe5v3sdk24VLixWW2D35J91leJXmVQ2utHnp84qrOzl1W
huXCzgCibBhGs7Aqns4QbmvRKetjw1mCEvp0S2VHM9/VnATjKEewCVbLnNRpH9vCADSkPfGSn0Tm
HO/vmo8zQox/+6x3zpe4+TIhNom4XsiTxR6tMQ9t7wtzLmnybLpZyGkdDMWTZz5QaDmIat92VZF2
1TI5fmJhVfJSRJTxQ4WCR1pvEcp+/BSG71Kcfu057tOum4AtoD2SnKF7pjgk7oKew1OCt59perSm
AXI15mnqdnXa4UcVJ88HiH5C4T2JO+hc3FRjpdjFYYKhFffOR9uzJlr3sSzduF3Tx7qfjxXZAiTq
drHi3nZntKlhYfh2baIRCsRZWkajUW/4oCZ6qIg7E0Bce5jLPgYJsgwKtrhfplySjQKRZvJ/4O0q
PiV52iGA+NNDT7MoyyA97WzZRjd55fBewDmG20Y6xSVwfEP6a2x2pQW+r2Lumsk3faOH1Vcuz5WD
BqOyiUXS7/MxFXqXQFViIgMCK96Bnj0mo2RMX1m1BTv6uJiL6d8M9i522GmX1CCX6+PemV6omENj
Ral1Ll+qtD4PDv/m+n9lTRoZbArHQry1lnu6H7Z0K654d1EmEHtjVR8nOOzIjFsVn450SjfyTN2K
K35sdCkjosCGsr2lDkbqGJENBs+NZdGNrrhyRYrcmho+xYXoDmYpoePHN/rQdUMrboyaa9OkoseK
SxpVGftq59PGKe1jUT/IolT0HV0FWYtBithqnozyOe+NsLYqSMjUkNB6dcwtAaoPbyeQ47j9/rtN
Zbjj6liA7cden5wMm50sJo7uCKd2+Jf7u0djpT/geM7qpB40UmPWfuH5W1vu25UqDg9MlDQtXYwL
+mY+/SrYTuwjrHJzhHdWWZ3cNbt17mOX9W/lKB+H2T0bstpIA3QWuf393fDlNADYZmPfZLZ5MiqU
jLxd/OKYueKqVjqallH5Im5slojQN0ajDSlo8btj7tnjLhk//IzistJvuxK1zD6el+RlKG10VPrx
ug+8heEVn5W1n9dr3owxWuN+JR4D9a23vu3bjorT5ok9NJnNjbiafe6jg3jN8qpEaS3Pk30/oWKG
GkBWUjpy7PjaOhhiPkugoHbNXkULoX/H6Dj1YRm2hk5tRgzb5/7QH0KLoWujhIKuqdCzRr0xnvjX
zIEeT4/2c/FrFFVg+UXA09d22KKb1njAHyLEhVwY9GLGeIF0VdC5afM0ZZO5EZd1abYKGqrcsYf/
msk5KcB5ZFcQ47Aq/pKgO2Ayugv4X+sA/Z2ha6URT2XQdmDtTlu8ulH/5b41NWemiswsZNclIq/H
ODUtEHwYoVjzo8O2/FxzPqjozNFeRj+z4SGcVwDh92vkN4BeMHpA8/lhMtOIps5h36coGRnrGrdJ
zXaMsxEMK+N4XHr5ADa1jWios9TtaHoXDUki3clAq2psoERxYF3xbEMf75z1mxg+zW5T+X7RHNLg
kb8a4w792uHqjmPYdNOe10/fVxl/50bMnkEYVmKyTqion8pli3pat8hKME9Lj4h5grMXzb9l2QSQ
qw9qFF2N0j9KEFy7yb/3V1jj+ipgM8uLtJwWuL5f/CbWN9P73C5jVKOWYKd/GfNbuY/zHdZSIruA
IJqohwR7CUqsvJcRnbYS5P+Cxwc5k8oWK+ky86Ex65i99nF1WAMeeSGSswOkv0MallH2lYXlNwns
Y3Z0Ywv/juiD5qf+NJzvG/LjQi2C6G0LvtvMwuoGiaojO8+kfSStHwAoLMO0GN94WVwzK49zLzuP
iSyh5t2vwWLS575sv04ZkAai3Xqe0qR1KkAwy4axmnOXnUtnfC2aLA8yaZ0sX6LpxdsgW9F4lcqV
5nUQ9ibdys7cyM1nILTIF3Ma8o0OEc3eV+nSjEQSHzrfeDtK7WtTjU9ZV/7VdhC0rlrvFS0MgZk3
O28gKistWgG5qHgh4rnuj6tRHf1ki6tK41oqXtBIpZm0Sy7wouRGk/GcFN8c0DBbYFpwRrx6JyJA
Z+K+7EAFELrQiCoXDu+qTXow8vZERmMjO9Csh0qrVk9NBaEXhDnI3Qe+jDw8HllpHXj1yRkvFoTv
73uQ7neU08DL5NCB4GKM++xvQoegMrqwzN4E+cXaz63YmYKrqMIur7xxtBN2tm0QYjmU0kfqLbsY
gn3/v+jwLgrk1SCEZ+EjFoE21sSO3HLZOC117+sqnDDxGh9sC0UZN5xmYkGrcsKpG81y4AuLhWmP
xt8VOrDFVZaWdzFSApLTkVhNHVZpZwMLSz1udH8P0NIpxUObiMQdIL6xAHKaWyQtt5KwW0L9QTj+
7x3jnRHQHOiabQKnEsDIYiUTsI8Njg/Vtf5q1lMAmoTAocOnct26leh8TTlcFghL16DNE3GGd4oS
bOGun0HKYj6YY36ojVcygwhn/XF/o2rSFhW2WHbEaRdznJC2fGL2o7BBfOFvPLFpQquKWkzKxurc
RE5xM7JnypxH1u8q6UOR+eZ371YFKK4yN7wZzyE1D5b2aznjVYFd79tEN28lU2zbiaepxLzTjEAB
0o+KLcXEjyn/MG8lLjRkbEFbCnO7xhcpX0GSHRTlTyf7LLLp2DiPtDmXjbnhZLrvuK35OyP19eD1
4yCmuFqXEwep3dhsKXJrto2KXWytRPYlac2Y2P3ZpPJkV5+b6dd9+2uCp6pY7lVD00ByzYxtdw6h
lelU0O5hIvKXV4usoFh/u/87uo+w/t8+YEwQdZL1ZuzeygkAuwm/ioC13TgDdOZX/BgB1Uqoj+Gt
ro9w0ThZ9VbNX2ch5fbf8LloTcFEXHj+yQdSr+Yn1gyvReeHFha6EhtL8XEs8lRIYwGefsNq8BBD
eQUu7hFx6GWcyrOVOKcOB79TvM106zb48Xp4KrhxMSohAAw24241TrVjPs0yP2w/Kn28Hp6KTbOc
Ab0InUjOhT95ECBa/wbgaF/O4qngtN5duznp+yxeWYs+PcMlQVcYWx21Osvc/v7OkwWcTfqpyOJ5
tdPAZoWAgBUIg61UbrUb66xz+/u7n6CmydYOZInxalV9IDsxBmKZdz0jeMz+/8FJL8VCx9VEtX45
kAp07kt2NJ0tSkmdeRRHbgtKpDmZZuwk84GmxcFly4MgfNcTraci0xxesRZvv3PMeuvgJXls533Q
OVuIZN3sFWcufYS7qmvmOG+HkzN0p7QxD7O9VdDRLKwKUFuoYaVr28+xTNKL4/afLega3w+gH4ch
T8WoUXOqGSSIwK7uJGHrWUFiFBfrs3RE3PXPUPTYlUh4KsGbZJZVF0lmxdSrHgwTJKHUAGHD/Y+4
Hb1/Jnieyu4m5663s8mZ41v7QG23nxyoPs6ii4bU2gVc8z0VuGa5AxuKzp3jaWIR7ct4dtnG5tSt
geK3llfzqq/sORbF78587sVBit8zOHMFO09ioxVNZyPFf+fBgfrOapDYgTjRU1lKO1pZ08ZOYbFD
V/v/3F8K3VZV/JjmJnEcZs14jzcjviRBDYqV+0NrnEyld3PMdW3dms0xNsCxXr2zY9KwrdON4XUz
V3x4nX3WQ3Nmjlt3+czs9nNvTbvSCE/FrzmNLCruwSg8B9LJWULT3NqWGqOo8LVOgme2o9g79cwi
G/f3sSiiOXU3jKLZNSqAbaWspKVH5zi18A7vP8h8jAie4IeNN0vd9G+/++7IMh3BXSmxpg2Ef5um
ODcTP0yrcbi/ZTRrqmLZaL10XbVi+rxyT326HnjzY9/It198N3E7F21pgy8tdtcsWFcZ8mVrt+hs
onjqsi5NVs/JHC/UPo3FfKnqIVy6rb4H3fCKh65emjpLm8q4WJ3Ilt4jLtxBnZGN27ZueCVlptZk
lcTGXu+E/USs8lymDPSAW68yuhVVvLRPW6MqKm+Oyw7ikN53d9ziQteMrMLR8PBfof0dh0jpWGee
ZI/2vrYEIDVvgf/dZlnsxpeOi80yWTQoXUDXgXRs5n1vrJ4KRatcHy8YCY6mZv3ExgN6+IPccYJ0
TjbOV51pFC8djHKZa4b5L9Q7eHV3Tmu6ERo120XFoZlo2ZiGHlafu/ZotvTJXEEKkGxVjHQzv/39
neUHu7LSeeAy7qznyU0i08jOuwKACjSbzCLxkxwje7Px7PgGdCiJuy+4qHgyVhTjWFesimdgzH/1
nFlQUgLNhx/dn7smqv8BKls6VFXQsR/TYYb4N4UsnLSZfbtQmWHRjOlG0qf7HcVZGeSgmHQRatzh
wSFp6M9tUPvwW3vj+NAsr4ovA60BNdGOk6NHWvRfKJfQha4Ty9l4RdLM/w+AWZ+icxSXkdixcmZm
YeMQUMUEnmUUxbOxiLJyIQptebiy318Y3fcoz1buauaVsZQknrJZNIFfuyhuTiAR2HI33Q8onpxz
0kM3pCZxNqFvEo/yxRNY0rcuEzp73Zz8nbdZpizXaa1IPHjmMW+fmftgVtbBWjbOFt34t696N35b
mM2Mm2kV40nbLyPXoo55dNy8rOI0t2X76pbg2NnYvDpTKcew7Fe8VZdyibvGRh07ORjVFr2CJuip
xG8OK7uZsKwDdJ/3ebiiO2s85pROIsq5WeyDKHvqC+uIGlJSjoYb27XFotHi86ld0CTUZ065URz7
0EjUV4tK2dBlnmygpjzVbh0A/0cA0WDf73vDh2bC4MqxuZoW94sKApOmkZ4g4HKAf1/MeYum/mMc
I8ZXvE2SKYf8SQnN0JAcaZgdnDHCk0lEwUot53Arh9bZSPE5bxql2Y1D8gDZKx4WObjy8nnZuNZ9
XOfFRyg+l/K+sYa+LV6WNjsMFS5cNT14tgjX6bfooBDrldHU/ZTQz+1dIyqcc+qkoKXcuUaKSyZW
seboXKQvfTr5AS9JBRQuh2oeYJp7giK+UHHEvrYBkvIzfuEoVXI5RYOxK7HB0Eou3OPxTUCgk740
I1pPICXYJFv6orpVV/LgeUQcnG0HhoF0yZyModVv4Qs+DIOYtXKs8qGd2hqijS8uQJhyyQNafxXW
tzwxol2Op1Z9DCaLdh765MGX6cNUkUdUpL+zZny7P/yH7x30j8rPSsmE54icX9Cdc6wdIxzKzxxy
Ag2qgAP7Yc1bEoK6H1IcnJZGl/MGOwdSU0Fmy9jxvrerBSoIeQBGeajW074vUlzcwEtEx7KaX4zE
Dtp8ObQGSk6ZG48M/DCuF1TzspGLaxZfVfWZ0KgxdoMPkenWlVFNmrdimYwD87rqGW2bG4mVznKK
WxcJEYll9LCcYwWO1wTNOh1btw3l7AWdWUApZ0tp9sP6BHaD4t5oqQS/n1vhpzoWpc2vrP9qOGtQ
od8flC8Bl5+qYhdLIX5L9XdoLWflgHpUy5bx3FliPHYklxs4FJ3RFJenifC80Sz5RVZDJMFQPRh1
OAws6lBkZvUPO93VLI7vUCKA2XRGSRp8ByUnxi5Wic6vjRzr44/4o1zUtIPkrj3wy2C7oYUqizWU
z+XYRu34uFg/Ko+c7/vMx6f7H6Ui6SQNqrQdv5i+5GfZ2d6ZD2UZTmWy1bKr+wnF/7OZOQl4idyX
tJlHMNSudM2Dce2nv2dXQvt214eoj0x1z2yDyKy4uLnbQ8hLzqi9lGZYS+Addv2EWpoSowuWtQUB
OZnJs2W3Z7Jkz44zb4Svj88qT6VNuN01phZ3qZcJL/RRX/E3JvotQVTdIiihhFUL6I1bCnlz5oSe
mR7BHB4M+VbVTje8Ej5qVLwImo29n3hvGg51l/AnYi7QZJqWeSPH0v2EEjWGOltJcfsCE8zARS0C
J/3HJvPOtVWiRpYszVy6ZXGZBy9APTvo8dTK5FYvv27ySqjo3L4YuayKC/E/oR8yyLou4ruoZqin
FqYGdNfPDSmKSyXao+OkF6PJ0Cq1JTGimbtanJJ5vlbAxBeXjh5XNgfrryHZpc6Jqf8RG1pnbCnG
9kiK4/lLkf5j0l23oj/qUQkdW9NdsaRJ+9M1usNSjYf7geA2uz8qXZj1zVLvbsBGQ3BNbDBrY+AR
p5+y/McC9AZSwXrj2quzueKuAohn9DPiF8RSR27uRZUrHodki8Ze9wGKu5rglSZE5MWlIW+U4oRf
g4T8spzQ7Lf6yjXRTGVTmBJaG+1aF5fa/jwD75BNW9cFnW0UV23lBOCqDdssaR/46UOD0afix/2l
1U1bcVQzZ0B+jtg02fSV2q9p+vn+uJpr7h/VJ9xCCjRUYGAH6j+Y96k95hGYcaxw/GaH/WlLQurj
3lvqqbUoslYoIme+eC5a1pxs2j/SRF5aVuZRuXIC6k5+JLZxKLLhpV/YS7eOX+5/48dJsaeWqZaR
84RRxCE7eZhRwQOLg2wvIts6fzVro3ItUIiQTIihxcX3h9D0yoPrbSl2aPaUyoKQc8sfUwPZQy4p
Hji8yPCHM8m37oqadE4lQShtvDWhIVo8l/1fBY+T6Y25Xyr5vX+aN+sPOuso5yMowRjjCzZYwbwr
erFoYDTsr/srqxtbcbl8AONxKxPxPGRWIPv81BlbBV+d5RWHg9zLmNsGFc/T8hkvCxNIeppdpL7U
U4tJkwe9lbK6hTkmX7yKBCxtv963yMf3pT+KSZPhilrmxPsJEAJ068WBgVGZVgOEKdwQDXD5kofp
PkAXPkQ5JtOim1evgJEq048QRR4TXAjL1Xu9/zGa5VVpDrJucKjHsPuJ/8zow2zsS9nUslIl/dxI
S9g/K85V/mThbiE3DnfNtlEZDCDXxrwpR5Qb/TFw+KcEOoVestFtqxtcOR5TuYL2mBji2U+LKOPN
CXTHwZhnh/vm1u0d1VM7A7p4pun9nGwLDTzoO7PTY0LQE9ZUR8uL/VlGqGxv3Id1i6v4bte6WVFM
vn32Suu1NIeHxdniadTZSfHdhawJJSKdnnnno+lsDqfMeujGdt/2UetKUNgumx7awz+THKQkYGNa
koqG/VDL6sRNnjN2vL8gmvCsVpjA94t6toUFcTs7THr7zEwPyovQcHfCesF/7bxx3dYkXqp+UNp1
xjzKcXiGCNJzzuuDCfznlI0hgEfnviuj+x+kWRiV2gBp6Zqhh8E+N3WGLzLIGyhXWFAmzdu+H7j9
8LsMuAePLqcl3A+1gchM5WGt6ueVpxseotmzKrcBGKRz4drS/9m0jv1KQVoKXhRJHbExvi5JUoWF
SrsiNK06O5apdSwGAMd9yO9aYB0HW3hYcZQXhz7qifGb1uvZkmTfQarWnPzZK7hdDzY6mctDUbPH
ZZIbV4aPu1wpeL7+f02WokmpLXs7Nto58JPvTf062zM4o5ygF+U3YfNX3/zVVnaQN9NZ1PRL6rob
4Vi3YEokaJN2Emm71Jd1CifzwUte7u8zzbgq70HaWvbgrBhXEPrWs1SA29fYupTrBr+Fg3ebuKbr
OOalWV9I7z4uSf5Ga/LPvnkrB7YgXePVLmuu01qHJWOHtlyDfUMrr9w5H1zHrXmDhy4UHSwp+iAr
x413R51JFL+eitYoUwKTWNgjrzxP6l+0bOhG9NNcEFTdoaHwWZe4aXsde36cp0/FaERyOLpb6EpN
dP2D7aBsLVMMWXulfRpb9DuheWhZ6GYSxYGkW6KiN1t8cPtXyQ4yYk9TW7D6MvmyeMiS6hGazOKZ
Ounv+yus+wHFkQdPeK1n3z5D1gE3vrqkCarh7f7gmuTDUTyVFAuf/aKrr0v9WTSnSQ7oI37w87+Z
H9Hl337eiAiaj1Ab3j2xzpKJtr3yxgkmVEJ9wVER9eP7n/Ff+fmDVVA73uu6qZECLNWV4Tad9u2z
WXxP8wKqRO2RsZ/cP/dtFTHihknykgHyIlK8b6dN6Lk8ykuAh2WU+Vt1xo/7kahnKw5PQfJTgRwZ
00HFBMDBcLWHgI0XiUsw80XU2mZU9mbkJVtlNd0ZZiuBgLdLmXkZ9uFwkBESlUiezRjFU/Qx830Z
mNop7xu0d9sEPwHOjQtjRTBx5zEvt96INGVzT22WB6t63i/1UF/r9bNh58fF+ezVT2vyRFMRphzN
GVXss0fKLw43wx4XCXOLhka3P5UcX5apBWYUOJnto57d+wcrSc/TZkqpCaRqC33eQgd7ttfxpTFX
KGDbxzTvD/e3vm5oJTxMHmiPs2ZurnXpnhykp7zZUu7RDa0Eh0bOo9dnWXMpytfSeEReen/KGmOr
NCWTzDPLzvLmYrrjsRcsAg3ji+lsHCuaWatMJc6Euk8LQP0lmezvdeIf2nbdWRdQmUlavzBJvpLm
KqEzR03js1GPQYqy5T7DKD5cpKyv6Aq1eiMHf9YCMeDWoL8NOm0khf/ttw/CpEqCkFYGy0nqji+e
zx/AuESoc6jqf1IvPaesPAj3yyLFhUw97jtOgOeS54HVw4Es069s7GIoxISlee7QXmnlz715BVd4
7vfX2jwAdYS2qdPitsdVAHHklT462YwyqMwSxE7F09LmG1mJbvvcFv5dogby3dr1LOQNSVGic7ef
f8w5ADVW0+cbdtJkDipBAslmwtPebq6pi6dFt0FrGEhizWua/MO3KF1121S59tfIB43+FnH8yYkm
wb5bVfb5/jbSHOoqO4LsgSbyFzK+oPm4sNuHbBlCr30t8KYwla+kKoLK35l/quQIKJ87zEHTynVY
E3kwZ1afcF0m+yKFCmVzVrO3PQOjQ92Hmr8aERTi530jaXaRCmSrhJUZ2YxdtHbmtzIz/+V28wn3
7tf7w2uSWxXHdgPT4EKBmUOXIWjcp2aVQd8dpdgXKogSKnpau2iVRyRKy++z34V0eQVB28alQjf5
m83eedhSr8xrWNJcQTT32A7uCbTGwSj4k6yy4337aLa/SoLQzh734bbjy9xPqP9TkwbV6v57f3Dd
2tr/P/9u7EDqNzr11cu/AiIVoPfYMvfd5VR4mltnbVsWcnzxk4YE7lzgRcWsNjxXZxXlMEfvMaeT
I7Hfm2wIU2dKw8Zwt9QKP2aHoJ4KUuubqTbycYHR57/NPoumaYH0rQBwKLIAP+2WyzjOkVFFQ3kc
EzfI1iO11lAYf91fF11erILYTDdv0Otijy8uzUH7yh8WPgbNMIRD92Uo3yZqHfxBRusWdZH/8eVM
Rdt2w+DbaNVvrpn7lyCfKtYHff0Tyiu5jJd2n6urMkzFas6paDu4+pifWFYFTvN3icsUcbcgUrrH
HJXfwCB9yVzLGV/66srNI0eTrEXYwYbYUzX3h6kCnHF4a3s3dNM+tBbIkdPsdH/R/gvlHyQNKrrN
Tcy8TI3Vjmm2hhSKeYb16IhPYAMJnPqlrWLbB7yjDweQQ/aDG0xDFfHq5NWvYGUIOH8QvRWgHBUC
VBbdn5PGwVWehLQwDTxOII+h9MKyt7n7QueN2KGJfSr0ra96Xnsd8mm52lHRQ51b/FW0D0R8uT91
jYv/AXfzZjvPs2m5pssauJ0XmNPv+yPrjKIEj5yXs+Mv83I16mtl/PSMz+60c9LKTQBC37yb2mq5
rjk0120ztOFJe2ZNVSoEg5Be+IlowBI0nasCzBTz9JrNGzb5OABQlftgrs1MMqe049xej9I8emQ+
obE3GpIiKMkUtsZWUffjfUNVGoQpgxIeAeXLdVwuoN4JzeRvo7DCxt4o3GhiJ1XxZnPvMM5dy45n
mb2WWWSbP5oEQq3ZerZ7LyRl7Mt/x26LhFH7e2oS4E5uMeW2HdejHbVZxMQvQwBlWpa/G3kBSfJk
GrGZrxsJzcd+Adqa/z+zecNJ2xe9Fec5eesgN2dlcuPY0Q2tpAMy62q3H6oZ+XsVzkMbjtkWt4Zu
aCWLHwf0hyyuWK51wwKvoifmrrtyAarSI3iQSkiA8Z6veXoah8+82bjc6Kas+HJVDVQYA5uvnD8Z
zIrGwj3ed+WPr01URZ7Jmi458GjzFZxO9hS0zrPTP9vin2wnVpiq4LO0TUjpSEmuskLaBf095m3t
d41ZVOxZlQh7dpeaXFnrn+2UvzBniwn648BMVSqE3qHNOqBsdQUnd5g57uNqfzGMcePtUxN4VPhZ
I2o+pKQn15p9AmU5nafQr0IILIb3V1U3+5vB3l0GrAaSEHktyDXtnnAnCLw8XvstNLBuyyiuWcg5
qUEZT64giDCLyGm+onk+aFGoqne1s1OqQs8smpU4YmZydZKnBJXD4i8H2in3baOzvXLkumNnJ8kE
2+cLDUldfeKu+NGkQ+Q6yy42Acxf8Ve3sSX4IAbMvyKnRnoXp8sjyLEf7n+CZnlVHgTiEqt3WriU
lbyaIFWtxePiVPvso6LPoLNiQh8Bg2flQ1Y8IVdcCYi4v96fusZlVYSZv7iVnWYjufapefLW6YzT
fCOU6Ya+Lfi7TT+JdUAbUoZocMMJce9pXOqds74txLuha45XK7ezzKsz2EHtlqBB20U2RKmKW1uk
vUwM+jpXYtNgEHZUba6kziCKoxKQARlrRcnVFH5UgstiLnYGGFWOR3j2tPYAXFz5ap0NDsa5yfmU
Q0Hx/i7R+KgqywhsVk74upBrB+K4qBLs38VKzNBJnBe7cOqNDaP7FcVL+65y3MRxcTINf4FOvRqn
wJ0Ar/99/yM0cVLFrg0ObmBW1+DFlZbQPzjX7oOVfYVsUbBu5QW6n7il0O/2pUtbgNLT1rwC9RqO
7JSyF+4loQuO740UT2MjFbdWGekE4V/XvDbgQzGm6Qjts38dgor1srUMmm2qYteGPE0HxEpyhXqP
DX0ZemP0wolyfxU0sVJFsPkeyau8gROAkvy4JMb3rjBDyGdu2Ec3/O2j3q0AkJRFS8CLeSXOeh7Z
D4fKg1UOG+e4zjSKBzez0c+ywA7tZ+uQQLkGaOGdQ1v/P3EqS9CyQrz7WuLBPwFlapdtNerqbKKc
sLO11DjrTBML2gamjBrCA3tLJEJnEsVpbR+PhF7uILVpqxN45t5ad6sJW7PXVbQadLhnCxVg8zos
z0YbFf432f3L8i12Lc3MVYxa4yPeMDBDXB2a4Ma8BKz8vmuPq5i0lVRSeiUxr5ZLv64NSL6L/Ie0
t94gdXa5/f3dHh/qRJgQErhlTMtvAz14duoAZkCOebGFyNDZRjlgnaKzWmK5+SXpfoLfLE6HdaPy
pAmRKhCNT4WgMkG6x+YmsrqfZv6UYD+iUytMp8/37a/7DcVNc8kaDs5guGnxd9cd0+S81r+dIrTY
xkdoPEoFnaXCSwGiQhzg/Qj+SfJQg5fGLeS+WKDizqZVOPa4ztbVhFLxUvsh23wq0u0dxV2xQ6jP
GYb2pu9yOi4zTg4rNOd9F2MVXeaIlZjTzMyrW1hobWoObfb7/ppqJq7q6Kxpysd0SXEqOVMAkbWT
T6sno/1nKL2Xfb9w203v3GpN6qUpfJQoZfVcg07UGMNlOBXm133DK15b1e6YVMQzr7ZLcVq3Z/9/
nH1Jk6Q6z/UvIoIZsyXn7M6u6ttzbYjbw8U2tpnB8Ou/k1+8i3rc5SSCLQvbyJIsy9I5EYAFCnlR
Ffn5eAqL1ZqsOj6oPqa+JHhk9eq9dPQhjdfaOWxD37+/Ek6vpzZxRoh/Bthn5vpNsuMq/LNt3Ya9
UgeVlkki3B9DOO/desQLwFoZkW3dxrHaEYVG5UW5P8Tg7HSe7/AMsN+2auNYbefEL6uBej+62sPr
XnkuAQv4eGiLfzFLylRdVXE5QdoBIHhIwg+pKo6AVj08Ht4iFLOSjA0xoFk6aLpqix1ylAfeb6IM
RHxoRsAqDYZw7OgXlPvvu4nvUEmyzSuaBWFRUhV9oCQuwknGlfxchPXXbfIwTLNjARrouYC4AeQ5
ut7BRUD9eOj7f//98BOb9V7M8YcGLYCIvVrgLAVkF/QHIptTXn+c3G9utXas2rb0/v2VfcLpIphp
cWBLGZ4Cj72TqXd6/Au2oQ3rJLMuwyHBL3iCXGaSfEQJ+bbjwqzpukN1+2oc4LBi/s0fPnpL93vb
og3jXOpuBnXzEv2QNXg/ALyYjmvADjZ5GEdoUoAVyuWQR16IY+UG16jpj49XbXmkjM2yLq8nfkET
XCDBeJuBfwCKvksWIC64uwZgjAAlOizBuVYfhpTt8F5Hon8ez2wJmcyKr8J1S9HOS3ye8vnXPD3l
1XxLAKrTVeLQppuoAsEbbYgOaQR/BHG8ujEAaelcZV4hV7T0bqt/GVrombf7yW3yENlDdSNoRMAF
qv3g0fzfNu5OYNh5LKM3Nx5TGL6NDBrMMxxU4Lr3gDQ0ZmoNAtY2shF6uF4uinbEyKr2vkUlOQyj
XpHLm0cJFm34NteJnCr3GOjd0TIJYiO103P50Z3WAgPb+PfvrxzPhLfeIh9AH+91wTXM3Wfi+3/S
dO08sW3rXWKvhydRjioarm4BaIdGniIVob+MefcUsZWKXJvsDfemqazrslrUrS+Sd3Eg90GxhuFg
G9oIPoaejVXnQ/YUldqu2x9KML491kWbXAz/lrplEbDQV7e2/67dcEf0p3AusrL8+Hh829INS02o
Wkag/0iUc4V3uJzSpe5hbHW5lpK3/IB5uYePA/hg06pbkoMluxY7Vef7JPwOioBNf2Be7/2kC6iP
Bpqbo9DIGHtnmqT7bUMb5jqQtO/6ZJa32lnOMp4/VnoNQs8id7PPLA/iOUA3AcRCpu4Qi9zZAWRr
pQvTNrhhq04FWKUF5eHw7HBeKOTn+X+PJXL/8ze8r3mrJ25eRcucixtyQTtafl7k78i96fRQxisK
aZvBMNNUOywQk6duCw/TnW467x2QUGRGR60uhE/5qeP+tLLBFqdm3u+R/x9B/xbJW6me2zzj7BsQ
Uh5LyrYHhuEC8j6lrswxdCs+JzVLUdk4//N4bJtNGUZbl944j0GqbkBZzurifeh+bZenpTg/Ht6y
dPNy741xFIJ+Rt68sPnFW/U9V+4KLpdtaPNo9QLFSAmB8wJk3WHedT9nv+6/Pl64ZTtNglyd83xE
gQzOwIbVWVcXWaRkkfXM2XI1Cb2/mHKnuKYih7fsSeOc026h16hdhXuzLd8w2yVxcn/pcEKxIMyo
90Hy56XaGHqYHWQAAEXQqQN1E+Npmt4V43GbzA171d6w5AGj8obw45SAG6vzh1O7jcAWEvf/Ny4A
ACgvdZXCjOoi2NNwim7+AJLObYs3jDQMhoWpvEIwiX6x8I/vFlmy1uJtMVLzbk8nHcd1DIHr4A+L
ooxG36f5v5lusyTzbp9IHkVyisVtTqPMb6a9mtotWc/QM+/2eR3qJEgndeM+yxIAIqHo1FkruLd4
APN2z0dS8pFBLKjhP0e62beO8/nxblqODrOtK19YIpuEyRtyEjuyDFkSnaL+y1AXu8RbEbvFRs17
ftd2lcq1gwi+QMq2UD8mOIJptXHfJp3791dhcLeUU8oIwcnNanHQzRJf+0Q0z48FZFu8YatTje7R
CPjD4Be5NHh17Rl6C38/Htu2csNQfQ98aIOI1C3NRZ45iqSZ2/i/Hg9uW7hhp3TqZzf3sfDOP/bq
6v1hyedtIxtH6djEYwNUePhcLf4JIrFbkvla12vvK5aFm/d8cGQ7YTXitlqW5w5dlM5zvqnsIvTM
m3wkcBGL8Ch/I5UC+EUoD6xy8tMmsZjNW2Xc8DTgWHcblqeqkZkEqUgnnZVD4+32RSz+7jRf6bkc
cAGrU4S/+mkGOfZzuGt2Grw9zlf53jmRd+55jUHStgP3769m8gK3nVQDf8Nr9Z8Lvl+Amb1QlIY+
FpRF7U2a2jb30nmK8CPYjCMw7nelv81YzcaqEhfhYpYYuXF/xOO/cQs6r7XmubfzT5C/Ya1lgWos
v4Dao28uydqLOla7chfTbDr6R3ksjmvysYnfsNzRAxy4w2r8BXp7hvCHAj1WvgbcYBO+YbwzC5sR
NTbISZAXpwAWL11jAbGMbDZTMdAuLG6PazcK7q4CKZusIdFaKuXNnrPQM9up+Nyyik2IOtqZxWjt
KDEDf+57fYCb20ck/K0n/m2q2b+PddQSiZj9VfGABqsyEtgD9Tv+E9/xfpYd0sePR7eJyjDlYojG
vGdwFWhJUtF3sGo/Htemo/+/M+eV5aKNf5GzxsD9r/B0V1F5Iu+Li3ddwDstTmtVE7b137+/mmbW
ZCALQAlugwiyYPD3VatWOvnfbjTHThsHbqiY6kGJgGCn3uUnddTn5UPJMpgYWs3jw2NB2X7AsOW4
omGreI2Cyln+lALEfD7Xa2U8tsEN+wUvS5qCvgG6ytzkmDvdZyec1uCcbIMb9qsb1SbEQ9JPzSGK
GpZbCwbMx0Kx+B2zeypnPfPxSKpuoXtrUPoVNNmy1pZisSezU0oXyZQPwJi8td0VpDJO7ID88sKd
NXyC+2X4jSSL2STV4EAPZtlB5rL4NTP3A5H6KgL2bgqLp5Z+rqJNRCqhZ/ZK9XEepkEHz1BS3zuX
pZzw5A74VsBELu8bssamatuM+/dXJlb3ANENE+R0urYFPtfXoHsvyLZj0mxvqkJwZHk+zFcCYG/w
o0yCn2DsyIoXsi3dsOAAmT8WxVh6HeyLvETz3XVEH95jJbXov9nfJKuBI2xGbOLdHxoIfx8MmwD8
sLOG3cqJ8bR1cDSOav6OTAjPKrnx1myid3sF6ccERDK3CYDqZPgJ+MpDvBwfy+Rtgbtmj9Poz5Uz
OwhrQz4dQ+A8xSor53lF4m+brmv2OHlB6tQxgcRjr/vo+/EFKLe7VlEN6gd3xfW8vauu2d00kW50
3P5+h6t7dPcRJ9oFzbiSm7OJxzht05pJHQXwx8DcmP0PKHYoh6+PJW9bt2GlXY5XxyFHTAiCV4RS
5IiOu0+Ph7at+j7lKwcAZfm/98BCR2wPALEMKJv0mGi2EobbJjDMVMapEk2Dh7VxOLHkEHcHd9s9
y02N41XyvAZuQlHdvFTzzwTIJO/aaK43pepds3OpCHLOUOeLIAcF3Q0r9niA36jrxumKeo9xyvH4
egv1iwDQb/J5RHa72QTUFbpmB1OoQUzYM5xSsa/VvtFkPojaWWsxsmyo2b2UB+CC9IiDdGXZ/m7A
SJuW7icv3AROgsXfU0ivFJIphXY9jsvV1JNPuB+KjAyTewyCwVkxVIs1mY1MzKFjwCIE+YiZ3ueU
4fKzCRwUizcMVYyiCx10L77r1TDvm5ppELQw5/3kNGtIORY/SQyDTVXVLhWwcm6C8V2S7yPVgjbs
M1+TztupOpcY9po2ce1XMSK/npKsGpz5sCzhN9GTd3UJ5P6KoNP+seux7YNhviAOR1V0B48PYMfl
7PISjdkuCKan3bbxjYOWj3NduwKaFHth1kflwQfiy+OhbTZgGHAfdrlsBWJYhu7Yjz2L66eZu2Pm
p7ipPJ7CIh2zo6n00pj0SGPe/AhtsqBMiS+1CNfILi33H9fsaeJN6EzjIKrfiaqySHAQbn+YSbpr
wj9uDXDIX7N476cOnsb8bdth9jklFJh7RVlWt5pwvY/ahmcDK79vk5Zx+BKAlDRVi70mabLXdfAB
oeGfbUMbNq1VwvNQ4vDtpOOUmUqF+K4d9N8+Hv7tlINrvv4Edc68JBn9E+dVtOtRoiDTd6Tl34Ze
/Ea249tQvACBfCUlYFFcE00wXRw96672Ud/ZcWAz6Sytq589X+MTt/2NYdNzq+s0UcwHhld+9Ofy
A+9ROzVW5Guj6L4L5ycK8BUR69+PpWezkvv3V6eFl+hUjgOvbijsyxgHXty8olEWSZnw5gBwI+mY
3C9g7hk0FyoDZtyHcF4jRrENbwiqayewq7UUC68KvCbcNPNOfMV12MY2HB/YZhPJKCKXhp9RxBYm
/yZraJQ2eRuOzy+bNIiBHn2jeDUHFP6KEVhWbJaOtc4M71BgG3OX3lRHr27Yvyu9tco02/Dkf7WE
T7Iv3A6r1nm6C+drXgz7Ya3fySISsx+sq8VQl3ilvKVUgvogAob5v5uU2ywci91UOBUOyVtX0J1b
f2HF2vllW/NdUK/MJkdhs+oIIufOeWb0S7KWnLUEJyaCOaFFL5oC7+RDU2YJmhvwTEmKkxtuqhRz
TWrce/EiamwhkSGd94rTUzh024zGZMZtu3xwJh8iUYXc9T7PRM+OYbkW1tokbtikDMNcLAqniFrw
FNRVVXvGc+vaftoU3DBL0FnSsEFJ+Q113zPQc8YMrIyf6bT83qSJZqkYX6YWLOQjxm9QukHq6IfT
Pm8b2rBNGZRezDwsnXL6g7nq8wyCzMdDW0JZswnMa0dKZnHXlhxnaBLtKZ33sw5vtO73AehCHk9j
2VqzYGxJ3HIsHFyIHH8U+xwQpqDl8ZNtehkZpkoJXVJRyvEJNJhC49U/Bx/fi3aCXD0XsZjbz4//
wqJCZv2YduqgmebKPzVl+0nWeeYl+f1daw0l3uIa/kInx4qdQBHvNAv6D00lyAura7/wK2KpleDG
NoVxpiZp6IbgZfRP7aARfFSfZZScFEsAfrhGMmTba8OM9RwskWgS7yTd8fvAE5npQKyU4tt2wDBi
SWRbuS6yAokLuPZaHp2kzoBWvU1NzdoxVsoKpbAYvirEuSL0SwCqx8e6YxG82RnGpZgXteBOOgyN
s49m77kuxHOV5J9quq1qzzUryAYUSJQJEGJvQHs5AYN53DXDuAmbH1py/7FX5yGoEoBYMbTIJEmC
NsKl3w8A5t9mwWZPWBUOQ4XSfhy2hc5m8Q+vn4tNAIRYuKGPSRIGusgRzxdDcAAB29HTfMV7WlTd
rJJSqAKaEvRwnJz4X5aM+2GVqcui6GaBFDiDfNYx7Z+8HsVXTZyV0s1SZw2B2Ta8caKIuYvisgqD
d5VId8sizkXF9w0gsx4ru234+2nzSleqJp1ArR0F71IQkBdhdXRadqjVWo7acmiZpVI1HSrie0Hw
jlf8AwuWrED6u+35nziXGRgJV9Kytmnuf/fqL5DT9DWbWv804jnr0Er1zIFekRGX/pdE4s4zengs
LosamXDYfurGOi2gRjotlwxYDH/qRmy7owXB//5EoKqc4dnOPy3BcJqlBjC+3M/RWgrGttPGebIo
1gOGBIo0B8Ml8umpKtg1LvjxsWRsw5u2m1bjxFooEkdaIQTkWZz+jIdwxXxtG2ycJgUKeRo+KdzE
42kvVJM1NXmK2/Awi/rA5bwtIjfLqAJfBHopev+UDPN4SVvN3wnkMR5LyHKumIVU3QhadpojJlHh
hHtbvRuIh3Rt9KdUyCpsm8Mw5zlgqVcm8KCRjN6nfXlF9dOBJc21Ctj+8RSWrTBLquY8nEZdYQqR
N8/u8nEQ7SWYin2e94e6mldmsRiaiYpdVgIpf+3ym3I91DPEpXsKBO5fj//hbSC90DXLqeqKVXIS
+fRujOjXVEZ70FKf3LGvQcviLc8Dkx+k308HBw1QmVsXaxcnmw4YNh6OVGndS34L0idPfCT6g9Md
Z+/L49+y2KBZbaWcyM97XfGb6/f/oEH8WHvxe1e258fD2/bEMHESuD1rBIYnTZ/1Idu5axW1toWb
5h0WXSWB939qgWje6/ZE2nkn0O27aeFmlVU1trMYInjWeAKuAuLn4aCZs/bWaxGLWWZV07jBoVDy
WzP6O5nr4xh126zArKhyFyftxlnwWyeKIxp/d4X77bFI7uHDX7Uf5C8qosht58mtHH1hrt4NtMi8
IMliwMe2yxcn/7qkxYqpvSkdTGRsrdMu3K/THBOJ/H0btycPLPaP/8EytHkHcERJ0DIf60uuw/hT
uozyaQYM3o/Ho7/9qEAS8x6wTJ5T0gEi0rzK8qK7iHECh9o3UaM2Q/EMdZ6JdyNiysbUP6xMehfL
G/tiXgwApvh/k7ZDeJP6i9Ryp7v/gASVcYB3xGi0msYT3XYRwU8adwWkK5xgKn19KVAElAURi3ek
HX9t/Ju7vb+Ky5ag8YH01C6AI15AkB5kA/1DUWQxVnRXl8tuKv6NZLHnS7Fi6W8eTvidu6q8mrAP
6rH2I0zYogsQvO9+MR8H8S9SbZkMvZVNsumd4cRVvYRNFLvtZVRj/K2o4xQEh2ws/jyW2l04b6mA
Eag1CcH7dk+7i6/y8mvR0PyObeWVGd56k5WdsZi/edOai0q2oe6WSzHpXQBkunD+HHbpARe7U89u
zbBWmmiTlWH+IWgbxhkAzhdHVaH/jNQSyH4Czy+aldpHy46b169FO0uIrQ0uSJbswZN5VjS5FaXc
JTI5yKbadGMnoEH6X81qBGpWAGDfXnxwnP3mfYJ8bcNpW21TKrNfxVOKNCLP24vnFv1uiOIhq0k8
rNjFm3EHVm+YubsMY4DkYX7pm4I+axY+JZyBA5hJ7zC15MtjzbVsttm04qqGBPXiAtm5SK5uh/Ib
VE1/fTy27Q8My66SCmReIY8u+TCfwdSRKS6+xgPZjVW5pUYGQjLsmuCFr5wq2l8iFXjfAZKZ/NLO
GHzc9gOGWUNF8bhHUiiqHO7k9TxLm/InBTNqIevTtjmMCC1WDU0jd4wufsF/RFKfKwb+WzoeSbPW
KG7bY8Ogk7QPNNBBokuQF+9CMMrk0drl5e1KbJzd93fYV9478OaiHJuwuxTLJflETuGBHwkA38/p
y3jw9+WRbDM28yqm5yHgzZQOiBy+OPWvfK3L3aKkZjuLpMtYxgvGbbpqF4H3tmBnDhOr+s+PN/jt
iwtEZBhymo9OSwfMoMdpPpd6zC8D89sqa1N//E4jrXYpAQx/Jp06dLMg1aD7QafttmjOvJahkRy0
2yJqLowGxUdkpMkHp1FrpfiWk8+8lS3LRF3Xb+NLoJwnt/cO3Vi9LO1/j2Vn0Vyz0UUCMtbrY6w9
7t9X7F3ir+SLbas2DDvJhcrRmhBf0lR/iJfq9+gSoD6QZP943W83MWHPDatuF5mHIYubC2rfsmIa
spAvB+3uF7zjx06feWAr0u0nJ/zjCe/klOcRzaV4x105O2xyMywed5BR0GHIL4KlyOH7PR/6py6N
0n7LUwEAOw2z99wOlzE6xhdk9HejExwib7wm/hrUt2X95v1Mh50HBNIuufRt4GbAThqylA+byhOw
+Htc8spnNU43V8SL60tVIelyXtKd4x4fb7wlSDP5hKIx7LsWPAKXnFZL5mlnv1D2XICFr1yKHyPt
sr5ag920eC6zCaZs8dTt9Ety0UNwnfNmPwwElfk8C1HS+fh3bPtw//5KUjPOoaIYp+QyjjE6q9sm
LusMZLuOv+KcLIZodsEMKEtMK8CoXZTGcwdeS78qPp3cZqN7MmmGpBcMrtdBRiIpL/4gj6FkV8bq
lUPJtnzDzEfhdBWJwS7eL92wE2K4xe1cI1OxlqiwTWAYclpWOmyLfrwoj81nZ+7ADaNjuhtADL7f
tMdmO0yIlGNX4WSFGqEVQM0JxTG4DeuCJGbDSlUseRlVOr3MC3u3lM0TI2v1fBb9NztUlO5Dcg8J
LnHo34RywWRQ73u//rcFX/I22dy35ZX+807qxlN1cplLcR7m8NamfJvqmM0pYz6Du1UsKXqEljN3
mjNdokPjrdXBWRTH5N+Jc6DathVWnrriB+fTnjrVMyiFVl5vLI7BbE8pyziGM6iSSz00txZJxbZw
VgJi29CGTUVJMhVjAd8/LC2YKQpe7GLH+/h4Q21iMexJLkuX1lMcX1S5fAxl/qPCuV+qfAUC4O21
/8XCk0gahD2c2qVMp0wU0w6XtRUzffvS/BcFD3NyQtsS+gK+DrajQIp+79Rt80QS7e9oXvoH4E9+
3yKlv0h4gBLWJd7gQkqT+q8uu3g3pMUPIfBaum2Cu0m/sivdui1tfJJeklqfmOeegSefFfVaibpt
Gwyz9Zp6iZp8iS/FGGTUFbuKb2rQJX/x60RMirFl9H5g1WMCZuS+jcJr7CMpxzJOwzqSKE8aG/0x
V95YfRKl03pfUZEfz8/bZGdceWs0hg1e4cDtRf6tSqM9SQBr4TQrEczbFhKbPS1Bi/tJGE79JYn/
8dyfXXermy/bVm5Yti6XQXouVl6P6T5A2Wk3NWCxTjcqlWHbLgVEfcR0fwm9ayo/V/OH3P/5eOUW
hTIbWlxXE10lMAhnivbY3auqtrm7v7h4WhGh+LRGxFhMvniiVaw/lgAq2uRMY7OZRS1Lv8wCC/cQ
F/Y8z5ZxrYfoHur/nfP8i44Hl8lJ472vvUTIYEwnwB20yVkxAGf9SWPw94Elfmn8kO9StxPjP4LQ
uv3tNFWdb3n5JTEx1CnXoq11oYvr3PvtXjno3vBluc2Tm3QxRDrT1PfQVbU0WQByOT4ua/cPizaZ
nRULdes8iLziKvvqQ5nOKnPSYq0r23JOmH0Vsmto4s40v3h+NxySsXP3NGcj6JXvpGNcAni65mvh
tSW3AaqD/3XkgDfsRZ8HxTUHKmDMzl0RHIBN5XvfAjUdS3KT4KGsaLVyCNokZ5wbfTGFY63xc5Xs
P7YT9TJQta8lSt6OJ2Ozd6oM2wC9sbIDGxtAV5MB9L6/RHlNi2356NjsnOpGRtuGQWFjsXwTM49Q
UsC9Fe9nEY3ZNqWT2il6WXWXuflvSss95f42oZvMT6qJciLrIr/oZO7DQ9uraHyX4uV07a3X8mwX
J8Z5jey5K2jTw5JDAJTKugV16echUB+BIJYBZzGr/H9kVJ6S+kNcbvMeJslPMzRTkEYRjDDynjzS
nLxq26U2Njs3Uq+ZQ9ctimsTIctTK7WTVB2oO4zb9tqk+nH7yY8Hd9SXZSxUljOf7JuGrD08WDTJ
ZPqhJE8C8JAX126WWarkU1yrFa/6dnokNsF/Ve2Du23q8os/ek+de5nzaD+7yxHVGjuNio55zdQs
UYzZz8Ebn6J2hyMtjY24sUH5+1a543FK5BqsvG0K43WJVUEeqTwvrqyNT1Dfo+s4732xCboDNDuG
ZwX3hhOUPVJ4lI8ZleRQ+2tUTpYNNts6poZX1UIKei2SwMsmGXfnCBnCw6ZYKTaMWfgToIniHGmW
QWR6UMe43BjXm90dbZSD37F02NXN030//pSgy328aNtmGkH1wqkbFgKLHp10FydpVnvh8xjnK/lm
y9Fi9nY45RjkoLhjV1hWxpovVRGi6fc8spVnMNvyjVAoHRS4kwMIhkzDLiTVexLwcz34G4c3Iusw
Qn3P7HjJpU3GQ9OSE0Wxb602asxfzR3ggkKFGuPY1vJbm8uXUspvm/bVRADOU069pqPk0jjkhKD9
CJ6sc+OsVeNb5G42eAS5GEteYOVO8bMd6htZvrpuvaI0tsGNYKeM2lknw8CuXsizuDsG7T9duykP
Ev/V1OEknW6ce+7YrU9JVB/mTn124ur4WOwWD2P2cqA8ZZTTyPl19Lz90IQH5M5WLNU2tGGpABwa
oCzQRd0Wv4NSiKzVZOV4so3t/280W/gu51rq5OJq19vXLfMOJUu/bpOJYaOShRPJG5lfmFce1NRd
kBPYuG7DPpEA8EfW4VgNKhTj+dpvnoppcrYlHMyaLV85fT0EIH7g6PGPwnY/d+kxQFfLY7lY1Nys
2Wrr3IkVUfw6OPI49WHWIv5j3loG3bKnZnVWicJXp5Mu2nzUiLKsOIvztXucbeWGgTqzh9fUEoKJ
vHgXF2xXQttJvFUw92lfJcnSHHwVDRfAEdbJnur8IHt5Rrvx+bHcLfd3s+5KVPMS5Qv6nzgA76Xq
AA32LHSPgPVetvTFCT+RYUX1bVMZNiulS+UA47r28ofAsxttDnTm2RR/KdwPE8FDGV0jT7Ztt2HC
YZ5zwCRX/Bo68x7v3peeuSt2YBvaMOC0F7qRhebXJflVs/yjIs6nx1thG9mwXymGJgIvJUFlZ/DN
X4ZhN/JBrVwWLFpqVlvNBR67W1BKXynr/yvAK7ZL5/QXeF7XKNstQb1ZZuW6LCr6xeNX/95zq7y9
YBNyTV3mVj+87mXq1lpGbH9ihMRN2+eapUFy4UvwVCT0PM39J79fqzCxDW+YM5FANgZXD3ZhYMea
B4Aflse6XLtG34d5I19mVloVYePopoYRSBCz0/PsRhlgHSP+87EO2Ya/69YrbyHm2FWaMXIZmvrf
3kl2ohA3RdUxrNZeg20CMszYHbxWU6ckFzdHTiQBQRIiBg9b3R63/YNhvIMKB16kPblIVBbEBd42
1LOibVZ18coMFksLDBvOuQZhV3ffhPTdMol/gduxVjVtk45hxHGYqC5gcNcCSZIIvVJtBKC8YBOE
AN6U77711f5GZVB1tJHJxY/pTfjxmfV3XrB8/1j0FsGY5VWT7Ki/lJpcUB9G9wOnai/6ceX+YBvc
MNypE95Q0BhxFZhisrEU9W5unDU8xzdHj/Ha/r+SCaqqFoCvvjNIfUYL/bmVbKXKxTby3dZeyZwp
p6M10F5/CERuGVi4f4Spu9ZXYhv8rkevBlfunBLQNYDGlyBHnpCjFGtvy2/6AkjkPuWroSe8PEYB
2Ct+0PRG2b7r851S16leuVTZVm74AQCqDKypZvdH3Sf7oh/e4e68Yp+2lRseQOgQQAJFrc8AJGf0
UKByNyoObZBLMhxoU4j2n0ANzRpcoW06wx0UIZl6Nkz8peA90CcPaMPKyoiBYWjlDmcTleEUZpmS
ljojf9GRn9Uooe/LNS68N/1NHJslWNUIrFEtQW+6pKAnUciOcv/q82UlPLSs3CzBolI1eRWUCSgN
+W4Mu3dxt1YXbFu5YbCRm/hd6Ony5R6mqYMPbjE1rb1/2Aa/b/Ur3fdJXhEQ3JQvKbkEdMoatndW
Wy8s+mKWXHU5RVNJXPMXPHtkhbyK5OMSfkdYuBKr2YR+//5q8X3gUyCf9fwl8dDDJtVZBWsd5ja5
GEZLASHl6hoEm23As5aKgw9yU4/Ppw3nB7TRMNyoWvC0FEFdUE15cAXf9/z345FtCzdsNKC9nCRl
4qVTH6Lx1Mo509FKSP/mxQSrNsxzwcOeHosB+wm2HBCQ7gDWkQH2Pxu8T3dGz+lzQJrd4/+w7K1Z
ZzXQZnT8DorZNWyXq585H/aPR77bzV+RZRyboMOEaho1d9kLb9k7UmVzRM6dX753nfJQDpsiEExj
mG0qlWrruC9fgJ6MktJj5zu7xfnn8T9Ydtks5ppSr3OowOBl8U2iJMD3D37QrgjIJvr7pK/MaiTu
HKHzrHzpOWC0eLwDHcjKrtrWfZ/y1dBDQHgAhOTyhdIPKnhhbI8E+DZvYNZw5R1uVSIeyhcn+sVH
MF6NayT2tlUb1io6sXSki8qXkJb7lIWHJBoO/bYeSGiKYbIuBTKy06Tlywy3Lu+IHIO7zc+YAMN0
kUEPunn+EtcfikQf65itjPy2TCITXXjxiD8VQQK68B5Nb1H0Pk6/9Em70vP09skRmejCrduQMhHc
vyTCP9QaHiZK94RV75VegwGy/YBhn00QuQAPEeJljqOjF/sDWhno0Zm6TSYapcbJ6raoyS5LqLrj
De/Dudv1PNVZMNcvW1xAlN7/65UpJWom4D6Aui8dv/EcGC4JexqaTTBpcZQalpp3Y1yD3BtOgPz0
UJSt27W0sU3wxtE6jKwYljREyLGUF44WqiIEDdgqzr5teMNYh2F0VVum8VlE1R6pxjOpu/0i4pXL
2V09/j49IhNmGJGX7mvplC91D4iMpwCdR/6OzR9IdXm8r2973yg1DtlyACgP4xPCvYpmpY8ucXdT
fW4cmXVZVZFHM02peGmEd1jQCEvXmiAtUjFBhgUvUA/CWXhJe370vZe5Cq9l8CuZfi5DvunsiMzi
LNkmc9DlYXx2Jmcft+IkNQU82Lwid4vLMWGG26bqgHRaly8R++KPNzQ8IHDae3QldrJsq1ku09eh
Iu5SipcQLF2aRBSU8GvRwNt1RdhYw1hB2ynIpKryJV+6Q4CU5fAnZD8b/W0MnmLvvVs+cX9T5Qzm
Msy37pWLeLYWL3lZ7iMEHXEiNu6wYboVS+cgBTrjS4emq3IXlOjXTlaSExa3YJa/VazJmYwb8SJR
+Pb/OLuWJTlxJfpFRAASILZAvbq62u6H7Z7aKDy2BxDvN+jr76m76tG0ighWHdELlUhlpqTUyXOK
AqLB/Pvc5CtPSrrRlaCtnW6q6rp3jxYxLp4hz7FtPcnWX/FNzfAqBG7x575Lpyy7lvXFy9/T5jKK
lXymG1rBZSz9UGSj44urH5+78dkTACiu1dI1IaXC3TLuyBw0YDjtiUccIbPiZc7QJr2yopqc4ykb
rMEbMx25Ia7Dgr6qfVw/1vTak4dcfL+fiXWmuf3/ww4rHeI4uBfYJ8lGfijS5n2I4+Ec40Ev2PYL
StzWg2MPPcSar9x+i3sUcL/JNX1Z3eSVMB3HdrIrx8mvWY7+l6Lfe2gPoOYaq5YmnamYqrjySoMM
E9TPWzFdFk/Qrzwu+8N9u+iWVjkRsxEczl45FFc8ucf2u0ze5um3Tf9heAK4/wu6+SsB63hNPEA+
3D4JAhpYkvv+g+AzWRld4/gqnqpyKi4a4jrHfOYM5Bnd2Zjqt8IS+5ivKc5ovkDVVp8dfxhiB7Wy
ofCCqQMzW1lG942jm/5tWT44PvF7GxxLUlwL/uQsXZD0j870EtNtyVIFVMUVWj3NCjOX0w+re3Uh
2WKs0UDrrKLELGdtix7ItrjySQYcIkilvzFYVTgVlN6EmxBM2+/eF/HdtpOgY2ukgzqTK+HqLehQ
g8xMdh77AzPfbccPCnNfVNa2rVWFVMnYaZOe8OxM2/5A6M+mASvjnKzkMU28ukq8UtdveipxzZzI
GOTOkWTvUCUImnIfjyvJWLewSsDa85IV3dIXV7R674Zs3NN+TaVZkypVQFUJ45eWK8TVlF+aGvUg
dpKr6EGNaVRIVcHNlNFsKa+WcXU84CnsLnDdQ19/t9b2Kd1PKOFaZ6Yhh6UrrgWUAV3JIZKTBTIV
eDr6MZYv93OCzkg3x/2QE/K06DuZT8WVLd0umx5ziA2AxHglYeo+QQ3bwmtZOSLhM/g/Kd69qgq7
BUXjud6NQ7+//w26c7IKtEozwRyB2uu1IEXolPI03NTM0pMtAJqOc5AMYy/wfgz1GpeEJqxVFl0e
L15KSxOpzjuA56gd46idgxQaIPe/SBMVquz6YoNtr8ri/AzKhAgv2mE7rElO6IZWYjpO5chkMRbX
NmOB39qhqNeSnc6XlFiuLMM08KyJmBjLsJdyJ/GexPN+xZk0RlcRWFM/5H6Jx68zk92D9Ra3w851
hgNwX9usrmKwBtDYMBZ74k+ZkWc0sD90w9oTm8Y0Kv4KTQlDZ/seGKMh52KhmsPQRegnm1AVEJ9X
orjiLUG9bhZXO7EBSQib5NeCtrxp2PSsjx9QAtnKWevNNX6gwMNDNT/XPEZ1ZOXEr3FJFYNFzMyQ
loM9IF+qqPPmY9as9YvqfEbZfx2IGcxDAruL9o1Dlm4xv7vOrhjGaFOgqurrXiUTF2c/nGjNLGqG
4TUD6e1Gd1QidZ5s5uU+9na2DFVAO3ReyQokE9tmrgSru+CNuTQygUKg/1122OBrWb3dH1vj7SrY
auazBamxrLymxT+ejBryiw/b7rUqzMoomwXwJxyouoVFBWuDCaKq9rY3JEflsiq7W2m0kNm5TL91
Zph6wSxfYtLvynhN8PpTnJgLJbp/b7gdFbOfsKK8jt3Dkh8n8mPqL5Xx4A5PJF/Z1DUBpYKs2k6A
CHyejLesSYPYTXbCXiuv64a+/f/DeaEdijhpMqs510UHtuv2hYu1/K7zGiVWzWZMcp812ZnTd7v7
bs77iqy16GnyALH/Pe3JLBdio4/7KtlPloalUQU+TlXMXKOA0v2AEqxklFmSGYP5UtnPxfIu0h/W
tHPHNZDt5wxTcBslXMH8PXComZkvSfvORvTy1O94Ot0Vaf8HYi0BGMAi4cqTm03nOElOCVTJmFw7
M2hWRkVdVSaBUC/0XK/1/OozHEazCi20a41vGpdSQVfCrewcmDesTQb+8YmG/bIGg9ANrRyhZzNz
SiOfzJe4+Vo0dejHa7QbupGVMG5o2sy1ifWY2Hs9jRc381Za8jRnZpWpqhv6sUbTvPEmu6NfvBeo
H7EkKKr3YZUJWeOsKjKqMXFAa+3OfKnZg22auxj9hq4sDsTfeHNUKatoajsoBczYAdgTWMdDl313
cRC34v2ySdscXf5KSJty5HlB5/pspLODMli27JPUXAs4ncsr8Szo0qPTHR+QgbbKzvJA9D9N8+/7
+6PO/kowG13Xtb5scVxrezCLnix64c0z71/vD6/xzf9gooQL5hCKuU+dgUvJfBjrdsU5dUMrZeUY
yltmRnDt9SAd0pV729mYY1Q6KlDk5PlkOOW1XM5F+kT9A0u2FaZUOipfYNcab8m/SLPQyazQsgG2
N9ZqMJodXYVDsdIWU0KQv8axiRiz971LdkvqBI0oDwk0JgrbXnk/15n/9v8Pu29dys6qSvxURZ+L
GnS68bzyFKEbWdl8fdq2aeGMN5/54/Fl11TycN8bNZGkYqKIZZWTCUTRNel3OdujB9ikK0NrUuX/
O6k/mCOPaWaW3KrPrei+0JLvrdE7ohnln6SCvq2kx21foIRr7OSOAaqC8jrkU9iBXD1v6j1aDVeu
P5psoEKi4hGfkEMi9jp6vxrxdSzOpP0dT7/uT15XHFFxUXRoYgsUSOUVJBVD9Wj5aElIvi/JN6v4
miS/nTly65XEo/uS2zp9WI+28OfBSarqWspXLkVE+Zcy/kO7jbdQFR5lFL3fo71fXGl6mcA0kwEB
0NHgvqE0EWDe/PfD5HHXj8EPOePs30xTjeJ4IeewzAyxpmOh+wEleJs4y+VSkvLaFHY0EHtXpvT5
/tw/5w5wHRUkRc10dlnhozZymXbOPn1IyHEMp8iO6gMtV+JA9wHKjosyeZvjDQGOurjgi/dg/D/3
56/JESpUaumnsnb5VJ8FNfaNWYCKcH42RPf1/vC6iSsBnPdL43hVBkrOpNonRv8oVvvfP3d5quKl
WG62kJUwymsOCnrqfmXsQv0vdBMvq0tVwNTUgMidGrb44+XFWAPKW3HvCEG1IvnO6SL7r9ZY9ObK
KnxuJqoW2ObM62vfKp2T0Vcg1mYQ9aM4qmyKL6pW16rYFvGS9M6pTNtnBjaWcACPXLhlhalaX0uY
FAtzDefU5st7yvkUTglbQyB+7p1Ura7ZneCL2yTOaUSybKCCjcZ+dOPI/f25a4b3lazZF/UASsy8
uk7FEZQxIOY2+5UV1Q1989oPOa2YwVVjiKK6DtUvsOT7kPHOttX2qQpU8xmrYjKw8sqyDiXB02Q8
p/Nr0oZZv1Lr0fijilWr595yvBRMuqz+Wc9zGHvpbpvJldOO5/rgj2N1dfXzfUuhHmcduft2f+zP
DyVUpQ5DzbWPF1FWV8/51fA5cMs3KY+LcZ7iNeI4nWGUy4lkOeWeldTnuJyeJl4ewYi/7cqMTp5/
u4xht5k1OF16zarx5IJChwzVShuIxhtVnNo8Qa2vtNrqGpO3ntOAJkFZbCveUxWqBhHAJKMU88ab
XwiM/3sGhon7K6oxt4pQ63zToEme1ufGeev4T2sNo6MbV4lOmiVJVyO5n1n+2g/fGrpyltfZ+fb/
D1HP0ITXcQvjjul18r4WQxMU/kqy0s359v8PY/vgHekNirEHcqj4g7PWg6CbsxKRA+tl1ZS+dUoa
4F79Ce2arWX639I0XXb3l9HHFP8L8aQqg5M71CU1yzz7k4Brx4rHsCjzQ1ZVwZw2oSzPU4I0Jldu
ap9fCqmKS0Njt2GVPK6uZvu3W77mwx9Z/nbZMc8P4/x+/4NufvLZBymhijt+QXEZvMXTX8L/S5YP
hnWoZr6yYWsSmYpOK5aRUU/Ah4zl6+CHvdVHGdR1bHZEE/jh/ido3EnlaSNoSJD1KKvrQuWAe8n4
FfDWtRO95lRMVaBaXzli5PNUnQ2rbZwkHB1wqqD3we7tOMKtPetDL2fGmwW+wVM9iXpfLqD0fsVJ
2jUfxEDNn/c/U7NS6vPZOFqEu72RXEdU2iSa5gtggK2vU7NiRk30qC9oueE5jmxIdS3cCjAEIyqm
CYJIa2pOOk9QEpXoqjkezKW6Nt2eopInT9XUBkP+lm2sn1OV/KwpUl44pQV1BjP+UwI9TvhQB35f
hW21hhPQOZuSu0DmakmDjPQk09QNCBvbY+IW/soRVLMGKt9Z0o15TV2PnmqQa9fMeJpkdwCTysbh
lcsXWu0q0rkGPTm0RldcKb7BleuwQEPbSrzrPkA5VZSpFNDPtPELYLQ8tbSiR6tO8j2AwHIlBetW
QMlYue90nZBFcRZuP6Vhz0rgGlzRoZXqfqBpvkFF6HHie37uIWfR5YsFYIDMX434n21j31L9h60P
jwmSFHbnnOYu342WCOaa7IEaXZm6xjYq1RlaiV2Tuy6800iasCZ1tfPLbVpvLlXBeV7MaMtgczw7
NmhtMHdGnUX37fL/Ouon+5DKdWbPHV2cpMz+eJUfOX35XAP/YS35w5T7x8yzTyQfd3jXf4IM1NEd
3L1Mu8ecWN8gm3tqx8fFarflQRXL5yFXoPM1cY8yLwHK7KkVEJH6wFGi3HL/azWp3FUOKs5EBs7c
HInKzn8NbHnyZXKZ/TFgW8+bKqgPZFqG63DuHAdrrPddm2VHz1gj8dVFiBLliRhM0MXX7jFxKJBR
2ZKHhPJl77jtSgeTzkJKkFcktuhAECeSx8c6l8d8mUK7GR7QwLOpok9VaB9BRznUW0r3OPbDsUjs
cLlxocSbGPZcqoL7lsJxp5hBjYhWywOt2XG0yuf77qOJcpUrza0KCEX30jmlrdOG0qzLsKPTygVL
N7iyT4OSm8dDhwuWsfyRRhz6XbFt91GZ0gZqs3yQlXuaMuswZV5A4u5cNPn+vlU0TqkC+Ehl+iM6
adxjafpv8eA9dE5/iRu2rZCgwvXajPMiFVlzJlbBH0pv8NOAjHztxVY3e2VrBrfpWHM5oICTXPzy
WFdPOf1x3zCaa4SjRKuMJ2EXIO+6cnc/oddnzJ+F8di5uzhewm7++/6v6PxGidjb/usI6lfX1sHd
2c9FEHdNvWVfo6b6+sbSGA2SNSRS88EK/KHZOfEmjlYMfVuQDzsy90AHYyD8D2KZ3goktcDsrD/3
bfLpomLsm60+jO2gL83pM986eH067/lS+lGc9t7ZcFD82/YTylYCfgY/6Tzc2bg9fcX5N+yAPoLA
GlkJ2k+XFZ+g+KXFu642F1ldBmGjpx+65atMoZ/meAyt+OUyT23tScgBW9Dt4PmvfOj/dpsvc+ts
eWjGDyguORl9YcUsw9KiPyoYWuOfuPb/uW93jV3+8+BWQazXvQnfG/63sRsjz/ej+yNrnEZ9a2Mz
b2Tn8fQyGsk/AnQhkN55mOeNoaRyDzR5G4PmsRaXYqx2U9KHnBkr9tbNXNk63LjPzGyGTRJpRV3b
HWfQf0tIydw3jM7kt5/9EE0uX5LW5pAazkcH+Es774/xtK36D1Lp269+GD1zu8ZwfSO9+G4XzImL
Jv41Ds9Pi0YYWonRxBlwvE0a69BAtU5kJSgZXjtnCUhCj0X2zUFDgTet1HN0RlLitRXWLB3Z2ge7
z+n0QNyG/+z7sR1Xdlnd+ErQ2jKxu6SAmQT1DpI7OyNda/H8tEIAMynhWgwQKxtAqX+xxh/l+NCM
pwbvYW5yMMwtZxviqw9tZjelfmvePMicgyKbwyLdFFYYWrnYUWH6VPSJuLROEdVJHxnGn/tu/2lU
YeSbuT44Zh/bJMWBDPLgUxIZpbuvmz/TLLfkd4yuxKyHKhJrOohsF3a2H2XyHA+bSsgYWonXxBFs
is0RzUTxHEBjbd/XecjH6bjNLmrALiIepT3Yh24UB7R1oSYmX2lprBjmZoD/XEgxeyVoXWKYKYAC
9mHmeWhPblRk7blm6PzO4uj+F+h+QolVkNs30jVKKLND8iwZ7cCs/EdC/0pSuQIL0fmOEq09Ncc+
FQQ2Qp/eSL/1YtqDAGzl7PFpLoCJlICtBmIWdJjsg4XHzDlMzaxMUQj3gZHfZCD1sQfSSZSUCeLV
IXbQTKex+AOgTramOaeZv/rcg1qYN5GKTOcM4FQjGGJu+/syzz25Mn/dDyihC/G3Erf8wj6wju0d
yz8OfI1l8NNkSXyVkqC2bZM3s4vgQsktFFb/UAt5GRZynjy6hwrqShjoPkEJYp6DTLWq2vlcmxmk
z+bB+Frn3hohsiYCVHICzxvAoE/wFSJ30HNohsJOQyvnl3heK+foPkCJY0fkfiF8B2swiBPQM1B6
MFdso5u9Er+VX7MWAvL2IU3GaLGH8wjU9ORBoTImL/cj4P/XkE/SkPoGxHNnLkxZOOe6JCEQ2z+8
Zr7kNPnpCyciVvNCMmvXxvRvO+/CtPcj2dBfqFGHS2WEJd8kFwN3U0J9rtDi3oul+C06IkLT870w
bYp/7n/kp+ejW3X13ztcmXSU8rF2zmbLzvVMIsM5SiPdJ0Q8+mCds/s3e+pXHtX+f3P5xKLqc5Ff
O+hLX0bnbNvVU7KQyFvO8bBcQLUeVcB3N/54ayCKLGsIZJcd86Tb3f9OjSuqT0l54fZcQs7pkgPd
z6z2B7glt2UalfAgw6OaNY7YDGtjeM59+6/aWnu40ewh6quK48NG8Yxt3OJZBDmqByimHGK6CRiJ
xb8Z68PxphYm6y2R4uBk8FPLf5mj2A+psxKiOpMr0Q9FJdOXRIhLxvND6kzBAObvbaupRD8pQE2F
sBAXKdkjAFRHCprN+0PrTK5s2yz1HB899uIyjrYPnpPly0jpV9sZ3+6Pr7OKEs0lMfmQWjh4dAnQ
9JbDLVQMql/3B9dkRfX5xCW0ciTl+cU2+8PQ51E1uVB1SHflsukSQnyV38A38D7TzbV9oFmTgPHV
Hg7u0q1hsTXWUR9RUP6hbl7gA4zZDWue7jjee7fZ5mazD84OpZtMiiwpLpWZ7adWBm5ffq+sLijy
eNsdR31IoS2YKZcBsy8TILATEVb1lqslrH6z14fJT6xqlrGbiouRmDgRWxF6uFbsojO5EqZm53nO
AoHes5gMrwknkfV8N1nY+VZ+4P9y4Z9kffU9ZKhaxqfZQKr340PJ5IuZFacRBUph0AvYg/cOmQ6O
U+/jvHt0svowxc1OGJBRKrm591DISNsMYqHjEyr7EIpMo9iM/wEP/H3H0BlAifjJBGl91y/2wQRz
UsObsO03gZqwbEqw+4QnFmDI9sGhYD0sUsAwGntVoUsz8f+8otRom2c5Jl5ZJnh/FzQqbOrmgIKY
eqXucG9sJ5ZdhoFYu8pbisekRAPQRFISbTK7+pJCCaQuCQBql5wkoUvLQ+paKzlcZxgl1HtvGvF0
KVGyLuv3OG68YKnKYmVwzQahPqVQyIqOBO/sB+hmn0jW7T3u76pUbNva1KeUqo8T6J/EBOnbm079
dCDZZJzum1xzcVHfUUjTgKMth8kbeTEkxPXe5vJ7Y0b1KopP9wvKxsxcq/Lxipxd8MQa5RAeIODB
GcNmCDp7xUCaPU59UnGbXrYQLM8vaRXjYrrrhrcq/VlD9fu+kXTOo8Qsi0unLiYo9M2dXR2Yy+XV
tLN45Qismb2K0fb9GKJW2CcuY0Kevdnfm74RpUn3UzC+8hOaD1CB2sNQVRaZuup3mxppZA3tP51h
/nXfOBrnV3Havt9WuFlP+cUlw2lIWWR6FIrlayAZ3dSVwG0MpzGWEsMnRfUQA+wfj6/bJn77oA8b
aOVYneO6c35pRLabfHoo+36P6sxKUtBN/Pb/D8ObdZLSLmnFhSQDD3JevuIld2XqmpiiygY94vEz
d6FVdkBtNi6OsfhlL20QO8eZrLyv6pxSiVo7p9bY5hSFa79Gc/XcPIOyfngAeojuc4NXK46pcx5l
o13SVsaEI3PO+RhUZfpoV+KJlcbvbUusBO4gHNB6pSi4tXERWiwwSB3yNQIQzQKrlAhlD04vKK7Z
B0DmH0W3vCW5sS3h/IcSwcaJ0W0xNEq2kQehADp+vW8R3aRvHvXBK4dpjplbYOQY4o59N77S1dKO
Zi1VGoTJQ1PajNLggTuQwWBeVKPQDPeJts1cCddklqZl5Bh+MPKDD26spt3EzUN8cjPWB6MYeWr1
QyxxLS08EaQJeoM7VNa2zVuJVTOlnPWpJHCT5jT55blJ1jTbb0evT07RKgUCzqhNZcY2Lo6zEVgo
xNqi++byLmzJ9A4wyr6r03yj+ZVIjfME+ITGJYek7360pKt3kB3deLZUqRA6VhlTyxxyKMbkaa7k
3nPlUzttYgUn/n/IDuzZ44OH4WUHHoJlGMqIZt7fdpJv9CCV8MADfebU+ZyeqUiAUMutOWe7mOCo
cLjvRZp8rGrBjNRvO9zkCTJC8SCtMbJxzvGc7BnQl5X3Yk1qsJWd1inZLCW5LUJK2kC0bRxObrey
Y+kGV6IX7eqeMy9wHyjCHnt7OKXA5t83jSbvqNQH/jTYhQShxaGSdtjU3kORxCFUeXb3h9fNXInf
pvJ70jqVCVkAL/kb52W7iwy/kOlKYGmCWCU9YOUS1x2F2WtU3DI+nKC+ewSX/25eACcjwwupyco5
WfcpSgwXRe8JtOmRA15e99ImuN6uUS7q/FPZaSvhDJlrE3IoG9Gg9G21bgDwdPYih3L4kVJ3TaxB
8w0qE0KN+38zzjE9WywHLdZS2cmfdBrNeWU5dOPflunDXpAmtWdAzJIcZlpEuaShCwDVfU/SnNpU
PgSexAVjaD3aW2jy+Bu9cEuU1ln7IMum+cpo3R6L3KlXTla671CiOSu4KyGcg5yXFSEbSWRD+P3+
d2g8VsVouR6L4UoYukp/ZP3fsvnhmt8H8n1pX9eaP3Wmun3Vh1UoYtonNu/FJcnNAKe4wOuTwI1f
Ugi083JlPXQmUiJbJkuTmnhHuZQEGhRk2ks+Pt83kSYnqTgtdJdNBvjP8FQ6viZWFnTxS70JtE58
FahlDcnczRJjz/xQZpcJFNOrOkA6kyhhPJPUcVlFzH3L7dEIKnTh2kHqCPLzvl0046s4rWHql8JE
irh4nIYT8/dFtlY80nilCtSqGuhjdoKSA0SjX8AekaCWyElgmIC2Ajb3E41P72XJV+5Hul9TztG9
PWY9tPBQ1SieYrd6qtwxKFCcKdJjU1T7cU0aUvc7Shj7c+MbXTuJSzz+LCDBh3KeRx/m5YuL069P
19K3xl9VpgS+pI2o2W1HkOWxkG94STkA/r+SMHSjK9GcVInT911CDtxy9l28BEM1H4Di3xbHKqDL
rUbfnzPsPXnNwpgP+8Fcgzzo/NX+dx6ShjPnGV5af/u+CEy//bJMzcu2UFA246pr2rltMhjFSMdg
LJgMm77YOLgSx2PtligZVtllwW3A98glncxNx0SmorZQjEmJ4XfLb8t+QRk/YO246aTFVNBW7ucg
bo5jevDkj87hAc23ZXqmgrasGcf/JR+W32NbHb3k2RHexjkr8VlOaexMpiCHuKn+AjHl1bezlTX8
PGqYCtjiZjXE6HJcftvLFNVTcZDgKWjcNcjK566NFsx/u3bs0zjHJk4OUIioorIGpmqyoN9z37t1
k1f2Vl/K3nDrZPlddtAy8kjgO8OX2LW3dIsQpnbkm+gumFqwFl7yyeZQVI1/G+1AwolPm/hX8QtK
eC60LmMPul2XifIQLBSQLwhmNLWN/confH7EYSpcixr+QlGARD2Dk/6USKcIHPro0M6IPM8ad2Ox
RmSoWWkVt2X68SSLnNnAvUOaVwJYuI0zjzAVsyUnXIxG6QMzV7MC4uZ1chzZmG5zIrVL382HPLMo
SifUXMCxy3EOtIADjsYUIsyb/FQFblGQzLkGut/BOSzNCG+qB9vJABf158O2H7gFyIeT7FSZTjl6
MH4GZUWamdF4+8u2VcWYCtlK8YaaOxOGN2e+7/rmSbTTttSmyseIeTFBbeqRgxdPEXPyfTdutbr9
b6Mwnk9VG1eoX5s9ED4N2pqyXSvMaJvNldjN64wZdclw9+HT2cMdF3wvl2Rau5xocpuKvrLRQgYW
ENQyaqelL64TJ0VQppbxNa3NfMX4nze6E6aisG4EnYA+ze65jttfozmkeA4v0Kc6TmHlZSdOzUfw
ApxAv9EHfg7Jahv9sffNp8lMKiSLU6RRq17ax477bZAWcXoiE6Wn2YAwiZMuzsFvrDX9OE1yUlFY
vsApxTAL9zxwI3ufEoOczaJanu9/yv/v1v8tkTIViZWnaW6PBMvPLCd0ZRyh/Btly7Jn7dNsWXtA
ktB4xYKKJEEDUs6cx5HrfhPDS9kBcEaawPK+35+L7kuVTGA7bdkYLfcfh8y40tr76cn3bSPffvFD
jrELg40UJGqXxHUDIcuoXy2dfn7/YGoLfObORYytD3fkqQGFVx9maRo0cbWfmzZMxO/GW3lGvKEL
P1soJSXIxPAKcWsGGNhTY7zOyyNP8+AmWwpaj2r+DdD9SsrXubeSHTpTNvG4VLiDemME+Ek2gi/E
/gKN88DsN7ETI3yVA3gfF7nX01JclrzeJ/Oe4nLo/2mKlWd7jS+pqC4owi0cSsYY3kYDZ+I8ttVa
dUeXeVQ41+DSBsgoPFxOU7Mb6rPNSQSUa0fTQ2d/r8EtC2bipP/L4WskgJoVUSFeud9AlggX+EvS
OGCzemL5zwrvmazfZWtEd7fz+CfupTbLG6gZVtLCT4C9lgOqK/+idmRvAyAwFeVV44HBNkfc0hNx
ZdWjyS6ePAryej+8NaGhIr3Qjd7byZhMhxyvmA5aLtP5ua3awEr9cCAyEtXPGjCt+z+mM5RycLfB
e0O9GW2vwqhCSzYhyMZPo3my11xX9wNKoANgynFWpM4Z99PQMuI8YNV8yUB80WX5mn6izqOUGJdJ
tzSLRPPSCMXmYT5l4496LIIeG2e3UgHShaAS4aSeAYYuwRTgDP6ezIDMYMO4vwaaA4aK4spmYlVL
uiSXqiXQOiWBE7sBq9dyk2bmKpILgh5+CXK95MLJ3vlhrcGUdIlDhW81oz9AGwbj4jR9IFH8UB6r
kwiyKI02Hr2cm1N92OliKsZa1B28k/3MWOTya72m0qXxSxXEVTesrPGgn1ys6bVvfqQz1F9EIFY7
mz/neydMhXGNtrWMGcUPLAf3gDrYAcG8G0MZkhBb6Y6tBLDOeZQAFolHmFG0ycXMjqVoAhRamVg5
aHzOPItvUIK3rRvag9fJPZeluC5N/sYa5yHDi1jl8h99a4TLQK6MzdBenr7eDwZN9lPBXZ3saepz
fM/gyMe0baPOToOlPVnOM2SshtmK0k0M8Pg6JaSdfBSZwR3nbGTWXwlZlkDW5raWRPZfmJebWeZS
Jpeu4xGthqPhb+sKYiq8y40dMYwehnbkV9N47jYpCxNQg/072v6/L8u8SlADWaJC2kfLXXsw13ip
SsBJeck9r8vSS30jqv/jDEVA/tx3GE1LCVOpueKWplOcYmwcIIddfOwOSeSH7RIsUR+mey+6/zua
NKoydI3gDUL+x894Mv5rIMlpHtcApbqhlRg2QR46Jv6QXNKZRh53gq7aVr1V1W2g+ZDEU4MlvREU
1OYPT5If28yhbLnTUgo/TVw4YdqFRt5GYKLeNrISlrbD3GrAI8IFwtatc7CbbbZQAVx2MVPRzR62
WTwd7Zt6kAdZspWbp2YJVQgXAKP2IMWYXIzhQIzHWhzuG0NzslH1bLw6dchcYAc0fdvY97H3FYQZ
3/KKz1HhcEg0rqks6z5A2Wq7WhZVNfjJhYys2/ld7B3Gqfx+/yt0g9/Swod9fBKNmJOqTi60GyVa
asAuxdBXc3/wT3MLc1Ugi8SNf+nykYG2DeKD6A/maFa17f54f/hPDwoYXpk7rkM+VL8r70TT4cvQ
W7tp8t96k+y7adlyAMRP3Mz2wTyxZztNsZjiAe+ZF8pxTvbFrrHrldujzkBKeumSqeyIW+ALmBku
LV4X8iya0jWuJZ2BlENCPaVmi+d78UA4PxX5a92+EtPKQpavPi/ofkJJNvGyQDYOKq0PYIh5Sn6Q
cgmcZAhFvknbHSug5BwzSwjYPm3/lFPDDZoFuDGwabTRfRfSLIAKYvHAs5KKpjZOIq37oEb3npjr
t8Up9/fH15jHulVzPvhPwfsl7SFiAf/BuyUIOqKqr7OwzWhoVmv4108PZoDxK6eDpiWsQzCIB9/+
3fo8sLEIeCINUi/fJdVXuzCBO9lErIMfu33phy+qyzl2JRraH8oqPfiiPiSjG3WGu7IgOoMpMW3O
Rt4npu2dXE8+9vxXWUc2ly9Gtna0/DRtY/5KRE+Cxl08YsUT/sXw/xKyD2jzPCcPVdFvOfjjJ5So
xttdzXOzMk6LwUMTnX4QJfwfZ1+yHLnNNftEiABJECS3rEFVlFo9qbstbRif2zbBEQRn8ulv1n83
MiwUIrhyWwsQdXASY57Mw1z3lpwy5ayGatBZ2BBSRa714h4cRQ5qQeVVmJ3up6ypeQ3RfrYufBQ9
ucLY60iXMB6c/jQOYmdwNDxD7D2Dhh3iH8ICwnWL4zaz4xrtUh8Puc5raVBYCbNSFl7zIDg5c/DE
SXWrMLIIRxjSU+e2hNkQLc28FUlNl8MEY2pS90Osqv6cZ8vb/QG4ZeJ/bsjwEzQ4iwBmlsJ3RJIX
3bEN+9c8cP/Z1/TtZ70DL3RmwYCOwiwhkE6e4WsRc6+zceUNiaNTV0iRL6hMxMgOKLkPc/hw5Okh
DWx5aQqLBlzRqjRsSYfmG6hWeSx4bddd5dAIuYbY1B8nXywTcj4vnriqrtiH7ttBUA2t0bgJNjTo
di7Ln/4yQLknVM+zKyzbW1PUNbiWDqwCyqEUiehyCC6Ev6t2PLB221M2i8hocO0meBKOQUiudOyO
OR4GO26rVv64577OX8kzUalsyUUyBL47ejFoBIN6mTw8c73SfluohYD5MWZRff7vpBeUgbgFbY5r
qP5eRjycyedufQmy33swhQL0fzfvtH4wQFIpupYk+stT2f/yynaD9HHK+7oIEZ9IvU0Tgi8bXDC3
w7nJdlmUhr7OaaHZJBqnCm5p08tzmtHXtmuyXXO8rzNaSE3mnPRFlrRQ85UzA2k0fxwGer4fcVPi
aGhdZQeF46gPry6h5yXlR/yYUwpz7X3Na4il6eAW6VJliRhoAm21AxmyazDZ5hpT7zXA3soSeKBS
ck0n+cCZd4A23EUQm0yeKWc0wPKIr6JOmUhK5Uu856sZD9bd4Np2zIb2dQ7LVMsG7wVtmQQ93gep
+B/sYWyi8obQ6CSWnEGGc3a5SIK8PUDI+LzkXZwSG5PoBvj/Lqy+zmIZWV1LP5JlMtfFlXTLmZMl
Fs127EX0o2oSutjEVEw/RFtnwXRwCi9U4ZUXYAngXFduUdwwW7mRYUYLb599t4w7PW68VoZzdd/w
a16sLZ5v0gPqgr4iDDbtAdNv0NbbrFx6h04dEkmS/BLMpXcpZ5Ef5TYX+4CsE1tAqitCR2JmZmI+
UNgAZ+BFLTC/2gVk3ZQigI/LVo8cS+88HnyQdr3pbUYN3/3WTUDQcBx27lQNI4Cg/LQ6Lu1YH5RD
LYuKKfgaiqsW0i9d6JIr9BFjAS/jaoWicZs93O+7oXmd0+JJCfHbHM3TXDwEpHp2PQBN7uKPhr7O
W1HVFpF59MOrHINnPgZ93Ob9vsjoNJXRHdI0K9H1ESIYU7kd58mBGGK7MzIacuXIFqcEa+m6eRy1
yClYaDeJtdGS8Yak0UWDNllUzRYBVNKF5IZwHslmc2AwjamG135Ih5tpK7m2bX3Btc9n6B79TSf6
a1/KaIuuEzRM0g3Npz79Ip3gPHL60hJ/H1YDbdEtOlH2ZbCKpB7UJYByQzFn14bmlos2U9w1sEqf
zKJRPLxGdfOQ8ioB13tnzzWoorAzD/gyh9eBR8mQtTFMMx/gGbJvN6ITTOD23vukaSOYdzhHStR5
KsXD0Nq4hYas0TkmrgepSAcCzNew854gQn5gATSwq8ACJ8NKpRNKohwybBw+IFda9I/d6MZrkEG4
t4vVZLNIMAytTiiZeqloGCJAtyN52U0PcCI63c95U9O3oL1bZzvlcL8Niug6uQpLrDoNo81VxtT0
7e/vmi64conyy+g68/W4uM4J7NHj/V6bhlRDqouX7VYOiPk0NSdRtfGQV89Q8t516w5e9L97noE0
t1R5F12bPgCJb4whuYJT4bGwkehMOaNhdS7rfqxDFeFO9kkED5zO8ZCdlb/resXXdX+WpurqkGFQ
oxQ2FpmL18ip2Hl20AkjfUnbKhsRezE7f3qpc2oy+vfa2256DaHRCSNb1dF5doDWyf+Wl1/8qo9H
8PNsS4ghKXXeSEAr3/FKDO08jodqnq49DEXuJ6Wp6dsvepfvvQPjyDxosmTM54e+7K5tYBPiMzWt
obRSXtZChCpL6gne31fl93P3sPGe2KyQTR+4/f1d34um4sNQIyxlXR4L33kofZsKpwGruupPPYqy
6/oek5fYgFV5xCHl2EOm8n7UTc1rWC1buQYEZ+XrtI79V3jikTdRUv9HMxf9z/ufCBCEDw5VOitE
KjXLbcmyBOzxh7RfYzbLbw1PD22xHLuw3HUP5euMEFzfwJ9VZnlC/fSb4oTGzVbb7ugMA6wzQgb4
ELtOHorEVcORdtE5sO5rTE1rl08LLofExoBYV7L1deV+yWJccfWWl3PDAOvEEC8XWRcG6HnK6cGn
22GQ2bkBj//+4BrmG50c0kDyz4cOvkgakSfF5j9Ps/s4hO1TW/mn+58wBej2y96Ba1JBUNTTqq4F
1J1el3Vw30QU2apDTa3f/v6udTJgUzl403KFH+72PMjcOVWssrFDTNHXVtrMjzYYBWKlCiJxaKP8
wlvcW0zUsnkyNa+hF2pmKPhdcjie1e5Z8hUs0OZCstUyJZua19bZoIBF2FCLNqma6dy48ycfFX8U
Z5N9A6vti4eBLZDURvPLuB48nC0F1MzuN23ouc4XSf0+dCUEArCLH48EdpZ1QM6rVfvd1LyO2bGA
eDFxoqtEmQKmz4sXUKi62HpvyEmdOELrRWQhdWRSz2sOFSS81jaS/9gXGm2dxT10IXw3b5OORDTO
akJiPkZHtxwtSWnq/S1o7xC1gdCICi0fO3rSHxQl14kvljneFHcNrH0x8wL3fzJRXg/tkObPdS1O
rZPtmys9Da0hpS4upRGakWQPRUuhWN/+3qhNCswUGA2tVY/3C6dF74Pwm5M5sUjJ8f6YGmZhTwPq
xDayuhGVyc0/hEOst3GH8rDSAIc2m5aB4W5UF/4Rfo0TgxQyCeXPyfkivB89f8rTxK3f2txWxP0x
UcHX5X/E2squHLM28Xt2luuVkOyHR256h3WCTTPq9ttEiXoPLxwMWQ3GUSOIWys8zKy5w64VduKf
aAfK5/1BMQy3rgNUgehZOwOG28WuJG6Kkp3mfrANual1Dca4Lk5R91XJZBukFxeykxCgcWweDqbW
NQyzsm3WoivapG3dM3ODhxU1r/fDYshVnTDl9EuzpUEukzwcztOI5/1q+6lY+Xlh/PX+JwzThKvh
eC78cm0IARy6AcMKk5hG/qnS9du+5jUcq9ktFlRbyYTVw2Udg/Mg2WFVu2RtkJUamGEy5I7dgNnf
byDtv4nPPeUWup0p9tqKy7Z15Hm/yaQP2niuKqiGYLNZPjQ2MQPDJKGzpYQzuVkOZkuyZd+E+yVC
JVjbf+vqxJmvmfp+P/6G5NQpU3Ty6UhqBGjoXzrX/1I48uV+yx/XRYS+TpRacuZOtK/rJK3WOPPK
r6X74g3fOy8/LMMWQ8c/kWl1puXXevj7/jcNY6LTpfxSUo4X+TLZYC+7OM0hW+uvHfcPc2CrlzAF
TEOzAICXMMWs6jVT3CzbS9M5P+733tT07e/vFvvaddK5hetnwim/Fk72My1splimwGgodp0BysaQ
uEHuDMNxUWSM8y2liUeK17py+S7Cjq/r/3RNWPVb3cukgjfrkMESZOKfo5U/BH1n2VeYgqQhusdr
RzkWAx6CZPpU8OhT2uw8f+lObcG6pvnMG6QlAlLXP4s6vboNNkhBebo/woYlWedLqSK4aRkDEh4k
0dfIeaxxzig7emi6+rTAN7xvPk2D7bbZECqdPtXg7iENw04mzSBOVRCdOtAU7/+QW7Z/cA+hs6Zk
mrk58zAK7jAecvDKSlhYtI7N78+QrvT293dIGP2VbKuHPAr7/IBZMB7Dz8P8v7X6Y1/3NRCnRUtW
J8U8EZEyGZvsmLXiKSM76R66i5sbisjZMmiaTR20qtLhS1QU+855OndK5MMSyRE5Sss1iqNgXs+j
gmThvrjoq7FXwJliQsf9UF6wtzjK3D1Xnm1YTVmjY7celdoowyGVD6c+uj0VB8fRmS2xMTWvrcjw
wvAdOcxN0ssvXvjK1mdlS5iPocR09tSm5r6SEW0SUY/HIsPt4WQzpDU1rW2cYRe/YNHamkSGLPbH
7rxmtseDjwPCdLJUp7YQ1NVIJLQKnpuAH1JFX6Uqdx1O2X8IU83EMq9dmwRhPwp4SRTWTDEFRQOo
VNnsVT2GcqpfOFdnOe9LEqazpdJo4FB+520SFmUYKzH/bKWSsbuG1DI3fnxHy3TPtk4Uq9dBxj+J
vG9O+1pmIi6zbyz4vRS/98CU6TJAoecIaOUsTTIqlGGkuKadFFT8bIqoph+gwbQUZTZzFEskdZlU
eR2n2V9T80j8155Z9s4fb22ZLgIUuAFKpnrkfO68TOwwkEcRvIj1MywVvMC2RhlySOdOjSAYNTCw
qBPmlT8qTwrIEda/do2Azp3yfTxCb8EtP2fxNKBChef00G3raV/zt5F5v/4trRjHFQPM5vKEuqfH
irIjKUbL+7xhgHX1HyeSg6cqXO+HrXf2SP0wgxhXCicJt/wX9/guATzUZ2ooJuss3clxMSG3RTzD
lyCqRRyyfadf9h8RIHeFTVeLSXnx/srWl8b5Ua1j7A7zrtWQ6YQpv3U6t9jQfdJ+qvinpf3Ns12n
aqaTpRrmuuOyommffSubb+76LMcv93Pn470TdAv+nTs1LKoX3nD0ev7usadG/RqaPu52zj26ChCn
DAykDEFvvCfqfIeO5WiTSDAAVudJVYpVqQgwK5DmLd3CA+tt76GGhVCnSGW5U9QtyVWiVPsY8Pk8
E/cLC9TL/ZCbmtfgmhEW1EKlbdK4/ORwmAfC1md0xcP95g0jqov5hKydQyjk5kmmalRYUECVv7Sq
PLrEZgJqCr2G1BFn9aGhHDSDARKVfvajK+W+fNSt1daRctSyj9g6Na9z+SihdaKGg5A/7gfH1HPt
ZJvCpcktaJ8nAerl+WXB/8inqG/ULjU2FINre+Ion2QIN06UxG00jyEQ68bpxv4h9WzTgTGlj4ZY
Aq8y2Gg6deK3xTMXfxcLvXqw5doXIG1XLJp6nSGk1SRezmJFqkM47wyNzpaaa9yG5B5gtbnBhbT5
CVIPsefbXqE/ll0ImU6XUm4w+3WBFVwM/lHJ9hzIP0gpjy1UkbNuxqf4ExHXuk0tC6NhJHQCVehE
PqwQ3DpppTh3qDMS6XhUvs2NyXAlxnT2VOMF+TIoWSdh/aVjf5URO5XteFKbeIwm+akpgpiXwTc1
LKe2Wo/3E8AwfegqPSKHE94wjnUS1OHfjGHL0j2g9lbGnmd77DGAUJfq6aY5DeCVqZKJiWPtRW8u
bNj35S/XAB6N7driBrdOsjo65PPyV7A5+1ZhnVwlwglHZ4FqV4aSQdR8n2bICvlFeb4feFM2abgG
Y7lkC2OYOZBNs0svBC+cjW9j4pia14CdhUXe4Ek8vc7uChWe4KoUxFWKzdJ7w5jq5CqyeQNjblsn
ZRYHy7fZtvUxtaudd9cyCvqCNwolrbfKWbg+xZCIsfFDTa1rS3GZLlOkSvS6cda3Ssj86NebzRve
gCRdhmfzl3ER4JPASPKbGFBsSnFgf6LzvmOdLsUDAfJ069ZCJdFWoJAnHI/TOj3TZeIWKBkyRpfi
oVUZhk6J+xfZzDA7do4by77Cycqy0n/YPGe6PdOQ+2Pbb5t86+XvqL12WxV31c/7WPrwyIK2tVV4
ztjkybTgl0aw/kuEW+zD6qh/oq6DHWxL5xNbwnHPvh/f0nDbdbQtt8mVbwHsn+Y2lsW5yC3PpKbf
oYG2pqWqec3k21r/k7EvU/0pEC9Z+uANraX3H56tUdEU/Xv/P8+hMzTNjC9M85MjYa4RUthETme3
5b8c1h9n7lzuD8qHYMOnNCgPA2/9PhL+NYSmWZX5R7raduy33v7nghlNaziO1nBNh7DO3/I0AIko
P9KG/LM47qeBzZ8neHTzLju10v92/5cYUlc3cfJdUqWru8g3imssGFUexw23Zfm8B3j4NbfPvjvP
4512BMUFgRondnSK9UBG91iIfM9UjeZv4/OueajKOlsB4ey3svpV4LENxA5Lxz+c8dCytvjWxTD2
VUHFW+8ks3/0Pbzb+c/KJiZnCruGauX0s9tuuX+Fl8DPgJWxHIpzu/gWioup9xqQnZT51E2r/M1R
zTfIHHyZs+UytX8LYbtJMX1Bg/MU1eU8ckx5K/Fj8A7FjEJ1FxfQlittA8J0Doe3ObUXOmh/kvMV
ikhwRPvjfsabWtawG5DNV8Ps+1fOnR/54G2HiLq7Cm84nkT/nZC1EsEwQDH/reXLkUbjufZtrgeG
lNFVblAcVLNuRq7PQ5GoLfGH9bFM92wI0W8Np8uakTQfuX9t+fg8Ouxz0PifGe4L9sVcwynsHzyI
iLb+1Vt69yu04voHp1/7H/dbN+SiztQQc4oqbt+Xbzmj2M0e5pbFTvTdKotmirwGVpoVohLe6F+H
ohIHSgJ6rDwuTt0MT9x9P0ED7OTUY42CR6zyU3Eqw+bQ84DF29ge6jnapUiHQdYwCyYXDFOi2UcJ
yzx+r1zhf51la+OYG3ClszZ4EYTgoZT8SkuiDo0AU1hFgWXBNayKOltjhLiuW/qqecTl9mH2/xTF
t7xtYjJ4pwimL+N04O33+0NhGO3/sDfGbHAZRTaNjoTI0GulyjgqLBOzqfFbCr9bsFh6cyClE4d2
XBQHbf2taH47fmiJkmGPpRs1CSoVhBSwf6NBf9ia/KXyfDAR3NhpmqTze1thsGmoNThPsoNhet/z
Sy08ddxIkz2EvrK5794m4g92QLquTUbHvsB1qHwLh6ebGGqffoOYUexFpyX9lta72Gmc6ZSNsSlJ
6zFsSHMJu1afPrljsIeqgaY1NDtywy46rfxrPha/Wy8QR7ot4nQ/P03B11DMIJCJJaZvHhfhwZ4i
3/7qmM040dC2TtNo0nWFaoDg1xqGvltM5q09VDIUuy78ONOJGW651HyCPNUVPiS42IJq25NaFuc0
IUH3xV4naGBLEvUpwfKO6lroWNMhGGLcFTDPsjE0YExnaExeRqABKX2UjZFLlEF4AvJXExgtQ+Ee
wt6m6GUAga5yw7EWtMJV/hU3sGf4lgWxkOxYh/mlwG3mhhFxi8qyOhsmJZ21QatK+p1q+TWo++6Q
oehrK/Lqk8fyyjLtGVZonbzR9V4L/xZ8AV95KGfor3fRrzwrTiS02YGZfoS2SHs9ixasmf41CMBo
6dz5suG941ql6fzPLuBRDdWu22Y4SQIcq1IkhsBdedkIHKj2ta7BWuE9a5l6n13rTTmHCeIgzxkj
tpeUj4Ht6TSOwGepymHk90r8v+YQ0nyRTejM1PItgd+taHjg4Krra/JaiPm48uWy1jYWh6lpbTON
qrIKrz9V+4YXjl8b917aXP59P9ofZ4v3HwZHoXymZvR6zN2EpsWDCs4hS21LmKn529/fBQXivFHq
5BtHAaXyrj0F4dzpcJXfdZ6tBNQUnNvf332irygpGmgaXyOIkR2baYSzEHG2cb7ej9DHkIVLxr/b
97kaMlQy4ESwOsdgCt5YSrI44wH8GbCjuP+Rj2c5OPX++yMqdVkRutgORZCXzkAnhicITGjnBoez
oHnG1ZY8RlOVWdgXpmHREMzKfvLrWZLXPsoOPMenZn4gVnkvU/MahFNUH7mrm/Fr7zXdYW0nSAQH
PERlTLPLZJ7DpurfAROw7J0L2Iq8rj0ueNv0uBa2qxpDQunMjrpY84av2L+7Wfc2io6d8AQlj/cH
2tS4BuUqBdma5w15FT3U4EYZhQfFNtu2wtT6LYffYQE2xtMYNtiyb3B2IfN0VIWNamFqWkOyvxXd
FmQIeO4zEN3luXP3zfiQ2/53ryPo1rZZM2AOEt5r5uKRp5hkZEGWIRd1Cke9jR5fBqQ6ZLx/5KEs
L72Hg8yN6nu6P6Qfb4Q8ncnRDk1Fl7UXb3X0a8lPqGQovf72wi1tFH3DFKQTOlxnQbFTh6QpoeWN
yegXDUfkjot6pPpl34/QIKsInyXng3hr6+LII+hYPRLoUTKI7Ih9k45O7nDZIqDCgAwK8QgWkvDq
TNmVNaHlXt0w0DrDo1iiKQzdjrxi2jz57nD03Sn26bQvj3QdHL8Ea4mPSNKCidgPq19iGeJcDZbe
G+ClMzwm0M6lE5bqMaOznOF7MTD3PKZLsFiy1BSe29/fTQ2hw2XLeCBRTvx55fFSfA9sloeGxUvn
d8xLS7MZKxTcA/oHOnyO6g67wv4EUbTaH/DXL7tyVLdkysrR792uBQzK73V3iNanFvKCkfsyN7sM
BbinUz1qlBd7FcXWVjiRe+EbxdNn7jvUMsoGIAfautvMGd6VKAYhoFmc8j+26YxChlOYWo4XpizS
UMymdgwpZAxfS58e17p5FMV0uR98Q9M608ObshCqDyK4EuEMp9Hxx9c6GmzTjyE7dZ7HWnoBzncY
2tDDbVmeHyNnPbJwl4ge6IvaqtuIVPXjcJvd/OHUNEucybd9YdFWXDVEjedDbOcNJcaQ181/VkNg
uX8zRVxDbL4W3pCW2Nj6Wza0MbS6ITyXzdlkuSAwxfz23XczQuuPngo3P3trB//ih3jXGcLHGj7L
9yPzMdUFQdc2zhDp9DaPhB2eAL5B8h4VHMdyfoGL9/8xd3LY0bXOJUXBdO/artcNS7FO58hzSDPL
2cveNgLS8nwhxVd6+1f0Uovz/Z9lgDDXINyG3Ry2wRhco3xtP6VhPR9pJvNLE0ZZ3OXs7/ufMf0S
DcmpE45pMef9W6OufvZA1Vszv/X5iYL4dP8LhvTS2R1TqkQvuo28OuqV5Nuh2afBwT1dNUeNwzyM
Td++del0BDaeaNbtm4V0xRyKcnVEAJgo2+AloLC7pp5nwYMpIBqUl+g2nwnkq2inA5PyugY25wQD
1HReBwuj1Vk2RKR083Mo/HOdkXjixBIVQ07qrI5xcrsST5384owoLJ6yZ1n2P5q2q+JZ1JbF1xQd
Dc3pOM39PC7kNRqcWPnkCOEAy0xhio52+JVDIBQ0Mdq3aXUOgScPvAkPeCCzNG/quYZYt27xtslU
+yZL8rMl7LEMUxufxhR5DaZ1SbcIp+n2LaVNPMOK0O0TeEau01/3QWoIja6U0wRjmOdgW7+RsTnJ
nh4dIr+IfLHcbZiav+3o3i0BLu+VQ2iavaXlL3/8y1E/G/F7X8+1JZeOvsu9CE27zoWu5MTqs6Ns
isSmtUUXyuE1+Nx+k9ePYj231/GhgM9Rxk7LSR6LrzbHGcPg6nZKpKtavvGIvKZ5GpPuAVKVh9E/
hbPlrdMU/VvCvov+mOYDFWoCbW9EgaCzsrhqu9uq2NnkAE1f0EAbjUNLCfGCa83G01TNp8xfv5Z8
tsyYpgBpwA2ysXGmFOYRQTg/1n57QfnysUIBG+XOw/00MoBXZ2KNsDEkVa7Gt4Y6BzdtT/Ngw66p
aQ27E8qh4cWzBFdBufwE4xAWE5oNlq24IfQ6CWuNhszHzWT9GMghexDc7U6T7zlxGUXuLmqIp5Ov
JAwBcyjgBdcqgr2X111CarsmN/VeQ2/bDws44xFsQZbltd14cwhcueEd3rdd4Jm+cMupd8lfFqV0
IOQLBLf0BxHrgU4wpvVtPpiGwdX5VnhvlGuaIfNTvNqdmSyn565xsx/3s9LUeQ251NlQIluFOAy5
rgc/E5R9rVXxVUWzjbNvgJZOu1qk6moPd79QkuOnrFpOM3HyuOqcy7CG1b4toKfhN/fSJkRz/kUU
Qh6HTtYXUU02Ap9pCLR1t98iPC3AvebC/emftaTrxSuFOt0fAVPjGni3YZr6TKb+ZZ5wsdwwMh3C
xmboaWhc51ytnBVLkA3k6kbfJ+/zbLOfMrWrLbfdtLE0oB65dlWXrP52cbd9S4lOt8JMvA39sMFX
KX3Ypt8QOGzCf+5H2pCJOt0q9RihRYhgZM6nzv0x9jSunW/CsQnumoJyw9i7iSBkWaSmBl4gZdjG
inoHvF3uy29dHIcH/RAuOZx7RiEO40ZPXT9a8s8wA+hUqwyOcLyrV5gCuV9lp2Lvf5T8cT/gpoBo
qITvSjsQ2WZJ79TxEoYPvSotK4bhVKmL4Wygxas1VPCjcZ+y9CeFQn4/QHa7iXFFbgm66RsaMjNv
rvoRr3CXGV7d1371FlzT0elYFF5xrnM5XPm42TY4hljpXCsSrCluHjAMi18+wC+uRxm3lX9jalyH
q3B6SJfdxrj9R9XuCXIax/tD/HFdE/f+w63iUuDcrBCk+q+JJG1zDkonHovmmEbyIrpnUsADnviX
+98z/RJtsYXGRYRyn75PiBqugmWnvrbcfxlw8B+mVQmqVTH2WTLnX70oTLzsJWi6fXso3Tss9We/
VZmE0iybYuJ0B4azZ9nussbCIGi746VRk4TfNLlWbtbHzviH4urPXtluikxB13Bcld2SFw7IYWWx
/dr8/lUGheUpxdS0trQWXV9A4xRTRBf8OczjT7HZLh0Ns/3/Jez72bjsBxfeK5CdL1AyLB7T+Q8m
X6m/bzuv86q6ImpnF/viK1vqA7ZR56bOLUugISY6pYp5RYkrR8kvpA5LOMVHM7QdWst0b2pc2w/D
4Dnl/Qpri06Sr1k6HLyZ7wyJhk2CPIFeEhDUz/Jhc+Yvstl2Nn0D7bvBTOcgFXXbZYmfBm4SzuMQ
F+Vqs3e5/fb/0hM9nS21NEtbcgep0rniUDlfUvlDVdAJbr7nNtV2QzbqdCkmu8Wn/98NC/dazadQ
PDbZp2qxnF9No6ohdIzyanBDkI09wstHLiReC+ey3ULLUmjqvgbTLuJO7XgVuTpejuvoE3E/b/RT
Ztv0mbqvrbQb90HqaocscQvxkC/1V6ftLWD6eGxdnSYV4bVHyEKg6bH8yjrcJBaD2uKBwCBIOFt7
mWkbWmb5j3+Gq/uFsZp0M4xwAQCaHQsFuSf2v/vL3seLE2z8/p3/Dq3LnIOuc5VLes63rxAmPgy1
7f7g49F1depUugm6wckuS6ptODQBFM6yuJJ/ezZBX1PvNfR2YepneUjI1VMvZZ4fPPVXN9qes01B
v/393dQgxQLd2qUg2Ixhklw9f4uzvvlxP+6mxrWFtaduGwVwJbummfNlzKLnILMVOpmCokEW3qrZ
QibInzNPPoM2Entji7Jmm+CHqecaYlF66a3Ky4NLG4YvBSf+wYtKed4XFg2vdMJlQbgu4WUR4f+c
25EnoO1kQZEhMDohSvYVCNF4pU1u7wAo8oyD1oWQ6Xba1XedFCVJCi1HtwouUhZPDGXsZzFM3r7A
6EZhLCzWioxIRg9PyxUcIlD0YVkCTWG5gfddnk9eryQJMaCRGsozmziUUdsI/rOEHe9HxjAN6BI3
XTNhmQUH+sqFX8b+lsdZJh9bGTy31a4KeO7qDKm8WJS7MQQo8H/WDKXkq62exBQfDaprhWNxWTdw
MVqdp3ogN2nsh3q2Vagb8KRzoxZVpZ1PM9xLOC4evFBR2YS73i5cnRSlKFNd4GCSkRn5Yy5VELub
WONJjexwf2Rv57z/bnBcXegm4p0U0EPC4bIuDqT73vXPTL4U3oPLLr1ju4QzjIBOixrlNIkwxO9w
aXRJo/yhuP03twHAMAI6LUrKdoEFLUYACu7YpZGHcq0t2DJsEnRKVOGRaFZ1iZshXh98dhjTb070
pcheaG+Z1Eyd19BbqrSooxniHjDveciz9ilobT4IprDf/v5uYpBMNWFAAak1nE90k3EzuHgDt239
TLG5/aJ3zZcMwlrDgM3xlj9l9BBUf7DuMxVPbvH1fnKaQqMBdxzgjFoKfOA243jTGG+F7W7VcDvh
6iwoD1W5GYyK+WUI0ribnv2+fA3rEJZMXxz3MaV4ChPdqXRtenmmsdBWXRf23UVYIpHSocmeIPni
xoKm+EJTDZZcNczSgbb24pziZQWdU8jqLDAkI6ew655KLg4o4LIkq+ETOkNKNZO7DSmMvMETPIlV
XuhU/Z6iKB7rxnJ/ZwiUTpMaHZVBLLMMLnWOIm8GogVsO7sFIsedTWfd9CtuCf0ucTFXE1eGW3qN
WmwiUg5rPsb97uwuafVYBDmxDIjpp+jQlqUct7mHkwq9NsHL1jxE9b5tvy53w/LcV4tClLiczzxf
E1g7XiJUxOxCni51Q/mISVWMMOrsz5lz3sLT/XY/jLwX6jX8aqkjZxpT8Ynj6iLs/kz9L2veH2Ci
d7/9D2cMtK/NGPXYDFkKBfRPsKtQMQyfv6uJWfr+4WiibW1bvlBoBDT1ID6xQZ7Imseo2Lpk+2pr
0Lw2QfCBVYM3puSJRNOxJMMx937sC4o2L6yul7fRKsSnguEOsN5uonNTarmmM0RFf0cKXa8mIVfi
U+uR8yibo+jD7z6MxO733dS8dj/9/zi7kuZIcSb6i4gAJEBcKarKxi4v3Z7eLkRPTw8CxL6KX/+9
+k5ujVWK4OQIHxJVKlNL6uV7a9r345xm/FK5c7L04tn2QE+GF5R95pWVwHHGHugHmN/q55CjEf6B
mnj+rib+c7ICYl5Jfqwlhce9NLtk6D9xvVPRfqXk05q+8MZQwND55vr/d8vYPI9lVxKLX8r6pVzj
dHtwM8PKpckj9VUpDQsP0D9mPY62TSPAoFBodH7t87mSo2FPuQclteyyiSFeB36AzEbU+bt6NuF3
JU1BGBtMUG7jF498KquIpTzqqmcIh63GwoJuapVU7TtgwbcVK0E7OJE9nBh54g6N0vEI9dV9TlJy
du5lFYQD5hbPZAduXTI0u3Ty823jmtlVX5SKtJzcppn5ZWleivzNp/tWX7Vxfxs6dwDdAFZ3Dwjn
dX5cS2IISE2sq49J+eoNbdmX+YUXK42HIDujobuO8tQx9diFH+erqqoAHS8xzT62ptGuXiY+uw8i
p+0bYWA3pxUP0K/AraTJrSbugsZUjNFsiOrb0iSksCuS5ZfSP4Xzg9Ue/ayOHM+wfOpm+vr/d0uE
X9ZeOhYIoxC64eFFmt4KdNOh5LDAqonD/5Y+SgJ6p+lz0fqXjP3eF55KBjd1Cd7hdOWXlLbfZrSo
x5Dv7E77jCu5SwMJzfRZwHj3JMoUrUa7Chjgq1FSVs5s9VgPy316sda/nfrT7RF/eEUnTH1Pktzy
Kdol+cUa6mO7fs29uC2+pRxSWdtTPhv8ogl/9Wmpo8RC4a7LL1vofM6to13+mkFazdGrAKngU2Of
xECj279IE/Rq235qB8SdyxBRCbzPapWxaK0DlJTvQOJpeA3+/wPnB9uv2rqfD0Hj8KHKL3XztojP
HoPa2jcB2RqPFo9BU0Z9+BQub2Mnzuigfgjc1fBlTcqpzfxFNnZdAQD3hQ/ed7Tyz03x92236Swr
yQxlq95v0a1/WUKBnjURiIOXh/vWbvUZahxtSAi1Gz0DZx310L3L0bVwe9yaxcJ2/1yE2sYPHSYl
vzRLfwqCi7Qc3Ld29b0gPdSEbuexWpsZgdu1kVu6x6Fw4tsD1zlcyWg2gmeIMPjE736Ticb2Gh5u
W/44pwP17ckrAn/06im/FCOPuSuirf82ePGERlwRfO3IrsN5oD47NWBv597UIBbpL/rbK3k0uob1
4uNJDdR3p2ogfCw9bMjgA9v422LF4Pm+7Ryd6euy8W7TsuoBIl82wU4MOXhZgA4AsoAOrQ1HiY9X
nyC8fvad+WBtvDG47gCcdQHW0G6ONtZc626QEc4zSV/3/QwlXWt7rDJnwLo9sHSICCS5gjz1IjI4
f93+wMfhGahd+2s+ZqPD5uxCWb0mbp1aB38KRkOI6qwrWQtoO4NsFoD+k4dz1gQGLLEaTOtmQElZ
MXlgMM1xZyzXH9Q/ZCPqRyyy3V1LWaDqLgwjSA6diWHDnLIgAvD5XyIcw6Rqhq4+QeVLOvgFhW3a
PE35EzhdXyc05qehwb4m9tU3KDtz+6YZMKdktJOt2c4bXs+WzDdcKzSTqr5CeSEXbjrVKAW0ECmY
aPjvNLJ94ajqLYhtC0doP/GL7XbFgTn1cnJsx/SYq3PM9f/vspZQf5Su6+Juwezfi2QUK4JNHghE
+0670kl9gKpl5zQ5XrwvVcHnQ91aT5kb7MJhkUBt0V88tBa5/UzODTAShSsOJZpd/NnU+aybVyVZ
7YW4tVg8fpnqf9lqHyF3HN/2imanUp+gMvTky3qVOa5F4KENQRkaQUwPZevpuEAKkJFdwGF4SNls
mzq00SgPD5Wzf56C7W7bp+NFAvX5qR/lmk4S991Wrl7U1317CHjGD2uVmSgYNBOgPkEtttNSFGSy
S0i353XI8F70+/YEaAJffYEKHKjlbc5KzujouhsW+457blzaJrZnnfnrQvcur6Y69NyqnsjZY+vR
KttzKMJDmZrOfjq/KGkb5qNF2/5aEoDan9WvImJW/XmfZ67ffDd0KKXSIC/97DJwemA/m7CMi9IQ
9rpxkz9tF3SA5MrcY9wCyOGgDatj3qyT4Y6gc7qSroHH16GFrMuZZjmPiq289BUYDjtulGfSjV/Z
YpdOcjxzwDfUA7Gh6x26JY1uu11nWknUEAGZIg6xexfs+1TTBbIrzMTuotlf1QemrAcXnT06uERD
n6f9Lma8dlvHbZcuFgEfz5/T2lm5oE6KXaStu0vTZ3FriW9Wb7rYalyj9uAv7thSOmD0rPtiL/1d
T/fdKgNVU6F3fJe4PpzObOuhWdo7N/3r9nTqPK5kKMh0RjYOiJTCmURE0zmyg+nFGbtnR+4iI4Xb
r/56l6m+xTkeIKriMnv+Ek81apr+UDqG46Qmm9Qm/NmxizarSgTk6PeHEdIoB7EyHrd5PhvuDLqJ
VRK2yLeAOZONVdJbk2lqAHXMmelsoJsBJVdl0S50A0sVzvFDkq/FXzL3zps9P8256blb5yIlZ7eq
wqNV6ZBzvmRxn/2oCD9N7maYAM0PUNvsnbLtivS62JSj5cSDADWKqONR4ADotqYOas0UqB33Y9WW
NvPgpXXy4tEvjwEk526ngM70tc7/LjyrDEXBzpfZhaHSZYn1sexMD54601eXvTPtzMwf05llF7fK
75ri4jb2vqO82m+Px9m89TbWPdqTK4/DBsSw1zMTdEQ37uv/3407DBpvdQH5umyz/RdrajcGytSk
RK6JRk/ZXInDEB/Dml0g2YrqRxnZ186TwkSerRu7kqwQtg/GvArJeR3IoQIdW7qZIl1nWklVF0oq
gwMByHNQ1J/wJPmajWNhyCKdbSVHJXjkrI3Z2UX2FYtF1j9vzAjT1hhXm+znshjsEOJv5xWsY50E
7oSZHjo12U+VPZWH1ZDLBfc+wDPjjoXHzWUnQFgfOu4bbsW60SsJKn07zyp/QYKiya3byMFa0n1e
V7vshdvbvTsi910xx56HFbI27Uu6USs767hBD9p2MKH+Mr4FZBgjNJ7sYp0kAb1+9F2CdkDFlzNr
s0sOSJpv90+jEC/V3gulqnJiVRNZQcxAzn0wRFkaHobKJECtyX5V5KRyUGnuKOLFFV8Xe/lCkPge
k4ZHcZ3TlQxdhGwA4Q2uO517gPuPbGelOaBKgpZ1K23iUmxz1ZdO+gcQEca7NiC1kT4VS9G2E6Xn
2umPbdo/ONZ62mdayc6xTTO7CaCBVeXtw7qsx56n+24x/1EvCfIxnzr4o8GatV58mkd8MlSuNdOo
SpUEYNW0cHwn56oRF8dhL1ljSktN/Klt87M7zri+wNlV97fPkzVdIrkLzEkCFd9kiWYu7HQg57DO
DtbmnLx6F/cuTCub5hK0dExbJ7tY1XoXNuQ4N3/vCxFlv2RB766BxH65oJQJxbljuO1cXVVQU0uz
bSsz+KPGA27rBQc2fds3aCUZifS8fAKl+zkkYzyAOKMrJ8NhXxMgKqRpacLOHurr3ZnwT2tZ3k9N
8TLZ+xhMwb+npCQVkrmbh9jmaAOYKY0ClKl3eUXtkXd5XYaFA6+AN+OQusvBRfVin2nlJNsW2xI0
FhbWNdvQC76gxjvz1EAaqHP59f/vdjMLSJfSySasI/XTVEbj+uyb0l2zkqhQpmD0QNo/Ibp7IMfY
AvGIfSotmEglJbmoCxwIry6ZiovVBpeiDl8ZrwxO0Y1cycscr4Rzc10Daf9PnjZxMFX7NgW1R76k
aFhyfQ/Vyqwoo4HLz+UKt98OFN1cKpk5ssFf6Ii5zIW45Ll7CIryCyMm/juNV1TwUl3PQQoJS3J2
cu/QLuG5KGbDw6PmJKvil2yng2KHC9PQ1Yhodlih7YYredMYNkzd0JVjLBH1MgeBbT2Cvf5Y+vXL
NJkIenVDV7Izu7KDdNtkPdql+1e5sQRsbM9e+3MOGkM06r6gpCgpWJ9lkNK7OJD1dIvx4ADoOW7V
sfJMknQfU16RQG2GRx1nnjIwrV46cJ1Y4xLxIEwy99XLHgWR8ehmcbWSZCzvvdxwjdb9LDWHOwtV
6QpzslrJ4rCDK1+A/ec+j29ng86+ksTAp3WTZGn6mHckWtPzEoZYgY5VvTOmlPNuK3xUGEZM/CbA
HwCWSUgHGoauC1clkS2CilG5bNbjsr5uw/Ym3fnnbadoLKuQJlI10GUEGdgZ+Yumjuzkycxwn9P4
W8UxMX/tU7SlAEad29G8fAGtOZoTTj0xpIFu6EoO13bJtn5FvIxDeMrW/nuTti/7vHL9Se82QTy3
W5nXYSpXiPdUjEM/16T6oRu1krx+GLa4iMLh1tZHRIyHdTTVvK+nlv8CrQK1RZ7kA/iUZpREXE+e
etr/ZsX6V57m6NgR1jkL2NG2TNzCup+hJKs7ON6V/oCeg6D6CS4EEs2u82Wf95VElU6W58Wy4bY+
kpN0u8gXIt5nWslRPO0sXSMoOeNieiaCJUXm7zSt5ChoGrY5DwrrMbD4DMUVKz9nZWo4CF9j+r9T
iyD5MyAJOE3LkknrsbpqWuTrtxKEY4elLO2jy+ZPowvg0h4P+f8BKrVT3fpQ23mkxfh97sdfKQRz
b5v++Djiq0ClolpKZy7h/P56BQGhZ+sERxu6AbfNfxySvtohHzZz79WDi7CpHjw/cWzDuv5/aaqP
nK+kbFj4GYPGRHZpxaF4C0/FyTrQt7yJspf5XJ8bw/6nG//1/+8WHVnZG5oIZuuR5baIO7ThHqFJ
s+50vpKwDpmhRjNe150+jOz1AjjU0Z5NdfuP13pfVRQhxdCi+Xal58JFN0741LfHom4OebMLSASU
4p++qdoNsFC50LNdbPbZtXMW+5szGHyj87ySumVBKgoNdKQuy+6cMItTXFBuB6XmIOWrMCWyLLVH
/Q5bST/mSd7ZfdxlfZ04Le+++5I2lw7AuEO2LVOypK19pIMMzxYztkhofpyKY8oZTIkS0QvO/B/O
aJeRk1om9RJNSqsopkK2G8SxEFWElfHoBWevspINL5e3vaczr+7Do2wCz8XYczonvh9GfK3vynqX
PArx1Wb6wOGgnnRQkYOyRUTHILaCIL49cp3Xr/9/l8zN7LRzMZXWo0fDRKQ04fz3PstKItMOxx5w
tqJGFNqHMFs4bo2WKVx1w3b/HDZkVNNC1k362A2/UI0/b+G+6qevopfQWWFtU+hYj2k5/g1uWyuy
aLaLfxMTqSRw6oxttRa19eiOa/G6+U55CLLNVF3VOEUFLbU+iuSEW+Q8bs5BLOmxR6/qrslUwUqN
3woxjzDtg+q3av5mjolVUpM6KlhpkJ2XzTREX0iQh0eOV9XIhv7Psw+NO8PgdZ9QspM6fl33ZZs+
9lCOEmGSs+rJIiadD5316//fZVCA2u3GfZyn5gGaSC1JXM/5ZyOmqqXOvJKgtqjk1GQifRzdIart
IpJUnCy5MyJV9RA7TAcK0QHrkdfhGFle/b3qTDQXuqErSdqsfdlDPxz1Zzkesux3nzX/rFv5bV9I
KlttMwVrno44hhRhGU5RVbjjl2IF/vW2ed3glVT1IHq4eB1LH7kAcZrX+q/VXNQHUpnkizTZquKW
gNLriFO41iPkvx6qiv+yGO8NEa855qigpbqiIcRDKEoIS/Nly/P7bXXu20D+3UnrdNs/uuErt1oh
ugE3K4qlLBXndNmet9TUcHW9LHxwjlWRSyNafZpxQQGEoNGHWlYCsOHBJeNpIRfUwV/z3v+cz1t8
+4doJlrti2eOwKmN1+kjTcdT5ZT3ZXnqfFMNXGddSd9qDUQxC8Cn13b8bOfkcyCHpJapof6oM69s
shOOyxYHw+0jyEU/UxAz4cn7+5yywz7fKBnsA3qc5Rjto8iaUyj/tafuqXdNDWS6KFUyeKFOjZoO
UqyY6RStXvdg1eKJ+9NzWZgcpPuGmsb2QAhovZBlGbEOFW2HKO/n8rhSEkZ+6H2/7ShNNqh4ppbM
oT0xn5w3DuWWGirsWflrh2lGVehL4ISsBnghvPeGLi4n5ylbZsNt5cPogWllenPB+LIUHKwW7nRu
MhaToTqOgSl6PnQKzCvzWwXtvLZV2SVUOMewqB8Xo7qczrQyrTOdi8LtaZU0fHjwcget2vnxtr8/
jBhGVdwLSQvHcwOMmq9rTHtRQjJQxNYSnIWT7SkJ4hvXyti7M8MqayclvVclZGrsyPLFJc22l9vj
17iGKgvzMrojJDfmOnFzdkLF9M5fdx2kMOyry94NG3KfLQi3pjqxN3Qcz3lks799aqCd1ASjqisx
dxLCoblfJTX5zaWMyqoB1aqp1fbDwhSGfvXWu6ELq7QEqOPbJIUilSe7JkoreZKzE1s1ao6ogBm2
Xp37lRU5AH4RWxWmlhX151pA/sgeqOFMorOt5GuRoVU+cDG13vwNzwSnMnVMtaNr4vxnz4V/lFzF
ualsfZ+V4FudohknHtnWcSDHqMw+CVYc5HzGK8shr01HFN10Kxnc+tW0lt5SJ3X3Wg8Pbvva72ph
Z1jI/5zrxk7rdfR4B/aP/lDx6dCCyGpXcqniEh2YUPwqw6hJ30ZrJ+/rbNdTIkat5m0mUJiysKS5
3kNTntHofJDitR/37FAwr+QuNOoEOtARl40lzlgx0UpkWMw0C6aKjikCNqQ0ReJS0fwzZa+z5RdR
OJxQXd7ndCV3196u7SlP2wRi0mc8a39eZ8+w6GgySoXINGsxFbzA2BeAV/8RfTncBUWbfr09cE2M
q/w/ddhZMr0uOrXd3Qdb8Tx3fZxN+ad95pWcJXXeOxWr0ntnKI6ptd7lINWVzi61E0SMkqFDZjnN
4tXpfX9V/lr53dxlkbnypAkbFTOzLau7QWGtTUZhQ5k0PLe0/YsC38LHXWpLjKqwGbHYZR/aYZuE
K0ieK5SR8VjbfA6qdVctH19QkjaD/LhVNUGVeLl3PwfsvHqfb0+uJjJVMiA/Ex4agFmbQBhzi+ql
KA8l8EuGdUwTme71/++2Q+K6TlnPiPvemx67+peDI4izCcM+pbOuJGwTVtU2BqSCqnn1Ox2D7/3W
/IMCsyFpdeaVLTbdmmHa3KBN8NIU52l3SIPxOO4riWBOlV22RWkxbX27TiZJjj24zCrPBLbSjVzJ
2DWYeTOVWITtkaAbIThTNr1Qd3y9HTO6lFIytsjaodp6bOJ8DuKptaHwcyGrfchbQ1Bqxq8iaZpK
yKGYsCRsgM9lvYyLuY3rziQfohm/iqahOclGNCRgvWR2HlUpj3shwbFYHUJWHG/76HrE/uCgo9IC
gWeoWKchhI+uin3lr3qRIPb42rpvDk+2so5vf0b3U67/f5dgRdi5Nqh0sPRUz2g3ykBd9y/k9n6I
oD/t+8J1jt59oUvdtu2v224ZPuFRYxmaaOy+0HHXYxOjKrKmQmvUmNnXrdEfTxZIt6y+NQxds7ap
EhNemgb+sLhtIq2nlPJja5tKCjrLSu6WmFtIiWFT8ZwX3HviwaoMcaOzrKQulMyzxd1El7D68wK8
0ezPL7cnUpdUStb2U8ryAjpxCWh7j4O/PuR1EdPCNSwKGvMqcqZpuLOm3YK7JieQT5GbP3wO6DIM
0bb47p5iLKMqpQrZWq9lMy7NDnhXW7Bw8ik0OF6TSSo8h/O2mnwrrJI5g0J9x/MHPKx9YyuPmb3t
edLG8JVt3M3dRgwkLROnGc512BzR/WLYaTVxo7IKjbwSXrhV/T2qlln2Neekrr8yngK8f7gdP7ov
XCf+3ULQ5m7oOmnVJXPTfpbOPESpzH7us3395jvbrLHyvOxZlaRVNsWrvZH7PHBMQNuPH53hd2Un
r8Ww4H2/q5IVK1jdkMMIGXm5PC8zg2iAdZCOHzm4ffqbFaeViafkOqsfbAEquxCmo6SUw2G0ftmq
05Wpraqfm/zoZrs0tvDDlJwug82S5ZAJPKRnR7+r46GUhnz4GObBQDX155xkuWMF9dVp3HYe8xrT
7Tz34LyFCMshkOLg55D0ctbDUjmR8OVBhF58Oxo+XkogXPTnl5sM/azt1qf3y1Vdzkv/jz/I1tFg
/uNAJiruxs2sENKTmBe/GmN/xK5fSkMWfrzrExVzY4X2nNpsTe89azq1+c8Gamoudh4/mI+rfPMq
ufM3KMkY+BOxVrDIJI4/kwgYpfZIl9QknqSbgKvn3qVjDiov3AaG9H5m22loq9Pku1FZmtirdF5S
0nHpPKA3A9BBO3Q+Ls494NhRalcxzX5WYK8NJsOWpJtoZZfuqkwOKaS8MRvuIaXXdrHSkB0f7xZE
BeAQ0OCu+YQY6rI1Anv/fSGLZ5CRHO3a2I2hmwU1uQsPesPenN5zdIrmILD1BwESRrlrPScqEqdH
/Up21wK0pCya8gnAzt+78leF2LTu0pSlxBmmb6bYq6qneYWswTx8vm1e43sVZJN2kqYcl79kqXj2
WoTpFGdoC4y5VbCobUNTO6AmfFTaoC6z2oyvCFNRefcMqNeOC0P4fLw1EBVpQ9vWHUK36ZKqG6Ma
+CayJXRxz+Mij2P47z4/KVnsVhvzgh6LkT30scX9o+9s8Zi9gk5xV8UM1NB/rhNdNoQb+m0w0dSB
hGz65nr06+3B65yv5O42EzC6D3WH27F4yya5QR4YhB77jCuHbFqFwWjXPQ7Zon0NNtpHkxxN4gOa
tFXBN1Zdd8vaI/ppAK7Zzf0arkFUUpP6nMa8ir4BjFCuQd92yQospIS6cS+uhP22ITJ15pW9dy17
p0wXuMavi2iCpnpq/bCyf3b5XQXhrLSf3LDBqpnLKuIhTdgw7nmhZmDy+DMUp6mdXBHCLT37q3Z/
NvxTWBsOpzqXXP//bjekYZeJgCLKC7ocyjDO0ebdbQaXaBazQElS6gzj0g1YCdoGN+uJ1sNxTgFF
ADc6ekya823H676iJGrZ5WU9ptCi65rxV8PHg1yzpwxiDCUzHbI1m7oqW0GzzhdX2GvS2a84R0el
C0X16aFsl3s//SmFoSin+yVK6qaLu/QgbuqSzfldt3cFxNGgqTeMhkcGzbKjKlV0VteCAwYRKtpv
fsgTWdA97d+MqDgc2Tg2X2wUK9lQWtmhCPFaDajiuL7dnmJNlKpYHGC3wBrpzFXil/N2HLjdRMDx
4j64MX7c94nrbvYuEezU8VaIZhVJHfhYH2qQQvMo8Lr4tnmN71U8TkjwMkWA80ZR5VqLWz1ndSCN
a5tmQBM6KgKnldYmth5zG+bVYaLt3eZab+NqR8TPv+z7Cdef9s5D4RTaAxrEu2TocF+iw3kbTXKs
Ou8oKTw50q620sa7HRN+lIE140DaYt8S5yu7La6mvNgCBI+3kjh1ppja0+PQNIYTm27sStJ2eYgH
kmvpoGLNK5Q83YiMxg4NXeArx2TUuV2b+W6VbFPxtOXVk7vYiVfuakNgRIXczBUT68Il8mrpyUE2
bIydkJsaBTSDV7mDxNjTkJfYbqv2SzD+K9u3af7ndizqTCvZmucBeuctmF4WeQfC6Zg388Oc2Yaz
nyabvOv/34W6O4jcLWpI3o29+zNt1x4XXJeCABxrghzRwXv7V2i2FZVMKJ8a0i9groZK83MJjtqc
xwG5jP0vp/hFXBPuWOcrJW/rOq0mNiP+ubUeIa90cqzlCKLTw+0foYl/FVtVoKMwmChqo3LjT8Cj
vQnR7jv3qNiqws8XbnXYVryGfkrt7Yc3B1E7UkPFUucYJXN57Y12MAMtsIFnt+BhnGbW3SxMYhK6
IFJyt+NDba9LgfVyBQDeq6KSPVP+aeC7+N2g6qMUsXJ3LjaZXVceLJpb0N1Ny84TpwquKgfPY3Sm
V33s4UjC6l4Uy8GpvNPtmNF4XsVX9TVpehs49STMqkORe1G2jQ/oMN83sSrGqipYAFhknSWz7D+N
WRH7TvjWF6Z1TTOxKsqqkmNg1SUuQXzqonz+7rjPrP4ORR7DDU7nHSVhSxeoBPd6TgtyFC88eZgl
1BPH1pCwOvPKZlvOpJshf5EleSjioPKP6yZPzryLtA9RqWy31takmSA49KfzFuEgFW+VCYCmG7mS
sKXjkK3wYHou2V3TfiqK5VSRl9sxqVnHVJ6hUFA+4EEc9zfaX6BL7Mfl2NiGO4rGuAqnmtYubUIo
tSQe9KCPzpTS05hahhOIJh5VQFU92Asta9zhsJr9KLowwhtwFeVdej8I08Vf9wOUDddZmnEMR2xV
0zodiEhfJxYahq+ZVRVVRexgcCCCkSVBV47pUWYSeAGrqWl1QgNgaWKw0H3m+v93e7oQtHW9Zkbw
tMN5wGvpXNCDN5ue2HQOuv7/nfmMy4IBTWvdDwPrfmd2BqbvGoqeu4JTxViFW+GyxvOrpLOyLULX
w8/G8o/7bCsJizbpBU9HXZOU6/AEtMlj43zaZ1nJV7mSpR38tklW0SR2BzEQGexbxFRgVdVw6dbe
gioXqE0leOyD69/SRCytCRYVWDXYnrXOfMKZiTNIRGQyct2XlA2Gg5/OvFKIaoqht8Bc3Sctl8dp
tb43yzdJpIHFS2ddydXO2jgaJtYuqT3+b8bdt22jfhxaI4t3zauKq0oB5pkqUBkmo5fmsZt6UBPo
RsPmrUkkFVZVe2Vt9xWuPFYVFBAptIQ9HzNZZ6YCqcY96oPp7JPA5rLsk000z1kJiul6/i6D1lBl
0Rzq1ZfRGvTyrF2HPsnKJBCPwr/U9JL3qOY8AZxqOCJonKRiBXASgzbEZmHNXLqIuU3SyMxQy9G5
Rzm2jvPoUwCYe6Bummig6QMBdo7R/Hg7djTmVWIoT+SEATaEo1+RHkruxqQaImjs7DtZquRQ7TZv
qDs5CE1BP/mM/87bOZLC1NGmmVwV1+aF0PYKbIkKMvejen7ZiteqfV2bh359lbsEeKF4qSybIHqA
zh3Z8HjVD6CGrk+kMN1JNHHjKpObh3KkDBKmSUfA8483XvdU+Vm1b11QoW3oIRx4XrZ9UofLQfYd
qsmmx2fNwFVYG5inGChP4PiqyU514R9K33Sq1JlWlkuHB/62SFwD0bUZLZLfjTTYt5ap6nazkCTz
HFxg69z63EmQepZ2+PV2Il1vef9FYBBVw440g9fVYPlPQvazHS4s/6ez7rn84ad/0Taxprfbn9Hk
qwphs4qVlE7V9YkrsBuOywU9kYc15N9vm9c5X7mMSJmmJSuWPvFxSYYwdOS7hsOHbuDKsaas/dST
DOvYOp5FeMqXB5CI3x60zrSSoDmjU7Y6RQ/E+/yjmqHTy4X9mOF1fN/pRhW163J7wJUB5wMS/JWS
z970sy4M1xzN2FUoW41SaFFymM7cxOofhv5erjt3DuVUU29eW24SHucki9wRTVnNizCy2WtuOSq+
LOz7xS0mBKLF6yhESSKgIh4bgYc8kwSWJhhVnFnZc5B39PBNBdzJOoT33bSzoKLq0y2iC2V+dXsz
/yzq7uDXP8q9fr/+nHdXj66QLrRi4feMtZEz/csHEhXVtueo4dsqoihvSNC1AjsqPtJGTYNua0eI
0nAS/tDlsH6d7XdjD92iWTYC8D+yyE+6YWvGqBtY+GtHpsL8NQvemxddY09kFKiwfg8F1JLnaDK2
8n0YkTCu+N2dOF+c66tF3wVxnr0ROf+WtX/IMxMnqu4LyupYpP50DcgqCdviSIO48C6ba0e1MOwh
Ou8ra6RonNQTIWq3w/RrGrciEjYYEm67XmdbWSRpU1eWz1NsGqCCLr0vblkaVkedZfUQg1pEUHLr
/5fhQ+ewe1KYCpMa0ypuqK5BUEDSViSkWYbYru7I1LnxLoeoyKF5wZPfVZ4uqbYp2sL5kAkTf4Zu
2MoRxg7wiDMug0gKOXSRd0XeWr5rWNZ1xpUUrRoZ2CJDEKKieggtcS+6ZadLlPQk8+Z7aLRFfPdt
JB036pad4afqipVz31a5QPi1I4Bl1XAMrWpf/KnIIELbZViCSSTgbjhYHfgUNxMluSbhmZKQbLWE
BYBBleSBOHfus7VFEEE5S1Pbj86+kpRW4S39WF3tOwnJ44BDlsC6bMx0L/3wdOHbKj5oGbO0ZXiw
vCON/DFa5XNdAn4c8p2BrgKEUtC3OtxD8w/y9KfkToZON/n7dn5qxq7y8wAj7ZRF6BVJkKKR/xdj
d/iaYTHU2VYStGZ94PISD61rQe4YE0VUbvVDDmLnnR9QkjScR8fuGWJyCsNj2bfx4Kcv9bALkuvb
wfV3vdtHHd+xbemhosGs/L7hL4WY9x0AVIwQ8/K2sGccL9AoSWKZ10lPaH6+PaWapUtl5mFWtlqF
DbeDyaVHT8XQHCE+t0sbB05RkpXaaS8LLkWS5l/X8nVs99waYVdJ0rBi1uTz9dpmPBzcbj4HwHPc
doguDpWtM7BCqHxdsRDhJI52AH2CrYllF+4buYoDwrNh3UnWYR/q6JpFk1W5n3if09Pt0WumU4UB
5dZIwxXa7YnIy4dArvd1uG+PUyXEii3k+WAJtO4L8D7K6uim677d4j/In3Hj/divSB1QEw1T/2SF
jiF3NLOpgn5cMtdd8z/OrmQ5bl1ZfhEjQJDgsCV7UqslWbItDxuGfWSD4DyDxNe/7BNvoYsjNCO4
7UUBLKBQ6EJWZo2oLDIOoDz6MHDkPgTe9PW2vw3Zwruuw7uor/MUjLJdkp0tXz2hwec1q/o8LoI2
ssM15RDTN2hXXOUlkIstWIc+tk/Mew7t5275vm36WnwmyTIvYzrbJ76QXUe+iQWQPUKPySr/t2lD
apFqpzRJVIh71+Cjl8AKQK1UbgwlLVKJCxrMJcv7c2i5cV6hSZc723akjvoZs16pwsG2EcXjPPNd
X60VAA0bRkf8pO1cSqjO5efBfk2dXZG0Uc131lrt2GRey6IE9A5O0PvZGfINXgTF4SLKvGk6tV2d
Hgc2hivnjGFP6vCfiTpz6DX4W1QK+di44WffHw5Az2xbWh3240M4OlccKW+eQRM6hza7s5j/+fam
N2xJpsVsR1w6EzfIzgo6sTbY1rL0723LJq9okcqT0rcBY8zP+eDHY5Lul6rfzeXaOWkyr0Xr2ELs
D4dBfh6F9xI0b9y1vg3q+fbcTV7RAjWrEjS0EnilsasDKckhYM7rbdOmeWuBOi4+x4svVpOJPXb/
foQKgLvWaW0wrkN8LAq2sKXFCdxnYewWNJ57cQB97e723A0BpcN8irzs/dZP6all5G4AsxQoKh8W
dmWs2fS67BEd6sNsn2YtmGPPSN2vqJjY9xbNl5XrjGFZdaAPnky9jFxPeByVZNekjYjQLbOGAjRZ
vy7Ku/TXQfYwDFiXn0OZ5PzA+3HxSqRwEHD/vO1/0wjX39+NEFpTnfv9aJ9KZ25PnKOFLiEQfr9t
3bS6WsDSK5Kiryb7VE3O0xUTDGmBX1NwXxd8xf/Xg/c/bxBYXC1ms5F1imVFdxb1KytjV36p5KUl
nzKLr3yDKQC0wOWeAo3EyPuzHP148G0AMXH8t2tc0yYXacHrNrMcctbbJ2cJfor+16zqOBzr3zxJ
drcXwbDEOvKnruum9DukxBBIz9iuaR9DI20TU5ZHdOhPqBaFwybozglg94Undm211n5rcI3OpeRB
BnWcuizHY95XGzXTvnmm/bEdNq6sDvtZkPv8QUm43klfycz33PZ+u1647ZKjMypxsNX4csK5E+L1
Nx4GNPPOPF9JJ4ZdqQuOORXrs0bkIMCosxj314iAyyMZx8O2PaMFbubnYEkAABkcHklkldPeKfnK
djTNXIvYISSVDUoy3NAq9yVVyR537+ekXav/mHa7Fq7Szxc/SELUCuvhu2L1fZmt4YwNZ42O+IGi
WTXI0srOy1DuoR/zNRf1J3+ysygQxb5LnG0e0qE//jSEsgW9Md7e5h1t3adUoZ9LpSuXP0NY6XxK
/cJpMNqBfQIG8N5i/CmA7FvZd49hsXy9vX0Ma6wTKiXDTGXmd/ZpIfWRWeGzKtK4StYkcE1fcP39
XdIii0oG1PnwaKCK+4bXUanEs5/OEWiWN67B9cveDdERq4cUfGuf8lT+zUGaAnjzY5p4284GHYNC
RNU2kMS2T7PN/yxW9YsXay+3hgDQ8Se5l6RlWKX9GcLVgGCidpPUK6/OJtNa6HpNnk22QIlvWKpv
2SjLqFr637e3TPBxItchJ0NuLQ3vk+48dmLXkJpHWaeOE7CqnUN2beic/JrQlZxu+hAt6UroVjdT
ATAjCZpgj/fobpfytRZSg3Edg8LAA4NOtAn51lXL/Qiy19Nol59uu8lk/Oq+d/uySvylbC3cd+Yq
iHLpHkCCtL9t2hBVOqeS3ScMFVALmIJrXfhvYvdRA+7Ueu2vuWnqWtRWs0WH2lf5uS3aKeL51N8V
Y7tJ6cgjOhglB21+Siscmosv0SEZxDLYRJIN09cPeudzzkkoXLDlnLxCncu5/aFmdwUoafKJlmfz
gUz5kjqIqPCf2Smena7+dns1DUfwv7wj7yYd0tIP8NhdnLvmrmi+2cXeDv/cNm2atJZi04ClIe8p
TKvXBXIZ/dB/3mZZi0s6Fo0ArRTKq9kPBp5whmae25YN7tBBJxn6rTM+BAX6Nz8n2WNmP3vdyqQN
caNTG4GcRQqw0hZnv35yxFNSo49qQdEsXckVpqlrNaeAjIvEpizQ+it3dkr+WRpv79vNtn+AOuQk
zaBvA5h4fq5l+F3h6hSD3Wit68A09+vv73ZhtXh+yvDCjxrTsMvGrou4G4KGtlqDzpkG0GKThfMw
sr7PzwmhMfet3RikMcvJbtu20eKz7Uo5MYrqB4UC9GlO1XQ/gt1157Jy7TJjiCYdrZtNbShZ/a//
n+ZG3ctg2JYrdIju1Da0HdEEdmZOGoEAfjeGm0SJPaIzIyX5XKVShUApSPEp8Gl+WpKqWXkK+Rdk
9p8/9dAf0NrKwE6ds3AIqrNlhfcp1JF49dsuvTiBTmMKZmMGPcgJbbRBv4KY/nAXYUAtqxZe67Jw
QRXdk34khSXjppxO/lWs4/Y++nCRMYAWwzQEBHMpsE2dbnoB8a0fz3m9qW4J41pipW3l+xWe68+D
2DOGS19zl49vtydu8owWwFTmAWV+iv5cQLpooO6IPV4AcN5o/uqvd+dD2bYOSucUeDf7vNj3lL8w
sXFNtdB1MOmJJQTXjbnd56HzzBdEcBh83+YY7S4MlLdreYPMz9PEi9jtnfEwSJmcWbWsQb0/TCxY
Vy3PDsUchpP8NxteGrpXqR25V0jAGn3sh/9nYV/LtuicQ2Ouz8vz6B0aCYbU6bOo4mKso9zfpFPI
Qh3OpJjgQcpa/B3PvzKrO2SUHm4vgCGkdDCTj0s2xc0MaRdAhoh0hbNHPWSNQshkXQvYLBCdcpIE
icvt9glEmFvoCGybuBaujQjAkF/jcT2ln0oW7upprWrz4X8oOFsL1nyxXZulmDTtXhTdLcHe7h9F
+CC7B1X+uj17w4Ggo5osZyxGkNjkZ9XPx2B2ScSyDjR/wSZJSHyEFrfoxQ0lGkCwro0fngCHs8ud
X1iFXLlOmVZWC9w+TVTJA7zyMDH9AwqwV6uUmyqKmLsWsbYz133DcFqCdvWL54hjOP6TLN6awva/
f2Y+SIw6uGl2EuQObtPTRArxswMhxi4YymIvF4je9mGRQkEjbeOipz/BZ2HHbYJ0QIv0bZFdEVeT
AHy2DX6iGWuN7NfgTR0ONXFe14GPKOzmN6suyij0k7WOC8P5p8OhMitwnLKAN1V719E4BHWkXd+j
4XzbTtD5kroucxtR5UBxpujkVUUZY9up/e04MTlGi/KlaMCC7qA5YmiiElN2F7UybZNbtCiH8GvN
aIviWkDwTnYdwqn9n0VYHAuWriRP0xjXr3qXl6mbsLLx4PpQHdqu2M1q3/A3lfxz2zkm887/ml8q
kF5ODWLQtl+79jSkMrKbTx0agm7bNxxSOi6KTGxRjoMOOK8+FgGPx+wpC9MV46aV1YJ8KZ0m7Kmb
n2kyPTfTck/Tce3vjMkxWkque6yt72NLhmCiz2UBXoJmPvCy2zeSrZHZGryjY6SWVI3dZAMP1FlJ
ecq53casnMSDBaKClT1q8JGOk+LCgUB52+bnZWlxunL0wjjQhZbN1gG0/AzCrSK/kqmde1zyosoL
530wd383bR8dMLWMcsn9ekAlLL+vKQXdEyrM8njbuMk1WvgWdSgmmc14TxRz1FX1yfXc023Tpj9O
OlwqG/wRsWWRE5taaPXl8SQgAjOgO5aV/kPi4UKgRGyVFchZN7Wdo/1Qi2WLZYGNJ15cCIZ2hwLu
U+6Vd7e/x7RRtVRNh9GD7ngDcEBCwbHoO0UcViqPQlGlu9tDGALO04K5CpaCLC7+fef0WIxvjf1l
hMRp4m47KzwtnsE/RCkTFM4ZWZS1MsaD9UqIGZyjY6ioBe4PlCd6MFtCCI13J3tA4bzNV/aSYZvq
QKoOZWuJfsf+vvSYH37tl6Ev772eAq992/OmAbQItoWVpWVZwTUgFrhXVSdVBIrz/Pc289cFf5fB
imL23c7K6Anqr02c1da0k1W+ifiGhTqAalY+H2WDde3Ltoxonj3Scd52QOj4KQcVITALIL/MoYr8
1H+tLKDMt3lFC9apIbYCPSceX2v5h6BifuK5n24pZsMp9H9d3vtWUQtItZysunudpjlBoQZiM9tm
rgWqtAYLBRRSgDyjAY9RG9NwDaVi2olakE60yC3pwuEel8fMLe+gVrlt1jp6SgJlx2cHpfKqJnuS
ZF/qqfi6ySE6csof8PJDRWGfMtoS0IY37WGa3TU0v8EnOmhqBoUDUCmYOF8CsH2U8SSLbae6DplK
oVkzO7VwzolNADaaDt2yPPV5uZK8TTPX86sfWokPOprzkrq/8ly+MRvNCLd9bjhzdf05KjrIpQuU
8ZbR3QVX+lbXOkBze+Nu0aIzD4u6xd9demKOy14g7ZN+bkY1rrzeGlKdDpVKwHsw1BWesRpopoT9
tE/89pXw+2mWK63UJvdoMVrXqAsA8myf2GI95N1Fqvrv0q/1xhqqGzo9Ep3pZIUe/vfkKEgehoCN
MYh60f9kuw3Iu1Uah4X83sppE2MmC3XglJCKLmU54HNs/rsaMzuyVbISvdcs98E/eR02xezSLbjC
vcNtIIcx7aj9RsTXqoz42mlsWG4dPdXOQwl1Ct8+gVDnFMz+oaqDc01foNB9uB0NhkjT8VOA3rn2
xF37lPR2/wNlPjCBdMUcPN82b9hNOn6Kjb0HUqbrbhrbXRdAkXW2H4G2WTFv8s/1q95dEPzct4h3
PYYg0vXogBhhYuSzg5cF2qy93JkcpMXzAilGr69RwK2qCWokaHZ9UkytPUub/KOlW3smeVBw5PIl
86KGyz/JOOwhfbLyCmMyrwVzP0M7MhxQ2RlGHud19TJkIzgv+hUUksk3WtKlIJm2Eqe69gGF0cSD
Q5qvIcwMpnX8VCvzIe/KCVcFAJflrvMskRytJll+bdqYOoCqm0DVM6u2PyurP6AA8A/N3ENdu1tq
L46n37wtOmeLBcnXYya+uvaDC1a/dMbdeFzrHv1w52MA7eY9tiNwxEiRR9qQHJyr+XRQje+CYj5o
Ynteo5j6cBkwzHX4dwGW9iChLZYJzamWigGhffBWJVQ/PD1h+rpn35ke8J7mdbO0Lrjm/wE5yBkt
XvdBLX93gxNtRKxgmOuXvRumJp6TDiMcxYvyzgqXfZGuHD4fBhcsayeD7eJpkU6jewTINU4h+WKN
wQ6V45WT2WReOxrSkfS4ZeXuMXf781yqY6bqve2vJUaTee1oGEHVSKHE6x6XIdnNUCGFxJ6z9sBg
2jbawZCXywgZrdI9MmfeSf4H/Qa723H74QXC8fTLeNK35YKGLKiI56WP3Y4eDF/eS1FGnQzjoLS/
lUW/sgKGr9Bv51ViVxmK7+6R1EtUC7KrIAFy+zMM3tev5mjN/P/wTYvgBB6rWMoA5d9wxUummWth
O1AxVQn+EV0yDoQWLavpNIVrgnom49dvehdRRdZ2WRHgTBj8UEYdX6bIScXK/0/T+l4HfWfcL/zE
VZYCOwga7tP0SJfvc4HS3bjEKOoo+/Nt/xsOH1eLXZeEKuVdlT5Asckv1Y96zFB4mZ3XrizbA2v9
TVBm7FctiqeOzpzyybqUYWNFc7iQveBsTT/LtI20IKYptWjGSXKZvUrul6x/Lods2eWOv/I/z7TW
eiAPhHkeXZILY8tzxoqYCvKyaQn0m7kHCZCBypQ/gCucHSqreuoLnPyZ5DL2usB7YlJ9vz2UwU36
RV0G4GFtRYlFmIB3XZjM8EJOv1KvWaO3MY2gpeOOeF02VA1/AMcmj5j6C27ALJr8tWZLk30toEVm
d2TgFX+gtWMdBMrCkVNbbO9l9tpLnSEk9Kv6IsH938wjf6iv5dkCtf6U0jNn7MTb9JCma1UJ06do
EU5yqJbyFuOAseeIsvNuzOsnuqZgYLKuBXZvyaoblow/zIX9reLuIQjtuCw2YeEcT9eR7lyH9Xhv
tC7Eg5IS+r2LIwRk/0C7dq3Tx/QBWki7luITkg5/yKX9ZPtveBX57o5roGnTImvxLFMxCXTW8odm
YKcWZL9WEdxBSvauS8JfpN5UBHE8/fbuq0qRbqrdY+tLCCVMMaHVtsypX9wdtNe7I2mxwBZQa6o7
JKlzZGr5cvuouAbUf/7TY+ZaIOMPDcRmHATaoIY4kyDMvueLt0/CtWqiYX111lO7kW1SSgcnRTng
RbnKaVSo6pQ2a5LPhgyqM58GySztpXKti5igNcDU3uXBcyWD+9blhysRco9+ndvOMmQHvQOiCqnq
WO/hmjFVexa0JzQFrSyzaR20OAbaCIR+LrMuVDiH0fHubXcGx3t9qNrhcHv2ppXQUnPSSbd1JHGP
fuXne+q0MvKrdgIsd9j0SovdpAWz3SwVrRfHPQJmVsdqkd7Ok8P3gVtrp7bpI7SAHtEnxYTN3GNV
Jz+U6ycRkVBur9Ls720vGRZC74So8dcgpNeFCBtcwbpYVheHBtGQb6khOJ5OyekCh5gN3LEujuhn
3LKFdWi5s6mMAOtaOKNvLBmtCddJa0k+pxN9Kuspuu0Yg+d1Vs6MiQysDcg00OPJ4JaUxXaGZgua
AMVxewiT769Dv7sMAzc4zctMrEvN5nJnlcHJB4jDagp2FO0axtIQxHpnBAtrcBTOOC8W1NA498GF
5q/M32RaC+JZTL3rcdu69NCBRm/1fRe+3vaMybIWu0MSWG3PMGnXs16pXbu7wbXIxpXVotbJZZty
y/PvkSs/j0n3q/Z51MtmhW/FNHctZNuGC9pBiPzBX6oXxxnfIBbyctsthg2jd0j0pLLKJkOwyqCP
3QzSVsWwC5L6c9hbf28PYdj2eqfEkLmF6EfMXgRowvjEHRRdkz/bbGvRmi2iK3mCs8CjKdtlTfvc
qUE8om+Y7W+PYPC93ijRCJ754YLyAc3T8BBOSfjgucGwCVbkeDo/p1X7/QRxcvx75Re0m7+KadNT
OCxfP+jdUQCpx7EtM1TL7MEJwZdRDE9pSjchfGFdC9TaUbUce4STVTD73CWiuLPcCv+7b3s9/PhS
pbdHeBP3F1kJ51h2IiYuGseGQwJ+tCkt73I1AwvyjyBkpeZtWmItenkyFW2mMBjYr8/FOH1v/E29
k3CTFrn2ROXiWSV/8LL+HmDD2IE88m0XfRxWAHL/7/r24KNy0Q5uXQIPGED/ZRLTt6bvT7etf+wT
gFr/13oxV8s09AJVM6d/5kEmDmEF4r7bxj++cDK9L2KwHLwvC06PjBRvoF9ES4fcBZJ8acMkojaY
kghduSyYvHQ9995FgVBQaCwHt7vgf17kzV8kpG2q+fn2d5icdB30nfEELqn91HWOkNsWf3PGuzby
HFWumP9YYh0qaddx39kHg5cUC/e6i5sOu8Vhcdk2B2492hTMCPkzSYNokiiAoCjhOiu55uOEgPfP
/x2zmoqm6ruUHpci578m3E/uB2d2IyvN34jjbILS4NO0dLy4gKM5svbv035Zjih5AVCDywv/s21l
tJBO+jnswHfk3y+B5T3OY7jclyx1Pt+2bvKRFtVl4rLZmgPnaC38s+hf/TwAn8Fw4XzNPR9j+hym
d1AwWi1oZaXTZXCzCJJwsZhepuG+rL9SPHkPKC971u8qebv9QYaNrHdVhB66ZWpw510gmHIol/JZ
QDLotulrJv7v32OmC0tnTVg4Et1zl4Zc6ESOuSPjUMQdd3dqrg+3BzEcKLqqdM6HETAkDIKe/XtG
I9Z00VKN35vpK966nGpNuc00jhbwjYsqVKKke3EHdyfpz2Be9hbe8RmYdd2uittqU7sI1l8L/azo
s7zxbfeCBmofwkqgInA53d9218fZlenNFoFcFJoWoAFay58+cALKVfugdOLUUriEPC70K+AuK2MZ
YuU/zLIZabpmdNhFMeiaghesrrJd25zFZldpse7NlIdsRE0nF8O+Hbs2th1/2d12lSkytFAvfOYz
/CVnl8DKn8euH1GiXe0PNGwnvY3CrYiAeKrPLmG/xINbx+UQvKVK4WX8D/rPH1S1Bhs1fIbeVNHY
I+BX/eJeVCeKqMIzf1wpsVa0MH2Hdgt3bStIpOe7F8h17Urv4KQ/wJ50GNh3hz+N5RqVgGEr6XLU
oaqGqqLQtmqSIQpremgqYKnr8q5xN2lWOljb/81+NmeN7fKEHt0RDMjdVwb6s4X+2rSXdMpZpyGi
H0SAUOiyvbj2H43Z9GWbbS1tq7K+siIjzFxayhiAluHIO2uNuOT6+R8c4npnReqwuUIico6y/FvI
V7xPRXz5Z9vMtfB1RjbWQYXwDd15Z/tFFMzDyluUacNowSvrpZwGywLGuw4PQ1WD5rt4QifVAf9d
VjKPKVHrbRVNoPJ6HLGolv3mkM/FAF2kYJek/+R5fqrnz1VWxH2wBkU0fJHeYdElSdNQL6RH1Q+f
0Xl6KkX2pRHPgJuvnNeGpdYZaeU4pEFhIQLmBtVm0Ij9CAofktFz+/f2eptutXqfRelNrjdL7l1c
V+76+Vdp37ckiHsrBY5MRG39I19eU/kcJmsy6obTT+erTRqG5/7cY5dicvvY7xQ6pgt0xt/+IJP1
6+/vbum9W89U5CG7jBD2g87JoVVuvM20FtV5Mk2u7GYHTMzQfXKr+s/kAcSwzbh2BS9Ercjo4kmt
4850bynvCvaquhXrpp2qhXXNrNqeQoIjo3qbwCSbijgJAXq0Vw5Tk30ttuekBKWY7zjHieyo1UeD
3Mk0areJPThMb7RYJB/bPrcx/1DuQmfcC/J7k991pFczV66UAp4h4NQUzvKY2tPhtmlD8OoYL6+Z
0RDIe/whHeodnZIvREALlU7bfK5ju0iDuppqKXYM2LtttO+lJf6JZk6UeNvgY0zHeI1o1+fBEPr3
42KFTzS1aBWhudl+ve0gQ6zq2C48pHVL48P3qJYchgHd+9baC6ZhQ+rgLt/N3bazEKvZoEgMnOnO
z9Lvlu+duFesBJVp+lrI5jwoRU2wAKE7HkdO4ylfa5A2bR0tXkteuiO69/z7zFNPEMLJI1U5P5zZ
+7HN81q8eqQlVLWolaAztgvnGAfwbpPl/wC8JmIlo8/gFCAO7cK/Y4W/kgwN/tbxXLWS85gDD3hc
sgeSiyOT5HR70gZ363AuCL6oNrOxkmXrR3ZQRqOn7rjtr5g3Tfy6Sd/lJD4yOuJa4hypSL8Ta+gj
h1obbV8/6Z3twQ7QJjbUzhG7ZB+Cr97Gi/Rtr5imff39nemimqaWdzBdtq9c9aB7yXbbLGuZtPcK
6tWkco7FFH6pyhwiucTauEu0qFRJnoCDCKeu6sJdaY2n3l3LoiaHaFHpp3mwKMDVj63bdTvZknZn
28HKY9u/D3YfXOv13oomF2M3DLN1aUIXkomnyQmbikdzMFrz16wTk93v0qVEZ6mbkyX/7S3dbBcH
sYBE73EMw7HclVNjcRIHTTknaVQ0qSo+Z8AY9d2m4jzTQV9BMAiReIL88aXjePHCUKDfQVsr2SRL
7jAd6lUMIHtqAyH+qjzPllfmL5TuqqZJq1dpC7YNpcP0xgyfzGzqfQjjLmHd78Uyy6+QBJHgjab8
bdMe1zszktmuIcaU+387UqWHAK8DDwkaxrbtch3txTLA6sHl4v8FXAQlhKFk+3HoNzFqYxW0yKfE
DgcZzoDCtblPP80Jdte+xAvEtC116krWdmaPAR4hMYDXA7hcFfLUV+m07XjRUV5NFiRNGqbgr6S9
I85hPnaf69xKVu51H1OAwD3aOeDSQljjTBse+cEvJl7AHx23Ux3ZRfUzZWSI0mT84qX1AfS3qFBG
ocV2Yc/onnHcM31342dqSdxv2ivG3MUZ0fBiNzbVrrLXAM6GoqSOAKN1DZUVCSBVlItvS1PHNFlQ
yeMgKULHXfibi3Tfkk18Mw7TQWGSpqVdTrgsR6AaQZ/8vPPzNduG3K4jwhYxOoVA+uKRBfll2wdX
zrHzV26whmumjgbDa/SYhJMF43hO990npxQRoIRACW86RHQwWNsRG2iRBPYZUbGF9mzl+Svbx/AW
oKO/0Mib5MpPkHyDCYRl81cxk2PffQebTOSvEilfj4wPsppOhbvMRWVb7nWUdCi/uoAcOPZa07Bp
k2qp3iE1ao5tgXfuLjwHBZAMzt73niunjBNUfuw/zForWpiG0kLeEpNT4Am2SvH/h0AVlEVhZ8ds
fCvdJAIULZrTBzkkK5c609JokU3rvKeVV/A0Sip7X9ZlFKT5wfc+ZUl5oHO7ks1N5TIdHKZswgqH
DtmDVYhj4VpxF9LIp/M+o/sAG60iTRXN7nhfdcHKpTL4eD/oeDHFuyQlnGYPQdY/iGze13b6Vnse
gL5uXEvxhYu1/g/j52mV8KKHoAURYFCIHOJFnW8dMudT0LlRn1tRZbNDbdsx+B4ju1oDJdrXK+wH
+12HlQ1DT+wED0ZpNNXPTTcf0D8JCaxHv/UOJfhv3KqJQnaPjBoPzWvPnEhma0Khhm2j8+8S6Upv
DtwFTzu97b0OpHR2IuyGfddPyxwNFK99kIiVK7vUcLLqyDPRK8Gs0sdwnpq+U5KcE85wnQ9XHr9N
n6P9S5iDwu19mcB+CrLlIMWLTM+PNJj3JfCXYzavNPuZxtGOEasZKvCneBgnUP1jAZI5lg17GQY/
Lbwo4sFu24H7bwn23f+pPJ3nqrYdjLMs0wPDW2iziIc2IQ8zKC/Bo3e8nTRM36OdHoXqlxp6ARin
Y036s8lqgauJlT4udl6gSzv3Hilk61YwHYbRdMxaYwXNMLXXr+JduXcS73rpOoVecK5mwE1T8eX2
VxkSiQ5cK0bwnHftdXNTu2RHqYA09SHoe9u6IZHrutJLiITRh6VC2A7XW6kVnibw3aQW6L1qPMje
HsWQRXT4mpCJW7Wj6HCuQ+E4HPE6US6RqqsY2KRdp9p9qp6tYI2vwzTcNXDfbTjXoYQnRd08+BaY
lBhUDy0BXRnXtjnKhbPgUHSOg7zwoUk3LfWizq3sEwCLpOyqtR7mj9fN1WEztCK0zUcZXpYwwOv/
oNhJKmat7HWTde2MIO7AKAQ6k4tve+SowIz4uysatQKX+Ng601F7An2QnSvgQIeAvmY3eCuJ13By
6ni9EHGYj4kF3KJV5WNMZutHWisVq7pZy7Om5KeD9iaCHW0tLnkh3vQznP1dH7a7iVt5tKTid9qL
e9Kn+4BUxwDskbvbG9zkMO2aJNMAiKvRJi+dgo4nb71XO6jXeKJMXtPOtS6jHUh/HPJSQoEsYqy5
c9z+01zXK9H58eRdHcNH28ZNi5CQF4bG5ijIqIjHSq0ky4/vPa4O4aPDhKSlMvISdvjbNDTjrvbF
mY5ZGYd5oGKUCHejQ+aN33I9rd+Fvp2psqKqJy+QGmqdGPw0XBzGKgi/3F5ow/ZydcJjhrhrg0GS
l7kLh6ixwKs18wxojyZ7BBcFro/qb9iU1tF2mgmkHWvtZ6ZFum6Odx/mNn2WEDkllyrlP0S4sAi5
Z63A92EWCKi+A+qQFVZLapDO1d7DNKSH1qpir62/e1m4u+24Dzcxhrjuj3fzZ/VCweYMQSXQF2bn
2SEPPAf7AgDC7palxwja0vskqZjn2qCkVJ97R53kJFeOQ9Pcr257N/em9qqB12l6VsreZfaAemOx
r9xgS1EIE9eWVhVJkVa1AxHgqkHkOTEKuSte/3DXwPT193czT9s0GMW0dOfWInGdeif8l1s5y02m
tQxUDaLIyDzjggr1PDbnf9EfudJMbTKtXUzLMESKlhOERhgqocOlGoIVy6aV1M5pfxhoJsMWe6Tx
n6F2/bkW07M11i+3N7kpjrSTms+E+ZKrDkK6Km7mt97+WzjPk71y5TSY1+GYg9vOvt3zFJLL5Z1D
+iiz2zaarCxuxfT79icYPKSDMHN7Thwvl93ZFcNpFuUn6VkPo0ieb5s3LK0OxFSelQv88QA1rY/u
+DnbCS843DZtmrkWpcSfhwzirt25EfW5cD4JVP8H8ee2cdO8r4O+CyR76Ye8L11w0TtQpc7qAzi/
V65ypnlfh3xn2un50vRFWZ+nsP1klV+cKv9K6nblcDFZ18IUPW9cTQJe8Xqvjqtx+jLnBFQrbf5p
m2e0YC0g4U1ojQ2Tg/agGZfjwvzotmnT3LVoHbk9duS6360qi5s2uet4G494L79t3hROWrSytlAu
meH4jL/U5C4jAIagq6NSa/jpa+b5T00koDqyMoDjlwwdxefWzh+90uGxol4FIHV7Hsg59/21V3/D
7tSBlcXigUhnxFmclsv3Rc1vsrBWihGGNdCJqhvSD21a8O6cBcFeWvMxHLwj+O+3bX4dTTn73QBZ
dladVY1XvpD1UW7xg6uabeeNDqUsR6lGN/Orc5Mm94ImX7zZW9k+H95ssbpa3Eo106GgcLqTAg6P
auWLnT7R4KkpTkvvrYSAaWW18G0GUpC2QgJvvCEC5dz/cXYdTZLqzPYXEYEAIbGFck3bMT1uQ4y5
gxEgrDC//p26b9OfbquIYFsLlUhlplLSyXNiRbNPt93ftLJa4KLFLgMVHOZfJS+derHJX5Ft3CqY
TKMFbtaA7DPz4DRLQ/ywpep5pM1D2w9o5A5exTzGNUk2ijOThbQoXjtHdlPm17EzrNDagPYq7epd
SFwOTOP/5uakF4k3p1CDKbzlxRdzOJP2G9ifDreXwDB3HUipGinnpXPAMm/z9mAVoNlyu63nOsMi
6BhKXtGWjA6yD/ftaE3SYyOT5xIYsiUA1Z+S4Nzeavg1JDodTOmrQrp2gk2mRutj8RlNf+E6HTs+
h1uQU5Olrk78ZpP0oPUzpmsr4+EaByw44ny94UCmyV//8s3QJQC6E2ugA7NW2aVxhw/AEJxcr4iy
HvtwtvEvhs1Gp6pexhnVoYAnoQP6WKRl6K7FJ3v5C2XijXxkMpEWzwwS7WU5Wmm8JM5j4cqnqu6O
+/xUi2exeFB8LZFFGa8+dDX9DXHTz7eH/vfx+J1NUqephoCvX1HLnu5kg/X9sYg2I6eydFL6WNOs
n9LDpNjsvY4SWMslUopT67jQbFy/4LJ/zD96Egp582GFMnVzFpYDvFTY+irL4zHx1/LJH8YK+sDI
SHhPYmndHnPpN9USMd+x+GfLTy0rdpa2GyM3X/3xoEbw7fyZHfSb1kd77eUMlU+orC3ntRyhqRiu
wDiIp2wQbvk3s2eQSNy2hSEj6xiy1lVLSdJCxvXqxziq/Mjs/smzm437foOD6DiyoQb82CNCxrST
D9aqHlU53+2b+TW23sSQN0k+NaLMY3DuHdahOvSowW27vOwb/hpUb4b3yTyixsSQReccLbRWj0WC
GxdvIzYNdtdRtu1aMzLNuDlolr8VKz/lEmJ0/YaDG6yuA22XluCVL2UoE4h3LPz5dbb4Rm1myCk6
0Jb7ePYawUZ41Z08Vl0aVm5/9rPpMKy7EGu4oNEs3+egD00UZt/O4tiszUPV7eLowtDX1XizqJwk
HantVMaiLOtzlVgOlA4g/HnbZUy2uS7Hm9GpT9PSL7wuhszOpW8/+rkKZ7yTN2rD+Can0SozgqZV
9OWMEP2UgCmUtf9oe+x8Zeq9/QEmv9HS+TQVQ9OWubrjfSrQzTSVbL7zglRuUXGa/kBL6m1ZJ7k9
wf4qG+5mrh4BYN0IKNPQWk3mjCBoJKrK444V8tihgzRabL/asIzB8p7mON1StDOvBPL7VJwX1z42
fXJIIYN92/AGz9GJtq2gEIpctw+rsp79yT3y3j6rtDpTssXUYfoLzXeWKpEiS5DoHfKdu5/o9GNy
Dg6IAm9/gclAmus4ite1R7s8JhCiiWZSP9E8oSHoRr7u+wPNdRj3/EKh5Si2ms9++2Mm34t8S2jK
NHnNdyDopNqiLrF91P+o9mtKf0/Tn9vTNriljuIsarwCiSXFLlU3J4gIfEjqbGMDNA19LcLfpJul
AGwEvEzQbHMrcWAOwBUOk99uz9tgEh21GfhKVVCozuM2UWeotwGU5t3NWbXh8KbhtRzPl4XwnFXQ
4ivn0JLINWkbujk93Z69wdl1yKaYxmZCWVXH3VQeGWQf8OT6uKKHNV+26AJM1r/+/sb6VlGsCwVf
egxF2VOfJk+V4hvGMQ2thWqN6tGuclLGdjW2UeekYzioXc+G3NEBm7W31s2MDqLYokze88mzq1AG
mfvhtuVNc9fCtLdUn3C+1HFJahHNClvH0rFdQleYvBaoa4L8iHKyij23eej6Egzy01m5876aT0di
qiVdRr+FfG/q0FOfd6fG6Y+QEIlu28bg9Dr0siPjlA4JKIpX64eT/+7zV7v4vG9orRgGpSkRNO/q
uHb9F9dWd7i0/8CDZeMNw7CqOvZydqx5bFynjl2qvlQQ+itsd8PZTUa5/v4mjlJ7VSkg1T1eor7j
Vjosyk/Az2zsSoY8oOMuM5dULumwoIXdhStemlnuRwwejwbowz7La8GqrHy2OpAZxR79to5/8/mr
Pf/eN7S+p7bMARiwG+LB+WfEZmeVf9d2C9BpsrsWqJay0Nmw+n1c1TmQciMgMj+nzXLA5DBaoMpM
QSeLFnhfTCqIcar7eu33RZEOpMyT0i8VeFZjnywHv8ginoyXYtpqajW4jA6aBAC4oak9DDEJHlfn
6KPD8soJI3emMJ1mry6LkXcW/AVschF4k45uIw7E29WjxB0dE9lCAS1Fo3Qaq9T9UZSU3dVTX+47
f+igR89moutzzD0vvjppEdbyTzJsIagMLqNDHNlCk0mlso7TqQ3Cql6A1ljnz7dDyTS4FqV0yojf
82uUgtXYb8sDwAc7/VGLUtcfCBKuKHDLBvxwQU+iagAfHw/7Zq7Fad0tXFAPZpnX8bRIdW5tf1+N
9y/e5E3qbXomglpmuOBci2+eJ8/obXiZ1mXjtd6QYXS0IpdDoQTuaeOgUXM0NW0TYU9dTk4F0qvb
xjH9hVYC+8EqgmLgfZyuz1JBE1Y8zBCVuT24wWd0nCL49ByyTH0WlzT/kDnswZ+2Cg3T0Nfk88by
0gHO3M2CPk6yBIcwPy6S4MftWRvyl86rx7nT5ZTBJOXyNGSQA63DKf3pL7tYVLmj4/SGRFBUGzb2
6yEISyqjiXRHkFduGN00fS1QHaLw+prDMordJX7k87/jehqbjUOkye5arHrr4A3VAuM4yxwBgBlN
1c791NbilFpD0FpTiwzT/OboCMysF5+87ltTbTf150KOvbMU8eSNB4/yuxEaVvnkPs9OuwVl+ncD
+u+lONEBWT26XVo/sXDqyDM83Ef+UlD7RyfserrratteZThlfep/6/mYEKgA5r3yLdAPTHl6aoEV
lKBBB5BvicH1ourPNYQ4rPza3gKEfKQKK2keyyy3/CzME36F/942zvs5gOjwDpmmbjL1xRAnwXgY
gFZc2iXi09/bo7/vMUTHkNUOg2wJ7foYPSlRlmWHJf1ye+T3PZ3o2DFS+U6aUF9CkKn4ntlfSZE8
y2Q9q01OH9M/XH9/k2XGgUOUoyR93AeQSlo4/73MIA4uctLc+cHSn29/iGEBdCzZ0pTCFXmGBZBf
2uHZCr6O7MO+oa+r8uYLBOvTgbF6iBv26xpUTv6abNaopnlrqWZIEspcMCrHDLf8MuO/5hHE03m3
cT1jGl7LNW6iQJJXIJPlyVdv/D6LT2LacB3T0FquASarLUpZFfEAgARfimju2gvDc+5tq5t8Xks3
7exDJDZNsIVMBGKIkLndxBYYZq7DycqxKECziHCC+MBxYO5jJvt7R20RNJuG1+oBOiWinFB4xEQU
ESVlZHndXQIt4F2G0dn2RlZYuYfGlTgYaBPablodpcWa477Rrx/1xtkTVqDFDowuMeDQ4VAuoTP/
2TeyFkZjUvFidPMBADsnHFGHrdkWA5rJ4loQUWXPY1aWRbzy4diU818i22M5ersuHsh/SPRAX5Rl
ARZUFtlnMVevg7UFcTdkR64FEVfoGS8szFxkfgTINpDiixPlbH3o+3xXhU24Fklgi6lrn2BJC/7q
iV88f13UvhygA70mNo75WOBEI9fyHlpeYe6Qz900bjijYV11eJeEl4CzHTnA7ebHBH3vI2Hfxmbd
l2J0iJcPLmy5UNw+JFNzKPl4aMd98CWiw7u62nKaxMbMGRRBvAn1qdw46Rnyog7scpLUIkMmBhx/
s8gPumdVpS+3I9TgjDqwq0Hzceoxir2IqWNFywdLBVEg05Oo+evtvzDNXotUvNq6bdB3RWz76fiU
V2n/AezeOz1dJ8rDPW/FceED28wOemvInRQ/Jzs93Z67yRu1WO2IbHA3a1dxY8tD06hjxqooFfuw
JoRpYQr5wcYakrWKK5cdG98FS8XWrYZh5jqayy9rx5l9eGPfohsIl3jBUoec7Oq4R+OktuHV6Jj0
smCC3yz1Q7MGn/LO/5CyZN+Gp+O5Fm9mBRfweMIKNNuTCK3SG8FkMsw1Et7sdg0plkRaTRHXk3NG
N9B5JdY5zbx9HqMz3y0KhLiNtwxx7wYXkat4XJ2zy+t9Na+v7ahZSzsCMRE8ROTFQ2CTk7CWD70Q
G8MbYlVHbnms93hbIppmpIOGp1+D1d7YUU1218pSp7EaB1x6Q1xAWLy0f1WyCTOv3TiMmSauBSqf
ezIG10oD56bQWYf7IB331dM6aKvvZDtT9FkDjmqdZMGionFPQ8oPt1OMYeY6IMfzwZlpB1MVp83y
lazjGMp6k/TbYHQdkMMmgKUhZIMEI8pHKa54peC3Uwe7mjSIDsqhknZqIPMQB+qT7ZxFxsAb8nPJ
p41VNU1fi9WscwfWkb6Is7w85MI9ewD8VGpLG8k0/PX3N6kAr5F9TxxM3yv/OqhMXZCTcLXzfkBn
vhOOrOrCQYqcyPfc+mvNPyb1z22fMU1c21IrT0g2JEgyHRFn20/ibGmPg0U3soBpeC1U3bnG0dpH
kumt9ROl/LTkKCCdrY5b0/BarKq5yQPQzOAl2CXRystHMv5YOb/ss422pwbCHWjf5XU8FPRcluSw
WuU5z/bhFomOW5RNZhc+7vNw695F1VydvLk8duMubixOdNziRFZWjlkzxJXVxAk4hVaZfavm9Ocu
4+gkeGMtPTAFoLWHp95Fyf6kyuQh8Lcega5x+c5VnqfFKyAmddD78EuQFh3bBWxJw3ysVXDXrFtt
Zwbn0QFR1z6Eye+xjax0ikCDjRZbDwDpeqPwMA1/zdJvUoLoeOr0qE6B7i4O8+xFEJs7AYKykexN
w2uBm7vSATzyeq8U+OBB8gAat8C5VIEwZN8Ca6HrtKtdKbwNx1VvASqJC8mijCkIQ28Pb1pgLXSh
KiSGVgHE30AE2q6/pkt231XlywBNqtv/YNgOdYY8HCqdVLAMCJp5KQAQSXsw2Javtwc3mF8HRXGW
9qzO+RBbuKYpJH8S1+f5TecxWEcntvOgSkUtSBXFq+vjUE/ummk4TKOKKp9uoA1NX8D+1z/LoB7A
dtViy1JV2EB0wZJQq9hHpMWJTmiXrilXwTV5rnQOF5Yd06VGDwXdqBfeXVxIkGizH4FsZtnYAxbR
sWe7Kw9sknv2LAytpZ4ZAmkcbVsiThxoroKPAj0mjdOe0mrYBe7CX1zX5E1uaHEDV6xoPADyKn9l
QXIoVifuO3SSqy0W0XeXF3+hpZ8K9wZJSmxyoTb/mIKbMWSL/9hIbyuATSugJaCM5G3l9IUdB7hi
rdvqkIktaJ1paC31tGXVWUsNjFRNkDbFcCztcs/ZAWbR0g6r62UYrayKnbwDS9pwWXzQFg5bdaBp
5lrJwPhaktkdypiToDsPgtwJLrdYGgxLqsNGiCUaNAmk6Ka11ZNLpjOYC08k8PY8u9JAh40sBWOi
4URdnO5XowCLr7/3xYna+yJWR42gQdGvUSKTSzLNTAJVzv3voiuD19sJ2WB5HTUylQGbl2kllzQv
2oPPKnANqK0G+OtdxH+qEZhGi9eKFLPjrK66sD47jPWhGmXoFR5KKzQHl0fhbalSvZv38UfXr3uT
GMpu6lUH1fvYcqaoAIh6paHkr5b6cNtKJhfSglahWINseYPWOUqSMG9H586fgwyUY6047fsLLXhd
EchVLYkAocQQicQOK/8X5VvYJtMHaPGbi3qxKgjmgaNqvp/sL6Vz5uuGcUwupAUv3oJRsbGhimdr
PbbQ40iyXa3GNNCBJEmyOIRDagDFFPgkizWNKgffcNvihnnrXFcyIe5aMulcypY/lFK9VH27i9UZ
E9f2WcjyNGgh6tq46d0fYMe7v/Ju7Jy3ttGuHIeIlFF1GVo7dFUS1lW34YQmk2gB68tVelAbdy5F
GzwVYJsZ3Xlj6H/rgHeSgQ4fmdx8cqpkxfIN/TfLXyH320VW962vPpK+DQPAArzyI1k+lByPa8XT
fCVRyu/T9UkGH3vShS2Eyuv6ECzBxU2+1hXe+6ci7KrvSv4svZd9TqFFeuq6k3IEEXEGkijHnw8J
GKNuD31d+/cMoEU4NIizBVQ66sKbLrKrT2n1y8l/FamI0l3AK7idFuZE9EjlnSdiz65BLfALZ9dQ
bentXP3rvflrcY4jkmsl/lTihs/+UaQTCPyC5xSs/Nny/baF3nc/rgNRCpH2pYVWqliVpR8VGTmI
NtnKJe9vRlzHc1g5aNZBSV3i0mO9JOBxhwij8tawS76uNHny050foYV+0ddrsGRMXUr7imKSuDbb
uo0z2UeL/KljELpPYJ9qQF9yDtVaum4klfc3CK5DOarUb9Apz8mlCvBuPjbQkQvuWk/8c3tlTcNf
v+jNBt1w4IJYYAuQa1BIuRfP7tqAH4RuXBq875pcV3AkgLmghzov47Ynl4Ym9xMFvDbhH/x2i1fS
9AVa9Pp+jatzhuNNX111G9efIEsYwsndyg6mtdVCt0odr0wL1cZiXk59m55p8ee27f+tgv4buDzQ
AndCZ3KzFom6rAhaGXxj05/E75wwAH8q7X5ZAZTKkySq8yHM6/5T2o8R2OwPVb71NmCwnY79SCg4
zac6EHENuu60+OOhSiN0X7z9h0OoSCAb2Y/kkuM0FbZesoQ0GDcc6/2czXWImZOzaZRJ24Iz4YkE
ddiPlzS979ff3vzx9uqYbKPFtFfMYHelTMROr5yo8prnXJbtfYlcu3Efa/Asfv3nN7HnFQKvjk06
XVaVHRrunoJ2lw4J5bpk41h3XWtZFbnUU/KXjEoegszZV+dwXbKxmtrBmvyJXHjRZLA8ECxrAzzC
bbubrKLFMyXTKsAhDBTFPJchGO/koc7HLUyoaXQtmgdrTppRLmVMyjY70kVkT26ntijLDOlOB5fY
LbB9czWQy2TL13Qpo67nn3y7OI2bxYrhA3SQSQ7RPjTsNzROwWvb1Oixd7YUfQwerwNMhixLBovx
Lg7mFwvSGgkqQud0e1UN8aqjS5akd0UCRuq4tn6M/L68Vsfi75p965otXcng3TKI6yiTYqJ1k/sd
jfNmCAkTIZCnkTt+cZPluLQfQGszjbvE0CAkq4UuaOnHxKVZGTeDX39x8nn5SPxkPt82lmmNr7+/
SQwBBCzVsOJLxPIatGM0zuJwe2TTEmtVtETLcYabki527OfRe4G89bLV72bwfR1uUrvIBmkvwHDg
v1bePc8GCEK/Zv3OyGVa5Doyc0jqY+oFACfUTZ7UNO66yuE62MSVvqyH65Wl1eLyG69Xq9rVDkG5
DjbpgqSjORiG48D6oOb7FQTE0t9wE4PFdaTJSnvCSAGLiOEjXR58+5+svIBLa18i1pEm9pB1tBit
Lk7RMOLiNYM6G5u3wb91oiDQxKXNMCddrPIWhNlO+4c7+cY50ZBodJRJkNZoR1VYyxkPGEFzV+fP
PSRas+re34T4mOavxSfCsV9nTtqY1kUObbL+lHP253aEmsbWIjSAvlzBlgCL2i/hwOXd1BYbbm4I
fl/fWZ2yT1sCiiPqHPKOhB2Y7jZLScMpztfCs7FcAR7KHIyR9ROx1tCd/qRdcKyrBLJCn61m2fAd
0/pqNTPQvrRi1//xCQj3L1UJvXn7n0A+lHZ/2LUEOu5khRIgySGcEEMcIo1AFWBHIy939TBRrgNP
ZGUFZeYWXcwS/7dckjqa2nrnQVSHnTicF17SImZXNtqHmqdzKB258dZgyDc6C4w/XNsAXeSbjl0I
+VX1z7R72tcIBLtoW2pe1AS8pnD8bC0+TswHYxxXWwhU09S1iJW0oiKtJTB/kn9VNT3P6/I8WeMH
F8JF+7xGC1w5p3aZC9HHddM+9oyDLnXjIGWavBa3Xdb6uewpUkKdnUnnPwbQQMntBJR65MPtyRtS
A9Wit+az5RY5WqWAyvmYNPdumr8MTbJhGkPMUi1muS2oQ8hAYzXWUTlc2PBUQAZwFXHuvd7+AION
dPBJ3YmqnVc8YeS9E3n2JeAqIlAtl6fb4xvSso4+GeRcpqM90tipqztZTXcW3aL4MdheR540GZIj
78Y+XrwkShYe9oMbz2RLEdBkmevvb4rJbpDcldcNpUvrMGUvZSNQHd/nWwoYpulff38zvijrvqN9
hvNa77tokvA+r846HSzV7kxqOhWPFMIqfBuRlXj2UbY90CdbClMm42hBC6xil+cLUn0n/U+45Tms
EGUN2wDX15salSYDaeFrlePke77w4lKJ5+sdFQnmL+u4xSJkCC5PC93UchdC0GkbK/fBAnltIb71
69cgwTNwv4cyjnIdeTIpQYt1xpG8ku5pZXlY9u5GR7Jh9jruRDZl43dD7eL9Oj1Z9SMX7KusM3bs
izQqKrXFMGuIXx2A4oBEsEsW2sYSpD8F9w6evfEFppGvX/bG/9NgID32XVCMQepoEXOEfqd9eVPH
nCxi6Za6lXacAKnuyjt7/saDV8c5djuvoHRWngJMzYl04TxQzYnQqwVtnq27RZNdrr+/sUsCTpIm
K6kT56o5FPl68eutVhWT02hRK2XgM7X6Dgq0GVXseoASRkTqvxAxOvveuGF9Q27QaXlyZ+xGP8i9
eCl63HJ9pGiZn8WlkTsdRwtcJx8KNpUYv8/ofU74Xbnc7dqsdE6egVddb+cOIDhXntrE/SXTLRSd
YVV1Pp6p6j1bWZ4TA5sddt50wOP+4fasDXlS5+LBPfs6JAo1SNX0eEWRjw6bi9BiW33spqlrgYqH
3yFpOTaqsYOem9cG+Wle1q2blX91rN65zP8PzEoB/jq4PUW3OQtti4ZrecKZ6DSmbghY7CUtwLcu
nubuSon797bJjH+qbb7JOlNRsWtvflpFY/mn5X9l8KUWfoSmlgPBRVueRy7A57PcumYzLZMW17Yz
Wxl1Ui+eWoYDahUqm74MWb9xfjetkhbbuFvu3ALtVrEY3RAInuOSb/ECmYbWNuK5XKraXRFw8xSE
Hg+iCheEtxfCNLQWyx6naNRPFbaxhTyXDJxy7bAx9PtaMxT8Dv+bSFMmbeLYyNFTLaO2Sk9VL6OG
PY7pb9k8T3x5SZrnJP+w60t0UNbKSOpmNhgzV+9vz6sL3yTHMziOjscKutZpysAt486ZnXD20zSc
kMcPheL24fbkDSlbx2SNgwB8Ho9OcRC81u4lyWU4pN8gnbxzLXRUlicC9HM2OMkETXFUGXjaBEBU
eKxe5/5YBT9T/4tU0IRuvfPtLzI4lo7U8qnws5Jn2IQoD0dQ2BAIAe4b+vqXbzboua0gyMdx1hBA
OlRZ9U/mOb/2De3+79C4nUUjKTYhdJKJiKf/qDTbmLTJibQYHkG3Ua4TTjN1tTyMbDnPAy6AkuDL
volrcSyvksLBgPuTySnVufepHddcbmRr01pqgYyX3j5LwT4bLzk5i957Jvsk5SnX8VjUzgOvTGwX
V3vZtVVyCb2q3Oq8MMxbx2MNtTdZjsABJhmrO9+eiggqgfbGgpoG13blpMGLROHCKOvSHEs5fuk2
O3hNQ1+zxBsHFyrzKcj9QH3fDb/9lQIOPquNt1uDH+qcPo1owGxrFUj4cO2+kndket4WJzbN/Pr7
m5kH3dzUpMLMl7qLXO81m7faLEyYA118b7AFk1w2w33+pfmsXoqDjIZwoOEcoZU0LI7MCtnhdjCZ
qhNdhG9x+3YhA/5ricmpOc2X/AGCSKET4uV1X6mrA6vypepI6Sxgps6TYyrmS+Fv4ZJMi6CFqyr9
zJHXVwqW0zMoJ09jtbHHvn9+YTqcyieELUuPJLa4oF+nwc+KFedyaD6C/uCuqhKxEVvvOynTkVU0
c8BM3cNJ82T43EsnTN3hsZqc4+31NQ2vha6lMkTvQN14asqoX0D1MwSf+lL8uT28yUp6+FZtHnAb
pONlqUJQoQ3tp6G6BzE72oQ2jnjkuiH9t2hnOrqKXfWRR0i43tPQP5MT8I3n5WWNgLuJxCG4K3Yu
hBbPYmjokuOSL54TdbBEdshz8ti1W8IbV4u89xXXr3uTLkZnTqkF8qc4KHFRAJBNBLTeD9DVHlue
bASzabG1jVf4Zbe6bHZjtLSjbuOXufviZsue5h3KAm3fzW1BgrH2XDBdDQfkqNCfnYvg+Yanvh/K
wLP9r4FK2go5KXhqNwYH6I6dmNyHtGE6hErKorG56FHq5E3klfzcLlt6uQaT6wAq5fduNoJ6PO5p
EnVpcSDoXFP5LjEV8M9p4atQ+vVtg6s3gvzWBesj6e3T7dA12Ftn5ckbr84mwlCO2F/Xmh87J9/I
9yabXH9/4+pNv/TppOCGne0f8xFyhlYQpd3WYSt4P5J03JSssnGk6JuMLd+L2uKury5FP0W8yw7r
ekf6H8u4JU1g+hItaMFoA8GiZHXjsrcOZVE9gQ8IUGpno0Ax5ASdpscHm1NvozsqBgQvmmR6SHj9
MoMJhOfZ19urbPoLLWj7qnfqdfbdGA9Gjb+GdvXg1N+Gnm9kZ5OFtKgdfT7XroeopYJD7UccZS1D
K3U2Mtr7L9aQWftfV2p9h/IRtwtxLz6t1asSn9P5W4ljFgSiwVb3+7aRDKGgg6qY31mNrxz3ekMT
pkF97Dt13De0FsBN7tmUF7BPAGhl47FItVttKaZZX5f8TZgJQZPFz5DVZhBfoGNnHqI8SH7dnrdh
XXXwVM7a2YVYHaACAlrj40Nt/1T1p9tjG4oGnbVnaTooHiBJxEx+aLM7AtCjJJ94+zwH84ZbGtye
aYE7NoU3zLgIiAcIFn0XBXokcmucDsssgzDL7J3urwOqMPXCAxqYxmuhAKXqQ0Y+i61ubtMCa7Gb
JrMvWI01gCrHK3Xcc+6RjbgyDa2FbZNCBrtdLC+W0zOZs7PgWy2+hpF1MJX0B6+fJ9bH2ZQdSGn/
oev0/bbfGHxSx1Ih15RVtaxgemtyFCC48F/cyGvlPpvoWCoo2Vpd7c3DfdWUeE1YBR/PruWkW2/I
/17PvVMC/gdSFeBNekIv6P0UBc/Zy3qoD4yf2h9+lB8nKGEdgjNuq4qj8zVFcfuYk+i23QzxpsOt
OlUyr1Ow2+x9XJcvPLlzodTL0A+065WE6bQ+Mqt7l2WVF7vM+QD6Ghm2YtgARJn8SYvk0rHsep5S
Gss8RQJ1gMRJN7Zf09BauWwlKukSG9NmqzxwMR55ssUDYMg/OtJqBrC7KcSEKCjHp3F0jx1IMeaA
3Of7CFoo04l9/JzjaorWuHXsyLGheRaKvLvUFt2wjiHadIRVsDoCsOXWi4d8DXGXciI9esqIs3Ga
MFhIh1hV1ljWaSJpzKunEhLmfRWp/K4A1Oq205umr228K5D1Di577AsS9H2RqWdcQBxpMm+4paEw
0XFW4C5ntOHSi9vqn3K4ayAmlU+fMv9E0k/OtC+udLgVOtJXgH4sN848H+2yuMRi+xBuTKf36Uuy
emKGLhtAXlGalEeSLBuWN4QV1SMWikN+qvD4hGgNCzqGbvPz9pqaRtYCFqToS4f+cw9kU304chEV
YuugZXIXba8FVLQUnKOYWovpV2A9O06ZhYxvLKRpdG27ZcvqWkBeerFCfzIBUnxs21PGtqiEDc6o
A6tQ50AGi7cqdoKvAynCia93Q/fRml8LMd6N9ob5ydXO72xgOsAqh94Wq6ZOgWp1jTy5RkUpwDIu
I3uNCzaG186rZnQO9kzCsbmT/PPtdTeY7z/oKxxgRtUm64VbDHD+jHyvwbv/6rZoM933D1otXeUp
ldUIn63yIOozlOpuFXnrVre0IdnptD/22pZ04okNebvyUVAe4QnyIRP5cSZb1YXpL64x8+Y0wAa/
Va2LRyiWNqDA7I5Wkb/Q0g8LvsWfbKgjPC2wAx/3GxP4l9BQ/hA4R+ZVoWjv0gmdaVuSYqa/0CJ8
6bkrnAVf4YKCdPRJ2Lb8XLdAAeR5iIbTl9vLbUgkOh7LSipJoBGDLwmmoz02P7rNhn7TOmihXitX
Ng40mGInI2dfOFFgtyTMQF5XOeXX29M3xIMOyErnoSFrYdmX0QX5I441JUvwUF6fbg9vuGDRcVir
rJzEyRWgoDM7l7UbldWDHIuozLKPrvOhzb8TtrVNG1ZCF0zzyYDMSJ0hTjukE6m+piD8vf0ZpqGv
K/QmIsalmWdw1EAHiI3nsRmPbNmlBga68+vCvBnaybkYmO0OcWZnh7pK75lSu3B8zNXiOFE5Ttwz
BRJxDl5H0qJNtqRb7SKG8HK1CO7nbP1/HOJMHupKhdmSASD0jUjQWvzZZ3UtgkfpO/4Iysm49NLQ
Qk/0MLgbFalpQbU9mvDecrPERdTa9iGr3WOyCZkyRZQWtd24OANTuJKo3fbJzsVLo/yz6rqNatEw
vI7IwuFIZZLk/T1z1kOTPqysCdm44eemwa9VwRtnLNVKaMKwuUDwNQr8IbL84dnN6n1W11mvqNVR
SGLXdtzigrIZh9C3u32Vog7H6ohKGsufoUPDuB+mdAEevHE3kqQhEet8V3jHn3N/nYdYyD+5/Fn0
v6w5qrZW1FBy6VRXvO3c0hL/5q3/I+3KmiPFme0vIgIQAvQK1OLy0u2ye/teiJnuHvZdYvv19zDL
vR61VfqC++QIPwhVSplKpU6ek53L9KEmIqzHTwuQz+mMgvc+QJxnSx5L1nmK0XGBiyS0TH4D95Xf
hJmDVs3gtru+v3lcJoUbby3Q+U23VqzlyRpeHPIZuoy3h37fXV2ZV6BsCjLhDmZDD8G7axwjtKdW
02D07tDEYVKQacxstUo+xQ+G8M2waEUfJpN32jFvDC6FGcp4viQtBm/mbjlB87w/uMy62ze4FGjW
DGhVgYarh8bNrAc0kzvfCloPmnvG+zg0Anzcv2NBv3QJ9N+H+MGv2e9kqaKekkfHyT4Tj73Y7vIc
i/zagRx9tkudF7+7hfBNKf64blqwwibxw7gg6+kyLzBiH2Ar9nOXyeQ3sMYgxjSTnn5J4i7AWb6g
CYAaz7cHf9ePMXkpSajNhg1xXiUvbYE/n9rC6NhxhsLM4t1REBGln5zW7J0DpYVhzWEqzFmHoiTb
hvrlOoVvbwZ9E7g7kTptWq3kywCuUcZ+Lxr0QkNbG6SyQZkN4VAPQWzg5l+Cqgj90mk3B2J5XDvv
riPtGX3CkbvmZzt5QvdC2GXFk5XFD27THdekD2uQWrLkZSYkLBr/0DXdxfC7MLOziM7oD7htP4Un
yo9xNmBd0JYwpi9j484Hx46Ne7SOxpr9rNpaUvQTJC6SxOvyJ6hTB3O+HgvvO+6gh31zl6IIXRce
N26fP9nGFw9l3srTEcKorCKFENxODR8CX/mTmB1IOYH9udWB65QuLkUQTkBGMi/geJpa/n3hfhvU
UFc4j1b7VLP2YjZGHiatca6r2oySYtWdFO/eCogjP8URVlsjXXvUGX0HzEjW+NWI55CnLOxzHjXZ
eJzLH8zQvfIqTCi/yTE2ZfbotFtZE8xMwVD2cWhBpFGzb9+vZeDnbCnyG+dLANdt8YaA8R2LHgkK
7yNQujYUujI2H42ER1WL14U1P6SjCO32q09tTdqj2NUyCQJkfstmAMb5uq41FKX6wAK9eZrqas8q
y0lhpWwpgIB+6VxR3nsorC70aa7xx3dzKhht++Qbo6E1sF593FCuE0e9tvexsQ0X93MUiOvh911e
KT/dFazy627pnGtZDdGKh32I2WgWXWUZyeGttU096FU416GiuPm0AwWPgL+U2W/7pi65vWUzY7Gg
8Xs1UbTNAuF4OQ8oqPI0d0PFYSVzIIxxZhHaEDMNQBtTTyD/NaqmLwM/J631wRnjxflOmilPyxAt
eL2VBGgxFromNsXX5ZJx6YjEFCymV3AtoR4zofiTHRYQz4syPTqA+trjzvyOSnF/zXF5bFjrXufh
nPpP9a52HsASpA1AKzRad1bhXimvItsF2C7fVcjA0PLat9hN8+jSaxPzYx2PT2bbnG9vK5XhpYi/
NGW1OCJ1r63nH3KfBOC3D9mQQWqBHS2RhaKaNQ6uCE1yJZlRx0gajk+N7QfBIDnIz9U+qVri/FI+
9pOuakpsID42X6vO7ELH6XWlDdXMpXjOF680mjFzr003HSHwdvEXEk3NLl4GzF3KE500zUx/wY4s
vCWKk/UOEM2gynVquIrIJBeIe4N7br4u7hXcCcGA1qcq1rXIqYaWYnbnT0XbGYxe58UNe1FE4y51
YNhE8tKU0TQvCo9eIRIT1bQH77AOyaiY9C8oApvytMTz5hWM8/3Hcm3n3zIAdPbcTIkjAwmSoa4E
K0t6zYFwCbrGbc/ulDSH2+6qmru0E5lrgw9rwNwtn9T33fZm1xt9oQkGin0ugwgY6URRobvrSmoz
QNnxcZrSAGme5vKrGn77/5sTHoLvaZO7DQzflK9T4gXM21IkgHr3GUfajauPPvrSz+h1nHMAi+Yy
jhp7tDUHvGr20o5ES4tltwWlV5+1oWnax8Yzjt6UaM5f1fDy8ZFbBvW77fgQ+aGtnbsZsq6Jru6g
Skll0ABJAKXmvU+vw4E/WFEZ+Xfr8xw6x+qYRPb19gIovyKdJrMl7HjBD/n7K8UBGiwv0MfFV5j2
KwofkMEDVVpPGd1CfTGjv6tCWxlo1nQZomIZZOhAC+HRznZy9wrF47Cqv2+hR8TJ4baBVKNL7gte
/xE8sJi6SF75mhzRs8zRO7JvcOkYmYZ2qlLa4HwFVLhMhmPNaDAaQhMcVGbfftMb7+18Ix0zguMb
OoTHKk4veaprSlGYxZH2/koz1nbF5Fz97vvEkiDpXnNo2d82i2Le8nucXXFWT6nvXJm7nsF1fPR2
xjOZFgEAPcshgD9cs+5juhRBE/+W2Z5m2gqbyO9wZDBNvtqDc8XNOBr76t4BfjStuOaYUg2/5YNv
VhOpasy2cHat7OfColsylkLN97bJVYNL29xjhYf3VYFr1jgFWeWfymUNvFK30RUrKtMimD5eVg0R
O9ekusvia4put9vzVsUv+e2tmWuvtWKM/FeUzBC/5mdU3c8FoqT3evsrKutsP+uN6a0hblq3TejV
jP3T0JZ3jJpABs/7KgDyOxyvRdl2seVcF+uRDD+HH4n44/bEt0DyTk1RJkQQLqmmWSzOFWy7d9wC
TZ7JzuB1DFa2CydJnD/LmW9sA8lyUkHniV5pT4OuZYcq0UGHlIsrHU6k82YjpuyfxS2Pxcl+GXA4
9Sf94qq+Ij/HzWY91rPzv1uoOPDz/MwP/91XFFtIpkoYY2uYbIJMx4+/eOmHkSO47bulyU9y3mxV
fk8R1Nw2gzpPlE9zmOn6s9/vPiSO/CrXxfZsMsf9Zw2yw3gejlCz/tvFurO/zwvkF7o+M5vay7EM
RRm11f3wo1qut71AucKS/+ZNakI6fsVp5SUhWdCTv7wQIJQM9z6evo2eEy3xb1Xr3Q2sADcdf779
XdWaS/mnM2U+2MEJfpEbpe7z5ISxDnylCKi2/e+INI0G81KOs6YfQ56fua5JVhEwbKlu4RitZzIQ
eFy7Ce8FrDrbdvPqj919786anF9lFcmpp3Vd5nXqnStQqkHJhnsL5AiNGPflVDIbAi9QVkg4bkRd
eXYBmwY2XMdgrZi5TIdQ1/nqZsR2rqJ3T22xns2BHWPS7jvgZSoEfxybhJaGc6XxawrlYi87U5of
du1FmQahpktMqWdi7qMI8qQMDNEcUr5HuIegRP7v7WiWRU66HNsG8J17nDOHQcxfQFV+jBsdPFtl
fMmHawMSZ2LBIZkvPOTuYzO1gau7yinc6c9m0zeHmFm70AqDMh7mXwZVJSDTpsOwqeYteWoBja3R
BKDwWtsDcIQBdV8t4+O+RZW8dXQ612U2FtXqXgv6ux0Hvo5ATDVtyUuLcqYjxAOdrfTXbBWo7GTb
usq7KiDL5Afm2NdTOcGT/u9uSx5FZJy2g93SWEexqDIJQtnPOSObu7rxkw0Vo5lXmqNKNbKULdPa
itN8QWCP3a84MsNCm/IozG5ucfnNRhxXYafziDQBIorjkASgjCx11EOqsbf/vxnbSaD+C20HXKuG
c5Y95bU+MqoMsv3/zdDGkpXO2GDo2Yza9S73NKnN+3wExJG5D3o6FU0rMLBzyq5OWB75ufvOD+6x
OM46zjaVXSQPJWvnktjBN1JuhKlhQ17LDOay0KBTlJtd8lI7nzMmRPtPiWXLYv+vxKK7oqhWQPJX
x8joAkkZRLDFijxQ29T599tB5v2RiUx9YKygm+N9T69JwSNBxkOe/rg98vuGJzLZQQ6uhjFmcKM0
i4q8DNCHZA1jcHtwhdkJk5xUmOAIdxK4/3jkD/ZhuxluZl8P/KSvbKl+guSveGWAoHtc4xXMOIDG
Gp0xdxwYjds/QTX49v83XtWXtWfGRYUXEidEKpP2oVdpHEs1tOSwneux0mcoJozrU258RZbU654l
VUNLWS/rQWHRN9uFkJ0QZmoW7kzAiAz0skcGghIHBjGn6WB7/cfOrA+0KnTwlfef1oiM9Uo9to7G
hEOvS9Ov2fJbS6dja7tnv/HP+fLI0uGwb2Ulb51av8oBLKNXW8THYaijJC3uc60Mu2IJZNwXuCcN
QlosQTe0kRkDJ+TNB+AbNMefanipEjUTSsq4xzI4zDwutn/nTdDZySbNBUER9IkM8eoTwZKu/fPK
mX4kUXZgB+MnPVkH8xzvw+QQGelV9U3XZX5Hr2nfolerC+NiF40mITKQi1qOmaYgkL0OThNswrD5
uNfyktumYjUdJ0YyyUQX1s1XED5H4NndF29+UYlZhrZGqzTiMR5LDeZEIimjsdCVElTbRjpnBSeU
uSViZQPxTZRcorp0Qgio76p2E186ZtkyeKWZ4vo0sRLNoUVitBBi8mOALm47reIg9CWnzeIOjCct
jquZ2MHC8zBbNAfh+6Q2BOjLf0f6mItK8M3yPHIuTjiETWiE/IJb2qk8gGVXE/UVv0BGUfm8cAcA
8FEHWbeqQbMLio/pS0dtluZsbUyM64KIxzuNumqEar7S6ToNIllpgspWPo7fEh8KwtngfNu1mjKl
ATMalLcpvDQGR+PqkEPW7gMfkF9wUV5jZH0Dc1i8OzYsPo2VE869LgiorCIdsP1k2hwB/r+2tsI/
ZfaCyqihtsPgQE4L0ve+YfkxL9PHCm1Ymi5f1RckF+3Q/rx6W23GHh84AkBn/Jb5maZ8ojKL5J52
H4N4eUGxGKjTaC2KyMwMzdDbfvu1jE5k/MFoLEnhbzdJpKuhUbIgMY2Xtrt3Yvq8azfKGISpi6kz
bNWN1vposS7IM6KJWqq5S75ZC5vzusfc7S6OhuE/xZp+WMEEDA7vfasqYxDiwWNpnWE/2p79yrq4
CmZvem7n5edt2yh2jUxYgEYfQUEhkb4IPwlT66ktwfcef7o9+GaG95Z2201vcuzY8L1pLI3kJQen
D8FRysDEW2CZm+TzAIjx7a+ofoLkshSiga3dF+mLMz4AHh/m4j9eppNfUw0unave7MwLLZv0ZUo6
I+Du2HxYRf5j9lodDkzhWjIUYSTJmosqTV/cIgc8Fe0K+S6yCEJk3oK5WEBKTGH/yVtCEJGcAB/U
7EtVHinDDnKnJ5Ow+vbTQqaIkavtNkGxiMAX0VDyIwVgcbDqsAW9fPXbroWWwQgsc2O/sd347yub
A4pnXfu/YqfKQjHOYHhmSdcYFdw4AtD+uLZ+5GXuGWTDUZLpuGAUu0mmMnC8sTdYx5sXp1zrEyds
AnZ8SUM2JrqXHkVIkokMcmKBvaBN42tF79GD4KB1vwNCL9cVXLbj5B2flqGp/rwkojeHJQkazz9l
ZGwD0Had2oRFSyVCutSQZq0e0X1/iifcu0qd5rPqh0lubkC+2/QBXngp4/zR6yfQEfp8Oji8fjRT
O/t8e48pvFGGrTbrUKQ0dpuXasmy/tgvsUnPTsw9HW5K9QHpmBZzyQDPMZsXy3anq98U1gswpuO+
2yOVzmneFtzOKsu++uYSJdUPMXrHsciiXcaRIasjaHrqscfoY5w4oZUDF8uSWcedo7CMjFld03L0
G05tQLrJmVfI0VMdR5VqaOmcNsekKBdq+tfVdkFGD/aufF+mK4NVO5sYo4+76Eu9FH3YAOjxYrfm
8uW2wbcryjvOJmNVC+6LlMe+dfWgHjPTg7niPg0GgLXMoBOXBmzOQ8F1ukQKD5OFZUAQDNmXEV8b
IX5uTZ+zLInW9LkZtaIA26n53u+RfJjaxjCRlnh/Pk38u2yYRIXGaIogK8OnHK+tfG8l9hX8eGFR
/Ej77NC5uucVRRlLxk9VIy1Mxyb+NecO5Fmcs4eitt+9UnTsG1DGLZt9mCTU5/+dPZmxHRMucvb3
cWd0Ya5DNSj8QUZTUQuYkrrYwkTz2eBPtbELtYnyzL+nzDozL7O+ZFdv+tK7z1X7Wtsvt11Bsaoy
e4HjgeLJnWZ2dVFOqh7WLARR1b6hN394k6amaCT5a9YL+daOUCs3Hu1kH4SHyBgqoypW3xcwSeMb
28jWTnAQkekL5iqbjCTt/etYXDPoXUxour5tENX2kNy0XBO6ZujOvNYkCWyoDyW+H90eWrWMUj69
NBMpfJBTX6fibhEioiBq8XYxCxHyC1yqT8dqbjL7alDzx8TRnTdyUQa96+/LQGUlmarKJ9NNYHIL
95kqD7zfGgi37bKMjJRiPlkLUibx1RvOjv2EVwPh6JI2RdyVAVJOBUVedCn5/wvkG8//vJLp467i
+JChUsW8lui362CcyQobngedSYOWx+CP0AVfBWCKyIApi1VNHLsergBRtD08lZFxCMwXflgP2+t2
te8IkeFSXm7geTuf2LWrzlZSPbULSF9sHRZF9Xr2C6OBH69pC52PP5fDPPz1aLn9Bvush96plkNy
4hltLmNjcBxUwnpweB+2hf9FDFNgmTq5OIUzy0ApGyzw+bTgQrY2H/DQhSZC7UOX0kZSnmwvlZs2
Dlb6HxTD9sL4/4QnEllMJnbSFu3IIxb6UD1ZeA355/k4P+hXQmEmGTUFIdh+IC52k2meTaiI49UO
asL7woaMm0KKWDgZmgWvnrBPXt/+6D0Lj72mpvCvWgcZOGUOq1tnVmZgHaAdHjWnIqxp4AR+QA7L
uZ40R47KRtIZ3IIniswj9bdkxwOPQqVPdpQ/Yfvmm/O9a+gsCoJt2kfo24/+cTcHOAf9IivOzD8j
1puPeLSA4OMMOwGlYXp3/k6EA/kFPtV0iKoFYbuChdJG0rmM1D+GUJfNrvMxu1rRei7CyQrKACoY
UXtydQQWKitJXm0IShZoshiAwp/i9CEunm8fnqpxpVx5MrzW4Y0FI6H6WlblETQ3x11Dy3Cqss1z
Y0uHroUDCEKThsugu5Zu1893rkMyiKqtUNJauAPfnSF73Fp3SXuipnO2+w5dNsVh3w/Yvv5mZ7YU
zDCisvzrzLMqDehSxhlkZ4f4++3xFa4rw6pqs4z9edv5SFzGMf9/hTdZWGYdG2H4Tm5cUQZ/Hj1U
p93S/ZKzTNcOqpr9tqPeWGeczCWGaod/pbQ9pWhv6uhPsuTRPttIh7DfEL9NCxfZf3nuh/8qqVNN
XPLY2qnrJU1XJOkx1DDzIizIH5bTaSaucChZSAawj3Ql44AyooNaw2qBxV5UOlF6VbQxJXflLvio
hMn+Oty3LG47dreugC0i65I4xVdsGVyFV/CYJXjS/xOk9E/c/6v9Th/3318GW8ZZJQRNmyZeta6j
5Z2KleI9EtTkQ7vrXLRloJWfuFbDfBpvuMK/cwd9Y9L7i2wz6dAVviiaApooVw4nvkxZKT51RrGP
f8mWxWQmh1vuhEe9q3B89M8v0ajtTFJNfPv/G6flIxkMWhtwK+gTdCuBVqsO2qZaT8ljbWM0B9Kg
fo5oBo9N693XMFuGWImcUtdLEWu2nHbb9vzPa9hfqLl9YEVbxlnRNJtGs7aR7Sz3ZPqPpSN5UxlG
8tkcd8jVbLETK2cOc1Y+WlNxqNf05XakfP+6Yv8Cq+pJX7klnDWPQTefEn4e8/5lndojMLt7nMkH
gce/t43ni2FdK59fsvwLre/M5lUYGlzVu9bB0NKOtHpmOVXlcihnxycvyc/gDTp1KdVk+e9aB8NL
u9Lqmtnxaw8zX89zcy7I94KHY/r5tu1Vk5eOktZNPZHxMYcgPfvkga+DJcu1c3TCPe+mOZi8lPQR
V0CWNab8YjtjkNePc/G44B6a1Y8QkL/9C94NCPiEtDlj5kIIsu6Ki8H7/C5u5gZgYzZ+3DW6XJop
VwEmfAv7xq3WkIC53kt06YdiYeXKjBu3tegrzi+diCPTji/GvHxoU7CRpeb327NXrK5cl6FzOydm
3xaXysovwOVEVm0dSo9onEpherkkY6OxNRs7cL8aPD2UIj/1nU6PTLFx5DJMDHLTQlAMHefnidyT
tEVj6JVVl9UeotvGUdlf8lvfqA1UDAW/gKb9FAsnMPrsK4mTkHfZz9ufUNlf8t2sQBE/g7T4HeRe
i4Qd+yQ20sNqxiYjZ4cKwXX2UiyF3Idk5pBiQc2EX1j3DU9HkaGt9CjMJPcgzXy0ad3DhfOlDsu8
DWi1BFny2R01IUix1PL1uScm2uMaLHWH1xqzy4PWPXlQjebxBEY3zWK/+3YDzQZpJfpcgId/208J
lP/w6N5dWtc9s5EdyjF9LNb6vml2dcPjW1JMLfxxaNoS3wILQSDQvs+H3xdf8+qoWg4pojaQKzDz
Hgs9QQmzZa/tbIBg+JNJPtzesipDyeGU9qDiBBLuElf3JXUDqz9147Pov5L2pzP9uP0RxW6VL9aL
45V2kiz8svD2s10WRdD3dqI5MBX7Sb5aiyztTKij8Yu/nlnaHiwT8tnWKRcfKj/T1MYUjm1u336T
hZYrh4ZGAiuhUvxqQu6rnMcu6Hmi2a4qA22r/2b8Aqod4KBJxIWzMQKU6oNv72rk9C25ctt4bW81
GfyZZQ9OcqnsB1uHV333zRpDS3szzwwbaHhkQs1SB5ltBDmkJLNXln1JMhoW9C7d1QyBL0m7tOpW
3k0uvpQlj/545/lPsQ6Updg+csm29PNBNOv2I3oe2OXHpfoAqu2gHqN+1xssAsTme29Wl3Y4+K1q
3Lb/d8sZwoXpaFUU+0Yu2aYd5Z0DWqdLH4+HufCPhvZEVgwtl2PMuQKPXz8Ul7zvnofWewY98Kd9
4WD75Bt7mIOTcAfYjItro6mizD0fB0xhaOKBImLKvW6cT0mWgYX0wo31JNwaGaj7rSK/e8LY1erm
W7K8r02Hv4Om6U0fc2OCQC59nbR1SFW0kfyKUgT9NrOw25fmAJTGKYmrjxkv9h0pckkmz9sVRFrb
2dhB1sRKpsMcA8K3Jt+s3H/Zs8SmXJAxGpTt0K4rLuiuP6199cAacbg99Pvra8plGE4Xv3LymF/a
ur5HpTZq5+nUe/5Ht953optyKcYhaQeebYT7bMqg5PYRx9envtFt0Pc9y5RrMb1FvVrUubgMIjvk
rDvjZUdjm/d3jikXYsx8yWZ3SMUl76Y7kUDPx7ae8FKruQCohpccN/Y8TxQ2TC/I9EBWCNb6810N
1ZLbK6saXkraZrMQKbiJxWUt4/upNp+NAuBDzzI1uY5qfClRiweHOoCI4wYAIjPikWNd8Yg65a6b
qSmXY3yv7og7Yvqd/zUBMLaEyso+w0jHH22GEeIYlYCAS/9lJOitH/3/8My82zW8XJBJ29jPYjBs
XtjqhqNvh9ShoVjZvl0jU5mzFNfSZlvWIRkPzPPCeKjvp9LRdOMo4oHc5pbMHaOewfjFqT+a9r2P
Z1di3VXF133GkVKzqTD8GMh2XFfaz733nHWPWa7Zj4pAIHe4jeUwrmwLBB2F4oxTPVLf37mkkqcO
dYntYm570RZQ3Cof5+r7kiWaEphq4pKjriUIsls3Q7oaiwc3XR7iWIeYUK2m5KPuZNXZnKEAk4qB
nSeX8ShdeyBcDbc7z0liaYAyqp8gnbHGtJqLPxTi0g5ffR+c72B1ur1hVCNLzjoY/phaC4zT25+n
fA47d1ezJQTgtzz8Td5klK5bxQPCQGWtQT2tYdMMx9uTVoRGuaUtQQ+5TT2EgHq1z5NtHIRln5va
3WcTubMtmRO2mHEtLvOQHm3XeBEG+3h75gpzy7zf1DeJsck/XCCZ8L2FUbqF7nohgME3a70x+Nr1
eDjhrbg48XIohy/93D6VrqG5VKpmvv3/zeju3Phe2uFqX8zktXOGE3IlTYqnWk7JQalJShFbuNT0
fvXI3Pljv/ZHEPPvnLnkpCOwRowYWE7ep8fMto9ulUa3l1M1c8kvkcC4CbVh8q7h0QKj2HEctIzt
3OeSc5ImX7ykQjS3LPOVDvVXL+Hfqtj5cnv2iiWVO9zKdTTBz4CoUvVgEI99b4zyptB1KKlGl+6R
JDP6asi78rIkxhiSpM6CuF89jeUVkVdW6m2zyoNyAyxvLuZHrx1DatEfq2si2Rg1n1D9gO3Tb3a8
DT2DGjIw5WVIs/KpbDP394qYlY53QLF35NaefPLHtfbrEvqwxsH00iNDi8/MdAZSDS/Nnq7c81Et
K6Fb30VV4YWrvUR5kh1u7x3F8HJ/3sy41fW8E5exow/9RO6SkoalqSt/q2y//f+N7QUdGjT+Dcgh
WfexyYsn3Fk1N27VzKVoA0XYpM55jxDM8wvuqYFh+uinqXYaRoo2M3Nr3zCFuCTrcm/O5omP7bWZ
J00moJq9HHF6KJQJaG5ebAC4u4O71LyNnN6s+SPLE1uHAFLZX4o8vUDNoNh+RWxA6lOwPrR4savV
yDflFr2ejKxpq1FcJuI+UKsGRDwnzb7llZvxWt70Tgf57kvdz0fLyyIPhXsx6uhZFHFHbmMb5zXL
UjsvoChYPTG/OtndDH2SBWTQRb9vjeVWNg7hgxIP2eJiZaZ3muI+D8qS/TB7V+y7osniCvG0QMQI
MhsXN59Os5EcaEuOYDvVnLhbiP8FP4YFlnyAFKymXYkTdwRWAZSLTT4cPPOZzJFo58C1p+PtIKTY
pbLgAgXDkpuWXFzQMhJ5XfY0FdXONZAcYBFta7cdAlDcFsE4/TGlmxisjnTj/TKuKTes1bMwqkkg
etIiD52pf8zXEqKaEE1n1kfiGNFt+yiChdy5NrrGUFkDlhlkoT8zwZ7brA67csw1ibJq/O3nvYnS
rWtAZarwKzw00AiNZlHWgCI026Vi45tyD5trJL1HBZa3BuXiCtJI4ukQ4oqdIzewrdCmdiAEU10S
NkUJupBjb5dqEWa9ffKNUTqx+FyAxeLSgwnaYNCQTAyN2yqCj6y20LcOWXojzi8QyHE+m8Syf5K2
7Z7ypE76TSTUtzQrq/qS5MEAW1lVPmODtp0f9nVxamn5pXG7h3YW+67lcsMasxbHnBt8Inf7M1jq
qsDx0d+3b+dL7jtka838GYd8PZPINNLI9+enwteJICm2j9ynVois7brOQ3rSA7Mat9UcpLmjWWXV
4FLinILBrHETnL1LU92lANaIcdQkJ4pllZvVijnlRIyTANDI+wzynGCO+69CZCdv1WGZVLPfPv1m
++cNGpEqf0VZ1Jufuth/HHvd26lq6C0MvRmacg/sscwtLgnUMEWQzmX3k9DOeb29Z1TG2T77Zniw
3PG5NJGWWMsSGsV6tIcq4HPxxfZ7XSurImLKeKmlcM2l72CdtDEPbCqeJ+M1Y7uoVlBKkLzWaQuT
Mz5j18dF1FHzMIxetNQ6fSPV5KXcs09MsMI0RFzEkp9adODyrAlttJnetr9qeSWfbVDSMa28bS9V
DLGaAIxg/Wcj8XQUxIrhZbCUkS3AoLg2brvjGq5ldTdZg6Z+qdg5MliqnGteCcOtLk2R9VGdYv8g
ZXbPfB5+ZIOrwz4r7C8Dpnzu955TMHFhs3vJeiMQsffYeJMm7qh+heS5vLS8OPMxvFv3YW48F45x
19VDCIc+3F7hLS94Jy+UcVO1NfFqgugA0IJ2yD3jocisTw6JUFaK6viP2x9R/QzJjYu+X8ZhjnH+
WtlzXz8vNbuSbgkKoC1uf0G1DtINsu+7Ji0zWiN5WC7M6U/eSJ48u9Q8EaiGl7y46iwn5QD9XEzb
vPM884W0QLq7umL7++qRvikDIWq7mNBNjHWGtOIQxhzCoRYb7WgkYrrLifhje6cPuqF+dAFKimJr
/HLbbqqVkRy8jtEQZvsUV+OkiLjxXNbpZcEtDfVWTdau2GAyPKJyOs9xBx9ZuxjueZraATzyNLTN
peTsMDWlDv6uCCYySMID0QQQ6cl4GSv+1fHjOhyo9XOXmWSYhBd7uVfkGDuGamhr5FnIjTgUfv91
ATLs9jcUe0xG5OUWo/kM0ZmLyObAQ5Ja23UwCu+4b/jts2+OUm7PgI528MFi6E6t5QVlUh1ss49u
D6+yvuTiq9+jnx2Mo0gdf1SMoUXJ0OS9qpEl1xYpaAR5VjSXHs+7YIjrkij1tUgMhQPI2Lu15dXc
+sjsLO5Fkz+fR8OrA8g93bF1+rzPNtIh3UAXicdorIKgOj/ObnHoxn0J+5/x5M2iuuOQ85lgUce1
PDQ9fURrxcddk5Yhd6WxuBWlJkr05hwUHo1AuKJZ0e256Z0zRwbc5awfnZE71cVP5iCfrcAVNKzQ
RmE6Qep9Zb4V+KsOUa7YPjLyLnFaYo81Usg+430gmKgPmdHqXtQU20duaKtGhj5atohLswLBFmcn
qHqfRjyZCmvZ98gr46iMpZ5Yl1mIC/HyxTNEHlSpTtxMEXNMyWuFn1mp3Sb1xRlbsBTg2OeAxOw9
lWUkVQwQCc0NWAe7KXBpemzKBq8a9ZpodtK7i0s9GZu4Vjlu38jbL7xJz83U8aBg2ouBanDJba0s
n4ukJ85lgh6tUfOnrPc02em7HoB5S8du5Qwx8qx4uEyj7wbpYKLfIQkdMZ7QvXH0xjkJbXcIWEs1
hnq3/Ec9+RQuvL7JfVoO96WgTxZU2eaOnsi4Huq5vWLPXj3Q0O8IHPiUdFdO0tIVVtJaF696zQc7
hE704fbIqh+xpRhvol1mjk7ZrqWF2qK4q9gLFfdT9x/AvoOkyqPC2sNMgx+w+fqbz1iZbbK5xQ/A
7cG2fnTiYOj6X99P9DC2dAqXcSdMpKnWJTX5IV2LkPZ4oPzhp2ZU1N+S4WuZvYjhj9v2UmxgGSif
iwkltHzAx+jPGhcIo9dtp3fjBn6GdCanBnqY2v9h7cua49aZZH8RI0AQ4PJK9q7FdkuWZb8wjpfD
FSS4guSvn2zHd2/IsNCc6ZlHKxxoolBVAApZmV5NTw7/NRArshJQ7Awrvmr6bO2wTfPOoQk0b09J
1Yej62wH2qyc401DayFNWSV95rf2KfO7KODJNnO9lfKWaWgtpC3bRa0CnL6nNCUqEkEyhlYlb9nn
cee+5JE3LlmQ3GIU8gunC0v24pZ7Hk+7m5xE34xJUKB3Jg/YqSMPswKxZ7m2NxqcRN95a+zqtisk
PYnsS7NsgUEL05ve3GAQLUbTmsK4XkVPgxvOUETmdRTYK3ci03drMQqNPB84SIsAeoo2n42VHSa1
vW5s09AX53mzjtZYAinuwiSzrKOE4vl9fizXxJAN6VHfba2GoAYnEDd+fB8nr7J+tbxdibeSfPzm
rnVimGagBWfCPVjdSexTMD6N6Fapdl2wv26cd2+Kl8LSn8YBihAwQvRGnqqhuYvbn0Vy4uMUAdO5
lfPz9d8wRKkOXbbLWeBAuPATsC3bjoivc3PTVZq7OmK5xkl87FrEaKWesumwFF3oVlCNvikFuDpq
Gc1ngic2DN/OAIbunTWivfct4upQ5ZJPDWOQzDwMg4fOIxxNQuoFT9fN/b63uDpSWbatoJZI7ZMg
zz2NRu8Jwm/XhzZ99+Un34QS5bWVBgxDd9awacEbzpqbXtqxkrqPFxYExRh2t2q6q/je7Q/XP/l9
B3d1fC/NCXGlj08u6kfH38fsKeStEwLyu7IHXbLfXxcrfLi2ByWy7nOEC3wEskVL8TwhpQ9Hn68E
qGF4HebrNgxbEBtxMIpB2LsjjR+2+V1QrFJ2XQz8zvfrQN+WZsFSdgs9WXfjrj1Wu/Ewf+w207aP
5P4mFA53dbgvL7xOlTZW13Y/M3nn22lYzpvrK/w+jwQG1/YllM5KXNUwg+Klv2fb5OTf4wm5OILl
bDMf+jUycYMn6cDfxJ+seqRiPBWkulQsIodDTk7Vci89dWyyNTCd6XcuwfcmyJZAtSS1y/GUlV0I
xsokewGda9j1kT29XjeZIUXoYhdxZ4OK3oPPkiV9mF3/UHVQz+xvAodgQbRYLptCCIE1OVniw9y+
UAVl+eLeX+tFNWQhXewixxtD0XRwJtEVj105Rz5fg3OZhtaCGR8O8nkiXBROs2hUEmdWZ3fd5oah
/8IBO13jFs5MTp7zkrNXnr/cNu7lZPLGXZRbTX0ucJut/bvOA9ZnWYOvGFKPjv8VoHTmcVKNJ9ad
mxmvjf9SuenWSA8NPqhDgMngehJlCvfkyU+t+ljKH539/bpJDDc+V4cAlzxB+WnoLke+AnxHe+4/
gM/Str56OFhmajl64zFPf1z/tffrCq6ueIFDaxvUZCGHyhEbkbxWmfsp8auta1Ps6mloWb8ALV/Z
3E1e5Py52oMA2RV6+sipdX94zhJKOazsY6aRtaB1QG5JgEejpzz/sLghVysldtO42gmzmQXeUdyC
AmcYdCHL2LZrhs/XTW9IlZ4errIvYzU15BQnFNrxm6A6dTkJbblbqpWwNQSBDg4ulLJjIhokm+XY
95E1f5f9jvYrZQ+DcXTpC16WVqacHCd7EXUT1LBuO7jqsOB4tFvlpghdAn5PpaCTW/y8bnLTF1/s
9CbdeL5PWj8JsHVUc1i3ZFdN5eb60IbV1LG0TtMHtLVhDDf/UrCPwp1DrwiHZdN7a6dMQ9JxL7N6
8/VJnFKo/Krx5NXezsuaj8FU72MLyg7Xp2AaXwtPG2TjDqlg90oewYYfVl7ks7UINbmiFqEooxBl
Z4V96oe9hEwuffbUQzKsOLppYbU4Be83WpvENJ7wYHUn5+BYlWsANkOG1HUuuqmCyFOCXTWpHkHP
HXZgjAhYspUq3vFlm9bzxpLJ/voSGOaho2ondFZXI3HIqVHfpYg/DTz4ctvI2k5LR6uIK1zbTvnk
A2LZzNBJgdTObYNfguKNZ9ZV5WKzEtOhtrztUE2/AtWdrw/9u/b4zhFfl7WwCwdGqG2k9vvsH2c3
7NNNe1Afl08DhMzbh3i7Ru1u8FAdFdy0jANuBtvH7S7o8W6+swvUK9yVZ23T0l7+/sZGPEU/MiAx
9olPwV2DdtOE3Hhp1pHAecyFA9oynM6Wj9z7OqP8kd+W43UUsHArxVV5cRvpREve/6ga+2VlZS95
5b2V1YI2T5d4TLMEm+uD/yk5dHtrGx+6VzdkuxZKn/XKJdpkeG2fbWtZFa7l40DPvEPO+Dafb0Kg
cleHAJOFjrKtAnLwl38Kyb85wl1LxqZjoI77zXkuVFJz+7SA+lglr1YfHyUaV3KHhbbN8V4Y+gBi
D+n368thyP5Mi2HbbvKY9XI8KRYcg3T4KLr0rsjd7fXhL3nmncXWccB+kUvf7Zh9ks5wL9qfQlZh
7P3Dl+TE0rALVs4Ov99c3vudy/TehJmvJojDQSD05I7QpVV55Od2JDn69FD39addqpLQIWUo86PM
nto4QSW4CMEHjfbGQ4b62/XpGpKJDiBOS0LirrDdU+p/7tOvg7d38eY+fro+usGldQwxhEGJtzT9
eOL2HJYc9eag/Xjb0No+7QKbzBIf1b1xoVmUKoleuCn/fNvgWsR73I8LfyY2rjY/ktILVXNTxwgi
UQtygEkYKsHwXnvZ9eoHh4LD9OP6R/9+anvHpXSgcC5bB3w27XBHH6qjG33rHvAMFKmdeD49Fptk
s3ZEMkSgLnAxNlCA7kqcNIL2oYRke7fsFijaX5+FaXAtvFUbuD2q8PaJ5ods2Mz2/bjG92PwRucS
A29Cbql9P/AtvBoGwx2xvjF2a3lP51RER47K0b6Hku3W3rlRvuu/twdQrGzcHTkst71Nujq9YjBk
S9aqGDXn6uT1SZi6T8RdiVRDHtCxwr0/s3YqHGRVt3ye+vkXlSqAhB8Q57m8rYWVuzpmOO+dqvI7
5IN4rkOlvJ3dZlDcXCNbNfmOFraQXEtEN8zNXYAqMXW+Wgv4IMq1VGkaXQvdvMa+U6KX747L5yY5
SvSYVtb5utcbXFPHC7tVodBXh+OL5aRh7qXP7bJ2MDUNrR2oa6dA9rJxW5p4FrKF42VuXolV09Ba
rLImXZiMsYcVnEeAbkZZcpP6Cnd1QkVkF06p2+BuLRJo0e1oe1NDIEa+LO/bLKAGy6km7Hi0LyNZ
2lGxrDXxGs4OuqRFMtE5K1yc4GpFN3P5JPJk25AUcE03pP6PvFxrdza4ItVuwAw6g7hKokAFeHno
eq9j/aOs1zRYDBdJHXpE7UaBm7qfDkOtQPxbyl8C4lfF3L/MsrI2+dyOURuj3JyVN74w6ihh1gck
nRlO2Lx6kN2jQw5gYuP9bTcaHZMUNH7fQLzEPjmdE2ED2CcNXTmzGxZCRx+1LG3tVNXjqXGAdgG9
SnFkyRqX1iWM3tnPdbwRAPLZPECo5ATimUPgQohbfJNOv5liEk1BsmId0xS0ILY5LVhw2VU4QAH2
Lpl37ppqgGlobcN1vXIsxqUZ7jzxASD8JjlbN9FmcFeHG3mNJaC66JOTI+lWiHQHWoHbspoOLuoY
dNKC3KWnhO4H+6mSn6/neJM1tKCt5NBUXorl9Ox72pxtqAT0kFO9PrghFetoX3VhiJqWpbnzpyW0
kH784ab2Npha21UDUNpMtEnpiQWPLPso8vsqeLn+1YZTx+875ZtczPJkanlB3ZMq/y3x0N1/HZcP
sritJqBjiwQtS5sT3EyH/EFM9CAZP17/bkOK/Ata5E2yBPsJEPkSqFI5HWsr2Lrovw9An1WA2mLp
413ei+j6zxkWV8cbDY0QRTIV9iFGmHZ03LnpjYU8HW7UqT4uhrlH3YTfq7iMkmrZXP9og7vr6N5O
UB+sqTjrsTk7gJgO5MVs28fT/rbhL7Z64zpFS4cBRZLfddp5+JRPm2qNlNL01q3jjVKRUmVZDjz+
YdgmB/sgovhe3M8bsalWX+tNi0r/nIDbTLHgOK7elSm6UbtyK0i94i+GsNLxRiop/3OaVPOHkR0h
eRKOzieBq9p125s+XTsJjxSMRUrijpbimGMdh7UK2Psuw3WgUTGCCMkdvfEkbZDbsX8StAYF3bdb
Phol0j/t7aTUZyrGojblEyefijU+5feNwXWY0dxUoNldkB6HpozwKg9Q9Zoq/Ptphusgo64CTHue
MDQ5ZfDCZM/3dIMi3vY2i1yW4U0I9bSzGHhSgQYq3K1dfOHAsV8f2bSQenBOMm5lNuAFqGfbwF/C
kYwPMV9jQjPZRdtJ27LI6iVA7Dt5F3meCEn9CGRzOIBTjKZTJNTP2bnRbbQw9R2fZJ6PNRAEj/M0
DJq167yhXsN11FS/BE1a98NwFxy4Hdo7p4xAvLjJd0E05YflXyfqIee3RgNh8lMtaFtozfcQJWzu
XDZGbjdv885d2WgNy63Dp5KqHu3awyZC/ccqgFbFt3K86XQKlr8/fZQ21jiWLe6BSrbfZjo/DQQQ
HdL/c91RDUbRIVNJryBZO2fjKbW+F1O9SVabu94/vHMdLzWMSepMJY4IrT3su/QVes4fgwTEOQXb
E3etl8lkeS2E3SUo0OeKY3A8/iMTHvLqX5Co3pTmua9FceDNCiwMZDwNoo1UUO6kfRPlEuc6Niqr
506Wl6gq6vKusfFUls4ruce0pFrADkRWdqb85ZSobEdyf0OcfuXYZ3jjA8PFn95IrGzMYjQWnVSk
tpA53uQb7oW1ghSg2rRhG1UP1hom4nfLwd/XP7D1/fljViJL2qHvHjyM8d5p9m7z2pRfFnYsyXMx
PVXLa9w/l9aZ+h88dpOQBec6gCqf61y41EH59dJc8UDz21ZFZ1GMKVeNLFGFaof5sRuHO9+3VmLY
EAM6gqruypxAr56elvrZ5zysrRPLv17PD6axLyesN1ukB54ZPP3lOOinS8gBBeqIHeFyuFI+MDye
cR1D5eSBGoLYBQwxR08sJepj7TjH0nVCPiUbH/FWMuvzWNRTKKGLcn1ShgjRsVRcDnXZeh62T69S
4aBUH4pp+HHb4NrebLHZ6sciQ2SnD9z+LNjn6+NeEv470eBpYa2SHo+WFOM2qRsmSROCziUC72dU
5Gormod0vqmfGCGgBXlLScxEkI4oLVgfXAutlYPzgSbNSiRcXOe9iWhhLZuKNtxFJATTlzj9GdQv
TfWQ3IZ1AlL6T4cVnagaNFWiwi6DJKyY9UITsrIfGLY0HUdFE9RjXYoCuJNum+o4OhneJL+mvdjK
2x6quQ6pKsS8tOgRRPqh1QZM9WFdf7ruP4ZIdrVIHlncCLj7cJfVd8O4tdS3IrktSeiQqqDOZEA4
HKaK/cdWyn3C3Y9QK10xuyFcdThVYNM6X2aEK94E2qicWhFye1npGzOZRQtX5nO/LKscwPT+6GZl
mPXH+cZSO2rtfzqjojXJgtHD6aT/3vVdxAcSXV9N0+boakFKO1UlrMNyzqd4T7c5XiDD5H7etWGN
G1IcLT+v/5DJPlq0Qq9+dG3nsrbZP25fhzJ9rebX62MbFlYHUfWsGgIlg+XkQuoK/9r4q6Vjw2fr
xITTaI9y8l1ymlw3bFh2CogXBfVa1cg0vFYzlpbkeRpjYd0RgjUs2yjre8PWGBcMGVJHUs3T0IHt
/vLxqKTVxc/MDR6HXITD2K4Ujy7Z8J0crEOobOk6nWjxUEMyUBLidUYm97aTRZwXB5FuHW+K/LTd
Xl9m03Quy//mDNGhm2TwJYyVDnu7Pk0k2VXzvkP75/XxTW6khfDUURX7PvKDdMJqPpRrdwvTuFr0
OhUthzTHd2NLRzVGos4jV+xvGlqLXtdpqd0WTXM3e5vO2lv27jZTaNFKlcOLymZgFRJOGMt0aw3l
8frQBpfXIVRJl045b9l06Jf4KelFKPA+NZIbq0h/oajsfKDTPKGcaX1P/CZi2drJ2/ThWqz2GadT
O4KmhiWfZPWzY4dlTW/EsIw6VooXfBmctMUy+iKiMduPnbhtJXXOxH4ZQctLYI+23OVy662VRk3W
uEzlTTCqshdjg+df9Bd5WzneFdBNxf15Zas2VI75X4CnvI+lyy7LCPDEqdqlO761P6EqtaNhsVtr
9DJkFKZFpgBS0K/QzH9yIRHfWb+SYgwLZwNZ0uu+fnGNd9KjzpboJD1zRmajnsN3NM1Dah2V/8Fp
osRfY+cyWkoL1dayyNwssNS4Y6fiUGzFnh3bf9lO7JLdsnIyMziojoiKuRWU1CHdXRH3LzbAuVB9
UWvIR4Mr6TCoulCj148ewMTZgHsC/+wMQ1QX9srJzPTtWtwOjbcUtJce+Hs+jTb2DDtbSWW/H77f
WV8dCNWhosmFW4/oRXQ/LTsWzQ/V/bxlkXtyo3rvbuZdkQFeFAJK+w3ULJvrbmUy2OXvb2JPMpo1
MUA6d37+Zcx27qXvYE2rzDS2FtdNVvlLBzjgyQW7fKG+9oMIs+XH9Q83xIMOjnJGj3rKhhvlJQnL
xt2MkH+o+nw/uV/6OliJOtMUtKjO+7x2lx6r4pJ9TXcB2aOAddsEtP3Wh9WrSiBh5PFJks0yvpTW
fUqibhUCZ0hJuvYsUyjI20Pe303J/Ch5de+36WYm/RESbyvFEkNA6BipiXTllHbBdCB+9qN31RSC
e++2Kr9Oqohrc1xToBrvLDntsguPWLWGNzIs619EinmSth2HZ+a1DHtVnKB+/WKlxfP1pTUNf1mQ
N0GVFSl4PzhydT7LbcUFZNddlDzLlYuWafjL398MP9YdnechIKei6DcZuIvdYjqU3k2k0ZzriCnS
1yLhEq/aRY9GpKBQQ9iVzYVq3lp7LDIVbXWwFLeAeB9cgHmlvQH9O4u6KNm2B/Fa3OPKQkMZVdFN
JNWYjxbDTe8EcV7DXHnwAIyg3Z3zYnt9oQ0RpmOkiFsOVVGDLUtCpXc71IJsPLtJwyCusGW2xVrd
2XA30tFSQ4A58NInByc5xy1YKtgXEX9rPQJaj++kfLW6bsW3TCujo6fSJoapOtT0KBgh+/ZBpBki
5IlMhwnP1hZbwgnkY0GXh6yfwrr/1/O+LNnH6/Y0JHUdXTUSqCsGiYuQJ+yzcoLjZJOPNiQxqlwc
x2FN88hgTp1gEYLcrfIUeCgDOmBnsoNXMiT7FEcGv0yPKO587gtna43zipsYsuRfHE9OlimR8w6v
KiTkZbGpm3RlvUxDa7mgTBzAAgme/Zdyp9x7f62P0nQW1BFXzlhmNTocQLqEdi81HUvHC120ULXf
sr48yvG71T2qn80YH2a1xp5nCCed6GkcutFtU/heNjphvZyK8Zml535aq1AZ6tW/5/omcc6KCNJ0
U3O3FCIS9fAFKnX7ZZpDToF5xvYCyvZ5f92VTQujbe9F6jYScrO4ddDmrslIWPGbeJI59pE/838q
i2ZAbQFIU/a1sNPImmR4/aMvXvPOIVRHZ2VVINGxXZATert3vQzC3CpBDb7W52pKLjpGa1qafBkk
yiLu5xwGPzp4rBMPgM2rOoQ4TVhs1tO+YQF0gJaX21xx0KudUndfVh8D6zbsHdfhWdyawDToY+Be
PpfNkzd/UMVtL+s6PqufObPogDMhc7oTMPn7fKn3fqduSxY6AWOZV05QU+zsPaNI6iwCUHzFc0zW
dv70yaRxezbgvACeE4a3IFq3oSedG1+9dQVbaKFkUKvEFs5AC+KVzsaabyxs6rislscMj1g4ChZL
/dAQ70TBCkJktodQ7sv1qDJsNzoNlIPbiUp8yz5N4OCqhb2l3Yu0GNIpIDF5mPR+lDr2TQvBdLxW
O/s29Gk8cnDn8jx6+TFZ1rBJ76dPpqO1Fjk7qhFwn4GClcV54N103+avyexsyto95EF1037JdPgW
1NoCt2Q+HkOX7B8vJiq0BU7Q11fDNAvtcJ4WZVB3y1LfjR1PNo3VfZReu2myGCf1XG7gaEWonNse
ipgucctB6zk1pdPdSR7E4ZSpX6wXa+n6/aBjweXvb/YzViW1NUrsMdR5HslXspyvm+j9bYAFejD7
Drr550sa4t62kyiSCcArurXb1/vbPNMZr0hjccuxO5TFRWDhqWKEPhkZpk9TNj4sdiFWqGzfP8I4
VMcpTYlFynYp4nO3BT1SVO6KPXmaoks5K9h4z9dtZfwVrSYUzxlJ+tnxf/+KvSk3l1/pNpc+5GT1
V95dEUxFc1o76aFn0jvxeak/2CP6NoMoWy2aGadw+dU3ftR4XSP89D9ToNty0x/I07BZtug+iMSX
64Z611kxBc1ZY0ldmiR9fM6WISxAAGuLtcYk4wQ0h3WyeKpHyf7fGhTb/4sJ0D+tlEEAMBi7Jjh7
ybxd4uz+xis3bKMdFqspWGriCOucBRHzi8hqIr9euyKYfEc7Lrq86Ac6wndY/CjRr2zZn/rWX9lu
DIPr2KSkh0py4lj+2esOjD5m2Wa4iSfJoTo8yZkzAexBCZ+HiMmYucD4sKiY+s11fzR9uRa3bj0t
3ZTkwTnN4m4HwA2FIEhS7PyUrWGnDS6vMz0txIemiY1i5MXlwYB1r+w1jtbLV/51UodxtJBlhHcs
aer4DARXkR4gWTsk0TB2XbuDOoUfo02Uk27bKcgH3WYvLX7bqRb1kgSIMTGIKOj5k4L46bFxK3d3
/RdMYexpYex1ORfKTwOk0vIZ9OD7IsoC4PjsCJj2Q7V2DDatvBbIeBST9kjxM/99n313a8OyaIE8
E6LSfi6Dc1ws2ynm+SZQaN6KvchN/Ti6bifTj2gBnVmFx2jfxuckiBz/q9Wl4UTRJ7Z2JDbYR8cr
9dUgXOEO8Xn0DzL9kJcHt1sp8BgiQocr9XNWVUuMXOTxrRd8tNcKRybX0UFKvT/WahIM37zLzs5m
ORRRxf/XrqMjlmIkDUZt/Axcp+0eU/Ri3pjudMSSzfEqTNLC+h94pdE6Wux6hSLDGKfWGYV0WCff
FVGOck64RM52PrC1+orBMV0tflPswQHNsboC+i5eA07qOj6kXbtR8xqawOSbWuwuUw/VRJFY5zpL
o7Fvd1Xz0Zus7fXIMrmnFr7uXKe0BdHEuWjAl1cvNG0345wHax2Spq/XIheU6CmNmwZeajeRVOXB
gvqKL5LbUrQOXpqGIKPZyL3/gQsZLKODl0bFMuoq5p1nP4/GJdmxwt7cZHSubcRBEmRpejGKny2R
p2i4TGtavAaH1FFLi8r9WE4xDEItwHvS/APxFLsnnQWaVDteO3+ajHNZ7jfn52HKBK+l552L3gtF
n0dL9vO6bUyRq0vBQjErZZBdueQ1ebzcLkBS+2GKrP3ldmGvZGWDW+ocUB6YTHkvMuvcs8hzHgBg
yNf69kxDa/EKiG42p8P/H/pysM1XimUmq2vBKgMFp5kn8dUF0JNEzJ58+hBwEfAbf0CL1owHDpC1
mX8e8iBypzEqxAqOwGAVHbikCmdRnRpxequWKIcygCNnNB6v5WGDZXTgku85QZ/3nX+WdDyClmyT
EOc2m+hMTx4VQdwFyJCp3Uc563f5bcKRDtWRS8U8FXjVnOJzFYzWl8te4p0SIuy1t2qT0S9/fxOl
UyKVUyVx/B8v/++4omnoy0K8GbpkIyp8i4rPBP2GjVVvpoyGSV5vrmcBQxrTEUxVK91krIR/Dlo7
tPCe7C/pHS2+ZqtHb8N1Qkcv4RBviSyO3TNaaZyNDNoqLGiTbdlQgcbOz0Tk5quMfyZraYFLhpRS
zxrtcyfzDqKs3Pow17jKVPU0f71uMdNPaKErK2/uqFW75ynurX2eQYnX83nxkTXtTZTwDtVxTEkO
iUFfSPec+pOfhs4ooDHY90ocb5qCDmXqg4VzMAuxMxQENtAv2FLHDXt/DfhjWHFdCdaxqiyJVcLP
bhpEdvcJN+37oGWbvCtQmB7Ot03i4tFvAmOYmDX3RcDOrAE1bd0/zjLeiyV5uT68ITB0jicmZcA8
BhuVYwMBlPSY5/2W+sW+sMsv13/CZCcttLslA3GqmvgZT2PoO5lJmRzAAtvtSTt6Jy6b4kUSWt52
gtNRTTEkXQDdZuwMxZ44TGPFtqmVoMkyXlYuj4bI0OmeUEno8pK67Axk3KFRyWPSDo9u26wsuGHr
cbTYpn7aqXz22RlUpGpbsKzZxXH/6fpamJZbi+pxFIVfzyk/z46zZ+nP1HeefWWHuPetbG8G6+h4
prwZBmpL2B8Kmf6vkuT2NlXVnEQOIDArNIO/QS7v1G50YBMFctDqybAkYQL2eeh7etmzNSxh7DyB
xm0DfV23/1r6SeQ1biiKbel8k9ZW0Tlq53nfU+Ay2HRHhnrLEy9KAMnIkoeBrynp/IZBvPd9l1B4
E7R+h1ZuxFV85jP9tTj+N9tP77ul3uYcrV1iOMq5yyPVVC/E8bcJRDzwBO2ETu5u8HDyWUKpNLD8
B8HXGOTfb8lzQDL15xc5RSL6brHlP46tZLOpp7TeO6Wa/+0Cx/pqNQVoIIe0tF6hb62O2ZBmDzHK
y2tt2qZTuM5PleLK2U9LSXeMNHY7hHnr1F7zIZiXWPmHgGaZ225hNEmLMGO8A+wrKWUgf/h1nIsl
8vHsCg0eRSs6N6Hvj0Wy0uZt/DQtP3lpKSlD2viWzPLe7qozYVMEpucdy/gO/OMbTkVkBdPLMpaR
aKdtXIuVY4kh1nUQ1zB5dBh7UX7HSecghS9DX/lrSF7T4NrFoVkWXAx7bNch+qyaDhANgSbq1J7S
lechQ2LXsVuM+LEjOqtJQmxQjwVTX6kVH0VFwphDwxnC5deTlmkiWtKaJclcYcUxPNT13PKhGaeh
zUPZ93ytY96QtXTM1iCIACg5RUIh7DWWOxKAF2jlGPIbJvdONtAxWTVEFSXp1JSEbQmCwGoK3X/G
9o4KvGR6pwEP2JbYps7RJs85fXby73lfbX1SRgvZp0UTFe0hTaLKApOq+qdfo5oxWFWHcPVyllM9
tfiqrP1BFOpZyY2ep6O16gXNy0tWzEnY9P2+AvvAqNYIwU2ffVnBN6l1KgWrh8UnGJsE36Ej2W5q
0a9x//1ek/fW6vKzb4Zv5ZioPPPB1NIE9tlPnrnARq/c7dzIPAzID8tRO9WXd8RJZFj7zee4AL1/
7fcRHcSdn1XYb4K72W7OtM5WUpRpzlpVkCwsWRJagiVXsAmVo65Guv4A/ohkXvFR0y9ouYIGFHwv
dgU+Xs9q0u82GuYh/8Tiac0lTBuQzrc1NTyuqi7GHOyFAUmUCsBt7R4KLI2/hzLAdCjaOt3mbhZs
6zkeIqtf6+szTU7LH1Cek4GFx1mYz6UPTKJnLVk525qmpeO9/LYGpVK8YGzi+XaU0akMOesjaIaD
K1p9Em7yVIAgPMrkMSnL3U0ZUUeBZbnD3SIjUAgJhjx+xmm0+eYl1hrj6O9FeScKdOQX99OlTq3Z
gsVUsmkdaIzRr4Q+SeIgBlD5s4I79BdaaMYeKd1en5QhB+uosDwbHN5Ju01DSNyy0Judblf3XQOl
UH/tsfX3eeO9mWnpw2msdgBxOH7EA6IwWKzIsa0IMJCQXPSSRBuycdv40z5TT375zAJAWcrnhP6q
2UsQQNO93DnpQbqfM1A5QiEGtZVpjsYkstOP181g8FYdYibwoGqLkuALe9t7BT3rbspX3TVAGntv
+lommeGuzO8VBm+Cj9X81Kd+GBcfHNihlQ90PHvpuZKfJva5zbuwccAMlP9o2auvToQXYW13u7R8
uT5Rw11Eh6QFdl1CORd6wACqVpvSi0PIWXK7vEP37fVfMHmUdpVqWtspmbj8wozGGQU9H4eE9Vr7
ien7tbTSgos/CIYWQdIv01NH7xxGozqHAjd4j65PwHA2xXh/bkcJhE3aJXNm/EbenmpHnJKkjmzs
QR6EpZ1x3o31z3IaonkCeUt98uZ6JcW8bzv7L6hanVFvWQheRi9A/LQI+RQ248/r83rfxwE//3Na
TVEp0vdCpWE7OgpP7TMQa9DJRrvfbT9wWbM323iai9KbqNfjB7zka05iF3ow8ZpfmT5fSyKp7TAH
JyeMbndN6E7DhvI1Elzb+Y3n+TtI7b9BaX4zWUr6e0V8BQT0RrFyAW87Fh8POwHYstu7os1m2fZP
XWV7c8nK3dAszJ/wf7jdNL4d/6JNQ6rU33gQUifkVzZ7orAfYmY1TZrtpSPtPnvF+45yh6/xlNSg
aIbYIfOC/ZCCpoWHCxdpt0TKDfL+QU7lIupTMscdulaTwq54EpVB08zVvgFtaZ5u3Gq2vC/dSFAI
CxdWdkAeeEGZgwagDqjP001uK5o+OAuqfm2IB8IAD8xFiavdLwtCZPM97e2pLfbBkNYs31bQZ8qC
DbSdBaqnFdpC2OHyj+5R0IEmu57VgfWhhFoXcV99Z6iqI1H/Rdi1NFnKAstfZASIom7V8+j3e2a+
2Rg9LxQURQGRX3+ztzduxN3PdPc5SlGVmZUppVuvzO8ELDaNu/8b8Jvlx+Dm7njN0i0v/znaHXAx
FxX8mRu2rlvyFUqg964/6R6augwK4h0uLEM5HGeNrBZ25w54yqk7gpCGPrbQC0qA1Gvk5I+awTrD
zoxkjn3SHNcLylkWZXmBBYJVsU6ztVBFM1F2IExsJYNR56/Le2rogFqPIKTD+W+FqRaMwa4k3WNc
5kqkNbdEpze92728pIhBtXCwHQ+11LJE2/QwmyOt7hnyYyvaLtA8Y8dA02p09VFkU/gvJjuaEwRW
pll5w0br4fXYu2L4KTt05qweukn003nDJI1Rn+gh2a6DAXTzIRcj6XfK1xlj91BtiGsw49C5Cwnz
4lq5+lHPCMJeOVQsC16nTdTAO5ayweIOTX7uKx02Wy+DEQjMYLlNj39VIROJRRECSf/Z+dSmX23S
nPvbkjHuHzQIoskmp3k6/PjNcWc4VphCF9Fv2EW9JkZmdL9KmXLxY58pUaa1Ix+TZ09pQV8XYR09
y5zlnyUyXfHay7Q3yJlIj5kPjelLpe5GgZFkazwiJM2J9hIWMpB/SnsrvGXk4tiqitd+dT75b+pl
qpps34fseYSHfJK12IE+5CsXbqF3ymxbJ+sIHD5+mIwM3V3XB65+r1Ui/UesooTZUdX1plrrRCK0
9saVsVsbsSIC6wDBsfKFNyaIMD5vJObmHFWhu2uSGIZNtJwPcLdMp8SZ103OU/FPYiEqgxcgL2Zy
vxSsnGhtOrFELBrIkKN4VgIn7QUimcq/u7zYn2zP1a3PVw5t1ixN/JtUA8FGuxQ+/UE2mqiWHH7P
v01FXo2/OuRrS0Sz+8UTcc2qvkNsrdpRXRqflqaCnYSGscRp2JRYa2mqkp6TeRzgl2MKEvx3rhD3
HlrI0EaktamR0/KBqZFu2G/x++uSA+r/M2XrIF/3CSnzrVpikZ27zfb9bVdKld0MMkk0wpCHxP1W
S5HkV2MXub+PvuLzZdyqKbGnvEr89Cp6TvV/ewnD1Bveu9JfhkVPANH8YkNZD4jNuKZkUSe1ruvc
7n5GwC9RYnmEtyU5HWxCFnKohgF1L0Q4UuZ16ZJIP/KRZTAxphNLMPl9FYmP2cLZ4agPORXZ29F9
YY9IozPrcd20y48zcqOm8YPgUy0nIlUXfJuDsoWxCilFTOCuyMX8B/7sSfkSlBnTF5Mf3vzXlXhQ
58xsrG+tG2PZnbBr9wVgUjNOvk075e2NOxDfktaj2kWHiMYkLZ6HHhMNSKx5Mv2tkgz52jVZFwFV
eZkvMrn3mjnzL7U+9x6DcpLA68JG3lqOCMOnzqb2B8dGH/LFjGGquiVbxPQA/H9/2gIgHVnPxYrq
e4ni+DLIgK/dNsjWF5EDLYYBk9gRi5gk6z884OTwNU0xV5l6meYNLaXvi2XD5uM6G1LWRU6OdbyH
+FPL/kzLY6nYpeOQpT+v8NQaaM0qfQxdLTJ55NjHxGMprytmkOUSuiR9YMKNiW14qvRKIA0wRJ7I
oQPTTeirHP+zq9J+3ptRGNq9bau1ttUFiUUKhz8AL5jOdipzfxKzXMvuFuossXW1smwpT1kSIC9v
BmYPetMZDwwrm/qEnUmJiPibKSPKw6VcLRO54Ch3la+roH1pzrsTCEHdZ5g3dkSRN76y4zYhIYcq
qOxz+i5xnWWv1eB7vtY+Lvx4wWtozQutViEejeBZd4UscIFJixo2feeGTQ4PvptjdmGxIiOt90OS
+TKYLOq0kQ45B7drl/fDrekKym51RDzaHZ5rL18ChM25gY39cNh/ZVZYtZ5VRSVrZxjb9rLGzh5U
oAf8T4KuR2SozaeocZOzK7Yv3bG+wE8qmW/HYiP9c1+4zp8poqeWX07OVgwNwhjxnTVMRLYjkJEP
qfreR4M4ja/zdrzwxBp56m2J/bz9RElZyidjQEDXuLJkjge072P+O27bNp8O3snul4YPy3TPgkyz
JxhCBzU3wc57ctPFREh5opOY1VwP+ZSst8Z54Eq1QPCh+SQlpyo0iOATHBuvfaLRi9BxG9cPleRu
GU9LyQbuLl50cTUnlNRybSAS1tttQYbN981s51XoP3Rj+9FiE8/Yb4h+wb+oe5+PVCLdp1KJxqwI
QATjzzyt3Y9cHPg/bt/QViFQXfdetmwXvXMnhVgKnp4GM7Ck3YCCjn/Kgu+fC7ZPi+u8YVeSZkje
6yeb0Q41e8zEUK8VklLvSRklZq4+ybDCVOt4zANEDUr078zuVr7GUPrY+gRedOGSapkd7Cw4btXL
Crf4xZwrhEEq3/KyPLapZtZZ+6OIJMs1/qDMpr/KETVVtugIcg+fM11iJTQ7Jo3nMkXeYbJ1C74V
fJVFNVUNqXpbQE8kjr6nVzn1vOtarH0PrMVG/8Gf9IqrBDmlwhS3S7YV2/M6dAXSNCfZaVxPPVPD
322LLD/aEoVI3qcRQpmHstAz9JzRYHDp7yeXlrs8fYFuKrvawutCnPSUH5dOu/0xHbEl+1CSdN3p
uQSobJN7C5Vo+mh1WvoX0vtqia1w2yRu5k5Xk/sF5/zNn9xWzibWouQSu0HzciSzeWFVmc+6UTmS
z54ZVyUbz3ZM4TLfgJ8Q68e6ogu+mu2Q92EqxzRrVrSYMxAdFJA0b/QB79Artnj1dhKQoHwlmmVj
xr9RcCxdVxe743PS5LDlSJDy1y8J3tFyNeVWNbDJN/DWUanTKzzPaJr6eMXlgH3nA1lj+zU/cLVt
jwPC8FZTd70CRhbXAE3EyWZJzIt22dDVybok/TLMbb+jMSzavhon9pGUeOOe160i6Jf2QaMql/uh
ozlNBOgXrgsEbMQHl6Hju0tDBh7AbnSNRY03QfQ70I9Jd6Yxukr0E56JPH6nOK/bcq603WeFAJBA
F9FklQ54vnNWrMVHhRmR/+5HiWQ6dHFcPKLVzobf67juycsW8qm4o4wzDEuVXff9RhZlMclmpRHk
QYsaKzvEc5mO6tb6Y8/g22H7TphLoimFW8d60Cw+qlAuHisbKSiNJ9aHMjlqn5UxxFMODoU98OLw
2x2nlU1RascVw0jjBHagSDseEZzwY+mz1cfXTS2CxreKrCy/JNBY5t8Mo+C+rrQQ1WJw5kXpevTf
jg3vfBpxt9/EkSfz1TP0Z8DLnT+YA5g4VdV8MxTS5fwsj3En29UmgaZfXbHN3ngsxlWcMb5k2Qme
v/Z4HffZkX98RDV/R/u998CbSOdJ0hq+roLdu3EY1YmTo5BDmw98iVUjWDrAwBTrgEQgW9ptmJaR
4huSNaF1SsPIL1uxqOVWzJOenvqEj2loeWqg522KCnmlv6JSy6IaIeiozrjwkEt7VXoTaCK0Z+kG
C9CpOFSNVRw9nUhB1G4vyRiJ+VyGBC+rdh0x905ipZkuqE5u3PRcp/ByTae+Vn2Sy0dFfZm/b3Pn
xI95jKm9mbpiQyQVbEyAYCSILAEbm+3aYvqL5b6NbbKVqJ/N15HhrgldV/XvVY461oMM7Ki9rkqZ
/iOWxRcSAZ/zSTyk6yJ7ARwSi/Vv7OB99g/zGCjhE6XLhlwqHuEKPbZBbxkQ0sJV8AZFj2rDcOCl
QraqPheRitGclIVV9QPN8mH9rMZQYlKqZhbSdjqSIf+AuXWRXeE6D7IfvYvq93OyhT08ILi23MyN
1bhybpc0ydgITnIokivb9wlBisNcjK9kJqJBm4lV6S6MCZ/rza9OjbU8Do0DtJvq0OyBLGJDtx+q
oKJolo1R+bwXAlhPrvD8f4ql31E1Jrou9hMd3Xb4k8VGHISAW9Wh14DwcEmv6RR6vSKLrkvBU4oc
DSXiCtXUj+3hB9shO3WcpuNeJKUnLfJIK8Sf7zKM7hsCoJL5r596Iv5iZzkZP/d9y9yPea2U/Sa9
tfN3ZEczdlusXVnk5wo6X/UE6Z0zHzEsMFEWOLlreHV9b7P71cTSJ/UxSV/8XaJefmxjH9fsdoQm
Xt6JuAw7UptWNF6/iC1fcvRigGO3yeA0kUHZG3lMHUjxThOxdrXGRvsO7rXwLpy5tWTV8PnOuXsb
5yXfXbOSNF2me/h69B6yYKtZuOGhxw14Y1Y8uAX1pkBE3QKnQ7fI77FLS5mcBuWGMN8c4uDiNkHW
qXkb4riM66kCC5T8JLszmb+UacHLF6NNFrpTgYkc+gGJIlrFNgbY8yz3fJrgEnMlgATGtM7yI5L8
kq2yjNUN2u4RAUPVPvf2pip2ktu2RzTQihDhFPOYK3xK//nsKz0efY6ckg0n6ugxG7kLW5PK/WEd
O44z9TNHU6VZ4lWz0X5CdH3nIA/CtOEthjvY+Kam/H64Mq01dg6AT+qfGf6WtW/2vrJTqPsCYhXd
VBk+/vZ1ww/7PbpSd29JNixvWK91xVOuqBInmEyBZmqVl4AhhIds4D1ZfTrf7mGXT8W4r+ckYk7C
gni31RSh7GM7DJnzH8RbE7LaYvRrCaQs62tYSl20JKi3fOzt7YEV5/RHPwAZqUU3IVAuy9bTLEsc
a8QZWH0fsnm0z/OSQfpaT1uRGXeCFDluQ3usdCV/ez8fR1aLxLg66CPNT5B7dZ2vyRTL7H1n6ADZ
ZRhGovMm0GEpXzuDFDh6+zVMOdkMvqwsv8bVoWq9bRxvNDa6CcnS7ETxHqFrogcAlxwGgRFXfrsb
uikUBgapX0NlTAk8OQu6SnNOMQkx9K37ULJfy8wT/dhXvgNCYGwBPTneoCF04nTAMnGE5Ydeixm+
p3yWJ+u6HPKT7hh19aEchup/C6sAzBTmEOaf3ZlymO2SEcmyOiUkxlNndVdgfw7SP4VvgFV+Bp1m
4o6yuqV861VDPMln3wD62II8HyEupX1VR6ThXuUZxqfGm37JBkgdsDdXiIbMspdIkOgj3g6BINJ6
TYfqitEpPTxccrReMeNRv6e87lUOJEMFDVRmKgs4VNN0mxCJWg02ttOWbb/h5KoQeAUAUcEAYdtv
00Ryfg2aLI9cAluc1oLb9JJtLE9/lqA7gngqyriEU1oMlbofcrOpm3FGGlLXeM7kXAPtsfIEGSEO
W1vKo+Cq2f0ypN84vhAgICVPxqLEhjDapRH4FPIUYp0VKWrYyQe08D/H+SspIN17ik3WYrZ/scLU
qTPqJy/hfOjzcxiKEUP4yvnwRyDW7yeAteG430mkO4YYXKn8AyAcENI64YNzfzEsjOOnm43lj4uy
SOhb9yExp71C0ZxrB5hMiJYLrdxNWnkrl9thRd9gm2PL9S8TLRqaW8CVYdoueQJtcETe3BLZ8qdS
swGA1uG27+IbARThsmeelklUN8l+pNsnpkpC7XOukc7WNyMaRJx0PXha/cuVi9yCTjGZboaBjC0f
4vGdb9uyvSnhIhGnPXLtbo6451jaXvN0T09+8Gkg7ZLuS9+WZgE82rotjOCBYUW2YPSlc7bjp20d
oMIS1qLB5embRh/dw32L8fGoeWZXrWtRiDK+IEME01ULAD7GtKVVP9PkxDcRD9fABx63Y0PpGPus
3d1RrA9bpry5mQnR/hN4pSnZCSjbmr0gfv1racIlokCZNDZm3R2sxah8TzTg1B85zBWnodV2gAlN
MlR4ei1Tid9Di5AhP7V88nL55adqlpeChhkT+VJW6XzH99Kj/tuC8vKEot55d86cM/I40RiM3vCJ
lB2glFrz5YSu3kQ8y5TY6QuOkT7090rHIaw1m+mUiTZqx1wAmjFzThqyLDP2gwiccpK9xhs95ahe
WEl4qnzM+rt593E+agVoBaaB2YBHiCnsEN84mxhMFMbZHViuhK/cXvskM/a0Z3hkJ2o3FZ/78YCb
CcJKg43nXcgy5DVjUg43O/psQGPHYtbqrOYJ93FVIV+NBFced8OxFqWq45yU6yO+VL5e+TpN5a8K
iZDb2MyY0b6cV8OSJ3/6pQjDaVzWvNJ1PiwoNg07vkSQ2LMVAk7rlXcEUAYZARqSS5glX7/nCIbY
FgxERlU/GDTKaFaJYAdcgcHDGQiicRkde705ADl3YS45eymZrSQoydj1w3jq1i7S78po4Dpt39nB
L6c5T0SWAM9b+nDd+nFO7zfTseVZlnbYeatYnw9w2Gal9g8Kzqn2XvlqKqd2I8mR0qYAb4JeEmtW
CcxqMU4pQS5kHWEDhGZNOL61ONNKfu8JRKMfUq9dN71Xvdx2U2MiHByOn0cD/Tdap9LrNjGafYO+
Z9cXlYcsqxHIJ86zSUpyYnSQB7rGoVBxOh1AJ6RsC2hsV/oUwpCFn3rc6P4iJVP2Dg8jyzBiOsRD
3hdqHMpfGHt2DEFD6vL9LSPS9jdDLJlC/c8xEP3LiS1UaFnJ3bg3OYOxCm2AuFeTqaNFdOPaFGgW
KXBRXkF5VwPjNsdTJdAW/Kt42Bz8qdT+JTxbJvtM0K9vNzIqnb70Ya3yt3Td3Fw2gE26wrXa+aJ4
B/Eh1zPRnPt6GrY1bFB3rtvRTEnQ/DqKKk8fSoMWyZ354mPZblQZBGVV0AKzF5kQmEy2Ihmwhlnj
khpFUSMRaExNva7o67/poWDzI6I9vbifAvrkb2i+MMc3FXC+7oY6C1/jE35lTn9Xwx4KewGyv+qf
0wG+5mERvp9PPp+DDSfh+mz/6RzIi7FJtjnpHh26CnJWksQn5pNirtFkduATgFj8CNaIH5WSFdgg
hRoOCDfQ7TWnRbFoFKZtv+zw1jqLvLPr+sN3FR9MU2zBmRPR2zH+1uu0m/QsZL6M1R1zvJ9IvcMg
IMxvneuqarq4I7oMTRVH/TztnRzGv1m6SLt8Wyc4pxwnyDWz4WMWbKtekXWayr9jL0z1p4OxRPWf
RnpSvGSsUMtz1OHIf/KIqNtLLlA9JljfsGqNt15KDozLKr/Rs926fv0hthxZhavcj+F9wAvLMSEU
o0vefb8pf7sF7KSgd0ornjcJqJPk2h9UprAVSh32YaBI0LCttRgpJwGfQjUfnyrF8HGj0P4X/Cax
ucpo7deN5L+AtzFyJ+ASVX4TAKhABya06Krm63Z9QfxQlj2B1At2xQ1/5P4CuYGE5yg2WNh2Ipl3
vu4M5xcsblTdA14/pwDkKnt85mxkIbbzTOfkQuWePIxqm5+Ms/796/q7xQUXn4oUZ4PgouUl3lBQ
whk/rly6iP5hkEh3r3sxVDLWs1zGDP6dmVzv2DKzuU0XxAkRY4/uq4XLkfTOpS310jA4QqaIQ6H6
QMMH2CB7AZFEu5fS8SoilxffnrhfOu1hLgEig9nfROI2ONr9a0sPFnda2OWfXHbt/wAxP/gZNSdh
D0XK1PSL4GM42g548tK9rbiL+Gcf47hSJGqvojwVjPVdfjkyPSD0FpNCtfz0AiabxQWb6gc0kqEv
gDnnTgSK0N0tIVsz5QAzMD5Tjva2hgwpRWeU9jqOH8sCH6y5OQBhGNzZoHfBCdCkAiti4zpBmBg7
6iCALSctyYkaKO9at8wUGTHjrswT2F493yGbrSAoLpiRs7OcQT89Jjpfiksc3IDfieoUygY2PuiC
Bd0zIMEzFj0eVLooll0oaEEGLVHmgwTJZbYsVjUKTuUb7LlU7gHQGg9op8YS6GOWktH9TkZAEK4e
MH/MIJqFncf0QgqMzGObxgI31wuMmjI9X4p+HhCpkU2WjZ/r6DwgZGfzIT3hBeaLesD6SSVfyphp
BH5PBBtxNVqYcQL2lEPfg8kQ2I9BcNAVQFi60U+b7hWYWBSDGe2BSQQ+ar0h+s56WN73AS24TWwB
pq/DUIDRANCmANnsSbnYxqnJYGwHKGXtbQTLpV/FkFu7tJAVuOVbP4gEtu0R750KTwOBua8A8Ooj
KlUksjqgxOBbNe6t3vCf/4opkhkhB6VIXIvlBBuuXS76BGEilZiOs7SxxP1pDg9jVPj1SYZBQa/4
/S2Zjz3/ZDvAbg0BY+rTHT1BOXEDKnK3pjgN2GX/q0fDRIlXmLFsb2W3rEvLGKkGc5nLVQBNq3Bu
agqaLjsnZdz1bYVhzE5nIM4G2sW6BGS2tKgIQ/cO3LjS7yDdWA8uYQpj193PruDTTdL5LvsbaEjm
N8sZT4uGySIJ29ktuOJ+jHIODOZJORe23jszO1EDWSjonS2B+98Nm8D2ZYcLeXikxPfLhUL6TDAM
aOov4Hb6cCLzmpY36AsPfQMyA5Z/GeQt023aiZBDFiBY+T2NmV9B4LKqCvQe4FSPl09Oy8owVG1Y
b7gLCffrY2H6rYS6FWIcBxIqjcdxf6AQ2G+7BIQED2VA/m1fgmZFahPQ36/fj0O4AaKk0sL+EU3S
ho5IAXwLvwALRAFhAA08ZNdR+nJ/jkUY1U3JOxvvrd+VLyH7wYed69nQUruLzQoYYpVO5T8qHJbX
3gpd3vf7Mn9mjObnoT9wjGClCZWDwRxs7rfSjr+Prwysk6+2fHrhQWbsNEFSMJ8AkIvp2cK01y31
gBE9kQ0usGFAHl2BaRHC2y1ZJbT7XeW29OGoWLn9SsdAPgmEzvwezq1Dtqji/5NAAWT8P0Vr9H+b
KWme9dIMJXpPRkuTzumEiZSCI/xSxEy41wYFvUXqF4HDXKCw0WLFgA+wgkuQEWwlL1hVnqvvIzQR
St4sBSbYAwq4WbvPgo7lF+WmUFD1eRwMg9wvdBs0/qtzBZ3aMWiYVp+OBaK8G4teOD46yD7o8syw
YjTxd4IlsxJ3dsn09HsWsG6TF4qF0eKHyJaosoYZpcb0lFpktYw14W7p3/JJJozemwlDQ3+Ckysm
IlQ+Iou9TjtpQCBhNhzW7dQhdrD7nLIRYMcNevql/wU+kQ3lmWCawbgAJiiQ97FcMnMD83r0xOAs
sIr4g2XVUT0REMzHGY94LrMm87kc81rCVAtid5BfuV+AE1C+NyACASTC1ZGU+JsXBxsR8W9Dd6CL
EyzwgfPdgUEb1EcCbnpwJ1DG0biGcLlHcdlJhqxeqF4MKIk3ojQrE2yU9UfuqpPWe9nFMzHZsb8e
Dpt/fVuZwGbWiFjN4WvHFtuZ1RlksCzltZoKrrFljqYOvEWH8ZM1Mla7FY/lUQH5afaFg2TD0RrE
Jh/GJMzmp0uSXjrE9uSTTi9r2mPku3bHuhZDrcptyH090oEn1dV1tBzoZfIVzdJr4cYxxOcETE35
I0HblncPtttHV3xbNCtE/zz2eqLTNRkZYxbDFlDcc8Z01K9jIaYi/jwmnEWy1F5Xu4LLeJ5AjeAf
aBI7AYeFTOTrQ8jKDAILMlMzzw0klzZ589CUjrflPIeypdm8r8+YAjFbnpYlsHSp1cKzmULFM4wV
/pl3yccCMLizta6Aw5wVQxP5G2N/NB+LiYTeddamDNR7ZfbjUS1+zj6xnU6x4mW+JB11wD582jWA
DkaMSYoE4z+8p+jooAzJ+BTrmAUcaB5Y8VYdeLqA95dc9bd7lzCIEEleVOaExicZWL2aFYKCWlCT
T981x+QL/zHHjr6RJqwQ+VRZLpC8Pc3TBL58ApOu6wx3xf7dWtbTX14gaKjHOu5YHjvQwpgmeC15
wvKfVIRJ/AUrOoenPFRonOrNENvfs2zjyWtl2BZ/A9Wn9rv4cvP5O1RGZ4CaLeLMaq9ChhyOA4OT
b+QqQnIPbpOIe3xYzn5nCoTClboKaH9DN/TwBbQEYz7+rJi2SKPDNk4e264nC2iRBUZxHRSyOi1e
oJ8q9QTk12YruSWdVMfz6pZC/wTGn7uXsPJxO/WbUO59CiYJf3ap6foHQMEXjDLiWwQdEVYwEP9K
6Zj5a9V2BDj1FdP0Sy5VqUGHTWmE5k2D/g03SbVapNwKOOHRz8LRgO91IvumfvRMH+TnLhHS/gwv
I9JhGSKnlYfoKDu6/Z0AGmLXsUPvGptJDb1Ozj7ppzQHKWZHdxN6NoRnIoR04ox0sEx8y0tTpH9o
x51q8KP4ktbH4UkWTwnvMrvX6lgm9YAakBfqAtlVLK455g31hxk5os9yoIj0LSioQr/gRzmdNFvA
JynBsIZKf+BD72gvYRXVw4cNHvexvLAOI805zfag/kaVTMs1s+Xifk9kZD00fBCSnBFZamYB2lEn
x2l2/isCjCckzbMr4BmMJrfwWpWIefIy2LzJw97F9N6HrNf5A2eKpOiHYU/Sn+1RxJK3kQdV3Pt1
SdPyHPD0CHAqN3W3KkvBXaIEo04P6xDpE0SquESPfcCQVndzUYAxS7cqFh/GbIHbeiRd1/3GJQP4
w+xE5Z9L3F18hSxjOf5YA7jB167oTCixSgL874lDLZW3Uxo69h96igM3UsGOJc7nUMwb9AgF9Bvp
cVpMoscPBeocWFxcGJLzZjmbr7JNymp5dOCK4yV2RwUVdYWRh86nBD87uwff3cNAlHGxZvZmC3ZU
/wDqCPYWskX0eMcJBHM3+NIY/9znJI0g9rMZe3h4CcnvceC9Ackf/azrgx9ZvOKE7/47/QKK0mbF
kFS2LgBPakdIr5L/4ew8mttWujD9X2Y9qEIOi9mQYBCoYNmWbHmDckROjYxfPw/vyu5PIKu41fVt
NLv7dDjnDfWGJCaor206YV9Ybh0tFemnFlw/lxlHeLB0uhj0J9kZIIjNfZErVMnseg6bD+ckA/X9
0bLTZ82K9OxzYXrD5A9WovZvcVi7ya8KRJX9c1aLsHwoa9GEJ2dWjP6TDUlBfVu8zjQBfU619ryw
IYS70OQm9IFMOOdsFzoORyHFIgMziIn089ZUDa16STSKzS+IJlvuYa5EuoQbL7Im5Mbszkz1fNsv
2eKxk0ee9yfvkBHMNy01OONOzzNX/15G9cgDOW+5hXHqxxQoBfAs876ZRrN/jTI3mtmOK2fWfXRv
neSjKFwoA6SK2BL9FgBa+mOMCsvNd1kz2cULG2pUH4ey8/ogrrzReqiVQlG/kZuhqGYWnNk8zs55
knqn5OhlAWN069DedqMzdOamyXot8oea/NGe072rxVZ0VNKepmZsxFN3rl8d4w6xvJjrZ6WPX/jR
ufsB8MQ4fRGaUuL4kRPw3EtVOEGzX5pZ092FJA8AnXuKBuzCJgNTPAjPGZJ2W/XlMH+1ynmpvpFl
c/QPRbQUcbXB+Ho238J4tsfP2KJE3HTcYlzInnvhxE1uo/auWJ6SQhQPcdwz9rMiyu471j6gcjdV
3EAJ2YxkKbWHvp6F8rCUwEHeGjWJunxLlFbHkORA9AzKr3I+i4n3Hl0Ip/oL1aIQzzSdvXE/Da2L
OrIBxW1fhG6RvAxKWYPG6ULzV2RZYZAsCbsQuLan3NE+xHFWLZ/7flZn3guz9yOs0pQneEx8fMgm
IKfcQPehpz22dXynkwT2AZwr+QkHEiP52IZZN93PwHurk1EOg35Xau5dQy0qS7fcXxY39Uee7lqy
sYdF1/YewDcBA8Vrsm95wo3pxUsng61Gi3O76TZmqNRm5pO8d8lLkPXImmcAF711UjLdCPsdtaQy
eYpS6udPyzKb+rMxi7oCQjDmwuK+kxn9LgcK4+ybSYXk75Fc28zkutzer3JUaTvMmeAtB6OwuFps
jBAi3Ldx7ueh35g5VOXvXVR1MWRrXYXE5ba1ox94lrB0oQYMITBIrVed8DGJnAx+F1nkvupBNTWj
s+l0jXJ1qXT9BnzEMAd40Vcjot5AuHakgywlaIyhCk8zuqbcNnWSZVCOHG6qy1y01QY4KpmcGCAj
AoZZT8WK6/1Ynkbd5N+4IQBtQIRALA7kn9BVGUGhs/yE6MWyGyjGOc7OUdHhnjc8QZfyFJ6RiSYZ
GqevPk2A3JRfaFX1lrmrRoCJ6SZpRs8YN2652PNbZ0BTHvYRRwG35rQRs/OHxEU2fK3UUnRPTgxi
vN20cBowNCfY0MjQxtyM77yQR1t/hxIF8Y5R2pyDVI2s3AFVbVGYqz6rbZvDIhiUFPln382AdZBv
q8KBaxFkfVIGu85sE1AXeSYKajq1aS9qjc5TPdi/aZ/z6044bIfPZ9dn+JwNi2f5U2UiW75lEDH7
T41dpG3kK6CGnhtO5OHRzqo6Mf6QvLFyz59yAH9/XITLK38Bpjm8CKtTxENiz0XNXQcqSPQCzA8E
S2p1moXkMraNRX2ibkivgySyQ/HUV+oELFnreHykYEGToZzDg1qyn+fADszO/DYm/Whr2woY4vRo
8e5sxAY/RZzOmwhyWbcZ+rIpP+EgyxVoO+dwFKYteXvS4psipdrzsWUTS8xtFZmgt5h5lDnVjQJE
lkqS6uWNsLBmN0lTbdMwV+aSVWfwf/u52lpxeQQ0nrWxP7Fnt2SNqtIozjhVV3M/Ap+g6rX36jyc
Pg1UoMxwn3AeqkcnRBvvc2+yCrYexSIqGa4zLsax6DJ7/kYZZ+rKzdQp7BubZs6X7JCShTS/U1JE
FJvfITQYgrEyx1DMAaMLD0cf26m59MNSMbGUibLpdzkVrCur8gaLXIWCFZs/e6TRHb8noW3/0DSb
40GQHRmHjYCkMM8vruI4CnIGHVj1N6vNE0fzF6OkmAKdZtLcV4prRfcZeIQZP/BSnmxn0xCnX+M5
LFCwK43MDZ8NNe0ndmBDAD1sLbQRjwyzFju7pQUwR51oabLhD1lVS90D2ms8c1cmU7+gCdyKsDxw
liw19/OInI5HFVqgL7CJW6Vv3+J4rIz+QBko7H7OYvDwgDOduhi6/VDUem9+DqNC56zRO3p9pPBj
WC/J5Kb5PeRkAymwVBTmo6EROo+wAErraIMHyIMMM6n8MFYt+QbMvAoKJpvRCm3vR+qEPBY3g6fi
bb3p57zgONdGWyi/WwCmoARqFZbAgeJeo+cnmydKJI5j4+rNBEfbWX6pToKUWozkn4sQccNpxZV7
Ia19F80l8GhEHNpJfGrmsVZ+esMZzbSxwUuz7JKYGnVJ8SWrhnv+kTUdoPEsILApbc39awF8KRkA
2JcFL7vqDIh4TXA5L9BdMWtRubs0HEcSs32CtnxS5F3ySs1ORz3L1O1ee9YKsvFBbjbGsg15uQzu
fZ8wItBLmhZ63060HKjAixKRTTzBz9iCetOXWjzfNS5Guj/r5SwfdGzAfc0ZClpN14R7bqJLfF/l
ke7Arc8ENnAzM1lo7VfRl+14n3HFNl8BL/By1lAyd37TqabMtlOWamqydekDYc/Lv3LQi+5Ac4w7
rFCozzx5amo58TlXIExGshlMz94VtpNY8x34Rrd44fVfCR9jUqV4Gzrh5L+7higu7zo10o3cdzvW
3TPBkHsHLj1m80wtcUAkP4d+EX2KtCSKLT8cFgvwq222g2Hi9YXuBKKuLclw8qm2wu2eunSSK4nv
5Use5ZAfz8DUDRDiDovMIQvZEjD9UxoFUGxUt5q2ZbOGn3wqhlEgLMwbY0YTQmvraHIOCTTJOg+W
0FTU7kgQVtNhtCjnR1s7snPYKJVVa7+smdTPpzoKkyUouig0Mageii6x/ZTrknroUvbDb6ouwp6d
KlJSDVOf2XC9H1ll182J7LdF8reJc5HDx9XIOt7leW007gY1wckAtarCwNkojlJX9a5IE2usnjvG
IDUBq+NH9KRy72unLWofSvmwcLWh3DmVnaK0YHl0oVi7qnHSZrd0RMY5aNR6AJjfmdHwwBt6SmGL
ZLYX9YeqDHP12BOK1kdoU/po+MncK+LR8BYwID4v5hETosxc1J2ICjcFT79UVYSNnMqh9Qpdxawf
wjkK1e8a6eheAX4MqgDEnqsOcIpGqznXdURT9qbv9MUEyphik+Nu9VJbtOQ+slQhwufYBd4cb5sq
jytSgkqYecXRbSzhabu2ISlY7Nxu5jTlYClLe7dgjTM/L71qpH+MPCfYNhWXeO93Y0IbgP+Tn1Fy
BkhBbl7TMDSZ2Daup1BOAr6EkznXDCe5y1Mz6aI7o5tEm+3cyuSZse3zbAo/u2pV5ntt4L03+JRB
7PIE5G3SPqm2WZdvcyFUlbeiRfZleVoKRGDA6lgJ6CG/0uqlfUoyjxxOkkzasq0pklMUUcwozaxt
G1Hn4FrljaLd9KRx3V9j7pQuxSIK2suvhctN84QKGVvXPQ6Ei9g1EXkxUA6tgEnG7bdrh5cRDE9Z
bLSoUNtquwyADOwdd/5QvTsDdq3fzoQenXvIF8uYv5b66JKrRnlFC3+2vKYUd5O7+WhSL44SKE+U
haCcPg1hV6GeM+heO+vHcbaXKt3DBOyiaGPisK2XRxR7nAWcmAPf7ckKE4d6QeX2bZc9ZPGUATnA
hwtQxhdQAcAEdlArCnhGGM5M5lfNqC31sWrLyXkxSgrmtm96rdNRA56rRSckEh7aoKC60CuzQ9KR
pIof4UGQf92JqlPU5VTWCwrMoDJCwztRqMy95eAVNthkf2kdW813hW4renuvdTYVQ37grGNnXpDP
8nCYMK0RUUfO0Z46ljamTXk/cKMJs23u2DhjtxUIgQp0gRJTB4x0T4QaNceOS9qGOqzrWFtAnXlY
b10EA5R+Cyeh7LIvZqwUZbSDuKGz2LUxyZkxFuJk+e2k2nq61VQnnynUCkBIykZRlqI4o93Opegz
uBUkDAhQVWsejJZK0GuJuRkQoW0v1DRH4LizQuABS86KgpCmtZxneprmzzxYKhuCI3IXYBZsgBkF
eePUW8AK6OWIOKwLWC374zTkmnj9TU2NN73NynJdn0WkRdspIp7DTzM18+6bFzdDV/oNHinWE/gu
S/O9fvZIGNVwyPJXuzCNtt95+ZAZoLlCZPKGD+1Qi/5HPQnTJf1B0TYPNJBWFY/wRXGKyjei2YGA
4Y74C3UPZeuMPMkGg1TwGdPivi0Uo547UbR1EQiCXRu3Nf+ZV+Ncd0MTbkkoDGnrCxUdIWqkGTXm
ZMulxs0IFl4nPdTMpi3HYFAJZyRmxrmd7+sYgl/t11Mk4i98VIT8P+nkPY8UyUZlNzhWFk0+J5/e
feMmSbZ0oyVThz0Jt1RVIWZGR48Lnn9R5QGcjGdKJcCgR5fERhxyhrW6DsQF2KpV/qHsWhrWHl6f
CWRYc02tIWUhqmr4Jio97o6w+9q29KshyV1lkxXk01+Sgn+GuE9qFgoYr5g86y/bQiaEF8pEXVeh
fHPOEah9o6XplpJgm/ZbbfHM+SdoPNN48hqgNx9hIan5QoEA8O5vXp0sqU2sVmP7AbgQwEsfFsoY
Pc9g/oEwu1ZTxE/kAjLeE0YaA6Vsw1HPH3g11QksyqlSFiiBCnk/NuyFbfauHQ1hvRSz2VrjzqKe
FQ++i5yJewR3gIQ8NImUTPIO9XLPSbbFFEIJnlrvnP0iUUooZGMVpacs4Rab32FfczSzAJEtvxAj
l4kNozIoH8oRwOtTRv67ekauxUXSCikOHkQhtBTvNXPJlJ0VHCIOMBA1w5yTTdR7T/zqhKumJ62D
BxIdirbRy1NUCcAkyQY0oRvVO9TLFkM85VmYWy0MOMBVoepnOUAt0B+2htcXHBjifPDNEsERYAdz
SHMHawDeoaByUi4K3pEcOjzQHI8cD+D3Nmz1btMvdpTkFJrmzHMnP2WgDe/nQAmv95DBAgehpB5P
1U7rBpTD9MqjvOVp2Fl4u9HJhP0tsgeStydKlyCfX62W5H56n2cq742P1C5DNYn/XCbWvysLgPOo
JBTDYktrB/BCoPXNnnLwVm8U38TO+LbmJcWGxOmnsnHTMihEtLPJ3E+de3LVm+zR6L0k2TCHVgd9
N+sDy0Rp+LFQ78BAgNC7oj34ri6AA5ruX9WB3tBbKu55H0SN8POwvbd5898wMDTt/tt07MQOCXUM
96rFvq/Ub/2sf9C0r5cbX+u3JMeQTPCbJpvGO6eA342PJOqltzUtCTFo9jJx+uFdHkFxoO9b4cVX
NB7eXYoMiaTCADN30TNNoXLv9t6zZ6fOPoFhtE3sqrkyoWufOA/Yz+8fkzJq/9//0f4viUtSKoMo
g7P1UFe0pPwK30Cd9vLgrDUvqbFEVEqWpe7LQBmmvabXd6nO8zuud7c1L8UqGecIQAGx2vHI72Eo
QS3Yl7ZSxACa1VK9ErNrq0eK2fIMWc3zOQ+oJ1BoXbJHq+KOettvkCI2ioHhaK7oA0jMyMyRrOky
10+m5vvl9s/r8H+0NhzPlUI2zaPCAHxRBmiF3Dta5luT8cW1us1SXzN9P0fRe5+QQtf2QmdI53II
mlk5ue5XwId3g0l2T1F7dP3nK2p8K4vJlYIYtJE+s/SHwKCWz60eQvPik6C/ba26UiBPRYZPscKv
MJwF9ZDwAUjnNk3aK2t1bR7Ov+qvSDOqnLv/uffALLYwAajftlx5H9vmy+WJPo/2e7MghbJh9C2U
AsgM3Zxt4fECRui/xmESWAJgbnyvt8bL5S+tzbcU1VwvahBK0xAI7TWqSG9ru1C71+aXdjK3lz+x
EnKuFNmLOTak3JshGObmTQmVgSQZcJ3Lja9NhRTPlMtAI5AVCZIsAlJe3w9u+UmPeIh41uttn5Ci
GlSKxWthGYIcTOHUhUcRwYEVURqY3fL58jdWxkj2VUIOp5whEwwBuYKHvigPwo7fbmtaiuh4ghif
jzRtJb3vTvFpXsThctMrUexIURwaGChqC3EQeo91/yfufqTklG9rWwrh7CwI4BRJH3DLpQ6XfZg7
saNeciWE17p+/vtfIeykYwWhm64Do/GnSRym3tiJTNzd1nspgJMoV7lg90NgivEeZNMBNNpDHBk3
Ni9F7UgBMdYAHQeLagfIFm/gWT9Rj79x7KWILXMduLVHxAIMpqxj7ozqk8Lz9PLYrK11KWSh0EI4
Tjo2t9z5ibQFrMIpra40vjavUrA6FNEMduMhcNFm06PqsfCyOwNc4+W+rzQveyWVJDk6eO9doEfC
R0ai24ip26MFee0KuvYBKVrzUofmGDOzlWVtQUdtCrA8OpX9y/1fGXvZNynSKOhSGSNiQ29nWsvB
QkXztqalgHWGGoCr0XPpH8DZiXwXh9OVptcG5fz3v4JVNcYMbiH6SzrKjrmNzBenKMnk/sqorLUv
RatJcgbpA6LVHrNHpB3FNtQNwOSD01z5BSvHlGyVpLkAO8DydYGaoQ1ToP/FojeNb6mdWfcg9r0b
f4kUuRDu9HFoBRtDPO9Ai506lQJDF+4uz/Haz5BCl5xXmNmpymlLdhdS1SbrH9C93tQQti5/YW2B
SvEbwhAbcoSTAlLLFIysbQqk63LTK7Ms2yVBMtZCkHSs/fQLF0QMBE5Irl1ue6Xbsl9SoXjITSgh
bOG5xLmu3UxzeuWQXWtaOmRdlEVjNaTbXEPuQJz7MCNuWy2yX5KDqVym6+zzZhJ+12wdpkafUNyf
/cujcu7iO9dY6zwTf8UtQGibOpw9BPijVNtyxIYV8/hZhRJuDejohFNw+UNrY3T++18fahLMfbOB
VAkwXgqLxgv52yvePStLXjZLGqkft4aRDAEk+4NC5ckwxEGHzlujnXO592sLUwpacBJG5cFZDopy
3tQDiUCksYTx5XLraz9Aitkxta0R5RFAjp59Gpz4udK0xyEJ0cfKrlgcrA2/FLSKmFMnc5nnZGof
QXPfN+2Vzq8MjeycBKrVAIVCy4hB7UaKpZpX7F0EcC+PzVrz0mmrZwkaJSqTG5bGHu0A0I7p42jX
+8vNr4yLKYVuumDa4EHtCBrbeko97zu2fDcOzHm2/1rxHtXLLmpjUg0hUt+qbcBkooaIbhfs4cu9
X1k45nnQ/vqEreuRbgH85gaeooJQbK0xeQpdF22D4hatcMczpbjVrMVzjIbb2hBbr2Os+kNpHi/3
fm1qjX97H3vlJIRGUayIrZNtPg9W+DhTHrzc+trMSiEL1Q6ZPZN7lOmGE54hXbjPhsi+sXUpZLPY
QDsh5Pmf1ta9Ojlf9ab8drnja5MqhSpFCbASFUsSgNnBQrHUVM1v1IweXMu9sm5WxuZ/nJJsCx5R
agwBNTHYIf0ecZwr7561pqV4RXgptjtPG4JYa97MGLmkMYuu+cSuNS5FqwC+moqZxVh0jeaDtEXF
4wygvWngDSlgofF4ZMRZj4jHsVZQBkSjpKH6amfX/CDXfoAUsAWMkoYcKomKQt9rdv4Awf62aDLO
n/xrLxi0ScN9j/VejN6dm6K4OImPqDX5lwdnJVhlH6SzDCg6Wyq3vvG05A9d9WHOni83vTYoUqQ2
hgeAxTrvwZruVxG4rzxOfl9u+7wy3rnfyO5HMUKyJMy4dix5csjQTNNDqIBjfj8vzkElq3n5M2uj
I8UsUI8J3gjbwTDZu5rq+jCEexDPV1bmSvOyCVKJ0TOkI0ZIM+Pv+eQdmj59mMAK3NR72f7IaGAI
mIC9A2vEKGG0598durDIKlBbvPyFlSnWpcBl8cB9HAtgZkgGaMm4LxFUvq1pKWqBL7YWKkysni7D
6SE+oQezu9z02rCf//5XSKW6l2YKiGXo3+Yv2DyvhpP7TldfGfa1QTn//a/mAbCYheMRUkY67NOw
f0Kl4rbrnmwElOS1MzjAOgMjRyzMGe/UYbmxaSlaJ8BGOgjrIejBs5qp6hvmfGW81wZEOlRdvGG7
/JzGtcLMB8NxqGE8X57KtaalAEW/CTyp43aB6yqt30betBdm9vWmxmW3n9BLx5RdpoNe0YPwce4c
UPWXm15ZgrLXj67pSQOvZwjqadp7nunH9oCa5DVnjpVhkU17wgzR+dqlwjxDntuYCoJLQrf+XO77
WuNSZObJgDSUQfigigczoj1qSXXbItSkyBwAvlVDxY6FWP6Wxf7R1a6VW9Z6ff77X1GJcC0au9i0
BnDqQ7+tyghwrvPj8pCsTafxb+Mh6D0StkhjhLO6zc96MV231az4tr1Qk2Iz05WzAjgVWh0a2wY1
wcTn7XTjJq5J4ZkLNaK8TAYl1Jqvdd//ROjuyjJfG3QpPIe4hDg0cHkRVYa2ogXYy4yvXuxWWpdN
dVI4J5SHTLas2sKUJQcuq9j6tWFZmVPZPCfr8QC0BGtR8372ZnTy7C+gQK+kTc6x8s79RZUOTkQI
zB6KA0cQ8uH4vpIrhLX4rZp+21BoLy/KteGR4rTUlRK4G99Qcqiitre3tSvLfa1lKUxbrSwQ2SKW
Ftv5arrC3Ibp9Oe2Xp+/+VecdgjzomPCYZGGUbkzck27J32Y725rXQ7USsRjXNH6OHs/AXgd0C2/
7aIuQ55s4dlggnl8ue0ott4MhLP1TBC/7W27gCrFaQkKG00A+p7FMBHN8JPGgr9tWKQ4tS20cRDX
weIAXVwIR0jCVFBpb2ncleFOXjJ5nTMZZDNK5Xec4BOjl2i6Xm78vJj/N5BcGfCEMG9ZzQsXAOpD
1Q7e9wukohbWfXY/xrdtY67sQ4OWzrQMTd0HuvdFIU/bWDe9ql3v/Kv+WuxJERpjZ3C7iPPYH71+
r7rdh8sD8/725cqwpzEOXYjX9DlcnjkqEuUn4hSXm34//F3ZeCYxYTTCJkKUxrhHSWxrXXUmX+u0
FJ6N4bRjaZjM5kyZQ5+0N9RdTj1g+dt6Lh2kIRLlUY8CNBV53UO3BSVo03u9rW0pPL0wB1ufcYyO
hUfuCGrIDumtaxZP7z94EW7+d6WgmNihnUDPm4JXVqaQQ54/iqy+Exn0s7q5cmasTICMc1qSKAJx
P5DcVHDKiH/3dnjopmvBuvIjXCmJJCL4qwtUvAAzRB0GULsRCG7Ps/jitckuxSDppqmQMU4JetTJ
0rApNHNW3HMXG4NUz67YjK4NkRSzIWJpGfJyDJFLmgpFSkS+jjDyrhwjK8Hlnj/715ZgwPUwYpuc
QA5ff2NSQ4DWa13ZFNYaP//9r8bDMrbQbBtEECZis9huoE/RlWrN2rBIoTtVI/kvLOOCFB1JEht3
EZwiPb0tE+PKUKYJfV7PHj1khdFxLo36JDwXWRH3cNuKkYJX6Flu9rpZBVZjlQ24OKDX/pJmzXxl
eM6r451zypXiVycrgA6gWQfZqLu7Pkurg6uhQTh2KvIokWte2eH+S7288yEZzxQaWugkvdqSN9Hz
HOEg16hOrVYN0GALcxExYlLQGlVzY7WmNp/gMoXTg+52tqf7iL832bQZkrqPHh2lGsRH+LidxeU0
6oqPVhEutb+YUF+RngbkrmJtVgx9hgJfXmZcvbVlFpa7GWM0PE6o9ISFufUax7W/Qw5Ps88CdRGu
0oi5mcYmH8FB3/Ry5Gj7d2Wrmt6ip8UNJgvFsB3/0ylRb0sEuHK1FgnRsrbhsQazCsGzN5MzfcO6
6e7lyqXaUYC+b8JzuijirNPcqv5oRZ1y2w3DkiLesZEfSQ3AXDCL7wxPq7dDp14zMF+JeblC241U
aMOOLGwyZSoWQXDscTDCbcy8bVYd6cDoe/QbY1G1AZICc/6xpfggjmhJc+m4Ie7PHmj/LhtqVW7o
QvE4KmNYf4AxHn1HLesa5ufd8aF1KeiVLjWVQVM0nHie5tiAVPbHRsX7pq7LR3WOktu0KNN0TIoZ
6hmM+OFHjlGVuLKTvHtWWKZ8WCdd3TsdtinsENj63Q/XPObf3QlpV4pUR+0ol+gmQz57fueNeyQa
oq0SOqcaOt6Ng3P++F8HXR+Zmp0WlhYMnjLtazSVHuD/iZfbhv4833+3PkIZswy1P9XTqSsftZvM
NBkaKVhbkNmJjl7HaUzu5uowiB+Jd+NsSsezGsYFVkCqOME0fEK5YdxqCN3vLo/H2pRK12o9Qs+s
6Oj3FB8m9XOGEtm0X67BcP5Lc/3PkcawSEE6h1oIWsBEdDWqtyjw+I37ard3KCsgFeUrKDOW+JhU
vtZkmzz9cfk3rS1/KXbzdqn1CGeIU7zszX6HxdXldv9zN3/n18gHdDOlZdyhN3YKzWLrLfuiyzeY
3WHH9Stpk+MCN95BVFJAMjQba1O1dwIhix5miZH5Yv56uRsrP0/eWWGPQFpPc5Upo1Q8lHdtea0Y
ujZfMjh5btF5L0JNnDClQkkWwRfjDgUmpEAnrNf+LMpzkj/APN6M+OziW3YLs8FCR/jfqNQxykyS
JuxPqYm65WlS38JrpcyVjdyRAt7NuixuEAk+KeaPZXkMUekIlStPrvNZ9t56kIKeQkA5d2aj/+5Q
rjAeOrj7c1CGduVl/gB1X3mOwRU6zzomL/HR0Zt5uYb0XlsE0qYwRhPaAnhp4zWALkMOnBYt5cvr
y1v5VdKWgLjPFAqDNTBGD7mu7SI79pviQTcWnt1fGvVND/3LX/ovT/3eAErbAwqfcVyiInuag/BQ
74tDePQO+qbeRv61g3xtoKTNoDHirm3nvjtB5I2wLEt4w9pKjDjP5d+w0r4MbrbtHj+CeuxOxrzH
oNS9hm9bC0VbukC1diPCTnX6U+ejVBodjePZKmBjUK3dFXvPV67taueReGcSZHhzeDZQDXU+pAbR
qT0ou/yVjWuLh8yVB9TaEEnR3SJS4lWFsQSJg1kqfkWogi3J623jL8U3chUpYkkGB1iExvJrr1xb
m+fl/t6wnH/NXzcFkEq9Ots0LHzlSfOzHefJF7Ez98OD51ufb+u9FMZzpRouTlNqoLTDdsDGBErv
Lc8Hy7SlMNa8ZRqSpdUC8tk6sjmDsh/DLLqSSlmbUyly3XKesMCy1JMrfjXRxzSOr8TTyn5tS/Fa
jDps8MjsT45zVM560bumvfIkeTeHZZkyljmaIIbHfdSe5vkIta1ClHv+0LUbBw+Ay9O50nkZ0Tzb
OcJfY6cFXaW+RY7zASuqb7Pm3BZI8ktZsXtUpLyZ5vvolymKV9W4BlJfmU/5nRwLmIUofmnBJD67
3sNcXVmFayMihWe3hJOtW0ynKe4naxejBRLekvhhOqUAhRRXCweUUjBE2mM4ehtXUW6BWNK0FJa1
OleGsD1efzXJFCdaNlZcXTtf14ZaCszECosE/fL+5HZ7ZX4KxZXlvXJuW1JI6gniJhbQWbIR9XZq
P+EbiY3wy6K/9ThRTzpCUd21NO15635nc7SkKJ0gZVeIx2tBA+o6NPMAccsZRSxwxi73hMvRtDJQ
Mo4ZdaV4VnMmGPPUAG2Oja15t60dUzpcTWd2Sp6BTHBWd7vIauxDP4bFjR2X3smGwLgYoroWFOhs
oqP1gLrIlXhaGXhTOku1yLHssSRO4wSZ+BI7lfnYpC/jTTVcC9m8f0+9ykkbZ/EYcz1u36oKSESZ
3RZUMm45z3tvMKiXBxNWFuo4Iwd0DTO+ssuYUryil2eO6ClrQYbNkIpB+aE1drctQilaiyhLCoR2
tMDufvZTs11uY+0w1FK8csEQ4YBOedCOT3Dfcfcyr/R5bTik6NTCGQHHiD4r8UcXq73yVw5156bx
kIHKqJp0wkB/i/qD2FNtfoqn4bagNKSgNCwk660404JyOmnFqbxW9FwZDkMKRzSt9akIGQ6ci8Cb
JvOH9totfa1pKRxdzJkNVMSI9PoRsy6YBDtIcFeGeq3x89//uoFWcRJmuPNoQYQ2sJtlu2XWX8fk
GpBNO0fHO5u4jE+OjbZbFnGO9YO2N/zmkB3azicF7+t+HOCNjevj5UWz+ikpQCdc5sY6wptx+dT5
CLEdYt/5OL7pT6Ov7dTjYlz70HlO3/tN+r9jhiESzl0Fv6nzQYv72ibZuXfFs4Jo7TE8znsUffy8
97Vxg27S5R+3siXLgGaMld1ambj0Fb3tI7uxc8fpV1R8rixU9i5/YuUkNKSArnAREia2Iqc2+9Jl
n+x2e7ndlSuDjGK2KxtvIKsdT9X0PdeP/fTcDifMB3XlHvfvqvly+TMr3f8fNLPaJfheOGqQxMUh
rhHY7cf+7XLba0tLBjKj1FaH4DFVlta8re/6A+I2R/XTsFUO+S7aX2OPr35HCvWQFLdl4AUbWJ/y
z9a+OaCJfkKrM7D32T496FdOyZWg16Wgt2ulFe75ZmJH+TFHj62GueH11y6Ja82fp+ivPaVEFKBM
Ml0L1LI5JtEXra6/Y9pxZQdfHSQpzhHWQh27Zz80D8a+2MX7/AvnpXFAYXzn3cUHxCMvT/va75Di
vEANFGFbTLJRvz4YXf/i5fEW46wrs7CyjejS2WxHQ54PudecQAlsCxxo5+plGdCCRDbGvQZTXAsL
KapznJaUTGWwsuyoF/fTtaz7Srsy+Bmd1EiBEMy5MdW+KqKDUzS7m4ZdBj/HCLWWjk1SIZ+LF71u
la8CWdC5cacrmeCVzVSGP8fepKJon2J+XjV3zjI+QOPFyroEIN5cmdu14ZECOU9iJHSHcyC71PWi
75l746KUMdCmXU9Df94iGu04omfdRgfEGa/s1WvdPv/9r8gVSzPAQuM2MAKF2sZnLYJKT+Mrra+N
uxS4ndGMRC6tz/qzi/Ajtg5l83Fsr/HIVwJKxkHruannMUaYgZO3voU9wKRgDtAXuFctxRuAn+TK
FrSSk5ch0X1dD6WD2UaQ598m96F237TyUbE+Y7hQVi+Xo2BtKqTA1Zu2yjGE14IUgXpz0rZD2l2Z
h5WmZWD0XHbIdabsCdai/bAtEVjTNamzlSmWUdGGGK0Yzd756IjxC06UxylpnurEeqYefVtoydho
NHS10rEIALuZN6aGe3rZX7kCaWsjI4WtVlmeO6f2+WanfVV3+V53drbf++a+2ON6122TvXJbnk09
Hzp/hdqAXUyMYCXeP5P9/zm7ki45cWb7izhHIJBgC+RE2lVlt4e2Nxy73WYexfzr3+VbldWl1Dts
c6FEoYiQFLpxL5SSybsMguWPXUf1hkikMLZigJiTBtOYAxJYAWSUnmdo+iV+8n7wmW9hNv18S8JF
cz5SrboU2GBGoVXRwqEs0wlS50Tc30b3E9Xmx/NRrYq0D4uNsVYMONpRaBThBXn46uLBOjw2uLwL
G9AScHvYalvugkBi9Fj8yiSRfCfb36UyIxCmn/JyvEAoQbNBvm0PqAf+6TpEgL2hB8Nu5BkMOsFD
QX20Hh0i6nEg1Pfn6BSMGdBjINOdGNDWCY3mi2g1tt59+78XJyoDpee2aIidUiTopsp9G1rCoQvl
A5sv9SFXgZj5nx8PIXSjdPGwGI3FNXb/Xeofj73k7a0FzL9/jpu12QCB59aMIC15BqG8b9b0Hbaa
QFTx3dACmlQG2lf8VVKAEuBcQghqjbo6vzW29bWsx2cLeiqPZ6F476OyBqIN9FvuOf10FyfzzILu
ArHLd5BcwfU4Do4dr6gnhWsPmR2IiSAblLscxiIgQ9yF+Zpeytg6P57I2wkHuLQ/7dQXpDdsRtfI
sV4G8wfUu53ltkE29fHwqgCT9l6Qww9dS01Q4cZ/pcIKwMevGVmxwDIqi+AhcXQLOt0zcgX3N0/e
d0KzLyruRVRGZM1GPqKxf5ruy5meuyg/t1fnu3Ohp/YSB2NEXw4ZRwZopbwyRuLigSiD/T23OpWu
rlSgso4UvTUqlUY2O2vEnDrMbOgzdunZ6Oj18Zerht9/fxVdi1mUztihZF5T1OJpmjnvq9JpfM+N
D6ZmGaIFFKxXejtkwoN0hgHO9NT4/fjjFTgG6sqbbOdWJBmR2qZz8dSel+v2YQxjvwqz8NiZhP4H
Rb0ko4n2B5Rn7CosQKOzLuyg40sRy8DX7uxNvnfIX6+hYBUE7Ka18TlE0k+PLaSIWhlDzVuvYQJt
Z/dBXIfuMm2a074qa8qQLAgndmWxf/sECv/reKkCCDPjdhHsx0Iv1EEYFElNxlzVQF9DuwYLDBCJ
n+aQ3P2SJJc0/vLYPKrh963tlfdXJQonE+tQlZnBiZL9gnIqRKezbzwxPx/7h/2fX/1Du7rJsrQo
K0EN+pSBJV6MQ+sDieUbHYR/H/+JYpVlrNXGsxiKFhWqP0MG2FsXlP3RoaXdd4YSCCp9SPt1SiYg
6/jXqVt1hRjFCYJL4btyewUnOYpJvXvNxHc7h/vY77K8Dtr642PTqFbY+tP+W+0kkOCDOAzrf07Z
aWsinn1lmeaQr0pAXAphVGUcs4P6x71+ZwVwnSANW1S79/0l1YSaIkP/T7v5lQdBYNTZXAt/MXUf
XCinV+llZh8eW0cxtgyiGmdigLUd2b+poefcvy8gH98ZmnOnanDp0CyWzm5tyPcCJ/DREhBZ/Y4W
l8ffrXB4GTrlbrXLMrDf3C0gtAAxHA+hayiTotXeUgEhdVRpEzB3QUXZZ42rGVpljf33V8uYxB1E
AwxYA80sLy6Kp1XH/rJ6cjpmESlOSQ45KKO0p3s3trfJjf+1E6otAezx+MYdRSaEjAWnFbTB8WJ6
mkKUAMImMIL4XPrdrTr/P0r9e1C+9T9SsCYQJAQB3zDdm+TMqqdkrnw0YoeFex+hnjzh1FlNFwLR
tKx9FtOvx5ZTbWVMimFIehrdZGJ25d9DuD9kQHFs8s2Pw2/7bF3XY/h6KgOsBHAJbe7Bt1AMiOvz
fOwplMroqpUzo873GIZwZDh536EkdZ8XHd+OKsPJ0Kp+WsyyB+vZfY7aG0TpwuVKbs3NvSfhIY5d
6OJKu3DpgdLbSWrskdWF0u9jpqlpK0pXVAZXmczjvIpRL+zDJbQDESQnKw+hYLME4Ov0wZz6ZBia
NK1ISXJPUglSRxAFY3kd83fWkHPm6SoEqpGl0DbQ5OTlzR59YA3vEzwaQkvyse+rhpY24HxbMt40
sDyUUU9xhluprm9VNbIUymRmI9hxnC0y+5tjz+eJGJpMp0ikMtyKN6nXEw9nNhsiM20bCohP463i
sUHermJTGV81tyD1oEbc3h2vqAf0aUO/DZrfWW7zDysoEgNnzM3nqqy36t45QJ9rJqUwlwy5astu
3mKKNbZW996vP72VHfNLGXEF+EVPjWoS91b07wC/BhJj0Hy0wlgyYyTL48mYe3hPWouQ9i1U3N4P
dZQ4H2P2j8s0UawyjbQnuy7aHgqT4wRHrK8F+TK7i+bWrvAkGXMFjSBIKMbw0bw2bssqbtWcQss2
PXa1lnFXBOALvogEhfPBCxs6nQntobyje/Tas+Mbm6WMvYqZRQZoOaNI26TniWUhK5dPoHUMCQMi
cEsPml8KZIe5idV3uP+KLn7nren7EY1Qj4NNtbLSxsuqLC1t19iiFeyFbV2Flq2TI1IZR6pWQR/V
gThUgfJ4lX7JJyyx2z71Xh6NGbs3kJHwH09B4UIyKiuHTuA0EVinib9y/kHE0cg0B0aFdWRUVtGn
EIqu4Pd9CTW3Jrugt/qY4WVglsPRP8v2yi0puXNvIBHnd+1sho9torhyyeSRJvS4aNNOZmROX4sl
jJkdZP+Y5cfHo6ssvv/+6hzdcpPhKRywk07gNeUr6cOanx4PrbL4/vuroae4gNaXmKd7Faf1WaRr
coI0n+YBSuGRMmskSBftHvppJFrdvzj/12C1n8TvTftDjEfZx9+vMrwUqgKy5pAkz0hkt19SI6Ds
U87vq66jW3WakvFWEzUrdPxiXXfAT/kJ8qC47TLqb5fq1t1sHAibr48noloIKXpFXRmQygSyaxrz
p3xt3g+OzkYK95GRVw5EmyYSIymTKhqFCIb2XW7pGEfM/QPfyMky4GpNS8ravJjv9mV6V53im3mx
zux6tKuKyqCrfCprPpjtfEfb0JK+b7UNiArfsaRdFlpz0L7dMDDUU8/riQXbeX8kzU77Rc9+dnHl
8ne41eMFVvmSjLaC9HmTxAv+DjwJTx5aA9GFttzZp7jDyzI7QwTXnzQ1GoUzWVJUgx1vamE2BF7h
QS88+bB1mQb5rxpaOj6X4wDpQquZ0bU51JnvFWb6CwLs07HhZUhFu2zCIwWuw1t5TkADp3tSUHz2
/7z3VZ5jdlpYtg304dDf0vg+HUODUxlDUeGsbG0rdqzJ3S4k8267wDordehqhYvKOIqlglLfWg7z
vR0veXfJgAnLTBAE6Noe3kwNHCqqf6Z/0k+Gm83bHC2cnReWBa1XXiCtqsnObycHjC9lNd51Fdj5
0z4i5nRN4+cheVfEv7kdQ2vTC7vkxRm/xZ0O+KOYjXyjsEkOms8YGMbKG8PO+p4S425PU/g4gN90
Ic7lW8UGStK0N2Erq8uuYFpCNUt3OHnzVoGh9w30lXfWFcD5bZf0UdJASxyywtQNJgo98ZFFZPgL
5xbN46DKQlLKszcBLe8OlHyNIG2QOUAbtksGAnBTc8xSzWT/41czKdwk5pyCepYtPIDqCPrW01+8
ZO9NdDeCxPhLM9iauajWY//99V+1ZEKjTob1AEmiD5Xyr8PSvDxe6zdPLlgQKcttHo0JVFzB0uc1
L6zb7g5rL6Zdzb7I47s91+fH//NmfON/pOMLFMghlAzOm2gT3T2LXb+wrdvqeeCnWTQrolpyKcSL
qep6e4GAnDm1J6c2/SYznutex3OlmoEU4fVSVSWlYo6Yab2vCbi6PHFtgHUpha3JIooZyBcOYsYN
1BS6GTg1+/3Et6DuPCiBx44GDqFwJPnWEbf1UOZdC223NhP0/TibRvfOAWegGz5e5bfLrfB/Kb6p
RyoBHekuyuIk4OTFLJ6L7D7ZX+y4PoH8FExP3yu6+nDokzVvmpVXzUsKdmxNtu1NFrtNU9pB3mUS
pRemY+noCqWKtadSsDPAEQe0Ws1RmmTg3ql8SBdHaDMGjs3VzEH1F1KQZ5s7EzbDvSg2qG6bfMDv
f8aQf04qTairvEsK9TJPWxP655DszhJwaRTJ9w70mWGDx7nHq6/6AynGY8LybhPLHJmgQXWd5kwZ
UjuoIs+Px1ekXPmOkmRiRIO0h1VY+tNifSnnp61gQduySwIJCVeHkFMthRTpCYcefDNMczS03tnp
DOiZ9H95k+0T+2AkyjeVpKxNY4yRDsfO+NfJpq9zOxw5WHIuX1O2smyFBf34iAs4aloyHk7joqPI
2CF3/7kEYXQpwD2jplbF3S4yDLAZtEUw2p/IhGM9Q7Jyw6HLQKfWaspTioWQ7y0gFSqneMRUiqx8
6nnxjIbqZzrYf4FJTZNyFalDvqvMFmTC1ww+25mmEQLI5dzJZG2afKgaXQpqo2gcYST9DE1TY3rn
NLn9rs9HXWO8yjxSQBOaVdyxYJ7Ezp5X1/Hdcv7JaAzSseLyOORUfyGF9Bb32WhbCIXF6J87j5+c
fjw7bvLJLtnp8V8osobcFdKn1HJEgr/IuvZczOS5LH/1s+5BQTUBKZYHL6ZOYWBLnZwOVdSmW85z
Wpno7YXcLyvFj8eTUCy03B3iGN2SJD2WoomNzzOp+pBj4TVbg+KMJveHuPNQJUzgPN6R9e7y73XH
et8V6ceysBY/teZjWkJc7hMZrZwsxbIigbttes1nn4ix1hTMVRbaF+jVIRZiUFaVkXmGLp1JAxaj
g8azRp2yr8KJ5CYRUZnxRhKMPlnFpbM734LcMqBvmiyhGl6K41W01tCzeFdsaPvl5qDH+CPNU4Cc
wVrOfx/yIRlAHUN70Wyndo4q1md+SZYXXi+aIFPcT5kMoV4JxRtmzpdIdODSGvJT1hTnsoCMGbWv
DfT8+tIK1rGP3NU7dt74H2zz1YojCoacsxgMNUl8KiYLDwzJqWGZZkoqh5JSU2vWbQ6UGg7LwvS9
fLvWnhceWgm5NrOtnm0ZrTmDczYF8M1739JFszurYlnKR01G1pIIgkWuXyza+GXxqZrroPFuto7p
WmEYuVID1slsSk0LVy2e+4mThvZSaAyjiAO5SmMnk9vQFpmIVs4T21Z02DlPBp+O5Qi50yVzU28b
HLJEzTh8nsUy+tRafj5eU8XBhUj5p3fAfTyLdYnSbQgm9qsq/8knOzBHO+TM9VcoZZajjslDscpy
r0vnOmud7X9m1nk4cs8vBPhA++688ZdmERqglGpKuwO8DrAKL8vlMi/R2FTvDIKX7KXxnSnzect8
2gyfO+NTU6Saf1O5lXTa8LK5MZ2+ngFFqbqndhjdG0sZ01xNFQmKy3IBTWwtywhe/CgBEijZliCn
X5zpTDmeUtLkxeOub6Rj4Ay5ZldVzUcqF3Rj3RUOw3wMPgelZ15K0mlOTW+HCZM7Skg2CrYNCaAp
Aw/bjV8FYN1trguTt+9BwLn8ue4jYIm13eAi13dJ0LrZuRuaGxXbzbIayKKt72wTXNOPw+ZtT2b/
6S8xXYeWHjalsX7B+b4w/m3JD8d4ySddwVplrP33V17cpYnZWBvSVcH6G/P+7p3mXq2aPfXtHgHO
ZG5+VguInyfVGvUUDThgmAQz74VnVYBrNriaOz8h6A9LjNNsxyc64FnEIbc+L86PzaeanBw0pe0k
oNZfII7J6vPqGYZP0rE6g9pAc/JUOYO0Da5jnFSV2y6QZHui5eSzqQEZsxWYlARGeXWT4lD8g6fp
z3WqbdZUcwsuRugRbKEozeU2F8sxJQImUwN36FCIVxCgRUnVnmcW302bHgp0JregVAs6vForW6J8
RHPa6rxMVIcCURhf7kBZly228w1fXRiz32YfxXJdu++rcK7c/HumOlVw1d9IAZ+uPO37BE/6dvyu
df4BWaq/OrE/dp84eV5yzdHk7e2EudIO2TgdKDZXhIqIOx8Xv7ArB58MxK/Yz7pxz4Pxb6zbjd9O
vkxm9Qd9GSnivFwiIENqUKIYvz1H97KmiDm5JcVoUitjXb5EfLIucUovxByCNWbh45DezfHfCgiT
21KgOefE+zUpgvDctUzIRZA19Xur9kdmajYQ1VLIQc1mmgwWlqJNXL9xnGBOsjPgs/6WMj/2Cr91
71ang+qoDCZF9rItOG9RBEi1ZvdyqEBMmz3Xno70UbXW0pHXQsnAaYS7RODJKE/2YK4ByrRfH6+G
wlJyq8rmWdlkJYjAtPnU5QV0wJ4TyADZZuanxhQMze/C0GE1FXaS+1Vc8Nct/Vpu0SDSU21kpxnQ
uHbWoSpVw0tRzjtC4qFrYKeEfqBtfBvX/rSV8bGtSKYDNtxmsUnVAHIkeGh1sZ+68dMw6jivFass
t6lYkIkw7AT7EGnTF8+kF36QVp/x/S9fnRBGlEprvu31DwPYZGM6dzZ7GaqjhpH26Ln1jJU5sHts
iJeyoCGPu4s3r5p8oVpWKZaH2EwyQBSw/Sx45jdIkDT13d1izQFNkY7kJhV7GoeakmpBXWX7QdMy
tJ0uJF0D/D7rNVNQra0UwbMrzAFOiRullcdh33DwtRoHazcQXvtzed0EfcYDd0F7SNEEmY9Rwq6x
owtahX1kxt9lKYGHA0g5am2Bt9N9RzN9XoQu//Y4AynWV25X2XLQko4u/oDn3xPjt+H+NSSZZnEV
hpdbVizeTrSqwAtXm8MdeiFPcX4IK8WhZPqn1b0MSrW0xWcbbXZZzeVTGhfntNCV+/ak9cYuyfYZ
vYrZOa+6euQYfuJg3Ajp/CVOn3L7m8t0iA6VbaSwraCm3K4r/mE1HD/PaDgmh96xmEzyC9jAxiYH
+6GRNWfeLz5oDe64iGo2d5XDSNst7gDlYODNIbKFHVoZhB/y9CXm66FHEya3opSVQVld4/hTgNEM
kjaTb3ndi5d1p7I1co1jKuYg96UYFi+NpuqwV3Ugh+wc61p2Y+c7M9H5p2J55daUdqsTHjuoRQta
rkGOGzQejctZ8/2KE7XclcJKgk1lP/JwZzqlwwwq2ktpVb5Nfw0jB+lt+Dg5KMJAblJhEIW33RaL
MfYGZvJpo1eCyjQE9Pxaxw2gspQUycvkimUtcCAFxcqPMfams2CD0ExANfj++6s43hJnRpeQWKLB
LBvQ+9EkYNzSuKrKi6QQzt0yI3Hs4uqPg0+QQssRzxr0O01xT39sf9XnW39+vkX4UI0mNl8ng9QH
TjxQo+11b0uqwaVAtlNeZA5Bi8QUW3mwtO5w24x6CI99urTpOk7n2AvUxKO6N55BUPJ+bXWkIQq7
y/Cx3uWtK6BDGS1sCi2Wnr22DGrzYOjK+LHYKOGTFE6PxUUGss5Q6NUcYhVlQiYDyAwrbq25S5aI
gW98q9iPDltXIdx3XUrvKPacTC8NXbMJWTF9PbQQMjswrY11tWrcVcmWhANPTrgna9KQaiGk0DVH
02J8Qugu+HI3y87p6l3b+VAnLWdykwqvXQeiZ1iI1B6Adm8uvXFIKApDS6EresKrmeHQPFR88r0l
gRqNmLLbY5Or7CKF7bYRZ6FlvCMwht95u51Lar23ik5T6VAErkwS3BVWR3Ibw5cTE35L7L9oXejO
bKpvl+K2KWOGr8aBPJmzn7R371sf+15GdK/+ivFlkBif7DwpEWJR083nno0By4xTU/anQ6aXMWLV
mPb1UKDgy/IhzA1U38c0HPNW4/EK08sAMXQyV+24n61yw/mGB4UhnLfuECEGhxTqn9neiJN26KDo
F9VAWgRxNRU32wAPz2PLKG4SMgisT4rccAdYZuKFX3QvS3cRKCQvhcYrVePvJnu11VqDkw9xapKo
nmiYTsapL8oX8IoGQ99qtkOV70hRi9YaVrYMD5seQ4cs7qBL14cAdR9cXClsR2bVS5YQVFkHEhVc
fMomrskIKuNIey3AFZzP1Z5v8FZNkudp8r66VXP2hKXp4VF5phS3uenSKuGIq6zttxe7JfUHGxdr
jWnebrXmTKaoAyaLQOrZxkOEsQUzX8Mu+9cyfhGQPvSAoicNTlfbl8b7lta6yoPi8CmDzJaJdCi2
YbXt6t+qerGH94P5wXKv4/Tv44hQmEyGmpmktjZ7f2muhl8xnlWXUdc1rnDU/8DMSO4O6LyDDIVT
nr1hOrU2CeJM98Cv8CYZWEa63MTeKxBq9hZCviRIRXITThnEBgkf20b1F/vMXkVzhTN4SzvYBpBh
X8wnx9mgY/ZPU3Yaj1IZf//91R/g1I/ulA1H285Kn9yF/Vxa8fnxt6uGltIETsxkHRK04QlXPM0C
ZFF5miWaNKpaWilJJGisAWEdksTQkS9dxf06GZ8hBa4xi2p4OVEQnnWE4dsLK/vFs/yUcxd4XUPX
waAaX0oTC3fxVlwu8MzcuQjTOHnufDKm6vzY9IrhZSBZywvBa9MikZsV6SlLuOUDDDcE6LY3D/7F
fid+5TiZOzttLGChsqwvxWyjWN59qDpdt5lqBns2ejW8S8veBn4d6kvpdG4KeokX62JDhemYgfZ4
ezV8XYIlUBg4u6UFP5uG+0GwX20pNJuA6uP331+NXphV1ucTrhcmofvh86lI5zCFzPLjj1ckhf91
zL0a3ks7kvUr7nRo5DwJ14NosH2ve3FaY92DvWoGUuxSvhTr6iHvWHjBc6c2QGf9lS78oPNI0dtw
M3Y7G6VgjydXO61OdGG3kurKDaqvl6I3p+M6Wga+vuwXZM7xGxjazpatk0RUlH3+d6t8ZX+RLm1e
pdYaZePm5/Q3Fb1fDqgsQd0d1TF/g9rE45VWpFAZhOUNnjUUPdy0M0AsXc5m6oMz6fPjwffK+BvF
VRmGtUE8m4D5ZI0svNSK5O9+6P24+OmmIshRvUot6Mcmg2YmCpvJoCzT8njsDaA+zJskyOxv1I3D
xcKrqriNaeuX1Xh6PCvF2ssILaNP040SZoGYlocVGO6TDdf4fjo4/P63r9Y+zlLUD21nxy+NP4am
+0IXbwLKCDDXx9+vWnIp8qoebYVWbgAqM2bZu2xM6dd+bmoNY4DKOlLg1clmVCvHxWk10ZBnbt/r
LQ6zjeuWWfX1UuR5Y2nEqY27E3FYCu1qp/PbHqC4Y7aRdk1hNWD5WEwrmjPzXNXts2n3mu64tw3j
yMjWeebQdE8TGuXTcq7NnfBjC4qp1qRs1fDSbsmEEIaZuhaYGmb3tBRozZ5BwOct8bF3X0eGcxV8
8GzDAZC1BAwJUhL+sJknvugo7lUTkDbM1QPmPXfRu5SZJMz78oxOo5AXOvGCt7c0RyYKNt2BFTEk
HSNvEIBdZ3hEitdfvWWHcbJpNh3Vf+w++yp0u86IJxETK2J2HuQuGma2L9aShuXWfHrsn6p/kGI3
tixj9toUTlTNNzDpB5VR3ycrPs+lruiq+gspgNPUmdtqhSMtpPuHzOXHeSF+v9CvjOd/P56Faqml
GK47G1SXs21FNE6uIKb/Vbj9R6h6/HVseCmIN76lrs03LMPcnNa5Og+Nc7eM5nRoeBmnZbq4dSyV
hzVY8r+pO31uXUIDka3BsfGlSAbLVmtXBtYYQgMf2+FrtaZ3Mz2kMQA6funYO3uMzg4YZqNxplY0
2cIK6bIdA6s6/8FmbTxO7Bormw7e50GAyRGSNjp10LdTvyODsUoIoTd5jY239dzvNSnAFll7P44Z
XQpdgV1xE3t2nrPiS5Obn5sULM0jOXSZhLbIn5kh5QanNnp8IjfG2ce07nY2A++uQ1irLCPFrA2r
m0CH47VhQP3Wm/iXAoSymj1REa2yjHtFiV2krgGPMdxLkmUhHcuPo3usPwL6EH+aphJ8q4nrWJFl
tcu1L4zNT5dU1/6u+HgZd5XleJ3tZ0qjnahzXcfQ6PObALz1kNvIUCs61GUGwQjcwfIGCseQgK/4
04LbzLHhpWB1cnuxyJ5quiF9srs7iAJeavMYotmRkVatsS41S1Yc1XjzhQ3mF3DSXPlofj728fuS
vNoNTcJx7J9sGiXTGjJhv+/sJrByrjloKvYpGW2F3Qg0eWS2orhnaI3Ywpl53w3WRl4sDr37OjI1
sNEbVZkXBcxfZ2FTVyc7Tm9bsmqcRxG1XIraru0We1pKO5pWJsIsEUNQggtOM7rK86VN1usyQViD
HE+H6jqX7EoSB28w+fXY6kphO/N5LR2KwMJOfpqnOIi7LvRqHSBdYRsZbOWMvQflrZoCDgXp6iQ7
UbPR5GKF48hIq5okue3thnEt10cTdRgv+TWhH9mku0UoTC9DrXord01vwS7Yo3Rrts11drerR3T9
5W9fqx0ZbcXRRLgXD5GQWZoFOJp1PqSmG99ahth3u3gKsrlOoICxLGebNLXmaUO1JFI8d8k2A9GN
RG0X/Kmv06idek2eUw29//4qVeSlVzXmYGFGpRNZeGqwmub82E9VQ0s7rzGV8USaEjHskIvb2hAI
0XGSqBxJil8QDPG0a1s7GrzlaYs3fy6hU8Msn7vewa+Xgpg1a5V7LgpxfX02DNPvEx1WX2UXKX6F
ZRqLm+xVgGoL8hVUF7Q+lnlk0JUXk5yLqkBew+tdMza3wskgXVodDC8ZcpU5RrwSMFtC/q97tr0V
ihTsn8HTgR32zfW/VStHxlytKzrfaxQPQRlOPxTN9AT8zLUrisswV2A8STT1ANXf7F71yufRsgkJ
rgqVt2n9ati3PvvUOn+jXcUH4cxj11f4p8wGHA8JnhQEJtL0bRrYnlf6bpx/SqrCDCd30WwECkeS
ldjTIUlyQVGGJgle7Ug2BEaRE40r7Xeet9ZCil7TM5bCZIAuGXMT2tNzbeB425X+NP1ouzN4cI8l
IEcK5Vl0ScOtDpPoBb0UVvWNoWUxPLYOUhC3iVcmw5DZUZdtv2arO4ET9Istxid6NJplWq+qKGrS
1ui8yTYWTtN6dvtDrMDckUFYiT0a4JS2UeYu4Py+sebmbc35eKxuJYOwpjSxe1z/adSY9dUss+99
Zl9KQKsf217hnTIOa3XQdT20Li7TuOhCUfU5sYgmgFVDSwG8tLQanRI253b2wfKacGtdTdpXHCBk
UuA2r0GkkAg7Aq0FC/J6fRG4xIToutecbBXJR0ZcTW5HofIC/upapKGTfRbkby6ye8yjDY1Uj02v
moQUu3UcGzkEmmhUTOjioHGa+AM30Uq+1Ick0eCbUtiObpNVk4Pck4v8FNPmU74kJ8PTJVDVCkuB
63QizrppwO2OQIu36ycSVnrSFZV9pB04M4fNLUFshrZoikceK2pKHlKm08JULLGMv6qhuoMk0PyP
sd2f6xXtcX+BuN1fYy9w24P3axmGVcetN8+NoBEFAGLGK3k5s9tgpJpAUE1i//3VJkmztd0aAT+d
0FRGyPvR6/0lKcLN/pY0x1gzHBmONay0dJwey1zkw7Xh0zlNyV/uyjUpSLHOMh4rmTsnr6CEEcXc
vcxDH0Kq7pNR6KCmil1eFnKvyNQPa47SkrVNoFKA+Pj6w+W/LUdHlqb6fimOZ7a1RMyoGM6s+7ut
Wh/otb9NocMhKoKMSjG8lJCgwjrDg4oaXLL5Oz4OGu9RfbkUv1Asc1I8KWNhObqMi6oZwizerGAA
k354KMnJ4ux5l0PefEOmHuxyCaa8/mx4RXtD3OnSqMI+MjqqwS21MaZ8X9/93tUIBx02bD22icnQ
KABzvDhJ4JwD2D4ulpG7J+bWml1GYX8ZHVX0Y5UvZUVBRUhvLch7HWu8bXN5OWR7GR3V0Iy7E8fV
jhDvuhH0zWfFfUWmPjb8PqtXuaf1atNzc1R/IBj6RPviW0kXEDDoQKAq4+zr/Wp4cxqGpIf2aOT0
1gWKwqFY3e9eqSugqIaXopZsvZm4y0gjA2BEc7F8RsR5zg4WPi0pajtWpsPEHRinYR9JX0WiTnLf
Ic7Hx8ZXZDWZbSvLOgbGBdR/nLJ5dubyZNDpR942Aa90iVMVWNL+awlTiJWhrj3VBVAII/FSN0A5
2jw2BRkiBZrgDDrm8H4L/O3FnN0qtOOO1nwtYvrpsZUU26PMuNWa9uhBOZFG2erVpyofHR/SNmtg
1sPPtcJdybaOibCBmFjaijMUotM8x4q7NUhihJ1PIbXE6D+eiWIx/qeY/CoawAW04o0L6w0I9/t8
S5oAvfFV+HhwhTPJrFt2iQcFcAMjD9mJCN2i+GBBPSVwsPznpjd1241qDvvvr+ZgjQZ33RaX1aYa
WRineResdvb58RwU8SyzVGUjAOkms3CJzPNfwzR96he0b6ZaQJ/KRlJAx/aYgDcD97A5N0sUEO17
Y/SNb3bpS5If4+ZxZMIqvMUks7tCJmopIGMzIT580FHXmmVWNN04MmwqATR92+l/omQQT/D/oIi/
0mq7Dg2o8HEC7sY1SJxrZurotBUrLqOnRJ5lZUqZHeVmfRN8OY3k1+PlVo28F0Re+RL3VnDhm5gK
tEnuFhs/1GauMZPCk2SgVGZZtTehKzVCXeXkGulps0WUrDrYpsKRZHiUzet05gLnlaHN35fG6psJ
fwIm/pSKY91y2FT+NE5NqcFojoKKkztV4xdJ1Uwhi1FS02QjRdlJBsE7k+EYYhj3q739fs2ichPR
TmlRFG1QzLE/xYfErziuqn9OxWhweuw3qEy4w9pfppT9pOQgT5kjc1VtTpEVgzPh8TPv8KyaAbDw
RDIxaI53qpWWjtfxKmzXpDN2HzreevIuKSGQZ6592K75h2NhIO3RkAbLnbWDr1q8eF/HoOkVk/Pz
8dhvfz7Kn3+afrYdUBmjcTRakzSwkgmsNdvnAVWKyWx+P/6Lt/3Ilgm2BFTcqxR5OyIuIHxbEXj8
O1mTwMEVltXfm/Wfx//zdkjbMjSrHQyD1zGmYhZVMHbJRRjF/3F2LU1u6kz0F1EFSOKxBWN7zEwm
mbzvhkpyE0A8BOLNr/+O72o+ZWRVeeGNFwLU3VKrdfqcqC/u67WiKrmW7zG0vNJ+u+xIsEOnOZWg
l56twZDHv32fRVVo1lID8bhhH75UaxuVuI4o+/dN/2MHpdoqkAjwFjzWpqZP3cOuC+6rhXVx5SqA
AINgPJkSaTfn0e1i3uTRskEgCxSHdf6naUxoG51hlPAOrBayyoSgBO9ND3yg77aqPpSkvGspp38p
ussdwAB0QFzmmZ23vX5eUeHsFv/jbbd6exOiKpUWmrXpjBM0vUAa/Q/P53+HfjesHbqJUQIbjZge
LuYEdomlfwjdOmFW+K/n5nfh46mK0WLBhuKjs2OHqMN3hRPG/QwRn+W+DYiqfFp961/541FzkfmI
Xu2hrwM34jbY3Q2G1aQyVIVpleFAltWBm+7BDiVlKNR430dgjLkMUD9qkyX7bM9F5O6mK1iNQVTk
liXtscxslFLzLTuimx6pJXlwpUmrWzf89f9XYWeFY1uRBfZ23P3Yzc2hx9U4sUxlGI2nqlxa/lLK
SawNvYRM+oltc3JypWO6HdLsFCp6C23ooTWvNr2U4/i4D0vcLMHLus2Qfrmv4k9VhXc+F0Mppmuo
eStEs/x4Gtxj7lXJ7UjWfYGyVTNuTZsXVOzSEi/OC1hYol+EsqfJ/nH7CToDKwEtcynq1sIcedZw
Xtsh7pzukRFTP67mA1Qcl2fvvh+MDAaupss2LQc3q0CU9yvMTEu1xoVUKNdM3DbwG0pBNrC/5Bt5
75n2N93Iysl58DIvFBmSmMYWP0tJUpsRwzqhmXUVwpWVQ96EAU6Fa+hdULo+5MAVltJ0cNYNf/3/
VdQ6Q1b4Yg3pZZ8LlBfkQwUeOdc1qQvojHqdsFfDL3OR4WrOuhpVXtqWRYudf2T979y4/+qeoOy/
3eKNo+/lODVPYB/HlW48Zc3XaudHknnxXZ6vwrhWlPL7ZbpuwnXeRiLsj0LYqcvv44WkKnOWJdd6
nzt8Q+uHYG9cAi+aC2Go/+osrIRth4Om43QWucxL+8IHJx6t9WWoTdnW2wUqqsK4RD11vjVgbjy3
/ocPbgIOwrMg+XM3uTFkqAwm0JhZhXQVdLCQThT0MmzVcc/3aBDsyfGauM1WQ5KqCWIV0zU0k7Xl
1sYuwVJ9DquhhqiYe98tGlURXW047uheQiAsLX8gfIqqoH+fG7nXdFZQwris92l07WK/iEWciMXP
IRAtbR5GYxAmxA/uwptQlUurGnccO/qOQcvqJaxi0Tz7XmotBgNoPFXVf+/91soaT8AAoIqyIL+2
WGE8lfx4O4p19lXqX5ZH54zingJHqIxHrbWLeC9lbigoaPh9MdD/L3WMOP3oBkC30aGrLv3eTDiO
8z9038PjbBMS13slT+3W08hi67cM512kxI2IaVauR9+ZTFLMumlUAr63Bh/yWRCIWWbrwshywqn3
7HF512UnVbFf5dLYe+mP7BKChkm6n9vtubS+3zaR5tVV3Jc7MHd2XPjX1ofxSMOPSDEOe0vuO+2o
uC+0DuKUTmGirVjCBMoPUzL64uW+d7+uXK+2OnElbgRkDTDEbfySd2Q8FaQAnN61TapGGgdW0V6b
63SsaUfUInNJaZJbOQXqwsssUwqmm35lt6YzD8GXiX1omPfI6kF20zUvbGlNRTfd+MpeLXy+gI6i
pZfC4eeybw/LuEIIz1Rp0w2vBPgYjmLmdYlFUIQ1TvwDi9Bwth/qIDOkwDoLKDHeLawPitVmF7nw
JzdrznwwSUnrXl6JWpw3OV/Yej3oywgn27NnfS+dzrBwa15chXh1A7enuodly9aPh71LCLi2bvu9
bmiljr1VhOKkjLa7oc47aMTRSfz2p4mbutU0E6PiuxyyyyLoG6CGp/EkMvnBKd1o8u9rrKEqp5bl
VCIcFmB09pCfewF6fNq49zFMUBXl1YaeRbIKRhVDfpzrINmC4bhZJpy7bmqUeN3ypc54MLMLK+zY
3coHB5iEZTZ1L+iGV8K12mkwWLuDo8fWxz4JT3J3wdd7Hz0DVaFdK8syyCRXIDFehoOE7MGwtmkX
zO9v+6Xu7ZVYZRNU7GwPFRzQ3D+3TfEAHp1z55u4DjUZF1XidbcoK5p8phd7ysmhbweSUBBVvZ8s
bie0HbIp8tzZui/9VaFeCwgDqwIywJcFCJcJ+Zyk+8ccyfzqUAPXqCaOVZxX1QTTuhGcBIvMS1he
n4vS1E+pG/o6h6+2xqoKN3sSQCnU4KyG1hUo6h1ruy9rVLFdzQoKQX/Hqu/WaIhbnBZ5aYiWIXBa
3HYk3dtfHezV26O9evdxpsfbD7YTrRzsvfNWGU5nusGv/78aHPyo+9qiTHMJGzcJ3fbYzPexu1JV
Cn5kVU8y3K5cpCS0+OaGpOySbCLCeQzysLyP5oOq19aFz/OmIBYKT+10kQKX7uDhcHvTwUlTzXeU
TX3eRQBQMkorQRWIKNt5lzQd8OE261Cds0h1mPcKdp+F/MSbvTAEnGb1+AuzRkc7cxHjgCU2h1x8
rAKIxHomRk3d6MraRINRDl7YeRfW909b/2NY3TOj93VngBrs/31qcsnctwEMb4ssGqEPanU/bMvU
Zq95dxWtZjtkIO1ce5et5I+tNcWlQ58aIy2f5qCvwtXsbXCXbvOB2amDpz4bTn09QeJxi+3+Ps1q
qoLWJp4B9AXpusswZS8o2HkyeJHbXU2LVIWslYtTZzhfAi4orhwK9MNEi4eZbok7VfedklSlSGuh
ud+60OKtx+m8UTBDW97ZKkz8GzoDK0tSv5ZQi6yRcPnlEOflduxdmZT8zqtGV8kqgt6pZG+hUL1V
IsY9wWkYgzgPpvuunVTYGucSNccA90KNYN+KKvuA3qp0aS1DtqubHCVyccgH/GSF7zDbez/7E3B9
edJZ6+fbe43O+5XQpbNdj8LhEJ+xtyNKRFFdj4nbdGfQkh1uP0LzBSpoLUTGG+Zu5V0ICaFYBwXE
Wjwsm+k4oBteOQ44vdtDEgpnbKcKHuzCQ9qb/esTE9OxbnglldjauhqqtfBQYOEXJ5OHq0yFF5pK
UJr5V0Fq7eROew+ih0smSFK6ViREMUf5MjzLuf1ynwGun/Zqyy+nvsm7DhVTsHA8ysnBZlkkdmXS
DNZkFH8xe4XNDjQ6wNxdMx8lKQvA6WtTlevNwZmjIt391RpqKB8PV3GW/mnNmvb37mSeIRl607gY
XVl5KrYWe+7LIZ2qMK7BKLWEz9lkiFzdqyvrDojIwD+D5q+UL18ZO3mVIW9+8yCAl1YTFIrGhb4S
Q0r2ZXG+j2U41w8Qh878ZM+2XZ5BDRFW54H73V35NB6pLEL1jp4nIYYhxbmMuA949m3P1E2RsvqA
KgSU1iXGDfh5ss7UxKWmGVdNGUZvB3TexdSPBXuUDXlsy7vo/5mjpgt12zPSiH5IK+dDWzfx3MnD
eKc/qomCrIpsBxx/SPf62IUpb6LStEy+udDgva//v1oEJAEIs1uFTGWPw5D7wwvGyFkPQ2HYBt9m
ecUDlFVmLsrBH4Vfn+ehP3Q9WE94PHYfm/UjNEKizALUbSMHMp83pzMsbDozX/9/9U0N9N8kL/DI
QLAP4Ecfos0pTXLfuglTwldQuVJaBvV5yd5X20GEecSWz9ny6y7XV9OGZu6HuR8xPLPkDxcsjkyY
9hStKZRw3YoWHJcNq8+8ch+438YzdSOLntfgO/onotoKk94u4jz7HJL7VlJXiWTfYWBlLWGKcv7V
IfXfto+T1xiKiZplWs0gdmkLkfUYHEqMUxm39ndqOu1pXEiFuzdsbB2/CuszId0JDJhoqDWR4mnW
aRXdvm2ZWCoPQ4vsPXpbwZlx8Ju0rH5QcRcjK7DPSlBTsXGAPa9vH+JiDBnQx2V6f5d/qgD3PCPg
ocowdL9HbXjYiOE2RzfhSsz2cqqL3se4AWXHYOtOSBbi26+scxMlYos27yZcH2EF8h9mcm6yS2vd
+dbKnhtu4dqFTVafXbIdGOC641oa3lo3IUqw1qwa197FW9Mccpw8PxTFn9vzoRtZiUnoFU8Wvfq2
J5tHSNY8rfNdaDWg4q/Fk1crr1023rSjA+Jckz/YsU51sx1uv7TGiCrBJ/UAuS4cyHfO7hcvP+du
Hm3Vh9tjayZEham3rre2geBDWhY9uMcbiFBzUh7vG1yJxYl4udg3uEhXghp/WEMZV4M07a5XR/uL
tQATruyuZbZNhNT1kNLTlnixOOWfl+80mhP3sJ2htHzfN1wn7pVZ+770ZOiVzZlVAZBobiR2U970
ZlkNH6AEZwA0tBCSN+chCS5NMp+hMXVCEcqwRfx32nhrgpQIFUvmdE1+HX+LcYFwGKLp1JzyE/1o
/wpP7gEikoa1QOehSsDuk13SHldQaVH7/4Is/DS6y/t9vou0EhOlRC1AjPY0owkdofWvI859+KNl
BvNeXfHvObJVeLpdFz4ri25IO+vYLMnY/xTf1/Dltu+8vd3ZKjCdVlPmtB6OBlVofem6KbIXK2os
eZlW53FByeX2Y96OYVvFpaP9v/VaH/k3oLERjkKH3ci8r5seJYJt297nZsLQSAlOJRTS0Sh4cJgD
2tPvt19eN0dKFBf5tPldhXOJdMBZX8RjVUSjm+buVf3JpGn6X6X6LTMrUTwDWu34yC/TSkbdQ5Pw
Y5jQTzRaE5JURxM+VpNl2qEa0Vbt+t6MjwHaPTtNpzzxDlMdr0mdQM3ndHvGdOZWwjrvICVfUoR1
UGSHoF7PvlsaaEJ0QytxbGUcjPNT25wbL3Wzl5YYDrU6N1ICeK5BFQo+LZlauBwIg6h2/MgK30Gu
4K4pUYHo7jqXrnSb5gzaqYhg8nd7vi+4VBC641TtUpYCs+0flvIEnvPbr6zxexV6Lni1rCGkx89s
rp4XUKb3/bfATYaFopT8+/YzNOZU0eaEOJR1qLOfm17EE6lAcGpSndcNrYStuzF/X2lVnencRHvz
aPmmxT54e0VWQeb2UoaWW6+4+9w+LnsXAQR4KvzvzfhQjri8Z3lye3J0z1FitRaOB10p6qQ+c39X
Q59YZR95xHpaZR0vlh/b1Y/bT9LNlRKwrB2hrmkRJ7Vq59OYcX7gpW+SktENroQsmbk70PGKmwC8
LXRZXN3XR8pslTN0aXY+A2zIz5uUIMCrjhs1achqFgQVaL7NPhlr36vOy7ZC4pWP2wcR9F1UOO6c
yHUwoTM0s6PCzcfMn7I6ZPzcQX6iWpxH1zUdUjQB7F//f5UYQiqSW2LxUKXrm+dgDdeoLtd/ehJb
PI/8rPx123k0bqpiz8nso/dl524aeiPiVxxd+5lUM5rOq0/MsyOs1ofbT9LNlRLSWSh2stKwwCK6
fFo6iBK5ULSPbg+u+4zrQ1/NVie9YvXBzH7mffAC0Qget0MVe/3qxN5U2YeucV4svznffpruU5TY
ltz1wyzIirPcsIJ4vT+fgKQxtQPonFeJ526eaetZeXkeVw8dpdAJWvhXtCUmwtkMubvuA5Sodlcu
LdzAFueKFcAXsvayTo2pn02XpvjKdixpVWbr6hVnFB6qaF6b985aLJEgVhTI4UvI+zDiEhiLLmgP
duV+G6n//rZl3j7z2CpU3SJrm8+1nQN6OEbgNC26JR3D1OueKGjPql5GTmAqBWkmUcWrE5bJsMy3
/Fy4IntxFxl8LXprNDS/abxAharTWfp9EFKYCIesaON7UmYO+J9qHtejiZpY9wnXh78Km7BpIDjJ
1+I8ZmJP6B7QhxzU+ofbxrhG9htZsar6jPI3maBMUp55Id/3tQeY7/Spu/PYZqtI9alc+GhBAP5c
CPpy7Zt08zXFrachqdS9vRLkgvqeL3xRnAdZv0OBFbigAIIAa2/iBNI9QInzvLXytqoxPa5TPk/7
luwNS7f7VIdxVa3EuNd35SgDXqA+vEduIaMdjOUrCBQg6bGDdWI38i7qPkSJdz/MCXT4eHlGs8ZT
PnXHlaNzmRGTQKfGS1U4eif8ILchoHzmuByK/JZbUcjvKyLZKh69sqzJnrhdIs7sB6/Lf9Wl9+m2
/+veW9nCO7IWlnB8J/Uc5sc9m8A8JPmX24NrJl0Ve97zNdtRIcVFXt5HdGs/VLQ40dIEgtC9+/Wx
r1YGPkI9Yh/GIWV5Flv99MUiJjoAzcqmco32DaeQQi2cdAaJcxQGze9hwRbtBV5sWdnp9vRoEgKm
RG+Yj95YuXgIbpSeR9Kc5ZodrRJsImw/OzsEmdrSsFLrTv8q7yjd2zmrmgYJuN3+6evuA2hZ56J7
KBeS9NkIygN5BqHJ1wyNGmA7/IZev+T2V2pqcDZTgnwuSwb22dlJ0YD30OLGb5u9J8cvIlY/7fbn
AITSjii+1VV+lMFju41xQ8vI8o63n6/zEiXyx72brQXF43QecgEhc4GjTVaaZK00Lq4i2vfdbVlF
hYPqUP7bF8EDkwuYuLvft19e44cqaWnhE2erSeekpV/9WZmMCh9NZ0HdH0rPRLunyUdUZPuErJSH
do1TIGVz3JROvBXbifTtxy3PI3frH8a6fIeuJUMerJuy67e+CtuKbjkgoc6YztZnUfpJwD+XrTCk
vZojiQp1Fwsd+7EOhnQOn/t2ikBidKiWL0v1h/Gft22icSiV0lRSG7w2qz+kXnNaqych71sOVAXp
jNrQVbqG6Liw7LAF3pNkLY+8Zq+iwaVWQlove7TqwVB21H2HsreHDhiboSw/pnJbP+4Op0fi2Sak
uM4OStCDyrcOitYdU+aF4MtrvCgovXd+V0Y5QKb1ZuqY1zmTEt0en30592RMwaYm+Td7SgFSNziq
ZoJUtDsoZ/xNdpig3T9PaLQ1+ajmnVWIuwdmkNIDh3K6NY5IHHvtDhzl8Ad4rqkdVveIq1lexZjY
qryfBBvTmiUzebbXdC8MxxeNZd8Auov6Wm9JmxKcVzP29Qs6S9g0xUP44XaEaVY9Fd6Fbd1rOvdq
VAhLz9BQAS1ltLrf2bolt5+gM+31/1fzQyTag3mHZSIckmX9Jvqv942rbOlyE8G1cXBMi0JE6AiP
yGwSUdG9shKuszdXtOIYeoISyfgkXcMZQjeuEqkWbVcoVVy9fAqADi6SvDFxceiGVoJzz4BJqxhe
ed/cc8i2l9C17zOgiuVyRFcIpKzYRJavbfh+Xu+LeRXIlQd9X9Ad4+bhOz7+dkvTVe11Ot84aKog
rsmu/bApWyfN1vDsVfJbPc6neWsf+sqKi2x4n3VLElrZO68phqgJesOGqLGBivBCN0Tn9xYWm7ns
loh5wgF55vrptrtr1gIV3ZWH3VWsLxjTkUAz1AOD2UksX5cRl4imLgLdI67f9SpSWQ+2YSd0cW3V
vR8HwJPIuyo/QUcSvRb/3v4K3RQpQRvuG+G9i6+Y7V/+OkXMeOrUjazEbABJ5Lay8PKeL787bhMH
i1H8QrNIqsSlnUfIiDbKMaUuO7JWPm9dVkS710clcBeGcNA9RIlgDlWXxWb4gHFOuyyySBlX4amf
/tw18yqEywODH3ShwjHtw3KOiT+O0VrfRYfNbBXENU1dJ/sAE9Sv0HKQ9CDzb7wRhvKkJmtWcVyr
E+yVa01O2o/jF8cnhxw8Q8vSH3JnPzL3H26NB88xwQ41UaBCugqwTdLJHpx08u0PoV0cZmq/mwf5
MSASmVV3um0PTdqgwrukKPepqBAJK/3F6XMof9qZYZvRnUBVQDgLuQuSjt5Jg00kwhUPNgo8JKwP
oOgCENT/tkqoCFES1Tw8rQRkmsts8GJNGKq9YZLONdCN8GIf3ErHsAjDU0imj7fnTDe4EuNV50oq
OwzujGh7rQj77padKY/T2V3ZnBmuiKp+FxZYRbPTMP3TBuXRysJk/SfwTbp4umcoMS6hkulbK57R
VpA/z6OBBDFh5OiN1qF2TFg5nf1VcFgmaME3uk8p+GqyE02KQ/DAf3pOJB6cxD4DpnvbHpqqigoV
ayqS7TiQTylASz9r/x9p24/dFBwq0LTuS/gA0gXDkzSWV4Fj4C3L+d7gSfXc/qHZ8CcLDUczTRyq
1Kbgbq7gqjjMNEDL8PLghWGcU0NGoFnTVdDYDBEFZs3blO5hfh6DHGixrvyWzX3UyNywsOs+4Dpl
r3Ztzia3KWxMjUvB8fYx6z6w/dtt++qGVnbrfMpRry/cKZ29fyGmEDlVspsUt3UWVWKZNI4cOg+l
CYeMMXBpiR2aeMx1QyuRjLPdTAXDgdgKvSMKxadqMOWsuhlRAjjADSLudHFcaubyXKC9f22Co+yk
YeV+c6cDe+n1/1e2DGrHgzgYDgh+/83O3hXNJ0985tMPd0vbJg3Wl9t2fXOC8JhrPL96TA9eNNbU
K45OYHLq0tptIfDhoLq2HO57wHX9e/UAsRdFX1yNO9YgiED36JeW+J/uG/saa6/G3smwbf51joAf
mmJIfS1ou7cNBnjTvpiZ6/+vBu+K3M77Bi8uZijn7HYU0v0RjRTJ7XfXDX81yKvhGWRVOmCNUSvo
hniz2LlaId4i77rHxdsr8cq8rC+za9dN5ndROUBqezFdDereXAnXRQ6sK4Yd4Sqxp/T1KbPmA77E
sFDqhldCdicbWZwVHrl15bkssndoZn5Yc5Oqn254JWxZt9bVCgLx1B6C7+sKjDf4UWQkq5Xfk87h
9l2J3DAPrREQKxRDWxR2QYg2/besrcltx9FErIoLq2nJoY+HLjwWytPu849ktEzdv9eo/+u4jFdX
gtXi1JIzumjTofcOHRsivuEXNkk7unG9NZEdZIZ1QWMHFSLWyilvOJjE04xkx5nIeHP5eVkzwyzp
hr/+/yq87IAGnUvFmBJvTKbBPq4uCEDQx3+fEZToDQOgJChDePXFcpr77gmQTMObv5kYwgZK5MoF
gBFLABg8hpBEooemHBKyjqcNBSLaGnCLuocoMex1vR1UshvTcnhZ2vchCEuknR+dLYj23HR8ehvu
gU9RQjlcUSheeC1RW69ioPaeOHOj2f5JfHoo+QtWkSdr26M5/FKOpkT0zTwLz1TiWwCuIqc2x/JB
g3Rel4sorYdu9d71woRX0viWiiELZhIOYrGu9YUpmfMuCRyZ5PNdvaog+1a2ZFuQbLQYHVK0gYMX
22VFncdkY9RAUqBZQFT8WBnwerUFqrDLBLm24tokvAjD2LqpUXbkZfWEv/N6TMMZNOhl+H0Gb0fA
sl+3w05jXF+J6m3J6baXGN6SIXpGgqgVxaWoaUxyk2yMJu9SdadRoq7o4iCngCdFrVPCOz9xDi7F
forzOYyAd49wu266Ib5G9Rsr7l8a1CLPfGtHuSSvPlYMGKTp2emCQ07bU7G4adEcuuDRGreEdWHS
BcG7LbyrRgk/U9aAigXT3nJPPHWtnU7QtC02P7ptJ50bKIG/YwPnm52TtKX10Vmno+95QFya6NJ0
HqzE+MTXwUJHhZvyCmnZskEz1GAPjYOpKDExLFll8ZqkbJ8eg8CGonb5aBU0Dsu7BNFAtq+Edz2J
XgAbRtDnvrwLl+GSBXdBcjG0sn0zNoP8UZQkLcf+z4AevHheqnvfWwntYEQH2zhUJJUDfwJzwXEA
C/Rtd3m7SoEXV+K6cuysd/JNPIVn4OizU5OIk3cYCzQwjHF1NPWraNxSxYVZFRigwfQNj6e/6vrb
Qnkks7vYEfANyr7tT3ZD2VZOqZDjZ9CDPcncMWQbOq9UIhU7/150EBRLZWM9Q/fh6HTDO3/4MgiT
CqxuZpSAtUGsUYOmFjPTPzVZGfXfe+/DbePqXl4JVnuBDoffDSgIM19Eu7tFVuU/9VZ2xknC4ECa
BUHFgWXjvm+rKKZUSgBZBl7tkV2YqIE1c6PiwFjPXGCHZ/Hkc3HBBXI8reS57u+SlYI6hhK0YwGY
eDB34mkWz779aTaV/jQpngoDczkcRnTwx612ziVN9xmiJAWPJf3OjE6vMa7KSurzDZSkGzzTQjOJ
y/04aMFqsA/voOxsSFU1ZxIVFGaLUHC556g8uWOyejIWm8Ru+MUvz8H4pWXvb7upzspK+LptVTkO
xdrQiy9QXrDJr8BJbg+t804lfFvq7HOZ5eKpACCgS5b5dHtcXX6tYrwIcqGZEat9YtEW72iz3NPu
7KPBsjuZkoT/LoXeSFBU6Wl7wJK/7XiGe9qPblImVjIc+7g4shcaTQfvKJ/qGK2RSXe68+z2F7pr
9gvuoHPoqcYBuqNnWnTxWJxvT5rGziq2i409K3xIbz3Ny8e9g9ys/bTl3+8YGzQLylLXgEWc58EW
XJYAUkaBPcUywOYeTMPx9gPe9CTfUWdmaIGb7wj1L81aVjEkMDLs8NxUh31zajC6kpmIQICpuvP8
i787h3baT1w6p8Uzof91L68sdHUjamvdoEE95z7Y+/rJAfCfGjgvdINfF6hX532545KBdHMAJQCH
R7W//1ro/PX2rOvm5fr/q7HnepoJdJD9r1k4Hmc3OHqYn802tVXqhr9+0qvhcb3egATVDiC/lKWb
9YUD2yO3u6p1MKqyru3UHbuW78HFt8d4YQLqx2sSDrZh59W9vLK2bZ6wJY58wWWaxmhxQUdXzIcy
rwyZj254JS+BNKHVEA8RZU9N4oTZUznyg5jmw32WVQIWcC3u5e0aXAqKZbOp3kOQ/bgOJn6NN3dH
31GhbB4ndlV3HG9fFqc8t63zsEPBa+tI+GQ5nWFF07i+CmyrujGv1rAOLpxP5LwNoM8aB89UxNF9
gxK1zKnmfG9d+M/SOyfvhyPWMqqL2o7srJwMdtA9RIneoV+CLkQL/9dpY79rMh6souPRBKZ+qEsY
dsvrC/+1kcEYShTnuzWOfT4F0EWk3YHg5nOaJuAIgsdgEf/YkwmDqTPH9f9X4bysZG6pC3P0squ+
5rz1wUqQbbRJbvvsm/kQvkMJ6EVOfQbN9OCSsSXhwRQXc3skQsa7+IMMPqpZaLCK7kuU2J5yn0z5
hhljjAxXBH4Tr6bI0yhg/U1j1kGwtWhlcKG5cwx26M0t39qqj5iDi1cg0WX/w9nWT9NWG8JEN29K
rPs4FHh2C5wLRNtiBlXjyY7b7adT/6Zruo53pfO+o0Lk9g7b3OS3/rlgzaFuPeAz76MuRUfL/3uW
M2fL5pKGvPT7aa3LqF0+NCbKMM1CqwLlrMmzgBoU5IXZNDyCCbF8yMewiMDN+fO232q8SYXE7cR1
oQqHJ3Q92vzr7bDvP+4bWYnsAvCZcc8q8jLgBrYtx0M/G+4A3ywGwphKLNNqrKDBVJOXefN+Qv7y
QZIAzRvjad1ZtIfuy9oFX3ll6jvQuKjKjgqmSbCmhPiQqasihyUur6Kt+TGB6S+THy2nj+6bMCWw
heOEgyzxWQHuBcmpYoYlVhfUKjpOot7fo4k+u+SwgiiX0yCGKAdr1dJ+bkZ2zlZ2qOrvzWQ4tOkm
TInprOlyDsfNLkE2HbaQHxb+C46GzfW71ziRW92nbIz5+f/Qy326uXuO0IO6RBkhZUNduJoNK/p/
QK83tiYVM1eUBcPlOEZn1ZGwc7j/ZAHEFKqLnBsg6x8r/jP03gF4GGEbiQbnI6+/uoFjKNBoNsa/
MHXTDFW9KwBQLv07aT1D1Pq0gXeitw/B+Pu2x2mWFxVJ5w/go/OApntZhpd6esfFeyIMJVvd0Nf/
X+23YxAEoIOY6UvPUuEeoc/l3sd2jeP//w8NKWWnWKqNvlTjYzY/1O2/dL6rnIoDp7KNF3tWV+Ce
pmg+f6j8Lzkz3MBoUqn/SqyvpuN68Vwxf6Iv9XjZrBNLfC82cRZplvD/6hCvxvZ8XIB4o09faOEd
ZnSVBPV+uO0gb5eAMR9qKNst+FkRCC/FIy9BlTOd1vP+bpSRexxjXIYYliiNt6h4uJHXdeNOcERI
9DTbqW7TkRs2i/9M90YYqxg4pygdL5/wCe238SDxBehUyqPycTvSY3PMkt2w6um+4RrIr8wQBtsM
0eEVHp83B7fdnoaOxwTqmLdNobGyCoMrXGkP4G6mLw4ub9a6vXTGrnLtFCnByrNJQuNghwf9s8Xy
oT0CUxvV6fLLOl1nyCQLoQkCVeB7lFtJnDZnLyjZgrIOZKGP6BCJrMaQcejGV4LX6SBtSi1KX0aC
Nqv9vFZo33Mf69mwJOssrGzQblGXQWdj4WHrsXKPvXX0ekMA6Kzr/L/zBBZqMHzA+lA5+WUg+wdZ
dIaVWDe0EsLQMKxnx8LQ/Z6gJ6FbDEWAt8f9iyptb1pathzjDh5MCIJZg6Nr1py/aNI2Bl2k0B+x
GDxPSXnu0f2Oy4nIP7XJdcXxPt8OqLe95W+aNOlBxfk6Lz6qy0O04IC2ko/U1Ez+dhnYt1X9bmuB
3rUtSvYyHq8Q3/U8XvoHHlWHJTLdnOlMoMRtXvRzx2wE1Jg7n/IKxP0B2luOt+fnbW+3w+tDX61n
OcQLK5dhTQZRPzi6Cn5urMPtoXVTrwSqLC0URrKr65Rf/f3QdSTKx9iIntS9uRKn/+PsS7rkZplm
f5HO0QAS2kqqsbva7bLdHjY6HjWC5vHX35Dfb9EPbop7alsLRCWZSQKREeuI9+JqgAON6ae8D0sx
B42tyTEqk0uBCqXFsjIyB6myoxWEX4mIfOMu4gS4jBSq9oJXUGAmkcCKMXC9JrSnl7ssLqPfIEJc
DB0AFFenvtAaeohj0NBdTn3N2UVhchn+FruF07cDyj1n2fsGweDvSK6pnVRjSxtrX4jZTlqkXbd6
sqzdKp7bSZPRFY4ow90yA3Se0wwfzypcaqW7kp+M+ueg46pQpTK2/aVXMZRlc8/6BQtat8f6VO/R
fx0av+kS/u85SPdOrPyOFKsQBEtWk8JEyYvxwdkPB/J1+Gq9bx63bgJtB5dqIaSwtWOP8bREmWBY
j5a9m7JPVHfYUoSVrMRt1bHTV6CbuvoQrxnf8/bDbb9XjSuF61Dy3I7xNnNNhy8r55EV31d1/8OG
ZveszooBxuC440Nu1N1OK2Ysw9hEDvLLZjspxDxaTfBPaNK5alzpmmpo6TI2LSJUJIckeyC6+Sqc
QsatJeNMczpSOEXyaezPUHdDh/Lu9uqpxt7C9lX4JI0BNhMHBZ2b5SmgkJYIKDGjtvE0tYbqA9vv
rz7Aeruoqm3yXfVsGV9ot9fKlqiG3tbh1dBrbmX90MPzRHsc48jJz/Z9xaIpo9OgVLLUJsgcrwKN
UHSxvoyi1RR1qllLW2c8eQC81/DqKT8WA1qezovuvV01tBSKRmt0XFQ4wJD4MwOYxa9fyPjztqOo
nFvaOJPFTWYqcGwv/Bp7PSKn1WmpKbYIGXu25i4hkNJEnJtH23u0pyR0wUjheuHtqavqRBl5Bu14
Z0krpD7DDsW2R+zR0ksDc29H/x9UtFuO/vcUbMogNMQPGKcq1ETTOT6A8QnSKEF8dIMpErvpaD3H
v2//HcVKyKLaIDdaYjEjfeV25Nkn7y6CUc+UsWi5S4scuhzkuna71Y+AY709X4VXyuCzMXGqJLfh
OcQ6N9Xe9C9+prt52ILmLZtva/EqBTT93LntijmPe2vvRNVhbUM3WEOxW47VQ/nlvn8ghSwu8Idy
SZDDUu9koS25fbTvIv2A0aWQ5Z5LTShXkysUCp84jR9c48ftSavcRApYINoLH3BemJ2FKTnYut3o
bYIlz5QxZ8MEqauBw+bk4r63wy5wHopL/Nj8XEPj0B6Sd+vX2/9AcT38DxEZc3Mv7jrUXCYgOHRv
HQ0/ij+O6KaKpsiO0p01hWYStDp6eIXJZERawwCSqTqPXO0+P1Q+u7SsiW7/F9XQ0j5bOdwU6MgA
Kx8/ZPae0d3tcRXBJePQ7MHvfQ6R92tlfoz/ZHi4ygvN0NsV/xuxJePPko4wY2AgumFZ+REgw30s
dnSw5rDNn/ymCNZy1yWTJpIVe4BMTtZ23Oyzbam5OLg9C6b5KXYexzbWJKHtJPPWn5FCuMwmI8kr
JE07fo6zZ9AZ7IE5xO106KWJZo1V35Biee3NxAP75bYW7/H0k7A5SMhPIE9aPGrcXm6VmaSg5tyg
xuwyC+SOl5Kc8AoeteCsyXR/QeFOMs4K2k9TlvTI1db8VDfR2vwodIWg6gQlo6yAz0iGNfGta42r
yZDunSOeWwZA6dYdskZErrdNpIg0mV9M2KT1qgX1lUXi8vvgsu7ZiImO116xALJwttWkwsxjpIh2
/Aws0UjrAJcIzV0tMJ4p84mxGTfaosD6ZtjHqm8ryGJvW0W1sJu1Xm2UzE9pPuWosWyT7uM//uCc
pvXH7bFVNpE2Yd9JaZECDnvl2WnmodP/6Yyz1WmobFTraf935rzJBYyCUxVdn0C7sUtdHVWgyiZy
vILuDNJIHbb1/HGYTnT+VnqaG2Gls0uBauIJzR4IFhLYlHfJUezjqInmDddf4opVd0J++xnYlHFW
azzMvNnucS3h7/FsSuvduJbwSAYoQGjptLwUhpKBVk1mdm0FJtwrcLx+94cYYXxXP55nOtLNk2G2
zjoiPq/COzG2GwQkkzqxM+c+SgfzeNtBFS4kc4gZ5uC6bMT8czqFhMUn5urYLFRDbyZ7FVdgM01W
nyT21efWZUpKtoceOtnfnrcisGRlyLmpRSJqGAfsUAuIQZOqDuZvaaLrVlJNXgrcOW62E8t2Zdnm
H62RLpCJKHUZRzW4FLep42d+3E7WL6h9497f7wAfMMEteNs0qtGl2HUABjNSyC38Ym7HwGrOxkCM
uvcclb9LwYsdEFTpOep90xvpOV3Arjug0LrgijSL7pq/jJbK57pgboqlxSHOHU6DjuxPYRcZKtWY
+RCvTWlfMzcyCFqVNLcWCleUYVKNAyLQJPNhkrwL0Mw6oDVzZqE/3BeiMkhqaIXlOuiYOVdiwAtd
24TURnFzn7GlIK3RhdvOvABqCS0VkdP03sWHTJsmSv9iOd6oLWWwVAVtlYYkeCPCvdzxf6+7xpVF
LHKu8XGIrB0UpqZAt7UonPMfrJSfQWMhg3N6vRUMdn1MRrInZfZ821aqhZbCtrTtqsrBW3Sdehd4
xCboKvB8LbQ/VklyX7Evo6UGo6tb08ZfyOwqmHsc4+awniPogt7+D6ogkOKXUo7m5NZiZ4fy70bc
TwGIuDR4e4X5ZUAUsg1hnLXWryUu+r0dp0k4rJO9d5fG1eQ2BVjgHyqxxnQqVpgoeay/z7MlwAJe
uL7fXInv/ajVOK7qr0h7r5ck3F5mfCbtj4AbB6zZJdanu5ZAxj1BeYhlNsF5a4u4KfZOpn3nLeff
24JXWy7v7Nj25xkvPv53Kk6ZA1i2jkJc4Tky8IkbsZdPbMkf0PkMVSzqe4FXVS+3baKyt7Td2iZw
ZjH0n68NmoJjLwYTbn4gnS4PqeYuRe48emZvpTh+ekv1Lqmsn3aefbw9c0VSkPFPNd69UYPbuPxF
pMbosO2DPmkDt4puj6+auhSwFksHvJ0gIQj3Z1Jf3Fzj4YpxZdBTSe1BzOZ2je/lAZ8+Mx15smIp
ZcSTl9DUKLbKaYTAMJp61vQjHb/fNobC2DLP1+SCea/ukIHrZIhie0/RgL/kn1adSq7KKNt3X8VP
Mtq56bgI+zXjFvC1ZhVNY69Jj6rJbwZ7Nbhf+Cak9/z8wSIFHYParl3I9MyNsaNgF8hRMGTGfSlG
xjq57exbU4IU07qnbhShW7iayyLVn5ACtYhXrx48N3/oqHtyDfNqmlYE3Md+yIrDfYssBavZT6WA
3gtK79zvrx2DzBC2rWvL/f5YuINO9Um11lKZvBb9UAlW4vWt+1GXfyrds7tqXClg5wppbBRO/pBM
It+tTvMyzqZ7Ty0IrrntQvKVD9VwT4OZef4ARSSWPkLsokp/5XStrXuuFFxoC/z3A4PBoYRlceyv
i4vOjnVn5ToioTddB0NLBk9oZrsCCNeHukDHWdY8M5p+FXkfFYkx3+OesM92G/DKPnZWgLndreD4
beQuX4j5x7ZCy7ir2wLDS2WBwd3St8caEBkSeigL8uWcCs29yJt5E2NLuacjs5iMotme3h/S6lTZ
j43OJVVDS5mHDqlZdxb2kA4C1GOJh9XLlOmIMVWDb3HwyuQu73liTJh3n37KvAB8oUHdfrudClRj
S9lmreOpbh0spwFVM36d+UHbCq8aWnJ0A61f6MhqcWqLP2RJHdncR6+iJkxVg0uu7oygT+lq+MlY
X5Lqu+U/pf19ASqjtMDElDtOVcDDWbcfDPOSZe7utrXfzFwIUCm5TOj1LYVARhzzx2re8yG4Pa7C
GjI8a7F55tAKHrIMBhh6yKn3rYB3vQZGocorUlCaTbxOkAoFuj05CPRC8MoIaPvilr3GLqr5S5GJ
XlYifAevegUZlh9sTNInz2vEjy4x/A/3mWj79KsgmuqF9VYlcOfBLLTKDqc1L/Yd112GqlZWilE0
QmWIU8RRHl9K5xteqe6bthSfPLX7xV1R0pRLTwJeT2Vg16kd4lKU729/QjV1aTttMjEw28CGVNhn
03uhOm4HhdfISKdRDGa6mjkO8/5n9ruypmAuTpNOyVw1urQPtYkrklJg1r2xhrbVhQV4/QORlg9Z
7V1vW0b1DcnvXe40tjvBZ6AbHVTlg509M14Fo66J5u3OLdeX1R5bZ2G258XozuNJuIjDMH41KT1l
wgmd8VPT7AiFMhLNNHWfYqVlIq8R/XOiZp5ztdfdMBwtHQ2Ayk6y86/UiovWd64e2bH4d72WoeXu
easjX1SNLwWBAWGtMus2M2WPjXVZexDN2KGt20tUZpE3qhTK6XYv0gcIqyYYGZpsc7zcl3c8aaMq
F3McXBt+OpgnUX8Y+l2l6x5VzVsK3LKwaxIDWXn1J3Qb1aAi4Ty87fmKhPwPKopkdEnLLSesdZRO
zqVyy3Ak6f728IqZy5ioLvdpmYP+6AF8Od8Hxx/3DqvZfV4uQ6HatiM0dwznmq57N32qyH11gQx9
ombZJAsTxYPpieNa4JjkGo4d3bbI2zAx9x8yrsFLbLeZMOtxjw4dgIlmHiSPqFKj5dgLzbKq7L79
/moTzKaqS9ia4XQfl803XvjZE04R452rKoVpgQIPW0lVPCQl+eD60xrlycw0JY4iB7hSkNJeTOiW
3Aq+8WE1o7WHXGm3L41ft+2vsowUpqO94EjJMbztJ2FmG8fR1sluqoaWwrTrk7xpbOpcMyMJU5FF
nOqo595+6XV9GQ6ViNRoPSvFHRNIEsHqGRq8/mqX194FNCA5M+Huifd+QQ8rX/0w7SrNaijyg8zO
ZcZzObcuMv4gfnvrte0cMJjetxQyEMrp2GJWBd6V8Y5tVoGNS+/3dltO19sr/ebUCXUkRzJXY8k6
o+SXtByDEVxEcQdRp8+3B39zrTG45EZZQr20jeflocsKHhhioqHZu6XG6m8nCQwvuZLHDAdsL5O4
GB2NysTexxM/ixiC8uW5Kat3dCMMbquwsHc0vutITug/r4XV2iZ2zvnFpXnIjQaaq9cM0re3LbbV
Uv+8X2F0qY5LoRjTZv3MLzbFi8bEg7LZ8ZIHbeIftE2ibyYPfGT7+Ku8Z9qL3cy045c8m8XvuKrc
hxrii197U+QPaWvpJIjfjkd8aJvAqw+NY9zPfQxbQVS+PjlRvvd365P/bd5VUbbXtdMqPyMdZlqb
NX0qBL/0+/rR2zeH+tjupsgJiyiL7pKbw3/ZfPzVf3GNbIJCUAOjkRfcI7XoPO4mTYyrPFl+SKxm
T8RDTfhlBQfyie/Svfjcn7Pn/y8WtS2k3/ItKdTT3GyB+lj4xTjOgHB2B2BH9s4BHQZhFnnRbQfe
HPWtj8ghL6a1WqdRXMrFi/x0Xw/wYbMN4/LbIuaoWX/e/o4ib9lS7NtJJubJn/ilIpDIHB2IJQ67
wm40z5aK4eWnxWlkcVm5Ixakr3uQLUJiMCuWfWmRSRPpbyNqCZUJF2a6Jmh+wz/I0tD7sO69fbbj
oVkHycn8Oe9ABx8m93qvzK/QzzXHeafmF8rI15XlWch7+9mcrVVTSykSl/zI2HRZstK84hcB6FBd
pyf0mj0tsxV0Az90bq3BPqjWRQp1Z5xBrCnwmdG28Yp0HLPPsY7KULFbyQ+O62xwc1kXAYXaIQsq
rzbDykOHxW2HVSTdvw/Mr/KHX/cF2IiRPyBdEFTmGA5tHfTFgfkal1VNXwrvpm/LeklnccnWYp/4
86FurrenrhpZiml4CSsFXfllsb4hSwXOMGmyhWpkKYoTZvT5wOCWnThM8VHoCBYVWUh+bMyWsTXr
uBMXk4JZvFryc7+KHeCcYTav79Klh7Az+X7bOgqXlN8fm2lOq3ILrbQ7ps1nr3+c3Pe3h1aYR35+
XJNGxOaCFGGLKC/OWkUuRbDK7ApF5TmcNj2/OEYFbqid7TxDqAAI6bB2Na8Lqk1Z1hrqEKjES0xE
6n6MrKjYjcfkEb3z4FgoDzqOBZXtN8O9Cirh24YBFlx+KUweEL+KZnD9DK5OBkE1vHSE8914BDwR
u8BAH4z12nNA+oev962tFK6UZenCfOSDwu7OrGQhoVrQimreUsDyzC9if4BZ+j07+F/SMI/SqA+K
x+W53aVHQLz3he6VTfUtKYT9Np8p7QZws/KDwHbizV8XHTnC2/4PBZn/Lu/Wxl0bBP+j7U4Lfe76
D7dt//acIdDw33F7Ad0kuvj80gzfTUCqDPqlqT/fHls1Z6m4TjyQT+Zo/kNsFTiTD6FArr89tGra
UjldgwTXHfBYekFJf0ioufNH/52Rm9Ht4RVVKGig/2sWVqyFCyZHlLiP7LCesnN/9g6gjYmMSNf7
oUgLROZZmHvO43TbS+YyXML+xN8bu/5ctBHZo//v5B81/2UL0X/rUCJrD1l9DrGw1uaX6Tzs5kex
N3YGUsPeCt19D5bg+a4wJr4Uxv5YF2vV9OKSGE9Fau6MRXdR8nbBQHwpiB1SW0YLJZGL4/3xDS/0
CAnqCXzH3X1HWSI/7dWTaRDgiVAxZAXeI81TOdsR1Kw0tZoiEuTnvaxvKU5JiAQidr11JuRwe21V
40rRSwuz8SrwHF8a+Oh89nRv+Sr/l5WHOt9ybHdAfC30L/kTP5i/3A/Godwle93jwNuAQkJkEgaW
Myeei0RchrMxQGZgOKR772l5Tl/sfbnLRKBjsFaZSYpmSG6OZefFqK3qJUjQlmTcm4jY9slX225s
sGSCuIq4zP4ZZDI86YPK/nTf6kp77rQsQ19zhnKK4hDfDse4sKLbQyttLwVruQ5NBtV4LPD77GVj
qKgO4iE5+ZdN4iHd3Wt5KXIzl8yLt6biUgz+CVqUaMsUlqYWV2SFf6SFxsYTJsWqguMTL8/kvJjZ
OW+zyO9tnXyRwnPkp8pFJBMxt9INFLsQSS+r937CxP72Iig2MVlZSFTWYvQUNdWcoJfiJV+P1ngP
dQohMjlD3nS26FoH5RqPg8ZMj9667Idc1xepMou0/VpZ5U353AoA1r9PgwgL3JbetonKMeWnyKrP
UQlujpk/Zlf7Ux7hIuADC5bIDtzPxp23AETWFcK+OwOCibpnLB/X+ZE2Ty7VgCJUyyqFLalMaHOu
8Jm4A4QOvC9NSHpdZ/bbL8NYWSlwuxHdVbmFg9Dk8Hc1yIZ3BXaWcMj7IiyZTQ6grvzCElHslmlc
wyEpdIQIqkWXYtnvJ19YKXyqr50w43MICk7NqqtMJlXOYNF16Zqi3CJljfaBOP/s0bSNptT9ddut
FHP/59kyKVIPxNmIh6XbGRWLJs3bn2Lm8oPluuQxiQluEpP1Ys/BYv4edXAj1dBS+ZyWaZL2tcsv
VtJOoZPPBzLyZFeO7Odto6g+IEXxCt36prdRGObTB3f6VI88qHQ3SNsk3yg6ZdoG2uHhPMfZ+tI2
/bepBIV+H189gFQo0sWs1evafO+tz2zr/Wr7rVkPHaQM60qDMULXf7geN8kNZ5ftdZIbKteRwjlp
geA1Vqywvz4T8AsuzYfb5lcNLEUyHwya4zIUkczEALtAyaDyxj68b3QpWnPGl2bank+Klf4mKfvt
57qrBtXaStE6gjiDkwxra9WXvI7A5thWL8XPbvh1e+oKv5TfLrO/7aMG2YJVoEujDRrSfs9TR2N3
1fBS0dyOSeY0rofUD7aVqjw66B0zO83GqyhK5DfKNbP/b09v6c+RvBP5uXIeC6oBZapGlyI2beac
2ybcHQVO7nAI1B778Ug63e6iMs32+6twGq1GOKOPg1bXFrvZGN4RCAsknqU5rigcR+Zu4E3d+ouF
is2vm707imAl7hH3tHs6OYHjrZrTlupfSBHbdFRAbhSJs7A+Lt+cmAYN05xxVeUJlYK2TxbeWDVW
oI/GiCDhVJ/8sIt8qPyYAfh07vwLUvQC5T8CIY/PMOcji3+26Nsb74wuKXpjkRlLsmBoM/lCZ9A/
X9u7HugJkXkaaNz21ELDwMXqzoX1AO2vuxKCzNFAOn82ixlTnr1zkT1R6zD2432lh0zM4Ncpb4sR
6T0F84ZBoG/szxGuTKL7pi5FbFZljfAtmKR2kqA2y8CxDoOOk1Lh6DIvg0jzRHgMibK1XsgcOOvX
UfdsoMg0ZNu0XmWCpsGlrANI78Xs8oMP/quMsi8ArEVWztc7TS/FKeuAq5lWJOLSOEOrKVjXHfU1
Xq6avxSnoq0ybjbb5gpR1Q1EEPthbAaWrYHfvs03BF+XItQeWeKUKYqnPrL2btgcvKv4DKKDXf9k
BiIsQ7Rn33Yh1UUhkSIW8rlo3t8KBVwNns1dGYGAtAjnsHgWUMoJjL3mO4r0LPM29EtRlKa/Xfq8
34op67H9MJ6gMBZm4bhjHyoeAnP2wJ50XeGqZCozOCxDu9Z2i9jrdta+fi7OczDnYR/MIcHNZGeF
neZBUHVqkgkd8mXxrXyd5oe8swKxfOgmBqXS/N1EjMcUgLp8vuDKK6xF+vO2Mbc4eaMwlckdLKf3
QKE7zg8lLUOekcC1dd1Tyj8j7dIWA57cAX3pA6ij93EBWEzVXqqm3NVLs6Mz7kfXPBK0+ziZlSYD
q/6OlA7GkTFoheCT3riIQPTomZsc+vG2rXyFraQ84C/dkvq9Oz9ASjii5bu2sII+m/bdUoTu9DRm
GWTndAhTpfWkzOBOPi86DpGZdSkOa1EFXfsEmtmwQgYq0ffTiTzy13M36a55VLaTMgVrU68D98/8
YAxmFgyr1R5q1FSaglP5f6TsUBgZdBL5kjzStHhIWRxk/hjYcb4DZhknLYrbcgfkVcfCye5zBhn3
NdAp9UmMO08H3DfDp3XWlIcKQ8mIrzIxC3gvxs3TXZYfprt0IwiRQV6k6ZeSgrP8QmwR9GDQT613
c6wTxFTNWtrhJ5/SFiKG4tKm0cpPTqJ5t1Fs7rYU5X1rVAVwMYD02Wxnts9Jne4MR1PHKlK9DOGq
gfAYshKD97hmF11zBmXMyU6Mx42LpmKamzDVziWDuabMmirBUbg1NGDgQs8jIzRegOrZ07A+eNHt
/KFaASmiSTcLv7Twldbfx1YU8/uKcJkQwi8y5vAaK0smIxCkO1mlH1qLqXF31QJLgZvWbUVZurml
a763hDi7gxPZbXpflMq4Lb8F5LDcnv2gYuORgzffWY7IaC2jsP/v2mjbtd0w35tOQMAnuiH0umP2
+faiKqwjw7SgbS1wDbwt6rzPf/qQA9ABxlUjSwGLdy3fmTendMVDSS6cncikgXqoht5+f1U1Z13T
VauPgqaOA24cvO/OXQ2CqDY33381susU1ELDOu5EmmSHHu0Dj3U9gopc8Lc6ezX0WFkuKX1cvvpr
Cgk2Eo5e8UHwnAVe+eB0g64G28LxjZLob5J49Z0lBmTUZX9hMP+TFM9/rO+n/f+4x4Suk0G1BNJu
a/oLGJKNBtC1bNwnZYmbcf9p8O8SR8A6SEGLltgEmvSokZnpQ602y39Y3NoJXODddntFLSTDtVzu
o8HU2uSnQbFeuFWQ2CwEYnEnmjak7RIU4wsvdfzxilOSDNjKOE8Stj0mNMDzmG7YgzrVO9nFx9t/
RpX/ZdSW1fd+yfNaoMAfH91wQ3WSU/o9PZrHODQ1RzHFissQLjyRCItk+BND2z3NBX920vRg2Mbu
9p9Q7C4yeqvB7dpoWXilS2ey2xgdquTT7ZFVE5di2mJ+DtkH3FMR+qVrvvXWJdMxhauGlkpqkY+F
LWJMehwO47D32/2iwxyofEbabb3aK3ga446wTIoHnlah64vHzgZnB42j+wwjxbC3liPHtaC4NCnJ
z11sfW350kOLTSckqFpTKYqzxZvTZkXNbJUeO1pQySgDy8kczcK+Pbwjg7UAS2kWTrCwA3eDAf3c
fjFoapK3re/IeK0sSxKrSQDwb9b0SZAy7EkZdUl6nLV1iWr22z7xKk/HSJilZeJxt1vncE3twNch
o1UjSztvRUkubBApAsdzXM2zk2sqqe3m/t+dxZHRWo0xg/vKRpopBI/DvM8OLiUvE3nPpnzfiA6o
tuW+thRHRm1ldW8Jj2K3XOtq3RmALuK9Mn4Al2PYkWY8Uy0ITbXUUgybYBf1lszAVpP2X8e2Ojjl
82T0ONN9uR1mivsXR0ZsdYtoSL0hKDywSkXsLz08oGHGp+0Chu8BjdQUc6q/IgV02iV1PllY+B5K
vIeUPopuarFQXR8YyV0SfsSRMVxjNi7N0FfiQgG4fVp8o31XLJlmk1G4rozgWubVTb0UZcVSHL10
b+sUkd5O1I5M0LB6qbPmpr+96Dy6AJRD93ipP9xeX9Wc5UCu49SyN9hTWps7a15+lt2gcR3FgsrQ
rbQWDuRokSNY2R/TPI1at3rOVyPI3PjHfbPfLPYqDUH8J/ZSC5VW2R2N5XLnLYMjI7ammU+50aA5
YHb+dMk1uw8h7TApXEvHympAsLFpLXVUjiSsKiesTK7JcduivZHjZHYgEGIxPvpoyeCUAhzaLyB9
yL0fA9TLwWRlfTPGQfPIqHJJKVjb3q/NyoWrm1Ub5Y599rL2Q1mxO5sVHRm4tbJmqpocH5ghkCb2
/NCiffBxiraO5kwHr1U4v4zcElm+JtOC0wYp2WfGTdyT+7orH4X3y8CtFC9fDZsn7Dc0g0S2Z0Wc
QBezBp0bdXQICsUyyBAuPpbNRPEKePHIrzh+wZk7MLy7ZLuII/NL2FkJPesKFVYHsagM6OzyvOgI
OFQTlwI3NSBFShPA4FnL69M4jv4uQVt7kLhMdx2t+sS26K9zQ4lu6bzH4lajBy6MNBe7tBo+VhV7
uSv5yEo7uOwWtBaiurRkWQNiTWtIpvLOwaUK2vFqkL1aAEoPLIQmrGHtb09aZRUpcLNF+CsWVlxW
Nj24QJWzKn/qjPuufR1PKprL0ljiasK0efu8VsXZtXTksYpYldFZzGxa07ATvC4s+a5hwNhrKRFV
Q28l4ytPMbrFcyjDQmZF864ex0syPd+2tmpkaXcVK61Ty9xedvkEFjv+0fburGRkQolmjekILWK8
d29bCHMiluh67xQ+IuOyvJr3bQ9Gg4tRx4fRpcfZmU9Wq9ulVMNLgVnROW/6YcPR50eL497xy32a
YMRxpf214H5qpARJl3ZLyCCBYvfpbmp4dHs5VTOXgtLN0WLg5NvwyXdef0qr3x6/3h5asV3IajpV
3GWD1eGyHTRzJ7H+6kvvVLugBh/83e0vqCYvhWayCF5VM8xeG2d7+ZIWJ6/6dHtohZvLYCwgoFfQ
E2Hyjd+FNfN3bmYF9w0txaaLmy7SuQQX4Jnz1ayAKxiZ8ee+saXoRJNmNacU5VJf0EPWmOep14lt
qCyyLfOrlGJVmWdV5fZMFS+BRxMwKuhOA6qht/V9NfTMRVmNOJZdErShIJCiltx3FpChV31aidnq
4vJSsiPJHou7qF2I849CzjxWLRlwfumoGYqqD73l+30rKAXkYNPSNAqcXip7PKNg382Frtvnb2v8
G8U0lXZK3iTZsHjN9CBmGnXNH7fxdmgo23nudSrcKAPVhMfcyKbGTpAvwFwfuhX4c2c8icQIyQit
J8faDeYYVew9sTV3O6rVl6KYr/1cjpNfXvzKqAKKfx+1c6pxAEWKkLFZvduRevQdFB193gbEna5F
k32qoV1113LJGC1qDvM0Atx76UFKiY7udnzs2HSXCDpxZJRW4VhAnaIr/WLbBgubnMdPeefplEQU
hpflc6DZEAvOiq1zjXk07MWSAI9Yjfnxtm1UtpfCOmdNAap6PCSuPOzHF4PueaE5iL85ddeWd8U5
rb2hcbr0bLoiIosVrrWuCezNWWNoKQBNlvS0aZr4VCcWTk9Zh/sg13Cj1sEGfNswqtlLceiYVpMn
dpqc06IL+ThE5hprNhfV7KVg8oSY67ps0jNUoA9rN6KpGJpUojde7pq6vC9ant357gzR9nEwzyx2
g3nQqXC8edR3bZlDidfMzvzONk4rsQPcmAUdhP0ID9MxSnW0Vm/WJPiGtD+CHgSKMG2enAeCI2xC
6mipmginNmChcFa7z0bSTlnxse06lvjHTdpaLJYbOktl3ec7ssZc6rPV7WPLOJkGlBQc/gBQ6+H2
vFXG2dz11TZcEiBkVzF4UFCG1BXjzhQu0Ld4tl3+Z1mL5v3tzyi8X9474yKZeV1Z7LjijOY0zWd/
ynQEYFsN9c8Oh/WVghf8ajTvB1gnKz5k6fulfiwJUEBW4ICLREfK8PY+iq9I8dtU64xu3cw7kkJA
em/Z0FS5sz52dDV/tR1IxtyJ1fupGfln1/TSw2iW0yc0PgzPU2V+L120O2Q2iuPATIsEFc+0nBxI
3z246ew+ZwZtrvPCOk3IqmwipYTV8AzXBi7vWANTYKTfTfBrMyHQH4fDSgKdYePn7YVV5B55rxXp
6NPZcIyTPz0M/TuHH6z8+fbQCp+Rt9kKushA+ZlY1zZryVPSlbb5PhWlqzsHKXxf3mlt4IK6Zmm9
45KN1aFzNuxi1loknHlbPjvwWQ0eQGUkKTkMnTEaVb8m5yUrN0ELXqDLVUD4uQ/SybB1aUL1f7bP
v4pl1Gjx7DROfDLtMciaEnJV5DxwEkAKRJMuVGsipYtucRxvQQkJPR0KxcACEi9sWO/S8nJt4vz3
D4yZ2YtkYOyYeGX+sUXHcRPyiZWOJkmr1kHKFKyAdEzPrPjks/SPyIrHOEl+Gm2hcVjFZibjpIsM
T35QlvaOU1HvoaSUkvR904rfDft/zH3bkqU4ku2vjNU7NRJCXI5Nt9nAvsc1I/JW+YJFZkaCAEkg
AQK+/qyo7pnJonPHPhNP56HNOisiBEhyl7tr+VoIoD3Ib71uF2dse42RTrS2oup0cjBR66e0oGDy
mkU2eR14lzzLDt5Y7LgFw8XrzzuzrdZYaSeixhcLfIlUE3IHxkxWRznkEtzAUw/1vQvPObO31hDp
2NW6NsTFB9NJdlOOiPJYx9nX17/iTzDYL46JNS6alI2MyGy6qzrQUZyOJUelc0hccQyEVNdlWJE7
f+JIRyra8mwKnM/TgM/8EZxQ8qgo/iinpP00195iU1G26OWPQVgcBjx+0MssWDbErty+/r7nZmPl
M4SZxiKRMT8AxZnmdXsX9/bx9aF/CbwJfbbyEwVE4ExCc2THxL4bcKRZ7V0tfl6kmkbhaRjn62AY
gg1Npku9Iee+Zu03POvy0h+rUxWAeCUqMhBEXtg2Z4yarZwG9gy4bvXsHXMIZt2yeZnSmhXDXdLU
lzq1zz3C/6tfQlvhYFTbl6e5Cw4tIKSKdOile5vchr8mzHSd5/ypasqTVI+R7tMAjFWvr/S5F1+F
ASEtqU7a0TuCwEvsmRxZRmORHKY6unSIntlMa4Q0bjuC3BLwVPn9h4Z97KOHih1o/0GyHzq45uOF
APKME1oDpmdPh0lXuOpULwfJrgKj00WiHfDH6xN1Zn+ucdNj0Laah1114t5dEMYHF11qkf81v0jo
r+kwjRySvB6i7qo8tkfyodqFmxEtvFt00R2mS1DAc++/MmlrQ7po0N+cmnDo9qATbXexvAQ6PnOu
rRHUQcRRvpxtdZoDkuEwroP7yZ83EZhp6AWX9GtoP2ZpZcWqSkaZFGVykAvfafmsh6+4980q2WdK
2JsEFStdgu5xugBfPTdhK5P2w3DiOGK6qyqv0659Dxm/13fSuY26yhOSQHGkI3l3FTP9LqddiuBy
E5ruaCHB9PojzgQAaxZM2XnGBbUXHyI0wiwDP7jCz+IquBrr/rqt0zrkFwLXMx+zBlY7W4UD52Vz
ykUMGSw0yOKiMEWnRRoYfmHpz6zEGmPd6c4pAi6MU9FVaVTXmRsuFT/Pvf7Lhv4pINZ8Gcr2ZeNG
Fg2yHZoSD5F757nPr6/DGe+6Zr+Mq8aEQQzLHtStxO70jUPPy+5tg68s2hEb1cOSdFdBo6prytuv
pVeAEiFWbvP6E87NzsuC/DQ7DnTZUc69GseOd2olAcjCbkPefQ8GcaFj59zarqxasBncWX3VnKDo
ehgVxdHfXNia5yZ/ZcCgQwhb4yGcE2rrqo+GPoGMJHt9Zs6NvbLhYpgWBTxCfQrsDE5vvamARh67
S1dY52ZldSoXnGmXJDN6AIMCGTlPbfimi+vQX2OqgQsLZ1v4EKI2L3QUJ88jF+b7zEuv8dMNt9jp
ZWLQlTxWaWmiZ4+31dtiuDV4Wo5Vl4QqQW8OBRc5QsMWUIRRXMr7zr37iwX8tNPB7KrQS1CI01Q9
LAPd0ba+4O3P7JQ1YtqbFNMkZOYq4kO+WTorU39ovDQBU83bNuNaZa8XXuQ7kZenMY+3iuoMmMyd
5cOF4c94AbIy0UHIWcqSAHssjlbcEKk2ZP4EosQL45+boZWdNkHcBZWfm6uiB5WdaPNn2Q7zZomj
5sITzn3ByloDaOFVWvrVaVTLsZTyfvDGBsKHXlpATPvCQ87EQGRls0R0Jp4U8HldkV9345LqSqQc
t9uhC7bIt193PL9+Cl2jqRuv7fXsWHXKl+PYmZRAMEiR9703pYDbbV5/yK/ni65x1aOaPR+lyuqk
2vdCHBL10WsORXzhE3693jRZnbm8RQRavWR6bX0XgLogdM+NfHr9zc+N/fJFP9kxQVVIzA5JwBhU
aeg9N8OHt6kWhHQNrAboWAK61YiTKu8jehrdH6+/8699D12DqBtAuCvLpupEBpUWVbStvPyCS/51
HEjXbJe49g/JMGO3SClS1C08fws4fkrme98A53ypLnNu1lcWXJaGL7Si1cks4UmPLQLy6rr3L1Gi
n/uKlfkaO4wQ+zTI7OYvgEsL8b2j1yL4Ubv7cb4QqZ1bhJX1zl4SirKpwW2qqgJxmiFH0fBL8Kgz
E7QGTDs3Ut8L8QW+UjytQB3ZympDA/7wpi20Bk7jbqGcaDeZg2VQNLHFti7YBV9wxuGsyS9ZYCai
BtecYtYC1P+uaZ6rvkk7uWvHNx2RdI2fFtK1SzyNzanvq4dEFFlEeea5SynKmaWNXxblJ58QNuBG
dAZLK1SxY0GOS5YL037GT67R0xxCeRMLtDj5bj64Ln4H0OG1WMrj3L4tC6X/AqRO2qGzUEO9yr3p
g5OtTaPefnvbrlmZLQpsaC0qsGvmpbldCvklb6MLYf25mVmZbDDkQV0mlTglilz5zM8KjTulvrox
8SUtwXM2tbJYv3Fgfug0JF3okJbKPpIJlEPlJdbjM7tmDZkeuC2jhmHfl478QUjypUiCt+33NWJa
41TXbafEqZAsneI25QAd15da0s69+Op4JWbGvFeY+nH294LVx/xteEkgWlenq6ry1kAUuTm5cPzR
9svBOrItq+ot9IEYfm2oBVjaxwak/AqqPHPrtiW4vBLf371pu69ZLj2uBwiTSXEqYxyFvUCpigXq
bQkKXYOkc+7irp0xOihcDjMb71j0Wc3D49vefWWq81zGbugTxAhj/t3XEa6ua1zfvW3wlbEWY583
s4xxvgaogLRZ211onjjjBdYg6VDFZeMKRDZd6aKNrQexDZTf76kn+t0ShWr7pg9YQ6ZReuwBzMTs
QMw1XcJ620HG6/Whz3zCmtISLBxzobkHoQjVfbRoODPefBIcujKcf3/9EWcc2VqJj/i4xxkIPM0C
0oya7eWoNw1549SsTNYTuOXXkADB4fdR6XxDgkte7IyfWYOnq7y0eRWMAnBEd2zqZc/MJbDVmVov
Wu7/emRL502kjQdxmkvN08YiyakG6MF5iZo/tgGazaVOyq0NZZ068PhvB0bD/evLce672OrZLe65
eDQh4PHVYaTeVVFcynTPDb2yYlzJmlgWWIwq+O68MK1J/TYTXqOq3QjtvIS/5FSs3xZFv+d9v3l9
Ps5tz9U5C4Ha2YoXqZTJdVkfhVnQD4cKhPOvD39mTtbQsWQaVK0pDkMri51LAihrdxds99zQL/nE
T4HfzHQCrgMkbE2UZMpnR3ZRPfOMW1gjxrQCCaqYSxTo5ivFil1S3CFS25L+0pX6mbCbr+wWrIqo
HNWRPYBFMC27bUdcWvBvM1RS5ku6Eec+4mXFf5qfXCc2nwdRn7oIQs+BzqZYXDvwDYEv8o2r+7I0
Pz2iqsBHA1QO5PdIzFKwpUCoN2r47m17Z2WqjERTqIe6PuXz0zQJsLte6lI4N/0rS7WkKFyN+/SD
658UemVkv635165ps37Wb3z71bE71nz0ZSTlqfFBBNSGd1P9tvtiylc2O/R+DfJ9jml3/ZdWdN7e
1MXbitN0DegSBQXVIsV7K0hDBmCiIeXbKiFrPBedF69KUJ871WOU5XV9C4GpC+xLLzb/r9gOukZy
mcZbht4L5ck1+1EVB16HmSfyNKYZ88srWlzak2fc5Ro+jQiZ+lOOqQ/Az2l6a9OyDjaaX+xWPGO1
a55LN4G+D7JS9amcp+e87nfAdN019rsszdtihjXd5ZiHsbXMyFMCiKTJ9Za+TSEipGv8FlBzjOWi
Rb/c9J70NhvLYxJ0F06qM/4+WBltBM5GhgY3bB//i4K6NmgiL8zIuUVdmaqtIuq5oKlPRcvo+7iK
uiobvUrr1HQlVW9zlmvYVsWBAIxG/nJVwDkt03Lg9SMJdH6JMfmMV1vjtJqwZKRzizwRX6dJkAXD
jdc8D+OpVRcuzc+Y2RqhRWlPQ/Twy1Pvh2kxD1k93lj/u6NTupTv2jexwYd0jdRCEWfpuxA7tKD1
LujmTbBUeVaWZfu2rbRmrOw48sQATvQkqNjF8bhh5lJx/cxeWmOrGhaiBfPFycVBt52GYG/GdtdO
0YVT5Yx7YKsTd1CAmYeqhf+J7B9sBrrAefcD8olOvqlfGrO/OnZnFNg9EWgcAOVejXMqm3cBf/f6
kX7u9Vc2XJV6Vl4DS2shXG+XMY0L7wCqQujYX0KDn1uAlTG3/sRCVVrsUQ4C+zzYqjx5l3gXecPP
uKG1/PC4tKDIl4h5uCZbZqMMd2dvi2jXUCrnxyysvUieoCKTNpW3Q4/ghR1/ZuLX8Km6L8cRabM8
Gf1+cFstSNpACMe/UPP6NQgMTBt/DQQ5LsH8fPDtVbBnO7UbD2y/bEFre2H4M3O+hlAlQbP4gGPC
ITQAvHZ+irbhC17517xdIV1zT0JdTdAQanxXBuTGAXi74qO6GiBMZvbJRl64qTmzKdcIKm4AcekM
HlLyrz77wy/itLnkEs6NvbJX1+bgFtadfyBdvS3LJQ2T6XboLsErz839ymRFyUsuUfU60eBjSecN
JZekzs69+MpScyFDBkJRrKpcEHh3103d4LqTx/KN9rSKk9s8b8OlmV588fvORbs+8t62Ide4qNYs
VNbG607tcEgS16ZeGF9iaT9jqms8VD52gS8mTEsFGpLIPerppJIxm+cLh/iZBV2zTfZL7xEPBQUk
P/MhRsFeJJeM6dzQL5/0Uz4YEN62teoQSOFOI+vmBVfj9XgJqXBmv/wpqfzT6CqqVaUDIk9daN/p
8jHy4WXGS51o59795b//NHoyQo57UCEF5VG0mwu+1xdBOedWdGWhzTguPrhr6KEY+ZYW47saAAiN
gmkq20v4hHOTszJTjaIlqNJiCiqC4XYyd+iB3gPPunn93D7j3//Etv40OSjizHkiA3s1tu8T/34Z
bdouKqX0StpDHb0vhguO8twqrEwWwKiqjqB9e5KDn0HL7ijNuH39G84MvYZGjY1H56KBzfL8rmPd
ppPLhdk5M/draFRPeWKcxNYxVXsYeQQRl/Hjwqa3OZs1OGqqlegBvqKHYfH2vlduZneJhvrMzlzz
SXLN+1hbzEkQPdIxs9NnrGesLrz4udFf5uunXZPUTlMBmZiDNwQ3XRUcZFWnugczuFBvjFbX6KgY
hrWwuMPcC9yJoTUFFxIH+IkLm+bMxl+jo0Y0AA8v6quH2bRFFsTxfbKMm8jZ05ALkbb4X0wC8Gtd
OhTPzdnajmVBhYGW0Ul57gl3Wvsi6j7kYNxT06XC4DlDWJ27dTEWcxH3/oF5gU6JQBt4HRVvvG5a
A6X4WM8DSxBZel0Q3eR5HD4NkXpbhxj5F4BU7ANCQz16CBvW39UDOqxGFZnd6y7i15NP1sgoP6lK
1KcDoIShBVRzfwd1gUeuH3UEoOafj/j3b9P/KZ71/T+KUvbv/4F/f9PtbAQEzFb//Ptd+6wee/P8
3N88tf/x8qf//at//cO/34hvRlv9o1//1l/+COP/8/mbp/7pL//Yql7087vh2cwPz3Zo+j8fgDd9
+c3/1x/+2/Ofo7yf2+e//fZND6p/Ga0QWv32zx8dv//tN5xu//7z6P/80e2TxF/954+ifAJgH3XV
1d88P9n+b79Fwe9xHDNOg4AEfhK+YF3c88tPQvI7x6VxEgGwBv1U9pLCKG36Ek+Mf0frLeEk8olP
g/ilpGX18PIjP/mdRfiTBE3qSQQmHfbbf73bX9bof9bs39Qg77VQvf3bb/zP/Pp/CoxhEqN9nMdQ
BokYshy6vousOJmJDb0cvNRmQR//xNCR3WhSg5WLj554yfmXBVXI0jkilm+tb5kd0xytz/k3iTJh
m/ld17bvq0E3zR8h9CpnzDo037NGSUJSYyY02M9t4uxhKupqzHodNb1DO/z0J7Gbp6cfSVyF4QNY
z3l5nzAeilTFeUS+sAly4g8hyTuAwaBgKLd532nkklAihWaoF8T2TvYxarqS/kiGpeAocZkgraPE
mg8LmGi9I5C9Y5zSxTJ/OzhPEQgsWNNt8nlqklRwotssT8ySnMCfvSx3ymsb9YlNSVA8tUSUokgX
NHFON5EVbjo1rSebzDRxoG7rwIXVfQgDc1viRbp913CWzGkZaIf/L8ulPIFoSshNzGJndo3ngzao
4TmckyAxgE+KGyCyE38sIBJYSLeXJVg9N4zWJn4XEUH9G1eWRdYEpPQ2qAMU9R9VqPN+r0dQajwv
bOnFdQ4qHnEXQm522cyRm4pdDF268G7E31aPY1zyYRNjRutdOaDjJC1HQb93g+F0w+mYkF1TNE5l
IkJP4X6qFvOkTVgG7zQpau+a6JKQk+5VPxwbQgqRhT1RTSqjuBm3kQErY6rM0o9bgwn/4Tyb5xtZ
tDpEB4Hwwy/lbKdlY4eS9W0qwMayZDWBXtl29Ly83GC9FctqzkNyVRgx9SDSZHOxEQ6MBnfzrHA3
qLH77CGqESmn3NWQ4fAC2pVfaz4PKFkAgR6ZQ5z4sSOptSJABaxjS/REOVMia6raBgfn+/pDrfq6
2DfGWXIyU+9PWeiV9CEOEwrljQ5zl4luyJss7BYfrNfoFC23bFbU7TFHuGhaML9mE05z3aV0DAl/
NxYV6lWJCAAkbNQ47loSRADsdqZo0cka5vkny90cbvUC1r6ticpl2GPqzBeplrI+hOBVuArREi4y
Q5KBPCSqtvqd7Mmcb4I8CejR1EFMd7JnpdnnI4mGTZeTPLwhSa7trvBxC5Y1/SDa+1YFhGWhKcd2
E7SQzsyaqTX3onGT3VielO0haU2t9wYcyo+jdRBTiVsDu+HNEnj7loNAEtp0YhLHgs/k2g8Sr8p8
1fXvaa6XMAVPZo1gs2vi+AoLReofXckesOgsTnvSTOWGD6BZTyvfmXwvcrjAFJBIP/hj0qJKUi/W
pUFJt3F6E6Jc1+77KRyGrEfc0WeUlKp4X/Rz9LwAhyg+BGHCaJOWJIxgiKZG1NCppfB3EpwEUZpP
UeSB5E+5/JbUnS2z2izBmHI1ie6uMfHotktLA7sD62dOd70Vtr6NF8gzZ+ES0zpbnEm+tA2kYyAh
Y6HB0qieTODoj/xxazHPyxXpQ2e2cQOR8d0I0cp6G0VgCN3UVvFbHiygwTUlyjlHJUDTCqyON1Qb
w+HcN9yGxKZzGLZRCiftZOYNc84z2xZFAVTG6MAjCJ9Zb2NV4/dlkTdF5rdzFFw5gNZbkN/NVm/b
JCmWhz6JrfmEbF1sue0GeVvVhfs6ekR8oHPl+tSQIohSMwXRUXVe9C1oA/U9hKzsd9/S9ltX8S7a
oDjEkm1FCBC1XTnE3Q5iR3a+9k2gui1OqqLKIld3f7CK+gScIkY01yZUmNxgytFV6+tB1wBrNdOc
stjyOAvaQVQIvaj50mn0EKVzJINmH/sSkqEO9MESggRTWNwkbmqLh8qES/8wlIO+Bq/R5DIS02m8
8SXrMZYjiqW5i22/EfVQjo89HJ7UqSsSxwC1avxuSYuyCLsjSwoXZiScqyqb4NDGH2zylmLKCgHe
szmdrXHhY5UXsX87QoaLIhNWNYhBoEgfSDj2ntIDcJzE3XWQmKrfDY6BVdwkJvFPZGG237Zdw/3N
FAixPJTGsTxl0uuLnQCabDrxpqb5wU8mlwCyrGSfb1SI5kgcMr2nsMK1J5NjZUAICmeo2iGT4eLD
CpbRfV64RWDcxnDid9KWdRaVrdtUzgeFUSIGTVMa+MGmmsO+x1HRiGpj506XGVP1BDluM8gmTWBW
BUiN2TCnVTdwuoPnirxMFbKB1w2BdE6jsmm7PXEsSLKAqFJsIo8vwDg1vE32bUi79on6rJq3HfPQ
jyV1Tz94tHI61SX6KfYBKHmKPRucGa84jK27RlzvSjRYIG7I7GCCj7ks9FcohsddKuTgXBoJa8zX
sXVemTaCSD/zStNG2djzuM20L7XYmgbaoCBj83Gtz6kVyHeUV9X0q84p+Ne9pKiLnWUEo6SLA6oa
SDi/BQNtOvg0V4da5MLseCBBsc0hmQotE7+f+RY7d4k3PO+DfDd08/AJhELmgfWiSzIuiwjV83YJ
Z/TlxF0D0XRszn7fsalUEBQJpdtVowB4VUedoF8LYMObO9/2SX3knh+NxxjXRu5kPR3ZLwl+BcGO
SaL6qHRNmmehuqY6xM2s542IEoBF3OgkSOGoC92REKQTh6H0vOIm9Omc3DFRxGbjJZVvTt0y5P2n
ZtHspRY3eXmDFYAyyUHVBSk3Pgu6CHymdaQ/Tyqfy9uIVUF/8JFCzI9DwYBuSntLe7JpE8Jik8a9
WBLIS+uQ9wUcdDl2f/RF3GG3SDKG/eOUVLxNkTRbbzfTprFVGrc0Lx9FS2a6URS1hRN6Xcj4YL3E
gRCoY+/BcWfNsW/iujp2YT3iSExUu3Rb5bc1DhBOYmPf5aNiC/qHCDbrYoaa34y2dXo7hqWffBQJ
mWUKqirlpZ5b7EMUl8lyp9EnOJ9iQyXUyoD/wgx00czVbkYxK7mzdur7tFaeB/EjR1m41yLBxzQv
PbhJ2iyGQWsp8DsQU811n9zRvu7KowqhTIajPSi9gx2Khh+gT5A3R8XDQn2L/bHTI45NVul0hKGh
K14vA1p0w47rW17iKj6rHJHNYaziwWCrYA9tVQwJ6VSFfUs3aLXA5bxopP9Jh9ZWWzCjqPjG2pz4
aVup3Oxgf3q4TXI1QE8J486Z7JyMN8RXBfskCTzPEWiuqtnrSNLqUWuOy/60a8q2+x4l+M5PZLHO
JqmJZtykLHLi03Wcx1F0a1yk8jZtAeuMMxXacjqB0MQOm6IRrLSbqWkTeeuxZtR3VdEgatwMiw5z
scHtUm0eBmqGajfoFw47HLZyokc0efNJpUaPsvkgWlEz+QBx1ni+0Z4sun0dyqF8RyA/0+/AP5Lk
p2TBob8vKrRAbFDxnYfkiikXj91Hwz1I9f0oQwLMxHUCxpUwf0pIBJnpHQEWrP5Hwvu/ykbP5ph/
yUtfzVn/P8xGcRP1SjZq5LMSTz9novj9f2SiQfg7skVGYgjfhEHAX1gZ/pGJBuz3IIgoQz6ZJAmB
D/nvTDSgv4PILYgShraeJAlfioz/zESRpMbIaWOCuCwIGAMU7n+RiYYr8GRE8F8CFoecEQ5VO7am
rDOh7WcvGqqtpYxkXWGmwxzM8QH0MM2Wdwzey8s1k5lM6Lz1NbFZbGV36MvF/9yV3LsK9TybbIq8
6h7MaD6iMb+46zrRg8qBsaPfJj4CNTclH4wYwKVRe67TmcRl9qauoPiB2Ld4Z3NP34VMGfjEkZaf
GzlMhw5IsGunEF2l81i0Ow9yXz8QvFZwgVX92I2Vd4D+oI+oJF8+KzuHSG/j5IrCQ4t07mV528pE
7gu01QSIAAzPBiqjjFicT+OI2EYq2d0WTgZbPzT5JlK20GhKrf2rOOrJZyQq45bE5S1HdXCD4/Bj
CHqXXRVphI8Jr6c0D6vqyCNob6WS9u5roH0k3D3irY0XT/K+8ZoqzBriKKTQSsRMVVtsR5/NtwoA
l2xZRrqgfN/ZVCmhsnguoh9oqzM3LWoWaFya2aknHiQ5ZhVtCwCF7r0+N7exD7cFPqZR7qjkDB9j
xM2yVMFNQIPxWDhTbtsgnx9ijk6uAo4Fwk61opArsjoLqs7/XIk8vvUrbadMC2RBO3BIVg2O+84/
aaT+e9yvm/cgVe5uqqaH3AX3568L8+yjBJ3WHqErOjxpJbZ1WzZPgyjD+VibetZpy1W19VuvO3Lf
edsSuzyTuW8/DCIoM5AMlKco4uoTKmPJfdPnjGaKmX6fG6YzKFIUH/Owg4yq0+y9i2RxF3JEapMe
l3dlw0uIOjUASwUoqn2gXk7veDBzve2bPvyBeeYGiTKiyrRExvPexna5auClH1B7U206mRzJhx/m
yR/CIacuS9Chp0GOvE2XS3udcF9uDWhOHuaSi6cFx8KTRc0AzCcd9iZSkQjN+cCRb9AK0+HgI9P8
PmGGPUUFrz6JMJmTjcor8w2Zgczmqi4PjlHQ3Ad9AwmnedHLS5DZb6pAg92kbeYn3weIMAMMVWYc
xZQrkF86MGOMyzfLImTKSLLbNChaey/DGXql86CSYzvmOoXiMPL2lvXTvTMhyhtLGb0k+9S52zi3
XgbGGRRGOELK+wI3x3ce7QsIcIeDVpvWAnqTzuhQ7zM2Ns39EsTVnaj75asLAwGMfOlgMLycDhEr
gqfGz4NjxEHSkhWKBQ9+TqNngyD21mg3IOVMQsgq9N4OIXNyRF2h3pq5bW587sWfi7xstp7q3V44
hRSsxTGpUq+SOvMbmT85pN3httZtfjuTASmMirx7Ecvys2pquW9zWZ6K+UXda4JbPMQhGr/mCd3L
gBEJmUXtBDkuH6SnJSala8Gtm9iv+dTlY+rJCRqvYKJ9mCEbsvfjaASphsNk6bG5B3ObVdmkASnE
Dl+GEyHIjYcwH7f5lHcHjXA6Y9KabWVN2aVsRFhXQKF6nySsuqpxL3kQqFSBxo939gMTUXHt+sGA
DGRYEHuKNh0XYNiop73t4rkpDSJTHKMh9z/3ypknsCNBBwRkwyejQu84cSr2YJFZXlhKQKrLOmev
Z06xrOPUWkiHLuaxjEb2IykmNL4QOpyGAaktakTPc2zeVyrM8oVO2AYxalr5rIeN54sYNKdxex3H
FHAWSdAaEpX+cUBFD+lLAT6Wphy20uRql0yVj8ck3a6TTh4d3DvZNJIN+0Yp5Faa0OVDE4N30BeM
pdD3EnuyNOFWjSR4xLX7tKUJHe5r1ZCbWU7u1kKY/UjdlKdRVcI9zkP8NNqlfgiDabiDDZCrBGz2
R4Q33T36Y6Y9+Nv6G8Fk8F3TXOzQS9h+yrtB3RPQJmZd6bcyTbgG+50PHSrwxPqnMIrsiSRTXKZ5
236gbl6OM+39K6rlS50lUeZ7svTgJIY0gcGuACWMXmS3q1ANOIWQXdsmTEC+qQDmPhKyuOpCv9yb
vKvTpKKoIHnOfYkZm7YhUpYbHeTiOpqQ6qSutO0t5AAL9BkoUiJ3t1GLVCcfUfmoiHflxjY/TpP0
j01Bw501vN+FiL/2eLSFwFvQ0ocJ+mPYRPngAU/TxMi4GCF7lIr48zBXSZE6z8lNMVctTmgLrQLQ
Pcj6C/rHu/kADOWClSuFb1PqFz3ZgijTHZFieNPGGAXo8ETzD7arRHSV+1PxATlU9YeDrsKBRcn4
bIaheyDDIr82k0+fQg/FkUw7P5DXyWDBQoP898SYVdeF8ckdws/iRD2mYrSmUf1hZs6/NlE+tJuh
ZfNjmRThIaCROtZkbtsrkHYNLJsaY++qaaqfUCGKb8TIQOK1JArKfYZu6cLIBhoKoMYMKqTtNgeD
z/9l7zuW5Ma1bf/lzXEDBGindJlZmVneqDRBlBNBEqADQff1d6X6RJyW+ryjePM3aEWpQ1JlkTB7
r70M29xbFxhZLIONptK4Q6qb0dtRKWQmVq97GsNAvOke2r6YrzUAIFFNu2FG6hwHDJLhrtteA8YQ
kxxF75M2daxGoEkI2NhU5g/FvF/Re59JaPnDrDfczlUbZrgheRYNhCbYmuRxEgotR826kSUB+n+c
qd7o3YtBBx/Mp/zU08uRPrZqR8W4PTXY1PmIonDfDOjmLNPDwe8a89TVHcfAWw5u6pWV850sdrZJ
EVTLYzWhODfWrbC0p1ndYUpRz9k6uyso6w7bt+jMcnz2KoGGd7suAKIkAXqCvTN4qCSKFi6BTbm8
chUUH8NI+TWeoE58j/K9Uswe3BoOoeFIfdDrrfSKOOpFBAhYruvNYHswg6XsVe6hg3hHn8f3wQZG
EFLeQMXHyezvepDEdwi1HrJoXJZEYsvtPZeMsfBsmePtN7ueeNFzYCKRAtYZz808ofpZFgDhZcNu
+tnvbrrQGb8avx6OTR3qj9EjrjnBLA42R4vcjotyt3xTs7xRMsDe92bVwY9wCDMkRvTnYqr0F4Gh
Qb7Bj6PLN9BbOlzGQOjSoQ74tax0lAKYXlPPraeXTZflXVSwareVZflRsXC9Lv3RxgTYVqK6Mjy1
MO4zACQBG08oSE+qbILHPooA5s12eVrEinaQj550kkLM1RPmKx08rJSFRlDTT/zcGoeoG3bXGsXE
CRCZ97F0oz6ZzmHXLTLvPfTb3nDFp0K/D0G4vg2jX2aYEIVZUYVdtkzLcgOFEt2bAbXTwpm/Jjwi
4XXDBvII4lr1AyAuKteg2HaNCL1X1eo5gdRM3TkFJe+2oPapYu6E9DwA+zJ2fLbumrAEIdKpV3Ik
TocbMjR2ffAG1b7LbfKefbEtfSylL03MArZeFTUUZmWnW/g/N8td6xfudUeLZokdHdUkxkmyfRSQ
y+RFvW4vl1Sf88WCJtNsW9/8eoZjaAOPuKvJk/PZD701nYFk/KUU/P9t5v+52Dr83/vM3deg35r1
733m5S/81Wg63v9QhBsGURBh9BldXKT+6jO9/0F752MIGuDCcCHz+Hef6eHvoF/Cn3cY87zwoqv6
V5/pBv/DAi8IQYXHGBV/3/t/6TN/Uiv/PfAMqEOZH2Iai8+FZf3XQPRvHI4NmWooU7cysS5gC6GY
zCcfzm+ks1NqtjAKMYkzqUI413nDSHFXYdQXb3XT3BYOPXDN875ipswj5Z95L0rcLpU8AX/rYxp1
LPv526AU9c4O8ydiwM3Nhqi+dJz9MSMbP/ztwf9rpPv3ES6/ECh++4ECiskWBcve9/k/ZASzqStS
yDJpuuCNbK44RpdfvC5Kw8h+C1k7wd05qI8rIyaNRjHBJbadT2KraTwF1YTBRrkvx+hUmWJ6pG27
3ojenFDLKGDtwt11jlem4waRC2tleOLFEJ58l4an/kN3wNH8Nnf8Yj7rsu0TwfROwrjm9r//mME/
f0wOAI9TxlwILMPfxbktxuMuPE3aJELFfuw7eMZlS6vhVD1Vu7IcJ8xI62QoDDmWmrs7D1FuiRMV
/MmKYLgZJ3XijV7O4yL3Thfh7MVI9aGwGrHp203YMdCRNFluq0BjvNf5SsRyafRBiQ0PU4go6fvh
YEPkhdCSyvfO2zXuwYfJ6M2kPbKvoXs4RuvgxX1Lv7qpcF5HmM2lvJuaPcaKKQ7D5tpcV4HPE6Bs
LXoUUu1tgDJuYuN0NKo5djB+2GMC5qWudf3jIjBU8FRRIMbC93NAs07+87dLs8IQSCjvGhnk4TEE
bgDk0yaMd+RQc//FlhRWugwt7QHb8Zqs5ZbgiCaJWN365NXTv34pHbP77y/qJ/P61/WISwHwEiIp
Ax8Y82+Mt9E1nen8CvI8Pup8wIDwpDqFb19Oah+SPZoqTPJ0xc6DH6jMqSoM2IgLTLeE0SZUQm96
pUGMddteA7nHLHta6T1wAA702D+TCimX4WUNlIRESaHa8tAwSLVXVIZouYxzDGq+5YEKVfqHH+1C
JPrtR8O6Bo3DhQkoEKrfuEzd3M3bREyFFocPe5cXXR8vvr6Go7DYyd7xjsEyBDtM3zSkWmIN00Jj
3O5I7l8RM0Kq3gmA9y6mEFkbtekClcDOD9k3vUqML2ePnxZm1Ckif+LG/mbWeTn2eMDgVcIoXo0P
usGv1LWJtqrvV0xyAQOnSGTxD7AcUs8zxpiA0cNjN64RGhkH9K+1K44e5uC4pv9E5vxJPv/tCaLE
9WCS51KHA+j79WOYZV5GC3PVZB76aDcqMDPcVY1HZ3afqrFoTiJi+iQvX6206Xem6V5k2QV45cFD
5N1JMkVXbehGVz+/Wjwp/vqq8DEUxzwePsjEDidnKPt08vF+rJm3HSr14Q8cbPYfFkPg+j6erOej
w/5dGAMTm2BlHTAcS7o1G5d6Oo783qjSufr5G3vZ1D+/2tp22IMOhYTEyxr59y8bwsKOaKlM3Jfw
o/x5V6ihyMiMktTtwrgxf7Ly/k8LATse956DTx9FvwdUdHbkIYRnQComnjakAFzoOXU6VUudFZOD
BruoPvXgRActCGIH3B/IsvnDnfUPrBerEdUBuxzkWAPu74f5slELvluvk6VDb7X1xYcX1k7KGsRX
4JynJ9TJfWxKlLuiL28R3vonruBP1vmvK9GlFPMT1Cg4pYA8/7oSpxVDyqUeVFIr5R2lM/KUGIWs
OUCPjqLiCB7pu1/xeoc02uIIY/144vOd22M2vZTdw9LI5ex7AvSnYjrSua0xUIts/QdHmv/wqFwa
oNn0Ah+ljx9cluHf6pWGGxayDoGAkliscMKD8+Cw7QqWuFgjtj/1wRSlELm7J6kfhtaRf5Cg/nwS
vz4prBN8a89zAdKHvx/oAXFAgQd3JtkGtPdF+YDgmkS69LkGEeQVY3aWmH7u49aapxWTvcyHHxtg
N3Q2oXZOgambvA7Rv4kmoqcxNNjzmGtlVCxtFuGUjTfPM3E1+vfUDEGGaYR7YJ4Zc8/L/S5qvwWT
b2MBlyLgObjQ9bQGKanbF1a7W4wu0r1mA1gg5WIgGLlsscUfzR8I3D9NaH99DAGKjxCEPKzeELS8
X19EHdKiHQFiwZj2SmIIy1DuzfRamoBe82A8R6ucDp5VsBs3BolU9NEZGv7kOOtxUzBRCCanjZku
wA8SW3GmI4fz5BIcRsCxSVnK6A8XMSrm3y6rgHIMdXDiu1EAtP3Xz7ut1JULrse/Cqaxp0jWBrPg
NPDe4meIvsFdPInwGK/VMP347zclhkz//N74ljTEOY9ksctn+9ui9bVwoaW3bTKXNtrxCgK8GIh9
kRhuNQj3FJsJmMIfjuTfnPAvl1wAQhcHV8vBQqX/CEoTDrgQQEDxbQlPzFtjqzAvujJIFyDdcesP
9DRg0IKwJdDwLF/TAkk6xxLk2BCQ6gVdhRrXK7d0QerApR95gEJADcMflCr/4e4IHGxpF90EbmP3
9/ybEdOdcenwfCSwlfcZtqOFBFDLrP9Ucanz1pP39aLNXUVGm8wcs66BTDs79dUa06H1EqaB3Kly
e+/8vj6D+qJvbG0IYDsxPlBgs/Ei/+RH+R/easBclwW4QMJ/HkW9ExZ+IzAJ55qi777YpvqlOpux
99KBabkHWBL+qeb6VYOAd+pjxoi7Iroc1wxf/rqUbFBt1YZHGNe9g8PaebUICodkermLJDiCmH0n
OgBTxhdhEqqiToGhXImQdmAmBSt4pOp2pNUDTGTfoxp+O2DZYnAuviENZYxHWA2A954M1WUcKACY
Es/7wz70seh/3w7gcdAISlnXc3F6/G7OVeH1jNEgQ2AzqBvX0L0blrrbhSXJ7Vbhvg+lSISUO8VL
dp6QHbe6pLqfcncpTFpsPUtHN6NcN5nrbSr1CcDDTUSACDsZpv0qTlJ6fiIdveVlo267kVeJ5yNo
E9P3JneK4W7b0MZ6U5RzGHqdUVcfJqdRuXHJl9elsDIuM+ITN0E67LGOxnvg2eG9AZMLZ2GIAZ83
pc2hrchV7ZTeAWEc4LmtbMyYEmOyTc8D0RmIeePReki9AulNIhy3jjmprrUozdGx3wAr4hO3LsvK
KQpT2OjxpOcVLHHGLQbJITbR/NQMCM7infwyHc9bMztxg5o7pZANZCOxP/wZVUlQNTdKx66J1iyK
AGt35NT0T5g0mYc7tHJdBgJuk2HXj8lslI8QViely6YPnIEVBgbHnKroraBLGaPcgIE99b0rKuq9
dGeewi+ljs3sf0PWMsnMiNUHn0tQMpqDwreFOcVydDfndiFu99Ak6jxzXt0FogITFdA0phzmhVNw
eu3qmwy6uhzkB5Arytu2ClhSOlDiO6JH2IhLyp1xuqup1UtS2TvjA4TtHLeL1SDsTjQOA6OJ2qyp
Jti/djBtcSKNrhFsW2Riv1R6fV/kMsWzhl0vaaoZrxanbPA2rDwbFsUQveg16TptVyGClzEXw5DW
XIES1B+Rx3e9qBpud9MS+xzUx7VpWQZF80c9LycxtssNHGfXc4jgr6Ff303DypQ4cyKVQuqPBQvL
lxigAxUfdQ1GSUXgONK8jQKF20o2kXYAvhcmQBRbyhsbUj8Oa1TmqAkBtqCsic1gQhCdDttA3bzu
L0lUUh7LsgYFcfhWS77kYB19Wr/XNxcoE+S7rt5h/du0CpsusexqKByIV+owxnz3K1LhvV7BYcGQ
+WiP4YhYq7le79phcs4FRiPxCDiRjRjEFFP/Ljsv9hYxX230y0fkaFqyWiUKDMEcQy3o2ZT70hcw
wRysAPuxiRKGtXeYPUhMdLosakxp45nc2zRMnrh3aVbN3ivLpHCBgEqOVl433UdR4dmDwQleoFJT
0oS+H2MGWOcOnvbFoCsZbTFkrsU/UyobJetCZkh/mg+99vuoqDBcdTTbedZCao5dznAZ5mSrN/jo
TtsOUL8LXqwpkx5c4Qw5jvO+tHfzUB6NwXkSreDOW5BGJdv3BlS3zdl2XVA/WL3BE09qnqqDZoCp
SA183S4anONlTFcWTvsStjUpBXErVZKXWTFHTTzZqYW/JkIrnPlTB+AYWpjBSphvoPmP1y2AUBIr
bWHyWVkRxoGPQHrUedCuBtEKwzBvAQbQuXE1G5sME8kwwAW7IqIPvKEeChSCPESHtamWytkRPT9K
90OMUR8P/iewQicBSv3Y40RKlIdRW61hRxPWAmGHjkgwRR5T0Q4PNQ6YHSR49BBur9RZ/JxXzbuP
H411LuJfI3dJNWYp1SCQTOwakaHYfJTNKo91NaYIzAWhfHBqjHgOvJXiVJE+h7V3Ey+crzlY6Sph
btVlpdv3YNSBzy6c8TMCAtFpXaSmCZvYb26HqL6ypXpk7aGUxavmAsrgKWixzAiCzChNBwKbv6hL
ZemqtELLm1XR3KflsJpkdNUzvFPiSnb828DxBcHC1dF0guan3Lft+DFeTooW23MrxkO9DGCjLnOd
ogrxsnLt3tauQoZWN9uTO/rfPWN1Luftu5Q/ZFX3SV2Xa9JjkIcHOZW3qyG3epjDuKc9xpxRReJg
Ia9h1O/DtnNvffh8JhW8FXMGFt9pwAS3Yxts58D1i2FUYHEvlPfGoSfRXHKHB+/bWK3BDd4vzsFt
SRcJWDLw6m90bpy8ml/VaPy7TrUq5bKMctIi5WuBYTrSs8p0nujLxtYgZo5C9zBtifDIFCt1T3wp
dpUE3rIRuI+Mw5SEVH3XZbPmIeDMXt7IR1SjX1ArmLvFeCewVvbGK508mHqWwdwcDEvIn5NIwQ2r
0K1OWnBaYwcYEDoKjDtVG7DUB+U8LhYkOUJoBlqtq14m745HIIp7VKeucg+zDMxhaC32BqijbiQX
0JdDVG6wRVla5Scgk04x4jlYpm3xIfkwx2TSFmy/7x4B5UaaCSjhSUMWGUsGMqhpPYG5zA31GoS4
1AyooPp0o44j5IgCVESg57qWb91lafQImcCNjvmypd6rBIO456w8YP59slU15NwrrnFVHgaBlJPR
LRJvLr7Bnb5KVctnROVK0FeQDw8+wykKwje0K15qQZNK+2W+wrzURzIgvcYxpe+RfYRiFZ9r6JrE
YcOp0+RFhuIRzfahAyaOPxbkPOLpWMOGtF4cEHWHLRncORnrmaSYXfvQGqLmbSdMJruuPAAxPDvK
07mP+M+0Jv6ptqLdOQMw1K0NdrygHw2mnHGEem3hoK7rMuCxbKsXSO1JMoT4/zgr3pwWsVfgMmRy
MrvLcHEbmrfGXafD2BKbqP6i843nocOYtOmy2pg5E44dcq2dMHM3kKwZDXInWMxNIUG2rhScSd0e
Yeiuzz5WmBPE4JCxRK+YOjJAxdjI7MnT07R3sZVOpWqjOLisUbpiWGrbN0Z+YFwaJtoYXEzrxLOZ
qDBdBmWA/Yb3KFDPmyNwr44jKPZgXESXT6msp++Ihf6En7oSNgu48RTIDRXKiH5K56DCXvDRxKAU
TMdWk9hCUBID6cs60JOhDdY5uo/g+DhXunkfpvahQTeDEaANMeAIgDL3fZEVV22nvjXceahr2La1
7a4ocpQjxcb3w+SDO1V9wV1m7ynyVpinhXpFLvl+7aDRMWvopDpyM62KMPFwasfMuy1LkY5w2cYd
oL20B0ycSXBRE1offcoohpstjrsl8YpA3DuUrjHsz1ew3Pf9ghUMW2J5y/r6samw/nunmUB+n3ej
CaPYoiaJZN2CP8fWPRQLA6re4mPkvpPySu+Lor8B3WOI11CcUKd9r2bNM990Z17Mr9NgHWBL6lAM
vU2nFrXp4BXJMuGdmnHOaemj7hxT3W8v1oVJcufT2FnGH9bd3iGmDFCikqM3gy4wvwld17ulnuts
cccM15ifWT7fgpnsnkgns6ULbqKegks1y4fB0n3YQVZUUYijwIaISR/xF3SJj2wlcW0Xfuy4X6Qr
9XfzlsF27lVHEtVVgzE9maszX9gOmhcLHZp49S5bQjHnGodps6tLssWdVzD0ReDqWV1kZvDvm6gI
7+uwfQIZsj/A/gyuNPR2rsCMt14INkbYHClk70cLrRIK7bkr9zhkSdbCROQe7I0pX0s6I132VocG
KgbG0Tu5nrgKXFSfrdxVDk/1yscHuP8lpiRmD2Y1w2itikDBJ691vdCbFuJWqymqzE2d/MEHfQGH
iQYKmVRU/7Do1xelsTvkvu0RDa0QlevBpwctdPvgmGbXjl0+3AL0RaJuSYoMZJp8xn8LHTSEDNvj
7Lrvi0NueNWBVDMceyjVBAcR2swa9R2OeceMPyBJ9Gn1ZXBaU3Pd1B7aGtSDDJ5GatBxy+ipduY9
upJbjNDjrn/0KrhA+y4EkabcNVTEfrUeZ+18ByZ2qdDeIse1cf3Mp+AO+amZMzUHxgDn2LFDBc/J
/VrKM/cxzaCDSle/25LW2a478A13EaRisVvD8Ljx71DplHc96ipLG+fKQAKApqRGYguoptAPKYT7
xsssriYebcdJO3DQqNCvReCQLF67A+/n+wBePtbRGuQ12IuAwh9n70p5imf8kjDKTUUeTTMfhfGw
qkQIIY3YeHz5pG27FYcIe3piMp1tTZPQE/i8on0pB5H7K7uXzDk11Y425a1ymYM8E0g4RvopW37X
GqdI6zCsE9fZin3jgGcCxA539CuGrW5S21aAVS+f5illPnhooBCK1PZBmxD3i8KpkNJlAOtc8Nip
OGigBHxWsHHQ+TRx2EeQFYzlnfbKU0XLKQM90MSmeVG1eMLOUGDg09cyCN9d60HcxL65eLIalZjU
xCS1qJ78QlzPZCwzWt4alP7Av9u9bNx5B3pDUbygt0SQ4ne7ra9l192No69ixKCn4ej2VzXCtFM0
RuWh1pAMlduzitwXXbNz3wUsBjGixEHqFZnLr4Khd86rAJNzg2zPgWEq72ydaMjd4sYxYN+xm7IM
cPkpIgFulsNu62vY1jUdBJXMxigU6BVhcJQmcCeDEvLZYBLj5eUGrp6d6KNo3KvWmaPEL0CjoOyS
+ynWlLTb88oiGFDpCrKr6L5Dcu3qFDoOZXeCMU14hTs3d5lh16yp0aGTwk8bFH1+uyV0iiLghOqt
N+TVAdc006P7VRGeaY61g3NOtO5LHcmP4KLYxH19vQY9Cl8LscBSoPUQaAVIHYFi03b41AQIaFTu
NH8Am8Ps0YI/cEhFrAbVxZegUVvwd5OgAM2NKng4NxsKHW3oQZbl/Qq1dTmdcXX70wySMCRnh65d
vrPKAQxUVX0iW6h1B3KqYXO2EfmdEBDBJfOrbOKCoOEDrcZCoNK6/n2vGdo4lPpQPrpBCD7wgodX
z/ugABvMYChXyLxdxyDZAseBarm8D2HxGhcseFgxU977JaYPa6BwSpqyTjwcMnqtS2RYLvLFdQe5
070q8gsUk/miGTCx3c6hhRy0R7JmilOTolPyNvz7MbdluAMfV6eyr7HxBLxTfDbvWV0HyQziNQq/
DXdRuNXx6qGnVT9VHeKCmZPp1p32sC+i6aLL7SgOZeAacHkERiUQ4nJcj0jWhsyKTQczuVcE8DLm
xeX3no1fYkC15Ap6Y2cXy1S+DGAg4yfyuxgTkg7+eqJJkf/y1dZ9Ru43oLogu7Iq7oFq2NCjMUiJ
c3yxBRqjDuHLcwAKrLJ3dTtdSRB5d/3YHubVptDktiiVHHWkvUa0aodlBCkc1FwVF/D8aH8oZ1iu
pO+nRYh2YTUyyBbpvrpQMqGfxHNW4rkHBJ8EFjcNYlSRz6RAKMdCAQ+oSVHD7UeIHGI7KZuHzRjA
UtXkgZ6jAzRq59qaj2XmSdVVProIZ8ZzZ2CNlebWRRZTQQInF3g5cUnYS1nPdEe6iqdQh6+Z/xkO
sCrvZ1fmpubQlk7VeBg0xFEkkCeMFL+RZYhS6pZdGnrFPeKAwse+a9ILxw3kgffVw9nalG2ViKrU
mQE9PZoCXG7LgnZmgAahJof+giGBhXyGtR7wjNDWsQeUZR5CNKgTmF9VPrnk3jQ07XGyXyn4OWJt
4haIwB4tAPbZQHznHLHcisGYUvmfjQFnYW7wY9mquOur4lnBITeh7uUwW3BR6aCmmVnsdyIsDiLn
gGyt3bYQHAPiWW7jGRL+XTgFR8yy3lHTQArd1c9d0x9HrfB2LF4hly+hg8mk9PrT/B0DZbS/XtPu
JIFGdajhAuk7BkV2xxJIIhOolprUQNcEctk7MINDMTbAUQK9pOCZ4BIlkYPig4Ch3Yci4R4eiJht
XnqYECgbot7DobiyqoLlAGBycB7Q6HUgqBdIkM9U/WQ2nfEanbDXNYe1v/QOAyBSVnYQJJAgKeft
avG9C60OUVz1Zljeo+eA9mjXODiw5NJBGeBCX9iKDT4BoHVyoH/KA5+RrnyIO1Skk4DHC6h9E0w0
YB2w2SWmnGRB4zyoyCmuoHJvMD21Q0IpCr5l2p7nQP4YffcF+Mhu9Nj3iM0WTaE/griN7QOnbriv
QBq9lfpTFdMu9AHcBfM6JzMopEAfAYcy+dFa9wtnag8oES8NbB0GyuuliaBRzD2Glqd/tnN71zSY
12J5QN9TxXqzUJk03j1klQBWjTk0YtpB8HZfNuKLrJB1DqoJQDMv8oHYMJFshPtBiEKnQJVDgVso
DmnpoBfwSoagyOQItOvyPnoXJG4T+BmolPdg1Mld5PSPnJTNFVq94jitKhs674KmjyJZXXucyqZC
kBirE0dxQBAlufGXc8kCgEhK66wSZQalf4cBINkyb0UBM68BFLIcC3OczaElgCfBToa6GTAPie6X
Bnz2tb0nYdAdlvJ1aKQ8FQ2y/kZEhS5a4ICYJU6S9UrX5CWqX/z+0a5gO0Hifhc4M0AWCtK91x70
vLyA4NMkYljbQ9uTdFj4Acpm/J9i+Iaeskr8SYID3Q9P/cDjcpao1uV43gR55wbSgWGusm2k0DDP
1QDCNdQQZQEHl2Zp9yrgYFLLPTDxHv34+AQLmWPnwW0ngKoOx8KUBw1ss3pGgZ/0LImml8iNYE1Q
AS1ETl8XAPmrLD3oMUJTGYmdoj4sN1zwGUJRnTGOqZNWYk+pgF2P3fjCB/nJPAYxIyceVgf3L8lA
qbfM5YlDZrE58ppo89AKOApH4DdV2xP32nMEQX6sBN+ut9b0CEBZZA7hdh4a99oEzpJxLUDXnf0o
husHpLF+99Eg6GEfxjUYtx6YJb7y4hWmCH2dehQp2qp3m5NdUOpR4LqNA8Kw8jAsaKYyV1Ay7pzJ
nnz2urg9TVZnG+MGLyhXzXYzNhdEMiIfI2qFHjmOmNm0YaytmpNuuhRMED7EKgIjV/fTN3oWSuDi
LTBG0TVQAQoRRd0tUGWI6ohA9Jtxg6xezjiI0JRjwB/RGMJZ5H8ae0+QL4ouQWU4XdB6Iz0SQyTM
RmuDbY5KAbxUtcTKnZ6AZc2xGLx1R6kTQE+hP4jEt+qb8Q7kYYImAnqAVisD4TcCO8gNtiLqpBXw
OtZvOI/hDsItnbnGiZLyfdXbZ4s3kPTOusZ9CKS2dMsodr3lwLZ5187bI5jVgIOm8eAKhnCBCauC
FaJINwaK+YC+YBxFtWvpGxMNFFzIwcZ2qo6AMVEjNbiAO6dKydpgGsGBty7ddF90K8SoTruf6iXM
ViQqA4FF6rqQM7asUbtaAU0M5k3tKn+UCcHEHQQccwZs0e4COr+TyBS7Um5XnF2kO4HbQ7nikszx
w080VjitXX6GuJvsqmj5xJhaP8CCLi0k7irTwa0CJKgagxSPPfsXTR1LZsimkqIWSwY0N4Rgoru3
/Yg/o9TVEPkP3hh84BIBkjDJ9Riw4jOah6cJfn+HkhHYgOKU1lZjqvTlhwFgyfbFDVEXS/FshurT
EPKdr7NJiEDSu2+g2QngRYUfAw8SrCd39LZchqDD4J7rcTSj9e4aAH/Q4BaISQfQVawo4ToowzFk
tHARyFuqMFFz9dHZZLKwxc9AAIH/OroEVpwXHytutmUiytZ95PCbi4NVX1sHNCDo33Gh3/voRRLo
M+ppfNyqKZeyjhDBHuxIKX8Us7xX/WWGDlV5HgrmYOJhvgbinI0o+nwm/KlEIma/0VN38bWFLcKc
hKBBCbl9qvU6GDQsSpTF1adhbgLtXVb4HXjoLeoB9VVcGraF9agLClx8ErTD1AkvnJwcrgBjMsHk
Kh4g1U2dwX0aF4sqs8GJhKt6nMS5iZqvzVRjIqz/uQKNEF11AUP5ebP1bccR2Mwl2TUbTB+dCqAj
dNlDPLbeqVuWnA5FdHKnJkqdHh+9WV6msccAcYTXDbPgh2lslYRbk9MpyIZ1/ESU4LMW3b6OquLR
X4orfkPZYYk+gx7yxUU8Atp5wMC/zcXs3AvrfrOgyGcdngHQxqsV69bD+6pWDlVMQ1my/i9X57Xc
NtNF2SdCFXK4JZgzJVnpBiXJMnJoNNAITz+L/Grqn5obFinJtkwC3X322XudwTrr4yckD3gphgY5
gKyAUquAkIGVjF8VjWKjZehOoOmoq90mNaYfRrdQD6PdN7792pnO2YyYIUcjYxdxN4RZjdExz7aj
l8XHtC0hf9yPqu3Mm+x2LBilvOTJ8M+3WKRqzZBLZrw/Odaq0KqIfoh661rubxdjDOiel8TvuTl4
DCuj85fzZCDS+JRMXibDdGZVLMc8X7K2BOAXhzasyzZeBlJfjS5Sp59cAvLrIZ9qRldiWBs2kzx1
R9pLkfnPjdsitATMLSJIEmZE/5dpRJJQJZ6+HGLrSZ868ziwnzUJ++V9qvHKKeVbtDFl8ilBjG8I
53H+yxW8hJSYjozKZzFa89JG7goHaj1jzCOCH82rxYD2MHBLtoBaaxawSYZF/m22AYeihsVGm/Bf
FP24oVScFqkoxU5kNPNxPnF9uv3aCUZjFaFdcaBpr5UpqxW5pChs3fINxdXemCDf0Am9fGVQgIdR
/bdAM95KROPFQIG2MBtCGh1NFq0HxYEkntVcep2mLp6reYCTEC9LTM+UDTqXf2WSpFSAc8uWDTfg
uMLiJhBD1LszsOYrEBpLXcv+ujPdA6eBeCGb8oAWxFGx9dmQKY5nKBkhbbmdS/6rKelTFR1AKXNQ
IVN0mIWsWzbtxjymV+0nK0OArrd80FaJ/zPJYoeTu15UGaUQRJkkZtafw8QUp4iyRT0jFncD1oui
utKNFqFfOnSfpP0PeLG5KgrBn3K3Zh3s+hF+TZugWmXLSVLO9tS0C3NfDmCfJjBRXIcFTYxoQYrG
WzS1pIEjp7XItX0ctWgXE5TGItsDvqDxa+UXloNlHjgEQYiu8d5xVUqsAV6PEcOut5mNDhwHG3L/
b7bsfhzUZkSCYKbFqb3HlCWl77/2WnTxq6jHA6WvS3hxK2yQnKjMwFiJMSaw0/T0iwLcDrXXHRO2
21Rr6i11JVOS7TNiIvAsTvgh7+nsNtkynfqfkW4yLJ1wmP4aHatIa1I4jKNDw43StiUDTC/7ZBbx
sBj0AqzrLN6BPbxGmXXw2/RfFphvHtipRW/Wr27AuCBRw47QREWUyCiXYnaeh6itQy8Bc+SkXkgk
bacrLWCGKpdQ7+0wbp9Al4EBd/U9N10akpbidqkLaE2ZfEOCvlmteRnRxhf68BrZ8biMWIxDneDy
QoycE8ooWCGDBhtfDnQJ6x/XYYxqZXCre94xw92D8DRter97Vhw8q4JdfFZ5sEL4+PjSfS2cqPo2
fk66XG/gUU169pLW0Q34wlfaVpwro4pxpuQ4cB/1uPVs80brzgU44lM3VePIM/LNIJjfnamkVKr9
H1VRjDux2o0q+CsUYTZDvrUyMlZAM94bVpGV2bEmRQIoaWQSLk7WscEYxtZfKgrxzKgpD+Fp039P
i7dIls3er/+11P7hLF70csY6mFV/dCUw9PnOEYPQixFo79jk9o2CnENkMVlWEoFdjS7Hz3K8TbU8
ma3ubvMeqU4V4+merlPihfFsPYFLG+98TliBtzOskdNz+4bI5e6jmDmjUyzjha/aZWROCZLNvMj9
/rebBqwMWfBkZqhmVlHujF6Rqiy7zRxzhw9a+Qyv5dePY31Jh2DVevYmqRAdpNTFusy53GrkXvxu
20C67SYeHaAAZcYWbRK8nuebB0oAAlHurkzImDlxb12rD0ZhSKYtcz5liNFHnXc38tX1UvJZrbUI
ilntF6GcHqVNvLTqaGLZsUPPau17Kw7TwNQ+G/qTyItPp2q3naz+yDJfUnVYLMfRYcI5HQYt75+f
cvZoa1Sde09q0Rseae5SvXp3FK4dlSMb5cBySDkwYllcZL7akYNJX2ryoHo5YYOsbpGk5WQY4ssl
KkzrFIMaDOzQSQnnVbUxLQZz/jGTv4pWxzanzRmXdpj0zXPmqlUDtskrKQQiKgDNeGojb5uh9XLS
cDn2AYaCCnZUlHnOxK7Ra+nfvCLZharAtpCniIMTcXF5a0YqINc7OVV5xQeHqwemut1OC2qATdJ7
myDRxarv3O2s0yuZOHBVUfqeNZKKEd2KYBv6m+dVq8KCnOV99gb1WWvMX463LqP2xw9Qqhqjg8CU
T0fsMeOSqjMO4Q6g9GvTn7id9HVO41Co4AjDp2GnxvNqa+U5H72DFdfPmaSfHyA6LLooPznIJVvb
TfelnVIuNFaxrunaZlaDGardZBa/Wq2IxMscZw//XlPFB1vFG+bH1Tg5xKtKXZKSGtuZHuYzG4RD
ul/FytvL5m9qg2TmhEXvwnnlVJisKk+fwmRydmNfIDA0uo+djt85J6ruRBXxPFaaZaoUTg7ZbnJs
/Os6am+uPd6ZieZaw4bPm3yRdYs026Payfpr6jI40AXrGCinP72rtD17cL5sCccYCGkK5buVpXWa
NO4zB2WkKXx8/f6Lmf7I3HgyhhoAE3jBBXMT6OeO1obu8W+SRFmouQPZdD5rxd4uqSfXbpV9PZWl
z1HNs56aSQvdCGhUUcl3RfBwHjJsEK/4S2uwW5OhyNtoa0Lh6aqWwPf6hnK4j44gIENl0T1qScYW
wZ0VYWlhKqQHrYH8fxroVJz9Z2k1FW4WDiii677jATsStjAu17+eQhJqO88+z5Q7qcyObjIwmUSB
vDQ7Z5UU6Wue6V9xkJcLRzN+hwcXaYA4OPvxv05rZrIvGOLsoGIRYzvNpilae2P9PhnZrw4Rr/U6
e0HCH49i0f5D63FV8SSYbJ6PnP+YQ859rLvr2sekQHgZgYXu54KxzB8Aam+2odauAovRC9oHecHt
6NjRShl/Zt9fkhzvD25TEPzGUWHEAe0aEwseZGxMykNBgsL81aOpe8/n0J1WEsYkwqn9nE6sP2kd
L5XTv/ZZ8S5yjg/0DV6afNbwIOGQHonBoceg2HK8IJwbb5zsgyBssfbd/NMbsZSkKHpoDK+639D0
YfFemh7LZtlqocwqZsI7RsvfgaxQ04nnsMXg88Ystq2V/jjV9bfGvdlnQiw7Bytcb2Vvyiqma7/C
zDweos4YF0HiZUsViLd2JpqPvF0sNZeAbIWRwGSUKad2awmdzLrfIv+atHk3ckJTc9ZfY4VK7zEk
MBfqeRSDsRwtpZb4iMCjaBKThbzpY7OeyvsCpuXF0q/73yjw6D9i6NlJ39roqWSFxEq2NKfpI5j1
g154R59f5jSmpbmE+/vRWyaIh2bak8rdGONfv7adAy6jbzHb/aYKarHUZ+scl5a/GpTnL4B09aFq
yydzajn9TT8BcR80dT44hSg5MvV4wa68Bo2oh2Mi7HBoonZZu0EHH08raESO3waRdToe09egw2Ge
sVeGyGpr9s0pzKCrMQEAxT6T6jopGKBtt7IiD2RCIn6MTrzqxXfqjjK0XNWz4k1YGIYO/Ya+VFnj
scuwDNQG1ql+XqT3Dh5CXHowvIhRVviGFrWwNpPDh8oEoereQHfhHTS7ODC/oYLkeygn87VyK/1K
LP9WG8YrDKLkOIEofR6d+aUvnYIWmG7j2hyYodlqOyMgm5AM2YUx6BIlGIdOnNHmKUu5Fy2K7RhZ
lz4ZnnM921jVrH3APrzVRbKZnblZWnNOp4u0U+Qk4jzn7TE12b+VE3z4kZsQ+Guw5VHUrFuDkx5D
lFDGrXUpnH5noj+h6+Isdjw0Ut/p6UwpsYn1CprHULqX0YaQkxo3Q0MbtUFV02gX8rXmgyV2KI9z
Np3xK+c3WTNSsHQO0HrtQxKA+0j1jPPr/KYJJDNACDEfORatyEWXjcb51+NYPmbac1LnR9UlnNd9
VF0/tfa6k2Hq8bxTNQ8aXB0sGBBWn4oxC8Ias/PUo+arKW53sycZ95DOJQhW32XzVghV9ngZvemz
6I3TaBJY7LP5TQ6BOPq08iHnAD5KTRLk87JpI3Pr+tqhFiisVlZYIRGmL0cnJudhbAvFED/1iMJQ
K1Zc+NgBq6OY6zRkAU0Odv6jFAu88IqLR06HNTjTFxzFumWL4GtecX5GKwTC3WwBM20vI0fiveED
dXIapULazheiBnfNNbWWmYPG6fA/zFhJh+hiaBk+cOF36CDJsp6L/lSN3QmnN34XG2ytF2zqhBF5
tVMR5bO3MlcnHRLnpZ/F1hm8W9c3nPpyK9/rbbs2uvnSaq1+SKeyX5C3p3YT0f6BkIpS+uoNnBRk
LwQFADG4HQPYk58jHLp9uS3bdqen8YvogieLLQlyfIC+Stuj7eetmGPcApNzrazy0JjdzsB/NWXT
xbfVOorktCGTJ3aBhm7W5c5bifi/AEOD5w4g61YE97YDe1/pQ09pUuuPYQpcKl6V/Mubte3278iW
5aIgknAYRo5qaij/DYwvX+oM+lyY+E4WdgmqserEtR2FuWXs7ZoZFfYqHQS+FI5Wy9Km4kvQaBvN
iemXYUwOnOhnnOd9P5XJtU7GnNsicbf9tPF4Z3/9FrguROY0AvBn0PR96q0OwqBtWvvHS4s9PhxL
rOJOVGsHE4bAUmf6dghDAUW2jPSr7bny1OjJZpCNce3vD/993fKujddPh9byieXYDKOYGGt5zOps
G8PaRRoek2dHBMlz0GlkTl0z3QjPc7acoBKomCAoz01N6WMkU7B27i+9UY/XmkL9YwHSTG61iVU1
yE+s29b58dB5iEW+HSN70wg6Nv0f4LMce+NEXsY0HfEKWs0THvTGBvdqjX580CJ/fiWK9lWbVXR+
vCow76mojG9Dp4cwZcuXPBoubOD2OUUrefGHJmfd7t3N45upHVdQVE5mZQccalvnuXPn+rm3aVjw
Im7YmkuRn/MsXVbkSp8YXGc86U1xsIFin3UjKXaRrGFllNLeVPgzMKs647V9Llu6oUMKtbrzOFlP
SfWBDP6iBkixfRMF616jb0m3NQlNlv8d+z7y9iPljl0tW8/OBK5bNONB3nuaj4d8mOhuisbZZdJk
9ByJTH2w2yMMkfb4ePl4KHv7pHszLS+9RxvMqtAtnYA5fmSZF4/wmBAabWgv+mmGqb2ZH67rwGgF
131z/CDYZAOxL/NjAgQzd0ip+Pnfx8bWWK9Evx+SPH1PdU6OfgcNAtXqytzoaMX/W65dcB4H6NAV
ftPme6js/CxIdvyRRvvd3195E2yt0WVSjT0PVM1e8lrSVzio2o+wk/vuDb/2/TuPByGlfSiK/g13
7l8dF9vL1CPSGL5rvQo4HsuO1t+1aAa5caX+J4oZ+Kd87Haki+q1jShwFy1eaz/GY0aILhxHJaZF
uxrmObhUCAoX1AP7Yl88ow4uhOW6FUVQhZahWwfSXdbBTVqL5Fv/108sJGQH4cIzxUvKUOKz4bX1
WfZZWAV9cIAB08kYd+aUJGuP5ujT40Hm9b4aGzRqveieRhmR6vHTVRmBucHNZX8U1YYk4PRJSBC4
FkG7/74MUNvxcIw5mn5rjcK8phNiVDDOVahwRC/ngHsKfxZ0L2FzwRDEAAXrtX/82qtCLXe61yZP
MC/k2GXmPMQ9Hh9FVebvMCV9kmQ7vRbFa9ZU7U4RnHnS5vRASHBA2NZoqHhjsyvcYS0CJ3vSvMgD
c26NtAgbTo80SdkTsNLgCR1AzMg3w6mCf+i07UCAadBLtgADEtf9WLAgPDQjE7nDBdT4L2KFvQxs
KReDAaT0cadx3nKeEU8K2+ifvaxsLnUD0y7ojYOGHQjG3f3p48HKbcLoU0HoIcuDzRi9aYlvPlPl
J3/M0SfmrUeXmmnCkL0HtSp80svD0Fo7u7okyfDXFmZ88NXYrzzZwQmuux9dp9eTS06HYAYs8zj1
L2Xg9veMCkd5rxNrs62nvT042dEEaVt69hXWkn6FuGNt+Pvk1obz84wzcKEl5rqwg/j0eMinKvnv
WVUPf2ud2IErQXTBXE+/yWbhK2VtfSoh6+5VN0oO51Z8LVAQ6Y5/Dfhn/upBxVKKrPPsYkvcuIau
NiRis+1jHTY9n8lYpMYWrV7Y64rw90pL43PcKueJtGd8xcH/O2JeOQ9JF4BFStYaBr6DJ1mh9UC5
1BPehpNqudEm6rd0VDheIQRuHovDcF8V5oEPkdb72sCR4+gI7KQz2pvntHmoxkDuwQXgL83aV7Ny
MDEFHOhrqIPvkZ6ka5GIYaO5Kn33Uv/DgWyzdiTcGqeZ5CEuG3mw7s8Ska4jMgGQ7B696ubD85Ju
g93eXgce3kM5QRHJffqIfTfo+BWt8unxYHn2m4Y79vB4RY6I2zlOwDVl1X8/QIph3vjaDzR1Oqns
2met2QydJy/AauXFTTV/G+X2byOqvVbWP2WT9LSt0/RPl4x3BoJ6arV4XJj8kQNwImvpt9nI6QBh
aGh061tn8AdeJuOvE2Ogr9IcE7uwx6udN/NZTXRm9KD+dJIJoG8Bc5IpN/8KMyiWzNtzYSePuDui
ruCk67VuSBYsObUw8RA7En8t2d/Rci1IPUo/VfcHM0erWjxe20OVrInoWf+9DECDr+lrMlf8zkhR
c5PQ0q6KvXLuoSuveSKUluHBEdEGvlceVq2PY+dO7RhJYjybGKEXvhXQfruHktVkpofHj6jeK46p
i0uFy6F239BO32rflN+1X7+A2s9oApxcq0+eLVsYUMe0Igw8hlRYGI1Ws4Oq81jl8Ezgp2jXQYOP
uUmezK4qthZ2mm3aBndcg5UvPHkdkmI6IJRDX4+B8x7/ezqMap0bo0UmMsF/1ufGa+lNxnZO5Lg0
as7kRmRoq6rEU9wUjvFaaD4rLetmbnHEqvR8E0jvicZERgqM3iETPos3CcIVYZ/WcepAZ1Km+zwh
05xx/52CqG1gCqZ2GJt5f3XGbD/o7AiqG7aFgkuZ11qysvQPPWv787Xjxji77DlL8P/fWWdqG20G
wSl8vz8mA5k5x9FnGkT9zgvGVysQ0LYLAtaGWfzBEKIxpzPTJhtc6DQjxfa4/Sg4V1ZFTDvg9rv2
vfGqSQd9t6ODPXk9FhmZiH1JS38wOBJDdfuFoUhL17X0A254/VDQ7pCGXZ6VNpaLbOZkkmftzhzx
27maa2zquE+PjwdTqw4qScdNxhJDcyeS60ll70bRssvhhUO9Rffn/GgcqgZhXadXqSX2qiD6FLI0
/bYkazbzkF4yJ2cDcZzLbMFn9E3t0CjdX8iiiFatjjvdhEhym/xqY+nw2VymVVnusMrwJp9yz+aj
Y52zcOcOvZH9afNuO2CL/yhiZwg13cOHR5vXG/EiDmkXrYiANycyAvquHhtn68+NPAs1NLR1pvwl
Ge5SWmE45wrEOdMWxrcKaeS7ss3/nty/otWIoGlMVINgn7Ge8QBucXcFL0UyPvXEzzCr45XsGNwC
HIVknqf8eCFL0/wD43c4iTx6xiS/nigKmua9SSvjIKmmQ7dppvfR1neKuGiCC2km1OkPpzbz3npG
emypAsYT59sRilnbQ2zMAUUY95u4K5zn0RidZ9vY247UnnLpvdrExqggvWfLTUsEG3oRpSGaKzG9
D5mhfaYqfulcs7s0HTk4rsLnxwNplduQa/YBXpOPvzDGkP3/HR4fJ8jH17BMMgjC/hXKaG6kOUkj
pnn5kyt/6+Zpvu7aoVtbI3Wr66Svyd1ZHBi8y2wi0THtDBjUiQl0wr0XAIrl4pzr3bdp1Hysd2TB
4wFgqn6cghFCqTVcxql115lNERRMwrlqEHhWzIg6GIaXHNrJU9vYzWDZo+vRXyq77XRfsgyt6k+s
fw4Bhn2id8ehV9Qh9NHOSZwYDEdglgvcmM9sltuk5WNZ0XORW4ZTQJLHgP4pDGPnFnnwp5TZvKv6
9Lty6pOZsQvrShkX09doXicIGFk3ncnABptpnGl/Vaa+Ktx+CiM/ZQf0RLx7nCwbuNyXDOgBN9vA
P9yjAbr4469AHrqzP8hoERucBEtsRztQfi3t+amjECLkM7UNR7A7DCnn+gOWzEA0DeesrPX61LWi
PjlCrHVbTPvHKyPv94Fe5KdJPCPReNesN6Ob5mnPI+ZtMwUrpxkzjUQnM65tmcSrIO/dpbi/fHwt
UGwZg7qHkqc7b4uhBsahzzqeUq58NeZUbWwaWsfHQ+269X7gN0gSXxxld9ES5kZgzLQPU98ZuJ4c
Ay+rPx6ChgasgJ219KPe2uEZ4tpvIqj1TT9Vb7w99MPr6TPNEoe7tKh2kRpohro0kwf3ng5zawcT
bOe9ZO5wrFH0Pil8TPwUCm2lwCoE+Cs+pXoOT9LvkuTkQSAr5ZB+VC3pCt2oMGvq5aYzBn/bmq58
bnSTOzbvGSHSYBDSar88po29H8nc0ZP0j93s5t4CeTBhFAUQRIfhIpdZHiKSk68W+ESCFNOntAh3
xQ1I5MQZ7ZvbBH9SYquQB+aAMHPvnt/KIMA0YTg0HmcG357QjM9TlxJX792h2OaR94sjsVr3Vmwe
CLS9Y0TCslGobI2JjXJVgeh15KwvJjsSO9kTFW/9giSrYZnuunTOAZziXxtiMmmFOD3zrnS0x4W+
JQJ7reAhnwwB73WOgJvW+DLWiVt4B0HCBKkmmFH/efOtjm59MFn9JacjdfFU9mQPff91J/UaU958
OoZiI/d9+2m0C5AjBRNGqwhpAkqhuQExDGCwa/RNDLdkXQ9Bf3k8g86jLgweeCGGNuxrgdzpuRlM
gPu6x7Ci4Vi271Ga22eBBLh1XPUvznj10AIeX1eD7mzu7EIyTJWgJ4edSa/pS3MNQfrA5VNJgnr/
91vaoIKVDjKFZLtn7m2MeA8yinZfYR7PrNRSG0gMr0yJmQ7/e5hV8/++lLlDEdlD7/nvR1LcUU0g
5OJ/v9rjN3XvbZIkwWzz+Eafchg0oEIfBhEdRD2rT8NincoJWNHsydNN7M7JIWq76di7LS1+0jw4
oKbbXETjrZzFshZ9cok61aTh/FWLTtxik++PlsNbyaTUxw86UJu5gk04Lp6Z75m544VWchU06o8M
EmqO0C0xxf3vdYkDkDEKF40w/Jfhe2QXRCtvXYC6OSrZ4MzFgTUn8woc31/dsF+SlPgtg06bdWoO
O9+2P/DJENa38ab4uu6FmU003srWXM6s0oDSF8JMQXn6wU5zredsvDlxfOvNRL1IbfxMaVF0bYRL
UKxjNrQTw4veabdrm2RcdY1nnwI3izdAjfzQNpc97eqwsXNtWxaj8TKZitwbDWRR2jjjxsJdD019
pL65H8UyyrK8msEP8877dv05VCPcKOqObdx1GMrd1liMccfok2J4qrLeCcm27HQQvKuw1DBU49xh
XAMdgINec1oMfMzQzGSLjhZcsWMwQg3FTA75j1cYqbYEbl8jD6sJ/BBnOaQcXIeh2edtfG0YkhU2
BjPFTHS/RPTzoSFYV+op41IwVeojFAYmVcmV3fgX4c7QbmptEXjzm+/QDnQs+oNZu0dm+2fpNLTt
ohsXTBh5bcrCYM0fl1PX46H0unxpxbA9Mzz/lBTuurPHgACOZy1BKIUdelxI8JXhqHhx2jWnG6zo
CdlyjYZ2VuyLJK2RwAhzJVV9hZp/SCQqZWmWctWYYlvF+bfXyyvg1E7LgktsiTfmf803XZanLlAn
3xHMnHHRrNjCyENo9U4gPgASwKvUR4t2IrGPLV3h2tKHP/29hWJLbEAm56ilZOjXMZudPd1Thg5h
ELwX66EupuGFwvEaQ9a7q2co6vrwbNf0UVpQ28VCC/RuO3L6iMejk+FiIoLqH9KZHYtZGHg3im41
tzb2vr6wTnn61tblq5h9dAkdd5rQnZVM9WPlxvGTEDR2mTN/l5MO6NCXPiIvwAi+Ye9DlWXzq6E7
TgwnztL71cn0pKRTy8jtyi1VjL4StfErnI3rYCUbZWcd67LazQKaagPvauXpzVWWWKK1uDsxHO+n
lumXRrwx7OOh2jIw26YAj30My2Maytb9HrOUsIJq25Wahpb8WWYu83SNA1hQ2JQ/cOkPfZPi6McX
iRsyItaQYAsoc67G2fSZ0/zPVdMvGzySgen8Nl+i9N9HVDKyUGjv7eSeGFaQLvMIGxXhV3Yjeyas
JTJKYpffUv+IY+gZJAWuPQ0TvPPlJ+jPCYfnsBqNmUN+3I4hhqJoh2FlpYmemXd6c6N5yl84TQec
HyHHJEZM6II+kZjl/n4FMYBor4nW2/UF7s1KOYeW2x+3beyAWximUi1qPyG73dMuMQQkzdyY8Ixj
Crknlf/4g3kbc73aTKn4UNWUhZYBdMTuon6JR7deRv26Mn3/DDuR3mPvkukyg7XZ6D9Bh6RBa5j6
aiigauZqS/S+XM9xvupb45zwQa60MslCH6gIaQt4Cr0jv3IBjhAbO56X+a016w0sb6STVwUBf4vP
MMBk1NiroK+encGRuzKLz7kSEFVUMy6lTYvcy2kFoqcum8JmXVTPhhlZoTa4yzoa3+2uPwSq3Axt
vVMS6nTVlQYeENUuxoxgaoSHACwwOg04dngEmnaLd3aXlJuUcU60JMcZWFryLyIutccyVS17SWDY
H6qVSnQLODf2Doq2FQKdtY6HDp5ER6y3sF6Scdboj7prk6GEmJHMfuWOivCrTpGfOuvGDk5KaRsX
8P5S74YUYSi6CkYY3VM/DrY3OiZUq+fJf9EiTsXPkDZIrAeS5F/wOg19uYgrsl4+k8TcoP8MdMoz
GRxs1+62sSQAXNMD585mE0+1Dp+oGzZFPO+NONkVA9YCw4A7MTLzLxxb5ksWdYJDacLh7QTOwY+G
L0wzOe5d+9ZYTRgPcUCvqSOFYNKzI1USLaLOZ1idlq6KUlK5EgvosV9NIyB2FrRsW5hWQfKMBRGX
FwZAcssZtgGWMVYMTpduCrK25ILwqEm4SSbyA1PcHbrOOU1AXE9mr9bZZKxis39l5Bp6oMb/1m7A
RIj6HOWDvTQ8Z1yblQmvvExJPN4lfVXTGyqkRdKbqWwLt+iokGnchSwXZDw4T+CtJCvX41By43yf
qEYcad69d5M6TFWkrbWu+fLpxYiKte6+Jy5zJG6NtCl97JbJls1A8fxR5tktT8ih9bOvcSb47myX
Bk7j10uv6b+jAec12PEDXfPNNMhny0/3thaXS+XYYj11e5KmOEqZShHCCAkOQdu/5KX3Xk+wpk31
0kiRYHVxcBIVHm2irrn582wyCIFulCqbf0VUrLKMQai5oUwWuqXQJtKGLUELJKFtWUEcoFnMmW66
N0coc+rUu3SDp0hPCn3t53cfReYCdTAN4+pgj13YBFXmdKBpmo1rzzFJMdjZJqgNcrAsyxT3GrsS
Sc84phhg9p4pouJgpH8nCyeORqJDVZr/ZHgmHXhiH/Ws88q9lqy8jMc0rEMAxRiLCKF+cpnryZkw
wnFgrgJqnBZTK0Mk7dDGUY89v7VWjRu/FQke2tj/k2qcSke0M26TaNwxTwFltVvIkW5pnWifLROj
QJCQDLZz6zd10J3OTTJGp+zAUZcBMkmC+RvqLdvfkxQtFW1KZqJ0VsDDMIHBatURZGgE4DdPfSEw
BDPZgWFpu7weYu5FA2G8AOGjDW+1I9o3aVYvRW8/J71GO1sB+K00i8xofElKY2Ynmw59hYPZyeih
+xNQd7tsTpxHHXKMgdxBfCc15Gzw6t6bpd/WkHHkgLADuKOPOPLX340+NzdhENDrMgXzI2Zq4cCc
ipxhtSt1r4+tqIOv4PqrzsAf75jjd5AaT3nXMT9QGrvYGj9B9Z/6PABLnxif7rMJFu3qjUwa4Y/t
G2pSdh7jNmM3X3rCuWm5uRjL2aEtC6IiPZrNnO9FzDUl23RlIZ2FReTcE/XEK5Nev8Jm2TZfndtq
FzZj0pcOLIBkXtDRoyxoWneD6xzn2xWkq7nEtsxKEb023XCYhGfv4USLsDTkD7fSX5W/537Xrhg9
i01rAKAA8/pcYOIkKhdmkeq5GSQJ4PuAobJmvp6Tr+bAK5YG3ual7fc6d+HokFqraE4E/8xKeysl
2f/WllM4MnsC7BPtIOUg0ZJ1/D+MnVeP3Ui2pf/KRT0PeyLoObjdD8fb9P6FSEtPBr359fNR1TOj
yi5IA3QLUKWkPEkTsWPvtb7lkTHQYqep61PURu2qstsOs1z31bEaHFO0TMroAAgIpu99gJ5dq1FY
tQYBs/p2ysVtb7FMEZrqzjAgZx1hisfPT702p9nRdl8aCbIylNnGVkOY59kDimQIYyjS8k2R5OZR
mfErKScbluX1NHJEMcVTo4O5iM1LPw4fcETHG2uG8wizJsoh2bH0IySzGQqZmNU0C6PXuDEBzc/9
lwNNTJIYOTSZaVBtopF44kALD6PHvtpgjFhy+H1Xk4v0omLCHLn6K3JBuejy9lKMoYMBC9ahDQE8
7dduzCxSE2iDh+6mT3kz7WwkBCW0XNgFkXfvWUt2KkVxjCgwfO1SCylz3D30frrLs2LYp0X34tbN
soLmGzDSWXK8KvkgaM79jGCckIMTrViI06n/rNpnkJazcZKf2Zl8OiKdfsxr+ESVrhCmIe4Emzax
DhfGNusmf99F0y36F0R3kfcUu9pXk0/FJo5c8DNQr33SGncqdp9HO+HIld3Y/pxxFUSYv5J0Xxnp
ZefVXzR370NWT8yIvr8pj5UqtFNpg55I1TOw7F1nTTuv8+B3WK1cZorKQww3nZqaTZ0VhzTKRkyP
RNDYUK+xAGTY9xCKJOiBnNB+jVAZrlI/pPHR3bcTeFIVGBWaBHobbRBapwkRa6AqLDBVCuN4LF5T
AwNnj92/h4FCVtRC3RPDcsxHhImjdnDzvVa6cms6hY5PpHgcHXld4hnp0FYemyl5gr0nOXkwyPTG
qSIu2OJWygKPHN45uvTTSn+ZIPexFyJKdhPuUUgEYJdflpqNlcVW99QwG19rmLw5Lq8td26dD/eQ
s/qZ1/eKTkC/MaPuLdBw8AoHGWVksICzQu7Tzq4AJvj1Ssw1sW4p49rJ3WdS0FAm1pdR1tC+J4F0
W2gOM4xUvNjDh6CvHEv7MZbYXw3PfasKtQK7+4NtddeX7ayVDe5c2Td73IYMD3osYZM9vwr1uu44
omqZsXfFeAtAYQHs9spnr13Gs+qwbwwCjoNbCwcxci5AgkQ84Bfj0jZIFEc/i1e90ROfQtGcOlBP
zACda9VV2zblBZxG/A5IT/EUkqyzJMrtowtIZ+0a54sAz8PYpret0rGy1NZFi7pA0lXEAk2+DZIt
9rnOPtlHrtemZdq0iNnkQGBwOtQsanwPpa9etFjnC3PTSQ4xbVKU68BSa7zkt5qLww57GdN3FH0V
vVkqNwGfQCJh0g2oJUWEBIveoR13/colYxQfzm3mQR3RfKys/XDEurLi7j9HHvyZoY1ftbbc+gF0
QQKCuSLJPUPBtUP2KQouFNRqeuOES06JP/H3q/Rg0+glpJEbsiRpR2i4b0n76ht8J0l0COvqpSk5
rzhajSg1Td4h/LgLBXFOlSFJPyde7q3TFs96i3OLKSpRVemrl5KYLBvUsi0JJhUid2YVb6RPEavR
nmqzbRZD3Z2hYFAj6+XtpJlrUyvQjsvuMcCNsiDX8iuahh2RLJL6iYcFnzF08YXjqMfeM8++TsEe
kvZDkUpmihlszL6e1+Z3J4zWnTpN2q2oaBXpek5Rj6h8SG5U751Swz9MHbBOqy3uast5yGrEPhMJ
Ukwl0YGlzb0NECGjnRS90x63kSbpUJ+04kENHGtK815rGzyHBe0SXfRb6XU1k45uCzqEkVHQFAhg
Fs3A/MPV8xsyZfoV+8MBcvi6NPcedVLA3V0JRAy7sZkeZFblG8E+iXfPyK5H5nW8+WtVdhm59Swg
kGFiSgVzYVQih92HhkHhrIdpB4NNpFjrcuteC3F+0kJbeA3RRyUr9qkFa2nkcA0dQZU2lnQms9kT
lmLtPJNW0ywobatlEygaz466Gjy0qGXZvqpQe6QrUG78YhDMXI0P27lDsQ9woOUuYbyQ63m1yGGP
gQ4PqmWLd262UeWodEOz3tFOvURP9DHrbQKIEpvcsEDjaUgcnS5YU2/oiCcwMlaD/TC17R36DoBp
Tn7nSHJnQv8yKNmPHPFmhF9OUMertqJ5HhJkmDAGBkLyxPS6X2bxRa+3JzgW94bQyOwb7KXu8Dph
OJr7M967VmHijCv8bhXuYri1OgNKF/ocMzlH2jz2Mro28ADRW+i37ijeTLu5G3A7TJxNYnrGmlnc
hAHslCQMUe3mEDZElb25Wu3t+twi5sCSb1rEaIZUebGyRn5Srzc/aMOohW/gIiIFb9FmHBwd5jQ8
SgSn+UXPfkMFmms3JDbhPYvyYm1wHFhIOYHyjjAjdsus0SI0wv6TLnAoBBWGGeVYax+59SV144G8
93NXmjtCvLYhYXOuQ+9c9c9ZJS51ZJIr5JIX4CyujHZc0Vm6Mwl4X0ZwRDgu52tldVgdbY3aUMIB
1N2MtQ90yLK2GVKSuG3S+tI3HzosxjX55cjQyT9btKNVbikz9Qn5iSMrcoRAijlBuxtTqndqyBEv
s/KWcnyZETOGTW/aHlAyUjzeTUH+gVGF5mjcYT5LJQUO8/0GQJcJ64tiLP20JutVps0dhzpYDH28
glt68qsagzEBSCubwx9e3QpCCE+9Rpt2kWW8ZgLc0kjY00XKoahgfgFgTUmDq+9o9MycLe48D2/H
VSq0rym/SSBYbnsTcbHbR/RTG055SouvYyQEo9vQJLC7RWmN5qrOjStH5e8MC9TK6sJbsjK/AsDk
LELRuplCQqTcwNjXcFbi2nkkbfhFod8j82tcZY5+liPD5haVTX+OsOz2PSAh+EreuipA37jIlMSA
HjjCjg1iDiLkqHwqnvCu9ixzKXJexKJzqGbsG123wnXVQmkI3egh8vPk2BSW2ngRfFDRO3QTy8vI
I/HPCLJxnUw8kClxHj1ZlsUIgIRo9ncmoIp/fqeF1i73mvBcWhm3xGc/jvx+BU2Pic2Ykobur4eJ
d46CYT95AfMkzWVmmLSPIiuCE2oqEFZUL5AG5cz7sQbdXJSMyiuCC22UBwdk1jOakjh1u428pUH0
Mh2pNTiTfFHMvJ7Sew4rZLccHGhlD9YnKv5p4bC7rnjbNyiMlmISxJ4qVS/tiWbn5GEs75gmAZwg
N9SpvFdToI6IiivY6yVmcRTTwG0hWmLfW7PGw8tBdJr6WQQHjb0eH9ZOl92uxIW0TBxS5X1xmlz9
JgeasAhsbxuiqeBjOz2aIqOb4wgWOXQGCBIUzYh9WPps1zxbdf+YGRTybYbmHTMIpuyEXsAY0doq
Xe8D0RNYmLI6chrND1kx3tH4U/RE9RPo3WeVj4y3q72SY3dVVNqhl+eSdyetXWvZTAK23fy61q03
HERrrC3Zst+04UMgDr7Z3PcDT3+VlvPTexHq2YMVgklraqdCjixgVyaRe8bj0y0kzqQ1xddD0fQC
Du24sezpKTB1Ogs2ObCtdePIAG0f6RddBgrUFd1h0sRRc6uLXOssQhaZH8cjRy5BlzrqsWSMlNgj
1mYCekJiOcWb33GmZrk68AqgBTXbs2yLG13oxSnrgh1n82xBC+BSlvGrZZRMxrRmxuKQ5Oyo+dM2
NDoPCVKFdeMFgofVIZHUTi/gH4eYm7W3Kqe28dw1YiSPDTdaDJUEjAXL1Brve8dt9vgRfFRqRNZR
FtU6RV6bBizUdkzaXGudbdwFwDXJi4/tu+peIx4bP487AK/OTqJFCaS1HY9aMKwrz2K6O4A8DxzA
J1mS7kiB3cz/r+rkIi5d/Zxg0l9NSYL2GJkK5nb9GnGYi9B9eCEmwWL+uAEBts5Dc6CU5N3WLQaV
A01LWiasp4mVrvuGDHZHg9xV1hxO/GTD2W2LnvbKmrSvPC7WhQ7Sk80mxn/nzEOE8Ji5z02uRfuq
BvkFymehawF0UAeFvRF65NUSRl5q3Glaohvdxich7BzLZya4cq7IryezC5fCdScqWPzcKqQZ4QQl
h+4WPTuGCiJ1yVfyp+ZixCdl5UKBFqsfC9jyaz+apUXaoWmcoz4M66DihxQCC0IstelQ1gb6Un3r
Ok1w7bocF4mqxwLPXv9qWsblELQccrtrcNTVPjTcozZXvYDRp02HxZxguv7KG6J0PdXmDi9SexHx
aBFjuJRdA8mbQPq9NOXXOCGvkVa3HDTRsKuqUyAamkQ2NGGPToPeLJMi+LBr24eBBzKF+Hp/VTTV
G3IQmnMxA6zpaJqudWixUhMIfyU943EGShPwZEp2HcMkf7a5CImYWlr8sp0auevq5KF2A/FEBRjg
wfCvKltvLzjG96fcozJPq+SBoa44J+7gHrwZIGT2t4alXrMe++dQfUCqsZAG1JcwhJl2CLCXEbF5
J7N90lOpncywPAOMtrdxHTJVUIrFW0/WImEJ9kZcGM6EZSyJkM7EcNfHp6JjeBPWxDPFKHtXUjFl
z43inN+Ipkn2edKtGmY6nGzBDqGanbbDqBdrQVAX68oyDAjeqQegDFA8j0VafRp5l2Mr6cOZpYRj
EqLf2hXeXQTrpC4z9iBTq3bCxTmBqmTt9VR2nWneqsjcRqbjbcoh2nq0HdVYWJcppI5b3i3AsfVT
paFkTmmYyrWOUtIrPgeWfV3QurCkZBLYcz5oNRIVmRSxvvqMkcvAYhIKagDk7lvSlg+q885G9+Yo
cVFjdg7GMnuyQbdxHOs5v5pFx5y7nF6NgM6CGW1AKo1LvekG2iHdQYchfEysh7Cx44MVFPayBLuy
bPCXDTEdEfCuKQ5RQB4jjKgRawyxvp2r5Jo03PUwsowIkqpXMgyvrTi+BUNubysboeeAISJtaGg6
Ad7qsqoe7b4OV1xO6s5EHbVy1raqYx2H5m0fwEWYnTWmIDC6CL80ajmbQ92a3O+a6dC20J3LovIu
+oCGsOxG4xh15rQHaEJ/GLQN1IUAVFlT3Q1zEKvXJPG2v/QmI993RfHcp2ItZa9fYGHWV+IH6tKi
tuvAs2BUWrFcgYLF07RVNc6SICuvEq8tHqBUvgQrgi8RJ406AliazIGa2Bna+9DxsBnyRHHOfrMD
uFPNfLgOWSpDSZqOrYdnCeB82Tj9Uj+Qh8XhYgQRZmPiaJjxo8KLLiOLwsGqZLBk8/5MbOfFL+Or
RBb5ZmQYAUe1vJN03hA5pEu4B/tAMGOjBuDYY+jgXby1RsVOX2Y4MCCxqzvHn6ECIzYFCADQZWok
+WRgNqOJax2whaYnm8Gs7uz00y1785K+WovMMppS9kEEgOdeuFcIZ0+WEZWbOv9QwrM2dTtLaVhK
Mso8jHysZlZRME1JFX1g/yrum5chkPe5ZdOC5OibJs5Jw48WADQta+alQ0CrmnoIRCQzCtbGlVW/
IFnBIY4af9X33UcLzGetZ+kDQtsB7A+vl94l9xMpUFDylmSvniij011Z9B1eVirmYEx3TZtexrYr
1pWapVbISkA8twkLilFzhSJ0K1THaiPyeN+Dl8qs2scdY9+pvl0x33/hIPIetJSwU203G0FeZlUT
9lsN8CYM5hZOY10MdQROYng0Z31jXXrvvl18mrPYwjGh11b0QEQlOlo7sCmof74K4pm7ibRgh/aK
SuFPw8OJIAR+odPHKti600KyOzqCnF8mjrZpXhGZVogy2lomJbqrXjK0VUtIToqXZszUKzr5dySr
m2oERSr4YUUl3YWe92gkNfduMOVz1mkfsjQPkWc1527Y5iq4cZxhx5++1Dh1zJnkMND0aFij0z0r
+O88NZYGN4LBRSAJGR2pdidt2LgVJpW+I8tNiQ0WnRMaFIzODLjQuGe0wiAydygRjCb/yvq57dMg
FXCNL78zPjpxX8Gb6xh+bOwKtHdYe+Yq7zF7V5r88BIEtMJFm18a07BKJ0FIMWIA7zPObvAlvCRG
WtPeORY9Q1o3HeNdiVGQLhIosIHDgUmNNwj7DPi2Q+xaVtMBkoVgzEMOR548+alNq4klewEg52vQ
kPAaWZ8skbTfOZF4Mhm9IHgwL+00ZvNmSh6HoEyxpYTkR5A8DRJmUQRL9DOXoZEsS/VVODu42NFG
Vsk7eY2MlMsWKcXkVMTgWiUDQA7YLhR9muPhcqwNoOgJZ+AWUIhmm+gr8vFeJOLYoWGeaMxvQw9L
mg6UJUDejagu+mDodcQeikVeE9qy19z3knwqAJr4zIKG/0KpCfblVsLpUAP0oaqdW7qms4mznvo0
fKxs94Z4iM00uuFeb9RljsKk488tHZ8paQCwwC5K3sA4fGHfH3gIJ+QhnNGhAfYsBjFgNNd7ACJc
n/yQFVxW0t/4nnklS4oMveqOukcIgxuVlxNWkU3UI4TzsNbbmlqJLmT5JZHGSJ1XYV2jaj1kzvA4
Rsj5CqwXi4jRCnPzsgKRjfZjGzrlKghioIM2VArk1MAoE0h/8yCsdWZvHGmJuhsfsRw3efzFctox
Dl5bDc9A3PbGNjSxmuYRcK065WBv4H5uw2ll9ZCrfQ5C0PhnHVz3VgOuzXHIsI37L0mOx8JBIzzH
Kx+6YMXx31s3DR/R7rDC+MZXKgKyAMrxQWu5iCXScQBD954c8LcWVc4MqOAfdMdd0ydXTkrZ2KE4
GfoRSWLA0BZF9yrAlnIah3TntDslvYTZAFnpKgGvlLRizUkvQA4hn9GQYiGMmmaVpCQmhUTxHAvf
vLJRCkU9rqDGMD58RYcLP+/ZkL626yf8Z4aTiZUz5v01baymKo4uGkI71j9I6S3bINjRtRkWDh3I
/WhALmS+c/ACaS0NJ7Q4FxT8TPLWj9OLltzjXPHZczkiJmqNF8Msr8e219c5ntKridg/mBn7MDem
QzpZYm2OUOdwXzdS3Ck/aCnXw34zDuVrGdTZLkJeaJc855TVb4ZPToGYtfp1fsnItjxMUfHqATLG
nZ5v3dD7xDb/NIE7jWPjfRTGuHNGWEqS56DvEpcRwLSS9nhd6R3oMFoERWklx9rK9v5FLVL3Wu+n
Y19ZwdnC2rXG6JquKpW2R6WsG/jQ9Y05Q35Gp2I7nDra5L09H5kRF1B0ngrLg/UjTXPjylxfCyny
Y1WQtaZhHMxzVhK8B9m2sExrO1CmqEwjbBsNywQObqPC2StP8bQdShzfnttPq77urJXSNY/zdH20
9NzZdriY1xqP+8LQ5orJPMxIO3Id9CMgX2ATmB2XTYQmvxFqC1TfWyA8zi/6Gh9gfeC6eUtN0/k6
vbAlRR0Se6PbZZl1y6rPBJ4Zh2VWYp+jXl64toSeB84r8ZlTFXl0KA2OYALB18KEAdqG+kvFh1x3
giauJiN5lBo6K31KrAuFltmPVLeaqBu5JxdhUvtHO0oe4no4xFlCwykDCQvYgWiN6C51GRwOcfYG
yWwzdN02GbObCMm6G2o7L6UX0VpDcemW0JW8cNnbvNowpnBSe/24AbIGFnigh52b8F3s4atOzXNc
wdnukA1Wfh5tfT+97gsQdoL3YCUj91MG6tSboQGTOt1bRvFagAdfunSqcecx/HZQP+iNfHd8vQeZ
ldAOaTaRVA7S8E5fD60DvlEFX26S36YTU7JqHqoblDrW4D14YfTmW0ThGBJ1nTfwVuQiJt+njVC6
sN4Q3wCwLOZuQlxnJs7SmGgSAyVnFQ19DUbCHYEFwKa62GKhEOfaYGmj2AbpUgma0jahTjgwT30w
3vZmhEsofPUCNLtTksHUDNchgUlbhwKelDR75aO6bWyJGH907UOf4Bqv5XAWRXmElIg6B31qy8j4
13Fy5n9k2RHR6DiubcxBhISAESn9c54cXZlO+zEoz6mm7jye49H0ptcRpfUCW/yxIOnoQsS2d2RW
Va3lZL9SJnS7kZf/mmPIbaNk8dRoKJUS3WUoPcusSL45mvBl2E0wo5DCvkg0JXjLo1ur0sQNWFqb
NbkqzoYwAVIRJYLZP0dGmtE2HhPzKg/o1+YFxCDoLQ9WbBRMcpBmKwSMizAfLjWzzZeFkOWOiVZ9
qZz1n9mwUYMpKtBzxlXmmFz3Poq40huds483cv3ri2f8R2ybI6h5HRDfhm7axveAaIMHGzWOhnbO
LO05WMdZ+0XrHWqXYT2oH3D/AmLOVK1GVSN5UIa3yZHSUmCOhyoBUWIw0EMLF2wSLeQkRqjfUi+j
XVUlBGYEEI1EZO5jRThHPNA0NWqEasu2UGpVAky6ttoSw7Qctl5mmkejSAkB7h3mqlng3bmjtkLT
616X7VBuXADZv8lfk978dPwludGhgSKEoetzkKVtfnt60CyCaDGQ6pLmhaOmsOVV4YfHuNHCR4ux
N/3CgLlexkxeYZl5qtLws68HxEERx3WRRiWtq5xjkgYYeY2aemRtyseLBHQLLqAAV1VroU2ld/gj
QnqCL4ZS9RASObPDKF9fhza/6DX4N7MAMZKQbnOisng1qvytrvonoMwzGLDWV0PVl3h3meS0enzf
exJNX0OOW9bYK0/U7XYaC3nXaNLezPLEdYCGfWEabK6G0ovbNA5uObVz+KPJczJCAVCKpW8ROSo4
wLZKOcMA49cgKl7Y/cIpCemQ819se1hmKk7FHtH/nGCDiUclNcw78DRZA+Ro9BtxST952g+dRTFS
5P2y5Jw8RzN3TB8gB05tQI9aUfxlrv4G99e7tJC5emQinP1wPGSEP+xKSXazZQweSuDgpTDDL73r
3M3gQsuqU0R2wUx4z3Xyy38EsqaJmUBc7kC9aJrEdiflRSWoxSoITfBVZr/S7kfOZGkASB0dIgj8
to0A/rtXgw/MB+RBcRFaDHCAub6NRIKNG3tm0IcwcPAbyNOPX4bclqfMEzdj6oTPfDgQ5S2rqtHf
+7WyV30KC+hHwHpZdP6xaF6J5LnQUUDtCP2KtoxxvFdgq5TkI3JVVSFHmOqNrng514Gji7cWdMnS
LJ2zQUzrBVMg9PB6fcmE3F31oXVATmcdpZpQZNt1fhV2Ohqf1nxzit6hsGcWM84DPdrqH8Y4yG3T
iWHVQSe7nqp3iKknns+M0IJ8Out6oNZeiVgAnCCot6IMr7NOPEZFlMB2AW8UzqKFai6dme9Bt4SU
eXZtdG9iYIBZG9VdMpUzdFLV9CGhj4MNKZ8FS0gSDxflUFm304gUOtEIUaTlstBDod/bNcz5Ec31
agphLlrGVO8hmuVXdQc0WuEoXlVOLDjkdhbKfQyDvtkzWgn6BD9AmWx+LH7/8334X8FncfXnW17/
67/5/Xuhxoo6qfn223/dFRn/++/57/zfP/PXv/Gvc/RegRf8an75p7afxcVr9ll//0N/+Zf57v/+
dKvX5vUvv5lTKprxuv2sxpvPuk2bH5+Cn2P+k/+/X/yvzx//yt2oPv/5x3vR5s38rwVRkf/x7y/t
P/75h278tEnM//y/vzZ//n/+sXjNg/T147MOv/+dz9e6+ecfnv4P22EoKPBkG7owJIGW/ef8Fdf9
h9BdA2uUI3VETDZfYZdqQr6l/Q/bkJ7pmo4UNoHYLLN10f74kvgHMc8e3hu0Zx4UhT/+z0/+lzv4
/+7of+VtdkVUa1P/84/vichzarWHccji+zDfsecP93MxkAU6KcOaF+1GO3Y5jUf3CdDCjDYPgF88
Y7i3NrmgHd76TrgYMCb/phyRXMyfNxTTYTMRlNmO67gSVfK3T0BUUoKoJw92ow/3MpDeOouq8Lqp
6frPZ8gxH4el1FxszB5ctSRHjG/g/eZ8aKGwlNrbT3fv35fo50syZ1X/tMH9+Dxccwl3wXU988fn
fX8F5h7M1+9/sLFgJCzMYKe7qtgwQINaH3mQaNFauo6D6ZvRL0ti+7sL8a20mL+xKXQQCoYpuOH2
txDtvKvGSUFV2TXIEJlSZFW/91BAwVf3TIbw2Z3BCuH3druIDESNHZurb9M1LzhTlZ12a4UxZry2
u7/99RX59sFcy+QZtQmN5VER0vXmO/jTFWnF5PSa07B1mQHs3cZnMwRmwpjdlCSeULPElfm7Sut7
pviP72pzQHM9y3Cc/7gP8B5sZMZTtoOJxhiKxs+KvCiHOdr4FFufEyy3C8iu2TorMeRNtnzqGgVn
QESPtJKKFULc9JAjiHYLvAi6gQuNyBnnd3ft2+Pi8qQgC7Lo47uSasn9lgxtJSa+YMutdrLv7t3Q
xKzS08GwWWQYZNZqjxr2ve53AUEBS+DQHkf/F/i0zVrRTb1IVr2NwD3JlXtW5rGxpPvnqv2XRfvn
51nOn+CnB/rPC2l5klWGwvXPiu6n2wcYowTE42Q7x1eYsLIXm1bXEUcfx7bWJEhM0+Z9j1MS1s1N
GeDrV/lAu7O9E2arneHZ/S6y/m8/kg0qlNGHJw0h/vpETWY4hAjpMdQ08jEta3nAEn9dZx7S2BFd
oivA8RmdFs1GjOehDp9cAw6RiS7AjIpb1sur3zzi31ahHxeJu2fMS67uGfJbWRtYtszSyS52vmFC
AS4khiLQejeOBiAVvrw6d/TQUBMgVTPhNr43ZbCcaneXQnf4wBmcZOKWpMjm1BhECTFE1g/K841d
53FyjaPqoqGxsEuNdFgxJMAyahCfw09HRl2XPvmsjvcSO1kBdp74Y3+LRJ45ImrU5SQZJVNpDOsU
MMkS6x+URQknkeFhDRKBEWoYtvVaa0FmDDoLk03eG6IbcpAVfo0jTclHwj+1K7y40LSANGPJYXSe
0ymDWdAfoB2k68Any0kGrjwOWF7cybq0ckvbDDZTDrOkEVvVposqPtMvKR0Ooxxe3dweL1E/AOTJ
WLuTfLiwyIHak6ICMM/CajGGAKUxCy1/fbuMb2dY3jqmp5Y0HdNxCN0zvz1ASc9MubU5CpZ992k7
AB9ZUDF1tNmwD5S+I34kOpLNAWpwtHcex7ArZGvARKgNswddKx6TEZBpmaDYh3TCyKrZsVXSWwnx
HGsd7R6Xvp3eRFBk4oYpXZmEezbkJ0CVeSkAoLg8nZOio2oXdESypD6lwmRnUF1xYasdhk59E8qy
WonEEbdxg5Hs1xfh+9794yLouqBM0C1Dl9/foqiwKJFSwUVwSdf1Sy1bYcccy1eL1u6mQRvmpt2w
9l31XJIFcfj1tze+vzLcA9cSLusKtYhAzfTXlxgtGiSopkVzqZBD40MeLhsb2blq40MV0AquYnWh
ACnmMFLWeYBiz56cY1DnKG5C/O29QPQ+9Xa8yYlxxYKpDppox31nJPdQaN4cj3llnUOXi62tK7X6
KcL4YDQM4YoyeLYwChtMu3Z6Om1NUhBDaGs3ulHL38SmW3+3AVK3SYxxJp1C/dvOXFgijmDCwXIM
2YlRwN9b8zSz6MfLNIAFXena0zjquFdNdqGeQyecSLpSZvMEN2l4IIcMemP1QehLvu08hV+sLtnh
3SR4Q99Sbky4VEyRan1nmOHBL9zo1ElJrkkYnzNBgmROA5nxDaIvi3gjJqJBt6LNNVuQEv2mSBDH
xZn3FmHcdFNmIXaHPMBN4mSDKJ5UvTpyUO0QyzqJg04zZakImNmYQ9ks8yg6J7MwquLkv05Bieon
c6q3oyo12lkosWYnSEBjVYuJx/31Q/S3V5YVd86kF7bz48r/tDdNvVkmmCDy3WDkJn4pDZu/zBHt
97W9A3CxjVmgfvPg6vJvNkRIKJQ0jmdQS3+/neHI6zDC3zDcYHyr0JYjIfbVbamb9aZEIpU0gdwa
LBhojLVuh1FhR7I8mWbKemyb2Z+IbnGhEyaH1DZ90MyoWtUxcQd46BFVlqiDQvf06ytlf1/yqMIE
z589l0JSks/419ctax06d0Rz7yrQOWs8384+KOJpTQpqp1ajBJjBebY56PhZUHWbuLn8kVZ2Ezq7
MQ7IowApWQH02DsjrJwU5jnYlOjk+PVlKYONVxnJurGeUWOsTPyu8P6PkTEeyDsGaB+MV5UJ71Wa
lbNKKaoIs92YypvOQ6aeSBE4er0yCLtl89N1Y9xmbn2vQlwNY4Ecy42h8ThRYR+UgVAJVeSmm3QC
AKYYAD2IoVm0MySledVhKgGHpWpugAEWf/KR7xCgd3QNdF5C4LycehQqadzPJm7j0hCOPBLHzqAq
LSmLR/o4WZc8h70H3LMr/DPPdL2XBFP/phnozJf8W2UlPN2ULMJz3f69YldNIzl3RRk5GsZj5zgQ
ruyMABHfvDcip+EGNCRFGbEC8qlAzdKRPVk+6zJa8buQzhaAXSKHhNIwN2njcHDB7xM8jWaPiDe5
xZCvVp1tMnvSYm3FSEBHMVifW9HkEOpufW/I564r4niDjiuoO5iofmQfEpyg0mLDb4b0NhKgUm2N
PIKQmepy9KAmk0kzM4mCFbBVBFdJA0yeqb6DZ8srikPnV+51zxR+y+RCLFoSLvYJ9CEsQ4b9YCia
lyhFF7rhMRasipMB+nlRV2l14eTwXPHxkifQaDs4wN1VzB208yK90CL3tsKmx0ikn4f9ytvEOnHZ
TElOhPRANEdFUqFN/s2b83d3iUkxmFBDCsf99rprHd04VwvTXVBhUHPicWm3Jlfd5U2H+v2bFe1v
XlPJHgHkxaDA5Xz919fUtRKnHXiKdiWZIqQGdNlaS1A8OH6XbHwbOelECAojP0Sycc156tc/7N8s
qFJYLi5vjtXS/rH2/bSgOsN8Zqr49oRyBuehfOhxsvNZWfFNd9m6vy3FpPWfl5fjsmsaOq8CfJb5
6z99x2zQ88Agi3nX5ZmP3/IlCr0rp7fFJUUjaLO8irdRGm1BV7vbeqIaDv364PXk8BAG3uyoUW7I
tbn89XX4sSd/ezelpD3Nhu1RG+nf7gPmHOg4TZ7tUsiEpwm+oZXgOpvE2O6DDp1lNwSoYiATIk3x
ibPi6dwUnHeWHFooIzRvN622di+rg0r6TWYPzYnhE7G1SX4VKxtpizah/PIG9YyY838TdiZLkhpZ
FP0izMCZt0EQc+Q8b7BUZRbgzKMDX98HraTqMtWmF2qZMjMC3N9w77n2Q+UTZCx0InLYrpP2YKk/
PFm//aRpmJgm2RYWmL9H8//4pLGPu3LUs/pAtGCAGTneOrAcMMZYFo7dBLdR3h4Rg5bQpTlRqtj2
tw2z6JAt+bUbZm0Xt1imAQs2fzgJjd9cqQZvmGPRzfHw/9oFi8IheTPx6oOZmPempl2YGFysTqdU
8dv94njFeXPIZ1vt0Fvnf/rpv2knmV6x1vKEYQvfWf//f3wwJeIF1HuiPvRNG12HAa5UZZlnvgWf
NmpfMNlCTM8XzbpVNN4pdieWw6qtERn5GbtHFC1/ePx+91a4VIwAkmxaD+uXX6nBwbzYij6gLCFl
1ma3k3QMlBIon+zxzZsH75LGt0M7uVfOkzKYXIzlibyHlHJxS1UTu2fu6sg4LTEwNDEoaLvKJy2B
BNwsXldr5jJfaoO9vRqehzb6wwv0u7EBsC6qe9tzbeP/qiR624hVAkGvVkIYyMwhLuc+vpb2tEG5
eq1AqsRqHR9I3MpWCTTLEXN8ES3CiohNF5pN/f6/P9Xf/k6+YwsuXNBq7t8X8j++aI+SAP0gbwBy
fHzvpmts0g5LDM7u6lD1hC9mcZ5uc91PITTa69ywGwMDku2hJ5XivmU6LhbN+0ODsN4gv541LMNc
nUbIcZmk/vv5q2F6eZnyqgMpX5zqzCvIlyANcEUXFe1rOdDgs9P5w2DnNz8V+SgTORdku/DELz1w
4ZutvRRJzWipfp6d3Li4TkY2da75OA0kVd2kKNwJb/nDt/CbO0boHESC6Zzh+79+CzmHuFZrinOI
7DrPMy96TRfkkCgBxcHG2DS0kFrIGsdE1WxENuuIeBHhAnQhUh4WjqGDaY658nFCNN9Yb/90IPzm
Eqb2oDVFk+szJvjlo2krlY3T1LeHTuvu2Dct28zAL6kzSQ3UqPuHYhzSJ1i0Z18v+z0s/6AX/bqM
G88KifGFEMMbcou9Y1Uy/3WRSYVVEeM/0JzP//4012fjl2dHWCbsivUTdZmu/vvZwZRlmT2X5CHP
HG07T/opQZA7V1h5RpKD/vuH/T3O//WnrT27ToMqSH765UkdTQlmOqOfaT20EcM8t4dSaYjkhpuk
dJ/STLv1qnvF4H23wJ48Fhpmyxynzx9+j19nB/xRls4vAgDSsIFLrc/2P15kkxz23ir1iuEuq2G/
daAcWieWfGno9boi8YjkVZe9eYZFNqGw3YjJ7E9xjmckTnLjD5/Lb16l9Zxj0AxOwmeW8e9fx2XU
780CN4QoYbivibONmtBNGhi/fedGxv4PX8cR8d+fwm+eUptRJQcGewNqtvVD+seHMOsNGkKB5rVc
4AUhIb13ZvOv2apv2QDe9n1nYlUl8kyfeL3++0fb//8XWzQtDNE421GC6L98AUUaa0qfIoIeGtSf
EWynoPEVYLVE7pp8fscebqEizj6tjiycFU3iI8k4TTk5xHZMf5ggb9jpuj9s8x3eheKDFFBUmY6b
E4muNDpnvdvjq+0JC3FIbjEg8BHMBZoX2zA4UBbnhdONLyT+KfOH3aTgMpmtxTjvDhquN6abZgT7
tM1CL3M8ylfpXL0merVlWxzYWUHftwToleLOWbScTCpEfelQevcWEKasxkBJrQqqELndK1Udulb8
TxX/jiHlQQmw86I8lpWHdXEwv/774/37+f33e4b6bC3VdKFzSDq/PFCNNXf2zPTvoI3Oa4tqiBpc
HuvE10hFwPcwduVwpxtQ2Bi+2GNxP0J02VephXm1glPTda4K27JlntjAy0p0+Iyy8845f25JuXvM
kAwGVo+2AeQFCZ0zLQYiqXhnRvWF/oOL0es+JjO7LoAT4rSw1uztCJQF4WW5z0AtkRFNPqL0iveb
gJH8OOgaJgE6MIxQOmoFOP6H1u73cay9N5al4UxV18jrlr0ij+RPTyTlIs/7vz80F0qkcFkG6ibN
5S81k7+IPopjklSNlCLDTf36jhjTvlp8svWKR3+y0wcA39rtmq+BqLvGQuYjwGJz9uxH77O/Ot/h
pJqjrc594thwWkDgIh+NDpYyuptY3dqFqXO6M6CY1fQuPWQJZs6IloYUt8dL5qcQxeL8HKdvTT+a
d9V3RYV/m5OQG2ILGLEF5V9S0TiTU79xa1xyqJrOUPUPvmu4IUMcifPd3+aCKBYk/gcPKgjV+TVP
J5ArevGBQCHQpopuDCetOa2YO19e66Rhtp9bBfinOEQr+dSSaxYCJHwGm/A0VWCGEufBn3RaZ5Ix
rLoRD17p4qMtQNh75oaElaAjptgctNeo9uJLhHAd1Rl69gF9SKnIr7MyfZMgGgqMTGEzIOoja5Zv
Aij4TfR4ZVhDUqyi2kHR1/+FHRIkEVH2moNCqZMz7HbpPHQgeAKCrYzkC3azhkyr/Tnn2o+ojULN
jvZZkv+sSeweY+wdhPthn29gh7dEWAr8ClsgxJwaGhkDKf5o7IHEAH7WWYmVuvC+ZYSA1S3CnjCb
QKyRABEICa7pKEwoa4JeNx8HGxlLnqu7okYKPXbOM6EVeCjUkoQL0TMSbFE4DsCc3G/T4j5lhYCd
Jz2DEZ/IkeywDff2o5tMx6jwbgCzvGS1gxjXB3AgcwaCnqVIhYRjtG2wxKZOtR85wQIAVYTAe+ot
BkXPOvw7YWd0SSvxzCAz7I3kPEaLtu08kmEi3TG3Dm5+HL7OVzoWHpLpDCJspm11NC7sakyienXq
/FZrIPUzBcbgWypCKOEQJV6QEmrKsbwMWxXVKLxgCQBO2M8g9K5ZX7WBI8jL05ofXTcsJzGl58yF
eecy7Q3QOnWuiQSxJ/Ae82LAyCDd1LEIK8IaoRwb3Z3K7/yWgJ4pJhE57p2LQhEY5M4Cqm9uj15u
i7vZ9i9LXJSnbo69qwY2aoO0R4QF9lfWO9qpqsw6xJV1ALoLvtDxEaPP8LTNhoBlTY7niXLvYI4E
zcjJ3Htl86ppJUIiFAebnhCYbWeKPChHgzAXvUTg5CN9LJGETuqHWdVvOBhB4PSiIjQTVI8xe0UA
hFPf1MXgb900Ocz1DNDOAjDboUhXBoPuovmyWnGO0tUgCP540jHjEgwBGXHE65RsyB1sbnzvQxRR
ygzRu+Hphv5Cl0CPiDWi1z14DqO7x9awj7zyKwZmFMiFm0aVfZipbCbWkXwv17kxa77NWCM+GhYw
cYQQXKynHLEX/jds5rigoXLh+KcitfcjbCCwV9ZN1XR3smU8Q3jlvRMP3y50jLxDDtTP70bi32hG
2+8QfeMFVS/sGXfQK55ds16R1hetw304qSHeGy52lShOsWx0aAOKQxKLT6ao6VHl80GIN7gT5nGc
6X+FHGBz0CSAmv9RzGRKuSamlIo/I0tFiEL5Fiol/7RMtjBeOR1qhOZdrnNhe2fLrW8Tr9yxG0Rf
3KwudAsDCPl8Z6NzkKCDbHPL7mxQ19kWjM0MowwcRPvRzlL3urKEGfGmW8fg3fF7lwQPz97pRXo7
XJ2VCSiSRW2NTn/qJZF/lqvF2xK/OxestQfehAJKj46LcCtMqupO1OvjvXQXxxnRf7Vv5uQdCrIM
lhERYR5D3G6GHwYeIxTnNkhO7ULJZWLZUjSn67e0gF8xlzcyinD5lPKHp7GFUZbEjqrfE2GA2B4O
Zrxz3ZToNSgKbp2fbKFdDOsvf+Jq4cz+qxWcyLLDyDOOPdJq6vjAxS+0IWPgfSZWAuBFjkwCaWFk
YXhB8L6NoynfdtRG+JjLiTBcA587jRZ1S3V1yGIMuQjjbdZZ7UlPxre5SAlHEliJ+LZSo/r2bfvH
BBMP8vEdV9Od5QnScXT92YEWEz8vM9867B7HFzcdjroNO3Y4K0n7tLTqrGcUP+OSfUkzDcQq0G5w
cwaGPR7FmBRH+B9bp23cjeF778rKHzPTeTIdI5gb4w44ziEZKNxnSHsty+8N0/WNzjQgISZ1g8l2
3xQ/Fj0FUebpC2GE1ROrb4mXxOYNzahBJCOcra6cZz8WI+7gLMi9ydy665NXu+WJ8ALsN11xGZua
K2H2CWrC4mrVUO4GQCU6dihYuGDaRvN7dixcNcMrFewTNkQ++/WcG0nY0JYpVDo3BhCYC/Pzeb9k
4oB29dz109H3yjc/rh4s2pzNkN4nA2hPzU4BnSASafUCLfmQPM1watCHgnXiWVg/6SrCvVaYr7bh
9zCHx5TPVj3VQ/FC84LDL5XnFFWqVWrP1YSKgQnzD1BUBw4BUt+m9sm2+Q7JYICP6+7a2r2y4vpQ
vty3Ppvpgt+8nnVAhzy1uE23QAzMwDy3sxKbZOo+iA58nTXvSHAeyZ5+8g67Z+vIO+LMq41ZZ4+T
Arpg1fqRAMsbmEqOu96xGtvFpsSX5gKyEBMCbOdgkbUCKeKrcZ0d+Y2BW5Nsjl0BY7phPskko8E3
+LciznAFonnxLib4Op5eCoERp0thUOyY3kp6MLNDaRjJxWLK7RiMIWc5HKxOXBtyCQdDPfMeNvxl
yX5sp4uWlUEx6Pc2JLrO0ncQUAv4DhVANGLZFIVcTXwgltJNt0r0+8XaT5A2Nvhdr4llEjkdZ9BP
kmHnKtYpc6TtLZG9JFWMXox7N2gUAlwLbqbT772+eJzG5HVgQBsSTYKX1hZAm/XmwV9JFJ0QHopq
ImIyONnkFIG7e5ZOnO/nPGGdh/9rKxOARsRXSZCKyCQIQ2SM53NfJORmTLEJ5qJOCvgS6Zc+sYGC
8033NJ8Uwai4OXu1r8GcAuY4arlzwshl8O9meAG9nmJgcuEI53vIye3GFquNrkyg70ARLPshwEiD
+96hJSfm+cPyn2sNN6RradmGYrrfRwsC8cgKE2Swkde+Lt7KyZ/4GtP5lSb7YVmmKLD8tNkTa0fZ
NmGLzsAdg1yD7t8X7S7r8tvOaQRI2eos3eXkxd5dNvc7VXP0FnL+q8/rHK8QqXEkXGAt7YAmehLa
xyAowRvuiB2JcOjW3e+hTfNg6GHO2WoKCDqn2MpcM0jS6FiBy9yW3orGAkZj+0CqJzaUu8HjhO2g
fG/tKjWusSf1y2w/s/++WR1QMEOtUOd+SZKZ78op1Z4EyTSNy3BxEF14fDpHHaC1kbFPwvCELccA
oZ5MGd5mjRBNB1aN40Z36LmTAP0PIeJE+GZr4dsYXc25NW+FnrMqn6ZodbDdtWUNY7Oo8aZ74Pom
6qyAcuJaF7o6r8VVXx0KgIicRCOrS0ocijHTa2osTU7Pth2SBQi7B0RQaotcLg5Fjfl+avy9Q/Jt
U1NSI5WuuTf1o9PhUcthQXBO4BSrMcTWGctSqd9oyDCNkVzgaMZdK2u0LhbdthPf9Q3i5jW7SM17
9DDtuY141Xlty3gkrphIj6VaJ/A996RP+sSGdB/LGaeDMsVXCi3XA0XkKUxok+O+ZjDtNy5J7byI
5s2caV/NFIVLbP4VVx/VWO1aHS5Z3ZePXQ5RlsSQB0cWOxRRVNX2i06PGZTD82ip+56YrLCxtePQ
5+/++CnXIFStrZ8TMWHs1YtdspzkzO/G0I20WF4P4gtvJeRMfPlhR7pEx65pQ7UM6X6nm0V7TlAE
hPGdSD6xO/tnhmQDU04dg/SdlXCxxMtXpCLqOmzAHY4vm26L1Cwscg3lswTsYSlq13YR19FPUKB4
3htvD18INL3khDb4DBgR+0RFyiHBktsBlT8eTE6wFSRV608oJKkupfkx5KuTWL3lXvQgTftrIAQr
qLV2K+BrAKO1v1LdpBIh/3gosPJoob5UIZEih0o2tzGCP/h25XuMUSzorBvgsaQiWtm+XNIfUPuf
+Thv1N+jkG7rZFV/I+3mYQQtv3GaEsPSUhKlM3QgtHJ5TXOPmNUIQEfS41bNTSZ5prj3tPK776GT
4GCeQ+Ej2IriO0zWJKiWPAqzwscdfTOqZl3uGC+dtO71WNuLmjrS0YZHvdDw8Y2dCkn9QICf6czi
4D4UdP4ttcimS9HDOww0RkJpNO15rgjlcm8bMQYM4uFwLMATyvp2BOILwv3Lm6KTPqegqXpzO1Yg
EWn1dxQF1y6eNbjA2utC0LwG623b2tlfAO8fF4WVd3ERafj115yNxyUmP9PxuBo0/z0ide6IP09u
CTzTt/zmBX/cw2J67nbw4IfQXSjihqQbQpkE0bns6mmBeEwMvMMBywudOfxDw08eBg+HZZ/QLfS9
8w15atlObnazJJYIUneB12zj3Gwc7H/MdojKQsnMgMm7XZzyERHU0Rm678hgm5gbydWsvZ+D1adw
F5AR3/qOXzNFaawtJMpTW5OUAkYRRAZygMzEg0Cvl43OARficrGg6vnsiXYzpzI/O6a4hECLaBGL
KlBdzqQpOTuTvTM7+3WJeU9qyb2nmvpYWlhSygObe2PvErgeaKAGum9rsD7N3AZZa5en3EifPJ//
dDXHryX5V1s18N5w1rWPfQTPjHR0lqXSeTWwGGq9/ZSJsdpojMo2sBoQDLXOD22xvwgVwQM+Z1ih
Xfdb1sa2kuRNDkujb9t0oIjq/PcyqTc9MCRHSze6LbrdUcMcxsQdU3Fba8d4jhn1YXHe25zoKiZa
DDZTdY0kjtGqk6/kj61EoHeuy91CSKNdbmM12QFIjgGjHgWI0YHgI3YU2uULC257yxSN5pXTBNhc
eiFo7Xk0gA75Hn0tpNrnzBoa+sX5k7ku+QzZvNNgIQF/yYgXg86U9qDlxLWwLQXczY+CkUDwQ2Pb
D8RsbY2SCHFO+H6fUXYk9RTIzA7LzP9saCO3cdMbWw6n+zpmjOAyciI1PQZfjpHGh3ESa67BRFeF
K6c4wd9N9JDxmvb4UZxLCQuHipH22s2SH07SfKN7bdlX19R3Lddzb+4w2T3NJQah3hIIDOZq3tYw
z/F0vyv46aqmaxpXnRrDm27H0AXwXiKPYvbwAOUr0Qu0ZNB08nEiYTTskqndlBN/kz1Cv29j+eCy
9L5ZRPmWEWdJTAEE3FSHve04oLdMUPVpURHcm7HkamKGS+J7MfEr+vTOaNXNW+455Db5NvbIBukR
rK2FOhUBWddDMgK7bQW3Ztu15MnRpNFQbVFUqC3yXxuep+jOXncTxba6sT3O3iQfq0AyF2YHkL+m
0fBTGHx8UznttVRoIdhhY+crHRmcqjcFW5udxcwtlot1xmdHmeoumGra5Q62LnPsxSROYbmO6RzC
ybQYm/KOGXXyBZIJscZAMyhTIHYm0p59Nl3ogupTbTV3+QLZIe7o13xPVDdmUjwKnDDYYn+MfWlu
rDaatnGZbnEeFSdCvQ6lTvikhXEcb9J4VxAxSdgNOKyycx5L6BVbXYNOhvo0AL4ebTiE83Ne8EdE
NITSdR4TRkdMoIBddx3aKNscGcHQBwK6e0jc0qKwwEeVZrU8RnHChEznmfVHz3skMWIPhxhQLsx8
pSaGamvsW+QRCsUTIg2TMp/NOGoMykfEQVhoT1KwnkZ2HcNYNr6SNCY727hXeVHsDKOSt3rN1jUp
E8AQXbP5yFNxnG0g+drBq05GVjnPntvP+OgiucsTjI12SpoFzxmhjcb9nLcfHmfRLpspPIe+S7Aq
wfLm4KoV7EvXmE9dR9WTuO9RkxJIgqEJLCPgfNffSmJQmadwh0dt6ZJmYtqQR4MSelowTn+Dx52b
Ued7QL307Wn1yShHkGrpzDXV5odIs61LXjV81olKQrfI2nsHFhOD6PgkqO4uE7CfcajCJhqiQG9j
4Meu+abpIpxFXlyUi7NrGOQ7ZMkOfPh8lknMXI3mmBdvulH50+hPTFXX5feU+M+LqzNQ9gkIkAit
e+ee2XW+Qy8NOITxzH42oudENS/uip+IegaO2hCPQWuUyGnlR2Vw2NtmPgRNTyIDuqJQq0AieK26
IpsyDvAC02udwjXP+n1SyieUXlM4tZQSXm3sJ0HHbvoGQLhU7hLYZoFFaC0pHAgLcJoefat7zFMf
VZ0rxl0C4wAkFp2wT49drXkIozUjP+vkJtOTO8+fkXmv6KKkwofrwhUTOi2CCT2O2WX9UM/EwQ4i
Fts2iVSQTz0xA7J5TfRdVkTWboA6JQZK3NQEcaOvyklbRqe2H5lhsJWIUVd302xekgE9BEPqVURo
OIdJ8nCwdPYfOIJDqUdstWloj9ORmREZ1dGmmozqWRPlLeE1AULk94ha+dErMWNg+bqZ+uEcWxlN
JcNb0nku1Yg5wxazdU2IyfPBRO3ypj+O5Jps1YwATeYaRwJUwV1qgQJO32gBmt2EbrKIu3F96T4B
z3KYi2hmze/z4GBrTz2ys6y4UOxHagTR0AeVMb8okZPS5FBy5pMLvMvY2ehOT5wYq0fRDKfMeFqW
5cB+/Envb6ukO5H+sKLkKr46RT+24sGce6oyfDAEP569Nr/qjHTTlO6W19vPKrp3s4Hb1pHbiB6V
Ge3EQ9TG86aSSUeCDby9DE8yM6a2o8KqESdvpXDeikrOj0KGqUUCjd6ULz5RRRzK1OlL/lKL0YLf
hc7YqIxgLNE6dd7G7V3z5Hr5m2imHeRq6Bo++WGpE47lsicYHIwPeGzqqRaBvuXeDnS4LtC2SNej
i6ft2VTBfqZRBmtow/hGXCyqvDgYQC3QX1HNWO780RpJEspyhRRPqJIFU3s7LVRIIfjYDFTC09y/
jFVfh5POoNMx7xrjjLrxY8pHbefm4230nhUAZlvUvjtjWORdqmUDmW/E26FJZ0eTU915ZnkaGVdp
KAUDHb4i86lQN3mqhZHX+7mxDzED9WYkBcgdeLdJ4H2pK+Yf3VgTY970/aH2ssM4CO/qSxUFvTMD
HE2JhcOoxd3GvppOLKYNsaKTVP6hifkREJPfrc5Jz7KAqpPI1TXOyneO8bkWormJo/ZlHsLOTof7
tHJf64QvJlLVrXCi8dRqNcee+zwX0kJBaRKAQfTqsWsa6KOEV2aJwGaPfpTkgmQD+Og4RpEegpMN
ywH5k+lLxn3ZechcSJJGQhD0AoRDGy661SCRLLTsTD++93ONmqfA3praywf7c6L5KPXhll9jAS/G
XWHbHvkbjaq4+BJwd6V3A7ltM4iyO+F6og4fRXRQXfUaG3ZxLguk8qwrtbatgzITdeCVRBm04ODt
zirh5ERHh6JpG/s0OhTo+t2gAFRJ6EgL9pJzlvXGUY8I/vFQMezsiegYQtg7pD2TQ5LE9KnnxTfL
bW8HNdk5rjtkwP7+1TGi8ZKzRVlaBFnLmH8O7mxc4bRau0bnZrFSaja8QPreYQ9W9EZ3TVXSXdvC
sYLan8OWb4dtFoHXpOW0k8HULiWaTevisE2ByGo0lI1XQ49m2cVa496dmoud12QijgfXmOLTSKbY
tnQYS7J6UaeUPwbkjX0H7Kvaiw44h8uDyLDEd47A7QCZpeA4TSKUJofWrB+W8obsPUS2AzcpRcyL
f12ScdpEkyxDG3gUSZxwi6OhDpVd3g1RPeyGaWrDoWScPjJBXHiVMwRKG/gOT11RfrbuIkNPKAqj
SNIOszf1xlvVerf20FvhmvLkCifZYXlnD53exkk9H00tfsNIVu1SyeTRy812NyVYqFu0a6ld/gRk
X27zQTJqVoyBEzFflsK94iQktD1FK6B51RTqiRovS00FhqD1MhngODXgU0vf9HeeyW2qBlBs1WJg
cB81+OgJiTaSEm1pXcZQJT7ovlLTlfXddC1L+1HvXNpGew4Nxylv//6fmZjE23jf5xOk2b5sON6B
vi3KeIg9t7klr+uNzUdxtX0mbk1S2Ltclx3M8JxpvamTutMTpm7YAO8c7ADYyFgNxpTx9AWsGReP
oI2eNU+FKX7oCB8DhsBuwZh3c8XOnL7JLjT/JAkc4gLUoqDiMsJM8KNZ2Pkuk0ZFFJXcpjx2qzpS
lW6FbpJ1VCsYGppVQVRGpwPULPZwF80jhVTQJJOza9fMmUhvCW3pODoyxnPaYD8TmlCwptIe4z7e
FVVrntgRief2y+raKrScyWC+qsUhrqhOeKcq71mDZ9O1kcs59yuCEK3E5bpbxJ0+Jx/w1gJKNqzo
pEefNQ6+JerUqXbXRTYJSKStvfKsczd57UEMDfOqBRMfGoIAEpxZPUxQ7sCrwFgyKi7FqEFvWRB2
utVLbW/m/k+dnB7K/P1YDVc8LPYlMu/xs8v9lDL+9XwrBVkIIdkyMyZejUXnVM4f1GqXpaNcNtv2
B38A2FNNHhSY8aPKhhfJoP0kJeCcEofaqJB1aTrFTGxNMKGtxjwhAjvB9LpJbUjVsjAFJU+5i0CY
oOHF8cYHex5MIou7KmOWIfmxjH5STVwIAaADXe5lUf4U3AWkFSdiW0xrV52fmak9WA25a303XLwU
pi9ihw/2BEFMct3WLmhYScl4cSbQJsOwdcs+fozdhLzzthI71c4nh9S9TV/1IV0onjX3hQQHpkSj
pdHycaIupr4hPfxJ1RGALMt/Qy8cNrE/hakkW65d+GPgay078tE4qcoMMYLYpXVPCDDqorDveuze
7IG03F0O3mDeFgkST6MfJIN8hEdWwYDYB3sV++ZXPBoh7lp3Q/gnOTiV82bw1G1matLATQYCalj9
dAS0wt9Oj3oKWVA2NUneT/kM7SXWygVfgXZKEv/ezQdihu2MyJIl2pKgcnWJw2AAr89BS3o1wDXO
Blk+VtiROgBDhvAfEJwEVeG7N93wbVb+lxexwn2H3sdADiBwTWlA7XB10+JGXzkIPjkUm5yThYYB
po91abXllS9vCcxJvYklfWgzcoQlI0Oo1ua8AZynVjJcoZaT3jcPZc1eH1RH0K6OTLfJXlqzOHGn
+FCz5C4zqzfa3SeZCmB+ViIgVEiiWPMH3YnH+7xmLSvKPXB/Tlm3I2tTFWXQSs8N2YPBpMzp5svK
oB3sva0/0XTk5eu46N8S+E7XCJozkSBez5h0m1VYawbs34nfJx2r9NL2rh9W7i2/fb2QPGICJHNB
KIN9pALtjQv7qCTsrBmITNK+OgoTpGelFyiXgd1ROTYaOq5qsZ/bWGwIqVgxdjty5smKTu2zSOT4
aPbpXaTuZTuBGPVTvEP18jwS6LQZm/m+49pqEwRfXZEHNZTLoJKXkt3tpnQHjR+kLnOJSQqjOLPi
LnQcfqAJ63TDbfiuavEaOYRuATj+aucoHIUYTpZQbQhvgwqiUac51V+Aeaz/dfsOHVEcVlZ0JhwL
V48bPRWY2Poxcjdlbgy7pE33ufnz71+Pd7/eSA4m7mX/boCDwVmb+09skTBgOwIdDznkmk36FHSi
hqyVXe/ez02/08DFQ+FnWuAp+bmYC01JqZ11jYCXBiIQLFgiT7PMfWdTxoJpBbBE47KRTzGWkjCJ
BLuSau8swglRZNAr43OK8x/6JD8jvOtven6i6C2wt1lMDwfeKmJ1UChRS2+IHku3I/q/XrxztbtB
544/o9zvzyaJOWbj3c86YzyzAbfOy1M05L6OfLnT1NB/1c9jgUymAIu5iWy73Le1eIZVtGExP9bF
1ezj98grcIMKeUoW+1hqAxPjhplI/mmMzblwym9Bgv25hZlY4q885TnZlVrtfTLHXHpSGKX1Vo5k
MnaFgp7ZElTFQpKRAi9IbaVfZd7bZ/6vdSSAyMeC11d5WHwYdgUD8zfdVkwQB4dBjxQUu9lJplO7
K0GXmq7V7ou4wpGudOK5eHkX40ftsbq3beuOz9jetMWjisZbawQT1CNqzhf4+INw905tvFZT+rzE
6ZWc1e8EziZM1/ybhdZdYc/s+xomWxWJRag/Irb65aMmxbKdbYeUJvN70oDwgp6Kxp3lN3QK1Qhx
Tb/P8/Ece07LZd8+oaAjb0bD7tbaNK8NoxbiGRi8fhZ5Q9gBcVtMNjcDGHH4bKCtBbNWn54djdZb
WjxNvKYs3d440T5GNEXcN0BjNWKx7U5A6+N9hcfy0zA+dIN2v+PchgmJjEAvqaVHDey3CUYIydNM
oA5276q5puPcwKWzWGSp6U0jPiG3uz2xZz+lXGV+tR6qrBJBF8Wv0lsqaDYOpX0yLxtfoLZqEMzH
rZzYK0xh4QG/bcqKhZLdrGkgbGjlvVcMj66d7hyTTEk3O08DjmkPAY7v55tO9W+WopSHGwg6TpbI
wkZGSizCqWAd10VzyMCYFTbdw5IdsnYatx0Uu1LBjAflBZ6ZPSRxdaQlLu+pm2wjyry7hUo215Jx
CzzgrpHSuLGFcUwqcZhmevARCu0GgUtzspszxkw/AH2rb7JxwKkulb6d40rx5kaPhR+xjLLeyD8j
pfhxXMNVa8RoVGcwRJCKqFnfV2YM0d/uHkzBehoWesJB5QFrSBpCM9haq96PCNDAOqPT6oHtYi3t
ZqzwcFVN2LqxPaS8ZCjRyI1BOKNrMAujnWXLhO5LQHXs8Y4qSkSgFpdCeBAvneXBaYBPIwBeG6uX
0UJPlPvFeKlrsMSmx85l6SOOywTFXFwiCBIANBOIJOheIBX78JfY4Wmp5oDcRcgXl5m37Ug13hS4
lTfABlEWNO9MEPZcq2bIZp63KQNiuSzFZxQ5B3uV8VT+i6xPbmEju3ya8zX/uDdtYPMJqo4qPWDv
WPauFI9lpZ+Z0AajPn2Sp41sqcs++gkBRDJRioPrYHcyao/1AnzAH4aTV+Wf1dRScDjFs90MTyWH
SdhIk99FWN+5pYOGW8HRffoBk2+bgkTZGwQDIf0Ue8ua+V67+H4c85eW3KrtFDcTSMQUCaA3wDfq
9/8j6TyWLEW2IPhFmKESsb1al5YbrEshE5mJ+vrnzFtM28xYd1UXF8gjIjym2GByh8ArIUaj9eCx
uh6tiDe3R1d03x1B5Dpiwl9rVLLhvYh4w4bRZJ/t3uaC9vDV6/RZJXCl8vbK9Id7vs+2Dq7ayg9c
JnlCbxliyJ0TZEfyuDOoIv1dk6kbB/sZpzcDGp9d8AwAiyOjXYe6+YWml606m8BcCzGMUI7aNQ1o
xWRUvHIAbA5e+NkkrO1SP80RkY0v7RCmm0DcDEHiHtJ3nokCQnHZhbAjeE3YUd5uTbrnXZoQ1dCb
1PVJEa+NFsz5lCPaUxnBmwzueILfCnGoPUQSk1ZwCucS7LP7NyDHy6b+yVWcPPOUszFWL44zbR2S
MnBKU5GHDqPjRVDorJd/2HC1K1uE/ankFRGF1reJlanpyU3uPDQ2GUcCCkr/STQAgR2Y4/HU/gSK
GGwvFIdu5O6RF59ynPOuuQclS6eANzlDfvOUFtaNs3JTKtS3ZJEwEWUHL7OrMwfvyWC9GehCKAUL
SoT6yx7pKxVLx6abqc1975IObbrj+KNavaKAqdZYZ8+ENIwn0Nk8sP06zPg4DQPnfdLzZrci79OO
UD27R1u4N4BeQxo92L5CEOYz8KwNg6GG/+oaNTuCLnkoBDPlyY6pNZ/rZr7VmXEG5rGps/CmJ+fR
zSL0G020M5Ll3NL+JSlyDL2S04H9eNHhZtUuZyNEWnQgxPfaTYlMpf0pkBOuIhxr67rkXaIxyZIG
ktBok/C89Ynx8Zz4F1MIpn5HdVvg0S+ZS8QatmGYDpWKgdETWMNV4TCrecy9ZC2jfM9cyNnaRfKN
vJw0XdXAADRAVJJ7+SMM5PMOKZYjIb5kCM3p0bZ//dyiwAKPt/qX5so5Nv0+jD2CuqLvkkIZXiPl
vgnLHThfUwU2nGhhbGuownXfMeVDbmziSluF2TysNDPSPmS0by4hLkbH/zE026tGSQYB/I3conhy
Y8GUiei3yJTuZloiGEqjO5uqHbYj90PesH5Pbk29HKfRrowGNsxmd3PnZFF8jp+9M92FlXsg93ZX
RPpq96Qh+GxB4wHY6RCzGkiZG2ET+Oz9/tMFJpf78oW4O+DHqhkg8rrbbnafpw7eb+/nzspUcEbT
2L8neQKh3RLj57mal6N5dTM6cGKfsQpb/c7JiIuayh1JgRSVaPuqiqlR53ostgiL6cR7QkICeOlo
P3XmqYjdPdOwhd/fbWwk3RTX2zGsP0WS3/sOrWkxhd/ZwO1vym7c2mjbEVTD2ZLTHUlTL2hrJ9iX
kpAV+1+jjY3wR8LqDAYRFqyGtmS0Xhcb1x33WpDa1zFWJXVjQ7n83lOMM4Qc+EytFSIUGIdiSdxi
dL4TfQ42qdzjnbtYXnutxsBikRe/m1j8a8P5sTo2f1bGitJcoqpZAtfV8OTokcOi12sXjYPq+8/G
5LiprbNnEEWCUJhRzFq1LRNyWLmzbb9GLuA82qIVAVcPReIZK1DLXNDe6VYSNdUEsXieGeeU5BKt
zamdD5nHz+wj6+zi/E5nDEaUUs9TzvBTYFtYqnUVkC5ig+bPa/RMIhYvLlGzHgmVjRTfdsauWQPt
Jgvy3is5toXGMFBkilMxl2jzxvjByJAGocG5owIzOLzq10Z7TJT1+NYmzrdTqLcGkifXmvSbJAxp
47oSXCcbOJycjBrt9BrnScWSar51SZTRu06cgnP31xYgLvtoOOJloSDBI7rzzeIipHfQNnLgjGXz
JVq2bnhgao+UR2tRaHJ+HSc7eSvZqq6aVkOeJuvZQZTvVt5PHjL9IkMEHQ252UHSWrdsyWqr1Pje
zRfMWynKOvUwzJYNgMDnrcTkbmoA80+ivqqx+0qBU6zbXZIKksPQF65tsh5MP883WPd2YgoY4HG8
bjEKvEO/2co2z3amLomIQiIFkdDaAb0dd6pm0Oe5+2Fu3vrWLjcSzVWyzN/yPpj22DfXfcR+Ynrl
8/ZXBG155NEkuIji8tvNFsa8B0JtQiq+wJkvtaGJh46WbLrshPb8BmL03YxcGk78+k4UBDsyaVHU
7XEJ0bQpk+SK6VA66JhVP13YcJOA3bdPjmUvMlmLmnmW9xrEIij2okeJ0m3JrYRnHLv8fWa+OW9G
K9fjYeRzWBszl9X15mCT82zbcQCvoAPDOU096G4x75LyLUickbwpRCXCiigb0duZeflplyGBPhSv
/GVRqVh9utVyUZ4sCVc+XoMo7F8M+ZcFjb0zffNNVu62qOqQAKcs3hHwcVRZbjDuNW595zy1ZvQi
5/9MOYDx+7r/m7T7Cm/Sgc/R/oFiW5c+nw9t9dojOpGi1NyDECWsDP45A3kuGNE9q5KRyGoGc69j
pBN2ds7tGTbzwNDHmoTFzhmwr5l6x8hEllrH5CNZQzIBAi++vL54kdIG6gHtvX2pngn7QzycAYwp
l7FNXI9I69poTW8Ms8FH6JfGPfLwHsF7P4yPdtXWl2z8KPQEWp3NHRHU1oey23lDawcUdw6++pK5
uYFJbJeLiL3OkirnzEsaQ2vv2sG+mxM+40a5v65JUCGbp3HnjCl9sLyhKCf6R8Jtz6v5CeUmkcjW
hqHaskGHvOpHMNKJYfc9BpdNKv5mgozhTeQ2lRCEWmlv8tzTm5oc467Xf5I9z4EgbVDQ6k05VLQ4
ek99x4vSgh+z9s3s5LDEeaQE/sZcEa8MSLcHJB3QSjoDCV2RMBlctVj8tuR7nWcZfhh5/p1zQfRo
yGNsOXzBlJnhoMFzTco5TDFnDuhVvZt0+MLO4WQOT2DjLd6JtBNG+V4p11gl5tyuJZjR0hrulT07
QBMQOXfMjXYVtjhbeOU21TFcr6761ZM/bbKa3NoWG1Vaguktep93izyac8gke2hfUvJSBoYQG+Wx
42toMlPjE+p8as6QXcCp741CbQyH1ZNdz8dWkdiWkQvk5/07vS/6nCYiLwKhwWFOAJIMDAKl2Ryj
YsZngxB+Q1X/mWTlhzfnzQrmkVhbWfGmTbCvniRzLQYCQi3DYTA4zdEY9ZsdlajnSo+va+1hIVH5
e0m5KZ2H1M2XC+a+FuP0RduI8LWrgx2X/GIw8jqbjvtHJ7fzQvRwiqXU4F76Vrb7VFUIrMQWiOjF
S+a/wcO1EQr5VpSMYHEfvYBGGNfENU5HX7rM5ixIJYTe9B47J2Rv4CqoiWE6COJd1j3Iqa3mi248
s1yC1ksSyT37vWQ36jo0vtpsXyBBv89JcvHFmG+w8e1RUr1HVvUhog5O8GCsa3SIDlZTIjk6uAxd
N2xSAy6488+25XRIZvtz0OJxGMd8UYDy/S1qy9FHlzhOhygxH9NAiWM9ktTbqcvAXhCkvGdC6Ek2
Zt3dmRW5QhZ4bZ4ynrC48sGtU4qeanN8tkpkpFZkvfpksXaKH3/0sE2xgXhmekpaDmtro2+iVdqL
IxGc+3TSchWMSG+cuG1PvlO9eHl3AH9RbMeCVLny3Dv2FYtrs+fhmDZz6bEpdfJTazXbbmCXQWaZ
nTIwyFB04kA4inr+KYrlqcIJUhUpdWqk1UHZw2cRP8Ni+naDDuNMr0g7F87JNZmXJYiHLtokQYlz
gDTevrsZARTiqN2xqap2Yzv9QBBUCHJ5R+lz64irmRkFVhgmRRbJgofMolvGik4UpcNVZ4cEA7qs
fnuQd8/lDKdtbpgK+G7PSjf1kaYO877xefr0RFU8tp+j7nC0VowBdWQMC3GSwARhceIF3KIAHF/K
QF/JyzEpYYdIB0cXns5ZstfKozk6Oxq/Z9TkwJtI23PD4mCNVbd2GzVfyAnbVECbtviFf/xgCA5z
nlz7mJ19W5FMpBkTw8YZWSWRNM8woicdzZ8HOuPge3BIo/dy8xqwOyHCCqeGGBkQNEPMocrxuxdx
LDaRlkAnVYTxjGSuGHIyqfPVVmUmxVvSm2eUYwczRxYwhfI4GeLXiiiZCpf3c+rQSatihZAo2TIl
bdlNoOvOZeyuw6YAOoBjKKkNGqyYDCe/qveRTZB5kpITjIbuvnDEh0iX2R7ZFwuU2a/dd0SUfzGb
abZNvLV7if2Jdeq+g7LCnBlFWetbu3pJK2VuZOi5PVQjATbk113waD42S3GIiuNzqGp4PlAMWSfL
c/2odRcf5XK7iNy85YoDL7coCt3BkNvCJGUGjslmgEwAo1FeI5fjJp2ZIqXuevHrVtNbHhvdWvcF
O9kpfa8Kp9zP44jGqzGvtdm3qzD2+dTCByoIfLTQRnTLeeyPGd4Oidew6g6YoXqGW+WRSpwOoRv/
lS4pBhlSdOaPp6gTzzieSAsu5EPsD+9KsstilAYY21Wcs7LdtGW4KwwkQJ3pULV1HcOU51rcgOq8
aqOmhQti3NuseZ3yVkz4xNF/06sQnLcaQZyteH+8J7YNqoM1ZIn8n6je3ZynH92AyWccuceRf0R3
uWpfkjp86HNPbLQj8ZtdGz+4dvlXX+MiESgaVCfvaju54eLFXB2Y5qbp8/CEcIBXR3aUigueFv63
jcqfkcLEEnNI2nVVu0x6AaFTmhFrJwJqJW+Xjntluwc0UIDBvOmujOm7kzn86gjexItkpgxl3FWX
JE8lD8SmzGzJYCg+dEPlbpBcSqrbpZYwcWKk/uOkpvcQIewakinZWgQlD6q5IivHyJyGVP6zzRDS
js4I8M0tCagmy3Ief9PHhlojUS6Sr0iT6evzOGHL5qNDIJttCBi5o1T8LZ2kOKbqTdv4OEeHSQs9
/bKJ/ZAptusEanKm9HePnjY3Bipk/6MYx++wriHUSuswlfW3mTKHRs5E0rFd/I7hkmq/aJSqMof/
BXjT7vf2HG2Vm8GwZfbb8VgyFezvu4NJOtUqbfRLTCYcLt01hcqdQWsnRv+OVM7jQI+4CNcfOLwe
JIl8ckh2CbnIxUBVTGvsEcAlGkC9wo735RIkpOaPJUCHQg4xYBU9DyK9FbUNyskz3jz7WNXsZSMX
yUvlyL88nZG26Onad2F7tpzxu7fyJfixYtKsfscioyZymDvNxTfWELnNaSDXpWSJ71rylAntwWAK
+63WXNvxaiBf51uH3jpMOYlor0sZMPA0ZLQp/ScaD48VJ4QKb8YPFsb3mSDoBmEGc6HFHMArOx3F
QTRsoApZ3kXESRSjMA9+94PLNuLHzQacICZxgMpECGNy+vHuR5zHbzL95jJ0yZOxhDO2vOL8fEg3
MQlESM9SIPTxZnLJwPGNr2KS74ZkfJCm4zPJEsfZFJ+p6z+WaORZKKKvl9Ov1LTQojh70UkKeiKS
BrF9c+NhxF81ZvLhsldc2brFYwREvk+cc5zFW3reDy/07rXngRQMj2Q6/swT7TGTWFESDBvl2Rno
/bod80enStTWbjyab3jw3nDvec0pwt+zWm4dJmbDvgiRrjncx8xNN6Oh/O2IE2TV6XFpFqMGufT0
4zY2makJ6tskPROZTbpqxR/zxi8m3KtG568oyghf0umfTkr2HTMiY5Ec2xhh7ZTe4W1l483YL45g
KknNsYPGdkKI7gZ7U/qPJD3bO8cGHdgsChAEoHY8W6thGlZ2L3+GqMCZIEvWz27SoivY4fqwhnfO
jZUi8/sw4lNI3KHZmSjmGav/4d/+s4x97ZhIYb1FQieuEQJIEtPLT3xGD6PHnDxCEjNUz03kkRvm
LHupFs9KY5CUTLZPQlo1UiG76n6rdrAIT1UHkzJxY0MjhjPelZs2mx6bI068HrTojIgrtJ6cuH4p
/vVeTehOxQRUdLzG+lbgOWYkVUz+zYoHYzs50cM0le/NHN1xF/Ub2le5rWlCNTmqa7I0EOPHDS6D
slvVNvvcYVbHnLiRNZPNjPsEacS4SD8Sqzp6pv+bj0gda1INK29Ak6KD3cIFwVTb0DzrBDV/8i8l
qZbE5alfkxk1hG2yoRq5NZXxMTbeb5jmAAIqonJmX2+UbT603oyZt9abxnN3bcLlmLHixGSgF+2g
t0OHKny2V+RzKO0+oAl4iCouYc+jStAPd09THQM13kZMinxUYXmlBeyXPDLDxwI8anbS9J+uP/xE
oqGh0G3Aj301WuN57MiBTcYZ+199b4qEHY3BMCgL39O0as8javSsYwFJdqwTmf+Ul/8mAQuv0d2Z
FlxJMmpwWGn7yrve3/UwCehcRYIvueUk4h4MG57wwhmIgxUE01jeBFbgO2N0SGB88oq5lfkkG/jl
W/ue/VqX/mUQnb+deBusxzi8H6ADIr06+gktQRICQ7W68MzJlmC6Sr6cAPsBeJHYQfjDG+Hc5bLe
iYJtrj2orWjLg+rMm/YcrG7liw+8FPl6h+eFITgrQqbYHRpR31RfGT0nLpMX4uxZmAn7FeLnIbdJ
DCsU0F4+kBnn5a5V/JS0d+T0MjJR2HZE3l/R2DT/J6J04tBq1v9ukIP4a17q3mpIg1UEFDbjG1hd
rkUwW0gM1rKhVugH9RB0dbJ1F2KIXGZMdkn7EqjU3Awe8ovcxecX43AnPw1BEUtD13uonFEQXFwT
dmapmIImfCcc1FoFIovxVOxZ36d7tKngOvCZIoyy1wHCy4lGXBoo50nnoZaBBOFVV7tO/0gN+UW2
f5MuJp+4WKMY726q149Fl90FpUehhWsu5HleOTZ5yMRyLHKl5XFHuDyku9ovaEsd1Wz58TCdCARp
JEbNznRtpvAUmLLeM9CB0r2KgpmMnviXzBVr48fjq5smm4o8WVgK6X6YyBaNivvCBYoa9DdU9Ru0
j3ep0b7lwt/HlSz2+FNYxy1p2B0FLe1LuifRjHMyPzhGnYFzqcS287GKNHmJSFj8Y6ujICfZLN+G
ot36SJHSKVObZqrCQ29TtMCCxAdmEeOXpDhkPAEHWEpjE7LTBrtCImDpwPy0iVZMmp/em/8F7Kzb
Mvu1HLtd0fYgEBIgxoKGZwMyGcVei5dj8pN1O6hkCzUk9PkwLOS6G7p3kqo1bUAt3F+L2BYWGd67
N2GkRXnX7k0sjLcKrbtX+D3HbZBtJ6DY0ojDoxOX7IgLZEFTN0fHQuc3Apvx68OO6Hh1ETQpr1Vt
I+LyguQ0tG7/mBRYcQ1WDXSDpJo2ZreHHXKsG9gFYd2Em6mDcyS08ToPZK8ZjXxTsp9fHIQ9vDJk
6lAG1/ZAsjrplXan3tIsOxmpjN7DcwDfYZ/ryD1NJ2I286fWcdp/RRbcp1pm5+irh3aBYxlrKHIZ
6zgI1s2ucTeCMibpDTFRGRVbjD07VFrxRZPDpkAYnNxOWMhDEmtbiuxWaVnAUGAll+C1BUfzlmg4
ylx4hzLduHMEk26yXe9iB/xcoAmfhuUu94yU5rxl65VyAhUzGolkNFGyeg4k3hh1uGXVR9zpX2j2
Q/5O4oVeHaIMq+a8MSVXTJMAJR4sS5D+jDlsoyGSA0wjNlF4xbMStOgjun1Z5Xfg8vmPcXxsy3J4
JjPBWwM39lk95Uj1U687+4l3Nel8Lgiv1pWIjWsRUvMwOnXObaMIOdVfDqToMcKCFkgm+m0vzVtr
U4AieOJQjDHm42HI18iMScMxaSmMeXrRw8OCsMkz920GB/zEiACL8hBeZCO5211jj8M0JaIGW5Sh
8pEQ+ppCxZ7XE1nCl8pyv+NBugfDyS00npF7qVAArWTg3jst1JS3/5KeWKYk28Yu+i1JCjBetFk8
JUjmSfPFlJCG5eNIW9wUoC0EAUvEf7JL9ZuRS9B1ybmyJG/S4Tmli7krZt+9YWI4GTp8nnkMzzOj
tsKKDgWbbOjCaKJ1hM4Yd6W+JyCnxBrG4gpj0r8sG+9c0Y9AdQe5GSQSnwV0CX0o2vgdAxPk3yxb
XIfMbKehDGG2hQbohqQiYgIVfQf6UzS8HYxQnSr6yFXVEWhtBiC0UE/G27wq2Lt73XArPfGctmV0
kVbarf04+Wgz1kNA+enZZrBYkx/wNTuXoVqHZLNrxb4TDCYSGPhsIad38CT3YaqLc0hcqRMxyDFu
A+7gKreGvRUhvXSL7LuX84OWzXzJKt7zKpXeOpqcbYqUuh3BPCUBt6Rt+NMx9gj9YHELfO0PgFZz
8oi63Ggqxb1VjURdTuN7W0XZncCvthtFSQZaURXB1glKRdgrVVtp+80jfStzVxcCY2eWX/BJBl7P
YXDbzYb5BTmnPJeQnDK3dNYQhbq9DPUClg4x99nvcKNeIxsVSG+6BAUK6B0yYlyRWOVmqhb3Q8Ab
NkrJjo6bC489wWhYKKbRuA9LDFlm1577PLlRhUW3Irqk4AQuMMLyc0qxzefrHbDAbiwz+YyG4inW
0ruBu4ZwIYjIkL3zZxZ0IqmpXx2TdMDEeleTJWFqDfotd8Ar5GaEtZeJvB/Rk5i2ugJo3Zb4jdco
3NTRCzP6s6o+lZXQ116544MoE+oZ0F7JSDnehnSZOGfZ1dfkWbruEklquv2lr/0Dx6F9tYage8SC
fkQ7dbKZcTqzVX2S27f2P/zgG++Re2caUAkgx1mHfsjyOwaMGXTKrUjbkK33yJNaih9g0c0hdIot
pkb5GImyvAyIbmBINGvJaPM1NGoQcJ0xb3yisPZimP07wul4mwWlBXCGpN++7X5713pj4R4cRdFW
Gytgyp6KRRifIfSaUWQTQroKpjq+Q272o6LS2ttefiUcLr7zp5/WNswHo7I2pU4cul/mDEmlrXNr
kPMjKYFXs1w8XVX1wHDwZ5JO8UgcI11aOPUYiwbEzfbOyEk/s1T2XIdQWpqwQxBugA3g7OTEOZX5
r5zz7EDhR8Smb5S3fD7Hi6M1EAohDPXvqnTi4RZmNaGP/SvrrP6QBu7ezGR4shcPY4hEnI6N/Mhi
RnIAqFFR1DXccvu/nETJsnWYAGY/dTcMZ88k1s9Xgb+vIkZ7iWMMd7JJ/kyvVddBOOYzhAf8J7PD
NDy2D0tKylFAOloxuqRe9FpWjI6cjpaxxAebs3WL6ZZ6UWAQZF+68SLksi4CmHXOUH/TZ65z59Ub
PfXJ4+SXj/hjEI6iZqYkz/eE1FBe/3+oybBvEaRaXYxNt41Wls3Om+HUDfOh3AUB7E7gAgOBDcZL
uqxS56Bp0cFxlinlmhcV3HU+KBdIU9BF0wfl9+Hdf/eKBbD1+J+TU2iBEst4sTv+BaTGP06kHcSU
YF16hrNj/f1lO7yrLGXpo536w8l00FEmycBkvkJZOiXIYx1OoTAujoi+C6rQedldjdOJXJBdjNYJ
nY/zWmF/ms1FgAJhk+A977Xvncd48u1vSqParvuTS3TiaMISAxHHvT0vYZfgMZdUhFiz2yekLMSS
3/YAhrzWah/Ip35tZgKjZxNOGZv5tVfrj8wZ3zId4YSs/KchIGFunpEmeMM3SsQvcFDm3mLHskLh
nm8zYtqO85AdZkuKE35la68G52PMWix9fnWiYpg3UW0+DRqTn9WI6uIHjF6twVbbwI3f7JEsHqdi
gGRL1lYSq5QPOgSr19CtqTa7lcoZo8zSy/ZZYgRwVurnpK9RpFaRYhwlW/RjU3j+7xdMqduhgr5s
h7Hz0moGennRpxcZVaeaBOWxNdBhyDlqt/1IcoBpdjXfpfaOucE+LspctKbKRtqowvHUW0cbdcoh
8lLWdwsPxQzxslaQWdAQM6GF/y9XTIpfiONGkzmm97pTFmlNBuMQq3wfiyHYu8GP8jhaUK+AzbPD
+3BoBaYC8q4a5qBTqTxwSJhlGv7cIS/TJ1UYxAsb+cfUauO+qXl5RmN00X355EXzIswdXeJoUsXW
7D4FnRYnc362VfkdBKN5LK0YhApz177rD10IfCDrYeI5hD5uy5aFHjFP+5Dp8m3q7AZVXjCePcUK
y+3jc5egvW6UVZx6u/njna0LsuxdXSW7cqQ/UW54GmPr1w1R2rNiEusorNXWVSPj1upGkmd/n6MP
xZm9b8KMzfSEZxdGIaIW5P4xOQWHpBGfkYolw2rTvCbIr8mn2VkFvtdAIDhBsJ0UQP+xaIUTZL9W
L9qh8ow4KuADv8vNcDOOyaey/DfDZwlDZAkexZiiXsVBcyf7/g1gHx2C2JHD1n/5ITocNC3Fs8Tq
SeNrxSfPrC6ZppmIO+k9uOrEdhmDXZtdpO6/vWH4VxaAQpkkD/eovcde9c8D9ezUtOOAqdJ61nXp
EVwmnIse+nPWoZsnMGgAMqOd56I/NYyp0Sp0yKysYb6LAs5cbPvWVrgpiEKrtTd+BFMagyS6/NH0
7kq8VesRt0nW5w5jX9tAl+oFZxrSLwvUyFDp8FiODT25NpZwGSP51wUoZdCp8bwn/rVDlgVi5zOR
0WupVLt3ddAfC8Eq0PI9tP8B4PDC4c3jhcQXjf5+RAeKlqqRePjylXIezGkG7S4YdAet5+27qdyq
SYlNz8DyNuTOvRxS9wn4PevYYb5UcUdZOB9l4/ubcLbGeyWCamcDRkTggITLzz8dagWygUOXqk7o
VwFHGRcFXKKOQ3iF4OluMJHuVtPyHu/74RTgB6OWik+hleyAw9wPQ4KgJJtuLISZCrU4W4zIa8lD
TU+tR+QuZW9zChpooraQcp2btLfpRKGKZ6S56Cyt9o7Ft3Vri6lr1xQXsB7xCrAT4dh2iohmdOp7
YGnN/ZjjrvVj+8nSyDrcDOeDTqP0DP2O03OaHNQIuXlG06iBa1r3fV/Jk1M+EM1enWNzsXE1elng
q71JXjXpn6VCuPzsJ2TcqRwdll94n6LK8Hxl3YlguM3EsP1Izuh+lpk80wpzu5jFm+nDCBB5fgDp
XyKHZymwFA/eXJ5o5c0jSVjOztXyn7REcfGEYx2Nwdr3AxtOkEssIL2RfKIa/xnOznFVlChknPBC
2HJ0FCq6pSEPHiIP4vbwx11pqIJNG8aadYM1b2qHMEIaKZyCDc2F8v9pJ31iNKR3c6LWLeunK5bW
B+Ga1TNlJW5a64I0BhFFXSK6KnV9GFX9UmoCp7wp5I1nEaGbVPVPiikeGg8EjX7EUJE7/gMDg/gk
PfODLQKTVDO5ZFPRPHs2tgFk8dVkDofCkCfZN7RCcX2bIusWdMr7nvJLgZLVzmcWyvHVlao797O6
x5gNHWKw35gFHkoGXTkeT+b/AH1bTxxHf7gjBOZcNdlxnsJmH1PxrvEe+nQQZ4dtKDeKtk+m1R8y
29IPkiJV+dZTV/TiZE350dE0MdbgYHhP4ovMBfi+nipDjrJ78JAe4GPXyDQizHt1CBPBCLeadwRY
qXC6/veLY+fGhqZPHdz84EmAbaMH7QmQcXISMuZZlYxdCKh/9qIWzEV3rDIi18zWmq5ebGa4l9OG
XpDVQdMgi4qc6YJ1fG/nyNUCL55uhWP2R4sL7KJbxLckeJTtKr3+90vUtvuo8IYjhYi8ZOWMEirD
Eo/HkqyFzD9Kid9eTnJaBzoeGb0X99gborPO9Ivpdc4lSvvrRI7ewWVUeyAP6s90O39fjODxZwNL
pzKz5pXBLQehf9ZxHX5q3RBkzZ9IfXmO1CIsZgO7W/IPITBDLa6hgo8NleWwDJsBFGzRgDKZdwPr
0gnyBaeiPtm1bBkNw0d1sYfjyQKIaFBs4pEe1il7w6SdLhFSi36Iqw06ZwdOThXuwxKGTkSItAtr
9Ynk8y1u8HdkAyBIcV6d2gDMib8i8MK8WQbTnSEI7NU0k+MRIQjl5UPf7i2m+N499UWUP1qjE4OS
7DsGXoAPXCCGk+C3U5HHTJodolAaI9vhbUg2Y+4+e5X3POHLXicTecHpEvNsDtU5bK0UMIFp7aSL
d9qWdbwJxvYcekMVryCupQkB9qSVrkrIPn4B3S71O/NI2dpsFiWoKOftLNznmWj6p2CiT2aX7N37
Heb7qNXHCKXyXgfj9N6Z+TN0dOvBs89YerpT1MAeZfrXHHKPF1RSj/3abVGPcTaNSNAs7MxemJwY
DsdYrYB1h/ge3k0LbcvIuYkehuQThhP3SuJC2tRBepPNmDx1gx5AwIH67ZwJ5XGITJdp6Q8dv3UI
TSw9ndDlxm6yF4b/KO5koV9r1EZXvsTBFtUfDrd8B9BtERxU460o7xgwNxuI3DxIWU8CufZMJLje
4gIRRUf0MowB5EinqUkxRbqLJwDz+M6cWM/0c/Q2FEvia5MA9pc4Se2OX0zfH99odPmC1TbpXbW3
s1E+u6yUhoRbqzK5uLlm21PUPgrOOIPFoy1YrUuC1xIpHweK0Hd5Qsy+byuFJgPgCgL3fv7sJxfL
Wv88WyTsJcz3LmpaEDkTWpYMcXPEHntLhA65mARNb8pExGsNc/IUFTG5oCNsBKy0pznCeIjknHy2
qMVLGz5MiWN91PWu6732M5yHFgeDSSqbU3WfLaCtAMe9b0GnyYC2rZMMbFHsjCO+Vkt8YmIHg9gH
D+YMhcmewSiNOmVMJSqbUBUvQQxWe+/4z5q8bT4A4eqj8OGmjMQuObQcHLX/4+zMeuNG0iz6Vwb1
zh4yuAPT/ZC7Mq198fJCyLbMnQySwfXXz0lPz7TMVioHAgqFUslOJsnYv3vPdSc2AxXSco+yRGvQ
/ZQ2sCqTwYsgRMyFy86JwOBcZJGLKj7LbsYil9cg+/XbMLQ2HKNsfDuQD2Gv2HUfdWcVutukcpM7
DctEIYIEJhfVWvWA4E98hWB/oOTuPhi59mS1+mdfaM0NEiboKXh+ika4F6pEWWoEfnKQDfDO0CZg
1h6qyykztcejCG6pLO+lHl390ve7dpUUNklnhgGcsG/vczwmrEeZ9cZEu4rjiEGiST4NfYLTFDH4
laczLRpejZpvwk5m4ZaffthCGEsDZtLXvsZvHTMPxWkJZ4lgxnUNbmCJ0QKlRRKMTwLCCKqoRjOi
69//8kf/KTDQBFOB1VdCJ0uJyXWnoWhlJeOtQAtS2UK6sE8pIFwHoL1JxA0u+p7EAtxNCYoH1BAa
ZeC17NL+ggDbC48K1B29ghMSNk+Uiyi4lz4CQkr4W2XCO9Ra+kfHTvDCGaHPiO4FhVJzLyM4fdSb
9qEVi5XVy+orKQbU7DwXLJ0SrBDxOVV96+2beNIAUb+0rp19j6OYzM8j6shtzX7nEPewkWWCe7PR
qnWsyZ8cczT7PvXkGu1edxOCKVrbmLa26ECw/KeifKT5w+O1H0Yz19aDQ2cc2nagn0fphZGV1q2B
g2iRCMvfIjgSlwLYUmeV/kH39qY1mpfUWeWnSYw7P7aRZXnMoaFmXkamerbJgXigfoa7pRo/jVPh
r8zR8C/YVmKrHZzvY+KaGz3s79yexyacisPCHGOt27XfneOBTl0AgPASYgHsEWycCwtkqap8uGmI
Zxd5dehQSaNmZeUQccqG3OeRhfSPHCfNts5ZJUJcMKjEXseVBcgNdNBK1Pq1VXEszaKBKi0RgepZ
vcR2j6Cczd6t2w4XDsXpyw4w0UJvbspIwFLSHLQXBryrpolvIUmMOyELtEC4gdmoXhljCBWsqdiN
2CTJGYCmysh/sa3CuesYhBGMUX1E0rPQ6wB0E8vOzaSr7ioWTX8wuuimKJOfWQh3fbQ8VijsmLEI
jggHan2dIAdd2WZ8kZeSk/ukYRJGFWBWFhXUwduil+xRk2Yk9k15uCnjdkd0JQo8M8nGzW8OP36u
6pOCTUQdDisnmoW99IgbHQM2gPgl74o2ebT1wX/wkYdyNF9bLJeblmq+0BFQGIjXIF+iDxk4WVth
GDvq07Bxu3UkblDC7Bhdo1XDTxyEy19gX5KDQo6ycFoRPXCWZOCtB5+oG+mV59oB+64o3+B3X7fU
4X6vcTwBQIB4Pcpu+mQetLpC/XT8L+C9n9u+SXabyWVE7w3g1prGfKVnIDFaLJF7nWU7i4aAKhHe
xS5GzyJsyhJpAOrWh11n1OUljpJm75uC16lfQE3I74RZEsthqWsBIhSDHb7WyYx3rV5dyV+dTL6r
AV6ya0UIjIz6oHUj1nK+yr5wug2nt7tQas0Xu0NKp00m1H+b0VSGbbFv82Ityra7ifpYw+OfYB5H
jRObMDC1aT8JGDR+VLpLQ07Bvgw4z20scDREgU37sHUxuU6c+iov4cyy5jQ4wU4nWCM8FzVSEzWU
z5QQik8oVKqNxsHop5huc0h03d6IrpZ3WNAvvLz6rsCz/Kjyy5Qh/0HXnVuQq/H1YATfApSgFwRd
fNZKqXAuqeYiAd2/6jq4CHFdu5xJwEWwa725ag2/unWF+RMFu/GgB80F4SLlxiwqZx2XynvoXsbJ
dnZulMULQysey6KdHpEd4Bwr1eWkpeXGaabwTMCK8e9ZJ67NRsshRdwkJsmfZZ3w8DRd97xiZwvs
gZV1ZMFJDu/TWlSrSo2fvSmEHm2Fdzj1WTVOzZeE9fCyPS5SfYwAn9g0UwWXmQs0DDNgi+qmM+Cq
MLb/Du/4zz8Ss5t//Bc//ygl24owUrMf/3EZ/6jLpvyl/uv41/7vj/35l/6xfSmvnjkefPcPPZQ5
/8z/yB8fy9X/+e1Wz+r5jx/WhYrVeNsy7d69NG2mfn+F8KU8/sn/7y//4+X3pzyM8uXvf/0AZaqO
n0YCefHXP3918fPvfwlynv7z9cf/83fHW/z7X5fjc5E/1/O/8PLcqL//RULZ3zgnEQTJGKbjGseM
xf7l+Btf8AvhWaZvmqQOWcc8xKKsVcT1vL/Zlus5Hr+n9MkC7a//aMr2+Cv/b3DtKNa5tHNGBdtz
/vrfL3bzP4kh//PCeA7//Pl1AvoxN+RfuSIaMVUu/HNLn4Ud4SsaarNis107GaSQMs2/SGJm4zNt
+5jl8tbHzzJeikSGWIRSAtLCRH4CqMDgno3wU1Zd4RvqTD7Kn6Fb/7qJWShKJEq3k40rjx2HUT1r
PPUlykt0+LJBdbFrK3uybxRMv/TMfZ16bLOuKobELp1qKneR5uM37IUhDxH+vWn1qv288VpmoYH/
uiXBA32Ve1SppI6sbCx3Q1r73U61htPsbGuSX7UOz98xRKx/wcwTPmgZDnNzchSuXhkl8kK3RP30
/tc4dZvHSMNX30JD8GFZVlvtOsmeYmknJX5s0kHzs8k2J9rHLIQs6pRNkIdLzHBoduAePeNXklWe
tXQguw1nmsfbjZAA2T/vYpDo2COHLRt7OooyMsq8a5briDrzup/OBFa9/agIVvvzIkqxObajsiLU
3OiuvUr2N/ZUiMP7L+LULRxb/qsXUcZSdao+Kijq2HpMR/xP2wRGuMVBNW627ftXOXUPs8FAD/1I
OF5Qclamus1U2VQ5siK++9inz8YCsLwFpoFE7qj6t7eVIfGZRm7t1Ov3P3+WAfq/fcb0j7f16iEZ
+J+skfl/51DP7gl0skf9otbCwFwjG0dDD0m8ZAGCuZDDWxurkdCiCEWL78b6wc4Bi605GsVVx3pA
DgulKY+Vnp464Zmv+OdM/69vOBs2xrhEYu4yUAWTp5EtV+pNtGa/aOVU6zS//EbmSYiIIyjIiXZc
9CBrqCFiOpMReXyP/z4am/N4bNsCJEaeerVzytpjcRlYt8gBgIuPjjxoHLV+f/9NnGpHs2GjBQKb
Jn2C2a4Mi7tcO6ZFINiU3odGXybUP190GMsp5ThO7jJAOUSGGEX+SKi2d2bUO9HZvNl4oXqnHQgB
rHY9NTSg03Zyr+Gi/8FqPD8zWpy6xGy0aI2wzrCVVjuNZTxqOaRdGzh8qN6TyHU/1p292aCRTbVL
tqsndxCYYjxQtknVIs1xlp95D6fuYjZeMNmySQmYHkitNJo1IrWK8npOyPUijfXk8/ut6dRVjv//
VbcG+WaNmUvIKrU/wJq91hoetca+y66GBnbFmVni+Ojf6BzzeN7WH5UbKL3YWW5/tI4ZVqruXYIg
3MuC+sO4DAQRlBtkGEiEu4xD3Q+2hdmg0EV6ZZjItHdOFxcPbmzAqmFrWPnQJkKQD+8/xeM7eev2
xJ9PEdljrwazJ4IKrCEb/JHtoraGNJgTsAfvfOTYy1Hjt/evdmIE8GYjADG+UgQUG3dtI71iHcgG
9/nEUcTjxz5/NgIMZMqZVkmacZ2ysMbO2ZQ/rUwPvTNP68T3d2dDAM53qRVVLHex78fIWhwYQk52
LpT5xDTgznp/OUA+qXWsIL3BI0GXERoxZANkYO5jNlmTs0vjxj7W5hPpHaA9eCOaKb8/Nw+c6FHu
bGAoBOUHAwPkTpOd/yUA6vcTLgSJJ7nytDNzzaknOBsbHA2te1WPrMlJmoXPP/UWhUfX/fV+Azj1
CGeDQoGyQHfNvNp5MRkAS0gUlr8OkcNxZlvG2dHEEmMxDAKPwIc2HdOvbuCYP96/+Im+5B7v+dWI
FA1xOlYWCw09MES+QlAaRbskRXlzGxP6q927kSrLu/cvdupBzoYHqYkwcIuMpmjl03dOTsJHvR6w
Gb3/8cd3/sa4MA8qhv+lxdWgqp3KRo2KKvZ7cFQAluGMVOVj5sTb9y90qtHNhoSc8J+WOq3ceZA1
1NocuhaoTllBZOM0blKrj11mNjKMdo5ro+54XDr6ytatHhV6LaKHso9d4LhZf/3yzSxIAAjz8jHh
gHxwdAP9nel3ebSdepV+f/82TrwWZzZEiIqT2JjS0I6yVF48GpFJYFtY5hTmFOYvdzNRrkUpXFjU
Zd6/5ImG5sxGhdyLRWkarM/1xCjuOG4lPUbvSD8909JONIDf0aaveg1Sn4SSI3sYORJhsYBDiOLC
k6B/qGkPln3zsduYjQxhRnlJBYYkTpH8UL9xsJ+1lfzgTRwf3qubKPM6pxpPbwTpZx4IvsYjgEbj
oRxxib1/A6ee06zDB46KKdywXXUKghkIZavWturvtSZWm/evcOpNz9YCkWF5lUbA1k4O8GVql3Sx
ugqNM59+6vvPOnpHj867sOYFNKZ5EIwmWYYBC1j9udXzqe8/6+ORJio/B4yxi9Ooes6R8pZYaOLi
6UOPx571cK8qG3a9A+vmfCyvS1sb15UP7/PM2uJE1/4dO/2qCTmTZkjBBnMXj/2vKUhKeGQNkumB
7EYVXBZadP3+fRjH5/HG2G7PevRYpLgYyoL3XCQ3k4i/eMG4EV5906T9J9nlpEiIX0yiGHrByJ+5
vRMvxz5Omq9uD5RlwHmLz8lVEu/9RPs+IXN4/4ZOtCx71rWV1ShCIRlBItcivMQHiW9AfV3UVITO
9O/jt3zrkc36dzugykCvU6KW6rc2zsGVMhsHD7m/ko5VfX3/Rk49o1kXV6XWIZHnGXmRDqEb6esi
LvNq9f6nn7qHWfd2/S6uTclSv6wA52tgAeGlJiteNu5oH3PS+5c59TZm/bwA4tsR98COAtUfcDWq
vdcVOwzU+Ibeph9sTrO+riHnbsDxQF706rXoWyjjrP4/9ratWU+vTOm5USN4D+G1NKZDMZoLjEfU
iJsz7+LEm/4dgv6qN5DRa3WIcOQO2zbeMOTDQwfd36n73ftv4cRJsWnNOrlnV9ggqrrcafmkgRUF
ElzDngR+WxAKQXzDnQm58NprQLpRYnLwgSkfX28zfH7/G5y6xVmHJ0TONuqipMsoOTLol81dOyLB
e//TT4yW1qzPG+7QdmVGY0bqr12HCSoDaC7UEyFP+BBVwc1YX+U0YN17/4Knbuf4/1+9sTFqST+K
iOcVqUHIA9a0RC4wx/sf3O9bs85v1y427+MQ4ztKWySBXa7LGB61nXj99mP3MBsBIqxFETnQHKt7
DgDBOvcXjSrCMx3/1CuZdXxFqbVO4ORxA1Nyn2NbCBSeH6Nqt8VYfE+PdqD37+PESGbNOr+Ug4sr
r+FdRCPDcT+hznPN/pMKrfBxYEGxfv86J85+zNk4UFp65Gf9wPMCBbODzlcv2Kt8KSyElMq/naoR
pm2l7DM95sTIac4W93nTmfA2UdNHsUxQSZCRMZIv5vWPWqWC5mONwDy+vlcNedK6tEtCHt6gDd4S
3bR14VFsPDPunOgm5qzXq8aKyP+lidH33Y2UZXvhK7zr77+QU09o1usRlnSmXzAwhy30w7ao7RU7
omjnesO5ReSpS8z6udCwl5kGA8toxcYnh/rADcw5svIymPOr92/j1EOadXXIqWSIjVCMmgaXd8g2
dw3wpjnzkHA2vL1aMWf9XHoCGW3aFDuR+cVtZ4dcKWnTXa570yeRtg3ISxJf/QkUXlVkYD9RJS/J
0o2fB+CHx9hWoIiryq2RLqe1eXSr56YFtLyCzFom3tHArIL+AakkORFeivDLTtK9O8n2MYtBFAV6
NxzizEJx4jbiB3KS+rGr+9Am3t0UkBOgXEC88xN9SdpgQEU207rLWESYOjI5uVBAQjgiS48F0b5o
LQz3KdWuPX79aS8Cr7w2LHIY8faADUMTCWzTUPkXdFPmddQHE0ldjvaLAFMQOWTKOLejgFq/tmSa
gRZ1gUYPlXpqp6FErxMK5zrtp+wxHO1vML3172Ua446G3PAtHyPvs1DYrPXGDhFgci5hF6j5uUEW
gbYfkPTZ67sordWWApN+KB09vfCczLPZkgNFNKdJ3CHUh9ZvOPLRSQQsiFgbes6oYD1jZqeUixvJ
xA9sueQ+xE5iLxwHHia5yR6IEXD2yvkVSNQqIk9aAeDbI+jBTALnprdKb5PZZXQLT4RsxjE2vafc
QY12oUV+SWh6lwcvpYqjc+cBJzrIUfrwevwYGsvyJkvmO+h200or3GOSnh+uTa1RZ9ZfpxYvYjaK
FH4KWLLRM9KjTM3e4wYkeGGa3Kza6uFgUBxDbmleiJbcwG3iBViey0nrh100lgNtFvLlZJ75MsfB
/o2lvzmb1mQzmKlAs74jJ1c9qELEVxxgPgd9jbM71olEkj3MR2wglX8V1PDdzsxyJx60OZvlRo4O
CnKayx1ZwTqel7BC9oZ1MU+y5sxofeISYjbB2UWPcDmNy93UqAquXCjGlUml86vXQHv+2H2I2bTW
1DqmATMtMIWCmRVYhX6Gfk7CMkiZc1WaEyOqON7gq0kN9rqtdcLKdpPT6gLAk9uCJWo9+fVDI7aY
zQqkKMUdgChgIbqX4sHxoHVECEzf//QTTUzM5oMRRnLvjiJFhG1/DsQx/ab3q5XywnwpsiPoLtPb
TXP8MUswnbx/1VPPbDZLBJYWK6iQ2Q4oW4ihb6y3NkipM7PQcTh4o9uIWbfBx6U5ldGiTiFDdECM
lqifcV8Zt1FlWnjFejhUFTbx/swzPNWUZ71FC6ohM8XU7Kwh1RMok1XnEUqWeuSswyF5+tAz+63V
e9XODDvukQ9GzQ7Ik30IMje7OWacfn//04/D2xvPzJj1lCizBtvzIzLx7BCOS4d+m9jYlDyitE1c
kiNlAi7o/WudOgUyZuN4geaQRM5Mw6ctwM2ZknIcJOEpi56HLHqENL8Z4lJetKx2e0vdvn/ZE43O
mI3sk4E/LSqHgC1BBhU4BB1fxV595qZONILfEpBXrye1Gz8m0Lfe6XhvIK/nXmivMZ/7xNfkQVCe
uczJZzcfDiQMHT+W9c7CDH3owS9Wz/gYI3nwcH0EMOs5Ad5kpGGR4xZj7r0Y4CslN2001NOZL3Fs
FG80lt+Lv1f3Kh38SRTmyl1Ra823eJoyfeFWUbiGGMy5wpHvkzqO2mCtsYYPdWr9KDt8PcxGTT50
BRlXWwKKiOzIyAxw4EESAlS26/qY9YHVPznT195+mfpct2NaTjIWLAC2mA8zLLZRTAJrXhFKssyz
ujt3LHbqMuaf96T1Y8tCKTS3IEAVAWvxvQknbBkP3tVHmrw+l9dkYPtJWunMbW3H44VMYsmBi+We
eSVvdyjdn42zQRYMBqGv4BbKVG7SDoat2+vVBz99NqpK1njoQjJrCykXdpqIO+NhQFjTnBm1T3z7
uaaG6EFXwSO1thGpEJObk1XglZcfeu5HYe3rxqrZUWNEYcLepO6c5ZhbL81RVPOxD5+NnqXjlpkG
4Hnbx1NyMFLolGZdOme++tuTJ+ujP796Vw4DCcyFvdWbEhA1ZO7JW3LJic5gWaO9AYPmf446oc7M
PL+nmH8fTXRv1rPxk8btZHgmaKgYtkfatYpITllr8CZNZVy2pZez1MVUHDe4eFu2W+xWOJpaYcWw
AO2z8m3WMFkFEd+9wDeVOEyOeqnXyBaCRCcPTPbC3Hu5il4+9A7cec+F89OxNxXbPiL8Ywx0e5Xl
1bl1/6mmORvjiZmejtoAc9vjPeoWgyQqGgZbMp5b9Z26wOzrN6QH+tBoGHhQ9a7ICcCAXsC5+9DD
8cSfTUgklkZIHQ1m6slPrc02v7Xz9GMHMfpcyAOEwsVfpYstQrVqxUZQ7UkTx1qWJdPF+zfw9vym
e7Ohp5dws6vSEtvOAdXVArbKCI6A7vIQFBkoGqsTG0iKu/evdmIWmCt7zDZUleMW5rbiPP6ibzWx
HAIr33nc1fb9Sxw77xtdbC7v6RIzimpWJ9sCcrK7tIpUfvb1oKyWQNCJC0GF35yb1E5dazY8NcoP
mxYC+raws5ZEN7x4ei7GSyS2+XePHJgzrezUY5sNVE6ogmQISNxupgnucg4ziXxOMoBMeO1Z031s
tHVnoxPiRGySx+bW+36yY58XIBGGEvv+iznREee6nRwrlBs2pNVquectgYC7ZOnI5Mw67dSrmHXE
rBnCxpkGseWotVgmkgBIvYNdn0L0ya39x25htgqAcw0wA8EWtIfBejwyQJZEOZSPH/v0WVccvSi1
8lI3tk6ddI8S/tklnqpzVYkTk91cOUPKTzpMZWNsCc2CYwDnHzNpowXtQgO09KBHVddtw1wLzpSO
TrzuuYYmNoU9gq/hen3vbG1gF8vK9dWZYevE657LZXrbouKZKGObqjhbW451qDJ709tgcl3X/OC6
aS6aGYHSeNkgjW2lhdX9iIbm2m567Ux3O9GrnVl3I7lK+G7OPYzZGF8ScuEd9NIATDQqMls+1Kac
49t5tX0BKlAMnKAIlt2hdRfWKruUGJqeP/bps7k1AlEjWbcANtLdbJNXpbkyIsCd73/6qecz69Im
kzaWLg9YXUPkakaeI2lYZLHu2diq4sxLONVM5116JJ2lNVp92wNZhHLTysNkdR+r0+jOrEu7dh02
GbHrW9ew5OcQoMxjHDrJubXNiSf0b1oZiFklXCb6mN3XnIOTdE1mQEs+QaKf2Va9fWimz/Uyrp20
EQeYvGJNuo9kexNB1cGsdTTQSRoMVI73iY9rcK8/thBnz4y0p+5sNrNCEguBUzMWxnlviQVAC/u7
PxokX+KYc/5pqMQY+bb/7sQoMlfLRFajhfpYMSWNJiQ7o4/XmuNqm34K63XRqfbM3ZwYe+fSmQmQ
MNsJDQt5SjlwR3wSyRxFW7TpOmjdolrrWZuIVfV7ifp+5znRru1Zxwemm3awfEjUoXp7pZtT+Em1
kMw/9umzjj+5bufpYS62QNvD6xIWwlM2jv2ZNnfqu886fhsTtNthm9gabluvKzv6Tgn4nLnv1Duf
dXi7qkRjgNHYeqUrt4Ou+bu8SKEQQcggtcI8p7g9dROzrl8VnonQPBTgAywdjsxYLn2nOHc2ZgJJ
fXuhO5fPQC7Wc9jyYjuYYQi7p7craJFqTCAXUVRrjqwCjhMAaKQd+P16BFyZVFo83QcFIKTVGAUQ
DOze9cVyrIuc2AMOC/2lz444QDKeJzVsNLtqPgMuaeE/j0d8gq4BrRgi0rKiSF9annXPmfPXph4P
ZF7nh96H++OZ7YgWG0JkUbtEyXbRADEZV/WopLHQPALrwiHcD3Hz1ah0wJQ+1tA0AnLk2OMPmcLc
AJPSE7Xml9s+Ly851xlWfkUNLEiDXW+1ESFzoPqcvCS0MnMFBFMqhiTbL8ve3xIu+bm0dW2TpvJn
Z/bDpiUKjWpgeBv300tRBccijPFkj/ULFdXPttIflegdEs3b6Zhd2i8NglqXpeo/wSUhDdjAI6aF
amMLtBbUL4tlmNj7rtRunIgwjqJzbqjuq0Wd1FdtZdylhv2Y4doEN8ciNJNQ3moXpLQN8Abc/fh9
Codqr+nDF08Cn3Z9CsPKKB69LH2K/PS64/drSvv1ahBDt5XqGJaTjRCnUzJTGenJ5DbjfnwKVSO2
ocWMkoTt5RDY90E8aBfRkN/4UUTyr6PfJn5LGnYwPRaU3UH0EfcYhVW18lxSUpqu1jZlOGLKHsNF
DBBs0eoOOYF5uG998sxiV30tG/N7YsP69xPxAgb5FjwaWbBlu2eFFC9URjqHis0XXWjwfYjl3qrO
PwRy2Getv0dF9sPOpp9aY13UaW5uB4usoNjJUJMFk4CsNEwExBtIMbOyW9ZR+lwnnrECqzMuKpi7
W0tLSW9xiRxvk9He6T40MZK9o5URY90wTfwFcfSpKTAoOcqwASrFwcES0a8++s0cycJb+FV3mfQT
aMA2pD3lVosyB8DnJtVPeCHjivzwbu1m+qN0uwGkSo8FsSPaa/RLUviwOgGmaTzo/lm2MtjaLVSi
noTd3ldBfW1rhrsYFGe09CNvaQkY4a0X3YfUE9Fag9mwJ7xSeteyxp7UvWEW4YKwbooN0UTCmWuo
T9ZYX9KpXlxJQEgIrqdOCePpAuEudNyEa+IdO1D46iGzcvZPhvzRAn22GlhAVmuXyxAR/Moi6hka
v/e1K/JmXeipsQZmTICMFZWkC6XfKuGjTdBaTlqqadEYuaLTFS9WyT6P6Oqr2jLwV3kUd7vpYgw7
ciHc9JNt+RuM8ulhqkW4tE1OJkEfHcYom3b11FynTXQHM+xuco5Jo/lYbEuNAQ8+108jJNSRGAaC
sBqPtW1pwxdV/kZzYKgYWjIt+4xMIikhxTrZ9EMJgus1HMO7wE1vVKU/xq5/K1Eyr7HteGTlFjZZ
Znq06BvlLppQWRsnKH82NeRcFdUuDLvY5oze6pZZzcOdWuLQxKiZK0+MYmfKI1x/tKKNGtsRsqmU
FxURo1SZR+J4c+sqd5DjZo77oxydJ0WW3MIEMUJLIRmvq8iBNyxyw3xviO85TrL3skUdDgglcL5K
7JKfjaYGYxkkVMiJMtMlGXZ1fOtTYbSWNp74L/BtEuIrUuVcjo1X7+PWTDZNWPd3dcVo0+pw5peu
xRn20q0zkLud5oQbun84LmHCaU+wrpJ7N4RBzmsQ9TYzBmsnu0rb61Wp7xox5pvOJE3edxy+RTC1
0x42IrrEwGAAHXQZXTiWpe7t8YiB9yFcAkztgZY4ciw/6bLmrDEObaIEzN6FDQOEx78iaTP9RXqc
fVBSYw/ZlG65LSlmriwui93DMaOD3QqyaZRw24XBlvxGMy3jax51zSHw2vyXH1Xhbe1J+55UM0Ip
i8EwbkO/Ga8KxKs2GFGZ31oAN39aY989hEXv8nY97RoAfQqfPwa94Sk7OTRjQv4LUaTjpVunTXkp
G9sSy8h2cgJMhGl+Iqq43zVmPGSbUGvMnQ9odifaZnroIJo/KqQ2n7SR/LUFBcbEWeThEKxqwCgu
llx7guQkvIr8YV1vCUAYZLgYR5wMQxvca3FTUS8ZrqLe/lEpmI15RQakkZGrLZX8MQZVf5fKIdyF
JvISTJT1jQwGfz852SXIznFhimHrOeJzkJn3Hg1o4U8Q1cqee9LYJZD8WD1pAopTV7mceTe0P9sr
yO7Tfkw0pIMVNqDtca/pYMUfoHrTSBw33msBaZl6w4wo4RyTYEvyG8P4nZ26+8AWTxqlwY2XQ9GO
x2Lcx3AbQPHYpFpWSDmyyopWrmcPDLtxfaMVHSxmPMuwYO3nJomvU41Ta6d25dLrXeMwWjXlZc+Z
lqZd3iYlxdO8rLY+xKWNCiv9ynbI/GWZES0qaqoXpZtdKUrgRPEFD4Oyc8RRgnQxrV6plnQtOKL1
UkzxuBBN8aMJ/W7RjA7RhWNHwJedw05P2YT85q6TgUTsDGk1FO2vskmRMgYlkrhzJrXJd8UqL83H
OBuBC+osL+DK5RclhoVk5Fk64TFOnNUJSDu17R0W/pXXTMsY0gdphhW2ssp6kGNLunk2JeCGs2cv
JuBWJ9t6LRPjKY2OySmGASlJFdaqt/uCw1JSvXOt/oYD5mcV+LBS03EkJE7bObaE2T+mCVkkDcOR
7T7lApl2mYk7iCXlvrJ8uSiVDRwyzzxmWoKltlTmPocuYD7S1V2CacweLpdMiUg3GdfUsM1DApY7
2PyL3gwuOzmUL0M/1YChPR3qhxttNEGUWVWTuB5EQuMMHwC173gkUhGy4m5C4pQIutBFuELPFSeM
8mMib8tUo18QZkuJLnf8PL20S7Ood56p8k08HbsL+8Kjqm4M7RtzOAYKNhieE/KzGveORtathGi8
C9M3jlv3uPjZTdA6ycycdiJR4xoaYv2sw4VYuqXX3nidZaI4iz1CS6fyovLt6V43hXXdiKG8C9CE
gPVStvY9iJvybjCs4Cq0B2ej+VX0pUi9cEdlNrhD4aFWivOO68CPipdewd4l4mq6hPejDmEbh/0C
igYnj0Eul0TL+oSiip4RQnrTfWkCJwMBlB+6sevJQHKRrPWTDqMsDPStIhhv3eM/I0UJyFPr4xZl
ZKzaS9q6+EIadPMQStY3kpyPhZeY/dYiXJ4u7ERPiVET3TmBss670SP3y8yWvBXWfUnBqVjdlObB
0yayo1PboMmOw2XYSBhRplM8dkbs7bPSjmJw8JGEl9an8HtjGW8mk3goYrq8penCAyuyPln5bhhu
tDa3N6CzCUklfv4i98H+gcR7loFGdHpL8hswRZ5TaJKoghDiO0J5MOmcCNIy2vSR8FXzrobzBYk5
KNckxUZElqYSMpfrXxZuQT+wXHBYQaDtmgHDPjw7eZFYdbzvTaffj6mXsdiZjE3doiUDWM9qp9YG
Yqdyi3yCyTl09N2V15jllexURdCo6qlD5MaNqt182fQ6AK20dw9Z7ohV6zrarQ/EaZcpqlALKHAM
mWEQiCfMWT5+2lJDYagcRQQRLRdcV+aSUOpHjf7ZUaHJqecIFztJXG2f6wmU/kLqxH0FXXiDQ9a+
pYLc/rQGpT/1hm0eMtBWz4MIjM8Cu4jxFNthyYHvmAn0/c1IKK2b8jA3lTES86ghzBPfEh8aNqlv
fvQd5kInL2NDSqJdIPWygvdUZ8KptbUvSAqCjP1JmH6GSayl9GQObfYGrOZsHYP9Coi1oD2uyN1s
hz3NPKv2pmfF5VLUYCaBcptB8ssya4uhXEtHuQDUGAPPczqdUELfJmirGVONVWwiZLXuDR8Bf1pG
ACphyggMC5Gr7Vr0Q8WLSNHZHZpuTMgZCTrYoHEXd99cgoquU1fZ8AerLnEOoTU606YeNCNZxKz7
YNKPluxuu8kS7VfF2fiwhHnAOqksGgWHuiiJEDza3JtVzRjT3BZjrhGdFIOdYeJw02HRhyFbJLSN
Ul+NA7j0JQfVSr/TmIbq9RDVubkkttQvtkYTuT/htEGJzQrPKD+NAh0E0ZaRn++tNvWKfQk0RC5I
vTPU0pfkpV5ZgWGmWzWVPnEuRC0vSJcgN8zKTIuzpMhnyzD5tmLWdAmYytda3SQUYzNtuicULU/W
gW1S1/YIW2s3sfbfHJ3JctvIEkW/CBEACuMWBDiJpGa1rA3Ckm3MhbEw1Ne/w7fqiO62NRCoysx7
8x7SF/czVMqXNLcM8a0GvIMRhA68V1hBnDJpKN/bfeesRvXM8iA6ilyx3oJzsljmNbO+BD5lk/p5
aC3SPr/NUk0QdcQ9nOq90wQZvxg29SCRll2BvNOD1DgHyrIo45bJbl63ql6DM8EqVgMZc+z5EMqm
KNeTDGvHAnLcTcGNMQBRBlE9LiCPyH0yyPgUfGzRvKSeQzUMT4X2sxn+5J2/yevmupO+2Z7ErhZp
qKvbt5CkcOxSI+BAMORgBURYSgVlwlUkoKL6l8SiZRzviU1cc/VgjoRFR5WR18feTtmdJAAD606x
NMRN1j0e4aSGpOEeuAl5K7Ni5h6eF5Q/+FrCND7vlizi+W2LYtqsSkHbu3XOk0qV+AWAMoA3vBhB
ehWbY9dxLjk3ju2olzlCFG8qnvZy4aEqstBLNnA0BtMOVwKDs2cFuqVunCtwcHIWIbzy0iDOTzk/
U+fAIa+tcNubdQbUoaUPh+pe6LCfI69X4cLb23nhL07+mcBWa5r+jYU7f0+DztN4GbcgPZZyEubN
aw07ONtE4sKZGsx1jijjxHoJthzAmQHUTF7h4roTafVB3ZzklDZWwtabkCBFhk59kO5kCaAUgjOM
23zZdvN4p72TOeyTfO8KuOyOwT+SdHNG+5KxKvM8ViG6Ju1mOu65len7hFBVeS2NzfDPioKLNdOw
wnXGK+jPwNNW9ZZi3f7PAIueM6mxR3c3mylixE5PaTbu6aS77UeDgHRuiKd597expaX+euHMt9cu
PsnzgREWP7au5W/LpT8E5RhOAtjnpudbDwyWOP8VRMxu9ILAeCLUcBjjIIUhSEllSsTyJl02LgPb
4V6oNbxHj0TxuylzlKAtqWU4ChTZpE8ixff9mZmVH5wLMKzfaxkWxbMj7V7ulTtMTdJKWU87khra
7ayDqbL4oAawCYwR2Srb7EXom067ZTvMjdyMc+1t1X99VkzZ87wMs4iUWpbuxLPDXvemi5DA50m7
a2LppV0ORAJa/wT5qn/HOeD/ayyKxAO93ehfBn8kmJZDjLNIN0q5137W23pSLgTicyf0qk/OUA3z
3nRSQ155Yiz3BclBMbvK/M3ZKRefZuLZBGfH1WLSywte9S+giuP21zR91bzlmJo0xE1SqA+B8EId
Vb5S236uayDpFpH7d5Rw3gwPziQDHVvW5BeJt6zdeHE9BURKeECNTrVNUPvBy9vAPnTWTDMQMryh
8zBGwrhyPQ7kMrLwFTtdS3Cnbai8vqBxT+I8rqCZk1pzX8XKqMnaTn0NTGAibUEdGMwpjvoU+F/U
jZKmNcfT7SRBOYTEXbd+T5NQAlaPUBQAsquaMewDlYGTX7KKlmJXDsusY1MRepbYjmPc5r4uikOY
NVMYtYXOUSo1mcF3AIFXPlA1d9ORttAZDzPYUZDpnPh0Yv6aFQ+FdHQVG8UKy2syZPrPBIUFMr3s
bfACbVX/Aq2QfVTZ1BIytbX2Pz/HoUbos4LQBDtO9DEACfG8Ubf+vf9L6t7F9LPEzWGtxZ7TZp8w
DFIr0p7n/oI7Uw2n1c5B3AwE0HP25jWrxjsWKMU/xxkWFyp1kQ208SlTNVvkVEfMBTPoGH3F3+5P
qiwP4+h2xXleU48PxUhXZcPyZq9g3/rkdmOF5zWCbz2mY/my5gR7Qzw16oEj18uGZxV2GHERhSzv
ytKFz5x1G2ER7ZzVFIOMpqae7TONsOvHg8/Pi9u5sCnBAQ3SPxVupXkANVXd/Ur76IivLxJFxw/M
tsA1SzR1W89PoqOZ3YN+cqpXkCQW9HVYbQyNh2JSL37ZYkNy3VG6b3XplsOxzoQXJHNY1+Vp6Mk3
+GO5WWCdQxLLlwhyZlV+BnnNhjrns8fIcZCQBzdeyDYxsjv9u1xUmz1ygc3rviSwtZWR6tZJMnbZ
EPwvaWs7y27r7iOFKizD/ke2wsNwz7LNuqtEq9uHpqSBup+EW97sPK4vQPdE+hEwQ7XJxV225fJM
u2nzH9IScWbfMEx8pKJrs/3AiGmKFGGpW9x75jqdcqpF6+ywmdGfWyarzrmxSUafN2u81PBe5amt
7xutyhaa9hOfNKwxMtiyY9+5AtGhdVMig4ex8g/8te7rsumOOr1uK48Bizsx7qhmcn7L0oa741mO
y6gVVOPwZ3IVuRP8Nov0uSHIAYtDC6ay7aCJcYUw5SSz3SRSAOEUuhofsVvGracLMpyDLv0suE7z
a0XWskNzWvSkU/Eqhzc3LHoP3qTVqagLgzkWmb08AJBaGmjqLGv1QGn+MBE3nxhu+59Ahdu7lXnp
k7XqZ8Cgda+f70UuZMVcYlQiIl9dfckWX95vSxulRLA/mwXEBDm6+UvoeuKQmeb248sg++RaAcey
5P1barCGFXWFJBJda6AcbQnXkQa6CQ9lY2V7suP8xHP86koAf8oWdyF4ex3OfNYhJ+NhsBaWnpg/
VnkyEBryXfYLM5KKmKkLxmir3xXKcBkfpquZNKmpRu5YsNtFsKiPxrKloika3I96ZHaRzpg+k3Io
jcSfRrK8+VwRHwgS5+FJQxR7tlSdpAJ0ve/ddaG3zuYyQY5Vj5uw+/e0avTeZUYhz1WaLUd23BWT
JcewP2F2aLkfQUSjPORjYNMUrMyF7cBW2z3NeDt6mlbsuXOa/uyS6fuK2698M9q0STyjKJ9SORmn
lVSGc8tC2TWrFpd9JC+AQToupP96pbRvToGCkM2W+XvpFnVYZlKs70f2O/QPN9aI3w+uhudh83U5
a7r8FUCheC5CJ/0yB7L8uyCHx+CsCoZtYx77bTbZ1ja7hfnvEnJIGP4lNASXFBrae6UdNOLcxLYt
vX6+6NL2vwkb5MCpOncfZs74XU9y/FK9zM6Tk09/AJgyiV8De9oRmJYxoA7kevVpUn5vKyoIMebL
UO+3sVEtg13OlB0bfh3B1tpK0TfMHhTrNru2jvqNQIWTKgLwfnJI1+XUpua67Gnnf0pdvJeFMySW
P4ib5ek62FmQ/xLyfwFQa/q1vd+1k5noIuAB4X2zmQ9vyyv5v9XnKkQdh1PmJ1kw56+hYcl/xB3b
P4Ge7D+y1hSva21WXEnuEJv9SBjSUM/DKV/MF/KdEHkL8WNzUV8xj6E5F872n6iKYWcOIeC62gHo
JQRxa6oJdxb54O/CLyYi3apNJ8PGWlqeQ2FENYKtBbP4CJKGKL5ahAwWeqYZTDD3K41aEsr0qzPJ
rmJzLthDa4dJSzjTnvt3+uzSivrFKNQt0+nRhzeewFftItfQhMM0ajqGUFa/2LsyLjO/tmoyl4ca
QMdRsQ+qkpAmGqUIwOTfu0Xw25aGDV9WA5kdVZlgmHf3pFCZPWt8gf8Dfxgg91Zi1+eMcZLBcNRF
ZdTAvd+G+6mAjWix47ZDh+RPp3V1rgrPOHsqIB/acqDTQ2nfrVRaBB6sHuCVIH33upC9V5Pkb3pU
mnLPDX8UIybyDunfPitD6GtnNdsTf1j/EZLDypI0Lz4CRxRmCx9VMWoqhsmINdXEwcxpTidwQU+e
6ZDQrvR4EBK+t21UzqOUWOLQ2YLuAN7gzg1WXoMRotUvlPBuLPmOE7XMpJfT0htPsu9nQLCZ+FS5
Ug85TdZuJTklWqqJBtou5fqjA70cZS3qi2Eb341V+uDh0vVNjtlzAJjlAsG+PLXFWtADAaQq+J5e
zdrNTiAGWLocmn7f9X33yXQ/eNrIQP1E9BmdOJhBA09i2mKAfl6T9O48mm9t2fAsmfNQHwJfBEkz
ZnmMhVuCUXKJeKCYcpLZ6MXLVLshcI9JnvNSaWpOkthKQrgPJKUzz0hHliBbZyV/xxa3iaBycuyW
6sZQUh7AXVqxFa6/WS51r2Sh50+6mkXMnoE65gP4k0bS2kjLCHfsUnyD9LzlY08PY1ViV7Vrtatn
WN8mE5eDY6dNPExlpY7p5jMplimDRWbqG8qGCY5ijIyFjzF2nNz9WXojv4Z1ZZ+n1Ftsxs73of9i
p3sba3FcIMjxrRWpt5vVUP4ZPOCFnpiqj2WwOZdQmE7Cn9K/eWkBcAKVce7zuwIXksT74cOEQCea
aeV3fpflJJwtlr6u81w8uGuNb4S288WUwvl0Xb+DWDQNlHG+aIkDL+w3q2xfG8gb+S5gWsSQu+jn
E4NedBd/5XgBqByC8soEONKIhFbweUPtVIdNZcOfAK30wZ7LKu7X1lMofcDNXAYvpyEQaTRwne/z
uT4FpppeDc8MP0AJjN9FidbWU57GQKs5+HVjHMKlGK6t4mUsNk8+NI4BLkiVQGzdCYGjYiTz6gDe
5Ds01j6u+avxeAw9+awe8l7QjklmZ69ibsL9YqzOhhAY+GeZhyHDCKMUSVDb7VfrWE6cuxOqF5PK
qM18qBw9v0GfUf6PdgzztZfCOzoGB+GwLOF5zlS5n2jkH7Qw/Ctjv/HabiMiE1t7rKhmO99I9W+m
c8Cj1Vw+maJ+hzpVn9eyr9DKx+Vr6OvnQW+oXN3QPxV4bQ6tNOYTFRlxS5mlvX2pnXeou1tUij49
AuwoExXO9q+8bqz3rSJCLjW76tNzyvoga8uiMkbVwIDGPqppAln1gr9TJVOUix6C/FLZJapOiLYe
QmNQ0hyvtQXL0F3Yiw7dRtwUJzy3U5uZx7Ic6xjDTAp5OfS6Q4Bp/CLJI3zQQQ2AVbbZV8iQ63ku
PPNSAbD9WsU0H+Tsbq/B4nVnbU1GUsqiewy70QAsa378H5hbAfVIfJZXD1ZYfmaknUQYPYo4MHhZ
7WJlMJxTV9sCsgcWQ+g1+QKnKg2/fQ8Kmt/eh0yh3S8PRuZ7D5WqEP6Y2zw7Rbfs5xLu8liYogGp
02VJTsw/SdG1K6nDOAeZ0TFRC8JiTApWpf44mWXfjDA09soratAJK5ZlKuJz6FpetDpsh1uoc3Rz
ZXDJu9n56HIWzmvoIWKTHCd22FxsyxSsZNQi+5FBoP8zBvF7Ljt5a5f6uTE357G0db8bmDVdkAvc
ZGiW/Oi4qfshzTn8cvWY3jZ22sF19+1phWd69TyZn3Fego8yZYLFxH8qqQXhQLTzwZLcjpE9AIMz
JbJKq9JfjR8yPAR39qcdGLSsTsnMRQLAKFZi4bQjrWQZkP9kPqk9fXF6oeP0j+Cj8j3vBXc/g6hT
ny/b37VXAfZe7T4sDTJ2KbnPzczBFNArDz7tJlFMiv3cb/V+aAYYcZi2PguyXfZjGXw4XhUeWTta
bzjpw1iTBMJ2J74bXAqoNoEfBvsZxyF14zZfGUS2t0qU49EIsuqBOUUeEeDf0UZ3YMPXRrPOzXR1
DGcUB09ncRP05a+ekDU6ubaGHUIBZFuQF5aNmULO7XLxrPC9diF/GdU4XIgtXl9JIiqB7oSWuth5
CAeh07+BeRh/KDD/+ZuVtANIXEtY+jSmaB2Gbbpk8VjNHvcHU3pNHZbnI3uQ6UoS/vy771jLZYvI
3qFZgdbTnXdjy8JgDlbNLB8DSofc4/3w0oDPRZq9hKOpjvRfC6VEVR+YLjuvBnLUScwh8kHtf1bu
1p9SIFa0DkXGCNYERmZuA2yau7CxIZus60JYqu+SB0Cr/8a2OQGDlKankDZ2p5gdfDM7Qi42C3r/
Kqg+wHzCrCeimvHHaDzQcgAZpiZ+XubMOg0cTPupH3HTGDSa0JTD8rnWOvwkVqd4qlly5XzHcZVm
vTwhh9fXYugfrXBm36nX//UUAgkTTpJBB9c4Tml4G4Hx7bHK/CiQtLGZ1fmHQdXxWLlUUURITICd
AViuSARHFiI/M4tXPx3VbMfkJcB4agQYnEBwD+VT/Rfj1XDIXTQqI5im42YsXBMWA5mUAhfDgP6j
2tqDKoZmci6CEKQWlLe/ukMDs9pcJotDnLFnT/XeQs6kEilBP7l0Buz7ZSdT4ICqGcSUNLG5fFw8
wWg68+Yd7q2ROZ3wdwXB4ReZusNlKOv0tK3zejDnQB6kzNmxg4B2YdGODCAnryPLs9fdnBnWgU7E
fNJBMUEO87wu8hkifC4lcrRfSyNec/mfZtX7xzdXI41CtsofzH4JmI2Mz7ha/Mir4bn4qftXrCkf
sw0Pa8zAIJUTx1wd1BSlchpB66zD3knDX12AI2kow2Vn0GsxyurUo7r/pGsh/wuK1twHBdzroEnD
66i9YedNE4Jbod1zuJm/XFolZqMjA4a0OZmE8+5Go7htXk2FaXVTLIBz7soqXanO5GcTUM4qPbwN
zBzjdWGKhXkfIK8smt9On7ePQZcBng7m9QPqn3+whCjOFXlgpzqo/treTJyd9N7L0LUTX6wCD0rQ
x6JjkkPilpnYHU48OS7FZU3hVc3afpZs1sZeOJRcWbxqi5nBYF45TObZa3deHsJdL2gzUFeBQnZz
fgwr2+J2sauLMAhtrizucdO0/APzhr+jZcwwC4LsxTI5PwEP4a1LV/+OoPSneCQEnbiTKYvBn7bw
j1jQYdTqRbJu2vOYCkKTuhU/H5pLxKRZnuRSE3FUQtYah45FG+mPx9zMXwxN/hxsy+Fhde/053XO
vkiM44/OPeO2QctEOlm6Xyov/VDE/5BLm2uuoWl6Vlzj58xovvoQbXeaNHsXRc2bpc067nrXQ4AJ
AFob9re3uv8JD7VnzVwLJjXOVAwHSRimWNawP3NXGJ13qKU1n01HeI+WW/rX2a3s64zjm6gs83ks
vfnk4DKMSTaGQDc48mEyGVQ4CmAPS6WKME7AZyrDi+5UxF2sTu1FITIaBglTnpjt4hSysikSFi0q
qS9zYjq4CmSTHrxFfqUlPgS8biZUXdYgMhwS0cx6BIy11KOQBKo1Fiq8lFyCj6VXucd8TZdPs90q
Wpneah+b3MapMDSzx+HUMMjsXPg7vlnQoWWznTAFMYcLxrvwCfMYJgzLHgRzlIVQCLhFCHjbU2o2
Oc5Jc4+XYbjKLP03l1b2hhXHjX3FZTjbVvlAvnKL0NhPu2xah5fCC7fd2BULLi5j3TPbTC+Illbk
uOhqhWV8ZyMDv5kQ/0SusNGj1r6TjZUJiAEjxrfih31BRutPucoAMubTczHwgZVm814tk3MogUfB
HAPuC3LrN/pFufM84wHS2In77dVfAJgH4fpV3K0bypsnwIh5veO3ViP7ug6mz/L7rrjuQuxkXPXe
V7D03w5a6y0gPoQCFMadb93U4D25LhCDuureN6Gf9UQpbC9YXEQw7H1j+m/0zffenKfIXCkzNm08
dXDNkEbkPZZeqhuPlEAZEGIH7OSvHPriMASGtXMEg/CKkXEksUUe2PO/Nmvxn7/QGukZKq/veO1f
c5Lbhdp32TX4MG4i6BuaX0y9nwFLrm9yrScTp2tIe1YV2Nq40/6zxmk8BP3cH926CBMUFfe4DiDR
KwMTBoZNLOU7XeniDxlB1h3/uxhkZtA3GxMjUj1kyrqZE2rpQMfzD1m9u/YNVYE0hVdFqbF0cfh/
u5jAXZVP83BYKWGQnBwvxjZmM/9wM2aqnT99wVFFD54U7cEm5xcTF+FvS9f1b4Bi96t+9h6GjKkb
BsAUYGTbCIqbDW/mbI3O31B21b82a7vEa3EFc4F584fVsIDBIWMsameMyjZjzvp2n8KQQdaf3WEn
DLn+JkDJPwYedQtAxO0EsQufjkdI7vPUeT1C/dLvF6eqDqnOzB11ZX1h1Glfy3UpjtsyNJTY1Yir
uYE0t7dE6v3D4VCcpgqhq/Q6IppCuGqlAXZZSo7WoQrFc0spf15HNjyXsV1iRzfzm7eYGyNKvlYc
uLyqBq7+j8Hd8j+oi0TUlA0cTlbodfYfko18H4XsPszcDROhnDJWrbE8mKbZTVG7VDrqsm78M4e6
GyJvMjdrL7YCy1ioc62TEZeqwadb9E2UydQ/stsx/hh2w9SWj7OiiaYZo5LIr7RmxoORFvLCTLLG
sFZONrZuHdq/tzDAcWmKcom3rCoeobhOO26dDpsFBectDyb70PSNfsn60fRB0WmfiVLJnINu146C
XNYfuJF6iTbvTzTjWzHXEP9aM9wx4mlD7BqVXI4Iae3vNTPrjzY01bXAaUBzp7HGHvF79M0OGRI/
ttc3xBw37hYihbh+/+A0E10L4h3B5GY/AY4rcjOsk7yss2nXN72zfZgAhej4VysjHY6hTQLxhaIw
51WbdmRbCYa6LlhSy15gtHl11f7gbPX7JGAlmzag8xVYUhCPMnGyyWvjCvhVoqkDGf3UE50CRbE6
9rDZn9LR9ROURnFrGzSsU6r90N91GBO8qzIZTFOalgr5x5NmGA1jCDNdZjzAq0AVSDw5MwwThR2W
FMwLujUvrPGrZADYvFQpWenRAD8h2I3Mfea4rzu3jVlbnIP9IoJS7e+V3tNoteS394MYnjC6h6dp
zHwCyAnRaHY4X4wwLi0Didiei1pQTk7FbyccBjfqKMBlstXBumBu0RsrBKU3hie/KDxfRwQS4Vgg
JCbtU463IRQ/WEun6rlgPLZF2Hhs52ELWs/eYTFz5iQlpQzsr18y35raqVSofNAXd4xwB30rVNUO
Ryz29RoxUOP3lHKOr7HntSJ9n1p7TF9XGWztL1jzRGdjUljqcu9JVMNPNNZVHXwCDOlDCbroy4PU
4AvidJbFR5nV/VM76f6tkDnsV4Op/e0ebAvf3Rgoldwg95u4sVrG2qJfhw90IlHETD0HfZrHlZaJ
5Pb8cywtO931Vp/N537Jhy02G2IUIy+EOviDzOs4z77lm92jSM20Piz4wIJDPwJ7uueIYNkElXsX
ShY74DJN17ude6Nq3wm70+/OupnfC7lph9zondiyezuqi+mlanJ+EqjSxzSUDQzLbnrzsYfGk9U/
03CvD16JZj8460jBMT6XVZtiTA9AUejUlftVlWYk8brGNsOR3T03aMf8uL3p1aKgqEiAwwMaIsG5
nbVFVGzMnNGNExTt9Ze7zc9ciNWxsGfxNjruenbmLHgcJ5WxvAe1qtAplO7O5chVYnrXjNgQpNcv
ZWIAyyqMyTJf8jhAfsWWuRpRHtjloWq576kRoWdWbfuKDkW56czV82oZXYwfYd6TIKvjtW6N6+J0
ODVclrGXmXVKY71TTruiBYtdpkO0+hDgEn+wt9tEf/GYhdOywBL2rV9IlSYnbIuMZadd/zmV23zq
cIPM1Oh9f8EnaQw78viJvKJAb+NSjUFiBHQEbMJw2EV1n2ZfWDyHS1HR9eEospZb6Gw9xvtVDX8L
k5G5hbPS2qkwKCyWXWoWCupiWDHxWCvXRDguezG69mOImsGckgcKfXZ+zdxxSuZ2rvmCnYP3vy7f
bNVnpwH06wnEg/unam2KQlt2j3LLu0uKF+vVc03vwc5nbo3FrkcuNRqWCARrlxNv5nS7KbPn/eb6
NGzY6PTF0MO9/EeH+1p9u6KtAhD/MKxAkJ2BkVbkboC1Ixcmelwi4524DMeEXuXDtb20jwcPkjKO
gvB7qLDkdN1kvTpUnvRHyo+t1R2jwMdJ7WZm8OEzlT/YhUoP21S8pKHxRfxJhSRX5XunrW9NS/2h
N+2fnBn/KCfjycf2FhdBkCYmk0u6vJYPr330h/IiZgnZ1MRAWMoFA5tZTA90EqxFWL5Lxyp+t0WB
rb+1a1CmIwHDzvgUOq2KdVeWsTcrAm9UcNWSirkPs5qsRd/b9RPUVGMafZZ4ulug7CvGoaSrhTzq
qToO+RKXPsa/dhjFjZySJykxUxtZ8VHnpIeNdWv91yzN7w2tP3Jm+EsGLFx8G+4bOueSGDaY2ymr
fmMsukK0PIDT9k+u0V0m13sPMLZG2l4HpJ78yvO+MYOW7BINGUxzmMNHwYwpVQrUuCgTd6nflFF9
D7lJdYYgEsKwd7P8ZLv5JR0xXLGLdkV/9qOst8xTAHWK29avpwiN0I/JJXEQrpwkFcVEqWc83X2o
+N55xdhLFn1/Ul0OftVrb0JPajfmQbWzRFZSn7TP6cqyV5vl6KF88tHKrBV5ZMybqOzhejk9tj4o
qWSuqkzsx/F++riVWVypcH43TsHcjFslQb2bcaGNPpNo+jRRdQa3FeN3J53PcnCuXbv8Dqyii7Nw
+xXiEswRTtGmM3EiW5sp3+K7e5kPLHD0HXMLp+jB4FrDCRFeJDrIm0RNLGOJpfP/EHHq/fgruz+t
W4oHndXds16D6c3LSqZd81rE5L+oOF+cDZdqeC3bTfOyO1n4oUL3oxO18f+mSe1xz1xm0+reDb++
BluT7fBYhQnjdfPX5i3ddx5kC1WZtK7I13V5YXeCsxBJ+uK3LpNhg1JxS7dyb6eY+8HrRttY/zeG
/frE3g/iMd6F3Qrc+byK2ToCs9y+Fk7/N0S0LC575vZhYT8qtqqQwRYzmhy/R5YubAyWHRtEff6b
AptFsGzMi5fBMC020rD8j9LP190isTU/MFJALRzU94Rn8eywzjfNTrBPSxuD1aCegcgZXHPBO7Ur
dhEDI3pd8K77KP2Zt6mjs/TjHznY+tjZ2Yk9t6tD33K07Ly+lRhK8IP9Ktvq3Uy7X1WbPUgsQocQ
V/F1mFMVM4+e40C12y9+edZBU1DHRkOoZgxW1jj3lWpVZG6ufW1tlhbzirfUbzYMfHge8gv74ryS
U89q4+Rgyvbh80K7dI+VsbiXPvDbC8o2VX6uph+/M7OTMXrtP02A9smDAHrzOZF2rExZe6zXOewx
w2EeqbpLvSj9t/BHskMXOE2U9qWHxSEEEhw4ZfE1SzInpGodVklF+9mUHIieX6Gauf/YXcgeNn+1
/yH9r+c2T+ujpFvENpkNFyER06c1r3bu2hS3EXmSLxmANSdnkzwDCpNoNFzn4hNZ7ERm0Thfs62p
OfLM8w/pNAbllfTUrN4tc2H+a7TPtM1pll69rNVgYRwpw/BjbUb33e+zsoh6iLPX1mjmY4jSWByq
nnkQ8rlZPNlOKL95cLL6wW+F/5L52erhNHRZpCMw+aa8hZWNe37KA3gp70IImfVs4txvd7JZV4KJ
CnOJ3VD2LBB4xnfrGWzFsUCx0W9lbkV2k2ieirrJvyZ66uM8z/rvqJf+UoVVqWI69uA/QNydeSjz
bWPIUOKJnU3/yeahHaOlVMzHZlYTqIct5w0HWOjuWqktbGnIf9Rqee8yLxj6m43L7q0yGLyIsasv
7CmMJ2Y1uMfYnbr2qW1cdbUEhyEveggy8yDXvZXmXtyZxjjwO/ftF4pOb40CMyx+uTinH2rHHE9Q
LLeDXekGZ84UiCsm3uZZqEDGQb+w3DC14moMvnWhRMWXUBCSgHsFc8zCriTr+eH4Jilw49y6T/VA
DndPHX7Fard0sxePaqp32rYRF6YCwd7dfjk2/d94D9It8sDYu1t535tagueSzpcWRyCWLKzL72W9
/iu9vniuQ5Z3kRTT7m9pgd5hy4eGCFEs8jOzv1q2U5zdvF7Pbk+0s0vSbJSn7XoVtjb2PCNV4noB
NmWtRTwROPMB/LvFShaujwjRr641FkecvBpbTjFax8p0ZrZXGcPjyv4xHcmQJacd0269EC3MTK9n
ESOyau/VZHk/6uaefb+F6UsvQKhi7HFPVabtVwJb5mTsccBbyzzt5tpCPMod9hMoh9hO7rYEr5yg
WeP3MDBeuDsVGOf1/GR05fQPHNdvszCbOG9T7G4ZTnZq85aSx8tOFhIrhwYDVWHb9inF0X1sPAgp
/+PsvJrrZq41/VdcvocPQiOdOvbFTtgMIqlEhRuUpE9Czhm/fh5oPDNUm9iY2mWXyyIlNNDdq8Na
b/ABqz7VmjlOO4Am2l9sQ+MJF5L+aHY1SUyFS/oIcZ97RfpEztc5cTFrwLiTvEAaHdCFa91HDUm3
KgzdH1GZLlkxf7x367Df2aian8JsVE/orHBKtyh9h3P3kM1TBJjX4vCAtM9hyOyYe7lLgTXS/Efw
GsOekQ+9LlRxaq8fKTjHpENBYMVNw5Ef0/T3YinopVn0q+d6s8vHZDqmfagRjk3kTX1m7FRIK3v0
88GzDL12DCAg8j++9VBiFANk0rUfhkT76Lo9ttWgrJ4Guu8r2I9fxkJRwawOMnSkPvVmHp5sG6gf
eSFSn9xYdlrlqPum74NjDGiTC4OjkCmxp0fLgusVz2BoIWZWC1mj0YZ5p5BE29Uq016k5ObSGC1q
q8h2dTB4WjqcrREoWmACz9Mq91yPCf8MW/VcmO55DEbxpsUqb1/2ED1FZRp7X5RsH6X9i4VA7Llo
ZT8z0+k9PNz+4jxcY4iBzWg3k2iBbdHe9QHs5jpRn2I3dM5t4VQ3UeQnOPcWFdddbCdA6YQ7xwB6
A92JAxFVnFxJfaaX2WgPKRhALwbPu0/GiQpeGg67aEDHaJzLz0mXmZ6jcITMcvGh5QrIBLFib3Aj
lwIOONyZK/KtNrqfUSh0ca0HNNC2HV8e5AfACdkRHxjXg/6XceA3KOI7GtsmoMdvYacgFF6YrXln
2EP1DolG5ZGteTpHdVdzw61aUIwBetbGAHwrBxjcclf34O69dcAL3Smmk5KpTwWH34jrH5nXm2zo
83cj8KouwOldjVkj3JaMbDdjgWjBhdhxPorQ5zKBJ8Cj82wnVIheVzU+WeqU7al1EOl5MVKthzZQ
lmpOCm62v/bulJyHdLIeZgDL78a07w5KqmUP1mjnJ91G5h1WhUYqIW34v6PVw7XKwHb74bQXIk4e
RhU/vEnE+UF3xhnNlNY4o2D0vpsb7aCO7qJPUJhvBIS5PYhm8sY6PDau9eFtFWVvwE49mkmZnqIm
CLzU1x6TrHqjgGbbGxrMOGcs2BhJztw0KvCuKXLaTzrUOAoNGG5haBqfR4FpZ2/702PsFzGsz5xj
4dDhlhZBbTDV/siq/WbIl+Q/yNqmBjiTZ4l91862/qENuTakfQA3PiopDU0LYTopSG3XOQnlWOk8
slStV4PKesotFE5i0fa7WOseQRd/UgZFPTapr+yAojVvDPr9YIvstjDCT6DeG0TkQV+XJseRemof
SLrN7xvHLu+xGfFKvfk6Wm51wnevJu1W1uQVyX4GAkF0X+f0gfYxyBFwYvBC3o0soXs1Hj8OY/fd
jNjFrXAsT8Be+mOeZL1npOEbXwjj2DnmezPoem4eLi6/Ij3OiaueVHxmGY7qo7D5fWlTr8jyT3UC
KnMw9elYkyswbQhzVetS2weVcranJAJjm2Q3fhM2H+3e+DzXcwKegdpDLlrAl737l+ZaPkc5Ld8L
m4k3zQn8dvi9sMNTlgg3wFpJuOTDoui9MY71t1jkt5YeTd8gaiV3fqIHt5oeOwfYhP6boai/lVqi
c3Eza6qtk/GYRUX/vR6L5DRzxfwSpwbuMHAeTgXExPdpDWPOrAFlB4oKSsYwddgY4hGdAErcLpU/
ivB4z+G+06ewBUWn7XXLeORukaG7QJawV+sT3KSz5YsnZE8574xeqepvA6U9sTLeAgt/rpvwXovZ
48DORfumBHZs0+tA69oj/PYfwZgnbKLZslP1O6S9mwP76gPUXFCnavygI3bBRY6FtcQNgBKj8saf
+0MZtEcXg+/j2CkPKWCuY9c3JGVbHfJk4GEdAhIv7X5Z7MAIcdjjceKseRiJ+904Uy52nfgvmFNc
7FPkaKEdog+SJlpx1NopeYqi9j7NHGaAYFYFCh0BV/VrNesfWQu/mlRST37nwuELFXForA4kFtdb
IKdZdGIfn6l3JsExCNxd3JTGg2uEFAK14CNkC4Ik7eY7J7HeGyXGI8E0vdVA2iHoUIDqmak5zkmS
cmWHfl5WWn7H2a1a6DUpJuyW3z9HnT5R5gREoOkzqO2x+uJEzS/kRODJAsF0FBwZQAUH97MPARR0
0ryH/Aj3pyrLs60TIyK3UNMOMpVSIAeYLIWYos0F8CaAQjujUCNqW83HMJhjMnnzA9ew5ejUx3v0
jzE7gDm9UxvjPm2Dehcm1DCtSSn3OUSIHVnrD0VhaLvW158WhesjunIgPE0BC4cU3T7Iwi8B1feI
jHYyglWvlH3EvevoJI5zAqCe780s++kX8/PsWunJCqKl4JM+4lZdAQgtgdol4FgjExKp6+MtCw3i
pIl5fHSTydqHHJuea2Pu9qXS+0TXFByMinKvXSfOCQ2U8o7KGlr71OpPZQ2BniIvFEJXv5uC2r4D
WTBQKAujkwoukFVp+F4Ngw/RbEw9Q7TPfZI+VaQTdz1JsYWNH511vfpWOOrHMOygJA7hvEeUM2VW
U8qe1EU3o/notHZ9tEUP1WcB6pc69+os45CUzc/OgAAEN7x8x7JIhd5Ua28GabWvypgUs+gzzmh1
OQsvzRowwPADXeOgTJwWdiMmDwBWtDR6DG2VQQwNK/0B67L5SiYLP3K1NwOEUyf7Ds4QKyD8SO1H
xJreH2pD1JmndJWiHSbyU4WnV+riBtkrKM44tdtSuzLz2L8ZgrBDSjaJ7BCMzlgxjopRu55pdoX7
IHDlGO80re6fB5/p+yGxeuAmeuq31q6wDL87USePGioO7kyokT+3yDergL5Af0TjdXJnsiOW35ka
hlRcri2lAibuuur03YFH9euyLtSKbJeQZLsmZR7HUTXhSmszdmfj2N+Tt/N39Nu0IfSoLSpQrwh8
ikXY6YWkXZDqPbxdUG6RimHJmUN1rDHrSHLtJwB8yPYUUd1SxLKibxz2yx91W00WOT1fz97MWpeV
HnIt49vLX7wiJyWWnnjxNoMRENLknjy/wAaEbZeNzRx+ZFb/ZTamDZ29Ff0wIYl5KRwpEocyvFfl
IuP46PvPOsmaaJcGODujV58Q41oF9vzyR61oVwlJ3isIKzsBijp70NxIXijpfMADRH9/3dMleS9N
NQbKs/Xs5V1lHbjyiLOqFtHh8tPXpqCk78VpQA302KKvFqNbMKcqfCKSnQjGJ8fLTax1jyTtldZu
oToAS7xCc7NyF8BD0TkTxuGGLvXKnJINsZRcyyHEwVUMq7eh3p0TUR5wrzgOinGdIJ3sgUURJUWf
K5vRbzN+VD41Qe1BeTb0UxXVxXWTSHbAAr7cgYNwJq9OLHIQk6kcdaoCG0rCKyEhO2CNaHOYpRrP
HM6WUrfZFN6EUIUHYmI6mLXmIy1SlRsDvtaYFOQJeMkIF9jJa3rT91oVrkuHMsLtFATRCeOjnNRV
H1ylfsc16M8VRcG1So0wtT4HFRokWkW9KXW3nDVen1rG70X1xXLlF5FBxqIKz9Vo2UDtfdQ/HCM6
dkn7PlLcT5cD5PUYNDQpBk0gRib0muCczDBaYMaH7Ze0ygZxgLW0Jca71ogUhU7bmToega6HKAJt
VCn6NcnC7sjElgLp64FuqIso5ove0oZswgkBUZDRz/tnVMo5XI+u/eVyL62MhSop548ZxAIgPL7n
25r5mTyZDVAj1tvkMBTwBU/gAilzXm5rpbPUZWa/+BK3svrEUVRKzbBUEHyJzUVnyAC1a/Sny028
HiSGunzmiyY0I0u1thyC86j6ZvTT7pOqvNWKMh887k9le6zw8e1uxgFnoutalMKyyYIkrtze9yKl
IueFABS3oAZ0za43dIiwagpIlxsaaMjj5RbXJsTy8xff2I/QVEMzVrwmMZDxaZ2ewktmqI121aJp
qFLwh/UIUw10hFfnnK13wm5J/mYjiJmNBtYmgrT5ApfX6zJWfESaRHsi7+6eObeOd04Mtfa6TpKi
vzL1Ih4neCZNVeTkByftEDt6etUQ6K4UkyZ5GcgtSk4SJ/0E8hx7G4CPV4lWIx/y5/jO1PwGHcAZ
6e2pezSnwT01mWtv9P3rsweKwZ9PJweVWImPYaBio63Zu6p7bltN2+gY7fWh1V0pAClcZ6bqL6Ks
gZV9bm0FoY+yGHduYib7sKIWTxnKuLcMEwGsUtPvijl1b20urefWiZDqGLn9IWH1qQ6mjamwNP2f
Z3VddrIxKrLlQe5kZ8xDXYLT9ofvLezOtxQ8rJ/kxxJrf3nSrX28FJlOOg2NW2PBWIqK0mDgO29s
VRM3qo8U5HVNSLGZB4qrDIgSnjPhZjsBr43CoKp/CIK5+XVdE1J0YskYGj0rJ5VUbBhb28pPc5Wq
56lzu40hWZuEUnT6+qA6FDvj85CPfbcUjQSIP+Sc9I1Zvjbm0r6c1Z1ZlSMNIEPXPZu9ZZwVzJL2
ZZ2YjymXM+9yX618iGxqgxQgModIJHhtAuphZxb6QNVVJd2/0VMrU0p2til0f4JN2sTnHomHv7hK
ivsutTV8XLPc2uistTakJQF3y9JaqAhwG2O0TLjRpge4E+bELdayvl3uqbVGlpF6sWvZdWBj6Okz
IpA2nD0yxHF00O0pyvZGAAnjcLmZtQFZmn/RjKhskJvqGJ+NDja8GBDPQzHDuXI0llZfPD2xRBoU
Yx2fTQfCWNvPxSMEGu1tGlfW5+s+QApwvXfhPuY0Mdb6typEbiGoxMadbq1zpMhOg6G1dJvCQt40
5ZMzOv1OFQg5Xn7ztRGWgnoYZ4F0ixWxl1f2jJiQqG0ysqhBItmrQQu/3MzaR0ihHQeCO1WpRGdL
hT60IxsJHy5XDGfLsH1l7ZD9YbBrtcMYrOXZD8Q3t5kbynXxvRjHh6Ef9Y2t4nVJe112iCnt0EGR
yQr5CuNh1oaf4P7tvQYApXK0T40C3iiI3wtl/nC511YGx5ZivEwoa2chOdCut0qw6J1m3KkUn76q
E1rBl9tYGRlbDnHV1NMaIjf5cTffI/YMJah2tkyC1p4uRfaox5TFh4AsbqEpZy3nZjeRSNzon7Xx
WFp9EdmBYmuBhfbW2Z4roNjFaLXiFtyE+N5Sr3EeUOuK3lZAor9OJESreDc5jd1u5BHWBkeK+RZs
ELgLbi29po83et0rb9uFz50Hsf3x8tgsh8dXDkG2FPqaUcMCypXwDKL9WDv2Tyw5wGFN7TcgonA/
YjBbAiX364LUltYC6K3zaGLJeMYHGZQh9hafqMeSLLz8NWtzQVoDUMYzMPtgBpB3ce/MwMCfufeL
x8tPX2Lilb6SXWpGvzKDqiyCM7o2T6Bjn8yGshf1gM/4hH3KKb9dbmdl2GV3mtIaW5y1yIOgGVkc
mpaEsQr08YjQc7XRUWtNSGGfdWBbHVXlep/nRUFqOPMfwkpBQsIvEM64shUp8Gsh9L6sG1Itqkrt
Zyqa5BhTxW4QzQX3e7m3VsZcdqoZ5rbsDQpYnomgBBS16t6gHHO4/PC1fpLCH0UdrnR5p3gQ/LPF
GRIOOCm9ePI34m/t7aUQrxBdt2KHBvSmoIKsqfVNMyLfdvn1156u/7l6oc8NriZWXA8gWXRvjLN6
Uyl5c926bknBnI1BOheIenldm1kn25ws9I3qbKPr195diuUos0x8ovPgbLTFL6dIi71jaVvOqSsP
l81p9LjHtU5pFA8TitAr4QvtbLWPNm7qK7NG9qUxqlrLO392PdDXCnqsNlVewKJw1KEP2rDarxpd
UwpirMHnoXRychlUyingDwGM7KG77lBoSsHbxYh3u3HhesDwURpFEQi7Cz3fSPKvddHy8xf7qubA
K2p9nwWorjgUmH3cjki9VRSww5xtYaOL1ppZxv9FMwD39D5sWeesyf4V9ECX9VJDdweN8evGQIpf
RrbBlR3htDpOkp3WIr5v+0565etL8RvlcV8pJVbJtaUNnxOBGEhtosU9h0b7dN0HSEFsz62TRrHh
e2hvLepD5acGWMuV7y/FcFGaY17PPBxK20fNKaG4+c8iVr5ffveV0ZVdZvwOJ57ATYNzOfvJTZPq
6R1nsPk89lN43V4s16TdCeIVgkq+Z3Tz23DKb7FkuklLEKSXP2FlIZKL0q1DAcqAr4zuTYxsNtoq
KUhkpbz2+VIUVwZib03F7lglo/kMj8F8h+rDcLzu7aUozoUAVhFa7C81Hk7A3atz2Onx4fLTl3d8
5bwlV5YzZxpQV2NvVHLUKMpUoShU2iMGird5oBUbK9HaCEgRrCOcNcDaYI6acXFbhmUMaCiaRvXK
EZZiWEeMX8+ymh0+T6IbPwKYN4Oevq6LpOiFwMX1x2cL0CIDK6ABFa7Jt972rEh7EcQbuYe1OJPC
WEe6UqFqvUwiFcOdUkth2y5c/HuTq4+/sVisDIRcWY6BBiGsFfleymqxH8zOJFVqjxvDvHJ4l6vK
iAPDxbCWnkL06QZFBuNtFaFliIIk2Egn+Vhpjr+xaKxcquTqspkJ3Z3s2vfCOIoOpUI11o0M5Qby
ArqIWj4grGVMR/j0xkYgroSKXHFGk6joYeb4HhjEd6ZBralNgxO0sydwpfV1M9mQot22XDWBC+t7
uhNVx6jTokNqAue9PJXXhn/5+Yut2ljsxWMRKl7fTsYhbrCZNNLW2DiSrT1divICtSujn1ueXpdQ
UyzMUnqU7a4qi+uGFOOZPdcl8kRcE3KQVB4Z5RxgO9D5+OZy52hLqL2yFhpSoAdZI0I8XdmH/B61
PfdTC4Tg6CrzXTpMZ5Hl1aEc9A/TFN+q/vjrcqtrMSPFPbroBQR8X/GyPijQu0e0SMFVKwmaQ5yF
cFrgaBrqHvjEqG986MpSoy95mBezABSuiXLuoHih3rdPIP+HsyqU6p2W1f5GEyuxoi9R+6IJAzOw
mRSkC3sd062dCQ0cJQq/sb7ofM7DkM/1Rv+tVb106YReOQjkxzOnh0LFZ+NdNel1ctSAeU1PpVpl
T74iSu2mSPISkutgg81tdKsC0RoZbEiopKXucUpQC3uHPYhAw9YKI/WAFo41XBfT2tJJLzrDb6d2
KGzT9fKgrXeZNoIIref2dHkCrYzm73558fRxamuToiIXIXTkkFq8U6PuFs7ZdVcUXXr5Gnl7ZwoE
87MNxFfI+1WyV+22eL789suceyXmdGm9W7SVNa0YXa8N1KOYxffaVihQxB+QKkHRXPPfImRSPihR
f12mXJeWQIEjSh+KyvcQy3g/h+MDkL2HoUL69PIHrSyCurQIIqrQZyWK5V7g1gj9mnMKo8PdMiRe
GWxdWgSrTHWawADzMqJ6F/XOWytV3nKz3krwrz1fWgIbXUc5zu5dz6/Sd52W3Sh9fjL96+Chui4t
dkPUOpnhJJzT/A76cY8uJs6nkPMrBAWv6n9NWtwsWJBjW/AFjtb8iHQmklVvHG9WOkeTFrUWjVe1
61hpFN8xjnYFGr0XeQ7L1w02ZucSVa+EgyYtZkWPyZ6v5lxGh9D+AI83Ohu24j7Z9fgdsfStYvnK
pqNJQWAUEG/A0DpobwcanLp+PJZVj+2AjqCaHqOnpaPEubEXrESEjGeDf+RXoi5JHpbYhuqGnX1H
N9/eOHSsDYoUETEEEvTNXd8zbTROEc+YIeIqhYfT2tbBb+0DpKDATSnPgbc7Xims8oPwLf0Rcl7p
XZ6wa2MhxYRuwepHRoQhn6sh2Jcd5BqYwQ1Z3KA/JCifprtqsrdMx1c+Roa0ZQquY1lPCAaWBTRz
LFkBU1FsRN/vWHhlAsuYNtS87GYIUtZztWh+mgOKXzdCjcafc0LN4BQH05OOIyLqStGTa1Q2voOh
Pyn70Z300HOt+YeNjUx9D0HNRE9cs5xdZomuPcxzbX6ImsYRG6+6MnFkRFycjmZXjpmDyZoSfRrw
bHnvZk5Dor4Z8/PlsV1rQ9o84YwCE41s38sigdOG6EwE3aCVVsompmitieXnL7b/FN5GPMw9oTxE
aLS4wQPyVb/0IN44dq+sSKq0VCSOKGdz0rj11MGxXxiPJFAwWej7t112bSJahr0lqHyg/UOSw9ag
jCOkXyziz9V1t15VWiN6jNs0LQO5S6qDs0QWqAj82tW7y4O8EsCqvDzgZ2H7Zed6i12rqdSw7KDm
IzgDKzniIoRc38ZhaS12paXCdvAwg0fseLatOd9QIW1Pehn67y9/x+tP12RgXSeKQbGQkPWSwHle
1OseO98JP1x++OvTSJOBdWUvEjVDHQbrGUhE+XBvGPpdl0a3AzTs3eU21j5gGaAXodCgxK44CBt7
8Iz1k9015Ztx7syP1z1dimWjDznPxBy9XANJbsxEkLspffd4+emvh7EmA+Wg3CHyUCKIE/l9+8lo
a+WbPnfKXVUr6MBc18bSby/6R4mK2WoG1/FG7BNuiiyfd6NZdIgmoal5XRPS6TfJ/CkvctMhV5be
mgIBNC39YmfVRi+tjbAUyIPQUJJrS9dLZ8u+C+A13vhlom4cVNbmqBTITq/VlYWsN9WYRNyOSCy8
GRALxuxpAuxCIsnd2PLXBluK4yGmjGorWJlgPvsNiaDPiorSd4Fw1OVReP1SpcnIuC4FhmVpCatp
WeI4j40VYghRhWqzB/HGdffNaETmDeMDQdWHZYDsUV6Sa7jc/MooyTV8dOoFimOI0hY6p0sXGcT7
rPTrp+ueLp3CsVU1kjgUtregMHGgw9d5VpItWsnKHJAxfzCOSSfU6IIECDntsgY2M2W0fIe8woeR
9OJV3+BIKxW+ERBUlNnxyGnV3xDHmM/q3E8b95S1b5BWqmzUIPQ6BCHizDdBPOLtgNOjiyT/LkAw
YmOU11pZJveL1WTq0YYUCVUVPcgf68H96GbVQ+mjSJQC/Luun+QVK4QGrtekq1ElrPCgRMK2Rnhw
42izMk8dabGC1ztrtd+wWFXBSAk8w1vFip6ve3VpqYLAM1iZ3tpeP2RNsp8y5C4AfmRoy1zXgLRa
BajcZb3oHC/ELQwVdBypwyxpP1z3dGmJKvEUQxO6crwOGfZ7fMFQ+e9Rdr7q6TLMj+zmGGDm52JH
XESnGInP44BOy3WzRsb3zX7ddK7FuJp1nXhWU+qeiknRRuFhZd7LaD5czQqrdgLHK2znCSl2LKpr
9w1OVN0eAtqX6zpIDmHRcNpIK9urMHr7pJWh8Xbo4KZffvrK/mNLoVsb5C7K2LI8C3/Yt7Ye1gcF
HCRWTW595QhLkaurnTqUasgK1ziLJEoxhs9WhjLOdbPflmIXaj0XTVS2PQfZigA/zRrdaPCP9cb8
X+siKXxxnNRsEZAmxNbC/DJjdXfGzzi4KRHbfXvdKEgB3AZtJeBCsNWw977vRASTt6hihOfKLeTp
ygpnS1Fc2MKNHIMLg68XFZ7TDYrgfbmVeV55uiXtYn3OytYsO4CBWwAXh6+6qU4b47sSZZYUAMKY
xjQeuTkPGSKiCCzp4U2k9Z1XYAOFhg4WWFeNggxtw3EmmdWSjyDJfZ5G+ziV1Rc3M75ffvxaHy0/
f7FLIheapW0yc/VU6/E5Q74dgxtHr9ONvX459fxnvkWzpDhoZgy/lZjclIWElKKI+8EZf1Rz+oWa
9TmFfFu52pUHLykkNMw7gZUiOgcaE7F4Q6nTdIehtqpeORRSQGDtAyMBDzuvwp9v14eZN2nOESvM
6xZVS4oGMRr50E020YDUHs5EbgsqqiodkWx8wMpgy4i3LsHVt60dDl52nyNAqdr70MUh5PJUWlmS
ZMRbYoCScVAQ8yh2h7gwJZ8n1fxkL647lxtYiTkZ69YYXVxWI2dfwxZ4ozc9SprWbdFaxo0yqRt7
z1ofSYGNbn2qJS35qnZGPFNgBLdXfUdsfMLvmtor8WBKW5s/4KiBrzCFx8QNA7ziTL/xxsDGH93S
UBa9Q1OruAe0bAtudE4b7vIqtZ7L0lXqX9Ab9M/BUHbl2RcOXvYgYX4g0uNqi7R3dh1PRhPSPIT3
O7TIpC9qYQM+FJlwcEEfh2GL37DSxTLIY0qEhZhvbJImSkiuOChmfumQ31KPl+fJ2kSU1rQq63D+
QijVywt4qQeb8et2LXYj3a5CUPY6tqRmGn8unWapzSOULtIVed989A29/5LNg/V83UdIq5lTk/sN
Ap1YrcIHpgwJOyO6C9HSvvz8lUEwpcWsmSbFwgfZ8VR00Dw6J3tu/H5Lv2Ht6dIUcjRu1ip4IS80
KuHuXTcOBiQVMXHdCKSVBmTYX9RZOj5/Fbm0KnR/cjCcPji50X+83DkrM0hG/KWxPcwTlkU4vDvl
rTFUKkbdGfBC37Guu2LLoD/fDnT4CSHpOh+TZwg9ALN3VRKZzsZyvNZD0kI26dTkXDj7XoFspmeP
GCHlCIpt9P9aDy0/f3FuCCobw/YOUG2RtPskwGCl7hdg88bjlyPaK8ukDPtz1VTvbDU3Pa2Ybywf
/d4w1T27rm6xjw8OYTlcd8iVlWSMEKeW3ldMD9r84GXIlh0TIdTHxkQw7rrJJEVyNsQ4AKU12/qQ
9h/NXtESlNUrt96xgCifLzfirnSYFM5pM9tGGA5YG5W5eTNMhvip492sokZpHzG+h0s9vIfZ5e+G
IotPlxtdmWIyng6TKLAoDo2q9khx1sApx1CQ87v89JVPkhF0lajEqC9Qs1Z79tP5bnYxfQ1Jbfco
GVJLtbna1tomRnNlRsvwuXTS46kpaA6BxxHl1nZQHgOEcrNdVtliY1Vf6zEpbOaudsgtQMZARb4/
YchVnzHxHL5e7rEV6SnNWJp9EZUOZWCBj7flFVO3w/3rNA1I3KXfJmTUMbjaOZ24a/XyZq5Rh0Xd
mbLWdTB17Lz+bDqbucYNsb00PWlUCfDHGjSckNum9q+cblIgWVOUlrUjLM8FwkKq0MDAz603Vpy1
4ZcCKGqNCk1TTXgIP1c46zjNHs3vdMemsnE/WZvP0p5YjoWY2ty0PMP0d1WQnnwDzzWk3c+xrmJh
MT64s3OIjK0UxNpskHF0HBwXe1dykuSvsABMEzUvjpi1lOXOwEw6xsc6wXwuKWN3PjplXYz7yZ/h
y1lqVnxcXEMhnQ2qP10F1dJk0B0ey1EG056UowW4L44RpuTqmV03O2ScHcYPDii50PKqoT6x0T0n
otlIqa1ErYwxg1bs9rNJrjS1RgSM3RTjDazpNl5cX6bYK5udjDGz1LyaxMxRDA6b0x0drM6CL1FQ
IODiFFFb7bpI0Z4QUayVnW8L37/po9wediouS/ZOsRQVYyQn1sxDNDe6dqpD10m8JNLN9hZR7fE7
itD2QdHx/PJbXHxnTqnFfois2DpeXnhWgkcGrdURgDIFO3KvqKsz/iDPKOuF2J+ZW3N5bQSk1QUJ
O9VyY7E00P3QGOYdOZHrCEKaDFpLllRdMFsmOkfNGQuPH9kcvHc158flzll7d2llSe0W4aaaa33v
mA283XpAbFjdIlZbK5NHWlXIAmIGVdeWpzph+0hyKAl3Y9MYh6IJiyNOD+7GNF35DBm4ZkZNjASs
zUmpF/r3iuqjuk+MgDl5uZt+P+iVMJDha/BEwcQiZeEFetXGR8XMu3Svgej8oKGW8pCN6STu0gzb
y09KHcUBmvp6/hBbrFyYeS3SKiYgnWkXBpOj4B/TIXucVk6PO08ZZs7OiDkSH2o1bqxdn0zDFsFp
ZQRkTJwS6kEkfNP02jbC6Dh9XqaPHfQVjlz9xllorfOXtl9s7GPgz3OU67aXQAzCptK19G4vdKVV
Nra/tQakg0lh9C7ATfLVTSsElypb3KShbmxsfWtPX37+4vVxtUUd3VRNbya1eM4MF1NLHdPJjamz
9nhpdcCx1GWrW26bahz8QFCanBa5ZHVL9WFleZNF6WymUtsPo8meJezdUC34gdR2d5qPDfPl2b/2
CdIigWg5fCOrxag35ByyQ7Yz/xKWfnJdKfE3peDFAEw2vqJJ0zIAWVDdGJie722rzTdQoSsvL2P2
SlH36tg2JgQ2o72dxxbrjGC8jgSsyZA9/ExSTEgchMM1ER58xTUPzow78uWOXxlbGWbnNH1VtDlz
x0CuLzwEdpwFOx1jr+A2MTvr13WtyPE7Yd3WDNTLOr3q34vAVt/Z+hT9QOguyI+X21hJtatSCOdZ
B5gb9yavru1vHOZSfZeoBTaMM951nOxC82fnBtHnzh60fqPNtZFffv5iXgGGo8zO3oyLQBhW+wxP
2YQjcy1+Xv6mlbVVxt0pfYVV3EAlsOWy6ezqDr/lvZhn9y/LLsSHCZDC8+WWll56ZfeRMXjQarkr
hTVJySRqHyJONF9xpNXf+YmVXxeEMhAvMS3br0qdmqCC/4RJTo/SmpZsVDTXPkA6CORO2UyZqvMB
Q45VaNgP/gPiZs5Xh7P+xkL7+hTDFvnP4YZ+EuHLyzkPcxQbIrsVzL/CQhcCuX7UqW8CPKpQsq95
EbzBFIxbLw/O69NAldF5qRNjaJlMLF+BeLRw+mlT+zCzKXIejoONleD1uazK6ncKyT1snAdyTpbm
PhpZJ05lam7BedeeLq0ArhAZM5kT7NxhYO6IQDt3oflvxd//+jH+d/CzePrfE7X51//w5x/4INVR
ELbSH//1JvpRF03xq/2f5Z/937/25z/614ci47/yX/njX/Dgfzd8+NZ+++MPRxxB2+lt97Oe3v3E
lav9/XRecfmb/7+//NvP30/5MJU///n3H0WXt8vT0KPO//7vX9389c+/L0mM/3r5+H//7uFbxj9D
jaj99h9//+e3pv3n3139H1gFWcJVBXAizbT0v/9t+Ln8xnH+YZuOqlNSMVQBaJQgyou6Df/5d935
B+46FJ11VQXm+FuBtim637+y/mG5zvIfy9EsofK8//Nef4zM/xupv+Vd9lREGLHz4N/V7f9calQ5
VRL4uS/G1tTPqAZM+CGrZY+3oFJlZ6gC9W0PhBbH967GiNUxoaNgGAUWfhcZmdZ+jPBPf3ZC1caD
synMX2006s/+hBwN5rhG18AuGEwM0rI+xbTU7nH/mXksfk5q6n4ZgWrgy1Zb77DkUt8UlASxQMvc
+MnF5iU8C6G56l4z4HXujE4JfiWYpWFgx0If3CtiIEeNW5tW7qgatNrOJhtr7oM8EoRjGpc4KTmo
0mHAYS7FlnnCw95JkwGDAow6/ftagVNztKMw+qgFMb4CUPDKozKjLbdvcDoyDzij4G+faQP2z/Ay
xuZguCm3srxnh56t/E2ojenX3gom4JvCvdcHPTpnE4aH2CjMXbjTcOz5PiSp+4hrJOYMYTq0O82O
O3fXOphTVGhvkHmF8BfsKi0rfmaRktzPhVvjYFJGiZdGSnHOVcP92uRK8zM3rOCNxdXhISgM952t
pelHv9dx9K4GDHyFEWMjUDp2/jib+GvtBifqPcPCkzZz+upTm6rmbZXGNV5BqRW/S4u5+pp3Y/eO
TXn8oAYu9rGqY9p4qVnVdyssrb+ESDtUmzWn3jtugUccV5Z3/4u682iWHUey9C9iGQBKbKlC3bj6
vis2tCepAAoQAEH++j6R1WNTWTPTbb2czTNLe5kZERRw9+Pu5wOEwFBMR6zd465DUMM5C+YHqPpB
HnsJAc2zhcn6AFTzCcgLb0mBPXERKOEq/IlUGwTprQPUQEUAFo3Y2ISDI1yMmo5vxbJTeoojYI7h
TusNXU4TCuQZiA1nrK8OYLFIDz/SC5GVwv8mqdYc5CCsfdQt/EjvOt8KlxOYsEcZd6AXSOT6f/pN
ySVvZxhQHpueVegQBJF+18QL+yOQdtWW1ZWgQbY3s/9AUMfa3Eq7eXC3mMh3LeCLlobgHmJ5Gt6Z
l6GR9MoHIlo4pYfufFu35eAuTrBHSupWxCWw3N4nIM/Ba8sjbz+AAwSQjxjdcqYerf94Ck1VmW+M
M116c0d1toTSZ0Uws6YtYtxDcKyAVbM9PORSpWClmxH/9iQbdIBAbGXiSYRt/AxQYQL0DQCsS9qG
NDgHIIeeZiyNTafb1MwRQwftCY4Le2ZG1vyWaFjbDMsk9qdC9vXuJ1xa4K/bsFiBRNWFz7X9qHzj
tpyP1CcfkJzr6AB2EfAUERn191WAYQ0m25bERRV6wJ1vVaUeUIoAFD1W9MZWaibWY7bcuJ/AMYlT
lOzwclq0Jx4TsZsTvAemNW3GOoK131TVWHUKxwfgSrynILQwwVyBPAGKow4K5pb6OkWw30lNt6IP
vvm1OfJh9U8WDuPwKFJA3bZ+Tb900o06W+XesmIioT8DREuAQBvYdmd7B5MMMRl9TUg89ZloKKQb
qSkvoFA3IYCvU52jATOcfLSpHrXotisWs5nIxHAjkJim6p95rOc6i90aXBIpNTh4vgzvOk9GPBtC
kZTzPmyPTQcsS5aQafyCHwV4GWw28inyWggKe4Qvsw6i5ER7J+pZBa7LkLQXDBrH9yTZ2ocN+oPN
KW8ATmyr7Xlc2BurrzpZqo8RTfq3KcH7aWXkcBy6nh4soM//zHL/R9H7/x6X/xbID7/HW/Bb/j8I
3rfZgf938M6+yx/jr/b7v4b723/xz/BNSfwPWE7GNCJREPwzEv8zfFPC/uH7nHM4mmMK8xaI/1f4
psE/oiTC34G5lvhodaCj+J/hm5J/BODIxTwMacQjsOD+J+E7+LtaGwOeDO5gwuHSQGLE8H8fzGKx
6PbOWX2U2EzM275KFzm/uth1d0YF48msOMBoZUkOT+7lVBtNsmiCSaQl41HhxT16tFrTKlnBfG3H
NYcAU5fo+j+GyoGTritEeNCcT2CKzalIhD20ZoHv6rB/jK7Xbyj3wgvHq7QFjl/WHoXkcOMCj4PV
6QzQYtaN0cmPp/YQwDwyHbpQHIIFjGDe6HejEOWqkJb/cgP/M8v516wmvJUZ/zup+euyxD6MKXnC
Qlydfx/SMRYDRe3cLEdNwnsVRPMRs95JDuPYJvV902bCsy1iQaDyeU3Cy1/XClVqCPaMBe2znT/g
3HOuQSAHbs5LR5QUmdTjewtq87IIdZ5a52Nvg2VgjdN7bL3qnIS8LSvakAJv5lOjK3mFb2yTdTfM
IJthuDxqFucS9zH1p2Yo5Li2B99uPzaVuLJevQ/LPXHHCdBZoQcHXf9UB0iaOHN9qevfu9ceun4H
lM5v3oC+6e80RvH+60v3V4fi3y8dkAB4qAjjPgvxVP9rMY07MkO/itUx4HF4YWZwBZnR+MZ4f4Db
CC9cWGRHiR5P27DZcjcSoRGOLx777ouWlEiSrjTWXaZq+8artb5PoqNbNiSTeIjTKMJvHmAuhDk8
bF3gD0DCx1sYpwHNtRtF/l//oL83um6PQhgkeDMC6ofBLVD+/fcIYmDL2dDlGN8+OXLtcY6UlxMG
i2Ul6TdZA3okQ0CWlKX/TY39bwuef314CAoo93GtQgo00d8/XDNjsMMy6SM2itqUOMnOUovX4Xbj
/3pwtv3Ddmh2DU3nUtZ2wWOteZ+TapxhPb39gcI6nHqANj3Ps1e0aEg+mP2/2+P4CzXx95uOr+nH
UcgZ0H7Bvy+jVJ0L62HH98SFYtm6evupMV7ezBFAUnt1aXSSpDFskNIBVV9JpXzZsLD639S8oHb8
n+cZD1D1YA4zobEPl4u/XzA4vwYD30G5hKXfmQz3KGpc6ik/yY0jXYGn8BF6yJw6484RxUpOs6vf
cA7dcnSe7mHZ8VL3MK7qAAu8YnEhOva2ymeGiiHq1AfI4V0gSj/evoBevQE0AX1e1VrKmJxGz354
q/+g++jO3lLNFkYqqYkzGTF2BjRxRTYWNHdueCOAsV4mIO5OyxQBvK6TYhe+yoSj8anhy3sEOzD0
weomb+rubW65KrtOr+cK2PczcoT1PA1VAovWeQE9NZ1BTN8Vsj8vnu6xDJsvNdJC9D9P8zTfAOoR
PfkJ8JvgwfnvLNzKsbagrK1YnMRGsChmLPeki8+Gh1EgCWtrLFNUTVBfVjAYy2lr+rIa2nSTyyXG
GNQT39b621itRY/QV24cnThukit8af74AXsJouZxxzl/ArT2aYvqR3iOyYKZRKUdmT6limQ+tO5D
kDoswx9ro/p844uPw0H06YhnNZOJBw9M2Nvl3QjnwbYJA/RZaYtkP/JzGKZdenjQlzsWfTNG+8I5
cBzl4l+TBpMBG2nTrjcWJnlemMYL2KhdwwGIXyQDZTQB7Yv9CbDWm468flJafyGwdQeHHC0FnjoN
BPFS1NU/uhH7Hm4uLOYGgWhGhVB5Ty1+XRC/bBV/8jh7if1NHwQBd7IFESOXoBCToN+uGp8PIKf/
UC9Z5AZWjHYAQbRa3lEpVsduVb/JbL4vMXe5FebEQxyUbJpCGJd4JNOV7tKB1vfjDds0R8F7Ox98
tvH7roa/SsznNaVM3Xv7NBVaei+BBiEaTON621FT+PSN0eVtn8I7JzBqqX9ULPwuOReZQf2c11gR
ZZW9V/ykZPMgw+0IvO2OvHbvssgsEVC28BePxGVrXHvt3PA98R0ch0j05dkdp7fOlQY+evcfqdmu
jadQt3CdEa8Fkm4d3rBFaA7ocHlDczeFrcg6LuKTWL7MNr3WY+shinGduz541tHNxhy2hkU07UuG
waymHHadjXavrvhjvKCCK+G394WFhzojjIEn3CzNo8WS2qG6zSLAfH0CaU3RMwDnX6tdxoeuQZBG
fxj140COdUtZypfta2tBY/HqERepScaUdeHjbLZLDCQx4mhKpLfjhYivQJXSAsZBJmOzV6cGRXPZ
o2g49qIGz8/HvFuyhA9ohYpia+J88DBGmTT0PoyEviNwobEzMZAQaZhatn3DKrzOnDdeK4nvxWUt
UrYDEjrN8XtgwbnD0bNm3GqX4isNa2TvI8kvxIn6OoMs29j4ocImXma48jJi3Gkc9A+Pr3O5dBNN
N4Ba0ua0mfokN5cBz5kgJFTqCBYghWdeAx5oGdjpZ9eMvyHZuxfgIe6wbI4ykewfWAd/D1otD8Lr
MeYYhfbLO0XLeOyXypyGbQ5zVqu+bAIKBYa41K+7bz0Xf8Im2TIbkO5okuUYbTs9r2No8KXQu0zE
AFhjpd57oj7QSmS5Y3NOpISAPNqrB3nAb4gs2oSi3cnbCfMj+6eDSRNj+/pLzzBxliN5im7uvp0F
phTmke92QuPT23vMFiwMKE6ZgdzWHwH8uFMw/cn0BxZJm7zVXlBWLbbxcJ4z3EG0M2OvJplvgy7t
xv6rQxo7GNY8MXHPN2ovPqxG3BCm/f5EiBKFnKs52xg4oJBnGhilN67caXXEtjvEiKHfMn+xv8aK
4M0h5CDG+MvJk+z8j2VbPZxqZMxDjEPCsFAep/qp9YfnePTeYgoOffu7FlHeC08dbOuHRd2ojFkf
3p5EPW3bMMOXqtof1zG7+X2qdjq5NhzLRCpRvmL2Ki7YjsJb7wKEiRDMXvkTqWeSJuN4H8EdKjUg
4WYrzLYH9FuZl+jcdvSovH7OXK0TRMb4KoBCLLEzl4KCOJ0QK9WBku6y9HzPKxbgLeXmvovHuqCd
RRwUtxd5hRTXlTZK2nwAUjPHrta74/NtK3/+qAtilTtvRRW34wF1Ksm8qQGmSvXnCrRyDYo2I/Ub
KExpaMQ3Escv8VS9SF59n9V9bdbuWO3RVx/zEx+4eERsKBa7LDmt4zmHM2+YgbuSNw+tEngxp+1X
MmE4TGj5KbYWsqqrss1CWQEgC/2jJgH2ceC/SaeDgnomZYHpD8tY9yc6Abrnizvpkvn4KGfjP3H4
/Qz2HK5QDyFX5VMffPMYIg/QLw9+/Nc2A5Np4unXMNLXBoRdDBhVHzPETEzvXkE9Jhd4kO8A284C
05/o8NPSG9iJzuGr9mSQAygIj9h1gPFP/BL421ryfnzst5968uKPPZRbTkPvyNplzxuGQmNvf/ld
x0A536e8qhoQvZ0qk7h5Hmen7lmSh3x1ZbgMKp/gOpuZrjFliDcsU+EG2HBIXIZJw33iX024qAOW
krecRVgQoKs6q5JDuLirBc0w8rK/2QUSTti9x9OOmBlG6gRdVV5H7uKcI7vL8QDoE7h8Kl0iCX+T
kV3AiELrrI5uh+hhtSwEZUskmaUG/gBdfbdasMzRi8StDVRbMjT6LnbdQfsA0hZs2PYOe6jVnZiW
w9SvQMyBq5C3HQOYyfgnnOs/eRN+mTGBzwfBEzvUSXThGlnT6qafImZFD0k2Jf15ZPSP1+xJ1qEb
kqogPm3EjVeVmLdktUGWxLMowh3b2kDv1jkxIRCtY3ec+xDP4w4oatwtceaCP51DgOuj6MvvxMmw
tsmqdp3TBBtZBRfDUyyS8ToNTY43EBXytP7ZZvqYMBxVk8iIir+oA4Le8y4G3NODMthO7X08svCF
PGBDIzwPybZ8Ax7+a2nqFAmXd9di0PZxTKw4mBVphQtKbBG+RLz/jrbnioPM8dSPmjfFLAapOPk1
4e0BAtoU+/Ts1RtJt2n4Up7ATjjGSnnAjpO7xII8B25Zj2GFmaYwrD+5889ciRyewq8S6ElhNpMr
hVeSx36fYYkqymIqMePQnnaQj/MhHkFOM+xbjRIgS2jzlAB7BI7TR4dEZdO4GdOfxPrvKjJNtpr4
DvugKoshgMmIPs5kfmgS9tWt/HNOxtex/dVz85sG1afm/oqQ5cMOmLTzGSs9v/Z9RPXgo24cxnRY
hqB06qOKSJ+xqkuyng2kwGTjH0+qn8Toz77xXfpXjIASeabdjW/cYMotDF1RRduFmn1OA7fee5QG
xTrbLVMJktW5eeCy+V3tD7Dwf5CD+YHhvir3jJcUdOwAvHEDTcMVa/u+XJt86L7N/NLY4U13S7YE
Q5CFo/iJmn9Lwictdg+FBoaXetGkc4QHa4G8g1yNX0aVQqQkp6p2adxjyoDMW+ZFy3AKbdSmbpiX
Swg6N5nFCDSdytmoDt2knjUd2zTszcvc9nik2a/dzrCrXM88Mm9kqz6AJUGjsoLIOtC9SxdHYSYG
uLVNuAebEfcYJnsJrRSBNEji1Hj0YsYA52ay3Lc1fwReU0IdH0XaivCxqfaLdfHdNm8/KmigrSMv
Ilh/kJie7b62WINw51lWKDai8ExRAqfj1vupQK8W/EmBFMf5XUYJ9rKEQZ5puk8tXWkMv4v95Eo7
/zHiFY6HEWEU78Af5KQuncx8BX3m0Yt62BB5Ae56f2d4B1K5WDHCTHEOJPFnuKHs6aZkKVgbxtnI
+q3UHiY8N5jO15a9mWDui4WAQc1q7SEZty/THk0GFxgiNPgtWbMMr4vQY7GjWH02wXrli6WpAwA6
s7pBObHi3mnw39vFb4587Y/RgtNa9GXSB6gYYIgKLSfIaSDarB1klC5wSS84/wn+jH8cfqFhdLHK
8pSQ7jecM1AmrdFB4t0B7Pm2s2Y9kqsmOYVMX2axuOvGRQ6+dp/7UZS2CHtLh14Q/Ju6dK2BEGNE
4BBLzhp/V3ZbLDM7WVhO7EVDcq+ZJMJ5AnJ1WEVlsPZhpnyaGTz30yyXUgbxHxHPlwp0QrwEosvZ
4D2TadqPCuUBVPGXrZ7f+6m573C+pgFNHnQ8fLDtNVDDXGLf7gwc8FCQsfvV7kUfdb/myoapChuS
6qllYFzqQxKGmDk25oou3HLmYXAYKyvuhM8zM7UTbMO6cxAEZw5ybDaK+5qzKQWQniKlwxTVuO8/
RnwAdNPDtpKX2mDW+7YwjaOxoFjlKrw+CuGyAGY7zE+uZqAT0Ef9N92i/9hT9NFFglnNIbKnbV23
MmYdEED7u05okoqNTPlqn0k/7Y/yHEEF44rDyymuYcLcT4g30Mwthf+BH5/oDgJDokOkyzbJJxxf
O/MxUKM3dCbdvTeP3tluyOKDSOq0pRpS/9yuuRzExZ/lr67aghK38BT59aHu1zsvnN/QB0p7/oJ+
xZTV3TXGolwua3vCmYe/aCCe2uFKMA17pguOWn+Fa2j3XMXxDsZ4WAgW0hdsJqB7Bd+43N60h3aZ
3fMwMPcc7Jk32jbb7SAOnAmHJma4nPiYQPoTri/iscs4zE8xO6hUCSjBdKHxgtFtrpbMD4D6m8Qy
PbrR5Iuqq3Nwayz43hlu6l6RkCjKwdnIYcjbPPbrTVTAznkue4cxJl+maptYMXTuXMVyP3pN/L1e
yVh2DnUW5hQdfN+rLgMMHdIlwvSdCRDfjB9dqwDJMazxpmNi/J9YdsXZCcBlmVB1lUQvsOGW17WS
Ei4GrYW7af8sbTOVcA/BMZ7WvtrPMYQFVL6MPUzEvorxY+RN9SQlHTB03K3nXbqXQFX3EG5JHvng
sPdQQleX1Dn6JfGzT8kdSW4qmxbwUg2vzL9x6dsbdilej2ZF8Y8ThWcxRI5iV7aEUCPQT0MqPG30
PXI4/xwCkIE0mPlt9cgqaNz6BgCf3Jb6bZJJWNx4ErcsbFmN218VawUxmU9j6gXq10DiKpdalcqH
jwudbyZaP+MhynpvMdB5uiR/jdBCTRUmcRELR/RWmcLK9v4nUNGdahcJHKfE1UVISbfNz2DIqora
R8YuBu+LkfkJinSbNpNCHFg6l/N9Q7+6qV9ZfVzHbUEl2ECZ3c8VlDKArtkLk7YqWyNPk1EKajOG
+oGNeWsYLG7U3MBpY5IvsdcxRJnqS0EMXwG9O7M2zkDJ/sQbuad+FZncX9kAjUy1B+LZY9OGb0qu
a74TWyOP3l6B4LugksFpqqGULUi8YULC02UiPAtiTxVRt7pUClxiHPZIYyEUw84yKJdBY1vH9j52
HcJv3AaALnAvSjVspIvGoJ3ReOvLXne5DPsrfPOgKVmkVyjXEE78kyC9OLtGjynx9yudeoh9Ig6y
YJ0fhsErLEbX0zBZCMDjFc0iKu579VtSFh4TaEqswVfYKMT69rFboN7Uaxyn1T59938GBE+H6NYT
UFFn124Lfq6P49ebDbIISfJGRZ+Nv6szrfsvy9DVjEeHwgbaTIOi54RU1cvMMOuTcUOdLn1SMDwM
d93amWNTzzpdGlt4mJVOg6m6s3MlDxrOq9kwtucYSwq4158z7/tsJPGQjmczkaoAJQeHoayyGN12
I9CTYUh4mdq/G10jMZUama9bTjgbNGz04lfpvFzX9nsrZF+gcbCkqJfQsmR2TA0b/jAPlNvZ+k8S
lVAOscymk+Q/Z+1MGjaRRm+IDJmbknILoqJzzzCA+qgDYjKgnr81u49D4llu45ZiCC/MgaA4BfE6
lhNhb1QHNKVb8BMjYS+DWNDTrYY/4XgZq+2x3twVvfwtCzCFkc2ePC4wU0ktsrwi8fj9HG0vWkQa
zrDhGUsqQw6npCVD/AV1dC7IJHi+NvUZb+99Q+f4To/kR4K5dmJEnXs1fl8UIlJheAHqZOdj2aDq
0waF4KyT4L7f2Cno95umuiFXXWqoEyZtV9oUs5Q/hZW8jLxqAgVEByVHLpHuqsQMKFJYkWEdejm6
Ob56u86jVr/uA/TVYawQ/o4V0GlZMiGMDBNEYbupMhztlLOw4JNbD9v8pJuQQJbAMzh57HUOqxc2
Bw9u73/rbcZR4OGv6XNFMDBC23nLMQFjkMO0BTXxaxD0kINlfNzX5pCw5QdGcMqI8Y+4CasjYaVc
UB/rTkAYXneTQgQO0z1Kcn9TWPrZk7eg68esBqQ5Yw27333c5oF7/MFu3Y81hvi6RODNMzf2+NDt
s3dNSWygIJ/JJ7GLJwclKG1CcYFTYB+RFZ2tuE2TxpvTCp864PitTLVBtuIOOk+n0jBuXkM/RB6y
dfeJtN6xUZTgiu1QpcB6hf8JkqfaIAfAffNQKfUcn851vOE98bYs0eQTz06INmdV44SBKndM/B4o
02a6Z73LMEgFjHEoEJyHrj6Av5aDw3Ra/GWEARbCjNf7qJIg2GEfFWlg3MVPIl6vYxjs9/tm1nSZ
UV1KYUYkmwKJZj08W8wdwMR268plqRtssfnITxab76v4Xjdyz0Jd3UEFwHj/GDxjVOGNoWorkGhA
129M5g9wj4/qszfe8tEowZG+TchElhgpDKnRfIhQJcC7afI86KYo8bIVvao27NgZh+PzQLcMgvnv
jfb3ibN3nmuweogqRXtP/j5izHW3L2ATRZmBkT/GgfqfW31eZXsJj/DFRyLWeYVuuvso1L+hLIxZ
SDeDinKZng27YGi6hQaPrGuP8HSapEPFg6SW4yulsdb9HeQrIfNuWNEHwdrDuTf7XjoW/Iow3ODr
BZ8ZxhQuyzbIw9jebdR/i+v2J49tKfvkrprcMUhOTnEMi+xwzgkIahwxVthsqxKQrExmkNFA1Be/
I1alXIy/W2RmB9UsIk3SSAXPyTJhxqmhQToSx/LwzDv9ZEcFWuqCtIZGfW4N3BESfzhMEkPZvTeh
PiRPI9vsye0RwUBUt+fYwoiRw0ynxcAhP1IEimT8hCGgZ6xyYKh7xZyI7o07zngit9UeVIthsBXN
xdysKMW39VgHII6b5DKa9lDjCWTcI5cOm82z266GJLhz5G0MgaOfPD0VfoXxtLqH4qaoyOv9pQ4g
KnkDUhUPgx7JAKARQ/diR5+wwFnqyioolqnL6x6pHTN4dPvOHkmknvwWZQ1j04YRmmfItugt9LMt
HJ4mm8Q4psDYyiquonTXvs1sZ16V4v5ZJc2O5gnqxRbfd3aiLaOte9r2PcyBfHmibfxbafYwJjXy
0TX67JQrfL3ao++vZz0ICPuVSvUmwpygtUXn6LkK2vcqgjjlEizE2u7i1IayTpvTFk0MzOn5uavN
jo4UkuvRW+4XYgtgnDCKVVFMSikxFoxImyGnx4ShSnGQ2QxvBkai9rpFf4CPKJWhacbDhkExKy9N
1yO3WnIXQhSBmoUemWt5Juf5TVCT8+5X2Cc8t6s/5YJblW5Yb0LXTpq0IvgNdoVfM9qc6AJtVYnp
x+Z0RH/hy/Juewk7HUP+OdpOuEJNg8yEYpeoR16i1PYNm1MPeMinNFQ4myNA4jMj0CGVsHahy9Cn
Gi9OJqZuSG3MrggP0RTz40SRVgY4Batml6lQOP1hW33ak7i0tNKZcTFSqwBPsJRJMbDolHD2CDuo
38hCthIbeDyvYOyO3uBCcy9hJjc9kl8axZl2uOBgjOJgTWw27GLGV+pefZQyeYtKwZ/FWsTy2KKl
VfYreTD026DQemnRDs+GjuYg3ZozNzbHhjMEFzwI4Ch/aPdL0KEUo9e8D715nIz845wi7xozyZmr
6m/7OA8Zat0RgxTrQUhsw4uevjCunrrhAzOlrwPsaQqxRGeTWHImUL/jAKuWralfR9rloZl/IxUO
0iUusOEzPrY+GmBei/8jdB+o/HCfQW7unyXuTb4FMirirfmAGcK55553JCuUAB32XbnGs4YlYAJQ
UeROMJSXqceBgWjmPleoX7KhTd6Uf/IrY7O1eQEL3Za2H2P8ZnFwdH3BqEM+8OVpgWrZAmWAFA/z
oCNUArqPTxFcamOGnh/VmDMnMsQU5O7KtulfGxczJN/QzeJwLRvKoLwmeJip9xhgs1UpYg/Lfh86
tZSJ6b27emaQmWforxXga9UIuVN2j7VCIaHowSe6+gYt6bLgh2ctNjAzHRwlWdFn8rb+BJ+i74Ru
120UH5G/gOi+IHuNV+zPMDQGpgiATCR5WSXkiO+P7907M6cE2eL7LaNjFSLeatS1egwn/KCmbWBT
PGC9FpOSg3wNG5iqzu38stZoEKEPlnIT2UIa/iqWVWV4QS5Y/SrwzuFFGUFFG3R00X6QTQQRBCCJ
voDFGBLRtvoa5BDi7YVmMxDot3YbP73mkwu5pAHvP0Tf4b0Fwfbm4n3lvA5hQ4OvMYVsR0oEMI3x
mo9k2n+OGrqWkyjAEhxaE/0muVnzBLCcdPtY4e2TslX9Il59x4aFlDuSkHSUtkRu7V0swxQgWiN5
xE/1rbJuV6TFjLhSQoAvgcPDYEGCaVFS7+Koq5cpoX8gdk5nvj2AtnBVMBy7Vv6Ocf/IT2lUr3mw
2HQNrH9t5EfriXONLfNcAB93sDsUQuv/YIAMVNh5zSJ0e7IpWY+t4Aot1JplScdPiNRAyjD+Cee9
HyGg0sui3wMIJESDBDeH9jB2FWYpqfsGLGC2TQSVKUbMQBFuLzUkSAxcopGo3sEvK2thryMInWnN
NMtazMpDS9/t0S2Q3TyDZ9ZgOTHb0WU+RMyrswg+tnCpJg9bZO/qaB2v/dAjU98exhBBHvmtF2MS
hg4U4pR+nhk/axtteNADaGDh+BxUa3SMxz4oIzgrtYaIVNW6P3L9rNe1PxgkbhnrvJcZgAq6LSvg
FFNSoF+SNa7G6yNdWMyYE0+NdQ+YoNRFRT6wmefSxestdK2qzpTyP7H2nZykERH6tAvqyw6TEM2U
xdhdSaMZ6Z0PwaRp/DN2jfEz2TZgAqlr0H5G97+AYVJ/gW5ni4rDOjbGyT7Jtgg8iSEmiPuukkke
w5YNIu2QpBVdyqCfJWaBMSEr4/YMzVaXE7X+IdAuyuomaKHQkd8NRJPMSAxzq3bDPFk1f7rqXm3d
57QmF+z6PccJ1GM2Y/BkXXlqFTyoGjPkJoxoNlZ9FqL6gl42r4WPPem04/hHTD6XsTPfd4J/cUTu
YOoG88+ckqIOhj6bx/Q/qDuvHseVbj3/Ih4wk3UrkcqppVanG2K6Z4axmPOv98M5xoFtwIAN+MYX
+9v766CWyGLVWm9aUQQ+qtlEQEaWZOMfX2zbFofZ7mHHZfzJKjDWljOUqyqbPKPPaywe7jviZUAU
U2+ylxCkl5bNOIWWH5v1S55G73b0Q+6aso9iaFBFviZu8REF9iEsNzIMPNtctlY9FbB9CkdovLSx
s/qUEOvrdnaHkxpdxJir23QqNvTizVG4I3Vd+KuHAVnF5qR7jj3du8jYjoH1MsZ8itGHAzmbInpL
7n1XjvdofJJB0a3tSUBec/yurFKvvYIHbY3R5ySKIV9rzvjW6pDsbi8pEtJgMySFSSoG4zgbNN5I
1lXwWhZkYUS/5vx3k7FXDC2rnnC/CdlGsSKvIW0UfizO81WomNoaGf6pqvPXKm+Fb6d83DqeN62p
BzuLCqGxtc8c5MFHQUwCYY3wSpHIngalf8ujolt4Q8sLzOoyxxC0Ki2cGONgn9V0E26PVJBZvPtY
MX1rqreTWE6/Sn0PRw3Q3RabOMkSP9GJmHZ7JkJpgXZDK/gnSNCXoxU7hbGINv2g/baEAxkiQ4lq
QklgEAGW5ik85sZ4U9zihawwHm5yIy0ajU0T517UoqApMh58I/xOGUB8mCPnDcfiyujHbqfCy1A7
kthcZgaK41j9LtRuq8nE3rl5cUAERUOPQKNU22QT9MnGUcW4bxwQByd3N7nJuVPrTbttUGQUMRWH
OnQnCaRXMHjKNwAYu/a32o2BRxok13XG/ccosBWtI9dzLlG5F2zD0jrSojDPWrs1dj0iulKwBqjq
wfqncCoibS0nFw2CyzFsVV8ymg4uBgMvtsZd1xYzqpLi1BkJhMEIQBuaA5QDqykNYU8iAQSY22fF
bvtjmn7hPqAi7qp5XSWOuqVr8GpHfWFI8ylTAIj0oWf2LePt94hG6X1qPx+7P0bv5Jumy32SBfVN
6Ggdy7GD8Yqbm2Kyzqkepo6BF2WenbO8FscmLndjOmzVEdSHmMzmaKBDG8dkP5FQtxOIFrnb/UPY
vUKPLtVTMV9MY1bX3ZDfbARnOAHCtYBQ2jSG+JvBAfex9ofHcEWWApx+mCrHMgRJJ8m9N1FXIgX4
DF2O0EpmfpaFbzldhh3hvFRnnWtPd2B1yY8b4o9B58xFWsLdLIwfA+s3SNOJk4zEwiKptkM8UW82
PxnrfmuSsL4SNr6c2XqgUsg8kefAbxXYhZDkaWlfThVrW04k0lZc5n/Rx38Zbelx7BoggUxycOGc
G836VCcxrN2oW6YYWQnCBxG8GOg+hjr08qDGctzwPvRRPGMbARPhVF4pevhHpfSDMAfz5KFj7T1F
O+VemldkTgQ1FbLNeL5K0L65LgN06S0+tSb6UlP5ew6GZtfUL26eM/RBtuu8yajvG2NfRcVrLZ1i
nVk1dVYkrX2agkuO2t98ujZqbiP+BW11NFS2QTShC65bczUwAeyU9/wdQdXfpKXtDQoJMHpbXMHK
mpXTCeE5X4oB0Ymgf1qp/fBK+X6GUDBWnxSxJmo7bStGK18rSXWfcCmnVbcliy/1iLt7sODsVaqw
8eZxSh8dGh2OJ9tvlOQadDlIBRdsPdWKgAVFB9XVAdeHOnF2em2b7ocsfnLe79pGN86JCqdXsC04
Uc1RkDc7pZ0KytX+UJZm5huNXhKQ43xNQzmtJJqYdWX+9EnaYN2KxnXa7KG6fwXTmB7cOfw0skp6
FgxjnKc7ajHQ8Dl/Yygm1A0TKaLJQOlqjx8DIAeaaPkTtvSoKaZGLx9+tXiXOKgoMFRgKV8i4Qyb
feIGPSVBDXOKtoXZY+GvnWqZn4YzZvvUSa7A0NDZfdsBCNcbqJpwZZnJz+J6Y9Kg4alIEf1Fa7Ia
pjnfpLEyrMqCCkhIQUGZwDpYyO84tJFCkFEIWdWu6zLt+XgwoFGe/aLV3FtJFOzqLD4y0QkVF5Zf
zg7UDbAFoD3PyA6bl3FIVZgYlGGm0jHmqwgeIo19mO7Zg2ANsdgguhiyB5Wcexapz7QrYzNP2oHq
/TNIGOc0WJwpbCPdgUYx9JEEqf1f5svE61xVX5i1BXdo4ZPLS8/pw+RhSLFX0/oe1zWEj1O9Nwzu
8UH09owM4uzvfWhQ0gX7GNvRMHoIULaaUxpohcfEn9z4nLuDseH6nLVQATxaihrTLUcECC1uHGa/
rodK/on76ZcQxR4aAGm2U/0VRbCai2gbNwwcSWw18BIj/XACBekCmnlYL/bzP0Ctj3oIfqEJOcvc
aLYoodHlTTMJLMG0LbX4M1K1gy0lOieJms1RCBF3rGCjM3SZMiF6OmX1azTKyZNz/T0U8ZtqxtlW
imj0CkPBH7Ql6+NTt+ejWcr3bqpO41iABkQANYb1G94QvXq5rR0NNlel22RAHZ1/w0Hr2tabu2ua
zuS5qC/ED0G9yLds0sJNQSPKstIO5LFoK5iLTZ227daRQIoFW4EpY9xujbZz0ad5Y9xuhwlND7Mg
fiYzPAFhjjsmRICEWXHnY0xeNVPwXbmjTmi9+CAFjTg9IbM3vEVBMyabLtbJUJySd8E4dLxLNFlZ
4K4HcO41hiwI0wRJn8L3OuOXaGKEZUX1pcXfo8l+G6WgcHN1MDKJuSniF/vYWc1iVC52AtLUN88W
Y8eSrpZvnMze4trgWXXT2JO6+2xDh/WazncT6o69FMIjQvrVaG9tvTPyZisj4vxHnbbWrt+HWM/9
boLPw+Gw4TFO7GjvjO2yRdAGMYp4neDxCEuYj9iiAzWGRPpVu00MNd10VVfsIr3d2nbpd5Verwnp
BpnTVmWcOEfsxxurTPW99UufHBVVEnvpMMa/JgdIt1JGmFU9RpeDrCawaCPLGIA+E7mf9otgOtoC
qxE1lI7Oii8iH9K9pEb5McZg80py6I3y2sEbukQCnCSJy1UWxcdEq911oGS7AYqsVIdoXcgq9xlR
8iee48lXUX8Kq042cwnaqw5J5gVQMKtezV22pklfiyC7ziWHvi2g7MKCTsTp14muUpk2eNrmHC1C
HiFGUs6AKP1Ry1xAcRfWPYYbRdY1cz5R9iExBtzID3qY/ehDlq+SZl4wsGAf5CBwzqz+GiVDCXpt
WoVh+KmSC+a5vFuvtZnynVkjPQbDc/RBFVQ9NBrmTrGwExo5KLZw2O8DwECziu+1Gu16Kga0tAps
Umf/mozuDV3f0RhejVpPTq41oI00EbvbicQTs3HxFKPcqG0fueihEWReOF0i2SqAmwozWhQb8l1F
Te9B9RF0EhgH9mj0VyQen7ibfMo6ywn0GpCJAQwGc9z7hWKmG4SXbE5m+Chi4GjC05Ct9OJaVyiV
K7XcmFlDDcYsSA+NV3CELP87B4iDFvuGqMbriIXompllu1aQnfnQ9YOHQS+ES2iTYx3uMDtuFdXS
X9pzKDvt4sR/s9kqLoPTelavvyqFYR2TsVu2wA5BQKzHiAn3ZSSWYbW6PNdG+VrFTs8YY71i5mJB
c5221mtX675ID9zmd2vmYApdtE86Rl43ov3souL872f/vdMAQvOoR+iYenIJopgnA8HSiiDtYg8r
Qm4WZ4CHZG6tdSNaigjFQDuc9QZFeDWOw74X4T1i7Z3csdsyYkPZK+0MFYhHyRw7YPduUo8iOmR5
197VnpW82LEcpA3rao6SQxm6bEhRs6+16XdIJ3HAWrlRTCf36xxhlJKb2H0Xv9YYcZgIPXy3F+w7
7kbTFx1gj0xBtdAkU5RPTnMis8XrKgp4TmKE5/m5CF/5LXMbIXikxknmRy3z80eKSeXSR0kOC5LJ
VdvGySIJ42OHwK1juEUYnrxgob3LLh63YJ0QlWCPSPcoZRoZmCe0bTmBx826mEbXK5B8egkgqZdG
3U1rtaewzScRKQyNHI/GONpnckVKfxyS2m+0el7rZpNvxl5WHvy9Tvrkh8aDc0NdaW2aIfkZXffU
VUb0yNL5S6H/OuKM2KsyeaQFzg6ZpNZLLGcGp7TZrazbeFs6bXlIA4mQIFYvjgUyUpiluYwGZIRy
k+2rPBCQnwx0rkrzEjBgr1M6nfIOyzI9iZ+reCb++d5yE4UGP37OM9cTbZOuBDPLP1TURZqReEnL
HlTq2qnI+dh2beV76Q4bpZjkJu+0yiMHLtnqiOuOua6iziUgNifCT2qINApoww51P/qhXNlEE1Ra
1g7eFMCMcPHEbZL1rxHgfxCAfrXK/aDgac1m3tezxZPaMNqVuY0XrW13VqzaB8WKF71i1m7UETxd
Ew4FUEZSYGSNa4m4hESAINmQrt4gIgYOpqEMjxYk4apojT9z1Uu0iEOxtxbP32RBqbW6ua/GDjGK
Ytj+JMbyE7f17MXEra4rts+m7woE64iAeXxp/Sw/F7b02+WCdsv3Jqs0Nnncf/3zdInFn6gk4aGZ
OWESMwjvHSMtkNhhfzYSbA54Mz2n6siqVm/sl4hiLHbfQmuwEGjWz78XHmvAk8Iuxm2hlaPfYmFb
BbmYtnHOIdkO2U9qU0pOCUekLBGAEbNcwwnxRBC8JT3DGHcZxstVNEUFlOpKVPTjnTLbpyIOvD6G
fdRAjfYoLp1VaTNN0iq1Q2EVydlc7JFzUqKRY8juKidBfh8yrwSs494n1M1V/AvrYnq39MJTRtrN
MGgzv6nq8ZY77omjHM2vWd9FAdv/z8IYQC0DRIa7umY/dlu5GZdnPSB+6SivBZC+P41Ftdb0pNgp
VXlSOYfXllH1RynMChBO4C4MrR2DeC+JhC9TuoQvx+N0CuxhM9sxDGaW3m3FlGsrGtVFLDT5ed1r
FxN8tAj17mJ30Pdxal6Aen0ts50X1vEhXFC8iTHomzGxeE9V8ntOHc2Ty+qaRWOuoj6wPaWU3d7J
BDb84SYTNb6EWghItkQKlaax+bcYq9FEGB3p/m+FRXfsumI7FTOd8yju1gCg48RvRWKzQJQoWilF
xRmbdTensfSTWbdwxUhjlAEJ4hAO1iEbqmOcQD8iSmvWpmCFBI0y7OokUmmLxit285AuU5obt5pe
jan5ZmgyHWDwmcJK/6ch7v+1Ffv/LGvl/yPDthAaeSiYJf/3ru0j4TJ98T96tv/rl/78y13Rtf9w
hIkHm3wV0zHtxXv5n8ZtXf0P1SS/QGAG5a/QHv6Xcds0/gPRvOqQ1KIapuYs8Tv/3bht/ufr8T3V
dUxVJxHm/yJ3hYLmf45IcrDYQs4YpLu4vCQW1f/FmNr2pWtKAnnWhnT/GLYjTrJuLpzq5bPTXzhO
q98zKis8UWczJs+Y9mB6Cd1U3Q5ZhGbIsXcNsQMjxrcNsix67apBJF8uNKdR4sONm21Tz98SD9ib
Y54S0BCvCziqnAu9OdKB4mwRyfolpX7utREeqamKTbg0Thsg2rUWoppm/8ampr4TFJUhXRLh3pmn
Dy5Qt2l7nRq54sf1AQFXVke7vLGQabt6cvn3PymAC0o0vBooODZMBqsTcGP5bHwyA9EKiJsqJnvd
KtizNKG/qLOqeaJKIk+PaOSIaei2pjsgH9vN2Twd8ao/TC2Krkxzw5fWFdc2awUOw0+9T58F4SEr
MSLGngWaXVtFqeswqiTGzIHZJtqOTK2XbZIcaeaOOuOPr7rW7+e2JmNJdea9G1vs6L3wNWskQ2Mg
1KmdAxw2gz+nsLxwyCRrEIKvDSFUVdVnOwa4/2E/9jVha1voToNSvwO5oktuCqpnLt9qQO4Oh+a0
Ws01jd8GpbDX2YCeMsmqvdSF6sM9IpLLFejE7qh02Qa50FvT2fAz0Sq0nR4iF7lDXYnLrLuniWjE
fTIOqxEoy7AA+iYNfzHWT8B122AwsdNaazeLUcUgW6ZZK7s14Hi7mmpKsgSRr++irpkNcJSYKJpt
APC7DqraMxdgS12giDnoVuVQPIzmAdMYrwBLJGdL+2VSYtqt4dtGYqykk71MBSheZ37k0HhrqHR7
0fatMnkPOiyvDUJjxTGf5oDmH2qV8z1Cw1PT2mvEnf+ThRthOWyN0lK9IAWcBbScnOGlje/Iwpiy
HOwEvnCWqFfqka8amZehSE+NapsrMTW9cmpMBNax2NMRkF9PuA3uuDSWhyTO901R3JSMmKGSJqO+
Cqs80jp7i8aomVREzu6ucLJDVfQXF+/L3OUHTTEY+GheoxJ+L3tV1WorX2YrP/S4wHA/+JCGnqks
kGmzZc77Bp10pCr4rRTA59eg/66npVJrt/oQ+p39EanVsTCJ/yzc3VQZvuEwzC5MTkaEaYMMIxvC
caijex/lZ7etGJ2cbO0C/Y5I37EwABE1XpbovwnXxhCXkA8gDvTRlwGddEDroMtk5TLQAwbLS2f9
GFJsJX1w6LNhn+KozWJ3pQbjUzXkwSrEJUz1IxMjNqqVe2Uz7uba3RdGgl+FnIY+ObV8Jrznq0Ll
71Wl10fY4gYfgeMm5zbYQmVWD0Y1Oe1EWh3F1PtxvBu6frd8SUIgdZ1662mwtUogkih3Oler7mB0
6rcpsDagMhv+6K6kA4uN6FJpw8mNx5fl61K3rpoSv0ym2JeBAlzzCcO3MTIFDzKSjNREGmP4sik3
WVkckoZ4BZtXj+JfmphWJXxsPIJk8zUioXRCC/peeHDoK1dXvSqf4UrrbRSDX9l4OxDRZBvlWqJa
1dCtWWKvDME2pFTDUL3Qw14xhhuGsO02y+VIAixnmbMTRumnqXWzDyX+XELbzqnKzZiiSxv8ajTW
ngPyzR8rwnOm0mwCjnZNsk/SL4tyDzbomM7Wx/Iubbd/zF2zjUzKiqnamTPZEmoMuL9XKvHHQpCH
uhbAWJ4Na1/9Ky7FAQ3C3vjuzRbmNj04uXxPhfNIIlQ2U4gDdobrxJkmKJD0/g1pj0dq6w5IFbfy
ppN0/RrvqJX7Qo7+KE2fMMgVcgtEZj3FNlKthDgqfDdxjI2txb1n8XhjX1ouk17Cu81nxPr+LGO2
Plj2bF7PagS7aZ+qeZ/xrdaIX1BHfi5LebnmBr3HUN6WyTmTwJYT+Vm+SfJNpTbrNHpoAWOyXARx
iXFNtfJKi7qrG/dSFvJMSbibzatpBodZiV7CwySi44TwcW7M09zL2xSnL9gFr4oRAb4VuzByVs70
XeTsfzOmWxRfU3ihZ99i0dmbEC8h4iLZZF7fBj6MKb5Gtj8FuZ/0g8zdGcmwYXC0j9aGxEzlzD9A
H35/IPOCTBWBqXc78yw3MRA98nmijrZBrPhlOL9Po4FSXcFvppCr0oB42zusmT4LYV+EmVfwPIaz
ucmL7MyBupl0ing8hZZcM1f137c18jLtcuDRV89EpG+zNr7VwfAIRy5MvsIMstNz+0Sg14ky2hNC
7hEUEJ6FBXWxeU4HRRXbtBp/XDdda018sQb9GjFn2UgkuHSZkpxW38n3HgOehkHZNIv/mEUVTYHf
ieIQ6d0zK8SB9MmTaJy9y/Wy7Njv8Y2lSHE1pyItnH06dQ/mjH07sL41xSY2xhZnRbVPhs2+ycXO
yvcKE+lArpYI5S0omlPTkDtWTGcbgZarHnvyk3jXbvrNKJV12ZafijPe5ovb6e9DYR5SN/HT4J6n
5qeCc62I0lsry0/o8e0wUHeAJmCyxPDZmBv2uoOJ6UNgOJnPs1tBw/VvauHeYcOwZlVeHrJktJrA
ZuxQ071G4y/MM//lCG6nil9iVgh34dZFv5WWTRYd4ogmRgIyqL+JqICSN9dMug3Bs1Syy8zJcxtq
oC7yg1lBcItEsiQvgFuSqTu1r70E+mhJmAqV8jAk+rWeh/1gr4YUG5qWsFGTFi2JyQuL8mi4M1AH
lj4Kj/ba6GSl8FCXiRGsrB7PSWxvUs3w0wXpWOsuAQCTiwRDOzsVG1EWHCYrwazo7hvN2MQEUkfr
KRywHU+7ECVtjmKk4yMV2L4z/clFWS1XQMdPjHRn3TnjrpcQAv2LUY5enSAmomiw6aVGdBxJ5SA3
z/0oCTcmU3JHhOzL1yMbhUCLdT0Qa2U6G8bWHVHYsAq05k+HZKthinyhBP6yctCFit9lR+4ad8Gx
8FlM4Rr364HhkH+WN5O55ZEUGs/9nLqraj4GgP5FYtksEThBd88nBTgINVH9HWXylhooGivU45Vo
Xq2M11yCPYr20cr2qUdki6EjcPofy1bw7GNL1MQ2zmDsh2aNCm8V/lnWt8zTm+zLKwl+74F1w+6x
HUxMBMn04nTxPRXNPXGt7whSvU8vQTkdjF4cS/SscSIPmghP5ANas7N3gggT7LipNHzMSYyoQD00
WXWQhbMLRXW1F0VpINeK9UcmAPQL8sMZD5BrY6sORkTGSHIFS68I8zWiuVM+vUH5sJGnXhxjp9IR
NlOUdPPgd2H/sELOYDs8tYDFFkw7mqzkighIWu9a3N+rJEb68Vsh6yyhCOxUhL/EQlmdT/7hCejx
1DXUNSfdWGcXTtk0zw5Qh9clGGPiLU/1iZEJ5yKzTnWaenme3ZK8PfE0rqcG4tUcPbxkKJzYIBDC
rwc5glaaJzNptyIFcOxmRKHuajY8XZQ7xc7Q4YOYrhIdPtsdDmo17tGJ7dwq+1BsZ+cg3oaagWsN
7wGa5UJbVQYj1xAUpwipId1f4eJXy3WeFHHPsyuC1WtuOH/QELwBq39Pcflq69Rl5MaNifZ7zD+q
trgBfyKVLeVZseo1w4+u5MM27FfhWxk7SBSR0CbNTyPkzrCoMIbkpZrTPdlT5DpMG7WITkGeH818
2KuzeFViLgIVvsJeaijhMq2NPJYW4SUno2FtEDmdFUGVCmXBgmwrvPNjvokM5d5PqWdKa6MhqXQa
d1gNTXgjDtLryuYH1963nfiGXt2JFv20wujpFk9tEg8735g2HlXHCYENu2dju+T8bSa2UHIAHrU1
YCCd+styEOJyfkKIQOVZw4KMBM+65TdG+7Nq7E9SG95Tk/F4YfhaDs0jcEOCLw51pr84bf5hFPLW
W1+x2Z/iCiR6Vn+Hw2tk6wdbDDwKwZtlhG+6zL9NYfqtpvmxAINPu+6xfGMcuifdR5mnlJ+HsBnv
QTY9c3FNBvekx9lNTeSHEU2PSpbntpxeBhqGRp6T3r1wtZ7JIG+a2V3MObrn7viYnPGa638nkhem
LamLL9W7YaRfQ5V+dyUPW4I4tZbnXuWRScPX5eRa3ufyKYSKSh8LyfK28Ekd7PBPT2eBD+m1SoYX
Kt67ldJKmXK7/Fquds/l19IpeLZTiqKmOU8J93JQt3VmfmYivYUsoqDH/mPN78bQ3qmYP8qsfrhJ
cMyJ36xRHRXVsA+q7lI3oPIjkalRfuvMmYo1ZpkrL/bQPvo0uxEw+K1O7UPgOovGY65FlyjfOkX3
Osbzu+5Wl7HMbnPmfjYYapnTMunDOxLGB8SRVwctlfQP0wgIOiq+JirOCBGkZX1kducrUtvmo/tw
rP4QO9m3MJubwBMSKi9VbX3SOj/yRnnK0NeN7rYsCjMLnonrfi63UZHd6zyOLzUciD7cJjO+WQSQ
MqvqZXkLlqM8ez07M5o7NTECi+7Rd/aFp/mpu93dDsaXeMwPEdD08j2RpZyqDfmj/Z38xJtTh3dj
YmGV+jXMhntVJ7e2+Sl1+zy0+d60GBRl259Sqb/mCJOAPoVvgZ19MNAZLjA+9cb4ThTsc2y0I3f2
7hTbIKhIc8AT3SkUgu4jM5qL3mnvihOdQ+WMOwmWA/sAb7wjbiepgrMWh2/Lh8qi6lBrX1FJzoGL
mym51TJ8S1p5GOLuwWCxUtOO2KIe/16/FpcRYFHXnw03crnJsxOgxBhuGit7nBuoph8lMc7Lnwpm
61KGGFDj8L0claeZdxdNvEc9z/3QXjDb3FM1vNcNGb5teJeDda6XWa75fy4bgk4frd1czFF5wdx0
V/gEY7NJLnBGOR4VPq/qVPscGJq26nP50TCab4qlPFVATbsdD20T3UsZ3VS94RkbTlOKA4Cd3h5n
v3FrzG2Fp2v52c6fornROrhui6P5unwwrWabvC2lqTFd1Z+0rJ8cEkO2CcvsMESAGcE1bT/IhyXW
1SKTFaTnsdyAMQqfiNLhTe4ayrxUkqMR0t4hAmp754JQmvQF8cDisIki3pdhXxz2rTGa3lOeSAUa
PMootfOQiG31ZtjdeU78IFXfJQ/ooLIa2EFr8zJCaaZt8EJ+2XOgMqi05uG6zom1uW+xiy+Lb1lR
ahVeaqt9S4bovjxRnRnckEPkxWdgEL2rHRC/DDZaDpUHJstuej+8L+9+wvsTqDWQjnZdvk8wxSOU
2vtoFhcrv2Ul96lEv9swEKAd3nN3fhe6iusDq2EknnhTb1PbPlxz3rWqgwMPL6tRv3Ypa0yZ3l2j
9REC+VXMVdBS5WtSJ8SwFTnAg2+iSV2e0lmf3ie1vyMNXkupHhUTve3fOhMvcxl9tH6oBbfWHLwy
aj2jSL9F3HwNrbpdTgdj/NY0yCZeAolDo6V73FHoFOhXw8xFCqscZ1e9KRVZjrynyHE+zZRWFGSG
oI0nnpzH8hmXld3FoE1iOizPqoUWtE31Q944fM7hSew7DRMsZKE8iJ645Lo4Mb2qyqpjw9JOWOLG
mN6YX36rWnk2a8NrAaW0eFkD2vtydSNnuFlCfpRF92xF/WUOA6BR+u//A9pgJ9FJF6urd2QwZy2b
d1H6MQPscOgh6bWDszpudeV3k1S+RW0e5zTYDvGDRLPExKLB1ZQ/NeVPpunkuwhnxXzvK8Apbihn
ZwAqRrUf1AHKQYpC8gFaLE3Ljppj1//3BKQRY9mAPJFkFVMEY/JWEASRUQ8ui4a0t62k502JvUgt
8Wq61NX6dLSC9xoUou0uTqt8yY5jIVS3y787d/TyLPVSqfg5UrkeP2jkTLvMlPg8D0OACMzEx46h
fSwKH/nrPraGnTJnOPnCexFGvpLcSjvB/nJ0+7+dlKSZzGQfTfhsrVPb1MfYvCLIwnpAjrLScm7Z
tDgSNrjSeNtdQF0IzTq2F0ZZwlTay10BEwkvTRr5E7kdRqls5yzfxb296fMCaxhlrwti1O87Vb8S
Y7dbXo7HD5upCXEfX7SOsAwe+DJWtmOk3gY1P8TlhwFPUtteP9aeG5RbE9jJLj8j83VUaesjvNpy
XVUvZhgdJVZjrQ6RkQJnseos4MblarUqtyWbD8wk3uFHPgWa2HBKMel3HuQ+GIY9s/PWbojdpmlP
hEAsE7dfl99knwqrccffZ0IBhD0oaEUkZcm8yInujHZqMtAoqvjKybcqCUFNM9MvjGFHchaF52W5
JoMttvhZdnaBCt0K/MbJDyiK/awfNmkaHEZGROrpCXHt2VYOo6X8DfLqFhbZnwylip9qcquYwl2r
Tf+u9CMcr4y/Mscez5FzStL+kLQBoFSHiLCT1TfUHKIXsztmnbmKVeQDBUg8U638Ti/PsSCdnLUI
kJ8eZVmqqzohkqwWDllXFZEJRVr6RG6/WoH4oxFwjdIPuxyIH4JH68Uqk2qXJOLRleGjCTaBQPAX
NGjpqHi2Vph2flAUXqKi26sskroqw3oNmuHapN3fLiZTPfdbd0zWqcS0U5q0uVOBSKbL1PVcDr8L
veM/VP07ZvYRYZtfpAw+wibZFZqvROJMBjm6wnbtQuave0O7qKVzaQcy2JESIvJUXOQt9NJKHqS8
aoRUyfidNcnfkBYhHPdmlhG4QuCykq+JQkX2xcc1JwVNm1Tfnbn7qPr0PVYtEhbbT9euiCEQjIVo
rUeSEs9XalLZ1ImzCh0l3UnXBVc1VH+uAQ1z0V4HwZtIUcRk5RAQHsMebVa++d/YO68lx41mz7/K
PsDyC3hzC0Oy2X66p3tmbhBjNAAI783T7w+tc1YkiCUkndu9kEIRkiZZhaqsqsy/6Y3NtjD1FDCz
dpuJsWz7GwoJaHOhi81sYLNl3B7VoyMfYQn3mgg0hv8oyqIv6pi+hFU3WBupgBQmU9EIcE5OJ9h2
AHpSKqLd4IGqa31QhPkxTsC4g48zN4Utl1Tgk82AKow/Aok22puiqVBM1PrfXUeXFy0OJ6GgMAb5
SA+crweY1y01RLuV5nNkdDvFo5mp8Qy1xM9QP3K0GD4OXhCeMrqBpqq/mjk0z41kAiYvTUcLMgO+
WOgBw3iRNOQXs6J4EKvhV603qa0U+a4C9mZLMjXCRIl/sSrRC4VeV3B+SRoallo8/gZ/8nnTV6hE
fMVnpHACBSq1bGwOtPJrBylt08JqwK464V5tIfkjbmQZHsqjH+3B/99LXXGuUBDw/X+3UV/K8H/d
fU+jc/Vr/pc/m6iG+B9DV2UapShMq6as08T8s4mqm/9RJYlWqGCCqdTNSTL2v8wrzP8YsmogD4xD
iUb5SaCz+V9NVPU/ONZBwROoRKKGO/15/6SJOmkR/yVbq5k8fvldkooSskSbbC7z3I0dsgA92j3K
Tv+Sb/s9Da5t9AQGxQY2sqJOK543bImmKpKo0xSeetO4c8zEfEM1qf1EV0oXOVEHtvE9nYt9tVOe
xGcK3277ALZtRbxYvBjheUxz5qeDSEcmHWO1dPVHroNutoNlvQOVZec2VQDr5NMvyGavRpvUeU+M
lBBn8OsyIVpwY+yivX8w7Qq6dWlR81mdz2m6zj6eil60LtH/ZqmIOkLoZ8GMEARlpQ+Fe7zx99Eh
2nVbZSvtjytOROIkGTyLYyjYrCiSpn6s4fM4CUzkgJOvcDubA8mpLNhniU0VzKFl9Dzsi/3KLJ5r
GH+sk7OAk2/RySxi2YCwWqhkBITR9gZ6b6cQDZLWrlqLde6BdBlrtiZTpPAEOGSZG2dW3KJUY6UO
zSw7vT1uE5smLrQgCzmpXfFKW2VtaqdPdGVqJ9X805F61DZ1NWek6FKyI2QndJMdpDYHKVBrtCGJ
PYeP3f64shM/vDCvxZ2tU/yyk0kjIHe1e0zwaE6iRGDlgKwshAxs2RY/+/eYrNzAljvQYEX77u54
/292CzARbFFYwBogkylfnHznIcENXE4ZfbsVt5ILUvQdRbO70U221fvaqlKMCQ8yHzRa9gj/Kpqo
kWLPw+VgFaVQPGKeWzUAM9BC8g9JEmU7f4OZctPnYuqkmh5Q20lAXPRAzxUz7g6xIVDFCie4Ns3U
Hz4W8m9I+6o34RFVZ7srx/pZas1BdsagCm/oXKmvCRyoL5rR0E/w0MTkbgUlWjLBdyNgKXwbSkWy
kf8ARmvUOjgqaEKJiu8W9/s2g5U3vT4iqQ7CfZRzkdVRLFFopoidh7RyWnuWmKOqiGpjWUJ0FEJE
KPRw5PMBFnkfGJDrGSpKL5I0aM+GMUoqHe7aaG4B7ZdQ68IoyW3FG43nMNaE2h6bMr5Xa6AeYB2S
7Ic2glqrQnl46sqsdgywXbCvvOw5S0T5uyxQ6OH1JYNPVFLMbkNQt7B7ICiUCEvCO7f4W8PDbPAQ
vA2oyRWf/YQ0hsd41Xa36iCU8Cpw+kR1G1LikVbm4O0hC8e6VWXYJtI9wQQtiKoU+oWsP0LT0hTY
PBWycC0ioc+ohITfR0lCsUzohBKt4azv7rU27ClHQ51I6brqeCplrdI+4fwbfA2zxqciPoQT0t+T
YQeLJqK6AC668EvHM+EO9kP/TVbCdCsIcgb6IpZfG7WLH4+iVsJLGhvlSRPr8ZF+sf/aNVJMo0fx
d0kGwQkTqBhyEws6wBgh1UHNKp3VRFpNpzUGK5LRai9xQUTwBVZQHokSrQgR/QovN3hRFOGdkqOI
pqQqtKXSC+1GacrtgCiZPU2gU0dl+ao1nvbM4z5/PIaNdndsNvInFAUKVxKxRsibXnzw1Gp89Qa/
3xUFRxFEkAhdYyE3rGbwwP7JUgtPpPE6XbgpYfOneywlkrvCQAgIPa5N3G3FKkEszsvow0FSSsRf
hqbTchGjpIm4eAuF6uoy9jS/q4EPwheuer95S/k1+ltTFCHKoqqWg7wxg2FASFRI0NnE+TV1jhsa
ndSCaVTYKEGNrt/F5g4tDNCilalH3IanzK8eN/VzzOL9lg45gkJ1wCMK0NlWGnq6lFFuGD9MGrqG
HRgxFdKyqlA/CI46ntEaqqud50tv4B/VgAe9Og4OuxvmRA9BEhMc5MAQVHs0MAkAHATUXk388FYe
vMIpcjVwu43R2VU9ZnCMhZx2d1aBw1COjYxiTpkbu6MU+YpjxEiVo3Svu0p5VKhyHicdxw1kcawo
/XuFHuOjN4ijO7Sm5IwaD8fAMIsNAJNJCi/2CoDxuP5SZkRiwxu2iRiVdi9smrfKL6j9iShKgs0V
bzKJ5z/OYTxuW00W3dIUdbdFoAjdFy/lefs72DwhOMRz8d5sdMPl2VzuQ+AkIlVgOosA5VW0SNPW
pM69gSZW4FSKQqtQDcieYWxgJ72W3xWCEiDLcJS6r56oaa8oRKJtVw+VCXZCuNuMOXBsME9JabcI
DvV2wL4XnQ7w12udGfIBMyjNVeGdH+D7a7QvyW9wsP30zlTLSS+67n8Usic4oymi5VrIwEyQiE1r
l31Z3npH09g43Gl4svLghEzYjBRE9mPYowFT5pnyBFGh/JRm0GWaWubVk5ZMgoR2K85go1FD1CnS
PHtMCrkUkSbfVNhpqSL48dhMCrcqY4/VXSInKRdR+NS3srJxuPrw7M3VGm5RZUIlsGUpPxouCkfp
a6gPA0onZpc7Zth19Gk9Xl0RwIJho4TAQxAkV+FmYw6KMIg0AtIIAmgp7IavIHppYIVgBYWJGmpK
I/sMEW+HKiFuJqnwKkZ+8g1moO8UVdUd9Fy+l2sD0lOHXMjI5nJyfTjeV+wMK4gn8k0aUhZD9mnX
mzHcTwnJ/EQ0brBtE2+pn7xWg2/YVSM9hblBsUY0Dug4fs1l3sWDDGDZixQkUwIlyXgdS8etOaHj
RSExDoKGcn99TNVnT8mMBgiEmv5s0YR9ChAMOlDrgIarZNAL2pb7pqkLT6mpBofSKyiEe7AklVz4
gkPcQM6uuGh3kG2UlE6/4MUbuhuK9xvySuNsRPP3KKLxFaY0/Yp+k7w0Sevb9PdTdCYCHdObxtsc
eC9RjYCz4/aeaLxkBQIZZe99ghnwhmddiLFU8SLVg3jTsyKsAC0VW1V84yDiqGarBq4ObpcjHyFO
8C5FZeI1FJq+tuEI6WSTp03JhzlCRkLwSf/DG7KcHFGUn9r+2AHEarCeVjbhXgIw0zsQ5/xfvVJ7
FIuSzQ9sxk0QFp4myJTckmi8i8M2QbdsRJGq7Pon5YiNjd1WMRNnpYi9IMSlQKDLJC13IlxN3E4v
Rbdt2f/g5DVaXr20HUZo75nfp59JrXCVjpxQYTVMur8IF5tRV2372Ou2odE+akMAQl4pnzWg6JZe
F+GhhCQDpIFeWyOaIORNNH7aQIl+h1Nh0ReBdkMAG0imqij/aPwheg5L2XvTj2P6Plnl7isUU+22
nbqwGM5bcjHJC8nQyPxNiwJfLedPWZZ3oNvK48PYG+NtHOYBPcoUxeq7DOxL9CyaddIeug3FKCHu
8/e6TZFWjcnJWQTYxRpVMy7viwZOyVBqmJvj9BTbXbTJBacugaArwBuHPbT4aNin1OB2G6+G65bl
xQGYfww6cMAZsS0Usb9DArW6w9yDY0j1wnuUM4xt6NPm8vQcmIWIAwrsrTx8GPI+d1feKkuPI57h
ksQLDCVjY/YIqymi8Sm5VHZ2+KD/nG6xG1vB0oBbdMkTc+3qvvgaM4mjabohKsrcSxdqPcIJRVvw
iIa6byPqZyPljymbVdwoGABYqxEvHymqwJWZNztXLAVQ9/m9eYODUSZRSqVIULPR7tX34g/vq+K0
ruRETvwZ6ZlY3jZPm69rr3fp3GZ1ep0RmtqJiROQaqrS7J1C3cLIkzzkHH5s3lqeucEXoL12shMf
ml2//wlS7256r/SfoZnnD4kjvetPZrhWRLj8yOc/YyoynDxUklxIc8zoUheu8Sg5mh26hoNkRg8a
wxIcyeLMWol5+VhRubChU2TKhmQif3QeUu/kPqeJDKMyqvH3QMHeOz6jFvfW6c3P62v4sixDKENQ
NRH/KKZ09n0jvTcUuZoE9/TsywAtBT6iQ3Z7uR5mYURguHno4egmAWyaJvlkEiOVO7GReACsYw/P
ydJBJBrNml0ON/F6pIUBmYYum8iws2IlafbQa0oZYLVYDG6t/kySWx3c6mbYXY+xsDJhRqiKLqqC
bP5JTjgZTT/i4KpI/eCOjcjt7XdSrQT4+MLnz1X1LMI0nycRuqqPygboJJmF7rYjbo17SPgoDQeW
vodmaCOeFmN2tPW+1Ha4bW4L11jLbtOnv/YbZksDS/WYZhm/QdlRGeFMHdzExS/oK3qyFEdaV8Qo
ktL3H+G/qdydj39WBdLGMEO2gdgVTUVrKt2Ztryrv+N+Y/nOWnFSOne8m1KNLohwV3QdyztFlmeF
IA4nucl6NL6bQ/Jd+e3fZm/g2lrQzg6gXafc41VtsJy2XE6QjuAnrNVDLut5/AJNlCjqarKBV+r5
B0euLvXzI0eWcPD38h4xKOp58aFZK3ldlkTP48wmFq0T2nABceIbddu+BNvp8JAP6HW74eNqgW0t
2mxevRqnG8UnWmf3zng3zWVvwVTeyu7x2+qCvczUuiCLJDFmUFPUeU3U5IU0ID+csmC9XX8XuT6W
Z1buovGyE279x+D+ehpYqPgiaYaVtEyOVKmiz4angIwAtQMnmJegw9MJGQgLZ1XLe2yewPG/Xw93
mdnOosmzemEYHcs6mxjImX6bSO85+lbR/3BEHw5zJ3knECj1Igczjahz/dtq1+7hUFuyLe27W8O+
PqDLNHo+oNnJGgRHcZNuCHYcf0eJ9hmtsT+uRxAvq8nnIWbnTlMEqHiHBnWkg7Ezt/0tgJlPyM1y
aK9elS6ryeexpuGezB3e1brWxMRSLQFocWD35rMy7PDaRaXIqd/QZrMxAmjzrQjBTHJXC8pr8zk7
+jgxeHMV/AAMDzHH/YXnHhoVW90Wtoqxp45th6tXlbU9MCfiQU2TNoBOpy3+56ibP6b6NQqc2+O3
tfS1tAVom9FDksnYJOrzKUZLU8q8HMmKvmptI/mkhZ862rbXF83SNJ4GmX3HPJF8PGwmXQzvcx89
x8PX63++uHDayKcBZt8JZKLmxQIBpjt1cx84Pzf3wV7YaysGmksL8jTO7BJBglQCyoss/vRF6+4g
LVh5LkIkeDJUnuvgKVYGtrTbTgPODrEqaHxFbBhYZ49byeaqfFAf9N3mEG6NlbEt7uzTWLODrMFw
PkA2MEVtwfJ2zXPwYtrRDVBtRPDdYiX1LnQvddiwZHmda/J0uzxfeFjN1SFdfboVso00uvCm3oaH
9N28ByX+VDwev48uwjc3K/O5sNzPos5WYnIs1KTvIMxBkdxy93KP8l6Vb6h667a+wyt417c82Xee
tL8eeelCxPMS3R5T0g2MeGcnWwIJthoHIiPSsPeiX4HwhiIXGijP2kGxq+fgMbKDt/AJ+guPNAu4
ZVt+xxJqbQYuLxCKcdq2mS3hkaJMWkcf3UBopE7soF/cWgrPXe12uJWfrg/7csOcR5utX/C7WSoW
8Lqk5hOqfdCUvm9qby8pP83iKUXT8Xq4pTV8OsvzE70ejkq1QYPsI3cyrVb/rrsCl6PN07+5HJ3F
mr0pg03lS8HACm7oq4pbJBBdPuKut3Hne4oe1+JdPvhoS8mSqMqCIpkUDs43TIRaet836IpQcDSt
uPns169RioZtC7bq+jRehjJk4Asi9y+ksQRxtlbD1mipgcIn9E11e6TBYISuEMY3FeJ01yMtHHZn
oT62zckRDwMl0yJZzd0cmGJdpjdishccGpnb3AsoOT1i4RzAQa5/6u3KVrg8lc5DzyY0F9BfLzxG
iW+TToWUprUndysDXJnKj9bxyfjoK/pCFTA+IQ8dZSiwkPG1dx6NBQZFx5Xvdpndzkc0y6mmJ/jo
zRIMQzcLgGcVunLz7foXW5u1WQYV45B+RsOsAd3d+1RHj4Car4dYqFOdj2N2nAe82+JmWhQDSoCZ
Zf5MRgtSpp3eyFtsCw4bG1etL9Ds3vh4miU/JzeiK35O76V/fiae/5JZtsSlUM5HwL6AQsJ99hw4
KObutG32uP5eXft4s1QZj/2otjp6/EPxRzyxcpJfFMZXEuTacpyd8UW5ESs5n9Y8ItiRsB3wkW8/
qs1frn/DtWUySyFBemxDKZtGo5l7Ka9f43B4/R+FmOd6FfS5akz7Nw3EN00o7vExu/3HIXQKpdQN
DVHUKbPNci5o1rwU08oNayPEdyrDjVPdXo+xUIKelDc0LgawbiXqhudBhjbQ4PzhvF25xrMB89Ki
NuNSi32tfkGve9zcrQS8PJTPA05XhJOclGVe4mFCXbmYAh68Xf3K48lFMIZCOxtpFzwgJuQE3+ip
/vMy7HnkWYKSPbQkwpDIuvlZiTYY+mFvBHWs775eH+NHUfK81GZQeFIFHWbNxxY+HyNYCw/5DK3i
ItC5PGiQjH2JSkvbBV/HO/1LQM3Zc2rshO1Rd+7iB9HttvX3zWG9QDTt22u/ZJZCTJqwqaEo/JKj
+ZTgwgh3V8W3RH8XlB5dRW/85/uCGrdkTLVUYVq950M3mlGXg1Knxm0+AF5HyO/79cn9OP/nQ5IF
MEbwFlQcP2f5uU2p4dSaV7nCTo1t/ae8bV/Rd9j69+InjH4s7rHYtRzQrHhEhaBeOeUWw0/FKNOQ
FAVU5yxTInkoHv0iqj8u8frj4BYHwbejQ7Cl/Z0Dmab8hsM02CCH4Ot4r6Uda0ylavCXXOl5PZ/P
sEj3HPn9vJ7quFvcyfq99LW1zV2GC7olgqux10oh0584n/GTiHPcZSIJnifDe3G7UrdiHfBM/Ryp
bxLtG+2hR9kTucrrH1malsm1kLO0lOpinkrozmMM4b+nvviiCtGvUFOcVA0PeaDd0mV/gKPlHaFL
T3yW1P9J79U1lVvekbtI1B6YwAGiRrRDYl+2/nfabypTVRnFSCfTT24Gc/UBsJDb+DRAn0jYPC/n
3ZejqqZxoRU1IDhk1CGhgcERSKiRDWXsIH/rHN8+Ym6yVZW/U7GaUud80lSAneBHWRvmvGDaeqo3
0CCt3brov1eB9IIfxc4zq4dMTn8FPpJf/qZ4SJDetI8evuFjhFJqtnLILy0WFP+mc4u/sFA8X54b
X0ImaDPg4JM90i2OmIYs+y6lpEKKj3DlKyAN11fLwuXFOA05S3J5jB0XYt982ZLqMM6IPaSLtXNr
eXL/Gtds3weo+ChSLdSutMu+69txj5ufBQ+BvQ8eeG0DLD1NzsY0uysRS86klHCxaeU3U35Lf2Cj
uZMPohttPff6DC4dE6czOMspvtxFDW8FPpo4fGlzH+aq8V4FCjLx23jla4lLu2Tqy7BTlCnotPdP
bgD9BuXJIGoqFyDqa/RJog0VPUd/yNDlPyV34GSpbAJByGGNOMHu+kAXE8tp8OnqeBI83UjgEHyC
T0ezGbh55fiwVezsOXXKm8BG45aTWUOi386gWuG6tU2x2oB8tl0r8C7sFEpQ9IYMQwGuP796oXuL
4BeFGRJ5uBf34Q4wuyvs14Y8jWiWFc7CzC5cHYYayF4SRq1fOhlFslRc2fIL9/op2WGyAV5N0oXZ
ljfzIBLGbiQC3lIKFp+i/1giOCb5K5twYeWcBZptdAPSX6Ijj+PqMIR0/UYajVt4fS9GsEv9LdYH
1xfL4sydjGu25U3Y47DyGVeXqL+yNNkHlbJSolpIXSZHqyIiwcuVZp6yB2M46hH2lMhXSq9m0O2C
fNgiVLfylFgOoxiKxq1MUedJWcuNXMtx3XMLQYN6Cmy6DRFJ+fov5kv/K8rs83SK6WHeyUozRWQ2
0YO3AiFLVy5gix/lJMjso0Bh8wbBECs34RA19M9hc3N9FEv5iW/y1zBmqRc4Am6m6KEC5IdFMLxF
t6Pl3fzkyN6Nhz/pJs0Nitm7tQfKQgGRXshJ5Fka1sVuGHSRyH82X/BAPHhbnZvdsNdWMr64uGn/
iqXO2o9adgzhJH3Ekr9EWGYAQyf3SU9AEY6f0sLWtkVgde/SQ/rz+gQv7mI681ygdYqJHxfckxQc
pAFK9rFauT6kuDFNHkIRO6JueI3g9iVIXVoo3a7e2xe3gAFlieeOAUZmdqOsKmVMipFnQ3CDMZY1
0ZbQsbjXnhLOcViCCFWsckIW1+qEdgJWol6iAMQ2kiQsoSu3Ef0bQQIUXiUre+7jvXGR3k9izFZr
dpRDPxvJINKuvKnvaFtb+Yt3o9M9aV3ZRs99hxb6KsBhcTrh7kvI85h0zKd/f/IRfVOoOFjMCgst
AOJiBBs3QrOp+je7/STMLKUgRYjrANwodzO+CwAnfcwnrq9GcfEjYeCuoWIqKxD8zkeCWGpblRsO
ldJJbzDmzLfZLr1FbcE2D0jy7XxH/VcZ5iTk9JNOJy84hgX0lco93pkvLWbzO8n1D8LTRPtCNkA8
NLS1Rffobpw16szyd/trtLPvFqAjKysxo21HZAl+5vLXTP18fUYXM8vJ6GbfzK+KbiPqhGhwmay5
7Zfi9wgbxlj1DtcjLX47lKAkgY9HyWVeCziWejpkNalEgYr+2ThEhwnKFMVbRL+xHrYSB4D+j5Wg
C5dlE5TdhEbj7xBBz7+eBP/CjHgGu/V2sOnMw87VsJ7cVjsMGHu0HrnGxQfP3mzx4Fk7I5ZWK8ZK
Js08aKaKPgteSynsjOJI+UGrDpsKn2UkHVcS9NIaOY0xW57QV+QCY0be+81dhWQ55h1gLlb23fJA
NBm8rS5MTcnzWSzFVqTyGNfuxtxP/sG9txJgqVBCZvorgnQeQSiDWB0yXPVaiDdWdIsobLr1nNDm
hIEEkTnp7rhZC7q0OE6Dzr6PsRlKwQwYloL6PFpOL16ZsCDb54YHzSZVLQVjQaXGoFGtHj1dfjPj
fm8m6ExEaXofpPJDn1bPNYKF11ft8jf9azJm31QfNkdIMPwuKX7Puud8cuxp3v5NDOoOYEJJp5PI
9Gla08ocvEqFD1ev/JEN2ZNcIzN8XKuyLI/k/0b5gGOcJE8B2YSNlhEFOzwLGToH/WwHmOvKl1wL
M1ufWVOJYT1sKrc/lp8DpC7DAbUAAGLFSqDlFfPXeGbLFEcfcfQ9AsnJeNNq4ruGFLbrx8EPP0hv
Q9yGVgJejsxEunHS9Rane9A8f5W+Wmyiuh1cnElsT9+NOY4yyvs/XQsE4UEjoOyty3iqn6+FWoN3
mQvIQUKD22oIN5RAy3t1pUV2OXdTFGDOAKtVWM2zj1RA1Qy7HFxpjCJ9gMqw3kWOCiViwMTRS5+v
j2lav+dXrfNosy8FwTcrjhuiSX1jH9PvJd5lm95AEUKBdKM4MS+F/Pf1mJdpkpi6JKAsAFPgQ7j9
dE9VhQ8K2xgH94gTSZDD1F4F1V2e12ch5hvq2Ovot4bi4HoI3KDi6sAIq0ZXs4/b8hYVoPoAdVK2
hddgHZQ8TdlsSrmMaygjaIALxEk44XR4OLAk/tgZEzC6dnQUt93xVnfr353TVpRc1mAMC287lPEB
xrP0P57Cs3h+2DZtHlSDG8aW8E195J26nVq69aGCbVFbWL3agqP9iLk2r129Fp53kyw/6vUTMpn0
OAuOG1VbQWwdXL6zHfX1rlfaV082b3pdgEr2EHTHP4Y4uGnazTvIuE/XV9LC6jU5DVV9uk7r2ryd
OHoYt7FdRlfxOxsNG8eXX5WicTu8ecUhtLpc2sKiXEk2C1ArKnx/hZ2/M5tM9oraDEZXGmwRXv6v
6rmw+x/prdo6WLp88dHqRoZqN8orkaWLda0BH1GRpgCAbQrUw8/XlsHpr3cpTA/oCbvBPt7XWzRc
su/RHp8mHn4DDom3Cg7hdGyQEtt6EOaFrbaFMypY6kqh53IeZr9m9k6LKjAYx07hPfZTf9S/VA9o
jPZWb414lj1ryPjZI3xWwVqrMl4kkFnc2aIrxfKopQY7bLPBhqfbILq2VtG9HoIK0/lEw8TeJEdK
WVgbj1ZtvGDduPItL+9yZ6OAwXMeAkJ5V+uJCRnxIG4Vt9/LvoV7/POfsLn6q7B2/F/WR6aI08ll
aqokXBQ1xUGB2u3jNNvZ2RvvWuTb/kgOAcXh3u7dCs3L93K3/q5eXicncadVfXK9Uc1NHlM4gSx0
CPc6pNhvoZv/6DA0dEH1H7jr8KoYfqy9K5Zn+CTubLdsFE2HZqMN7BYR01z0KyZeSoSRwhsGQDaK
Vms9jouENJvh2Y4QEW+qmoaRHm/qmwmajnf8PtmugYwvc/4szmwH1GD9qUNOZ8xBOQCUO4h3xc5w
Wht9AvWBxxt4eLS+n+lilmsIrJUxzs9WPONxRW6ILci9nXqFncU3iarudFSrm20o95a8hke+uN6d
D/fjFDpZQAF0YnXTMa25Hm/jGhMt6r4U4pzrx8ll4WkWRzpfqGmgKbC/WDDGt5FjG1vu0sEt+1be
0/YM3QlE4mFAANeAXucaxedj4s4uDrPos3dW5/UY6UlEP95kD+m23Tfb9KGmWLPG5LmsMcwiTdnv
ZD5HHCCPeNBCqYMVEv8St9POUBzx0DnatgQLvboVp3w5HxvPYrDC0IcMernnEVNY8aAgufP18Wch
l5xWNVGeZv+jwhHU3/I2tEsfdH4g29e/6dLSOQ08+6RxjMlgjqsemte3qnGIm+/92i1kLcTsu3lo
a+PTjTeW6bU3tYTwsVrceuWx+3V9KBdFZr7a6VBmX01C5qDTfC61bfU8GgA6EYOxxCLaysi35ZE9
5M3X6xEXM+hpyNmTR+yLcCMmLEkht80XeWt8r3YbdgHuJqBL4Q+vboJpsq4tlNlZEWBAiegQC2Wi
98h3QHGD7XQ+ibb5JtwJq5SladIu49EVAJwrU0OcLcwYtEWW6T2YlyxxtUTatpWxuz6Ly+vjrxCz
JejniWwkCiE8QB1ZjU93fqvIj9eDrI1jtgi1NvCCeBqHV/ysYiwYhJX7ytooZqsPzhUpuOPDeHQP
Nf3oKgrFp/HL/2wYswXXFsaxLrWOz9G1t/hJtRbaOfnKUJZOMJl6wX9/89kaQ6KzKaLpiV1kIPaa
TwL+81L/WYs/CeMdQoy2HK1dlZcu7qchZ1cR1UcpEgNaOL9O9l3IdtU33/2jcHo3ESDIWtJ+Pcuv
hZzdRfpMG6U0JfOVPVpZWfDuC214B50t3OKcvVKLW1t+swtJ0wY+WGzGJyqwcOuvk2jH9ZWxeHs9
mUJ9diXPZQSk5Iyvht8vippfwj2C82hD3w8yF8lCsrq7bDvZz643MRen0pB0BTm7j7rM+enlUbJo
Cp1VSYv2Accq7GDlT+hjOMNd0wKnoC5vk4vXuWuL03oSePphJwd1mkktU8KYOxV/rKGz07RbyU6L
lx5s9KDRIJmDY95saWpGKSdayMYWUAq3VPqI37Et2Ef2z/i7uQsMB3XTfyMPOJ1mJ2FnyxPqjqZD
4IGhXjWHFmJO0d9qUfDYyghBVzLSp1X8NrT97+vLaHFGT8LOFmo0cmOV9JYrXnBTTY4oaBj9jyLM
1+kxCcDkjiyWPKJP1MV2n3++HmHtk+mzQ2uIk0HFYIb1OFjZYI1fNMRxrOZ5fEcQ+u5YbRGMryzg
jPvUXqtBLN4J0PWgAAJYk3+Ypeh8KIwi05jBCW7kxdjmWdPrVQcOWOFu9H19F6yGnG2DNlIQyi1Z
ohMIsX/NOpcGhJ3cyK70Lvp/gzN6ialidSoCuqcQdhTpQsbk6EVZ5U35ukNTIPs0wRbwed1Jf/Q/
0GX7hgB3XlkTW1X7hF9g7oD6ssyv48qxsVjvOf0Z02o+2f9dqxRxN5VnaUq7soMnYnbQsboAlqvs
Wsv8jP7waHtW5iSpZToq9UzTiSxpp77gYhw+1OFKdXrx6UBRU6c0rVMJn6N7hBDt4wjuAe3JLMXX
cBvexnSgWqtwvJeqRnrcXQcdfFAP5rc00xA0vghkrAsNkKYWwjwquIfGd91zv6Weu09QCtpnD4lb
8V5B1N1CyG0CvSH+eQ+A9ufEZY5sZDmHF1zAHAq9Ky+Ly9ona8Q0hcnLVKP2OL86Jih0eYLKLpQg
yaq3GeGA71gAaQ5rFa+ly9dpqNkVcoM0EOIP7Dn8a5GX51UqJM+RLq+R65duRqdxZrfIrt4Mx6xm
o7G6Wut4k9/0xo3ZTDxZN9zlv9Pv2ZMo7sTf4lu9+xsQ0aXb/2n82Xo3S5pfKRYgbLtxi3jlnxWb
xhlxwkL0d11X4xKUqsHIw5wVRIuG1udFAXsM8yLOwfBONNJAtacySsW9DHO5/Hm9FrZw/Ey6yNSP
qdcTcJa5TSHXukplgIIW3m4S/ZsgB+HK9XZhsYiiaACKQ8tmwvWfJw2c+4KoFoghapDrix+9gJhx
VDyvHELTmpvtybMwswM8j7BsaTxS5CawlAPAo53/Tf6Eq6uttRCc17bAJYmNL3U6rNnJraEdStFi
yoUIfsHdNvF0RPd/J73h8PcuokqLiOVD8Gi6jYOu2bOpOtHP9VLGwl3w9GcYs2toFhmZmkYaW9GM
rMLX7KxKd8h7OdIQ769P8fKQFVSCkBOQ6JXNhpwnIOfGSZxEUi32pCvuJywILjg2ispusFWcbost
AgLA0bZEojpzqN/eZO/Xf8bielJRwZ0wnfS1Zge+nlbFKJpTUsAi3EIaFi6khmt8EBn/FNM5feKT
SLNzvi8DpfN9niwFpsAmEJsmdrEpuz6cpdsErTLQazB/2YLzJkrbph3tA3V6i4nb8YYT9Da6L2/5
glvskbFXXrthL07gScDZTkEqy6iCKWC79ffti3zrP4PZuDNoFm12ySMGfH+j+L24PU+CztZOgb6l
HJkE7WzaC3ZyQJeMnuAEEul+rJ6FC4n7ZE5pM5znnCSecC/TECcZnUlnRs/2nlO6CAbegLmsRHst
5JTFLtIPPT9VlyY+4VxoY6NGdSehpOuKOGD4DwM2yD2md3Xw0jW/rq+Yxe93Emp2KqkbLCB8k1AF
JtrcGa0go7dYBysXiqWzQTwJM9tnmng04kynvge0/lEXivck01YulIvH3WmM2Q4b0lKMpFymDrv1
J7MuS98WOxPbZtd/nVgYwxp3ZjFdngxqdhhparRBkZq5axPBFtVvY/ttCL6rawi2aQtdWw2zLYZp
kqomAmGyjfFEzTe0cokDNlXdEAhKo3X7pF9Lz8vLwqQZi7wiDbXZpQxrjlqSB2JWJpaFoHVQB7VE
Q1w5zpfzFVCJ/44zu5TJid+LXcY38z6rsq3A5wgie/PWuvqh/KTdhts1Uay1gc3Xu6H7qnYkYHHU
rBYn9nhMrBEfoevbamExSpoAZ02STU3nPTEbGOYlQxml6kT7694S3pA/pz7k6E5+BKs6HZe7i2DT
jV3lwq6T9s8zlNAavdBK8IHUR2+XblGJy2h8TuqM0+MgRBvB9lcOzuUB/hVz3irbIJHap4kIrkuE
F6zusaW08UWWdUhzf4didfnhJCaSxu6khYnMxGxCva4PRFlE+jfrN0ico7AUAr3tbq5/t6WZPI0y
Wx5RqHVJLPAI74rEEjaPcvh2PcD0Kc43M0J3DIBW0ZKGkhZEAaqsYst5qR3+bIRJW2XdOeLyCDmP
MxuIlx153RUfcTDqam3FTXliAw6lstdtcY/AhYOS/d9gRSxMoS7JyE0yTLjw2izVK31goDzOwqj0
xj8Aw9Nt39BDCzcWz06DTedqdUHopkQCCZ34blceN/4LosvRNq3y4rMp4I9mZHK7sicXfhj8YzYI
IpgE+8hFJwUHpdjQqE8F/MLlRrkpk0Jw00r2VlhISxtjOrbliUuuXSIR6rgKRi3UJhzr8VVyx70P
Sx7HbN7sf+ONt/CdMXJQgD7A5aLGOTuDUlOnOVKUJMzazm9kpygs4WtBzf+X8KJYPdfmzU2Pq3Vn
BeuKFwuL2VBJO/ACWdEXukx92f0f0r5suXEkyfZX2uodPdiXsek2u9i4gKSoXakXmDKlDAR2BHZ8
/T1Q15SkSJLozrEqq6osZdIZm4eH+/FzcN1OMK7Z4TUQQY07uPWNXCFvBk9eOIYXv7AH8hpNILBE
IWDJmf96M8pf7HObXImSkGlg5PW08DpJI8CewddPsieSQFtaASF1NP7nF9ZsUlUAg1PAx8snRqxW
pWpYNh38OlDKGTiHEXmihqdgfO/SPUuwixN+D8E8SFvhlgxwuHK+HaU99O8nMfg+dWzaHDpYRIo2
IXogFob2azSDkX0Y4nO7XZmkDcSTO6S5IKCdQ1TUMu+MsphskMgveMGFQfFJXtBMxxP0bztP0F+s
Hrp4xLTFparKyaPxaUBcDFMWSsLGCUYkC1rPxR2wfOD0vjXyxzCr/nPf8mXyuNtJULIEsozzKvWD
LadopowXnnanpswEnRPkGOdqxnve/JP3YmGnVGpEsfGSW9k4qkIDLevcvXw7nZqyz0a4UDPKhdJU
WxhJ2XUIfOXQgGA6GUDFhf/Gry9bOwGekuEkQbWMfKsKVRhu1oyoIkaZEihHbiCx6U525Jog8AS7
tT/HScspqtOT+GGQcxhhVQICU8BgzK4t6zqaBHtsf14e1alz9HlQ83f4tFCVaUCgXICNQildKqbX
YpW4cZY/i+O0kKc6caPNzciInzF9+i/Ik7TKWCuDJ8WrtPo6ZwoaJYr2/2iDO0WdmClIBUPd09Ag
IiE3ziiQhV13yo2bECGCDJGF5AVPd8d0K8cTFMMoQsUJIezRGx2EKF/U5hF4s6u4E/3LS3Qi04+N
92GRpwMy46iy2ASLeWG30J0Enk3woP0noGV/dKOAOS1kcBeGeQLZ9tUqlyAlutSJEHlpgdmLZfdd
7yp26aoCo+Em288ZdugQO5ABQLTgSwuR7YmjDSg14maAidEGyOfb9NAy+iivBy/NgHEZQKYT5dUr
RJYyBwKtWF6oQS04xRPraiEMRCltRjD/whwQQ7gpsqQQ4m9Wrm0GKY28PInYIZ+kfDOJEJrsCkLW
Qqgttc+ceFfiVhTROwrFO/wHnwcD1x0rx5gMIC1odqIHTUoIzYJrGWJ3L1AdXQb3nAiFMLUaXDNo
dPRfgP+SrGVSJFQwSMJtU0GjI2xlWw/pFsIfPyYmhW7UWa/lBE2zy5v5hE8DuY2iAnmG7rZfAoSZ
GnNSaki0ij0UcFm5Ai3nIQwXU+8nQAozTwj4UtC5AZJnHudm1ZAshHDODDlVt81GdyqHJrZ5nNkw
CxcVjKvwcdllnyhFfTXLOSCzTyehms2K25nWF/TnK8ObLUbbpXjyBEzxqy3uQuq1QUaHA0M6oi2h
Lx0lq8mA3Abbl8JTOmROO0FzPYRKtCysL6/iCVf+ZXLnn3+6NSSakFRKYdmonoxQdhtlKddy4l6a
VSRw2cIJQG2AeykYk6aPulmipCcABik34ra1lOthzLNgqlHx/Y3x6DPvEgqqKDNzt6AS98ykMlat
HCCpI3aPtWwstQz+ypOqKwB9Q8hzBq5AUJMzkil9X0Q0nkt6JmiGvGkHaYrQLTMA9Ytt9Ub3ZKXa
72lh6gP/9G+U7+fk79f3/PwVIGw3C42i2MbtGDTjyBAFEYC5lrTK7lNdO0yQ9Vynck12dT9I+yqU
8EwoGmnVylO4KaNhWLhYfvWz+A5okUEEOucV+CeCnBpJbskZDqbWdo6iIp3QU18FwBcCNfaUQHhq
SKsFoydc7Ber/Huh6MQ6Rm8yavc2BHtRnpZEaFOqtrEaN2xPfG3B4K/796s97vaUmBHmEzotvWpU
3Qx9hU4NQSGAegzZTk1glS5v4F/d6ldznNupW30k0PRF65Fp3JUkHmwxizypMZYaCs9MJKpgIGMB
gyAvf9CrQllaag7Yzt54UnYgVXB0KKWS15kz/N9gSj89sr/s8cqXpI8LA4KLcz0DaesaSYOZHal1
DdOpwG43c15Zx//8GTtPJ6ROkBvB85lvMBzaIokygumccgXly2kHlRPbigrv8qqdgA99tTPvok9+
tO5LVZAH2JlJm8EP5DNtJfc2dXR7hpJID7g3IM1uizd5/1s75mOInIPtyk6AttJsmjwZwCzPWmJK
rS5YOXENfx3h7A0+jXCqLFCByDAzLx8FH5OYeHPBdM5CQMiu/DMPkZkLQfPp8/cxPC4R0YDqRBtq
ONtUPhThuiCPNBLtUllA4ZzenX+Z4fPKUPeLLFLhmINxd0tkIxgm3SVLijinXeaHFc6ZTLEIbVAD
g8mgNIikY+lMY+WHbbgSCvF7qkWd0+lL5B/zHf7LXfFxBt4zh59WDuJeAulzrNyQ0EdBgeJ8KqqL
GaqT64Q6wFxSQV6OrzxILFXY1GECId6y0ivbQKb5G5gOnfKgZEjOM8fayCuAEKulM/7uOfgB4jmP
Voj5TQpp2a9bMwtBjBw2uAwlM052UdgSJ2IEIm6NNIaOGIcQsmHdvTmnFaD4ts+jLnGUvHgrSHkN
tbcRJSboj2YhkE5RMRTXCEIhGyqBCmBSpVu9EpkrCEyyrdTs7TwzUoiTMYhoptWs3iYQp9LVO3GA
o1bTJASqdMweowzCa9bUDLdgIp7sUdLaH4OIKqdq5tWGGL1qQ+4nWpVUEH5qpW4tvIJ+fXghawO5
MCBsEZ8jRv86KWJKGnMcCDZ08qMKQyiDjk5hMjulaCBsEEEveMBTuwycOSa4/N7Jvzl7PSZu0pJ2
QKm1AiUSYdaByRPxBib0tyHpB1eTlW6bElX363yM7GqeoMYazWNt1lBAzvvxqrRKshSunTrZeDzM
XKBg2EGF4OtEALLOaD9MUMYrSzsvww3JLbvQpoUJODn+T2bkr2ZMXU+gm4Y0vzLQCkpNjekLUNtd
gJOdciCfB8PFfa3WlZJGJBQTUsGTAQOoyhcNVO667rUgk+wfLq/qqUONTk3FUGeAzi+RrtAaZdaK
8uDJMjYqWBnTzpGG2KmabiHMOrVKyOnrpow1QkzLneECcWZFxXHwiHQtpopdWciPmONvHApNBUoM
/c0olPD0TgkdQXSLrn8vZ5NvQOi0HPeCisTE+EiyxQjr1Jb4bI3bEhMzLSiRwdrsEtFyAdFtJDXx
iiSAdqpPkgNwhTBslxI+J6fy0yC5PWK0kjmoBcxGCkLUAT3zpmlX+cJOPPFoRTily6C30VV0TvOZ
nQrC8X31L9hqhwfQLF7V7zJ/ueviVzJdvLc+WeKZZWVWypNFMaDGBUx5shW3vAWrx8x0XoPDwQbK
wrU23QraWR7xhbvLZ+DkKn6M0+L8RxbmRSyI0egRkCPjdXkQOv3tsomTsTj2PGCMIB3QwFLx1XlE
fRtC5hE32LxTZs2Psn9Fcm4DFJpbU79R3VhdOHAnjzb4FAw4bAOsjJxJQW2FflDweouBFhC6aVUx
41bWQtAYhtcLw5uniL+g9ZlPTYRuFijduMNN6yqiTYXh5QjktjSkbCXLI3toCqPyxywtXHXSk59a
E0kbajXWjYADvKuFJn9d+CanbkUgrfFkNvDokfl3s0hVi2aaiVsK2NRxb75oj77gdQT9y2hELWwz
wFZyZUgU5wuu59Q2ApBJxI0M1QpACb4uMQaZFKSCKzWNkd5XJCFXVqubC6s6zyQ308DeIhkIvjWk
W3/JtjAkAyVdBpCgl8KjNFb193Ei9c8IKsgxWARqHCKJRiDfBH+T5g6aUPkLUzx7Nf4rwOsh8MCN
ARgKt9jZlNY5ASDXgwiXn45gvBZNj2ThQQbJTz4m7gApC8gn+/VQrqhm3EBle3X5O5xYZQmpZrgm
ZEXnBqevc101uaGndM6KDhCmp+0IQuqiPIwGCWjCArSUL/U5n/C5XyzOq/8pxm4mieidypANFR4h
xWvX8U1JlvgNlobFHdlBTos4LDEsGsPNZdmrSgdix/J9a4Ifg+WLBk/4CBRGkFXG0w8QGL5C0isR
uFS1HNDtkQ5e2VrdTqlk4VoHutspabWkrXtqFgGRAIBhTvb+AuXOczlW2RxD5qNwBfDeAzNxFFkM
0fbLG+SkIdSwDVDQgxSO36MRhqJ1LQzJQpfeoMmzCsZQKApbVady4UCcOPhIkc0HwkRnD5zt162h
xMhXQYodKqhiWNttCWBEDkvvA/qvH8N/k7fi+K/zVf/zf/DrH0U5MkqihvvlP/f0BwPv5c/mf+Y/
9tdv+/qH/nlVvuW3DXt7a/YvJf87v/xBfP6f9t2X5uXLL7y8Aa3VdfvGxpu3uk2bdyP4pvPv/Hd/
+Le390+5G8u3f/zxo4Dk+/xphBb5H3/+aPP6jz/QNPRpbefP//OHh5cMf25d5ORvwfyP2/9388uf
e3upG3yEpP4dVGOQWQCFEeoyc4DRv/3rJ8rfUckEhGXOYFq4Bv/4GyTGm+gff8jy3zVQcqIJRUTR
AY9L+DmUMf/80cxChE4mvKtm9Qbpj/8d/5eV+li5v+Vtdixo3tT/+OPr/hBmZBCK0ACYfd0XIomy
PmKdGGTwhynRoPT9+Gkm/rT0+ZO/7vKPT+Z2XDeie76SezGQkKicdOFGT1Rv7MP15Y/n6ugfnz+7
jU/OrjOQlElAVROQlxZoxtceHD3P7T37ru1FaicgvcWADEd8XNLe/Hq7fRjkHJ8pltDziVoxqMjk
VWxydOtVtfCizK4nYSeAW5R2b5cHd25V5v//aWyQjajkcIIpgRya+mioS67nq0/9GAN3JxXIwssU
Ti9o2trtBWZb2nXYSbaQDZvLX50rM3+YwI79/N2pYnZCX+G7Zw/DrrlCiIw0IHtUFTs5puvyWYfq
fOFIr5fNceWQD3NcRCPEFBzL0BYM9DbbJZO+6qi17YFS15LuqsVLRxsAUBrIGiP/RoAggkjRTo7r
m5y2EKxXN3Gd3cZo/C0bEW0f6Krpy4Ut+vXG/PhqHHa+KDWzMwpRDAYtfhpDEUpT0FdBG6yql6uR
mAtmzmwWPvEEpiypCQtMeBQ9q6CezRdW8tzncq6B5AKr0xquIQScPOp+DvXD5TU7My8q5xkIWt4a
XcQXblvFj8XCUZrHAs1GqSWuonih9cQ4s9VVzj+QppCNIp3EQFPeTGXaN41siw2aCZO9GcW4Aw1j
m4yCZ7S9Y/UKCL/SbSFqPpHa+yyBcmViAbsJfutRdCME4slUb9q89AVjujIq3Y57CNq13SojgkfV
fB+HvWuaCbHDnq0H0XI6OfUs8QaExNhnqT2U8Y6Zmq10wHmzh2F8NAXqNWm/LZL7un4uQX+jddFh
FPOrVijseEZshYaLSOTQD+iHz2VHaRVvCLuVBEpJI2GroqmcMQx6RVjVmMdWKvapFKjG1UTRglJ9
K2TRHhhdxfRHFmfguzJcUC3ajfx9sh7jGbSosIVn1hl3z9O2532sRSZSy0Ey3UPsZAp3bAk+zHXN
/nWQVM4dxnHHsjbFQdIrdIECs2510U+pho6t8aZ1jVO1hT1UONptbVM1clo58ku0CEAlYkMT1ECy
F00Z7dggu6asbE1T13kiB60RB2am3ISD/Ewk5o5t513e4WeuCpVzs3lNqrZk2OFdB5WPbpsVma3H
IpRfiFOwp2ky7UQ1/hV9fQm+Pl+07wf9483zMT2cx8UxHSZJaMRAMcPHMUbpByGeED+HomJPlrAZ
0zcphnBzq12NrD90GVAvmbYhuhEotHFDROxdQ6AxJT4KRf5cWa8tuY8JIKyKvprCzlfa8RuUFp2O
QmlCNp043loKkuvqN7UAZqdpNwk2eJjVjgRsM+vQmaSjA5/ekQQqOBnaqwckWXXTIeJtLz2E5uTG
wPmAt97OmiUaq3PuirsIQsFs+xZ5wkAGvEcHQV2TrC6v5nsC5NQE845cguZcJkhiABSaM5qtoyCk
sdRXIf5WWG5clk7X36rVTTMeSPwk1du+JZ4lhLbcjg6L8Pgzf0xJ5GZN7LRVD6nY6xjElcUkubmM
csDlr3lmAvhSKljylQpIpDFA0LwmarOPhR+XP/mMw1a4m8CicRtC4wjnL9uaBYBjxj4BSUxhbhWd
LhCOnPEfCncplD2JqdXjtmmEK0pf1fAKyLiFmTkXK/JK0UmZdUk9Ym8wP990G2UdX6lH5aZyJxCX
5yvqj4/10r2DMOfEXvmFRSEt87iUYCoRRCcWaruD8pcuonpeT+i1+T1vq3AeUU/zupNqWGmGR1V4
E9ob+LLLi81Vk/9yJ3x2qtB7fSrIiOAz6Lfo1nZLf26kpCvqgBrFnxn2Mh+S7Au1z/kpc3LGOPdV
WUCNit2Ascgy3LewykM01oypy/QHKLnuWYhka/LMiidl8DsC1GBq7cPkgSaNM9DQoULtzuw0bVc5
bViv5Er20k4LND10UtPwIB7sh7m8LibL7kPDoQU4NJujmbVXanYnxrldZy+1WLlmttOn2lYEw6M4
v5Auhx7eTCd0eWI5DoqPieU8lNAZQzaGhhjEu3A/c7nGtzCeqXaD8BjlNzTdHNXbfqev0wSojp0h
rKtiXYcu2P7QhbbUWifPx/bUFuXcmV6ONaM0w4S75io9ZjcWumWTIFsr6yEYAoLMb72K/Qi0g70v
+/Kuv4oMRwKj9LW4RtXRvzwfZwI0Pq9TRmGaoYAw4ekJ8bk+8buuC6Tyu5jqzmULZzzi+wR8ekZV
zTQJcpjgGo5WRrbpyO3lzz3jD2XOV7UZjcsUjNFBQmVsFzfSnlRUi2QTyU20DFw2cu7Lc/GrqkIs
gMbhFKSQi6sDBtaEyx98zhvyef4yZmUvZ4gXSrf2kgNZgz7ZFZzKhSbdahaNSVyysMZnvPp7I/yn
FZj71gwg+qZAr0s/zw1XToxAVu8vj+Q9ADyxk99P2qePB1smqxWKOQJRS2HrEL+yQVuA3ldQZwbh
dthJPn0xbiPZbnaln3gUmgtsfZzlO7UtKOE8skkf9B/GNvc0dCgq22pnXRvb6k73GyddVEo7Nwuc
hyOJCNq2xJrwkkrstsIDMERvf78Ehj23HTm/AhUlojJw+QdA4NhGcjeIR432tlKBXKN/XZjq0z7j
/fn9aabpqGStMcBG2T31QmYTnS5txzP+/73w9vmji5S1Yws/wNzk0GzafYWbBjX6GxO3zNK1fC4t
8Y5P/2QlmrqsMTNYadzKlh3AKA4384XWuhCj9IXdomjRmXPL96qUDZ51FUBeuDz16/RYbS1/QBsc
xc6avPqquV+iIThniHMQg8XIwFKMSK+Qd7eOtf4fdd38dU+9+41PUyXIZam18wcTcpX1W1Lvy+zm
8jY6dwe+L8+nz07bkfZdj9nRV8BQr4pVdJWCJNnyww0LpFUMSd3IS/d49vrNKvGjfR/89soo2Nuf
bMsW1BjieQvI1/pK3NcrLehAqj1skzsBHiC/H75dHuXZzcYf+GyySFNilGAQ2nV3lp952cpyRL85
RAFeS/4SacL7ITnhAd8B5F/GpNesqmBp8A2/3+vOTEbBduGqXYHXx0s2yio5djfTfbRdmsdz+44L
H5IKcTqrYTIj14PyXPVvl2ftjJfkG7mbpKQhGilwcNKt2qMnrrxKySJCbF7kExMlcm8YcegrNS1w
VYyrHljp8ra+J3tgaXeqn18jKbAoHn3GG4tccJCSaArTTp0CZM3AotbfhA9WUN2bm3w9/MwP6AXN
fkh7tgfH+8J2O5NtEDlHENF+zI0GE1dUKZQlYk+cJhvktTbTamcIayetJ2fIjQWHfWb9eTQraaKQ
xgXM6eJVNzwk0dI9xkHp/nI8c83l8wEtu7rqAMfHOxvdtJn92kP8DKr2dmV/lwC0qO035E0Qqwz4
Z24/dnaDv0wXnR9eaeMvJ11FXo1O29cUvGGKvQRy5RASH1+M8xxZRBP8rUyBcovG12lTbPE+8Ayv
ftKfupvyXl54C51zHDz1RCuUcVupMNRvB3/cx7essVmQ7KStvs7vzZvUyR4vnzb5zLXLQwGUSaoE
JYE3rDy2yY/K7qraGuvY14/aTY0ZNUApE4Pzjd7G12DFu1/iOj/3/OApZfomk1oAeYfgIRidWT/w
4SHDMj9nHgjc/cjPHMujDnQW7Nb9do86jpPiCyw6gtlN/eII0PEyn6JPHtME6Th4DjHFk/UiGEh9
FZPfgEx9SKkL8LJAV6rYubQ5Xp7nk14N5ji/k0jofuqYgdOiBdm4CYejlH//vY/mPE1W9aXRlPA0
MbQMphCkiWOQl9pC6M71IP256fHNObeSZKGVigSxu2yKzvfvEw7d4FRlNxPQe0twsZPOZO4/+roa
MZo6ytzAahTEH3RXVjeX5+bc53KupMn1Kg8HcwoAFrWZsKPR8+99MOcKRkXWJUSS+ODymIOjq1lI
u5zbJ1zIwJQ2i40Ii5lHQdpGtgCcI0Q3Ln/pcx/OvRCYSmrFmv0X0Me2nBFkcq+LZAlcdDoIwSJy
EYEIHgtiziFvFnbbWNOdyEodIVu3DSA+ieRZ2r1FLFvLiK1KOMogxCDSTSqtBmGTErC7WXTVSltK
ycIVdfJGBMEad8ZpSwtBYfhCrXVsi59hlthlJK9Hktl9njuF+Ngoi5fDOWPcCe8KqpZtlo6BZmfS
VqDPSmPZk/nSgC9LQlfQtAKYPkU0MOJ5lktbZWWiTYG6v7W0JucEhg4C1SWIkQKabcP0O2mfmPD6
ex/NOYCmRnG1nbck+vGcsMn8LL2hgrywRqcvICwSd/RTQ1dYzeQhkBl2Swd5mS7yirG0GyBtKklD
K8loA0LnKeKjPLaByNC5QoBKVKjbq8RuSmhiyOB2k+ihyAU3BakR5NY2aqQszO3sLE5cFeb8/z9d
FZMu1XrW46xHIqpG8WYYl0Kdc0fG5NzIMBlVKjJ8dOGVLrjDD6rHbo11vU9Wqb2K1uJOwg2cueWe
LvjzedVODYZzMOpUhHWbzBbHK328iwUNCZO11iwN6T37dcoA52SqmI25PnvGHnudqtdaXbgDW8d6
4QhmaAtRvbKU5LuQx3YnTdBE/pkbd1LvSyjS08xym/7F7NRNQg402UMB15Obxk3UaFXpzaYSjX3U
fWfqQvhzbjY4l8XEGORefTYGo1baxXSXZ6/gc3JUaYlW+czeMTgXhJplW9WKOAaSyEAl8SL0S9Dn
+WSfmGeD8zepppURFfMxaB2U5vxhpzpogXJnKYUezHyPO8Vhq/b3riWec3SSioSMJXLFRoeuoO41
ah7CdqmH85wLeK/dfzpgNC0HAPmxCpXXeuq23LBNOHezHpM19Uy32ulP5pO1bTeTF9ogoF5s2jkz
hZzrUSRtYqyVpkCUZSc2NceUF/k95u1+ank4p1GlGUgBqgLLAxQ1hRaT4Wmr0D6Uq0WFuHMmOOdh
dapQ65AMw7QNrngv36Pc7YlufSvdW+5l338u+jM4dyEADjECWjvbmFzhsb6G4wWF23Q/LduYd+yp
qeI8hhVD2jGpwiHoZmrJlQwRYRGlgEywgUR35O5aBSEKSJ79NtBj5uVy4cvNcam39kxQxPfwllpJ
GtYAsdDBSQnfurzxTDatF+bvzPnnwZ1tXFIt6gc4mNXgD64CvfIQq9R525cEwj+L0j/zmp+YQ53z
Bt2IN0CRw87sDa6Ef7HlrnLwVTPkrxfNnHk18WICQ9gQbIl5OE7uokt3ZTgMFsCQ612esDOrMWMg
P9+1vSjQkqnYb3l0HDT5udJfwq5+uvzhpyESUCPmDjzTlT8PfFgXTmV+E6pkR8m11Nc2qcl1UQFj
WjmEHXBD2a0Ve5H51idQl0crVYhWVgttR0QCxucuRvMR2liofFcO15N1b6S93Uh34NuwGeAnhkiD
IR6gYEfszMw3yDhdEbrRzXUrb9NoXNdE2Ass9EfDACwgckIVAc+0HTvoc9b3GS6LEGxmtXjNxIXB
cxQsfz3kdM4jNZqRMbPr5y0yrpjfuKID4IVXrFBZdCs32ZhQvpr7rZfE9rjunA+LnIMy0CdTjURE
LVHNtrpxSyI0Q2qtn7Y/irDysygF1OmZLBb4zx02zllFg9iEeYVchil4eb5WxyVeuzNhAt+2l9Be
zFVLQOIHNPSKXztKAEqwLSBkLgQSHDXI8FLbXF/epWcXigtKIAiSkFCDtcKrvNGRHTy6i5VxI34L
/d0OcBK7X0f76vtlc2dOnMZFKNBBlMZ03ha5xGx9xNgKFL+TJVjSucudhxZDIpiA3hejYWiYUtwY
QpbRlblRj9kKfJmeBeYU4ihe5qd78yZ6Q0RfLDjfMxESD3bX1TLXZTYNgQRcpwoySxTHnJ7dpdJP
LbTsy9N3brU0zmNZaaPg1YKM8rxWnauCuFxxkzUkJbwGVEoVVCyGVRyUiwzJ5xaMc2IVdOo7pmJC
peloAKggVopjgc5/YTxn9rrGuYkEwKZMTzAe/Xpwhx2ygd/Lq279o3XbTX0cb4d9Dp34y8begSon
ri2e/SxMS+BLm3YMjPglpcVOV7cKuJnC8c7U76dC9a0MEk6stWMLrFuNvq/MxKk0fUOjCH2zqGtk
7SqLkqAaJWza0W8GaHZY2bUMHHjGfkRpahf52zCstfxgyJ4UlvaU627XiI5ZT64aL7HgQV7g9BWs
cd5H7aQOHEXIrmS17k6kB1tY4tJSdLv0OQ4lp65eW5mswCPvGGPqyyGzo7R2Qms3jujJbotNMQKJ
rXxPZLqJoAqtlMwvCgR30kvNDiRpnQFi6OLkZIbmNXFvD/qmBRNZn8eriDVOi0+uurtKPFpJ6mnV
rQimfpK+Kh21WS/eDKPkS+gyJ1JpJ6nkixkIsID11wXdr0IZqPzOEWl1BGegja58t06+9TSQSQv+
D7DFvSbD6CZgC9P6qxI0R+mxw+zWeDkW0PfUG90282+SMDhls8vzbZ1KtpwUdtftNAoQZnOTpqXd
KtSJDMAfK9NRCMAS6f2kHY0CORKTHOIOeV7w2ubRVTiaTkZULxG1Q2s+UHLAnrSlKfFqyJAo7Uat
c3Q2Uyczm7UZ686gC95EZKesYtcokD2WHrrIPKKXwkkl4/feQRoXqk6RLtFqTgWY9a4z9rR5qtUF
b3Umf6RxXh+A/EobM3gryOHYCXr+9RLs/+W+6ENnZJEbldm2N38zX8SjxUMlKdCEMQ5Bnn/L4r2W
jbbRf7t8qs94ENX8GsOZEi2nrsChDtHeTwrRNYu7kVWO3scLTuqcBS7bVbedmLTznVJPV3X1rCeb
nr6kS0kBTp/hr7iFx4zLeSOgzQguUEMBanRGB3VBu0LFKfYh0eNonrTqwSIhohpBIZ3Vo8KUL8bY
5y5MHkItpTRVkhLWox00rPAinp8NgiOgHmJ5JXQMtNW3EapdqInMT2FhYWufHTXn+HtFbtHJiTwf
/IyLDuOguqFrSFHYPwxH3sxC47AYOvC7UBEtXHm9zMtz5qb+BShdlkzKGRkDZBrdwcpcHbQNo5g5
+XATjxld2DbnXPQ79vBTooEJbaciuQSgUPPUk29idQzRH4lCD8IDzWYSWoXSB7rEhnnmolY5Z1Ho
SYssFzI0Wb4y2smt1cIH8m8pTDw3aZzDaMeqyNWoHgNrLa9mDYgUmrLaIV+Xa7JTVrIfe+EheVTu
Lp/q+fSeuKp5XLGUpMoIysghgFbTAVwf64biuQDMXpjU60ghziimC+vE6UL9dQB5pLFe0KZLZbhZ
Q9mZuPcES3Im8ZhXgiNPjV9a3/t+Z1ICSv4rEbcV7jpAk9HoCjQypY42+okU2Xlf+mJveVqX4RZ6
NbpwPysG5GqzYrh8QW/lQoHFS5Ndn9cLEc3pJgUZDb9fnd+gD7liAqsaGPoPcAXZ9UCcOpNBm2eC
+fu72eLG7w07LiOng65rdqWXr4JJnMGA3nuG3pQpATquCpCWhE7e4Jatl7UUPOy3Q3rQoUSIlpLL
C3rmtcSjoYdBMJnVoLCnAugH1s9F5PCZXASPfZ7UkBSI0eb3i7wNt3Ah3qxb17oKMMOloy5Uyc9c
mDz4GaBIMzV6ZO/K8q4wd4PomdShkz9I6yLZhMXm96aJe8RSjUTRoGEvgriuYpLdIsK5/Mnnol+F
ixhJwSjrBYzAEJ519mJA4w29eMx6TouNUVzLjV+HaMU0fpjhwygnXkPoqoi7bY6Wi4Fmh7yrD5GE
MogBTki0WoBt6EkVXsJad9D47sVh6FhmelVkvgYdbxDkOaq8jeKHWBvtFrHV5WGc20ecm2tUYwhH
QZwCS0TSJPRRh7n8wacbLnCWOA8Xpv87P6UrrpCvwPMx2TaBdBhuwG84HbotYmE3wjWcr9SDAPin
csV807MWlv6MA+ehyWYkxUI7R3tt+jOsezcsN6Q9Xh7cmVnjQclhg17fqJpdnPkjL47CUvAlvadm
TzhqHpY8NWLUThYe9EySbZkVNmE3Sf+cSVdRCulbdOdPxfec+S1Zg5YhLZ+vQV0vbhXzfsy3LT2k
5YMEqS9QNLVy7MSW3eFfxiSCJkO0TcEh48+0b0E99QK1OgdNTgCbfhsaR8yZoyWrulrFBAKqVmE3
VuFQE3JdutOC+f9n0QWU3UHj2lZC8J6Xtlmn+2F8C4WdaW0jdi1pKMS4Uol4NCjzvTjtUy1oxreG
rUvVl4RvenJLp6NQg4eE9U+VSTckKR4sqToKJLnq1cjTssTRdcuXml3WrQ0judYQutTxFtxm8h3T
v439VRw/jmBaRgNZfKuZzw3bMfCrdY/iHRwKXjrMAXOyb47I01olmgk2ZgRsIg5oc0NJgS9/0Ib9
FAcqYN+DH7VXeu1m+j4edKdRIKiqWnbdoZMqdGok5Mn3UsvtCH2ltLnrm0CV7L7yaHnEJI7lrupv
phaPa3IU89sp31XhRhQOSb4m2a6srsbqllabNN3pkeD+f86+a0dyHIvyiwSI8nqlbPhIF2lehLSi
KG9J6ev3RC6wqIrJrFj0Q89garpCjry85hhhwcbACSVfaWi98oAD8umKQ66ldOkecmPT6B8VKuOC
b5fqTkyt3za+cWYk9h/MCXLYoRiOZ0p7b3PyNJPqhVmPDGVfr9zg+Y1rzko/Y8s19xKLxrVC1dtG
IEFf9wEOv6hcFwf5CKWzCPjqYIiM2LxWDPw2RL1EovWz5Eu2nMf8HsZHuFhxZ7+Nn8uj5bu7/Cgj
Z8PW/EV/ZtE1tdxfci/1vKv/SCTZpHMyEB2pXQ6ORouu74xa2E4zTDwd+Kexj39HiV8ikHpx+KRC
n0dnYBjru8If58ozsrfKOf37x3/9ShfnT90vptrY+EpTOK3mfb0u1xLZoxvpHt848RxnBxb9+1o/
w72wIi5OCaVO0qV2cC3VO9t7Ko8iAsoLYsYMbmLwxvAAiqDEeyjDKrDizM/C0q8C/IOCQ/H/fRO/
vc2L80Tq+pgu9oTOWfPcGXAHkjpNr9ZP57f2U9w9F6t/rIkp1UVbqzjN2VbCvxAqchj2YAl6n93G
vUUaCv1B3YOsMYgVTpA9juWVdPm3o+T8uH9c2CjR8KolLiy0de7ulvRKR+K3Uf4lbaMFkZSlTGJ9
gKLoIk3OOK2MBQYrJdWRlIr5Xiwxb+/IQnf6slXsZ8V8JwvQmOqK1acUXVZV7fasAtHOfilIf4KO
tad0kACrI0PvriRSv72Ai12SqINoMgJwXSknaqahml7pZPz2wxcbpF0ynXPQajez4kKerYRi4zUA
4s+KBVBqv9gQWavnY9cPy0aJTWqCi9DTtzPmETDWTQZca4c+/9lEStCPqzDxX/oml/QNx6oqw27Q
ojz71LhPZKL/Nz03/DFst/baCftDtb7WY/pu+PywI74D9h8LMy/gw/iNsUyBRMZKCmrxAi3azMX3
h79vU701xjFzG9rlB7wPtP5av06ONXqmVpPRkn0l6m6WOTDgYK0vGB7N7828lxyjI0Fti8Gl+a5p
dkq/dzXmzUsdZmDbT0Xuz8WyXbpypWoMor77XCqeoWqRMN5G9Y31x8WAFNTGTg+mvmcZ0oxr0hq/
LJlLgolrKTMpkzOetr012AYNwyu7/GfOhOZeMkr4JElupFjl5+VyJq9Ufh5wWAxBawDqc2ekLHQl
oilqPLZOPEhS0/8IlCAXoQ0SibpSniu6RX2v2dGqyZWd+0tT4ZJjMjtFo4xKMm/099l8HGvPdEQE
q8LWDO2roP9fwj45f6o/lmE1ylQV/YxkxEFOOiP/rR4nRIp/Hyq/DYC+0eJ//DyrmK4y05Cg+ra0
Y/bGEHbm2Q3zU1ykdT7RjYak7oCaq2s8s9NpmRe+zaFN0yn1cWg0OqfKywiZMppAf+Dft/Xbm70I
XQuIZiVYj/PGsSGRaYPn/EgWlC9IGnmzyu/+fZULx6//16n5xo388fCpSHLDJDjWO9BN9HA4dIcs
Gmi7ssLxUF5hIv0MvMfSvzi4U0fLGr3DVWBlsWrX59ka0mzM1tCIDJXV1STl/Hs/BKxL7gnUb5eZ
58gk9ad+b29IrOOf9KY4lJ98Xx6R6Mdyp8bNzl65/jVtx1/TsPMn/OMd1npptUqNp2uDYWuHZ+bb
FOcgChmUeFpcrGH+ngT//mDfzcefHvGiPzWpfGzYiEe0uo9kajzXghaxAZWkbW5P1HKf3XrlcrS6
0Wsz2I3DLN/KPx15a2LIs7TAJahqaHbVNpUPmrXWU9BN5K6GKY7bz1HhPBkwBoM2iqK06Cplgaj2
Q/W4aPulPjI7MKCeQqIZHOw+v+fida6vQW1+Drz/4/St11pjqemI+clQ7pjuQtvwGgf35wDiXIL3
TQwXXVND3mjpz9UCFgSIO861AfIvcR2yYH9/ft2sDKc///o5rstwCaHRSgnNA2RKAfA1AAsJOF6f
5/7d96yhuDpK/u2dXcR1rTHSoc3OCV6bY2yXeZ3Nriy0X8IicN9/P1aW1KYU2ndkaCElqgbMk7Hj
O5gk9L5D9yYS+867psr1c0HmuBcx3laRqNk1cENDOGGWWEHUFpNicg05/9uLusgwpTsXqjXiYcrx
bXL2c3oNWfLbfV+GaaXr3FYbUTSsIEIJq14gX6NiM3no5tEvjF13SeBcpVn8+lEukk5nkeh+q/n5
cs3WfAIz2q8w1QLRFn5j/aqD75gaogmNeda/480vAELnkhQw25AZ0KEyfyb50PuUApmDz/4grkPf
fg7a/+Oino1mpy4WrnB6UehB0m1DOf369+3/3GOGSPPfi1hAwW8pDPy2ihlgSj+f9w/X0FHfgIr/
jcTOJWQ/6SvFaaBssREmjIP43FOoTL46ZPTgBnYyxl2f3aD+CpxaeHWT0KoHFshKqOMcG8gI0t6q
o5nfMH6vONCuKncue5Hzq2z9sp03FhD0piyDZnYXmIkpQUMQrY1pbZbAY9fLAKnijNVeLsCBru/g
5xSPNYktDiv6fAl1MRymIoRORQwvICj3zTrtrHFlpeiBlmjgVWheLXrEci2UzLyHyz2S0qSy4lq/
9oa+E7Sf3tBFeCJjL0su8PafXt7u0+Dzcbtm9O7/Q9T5vH1/usBFjKohJa0zN8PSeXrJ6G0URduH
r49/L52fEzA4Afy9dIy+cdtxYoC2LK4/uwe7eGoFC1jxZlQfyxL9+yq/xI9LAoE5JHoL5esz46uP
mqUKawXAEY6pnHVbzE//vsgv+ZfjXESpDMBSQ3J8iA16prSnC97VghC1rrwrb+u7ivnpU1xEppwk
lpGfgZ+1qXppUoZWtprA0S98JSA8Nq2Gqh1k25Bjw+PjO0L9t+oG5hR/fymlh+C3oSoYpOpDkLq3
Dbeu1Aa/JA6X6P92FJ1UQXbf5MmdIx1qmD0toKh15bOcX/8P7+ySAgDgnibJiBu3SJSGgI7Y9YHd
Zffasrfm8Kt0o//WOYNe9d+vSLOXmaUyBcfQfpEVej4mkjiZXOtgfU9UfnqSi51eJm0vKrhYYYQz
hVrEVvjPc2eQGoA/Cmh5QCwPNS5cUtcd2OyQxwvRo6SvedjgGZMrL/SXaG9fhANlrmWuJJioJw7c
wmfVz2AOJsFWA3JMYPFZFg97aLxf+Xy/rY6LCJGO9WJNsJ/YaPpaEzMtdEZt5UFRbG8BRa0sO9oW
VWQ28Eo8Sx4Pqq8mk1fxE3w9rtzDLxHQPv/5H7WHbtVC9JCzhx7G09vh/vb47NCHuyub+nvi+9Nn
vYgbHZeydBvEwKaCP3qKhgQ5MZ3v9epJdT9lPXv50INtw7zKMKHpjN2xJFQWB8XUqGOsFyZ8d4Be
LNibOjkZjgS3bqWI94rf5nJ6dllCc9faJGR6E9Nr3t8Bi6CCmJ2JYFgmykfnSgn6PRX/30eBdvrf
L4oByJ8kjSs2XD/pClQCgTdIHNiJOx+TrUAjKu4g+kgkoRVWiAtA2gADCW3A/MhdN7lFx/KVawaQ
CLwPbehpkEbDaIbHvMbYAhMlDI3aavFmkPSHRkYWhAEbvaFucufO6GoqUSEU3xqIR7JrJJWfjygo
Ev/9TC0slbkOc8oNVzsMpwCewMHRVEfFWagFMnFuL1dk3c5L+oe3d5lH4SysNHfElYzuVDBw+HkV
/McVfHFw8FKfK93sULOTo6nd8fZZS3q/g8aqmPmuY59Ktyt74nVTNOqrTLv993V/OXjti/XAmQmN
Ao7SqWS7EXMfE5GpuSvcjXCusi1+2ZyX5JHZdKwBOxSya7SDrfhCPz/fkd0+3N38+xl+/ipwQ/j7
+3cd74tCd+SGuwl6ULeDcmVy/8tIDr68f/9ynS6ZnYjvOz/n/dxHkomsAZUGOpYWrYKC7lH8BfPm
P0lMaXC4+fuKLTS1OTA0mJSJgqrVq5QP9X+SJMFvX5wLbjpmTaWfqybzlusPXD5YbfTvT/DLGXBJ
yuibXOVDsUBkhxy0ZfQd+xba+dei+y+L1LqI7n3ZidnUcGyjhY52MQ+X2Dnj7qP35wcWKKv0oByv
dZZ+e5LLWF/OXTMRfIBhWuv8fihWrfbw75f0S4cMrsV/f9wuK7oBQs6YlWQKPF71s28v1dVTB9GR
pZq8bpRUz6D7lRmhQz7c1vDKql5r07iryeL9+y5+2y2XO95JycAtlOqq86TUp/KaH9svv3tJwMjU
jLgpwcNpzanSV6yM/32/mvMLGM255F4Ywqjg9VEBmoP9ByvMMoKU4ZgHypZAKjen8jm9bYewNfdG
4lUTbWALjMJS0l5QC+7dfZg6R537GnBsLFaYt2SBMfqF/lq3UbHN4lrs4PML5xAbXAc3Gh0v4d6Q
RnkWwrBsMvCHKBsp8CDk3Uy9pI45D0bm2ZansI+ObIbkg01UeXP4pufw6qTaA9co00J33pbuPYe4
yhe8QUwbqhYBQEwsp9oN/+iMhzroRCAPgjw16C6h6Bki66sFRg74Pyg+miudHzgsQKFiWDq0VzI6
9PC03othWzjepODpaIsUAWaBAKkfuQlMLzASZJUe5XisEtqMe3QQu2ZdwM9K76KlHiNlCVuuxe29
3vnuTaqrsSEhV0bq7XSav2x9Cu0vQAy1p8EVofKOGWkzbwvr1korbAfklJ65zCvSvdvuRPV620Cf
rd7aX1MbtDwq+Jofzz7NJXw9/WVl30I5qG2PpvWu4q+VWtBBpxdasvctTGIg1afcOpUeVeZrc9Ru
xoi3ATZEd8/rGFmrZQKQ7y0aXWBRiGSlf9F5mKOiQlLRBhp+2bob+w8H+ugwZobSNHA1AN9SQE/K
W9yY2GMCwzCvLrzpHiqmEkwEyBj3gIyvyjTQBC0LKAh/CuH6rv0ksS1zbQs/MLqYEfnKm3UKFB70
50Lzg9TQmvC0tz5Ut0bu2Tfc9qrY3ZKWulUgoDOp7RbbS6cb0b7kApoX25ndTH3UDbHSQbOTFprf
Vn62BJ0Si5t+puVtGk7DE1zdChZB2YE9pyADwOuV+Uvti9tq4z62zoET73wHbVSVgfEkXybmdUog
juawd6CJDG6D1mKtx4Xw7WpFXN82DkCb6mbQGr75mDBIfrd7A6adZWjDq+0tA6t9CWYUqXksbl1G
NQINMbRItGnlyHBIPKh5itZX9gWg0q4nCm+oV5aMpRun/anCCsrXPR76FvjTvntPSn/M4ebnudsB
9pz1R16vZ5WO6wzodn+uTvnZ4gwJ4ClJdvDNraudYxyadrUksO7iNz36Lo7PoWJfUp5HVb1luQ8t
/8k5oXlkPqJtz54sqNu10Vz6/L3H4k89BTzhJcDQVNT4i9g8lCSH9KYbPdb7TbubW4BYfImVY966
NnWHCGAi/E8lvTVDoJBY6REeNcRP0xB62dZr8ZRD5NZeibOfTqx91ZD/OJZwGXNyvA2aPrpvmJ+n
nWfDR8qmiXtnLYGcsJ3wEbZmf98XAZarBoWnj1qsEnzrgrpPi75qW6qOu+58wx4uwJ4m8tH08SKj
5NRloTLj9fdkXX4WKzuLVNvDiCj/OFM65xt8ijb5xG4xh2gwvFaHwMydAlPy0e/IQzav+zxCfEpi
h31aUKau2YeExmoPtQmTZhglZ6FWj7TBXss8AdgVCxV1b/QvFcD/MLE3d6kWQckAAkJOH7WlByN7
08UUc99OHmQisIbEeGh6TwEhB/8OoRA3ScJ+PIP5a2BJqZadvRdXy7LqJ/hU+g6BkRjfSu0G2o2m
sqrLG92BFtqhF5uaBxNf5TfpO3c8Bw1CnRo6okBkbuFwidtoxjVPfb1bmQj2xWpCq3Xj6J6DCXvr
aTrg0iD2UHOOZ7438ohbH0kzo7zdTECNgr+DTnP72EFFE4Ggfyp0f3yQJSKQZydAH0HxMdZtSH+H
KhShHGq9QscegUb9tGaPbHhHz3/vcfoYTyVAvwsk8APcl3tQd26xa0mwDF41n2w9Bt+Jv9mbNEIL
egoHHUBEiqCnVA8qJDu/DNvvDiPATh0tY0Oh07uwAya8DnyHep2/skONlZ3HLhAB0hNDUOVrw45K
Hs3dYeGwLX0pEjpUFNZKS5xo3vzQgkwu7uzutpTrTIHs+qeVo6oaCurMx9Z9mMAG0Df5rbKFCcE9
hGM8/Iu55dnnUxIp7PxUokDTmtel2DYmIAbbrgvMW+dmemQfs7ZpZdx9LKOHfQ4JNl/klq+kDZ1n
06sGdGIbrHG9owbLQcGCFGQ3+qqte8JEAoO9P7iYmboIL6oZZOejoe8o0SF4nFZhX+Bj4kaLEVHQ
6qICML4xQ7zQJNW0TdfldMo/7TbbGxirZUjlTetmgTy+MSWeVVg4g18LGRlD5g+jGQNGcChnv1f9
FtOGgBt3rbUfsvcsP018a6bwx7xLh22W3CRlNIJgZSfBPO7r+qHJ95oTlQXsaNf1dI/jPljacFL9
zg280dxPyq6cRy9Nca8IEb27NZbBX9x9W0DJBWciuNXybExefTna80LetOTZcaIpeZ6TZzJ+Ffj/
bBKpYx1k9bSei2OeBKW9Zfa7AVZDs641IKTTD+QkTB39BPemOUj63KBMDzVYxDKDTBy2la7uExTj
RV36xHnAyCNMlTbOcQDbyWcPZImEkC6MWQvnfkl2udbs2AwxuRywrbxaLeOtqhu4UxEtso5cCDVO
UQF9jSoamsKrDbEyDJwjb3MNMwG3DZexueuwMaoKlY58E0q/QmsO3maHEge+0q9Jq8aqHCKIaKz6
Crgpt/SEY0ZS7by5sFbd+Jng2cGSpXZ2KHR3QyYxUBtqFIVNvHFE3DVM+GNYtFPv9SSng6LTRLG2
bnY0jYOtHguCeINDwFYcSKqUHsuMXeMoB9YrsTOAbzDfJ+hBFhxn0LA1sQ5EQXxFrjqFeIzjQaBJ
WzYfncyRBhQRZkSeszg+vKLQ54ciG07cNDH8FIl3ZYKcpghKgDTtiiok42ESwEehawH+Ttzk7wUx
PINb67ZDD691qOjwqZLSq/WXTAE2uKipPU601EbqpDhmzdbTu22OZ3bLV6P6qmrhT6MW2Q5WzKJv
quy7QWYXWtBPSEeRmFjjvd5nsTu+sOHgVhteDdQoicflXcqd17ZsQH0k1G64Xzg80DonbPJTrtV+
Nt6oRvuY2dPr7NpYPspONqkGIK0DPVvENxwASTfGXC28LCXPWqVjkp2eUh3ObRKPP+50cA1ZqkRN
mYSMYbPlNE3zMEf7HdCYboGEHJ58bCuvlWxd4y9qQ+cZLYusLgmU9LEu2+3EgzzfL/29rrxU7Ebk
2LxgZHZlicENzk2yhtfvoXdXUnMOGK0EEMHBdzw1WMBF96CxR4ZnnsSD1cNvPoFSStr7pvXEsEk1
VgUueMHWpNBEb/ylIkBj5xHDjycGDlQ1UvVo6feaAn7b+Q/Ig/3dMiFx7jheA/Zl6qKJltYPmf5S
dRD8h4iJCoki5QuCPLRub4hysOXL2HwM5poN8Vh2q2G4adL3Bt4+Cb+r7TS0yGrpXhTyKW17w84B
cNo1Fn5pqjBbOtlsQ+xdh5mTqZ8UTXizLqjRfbjJ2lluNVSs6KwYyrax18V0o4D5AE/xujeoyida
zOIdlsg4ZSDdLgEhtYgvoKaer/XmeeZHQ0MhAU57Ur6NI2JEa8Dg9Esu8P47TeQ4DZIKRfgZZO2K
VK4aHZkhQ+hyd7bJ/ZJD4W7uH6apoDpiXjJ9FOm+A5MV7KIJJo3E2fUA/6o1pCgJJnKYzdfn9jhP
Kq/P74baCFqgyopzCogvMMtsO4wnyW9LSJwXWzIARL5hMsOWP3+LEfErARxfOTUYXZNX2MyU6bZa
Tot1NORDrjzXoDMrb3UG25dN0T1a5Lm1CBKAXUdI2LXPAnJx56nf3CZBAjV37VPtGB1H47NPWVyy
dNXirWmDQoWJPB3ZssWVTTe8ppPi151B+wLaYaobO3grJivxQu2VasJHFaCkpa2CdmkProPuIyYB
cBNhq0HPo9pcueXB1UeqYgmmmcSewbHs9pEiTE+zRZghTOYIHeI8RrRv2xnkDRsb5KVmQJrMwUim
8BzZ5wI7WHT7GsrYsG6Ja+BRMvaVJxs2gt/9MqtPPNuY86mAV66CtLZPeZQ2nyW/EXInUaPw3huk
DpunbcsRzwXeB4cd2LwWyH20Iafw2PZtRK45+eAGqkaT0MZ4a3J08CCSXdfrAfYcrgEqtdhpyaM0
DhnkOuoVF2AWlQdjJPDO1iBmdyjgUWTNa6LU+1kfd6Ui4xrNYU0wfwYj2ubMJ/UC9OaM2frQ0qXB
nLTubxskU2M/oAOMZsySvw2yjeUY2GRESgwvkKTdlkJQzXh3gYxJSBP0pqSd/cwAk8yyzHcGWI3o
8FtOXmf5pVZAkmnvGlm5BOmlsYOa515HzWJAnQnj5fXQA0PaSK9ras8xIuHyUAyDR4j0eLGB5hb4
0jOOElBnrMdWZ+HUqv6SfFhoAhRIU2sDO6o5We26qk+jzeIFtYiK/krX1wdxJo0PEt5D+yZh0YQS
YhowadZcL2u0oLSGO8dmsOkxsBE1r0U1uwwi1oo2tIohUJE17voBxEudBA76DXzAaBG5wsIidHJd
hrMd9qRsgvKQu87HnTlj0wiJfHk3yAdX7N0yHnoIOPP0WPQpnuoE8UQ4QKDO53qIUi/Xp222JOD5
A0XeK1uU0SkmCfZKkZWXtk4gMY0DShUFpx7myuy3hvE04hwt0eZQDAsp51zBRe5MWvf7wj4qs+Zj
CpT0R6PNV5Y9PBmi9uG5ggZeDmZf77njVp8liqr3uYmQHDXzAE0z22PiICcI0+M4HFEj21WLOms6
9nW5sfEOQH8KFA7OjSU9FezERd7Cwz0quhSXJ+vJsGOjXdYLMtzaPLKOHA2zipRWh5vVuM4rA+UO
6lwYiiILASULUOXWW5j029JZSQsSxyWSI8xEjA5ljsZ9QAEURFt+xkTqKpoIqq8ncZERb1D64+gg
82mtXWbDi95hsbvgPY3EcybH69FtSysH1SYwSkhGOAEStS2gV1mtDVIFclDWIktOUrAnWwi/nwrP
yEd4CBXUxIlOapuOtbZKQTowZkQjIH+hyVCkhddDHS5vpkOtN4DyDri7xltGxA+RUF2XUKxTT67S
PgkkBzBVQz9moUOJYPTU60hTM3jlEhFAxSS2z/IA44nVHUY0myZXKGuhZ6E8FvgTfRqwcJ81RKi2
iJIB5r/ZuiimZ91dy3lVkEdF0QNTWbsyaLXCny0dkeWhT/K1O9qeYO8c7YyhdGD95fpl4cY1pCfs
g62jLFwgnms4gZbrKD8rz80hOZGq8YR6uoShPGSJQplBe1y0+xmhRhd9PJqTzzSIXJlavOgVTQHM
aOcwgcdQi7Vilp9OiqR4saNzGDBVdMHqHFPqJJeP42g9pj0U2iGVndyZLfHsYtiVBjvC0dF3rKeq
jZzmHArbGNJ80dijY9TP9n0J0UQQ9Xd6esDXoumCAIK30Xeo4/U0TFA/kWbfgYOqqi81dFkULmsU
xech3YedAQcgIU4IolStZeGELqyiFlAoEHjcDuT4SWw7DXmd5sRTgpgx50GFr9YsD1WN3KxfQlPc
FY4WpPX7UC13yMXuVKiE9tL1JLCxloLXGMKWD+hwW6XqRMJKrhJ3hJ6G9EyxKm3A5OztlEwIga6n
ac+tmwfwhfVcW3gVCMAskdSRXzYDpBLdK2VK33tN307opTGYN7qw5Bo0Zd2CsbN0Z2u4LOwVFliV
dc+RHWSqe0jE4hF3x8stScyNWqN6Hj5bVF+JMviTVXjLgIJGGjjyM5/YOqiczwa0xCrVG/Jp25yl
NdBodJObDj3VfKjjQi/8JNf9uhUehMHibNDoaJoHm52YO1OTKLt+Mbym2bcAB+uhXe1T6D6jcesi
F81OpnGzFM+Y2Ir5tm4sysxC2/Im9zkx10IYd/Ok7xMUvXldHCEFDjLYQPNzdr+Qly7Jv5P/IU93
eq6tLGt6MiHLoI2YvSoipRIrkjTI05pjy12gijKAh89BA1t2bEJuKKFpTjcTgNu4Mtql4MCVyG/t
ZFczVHA8IMO81UTnqaTwzFZdGxraPTVKclWpQgk6nrGdLCewGhwScqbdYvtEoNDPIXMhLcR+cTC7
etujK2ujP7McVD6vJtQ7uqsA0Nd66mDeFGgluAWyx6pvYKlXb1UtQe+FrB293auGBT3nRUGWZO87
vCKRfroou0ieeyMOlYbdpA7UYJeVRIdER+bGqmLXJ+gpog+h5GsbY1q1GiFJgqIhwaShehHNQ4WT
YJ5RJ2hmkNdvHJaWotmoZFsgHi7F2fcTBTrgc/ZGYt5oAEpZstuGPeqQbOGD46kw+wIum5b2q17v
hwmdWeu1J13gIAtUCmQsJuauLkRrlG0vV3Wv+KOjr6yxojBOp3b/JVF5ITEFIBhSTQL2pksdjc22
gEJCozxrGkCcZ/+/fPLMZo+ppEfQEIWJU4T45+klyIJKFi7Gp8s0z1G2RQGulYm2vwbibrN4rgEd
GsjvjGYdqTV61DdGkiEGo2Kd3nMo547gZcpxx5ImSi3Uz0joR5KHGCR6WlZ8STS6DPuUlTi4+1vS
DJ4whjv0y4vu0Fro3Kefjo3uswodiUpbZ2YVs+lTI+jAsDKwiy9libgLPkxTrvS6XTPVjqGLc7Ds
7SiQ08DHFZv+zDd1cJRVq6EqvRHViiZADRbLboFZs/tSEXQrVPSzGwtqT+gnZunDCJdPs3ppOIst
UHkmnoCuOvumeKwR5lyZPSrlU8IbRN3j5BhxyTlGDRnysI8O8jQT4vD0pFiBhm6rku9ypGsaf+zJ
xgQGxnwx1Z2WocjGInPbOuDMokY/7ZflK0sarzdcP4EpkGwMnyBE1zyc0NxzWbpVBQ7iSiB6K2Bf
wrvTaNYVQVNqEkGLMJeVxYohQSsA4it7NCAszPEm6ZdER/pi4r8hO9eq2xIU2npywqJ/HBf4TcqX
coBUbnJoMkz1qwM8i/06u3MdC20lRlV0N9uBb51JBY0GCb0KJwx1Wg1GDugFam6U8+6QexPBmkmg
uQh/7FUON0xufCRLErtO5Awdmtq4QxtoVYnep8uR2GXwzkRjoB3QPDA3vZWsWzavB7QrM0cLB6PY
8BbTH3CCy9wMGzmiQ46lzPqgrqWn2CQ2YRuoo/KTYL4bTkcFDCulgTmNk8WyNOLRejD70u+W1B8U
BIJm8KUw9mqL2YnxqiwIOsroZ3URIRUOe/U8TBJbATBwhb5br7eU6dqD1hd3VvruoPk6uVlYAzai
4GTtgDJz0so3KyR8zldnvwz9E2fn+qV4rvQsqGoIUpgmZbjO0Nu3Zcl9tRcrcxDrvHd2JVJ9FSpj
6CVsWsgC5pVACcV3jQrIUiKjwbV3BXQzNGWljM66TnS/xSwMcB/flhDERf06aTVmCmiFl+m0Wyoo
QKQsGobhWZ0lGtf5A1PdQHdRZBiNFZhD9zLYOg7nsfEJOhYll6dqYijyzrWgPWVxaSwoLaE0VWqg
7qlwNNJg38bvpyXd9s2URqJ8EVoVCa0PZxMekXmQKjmjRGFhgVqsISBWW+t6Bnu30da83rg4ugZy
U03bunqe5LPRv4oOKhzpE1kgKoi2iwVuVlJqoeJWz5zgtRBqonOL9ga3qoAlATD6FQZ6+V6axGuc
10Z9zjDA7YzCz4cC3MAWPdR3ZV5lGDpo+HqO2CRy7QJ6ZsS9lqFkMTx7aj7H4v9wdl7LjWNbmn6V
jrpHN7yZ6NMXJAh6ikb+BiExJXjv8fTzMefMTB5WMtnRFxVZGVISxMbG2sv8pptlvFxoCjbq0YrW
Ld2+EcLzY6Q+t/TEJetVbS2ca9FJ8NOPzOunDJjpSfqLIWZmJfbSC4bOs7YoT4EoPvYoVMmBsNeq
vUT2merBLKjhMvQ7Qeo2WlbPU/3gjhspMR03kn/43SZutwmjr6JotpZoVtNOznRb1cq9h+MsE9En
Y9RIGsfvJPGNSSU95737I0obXrxWnrblYLscCxYNCEjlfZLtclrZViSvyNNYhsKpKIyMCM+6+BS3
0cLT613m05km37QxQaV3Toh2H30hhgK514m4vlLNhBoohFYydyiZiFUxLxQTDK2k7612jldmC1k+
jIwOrdwxydNbSywmXRMBauqfNC/ahG36YcKn76PG8S15OfDn5e9YezqKOy4L/qx9WAP8KQpU+ISR
BpPPiV6uc55JHaTatG3qqe5mzyOQ5djwPv1QWwotGSAhrREjx/Igu9DpR/KIeUfw0eeG7aJaoMiI
O+R0/3V63zRBUCqxIw85mDW6ZVCnksHplfKEXNiiUeglMkqkaHHkfDj21YqB+hK5gcs00jIHpjH9
xvUboHwlSk3JOzA6vf8OzFdv+EwZhVaV5NRaPk9GMKdUX6r3kUmHAultq50NrGXZbS2GQWrt2go0
IFNwDH49H78UhmzWOKBvbTga8Urgq+OZMEn5/6Fs6PngArxNNGOqSKOdknliAMGoLkk3Sf2jjT+C
plgoeBbWsLKY+pr02FqK5cA4KPEu9T88jgpMRya+fi61gSS8YdyUnCTPtYWOLLV3g8fWYB6Xp8Ii
Gf2dbyybfEn3OmNq09XLCvKS1z2UAkmraL4IAZqw3nLMF6FszBuBxoNX22lhzHTmj1J47pDcs/pT
z1btERaI1JdBPahx82DK7QIijB0nSBkEvOAKw40gfJY5ySaXrNMIm5kUhfJEyNXJyEhX8hSnGZci
mYAQr9pu3XaiI/blCnfMOaFRaC5GzO23TuzLqnwxSo8eRQvHV6hhITsEzSM1hEpVHpzNCBelUD0r
7aVeVFNodKK1Hsd0kbYm4VPEwmk8oNQqTa0ynPUYNhKxN1kdHTD+3HRVtDH1ceEH7OO2XdTdWiip
TbVgm+jKUmpw5iFGhj1V/FjMG1Wbj4i3Yh2sKj8ExlfKUzSQyn1W0ie8JY8BhKRsomhTA4boGmrN
B2AUun7Qml1BHiB7/YPAhEZg8heN57B6sYaX2P3iRAchuFPbReNDVH7QmOBZ7lKPNimKsABNS4ni
SdoDGpBK5nfF3hT2JpgyS1wK9arvDlG59fKdGm8lfxtIW3E485hssTxVTWBnlucMQXj0s/fUGzaj
GCJDAbXAGsK3LhcxkDzrw2uhxBPwk/tMo1NSJLOYaSVdPzqA+rEoDUhhp8Bc5v5KLJj6Uuk6nYnR
jX/SSxQ2mFIW0THvhcllSjD26gSxa5Lmx45WTqOs2LeuhdWCd1TDY07T2iqeckM/NI189KTkwVMX
YrfI+ZW6VVhF3XaTb+T7KSA3jXiOhuyzSl9D4TAylbGMaNOjxpsE6twnnFgwyIR8G5uXp4p3s7IT
0P0HNtE8RdGPHM/Q0aOjue4i6rqyXEqGwBsMRKBI2pUvAWQZjdXoHS6no55IjLFTqEmh9dFkzUOv
luTJ1Xtfnq3iNTc0B2NKx7OYnBXPunlKrZRx3mflJ4fRsxbVJcGKUzsf63WV+FgAmyuJIkpVvzIi
IS7M9coQyYkTa1WJO9PatSEcuY6cREQJ2s8RJlEexbSeGqnmdG6x8MIXC+cPL1yo+YdRgdHSlFUE
GlnIkk+Of6Y8zO/VAD/rqTgvUpSvtqF4ks29/m1Ejv6um4xAvClRzqC/RGUpxEupWBTZOhEHG0uE
oaOpThI8LYucJtU65Rb6cK+5X3KovkfxsaKykx9ERMSeyUxa2VHFTwVog0gND9tPl8eNnLuMTTit
XziIw6fRAuvDKeOFR62blNW5MJppHi9kaxEPH5JhC9++6iTCQx0t6gOKm7JJBj4dvyVALtieVlP9
gdNDoHMYg1GYhrmDgxW/JD+YrDE+5QCV2IUj9FrOrqdhbrJ1qyloWc/YgpMlssVoaXfLHt4iA4/v
0aWTOhO6RaQpczUNCdYodUwadaZ/Foo88eqpe2ppsuTWc4JkQY6z/YyMasw3Vcb/Aoel6baBvihm
a8ag5LDkmxGmmDoNvBchcsb4Mm+niVm9Vx9utJbjFaBsLdrQWWsY78nuenjG0H1nKocGTBTSDJlh
+8G66Z5ipOyjWQzbK5zm0lEQ931FIocg9cHLVk1OlUGvdCpFkC0QNQteWmFpRJ8c3ly6sCu8oFZ9
/sO7SIfROQHbNHV9vGqfTKRnxVdKgkg/1N1Bo95uZ1IDsYf7lZ96agEyc5FcwHIIr1G2qPMNqYUL
SiKagqUOHvr3rJ2PT2Y+U43HWJsG1LzfFaqa90QlpFtwtytoqOp7Vdl0wN2GVfsYrRmhAJ6I1/rJ
P5pr8ZPSXd9Zd+h1t651BQoNyaXIU7iWWVEKrIX0Dvj3FiBRu0KEikEgZtrAB3erYGeu2j14mfYz
fxn27KuP9kAKX4gT6cefkXw31+xyf7+g9NPeCGSmufR8puFyxNY0WVVz32bMNvHXJmKM33cudAMw
ql0BRr2kUPqaYcY6E3AaU6lIiJ6Szgwa057aaxZSQ6cwlp3E+jLd/lQMNCFpnPhgXSJaSKBZeYnU
yZ2vc3lOf4eNm9oVphQlKy0OL/c9zLNZ7bw+MJ2ZXv5jLGLvxMnhHtXs1ka5Api2UaebUcbzFJOd
r84r4x6z5eaju0KNmqNO3pgkqOxtRQAT5ZKu/PqiCsOOtC9qDfEdQ5Aba6VegfkDpTQjV0ZPpMVD
x0AdWDF3gRtOivyeNv8tpvK1sGsgerXQBkK3NtyHHrBTk0lzAT0FTBUnpoxsUAveUOL46LGzoVVK
y5vqt5h1YAV7UCGZdrQuusZy8KB6wqlwaZuWOe21fKMmd7DCP7VMfrNn1Kv4Qn00ir4HTDfkG0o1
kqlMxmQXNj9+tchIE6e3iHD6zb7VTh2IGWSNKf4YaQ/BxMxB3sFNKNSjZM1Eqbb/vJNvfqurSMST
yWg6WTANf4qEry4cb7DwDvk7TsvjdC9MX7xpPfdX1r1L3niXr3VkC5zNq0qEUcdsliTAQVobanlv
GxNgost4cxF55Y2dX0hV1Wv9TZllHcwHcEEOmcTszzd+a/+rV6Gry8rMKEe+xXNrg8Gaj9AAvMke
t4Np5uTTO4HrFtJZvQpcRhdJqmDp/XoN6G6SL9/l6QMjpInvfLWT84uKNAonmb3a0fz6tOwfxp1V
vtzG73bbVYQySjUquqAc1iqDwSROFvix3MGb39wzV0GpgBiejo1/0dFk4D3pLrr5b/gy7mqQteFO
thk2TZq1sYxe2rfkjgzwzQd2FbB8ixLZaweImDMwv3ZFvE2mZ32ST3b1dHFvd96ihv1NTjaQBUMb
DFRTVHiRSjjnRAWaktplD9woaymn1GypRcKmGMJF45lnDbysakTr2N0wLsuNWSkvDFqm1Q+dujjA
M1BmklFJ+ibmNBJBQyRdv/MsMimxRQ/wfSSbstJu75XyrCgCJPcyKhfpTk7wezKVea1Za8ghM+4O
TEeevulMTTsFYPvgRW9yI38GuVb+HEf9+a26FYmVqyA3RFqixwXbrrWRDZi2C2q0dWhX8+CAwMJK
fnAf0Gq3w21RTbO14Fib7M7+uEXVVK4imZKqTSqpAbKrUJIQdtxW22BVoFnSL8AT2l/tIpmrE5P3
W3+pMbgd1he9CoQk5/EcdPX/7L37ua1+yYhaHVUfZOX79WC2U8Wo/Wk9MlH68/L+ZD/+5q1WroKW
BitRUjTePM0YaIIcAVWL6mMDiKAI6TuodI3D/Ri+MXBN8fJOP33/kyklxwd9uAv8pWGo0r+49DvV
6tPUd2a4igsLeAujNJ3+sqDjNRXMWgiLEm05fS8YZwVtMb21MzZvmj1pLjoADTOx+lMFGOMzkoqz
1zoAp7SxxM8gPAQmVJu9MB6aljPFfwiMF0xzAah8FUn3YLlrRd0VDP1lSZ9oAexV992ljyuFzVE3
ilVumJMoYPQSL6TB/xHFHziVoTI/TxQGYsPyz0t5izquXAVmPdC1OmxQIy1Ak9DfANoa22EizoLq
Sx2E2eDPO/8pHZN5TnGlCr1tef6dlOhGcFaugjOT5EzoIIWt+2LruYtOvneoXT7gd/vjKjLLmaf6
QoJnoTYBsMe51k94sPZbOREnP/68cD/32u+ucRWHVaQXqq6EjOy5LyLQCNDnWYqRtDyiBKE7VtMv
qqZ0VJMZ3tA5bR46AA5RRFv60dLKF2I91+JhJsogwhADjrPiIdTUF6XLj5ZIVzXWD2ZKLi18mdje
SlUy1Q3h1aJ9Sb26MRh2uPU9rfLfPwjDvApXzOrg2Pct3pj+/OLxoNTm5M/LdOuTr6KR4UmBqiRG
x8h1m7SPCbjpP3/w5QP+vvyGeVXh6ZaSdamhd+sIJHWC1Hjm+khuoFeZivafLyFdtsvvrnG5qV+C
mMhU3WJhurWI520IN0IXEVYsV2qo2jp4phBYhl5qTJQu6nV3gtut2vVa1ZghXJeOkYQoAXpDrwXW
dO7SXRqzs0k6Ea6s5b0YfSuVuNY4bqsqi0qfKz1fnJ0/GaQcfPv85k0jh219ZxUvD+Tvi2j+FK/8
ZRFL/PuiJOElB59hjD+g7i/0sr/TQLi5WFf7K6i6piykS/iaFR85Gj0FrkXBPF10juqom/DgzsL5
n7fDrRu52nGUJ2gm5VyqI1LmDCVqJZtI3R024A2lNlP+22Ybk0RsMOOimTtVyeoupl/p5OO/I8Vz
6xaugn0lyGkV9ygaRBPy8PdPiVS/n9ST89vFLPoe1fcWu1i+iuuR7lVCW3ErGcJS5hxhKcJvP+U/
mMao9LyUZB+Rc18Y4uY2uAr4eldlbndZvOdnja38gMzQ8fxCtEWl6R7d+0YC+bMM+GUjJw2aZqqb
sHhD6cSoSxsgAYunLnsyxNIpzHu16K2dcC3LqYYCQryx0q9R1bnoR1KMoaA+BWVwL8T8PniaP+Wn
frmVsPV0MTDZyrndTF/fwS5sMeRdFvY4PYE4sP3tXUnTy/b9zev/U0/ml0slZYBWQ0a5gvGhzZh3
GtvZvJ+cQaXash059xSfb93SVSCQNa8UOllmhKU0CysYF03x0F94YqBs/kfv/8+998udRLI4+KaU
9muw83pxwehMZP2OfMWNvfUzQv/y2Y0Y+ooAMmvdFbkTqa+RdhjUyjYSbyGCCXF7916+d2udrkJA
GKud3kdo0XBs4abyRP8bOo4/TXg9X4qlq/Qox79ABLurHPT7U9T8uc1/uTfmg20zVBLv5jAVpwH9
hZaGysfprrP3jUbKz+P7lwvoapZ5JuiL9TMZPIMPmuznrmdqhy3fpTJGNe1JgMyVAtSK7orR3Iil
0lX+p7ueW0qXOjyIFtEQTl39WSqa2Z/32o23RrxqFqLP7WZgV9A109dMfgflzmF8K1CKlw34y1rl
Q6gxd+RhQBlwhMnopI8+MobqskRYTpv283R2T63nxk4Tr5JKRM8KGUVc7kF+080C9NV+ZAgswNP7
8yLdeALi9SuvR6bHxPmySK8jc3JluBDIjn/+8FtP4HLRXxZK0YZC8SrU38JYCoCkq3YGGvzPn/3z
IPxNULyWp/c0WKSN+U85pXST28W6WuS2O1dn1Tx7QmR62TnjSjrAAUKRPHm41yK+dTSLV6+/qWOV
PgzclsLxryyURexk0yMN6WlF8Ae2MQWGs3aP9y5oXj74d7d6lQuodadZkdX1a7GCTCcNdgj4uPc2
oQfeMPiKDWyxRQiVzDLqmMozbWawBXQFoAikau80xtmuj94taGVahdBAiFB7UFF6605avfVAKPxO
WI1yyaB4qwoIoJfJHvrELBpi8DRQbSRjZmInK11qdxW7lu7iW5xCRthFdTNV0gxzPfApkTxF8m/d
QLmIW2sZtN0k4ws1/sZXQHjowD9HYLDGx9igSi/uBYA2Q4RxBCgADzypjxTUgKpAK/iL+iKq2oJm
rzaxNyxFN1024E1GAXrIkwWKNLF+ZBlufuImpVGmhC+u+zi01aQZqQT1nasGiA1+/nm3/X4nG9fS
m37oiUFEob3O3ccavpdw5yiRb2xjw7raTIaeAnxqPPTNyrMCyDYuD6MMet5Ijk1C3zwuVmoV2O3g
QYI2Jp7KeHgAFFd5waOCHqF5SaRZX+NgxO+VztRKTZw6q9el6M/NIZjFSvqgJucIkmDV1Q713uxi
kJFqi6raROa7eIFb9j/wl2sTAOfQ7UoqQK/aSOIGfpCRbYrkGz+xaa7sMGMsIE8zDJNBZlnQkIvK
XTZgZGrjXIuoOwrRIuYx9022qCwPoFcCe/5b0q1prQsTE16GW+J9aIi2Gn/I3ntP/q9gHdL1YPeC
C1Kq29V6v4w10NH7LNGWqu+oo7nwi52fLdNefWsjZYGkEyiuBII41sk7E5cRSQJYLmXVY6q2NnqW
Tgsty03fDGU25mu5fTE02c7A6Bn52hrcSTMYToCfSLPpC38pXFC+kBOjYamkK0uNAaUg8hGPTig8
ZpawTxp825nP+9hXdhJ8fgQnetBbumKrs1xDesLxYFpJHfyLzps15nuvg7QtIfxfiC9F78TmYKe4
VA5KuIgrAUhrcYog+riDtkhyhuy5Ms2xhmtgfinlRxtt5WjLTA1SshsiFfKpJNKsh4mpmt+Wf1YR
fc8v8Gh6Hyk8dAsEfgxgyBUhXxXz2shtUzO+cgUHHLOfiaE6SVtxCanWdlNlFhvpTKKL16IYkDac
7noCAgdYlocab9s7XeYew1FGaBbfvxhLYEg4bSU8W8U4VftsYYkPBboqXmj35HC9cPKH2BZHyYnr
J0891ozhywFMsvqd5sNyFAEg6+00Q5pbCVMnaWB6AqbtQbSPkTYLK/2xMQA3CTwY8U1wg5ULienC
ki41yLnxd5htK+nglj86cZiLFfoohngnb9RuxterygfVP0mihu9QsgdLKZzH8ezmXz46pL4vzLtW
gUaBD5uZTHL6lwZwaHVMZoN18a6SVilubIm4qn13Kkc8R3QmUleiMY9KhMx2sA5CkQM6oz8wvkvK
vkRHppCz+Zi0sPiZx1W7ulyFnep0XjxLSpqvLagiGbKeMUWLdF2o67HAYY3EIsoXqGWtBA/pXAvR
bB0bzZryLDWmQ9NM1YpNQAfX6GF2aCBTAidOWgdXL9eSbd8HhNO8ISG8UEV3lg9PGkiZNvnI5E8X
VLAHXK5l1x2l/qRSm/vFvgPHE3XwLAQT8yC4CZnmRFX6MObaxgswRwfbiSX7xJOsaZsakzZHwhKv
tVISpjrcxAEbOKsKd+nwmlUm1j3uMsZeSQ0qgpjm+J3+4AN4FjFi6iLlhNRrZ75KEiOfHoWrTHF0
wPMi2N44eM6AvmclnnNOWEBNzxcNnE10vW3DerdGyCbMTrrctC29ROmk3GRRjjtrp2xN0KMNpAZ1
eGiTzyH1YPUskuLcZ5uhfPZFc1rIipOZu6ZBWcubAd+FsSS9iALhlZuvBoHuuP6sBoIdJdy4GHwL
dTvP8uARU1G8eatj2ICjEZ4UrToOLb6OoWGrnQkDnplBsA/FXVeBoRLGRYt4RRe0y1DoEe3JpmUE
5shaJtneKotZa/qrHi03daf2cLBg/ZqSML/QaPRBmEjlY5Ao/JHOI5+TMwSZOlfqxs7EZCW5laPp
77l4yuFrNczRED0SxUXcJDPfgLusq9NRLxkkELUywOz6d926TlJFqLbwCrNte7U4WhpDW3yLPFB1
YpI5rRbAE37XpMjWy28X0VIhs3ax/KPIUe7JwaDh+uv3k8y3JmFMRDaa5UiTHRLiVCoOFyBjW73V
cbIrxS9jOEa8GgJEQ0HYWmG9zSXoaf0sUV91sbOL9qMyH9JmIeb6LknbZSvns0zskXhAkTxYEI+t
HskcEZa9sTAKnkGkMYI/ix3Y9O67LYs1CnxoZXzq6RaGFyB2ZSpG+zo7C8W2y9EbJqyM2UxjAC66
8aNIfIv8F+j/M1nA7h5WXeI/Wt6HWK10jwxG4sMeJQ84W5styq5yYALO9OjbAM2lIzllZs9ttdZA
U+Wm/jZGgEKDcOYn775fOlx90ZSPiX4Jewa7FwhopCxzYYXnGmpBg22SRUXhd10d8UCadWE7qXNH
Ew9pznkiw2v5ahV6lpCcC16pLoVhWltTEf0SGaXihsXQH6N4bqZfRrooWxjKoP/H+FMW8HHlSFAQ
ZxwTLMwCYGMx85V2LVcbw0pRdIBkq8Nwc5vHUcRbEMQwPKAQ6k3cgdLSrFNrrCuA7dDg8gC240LJ
e0cv9W0D8t2oXoU4AoAB9DEFMpsiltQjjKEHm9HzvkIVhmDzHPY5Cd6LVAMU1vJFUnE7X9gPIF1W
7/MLGEH+kfSHHtEWNaCzBZewSxatdOq9deQlMC5WVkLJG6SLGoSO0UvLfDi16odYvA6wUUb/09JV
dDMYqyT6QkWinxJjImTZzGsASxt7F+dQwMzJoQQNpiCvY4LFE4d0HUioNMhwZtr6CXAtAHIjm2WR
/xVLyrKsTon3qqJIWbuQK4lyUv0ypAkqTd48zsazpnogLowvU7ImglaTcbmTrnLB8WeCLcvQHdT3
kEotjYGMJ/568MpzAitySBJkMiCWMmj79LoGvRVlQDoQuEhMg1yHaZxprGkNHSQt433Z6kvNOoTq
2lWkM8MNO6iitZ46SsBk7LMUd3LxIkpvRuMf/TCBs51uMv2cAaaNrWJeem8F30Apnq0IiVE33Vq1
B1GVUUv71OSPGupGQ2rMulGfedFlw+brXgIKLm/b8lNuVyag61GGV41MpxhG0A52GdjxvnkKsk9d
h3hdx7tyfCyFtzQbbaaUE+bD9tiC2tsiTDHpJcxn62EaWxCPrUcOzoUIVlcfiM26vhpQeZnUessh
Jzkh/qCBHMxd8Uv1gUOFIaOgiy43GBrdeiyi8hPykNNBJ9MJDEluskYjDX0wqcn4bQ2JI8fmJAED
r4N0xI5kKqmkz6h44ZLqpq+Z9i73/TZA/Enx/Mc4oEdTtbSHWuCf7sbLDy5yA7qGB2OtLCtwkdlW
lrQt0DSO7Munpbyx9WspabM+BGQSvY0miYorfRpVtehK0O9hsXJh8GktRM4ogpb8MmSCI3WIOmgA
VFJGEUGLYpQPcURYexqWav75TpXyc3Lzu0rxqqGS1X4T5T5DqIIt68ujE0SPpeKeBjWcV+AqAylh
yQQnNh6KfNxUxdmIPjyigBzrOIojONE++uAhS1OyjVKwPUgdcWphaQ7a+jDC2urGHYcb6NI3oUFT
SwumPSpkQjK3xHQGTTfHZk/RmcZa2BnBV0gQXit52Cb8ssA4We26bsql4dMLQBnGsj5EF6Geov2O
0w4I41KXXsrwracEysalFiw7dMKCGht2jhfe7CF4dpFrsbJ0r8EQDotnLUeLURwnQQbnjUO1EMKl
2RjbMIIye5lj29JF0yuDL/omS4jXGKCl+mnlmjwAKNdxiQTQsAuZLBOPOiu3S8DSGRi/8n2kpyBq
Tga50cpQgdLdJ9e7wKkRpYo0uxE2gchA20yg6blzQZY2Q+tNckC3hvk99D9iZaPzrgnDySvXGuQW
TcgWiuxxmpswdYxJ0G8xbufboTaTHcMaj8PYc7r40wteMxgWgrtJuWuxAPoLoFctGMrEL6H+rjbH
zvpSgAt7UmOHWjkPeWlooQk5aTZM1iDq1oo5F3S0zxRxE8S7mIDoJojfmp0NOdzO22MNCzMEom3C
zfLkuYBayNGoIBJDb0ELDhtu46TwIPUYb/AQyggEzkHdi90TFCGjXVUmigE4bvbWu9iT6QWfdWvZ
6ogEQHgwZfLpc9y2qJc8i+LB9z4VdVt2L24ROXGMhBVxruGkUQOoUkeMYtGE6Zg9LnD1sX1UaEIY
sElQE8oMAY4vSv+tFYFnKT3bwBVSCL0ZIWhedSusxxxTd4+BIM8CMr5qaxLNcC6GVStu6gRMVmut
ZZjKdTt+wJKjoDZsI3/OqndLPwrWSQK/Xpo5Ql3qS5yn76oaQ958i7Fz0/sD+HV2MiEwpXJmo1Ve
C73/UYVYibblhcu+cmHBKIG8dmFUBIJ3StMCLlNzaBR9H4jo+1iSHcjt1JWO0N8mJdmyZbjTWn1S
wDaII78tRhtXOUEfqeJjjRgJbblBqOn0JOtOFWxBUrYRoiNjbif5s5Kfch9DeKLQxVNzwd4swm1K
Nyo9GY3T+AdBeJHTjdbtqvFUApWIH8r05PUrCelg60WP1iYomuLDg3OJ44SNM0IebEIJHkJ/bDzo
OebBBU/YCsemXhTVg4d4l9dmR0P1nlIcl9COk2ENoFeh2Sm3lCOxoiBM+Oxi40uWnURzfjLkhwAB
KRhnBTiIRDq79QAbuB0oDEgjrJ2Sr1R/Xqa8SGhRMCAuC6T+8C/0pklk+7o2NasXKaqYGcozC9SG
lofztq2eTKFaS40OCkBHLPGb+jn2q0kJFdwvpBrYJVIpGn1yA+FE011BWIPw6JO1NbZMc0S1aElV
pCIoQ1EGO0VSz1qwMEBKIo9cOWwXemMt8zJCOmzVIpiBP6WgzrI+thPL1o2AykC8mBJPBaAnVjlz
G6Dz5PM57SzwLlG9BwcOJGqXWJCrArQOnLpHI5hWWU0EMZdmtGoTKGI64/fRh9Qycf2PKkUzDSm+
kGSvOTV67rRdRI3fw5sCSA7vK34I2qf4AkINlrI/kxB5lCUkTWC9SLp5zEdp0rOfoobEhxYbpTd6
mmiLppgUscB5psOwZiCW+09IddloPCyxTNqH8bkclwGejW4FhOa5SOWNabYI3iir3nsUajxjjcJx
UQdJEEWU5p3IMqnlIXODrYKfa63tmiGe4c07Gzomlno8CzofHzpzqYreMpEWFh2LsUIzIoSB7847
7U3QkeWWWjvozmFfPwZgNpWlkry0xilAFbOy0pe6Vhdx5i19t93IFOB/PixvgLwM62o+kBk6Ii0m
71g2S5dsj1n7WBzd1bhJl/mymrlz1FIOMIKm0gqKzzF7tFbSrNw1m2qf2IlzbyR+o51sXDsvdVKr
dyodorXZ1E+6B9MnkaG5QmYeGb1K7jyt06mZ4A9gfhUuUhwlvGpAkh20gq4w9qA4jlmYTkPL21nu
959X5/dzAcO6GjyUo1XAbNSxVkNoJpRhB1vUoN7dkeatz7+aO6iR2bZFbDA9hSVUj+ITGrL+QGDl
puLxpCAC0KhLlV4BY8gKqfuxJKZ778FwJ1e6McUxrr2bcNPNdFfi8SsSMkVluBBp6/VmCa86tV3I
4aWq2/TEEffTHJl8umjKGeoLtAupWsQ74Iub/d+r3r6oD57o5j2wIRmxxZRqtnisgwbVGE6Y8djl
rx6qeoqLdmNdL0rc0au0mMUIiHSciUIHlbwM0WKLKQKzcKqTTzb19whP/s8b4Vbn+6o3Vrmh1Nc1
zGQlQDKwmKCFdOcFvLEFfnbjfpkOpaMkGsMFfaSDWZWREWtohvnIr/z5i1920t9TYcO8WlgSbD8Z
gQ2SYosTN1/7I5MZXDNxo7hzhRuAbMO8WpvQrYFGawp3EHlomIgol0or5s2IRngnKbAcPGWdJFHn
jd7tJVrMZhnPm4uheKDYyLbZTY7SS6gskS2ZRIL8BZZoUaMjyIjJMRmcDNqHIYuLdGjuzC61SyHw
u1W5KhAKHzumRmVVfGjmTa9sqjKbWXW3RMRoiQsz1Vs6S9VTMARnzTeRJzlpjfpspcbctOI1UnkJ
RuC9AiyoQdfPiVBgLuRvL6TfG51833IGSkkJczLzcgIEdMtLZJsqUqcaXRlXdEqldPT40xjeI43m
ToeY4hA9q7I7x4Fs6qGCTeyDcPOod/EsjFH9GPtPjrWXSHsqhR//o81xbVozRNB54fV0aynGT5UU
vQUzMMj72P/6eYH/OPf/y/vK9v9nSav/+k/+fs7yoQw8v776639tg3OZVdl3/Z+Xf/b/fu1f/9F/
7T7aIP3Orn/nX/4Jn/zPK9sf9ce//GWW1kE9HJqvcjh+VU1c//x4vuPlN/+7P/y3r5+f8jjkX//4
65w1aX35NI+I99c/f7T88Y+/JIVd8x+/fv4/f7j7SPh366H0hrGqP/7+j74+qvoff5niv8uypRm6
JImmYpkXvkT3dfmJbv27rKuWqllgy3FUuJyRaVbW/j/+UhV+pHNKW7JuaLxrvM9V1lx+pFj/Lhmy
oRgStTihV5H++r9f7l8e0P9/YP+WNsk+C9K6+sdf/xqOdMs0FNMQFWpUk4uY4lXc8AIpFmPTKxap
3BmbJMmt2fi/qTuT5ciRLMv+Sn9AoQSqGBTY0mYjaTRz0km6b1R8xDwoZuDr+1hmtZQHK+guHSK9
6FxkijAybIABqvreu/dcd9LA0XB+/3Jd/uutf30rPuVfV6fruwWusH1HesK3lfev4LRfFsHZoqVf
+268b5uGPrpKlmWT6Nza6V5KGm4tszE/d63T1C39PiMg9AA/MqY0iKIjJqDkaYG38TrROAJxrmky
siqBnkiNOHRAMOi++n13n6ZZ87OI0trQUhyv4VOG5bCt86liMbLalwU9JqV8G8PNLibT7IrJeTbB
XNtANhL3NV3a7AtGcg7XHjKtS19PiQGCEoJBox+NzbnKSa7xBks/lIUQQL7dCb7GIPf1tATbPs9P
k7uAOOosW/wUNq05kSQRxVtcbm1ZACC0O/dQWHaxtoOyvlSqTi5+DIZ5aTFWLzx59w1onJeGwzo6
hVxvQmk4MrvlhCNPNVn+5MSqem0raNHSMsVDkcUTkUqWbF9VCbpfBzYHdF3aIEzz+rEr02Bd9gEs
yrAqDlaUZeLGSWN72jvl0sYrWoTzYxLShJ1Sr7otyUei4xRX4gOGPbaRoCgDcM09JWWHLvlYTtJ7
DhuPGPs8D77DaRye7G5ivuWH4cPgNuIpmC33Ppc1Q++hcsv7tFaKJZ/EgAJc/kH3UXmUoyt+NHSo
j5izSHB3TVWv/DbD+YHbLPkeDQ599kk126j3FYWxpPs86AnRscyi9LbLkSCH2Sxui7aob4XntzSx
U6qOfmprJkRaCkTQst9ansaYmhZtepGp3dIwCIets6gJMHiYi53hOvxMKuxwYFvHAup50p3GJqSp
bINSeQ1ax9oVFsMOz0zDS+llIeT1bPC+xX7LMTobzcFxM8BO5ej03dqaM4e4gVSIn1Y9+sfeVv0e
U6L4WbvJvJFppOjJkvQOMabob6MwE2QuEEME58K2Dv5cdk8d2IK7wKrqaV10TbAZHGWf8kBxOBt6
te2oTNd2pVOs0HbNvrP4bUAkQGrStaVt8VkOA7TNttRgjsNavPqe8gAVXDEpAUUeHJIZVI/rN+xh
VpDY9BODwrwMjWnWpjbo7arJzW6SOXP3YzhRxvcJw/ibZerLvW0l0TpRhUt6Abce0Vbp/TIP4evM
rwuevmas1RYdMpUEKpKZawZ10cDAbJxlBiM/rB+XrGRCTt01vySmHiFmIMqz1zGNKOY2bnLrFrOA
ztoNq64v7VfXbb2zFUrl3oSuHD/7S67P2sTpRakhv617uyR/qXQY6XiSUZBXYNMuk3gt1UzbDHpu
ddGmH4424eF3sZ+R3+Cn7rms2ubU+n2y86Yq2zD16/b8DVGAn6m7UBbea94t1m42LFSV6dx7RU/l
4CO52sXxkuyWReB7SFLnHBf9+INmN/KxEfTsNHrLxhvD6hILyzy31gKnorW5fRd4bbtp1OOpSBXN
DGGhd4XrhKEtZZgks2F6mWGzYXPrl+KjriJu/1b7tIw6HTBIm3omAVEVAAo2VrnxHCl/2kM43gVt
iD0FacKt7if3mA3uvHPq7CXtxhqpyyA/loHFYLdibADrdgg21myYmaO6EYQv6G4bRCmhbFqLjZws
52OeJcyurQxt+TxHp7mW9V2Vgj+x7Iwzp5PD27eLhLu9jeAGwHPtNnUxVJ+DHoSOn0Fq3Lg2bRcr
G/SaoKyYAaCe7ydtp890bpf7JE4UV7yvPjpsischr8RdVw0Na5Tnhd9BsMJQ4gbQdets/Ph6P4+W
elZVTe47/94xS5GJFZ0MkI0zxZjYUrauFTFrie2lY9pp4Wy2Wp9+qZsEALnSrllnOlFnaVLv81iJ
8JTifGYS3DJ5s9LB7L0FbFQ4uz4NSYa8r0mi8ZA2GuCWE5bzQytlu8riMWDameXic+0Jm6NsUtdb
S83TFsQFZmsZeQd4LuMlysb2GCaZWcdWGEHWFFdkaVXualeHP0IH+GCXFsSQQdpz92BU/H2UO/7W
ipr6W9JXzbavPWcPHRqBWTtMwW0heNxVVKmvYTQt914R7Py+cRh10bYJIuV+iDxIQrqviqfUWsRD
2vvyAzdZeO/W2sogDRi2E6kqBnM9J5CbqQvyQ6fFjNiqibuj5zIAr+Wcvtb9mP5IbeKlF7c0tAzL
DvXkEKFpgbUKIGKAJHsMLWLfrbrw7h1NPetVo3A2fZeg4Ukr7zas0vg8lItFpIIbmJZJqmSAU2hC
GrORQqH0e73hiSxP7rgI56ZK5vkAv7W5RBrByE3V5OEWGVC+KX0Tc5+a6qeB3ryBV8psuM+lXOc8
11sWr55HzpHdjY/LeTXYUb3NY5feR5h5+6Vri+egn5nOBGOh8HArE13pze0DYGexy6rQO8U6DLYm
Wj41eUGPvDNTdOlyHR/j2hq+lMa0O1nk8mAm2qHF6DjrnMlIDr0/siHmB7T+mh43mKVDAhNSAHvj
lTWY+p69c5bJvCRQeDYCkMdtJK3uLvV1fUyFA6c+CftX8PH93pqq+GNkSut2krH9LPMueSgKE94a
IWF+WDZmInaaVVY45UxbBLTy0HUOarPWAjYywjlNLHArGR5ueDAmCJ6idAg+de6YPUnJeMEmsrvb
xLaH7Amyq3vr5vb0MakHkCQ6V4h6+hiMdqJdmtalqFko+oKuJO2t5oIZjExrN0X6EKAU3of+5K2l
5xS7aEY+s/ZjpY4gaRmSONncEmPpZiNhI5hC9+HgR4yPmPLmPt5yuG0vo38FI6amhi9i14n3kIgg
Wsch9NgmHSdo2hkN8hE0OxieEpGPzJ79MDp3gxef206Z78VSRcmmHWl3hxmzsXwc4e+EnjNfwjRy
dwhaEBNBOOW54lFeo/8y28jNGQgsRfBcUhqCAYkq8zMSVKIxzSqiCskkPPQh7bmgMXKXROAlC9iJ
pzjLi3s7NdFaRzNTQ61ydfAsjfW6Wpz4h6osJwCqFsfsmao36M1CL1sbmY53SYdaUbYzUyUvzaKT
bLKGCUcuBBDO0Ya/0+bfysw3PIoSlOE6lz5RvLCEF3pivXBfVJ60CqkaQi/pJu5qjNIo33emJ/nJ
tWCLjwGJAaKNCANBKcOIMgF+PmV275Ow0B+KYfY3Ppd5N0Uug868UtkxZbx/W3ZWSVZTEh/8MhGv
s3S6Ex2G5YMoQ/NY/2vnqkbGPyZpw0ctbPssGyJX2O7x0bQl2R5DUy0Afuxm73DmGm8C7ZS3nZkz
XOkCjqxXCij+hZ98QxrhVJuxH3CXVMq6G5LeWid2E9E+yKpNP7rEF9XGOjuka6yCdKKJZgDmm7GQ
H7Mmc37Izkbq0E4m+mRFsfoaFRlTVOlSqE+FbJ5FmceP1Rh7z8aUswdoSng/pduH+zgfWSZGxUX2
fIIsmzTkQJwtycFqdLwtdBk8NO7Cpha3hENNvk1IT+vT+KUBPb90tdfSHNbyUEro+JwTwkOTZOmj
5bXNOl8K8TXx/Priu758cLuYBCnfn+Jt7MkB7stSM1xU9bIpCxM9EuxFGG45Q9GJ5slbiSHL4TnL
trwvnLZY0UxI7/1Q1k9xHV556BYjN8fI+MlMeX4WRV3S8XHraT80CbjEqnPhPelhO1QGwExu6YNs
CAnKE3oRPufqs+cLuZ56SRSAEWjPpmicdjyC/m3ig0QyIMYeAynFo6fjfIMU0FkPkAWZWy4DmSs9
x9PVBJfgDMlw+pToyPqqqJehsc7djyHxSRmwxn5tBHKxJR70czWFDTilyQ6QP/Xlo+M08NO7qZNb
M5fjulJFfgxLz9qbIAv2lYUC1kFJVK6XxWMKFsZJssvbBLdtb3nTNpSWXksNyZSwAX7YtveGz7mH
LAKprGAPXBr7zvRBjIF5qhTlQLOguq2HaRPFU2gzlx17D65Y2Y6UmVOcP3qma4MbAZM5xWXrxp8h
fvTTtgG3d8hIStArN1bCWyMTLj4be9EbLOc1rMu07pKNk3gM+zjWJP5t7ngELljiC/jAfr8sTXxq
r6bZ1prcvdcJ94Em8LifEkbAw+iCT+8+92F66efyKWtkt6P4qzfgvsuTFZt62HGkr09zm1k7yyqs
UxHX/jk0XoTQZwmeG0HcxhS1KVhGDdEWYvSqhOaxSSxVo0St4juToAwzbsipb8JWH6oQLD7EyfvI
CGJmbMdEm5I7aN2gpXBGJ4DcymwFyYJGOVIOD3NenbWv9U7kWfy5n1N6pEnTPVhTE1arquvFfZb5
xe2gnPRoFQNKkzYDGsoJhMCAMFjiQzIWpNIF3LwW6GpvhEAdpIhsvXpqQYDOVfBoWt+CJte39+xd
Bb3eZm4fYdSi0iqbdAArUBliS/pmdpZtK8erCAa64LNPxdztkkqUd6GXDjuH6PJ9JoL2p/Z9TrAh
ixca1NGP72wTqscAinJx/VRwuZqsrBvUoVVE5zKsxHcPBQZM/eUqvJi7Huc20AuUHo7b3XHS4elO
c7R64TjUzccpZhOCQ7r0WEtVdj91IG1X3PvBGXbBTNOzAeK94njAy7ewUvojuEEE62KAg02kSkXJ
Ek5jcPAnwWGpFgmpsu3I776BCrqgBk+LT65UxNCqcpQMFOsJfjpjktAfbyiNrXM4yPZTnirvoeEx
+64HlCI3xL2UPxmekKul4g5hQ+AMYDq6cDBoFyWcP4jQDoG1U9ydHK1i+ybMRqCdSU+9uBJO4j8w
IXZeK9Fqta5iZ6ZE8FMwU6BTP9tits/UbC75Mnb9LGuijnOrDLdhzV7nmdn74AQ98V6LBpVzlSIM
QaWBmBdMexIyKVCRhv5DoOPglCUxhGk78hk5WdI96qvwnp4V4F/+k8GSsJlAhkQgVqtQBOGjysMQ
wdsUMqdraii+RaYim5QNJ7WIFiyt1y6OZ4pv6T86ZSaestLqXrmt+1PNR9mmcZN/jqTODhTqhpCw
gYDtPoE1FzqjvgQBBSgo28xcaJ+Z2yGP0+Mylt3HpK+D7zIh1WskHIQE6bG4jU3bceEd62bmZ/uc
Z+6Qb5zAbomN8NPvA27po3Tr8eh47rcs4Dxgk665DzxTreNliI79oG1kVV2NKoDj0arhiaQTocr5
s0Hrtik946IMqdz7TBUJuMAutG9s6VVfmynsNmEAUNm4y3yM2JlWyQz2lOHIvybNvSy/RVldbIoR
1VBV1mKXkGNxRELt3uLSL7eRXtpHtyiuLHayRFpVdj+8WLJ0O5b/RVeNd/QkhWZjKwSK1hR59zSz
kYf7dtumNynl214x+txYkmAb8B+O9cDqEj7knF9fQ2XXh0k4AAanRVhEp6Tdqeb4H5Du5HuntIuz
R8/v+9dJGi9eu3U/L6tJR+hRiVHISP+L/Ix/6I/7pG94qwAqmwpg9lqlKE+1axtkWmKu6Bde2+8q
KZp5mw7e+GwGcQ0unYfnJYU82NCqOTLccgGKqC7JEO3q6QPo6OIhTYuBEbwD+jBHEXvk0am2dg4b
AsAlXgyYsv3NICKPBCiVHEJVgrXNfSDy1Imbzp/NzlVGPM6iiA/j4sxPfjhnh1S0Bn38Uj8IQ4IJ
q3zF0aqV3t5L3fwFkPB8j0KAMLXrLWojzgZs5MQfR7Q97TqjqbI2ZCqREhAsToWeShuozVoFq37u
6i+DsqpHTnfL7RImw6emm/MfBCqQa1VMioNiAm+bFK5KpT+mtoMkmEgyA4SI55e47H8G1JHPSw0V
3hZkI6TN2JFNzsKRu4u9l66D0yaH9KfJXiY5MivIt+4FfbVozPSFprF909o9tMq0FHctkoT1EtgK
5wsnvBm14oFOmFMTIZNzrelVoG+p4pbMwdm/BvpkHhPJ3tsbpaZNMDbWNaei/4j5Y7qQzz08WyYp
LjWzU1wLnOnKoiV0kUHls5dSCm7QM4mPjuuRsxHHvjhmUU2XpwSZ2r4AZU3vnJjNJtf9DEhzaV5s
1S7NzrJl9hAv4XDfxX75VXao4d0+JVnFc/yrdLy0HsgpGM7hMnqcBpviVFcIKujeYyKwfVQIqqvu
CjoDN5VDdGZMv+S2GSp1dAKovIKI9P2ipdr6CAwuWlvTbowIiEFOK1/8pVInwSHmlsNkvgfXLVdp
66ymmczWvp/ju1YQquFOA3ean0ZAg135iqSRTLSm/Oy1g6Gsn4gNcgtNQF4bPTZtF36lKaofrSrR
2DhC9VAZE36LEs/7mRGEcZnoLD7QbkMNvNTMVhsffhe9U3rEnp/v64j+IEqfGvhuZWIaPVOUfK5Y
OUiHpeftriwWxU1skTAUhqhE3MqvtlaWqy9p3rrLVotqunOEQS0QLc333Mvrh9khS6ktGv5m1/52
JH+FWBtLPvmshs+UpQRSEL3ATp4P8R2IbELzWr9iKq7Rtt8ztHb3lXTGdYSE62fpCnfLKzZHNvy8
WA+LHa6cOrX33ZzVqNuJwnKqZr60QzJsLDX49+HkZ4gTF1KERTzKD1hz2ofMK6/UWFIWICT26mtS
1dUhmlOtWKBHbEizFD5wvGDABuJLV9zWrqCeqaurF4qgyTaTZlupsd6yi9o3Tt+rY812jt4FDu8c
Lv0dSX2keRhOo5vKuebdj82w7Str3o0LLN8smItbE1DotyHlkGfGeZN66N3kYnz0klVCoF+UL06z
MYMMTl4LodLxMNTk5MeBw5oDZJUN5vKT0Igm4jSNWjK+KsmuVfpfEeyKFSxUqoem9Vd+ksOxKZGr
bAPpIWT2k8H+kFHG7TrRZbucQ8yT3ZJCSklP+mDd+qRAxFZmfyS/hRJznDL9zU40HYdBR21OJGAV
P06BBwp3Lqbv1tIv3U3nFfqUz0u4jrrKeuliKdZ5aMmDmxv3tR2wRpiJiWue9sG3wRE5JP1kku5q
4Ex3sSoaV4MtpM2HjrHpGRDwtOyUvRz9Ze6+JsopH/NO59vemdCh2XI2664Gapt3KHvHxctWotAY
+WLpkH1ZxV4H1N+bsF9cYxZDG2UagnVS1IbJQe0xxilBrWZcomrNvlqQIBBG38pU9o8ySeDzVGPr
XQKcwJu2mfuPQ5mEMF/VcKvbaNyZ+jqPEAx2J16knk8uUijE+T5t0NAJn/vE6HttsWis0DuBV44n
1X3CRuAjwept4DnsDB8mTZnZjLrGclLN5BstRBiw/EFGj5R3U1dL4t9IrDcXEZTuhSmVsx7VHG9U
Gy4PYQYSNhBjdQqT8RomNZhwpbKw+FRlM+o41y3uXa+yiAZbqEJASrtst23qIVG7htn1GYFLoR8c
m0FJ/uYTGFlb/iesLel6yLrkx+hXNHxmW5SHGfLOY9XRBtm7wA142niNn7Sh0004YzhfxpHTfO5p
6eztsFiyfTASfiJCGX7z8qD9WjcJ9qhBgdKNR+cbd3XzCpkJg0dfItuFlxCcQruW93EKgj9NIWLR
4knZ/ucsvmhvCo6TiBCO08o6yzhfQCGzsa3acQy3NUfOw+BZOOJUVyKwm4JrcyQIiEYI8th7CMMe
irAii3TMc/HEQst8oiBxB8iPwW5OvudMeifHFrJVQODmDymQfaY5TZV9ZIDbPnElkdBHcY2gzchl
vgbFNFZ3X2ZNa28z3UWk31WAu/3F0tjZ2qA/oFHODl7Z+PLOk9PzFET6VqlW9Zsub2bw5VH2armk
uGjbMpfC9IwKvYTqumRJ/m6nuriT1eRdJBDo4YYZLlEJnVC7SoIATwZUkCxU1br2+/TDMPjtxwha
7ZPqlfeJMSipMW1fuCgiXXfv56gV8HVmt3MS16hucbNOgV74PHbxUi+kbMdI+xn+6pbIWsmFQk6y
WYYuo79d1l8KPjiuiiLrMcPJdN/YXrvp86Y8Z0kln0RF6BrCInuLtc17EJ2VgAeI5iP8uWA1x7Pc
5vWcH5DYcPCP5qAgw8sb9ce56vuNtRj7IdcQ50dnjs+OcPRD73nOfV+H1WPetCHqQqETEvI8L6an
TD24IhG0u5tyF6FcrxL7i3Ed5mNeEO29Mg9vw8DOj/VUeFvFmPFrPvTtLacbCoPBT297wqduat80
50br5DSmhDXNroQWGih3MwWkCadkb4Ar7eQuVKp/mcZy2jI/IuoMz1i6DtEwESOsvHi7BEv35A9B
+RiojKxSatpqFQkhVmVI/B4aAFiQnSMHzEZjeo47XX2iYQBMjfkL1W9+zWIyU0DRQHDSPTOMvllp
01WnpImdc+v2NvxfHXlrmk/XiXXa8iOYeJ1of3qtu9q5TRpXHhtnMpeUTgwJNDpoHh2bkF0lLP9n
WKfyNqFndKIL757iKM+P5QAV7UbMHKf9ys5+Bl2XHcciDG/pl+sXXXJEveF0iHcrnyfzzS3C4sWw
oS7U6xbh0oAF823az2JvdZSFGzrF8ScqMHOcs6Tcxm3sXspibD9ijYYTbfLwiQ0o/UmAhNjpyYFZ
k7IyRDwCN102yde+vsaMUnQz607n+DExE4B1tpbI39a5NWPLk2l4qZtF4Bjqbe9YOSYjskDl7VMv
k+DemvJuH+pB7TU+rZNll+Vt4xXOjuiUiRkJbXBR5z/opnNOtXKGEKzIzlph9NlpX1VrDyMuLfVG
3swlnfHIHctvpUMPJaIs+FKrIYQQNtYNnAJLPJBVRyB1FbunpI4GEpZ6dzpz3va/976RR03GIHWa
CYOaCyn1Q2Lc8acVGBJUOkFfvbed3trXsRVHqwheDEFL+eh+91hh90nl9VtGFdhBnEHsRBoxTI0L
rLltV/X3Fg/g55hxPSteVr/2ShBgyKklpaWSgEWMrxK7KeAsoXrtryfSV7/TzCTXILaDrZwavqs9
iw8jY4Jj3UzNw3/IqRujJoshihduRLSN7xyDmUi7ZRzMi4crBgpjbZU/xkFlqyhxpx2FXPSxGhL7
NqgxFNYEPa10v/xo+qE6ccYrCSfn/IAfwLe6x8p1mSXTVc8HEgI8oqm7RH72HGHj1VdOtdX2FD1Y
IIk3oprHkyGU4H5K/fSxSAS8+r4YfrpONj0NGVoH9kcuWzLV+YVAs3tJ2+0Tb+Bt2QYsENyt9WEJ
Kk6QqsEFNgShy8iqjU920S+gyqtkpauxuG+Yza4n0agn1RVowhmWWoe2n5rHqYz7O6vKy0NPIw5v
Wp5saXx01KWj8+k/ujIrolaoZG+6a8w7g+6HNMgcul6I8zPHiS5Z1E/Yy03/o+umYpUg+iMTiU4S
ldm0TUyHkoc8T4CX9uidvcbuHzFVzzvGL8tIPTBkq/8Q0sNhN5Jw4mhvPnGZmw8iQXw9qqz4KGe8
8v8S6/w/UHI91D/Kx6758aO7/1L/f6HnQrj4vp7rdBVg/a/bqvnx5a8qMP6tfwu6EIT9p89qj9+R
OZ0TXiki/xZ0CeletVnYB5Qdusif+Cf/Leiy+ZukISV81/YlQqz/I+hS/+mjDuPWwylnK/77/0bQ
9bfKVUe8FYCOQ5JwV0zRBxq+476brtGgemhPv1yLv9Fw/VXAhaXHVW7Aq7/Rfipf23arjXWp6mab
MtGiYbErOiwNM7Py37/HXyVp//0eb8SaLYEdtqSY/kAj8aPyZ7WSNs+LKpOvv3+Ddy7RWxkk5tDO
FHLQl7aihexzktiXUTX8Qeb23qu/4eQ4A/OBRPPxwYBSwQXzfaJ7f/X7j/7OtVFvBOoAQNy6s/Lo
g2sJzUDMqr4UPViBIZic/e/f4m+ZSI5Q15/+F23eyDuQvclbsDz2u8wbOdxKdz8nXrgt4uFCv+UP
X+a9d7p+yV/eKSAnZCLRW18yUe1iWdOhz9dxIL6GcjoTVPUn/No7N626/lK/vE9LA3yZkyS8qAHH
We2TEpG6xKMUM/za2P5nt61y/vouXTVNS+m7OLuY493zzbxHOLbdg++18vn3P817X+SNSDMPHGfC
Ux5c0r4/2ddTb54fGGI85tr9k0Hkvdv3zRPuhezTpeerC/33z1ZOwCs935fff35xvRb/Q4fNvfXm
0c6Cpu5V2w+X1iAoMgkO3Ip58EF2z8HykSJ1hWRtk7Fjq5ZKVX1w8z8yt995dPw3xhfD3MJFFTcQ
2oFXfOwOVvFhZIwaXZt9X6cgg+cBYEwehuAV6PhN6Ts3ucHWSgZfCPzr3/9jBrwKElMP6XnVlXqS
7q3qp6P/RKYS71x//83yYQeNLqZ4GC6OFR8c56tJPtMAJJEJ8FaJoZYoS7xNVhOsk8g5KpIEXXc4
jE6y/v1vJK+/xd/8Rv6bJSYPi9TCNlVc7GK+6XCEkF6D5rPbCZ9Ls5Abc4BWoTENR1tafTdFU9Mt
pkTh4K5I+tIEFvN/zTI4F+2fVorrHf53H+r6RPzyCBezypLeQhobD+N3TrP342S/BoRVZ04KcD63
yYOs6FTNITgRTJ4Oed7DSA6S9tJnJT0wH26/obP10KfLt9r3Hzgr3fdh8sqs8aPKrM9Y6rbQzY7Y
7QiLxwFEw0L1zKinuAXDxFksTH9kBX6zELtd4mEaCBAMEcPDjEXrfQMIOl6WE5LkRw4GR9vWO/qB
t9fTfIz//caxllM79MRrjpiB4yML+G1Smnu/r17CqN850iCEaXZxkl8S3Ho3xgq2Xp5gMjQjNtAM
KEwKDHs02L2nozewtDh4BkSn944oP+R5vaUDA2aoq55n4/9hWRPv3Q9vVmkxFpHxusyc08W/TAsE
jhbtxk0fw+Toogo/cC4BpyYEKM3Eb22jQf/XIfQvboJfFePvPQvXv//yq7fTgkqVfux5bpD9YLwu
TbH7/W3+3mrwZrVOR5m4YSHrM43e195HqkbYtKzrT79/+XdWav/NSu1WRRb4tWPOxkAqyr36MKt6
JyuKyC7+A6/9va/wZqUerBY7o/LMGb8BBByjLIco4tx9SI2Pe/n3X+S9N3mzYjulM2N8ndvzfCUe
WPXtbFskvsb/7Gfw3izKqmlF2BplzpYBwwex7YMWqLSiWR7+0ef33iynSEMCK2UUeB6Yi64sUgdu
RJvZu6yz/8QMf+cSeW8WzMkLaDj6ojl31nxeLOzkTtPdGZuS/vff4Z3HwHuz+PVMRsuBWcq5zKee
VoSdbkcq8z/8BO+9+vVr/fKQTQENpMDNib1fkke/mG58P/rx+w9+vQJ/s2q/tXkU2JYTbLHNOUz1
Ty2HBuzXctaxPg+x930M7D9UJe99hTcPswqsvMMtbM451sYVz50mfHZ4+f2XeO/F3zzKqUPj3g07
c86m8FuHo/IGmeQflglxfVb/7gq9eYZz2cwpzYfu3Nl49Lt1obZphyFiuC9jjANSf40YepuFiGXd
ZV//2Tf6H8/03Jos4E1lqLd0aZbVqIkj/Ucv/jasKHISqN1NwHZBvj2C3Zih0cB49Pevfl0X/uZ6
vc0pQkdEQZK03ZnmWo+mBVJTnj2aLL0tbR/9K53AglDQomy9P3DS3vn534YOtb4/k+zNxeJUelpE
+zi6rvnDt3lnl3DfPNhhpVCCu11zbkP3e08suduo72DPN/TG/lDNvXecc9883h2N0IhGd81JqElf
s8Ay30p7BunTt3qTcf9BOjHyFCh0+DdmpledeeKDra38rhtmOtdzpDf2KMyLX5TLoZapwPA5cfIa
iQAVSy4v/iD8P9w9712R66/wy2KErACIm2V357Eat7Vl4P8sD0ld3vc8HL+/ha4r/9/dQm8WC90X
sBi7grufY98+8gCRKPJVe0c926j0O22mL36SdMffv91798+b5WPpaKKj5uzOU05sXAPLQCBG+sMN
9N6Lv1k+lHR12fRWe85VWjCObhnXB0vyh1d/Z2Nz36wTwrHMkqMtOYNmIn+UdHOuGT4jyvZk+4+u
ztusoD71Wjfws+bMFGm4CfWMnjOQ+R9+6ne+wNvgHm0cBitM/86qQ+4onPK10HDFciX/4GN/53Z1
3mz9wWTNRZI0bDxDAzWqccOvc9jb+yCIs/vWbesPv79M732RNwtFpfL/zdl5LTeONN32iRBRQMHe
0pMiJcpLfYOQ2sDbgn/6szD/TX88zVZEX01MTw9JFMpkZeZeu02kXdfnapJP6VBvm7o5T05+/28f
f7FHFBrpkDprmrNMyO9o4Tb3wP4I1f344vOvjdM8f39b1nRWydZ3o/ocF0OLaykKnFjm3jIqdblD
QCLfO6QtK6eCMtA4AU1URoI6vqs9Gg/DaqkhA11aFtCMwESP3eBef0MitVhWnZ0es8j1Nz36OW5I
lIU0cH1LUyrOAq2iz0JZxjovhbel9vtUdX620qe+WmmZa6zRkzi3ufAN7pBKYU/cg79wLDSGWCoc
o9LnPA7/s7AW1rFUQ78oOy+l/clPTlIfcaoKqdpTRgPoUiX3VSHirSGLAP/wfjygv2ifawmaKcbM
ZS6jUxXpdERopaMvyEJCPvr7CF8Z4Es/DhoNU9jMRXVusbHPM5SRbpR99pGDVXj2RSh9JZq7tOOw
w9I1UTmWoDxVvPcy17zJUVP8LLlJYQlcUwWi6vrF0r32QBczHhZt0NTpWJ5dU95O5fBGOua2HgsM
Co0vxuzKopoz8b9PyqhEzW2knIwooLxD09JA4QWBc1M3xHh/fy1XvuLSIqmrQ1MFwi7PmQvBqCFh
sOBQA4VJv/M/foXxv09hoLlNbFeU50hXGFy6HDJu+kRHzvPfH+HKi0Bl/j+j1DQoy1Rv8iI465eh
h6OQQ1v2so78cGvTWfhFoHJtqC4OmwGrl1I4ujqrssLiyrxVQ3wa7a/cC658/H84nN92oCFKiAur
vqKuZvmUSrXkjKqlWtOOmP/jlL3Y5FppJA6d+/bZiIR3NKT8cKaOfcahU0ObzP7fzhzjIn7B1t0Z
69Gwz4Rt+zGPHgpfrQdzfI4RfP7TO/+P2vLbYE2OXUUdzdLnzNG2w1Q/tHF90lL/lEPy+vtXXHsf
F9MqGfs2sKmcgV9aGmoRxsvwK3+nebz/EOD9Fwn/9uvpt0d6aCb2OZq6m7iJfwbSO//Tr/4PZvTb
R0NRpElECfvsOzGYWw0FSVsiJceC/ovlfGWTvfRXqT1t8kfXQ9uc1i1ucdq518VT1tBi6SW7UQ+/
CEuvRMGX5iqS3GhlpZl9dgJtjQnG2nenn36oz5obct+ogUbP/7eFoV/s5fVQNUarkKjESdmcJg/e
ZeDRvF2kkbtqlYz/bU79xzz67e0I6XIy0cdClIrYcsqHT1/U+hGReb39t/d/scQ1z0sMy9Stc1+i
1dPUKc/hKRrez79//JWZ+1/Z5LcHCOjFN8p6tM5qpKclSMJsPVh69cVruLLkZpTI7+fdFMcm7QSt
dZ5a95hW1hH5+qNbiC/G5lqi+L8cx2+/Pgk9UdE4SJoqLhZmZc1iys3Ub5wJ2oZyt1Vz0shkl+ja
/z5cxrxZ/GGl//dLfvtGGAZuGFuufR7iY24/B0UJRCNZpsPGyJ9IM61UeYL7uXT92yH7acjPVL4K
c7qR9p4QBnX6q6gO0YTnu//Fznntun1pv2LS1DEmceacXTQb9oCXTP9rAgAbmIumLnbCP1IbMds7
SI77pLvN8xo/+3bRm+jHJ0pQFZjvuXZS2V/xmv5bZn8YpUvjlj6Oi8m20WsBz1j24ZMGIDwIcPbO
9jmcTHvCY8F8zxFOVP472YetFGJZ1c2yzA6mP3yxOK9kbi49XXKziVC358XZ7u4BVBHXT0unoLyG
6ASjiZXRvllltvn7zJDznP7TM19sOaGf2D0+VRl6YIw86IyXB2vI4dyr2nwrJ/RS6EvG/RCVn/D1
nnrPrRZVWI53TR3Us18LdRWr+GWk6iELNCCPKfg5JXQfIz87QIo3PQ0ZPAyrhOmXxFy5Z5U+JO/w
h1011aLWjGQpZsvFNDIhrdBWuBgsZNMlrOEvRvTKbiHmdf7b7AddXlqtT8+lJsJfhkGrvud20xdr
60rYJy52uikr7AoJSnY2RqRhoyUJYREoDdKrlzScfnGluPYt8uIRjDIU3NDTs7SqW69tf9rVzu5f
bNA5f58I18bocs9zFE2BWpedg2zYQxM9xn75VVr+v3DoT5PsIoaJmnCqwolf3xpmsw9RNOHuNYH5
1RJwk2kUcElSZbnsNDdd0Q7PGJYIdWMrwwhy0KJtWLblIuakv59IFtyMqjY2bhRyU42wwOjiplp2
qsW2hGyYjVuNHL4Itq8Ny0WwjaAAbmvepWe0q/BgmgV3iNW/jLi45EtCcsolqNrkHPT6DjTEk9Wk
b3//6D/HLOISGYmTZ5/1aZOcU2RJsoe0D0pXWs2DU5nHLj5lQ/L+b980R2e/LS0B/sTBhgMn4Lb+
ERY53kDjuBlc+xQhv6Zz/y3U1Bfn5p/fBdiM//0umaZ5aMo+OhcqdVY6AtxVVGlfJczln099cQl8
lLmGclfHjYHSQmdVKzAui966z9u93WwyIIGzxCCIfnrO3IaLIgWYS5haqybsF9J+cTGisSgKBV6I
FidcFvqjJiI03E8J3Bi3fHWaDbH8IpHGo98hSPPjbc+/A4f/v6/QsVb5+0u5NlDzn//2Unqy+7Fu
om8fJvGZFHKpBCzIf/vsi40oZogMPyqSs50ZN70aNs7QfLEFXYmLhHexB0VeEmAQlCfsoOdM3Jk6
JH7/XIEkqKZzbNv0Gt+V7Rc76rVButiTZNDHIb62KXG9ibtUHG3LwfyiFHJtKl3sGilORSEasZkW
sEe9nFR7AN3/NP7uHDX89m6LLM312V3wHHtJsvYY/V1Jau6LV3BlUNx5Q/nt00nW5Rn35uQsiwq8
UnQORPD93374xU6RF1WWZLWZnZMwLVd09ePANoIq/funX9nx3Iu9IbQK1x5Am5xTN3smE1MvNDN4
QfV0cmJ5TOzkexmrL77r2iDNb/23QSoLw9bsqo3PTlg8RZ2nLaKQJOzfH+Tah89//tuH+1OPxg0F
+nmoUbh14YcrneIf3+7F2k1MQXcfktqzHntq3fUcCpnnG7u///Irk/6ynxbVP41wepSdzcp8zeL8
00TrFhr5V8DW/2t++//DCHHZU+sHZZK00FXOwtC2ldMf2Qws+6U39jAH9yKFFJ3t1bDnP62GGdDT
vNoMooFn4RhMq9EUKy/T7scJIzv7KFu5nQWQvfohkyc+JJ0qlLvW0eCD7AYVr93iKtLiHDLuu/51
1Lh5YGWWaOUycVY2oaxMxKLBu6SezuzzEJdRHO6Ldt+Jzby1K4dLHHlu/mRCNgembc/ZUsmQ68S3
Dhm075i4p5mHujnxdwzMYRyAwl2ZIpLDB8c077ikHzk4XL/9jPQHxw5XnBcaLw4+0LKKwzVnRwG4
Xw/NLT+hcppHK6joQ93XuOha9Uec7ekOdDKHjgKQ3lWxqQ254CP1IQF4R49efOLvuAJwOaOpD3Sw
OfM4gkEB8vcqalQgkHRKpZZVvrF9kF8/bataO/oLp14nyoOPg0gbCUryPsqv6kCF3vODuUI/n4Uj
CfysS+8Kvb0hwfHqe+GyTU6J/qCn2NNW/BseQHoWrQPDfuU3BB730FAt29pdGPpbTXnCzq33Ahvo
wuy3GSI8W4TrKdAXqjkZ9hGCySLnJtjOKkuBCdpk0PbX7uYhxNthyT2xFZvWLxYTxkW8m0h+mx9S
YM6bQxvgpwwj3j5gBblbuYl9In2BC5BY8cB/XxvXVvXFgRCCX+o9x4rPKgYFqPvWt4DM8N8/e97i
/rAqLpu0kywMwAxyAelM74X0+ciwp9hdjTmPluPe9/evubLDOhdHg1vUdk3zdEz63N5K6JYl0fCE
80WlxLZrZwMV/Yud5MpoXfZuV0mFdq5VxBhtaO6hXzjwb5z+iwe5sk9dtm2X7eDZwXy/pknwEczv
SmurXdJkp7+P05XWXeFcHA8VZXkLdVB0zlkPAEaXet0fWHAh1BzWxBwzqeQeF4cAB85CirPevPz9
q+ej9E8z4eLsSIeGvifiynPVmva776nyqTRRNNeTXz2B2UGK26LA/PuXXX3Oi9Ok9lJNrwc7OrsW
Qqbes6x7oQPcHKe22DoFRI0grujU8FsPwECte3so6tM6Sz0bbLRernFkcb+YMdee/CJydKB8pRDn
8rOIi/KEYCS91YJJPALhxGgNGO66RXP/xQS6tuAuIkc4PCbqaqx2pZv8yFT9onBxQ1e2FEX4xVdc
e56L/SJt5JTVNOuc9QADM/DveLzEpoVsV4EN67njGrpRfJGKm0PHP0yby35vTLNG3x0Sbuei+SxM
dQu2FMRed1d7qD5QNC+sxEf22//bZnjZuO3itJlZ6Ziek754z2eRrDC+/X1SXlnbly3ZMqyV5ppt
ei715sZrufja3TfXbr6YZvNe96eRmmfEb8HZ2GoJZshGfIZEdQoycz5AwSgHd1ZFMnAyvoG4bL5a
X/O7/tOXXewjRazqRhR6SnUGW7FDVu1DGnz5RzmejP67gNOQVl/eva7MOPti79B9ICKpZ+JFiPve
ozUp+7sd5+KXhq3lsM7jvDQJYGSEsgX8QKh0EMAB2xkdBeWW34IVSA96FEX+tOn6osMiQTaYrDRm
9MWF7b9ekT8NyOWGo8au10svPLcDJuMWB34Q7PLEXQz5PbHPCBRujsLqD9MMVnNoZll7gMHbeE7k
o09He8Xhr6ZzyY0y5nafxsmWP+Gm3tjZOnGydVC8hrW5nuMLmIjEUBivJA+t6shKlaRIf4j2rWu/
OCmuTdaLTQv0ligt8JNzZa8hvYXnifpi8pgQ0K9Mn4tdCrhYDQJIoZsGT3wymipZuYWL0Utr7Gyp
Ofem3bs7YL3viVTtxgVRsk4Aa671Pg22Tm49zOQiGx9RV251V/Q448GFGCKNhgxRePuYRTzrr0X2
khihB7atC56KGOqnlrdEgkrPVlMYGwsnBuwaitGF34q+dawUTn5WggltARHB0/XvxWglUG1cfVGV
FkrkQn2GPTGbaww5zqe2sa3rWt6MhAXLwdSmQ6NP8razmGvGpN5UnHebkP7MA+122rOphnQ3Y5Jp
Jw+tRTOhXnLSkqz9FNbEFEULzsaLV33kUeeAF+dacMfjrhYbOoaDjTDwyAJUE5KrCbUb2wFqmaCd
hXKSAzrW4/pz7ET6UAhQEY5nxCU6iC64F6kRPwCoeQ0CI4O7Y8uXONO4A+lYCuKgN80if2OBIRaK
7HoAIu3PngdTf9/nWgoseEITYsp9kxURDBR5b4UYeGutL5dWaLYroXpndk3OD7Qpwl9NAugmKGsP
SAqCbVJVH+S3fyS4/u6NKKU3Mjb0pwo7ojvRN/LoUdaHc5cGe5HFHa7Asu/ucpE2274Z2h31s8fB
dtUqHH3/NtSgQZmtZh8Sf8pvYg24BXXt6oU7GAxupNn2Rxw2OmZTTreJMi/amqAN16MbgA+mjgLl
pAWe21Dg7yP4pDRlUV1qmlUeBNO67ONXBN2fjoBK4iRos1QEFDdLl2mQn6B+h8tKw2qlGfeh2+2M
znlE2AJpLP7WD1C5xoRNKQgGzK/S6nEm57VVvJtCx14oA/xzIqPXoOvWXsnJn1Y3IpRk3rxiDWpr
ZafdD+Uk69Kpl4PHvSnyd3qGg3nkg4k5xbm1ARf90NEShTr91h+bGzxONLDF0w+6v8ztSNA2Yegs
PyAFLHQHDKQpN1Kmm5ENMgCLQmTn89U1wJshx4+9us0dHK+VDe4Z0818Wkb5tAj5m2VSbAVEGwEq
wYeXNLw3LTlFwUbb1Wuo9fRRvbeTs9W4Si88UawywzxNPbWxQq2Iox56o7o1mcV2Ze8q2dOfmc1m
Xt2DQRbc9vBIj3AS3QcdwGXYXaZacDc9+qGNd441uzWD4IenpVfFIpPhwYTW1RYfZpy+o9VnQdrr
iXGe6OiycpA3OihmnOZ8DHwt76Pr4AhgwuGNUJJ8cx6/TudNRuNu/qtMyG0K4qIe2hVjoghhggQm
EzIdD6ZzrbYlAekIos+sBzy6k30Vv8OGBP5HRdRSJ1JnfVefx9RYKfTtSspdyf89VYd8Nt3DmRrU
M8ojbdU4jw2QZx38VjRsSpBqqu/A4k/3/BcrfGzUJ0z75YAok+doslfgqzci+zloAwxILVxaclMa
PwHkTyvSdrnytrBBjrnr7LtmhCEhNxaQneUEUmARJne8fcNw1tV40kMa7/i/jdZZKDgP6yDzd63m
wVTzF4Pt3zVRZSwGBjCt9gL9YWHTKTq/Mds4uRruw9LU1sxrXkJyCKF+mVO6mDLoOiCCiBVQjjnf
urY+gqbDsDeFna1j+IlNalx2iE4hOIQms4XKFvXcaUlZYRPl1rK30zvHle0mZLIVvtyNWPtFbQRE
3GUH0nfgThZuyyYamJs4gs9YpL+aJDnwO0s9OdV+uR5qVv+wyQNjH9qpvwUcmtP9fCrUjWdgFFg1
97yjpPAxGLaMJQt2MLz5jxxN3fIPP7Z2AjbOgx+Va6Tf6PrLeb6lJO5hOaObU+38wlwzADkQ9z+a
wP9FRnbV62hD5Q9A0WggnBsPh8Q+YltgsgUt6yfS9mGGSzWUurTzYZVC+23KHa9ujlICj5uHGN8b
2MOwuCBgRMsIghkQOuZMP/SKZMBs/DY5P20TKPWUcOJnS9gry8HQ5hmAMc192dz309nJSzbxHiwK
u/e4N+xoIxmxwImfNcIIkSZYpz5GIKM9+vdDq4OBzMvLfqoJOCgSsA6YYNXu+yhdBGSRqHjhh6HP
BnerfMD7MmsX81orh3fAKzcD/ok5R0kjaVIOxcc84avpGR7io++RlmKHTcUPPt6cXhPjGcnXqsjQ
F3biluGvmC/zcpt/yvwlSUVwpGE0m3GUazuoEovBsWhNs3Yqe8Xr5K1hnfCKm8n+NIFIgYvYx6gC
7eSHLbAr5g4QT9/mcYdzCgckfmjTp9Ce7mkRxkzQ2Beu8zy/Irdx3jU5fRh6dAys0l722Cbj/+jd
S7aC2BPryHWA8iUGPk7pgOM00F+4OQlFqUji+meG+Vvea6texHeOkd/VOG/RefNCqYfUvwta1Ego
To6yWulmc4Atiq+m6dIAB7QC0jhI4STfOUnPzmJNq863xUnvOvw1fcFDEx+6et0tkrB7yacJh6wM
uEWVWLDqMzZaXa/SJysgIxQy/4zJ22kgVFZRBBc/CLGz07ubCR9Ut3NvICE/1mJ47Qr1MEmNTt16
U06CaybLNwnCc98PrPWIO475TELqHX9byGAB3sloPcYOqqeq22Npu9/HbLytA5y2c/0dneRTxFFG
q0O2hCoLs1Ska2uQ4ZIuDecWhis6fFvDTJyWaatUL5yb+RMZ110bNZuh945xiqtl3nP6jIMdbxIp
+pvU96YtcVPw3ZS6uR1Q9cOJL/VqWfVptgbsSm+Z3cLFimq1aCuwQ4DGcXCUhC/UEUGDWSWHlKxB
bULWKjCItLotrejNWm8miEk1bvboJqxD2TtYOxYpVtBogcxD7xR7Wr6Ztm2Bd2KlLxrjzQIo5hnh
vq77cJUNMCqryJkedfJu92Ma4pSCYfu7Elh16vTgZOB2vOhAewYwa7vXcamss2AreldRR2uc7EXv
cnkEZFVvi6jDqhE/8Nk+M5V0apkh1O8weutRTBxmsNc2yRoMe8qcHC+tsyDJQy/xd52Onx3jPSQ3
Dcpe1rUzTHshMwvGEvyqtWZq3/McS+Yi0A1cMBGuPjc0uRmbRhX2I/N62Hk6pjKLoop0sZgKhMlT
aJDxq+psegRzZ8N+7qcfypow9nBBO9mrxhrEuCFuRtbnupluLmxX46picL7fS7sMwD9GQ/M91hxa
I6raal9aL8nOIqn7X2WtSTh4rT5AWTRkew+Y117jPe31a6g56bo1K5CwXM0GuKk5eeW4FxkLOKr3
Y1GMdF0kdbGpgO4fTUhVkFfz5uRbTk7rtzs3/4whrazgk70SCnSHeyWYdlc06ziOuDI1fbLywA7f
C4pQKzlkLU3qU/FMR0n+HNR0KiZO8dMdclK0Wc8WLD9wa4RhVeTW9yHMk71KVfoRhBKUv2qNlaNx
DIw2Detm4Zor3y/xFPY728g54LMWxLBmbZQRGA9+UyTOQk4WsD4x3yNa5EAZFq7rsRyNVWa6wypt
e7GDbk7/fJeCq7ExDwKk4PFIwl6VIQ/jRl5Yr8xYNfatrgoDsLxqvjV907727dQfM9r/Npqs5F00
U8o3CLa0R2kY5g8DENnJTKrpJqsNLAxMEeL6qmn9uMzJDC21lONC81KIxZGtf3BvMr61oN6Wyhr0
YxaIduXXrrtuLUO/tZ0aCKZr0gBbCnEcBsn2Pfp9/9nZub8RMrb3Yd3l2zYpjMNYS/dGq4OBfUeO
j1nYVg/Ic9BWG6ROFzyCXCLRLldjo0mMjcfxvjNdb5kqiHf40bTiTXe0Zq2U1u3dtFEvNr4iGxEW
0V0Qi2+glL+LzLnLdS6FPKw6AvubFmy4BDp62/M3UeZMssEd1YRK5Kqc7RaA9Mqa+7VtQKB7mWJ+
GyjvDikpfkjdyiQ6sXqgBe70JIyeiClHwxJq0yrL9HNQ297KdznpWEWjl5w8s9i0E/F1auf3seUR
Qxpb6F5w1oz6MW7NU2j7a+nJJ9xPgIEpoqLJRuJL2DF4O0VwL2SyjivvIUiHUw2nmo66/p4A5ltu
Ft0SIpK3gGi1NQyxDZ36Hq9Pb2F1xHsgyIJquu0ctY01sY3DceOPmBr0XjinfSjzuE28lKKG+aCL
n0FpfnOEBlJO9ePZ0AJSJ90ruG/A0OKhc6ON6cy9QZmHkr7DK4ZJ9JDB4ssQq6zS0nI3onF5arnx
XO/Fq1KidbXus8hCCuGsu5x9vWlshhCSZW3GJwUbV5vCk+tgEFAmT6ovNonhcbR3hb4SGGRtXbNx
bsdcBts4t4e7IhAuGLmK2pXpSxCcIpFbw2qJFhpf0w95LsonSbkk22CLeJc6XBlGr+y/d640b1tZ
cjswwtsy8W/tInxAipRgIM75EvY3HcnVBQT6kz1MI+Tv6IYO03dXRngxFOXainRYwHn2A7jnbBVy
SpQF5pX0vuEPi8JoErjaxT2Qc4TNDn5/cxdiYy+9KlkPnIXN2L6MfGDdtd97r3PWVuHUuFKRWgiK
LF9MbfYr6SqMK/IhXpQ+oX8ey19dZTOJ+hO8rt3ciNV2OCZn0U9D8P9EdX0TCRBVMmSWVs52fu9u
iqeB4/iESqVwn5RX+dDMQXjHsqOr2HnDwB0XYo6URec5W9N2t8AWNmS9H+I0dzZ+YTZrAqVfil4Q
owB1PkvxPdv58BI8pnhqYZT3WT6+T3ZxaDLmb4jbwwPCrvhgOqX9yxEwAkWYxU8l2zk2LPk+aLUe
Zyt37thsnoJKHHH3OWC2u9OS/qNJu63btQcb0MEIFHsNn5JNrZ2iDdhPfdXOrm168CNt22iJyxOA
N40NQQsXrP0P16AvoRnp46NfARRCl3xr69TFr9KB1u+VQLlsdwFFy11ysVnm5RzADvGNxvuiLDpU
lCiLYOFM+rEWGg5STfbeZQ2w1urGDSdM08Nd1FmfQ4ZSysy3srYUxNz0lmfaeC2uZsAfCdmnddcE
38GctAu6S0CYD+DAw+JG0H25tiecTaYyn83AFZsp1m5Lx6SZPPEsc90krrXQ7OGppNbgshM43JWn
XB0aUCRAb28Sb/oIyI+osKY5qQju3IZblVUW3cIJnHu3ao+Olx8hS95K3b9zsbDC0ocLqTHcZYZ+
CPR8Vld8DF60y6aB2kXnvWOUR0yUUi1tLa6eeJEl9E5g+Z3ejyR2BltfdbV77JR5bwTWAR+nAmM7
d59q3pszTXdlL45mMPyKdfupdwxSAUl7gKfs0QmLqWDZPxdBdZSdhWF3WgLRIDWEr8w+MoZ7s/FA
x1e/3ILUpwiaM/mab/QeIm1w7lTavlsesTgjEY3eU+YAzS6wYSDKXAyjjstJFjwNgbgLumwXJcmu
i+qSnky33tJ/iZNtIdfOMFakUOpHu3buGoL4RRTrJ7dTn1afDDvLw/Ymb0y1y0hV7ag3iyXdvAQK
VQUZJDxAbXvtBn/LjI6oG+Aup8wcBhOhiq2BxcDw5lOyjjPb0JhLJFsVb2fpwmo8qsJr91Fr5TA8
zWqZNVWN/ToeeVoxKhqnRgiknl2WZ6ON88fIhWs5mvGPMele2iFKT1aeJxwAhnGTzx1oPCVzXRuk
cRSth7ytxSumwi7iNpWDfNeaYnzr9Yh+Sm9MDyTqvJeq1419YIzpStll+83JgCouJ9vCcGcEePjZ
132ylBnzpzRTTHxIcSWbIfMt0mBmd6gUx6Vd4Ym2CPSuPfNWq4+cLgFKKRjaUrnHqmzTjHlyZ9XE
MRgq+Ls4MwSFswBoip5PYCNUs2xpBF5XjT0L69wpWLSGO902wG7ufRsqPn7zZvBG2NA9uqPKyWS2
I+zeyVnKyP0gvHAeWiOo30Q7wefpXR0ybF/jirMv4SYD9rGkPy0QvaU4u0XcflOnX6ewmTg267Zf
mlBst5Ge08pWtSq8kaUtDlU9loeyid39f42WvZWGt6M09DUGC1iwqC65rTKv3ehdSX09cupVFk/i
FoCzsxR6J5YcXumDh23Q96gX59CfxnFZ4E+zHLXIi9aJ1XSS6MyoN14tTOwfFCZxePVCiRzMcm3Y
9BsbmsAMGrPzna77VBlzj4126MVa07E1KAKbXlG8LJxdkLTRc42oZUs35LioVKTt6ikGm57E9Pfx
r7injNS6KlQpXHr0Y6IP2spszHQvozSFXITM7TVUgf5uV1Z/bLHPeYllj1GDFg/JvebAfi3irLod
6+FTVgNJLJ6gPE5CBiuF9uEd2IJaaV3fbrPSV8fGaqzdADXuFr+Q7Jama+sQJ2n90nbSfK6LpjwO
KsJcOkj9hWW2xTpAOLvAjQWAKhY+KzPJJclhurAn10xI1qNhI3HJBl3h8JY6aPMsozVe3B6se+ra
4pj3Kl+7QZKvxoiGFHusw2WgivRGoDa56+ucHnpTNWuTJbzKa6LzrCq6XWLVeJ6MjiBN6XA1sTu5
D70K7zLivPonLUqgn8bGB2KtBJcOF23Mi5ZadBqqfMTYt/b76Q7euqAJRtWJsTDC2cK0jnQPizhZ
lN/joC9ob68h3VqyXsHMrLYqCdQhTkkLp8Ic1k4hu7USI2z8uu+SD9kiqxO5RlmgpqtrIbN6Glb+
aGWPOdSfN2E7+oajSL+rS416lFPNtV/6mr3ZErDbVpP3o/fDaJ3pIbOEEsDK1rFS8usOHr4XFPck
3qfF1Fgj+YCyXNkzLjqP4f6S7phjo6hc4CPJ7brEG9WzuQNQNanfRwNidBiHA9/WR6uRcdwoXAFo
t5mMTe07Fu80UCenczoguHV066UkMzTh2mupRfWhwtV2URcxlNFc2t+sfqC0GItkLSsiRUkR51yq
IlzDGxg3uEO10FNwFqRupPx65auIEdI57V0EERtQseam88eaPRk/P0crndfG0LplC5Uf146AJw7D
9ls2BgNQ/HHiimu1AJQIoLraxuGM8vlCkOgKxxzTvwnNapbaP7UsVgc5aoSivn/qVfkr4Aob5dkp
z+oHx9NPqjKeIsqBa2DW92U8HLjCndoo+4UFcrPMKv1dJkTSadLnq6oKCCNKM170aZyvNMsoV1iC
mjPlNJmHi0PPFE9cpB5HTbtRYRghWUk+U7dC7xOqJwwDODbcUF/4Q/E9IX4uvBoljb+2bGMn4hZQ
b2ptmT/ftQB/H8/YJjpmcN54l1cWmVPMCXuO4KwPd0OJYURO35HZTbNn2aGOyx2V8b0vyHjWc1zu
RE81xF6i+ugF1coc76SPJTGOABPNFRMMKqjMoz8143Iu4HOBU9yh0pesDJ611rwN0vIF1PKvvpJ7
y01e0x7KQeJrGO7aFI7rqao4oYbXOCegrrqcxJSdnNp5DyaBUC48A/8QMCsRl0bnscMcbSUkSVe7
fJl0/RZO3+eY9N+KYHjDDmRf93LX4JnJ3uY8dHl8i5bsVzBoDwY+CbaKNmVd2M/OfHAQOWOF50Y/
Kz3HUjUqNxNRLdlIKib49roTYYFyjWcjzuhHgwZNGZVS4C7zq40e+y+ejJ5iSfnF94wds4oCqyyr
ZQlQcEUvf4Djm/E2aM6rVPGr6QQ9ShrXXpSc8+T1D7KWR78j8xJNVXCkzS9bQQXHM935xNN1ZBpU
1gpLETS78DbXY0UTWa7NDLWYEGNUzU3ccSPNMmvZWfa7CrVbIfA+8kK93Q9x12w45wwQZNYDXjY+
VQBqPK7ifYMi18qnYArvMvYPHI5ztbZiZysd81fukZ8vsfsqxO1QkizwSvsuweSGtLH73JTRM2x5
sa4Sr11N0fBt7kAMo/6u6+SWWwfdJ1awxn8LtyHK0HVAwAQoXwt8braje4+JE+bNPR2Gzf/j6LyW
W0WCMPxEVAFDvBVIKNiWJWffUD5phpzj0+/H3uzWHq98JAQ93X//odJrSln5aAFq7Bwh9JDn6Ux8
1H7KWLZo2lOe8gWxiow8zcR4uvxeTWBUZ2rB3Ws9BIAiMiRjgWwRmEy6qX+2cbrEZV7eE6f/xCk8
BxCNN8A9mSJfcWb27eCGY6VvJ7B67cqagJbhsUloL+sCh/OEaQO+Xen+c0gMkOb6xrbuSYfo78MB
22VGnGNw4t+s3Lh3aCQDMx++48RySaRObvy0DdI8PdeG96PQsgU4ENCAtcW9Ha2rkwFjl+YWzVuR
PiP7PyBl6MpX52vVpXsSvQmPfsl7nJfjJKjdWgQbAb/I6CKwTufEHplPL3Nq+NwF8l1r1/fCmtN9
POOOqMhv48RlFiLuSYFl9+RvZIVzmF2NjLqaiw7y7u5VzPKicb39lGT/9ML8pG/qCO7ISKsjPPr3
VKXlsVIkPWG16oSiH7tDrXcZnP1B20mbvBAxtUczEW8UpJZhauqu0oCbUaUay655Ewk4yRoOUq1v
vc20oAgs2E9W072axvAHBbH/ELuuuWvHpNtDohPnwdXKkJgciMWwHZ88rbxWfGuK2VbYO9mCXTmg
IpESctzTifocMi2pvR6hlkZvukDclV0e1qzxQ86mnNvEKF51e5l3qm3+pkpyLpNPJifRnunc5ytH
uPunXzr7xS00CD9trC87HMeysE28+uI0DX+G8/exQ1S99wjlCqQJGKSzHjwxZcWBDbT/LArtqyEQ
g0ATlb0meB7sK90F8ar9JQT0mC5enFch7bk8dHPrkoiUW0FsNn+IZiXypJMF84gq2VyklCFzyr80
vZ6fjMH4V05FxW62YtM9KS/wrLqGm9GMe3MUOmAOFv0jYOVoc3+x0eDupnSL3t4pobagDUaydLTa
IyQX0BwfzuyUTvnOxuowGHrDDijo5V6vWJwDcSls2U1KPd5xxGYUhXboHXIymsodA+lhbmjQM931
fumJw3RMVtuWvnNnMYctaT6cjNwB2djjFI/J6fRE5DlqDxsul9XPn1UHgaU2pH8jH50R3gRbbtk1
wtdYT4I78Oi1oxOM5HgE9HEGS0DlP8dW9kJoobWP04FUvlpUJ1MSfMiSprkm/AOqgH2GejNTW0u6
ngV/ODNVX80msUuMRj+zwXOYUoZxj3t8usPvyAoY3yijosSgsc6ne5PJbaQB3bEcO92XuLSFtTVZ
mKIb/0g3LKDWmiJIe+gxq0uf2K86+25ff0qSsg84zO7SHsVOFyQk6jA/gtnRnlJBcANQHETlwiaK
M6n1Q8Fn5BQf3pkyf9IJZoQ1JP4BtvazJ5ckWrrkLJLqvVHTj5TAj7Wu6qBIaiZlv8MwXSmAyLEj
gpVRODAMd47kPP3B+ZtFXAne3uPZ5OHXT9hQOrINxdJurFm3toU+X92ZaXsLNQBRmIzdIrggi+Zb
QVrGM/Py0O1FW01BJ2XBV2dLMsfnH5Ho9t4VZOBi7xdHPcGEe8Jf3wg2t89QPMpQbj7pTccHiDPt
hp89sAN+JtXBTj0VLHrzOym9McJJY6LbJp+e1QZUblq7ELjki075E4SIvmnOwcul+dvQQLeV3Nyk
9IzlPYjkzhTUxD6xymPfuh/j0qvA7IYHWDJp0NoZKTEVH4epBwidcJlsNPg13aU0FzJ5veRRqzry
NrdTup6OVqWArVZWMTUgP7MB0Wky19+zvFr2paeXoU/Qr5ua+llftPzEzFLd2oLAGISid9/W0r3o
03yPRupaV87vvielqE1JnutNcA/lQMiILWxj12ouwqoa+RCGFMARKdugxc8Ppg2IExe5cTV1rCZc
DO4vIGFin6y5Io+UkNLE12rQdAGoUy9/U5ueReUEcvl1AfhbsZGCJhwCT1RhKez6YsU5cNtomJwa
mhVW1sxxokGNB1+Y322r/dYK3bhVcSz3Vh8Xt2K0OO1jc3g0XNVFDpTS0HWcPmomBRNy8tZdBoPk
MM3r+AJQ3V4TTPsirSvNNxfolsVHu4SOhdeEJn3/c0odDw9LqPMDWOdjixfIvjcKcarzrNhPVb1e
0DpvzH1S1/ssJb2o0nlgJ3pAWQ0vEzFe534q08OQ6XFgzoqb2dK6PUhbxvJO+jtZrG3o1pzFXddZ
D8yH81VXJmFQbTO2Qc/Vep1J67iVk96fNX/UAiszJeQNtznJuPc/zR4fUjvrrDCXqoyqdcze1r4g
mUV62WEku/AW64azb5EUXv3aFCdfA1vT4sUPFcbgT8XI+0iJwPin2pjUnWVovkfWCAclu/qFPAPw
6bEe0h1ewtA4lpwFtRhM6m4xtYemyWZ2QWMX6cUGJGqa90v3lQM7pDReqw6PonjqrXBq5uWBPUT6
48YppDUCXMO5LMfnLNMvcCKeYuUDb5GA1gg6Q1sbuSReDEqwlMtv2dv+dSlYYFfx0p1aEFVaoSH/
xU7ck2enMyfvY2mNjLLmgqfWkAyHU1ml9lcrfecCNirGIAOGJvamdUSoE/Fwkz3WbkbatKHjw4NL
5kqeHIYoMhgSpqXRa5rHzojxaaKbZkMfe0TruJP/5Mzmn1XyjNkGdsU+u74w6wUuCVWKd1ibgb8Z
CYbCOic08bXA2loCdjtPxmnEtTFcJo/Ue72cgli0beiZMGlcA9/XroaZOWnztHczyzssLTuKmUR6
KlxW2g8rIeKR05M4QmiYJyGetfNjZ8LIS3VlP+Mh20WlzPr3tPU3mCoWA/Hy0/rqqLR8qBny/hir
Xr36TEyfyD29W5+sak8X+U4icEpcdlZEQ9kakZnb6wM3lf+xpC2QxWI10ey2c0jZdk7e3MCTsZZk
v+gZ4RVdM9zGBB8N2miQedIj6peUjdudyG4v1KUGL3KwSK1cbfI8HEv8LFZpHqAWqr005jRwNI3Z
t8QMrWPx9GPrVLIRF/YwlYX65TVld2Rqs8OcZLu3yk/b/QQEh1d1Or6kczLtp0VTX7o7iqscCudz
SbrhqfKrCRoLeR9xJ7hJCkPbE6tiP7vD6N5EWemvdafcX1Yh2p94dd0H8jLL21QL62vxjey6JA5U
s0JnP1FI/zWu+u7LsuUaQWqsjr5n0mzYqj/AHhtfm7qc9mTRM2UXECXD2VyTBz3v2mOfW0bYDlVH
nCg4OOHouHDHaRcZtp2/T7renQQpdqTbZOZTwU53j9fd8Ncq8+7kO2AvsdMUn8XK8lUfmjnUx0nc
26wHKFO2JAl7suDoVATGWYoymdXqAlsiQ940AH60Qn4SjxpTryZh7NgU2iSrZWwlUBNc8D7sz55L
SHtCHtrrpLtVtHiO5JmeNP2d9fv6gNy+vG5kM5xgCGSC/2JUWPB6HQLuGP5Tarn2ocTfhDVvbyz7
rHazo9MhEZz6vGVfX2mP42jX6U7wOb/M0kNpFJfgOWbajESPeUOgiIo7YfjNKkdgKXTCzq55YheB
DIz+WXzgeEZ8rV1NjI8C80iW+ISuLtShUKhlel4msZ5iy1i83VhN0wGHl+5xFOl61WvJjEAI6uO6
xJ883kTIeevKg1/H5BOPpJvFNTqLoEycGo/HevzXrSigif5phre5n9OTsCv/ryeIy5GpUpfBAf4C
uWHDj5Hv+LgQUxL1CQuHDL7/HvCFR1xpfkGR7Q1Cjyz/zSbwjKpGzi88QVKTTLjCsvspC+h0E13O
o9WUyYOqy/oSk+5F89UNw59J0ec32MNZwcqqptqZTgUxUInxIyWn7nnwKa/VapAQ5uDuYHmT+CWZ
EPe1kPaLlbren1VMPZEwqXF2K4kZ2/acGBKbRgCyogxUPTZPLr6ZQDdE6nVekt9zitJ3uYxeVNie
+JiHqXtUyqqPSzeYFwLqHQyScZIuvHX8lqNJaEVXEwRYEy938K1ufcNosgw9Xa4316cEe+wUL8Zq
633gF8bs7VLfjPcplJaSxVyWhw5G+eE6gCfVSTefNT2zceBU8pBbZC5Z5tJfwRj10G6JUl6r1T9k
YD9Xwm6LiGDHOcTarIKTZ6loMTlQq1lAMK29v70DoaeiK35s+tr/pXI/Wiiau3zRzWsiqokI5cwO
zGGonlik6ltiTkPWlzbAaWEdWbPCYjrRoe3Mc0ZgLKv5zqyzyMOXHYYm90HWdb/i3BXfXcMyHH8q
SPaj42KHQIJTZWfrgZBQAGMGnT1J9ZB2tGLZ++PYsP2enFtSJdPN6cQwMD6ifAST6NdTuY7uS5pB
JyUnQgSYeMyhXFfzrffnjyaFzckEAxWk5C+B2UpjVoxVZPENAUFVMFBz967W6j0pEvOu6aK/aMIT
0SwV2VmE/4TE/JxSAPNdkYOCMbv8EVXxquA4Y+GQ2hqx0eDUgHI42VSkoX87DvgJftLD9FvzGODd
ODbChZzZSE985zhq7nRiskTWP5TrAGEN5qSfEE8IJ0KMv3BWhTuwqPw6L4V5NqqhP5cxNWnnic45
Eyp9JLqlClpp57vEFO7O8DH4YOSm12z8ztgNuSjCxJtRKuJSTNqXM/zl4qzfqWdDmNGcMahtrGf8
vNRD0JMqADQeT5nV/MJ8kHXYbI8/0+rbiCHjj2Gx/8Tl+tvnS2My8cqd7WTOfRj9Mzq/16VC4u8U
/3wanUBl8WFZzUdsXNKdGtk9mlPR0MGTOQVLiUzy2vLuWWF00OOz/JccKnbDum2Rn7YWPZNMDEat
kymuYW8fTE2rB1DddTAs7BZ55h5ljxeIva0Zql+5WUZk2rPSSMSOxMQ8qH3SPl3zxMmm0QFD3qap
jOIlDcyG0q/Ee6dWjlhj/ksRP7UpnCqvXP/MaxPiYRJlpf9gNAMioE3OC1VQuPE+4d9u2p5L+A54
Vp5HPX6pzOGqdU4blhmBxG0DCVOyfUDjcHbTWQRtj+mwJwoXByIFD7DTqaY+nL+TTzA2Tbz7iBJu
K2X8aOqDdNwC5lde5AzM6D5D/8TqfLRitfdTnTdReueiUFfRu1c8FiI9tt4Icn50DcUN7p+tzjgm
xOsOdfKUlfzZKnbShH5QNWSzrU4ezEMSmbzjOTfJOK3p+ZJjXbYnxgBonBps9uZQpALUXO7NbZm5
IiNeKxNd6dA+wYE4TDxuazxdjZmIbh8GvpkuuxZKEU/vNACj+/LJW5jKKmFdFHtI4ILpDboVyq7p
0XXQOIxcdK0jyq3Qd5LkcxJZzSVyl/Sr0c13gskFxLsVc4Qdsu3DJOIRksK4pAQwWPQ4AJ+7uGFH
6y7Nl1ZRh/1ZXRyh+MoxdX+rCQqn+44fVCyvq92aO6G8mygaFhyF89H1tcbgXc/3PnVs7kh57lwb
im9DQG1ZkDosgfLqZgd3UzvqGSLepN+3xgITYG1OglxEtlPrrZTJnqjXt9TuWPc136lYfnJTXc2k
q/Z6MyHZgIJr0ibvWr2/ENL5MIhc7iu735vUq51Jp2h0eigGK3SZ3sDh5YuTqve85J20DkO8+0bc
dsGurxqCVBsv2gyA2hfmHHime8ZG/kNWJTGQqtFhp2d6r4gwTvX3slWPCVxtBOotl2lYydBZHgwP
srVjmsFqamciWF9tL/lFZPPdG8dv9h/fHKKH2mjfZqzZGfLLkkrKjqbQKHBjO9dXssru/Vofxib5
yrRfFpawXMdyJaFvWPY1LTlU10cD/HwlLM2U6qNj7mxXE0Cn+SrX5Vn4GhvfjAftX2N9rfUSTmkL
qXeJMsTo2WQDu9n2z2Rlv0n5+RVnKxxB66ttxCFJcbxTdUQa6kOfrvdlrb4Lvic7Buroln+NwNYV
6/6syl8cXgMefh8kVXhl750M6mHMUmYAe+/1NjOFfrdxaNt8QztiIsmTNQ5rNz7ZUgGtj9PONRq2
R0v5UwFvQOk6MKg8mK6OiYMT1Ku7w6Dr2y7y+7aqcwc7qCFREcAWWtXwXAkIP8LeO/b61+1kguiA
8ZkRdV7Et1Z+euYQmGjK6R3vvZu+IOpP5jRydVg7GnGQ+JQVyXi2yi2hvNxDfLuv65bcbGIppW7D
mFwa0ObCIZF0MK/lbKLgeJ0RJQ0u+64mWcLYJTGpz0/9vIY0daFtoNoQdgrlGytfI54fChiLMJ/m
InnPWXWnmX80FUL1tL2lrnvYvqpkWSL2fBePzJ1WDbTaa6g3oEot6abWeOkz+1Tk8akAQk3s4bTY
kmON1lWrvlmdXlZU7tvtkKfj3vZwGcAvhoTdcbfMklWnxyhTBIVYYaS+tDhJblp5uA9hze1U8aa3
r8cU3U2VMrSV8YFvgESR7/O/Sbt68mxgupo1E9/XKpZfY+eyNFv323WTXROZhB9jsS13jdOETsmh
yS3QTdrf7T1muRNJTUaLTPd66b65lJTMSoiK1cFu1fSsO8VZFN0fBEAXc+wj38uP2wu7fASsWt63
cgtOfKDeBD6pi5jBP7Cm2i0mI3VbRRmGN76THstugWs7BINeQ0/NzwD4v9fYOs5TQUKQZe+qSn/G
sJ6k0uSYzXNkp7QoqQn9DiuBhUN60VXYzM2FUKKCO2u72tVAzzaMpzphqwdRvhvjR07OlnffhgY7
sly271lt3+qZTG9c1YQlWOTWoKn1DQF4Dzz4qlzrvtj9GyoanaqQHsbefJ/S5jgn6QrGsl2lSn8Y
k4EUAkvHfMqNFshvO3piGzJf/huik9zFCSqdRWtCe9V8Np0dRHbdJJZNhGBlUanQsJT+cfIXi1pf
dYGTtuHqqpuQ3jFN4nd6smss2V7zAX5BIniSaX7ImyRhZFLt0e59I5jgSUV1RlfgQLAe0o1aSYil
0SX7rkq8vVbY97IdL4XePza2eK/JDU2mqd63i/l3yYe3ci25Ys1DPiZvosgvY7P8sN59b+vqzZC5
2MXr8E72wZEC/lD1yAY0XOBXKz4zl/wjVvYfuTyvujbdZma/xuqftLWP8tQ55Ln5CCwJyteOzQX9
2aNJ+h77ujXS3bXDHQm94QTvYnvbgNSwQEfrydEaaHeKRiPebqqkRbIySyayZUJeNBgtTOnqFWLN
S22vz40vYXDPaPSSeYjSRHtia6Yd6ayeZgocWjmb7WO29pdxrk5zDr7ik6jh4+LV8Lyptr03k88p
h6MGp3IApx0ObMOTqDlsnU0ZtYU6zAu7Iy9HzBGbRgFLkd/idQdvys/ZEF+Bll/hfR5XjjcdaAux
DDs52RgL5Ay2uPpAoh03pzeQuq5n49nR53tjDGySgV6ZLDi9ocs2JemX/iAulqY/jStAZdpq7z56
0HzIz37WvrHYwXekgkhnUMDBhF4avY3szvxp0BhRksS0S3JF+uqU/HSaxuqFM8rsgBcZGh9i4mN3
g9Qf9da8C6vkHJ6sQ9Llf2NaIkHNUZ49BOviLmEZr/puyKaDhl/HIKcV8NgRvKAtoXG1HB9r9xUX
/bEozG92MMZe6WhttuewIvGrjotjVsOu6V2xQdvyLUF7gVHrs7CafwW7JILA6cro7BtjeqQJQ61i
jOdpaLB86m9xkb1rWo76Yvid8krbri7YGoTYuj2OtcKmZSKatW21vZaM/1qDJZiT+icj7d63pVtj
az0c8nzzgftbKQ8+Yatdimk9m4uxkaX/QhqOMlVv5OHI7K1jaZc3oK4jatPtvjPKLnA5EIdkOrMc
f7Gp+hYn6na9C3JxdA9eE9z9Wntxsk9/5LiTh6ojw5b7gKtPswl1apyCnPQpDEgeNjOSrZ0kx/Ig
lvjmF9YjGoWzWQ2vxqz2tuuHNlwyWDGIR9xQa+tAK6dwQm81bx3vWWjxZwzPFCadVRzdsX/R7Sd9
Iqe2LL5gBOwX4oor23msmE1BWT956aiVm6PNpt3vCmx90SGW01lBUYmd5LwRYeAixT2wdB6/1IzW
6B9DPz7h6JLhr5JX7fuSGScxpN84KhxjeE0lzIqyLx5K8JrGvcWGjTzzV58+KptwrxIFbccacG7Y
Tnfyki0+GfWPDrKkefWuE60ULesB8xo/EZHr9o/8dLvNqu3m5+JTco8jSGbRcODD0cJJ+UGK7ldL
T442rnwdOSLVWD3y/0rdRD+3cUIfAMk3nUdoGoCB2qkaq+2G1t0dvM4ilIlHkG7bswXtsZbkXq47
GD0y8st63OVxCYevrHcWT4DNUc6vTt3iS5qo/Th/LDUc1bA8Sjw8IFd/+Ep/ltbEzwBwJvcCsY8U
4eZ1+7elF1FBYYcfEs4sIto0+4ed/iXrINDz0aDQapcZbLR382j09EtjkS6+WGHnQlKvtJfc5Pvc
IvOcj2HjhKK/2sYL53X722x6rHKszuzm4YBModmKp2T0znGNKt+O9a+6LA5i8MO6tI9ePEfrXOAh
rB0Vj5BLy+xAtdXj9CWnsMweUzYWPewFOtlvQrqn1r1V1lcxPkEKgWdl7lbzw5Txo5bF0eRAUxmD
uPxwekAzpmwtPjXi0e3/sTsJSsBc3v6Kqg8cPIAJHpbqHyagIQL0N4ft8W5NO3Bof9/2DJBxGQgm
L180pzXp//dHcfp/fX3dDvWpjkM6Y2VAHQFSJT2OJ3VZPk2c4Iy1PHVef4kzA28Bqoaqe2hbmb+v
ZUbd2qA4sbD0ZvHlZJ7xAHoCXOx+8Vln53WLRkFMTrgYFLiGXcP2RDl8wzMPbU8ZIz185YgRUQz7
LER7VREgBXOX/RN00C4NYtIX8zziv0xXNPtcn/6NG5+Zy5Hq1ovFbWX5iMroGyRPLjgeFIm7jYUu
7D8mfxYyNGsBycNiH48Shom+z6FXxxCncx46lEYBToPJAmsbOr8P+zRqs2Zif1Tpu3ahmLkYte5Q
SmFd4MM8SKCm0WVFSVrhQYvdHKPhe1c4sIXQCWylzMdGmEiJyDUdFDt2ZMv0fTbFtSjNKx9kphFy
VP28udSoPDskg3beChAPl80WuxuSg87ugtQalNQIZphoBpPx3xmGm9RtwttvOYk2nvknBwSGzX+W
rPwzSut2lxpyBmjRufmY87FCXDbZyzTdpTMCxoETVBWoY/u3sDZmNu02keDhVvDiJ66pUbtr4LR9
sTleuaItwzgTsMkgnft6/5PnxXo0p5SiULioXRrUa3osv+u2j9m5e89+ARNW/6hyHKCwJntcZMOv
mJNPnYpN9sgMeRGOWzoKgcaxvNjSvhc66mzHvWcC9oGvDf/crLibG8s70T+W1Trl5Vvrfdrmn2ws
uFmy/SjCTozpyaJNA4fWx9cR6HevsX94TVaMBV1pDr+9BSSy0FZYfkvN/niBeZs7TvcaN2UatRMa
bVP178YCX262yHclKfA3Ky0LYmQ/RgTv5j9rU69vFYxQJPf1Qr8hwX2d2fp2VhdtiZH1Pwbp9t+a
1UGsMjMdKpkcdIAVf2yeHWsCRqjbga1LT6cCC6zZ68syXIjWmHbL1plwAw6s2kimSJdcHlfeeTRn
dQLjtvHSq2TFfeyLOWYaNwaW3RVTmI3Vbcxude/5q4lBw2p9SeDRNOpkJX6vYlzzsC1n8N3UJbVx
MPsHKx3s143lwRm0wHExJF3o6nYqsPIW1aPwfsaE0tmSp0iEAiw6KKiyTIk6Gb7J1P3txRKfhZa+
dDcMEktop57+6SaBi7s6dUSkNJIELTspd4XrIwbhjhVRUdnpKfcki2Yx4JK1M6UUTVD6mfvSuJZx
yfOKE9yW2RHiHwxK1UBTXRdPp64lFdEpixGhz0P+C9MAr//Rfkq8Yb5yTgI8ukl76+rVfmnmMWGT
VdKw48J68vzWPoqMRMvtFV1IEI688BMVQqDID9Y0AQbMcaUeF82uooEqJef8k7mp2HXV/IwLzHkG
rCjBzAM7a9F8mjwaNQDfetHb6t2y4sumfJvj+lLSAa8gNGZLJ+zCP/WNa+kZioRWpDWjW9+AOIAV
PO/dnZGojvlpez6N0v4UDSpdbTwg/YtIbiPk3os2F+wWkR4WHd2Fefw4jfZD7MiL5nifXqvvfZlG
NjagWiafncrZGShVVGO+tI77jvrmKCzjSfT5UTjayaFlW0ftZ7vvNojAh8y8M03AeIhrbdlfc0VK
r5LfiHFQC/kcbH5KDmij6E4ZG3fd7A4cSi1wvW4/muPQX83JfCKR5ow8Io962Ry6vL1wi6PQtJuv
MdEOBlTWdZCgeso/IdyAWOTKKuyU9ZJ7Cvc8E3DUxmqA+Awn1669kTKTGtfCwgK9geuQ8NrRzvuz
TqDBibOSWcQa/qQLdihj+Uqs0R3bXlxorFuWguV782Ue+7cin3Eyp52BGf00+migMDcJLL2LVN7d
4KtATEWcW3RptHrjAZccP2gWu90hJNz/34EJ8SgNzip0FidMuZ//hxQ42YseXUXespVJLn5ZvPl6
/TVWOV8Yz3tSEC2TLldvOyfmZjiUiXePs+Fpa4TawVoCe+7DdDKq/ezqP9unzhrjTSxY6eX2lzbn
B90q391uK3+qfyhilPW9q+H+ZOhnv6n+xHbzPDXyPKXuM6AwxJTchULG/bFY16aGWGYAKzD105lg
YG7/XbhCudt+KLbZjJvP4NSPYz/CwzeP3dLA6bA01BXJJ1erxBbGRMHbR/Fkhv2avqWc6DgRHAtu
js1IUODsU8AqYL4aEXaKby9bXlIvPw198hYn5T9YeRXlPj/lGAIuTIOw2U6Zy7Tt5s9GD/cfPQrC
UB/ZCJOR6de/m2Y2Qrvj/at0BdNJy4CF6Ak3x2DzdndVBpGWEAvHgHODKcd50nNgGSZJP+keXOga
g8eJzInwq/YGNvDzpoRCA74zJqpmt3yOi/sA//g4DpgRymkvPO2q9/2HwbMqmTDpx1kHab83CMbJ
8K7R4Kr15aldyHfqYw9i1/A59fJexNgTQL+51Ro+OmLxGHgGcQQagnTfVD8l9AOcabJLCon5XJrV
c1+jTJ0zgwVuRkJvoZ4FOzLD7T9h3dE2N9WNi3+A6KL2beZlz5t9c8e6hm9cq3f1qpBZ17BqkQMh
n0ygGyoG81X97W3vuVeAzyvObm1ZnrvJ+IAxHlVt8dw4P7QY202aBTOEsnlJ2KO458nQ/qCSe9u+
T1Sid43aBsVtOLY2zJ4ic29WWzx5XPphcxbcvmmSVOx751aPSTt/uC1juOYo82Zrw1shsAEtnXCr
QzIh8xmcx0CUX7Tel1Ir6no/PRo6BPimbW/mJL/6NnuCSPOaN9WnR+Xa/rvmMsFhexBYUW6G/vVQ
sXco54d49kPEJZd4tVAAW5+VSPAo2RBw1vGBV2t/ZeVHbuYwGONiUNQXrem5EUrjirvLF/KDYu9X
6KJa1Z4T8rnjVfE4Fb21k6WGB5LWecgxhif4ruz+2r3mLzcllqiuu4dazoG/dlvce1wH8Wz81i3H
32hAWHbEcMsdxHzb4LJ43g8+Od8FIr0+GU59751zw75XBg81bOudnVL8rQ4anOavz6D8B98oM96/
OvY+F9harajtE/jQFkJoOmK22hBX7UOmKyzt9GONnGT7rU5d3gFsD5oEdil0GL0uzg0VYgVsZdlM
GyYCUgtD1am7YyEHmdcero1Sf+2pfXbxK3XrLJyNKShV/LAFFvVMGmXrRPqSnsZs/SMt58vfRvtB
nJtq4uCZ018GHXhR8viZipaNI2v1xxOsP3ahkINNUQZpnBy9zAVCztl4Kv/iLv1JAtfzxd1KlQJV
uB6NROX9E145fGdtOb6uXQxfxB5QUiYn1xzGg9NIgLTqbCxNHnQmvMLKmK/JOu1m2CqRt6zZX8/o
HsxGHqhyf0XBrDM05rWGr76DwN/AYBiiCauFthL3dfTgnyPWO5eYObyUXeXeoGuyAnaXW28gHCrK
LVihjH/WPpVB4Ur6nClmvhwMhCV0RrZb3a1k/LW9B2xpokRzH5QBy4aN9W+FEo7Oe+I+ahcZJiRe
r535ZHqdgfYbkXyn5nCR6uQ462tHvWCt3qDlgUsGcQWRkP+d2No9L6YTjke7onLZdoonyZ/p2nxv
FQvE1qbtVuWbmybI8Zh3lgITl34LCvmPvPNYkh5Jr+yrtNWaaMLhDkVjt9mERMiM1GIDSwmtNZ5+
TjRrhlXFIjkz2zGrReWfIjIjEPBP3Hsu2xhIHkGI+j1SazSrNtNU4wtbyjqIolNfd/sm+ijRUzYF
ptkSDK5U2vl6R525HUlkFgn3bXvoNq1wPWtA2Wzn2m1q+FsIAkyjjPhRaekr5urHvM+4rWL8FbVH
R3SDM2KvZwyZrPoFGshpiNpXK2PRdEXqb52U62pQI/Dq/K3ykT3GFrL27lVP/XYdhdWlq4Acdgw4
2iDeO4GUdMGpvY2bRN8YDQPy2FKkBiaHykacPvScpn5HReJP13M0cu99GTx2KI3ZKONkyOdTXUoC
2JySjIAaFNmsbbR8egmn8EkLHfgb/Woc3AMi/Yekmx8Hw2EwM3MMS1VWnp/7HUswY2lBrlsUxPPy
FrsKyI9ODu1OZ3pX12hqkeLl91pfV5uexfuqN8H5dKY2bvsCYNbc9uSl1yVoL98trE2gVWT7+OW8
93HYXr0jkLWQneLX1U1/Y+sZyCKtZzw1EURv2Tw3rMFTHMIcbzM99RIvIka3fv6wa8YePTqDO0AY
82vQusiHlAlkeBxsDmzf3NfI3r4LUw7vbpdHK2XVw1NNp3ILpmDyrCJp9n09MEGzY3u+Dgb3HVGc
XtjMpoefj3mgzxZ0Y5mZvxJhlewNk1GBmXRIXnt/KL1Ih0RGHEvbr3DlwAWbWFbkXYw7jk6tek1a
qkA6ZEU92UCU2pd4gOgZe9z6IorW7hDoW6cL9YOL8IB6IOsR7NTBrmQO9sKa+au3+uZgz2W7LCLN
P8QJIJlCMPSYRRDdt3k3HMcOH3aZtWjvMpbxTIzRdQyIqahDhmPEzWav58zhWee/Ei3unmmf2vVs
29oNW0m5D5wghUctxM6q6ofaHAmOcZP2FVFBuZwLxII69cYNBkQCFGr9dpIlS+cOPWHFamRRDMC5
+M1pen2rWHOZIbzXLWfpC6ZmYQD0phrK+DykEhRyIdNnXXNiKulWfhTC1nnpnSaE6FBH67GJf3Te
tws2YuMDnRF45JBJnuMC9NdNNAQFdoMlU4gGwUzIJDVzYoy6DvS263rHGIpg2Tkdy2mdPdxYAhIP
kWShBWfy65cSHI1wrHckebz1q3jwAjgey3H2o70J3GNbRUOyy6/z9Gh2xx+jnJlW6twmKTZCZzVd
XVSlSyoInjicdkWNQ0pregQMTQxXKQrnxkOw3O8LM5ieqantpWb6L0Koet1Xidz5jtPixxyBdolY
uWtlVW8mA7sVorx4DcEoCxfKtdC2T5ltY2aGdhjXeog6GQ6HESIjjIcI57oJqx5FbbeoYiPz0sS4
03tT3boCpJc20w3Y0Vkpl3AQEbyDwnqgycAeHphPzcQgBkEfGpXSiTeKD+9TLX5IkvS1F7ry4vqa
Xt1Wd8mg3s0+67gzYjfDPghTLiif5GjEcC30/C4xctI15kh/mQgpXjilnXO5j6jFClORMqgqZ/lP
NR2p1qiyuxiluA1nsXJMubvOcJgKekFWntII38kcXmYsEsrHuc3WjL45rAKg5snyn0rZlGGQYFwW
Qp6ug6FqNL87hq+1m705jFrnNmF3TlU6XeevXAH44Yb1mOF+67S6umljxHl4U5+SK3lM2k8SS/Oi
VXWzwpORrgKD+blZlo9hCT/hOitym/OUZRAI820elQ+mW4DvRKSUpkuA72t0v49J213pYHjAkJYE
8SpBfA0eoX2zQ5aDIBlu/wGQ/efP8V+C7+LybzjR5u//ysefRcmEPAjbP3z49wc0S0X2r9fv+d9f
8/vv+Pv2uzi/w/H64xf97nv4ub8+7uq9ff/dBxyW1Ga33Xc93X03Xdr+4+fzG16/8v/0k3/5/sdP
AXD6/bdfPouOA5ifFgB++uXXT+2+/vaLuIb6/vNvf/6vn7z+AX/75fheNP/hy7/fm5bv1O2/WlJZ
SppcSeB5f/nL8P1vn9D/qnOq2bYulLAQgv/yFxBubfi3Xwzjr6YO5cMl10YYQnfhyTbIsviUkH91
eRPqrrQd3RS26fzyv36r370u//46/SXvskuBfaThu03rzznM8o+hZglDoaHuaNKrmWJPd4vxwQo6
khicQlRvQQsEum+N+DMJjeEcDVp3koam0lWcz1W/m9sxG5fCts0JXUMwvkWFPhI7RWDBN6QpTH46
thLJ6Q6oapxnc6URcAuaQLHCVG1mPpRTKphwR0h2MGWzw8HZakyo8sc0R4pWpOfRwJ2hl/C/OcNx
j7lpf65iJiONmglvouehkURsTnCBZbb3Tu0ED26fWMc6srp1BR+lXei1n3wyJ4RL2k1l6gViMH6Y
IbOUy+1JP3V1gDuQjN67eTTpEApcR+RCxS2S3rJqntR0bdJMypd7GdpSbMEmwdIoI6e/L1Om97HR
MmnXk7w5xk4lb6XvJjBRY8XkKxvdoy5H5PHOMELLcUi+wIHiaxcrFt19KpvoqRr96k0NCZgxt2oO
/VSxGpH2Fetnm8N9LomYX3YRLjEsHgMb8Rnf0brXCobKaW8grcsg2URFV3zIhD95PTD13aoBKuYy
zhprY1YT4QRJP930jsjubBwtW9fUy43h5sVZ61yx7hju4to2LO7Ifl6Kl4hV7F3h1OpJ5pAXyBSQ
ISqLvnycHQ2lW90UB2rhcE3RSi4ZG4d9NoBK13AUdOvG11k4mIN7Y/ppQOobwpm7tMzVUZncqFgN
18tU9OqUFyV3dfwPty4t5cpJoYNKBtcHGQX5EacVUlaNYVK/jLrcvasbozi3CicHUhXImcjDIc5o
A5cYthwhNp3ej1u83Q7NLOPYfZmSLZkEaYa6V6s2VQrSq9KkcQnGprmqdIACLpigubtuSBSD4lE9
RVjeL0VnRG9IqdpzVXHR9SZ1MKdnHDLw0fy1m8cVUqKxFU9GmyVfvDicOtYU462NRzbQqrJ8zxcF
BLHcAUNnG0kTb6QcrYtCc3owMxfhLjLbzxTaK6t+isCjbXeBF9qpQI2e5m+RmuUxslK8vBqzVNbV
Ac22wBzvOghS0w53nGGFTEsY6fibuTLDHRln2o9uCfFdzTiYQXfFRCS5dA1uliISiFIgz4I1Cahq
hmiDFcWH1IqqvTs52U6VGTMRCKZFsMI9Mi4HF7cZpklIWHM0vDGGD16yUvTrWdruF1gWWF5YmB+6
PoyPVd3rj6Mw+6dB0yKUnOn8HUYdE+B4HpjayKE7YJxqUbRo8hA7Qt1pU6m/O0VPzRggxV+lNQVh
yqu2HxKq28TE0jTHOKhmv0nPbRtGhyHtqZmteGDsPjdO+NjMYeZNUYmVzjRG5rTm0AA+GVNOOIET
w1kUUDhYtg72yZia4cR8XS6l0QBJnBhq225bLu2+Jio8GtzyvSA1LaVydtpLDAdl0wIt6VdW4DTe
FEYNorEkeefT1XMXTwwTdVc8ZqjI17XdsipJq+66M4rStV47YjvpvGAYiawbWm3Frs2JX5IiC1+N
xIm9Jh7QENdZmh5x+ZjreBLNashicZgEMSAZEyVAOFOPPtVubigaprMwOhZMwxAc6F2ZAbt+ZR1p
9obvieyC7N7PDdy/iKAemgLM3RzJcFv1c3Ca9douVyHjtWXPTRTBGXSWsbHk2cbjZC4c3R4vrqNZ
B0MhBWDuY69a6U+Xzqi54aFLnwLCXhgMXbVThEyLDF6szYW/kQxkZ/YCkbtDX38FGcCbs/Wp2vCQ
6bFUQj7nRtPvm9Km3+mj6Dscqv7SlBOlSRkD0Ypb6HwR+l7trs+EeJs5zShdaaD9aZ12FtxWzC9M
BEzLBrHsztDIhkq8IdZkaNtWOY06N7qbNpu54su8Kr+zRos2yai6s3Kmtt1GQ2UdYoqeo1IOdKgx
jcnDc9Fi19SB9+UcDF7CjPOsmdNwUwJ1ffZHp9YWclT5Q0ERxKjRz0YPr1OO6yuHXjbOYbjog7H8
GPpgPuZ56t72msLmYPMuaYrgxbD84t5O0UaMo4pvNLvOPMNPnTds9VdzUi6CUz2D82tReq8ro0Xg
rLTqJALyo5dDym2p7Ov4syzDYZdrbcaoi63UCFZ5A/baWWQofLxwSt1HIfx2h/uuBUJu6M4D4DDn
rkqJ84VexdypmtwjsWb6pm4T/VxeF/lIwZmAlCh6jStqkBY7HO0tnJPwSqOJv6pgvKJknOhZKMOl
L6ire2dW9ndhzKymg8bXHjNIumsF9eY9Da1xI8qkWZnQII9zavQnOPAMUwZD7ftwHBx0coTbBT2d
2SJWbEsGjvLXUGIYB2aDBCeNDP2jCp0eTkQeMxfrEhPcRGYY5wEdBWudpEjOU6EAyI6d8BB91Uvg
KqvEtoOVKmFa0d4k3jCWIRNrLf1uC9euFgGBgVyuGNwWud1BkqYtsXGl+Y6CxD9NDy7Y8r2rd2hb
GqvfWaxObkXI3B6vorHLFFBS8IDGvaUK/hYeaFkaTVhhjVbFlqM7Zhoug/tWgjrFagvvC/H1/GyY
on9ueBPfoXngqp3irgCl3mviFsuQieQncsKnmIztPSCV+j3iPbKtY6jrEHsyf4mXDUCtnRtBsYzr
WsartGJno4VadQ7znuW5FnZH8FnVQVyd7lVvYTt39VGeHTeQy5INKCtfOmpcQ0V2hMvl781Yn9+Z
x867tCMUO7EK+YYaF06rlQwvJMaZlyzM6l0W+NN+LAd2mOjQ0E4l1hXux4Ks23foY654wfmL0JRV
cKBHKYuYNQyAiajn3IW4iTg4vKZIhEp7CrLY/gwrkRTk4UrnjAsrP9raJNYa4e477F+Auzs8VkyM
qqF5DpWjHSvlWx7AdxhbftCQYRvAwF8GmFVXJJbpByaG2Ra6tebhc5PHoLDMz6YDlM7YtmguEIWy
A1tH/cDJFr9GrTE94JilUGn6ytkXwRSc0hTwo52qCSFbI0+D6IN9HeRommIiJnnqRnhg4PDDtaWE
3y+MYnLOcx4nGEat+sHpkuDBmCA2tnpIuoE/TbuBcuGZsyzfIRDu0IsOCRQt6WuE3FZ00KhrtJLJ
fjMyCbHxvnuSS/2Riil+yuDasLMRzJnSwBoudQtAptZKA2WEA7jWSp1cAjaAq+GXim4c2xXGiBpM
gUyat/A6K0tjnANmItthUWSdvwpCVJsW3MHnJium50ra44M+o74zHeIlDCZDSPlIVA63JB+9+06f
eKNqnitnWM/o39HGSbkq4xksZmsU4gF2FLfbEmA7ncc7HgF8hwqd37kNzHBT5wqCk+Zg2TLYYHvo
mkJczFxJgyER6bZ9nn+msNRu7dFJH2WRpNvCUM5JbzLgNaQT+8crbvFG6jjM6t4fP9JRi56iOIKl
rBf4q1HWTtqtrpnxqcWdCoikMUc24yY1TTVf9fe9FjFHgs8HZ9BOqPXyvo42USB0crL0aQ1jh81s
a9rhiaidHom18I9l33M/NTt9hfXIWPtgKm3khYOFaD7sUWcIy4BqyftkUiOULKUmc+c4KCCIlLGW
2dA1BB9rkv+dUvOWMTIlWgjGeecz2tohtAnWkIUrvHxBerDysL/EsS7OBU9egeKbx7RcOxfIAeX0
1JsohaORLFlc4/NX3mEatmI0/3kdFwcZMwpLsfPcZk6dvBt6n987rkCyKEULcNxq24CiuGEfECZC
3Kpi5MCdMMrlRWZ4XSz9p7G3apbFXao9Wm0y7OxOiNOI0PNlyu3sfW7IHm0LUr+WJTmunqN1BUaG
uOdicjvzfXbbwTPhWjCP18Yv00blwKHWfTlYbFGZx8XRSUm3crQWB2g9M8z2sysyCB/g21D4ZIBa
RvvQC2xfwkjrC62XjQxWYGHhTUHWEbX21qwDRhS+PQIS6U2TLs8eP4fGN39cVGu3HZPTh7aFfN6J
KVgiMweAowG7rsNCvFvM4Dwzm7DSBry5m2s3hWeL7UGsNIiTKsOk2AUYiTVyaAYU9gFJxPPYQGy3
w0dAT8GtI2yXNTMuNdD1ybuCk7zPVKNu+raEMzIa12QQe76thFN9doFST7qYwrduCLQvs6ybHgMO
lWEhHNpaiFcoXI1y7SZTz/2UmzlVFjIjNnnIFUVE7IaM0UBZ0yjRbpEAwPavUochtNtLZZZcwDw3
6owlQrxLXcTwNJzgk6ETESN9Y1jLKXO0E/VjTwqFidNAKLQFnWXweb3LkEvqiaKgNozPqmvt1RiC
vQLbCZ7AygOxZl8Nrniy+gfuTpLmAaZTFFTpUWUxSDOzyJ0fVZQhJux5tlY6V3mNf6vAawzQ9cm2
SnarrYtrtTDsVSNi5pCgHnNUZLP1nfhX+9ys4/dBxUNPHw32uGhxH9/4HWvONfwYn2A/AWxF4Og/
GrPJk+xyIJWg6JZphJGGzitrnwZJPddX/JInWi7C65y0RClYhvlmwh12E9HEXnDpknqeZh0bg1rX
yjXPVr1O7Ta6haZAEoOR0C0Xumb/TKqjMknyEbGrbuwnI7wSQtB9O1kheJdpxkdby/aljHyftY1p
3flOF6/skZsmWvWm2Bel6kkryFDq6AYSnzG6ilVRa8KSnKUCAMxwddMCWUASpUFFKkddbJxilh9D
gtFx0eUETjC91MhHbLNsb5p99xOqABRtX/ka+gY783iQhVYZjlcYWIrjXaZ3/Im21SRvE2ycjLZo
DkDacH/XQjPFwxl3842dlFWy08fGOZWQT6+IDy3DdpFK425GHHnglpUepeMYwGG4BnZje2VeloyM
3Rs16h3KU1c+GdqknjF8z6hoy5AGzrYeoWkObPUdMLUxFAdWuF0VvFWzzoScpuEjUl3LSULHRoOu
XQ+EMtwRPay/aCJkCdRMgNbIQZJPmIabOydhLUBvH1oNBhtN3Gu53fAP7RQOizgtSa+vWtmz0hzN
5Cc2J544bADlcy9F8x1rufoKk5joIQeSyVcXFBMrxpnYR7eq7+cim9BJoJqlSc96RD9WaH9Ok6Wd
oHYzy8ZBzO1osuf0E1pAdQgBKQH6aodnLJ28eLDRt3HcdaeeY/Q7cyO/W6JQDeH6YU/Pl1E2sEa3
u3IM6MtjxKM+IYLBMpTa/GqlYUaFmASvYVK0+7FiG2N2dn6X9vTTtoWoZWmEZXhkWwupsS7D6MOZ
J4SIDXISIzecZw2sHvoZCyyZZmVwLtir0A8yRlv2WQWP1q/IgN+YEPkI9rCr+SNhrmZtyinvH7sK
ZRhDmqshxrdN8dRiGh3Wxiirry7MuBsgWWeJQQwN8wm7N+We90c+biEGMzRHDut6GZ3OS3zdcWaW
XpClgGNaILwp9VvNbJo12B6qphjoI9zmsHNeqkr3D65fjBNQWTks61LPUDdrMoMykRoFK5lI6fj/
RxwyKG/FTxkl6bOakSRtoyDRkOxHfvNt2SN+Bi4eFpZjiiK+ayLB7YuW74uh1nQplI9qXBOJxant
Z2bMTj0p3/yGkcoyqkjZmy3D2VpFp0PejXq01oE9+49OHhRv8RigqMl76zHwY4j5tmYfTJbF+5LA
0U0bQSldhJU1nydtSI6WbNSbk6LbWOKGGZ9rA3AJphhHv0BRDm/yGsbHmrbKX+eVb2J4HGT8kLKt
nldDGChtD3sIpDqU9fyohON6SY8Pr7OG5ss3BnQZY1QqFAyBsbWi2lyzKzEeCzFrS7ugRPfnMnnv
sQp5bGDEEbxCdqVJ9t3DgKN3a/R1eK6bsrpQohPcF5QSOcSUzbelwGaHYdvYRGGBbQfrWL7RM2si
SKBptTtYMPN+jDOxbO2iWlujDXkSLY+/UUlvrzIT0M4+RxG0iIBosxgHu4F63bi2snZp4jKpUErA
CC6XaWtkD0xEQTcXlfOTwkL6Me1Iv9FGkqpRmxZ4zA29/coSZqU0/NEqskb/TWOPjtOJ2KAy0Cxk
dOZ0BIYpdxyYHHeOM9vvzojsNoMptTAIXP5CPXrFXHYhwSCyHJH+a+a96KR8mSOt+manFL5isQ69
AKnL5BvRJ9vFaaeUPb9UdQ4upHQJEql1xeK4SZLp1EJBvEN0Yb0NtSbjNSpwyQbW7D/yTHdXfS6I
aAuzcknzkTI8cdsU7jKDgHULWPcncUvyQQasMtTexlsinVHgyHWqh8jlnW6GJaLTHFLEHZO0bKX7
JJwuopJEtuWQpMkxg96JJ82GJpAnhLUS2Y5dofwoNOXhHYJf5WS4L6Hza4OnhUh5kfdxwzAsdxvI
NL+3rn8t0fWY5KFFIZkxIr5vEdtDxjnUciIsXEnreCWeOy84prRvNc/aexH27c43OJnxbSNW5ykA
jiEzRZeMW/7YVBP6aFGPFjxxHmPh9Ka9bsJk6JDOlQ70H7/5AFLB9C13GrSwjNd2sqzHY4cUZTfF
mpFsXXhMwzLE6bwG9xTSkgP2X8+qxTimwbIhTkxGlSccZe+Jc4YhxoQNZH+QEjzjA23elMpIQWtY
NSoFYgUXWeinp6kYTa4rxOtThWayGOMRIYsD9T82QKfqrGa/rvEpyxRyME4jboYIgbSZ+mfELbeR
ysUUEExIODKQCz595N6xuvxxmnH15GaLYp650Fa0Zb+2DK29JH6pUZUFuZdDUNm0ZqAx4wuHW26s
w5phD9FcAeFWWS3kutONat84ujylwoifjaYBphEjcfFEkBdL2bTuQxkZ6EVmuku8zAbHb9K/l0Mh
gKNHNpxjUBOodin94MWlnpKuv+nHnKWmOV8VvoR0s4kIoNPAEDy6wcRCFEAyDmVMFmmN0joRibY0
bdXcZ2XcnS2quCVFKtedSrOT05SN56aNuy4AGJIkBmCTp5qzNcI2PsYScHnbI6Hx+yjYV4Nh3aRF
y7tXa7UTIzx2QRlyyCWCM9SG1ljjbMsll4bpBJTbmRnu05jEsyESxQE+vLwn17jHsaIBVsEB3uTv
nPMZbHHlZDDUA7f5ygKVQOyLu+jQuCYcS9ATzNoTW+3iiQUWDjMTeitto/2Qttd8rMIWXjCYZM9Z
YTSsknrQytuBK/MORJqPKndQRbpN6DRjnPya/Iijxrqp5jJ+yRpTonklS+xC61KsW9wolodyGKqt
FmHpiyate4JbaT0gx2Tp3wPnvvNxZ40bDsIEG3s0ti+2vOqIbLNB5qvCIn6USCD3jHJad2UndrSb
IAgHnMS6BoqJEfQn1d1MmpggTYAcqZwohajR/HdztHgJKihx43rsB055YzL7O0Rc9m3oKpAYthYH
50LWHZEZEyTj1ahSo/VUWI5kQodpgC0CBEu6av2p1+k4iCs4BsyO4f6OTdQudaNImRHo5fQ5hrqa
ABugPrhmXV/9fJEPUTqFrzF6bAv9bZEmbgArsPbNF7cN9R+9nB33fjBGx1rxysWPTTNFkNFIpgBh
Vxu4Xy4NA+noE0t/O8OEpagjEdPJvqNhlvVZBLMPr4kp+EA+TJDbsHkm6gSgtuO3PhYY2zuXafCa
rJWhxohHfYjZ6jp5nVnlUpagzfgcsVJmG8txwKlVI8Ajxl2d5UFDKeq1VWjwNBjQWPEqRlmJoFnZ
uAtyoiyNTWE45b5oNdqLYMYJX6lBu0jkFJu0AT7Jbd9pxQcEouxOT8DV4mgY7sEPlqc+bdE2lD36
xYCvnfayl+ZbXabx14zKETvnXF+c2acKDGYPWVFV4Whw0DVPPUcgSRLtjuMOn6OpGxSsVhe3i4YD
qSXUSgtfGi12vxsq2u9BoYdbd63GfTVlFIbiKO6r72AIkIdomVuOKJQqtI1M6BZ9xqh60s30PZ57
cP8xi4Jz57vOoUiddqlVefpjO6q9KWYDunAw4ujXa0Lbat5DG+UbAKa0OXnhD1NrOddyNcyGugng
gxxssMDPaEvqTWzMesvcR9P2YAUSFrUj3wxc4L1lcdqglcHHkNPSvDN1pdxm45H+dMAgXwvYYjed
I6J1LmTzOaG73JSlBUYmiYfwVLOzhfoJn6UzERaia6KUa5sKdD0Nu3EgH1XeZYbs7tsRv0KjnG4f
llZtLdDFRC+WkRTsHGymSmJqbrJwcA6+YfFWx699SNlsrlQFstR0NDLPajE+TkQ0HXFv1vtuaK0d
OVPaNs0jUuAmBMk1ZIhoMXTFdDZidBQD7du06ByQc2Hp4vnkeZF3Ce/q+95GAG86YEsgj5U0v+Q0
oY++ALGsSAvIhye6Q4cJf9tIL0m0YB0DG3+j+HcvJcmwW6Hlgef6zQDSsEoFAbCR7NmPa/r1ZGvm
mmzGVlqP/gzOaJXobQY3srDBwZLNufCbuL20YB36I2tklCUhdxmskT55PgW1EbUHycfBoE7IW7RV
yYIEBLg5qtcC231PK9uZn67u8KQBHzdowBtnL6owuMaFdKkOIHjMS165UZlrQ+RIVhhk9dr6/3vx
iEl87H8uHjm9f74Xf7n/H3e/U5Bcv+dXBQmaD0uXUnctKaSyrxKOXyUkfMaUgKHRkOjCNSXf8+8S
EgOZiI2GRAp4aIp83F8lJKhLBLI2pQspLcsi4Of/SkJyDQ7+j4HC/Hb8+2/inLkPOyVM0v5g93AA
EOsVUHyZoAfcvoaLzyUywPrhsD+0+RG6+OtvnqNfpSy/la7Ia8Dvnz3uNV76N4+rh6ppjabo0Ups
5g619r0+FOc8eBT0Qzp92I3ZApWDgWaRP9fYo2cXe41wOXVXtV7KF+iIva35G8Q1ZKMcyjOrRutm
ICpkUI5nuwWZCa8cqJRSBwQrKB8+/uvf3XD+PJZa6tcA6d/88jaS8SwOwv6QRLtRh8T5kUZvFIfq
ep/OX81xU5Wfufixx3P/KVh+BKt5uECCZRFxdqfL4Nak8Z611+iDj67DjGL2ZuMojOOp1fZVdm8n
4FTZQGaou/cYUAZcpg3xJvvirfphcL6KyQ/cEafq5af8rcEuv1AbfcWydjt5oN9X3LjW3XpcASpZ
wD1cUCmvgzX8g6W2RDq2zm+0xQcgl0WzJrQlPLL5mpYtGhP/mWyTpW1sjPQBzdAYejEJlkg5y3Oa
PjJYIx7Zlo9kfi2ImxjSZxfFUILSxUGLR0Zo2i2bHmjcxgk2bPRIFHljUVfsE7As0U3JbP9Ok0u7
8QiaaylEgcI2+M79MzsdqMgLhDoIcJLpBmsGI14Kt7R+4AEBqLa1AI8DasXfwF1S1XHISH19qvJ9
MnnS9AT+29ATYDR6jDk3cC1FtdWJ4eq/rGJaGdqi672MlCj+o+Qwpzu05lislgDHM09ns/8RrrrH
Rm6J6wrnk3mCn6oWmVqnTFzvmgE96YI40HLZPmnqZDEVbqeVqm/QO/Of2OPdBDq1gMuxIPXCwoI4
LPp39al/dnIBiTJHuEmGI+JNLH8WsNMFF4y4w2Pms+3C8Gt9FsTvfKgwfc23DU9sY+00irb76GU0
2k3liufBou0Ozo0PHPiBZctVobwgMQALIhZtXnbtFHVk2B2yBLdR9G5dj4BlvU3NFc8T9T/+ehNx
90Kyg8eXZh/yfCWfoPZKd83MOluxD4mmp27C4Z2cLYuBz1PTb4hV3dCf7+Q63aePcGH24OM38GXX
bDT8pa62yUcenf/rt9hVPfent4frv//mHUZ4UBa2jovY5D69+PtqLzwgV2fzJPf5eTyTjngSl+zw
3zzan2faS/0PMfPxWEulg9485Ef6gnN9Ge+Lt/A+2KLmONfn7HW6h7hzcs7F/+sj/iFqHuRfCmzY
6Q7iRt/7e+tp3lXb8CY5WUfnxtynZ/1oecazc5YP/83fiIDnP3lO/5Ad30MoFUh7uoO8qSp8MkBZ
F5R44tk9R/txhz73ATJV2C+yp2kvdgDV1vMm8XgL7OtNt+ffNuQb7pp9fnQ/5aY/1pf2ptxEh/wC
nBUHYdpgtj+17oIxjBatCGsAGC0WatgYePKMdUB3w3CV/mUCMLEkwCI0VtiBqG+Mk0tP/CHy5XAb
4U3DOIPUeFp18ZKArLVFKNoSZt7xXGxu7QZLLukBO7Ndmi/l0djiGqnGY9vf6gTeVZuy3ZqWB0wu
OLsDsI0j2FuIkIT/TD8TYjT+7Kdk4oMxY/K3iIkT/bGKJb0IAINbECHEB+YL5726q87u4aHZSjx+
8O1YmhfL5NR6uG5R8nUvNabjywRSbpPBqUfhx0PueIAbNAJE267jaumsSnOr4hXadMYvGTzl1uuC
jWNsq2zfVd8ud9+i/HFfkuYzLV9bpvP5T6AjZ/HQFo2fxmk4aJC1yGRcoXOOtxmq/sDrcMN/6x/x
Se6IWgOpjsX4M/iYXwc8KPGKRN7sY7zotyjhuGkdxuStp4HPVjUJAjRU4AuRLME8Tz0E3/wPHAEu
iObHJn7uMzqzW/UCr3qS1a2rrueIXPIiuV5zmA40YcOzdaff6bf/k7vzWm4cSdv0DS06Eh44JUEn
kpIoL50gZErw3uPq/wfVvbMliiFGz55s7Mn0RFQVE0ik+cxr4o1/pz41C8peSyqK+3ifrZt5ySaq
nY9yjgzGMnK8K/ua2Zc7jkckqXAVnLesFcXBuoLKVr3B/m8ZrdK1vi8XNDrmeDEfumEGu3RBAriI
LjNE9uf5rl32S/tKfPrXW8+BDjKHZDzTZx3Dh3NzEz8VC/uqeTBiFt8M9qA60xbdnktvYy7cJe3I
C14Rg4cZEuQYkAcONzcg0MfhSr5E6Sxa1fbBw9tneKjYB95dio5RhqyxoB2Xvolf9ra4yZ/LZxYB
4nkY82nw1kenrNaWPdcgHc71RYkS99z7FMs0XQT39IclCXW7DeWr+o4m6Ny/khGdy+5hh/JP+QEj
nYM1k2+wyrDipXoQ1xaKjukNfojqjdhIh/I1vNQPxZN8gNO6kxac0At1B8poHs0Hp56Fzji7Q4Jx
nd1IT+ZS302TKc0xy714qTc2fztcwvF20qW/jPboL8+e5bmxbO6MZb2CAbouls/9/L1foJa8iz5C
BCee69fgOr50b4FCoE/GK3kz4zq6QM9z+jVtJl+MF9xZjj+nlKe94qJI3RfOqI+jVD9HslB+Q7A/
dQQ6CDONBh919xwAKxe/KIDUEF5Q/Llh3fXcwWSQGtHczJ7Zy3QJDTSZaR8h6oFPwoYPtbUMFOgx
qwRCj230zFhWt/necJ0WhTi2rCOtsh07cVwlu8Rf5FDkoh1eaZfeIZAeshdzWSNXNesR6Emc7rND
E8neDCx8ZS+1q0pdih5P1mWP7D75JCTGF7hca+1CXYZES8ZGfpQf1bW2qDfoclmruNqAUb0cN81l
cWlcJA/SdrzuDu074iV9uYbCXxaQ6jDJxiFlCctbamfhO4lkclAMuDtofaPOtyqwCoNajRsYGGHs
6e2dFW0bDBkap+oPurouq+1YXwNxG8W8AN9Tww2bNIGu3eGyHxbjqofQ2l/kj+lttPW29a6K6F0+
KPJzbr7Z0YshPZpP3hhhIWyui3pS5JqojLPqzhs+wZtC/wjv40Pc19iexG9mSp3MwwVlpojppOzW
4R4jJAJUysuouA+ULFo8imb+h/SEwsO1/djGOUC2onjBiQT/wKUBnEWKFDRGsbmGDlj8Sn5Zz+aN
ci2uhyt8A2fYj+Ig477Xr9BQb9qD91R013FXr4SBh0VfwKBxfPTwwVA0RbGO67kbvHjxSk9lENcz
0BqI/GfBvVZuYCTjAR8QQpU3yLnN61vEaj8wjCVqDkp8J3bNZX2lPRu3BDnN8IS86cassXxE8kMG
8oTXGp212fAaBHjVrLx2g2lPDKvxJvsI3W2bruHb57fWg2jfouoD5STpKXmon7QD/rkSIjUFiF+C
W4hH9pvSOOitgn7v2OJZMs99XH8exgb1yCW1XrJvoAESwlCO2fZY+4BkM7w9ZVHVBqQK4M3Ju0VS
zbFE8u/zuKXppM3qR0Qg93rnQB0MOLY5ZPV5EawM+yaRl6m7VcESyMtcvWqkFZlRuSV6xhLG2Gnr
6Kq4RaMC4MqD7s+xJY5B0yL6DJtocNoElBeh3mLAlQx5dAJRb4Fyn8DRBVV+jRrl/ZiwwpDLfuZ2
49XcnebYB/fd+/Dp5+Lw85Cn10PyTFN05jdLeL3SsMF0Gh4BiFOizA5rapVK6EzlgFBnyS9aWzgK
6DJVz4NebzFP4Zzjm4YQKmfRtbKrD0hPI/vhl6+qCltwl2hvWJO7JIA6ojcX5HboUAb42OeTIiww
T5zx+lmCgFg/x41bl4HTbPv4TfYRv0FdvwHxgzatHz0kPYom/Ufg3nFtmgQw9JGvhgfOxgNt/Ypd
L23VBv3iy+gA7u0GaPBV/qRmL/ETRMLsMbjNrlTKNd5MRhk+mWWbyulv5JdrzqQFqjP3aE8VixwR
RN1H7Bb3wAw1hAV1XdTFDbAAlaPZa6uDVAeBERzzIIM7Trce9GTRtnOxGbj1VuMiusZ6PB7Wwxsm
bMqtbi+SFotZ0pMuvWtufX6NouKjvBd3xTXNj3xEnWNB1gFFieSyP3Tv6sAxQRcKwcfFRBRGy2hO
YY7U4D1b6LuwmWuP5p21rK5jfR6uwOC5pAmAWG7rF8tFiXEpKSs8hUztrsy3Ae1L5EKTReNE1RoW
sVO8wW6O701u521zmx7iX4gN9HtWOH3djDgM5++34DPc9bTHZxOp8t7fRY/uJV1mCbyuPpcpjkHi
+igebWIybz7kU2CjKGt4GCg1A4emo1UuxQ2f2RJzVH7/V4AIbZjBY9wGbghBgcNIwPk3rPAgPWFT
eg9AnBsg+kVpGCE2WVyG1R6K/My9KEmXqupB6VGMn+XLDv83H/lMlAmF6FY5QAdNepaL1yaOF12T
7MEQ0glD7uOpK8tFn33+Dr//FadqH7xj9JZ91seMqS8kq0sUXtLP7Pjv/L/IqtLJXn4ojGW03uPg
9WtdjH/yv+ti9l+2IkyZEphClUv5D7XKMv8yDXhTVLH/w5/6py6mU/zSqH0Zv2ti8m8+1j91MU3+
C/i4gRi3bSqyYdrmv6mLadqUiX0vUAn9qDCGVzY1t8BN9oOqA/ZZ2zYuBBpxXQBW4ApMfWB5NyW8
S0TtMf7ilo+GGoFtQIuBNMwrHQ8HwQkIjn5cpVCHMP+pM6/91YCV0QDB06+n9a1nkpESJIx4j2YO
7OwWQzLspr12rnhoF+OiMcqFQoRQWEWpzUI6EWDGXFxhQB4IiBuvUVSK4iZse4Uwx0o73UDI3wYB
irIPqJyPGkrl6ONSLncS10ojAy6ZKU2C2s5s8Bsb4kY0hBlgrbGoQbStOjRoiErGXoxQaBEOwKFb
NcomJxAuGzWl5jW4MWZxYao1azWwS6GiCOd6ET58ugLXcVYjIVnLM11krbocvVgn44Se3yG21aeD
xD2dI93RFchcC1HsrdaETR6ZTMULNOQckQRXUePoAXuYQXvxTFw/rmkx6emVNSiZHTuFIhRKlKar
6/JBzpHJvLNTO/avg0HXh0saREORLiLXp6qSQPhFWYRuzAdN+gEqG2aW7aUMMRheohn1w6oBv5zt
NFWJg2UBPDbaqlFnEYsYVjsCrsqt0T9gKV3iJOJZHfbjY28JAhToV6nrJC1y1wVsOcyhruH6B/Fb
EACsRwC5jOBd473JJeVVU7hSpfi6wKWDP4dag1kAS6N9CbcUZ+lhjX5608J9xzRnHUZtXu7aONHR
8QLuVEqC6z4NFXteNTqNz7mLCgAGiG5D+wwEkaSNWBSMAoU5UudGGriLZMnO2mqWaVhtvkGEG2Pi
dxxGIZJXZRBJZBJyrqvLnO6EPCkdVj6R3MA7zPMOy4Y1xPkqAwKnueMlP2KPHJ1dlgYob2mIsF8O
cqxxS1WgEjrYFB37ZmHADEd+X6LljrupwB1q1wS1kN6B+1du4QwFipswHvCvKKDW1INHfwcZ7Mh4
zKvAKvw1D91ip2i2DW26ALYJalFVK7Wpw0fKGxJrc1CB4FlhFtl4R2LNBX2XXl7pQqwoY0l+g4Iy
pA9VQ+aB/hT9ffPT70ENImKa2i5dsFgeok2VGLJ0W4JpIPWz/KRX5mDnyxdhFFhgkCk2Gtl0JVe9
9xBakV7vRrScssLpBIajd1oihupSzrS8m8Q+kIjDAA+91XzDbwUISOehL99o2B24G0tYHWpD9Dgh
USId3JRbhCHU4NUGCVQ+NJ2O1sw8B7yLrYBUVlEzbVdVit5gthkSlB0lRDR+Itsg/OANoY+ml2oQ
UYDeMULzNuZjF8tItfXo0quEl+8AZTXps680IJfoYCrRr1hEuYUgoJ7nlDxgFA4vaakFFUoXkRjE
VncB7i+RUOi7S/5WRRWzZ0lCyrIU2CUQw4MGcxOJEwacd4T+7xzgN3DrzAfAfmfWqapQ+Ehz8yCJ
UfPfaBaa1hZGgWrve1MfiwWi/Ym2hdJeZ1RfSntqQUqSH0M0aYBJoh6V+NJbX7VZBT5KDwc0KBLf
X/uANIC/uHqQrCQ5VNtgFeIt3HUbpUqRwK1MoLP3oLj0EnQd6fsl3ES/e1G7NugwHxhKih2Qv0t1
W0l1jeiw1iAEWaexUV76gecpLNmuQdYdP+PBwq12qEpacqCjJfSjusiPLlug5cOlhQA05PFAaQAH
gD6RRQ/bS9bS18FXu3JXAGjL6AWItMVzPowMX99zYoViLSG1RRpkBi12bC7ODl1Oe9HQgl3ttZ0+
73slMG61pIs4j12pHZpln2ajQeTeVWg4oDQgMv/SN/uRWq+W95aNILNWD9dahxzkJfoCYjx0lWR3
lN/0zugeFHaj7TQ5BhqOmmIcRHeztLtlHDadRdXMHG2sAFCJo4dQuWqPswBI+QMGMk3bOrDYwXx2
SYKz99zzEZv8FCqHFEoPSQxcKY5gABBuaiyOhpZzC9BbgOQTl7ibxpSzLNR5fmHvG4YIqIa9TLdi
pNgylqYI7kpfN7zrAlCPdynjQyNfoOowhjtVGPR5ke5B4RM+Ty8u0CXJi0eORZ18ISm7YhFIiD6t
sjyVtU966EBOuGEHvT9UdqMN+wI26aeHtbP7CXovrfe50Q3VFh5cKG5RDqRNPPPz4be2GgZisGDM
JpNXaSw3Apm2OPCuDTTYarAQODQ8hUZfIMFpYh7sOqOlPAeJ+KRlH7/FUO3w5ZY6WU6vw1pRikXR
wm1ADsnzxKTmqU8ZqZSb4YWfmTVuY60WIFSqjkKJmHPPyN+SoEqrKzcGmEOxU+rKYOu7NbI1uB7A
mESazE+ubYA5uPhUhhi4SLQqNB8zJLDibYfjSLMGHNJIjqGErbptXCWSnsJQa+Jw3uWFbz9NrfNo
LQgAwkUQiFqtEenrivqxDTGzXGhlm8Kf9L2ETjfcZzk1122pSAlipq2a3agsr+xCDGnqXnFpV+aN
Zds9Khih4Sfi1jRGzMO9xu4QxBszKjxFKtRh744VILQZkR9uJOoY5x29j8GPEOGLLfgmFC7RyB5f
TLRKtOeKzrr+EnfBKG81wGzoT2PGiL5J2hD/3yHHUXdovoWWuMPkTcG4NExyyZ5zJsTxM5SZho4c
LnjKBR0EpX0HD5zbe6AMEl82aTuCfMFPTawnOb1SM1nx4Kh5hSE/V8ATy+e49ZBQRR2bJx2XwFkB
8GHpVvtptQRTJeXaUg37ZryuULWqINJXQo53Mf8xdBRdvbzFwd3ERGcbKLpaPKBd59aHHiG3BrpA
03rUubQiAV3LxeAasLz6UtjYDYfAD3UIwkJxxYxdnaRvI5iU1F1mBQZSFEAE9K3mjWDMV2H1R7bW
kpe5EXoSq5ETBEZRBhwV66YgDYcIYT1APvJikA1c4jaVkgSWPDlSS3btZLWpJf68Bpkg9Hkc4r2G
VHvAvHNCNfSo5a1IEdL9DAkhMtQ5snCUD/8+Ffr/TF7CIHf5IRF6jT+C9tdXiYnpn/ydCJkq6Q7d
fM58HV2I/6RBpvKXYSu2adpCV0w0+ela/ZMGmRMEQLdtaL2maiuQc/4DD5DEXyhS6EhP6Iqu6bJh
iH8HEPja6zY1xtcYnkdRLAhMvxUo/ujIcWgXKCxgPKZaI4SiQ1o1TpPdhtQAMRJcUFkksFhzuS3/
mKMTCIGjFuDfA8OBkS3BWxrmscQFOGXAgm0tnEZ7gim8EOjU6b4+Y3XPBN4MTQUKhs2Hp+fcr6iv
AmNGcYN+P35XNVa59sWZJzo1FSpSc8h96EzxNOt/NidTgdBqWRUY4BJPjEpNnmVAkqQ1SUhkddic
YIVQ9f5Fcv3zyMrJkTVFQ17VUE1ZOWqLggKucjD1wiFFWUXKRZOYa2C/yCllr3Fn3bvSpyXr8I61
PTkT0p7ahWFQ/8zBYSvek8m1OFCsE7lT9w6Idefn5/vaWfz7U2m2KTg0LEM1rKPHk1S7JeoiFgTY
OutvVdE72GftRSE50UBvFerjSD3p50F/L4D/k6H/PSpCK5ph6Czyb5n6FIrBAGDUaGKM0QKoWyqo
w3WMXGHJSW4jLqqvbLc/17w99TX+GNiY/vyPLWHYSDq0ohVO3lK9IyvB9BsRV/PJ0IEnBw33bn8p
NOuuR2rz55eeZvLLO1vyNMmyQb1EoUpyhEBRoNu3AnSmE1BKwNF2XiN/7Y5gzTLpzAY8N9TRajfq
QrHCmqFKWhAwwRcKUuMIlS1DuTvzKTnjvr0Ve0YxNMsyphPn64S2uaDmEPjC6QNghDBY4U9hWRnv
fp48GUDVT+P8xvX88eGstlHtQPeEM6I1l6PLEerxGmDwFoEM7LGIU0GxpB6VU2rvmmbf/jz+t23C
x5MVlVqTqSPlIx/NqK4RtpvlZLKGnLKtw3wHADR4Kw/vnpQmG4coNQtt/fOo8leoFfvkaNij2UV9
NrblEI8+BbgVKZw5OqhHC9IcyA+1gF6QZzNqXPOcnK45t1mmlzpesaxZlZIcKDhVP94soSp1usq3
dWlL+VDBFHVdD/1lp0hYmIK4Ny5cKX21kpfwl2fUeCViE6pWSHu0S3Cg68mLAwrqmTk5+SmACduG
bsLit4+fSpWxY6xZCZgQtojk1LG/wCt5XRV0UqLxoug3snAbStcIYY/R2ta0iwba1hhnK0RGrltL
34PdDeRtot7/N8/GDa5ygRvoTh19L9sfPK/1uXGnL6U+J9kj/u8OtZmVgrcUYv4oiK1cU5tLmOE2
GqKSLvUKDAFtpiyg1DeY3mL8KBXlzOGjnFpJClVZHkoh/Di+ktGb6k1L5RoaNAsVixbC57BqxwcP
hnsGqCVT7J2uWuhteDfZgHvEzEdaJ4X7aId0mxJ9PShQpkzrHr30ur0ax3iX/Nu7iNWuCoTIdcod
3PdHX9Yq3LFLR1zqqQUtzIoaJyLTtT3V2UBtMEuQovaqdm5BfS0X/73JNIIxUJvW7wDs6xFmUK3A
uJ2p8Up7gzbAVZxgC9g1iwb7hDJLEZjAeb7yLxqTRnIxXrYdj2G7D+G5tX1qaRsmNXWhG7auTepj
X26nTncxVWmx+nJLEHHVaipYU5Xdkge8B8ErjBKJcc8s2mlaj7c56obcTBpXk0nQ+WXURKgRBZ16
dChFwVKfqbl7Z3OqJtyMrtcBvkETGpF1v6qvzgx9alWawiQIAJFpy+bRC7eAmOVQtoFVjP5T2/Tb
argbMUi2Bk4X08azvZ8ZFaqT6WJ6Am1wz+yLkyesKZuWYSnKFC0fHewFnhuu6UMPtFIAtaD0Iaqu
JCW40QzwAkgZ9FuMfn6/f3Q12NLTmRk4tfiwNjYBBZsEyvLRDMSBT0t+8ngZh2Rdb4YHDAXXSKfM
qEcuzKS/RHTqampA9pCW2ozyoATKKi3PfYlTi8DUJ907W+bsOl56ml+0cpiGAtsgPD4a/4LK9BrL
jh1C/DdS5u4qaMq2n+z60js3B1+BzH9vQA4fmT2vKqpiHu373BSd3uTcchIyFQU1IQxaVA1zCa3Z
RnS/bbfc6GazmDw8enmrGPkm7P9Bv9OgO63Id2rvmbaq6dwrdKKOl6IFz10geTwinkkvHMe73EKi
34tpowwrmSexlBny2s7P338K+o73HqkgXTS2O7y6Kbz6I6wRqY7ArkSkVqR0HohJFSGBSIrXUy7S
IaT083Dy9HvfxmOrkxbKZCOIGH4Zzw9lX4kllSDUw0OnoiKFN1O9pSGy1CXrrvWXltBXKUKzKXJX
ur1TPPtOirJrNT/3KKciOku3KCIjjkiWOgWxf7x6qvqVntnyCHEKjW0bh5jkGi94uHAoxufVlej6
yyZCeDjdDW64OTMRp9YcPUhb4cLhf8XR6HjoYhuQGaOT9JbjU5ZWDW1jJe9jlhwKpX+H/LZzywGw
0rgTlvQ6hO0bDslnnuLErmPrW2T6qkU2ZE1P+ccchFbY9LSV8H8sqMnhGWPD9y8SJ6qRi8UZHk+L
uRj6VSqS2Zmhpxc8Wglfhj46ePBSH6phsp6spRYbFJAFmY+6bIMa37WWqHsEIC7a1NsHcnBR9m95
3dzVNiLvgbovQ/tWk89WDU7sQKZCEYTYsik4j79ORoS3PGIa0T8JUh9eVEholSVyhXwm6u639H32
BhLMJjiSNqg2SF2vK01aukNENbFBgDs8pDLPhmDv2J0Nxk99LIveL3uHxzSMo+cLpbAdE5Pnq4pu
OfUamhrv1xh7Ltv/NLyF0V4HCrW85uwlcXJkiyHhjQgUFI8OSG9QPQ+iK4u19G+MCPB+7S5lqcKv
zLgwbfgAYHM/+7J6/3mRnIoaMX+y+Swa6tr6xGX5c30qfmAE2m+NpoTsDgYvXYZll3dLD3GaPjTW
kh4edO5vvcBxExK3115VQ7fwtBDl6ymJ/8yL7lJSaiqj0o26Ght66qQFPz/nqVtcpw7HZlYprvH/
vj4nnRMy3sYdmKCZWuLBiEHOTEw6dSJ6jkYTQqTJ4PJw11XpXJtE9/tz6/fE8tWFairWZAs5XaVf
n2GsUMiINcKoWmM+BMLAUXBoU/Qoh2ZtDQmoHeUitYJz4ev0DY42sj7tGV5baBDNjzayHNMsyg2C
xgLRZ8U3luK1krWL2KagbmjzGmcGypTzEayTPWB1h2nNmdk/cZZSUpvCR6R/uFqO3lytKqSFUI+n
xOAtiyZed0l0sAtpF3cx7oJbBZoDi2tWGuo6Jc8Y+uBG8pozR7py8jEQIqQSiwympR0d6Uo2yj5m
T1woaEprBZAyGTKADFqz9XXMlsfh3izErAXBHIXea6V689jEcz1vt5YcviACsJKrhj5L4eTwpYX9
IaW1mCkKcKkBYjAGWWcm7sRtPJV7ZUrFFEuhjX1dMjrFWRRRBMsFBbvC7naVri/0GjWRvDM+DPQQ
pPE+hA016/3AnuE770Mbj7RkG6qI5xrzM89z4k7QZdmAUkadiiTk6HlCPQq6yYLekVPcmMsBZmxy
hSWNMmvlArkgqXj1GggQqbpPbGTrUdF48YfBMWKy11jb1xj89kH136xwVhdylUwRsdLRh8XKlpTR
w8Mcl1kVmUZEAQItWo8W+GeJiKVg19c85OjlB0yXkTCP1p5IPs/MzqmvNXH9KKhzC+jHNSA8dLsB
I7TR8YtkXajJzlLzazO17wy3Xca34QjMbpRQrUXNNIys27Aad3akbuhPPfVwOH5+nClSO972CoV9
cgdQTdrxbRTDqFfsiNvHDEpkjVv6RNaHj+y/4sFo5rgpMvH+74dUyZGnYjbV4uMh68oyu0gZcfvW
KJabwpmqtmgjs8lWwFTmPNG5T38iSNTR8KbMgwASZ8z0538ESCVK+ipEaUQCZfPJ91HY7PW1V/ur
KidP98ort5DwJwHi0zH7leWd26LTkj+eZvQnEDiwIHrSzvj6AAWyJ3Jd8gAVgsKAJ7zHvgBDOmXL
kbQz9WitGWhaaRC/NYmaYLNqQHYiBXzon3+e/VP3C20hS0BGFbQxjjZnRuOzHXDuchBAzXPbKUS7
Tc34MFrwE9e9sByKSsufxzxVdtUpeIKDIDGbvvrX11cCBRE8k4sVTdNbjH2u5FrbSPN0phbmp4XP
u04cNKkwxZh8nRn71GmEv+zvdMw2jG+puY0IPUAmiJPI8XqfnW7dZnW7rWgnt6a+RmVtbdIpoWNC
JIYkdl1c+bW2ziRgtaq1RSHkzAOdWoyGrpvIdJhIZX4LwxCRSztbppTeYpjR+jejUl1pCJP0cXll
hNUVjWvQ2skmVaK1HIxnmHXfFwBpIp2kqWkI8dg6CsbCsBN9jjEXyGWIQayDMb4AXXPrdv7zayRA
AufrM2/8PbZgSEsonLu2ZX9749jwrWwIFUgr4Hrg/oIW8TZ2amzLQSVRu9BzDwoGsAlT3VIV3gXK
2dj31CNo7D4uSUWlY3p0+CNI2zduHEPaRFJwOnnV/rHDF3cqkyGatLKY916LlvgozjX9Iexi58wk
fI8rppzE0BSLFiqX0NHGGz21jK2cOgTVuNUU7Jpdvfm7rhtBWtbnWp6s8S3LPwoFUXBDnfmoRfz8
EN/rBOBt6TDTNsJ+AN/1r/swxYF8nKwCYALgVA1wOvOiQwAIocoBP3MM/zzc962nCIJCbjnK7ITT
01L849jF4ViuCLVBYPO6Fo5NRdWvig6vRMoT/1dDaUfBYysyEEo5QykhHxCJkjC/rvH6Fnp37jA7
9SFtjaqHSbBFOnM0VKZq6GgpDCW7Dcu2PFiDuWxLQIRpwe1BSUTMBZqlEmiaWahMauz6S1gal5Ln
vvz81qf2MmL/oAYQI0Uf9OhcpZqQEBeaNI8w6UztalOO1p1vKXv/Jm9fTNgdIjpb4zuxlQieBFVe
kjlqnkeLqMrg5IOR6Z0q6JZAjNcRGFa1muR+kZZHyx4/tXUrPeYsX5GncE/c+59f+3vQwlFCc8Sg
pc05eixdkJGly3hQ9E6DxFm2CokZ/Qjn78ea68sazr7xiS+ucGsTr1FbBQGhf13HWlWUQVrATkUz
zElN/8LM3FstpNL2y6elISERNZjpMrKtu9KwQOqlN5Oay88vfeJb89bkI7wwrbTj1otZtYbaZVLn
mIW0EKqH6mC31eLQkaHWV4j96EPwTG9t//OwJ44MDkzZmjpRBE/H8UKKymivhhgx65RDVPqEBdrZ
pdpg+welHZXan4c79ZbURbgjmHHDPC4VtJntDpXdw5SxYicg4TQxKm0M3YlgCKfJNqNnKxfRuRvq
+52sTBGwzL2s2pQSj/b0mOaUKMIEny96Rk1/Z/QhPuzRimAtxfMeGVdP3KQBhfzqvzgkFfJe2NqU
HWzjuF5lm4lWVxkWY0ZAtK3Euw5FgAZLM82PzrS/T02uzjE8YQfIz477ioj429qAOAyMTaQP1NiR
2DlCBJtq7JfQbBZ+Z6wbvz8Tcfyum3yNfhXACgIpZdnmLY9rCyWwPRkZd1zRtV9uC6quipYF1qG+
n70ENAMy81WFChmb3spPUKOSwbPI1t3PK+vUoQFiYjqzaEx8C0LGogo8LcOZ24v9lZ9hNq+r+wA5
H7Q256MtLWrEon4e8uR8a0Aaph077dmv54YSoiuWJrx3R+jr0ZvNJ5ZpcwgxctVNmpPocsfNmZvw
RLCtKFzwqmZNeq9IT30dtTMAItOIx4LcThyrxZnBk6u1C1UxklbRVJuP8rnn2bu4JQIIlGrz81uf
mmiDCJOYjyWmTKi1L7d+a1ZGpDDRg9uuoW9zLQHJXqa15xjbvlPP7N1TBxR1RZvICmzFt3NxVPWq
xvmLA6rAj9Fv5lGo7E1xjzP6bGq4/Pxy3zFHVJQNnbk1uPpo+h8FkobuW6LRBdsV8ohVwLD9JY/G
KzXcZuiXQ0SQYx86Qzlz03+bVMSDdK56lq4tMKM6ntQAOWY3A3FUouBfBOiAQ4cbtHpreBMEqFvQ
9/q3b/p7SByuFOYW7dOjN9VRAmrUYhAOsIgcpc5yJWX91sbZKaHHkFvGzi3G0sEBCcnZ/hxURv72
XRme05C8fYKvcPd8XUYCxVdUxCgPSKKYd0r4jCSDXWO+wGU8z43kc+irN9uyri2M1BLp0RXRh1Yg
26dOGhKDvg3i/lFBQefnafmdnn05zKbnIvRAEFgG8XZcvqgkTBY4R8DwKPYH5ga3UrMamnqto687
16TSmiPYMjhykENJxrsP0dNUCa9S07Bmj36MSP9D3MY7q/MPii3eTeEm80Ku96GprgNaeJPPJecR
4qNVBBcd51PfNS9SbA+5L8/1b05Nsi0mGzPqMLJsH51QjRdqXVwDWsDLZo4XwmJMRietumUvcNWG
m/zz5J38qFP5Ywogp/LX0ZqqtdIYhCgFDs/avig73A8RLb2duuVTkzSVkZlpUXmJ7+IgXACGhk/c
OSXy4DE8L8OwHmJDPhPhfO9m8kWJnQXRDe1MoUzH+B9pihcMldn0TEIEu3bmC/QAwgReu7JFYC1W
OtzVm6WWqReGq+5T3P6KZoE/TDo/MznfwszpOVQa+CTnQBqPD2645RjduDTP80DeybCK8irZuwiy
cpguXDRRRqPd2nrwXDXWfVuBtIkRfkrOHN8T7fJrrWp6DI3rmjIBaI7jfa/WTdshFsMCV+Mt8uZo
XoQ7HSty4aUzRfbu0ca/gfp3UXv5Agz+ITe4tynEo1CJ4iZ9GhIQKJAOFM2blqy/F8ZN5w179Azd
+xIR4VlrnYlslCl7PtqVE/aBO5bp+44+wUs0z2GaAHGzpK3HGkJzSr/3teCxrCpKrVE690yVhh9N
WtTJAf2F6M7oWrXxielrCVhAb+3UPHnR+cMya97ipg+cWDIX5egiXRBL13bL5UlV/cxnnw6yo0en
LkFlgk0BtPO4MOCpeW5BrwO9YiXzpEA4AVMVOd/rNVJNdfScpcoGEdm5jWgN7I27UjuL3fn+CKYA
vjtBByhPkGB83QFDEdnYLVtTfU66R95wMyRwkBosZLrurcKmqIl2nbrr02BL6yOq/TOB0vdblZN0
gqtznMpUoY8jRKNVEBRXUTcLBu3WAm03pjvd7S6j7hGyJVZMxKo9qinGx8+T//1aZVw2PwGaPC32
4/PINytNtLy4r2j7qqYT6Uu7yHhDCphEMnGg2JxZqadfFVAWJVjV+A5TqeGttakW0uDzlfda6XdW
IQ6am177Q/YMcTgbu6tO19aDIftnltr3095UGNPQqfgr1C+mTfTHQafhMdpCNe2dgvzNHQPUrseV
HOoXeYvJAbC0nyf3ez91+qq8JqubOwblzK/juV6On45Jx0Xx3A8ktm81nAWzIirmsQFIDJx0gw9R
6EcHtePSrusPcu/XMw8xrd2v22t6CJ7BNE1W1vHaLsIIsltiD06OOJvhmovCjXdYXNzoe9fH7TCq
N9lWz6Obn8edVs7xsNypYHFkE0jYcVNukGRJV130RZuSQ5suZq2Yi8R8BXmw/HmkkysK6At4R1Ir
xjuKDQcsKGNcJGiouGBXzQq4iWnnb6l2hTnOpLsStBImJ/4zX//557FPrCio+AT6xIisrOPCvudG
NQwn9q2nxw6yvwuvJoqRPwUQOLkw1j+PNl3E3+YUcj9nlcxFfXxKSNi2wz7lRtEAU03sh4IKeVI1
W7t3d1PnkEhy35zrS586IzgeaSGwhL8njtCu+1EeOSNCN6PVK78jmP9qweYy9IfclZ0qX4Zd9QTD
eG30kuP17qJGBUXtW+K5gyJXWM2Icd6gafTzdJyafJtkns6WSsP197r4YztHEgrkWtQBV6Cf0XX1
VdehZFNc6oTrTXOuCnZq8gFxcLca1CoIyr9uZpiAQ9CntO3MrNsANCIr2OduvsxsaQ02ahYJf4NO
wbngbDojjr45PWQSEGVCzNNB+Dpsz2oWQmKFGVp4MQYoLk+qJ7glIoozcU2sR4wT11qAomQxFtcC
f+YA3OXPM31qiwGYITojJpp22tHLJ7QEC7cWdDBK/1ZPvF+l9wKXEQJ/uDQRksJfDI9bVCEN5f3M
0CfmnaKjzulF40D9Vm7FzD1IqhC5Yi2I5rh3LNW+XyFTBg/z0rPVdWz0b8iCP07QejeJX/CF+NWL
GgsaxMqlcedX4cbr9J3RX09soDNP961wNmEOqCWBlpBtldz06+fJgDmNqc0aBG+2xueta6P/4ezM
duM2onX9RAQ4D7cku1vdliVblifdEEmccJ5nPv35SsHZW83mEU8MJEEAA64mWbVqDf/wNz5caOwB
EJksjGVjnBVMNJeMYgZM48T++79g4xAAFtGoyZntAYFc3eByo7YzniBMVnP5Ab75rzFlnL8cudYP
6SLtbISNqE6iQF8FlKkMQH+1G2vszHSNCOuHuvnVMLoz2goPUqK8qImy1zXb2vkqSBNZhFeICqu1
cFVsIH6zVqd8qmD/ClwnxgeXKmdug8QNMcnXMsuLmq+gPO10Lynb2njQ7xziOlxDsGrXnzap4jJv
IVcDVMO2gq761OinJWOXzTWiQNMDCq4aY433v+fGqioIejqFNK/As65O2mTbMcre8MemvH00FH80
vmhSeHTC8cOk/gyQ9Z0W5zdysldqHUMU/rnZRFLYAmOs+8mPkvBjj5dcGEnP0jB+bPJLpyCC+2Rm
QCuLuHB/42lhC9DpJn479qr+NotxwOyFWZI2zShS/piqy1JgixPqdxW2rRGkid9LQel2w8aBx0G6
v04YAr3XFknjy8JJllL87droeeiHA/5W5/TcIPu8SCjIduf3H3bjIlXpIwEyY0NziayO6qg02LsU
JaF8hA+vaReNZjr+A1+UpcfjEksk3dh5v1uBW9XpONiCS0ODYzW6UUzkC5ppmP1UTS54j5xY7zku
sBAGeth0EPcSeN3xL7jVn3/jad+svHraSZNzqUJ4AKJ46yfLd5sJHXqW8PlP0yy7ZbAHMtmIhHR7
2UVwRJnwruPFBFs+MEdG3MYw0kXpL0bZHo0FqX+Tm0Lbyas3IiE9fRsQAaAKIJOrc4oZhhLLlkC0
GIaHCM+xBtM5SZ+Ctj+9/yJft+MqBaANaMMMtG0+5HomFE+RUeDbSSCU45MczYsHxW5BhDM5TQ0O
IXIzXwL4/NDnpnvDmjxTUi817mtu1Ax3Sl/9M1WLa1SlfUD92fZRXtnJUjZfPUMFEDWoHNEevg6V
A1ZThTHzMhJEu0mIT6DPTwHtErjBOJftzRU2d7VAEjGWA0VsrYPkkCyIHgg4UZiEx9jI7xe5eEnG
4kVp7lH1a+Po2C7flomi6v1vsXWEmTZzGVBKqQBlrx9UtfPawouAlNMSkoSmNxE28Ob1LVPIcozH
Fp7V+0tuXQgGST9QTJ32iLPaaMNi62OA36KvDaOrzkBiqpNVMIedXyYEufN6ucsha76/6NZzmtDO
oWoqtHrXfYGwjurZALTiawg3KXZ2h87HY6bJfqEGnt1PDxYf+P0lNz+qACrRBTL12xZWU6NghJ4Y
2xx9pwkpRVQrL1JPM2b6jpeDOyVQ7SzcGit7Z+mtVww4C9wvfXYKndVXXYo+CXW8tAlT6cnswKni
bDwAtY1Qzx+SHwvafoGxM9HYCiDMUODLIStAs3EdH6t2sJKYRYcqvojGL+kOgjbYzv73ESvbh9IB
6ukraXHd95iWPukzjaXGEmwziKrCWNyQXovaBjtRf/NVshAVPxRJEIfXByRrxjHBCBNwF21FGd5o
1Y8fRGk4y53Hy+frhT9mbS8v3Wq1qFSB/7Ouer1uWOVItklUCVpyn5U/JeQiZ9lGXORx1jk2OdDS
4gO2tm7+KPiH72/dzdOi0T2XgVfdss+6RJPRZaFBXQ/5vZOMB7yw7lMMZKP+SV0YLDBpfX/F7cMC
+EMwzTZgCcOQBsvQc7sOM6xORHxOUhqiSdE8ZmN4jiztDEP/0AbFi1b9VrpI8xq8gKgDiErXL3tJ
W1WyMAX3oxEOdXIsI/NUFcspPed25vUVRpe4mY07tdYtjUJsY6Y1AIfhOd00ijUpG/qoAEFWaSrO
bVSj82ItGB2j4F9/lAKJyXqvfjRy9S+DaUUY9ecpy30xuZj7onHbOTghhIP/YuTbY5ug4DQ1XmXp
aGIrWAT2e0zcrX0BL4nGKtsCzsvqPUV1PasZxCPfspZTFcrIAyGTuIwnxFw/GZavqntEzM0VmRoK
XLUlxuDXXyYEze44vTr5MlLryoJ/I2z6jkwAz2KdxfFm2mkPbV39dMwdPgzDdi6M6xVbbWqDyGyJ
nTAv9UZ+UNrct2brOYqVu2B3E2w+IIIsMqgvUITrGZGta8s46iO98Ni49F1/dpoCocD60UArOT2E
Zr2T520+HyeMtRiNwd+5fr6mWxwrzni+xvnYBI6noiYsxBmK5TFb9kCSW9GThBJ9E6F6cwPRp5Gb
QAViw0QR/EWlOzfEscT8o21VoDiPco7MubJ38W4tKjanGHQzQFrfDhhw4LjeN3xBA1q6Gj5FDQrx
qewqgXwoCwcjWBVFuz1Q9OaytO/4iv/KmV6/WAO7vbaNWDbHNzmu088SkBfsxk+CJV+k2QvEEjMP
dkL15kUBlE10UTknN0XYMiehkeIA6ce96lXtIQn/zJYvigpjEJY65EWmHkOG8LPZeN30G2mVQ0Kl
6zRPqO9Xx7OoizQpMHL0q7/GxTiOekgocGgag51MR6+Y9lj5Wy/ZARTCqJ7R7s28ucozXUWHi6cF
dNtI5BrJHc2dj7WsXXLp65RaCBP/VnpOb0imKmJfmevsEfgGPOgQWKYyd2eM1jIXlHFeQgGNMkQ6
+3OSZS+K/XeOyurOvXg7QyZTfrO0OM5ve8LCBnYeeMMLfKB0dluO6jyfIiJtZqV8bRNHw0NHHqSF
CFJiYQb1buc3iBxnXa8xiADtxdjHuBGMso1BlcNI4/HlhWW0ixHkZ8pt6yUVDAsy2+Zrt4SfpF32
9WZaQEdc0I+EVNU6qZz1poMmBjK0tDC06lE3mb41vfy9buozgIwLIr6eU6IUT/j8vvPYItLfPDaY
eqaJ2hYyqFJIDJYQ6MccfClmvFFgF4nUDynAr0r1nXnuY4I7g/ZrQpyb4/lrjlv4CM3OHti4IojU
Anv12kNbZydzGxlp0E1AoQ3GAi2Tkry4L8LgrnYyL2ZGX9V7GKyNXJ4lSYnEsAvqpPhJb3adjHlh
DXaFBJt8Y0qDe6dHCfghKdq7nZcsrpvVS6YbCYVEjIDkG6GFDJlBJ2/o1MkWVNEgo/jHOaSVsInB
5kqqTpgJ+CbiBhkGMjtrb5wt1gYnIgZBNO1WV33sSJCzKoWn1AOvzo0L0DN36i5jJf89TfazM/8q
4/Cc2dETaKnP3VAdA/vP93/E5pumCSJQUULjZHW+HTNRFrpcgK+V6AeCOg7OK0P6oEvaP+8vtLmL
xNAUXQ2du3FVnnW5rUiTSQzDlxvHehqy8uBkCDimfouhlUkC7GomAML3l10HbAGDEOkN/xVY6/XI
GENHFXtJVK+lWD6J7kZggnvBGEG3Uq9S8H9GuEkmxXp/2Ztr8d91LabyFrJONyJFuWz0tp7IqEV0
+K4KvnwcYVgTuzpuZIaJvE79LJ1aYP0xJOmoNfY21zp6iB9g01rhVkZExllnIY08wosctME3sWVu
y4cyFFq7MSZ2iNklz9h71il+EiC0UiI63o129tkERfD+e1h/9ddfwS8AvckGu2m1NbGsSnaMaEZt
YoAMSjjjimjk9ty241mpjWNN5+X9JW9i9uuaEGNsk1KKikq8mTfBA2v11ikbe/CTNL4IzOqMVUAa
fmCw42UyZkhf+S6upfzXBOzfdbFPFMdIhstxve4yI37cqbzxCSELbcGnu6Ni1BSkxYMHIeZnI0JF
rXR6/3nXJ/h1WZhXbHKTJpoiTsDbxw1q9KhBbPpqY1yEnGGP/GvX/hn16t5YQzzB22AplqIRAbOT
lW5bLGoSl1qdzai+4M3iCAPxvjohu/AsKKel+qscZcziUG3CyU4b2/u03u3druP1vz8B4r/C3iaS
rF6y1KVNo83j6Be/wnS8Ews3qEnDAHpW+y9qZQqB8o9a9O39l3wDOX9dlxYlIBeNnN5YhS+2qR4X
DajgEKfeJM0xsKmZnGX3cvdzSZwT4wJPRsDRYKBtNsOBVqlHfbBzqreiGZXh//yKVbROVXuIErUd
X0n1r2yGejmV6Xguy8QPwUgI0T4Bndt5+s23TnuCVJBc+yZ4p3C+K21qRl9EzxQgqtANayYd3E13
LHP8htgMkTSd5KzY2XQbj4wQtUBHM4W47Y3IldSOqQFo05Ant+lQxow9ZNe1O8d8NnDdInHZ6QWJ
l7ja5awocFxAuACxrZKPxWpTMsJo9LMZUNWif8RJCWH9w2I5ByveC1ebq6EwZGJPAQ5lXYD3JH9S
UDF1EKKI04jAmY5mR3Ffy98qZ4+8uvkyQYOiZ0ZghIBzHSv6WK2iMCQ09mp/FiVM3WEFasUeqADk
P5E7DeofdvZf1Rg5PKRzJO7oOKMits6ildJmhldL3AIgdFMFFx784HFs3jkdW5EfQIVoPIOVQSxp
NZxLJKWzFtkcfJTGj6+0DBR0aiu+pAmFqQFUC6O/RpJ4ZGnn1tl8s8g06QzxN3hGwZwsZYXR6mvw
D/oXIRCVlfk9nLWch01teATxnqDmxu3KBINbHmEP+nfruavkhNIA+G/E1VbG+yDGlu7ZMvszvCaB
nXV+K6sQkmjU+aj1wW1ataNzstkyaNLR77ThYJSY24HPquPyU4Jron6qIuUkRD3RjfastCfBQoQS
C6Pa2gF4bj75m9+xugYmO4pTeoH/siaK4oc2fYuU8Jh036bCH5Pdse86VX/dwa9jBQOph5s+YIKx
QaWYnFIjmT6IPuAAcEBAuTGiVIxPpYQEdpSfEkTIhSxV0GRfU1Pd298b9y9wbubOQubgFjk2VGNo
wBUZ/C6JT4UxHALb8KLCPKil5C84TQaJdIjJrhEuFkZtiOq/fxFs7XJoKjbdUDAVlIOr+ME5dsyB
dM6CJRJKeNIqFN+tJyvfYyRjM3J4DGp+Y1EBpQeOIxpq6+hhV6FeF0s/+BoO6KIgjKgY7NOssXoO
ePhjOi47OdXNiFh8bwSywUgZqFOSSV4/6KLWrZwM3DqMJz/NJbVYc1cneGnEoxsMz1PzhXa+l6GF
l1lnNABd2ZxOaEIcIst2w+ajjScjJKWdXX9DxXr9WTBUyaaBwYIfu/5Zdp6Di4yNwcesxY3sc60+
9skHfRjcqoK6SkUjvwhGo9BEev/Lbx047X9XXvOh5TJRMjMmuRVTU0Fyr8O/g/jPSH0JafBJzW79
spFy8AEYfTvM6I2bWzgqlBjZl4n6JdbvtPGD0B3rR8qn8eB00VMwf0frxe3zPfrk1n1Mr0kXckmm
YAtdv2I9C+OxybGriHoQ3EhqCZBHTErVBN2TkgbH99/r5nKmjkITJ1rUSdfLBX0yqePU4crEUdak
3iuRXXPUzwYe2FW/1w/fXA3KrwG+k1R+jV1OwyZXe6Q8/TyJTlKHHpmhXtCfAs1L8qE4T+8/3Fa4
EHsVDK34zzpcWHNdqnPOpikGps8Qb8UsY+5+QhhwJXgToYG6YLXXf988JYD/RZgiSBI3rt9p0reN
ZIzKANbrGGrPAcIn0S8nMihzpQO3Egp7J1ymp9bZgRZsJiAG8zvINtCqb+YNfeA0KNBxPkeZvjv+
4UmAHhzdhiUJ7rWXqW18vdO92t4TEdg4nqTl9MsAdSJ6La8yH/IbXStalABDFQ9vQzpICMO2cg3A
ARfMVr8IBsD7H3djL/FNaYJTEgiJbXFlvqk77bqLbbWGZmsotdfDHFKb5BB196lk4iC+d/dtbCVQ
ydy84MsAra4DchHqU9sVRu8XEkO4CGC4SC8S0xM6WdqJYZnXK9nOI24uiq4NBRe6KiTp149o9Wk+
O6C9/I+W1R3UmGYJykYhpXyD/WAi1cdf77/TrQ3ESOx1lsFAjk7C9YqNNSwTmc0Apug8mH8KDG7E
VaJF2FJqz4n83FvjCbTX7ywL2IsxCsD/m2AbhPqgTSEnRsbcuWQKLkANwZjdT8l3KfvAsMoVo0fL
/M+9fW409B4ZICk2XKEbfVMH6yaps4lIirr4Qje7CXx1HE60D85zcm87rev87Ib6hKPXztfdihPU
HUL2nltevom9KEfbSyHzeYVyjUhmh9SgLPnuSPkBhj3ctIlK8zkBRYg66X8P/DqNFNqhlgrDbI3U
lDptUhs9JRQ36UHRigs37AfElAcViEy6J9KzubHovtrwHARTcn2t2WnoJFNUUZ/AKK5Cx7dDINQw
opTlMUl/wbRQ4vm0jLv85vXwRnxgJvaWuHEMwTe+3tHGPIwhHF/Y+KV0cELcNhbhpBFfgDa4zOyF
nrcQAhRBykLF7Td2NhhccFCAr3j+1V1Az2IypaZhZ2uGJ268eATxRQJvRN/BmCC5h1NWEh4gS+60
EbZaRvrbpUXMfhMg1cLkhQNJ9YVQaNTg8Gf/HHHsMlpklbv6MslnE5SdXR57Mhyt/6DD2dt5fJGt
rHoZ/AZm0biMbIiIz05f17qes8uQozKRCCil4jTERx0RbT2OwfX4Ee7xIEzMxLyYtf0Vd6SzjR3e
+z9kK5IKIW1UP2jF06m8fhcKfKyh0svez5Lhc2kNR5u6cZrxO188Id8c15hOSNXe428kkeDc6QRA
r6drty6QJ01Ls8LpeqQA1YvsxXIP7/efssX7D/94tEjIDLrzku6FcZG1rV47W53mvyGEC2h9XD8u
0KYUnFrf+0lv3OHleddAIK3NL2Fo3sU41bPn/8jNzpva7C6X9zrCW4f9avnVztO6UqkTE1udOTUu
cgU4Gl6HAwRPbo7O+Dj3XGJ969ag1t7/zK+99dsHF5Mk0R/W1gidtHKsamxpmMUAD6oCsicX5QJ5
oz4IUbQ4RacVI3tAa4e4eh6/5NJnadljhYvNtP4RYtZDMxwWCd5F128/w+RxaZKg96fkD9v+J8pM
DNtpSOxGF/EebxZShUQ6XRiGiKv3bMejnDrS1PsSn1mIwwdBfGkRaFKtyBWHyuCY7bzhra2lwF5S
wS5zmtaobKloZDKSZPCdKjoYk+EKaRkY4HfDbD+PPybPaiLhljwmyR3525ed5TdOFJIrOOKKmsW5
MeaxU7R9s4yDjPnkAb33cHaeyrKF4VwjToU+tN3wP5I2e6O5u/hGFAHgQrYAwYGyfF1PNAirZenA
4vUQ/Yja4dhLyc8pLj5btfMk0MNdWhyGJXBlqfgUON2HPHfulcZyw0WhXW3gadF9iBy98bT+CdG+
vXBzmxLTg4NkAhlBVHQ3+6EO9XFogtY3+Qy27lnolaZtdArwS+ijyF1048vQFS9BANnFtL9gZcSf
/VVly0MXSt9E+GXEslOU3G5S0mYhtsSICG7fuuaToXrnk6a2flP+7AkCYzQeUSQK8xfVSi8Jduo7
W2RzQbCj4FREU3JNkRhn9qijTK2QP4iVn9aXoTVcgWw0is+D6gmJOpIPf3HB2iN7i0oDbSORYibx
XR8CpeB+3PlJ+s1BFaXD//6k9fXDODsOxrH1q1aHpWu6utpT+yI/UBuujb9V3tZnSv+nEKMJ80cS
oQgCqCEz87udX3J7fgANi2Y4dwAjuxtAYbooldkpDWIYhpsgX91WPY68/IoWzZUYSR8MX9sgPhBE
jztr36ZiYm0NjKsoZvj3Oi52xWJiVqo2flY8GvKnfrhHkUCxjzgYkhsgrhbdF/HfkrNHE789tihQ
08sh8YSmftPAC0F/69nSNb6DXbuFHGlT0h1reP7hsRaOQSGl3Ph552lvtyGrMq4Da8DY4cZbDQyY
qbR63vh2/K+3WpeDdAUWPmoY294Z2BZbOl487IL/SzoYEXTQnNazB8J5DREhjA5at3c9bWADaA8I
GjvALVCXawikLkvw1YKw8fHaBPdBMzkaX22TpiG8iMLHJKyLda0yvXud0lg/d17O7YGggAFNBc2a
MHUzl587yZjV2IF1C6wr7uBZXBJkSsoX8VNyZC8GJUVyxnDxcn3NkwS0Syp2ddJEBX19gxrAXLGf
IzCRnBurRMlJm25sa63xE5mxavvcZH8geM2AtXY7IQoeuh0h60uSHnTnJ7vn/ddwG69ZnYgopCII
EGtkkyr3WVClduNHJsAyGpuoiU7Ng6UVbgxU4v3FNnIjVkMGnAsMSBdwo+vjh11yWM1x3LL1m1c+
RqkziQK9ZofzqcM1y1Eu0scmpK2Byaue3SlWdo+O+l4wvE2PDMiJAqRAU44Z5+p32Masl+UM//Al
SpdPEjzbEkmFxgLYjGKncBoSKAKso32RwlhoOA+BdMA8HPi9/8/OSxG52GoD8CvoHzHPoLmzzpTt
wsjTIA3xE6ajDRTZxQIbmGiefbPDv60qdcsae1eqxeqMk7zW9K7qJrumH7dJFa/kza8QseRNqTYO
EvfvTP3R9vdzloLQfRnmJ3bmlwZJ3eJzYwP1lAxf0hMc2tudbbgRHwX1DQAHdisoUojD+mb1uQiU
ZVCsCop1gzEyeqMRzlyM0fLY8FQ0nUn4joH69f1Xv7mqzhDPRHaKjpp4J29WzecwKcrOqPwoPmUT
Sjt8fCECJhx9GgiOEpK1jbkzzd8oimm30NhiQTHHWsOS7GqQwCcQ+2zrR30X/hmnfhxdnGF246ZC
eOzXXN2ly1OK6VivWDsveusIggajFcF9BBN5XZ5w/xihpFXcvjYIMOqS6dnQX8QVIOrBGRdeqcLm
JHsZGcTPJnKvQsmcou39V7/5FtjrgP6Iwrc3wAhoPNaSrHkF0oghXjd4BbcwvBNPqAcLkJi4IMUg
Dx15v0IjM2n2GuWv3cT14YNfwyBJ50a6EYhKnKwwnSlu/FLRsfC6VABYADIXn6rk0YJdbwZ31vhX
mUouOE3UaL+laevl80P3YkreqFluHT9X2QTwZe9LbVzepNLC3wPUL0FKpFFvNuek55lkQ6H2HQYT
7fKinhY8h7mfSFsbFNB2vsfGRSASREEIJE/hKrpejhG6NFZKWfvjUD+m2MiTjwItzhrrT3XW/1oW
AzPHf+9okSPk3EStWlBuTAcpte7zciapCuiajMreT9tIGF/JzbxDSguqiuufVthdJeeTWvuNtpzG
ETdJzqhofEsxDdMydPUOEs7gjuYel/xGxwwykhiCoh0GPFaY0F0vrfS1tUzqUtPZ79zlOSkh8FXc
BHRpZ+TcROE56UJWLvEcOhpisyYt+npReC6qp51PtPEeRJtW5AmAHah/r3/M5MwgLWuz8udwOozZ
l6Wd3ExRL7Y+P/QhvT3QR3Fd3JvGHmH0hifFexATB/SZhWrCDe2oKWcsoTris2plPnxkFCEvGU5I
EQYYQA2EaaqMMS0WI74A79Do9qwSXM30pJnpwSTJtNCq7v+UQtPPs+FDU48u3aO9oLJxrxNRBC+K
lFLool+/IdLbVoUoV/kOZBdmXK7WjpiwgwiwP3W9dJh1nG+k0pfjh8FszvMMYT6mEYpHaMLEaNa1
vQ7oRpZ59YvEFfTmFJvxhC74bHPFwOh16P1gWWJnl8J5Mal+OmhUIuCJd8Wxns2XluRTKX9nH0MC
Ai8Inouye72PGznJtSDmdu+aH0v1WcKtfngRGngtkWQaOk/sZPHVBBS3ljKscciDItoYyl4JtvWN
6EohccI+Bqq0OlLyGORpIke13+kpt67ztSHpTbLioewf8aA5y1P8XfySeTC8Pn4ROBo7KF6tDATn
Mtztj4tjs7oCoMxyFxNoyU7XRhKzEY/RUqaccQSCu9jLbVgsmRowBzkhDIfsN3K65j+D6cRuhTPN
TpW2EedpkVOdEXopQ9bdrJ70WxkzTrVQEB50nZGw4dZQPZC6Peip5ke7PKmty5eLBXk62sI6BEhR
k7zZla1umtKiadWr47Fj/WGFrScguyNGUVVjenaVobFwP0bl0VbqM2/Ta5odsvIGwAQOOi0AkMKY
rt/E1iFfGjRIndKvZEjvySnqE79254VQCvyuNZ8bGDYMBbzUJC3T+4MAEAuNhyDBdDL+VeX9WQm6
vdtm48TyswTjBFeTW63dltkmxNOQE1t05876SrfxgsA+Pifchg7dPboUXRX7U/910NVX2hPzHHc/
6G59JYG7YVMKBMENY75BKWaS0qbyMUH1tK7zJCs/tae5Se9KvTtU/VMF1KbA1SvFUipm1r7nQb5V
p/MTGE+yWfA401YbRV3KiWQ/q3xdHdymyO9EprZgUjvViEPBMTNjibpUOsZN/yDsliuIDO9fexvx
gjYnLEzydDFPEH/+Zq86Je3OqogrXy4FEqV/9aWfpNZT5z2M28ZRvFpqlWho5WAFVsZSTv+9CcOP
AnAj5I+dMTwUIQFx+f5fnw0PByafHAMghfTErp8tVXtrhrpZ+qINJmigqiIdURHHXG/ntN2+RbGS
iP9QhwXQ5nqleNDlfLCM8tWmAnCmmP/B9vakZO8Aba70qrpOMQflZL1lpCpNy64v/YIgEqnqZV7A
/dOd18e95sXGlIenEh0k5luIZq1NOjO90rO2mEt/RFuTfKydwpNtZJcKOFrApSEGuszy3dKS3Pe/
3O7Sq21pTjGSM/1Y+m3bvDJ4l5LmewM+Tv7DmHS31TK3VBwvJGTsLC224fWFxVPDaBG+ZLhvGas3
XFdGogx1VeI4XrfHbqZdZdVuPgFn/mAlzkGxH8bulDbDg4EZusA12XF+l+d0G3GS3Lm+NkIE80wB
2+YOA6K+dnKQJfBNIwatPmCNbkJXusvvpfjUo0ouKkq9kvzMQFZFwKtqjKt3x0GiWbN+HTSTBVIN
OgHH6Xprp2XW2UEfcIimLw7N63rmxHKDJOmzHmdAYRkOQU+siFZjv6fesrXb8b8SV6nYhmtQjhHp
ZZWjSe03KSdYJyWmTqWb6MocsJ3vLr7r+kFBrZM4CbA84/zVg6aRM6qgMdGzplxm10vtRfCZWoy/
6cqIRDJA8blRiFa2p1ARTckOmODmcVUNPCB1mGDAUJ6uwsjMFQCpCihOOoSHiJcsGgeM8BUKgPef
9qYrJlZCAAB7DFjy2rpFZ2ZWX2qJWfitIZ+wJvmkh3j7qHsQhZsWEMsItRRQIQo6Q+t2iDwxrJty
lpkmZpVRcY5N28tQrhpk516AYmq0w7RkD/N4W1iKdekDofKJq/jN3T62YRXVrVX4uaRfzENZtUyI
ey82pUNE6i3Rdldx9KmzxEOG6TJG/Qcy+EOk9jhx703Lb+498WNgzSPHCf4SfZ7rjSVF0MhMSSr8
IvzkwBIrCNZhgYq4m+ef/z9SrK1v+3a91bU35BQqoRPw8O0TCpiuzfEEMeHXwXySU56ao2q1nevk
h9e6VgzGovjgpAet3Nlmt0kWz077G3QE/AF2werOr7WyRHCVOG4kuivMWIqC1bUu+azMS4l/WXZn
zdndkkENqQbl0zxEHzIZvfwy2RMf3TpcBjGdRiz7np1x/RmapCloR3FzJlSsbREfhI1txFkfSn3n
sXeWWrf9wb7MOiq6JVsbl4428XoGUKLXnezmA8r2WoygUAymkbIucOoCcaekbUp6B+jD5ZjBsLG6
ovhDnhFE0IsvcVo/EVh8Kde+ZVZne8GPdJ5/5KD7l0jyLDPa6f/fXKDim+PKSqdAoJPs1Y0RKYFj
LAVXliwZnoAm9X3yc+6tX0uJtToWT++Hsu09xtRDdDqFzshqvT5qi6QfEi4JlWPex4eqQyEZhzY0
DQ41F8dY0uVm7znOl6IPD4OJvtAefPT2ouapEeCiewPSj3RzdX3EEHDMwCRtkKQXwbQKmmM7La6I
4jZCQyZqSkFeuKFxb0zIKyhfdt7CTfsKGTeGr1CT0Py99TBt07g0sKkswSD35wolkqm1AncpE0B4
wYMePPYMwZpA88No+fb+2rdtXnCVSNigVcXit9RrlTGKVA5B7rfNX7jG0LokswctMYfjUZWGYyK4
QnJ/zCApCYYUzRig9wdBZSyGHjQY0yAOIt2vu6F+yUPTLce/3/+Nt1jM19+ISy7wabExVzOQlAb1
VGAI4IsWp5ASlx2YhuBJpJZOvKR7wsxV8HZ1I8XyZi8kbO0PtMyxABPwV3E+rsNPtpS13Xa8oyn+
ijWUK5qcwvotWfpjCrtBRXwP9fFTGEQn2f4sNfnx/TcgjsFVfsMLYAhEFkmlQhDUrn9AF6VzWhkW
P0CrPWaSn3WsEzXsm95fZvNB366zetHqHIdyJ9ahx1AtI0pNkGpGxgtjQNMw9VoHj+zYdTKCvGg3
KHv37eanFq0PRqAmvtRrEqIG4iGKKp05C+O9+lBmh147duj8dTbpHM3kKP81motr5ntOwhvBmEkX
FGmIpLzmNQqx7gx9MPDUo65VjvIY3WWp4XfkIUWT7vQ+N7IK5uvoKwsFTaYK4qe8KdxRn55NQhJx
PZYfRcs+pHNChcZx57qnnREXOyu+XtbrHWTTTRLQNzSA1NWXXYJltqIaKx21Lj2Ehem6pp41IEyD
tmIC9FWltSrmzLqCZ3EY0DiJLwJSDupZQCFjHaFxfade20gxeQ//+6NW0X/Ro5ICiO0W0EVqp95r
5+eIIz3hC/MKO0W+3ql3Fr2tTzlMb1ddvX0trXJjEa+ilAvXsAEcUY4v35X8RxrMLhxYN1kq1+52
tIa31yWTRKOHjtENuictUgVbYCQHavmlUIw7kxJU0AX0EVNYBhOB/m2wIzgve5iSzRgP3wXJRZr/
IDpW79ls9N4MJVZemKGHvOACi2wMEQJyaUeBVUwQ78bOs2bUemSKiUbxuuRsQql6LZvgAQ+RfmcA
fWjjAQFWuuIMLt4PPjde6Lb4Lm9+5eq7qHqXpLomCdPDP5jqlfKdOql0CdBTi8FBMEQKDNXvzupc
unkqM/P85oVThMxQcAgsSYBXJ+mfMv8g9qzgKS/JTna0lbDxE3XUKugRMyMWB/vNwa1maI+9ERd+
JWzceJkLaFk7VT+amICKcjoGqdJnmS+AQsLrRSCY5omTpXHyGBAVsbRTd/4/XpuQtqTHwLx49dpy
PcfZzk4L3/6KwfZJNxlbAL0cyShBUokfKI62rA1HzLzkoPYz+H+LzHVtRicai67g6IW16TXGQ22k
PzubZuUoBwe12zl54pdcxyAL8yd2P4Y/oi2wikFypdVWamoxqcY97WVf18ujrv3SnT1qzm18ZSFE
rqE7KUKpffWZaqmYJlxgY9/KZGR5e1/GcS9K0MVsGBos3hhYO5t3Y2cIaXrGR7RaeLo1+dJITLtn
UoKJj5l/jIHtxarpD1F9Cus5dgMr+JZU+oMd91/Spvjs0A7pivFOriNPep4LBd+fPTrfRsgXjT8s
bmiKoDKzJpGoRRtNUZrzkyyGebN8SKvoNC/VN3vQP2eTdGfK6V0WIdeE0I6iuq3S/BFE4ZdQlf8K
VTeYadHZe7n2xqehnYA6B9ceOKP1pLZGcqcctTGGrxu7EXaBvZx7yvTU1Z1v5Add2ltw88sIjCtF
LJ8H7Pn1me0Ha+qTIYl9gguMv8XNbRw26fth+WUmoImSgBZHdBrAOXWWcdBFe9Q0hl8gyGl8hNpR
CT9a47CXa93mdCgPGijAC1EC5FtXQbmnlJBUQ4qQzagucqt/TxT5r6H+3oXFoUy657iuj3JeXnA+
Defxb/C4Px2UkTA9+Aup4Pdj79ZLEuaNwsRRICrWqHiQQC2Kn5ST8sLOjJqHXGpPbOjOzTE4jipP
r2zuxTT1TOX71zopz4uayG6bMG2I7OJE4bgHDN0IbFCfENemAYPUJb2g1YdjwjKiH4x8aDmcMxmN
WaHeV6vfmxQhly4NOdt5A2i0U91ovteH5YfuYEdTKsVBSvrz2ASPrX5uNfubSTndyICpJY26GvYD
Pc9UBe28B8Df2N7guyE1Ca9mgAGrjzoM8iQPoc1vrrT7Ho/7oV6+zkpwGVUA6bH2Vz1bFyXX/nH0
6HNWZ3faZ6Q7P3RNwTB+/tW1TeaV8xjBdDNOO994Y8Px2wA4QeSjmHnNEt5cXnHfdXmKOII/BMp9
Gasfn2pZfUjD6Sskle+aA/UJNSi81nx1wnshiX/m+nmU67+RTt5rjd90punvCUkiBHUZnYFuu/62
GTKYsdQiG7dkzte4jZ5Q6PwmDNLa9tFqtHs5yRDRR8xPDp4E1GrnVYi/fnUTve4rMHVAXG8ScNXI
HLmoEpwQ5NxHlAhJJCbMKrYXDA/T+B8L5Zw44tZUkuNch9Q96X1jd3/2RrTH2r+t/XkTdBEtg7qD
AmTV8aO5CoOkC5GtRTUBHef7we7OrRk9JUvxSdZpATjRgx3ReStm6dvOexB/+c17cJgRCYwrCcSq
rgyBUslMKFDvQx7KwiJeIE5bFXeItD+SiUWYcczNc2ycCk3b+QgbRwXUtw6+ULi63Ez3sdxMTCm3
BvjAVHVhdr+Uo+sUGKkk82GEiNjuWsRvVJdU8PQRYNPT09XXfUS63JVcohzvTzQNhC5KWuAFiQG0
Gs5u7cBjtY6im8GuvMulnQfeqK5ZHYCSSHIt7HVWaUmv5+a/bq4ODiuuHVQNLAdrcIceMd9+xqis
N5HaxZtCkes/5FyIRRTM/+edSHBbdok+Bp7m9JoE2mQVWIc2mSQjN0ffDspPQF0+j1Hny0Fx+D+c
vddu3EjXtn1EBJjDLpudlCVbsq0dYmyNmHPm0X9X6Qf+x81uNDEvBjOAYWCqWSyuWuEOgV3fqHTf
gHkC+DfqlVvmHCvFV8/ggnGCgLhQ4p5+9XRwtFqW7OEL6DTbpJhJsS2z+4SuboBFB4iWzyaMvqkd
WanpvLQzaqYGw5uw/Tcv1Y0UpJu8USM+hR5/2PitSvvfhjY+CFGt65/GpdPpYE8oZCaFXNAikCtS
1c225OBrXFMTER2GKL7pEZRIMVpF19OIk5WYeN56ZXP+WnGRpwBH0WpgF8ho6QB86bx1rBqYf2xA
4SId/8/Px90JkIN2GiTjJXbAbE1pjDKEFmPcDgtVvyl0/DMzF473XjGdO51YfH3FS8f/C1nORJti
5cxVuI2zeVBadDuD5reGGFKfKFztEfTO/iZ7VwLSrlR9tMritteLF+Zmn9d/gNjARbADxs1oGNUW
XBZk8QL+uv9sCT63mqOoORfRDbnZbWAA3rHKQ2oVu+tLXTg9FIkgp2B8gSleTvqzKm/mdEIZ3Cri
jVBcwDNq25mSl9TVE84DdbSGGr5Q40OgxS2N3I0uIbnu6dPJ6jiH/cjuOjCWUkZCVnXMEzvf9AGa
jqiyK4FxKIrfQZK0pBjS24g02wbnFpcT7o50e+cSB4/I1Gitdq6f6ca2LoLWDex///vmINhDIiJa
qmcDvjCfuhJll8GzsLbgoByUXruvaD0ETXJj0WvPnP9sRimmd6T/FGYoCqhnA+KgdzJJMok8pT7v
KZnvqla/KcfETfx0F+prStAXhpisBzRHFF4suWSWh3KLxW/ek2Bob3ls7XK1PQ5qu9NQhiqm/iE6
GsOrmW2KXN6k+ForkuxOEYU3DPSVqHvp0vsiVtM5F6KfS/+WtrRl9K7TEWnmGB3q4iHV3pogfR7t
I5YUoFPVbaVbe0dqf2Ms899rfrIbsk3zq9m5JBJgOGUEhUWGUSjxjZDlmCX8euuj3qwRJb60LJff
95ceNbgssm9rMSQsxz4qGiFFbCX5k1ONt7Wpb2u7fhXNDsnud6oTv8RKdNDG8KgW/X3ZBo8GN6ye
7Iq0+G41/kMDAa2NP0o5XUEZXYjuHDzEsv+/H2cv7lygnWGe+wNSukO0De1u50cRqFoJxDwK/nm8
klaK62m5F7ZwEES2mAR7yessi4I+VYXWTCbFX3hR39I3kM5Xmk+XQirtDjAXiMhCGVpkNHGdllUz
IhlI122ydGYxLfNSIBiMZ68HjbWVFi8X+YYwi1uyRcEVFSwwx8RF2UDa2ljZukux+69nWg6Ak4Ca
YChZqS/go6MoNiiI8mo9YA46a3DyJ5Rbrz/chTEozhWiUSXKb3h3i+CtZyWTyQTtNoFfER28Qo03
htLtYtXZV3AI7M9x+tKXzCdANNzN1ZrMy8UTQ39ESPHS3lzqIg0ROZsTI8ckInAAJH1Uuu26m9Sl
7wBA6/+/zOLEdF2Rt3gvw1Cn79yF/3bJG3goeqi7aHWYdCHPFdoiUEtRJwVQvfjm6iwI+9ZCL0fM
OAQY32JolFbSTtLu23ZinusjOvLf9VC5a0gakTZR4NOecaecDo2BsUe1Jsr6Wx3zWLGb3dTdalH+
LkWt5wT5Rur1G7W3v68cpAvbC3Sc+AdQgn+WWQAUeL/2I5NHFqIScAkYUgqKa59il9m9opP0Epef
dZI+N87wI7P0DpqOO0Tjv5I03dKRegv15Geo2iu1z4VXQZpJd0lA4ZDrF5/3X7kXOtdWlY8U3CkD
ttyZnm3pLkV2oYqN79huW7HvNlW/cvecH2kBnialVpCboL5eJHyJ39GFiRGhUp1+p1tvKrF+yv/7
3JBhEmw16kIYa+iYnD6aEcujL+l6B9zxpRtenBbZQflHoq9M8M7fLMuAhOU8ifp12eafJA20r6p0
HogEt5Fqtyz+MIotx/uqXHukC6Mq0QYk5piiTAXUdvpMha2Ugz1XqGRP8YOc1uSH3d3o+IgafnQW
jbPCcdvoTQW4cf0An4d5FqZzjzgArVoUy04XzjWrGv0eQaCu9F1TAmY1O66e7tLV9uKF/RSu5A6p
Ccsoy5l+L+dq0KuIkRTKMR59AIE/m+KZwVidZSvn8PxGwawHSVTggWLst8Ti1kUONnx2qLETB7bP
h5ZhlD1Irt0doqzCNmtNaeXSgriBI7BAZwVoyeJro8GuNnPCgmPybgePo/krCD2IisLfJn67/sYu
nRUVcWIe64t+JS8gcpoz6xg/2S0axT/fa//Z6T6y9iZJdhXuqUiydb+uL3geSjiQdC2I6JBCkOE8
PSKhlJJ6A4by9OojGl86pKpkvAL8g5/DCw8/G38lyblwUgTRQHwImiisxA/6K3bFRt+mmRkg1RQ3
TOYRNh8FVsnfa/MRNur1p7uQCqC9gC4/XVpLJ2lefHrVJDllWSP9peBrnDvJPjcjpNTrg5lR1MU7
f6Tjbhjb2bBvs6h7GO97/en/8hsgXJPVCTTrMta0mWxnaoCMTBi9DO1dP/r7MJP3VuTvDTVzZyfZ
yaW1k6fktnaZ4ahrAIkLYQDKJXNC0aVCiWBxgHWJPmQdx51X57lbpb/b8i2sXmZmmtef9NKrFYeJ
e4LqiFnZ6avN9VpTKn9Geaq2N0GTHWvtVTGTXZYXu6L5dn2xCwUK0EVeKsgW+o9nMDN/zKPRyDQU
ampro0IVDJTn0R/duXk2q6ds1lDY/lXYNCWCXzCP8znbDvmwVe0/Km9gOAzOL12NViLul2f1aamA
DCbRVkgt8EktO0F1lBhmrkfcX/FN3iuuEjxBlMAO4vvgvzXqHVAVN9XQsT/07es8vAfSrqt++sU9
Nmud/Fx2z299kbnjuDOzvVy2rhY96NNqdXc+MWDzuBxQNhJU+GUylwxG3iV40nmj8aEUwwvskF0W
fNiJdes7I3Koze0MWVmy3yYahtff3IV4erL24pgMwdSUysRdkeZiatrurb5hjP6qtOVuhJASpGsg
lcsrIo1KF4k59pKG5ltzWXU+k2uMXt2aoRZtBjcqkLft74wG6/dCXjkHl1cE7Iv6CBJdy/xfq3W7
d+Cveno47DmHc/eK+e2+R8c5Q/3DH/+9vqcXwjh7+r/1FnFuiuO6MWtU0OaUgNZrGzzvQBLOyEXH
2+IjZAAx5v9cX/PSXUXXGx9Q1IcUMqlFKG/JzWcYu9xKKrZn2u+s1I6yn2yM+o+kabvB3BryDMZF
PawsfOn0aqIiEDqaAu57Gmj0FIaChJilp5LpyiCdxlKGIfaZDoADSvSw0p65NJE0tTDzXGvCXHq3
2lfbUxR3Z9A2tUmbmG42q5exa6ZvufIaOj9A27bpQ6ytnd0LzS8iCn1PuC/oKgH2OH3YvO5tK1fz
zuvLRwfJkoEeRKO8h9o2LY7ZuPdzHtYMN2r/s2bYsNeSh0k7ruz4pfPFu0b+Ht1Q8tjFjg+JFssQ
UDrPGp9qVdlETYRBMrS8t0T1cezSPbl8MU00uXs39WXxgyAKKaijla55sLvaDSDyZdPKsb90s6GQ
xuSF38aAeLE3KbapgV+SLUXKd1EAJXHHSF0BVrumjH6h78drwBgN/g8ll7LsASmhFOQ9k1aMaP9E
n4JNgCJ4nEAgpenPXLFovUx+GYeVGvRCJ1qsC1uYIp8O79c1+Fe+5ERqE40Bl3fYb7oCG06CB0Sn
gzocc/Om+9X9MYDZFXtJfqcTWkQ70innuwPQQL4JTW+t9Dxn0wJr4MIAsUWWT76vnx5HCdKQhM5o
56nZ7Rh4yEt3xYz7QHiX5vIhsp5UqFGN89t05l0Pyzm1bxuk2XwsAhElLXf2KtpCrHh25dKjVKCw
UhEva4+W+kpHXIj0RsyWB+3OHKu7kTiIq1vj5nF2lOWHQHmtwcnERubGUnaTpqlrzs7KzXYx3eRs
iLoVyRP0k083pwlVM6VkYXMCFCeDxpODgTncSxJmbl40LlbNniElG5s7qFNqV7spg5VP4iwJo0uJ
njGXnBC8peo8/Qn4rTMYyqbWs3Ud3APr5nyKerKRmRCsVNHnzysWQ8yJXgRfIW4np4tNQdsEFXpj
Xh56Ek005YfT/Fv5N87kKum2AZsWuhbW0DqjMHlls7/u0JP3vlhcO11cxVw+wISEJ1Vuuuj5u5W4
guBde0P4bbbu53BDy3ZTs9vSDgWCSL4f7G2Zulr6LNub+TCpMV6zv9p42FiBa6kUWD66tcUm/60m
4SayYxiOygFyx04Nn8r5sWq/J85zJ6dup6PdXKluX3yXtczFqWODifMmD9ONNpcbZXpWsm1gbVP7
l97JbkWqbaCBOGhugNUcdgKVa4Y7CN9B/4GRlWskFspPqPG4Xczs8NBmjw3ooOtB/CyGs18EL0E4
h4l01obAVSCTorxtsbR4FUwooRKcTx5YAkblaEMQQDJze33N8zElZGPuaAb1JCcwDhYnJJWkLo4l
5ABFh1Kg/YXoEggNtwS/Sb+sSN5jxEym4FdorBReF56X2RRPzGwcDU1nsXSeJc7kFPaXOKKiBYLp
rzufkqa71oaZRZeswZVEB3RxIE8WXBxIOa8p3COn8Qqu6AgGudlihwZFOOfPgYSjBZ8Flt5ChG9l
m89ioNhmNEJFv4frWV40Z500yLmgeNbSiFwruM0K00WYdiMA2UJbTlY/UzbfMFNPGVDhE8JT47Ct
1hKFi3v+1+9Y5Pa1PJZOofE7/BlYLyaeGlJv5dBvJxlxIWnE13T2ypWQ94VdW248IBCR2TuUXcuY
NzWaXOWR2Xp99attvtXOoU2+++lm0r9J9t7u/u3JCylr4jbyjH3ju361VcZdUu2BaQuCmLXWpDqv
A3khNFUEMJeeETflIjg55eygtkHTaNwp9cGyDs50a9bIXPwsD9JMeegmgQsVko551nqa/VDLXhG5
9o9CuzP21oA41ab6MIaN479o6fH6efmq78527H8/7yu1/yurKGo8DPqItk8cetW8NbIdPmv1U5xu
6sd6QpdjN1bb2Oa7vMvuZDA0jc4XezsXhzk/3uWNm2guau6tvA0VEACbAwAAZ3hWrJX48QWrPfuh
xCp0A4FVwZ883ccsjlN/VthHZdK3NrsWIhYFY+YNL8WPOIBzb4/Z0ZGxALQUj/nkdhzUY+p0BVSb
+idydy72Jm7nf9Zxsp/LH+hqbaueFNqQHhPz05AhKliHlDGqeV9GFTN8L5Ltgz0UByNFlR7FPFJs
LA9UZ5f7+QEA0dEynskBNpL63vYzs5CfaCk25WtS6U+RLO+AuyVYm0Zdemgl5R9MT4W2vSpcCt/i
xKsm8zbsXuP8u2ke45AGgHGvZ3u0291EugulatuBe/flp0D+7LSniIMMviPBSjsVD1LdFGT8hTW/
hkWyS7X6qKUAeRBe5kK6fkzMS2FF+co+gV7QKliEUMPxg3EsVK4M8St3zT/BbfVsDLsSbShux9u4
O8xgfaHSqQfFBNbGZGY7jBs9QOJlAyOjUm+UZuN0T0fcT+Q4cUMFfav8gwO+NYxdRDZbH/n6tGfl
vn3PdlNLbNo6XM+f5p1/J0kPcHjicVPr6KB4NHtUY1/Gt2X76Ns7lNHSF+Wh2jlPYQnKuHuDq97H
+5VNOKv3xKcM4JvMVuAbl9+KXklDoFV6601dsc1/dvmTjVbi7+BR+tXwlXQWlqr/+HSWRg7Vc2bf
KvVR0bd6eqjAgnQPVns0zLew+Jk6uypq4bZtmsbTx9ItGV5XeynfToG6qXP6Ay0QjqMTPqpQtWfF
I5+Z9R2MaQwS3kJjZzWai2Bu8A1sifFoxR/DcJt3D4GzyV6z8pfqDJtEqXZV8GD42FUlhEBGQSBW
HjV/P6L6pwaBV3QfABjvomBt3HBpo0BnAERFipi6fNFnnGS18G11IBuEjEVHjk8y2AoTAjdv3sEQ
r1x6l5ZjDEauzTyKdtuiEkkyTYklK6d1HY5bLveiMw/C4iCxPrWYuViyBn43LtzvoJ2gtTH+Yii5
yO6dPgmlQU5br4TMN5XvQq5FKN1eP29rqywi3oh/R8XkkfZCSPTRnbt5fJ+Uei1ZOSudOdVkRvBU
6WCcV/QZGn1BmQqoYvdawv534P7MhNGR1rSSjLfZ/N0JHntBQOcaVyZIS+PwAMhjq9cUcu3axPxS
pkg/lwwRkQtYLUtFbweKbGzkiGdT3hJcBtW+kVBBze3fafwz7FWPojLwFa9ylI3fPl/f9PNeFtoP
XDMMJgTrhFh3es/4JM1mGGsU80PlitxNoBQFMV/1P31AEmmIrBpwgqL+dn3lCxkTjRWg5BhvItCz
PFTd4GR9HNMBtSPSYEQGVfRlEi3fmJBTiw/HM7q1Se7Fh2XIxJfDW6aDtzhiydRl5FFxA3UIO9fw
VbDChF+IyFWF1qHoI/EJYL/WrhzuS2+ZzgFNewKqbDDqPd3nyC5mGYcAHjf5URofqeROzavYZyv+
LrePdgirSwJDibOalKx1ZS/Uxl8gXYAhKAScOeCYk2GOdL4RIXZ8N+kfU9G+QSHQ6N8Nq1p71Avl
ALRbWjc4ZH6JP58+aonys53EEABioPdWnR3UamcoM7bQj4Jg1zSoKFqwU9FfvX6kLr1fYfJD6olr
AdPSRRaeJpYzdI5VeyhNbcz+XajCWwIDHr4RTL6UcpR3IZSzsq5IBxbJ2sm6i3QBL2K1gzFJBY7U
/FB/tPqdMuwd4x3rVdef8cxl36NsI3h8AVYR15e/EDiFtBXzJ+IZ8/ZFDdQOSj0UtBqZQZvHdtIP
5fDLH6O1hxQndPmQaCFRTOuCZ7QkguVJlBNFWiKF/jZ1LwatxoQKNoxzr9e7Hd4/OxP5ZLV9FNri
eRDs2tF2Tfnl+tNe6L0AxOAbYnZL1UlL8vR4pRLEFGVCz8+krRAjz6OjLmnUPwqydbt5Fk233nBr
R3dHmzrMkLxhTTr2PHbxE3CJEJwPMqPlKN7wi8JKbb30BJNKQzRRkACqDDJkRN6H5kVXRjdzukL9
Pf+KT1ddpBk4BtdJJORJ0zI7YGCAXAG66voBnPJdVeZPK/t8/hkLljdgFPrLXA5fjeG/SiXFTrIs
TGB6+tjKY0rs1rWy6RsYfqmNj8KmbnCRwh05JL1aWVo7O2pkmwKnAs2ZGcBSBcnoxoZoxRxudm5M
VLVigFfoJnRqdpeXqCUL82twZTpHMAaRKXTEzXnNNfk8zTr5EcvPKimjMoyNsPZkOcCKEiXcyDjI
0HlUfNf9GfzXmpfh+cgDHgXSNNgnIJpCH1N86X9tedVXba4pU+VVSrFNAkCDpuzFWnu0KmkrxK9K
IcwrYXNh6G6hSl435E9tmh5CDCS1NZ7yhVpeMD9ReeWki/nhIqyR9wxJHY6V1xshjf7CbfvY+52C
7s3ROgsaQIaUxwEy2ka/E85P4h4VesEmVnY4/3hZ9jgAK+rQDbZHtB9MDaDlY9Fh81a6IFk9+kTX
j86XmPtplOKngpVGah9VR/p9p1uYDbY9KVOL+ukYb+HoobABYZ3GgxCgd2zImXrg1kjSqHa3DebO
TeUn4RcRHfPuH31+6Lgy7Pb72GOh2N3EAUogUBtE96YOwxszwRVQrY6SXa+FVxG2zn44Uy6BlqCO
WKqWVzhKqr2FSmqevPtk8yYadwNC0Ei0CuEKs9nPKHcO/K60W8uJL3zq9M5tmWpPSGUt703U8DtT
0irOHXFMJIFCviWZjU1Z7tUMZQcNW8K825nNSki7FMxPVl4cMbwIO+akdeVFExY6aAoIQRQhHCNW
t/QbO+PpyUL5U4QZjwqF3/q4fmTOJ1xieiIAswD7L6gVdaZWS23dl542QB0T5QAgz9wZdkWXHGSa
iTq99DaZ9gnqFcb3ldXP957V8Q8DJiOg1kuSR58UeWHFKlFdMnfNfDCepFn4acabOLnv/AO2evum
7HfXlz0Pbqerisv+r0iTNhAzzUkpmSHwlrv75l8+EcVojmmReJ21Alu/kP2eLrcIbMCCR63UeMhZ
DV3gMu4UIo6CJzx6uD2SvJwzof8ZJLxm/1Xglq4/7uV3/JW2wGM3QUadPm8V5zMm2jJSr9SuTfxd
DXZyknlpam/gc4dG+mVP2yv+nUzXeGVxsZmnnzZP/9fiixqrjaYYduLMAWPaogBTQF8h0+4dn6Fx
JtElIZqL14xvwE3a6IcwQ3McS868WguPFzJkfgpwMAuSKETNZXvWCnA87ttJyGUnG9Dh3fxazD3S
ePlhiITV+vcwawiFaxCp86obnISKzjucKdBBS/NYZi2AGmcUweag2tfzv3PouBWgTHhCKy3eCyeb
0k6U02gainz19E2HVoE4atyiBYbdkBrVm6nSsSln6lXuaWzeJPPvldd7Hrm5IJEZYi5MsoIM2emK
ZmkFFRYFBaSCcWeQh0DQ3I/9w4gfrjnVrjHSB2NCHe6K3n69vviFpxXYWnpOpMPnkvVZ7SsZaIDc
w+znUKbdfei7KCyF+FYPRfQ51v9eX+/CUWakxIsE6AUTajlbynQ1DbTMzj2Z7FeekDYK6pUr/OsN
LT4X4ILQXJDRBT14hrngSojtHD07SR93k4YadGzch7lxD6lvN6U/UEE5IOkNvdV+FeKsZmZ/i8aG
3mTx29H7jyoJZkZPpu75iekFDu5g9kNgJ78SAyGCbt5NofPdH/rfHcYwm6aKD4bR166NJKMHwGUX
xVKA8Ib63Id/ru/euTmIhnQ+kD142vTtziTIQinOO2vIcgxJTESD+q3q3JUlbXxudfqmIn9q9HbT
yhF999QdjSeQfu6g/rPyOy58jlCH6YGRcCJIuSQxahhmQ2VDKk4CNTS32SH0g291Fd2YQ39bp4/T
0Lu2gnrxmN0JJo4IztBl9o3Z3pbUOZbarLz1i1sjKKTEBzRmaW2efkUxmuAg71DPmwI+G1ro6UjG
P+WuNpANoNIG+QxdCaZpcQ7VoHCFcGM2qftAXrWXu3AnM7j9329ZlJi+HqqhAvsJLRHy7ZHEsQh/
NagrmGF6Z/rtbUB0jnCot4NVvM2lL0wwZ4gk/Bfk3uk+kD4jeZBGhdciUzZlwU7Ph92AIVApHcTk
Wjg66b+KwCDb1r6uinwsd7McrL0QkXotP0MGixxThZ6XaSzu7GKESzxPUw70CTKlccuolRZ+gsKW
8aXmVpq9O5syfQ2sTBBPGsfDyim99AuIqTqqigLTsQQxB3OqzGNTINgnP1r0FBS0p4SI/4QmLjIj
Gx+7B2MMtqkV7NWDge/E9R9w6StxaM3SZVBIzZZKQ0qmR4aWGESFkCG2BrcfD86YmqWNy/+8FC0c
4Cs6Os9fNMvTtz7UUtmiqpR7viofLTvcO4ixa03ALbbyXs97Fwji0jkRmhXQSpc90LmUY6uN4c/4
uuymk/0ApezesT5S/7ZBnVLW4qehz/47YIZVuf4NBRsftAcXdyTXNeO2VkGrzoZbrI/7OaxuGSJl
0k2XRTdOXm9yp9/Hebb12+hek4xj1A0rj36uTyPeIhB8IQUDnWtZXxdJYOX9DFVSGhWvyz/ixjhS
DuF9Lu1yo2aSyFc2vdhKetTmZIvck6TI+86eEQKbD0WU/bh+wC6kY/CXOdlw9RgggR84fe05mt9S
LqMe4jTdDUmGhyYOnET9qyPd1DgmIZZmGSiETfL++trnh5ulhUWjEA7hBljEuGiqC6ucVWASXDiD
QpbiPFlViFRb9HR9pUsnjusOfifqO3igic/8r1qjKbUAp0tGY1HYHNFD+JFb0yeWyV7X9JLbWna0
HeZibYZ7eW//WlY7XZZJXSgnQgMSPExFl6K8ydTkYbDrBPhB7fVOc+fLwe1g6xy3cXf9mc9lszhq
jFPIQAVG/6ycjw01Vo0avbayPVZtecym4jfA/Z3k53/CfjoYHPL4PlHDXwqObDT2buuivptNxZ3c
tHzviuzl+i86zxQFVd4WVz5COdxtp9sRp02tTBERNBzrG2W6dTrkgVLcUGhN93JBaDdWYtrF9/7X
iuLv/3rvxdAYZlUCxFGrB9Rhv0tW+ibVfwYf7HIa3wc1GYf1f/qi/rfosmvXTaC9ipnHbEwvgg4f
ZdN+Shj+TsFesspNH0W7Ng7vbSdYedzLr5yDzl3FsJRr4/R5+yQxLL8Pwf+k494soF007V2VgTKJ
bHx+zJsky3epWm+assCU1HYta/K08g3Mxgfu9Q9ULd+0wlgJvV+anKf3uFBG5jNnuEgIXn7otjEm
vuTDsRsN6S6I+tBNQKf65lNQOuWmzJt8P0dARQrU7Um7oso5Vv5dDdfLUQNvroMfUWBib+4XLeVr
8drMnYmbU3pE7etjjqXNpDaPUIiuH9cL+eCXoDOjOoGyx4XhdDftKtExkmdW74A9Hu3XsnNbex+A
u7UyhjvD73JsHywFzcbbBHPLmAFtGjq/V37FeW13+isW91aYtAVUVOormFtb3pf7s3n2DVguCbQq
tGWtaN7GevogB/FaBLkUoEWnAh4uEw30nE83ILFGO60KrAAqtynqfRoYn508MaAMisegS4+D5uwG
2d7KQUPTYvzhy84uVA5S86poUNjylfhxMZ6KqxPjaSHpvewGj0regH5HybZOgduxWJoAc1azcF8F
RC+n/J7WztPQ2SFDl/C/sudEawwVAqRQbKxclzXhpEeOGXakYoE87Wtblly9bG5mo905SfOg2UW4
kitcCpdoESi0kYVt5lI2TpUHS6ttjdnWqD1i1LUrzO6bbxj3eAYepGl6aYL8eP2wicx++aH+veTi
RgYvolkTXX70Vfn24nDXKdkmyK0tSiY7VI9WtvRCU060G+FTC4Neh1Lj9IAx+B7LxlHowgfGEVFv
d0bAV+6V25CEGvRY7SVN4eIO81ljcZxMKSC0cFgr9/XzYgvJdiYM0Gc56WdzxVabhkzFucQz0LxM
tW5vSfF9XwCiHszokGoUX11GXpa+dW10iMvw16R1P2in4h/J9C+UlD+VTLM8Yhzm13rlJVUK/N2e
36y02llaa+MrEP2MjZ+jCpKo7Hb9NPzMtRE+cmaDBdWnu9ICiGY14fc0jTVQSjkTn7G+i2N9n2bD
RivTg1EaT6gaj+71l36uZgW1RTT8uZm5Nc5E5HzcAIdhTEVLIHy/j2brzY6zvdk4SKDLdudaPvA2
e/oV9+2tEgyHpFO3vRocmzCdwX3rzSZ+KdsMERiyKl+pNodsCA7yOKzki+cBGfiCLLgmvCje0vJ6
86O5VKVEib1Jm/aN3KAqlbzMofaY5jX0Y7n5mf+WlGobZslnMFW/TS34Z8JqaY7WzD3Ovk3xS1BG
4FogZyaJPT24Udq1ul3yS6zB8aq6O7aa+ogusit31aaak5vG91du0bNvUywJu5NrnSqGO+l0SdX3
w77Prdjz4X5QD/hFvcv6dpfY8cF01vb60gOCUBFkUmQNAdufrhar9pxHvRx7ifKeMQAdq5ap45vT
Pvb/DO1KS0/cIydhh0dD3YWLhqUENuZ0sR6p6iqqUDnW1Dd9DrCJa12paLbXz/n59SGWYcSBYhdP
hSXs6TKNMSgG1l+JN1nNTdK2IDmBPMHw1NL+JcdbLVbh+szJfaMo31bWPrtKWZuJIA9IJKcEXeS+
ddjKVTYBQQ01nI/j6TZWk5sxtX5GufJoGNm9DXWFauh2KuyNJLDiWnJfjf0jVeohtHwmnGG39j1d
/FHM+2ijYpJBdna6IWqfBbXUhImXxulN1DxMgCnkHjXSzt7GPkSnuTvmfnU36Y7rSIObOnRCp/Ep
lWfIJVMJcs1aEa05H5OIjQLhxxGnWOO+Pf1NVpOloSlJOFDLzTY26ztJHfe2xlQgNJ9mKJ2WL2+o
49Htn29RoFrrvJ2fRfrKKJ7Bb6ShzWV4un5eKgalYhl7IwPmYi63kv9kDPLKWTzfeTgDgoVPMgOR
UVusMk6OUaojs2y5fOvKl9KmCp3vMcTZrZy7s6uNtgY4BqIwoBmgOYtzJ9eSHqJKGGF1WLg1U+ZM
eqsH37WxIoHy3m6tp9YPV1Y9Dx4sKsSRDe504WR1uoeF0sdGIVuRl5uAxJtGqGC6spQdUAa7zXTL
lf2VXEns12kEYUWYNSBDIdmfdbWnXIvkIoiIx9V8FMNbSS2fVX/eZWZ0n/X+ypV5IZQAdiLvoKDh
ez5jwDdoGRZG6sfA3kVJgtK8Kd/ikfZUDdZ24hNqnWrr6HUARsJ4W3mn4hNYPixaqkIEX4yzliZh
M+qTXVKbMfqDvpcBWtd9+VFOmF5X811oq0CYm52uzbeRmrhz1YGk7JKV7/SssuZcCbUB+D2crTMe
sBz1eZDL/IZwqtyaC2+yu292aj5Ykb3F7ed34ozPSb2SMF5aFfIclYjAz7L46cFKa/5CrrkDoR7B
t5ndalR/YAb3rQ1trwzlpyyb33r/8/qGX1zVIEHCzdY+N+ksOlULiRmx1+Sfhl9vo3x8U9TxOc5s
/H7HF+yQH8JV+sWFlwwmltDAfXVOGQvBoBq2zwZ3tb1TUscb+/nNphDNJF6s3r1a8e/rj3mOhOCC
Eiq2gK5MuDzL6yB0EtLuChAPvdubpHPu0XWOxb2DsoN+1Nr++yQ3+wGKT5B89jI5iBIOz3n9f7gD
0FNXeHiTMS2/aFEWIGWZhW0MRzBD00mXx+d6Nj/MIrmXtOE57GWsjPUHDvvrqMT/jM6aSdeFO4j1
TYGkp01Lb3QRnVW7IS8ayO7mpNwYxrwxigPSN7verXx/X5Y4TiIvbOIOBtJ1LbSIh1t83eRCwi+U
QdT5gC5znLiGPkvmRZYyJONzmdw5mEBGZnqvBNqjEtm7TA29trO2fJf3st+46HDspHBNUePigRCz
D449pe+ZXZAhGaUVFhP5tjwd0BzMy/BA2+lBRWy41ppj0snA8uxtmFd3QeG8zYCJS6rF6+fynIfN
ubQAW/IVoLPNPXb61Tch6vFBKPS+53qrpdMTNnleiSai8OpNounQZPO3xDd/aZUNqrivdrV5W9ob
rQo8vcBmQ/5jpPK7ruYo9RvaJuF/0c3zSmz6GrIvXxzJORxkYdXA7Xf6M6cqytBu80PPrJzHKjKe
o2x4alTzoQ/GhxDUYjKoAWj20DNyRcao08DWnkGIWzj1H7uRQaUUtySP+HyWzWMvlQ9DVL7EWX6f
O80OV53tNPK2H53Wf5GU4l+98y13mrJbxUSCxQb5moX6d5M7dyt1yUOuVjSqGF3ZkbNmqXfhgmc+
ip49IwPg3MtHVeirlmaLFYHAgRYDsOKg2hp4WtU1HPnIbQEdXz8EFy54rlk4J6jBOTBPFnlMgGNA
nttU5F3x71QkzyaRqarjF6qJp2G2Vvog52MaceSgVeNtBHkWFa/Td5nqQ5JAmcV4I9Ce+7T5x3JG
r527Q6H1CPXDQIs7fd9C0QiwsCum/PvYqrAXKgWGMtKoCSezxivj+iZcuIjomvNrBAuGzGOxCVHh
F7FtYQeSKBLn5z3Jyhspq7ddhfpXX299yIP1Ggnr4ucHSwIJQDokovo+3QtVCtN6xCbHa6LhRir9
T4SvgV1mP/vMrHnr03unza46mje1ne1af9y0obnN8FoI2u4g/tUSHc5zpZoCUgjagEltgfOV5F3f
Hk38kuUXSLOUFg4/9lwBaMjbJqRxGHn99CBbw5PNTNiJ/XrjT4r8/6j7sua4cSzrv1JR73RzAbeJ
qX5I5qJcJaVky/ILQ7ZkgARJECAAgvz130nXZqur7a4vYiJmIvzikJTJTILAveeeZR81H4Bgvs2k
Ho5allBRqvztlMIQU8VQ35gcMlXqwUeW98s0v3ezYStmvBLElgq/40N5JFLoxKsIOisPPvNddjG6
RAYDL6N2l8815JF6fk7baT114ZWQD9//fH/11OWQFVzshkG0f600lhVXAbyR8QzgszEcDcuYzw+k
bd9xI/ZQeuOwHJP199/0r0pdzAb/fNdXSADi22U0CFctIW1HuNYNjOd3YOqVri/GHIYXSHZM+x/s
pX91Bn79nq+WXO3NNdynYBox+c2x4h4QHPqDAvbyBP/LWokBo1zKWFQ8rw4V+MkPMqP4WAHMS2gY
fBC6LbKyO5da/b0DDHAVLOzgQQh9HgA2kEtevZcSYQtiaXcpIEtsD+Ox7dTd7KkHWY/HUcwHhITv
HM13Xtbf2FGe4yC8jkJRTNEdJnWLcAzXsLXftll/rEl4CB3bBQH48H/rVv92nfkXK3UU9ZiUfvuk
J3HjpZh5oPSYjhXZBdlHpXYy3Zr4xWAwj6ON2fvvv+eXdJg/78O/vuerUzPqqefM5T39Djt61Z86
EW/yT40Qa9+zR3D0kCrTh92+IWxVNRLz8P7E5vMcHB0GamGDnIcyWHMB7Vx1VHBwGMjnmIcw0XI3
oCz/4HL/4hy6jMth5wAbRHgFv7qV3aAM9ybAA/OkDhNzt1Pp7dXYcQiym2w19/NNFspsLZX/RGh+
HcEZJ4oXvOFrI9xVHvXnCDkziAYLoxUyVG5ZKqtCityufBFu1CDeqZ2FLUa9RPBXhM/8/Q/w7R6C
rxuSeIwTwJ+75BLCxPnbWyy6aZqkBh5QoWa4q7w7hHzBriAoUAUWWZ0uv/928eX2fXN7X73f5Uj7
agJruzLuXVYCSW8HqInntyDDH0baA/kGQTD0JPi4896fq26Rl+Dtd8Kekx4eASX8ASoEj1Gfnq3P
biOAMnAt3tT07WimpYMnzyV4oUb8nWFg4DEGXtK0RPBeOttVGdl91iMKpIYEYA7BFsvuqHuYUvWQ
OPZYn7T2l8YbNxVtHkeiT22ig6UYYGSS+PbejqREsjza96FTTwaqC6OQJNomuxYIhh1wtdb8yICS
/Mu9gas5ClxkRoJLicrqVdExw9EFMvy8WuZdvu4lW6fVuIS2AiZPRZde44taudlCxK72PQsOLCKn
ew2Kihn769FHPnyXmrexPyFUub111ELIXsKYFrgAi6BiTu56Ol3XyH2t1IKsEb5dmADgJ0Y8k/s8
oYBrvT3zuiPTah+U3TFCHtw05XvEKC0D6S+HPt1IsbVIGYBg82qcgvUUXrlo+gGY8+3W/OuWAGvl
L5QUkHJeQ3DE1cTkHtYMncGbpXATnG5b/zkzz99fnK8GH7/tPXiWLwPei5fVq6MtQn6Y5SFQo3mA
nmZHgrRgiCxKu2Hd+9U5nw5TmF1rxLeoLL9LPP4hh478g8tOnl02bYMsjWgnyyxaiAg+NGMAluKP
0jReDT1+v0jUvTjx4LTxGveXXJNkdhxICyj4fq0fkkHetQ0QWAfrZ1JCV5I0C2JOE7w8wdju+Lr0
+1PpyR9oNL7gSt88y9DmIlwY5QfARASKvMLPwQWjnShxjEnpbjwi1wNmvXF/N5L+pfXjfZ+TE+no
NoV6YJqixUXCAXHXJhqzbWuio9EfmvmdGBW8BtJTNAUPiIoxU1gE1uws0fBiDPeo/dFFaIjvDbyB
OCaRH3wRP4aRufE5LRLaFpHLIc6gm4xOV6FKTqRqFjPKcuktRfaoxmLwIGoNvFVskI3A+108NcvL
/8FqXwXtOy/zkDodrMIReCFdR6qHEaRZBvARA1FoEw381lfqLI28vajL5jF9DGd7Q0f2SKfmTtQw
TYjGD7n9UdfxL5vl5QvGFo3UrUs04+sRc0Z4qaYEZ6EcZ8ShH3KvmEE3Hc0qkocKUmgx39QtDCru
fQETne7X5+4fn9x/0Rdx8+utHP753/j/J9FPqqJMv/rvP4/VJyUG8Vn/9+XP/vi1b//on5sXcXpq
X4bv/tK9aPHv9a9887J499+ubvmkn775z6rTlZ5uzYuazi+DafSXS8DnuPzmf/rDn16+vMr91L/8
8vMnYTp9eTVaie7n3360ff7l5xQb0D++fvnffnb5iL/8vFYv4EP9tDHV08Wm8ddX/P3PXp4G/cvP
Xhy8uSRfXbSgsIsDYoeyYHz59UfkDUzMQ1Adcdoiw+Dyo04ozX75OX4DBjRIOsAO4eIFfgz2n0GY
y4/CN3jWvxQYUG2A6g6R2e8X+M19/PO+/tSZ9kbARGr45WdsFN8ew/CMg+AbVAJMNtA8oBj99hiu
Epbmw2ghBXZh9MJFDw6FEGJXgwWNOsrKl2YqQYVL0glJXUMo2T5pfLVmJdxl0FiUOxEwUWAwh/OH
dP4apzeM7+BD+bkzVbbV0sWbSIEtGg2uP9rIY590wuSWtSh3IXIfV26a0nExalC+3WDZ04UFeYMd
3t/rLI/XDontNySj/Yp0utk3JQkxEpHCLyoIgrYXKckex6M6DPEMLhPKlj04Ackn6Zlhjax3SGgi
HWy4a4KNoUG96dko9ugTYYKb0HEJZo53I6kfbZGpye+jSHS7KvfSj6Tk0WOuvegwRN18GjvFjsgL
jAvLso+dmclqGLi/xUY3FXg1djuPgfchykpadK2brlr0KldDlef7yhq91aZpdw4AyHquAP6saK89
7GRx2Jw6GyfHjrLplHV5uxm8TG6pqAm4d5FfYPeEZ2iczlcyGQMYiXR0P8c1eRAiju9lXrXNuqpS
cAY44x6UASrbpNQDYQI0eX3IfFdBw4Px+C7Oq+zZs9G4Jqqe3uXeILdZGTUrl48pnAkHsfVEb3fa
9+B3pom/xPzVXPz6TPzJpD4PV8aBLDYOdnBF03J5nY24UUWlPX/L0tgt2yF0O1krucYMsTsYOycH
2/q6KwSDypG2rL3T+VgfQtZD5NjJ7E4T1W9p2Ae3idR6U1oj7kMz0VOJhFMkiXRgftahc/1VC7JE
uBAypnsMkqphG8p5OqVN69ZhMuv3YQsDM79q/HWSN8nGtoavszZCEhrkZIi6GNJmXdqkREVox+wj
j5S7qXuX79iFy2RmOheVgvXDYjAkQu9skwNBeMxnwj34Lplk4CtoRWeQn9EKelPMsvVYku7K0yz1
dnU4JIAzbJtW95EJ4CrgjJYNKlea+jgs2vwdDMGCt1naxqd8DNu3JVd8hzavPE7l6O1CpAS6ERID
ZUCOvY1Sj11o9pFB7AiSj6JFVhtPHvnAYOCuFZ/VpoI04zqbUQdpGzY7cCvlc+szEDSmpJvtVc07
AsFJzTpXlEPX3ZTwm35XcededFRPbzMhkL5Z8licQlWKt7MK2hSsuV7wxTgrWZRllvRF4yQcqCY9
cJSRlxQ7bkbEN5Z5zK8xjwj0usMjmINpEWV8qQZSbZtLQDBGZIhC87VflHVKp6VpwrAISS/cYpLl
uzku06N2UPCW9bBJ2wq/McKXJrUueM8Gr1nwZOS4fAEIqUNoYRTe5gmFlW2GYljhm9nxYYxXdhSI
ox36ZCW4yiG2yaS/NSXEEaDlR9eYJxBY3vbJFi+MNDagNEHPycYQK0Ce6w5JPvknz+i8yLrZXUc+
9YEBdTdz1B29JrrGTd40ade/9Aa+SqwGRlXNlG+7HC6jGU3iVdfia2ajvI4HCjJgrVo0xRJiaJOa
orZhfxPw0i49Ooa4nPzMBaokB3HDMatnIxeh6r1w2eq4SxYA74YV2rSsqKRAoAW79qV4macLyhLz
W9hZ38kqeyhzVu0GAzfHRgMhSFt4+gzYKlaep2Eq1OTgZrnxxasisRBxt5szfjXT4OniRHiEuh7j
KlHatWqaak30jMCoJktXecPCBe1TASIyG0AJbjhGllVdhLPUVxzzRA1N2WawyPTEU5CAAJKYSq4D
VlVHrD69GFhKbjQdH4KqNFuC3KedIv50DTkPb1ZV6ZIiqYfD5NVPFdZoIcig3zNojxYqE+YkB4en
kKn06Cd860fjqWPObWGH7xX1pOErnJQRjLnAlx2n+F06lfGiVzCwCPqGI3ZPxggoDjigdMNXo4Eb
GpEy3KBwRdyCG16EYOkHOJLoG1LafuMIhy2rieftDF0LT3u+TohuVw14TJ9tUuO2tk4kp7maz42B
oy1CKSjzbzvhpTCe4XQVJfM1nJ7bNbiyfCGn8ZPPvbdW8Piun+2ITRtUsYBwJI6Oboof28Gm/TKP
7LRXVebfpp6trojsbrEvzTtaGTRxFc1XmandZszS5oSlg0VESLwkg6LP8B9KNvPAvRa8C45KWNU5
PNaZ7PtzI3w9Is5eISe76wmgVjdX0Q2K8JhvJAKjh00S2BTKVhvBe8Q4e25ni1AubHh2jR1v1Ou4
8iI8CTydt203dZ/ZMOOGysxe3MOm9tYOybhKmUaEPFXUfRSYNyDdUCYdFiCYCk+tUOzM8Q6Pqk2y
W8Eq4a1jGWbjuXNk+iDlOM47uDYldOfPuRIbFU4VXUmEyt/bbFLvUK2BGgd/39JeVapEfJif4vgt
JMlgEtnIS/w5doUHPeUYdiU9Zzik8qg7THkPSzhKYCmbMM4x/C7h4edQhxl44xGgJvAFofWG+R49
9XHKNmWdRwft2QQthBjhXxCCaQahg0aOS+E82V756SwerUTbXQYWNE/UUenScBC5MUVRuViOQ0Pf
q6iHkbk0kak3A5bnEc+o/+zHtr2BrCz44NmcfFZUVBuT8/KtpkF+N0YUKdRV1SHrxBG5Z21Td6ug
YeZDFrrpHZFZvJ76DPSx2G8CXEnXH0xSpZsaqtidGjNohL3Sr+BejlHQNhyb5izRdT1H5UAe5qmb
9j0S7kCOHIwaENKd0qMny2Y3e7pLUSyZag+KWH89BSDU6HHKV9A9eLsqbpp+IbtLGlVrEuAMAX8/
5bXeWiBSBV7SvITKJauua/xNSEeylMhQwHeHkg8l0rBk6JVXCWERfJP6uYiy2T2PU58cMtNVBxLI
6WZGL98tOXL4Fl7SomN0sG7lmR4PRubZuoPScEc8KIB707Il97P+qh6yfNVltN7izgQfLUnR4dZI
mb71QYDbBpWe9y2jOZwJXSkKL1XlAoR8CHhw3BYYYQy3yagr9EqSwtnJgm2O0MSxGOc4PDo+D4Uj
fg2jWDnfAn6cdlM9lFeaueg+84IWNvgRNtKynPZS84vxNhLEw84nq2TmSPcGnerUdhiCuCAoV30c
edMCA41x30OsiAM17jI42bZjAupqN/pnkKHzI+SOpmhHSYPFzGPkJVM/uW8dq469n8wfk9ryI/wT
A4HEwh5CEatgWVF1lXdLg2iEB6Gih6lq9JUeJnct4lqtoO9snmxQ68eunCJUck4vSDBBNInCmaxL
1CunoDX0nA/EnfQ8il2A7MrtNA1BWDQgzRy4YBhFilDMnwNI+24Uwt9xoCi/QO5cB/IZuKiZr+YN
g9v8CW6yyd2XXup/oOe87l+6O61eXvTxqf8/0FWidvteW3l66Z+ar9vJL7//az+ZZW8Avl940ci8
B4nqwtr6tZ3M/DcYSYJ6CvMwWA9hSvFHNxn5by4e6aCj4hdA4LhY1vzeTSZvInB0vmS/QH+B2ebf
6SbR1H7TTXpYV1DsYv97BQDVXgvb6bGGp2oTq9uhleaasbJFQHkvodsLBVwyc23bYDGmNnjnjJ8J
JDIP3sbnYGgtpC/kqlRteVWxqVrJAH4Tstfy0LZVsuTxxD+OkbEwnEgxR6XwZntpWBWvfA2sTYwm
XI4SwaAldHWfOpn7VxIF5YkJkAC7VocPhLTiiDAzUYRmdMeshaR4broZLiuB/8JHkcM5alJIKwZb
6ioSFb/NfWj/VJzxUz2KASKtXuYw7VZxc3PhrH/qYgP/GwjcP86xqx/hDaLiVSKiZDlq+E16QYD0
eBjgIvIgA71uF3cR2XVh3sOoRYb7Dkydh5EFzVsJh8Z5oUcc5QVs2rp0iQ+AfUs2qT2HsyNNYQzz
HsNWoWweGoynFkrM1dUMLyKwGioenAz+7JzNUewWbRjTtwaNEMoagS4PTozR/MEKrfdt6yF2tGna
6n0JNxe3AuM724RyqM6VTduHyIUqwEZBpwNEmOaZz9o/BEkLL1nqoXCvKJ0uhZF3Y7gNthKC9AeB
rfzD5HpkFFV5TSTgNb+JkeznkDbQR5XJF46kbm2DKXwkX0AEgwzLJbYT/wPNM1cvQsGyIq94f7bM
JTe28a1aTtohvh75VXxaJW2TpgvHtQN6J4M8XIQ0gI4+Vm3wJLPQNvDEzTVmzzZgxYhT8IGMjTlD
ma2giImHbDHDPwR26zzSK1Whd6iaUaKw5dBo18qqQ088mkJSDgOjws45SP2pwKkbsnLapbmgmwYm
0WLVAB0IYMlhLjNsFKnDwlO20QVSMXyM9vP8PZgeCdphmb5I2qIe5GISsggSO1OoWhNY9A6ZgPW6
nZ3/GUICCxAeIohNiaS961ojncRlHWz+piaGC0abg1aUGl/tE8gF4UnSj+lH2QvyvsJfHWuWDx/5
eBmP5BWowmmpeVroMRzA/4BCeB8R+O+Dpm+h7EJ7Ou01rbxVD45mgB43hsSu7V2/hetJulW9glsW
Nn/EoYDBuHeMiLIIurpBPT5G8I5nfBphbivtA6fME2sZaVrDmBGBu1BbJ/S5QtbQugF5YhXoiQlk
O6ZyKDwF2Bj2+j55SNUMnRLkCgmAWoqStjAqYvEix/CsX4MmmYGqYM1jhjtx1XnEzqhUXH8rSA2F
N5Oq349oMoJbL+9Ar6ycvFYjQJCmFhiOeDKr9lq1+cmVhPQrThQQ0sHBHm6dZjQoN0036s+pCruV
UgwdB1hv3rxoRvCLNp7JQ/jNQO4pFjENrS2g8cJv+lknnsdZ225NXBWshU7dfW5Z8pwPcxhvRUWz
CqlZSf7QVJkEgVyhTy8qG+e3yVyrcW2wNddFP4WeWzlLg/GCXOVFSQV85wmSYWDuDE3edRQbPJQJ
a6u5qP1q1AvrmHmRpuHAD3gUPVWIuX3bcaMeRdK2Wy+Pu5OEIgnybxcm51j09V3bGohyO3TV9z0C
Pl5g7m7XM1hD4jC04GJAPaGg72PhZTuLBWpkSSBCpJ6orr0J9oirWc0V2yrstRQZ7owAUZ5wSTGs
/GD1GQt1HyBQ4qXytXqvQam/pRGN9nVHs0+kAelAx233CaCmwKCpM8lc0MhDLqXX2nkvIfITy7Tx
Q7dGLDYGAra17gCmmddtCBlBKRSQcwQQSCYsKEwGLh6WrgXuDXhm/hS01nowpUjJQ0bqYG9b2SPJ
HWzUa5wc/tFTEX+vhkgi/AakjkXHbNfg0nvsFEncQ2IK93m2nVLPPdGWIDHGK3sUPQHmTVkRNJUe
MZq4ZOYi457uS+hzaVGLzCLCh9t53oh5sHtTW/TdFSUBQERaToAcvBS23TOtZQ0bxTLecoF+bJm4
uj5XWdM9co0J4VXpcu8QgyDYLC1QP3BdfJliZ0j7sllRgrWEzM6g2vQ8ibxNhIRbyERRgkPJGJnO
wAmkJoi9dBDrgx42x/K9iQfxIY76bmXTYFjOLSbz6G74g2yMt8BhEK404KmPfjfDKtrl0WMiErFJ
WARhdQUoVMI+TWdPTZ7buyBQBKMuizNiWadDj7QK+PWTdcXnRMGxZogfOyK6j5U22CswufV6ADlV
+RH9CAlPMqubaTH7yj1b0+AJghNvBkQsnF+CnpQdxtmA6tp2SNa8T9rPU+L5x8yN4l5GLlr5Pih7
jdfCYcRTDTJTpjLLP6RhMB1V2YmneCDoBoakAkdCY5eBMp2R5YyvZAljoYivag86mIXrk+RTkKs0
W0DUBRaYqWHGLXw4p66b2YizpDZ9oLlJtsq/tJkUwnZKk+ntXMv+o+zmHl4sZKg3aA0JKHMTR1CK
9kEnrU3X93ApveAcrWJdWExZma1kGriVCLoZ4dMpxqoedykYcIncWErYNRqJ5I7FXr5O5OSvu1kE
gIfypH2qU1lu03F2e6XrbC8iWq0yPQd3LgSHzsNHX83aoF/quX9sNfOuw9F32AkxZEbkudc/T0SB
9dXlASj1KkSOgarpMU7g9Tg2lJ/StPLPaQ3ztmJEQuMWEQBRDR+8vqwKoPKhWkxzJFdCzuNaeqp9
TxPZoI+K+s2Q9eFW25xDD+78XQVa8IblyAkslF/6buWlwh11Q/uwKEMF0JTiXHNrN3bmE0M82ilK
rQFuXbXXZDbdW8I6m6GMCtTnMZxBcbRdFhRtNcwYrMVdiVwE6n3wAy99MLXEWECSZtd2oaoLJD1G
21bmdo8DJrmKAU/DrZ86AjXQyNwxZh0G7/NAgoPBYl4zDxKwqaTNOjRZ9WFi2nuZuww+35HvvA3j
Y30VAt/YMFdW0XK6IMIxr+dT3LN5rZHI2C06zcNH1wbuVgSmwexBiZOIk/Ja0TQ+iWFqNrAjMAUP
J7dKST+vAQ/xYxB4YhPl43DAd+IfeOtn22rw2JK0NYJfapeOsHQQMZjbZFqDMYoRI8ycP6STyQ9Z
0+OaTD5e96CWAfnvB2X3QYz1BuO/TjWo7mwszzaqgK2wOj0l9oKxoYQDExmejwLiLAwjjIlvBNYx
RYXD4EKkc6aOhGXN9RgIsg/GXD3mOUaKgE9jv76qvLZCIooQ3W2tfL97APmRvavmBuxi4fftZ+r1
0Saoy/DKFxPihuFAw0s4owfcL+YgZ2CKEGXfhZirrsocpLqi5YAUAXqbXhdxCLOgMe2neR/1HIdK
mMiKXTWt7rH1ocwH+bVMpm5FZrBGRwIrTavzCe6GCfx0MJT1r6wfDPup0dl9wiw/w60BHvMNGloU
yXQre+6OuXCwCgg0SGkLSPvtu76UdusaOq5pFWfeMtYVux04kJxFLjRCsPLEQ8pAq5ubcmTRzaQr
bIy1b0t6IHbEoYDUYEBB2TgmPSzwbQ5QG9oiGbFkBFtLgRyTZEgbWLMhNUujW3qufZkg3seF8gon
U4oi0edF1KhOf1So0KrnmJRpuMLNHeBukVON7Dvr5xo90mQJOMtjDNnPED/gVB+R9ZdO484QgwOy
HAC++N4A/EeVGD5qsrNqigrTBRLy2EQB2lQtOcChSiOyj2GEBib025YYfk5tB1UPnID7akHzhrzP
6DBu2eQjWjeV5CqlmXc9YoXuh9JEb2tq6fpCcgEiUcv0MbIJQjqECQDIk2our4hNOv8m6LzBP0tF
zDmvBZZhqu2m1Cbb5bAWgxk+sRIurFAmgAY6lyAECnrHXdKXN0HTJfdzxJCXMDAJy6QJ43SJwrbo
psSAiAIzqoVVcPH0KuchyAdK6rchjrF2gSli8x5MSHKetPAeAA5y6C5axF3RAc6eJB7wlNe5WbZR
Mj2otgOriOSIGPK8ku9FKmG60WCqZvFoHKZhhsbJoKd99FmWP8y8KzdBNFyOZMWTMxUhkgJylkz9
YsZ8YjPFFagJHJKDaQHQGFzjnNT3Acc2jjKigl1eUG6HVtdy4aVIR0glnPzQjFawWc6i666MIJir
IV8GFl7eDuE43E+Mlkve6BaHHGb8q6hM+HvXzwiSi7A2ijqARVjPwWfDGhQRB5F+9mEkbAYDLl4/
Hmng06OcBe3BLA2woiJG7H6+7GpA/HpyxBZfolpmcX2PwVaIcn6q0iOIvWCoYrBGDhGar303OZh+
9GZe5eyibPBTdYeRJP+cjRrxGkqOH0uwy5cpg/jQQ1P0FAuLmG90K80yUsGUIfGtT++tgBpwCQM1
bCkNjoenBDRsfCwylyvRDjg//VHnfhHB7qJah5jhPkyZyuHWjK7yOClrn2IehLc1kj4k4okyskYu
/fi+zkSaFhFOiRUM09Q1K0XZXmMiaMLCekAtodZ0E+JEkGoTejk7pYOH2PXadTuYRSBMpZoHmCDn
M9Li0vkGIMZwIC6iW19h14I/CZrnvw9h/TXX4RsGxb/jTPwvJETgrsGGFPjRv2dFLAV/Fj/946f7
J/4ysKr9hhnxx9//CmeBwvUmu2BZYEcAlkKV/juc9eUnKM4uOVUgYEHa9Seclb5B6h5kFOCcw7fn
i3LxNzgrwo8iXGIG3m4Yw208+Ttw1msTAuiB4wvhJs5ArgK387XtGwaas/DiRtzS9nNN3jof+BAf
luB5FBDFrwSCHwWAgBTp4YyyRVf+0Hj3W94PxDWvruDC3viKJMnQz0e5whVIhIU3EPhf1P8iq5fj
cdrGiiMq/bYy0GHDly8JIMV9/vsr+D8j/vwH6/zfvtD/woUOGdf3FvnNk3r69NL8tB2ap+55+Aat
vfzlb8s7CN9gDeYh5jtg3sAs/I/lHQRv0LjC6xTUIAjZLuzY37g/QfoGqx60H5wHAbzHchCNf1ve
QfwGbHsf5tsQr+A5RPDS3+D+vOIP/gHWvk779lC2Cgyjh12s6lN9GX8m5FOC9gNZH2hqPQtjx3Qb
AphBTqHa4Gh+YhO9EaNzC9SBV199cb9Rkr6lIP01ZvyF9PrV2naxDsWYTsOu7v1d5kGSxQQyLnTe
dvuMGZTFgCmACa/gbgcWSwwGhiQQQ7WzeZZ1+K4h1amELxFIgsETSVFEBl6WLtMBKA4EV+066Jr7
0RBX1Gx61+hJYBYKB2fQ6M4hjGrOAUFWbNn6OyTtPQ5yfhe5aju39anx2JY1GEuFTo1XXTPQq1Z5
CCTPhF6hRaQLQ+YXiDC3gPhgy0lv5DSsI5zdzG/uZYt4oRaiW5Q2Dl4fzsPgx3+U8AKBFhgxx/3B
lVyvQgFxcOPfTTHgO3GxJp9GZPB9/9v9ohf/k5r5502+0NW/+nYD3SceuFd2l2M8trAyA6UXH36q
wnOZKVwGuv8+j2DUz5amAhJQ9gew1x9Fl24F5WRBYCZhh2Fj0/Ep7G2M4Eaz7WEItjAKbcfFZ9EJ
APINXWfdCKifwj+BE3iH9sMhB2KzUnCIBIkEgdacuKaY5dQsGpLcp0EH1Ce1txIKgu9/3FeigT8/
7iuGdOK0b7mX2x2INDdNw/Z1jN1SxvwE3M5fgM7bFAxsk4cyghwOfLNHcEPrFVBZvYi1vBqTel31
9K4emw0Cdz+ZTJeYsUOWl9LmfSRCKDwJj3eU/fowGIhMf3CrXpGO/7z2+NtbxUHxn2rPlzsFn9y8
CnZRPV6D6rLxSXmuwHMwmXuX5s2jTfx3CddFfhmHqnHZp0NTNByrOJAS4R5Yuwv48RzyCMybVJyR
KLgA5vYDfcwrCdyf13kZ/ny1pBhEnsjEZGpnjCm6PCmCbFiXhp0JCwD1OPpJxVg8mbhvovpuVki7
KBn1L91CoUR/EALGuF4iDt+/55ev569W+OXs/OpydB+MTictRBFtvzAVB9cG7nXZ/+9dQWny9ct3
4FDV1AeYRqYe1Bh5GC5+vhI0s2Vsw7ywSLkqGDgqC0WCDTiYKGBZhVM6bO9oO6DV99l1SfXeDAOS
lhu+gfMUFIJN9eg3/C4IhytRpy/f/y5woPzld/GqTphG0WnwV9QuDl5chxBP+nJJuOPoouKYQmgS
/eBreSX++nMRvJr0xdgNq7YycoeE+m2IQXYiW3xFdGPDbKFMvB99kAQBzOTxj9j//+4BiVB/fn0r
yo4O3f/j7su6G+eRJf9Qsw83gOSrJGrzbpftcr3wuDbuC7iAAH/9BP3N9JXRhniuHudVVQZJIDMB
ZEZG4MDFjmMwPbnSv8pyZBXBoVisupH+hfhLtGmlMJ7zGHl3me0zSratSR+HnOIe1oLQZUgBghAc
JMtFbH7P2ACMX8t/gsk0hSq5bGdsQLk+vxi6YKRSa1AiDRpJvzn2I39rUmkjcxoATuEOqFmR+B1t
Fvu6r7+VRfCMq5ZY+2752oLWF1gyghJMF4e4sEDgzwJ4Log2o0vWeUKvRpH+YgjgwFEgcTwnQBtg
17vSXCAUAob4SzNSyUcmH8JLieuwo9ewbQxMYA7Grw6QNNuh39okvpvyCXS+R2YPu4imUKtFUZD3
xwH5sgHaja3P9gPYfkXG3gzkbxujDFkzhigt7NGt/z7UyFS06bUk2ZMTI7V9fsI/JvaLUKCynFdQ
p5JlFDCUXhxA8RyQ/g62fz31DdhJQSoPtOUEwC0wIetEDHLFRwj90bj+00dI1xfD2O+Q7KersgB1
gcHoyve6AVqgLhpm7GZFon4+3ZdO6HTFrsiLElSJ0bMxZi9OZD3L2vkRWCDTAJnJDpIR72ZnJWEc
tI9VYr4jd1pvLE9e+SWSRGPFn5u+Xvhwa451X324snVE6AFBNdFqjnaWrGkFMA+NjiUN/nBi7Wuo
EObtd6zn1YyCdtv+yqzotiqqpf5aOseXr56vbAmV37eDDZs9QojEXBcAbq8RjSGyYnVQZ8ahI3Bz
7FPQXwaq3HzMHfdXYzD0bw0AGHqB0+5w31yZvoyhL0fg08NvUeLWL4gFFGWXoSJeWkO8blqsE9Re
QFk69Q+erOJtavdXXklBUtlelQW/ckHICFRNMkL32ieQq2QAgg32td+M+S4w4n0R2e+TbaAVz+eQ
cS1zNHIZUwdIMgDlTueAy6LtCsjQmo81Mulb4Kh/kChzcIoA0Y9M3JVTG7e86p/zwnsFW9NbkVbX
vl/v3aK+LmNnD7YqKJ1CUJYl7tt501bkdP8Tbz8I6U92Oc/sRp9yeziaAgdgKHt/6zh45BqO/OXg
mMhLJnaPThWAPAFgdVDLrOyQImQCy5gA/YyDCvRB3PcgQa41BeUskPsxepr6HvAxwIJagYPz+Xd1
P7dp/c+72p/jNDAGMeOAaRyB2rzuy0foDKAude86xVVdDne5BG0xYGZ2iZYx10hCoFl3A1Ixvo9m
P4JzjX0AycitAK18nUx/W0l+eVP/mCXNVV11e8ZQkvXNdecBIT05u8KF9EwUAXc9a7Hku7z+IaHe
ypBKXqOf7zGn3hUwJvdRWYWG/VDQ6wGnVwxImh/C9rYxRfRKivD812tXStmDo0kWKKdx7MFGgNYm
1tAnlsEieqtNDxBg89aRD7LV2gS+taY+aE4RwI0p2A0Wmd5To433EOIAVUBZQaYdZcGNw/wytGyO
riI3QSuBFNPSy+ocV9nGDQkVsxh7zDErc2KvUYiODynN5E2X195LXLBxU88+ZzqDBxwJbllxUF+j
ES1+7KoUHZsJSdJ7P82Gp7H0524kt70JOApiqJb3gOQ45RaFg2JNu4UjzgeVzxexxlZOAVIAO2mQ
oD6iZNFv0AWWrvI+p/u8Q1GeQ9s5dJIG8A6cnjfSrccNBxQPArQkX5Uxu86m9BHVtjsyTe+NwGmt
IThKQ2UT8poDddfcBJA4BQHZ2imzPiwK9AqAbM9c2TaUmhoPTPIMvKfrzkrfhiC+7+syhnSr7QKn
kOd7x2Y2+sw44HMJ/oFZpQ1khJSrpu8hTyazRxLhHDgfJKOugB5HjmSkLN78NrlPR2vXoHJ+E7kJ
zDe+9SE/SwWST8CGmNUaTTzdAUXmPGz5fM43KwEANn3t8x5HbK+GDKiPFbKLArjc0Xe2l1n0nL44
PXdZLKcDbrTNEYBBTFWD60XXjagkjCW4HJBAj9dxzHLwgNZT2BuAeVqia8KgGsawRk0vZLX1mgPO
m7rkZQyKtQPOuhWPc3pwO7CdAGdobc6/60cL6FfWodx367GpXC9rimOe+68J738A81gCNWu+uC15
r+3kHpKQr2inegVFzp0oun5XIIG3SUGgC/Fj4KKYnd53ABTJLH1ceClNQFQ7NB3E1kQACHvMmJXe
WTIz5/OS3T9FTrVPDDq+oNWVbexGEmh2uwA9ZNW4L5gBxDxg6jvEFDIXHoh1E0dTumuHKF5wJ+2E
kc+La3Pp9V1vNrjSgr/CBBJ1RdDIuXMKtDPg+CQOQOatPIPe9eDzWk2zuiz46M3QK3HbE4Vw7xJg
uLYG0HfILaDLtYERLmwlSnvaf7YSlf/VAsek3wwWP1ZufmB5u7Ibbz3W8abrhu8tr8GxNIIl3906
6McqreRhYcU0J2BbuVSWdmladoGiW5Raux41TrOcc2Kpf5VE/ixLsOsC8HoCAJ4LoFuy6Lnrop2N
otDKqYiP3nVxNTnY0pJ+gfniQ/zgK8tWdlUsPhmZZYmjx/mzk0FbwulB/VDn4j7K5qYvlKJXJK/+
AHtwVSFSoLz85CIXgJaBiYROb2ShtOJfNRCHuAxl79Q3FgixFR7v/1mm/97zzGYATcNxSAD3Q04n
/hHhsPwXWOPgiGXq9nbMLKgpOehQ41fozUUjwfSS42rcQjNtzS0HtV2fN1vJhxS8Kf340Mc03QBu
9ki4E040e/M83O8qU4YV6xc6l3WbtUqhHBUG8YLeH44W48+kD3wIbwFWA3VYNJOUb1be/xhj7A+u
dI+u27+D3Q0dBYMLrcEhASeAcdNBqxvN1Z6zjSfYPSbBXlfohVmlPl3y0Xlr+2LpLWXLo40xQd2a
DEfbGstVYGY3FhP5OjWr3w4bYhxI47suGKEVDQY4t762amx24L/Bi5V4O+aQb5OP7YpFQN7hMDaM
G6Ox+92Hs/yvkNr/v6X/Z25+fY3r/j1P0cfyqVfYmv/kn7y/5/0btGho4UVt0vRB7Qq3+AelTc1/
g2HWNqEcFaDqBXjhf/L+qF2BXwUAaghmWT6w3bhL/T+UtvNvALpn9UUyswzONDH/i7z/HNhVY0JX
qZr2t7IpyelU0ZCnHNLiuFWBWxdUt7Q/nMzF/T9DnWb050vfVw9QjguUFgPo/PEAyyhfhrw+1pO7
kOvTDa3s7n3tuFBtLklYpCM2q7idq+gT/ceQUWz9uhtaNzNK8jiPrBQNhDUNfSruGhf9ug679e1p
YfivTgHzxCs7rZQ+9RMe05C0exFEqDwPm4jJ65R5Cyc13QfM03ZySUzGrEOLGCoUrQnlmqYJC5G/
d+OwMLxu9pVNMXYN5k6ipCEYxgBzRufnZiTFEsmQ7uWV/c3hnQHID8wGSKBiHXv1gdkcjalI3Z23
y9lIvrJLZZNy0OYleR2hSTOiV3nOXvM0v6oYPqd3roHyThfyfl8lYed1Vu5U1BYWFFywCsIFV31h
rMtq/M6nfuebQHUaNlQZeLHgEJpvUlOint0ODCUKF7fLwDqCvCdGIgC3afDMm1BFPQC+Dw6Q8/P3
5WEMH6bmM7s4odwXAwm7FtjBgu0LAYVKe9vX4MK/7eqbIfO3udh6hr3gMhqLUxORNVqPu7LBE+OR
I3HaipvSZQth6ssU9vw5irsXbVEVkz1fT+xi17vGQQTNbqYuGNx8L8rqiUX9npD2ALaRP+enUPc9
SgiIskFEaK/G91hQdsIdMC3Z/WVDK76fFwaEtObQ2DugfStdKLtEC0dPjWequafJbWhnmxkJpYuz
GtCccodz0HiYrDheeIRuYhTnT6BulUH6h6BlDQQCvQfOSLpgtrqhFbdHQiKYRjNBKtDrb5qCvzbx
/z35aDcM3dCKp3OO1u4Y6PIwKM3xEJQorProB1+II5rR1UQHlRk6NM1IhEj6AILsbwfnwn1UvdFP
IyrR9Rw2Msm2Ptw1N8f9eTvU7HIfNYWTPciKhtREdpWEw2gBduVnfBV7Rve3aVAiQ0uOs1Ck0M2O
4r3QtOJmk+E5XSbfyipA64AbXvYJipfatBwkmmllyOIBTT7+rYtosDIzRLZiiX9d9/rz7yfThBaa
iogBfVQsC+yZ66LYNDYQq+e/QDe6slNXPjDnMbg5wjoSj1bmhm3Zfj8/tIKK+ueuh7D5UZ07eXMD
FUbmSOEixYTtzXg16gxsag+Owe4r8tJ2/kawbV4BH2UaVz5LL9sKPkhITx5buLkTD+kgwpSRK7cg
tzznCxVtTXxTL4HlRAcDB0oZ5gCeAkMMNEgP9McY/D4/ZZrVUK9v0ikDXpujG1YgXFr5nO+IM7xf
NrZy2LZNcOjQVMw9fD7AmtkE5bhyqdSvOcl85IxO5rxDo09TI8kA7Tu2lyjj2Cnaq+phzwAch/U+
4EiwOf8dmrDxATY4eVTpCmsKMqwBiEdugYRHyRFge0EfGRsWdkjNMluKW1uZ4zZB3opwsiUNIS0u
0I7uF6+FKPzt+a/QrfT8+8lX0FYadt40Ihwd/1dBXNCwBQs7pOak91H6Oxm6rQlD/8kgQ5tKAHmE
tc1grej/efBEth1b89tln6DsxOjEQvcer0UYDePO6mzk+cXCGs/pii8O4B/nypNPyCPho7muQSMn
+gBzOa0EtBHQYbCyIJY6F97KjG+9pQj7ZVEUgerj3HfyODRfTayN0Uln28a3AZKKXrez0YvHh5UD
zLdjTbd9K1cUTXUuuRYtRevMkkKtxhBUDfMsbiN0mbUybNL8e0WLK6tMw4sWCOC/TzYWQxWw8Gcb
y1Huhk4pE2sKeM3CzqHxQ1V1OfKbqItgxyFkSYYVEOpoI0VzwSzkhG7rH+c/QWPLqtK9U9mlnzPY
2JQbAO3XYUW+G2W5M0CDgXLHgjNqopcqThcbOXcNCx7TWXJfg0A3S220Mac/jKgE+3Q/A8Xzhdii
W+/59xNby6DAywynF2HR9N9LNNijyyJdyK7qxlY284JNCbrx5rgl0dhlRgEoasD2eH4pdOutuHuC
Lu7KZNhWOffQ0kSuoKG4Bl4mpEuKNh/n1S/c3lQO4LAhHiVthUegdia6ZAOE7J5UPV+hneKdZ4+B
A0wb+uHIdzNNVhJBoUqQco3bY40bGSgxQMzjrEuTr4yovkIz+8f/YSO5HRA0jIQcfTTQOna6Ef0j
6qdgAlnSFdHNvXLCZw6YyX10L4ZJVH0j2I6mpFg43mvun0gDfrYZkUFdyotLnGhs49kz/xJy7YNW
KicvNpjb8y0ohtYITOfX+evYa6n8fi5S0n3XFQiGfryOKKTY6p8c0J0avciRBIclwDLLofdrq4JA
x+dPSxzqm4Odi1Aar4FpHPqWr9sJTYYQj5/X12Dtasxu/PFo9kVIbQa63gm11gOrtjaYHc5/89eL
B/nAz28R56QxQIItwhLQgdBDA3JR1OVCdNENrpwmcLyGNEcAVoKh9f5m4PMD/RZawy978/mhJ+Fk
7NGoGTupCB0bpEygJntnlXy4bGwlnCSgbhyZibURLv9me95upMbj+aE/jlL/7epgYPj83sFgOkWC
VpuPdQdyoY9+YtOtZPqx8vMaw8bqyVn3qJFJ+SKQeC77B8N6Ov8COitXQg36KTsvcTuwU7iA1A1A
IDlOtbWC8YEY+RYkWhu75yG15IJX6excCQ8gs2h6grtc6FfyEd2w39ogXUNP4BBM5kKJSmNnM2nL
qSm0BZBnqYW9MqFtsM3jNjmOE3hpz0+YbnTlMOGhdT/zI7hIn5gBsmy4hkqjSi/aFaFM+PndvTwz
IJTGQEWHjs63MWWAvwdluj//7prFVtmwMyqs0u+ICEkv16VMN1BEWI/td8MhoU/YGpa3GNE0C+0r
3t47FljYYkJCMAVsx6Rbm414NHG2aGdup/Pfo1uL+fcTp+/agoFICbPlCCBQQDk4lOm3y4ZWfN6w
M8R6k8nQSrtHMMP9LK3xojyMpYp/NL7oeqsH8GNMkp1F4m0LVpfL3lrxZkoiVKcMvDVIQdH/2wzP
44UZMCg8fJ7sWNgxxBRrGXpDY4Ruji4BTow/51/865On5Sk+m5utpHndTrjARpusZ5CNnansVvON
bSBt2GQLR0ONWap80JEHlkZuO9gnxuI3BVUq4I4g7Bh3E2MLIU5jlZ7iw9A1Q3uQmJBgKOu3KZv2
FpiRzk+Tbuj5q04MXk6ZQGtdhC006++7rHpNpqX715doCUAjPMVhQU2covEdgY0a1jF2ftYQyKSt
BwXLm67GubG8caCsMe4oQJPZ00ij+Q4IYYB9X//GCUyi4ef8R84P/GJLVPUgnMkpZAZWqnBK5VOM
0j0wsRvQTYTnh9fNoeLZXgI+Rq8xAIpAy7xb0afObbbnh9bOobKbu2VDQaDa2pDrA30ecbc1CKAF
YLluNIZTVxzbfp5Cs3jB0R3gwHWJw6TE71mQ3IAZYJ5Sd5rW519H96VKNOA9GrcJRzRgzD5yJ3qM
A7q5bGglGCQTqmctAbKETPwV15Uj7d2Ft9Z4KFVCAeDQ/hiYACU2sfPewbKMzPiZjFbouvmSLJ3G
xOgchk78iKZIx3opxUYIeOsU0WM1AseWJu7zRdNDlRAAXIub52Zjh6QRV8I3H0CMddnuocpoybRt
UtOF+Xoxjv04ehih9Ghz2brSecJOJiarY+Y2wpahrNMbaLbvjbhfOOrq5ny20pOhae+ntVliaKuy
v6eueOqgfMPLYCFqaIydKm6dJgDM2wSuJ2xQ2kJJ7dbzh9fzy6l7dcWtudkBSCrBVlKn8heYRt5q
qAx7vPt9fnidxSt+GgQ07USOykYbDQ8OmCxBtwteYCt582kfnn+GbnoUhy1My61siEGEQNtuetod
y8xYiHqzUX8Rr+cm908L6+fg/aGTDM2scH6mPFpXrQVmDPQpICigUXzJqzTLoAo+260sjK5Gxtvg
5Ytb0I200VRTL+Xudd+hOG3U27k5IdMdmshYNL3/NE6PY1lubPPgy2B30TqQ2QZOvABdCUJ6LiYr
TvrHXIAFog6+Xzb0PG0nQ8d04GiNRrLYSYrrIrDu0fi1MLTm4kAU383cVHZdirfGKWFFZPFulBXO
Zd0uMq+p1YOEedo3ZX04/yEaf/gQQDr5kLb3OihoZ1OYgmJ+A2IscQAvT7qVFnMOZATR7/nn6L5K
cWt0i3G/8FqEUjBMro2hlDsHPNGgGmq7m8bv+jUlY7AW9vjDmtmxzz9V93WKtwsJejQvxo27otYv
n6PZCiR4ve3s0O35ftkjFGd3SzJCIgEbP0HbWOqD45h2YRmxX4Md/Tr/CI0vqpg44QaeoCDPDv2Y
A9qJfNEqQx2/Qqbi/APmrfiLqKI2uXcA35o14i1YvUBB6Gx9s1yBAjrq5nZANO9mS1r2ui9R3N5B
QxqF2ipKdkV0LTkIiwK/24CJecHjdR+iePxYUHA5BQnO7MXTIL8L0MwIo0HbDooFwnpmzcJzNBFe
BcvhyNFFnhNPYZV71n2cuNMz5NOKy5IqM6vIaXCx3bEyHXRkhqCC6upNnBTijjAccxbefp7tr5Zb
2b5lg/b53kf9HaxA98VYHsEEdN3b9CAHvh1kuhDIdIutuHxvghGVjag62Ga/yyx/Ox+Jy5QsGK1u
eMW3q4SYFuiEZAg8NFDEWZFApQAMB5DTcy67XapYOXA70AKdusiv1/lT6/aPYMvMV+d9TmNC/4WN
83JhgWwOG2xURlfBCC7hsmoWSli6wWf/OInqgxm5cVOgMFAkINxKYnQ49dK68M1nszoZHKS1nREF
uEyZScNW4Op7ni+O52dFV3ZQYW9d5juykLBN16tvWxBa2f1LCaGfwl+Z7d3EtmQa3hcTZxobcubf
Tz5FGGgKkqA7DJ1c/GmtcWt69dtIyyWwpcbTHNWTM7uADjG+pvP5LGDytytfYxTE/aL9jWLC+TnT
bHIqAK4fhhpkyOkUolv0xQziY5ZDg6wx16wDO8j5Z+gMSvHlxAh6nuQwKJulI8qTAegQraS6cHTF
lbOZYIUThFPisyvTHx5yZ+mgqZscZXtOGqfFQRap/ayrj5FdvRitcZvEZMcgfnt+bjRGpCLhug4J
RnDPAVYBmXE/azcUqk8uSEkuG17x5dHMmCw92KhtNmsWDGB65uiEkgubjWaCVEQcBVM2ml5wAITY
QgL+UXlD0raDeEK86V2xP/8NuofMv5/4GfihRuEAYRG2A0C5YJyNx/IFfc3rBOX184/QWOgHzcHJ
I+IiIUVVYRUYzX7OtRwo+16EwIK05ee3B7zUTwOGt686gIxqvhdY6MI3Fo7gujdXtmMrr2RdeyNq
KIP5ljrGHjidC99ccVtKufCyysL51522QZVtGxKthyzYXjbnit/WUZcOvgRBvWc41QqZnivuFQuv
rpsVxXGNtgZiOCXY3tFQDcG1J7DhP59/bU1UVhFvUdlZENqBidR9Wa7B1X4DEiTkAwXoahspk31s
WAtWqYkNH8nLE6uspeH1DZS5w5IYOzvzwEbD98yILxxe2YpBRSmCNkHoH13R3DKS8kOXuvuUp+NC
aNZ4rop8SyYns1wAw8MsBym3az43SFWDkuoBudfX88uhWWkV+Ya7jcESsIOH80qYbXUV1UsS1rqh
599Ppl8kqPOz1sHFxgGLAPjbD0HvLgRO3diK2/qZQ1E8gYE2gHr0aXcVQGbq/Ix82faK+sAHuvU/
723/q8llByKMOWfq3YHzCm3fJPwXaE0YyJxRUoyG/jGeOuGChyyCEjxhUHdYgRneAP8ExMyu0HbX
sdUACZphG7dQG9wxFMFasIXn8W0L8ygXSjwa+1aRZE2DHIvhYoJ5Yty7dnRVmHtj4Auj606DKprM
hgxeC5gnD+Pib0vfwaVzlVpkJ3mwgvQStLSfcCJs/OmySKzCy2TSVE3hlDycgp8Now/9lH87v6Ia
Y1ExZaOFEjyuKU04sv565JAvrpbOmLqh56X5j61Y/yrA/jbklgCEpMqvG+YgD05fzr+1bnXnR54M
DcmvikYC+W8zMV58w/mN0x/4DLzx6fz4uldXXCjxIOFYd1MTRl4HGFXkg6E5HZca5nSjK5sfaC5i
cA9gYphZltspijemn1/W+2OpaNHSrhobeg6QtE7BNMD9TUGWAN+a91aRocC/NKw3EVhAwtf+GmMO
6rTa9aHbdX7Wv15VU8VsxJ4rOHikIEhYytvBxoFvgPJE6l+0qOZMNHlqNAxMPmA3QE93bBggVyrB
7sWAmFt4ec1+pML17CKCRF4JRwJ7U/QY1PzVB74iB1FKWbTBZfd+Uzl7dF7EagClm3CCDJcZQvvH
firAQWJcdKQHJf/nKYpkkFadzZrQMqu/xVjLbSypmMnI4s35Nf7ahqCT+PkJdZB1IAJsoS7C8mI1
SGMNcaNvl42tHDok6B4sO8fbc8fdgu79pcrYQt7i69U1VUwchAgtqKWAnWMKwMLYmLs8+y0gaNl2
SxF+XsL/zn2ZgRItSyNOwRgS8NBHNd2W9kYYvwFtzP2nuQYPCUmkVsnOr401oJ/Yb7dREoCO3IGK
khMckSuHVFr12OJ2FHvDAWo2EPo89P1NmljPAf4qQDt+YbVbTpxvweBuGtKFVX1EaZVF1u8+Ak9X
Cv2AoJ0TG35VAQ06XQELFibB/WXLM5vESdCOWmLUmEJ01VSeuxlR+0Dl216iW9FsyRB5/jw8S2Pa
lxTtImbEdh4Q0ujRCrodmi0zHzQ3YsvQU+UY3fr812iClYrZw5kHXH5IsofQ67gGRP8dHegH7tZ/
zw+vMzjlBiPjhviVn0MTC3xkK4fFt6QC/L/0620hyIJV65xRCSeumTPZtxXYUyB5serT6aYlS/Ub
zfz8F4itBG0/xCkIYLp5SL18Y8wca2Tcnp8f3fDzvJ0YU51Gk5cNIH4JEn4Pfeg1GBqu7GEpE62Z
GRW4ZnWeJ9wIPe1JAAFnSCL+iUDcEp5/d93giiNkaGUFoRXe3RziAw2aPXXIwsFUYza+4gRtZHW5
k6MbvHOyn2x6FlYCOYesXIP739+cf31NQzMoGj7PvVuwfig55IJjnnerKX1OsU/bo4f4wp+hG3wL
GZyfYPkuvAgaztH384/VrbjiEflkCyB2MtAMEOsOki3QVUm+jVWwcK3XzZziC5zZWTM2gCrahX1T
5snKTLuNi/uJsQQM0jxBhbelKeWmk8Kmmp4+FWn6F0J5GwfThtxWs3AKmbfRL3YRFdnmTh61yw7t
nUi3ghlwFlLK/HBIK0ijQ7Kmam4G0mcLIVBjxyrGjaBnN6aRh4fF5m0XiV2WXujenuLeI4I5weUR
JkaglAxZNsgWTlG9NQPGfp+3J91yzHZ2EkGw3iZ3IUYTioi/GJN5oJGxnyAnz8wlR9c9QnH0hBNp
E2qT0POit2GyNxC8XUPIZdVOwcP5r9B4hac4PBrxGiEBgwAtY75pCrAeS3ZVMO+yUOUprj5KP8u6
bKThADWzkLf5Q1/Yl9VrTE/x6DgXxcBrTA9NuhurbTmIUpcw9bp5Udw5MQm6Nga8OCS8NlEN0sDc
o3cpaOIWPE1j/CpCzUtBfDlB4CaUYlhTr7olZX3ZQUkFpvUDoWUMAbzQGOvraDLC3FviVNNMi4pJ
S4w8otDnImGUQau5A+fGSg7JdWyCKP68QWoikApN6+OigKwY5qU7FuYGdfsoI/c2iELr8tFuy8vM
XoWo0WaQ0nWgXY92/GJl30DdXHBQ653/Bt0sKX4LxUg7HzlmyZeN+wBsA5SwZCqPPCmby3YzFakW
jZ2fQHwJnDPgglsZIL6PY2fHWf/tsk9QHNe3jIqLHBQgUHW8IUV+zCdvE8CWLhtecV0Tjbp1WXIa
lkO9E7YLTR9/b075wmasO2JQxX2NFF3waBGAd+XNIWgN3Epk1O7Qs/2nlNaPyRtvCzhFblobYtEA
ne11svDs+bb4xRaqItniOBn6bHYR6ULMXZgFGguyt6GiPx0a3Va5WCJ8nS/VXz1o9qCTDUgYltdB
DmxujniBfCUuKlYdgcXjVUxvjvFi9VWyYM+6T1IuxhaaSdK+gMBu7A7legIF6bpN+yYE4Wy+bkHQ
tgadwlLaT7PpqeA24vcmxHhheYMxTt/GqK3uoHHYhBCcezfN+DKQqklm3z2ZPeyqwiQGaGggy/sI
gdswN8qFnnFNaFeBbpYAVAcOSkPIPd6hsXYd9c3+vN/ohla26w5KzTiZDzR0ccrkdhwCGLm5bGjF
400UTFN/wiIPUBzeQ7HXBT2rsWRCulVVHL4Wdm93UwJ2silZz/etRJSPdervclkszI3uEYrPE+nL
iLcpDT8gAx7fcaQo0h5YLNbWS+zymtCuQtasuYE6qnBeonH8LNCLuPbRQdHK1Fo4FOseoHg1rz1h
2A2WoaJQ7YBqoYFyRyZ/ydQIfp1fad0jFHdOarCFJC6Ysuq+4ZtJGuWN23fRunORDTr/CI2dfnBU
n3hXU1sCzfFYCyuTZBshuXkHSjry87LRFd+NBu6OgwVjgrJmtTbLawjpygvnf/6ikzePpEhEBz7N
MK+jX6433Yk0OZbjZe0Upqs4cGNXFVRmcQuF+o5YjdBfB6EL4QsuoJt2xYeFa3gmlJWRkHHc1Npk
0LFr1iicxtvzE6+zHMWLWeMyvD7a1AM0sDZxthHgd7BKd3d+eN3rKx5MoYaEbQZzj70GGpZtzNcj
lUus25qXV4Fptl0Dmd3AJkELTNdV5g4b1jJoQchoiTtK9wjFeZsKT+gtMPiCmvc68eUdi8xjiSLz
RfOj8rLlZezJlsx27yTsLugK87nPx+TpstHnuHpi+RkaFIMih2lOzvirzo2DXziX7YgqHC0zCpyI
KnAwQrCgXhepLaBCXmcLxxON2ahgNE80XuxCFTQkIHfCZpsPq5FOb+dnRXPKUkFobV1wCN9jSZ0U
+jGN7I+o5n2T1D9MuPgQKh/T0XzMqipaWGSdDSk+bLSV7YFpHVcskEDXWXn0vWFnOMPm/PfoJktx
4WJMjfGDZBr0HCk2r97cegMfFl5eN7riwaOI2y5okNWmFKBxd7IBT46jy9ZZxaO5xRTlVTznbGM3
3rA8/kMC4zLjV6nZMkGTiQrkEiIJyV+wYEayWrgQaBZUBaIlBhn+saAhKLdG5D36g70rnejh/ILq
hlfcthBBbEQ23rzl/Y1lNC7YwdgfqNTaF077/OCTuMBiB/pjBbq7ST8dghSqatZimeJLzRuPmCoE
jRiyLAGdxz3TETetHJ9q11hFg7njDbQV+2IVMP8hkg8DbGp2utTi08qqIWkFvDVuWDcjN//kDUOO
wzw0dnkPR9z1LYJXDYn2JhLpCsdOb0WKvtn0mQu2/27ppqIxdpWtHCrDMfWBWwk7t4Loae71x6Dt
28v2cpXwzQ8ETasK+Jh8iEDLxQ4Cn3+ZySgxIGE5EmUThsaJbxeBepOmUF4u+QLWWTcvShCwPOAu
Uw/zQjrzhtPi1YuapR1WM7YKcTMhxV5BtAThWGb5NU7GEC7PqyWSJ80VQkW1JSATgvAYJgbZ0EPn
V0AeB3uY/p8s9Zb4cDX+qrK7VTEpCRrdMDs1FIkS4uYbAX3lFRDb8cL66iZJCQnCBPWGM2IBmij+
HedjG6Zjkl9mlyqqbYSQeZ32GDzx+03aO1d+Xi8EYd3UzN9zEmmadIhj8HC7qKGkDmSvqF9A5cos
ONDyUYJ670Xmr3K6QYeKRXaHx4CzNwaCtAYE38rGtdWha+H8IzQZk884N+tfdZ1BvsWGmfZl+5sa
453LILmUuUWxMun4J7bJ/fkH6aZMceU4cFNWdAjOZsSrR5n88jK6aVrqXji+4suF16DKEeFDrKEI
Y0YPtGEH2NfC6UpjqSrMznUjo4w58rAjz8eVI8dbiJa8XzQ1KsYO+umR7K0YUY7mN1Nib9jAd4nj
X7bvqpi6zCFlIyhePWD2lnSTC5W7JAHHkr+Aw9TYkAqtYzXgtbJCJtwwqmLdUnpHZHfweLrpeUs2
VhFcFq9VxrbMYn0/1ljjqXKu6si4p0WwRGyn+wjFpbHhcwNbuotdbLweA+/gWuaWQzF93uvLYIms
TeMGpvM5ckxFN5m9iU9oUnaV0/I4AMHiV95SU5NufOVQblux37nuXFLh4kZk3lMaeA9CQsfwvK3q
/EBxY2G0LXg5ME18lE8gw94ghfj3/NC6FVA8mLhGw0AAhjRxsaMsBS7Hura82xp6fen4+/wzvnx9
N1BxX5YFuVp0uYKctrJnzPa0NUDuuhCudYMrl2rHhZwah+x4SIKsWkvbDz0kDy+ZeLz5PGsnW46V
MOFHFQynjZIHkkY3Hhev5yfly4nH0MoujFyAW5N2rvDF7poG9NARn2/iIH22zGRf5ckCZuNL28Rz
5t9PPiHPS2BMAOpBwtx+DapNZvXbsp0WtnvdV8yrcjI6OgoS3rYgeTZrC/nIJCkPIO6fjlEG5kgH
SSwwenZLJ0fdwxQ37hnjTdRjqfv/w9mVNMmpc8tfRISEGLdAjT1UD2637Q3hUYCQEAKB4Ne/rLu6
r75brogO7xzRFEg6R2fIkwmBo2LgUZwrYoftuKR9hhnYCPovYVf8fX+unasLm/YiogQ5r5sU/csg
+IOX3CrTX/uOC3P21DD30PhGlIpq98pJsWDWJmsBpZC+v7e3eUOvfcOFcacckXw9o1hgK/2AKepH
SHx9+/vyXPmGSzSt5wC4Fyk2PurF+5l/S2r92rfT/aoCNM28G+fryhdcomoVpKENNedYdfYKgPnv
IEv2kapTkF5CyCKvQ+oaIzYqCYis5GiizFvsrdm+a+tzYd5tU8YAEeLFXbj3Vu/A+y8BJ3fl+PuW
rPa1pbk07IhMa3POL0knDwx0ttnU1Ld0r8+v+T/dQyzO+Uf/ZdckYV5MUaXZYBAeSuN9IdVn442n
tbyBNb7ili6hZPDYJIpjFmx0Gv0Il3VH0XS18S2Su2uPv7DeibbBbMAtvcEEZ5r5GM2A9xb5NNQ3
QtNrP3Bhw23CLONdAEUHHr+gpbdlVG7Wlt8wr2vrf2G5dpqiqht8+NXUE4XU5caScM0w6bdPbPQx
C7iEjFXpNEETC4vEQ0xuqvGkbPQxu71Eio1+bbi/ULw/ARB7tctpcOONitmVg38JDCNVZVjCsPRS
Nbu09sBjyW528K7Y7SU0LEisUGN99muiN88Qc5teI0uTRx8jzbsEJPt5aYb+Y3fzJR+aNwkKaDRW
qZEsr7jcK2AaZXqrpXEOgf7DiC9ZzszEraRAsiAiaroXgjnpo4tUeWgrXRbLBMHlMjTlybfDzUj1
v6EVYOi4uKOHFJKDbUCCDcDRhixZy1SuFLQgPgf81wKV3EV8R3CTaX+6EQBeMZVLEBnQoKtImEGS
OJJXv5KPyVzf96s4wbffMJT0ykJeGPsaplDiZdgnGfZ7w4cjG6rvC7R8E1v/VBJ5BIHiTyFGnMW/
X6/XzviF/U89JSlx+CgbxY+gI75rOnej/HPlhF9Cy8KztK2xQLJDI3Qi2aAwlzz2I+bmqjLczY2l
BZaz//GhD7lEm6EDwsOoBGJQTOFvMIy7Iob80cdW6RJvtkaAycsKmFdXJpue8cdy/pAYC3TdLu5v
47ingh6dfN1P/jGyJclpIG+1ka9s7yXAbPQiMc7aBJsBHAaQSwtCcMOlY1VtPrbqF9d3BWJ9QfgQ
gMFjTrI+nrPJi7sbBnft5S9MnFTLitQZABbS9sFD54GFHiNnHxquxsJf3NxdsoBayGJp1AQahwl9
NRT5QQX194W54iz+0Ur/V1wz0Kip6wEt6jYwPxh4XTMikoPqxL5R1Yc6UWdNwIvgCU1qmbYIu5ch
KmbArrKK1ubGmb/iiy4BZGHNTVIRzLl0Q7pLV3A6JusAYntMDsG6tp409VF7lf4RBPzW9NmVHb9k
RZPDMMne74MNdJ23IVC0gbtlZ1fiqPDspf61IXqiHorPaCtHoEA3Ff3Ma9ll5bLecN3XXv3CjoVs
OdSe0f1lNYiIE9PR3BL1weLD/8DEHHHTHEOyKYp5HkEgJY5uccNfOan/AxPrUUkXggIl2o/FmPL7
cJCFp+ush5rVjbN07TcuLFn2sxB8BtRHNsiggzqFDJf8LIT/4E3k1jzqtR2+MOiFR33qkhiHh4yn
SdqdVeGOy/JWpnVthy8uZ9WKeOGURBsYsHoMFLcbg+m0Gw7j2tMvbJn6g2Who3i6D316Uk+PXW9e
/u6Mrjz7Ei22KgdN7BEwV0ykumNbMp2VfnArur9yz1+ym/VhxRoG1YtNZH6C9WVLyvsgZQUyuOpj
ffEgDS6st3cQZ+l74OCTdvoe2xBVGVcN278vz5WDc4kSQ/4s+7Vrgw3FC++XcInf43ox917k0reP
/cT5p//lfVLtSWHQcNvMJcQPGOse4tk/VrX+WKpySWmmI+iiqrI/G1i8h35sYW9OYv9DRfEf0f0l
VqzUiYIYObI3N6n7CXRmPpFbifXKvHR6l5ptS5luYxFlrQq+N0S9BQ4yYJW3i6dmF5lkYyT50HA1
DsKFkY+IZwS1iJBLNrmsrFuyZciOi2Ti88csMbiw834a+FgaEWysTetNE/UNwDwfwxXjAy7sXEC6
2aQJnq7kUKQk2Bkwm7uu25TB+Pyhw/Y/CLOx6hb8wwD6Ssd/4o6Wly91equkcsWdXCqBdp0VaQQb
xAQYuasW9p7qW+OW1x59YeeQTnVpeK680rJ8Oj86Tm5xJF179MUFnfJUkbHH9TC6tEh088AD/bFM
5xJXhtQz8sI5QRGoW/dDiyGRWX8Bc8ZivnDd2xvn8oqfvcSXdYO0/dqPqKIsy50qH6w7pJhArmy9
mZfPfz861xbp4qLmfEgj0LwjAa3i6FsYWv6VtNFyayLl2uMvrHfpSuJ5rgGqmLA7aUmb1aq98epX
4tWz3Pa/XaxHZqmFrM5ma0/pImg+lBiV1ppl65Ac3Nz+hg5otwOUThV/X61rO3Jhy0r2IQNuJQC7
+xx8bSknMne665csbf34Pm3kWGW9kMPT33/vykV1iTwbZTk1/cRRxkn4qU1NkA1V92kCnOjvz79S
x7lEn5mIQdS0xk2OAXfyyY3VTAqjY3BQpwacCpt+dqGXKbMOXS6U8j4k/xdAE/3/bx1BsBYOtcc2
UQOMhWP2J9id81DSZyzm5u/fduXoXcLfukWmQw2OlU0YKZNZnGwokyYf4pAPUv/CuZAaI/QQuIJL
9KP3zowip7S8NXF77dUvggdmDQRteMk2vZmaTEV465mqWzyf1zb9/Kv/Ck2Aq/BqkHLB5Am7B2H3
iabq4LXIkuYIwwus3wCjcgsSdO0EX/gXcOG7Mh3Pn7KYQxVo6HoteV3Sj1WDL8FqzqlAeWfF07EF
Z6noAveCdjC/AVC44mEuRUijNExS3QwJ2K44bqfxvBGqXvsQsL52nrM4arw+q1OPjgWocaInZ2Vi
bpRwrx2CC19Dhs6VbYL6FlgvQshNBV56X1I1fGhUAjZ4Ph7/OgZrOowkLtt4w7T0P9kw1CeXCPeh
IWs8/uJiR1LMhVdj4+OoygeerNmgaZJ9yLYvSdR8Pfoz57Bt7EJTLBU7al5NH3z4hfVFkZe2yYKH
07Tpt8ST38d1uVXB+W+VDazLhfUh5/PM5OHpBndVOa45X9cTEo9nIslzPKCtXfPfXtkf+7Z9HjHE
z2r03rQHMhUzkixEOcBAIk9U3k+r9Ne/r+cVl3CJTMP4Zq8rwAU2nTXbfyaPzXhoyp5sZ7kMuOKm
A8XM4g2zunKyL0Fqwww2k5q34QaT7Asg88m380TZ37/k2rMvggLX0aUVYKnZdF0J+TsOPZu6oIGm
N1bq7N//Ize65JIahK4E8bBShJtvU1k+VJFfDDo5UUVfPvQJl9g0MmAkbpngn50r69xzfQ2uLXWr
xnrlAy7RaRGRaecGeEzrNUXS0Ce6Tq9Oi7Ewvmw+tguXGDXQRfDA95DzNNMrY/7OL8WN7i4kBM9X
x39swSU+jafJSviE2rwXJE7kdRLoNvNYRAG0I+ROGBC2jDMxhVdxdVgAGwXzUbAcGtfrrW/7ZQ/d
quTYesv6Vgex2POVDGCoidcnDHpXRc1jf8OjKXrr9PB1IavZDcNYn9bFjXd8Zpg/r6fpbmRJdGr9
tHsWDcguG57QLICs/SkcKsCdkAgux1gk7UM4afklMLLZ0aTip85OuD/G2s/HRLod+nTdg1e26xFo
ZV1ErhmejROoS6sGUg5ont6t0wp+LhT1m/ne4q3BdIRplqSVLu8iod7psKpHDnWGTAwpsvQpxlhd
xhEAV3nCfQifClJ9Ud15qpJFUkCVE0PIWRCDhhVKkOX3srbdnQih/BrHg3dqg9oDS+g47edyhKh7
lJpj2Awiq33zhxJgSe0ifpYKrcW5cV7hBo9sgGYSO93QMNde/zPy1vXLCiaujdaDydNqNQcWmjVL
6eqlRdXrNqf9fBqplgcvVfS+oXTZmhFSOb0n6ifqp8MmBVCm8GfM+RoWN8huwwOELk7Oh3YPps2a
vJvmJnO8O6ahorslidYtQevpWzBru2N91GVTq5t8VED1mrPyL1kjcnJAM6CCTu4ajGoX/tLFBSq3
T37jvYYuABvnxH9Usf5hRNPdu1BMua+mdReni9pELuH7MEyWol9Kv81mOULI1iLDLEmoILcZl/u+
pxPaumIo/GFqNonreBZOi1ZFv5p22zbLH7qs6ZMvkZyCJ2lFRSP1objN9D1IoMRJgtAQ9inDg4l7
PychweujQpWNwwIUY4qBIEZbr6iqxOz8yOoi6Lo1EyFmvJke0HK3VVW4tfm8BlDE/NbXU3dSyumi
mtkzDZcReLYmgYQeVLhz1rqdXlfrMuOP/d1qVbmg0NJFWdVNHFSZwhZkqNutXjoD9WZE71s9JWyj
4lpgqmrqxiSrvBpZEGAX4jMioZXfr2E0JnfCUxV/Eoswc8E6gmVLljrys3gW43psYpVORZLUy/gm
1nZ0mExkdToUqySE3OuQ1th/ALB3pPJ9Uoh+bEusMWj1c6FjnxXtLJTctnREg4Lzuv+ZDLzPnGUg
8fTnXr6jBNC4bQvD/sTp2MzbKWgbsxHLrORxFuv6DWuYPKjVJhJMZIvPM4g5+g9D1QbN3WQoodnk
J/3TwtryXYMp5gTzsiYLKqiKZMMCeoiQz80blK/WtAiIjaFX60eUbsZBmq90Tpt3iC6qvWoMZflE
rUmyVdsZ9B6z7x9EW0GefIJQ+bJNA2rJnpfah1NKuwbtHVBdhZAEpcGUbCZeztUTRrRMnHFjEpYv
zpslxlwrdu7W+Ganma+CvPSjId0sqGGdIA4yP6HfS4dM2shVENyOB/1YI7wUO9vNrcl5WE408wCj
kKBVhyRNkbKeiVfXpI0oRDN3YmsDy/VDG+iUbetyEEjWVt3SAvoc5s1vRl9uozWkc2FgScMBiRFP
Mum6ZPjcmHZZt3xWYfoYdGnZvYfrENcbAATaASgOEBM3mTAQ/zu6hC7qgFl7/1tXhsn8KYiYj7UG
wlaXn1oZGfFQVWLA5zMxzF0GmvbhV4kSyfyJN2sf33PmAQ3aplPyhkHXMn7o07LmedD1kCfVbTir
ExO69pHZsok/DijCQ7t5RVfrzo5zdN8kkygtlKlYNz1ESif6Hdpww5iBf2RZ26zB2HjqZWNklXtf
YpKoQ7pAuRAW2M+r00B70W68H+t5lE9TYkO1tYNYy2ovMPem9yOuAe8ppXMXzZlfY/tEscadRsd/
7BXrvvXzhDZcFhuossMTiWUxBSjiWvqpLSvmF7xGJrvxVknFWaONhKDYYzHDcWx5XNRlF7z3sd8/
RpUvwIWH7sVPfxkY2+MdQvPc8GAkm6HkZs2D3mtwwTiLkbl5bPXDGCc0LRZat7wYwC7eZgOwjyha
UkJOLA7glKq413NmBmVNkdQRq4p2BCfYjg0OPDvARiiXCUvlsKF0GlVG/E6DXH1q8TAnyy4Gf+WA
MwcQ5BwfO72a+sHomX2ZTbSE2OjQH7IFPqPcS64rujtzGTdFYytnfjb1oO1eN+uqsqnG69xH1dSR
764j2uSq9CsP/WKUnp9gq6I+GMwnjM8KmlpDbsZFhAVGYJI488LIfqlEZMjjqKDJvEsCP/08NIQk
MGDHvEw4F75W/TKxfTP7MSRD7ELulpjHunAsng26oWpBNEHSKs4Dz4+XPIz9kR/WtrXsZR1H6TIu
ba2zzpZ2PkR8Hf09QyCHpenYMjyU2ikMMa+863ZQdLdVxiPdxpnwwJR517fpQjdcd5K+ED06oLN4
M4RbyDF2PG89l7RPS6C02OhINPEhdDHu8L5fZsAJmp7rgwbRX/mpTFNiN0SwwL7EGrM5GVx5Cuaf
zvbtp3SNWpI71PsSMMa5qZO4A87dRtTW7AxfHSQSJlShORWWFcQmK0t1mFlIbbSnmYfJObSbRv3M
aOh+dCGulwLs6zYsiDXrSxAGsYfrNNXiq01HdN0JCj6sqFU1P5TVWAV5moyuRTnTZ0vOyKyhKTVh
KHLrVJoufVaJEnQfaer9CUrQf4BwJsShy8wCu3gCwxPpcMZi6Q2PDKzG8hkEk3bY92RIv9QRof57
k3jgRMlFz8z8LbEsTSEbAWRpeZesq5T1BlIzxj40jQ7ldmoGdMpSuGx/bwQk2MDFWNH5WZ11N08s
bDqWC865AyPZ0jdbgdHQeClwmVA9F+dyATgP+7kGpGPpS9MX0JGNm7ydhzn8hVuuL7dxYzx+RBCe
yqwE4QIFqKiTzdcw6MzDXCpoc5eRlMmPNp2N3kUYYeheAHuq1m3pxt7fr0lUmixSCTHPCzUYMWQz
JoI3qNphKjFxjNg89PSQYE4eExAvM+9jimxlAMeZroJSFoYnCtDRxAb9OUhEMFHrZPkt0fxf75iM
getgxICZJKyaOjiyeqLa5saZZYTpE3iTk8P4d3SfipY/R9Jvw0JjbNBmKzj8Jaqw0awLmxhWP3hN
Gtvc8/EHDySGgsB+DUeMVQajpvVr1M30zdQIkHYC4np0l2rWy0epQOWaSRNw5LohIs8CLjF8iXq0
IfJI8wS8L94gY1zC0JpGYJY0Yb+tWeMvWdLMZQTXRsdYZ3TqPTDEpzr1HuaW6ufSyQE3FWgp1dbE
VqrnZY1ocmSQsFL55PRgH0gpcGh1C/hlpvsKMjLc1HI4EwXaUmYr4C7mZSI9Ule1gpRqoyF01z+y
qbI2h90zvu9W4aGsWcM5HMcYl07W93qyf0wQLSxvLcQbi6kd2rkYyjlpi77nPtRFVm/um2wAHCw4
9jQpbdFxqB7jLdzwiYhO1/kK/vh7zISMbCd9ijM020R525mVY5B1Y7DI+5X560lNetIFjaj/q9aB
30EMu+8SKEXUM82c8Eu0LHwfvkLxcZFPoA6YmnzF5TxsXciG6AEgbLD8DWDainfMczHdshLhyQFC
um1asIRw/qLHuec/paIezGU2bt6FvoePTXyCY1bNc4ntwnGq8lbOIh6ytka6sl9WIPf3aVhL9hjb
2lu2eDc33UUcod4G7Hk+WBJACSdzcIl5KD+vFKWS2KfJqXELGQsyxWF8bMB2W21YUi7Q1gK9RX3w
fE/75/vQ87/2ltEyR2iPSVYES0Nk9hH2UsS5iWnKf1g5QvRmrdGnBfu+x5adcZMjYKZVILUuSlmF
4r4J0GXNA47ziKVIoGoPmufgvubKTQcd1qCTzkCcEq9FE2v3PfUVeCsz03RRt6e88wl6QyMEOZJV
jDqbJtbwrUbJMCoIK43bhyoOx3v4FuFewa5ZV8U0AvqbrwvC6QweSOk9aWNICJsYgm9F6eiawLKq
0BYruH7q1z5RurtLx3EZ952lcQqL5lP/WhnoSd4FsZHmt1Zq8ncdpjX495G0Ky9EGYbVU1vKpX1h
kwfvAeqoMilUg0ZvFMT0S+fT8TESfmJ/rX1SU6Ca+hKBoeosbuDBNUgLg0Z5h7QCBO+ZpZLZ/Fxr
MW/z2Iz6Afo5QQoDVO6+6wMZHVS5zkvm+o7pN2yLsI+gglmaz2XlKf4VtGKSnChoIEqIvYZM56Ju
9Sl1nDd75nzcKKWxkdyQwQecHh1JUJDWUAxwb1AL6C0wJitD/hEs1rv34qgcj4FG+R+ux3O2mHv4
1Cxxnoyf7NBgwxDmTkMe+0r6uSkji4SddVQ8geq3jZ+gDjfNGThwcNyzXjdV1G5Uim1BkpEQl6/A
/YybysxwVxlrjA7eS7fq6mFIS9Ct2tYLy5+jKOn6K52cHIc/vg+DIpsyWWP21JRuBh4J9WQAh6pI
9m8rEPEEicYSrxCmDpGa8WmxfNx1bVQx+uNMLjG7uzKY+255QmjlVUueTkzAykeAnMAntnpIjMBa
2ydt7jcDaVCSRip2AjszWOYQvWmUeGqkCi+TwOg+6rEYsJRxgSlXNiJRrvpY0yyZ2iX4gjiS9yyr
Ad/mv3vmkLrOKbZ9O0GBjO+V8ofD1IgqypIF99rXMHUm/ZpWxh9ebFWr+EV1MVL8YF6QPQsvpl+N
5rYuZqi1fwFo2GDePl0/K/ijw6pwArKmC8gPPU5zYZ3fHPrKryP0nCK5CweNW9Ez6OJx2rAT19H5
LtPLhOcjEs7LyZMnBcURxOfYkhRDl176OjZwahkdFgbigIlN/cmDa/ULsKlPad4xGvs4R/386ve2
+ZogGUFo1IGvcxANfGmtEKF5SFsBmA/UbjGmPWl/bPdTiwrSOOiQANZBvTsMhCe7VHT1Tz8ayZPT
fXio0lbfQSgJTod26T00+dSv3kZlgWm19hHJmdh2dKInzDOnL+eI849qVrYP0zNLDIKKX7xFkj37
nf9icG8dgGWDWCEcHsmbXhMMrOixvZdiSWw+zIvat7C6XxOZx73yevoIVWavWFg8nCIUfXjOKoSs
kCVW39gQplkkVbSLhBUvNMKloqI1eYf4RvJZz2oqwG1ET8AkzfjAAfPiZTNWR4I9fO0XtRwI5MRe
UACLQBIF7WRvdPQVmgP+zkDED+UBheyqxE13h5mq6Re3I2K61nTqt6uj6lBV0bRRSogXZdJI3qVx
qe5LicLAgsQA4ac3jbszm8cWhSls36iXI05hP2XN1Im1xoY6IbZzSxBYYbAt8yJMXbamdLgnevyV
0Jlq1TRuwOCr26JJGU5IdPai+YKWygBlsjpuH0bHzjIAoredkNC+ALwlC2iHbDAMvfa5SUr4dmQj
f2p/iHhm/RmlRj/s/ScT6NhtrEMjO9MTRIHBRNkLXDKtCnEdeC2eUZkBFzoEiZEu+z3okjdRULMa
2QWqic8SlJ4QGuG4i/zAK5DbVPeVR/xTKKIpgwhK8O7Vo2mgpBv0KBYscxCBu6xuNnWoKc8IVEJQ
9grb8MSCJpJ5OCiQTnhSj4j99JKgKBNacpwgt/5mAx3mK8ykLZbZE3vUSlq+7RFR3SOeG3Zw4O73
OIzfURSt98HUNZs+JhqnbXxL+/A0Dm25bcD4d1Q1xNaatqHIaSCTk5W8NvmI5CHOSAVG/wLpTnxi
asQupQDtqANqDwa08xWLhtM6+ejAeomAhkElWJPruURxyfVfkO49Ody6B9/37Se+uuWVru1rFS0j
KilB9RRVqHQKf5D8q4vleESZzyb5YNoal1A9vLA6lG+AAkh/g8I2eK9tGno/iJlkbivxWBKUVmQb
kx0d9JpLGBCEzfuR03xJF/8AHh/eZjEKQy9uoV2XETA9FF1D4+/gJZoLDLuFL9ga8+h1pcPIdcde
rZqqX2gn68woiNtFQJpmC2qNr9SqmkGYLvkKNU6SCTlJQBP9CnLCSIdpNfVwsbIB321lkwKCf8ij
06p7bFmJrNXZz9xJXaQiKHNhQKl/7HC1v9cdxmmLGhonZX4uIeTzKuLCjQG6NT3KmimEfiI7b0re
vnrgSt1PUkDLBhIdMNIOXANu+oNIqUexfDpWSfjsOrQvVUWQDHfDJ6m6O9LKOxKtXzjrISDsMwgU
DfUxQjERF8tvx22f42DuTMxfx9S9kLg6weiOQQjP0pQg6adT99r07QNi+LegXE5cVV/LEdgYFuF3
/8kqLPJLeKpX68Lv5z/2mi7JF5W+YA6sfcaNcYxDJHmrP39pQ9DTInzoimgxYO5rzW4GXXPeQe6l
H5DJe2NTMCnPY6dVdETZb7mrExIfXBOkoBcKw68skajVm3B0hVfqnejoHTgyP7OKv9aQ8c4QOH9G
EHnohvBXl2gKoMjUFQOu+Rzq50OmJgqlCuAf3Mjva9ZydDBHWSTdvBcjLE3b+L5e1gek/8+lnFAp
K6s8qNghncsCfjfzoKU5sbLejJT+ipf6M7L/n7WroVcz2MxHuIBy95cy8Y4rxfZi7PTP2KFTXrG9
x0ge1e03lInvUGP/TCi78xY0BdXwqeJo1XtSIqysn1EZBGIt2peC/NGVziGqUObGeE9kWKocHZJH
TtK9G9ZXpIQPKDt9KaP0h63Hb4zItyYkb6hugcw9eR9rlOe9ke1FeMamNU/dpD+lg5tyFrXIZsrY
QLMDQXUZyI1KUFdyVZ3XbbebR+8bGLVZljaaIn70+d55Uxaw+i6QaG42BmEppEpBoXKm043OYvXe
FncEsqmGvHX+AnqdHjN6+tCB9ht8BtHTmoybTgRbA7L0rk3vrKw2skMfPG28A6rxm9A1e1mVO20h
coO6kIXT9cqsS0wOKB/LXNDRrQMRlJrXAd7DfJUVVqSN+mMzV/ty6F/DVe5D1O/RT0mjzC3dkA/x
cFxDvl1st5no+F2DlZrEM9wH1ESgdkXcHGYTVIyCNnilKB/AizxwqJtplC9Lq9/RzvkWsw6JyUi+
14EvMyQie676z8iBo6xf7LbDswgacDSJwXK77qS2xXndwQp6p9CM8+Yg43r+BI3COwdYfIPmT7NC
myqB1NacxLuhrJt9WLWvZhCfEKqaHFMZKvPb9juFjqSNMHwQ6WjnvP4x9msMAC/lseb0eRjs1yRh
74BOHVVSv7EUnbOzih0SvF0QzftqLu95X4usSuSd4LLgsdx1M9/OVf0THGSbiNEN6tx3aTo2aCDV
cH2I1cNS7WXpXhBqJtBKKIuqSwpfI4kPUR6Za/qtJn2fKRkh2QJwLuvCoclAwNSgjjd3BdHDG1WN
gLtuq8Ks4RdcAi8hm7YomsuMA3p4cMt64jz8hWBpBxGFQ+WSx3Sxf9IGsWVdH109PAbOneJuXbO4
WnalRI6PgCQh0+sUKvxftfdm99hwcm/j7pcbqgI8HQXHJYXsYXoXAQfjPMIuzk9QP3z1IrWrW/VZ
r9GxadaiTaEzamJo1s5e1lS4iEMTfSbduPei9B60H5/O2ssNRLExMntHIWtIGEijiIr+9LTZ1563
91u+R737vvOqT9K3x3RpisjvXlcWbVt09dGT3bghfoZW8c84HWF5QDV0QFBkjrAnirsxWyokIe2U
5KPX/+nS9dDr9bmtJj/HvfYirHz0eP9IFrOPz5T9dhWY3vAOvkFFAs7sJQrcFjW3hzpKmmwOyFdB
5ycr9Jdy4q/BWm6QEu/rRn7p+rWIvTpFVUfeOR18QtnsIeZmzJpm+m1w3pPZy+vAvbpKv6uFH1ve
bW0sDm0Tb3iij/4K9nJ/PMwJOfQpe7A+vEflpyXK6HLr+3UR+t1uFdCR8uYnYOw/N2JAz4Xc+1Rj
6kF5HPbMtriEoLdrKQT/9Pg8e2WNmheq4EBVB//H2Zk1R24k2fqvtOn5ogc7AmPT/QDkzswkmdz5
AiNZLOyBff3194O674zEUZWuyUwmqYrMTCQQ4eF+zvHjPsX+7fLUEKXvccRfB3N9qnLg5sTqnlt1
vK1D420oSQuncQC/VA8qg87GONtqUDC5laJMyi44PTwXBMjRbfe9Uq/MOmD/yxunZaE6cro4UX9l
pTSQqHOUEH3FLhuDKxreVjAdOxk6d1PobJ0meK264VrR895r6uqoVP0prLODamoUs+6ZYvk8T/Xb
smIbqft63UdrOWdbpQVEq/SDaI0HmbSgaIq2z4rkDgXYaRqizLOkzlRmjRqyg9KtNH0vXflojMZL
K5TBS1XrJioijt/40XXCR8b6nl1OpXE0VonenwM9vK8QNctWZ6BZsxZ9v0tJxJY2PbGKSUSYKiWv
rbD9Fov2lSdyR6KDj227YS7Xt6GIIn/I++tS7XaBkd0OubudO3M3YyrXAPFMhTwyfudjrIQ/OibW
RmwMtzCv9Cls/KGjx4GR6/fWEKgraujrvnXewMr2dRSka4SUO3rgdlEgXgqbRy8U03PAFNcF/LFX
cIM0Wb9PevSyvHbKMU3opyvdMb9jFs44S24lEyRuJl3b5Ul+A+yzw6zm0ky1H7XzY1Uop65cXDzU
fM+0Sg/rU8Ob6rhcWSryrm66150EpIRIa9hHJwQU1c3y0XHtKwznbc9VGPYXMhNk7JWT5fYPij09
NI78jnnWuRLKi+lC33FA5Fnybkm5q8V4TuvyKpyrg63XG0uGlz4rPidjuDRR/h4V470DLGJb8dOv
Cz2Py+0c2Ides89t71ynA4tNM8ObwdbtLZ7Uka/n8yPyg9DLinBbMeF3BdfB4cdTjWrjqmFCMet1
6zbpudLDvWUFgVep+itdLJtBDWxvlu7JrvvaK8BaLRceJo3CVZQWTwSAk2Lp74N0rlpFe5dNtl8i
WDcmr27gWp5dN9dqJx5zibFEgNTA5r65zFZtWnE0Zouiq/CtLrpEESm2u8T4Lk35IGAS212VnNS2
o21j0DBH0z11SguPZf3oRuPkoRXbtVP/gP8PqzDVPkSa6YDQKDqcNPGqgmEjaQXLlSj1bTxSNw3M
Q6I6u+BqezVVFbWoXa65GSph0X1VmoTIkWlnjYOl7VRnhXrhRpGAhuHUeWj6QlIQai2suK8iUuLW
tj/S1joqidXuc4U0QRgHSOV1UxeqN5u6QKaluSdRz/fIAL53prxabpdsrK0ap2/KoLteynndtIPY
jFrwNrTm6GuD+tYp/IInOzN/iqowf++K+SGEF+BhVCSGDkms8gYwbryRjjNBvlPhaGyqaFjfNI43
faE1h0IE+TYtEeECqh/ynqemuc59Cgq0MwbNFkCljXxX4rKPvB60y29dC2a9LDayNSNPNvlraFmO
ryjl0WaK1sQ9CYTuYn+Yi+1kzC9LALLz6bNyFE6MMnlp8+lgJNAlbWnfych+qJmA7usjyQUUj8t5
6j63SEb6Ui7HIaOHDXmakvFkSiIW50VcIuFwIi1bj6m5N4Y4XYrR3EvUyqejRNlMljN8zAgbhd8r
rvqJRaK9MWwptwH79Gj2MvCcid2H86lCK77i7MjuWQ4oyj34a30N2aFcJ1HfvQ5iCHzIJcjiOIMO
LW2Us2ZC9erpXTc9h46TrHrpiE2rA/xplpuf1AIKYZ4KDYg9aaaV4qLRCZFfMXyzFHdll65pz6Y3
ruri4tiPMnHBJwZQWry4H8ZxcgxQi9heWTjXzl7mxpTaisiF6w1zEp7ToSioaNRkC0+hPDVxMWxa
cuS9kTnoRRJ7oAQynXCTMrMBAyBRrd2ZFrxkmpl7lhnJq4CIvyffZspVZVoFRGgEb4cg28wHfJUq
dfBjrIQs3xrVGuWMaVbFg5JM3QyXNQoJgteKC9IcRjUw9EOuGLY8H7iuEjlQDhdR1aN9nILKQGpQ
GAOinNRWLb8yQ/0Vg+6k9LLRDl4zVtyRmqq5Aqqx9g0W4dBX9vwY2lp/yBrgWTdJYJb09jSptXob
9Wmon5JBhrhpGrIMvdJq6pcoAUw/JnnVKOu8bcNDjEZhbYUkDH3VE0BMGZy1KK47L+9FuVmmRItn
2YyGvXIQMcWrjPZpcTbTPl8niWHekBcZmZ8Fk71Pec7XNODU66FR9QpHtKK7pJNhHLqusu9x2UlO
I4z/KbAkecLgKgerSqMNKz9dVa4qtgbTjTwnYUckOt1FRmrZaCFyZ60PkX5wNeqH2AV2DG3BG7Tg
UFWFWMhb5BUbbTKnDVOXlJei1+2XtlHlrZVpyQGgpp42gV4XlDtjf504ndhWodV2XjknnT9lRvg0
d4rjeFrQudu2Lctd3pgdaAYysCEfxVqfk3bfGnkyrCoAJlxZnBhWhaIKs7H7LmsmPwdwjY5zP1nM
FBuzjTtRus7GaHsmO96zuwQ0PGWf0sObHmJdlL6NHGknCnsFU50AL1Q7te5gYIb9YEp/XOgQl/nB
pFJVsUpTq/S6XH+kWKh8Lir0UqFdxZ2yMx13bYzOLZCuxrIQT0wQenDU9CkvOhK06ias4Syxfbkh
uTxjp5V6WcPIQKMD2BECE6yy4q9q50MrnW+T2fR+2Tq5P2TtRUmHxyZ3NV8KJfFH5FCKUE+wjtsy
d4+dHSd+FI/X3dBjcZiM3w1nPuVWHXtqpW55vmdFU8sT5MoxIYaOaXAC5N1qk5L6jIHSV53bORu9
nPa2NF6yRMesNdy2pbqZbOOoY9MdaOUZBPg9Vor9mJuboJDXskbEFmbOrRKNR7utLQ/b+WQXmJkv
UkAHZ9a2gxEaXpRl9YYJDyiedAhSwEaHaqGk0FuEeprVkUw0co2gKV2hzSC7rFbSkIXnpBwNMjQe
i2D+XL51P6jbsh7eVUzayo5TmXW6csXAGmJqWiu3c9PtlEZbD/q0jTTzgF06sbLNVX9AFTlX6mHK
5++Zqt4nROhVpmL9MFc59KjK8TR+DIqovKnpHlOWDG2vxU2L/rDIqxaIuduMNgSetsyq6UIO6IH5
9i2BdJJh4emhcup762xP48ZR9G2WMrdLE4RI57psJ5If6x7p+qsa2a+TwfjHwlFBVAAZK2OzXLur
jFtZ2Tz22NhnunFWHKqEKQIMGouk9DEaPhossga5mrCSU8nd3irCkRtdqAeagAFb8+bSu/P1HEbH
Bul0kFAxF6Zme4OeihOP+T7GbaXGPNHrmobHg+vW3AdMWmzdm4FXWpl7N4fWfWjASwr1EsjkWEXt
yoyDPedgisJk3IL53SjcdSOUnqLgVNCIKyyrNq0avem5chPFAQMbx8PyjXoHy7XcfU7N7rqptBdD
Vzad6j4gowQ6jlBVZf3KjjQqYRVWOE1WDmiLGdRbBhd4chyfQLlCpARIRUtzS5J7vdxRvS1vhJ3u
yqA6m3H6DZoK/dq80urmtrVn1etQheAt/w0H5VXtxk9O32+LJN6pJjrCvgs3Uk0OaTT61M+7Lrgd
zfCpCJG2qIr64WjiYg7mSq1rT8bl4/KoUkYWrpBcrUwBqZx/GLFy1kN5pen6jekEKhWS9mFq/Wr5
gQRXHV3AVpF66Nd3iGg3WFaScMFtcTgcUdev2mDcQShyODvV5AdQBrnKGWE0fhm8com3Oa5cmvKo
ONG+U5HGjADIDOsz3hFWrQxp+CERQFVY5rK/Xa5D2vUJVRRsfHZNpXRTqaw73MNSlxGhjQWZgZbj
fcLOoxXJSlcRBY+Wn3TdVYjcJHUVP2yaO8URAWlTM29Hidmzro4Hlvta1/uN1nbXHOZ+3VPcuwCr
QG8k6MrWLd4ZA877g2J6eWL4tSvPZZx/h7e8aFnnm+64ihL5tkySVCZJ2AXjjPp9pQcfRZuc7LE6
SP21VZIbs+52qaru0vnNdIZ9UTjcR5pdEYLX1rPCFByn1TaqJnaBTcUmqvLOFfkOrzrGv9mQEFbm
L3dhWR/xMK7myICgTLXXWs7bclh87ALOqyL/1nfZg1Ll112wDFnVih0l6+evXwGrvY3BwEtb7aj2
wkM9pNt4Ei8Erys60t5F2FE4KB0LLUs6r00yT4j0Gxqq8srSxmQ7J/ZuNLtntHjdMW6U6ZuiR2F/
AJXJK69sYxRMgWlk7DrUGJ2tTQd1DLpnlAQmGgFCjOail7EVtD1YgG+aOkeQgfRyY7bJfEXy416r
fZU/ijG096Kc4s8AxevKanrtRu8JI6oDLeV1fTT4HbELeY5LhJ7cG9NQJRg2al7NRj0wq9r4pIbU
SWmYXndZO5EPlpGfDjA0SYUL1ES570VuGsw4YajcFJ1U1LRr+zQHY3RCzDlvZCOMfVNH0i9HQ8BQ
NTUFbx1vB13SXhNFFiqyBE0HRd/LpNm1r81zv5+6IFm7Im72Io6qgXKoe7NKp9mpah3PuyIPwksU
9PdSwLx3Yep0nmUoIHbLJCkLJH8dNei8p8w8tEZh75M5fSo0HSYsmIvHCFSVqYCcx0nwJOryQS1o
TJV9utGZEupNpnYTJV3qiSypvModUj/vUnOnRQUCETdUPVu0oefEFWw7QpldxiceGeV63Q6Rum5b
o9q642z4uoEEO7T0zyrB6cfoAT4I5NZezobC8hvTG1fOKsAqLmZhN+anVor7xNCOnYW4VzBjAEQA
qrPWPIMr9MakuGoM5bO15gEsMVd2Y6EUHLKpvOurJtp0PYk3SujGfrfJ/lYia29to25f6i5xfRSh
i9wXz7qsab6DJL8Gqjx3bb5ASfC+6mQ+OY766i76GJqaQbDLst7i00LVpVfPA2OO0IuLe9ancwV1
Hx/M2LoZp2GnyZy7MBzUdNgKp99bivoonLDzJHrZq8YEuXaaTvoONmpNYt2Fdp7tpo7UtXDtkqDV
Zyt14FCOK35Vzatvmdo4HFxzu62kFVxCx3qGvUOu0GQLnacY+zwt5m1ECPJse34ztB6c15jSgfWF
5pQyOb7KB844qdONP9rhYUQp4pWdxuk5A+5UYNP+PKrS17ORL03xFk4mGoPRKGjrmdQH086uKZ4Z
M6yGb7ghZ34HI7Ou0Uh5KPvcNTr222Yck00bwp5qTeHShSyos6b2UjpWxgGOAsdxzOM86XdQZ5WH
LdNrqGMJsBjVUutYm9gyDkoUvyDgvtVz+z1qZUnzguZbuJGAHVFzztMMhh/1N5Os3uNI/0CgdSez
VoFioyRhy9gr0y2xqhvEc2RU5zSeMr81XR6ARH43yUE7Ytmh+CrTxRm1ArjsQLfZVd6hssjfl0mi
U81xgyYvPToB+XiU9s8aBZmzrPrSyc990N+QuN4n0L2IV5vnHJ8B1O/zDcb1Z7cOX3CNTlHHimdt
6TibyR30ZDpoxXxCQd17cVrfo81NAbuW+bsqGsZQhhFN1aPzrMtBHpIJGCIXNnhkdsim+EqV/WaK
qj19OZe0mm8tRdJVPNQmajtpHxtX+8QRsPaCxnCx1kLZngEQrpwlX2qNANRz3NXRpK9HExItClye
Wwc0i9srj7VUx3y+sZx4Ft6Q5QikhnoeLyDR0bMmpuhUhul5IEgWRhp6wu1aitfCJ35epXp0LqCG
aVOzLfoAwpM1t09ONu8bRAlemWcflpFspcudTFLCiD2oz+Y09XQDCPg1Z34KQtQ3helYG5X60lu8
/geRGB7Q7V7XaNExlYNtGgL0r9zprdwH43Rs6mRXmuKoR+l2VpFvz014zKzwIjX7HU3fNhMd1ovO
WLO4HIK48khEP0mBDoPspnHzfdMoNDKbt1EzjBsm1vWsGkCDvkY8WgXZrnUg+BCkwPhE7koPnRva
uh64pa96TMAvy3mV5+gFq25dWiY9ARrykcHgZi2MZNcfRsV2VkiqgvViJh0G0+OMoMEbFXL3MdE7
BCTWJRSOSg1r0IYTSyCkfvzMQ+WdEa5nRC+PeRTGxF/y7wZwU+jgEDIBtkD0982xm8NEP0gitSul
Ri4zsNGWvj873C5e0O3s7rrMeLcDFXXvQDo7ZCSlw0sxFk9uUZxFp5IfqNljWs6vbgtlAafReA42
QuXY3lhjxvKiobCQKmmw4zONFVTuUlfOroK3lNNbz8FOxOEAMY8JsyBMbILc6TavVFoGjnnztHQw
kqJvxvyzTc0zSkdf8PYFIMsw82zGTVySpnZkIJN7JIULGc+OqZePIHu1/PbiW2LZCTPVAz/GzRyn
aBMNN//Jkh7spQp9xJYolMBee3oICDa1W29COzmG+bBROoS907CK2gl5RILkjhSWfilD125VEyRS
3IfTOUgTgjyXiRLsarl4tsoqUOp1Mz0zXT3TR6helnNvXTLmecy6BP7B95x7MxtyM+P7nFmPqTns
mUeItCD81tRPfGVB9q+lcjMso8Cw+hra5j0cs1Wdi3OXCtZ67XMVqgx8sVjAxPUhwC3CtEyq6ul2
7Cj3o1f+TzfJ3bUGhgOuxXBIXs42k7DdIl07SXwywNIRxr1DToMCaeNdShLW+ShqxbVEX3FfNrat
UxbBwUMxvrSddelod0m4M3UL/g4lpNmB12vRjv4j4hwzG6FaYkhj/T3OvoMuPS+jttMB7MmlD7+F
R25AVcbWQBtcw1LmEj513tRyo8n0bM0TomuS3zkPaKzPXkc1/2Z1+lHllOQNkTKvlx7Vpae/sZ5z
9XGuA8652g/KaDMM+RXwsrfsAvpvLpzkW7uB64rU1qs7tyR65F5rtb6Yh9s+VDfpqCAiaUDjyx1r
QzXzHVLZVWEhFod9zGRyjWbr1Jv2ReWDgGXGTNvC+x7pBVy5jnqjS2UXJv02SbPN7MDgMqFPMdIb
U08uzjiASdKRzonPOTWvCtEB5pVjuAmUrFwlirKSZndjm9kTrQB7q66P3Aj08MvMcDKqiuYPZ2L0
FqdHs0rVrejQLU/PGq4vXo4YQ6VgA0+iIcCernjgky0vYTash8FdzVp5Y2Xbzm1el0WkaPE6BS8O
DTDa+jleRjxFOg1N/edi56JK/PZmFWqvvecxJihcAvWoptrKwZpydOpbxgQulsZl/mt/Zwjc4kIJ
A64R2pvbuHlUDXHTN/XZ7iVdLeZRtfWrAe03svfi162nmeLd1dr7ZQVkI65a9tjTslO+loQgnXEG
iyNZpisX2bDlpgsyx62Ds4pJYKb1fteWTCPoq+nNTPrr1Op22fSUuSQgA977LDQktlRRcGqnnO2W
95yTmtviMRTt8PK0FTo5ivnaJMPQ63aV8u0pYvwMeHEsmrVZRd6MI52mmxsRt3R0FOj0pv1Y5rsC
98/KotWy9COqyTw4yeE8I4SJlk5FysBlIdF0eUmNeM+bHgZ0g2nqPITNtCPr8NQ28Bq6VhHtHApb
vepH89qxldE3RXO/oH/41/PoE926SaNgpfSdl07NLu9IEXSNseVH4Ki3tp+POZcLwE9KG+wbZ/DM
aF7LZhFOTffBUlq3qnb/64ZbDFprK3122PK5eauO6UoJ840gSDFM79ejSQDDKpAmPZ0AOXIil74A
GsUJXl08fkcUBOikekOKsA9lCOnyrgLKm6rN8qKkTbe9cK+KyVino37iK5TkXTy4rp62A89poZaQ
ctxoLVvO/Ra4PdVBQ9fCsF+SjTgBCdWAQBi5goLOt6Z+gz2ST6PhczCUm0rPD62SbpeArkavVWjS
E/JteU5ExtPyTBhN6ztA4/YYUwsbK1buEj6WR2wV4y6e3zSQ9eVzHZuKZHmJyZCJ0QrWTTRuXM6U
sdosEYU7jLxwldIRXzDdTubpMa7adTkxtU8+RoTZATvEJWzHeXxGt/jA13UaFUYYo91a98c4vg47
bUOMyHMEn3TIWhwQqPEgQq1n4Qbou3LqlgIpzOA3wt2HruO7lbOZGYOkj2KT1M4K0RMVmbFCBrTn
23TowvzluEzm5MEa6Dxwc0IAPuCeXRinDHicamo3OvbdEl9L/ES7pPpWzdpV7SCngooMLmoE/1+c
ExYWMRSwYltPtNw2j6kMrtOEQdHduFpufAEP5ObFermA1CxXLHm903wio8V/5vrZlvPFKON9AqPK
3y6Pm8NXk4jG2Tk1ysQljs1YUE3RABRjeLRFXfGbtB8A1xQ+xuinwtEvJkVim/QAWvI4c+dmFnmU
faAAhF7IPHKErDhglbDhErqsXgEhUjLWKujTlTBIFd0bxu2h9qh4ZPa1i6bUL2VwGEp3JPfGMDiH
NvRoKTIAfGsAIJm9xdnwxlSKB9G434l9aDQVM/WTuUX9X0NNuAEjSm02sxng09XZkE9aIEADrW3R
JxEOOQ2Y3bJ+Uuet04NnXbXvq5bGnuUGwtyssqBXdxIiLVveMIoocSmz7uvFblcJ3FvTmM96Brwy
U8VZZtb6czWxyRb13RKBl58zLfVB7eVnHQzyQ83UG6cYYXjM19ypqRPqu15bOvv6SzFM1zjQ3BSm
/mH32sFWGlaFwVQeRXZXWTfQNjV+W5YJ/O331JrfMM/l3kbivZfqbS9NsDsLbNsp7lR0tBttlowl
MqiYEle5XVYjRO5tm8fHPpcvaTK/xGZNZlBehyCsgAobbuI+VIa1lbt7Z9Be7Eo/04VzrN3kTrXS
k2O39wrUtwkvgoBMuU+LnvbwMr7VAne6KplyuKG999CW1XOYGI9Dqr+GpnGxMhKB2HK3qo5Ta25q
0Uo3B0KOW90GfXWTD+Z5tpujQ2pAPYHndaXzIf2vNs2J067TnE4bkTdk+NlE2arn32QXvCKmO1Ku
JKh/cwc/OWtRjMLWphmF0bLv28IePYP+gBHDmhmVcwkwwMAm/RZxHgI09xPkg/E7ANoRjCMtHy5Y
ZG6+aWrceHUxgeuU7RkxluGFZvFKaL/XGcuw5nE8N85UwTHoz41uPJDA39iWdRlE8R4WEz5Cmdzk
s7PmK6/xSqX72rlPIuPaprumEfG6F6S3g/5aqRYRhmjGCQqWW2bfajqfEP80xkrTmX42tMBADE2Y
x+x7ryLUqJrAvcIlZ7nAjC4Sm15rGbczbb9QNVYjhrVG0TC2yVpxquaYjfKt5GakTXsp6O5jimbg
o9O8WXawY0PbDH3lZ5XxNJAxlCllzRKIlgAMaecFOTtnsIbCN0zlwygpjGpox7TK3koEBfXQvsbW
WPhx3ryOVvwOsiM5uS0IiI5mGOtDSkQpraCJrDa1bWMHD65TP8L8bwoTZlslqlqjfC6GCquTRvG0
qTgUtXtLiKcprSHeKu6lnZMTydmjXQZvtFYYnqPMByF6hMjWHdjK1Zhlzw2qIDTdO6N1rrAM4dK5
lADcXJ3ig1BfOnir6DGN3E2gpg9Fhp4LqWji4wtDb2a2j9WZrreZBKPUo4tmEKQwO7tDuC/9uUV/
YCYEtrlP12orn9tWhytM7qZs/hRxv7GTedopUT9saIdDrIO6sPJmUVZM3uOETyJKXaURwb6lr4H9
1TlYM4TXtlqo25mW903bzNkq0BjZbPVh7CNjziH4uwvGgOkNQAaq6J76IwnlsHNBeHa0PscXJ4uR
glWfOi08HkKy/okXnyrLDr8ZtZMfGuQP0NjzvBkrpGh2qV7bZt4d02BCOD4Z6MZCq/f0QXZeJihy
3URLaWuna1Ur0nirJvbnaLSb3qreq1JctHjcV4l1CaLO2iaAurS3NHns6QnRN7RtOmzGzMbXHQtA
UQl1k7eh4ltWH3+nTdZFHBzI0/+x7Y7m7sCE0nP1wg/L7Uc5D2BFdu2FlXKc8+iWvu/tmKX7soIL
zM+6WX/+NeOUL8Y9dI4tbRkx3ixxLg6wM5Qpujv8iafJj4xTvhj3ZGqb2zxx3h1D9sUjR+XwNHqS
9UFN33/+DX7gL/d1nFQYM0aqT9CG0vK202zodt0+l+znxfZnsfz5+cf8wCRH1XFW+Y31Ey27BuTZ
iFH7qPnwIyc1z/7En+VHb/3Ff8fRmKpSGMs3ALmhFy/UMa9pnNVfu/Avnlit2RROkeGKnKG48ASW
rdoU/CVXIvF1llQxqzgwJbgHKG1z3+jiukD9+JcspYT7xWsrn2Gnqi4314L5xtt0jFrPbrU/s9r6
1TjpfzviiK/DpGZEekncs+nSvIYNcmu9JMPsHawwosmq5JquE/mkmLneo2LVqXeHdh7yVWcPeInj
ZJ3rm6FEofCXHpP4OoGq6s24aCbMTZAQIMwrS30dI3D4E+PtZTv/0bf9ss01o5iiwEmZ9VvVeQv6
FUx38aCPRx3BYrL5+Ur7490u3GV9/2aLtF2VgKLhS5qLO0n1AZhKa4B6byiPP/+AP/aWE+4XY7xp
SoDtohkDQXPhcF6oX8ABwvJdjb4tuz0Ddvj5Jy2X/Ef368turyRFDxNdsRENg/dyyF+0WvyZIeYf
G4cJ98t276SDuXTEe1PEDcVlBjm2EUFjI0KrSblqYBx//iV+9NC/7PwY/xkrQX6xpl301RStZ1Xl
nkHtfzIV5wf36OvQKcNVJ6NTGHkULVO83Qw3nb77a2514uuoKYx26FlrJGfiktgt9yga6B78+Y35
0ZV/8dmbZk2jbXzpAnGUd6St7UoLM3P319582R2/2QXI9cbcsJjz0jDeZYWpcP3UlNL+Sx7W6Hx+
/+40uDpah4MjibQWnTV6j/GiLf8kSvzovix//5tLj0qjG2DPWDDBcLXMqaA2vf35XfnBov86Yaob
ZzWIbQYlaMyTj8wa9s5eATQMNApWFoYMtPj8/JP+OB8Q4svWFW1RlYrGeAQO6PyU1HEBgd8jLKVm
pPPRkVB9k/wTM9gfhDzxdS9bms3UhwhbPmwgGa2jvQyVsjdVLfaXSu7n3+hHj+XLPkaHsXSxltY6
M5zKd5Dgd4wb+5O98IMg8XXsVB/SpDQz6BhLS/dRwQFOhvMpcq39X7r2r6On8jGmSdBhWGYRD74S
99cmnRY/f+sfXfmXXdzbcxU4gisXWrxRUcXRv3dRkuYvJXzi6+ypuixohl6mnWMsO/p4RoX7KCv0
1c8v/gfP1Pmyj8WkMac0YFB6Aoy9XoAgrZrtzc/f/AdbwPmyjy3LtWnww+g+G7qiBBgPrOBQq0hY
PKOU6PNpVUvRS9raGP7r+/zHx/if4Wdx86+zsfnnf/Hnj6JE7R9G7Zc//vO+yPnnv5bX/Pfv/P4V
/9x+Fue3/LP5+ku/ew3v++/PXb21b7/7w5qxXy2T5D/r6fLZIDL59f25wuU3/39/+LfPX9/lfio/
//HLR9HJdnm3MC7kL//+0f7bP37RNZ7Nf/z2/f/9w+UL/OOXu1iGb2Wx1Fv/erv/fs3nW9P+4xdN
Nf+uurojhO3aunBVQsfw+a+fGH+3XA0jOkxuVBWjqF/+JrE9jnjR301H8Ms8JwF3IFSeYFN0//oR
KhtD40f829Z1LLz/37X97un8z9P6m+zo3ohl2/zjF9P+/QLkshwOaj6ckYu2bZm/5se/ifl5GltV
XCtyO8zzOTDgrGGmXWrebdkra0wnMnyt3Wpjozf1Rlx1vFGUd6KYrxqYyJHoOhvWrlIsf2wkFgEd
6tDs2CDVpU9NWbUZnAN43zas7Z1dZN+lMvIWyK9p610pI0CqiZYscVAsMn4eIpT2GOTvmByoXlhI
evcdAeFrbV0EDYhfYcf4qDjHxEuhXWjeaEN6wf5wPczOPq/vmNLipWX+KkZYYSfQ/Zw+Segxa+fm
AsXRO37W50kRsV+qusdAawLeR0LzDFaAqGedzJ/i0oaDCjdso01rXmqh3xoBTZE4ACUZwlenWy2X
ulwMbRSbLFDW4FRwaRLwG7TVos2UG0m5C/ePUE9sJjTJ8WhuQSZvMQ1+trPiDm+MjH7wbmWiOWkH
ebO810LPOk322pc2jkxvwqFtVFPWqavdhkF/sqf3tsrXioK1BiIBGSMMBvFyHqZ4HxqXVmlXQINw
Mpe2XlmT7Y+6s1fpdi/QU43mxSAOZFCa2nylRwH+OIbcVrWGFWhvZovtJ/ATEkcXFTy6+N3ydEV3
0yIcLQKTdkWxSvLw/1J3HktyI1kW/SKUQbjDgW0gtEitmBtYikporfH1c8CiTRfZgtazG+tNVxVF
ZMDh/vy9e89dzzU27AJYCRKa9iWqaWhW+TlcjATTUH5ruvdCf0/4pjQjZdDWM5S5Iz7EA9vo8SmX
T0714hn0hDSayeCa9mCibmCf3UzT3fKvlkez/MapF7tAF5jQMUTwYTQL2kZjH9oq+LRjeev6zcvy
63stuFRCe0E1jDqmvYQoCjSoD17GM6Xy2DixibDSgfZp5AwOaHR277Yp9tPQrznDvUi/SzsAHHc6
a295EATPb5YFoResA6V5+YMbyZ2lm4z20B8lIZ47RLwC4ZGhtsiXtoLlMDQVc71dpORhWTGdRu9/
ZA1nHuqSFTvBtoIdgdaBgCX+2T3Y9efy19eE8Ghm7hl9ulnSZ7EXoSKXXlCDNNX5O2pWGLGodbrB
v8XtkAFffxcgnMoSuS/G7KbFAoUQ4lJ1lPpzdgYohRFJPRhRiNmH5r46uQhSlzWRVMG2GFgTanyq
HBp4rI8pSy9CMlS0t+i+Nl0bbera39H2Oy2VMaqLLV2EcIXqCKxFusuy2culvbVb4ElOjjgFeyQb
1xbE3Aqh6iZ1+FlzddUmcidrngo/pesTnJk42+WpLU80av1NRV93QLQ4sHksDofJ7C/LG4M5GcST
vSVXfaVSfd2PuB140I46pOClCiM7uyHEVYbjMJj3lsG7DXKCl6Mzl/XjHHwH8RumpS5317XeXWBe
bAzatujiSVRgtFYIbcO7XxW82jZfC2uHfyxAXyTdnTUx+SnCE0XrNgyuQLIcMpWd69o5xAJwlqFb
zNo73YtsUHfFZA/M0CcXVzHu5QQkFRkzr5ibu92YyXPc7NmZPxu/D7dsyGfbzVBjFNMuK4p03fkg
Ad3MPub8HvRSqAdVCEl0EYGYABtwf+es0nprhEgqy4YZc9GFW8Nk8jU4I0FdykSXXOTrPoA60/ue
ZuRICcry2nT8Fg+03JvV8N7P1qE0Upx5y6/1Dfr6RhA9RDktVZGEO92tw605TJcGwkqeGRYa1Qps
AGJwL4jMS2HU9prdkHEmitzWpw51G7lCJIREWombnL0Jnae57xuy+ZgbYM9Ea5SVaYdKGzVhFYUZ
ch31+v1ztvJY+XrGz4nSP0VlZ2Q21o0+/7JzmtWpZl5SY4j2mgwvge4vbIJ8bYXNxNQRpalEygDS
CLJFWW6B8q0daBE7E/ftOqrDb1Wf72KtiLbV4H8NPS5gUJDYoFE1gBFjfGcP72mjW9sOMhXEaB+/
G0Yw5N34kbr5w5hbYqbm4JlOLUJuBpwDbtJN5GBBs/C4kMGyLSuBS0/sC9iwaR1tiyT9yGrjkFmJ
N+f+S5kGmyIbz3qk1irDKETkcBXD3PpdMPAvXawfp7jpSEPYgLopC36+uWlMlASm7GLna2o7VWy5
7CCKHFbFbjLn5m064ebu3wPRr33lE8Rr/Ob+8B3C/o9WyV8fQensEFI4hkTV/fNH0JsIDfrsAGYs
1BUqsVOIPFQ5Yg9B5VUX1q2YDQ7Zeh3wUiyvdk5bb+JlpQb4zSXTkP+qqrEkcxkTUYMuf72XWZnd
K9wBxc5wxS5zy2PpD73Xlc42ZEz9vTbgLE39t6T8XM70sWFYHQv8lbV5gbTyJqTxFGfmrVYW1grH
ytOQ3pYDmlIpGf1bsCgqt/jT3AHlxGZsWNfQfNbLYcEWouLqRiHvtJN+xdzrKurEbvlLYjP29Oyh
13MmrjWn/3LMLRt0MGvHnkNpntLNcqwsDw3AKsJRsdPL/D7pnQcp3tF+ePpzmzpYsnPEZ7knBJAw
VXtTcFB9/jqwQ9oNL1vP72fTLU17O7fqkBvBqeyDE5y/TT0KL0LH5KSZt/yzSoKT7rxFCOkYR2zi
EXqSCSsR8ApYumhShz59H+Z+XXfvKGx2jFIXcfONHdveYNwNSwG4kAKw6yx/hrDlzvfT8+AgmhoK
lPbJl1YK73vZYmjH2jriHbhym+Gq4g1KgVIk3TnQxv1YM6CsK/eKC4qHen3TJOnXoG9m18LoKvbx
RD047jjBDoahTxcUXQipJEmpaMHcST0MLcvcib9AzbUwvYQX+O4OxPDTUtQRHspXgyqI2bkWIatG
KLH8KDWVSpduIKptlm9KUosqcezpxyk7f2+y7Nw2+bdCzhsh3otZXjEz3wbZ79pcP9/U/np5bMPW
bdtg82Dh/vzy9OS0pZmc4IJg40QcDWYLPyWHS7rh40C2e//bHeXHPeDvdf/3YMp/flsBVyg8BqZw
fulSuU0goFnYxY68Mu97uUElOiXlzQD5E4ratlpQYg5Vgn3Uovs0BLiSnHWrfYLPcUbNw4HmeDK9
bTD1FA5C3M+JtBUmmQNq++8rIfyopbWzB22TlgnD22OZqqsKRchoiCvEhEeoGq0h9vVoH6pW4h53
rEtgpx5LHTrs1qaoWlDD5iS8Psw2FkurYW2ica9hhuZ9zjINTjwXa6zuS/e4FM8BSYY4Q79X2//5
K7N+7jr/9YxcaSqubIpS5tfAhxzHTNjrkGeXsi71eZ3Ccj8E40q4yL7LZ5bSkL7PFsZxFr+/64IX
PezXYqSK9HkD6ndeLuVmG9yh38s5jLkIvXLMYRoFKlUe+qwRX2+c7ZqXSozrbqo3YzhfwUL1yoC8
Ov5iwHBXppUxbRe7qe3/ur7/dHv/+7qw/tVCdLnY2JY0XAud5M8LccDFgPWKg4SHsNw4kLju7B49
MniFCucbtLMtOj/Qc7nX5RkE3OxkyncQVZskfEcwl9/E9FMHtDl1igCZYgpW7XLN+f4Iy7vlkS03
qDSBp5AdSjArY6+2uryYojmMOGWX/xqOHGNIBf7zIzR/bhX9eIS2pbsuR4OhjOWn/9tl1yq1KB+Y
0O/GOH3/rssSB0fqG8yzaM5D+1AI/0g9i4X6fdlzWFud/BMv0LXIuBfEbKOTtvHLbG2CzOqt9Fyx
QJeNshiXhalOZZX9ponz/eD89VXlgUjOM1vBU/6lVWQhR7CJueZDs9cuVzxAQWtEw7hcxX7ZKiYA
dECz0EWi0cUspJKzZTDActUVzk48z1eDgPQpECzHL13EC9jZF+e6Ht+jR38BXPFlz9y08DhixLnr
kmyzvP3LXX5Iwotfh08FJxVt81Xvcl5D9G95qW0uoAD4QsUVml9KbhgASrUFhYAVkn9XyC14oJfl
bfzNY1y6qv/0jShLoHij4EHk/fNjBLDtJ1YGRWn5FpbrwFKWM7XnIIZFx+5BtFS0iijoh0FCdkJe
k+beciNdfkS9+AZ7ftmtnDCHtGx7HXe233zEZRT1zx/RdoRl0aQ3fp1fyBJt1mTwEcvR/n4doW6C
B/y+XAuXO2jJt7jcgTA0nOMIA8xSp3HnJCV9HF9BOJy/twMk2yCnpDZ5yyVpVFwPg3Tznz/r91X/
82cVRAMoBUxCWgQj/PJ1gg7Le3/mrbDC09xad0XTbWCTrlXNRYsDdgimvbnY5hdjnQalCT+N312W
hkbSXgm8HVb1u/zYf1FO8qF4upZr8Nkgff78jAeMftpUE0W31Dn84N7yzaF92lS0D4IgI/0YH25z
t2yc57ksbuwqOGmD/Zvmsvjntfbz5/hl5ggUZMwqg4MygWYyZw261iUwlyaMc8fzHMBrFfHHUrXl
ZDQsJcayEBG675vbpAedWCerxBWYfqXXRR2amtciwQmAb8G+jsYLa/momvdxQFU4HUv7fXmXHCxL
VdnsqhajT6Ou/DrbLK/g8sP2LOmekhqm/dP3hfCjh/pTd/B/+7L/h97tJfqoi6b4av8/NG+XeL5/
37x9eIujJALU+HPHd/lNf3VvlfyDd4I2LH1YaLL2cqL81b211R8WMTxKOMKw2JSXafeP7q0w/tAF
DBwXvrIN7mZ5+X90by37D94yg1sSzV02L7rB/0X3llbw8hr8492FMWdKPpvtCj6Iq9xft0IfUqaC
kGBwo3INtjcb46ILP/w0Kt83EHfN+cbntjatbd9ue0yqgbYbuWh8NMtEu+h067bDNLDjPqsgy8zB
PaJa9ioztqabUIbOVphRcNuSFHDWib64OInL7ZzKuzbWcRHH3cYe2/wp0zpk6mrKxn03lOjgsaVh
LRR26QGGrt9haKHmzQKLvoVw3sbU5MY/gwEAgwAnmZJOyhaObTbgswY/QC3Z2tzVkdqeYJgH86pK
J4QazCTGYDNXQ7EnjkQxN8esARu9qIl7ofO8IDIv4E2IVxkk7R9fjgARsJ+P9EG6ub90RhV+5Kae
PueDzWHe0v+JjZQQyiELjYNoA1kisCzZlIvZHo6jn/TGuhRSPWpACF9EOphg7NO5BJGXm7j1EghV
3LmmBtaC2c13wPwpUSeT1hVk+IQRti2cRautjmClB5AEk7ZPwPbdTA5XVL8Loq2bjuGzgU1l5ZRU
zA0ovOsAxP+SdlDrT2WoEvzRQb8bu0YcSEyRjwnW0N0oO6B1pMAce5VEjyH/+TOaomKHwBJRG/6E
7n3qMu0bXEvjlGVGf6lFNG5N6QRnnyYv0JDO4djpg8e2cPud1YMuXBXosw5R7js4mYfg2TF1NJYS
+c0dKwTkgBaQfS7GAPVqXqLL9dMsuA96Oqu01qIG16X8Mq0SeG+egIPQcnNf4jnZZilesE5l+TU5
ADr9ca19DYqGzJUxN69CkmdOuQYwohmFOgxxEXaMbMd2nRpV+ZGIVt0iNZ2+ssKVsAW0UN2aSQ8y
3TDJ3+T1AJhoTP05GSr84RU4+ldFaA7dKcArnorwLwN0Qx9qWX62bcw2PGCaN7AE9kh7SY7AiqIH
B8cw01NeasUFlHbw1ArE5XbQhtW6MHumELmMPgbJ8YQxdJ5uylAz8bZrS7hNMVP6ZD0IqMoenXct
zJxbBLF0SjW7uCaCoLgOheBGYzQlrFMDx+KpitGOD5lZTHS1yHTA1o97bOD/aaXdXlI64K+oUQwk
92FcfZhlNN7akIO5EGuNPHJdqS594tgv+DqHB5TN2oZet3obJxeXQgC+0ZvgLr4EckpOwornM8F0
/mcYh6iEjUZzNrIdo9OM0ZlQJDy21VjT1UhBhR59ORlHrZLFdWMM2YuFqGSXdarejyOXQ3zM8lhO
ZXEZWRunosfnUOeLEkcqaqvSifAnxbXlnEGS6HcIZp9Hv2KCAPnkxEJrL+1EXDwwB3TdvL3jJz0b
JgRFOz40oW9+CBl3F/Jxxj3LAvKSMscnaxL6AUmldcwFbKdVNaYt+IpYv5amIcp9T4P7XiS+aXTg
hJNPVCpn3UjGDzft7fwyhK7+bpmm86oUMEpn4LoxAKY7h9jM312ha14dI+U0G33YOPxLDS97GqId
iIPq1RVaBcRVZN8Azxbh2g9ZmP5U095vRw0xfDdg+x9j7MDCILoBpyM49MLMxquJkAyoO/RccJcW
X8olyoViwS89lwjJYJmDEbQSw1RZM29Ez445K9j1bQVCADj1oQmFdtIbw9xnMNgPEpT7M5tKuUlV
mGF8mEcgb3Ro8hY3XKYsc1vTccAf3GeFv2rbEHV44/ra/QLcOYaTru1du6wObWejdx/T6nakt/iS
jZIeUJsRARfUoYP5yi035IhEH/MQVme7LNyjBXZvTSqHvGmEVaw56Vxchn1zT0cr+rLHYn5Cqd+d
ci7Am841p4urmf591AzZ25BGaARFpkN+bUg52Vg5/43hUILLich6kmDm8smwI9I79JlnkGdd/ZJF
rbWjX9XSD8rzF0YO7i6ZZATpqcD9UyuiD5pUWu3awqT2IPMR3LMkNAJBpcqaQ8VR8WwVZnDJZW/f
VvDLN1GCvBfnVMqGOvmEKIUKxGIUBbtOuPpTb9TkmRmVBMFRxfred/2d1rQr4efqWcF23xqj7mNk
SR16AExRlpA4nU5eOUYVf+vQ3upIfXGMzU3yNtqReBmN2Ai82M2JwcGHnmB2jEXkKWNsntsyRToe
RDbbdtHWGE7moahWSZzUX4PdMdSKwwE6juSQinxadZmlIrVhSxiv9dZVLz2KoIciFhqDvDrcJH0M
k6idOxyMrXbFiIq7jwl6cF9onCM21c3WR9DKFxTgKMae45xSeMEwB0MU2LlLS3RSTvXZu8Jec/RO
60KPc7lCmzWAjKgwOpqzP4FfhISZhqWkS67L16Tz24updUPkSfY8eKGFsbOk5jxMOiTX2W9Ru9ew
HFyYzufQhd3iuU0Bcb3X0ZPtIz2LIMq7MBGrrABOxAH8ChFYvGmiMwD+2yAfe2gSn34nxpvITzrX
q4uQnlI5vfaaLp4MUzOuxyQCaE7i2KUvTbXWZmjhK9Q5xlthqRI7rpZ/zPnc8qInADqrMbiiixFu
zM7Pj+SIR65XShNPaSiGSyMzazfPfnbqLNO5igxTPaWEbDyyAdcPhTXjly07nYlGPXMHHSPh3LZD
PGlemAcaXv4oyHAGx1N4b6OHib7bw49J1Ee3JQwVL4KQvbL5f49BzYBj1Ltpb5Ps8GURavRQN1V3
Eqjk9xw9UFhM2hXHKEzDb8pPZLxBljLcGarTHa+QekXiaeZmz9k0Vh9VFmU40/NYkLsHteO5ULN7
mtUAEJSWA9+cbNNTQzbDyglFeIKX6+B5cJJjKYUFd3NGiu4Ymv01ZS3WjMQPeHsbOm5ABXvz6CaB
dbKzdnwJ0DnwZ3Z+BUS3TLbwKamQdE45DDehdUMcFPY/0VocfdR9nphcdanJZNrYaTziAO+VmlYA
4ccTg8HiW6Gn8Q3EJhPzgmO1uzpPQcJQW3tu7BPlaOvsmQDg8vtcVc5nX0fTtjTpdFB0mim4mqZo
sfLkI6tcdc+yLwJ4puy8ZEmZCqJ3VUEFdDdDV7pnrIjoMVuaIGMszX3j+9GVsVC4Wpt+LCkn8Ykc
DP+FYqk5WUyv3yvmeltZNenRzmEtl0Dm9zWolKuu0Oc3ACPTtMqKrD13cCLhScV6uIkMP2IiHGsg
G7umLO91rSEAkv7OKqwm62q0pvBGVo7N0LsC2cnodxP04MPMsHb+nNjCMy8rpxQCpkAjTqic12Eu
Pg6NWR9dVdrXaOD1rVkEM8NJ3XwwMxNdgY5z1x5d2M8Zk81cqQavsG6Ub/BAOfFjkigbQynAxfyB
bdH65BP6vscmJO8ARbZXZNzw1KTmn4Brhp5dqWjn+mjqIP8gbCCn8SsXg2t6kZYWn2yE1g1aQu2+
CBL3odPG9hL09XBdgW7cpbJvV8qdG6z09mQ8FO08C5Spstfo9Ep1o+ladVuzK5+tOkigVnTTCvYj
wVKDE4CPVdNTGkSOeSYiKjkUEXDfvdKZPGGQZOClO2Zwygk7oR8Wo0e+nYp0zuCKly1TallEC9jC
te4ghQdkdqSNWE2um147CgYoeoxJMtCoGoPuK1XKguzgaFwVutAfmHGqNTi+/qTSUF4DkGNkThQV
BLOcLUbALOE4pWB2F3SpE2PPxrjPRaC4HjUdIp5pO8fA7cNbTHcFtjqKVEofUR98vTQvrhxDAcEx
jsH5lT6EwznfIYNqXoBkWR9apNu7glV+MLSqfR+TzP+Y+yKFiDcEWrCTcVnfBagRQQtpbs42zsaJ
1TSNxie6zhFChzSpr5gAUqWYg+FcYl/0H71Z2y24TvKEVrkPGrIhQvVdcNk6ybnXnHXvYuJafE7+
GdRg6q8NpEaANX3bvMr1Ef0JOEYCfedBEiaCtymuVg2ZgrEnukrPkdUY0XGQUQCbr7AtaCfEsNSx
Oz6Gsek8qGTiiKysrjvnXWRue2J/7qs6NjQvM4Ba1H3gPhE+xkmXWtxwW5M6WLXsOxs1z+olsHvg
twrW8BP0HIxELtg/Rrw9Fu3ZoU7t0tGjyz7sCrOSf1LI5I8CF/IuzYz8KLArYi7t/Zg7jD1ln4HR
0YXODf96KGOBIFL2hNMa1Khz1lleWMTuvgEMluHALK3HppKEfLrVHD0Q7WjvOMQ5QHuT0fdchgPW
to7nBaPpkFcCWOFUyvqelGryPEpffy50cnzqudQuUW6PHzn6j8+orHpasiU4cMCN5lVX5sONYSmm
thMwCKJqu7I6+TLsv1lmEj4YTpXcGKVMr8yp1Q5p1ZL+KIQcKw8kAnc5uyn7k5vokA3ji6bhgIp7
wluxGhGqkW+irnKPMgPePitnOk05SPShp96x9L47+52vXyV2qU5i1FNakL2cLoVea5DbG32XFlN3
pSVgP/RqBIC2mNZ0WOseEUfs1oVhXSw51g9NWZWPk1HpAnb6nL3NrZ9wYbOqjol+7G8JhUxLz+AE
3TkBkVOrJMQBuQY2Wt3PBhiF3jGSRzuq/BOsquIUVUuMQ85SAUlpHClezaWh5ptrLlQIF/pEjBAT
5nC5aoySWOMcRUKDMz+1MDuFZaXug8IH2ZRrUffAkNd+rgsNaDA/wpNk1L9vBxSlKXbHNRFU4ZtP
QI52KQapEBUHBK6uuo7yfMjjF1CVOYOQql6HKc0XvvzIRf3Gg1m15MSw5duBGq5jfYa3xsSbDFaf
g5UYQlc2oCZ9lh+W6IFWQsycGku0a8KQTQWnXlur8dQUMv6oCCniYeZheMK0ZrJe9XIChxfgUURg
/jHHZf6VmU25hSPWPQ5A+7w0dcW3mtBhuCvdSBpDRWee23KcgL8zg/S6MoHVoKeIOy+NRHhNsIJ1
SAAwe7XOEDlJ9fK6H7jQcSUkiiRJp2FgMONkX7Yaw10S9P0jFzN2zjYKmg23fQsN3NAcLJfbMvNy
WHCCGfmK5//Z5La6Fr4f7vzYpSnTuu3D3PQW0iw0Ak9OTEYZzCJqnFWahfmt43IrD229vYV5ln8a
9NPXGTXUS9o1cP5SY9ponUac7hRPIIjcxNoncAXfMj3y11MUituKYB8o50F4BN5rNVgvLQaqrtE8
zJw1sG2cItgbZSoPhWY0n7INgnc5OPhU63KWG7w+4ZH0jPpj1MN022t1+FXlw8ILbhE3enmkEL8J
1QD2B3re7s2hgCKVhnG6Lurcus0UUAmqYMBqYalDoR55EbYB4+THVGfG6IUKjBDi975J1kbYMhgw
e8jzbGzJAqZksyVl4652aiq7WoF1cYL8NYuc5nXKzOEsCFi96DEtsoxaaaKejnIxP1agVwkV8q0X
J5yHJ4mbG5ZD0r9jAhrPDW/9W2lzaTZFD4kVNDLTLzHn4D61WL+Zq0Cnfbg48TO9HO7TpGBHCfqm
OmhNOd5g/k4uVoV7iAlYVrRe2IWEKGe6a91Hbk2UAKy3iTSynDm87WrlByrX5tDNbbZXUddvnSxx
t22XF9esp9RZUeGE0P0SC8lCPU7R3uJIIBs3gnkqendALVcl2kEXefbCH99v4gk0aps1+XFKm2zH
YyqvNBpXiDuMkS5D372DV49uKkvTgKRQQ36aINI3Ie6hK0e2rAQnnd2nmVTHx8Eahwc9rNOvQLNG
UMcKBBInx52SsACsGruf6g0szXlLTMniHMZdytRN+s7IHUD4u7iyclz5lmJo6rtbVQ/2fdiIDMHb
3L21YkmSo8PI6zNTi9t+WnG3b0b/KgOYceinWb46UeDQhrHFfN2RPH6vD6P+7EMQEp6ozH4ftrp5
nIecppYhslfbquHqxL4JI1Ko5Q3CuRmu41xA/hOSq0YR98slc0wmsEsWO9Ms3WM4J51OIN00LVd2
gJps8dV927UpIl9DH8112SQWmS10NcjhMUVB+qqjXSc9JERmXKhq/VjzCiL79k4m9C2ZC6Q1plO5
r3oVlitYOZD0hCGfx1Cazz1N8utK2PNd5y+vX00a+I5QtZh6TDjqvU1bmCMt+tJDM0T2W9m6wak1
JK9EEGCIY/usgD6n7fDaqZmzAo1v1u2bSJfkn7pyItdJ1NXGcWu+pyEzdgazderKIFOoPcjT8xyK
xi1Kz5xN2C3rJ/CWJGHqClBJokV7o5McPtAtPD9dbOZEqfh/GvizBqqPKXhNksa5zQKzBTNs5vrJ
yGR0jMVcApcNOsbjodGMnt6J6DSwe01L1IRoV0SYu1jx9Xls6FJYpFi5rdS+Tew068CcrPUAy9bw
rBZ4qBkn+V3OQ/4GbN/17zAiani6mfj64Hri/FYpU4F5BxmGblq1ry5ZwdeaSqHh2NRE16D0ERGw
O9BNQrS2jiojvEUMU3lS1ytI1V3Onp0gfqKDGw+B52r1dJM6fXwkWU9clMMELwt4wzR+lSfUaNxp
IqpOouCxk2msXpoce/BqEAENQT0CaY4bOsLm0rd7CIYOdwCceafWyacrGfREwJgZ9zByzIundLaJ
Hit7WgiBab0Yo2EQhmtW2lpvGbtOxB0cDDlpNGZJf0TVXegw5FHa6KSqkRD3yWVmvGgMBl4s7grI
P7vQ+jITy/9TC1BKkIOOH7CLte1YtkNC5EM4nylBGLnZAJfvqHbRZYsSHMt2rOuFndkkd1kP46yx
DYJ/7aT64EZIZ5vo10MFn+EugAi0tQYl7kYaCI+6YgyZt3lP3qHsNzNpLVe64ZeowYN832WFhv3E
9s8GDBxIpLX7LIQV3gv0EiT7Jv1ra5nfcZ3ZUTYqSbxEh5Nalm56w3hqfuBi29G8QH1GN39JHuaF
AqSVSKolmY01Hcx83udmVkQEHaGIJAvOvuEmrCebwFLuxxDJ9EB8Zf4IM13fapWufQU94bwgGIaL
GoJ5F4zCOuRFziY4B5zk8Paq2HP12NkwNumPZYc6vsWMQs3SSwmWSmuPkuBaVJ+Rs2e74OXi2k8D
U8dGUvqjQzExtaBdhP5Su6XP2CPOv1lgJU7L4txwqZouThbF1zQ/nAdsrfpd6HTd7RSbxiXm4R2L
LurvO5ophJPAZ0BPzlFTbd02s28tqMANgMNAeo3QMwhvUW1BIaqMdWj64q0oigEdbGs82qJzOV3o
LSeT5m65znangfw3iki7M0+iNH2SY0kDBFDF6VyFUfA+hwbdA+LlgDjlbuvDTOrs2xSkxvU02tab
CgDCxmmGBtTyS3VndCZ5i6kRyANpBcaNCJLspmqd8jJMaQG0PWTHmNNkPghCOjYRv5NIJaoqPoL9
2DRkCXSanCBsK7DaK6Un7Tqvc/Nx5NjYSIf8LQQNyVcwTfaZnkvvoQOTjxFA7D0Jz827I4pymdeU
cMeZHgRBWx8F5cxV0RHeYqXDwuCKkht6VPlNH0zDn2Zjzg8VtDVPJb5FLo0FLL6M6nKr2xWlSACV
dSOFLNdRUjR3WQyLdSQHx2tnmW1MW5bQOglmXGWj0E8S/BgnDnG3J8FOvxvDxLkpm9Y8tLQhT6no
05Pdt9O6s8jcK2U5HuJAUUvWU/GNFHXzleldctX3un0cpjA+NkGVPMZOPewHvyEftlzyQ0Lla89i
6s0XfltISxzFO3KxAvCRKpA116S5a04RfWuLKL2aeQqnvA/863YeJfi9EohUiX3WrLXuAe6Stqui
RTWQ9sUN/UynW6lyVNF6ZOB46lPlQ3QbQwAPEjqo6mv7XrfT/hqSEQWbRsTcGx6z8hEa+nBvWKTf
rSz6W+hBfUuMq5wk0aVHTpAwDb8WyA2h39GZKCiWXpCYMF51iUFANweY10Up4bkxtys3Go3rYwfA
5CrsfWYAQRqlyGjKBZEhnA1lpv++ZHlzIUc2/2yzDzzoHX3rtZ0DkCJHPDhMzpQj9DXN90C3inMd
T+kDuaL5cwdNhT5/5FQ7qeGB8CZa2/fEuCLRCEc61l5NJtinpH3I7jLHMynMvS/pjGnjNVU7SlK/
5jLFnUfiS5mE+GhA0W1Kn5ii32iGFzHZT8NrpRiBW0yvLd10aH/8rPGIIiMYC32wdzIcLbgY7ez1
7bCfbPWpRgBeRue+lUHxO73LokT++a/laxSGoqWjHCl+tcdVcTIzIumifWi2X4NGr4lYXLMmmLE3
XfxEcA6ziXwys0v9s+N0LERp0pz4y6D6X8kt/q2W4ifv3HX5Z37f1n/+2V7eyv8PqotFVvifVBfR
8IviYvkNP/xypvkHgh/JfQzRj+EszsgffjlD/sEEF92EZVrK0gW/54fiwrT/sBwL/QP/s2w68Kh4
figuTP0PiTrD1tFhGdiu0Gn8N4qLn+VAGm1ghBbY5X5Zqn2A8kkfdeNcnhktnJ2bbG/eJAh+Tu2j
9hvFHz/H39bnP/4OfvK/qxNFgEUzTALjbN+S9Py0gtb57W/f881fa/zv8k7j56X/jz960cv/TfjI
3ZgotZk/2jqrO//cP5OnttXfg6/feZQN/d99+l+EUgOdkXZmaHp2Wi25dUqSIP1cVLsi6PM1iKMy
WEed6x5bQekwh5ixMe8CTi38Zp+2QY7AHCU7aCeyEMA1X9nUcaEjCfe1uIx0MGxBjqKnDUhv3/SR
AQBUw07TlImNJ4ZjLiBdZ+30JRd1GbqAyoDDtQn93jjVlqg+2TFALNS+BmWI9huoT5QY1q0T+f4z
IgLzwCQtfoUlNxOikfiPI73v1YAQ3p5vZ40gu7mGo6ZFI7P+iht+0KY0jE2sRjr63r1W1PCeB5xc
Lo3tVUb/0HMLJMn6ZAb/w9l3LDeuZFF+ESLgzRaWBEEjknK1QUgqFbz3+Po50Mx0s7KZRETFq3gL
LZBMd/PmzWOcMh4g5Rm22XbwoZKpFn29x7MsVMn4ZnpOxyFBVUeBMn3WQz5wrIu3sITGNX7mCMG/
rvnGe1oDW2ERL72QG9MlFc5IEEvOhQ2j5o3TtiNvsYwCqyK5gM9NCZg6KxeMAW+3zCoDkIHDooTp
JxdljsIWM6QyoVHABNGwE+uQ3YmJhvuBFEAirQA5b4ZKHPgICurXYiJ+xABIHNiQT3GDV/utIuPZ
ph3LcROX3XgVodkMvT+8gXGzWOJCx/humw3CUoFXVoQP/j4z/ruCCTxgJxZK1wEr4In7aAMzeNhJ
OFA1XJOEWPbYf8+G/36ewEC2qBJDRw6f55e3wfobD0d4Z5pWDry/IeT//TrBjYFFTe/X0JzySt6D
CRk4isdaRIWkfEdNWxeUXd6u8fmXgHSnIySfX/NzKSyYVPAyYRgM6G3zxtQG9R79YzZFL7YriHHK
fJDEfgDcKkljNNy18prHi90nqGgS3rIglwPS/LwLhhIKpM2orQwhZYKUJezcRLAB7jEqqi+zl8oN
2IEiaLtPWfr2b/GRJPtDamsOGz6YvQbehR0cCkFDRtENlaw/QXXtqy3iQTxeH7dG6woR55sWmSmM
oiZYp5WGoP1qgsHShu3jjxPA1f+sNTK74aBIwUH7ePKQvZnJ7tjbjDcZsSkdkj0E+O1GhzbFFoh+
Y7BYCzm2ztqjcahMzdGeKvsCht52si61oR5coGD0brd2vtH6TZwQKnLYDqZykzcLEegbBw0viL5Q
G487Tlv4RIAYwWnsZwngJrb5mkFBKDJB78a3IhwvjxsgyHb/HVkiRjQdk7VNh0uG6gQbCNvqo54Y
GqIQOE322iDxlKNaIWJFD8XuUIVmvyc74JC85Nvaawzc3Db+RXvON70LcqzhW8DlW8x2VQ6L0qq8
RK6b7QWHyLLJcYB7Y9TpHEpVcMJoTnx9gDicgWdqewxUU+FX0NUcJZ2Sl6hy05ysQITB74vZayEp
gJIlLIVgwabpaQzbEijVyzsUpUFUbcrA0aLUfy3hd+goaTmcH08mZS3KRDgJgHWrocWAHwAwJ6yS
jkKieLjpOo8/v+RVd6KwTKSL/pBFdZOOszcA/wkRagEossdf5mmfJqJHgv1dNlrFe0FRi7/xRB1Z
JYcKb7tY/8VAYYGD3bTAjSHNquORh4WMwLk+tNS2EGQsUPyU8T5YwQMM72Gg089JZKN6kUD+t0Fp
vZh5Heq3YNBJIJ+FAAmfRRSje8+HB4Gw0glaH5a/30z/nDGLUwqGRy55MGklUMaDlU9zlDggE1EG
gJIuF+t69iZ3OGg2dAAtxgCmb9NanPWH+Y3euvlKzPmBWd+bZ/7vjsCJJgWoGOeG6kQ7CaIFexgd
bZIdPFLyE4cm5w/1i/XGZ/m13Q8X3ms2j5cB5fiVyVg0qgPwYGi4CDUnRiEcD6XgietRr+ksf8zF
lZsDbTSJaBTVoP0rADV5s4LaYa4CiyvDhXFbxuXoorg0mY/7Q9mPP3zFmxWBgMD6eZ1OnopK8chn
f1q/OcBrdiV7pH2eiDdQ7RWldsLRM3TeEAJmxBxEv1tZcsIy23dWgUQEE20ADCPI1ckDceoXa6nv
X812MLd4cnixMxcCrDa4vvpowfRYP7F6bfDmF0DHjmJ2n8lnbCi/Hw8i7ZonEWFH7vGCwgIh4zU8
OE7XXv4V45WTaXcQudHZ7CktL/0grnSbNqZEIMoZCObOYjx5E8uaedd/qvDvbKZsRYyM2hkiSOAV
Uoi7GKM62yweEz46u7dAvHuVce49Hi9aLJWIWMFDO23Oenny4H9ntd5wbvaVg7pdvovNfAPj37fq
FG9yqzQ6nXeyF8mE+LHNnR43TxtAInigoMHm6YQouNTHpwyXP5U1o0xcEUKjfZ4IEZI8h3gAkSYv
LVMorWRIuvqCf2dCaMg/7gB14RPRIVdyjRGWJmp7NFUrNmATYYL1byr6bLZmb8Lz2GB032z1zAi2
gC9sZdMBs8CApaaLNEZvjfTfjtz/oVBzjTSlXD57Ysux5gAAtFnHs2A97iplMElebABUDA5ZLEa1
PWfDcYIdGxyFVsaREsyXwtbtcdgVQw+DHXnwsk42eWlRG2t0DSZKi9Z8MIc6XN5WTixaEisSIaIe
NDlJioD3/D1zybefsXmavnoDXqHW/9MCo5KJl5zxTjgUlzG8jeVAVWbAi3Eep6Ksrhyz4s+i/tF2
J775lGuoH00rs7JIct1tiogRmQCUDTArHM5fVBvMYKPYEZJywQX87ZiYuRta0soJxS9B4V63iGCB
VyY1zju0FR3arehKJmxkPNUFFRv/ZVeIJTgwYHeDU7INrvDf3GmmstI2bUSJSNHDwQ7sDDQtu5I3
73BCWvFm3isrkYKWjv/cJW9mDLCqsO8BjfY0Tm+v40XZ9K/MN0j23D5hcBH8tz1ERIsCdTFxBDTb
K6PnH9OKYdeza1IolD30w96/6YLc8yMY5ljXAX+N4s+m/xBUO4U+OUwf4bV5ftwFykQIRB6R+DC0
TpYuCADpxZGj+hMYNLsMmlB9s1v0ygcgDf6tLSIq8DLeHxoObc3Cd9RBt99jeAgM+UcldvoJKP5u
LSZQbmMCEROCRFaSUfQx/doH23zDvs0awIpX55Mv7TPtk8sQyxvWgJXiSt8I7vF/7tICESMgbZyM
8xKGBkN0WlPTKyM0IRGmg0BmoMCjI01/fjyOHG1pEEEiYiqhLWUMZDVuMkggpXufe1LqSwxPk740
cLHE5UhnYQyUpocpOKu4NQhbrt2yELaLh7UuL8v8TvwQiPiBoiiYg0v8EI7+c2l2H9xmegf5MD/E
K+GQtjr5vwMvP7CdzAMP6alPnHkFKeUIMJqlriwTWmVCIBIKpWbGoF6iULwFm2D0ih1E6e1+K5jN
HmJwqd2CKWUgAm6nE2cBdpt9Pp7Bn1Vxb+iIyOHXysBrCVqG40VwiF4EuzpDKdnNnWlTmvV2trOP
9MTtZL19YfbyqXCiZ7jLvGguPNoPkIE3BzvYK061LS5rwyFQ5pNfZuE24gCNXsvLEobcBRKf2IG5
7tNoRhbygnozmOD1WNCq0SGbqIvIgBLj+/05MBO71htQJvRq83h0CMr8f/bSwl6+/SFtDorWnGJ0
tAuzqD7p3QHaLZBt1OU31iy2OJGO3VpjtF6TUYmFR0OxHBWwI2NqE6pu5/JFyEzAJfbRynH388vv
zDf5MAxNTAbgHTQCYQsrczWbtwontUs7N1VnNmUThInztG13oll5ACDuWwcQhdPk/IJy5FrYoPWU
CFF8UMtgLeBHCHayYa1vxYG/nsNs1xIKWgz8uZXcLKCBZ/9fgG/tSl/6BVM3U72CSaSzJmeEyKMZ
+3e4EhyWCbo3pkT44bRxDMRl4obsUo4wDbtM8PBt/F04bVcWIqVYwBPxJ2QSWOgsiV/wUnwM53k7
/Bk9ZQNYxVdxZZzGnl+6S/r9uLWfxXCvQ0Q4CvxmUmsRrcHIz5Hd6xmShNhqZxH/w+OgfUwM+RgY
qs6bmdlYL4EJV8F/HEwiIAGgrc5ajbaBULWWY6u11rKkn1P3Tr84Iq6A6xmr8rLuWhuqEqIz2yoK
BqwOT5htZmXn1GwMOHZasiFtwKbXayvGvjjJev0BxLzt6yDC7scdqvqjXpjsyp4kZJD+E2V+Tteb
1SoK0dzG/3dPslZuj1730uu9C2KEV26jDfwALdHpUj2xmhcIxejjn8IDO9LOPJgPORvAcLa8qTi8
jeqLNWzCbWArKwvvZ4HdGzIiKAF4BYeZJVWC0eWm9zqrc+ZNaSUOjD4t39T29SE6iW+1ke5DR3ZU
I7IfL8Kf+vi9lonUiQenoZhrHAKzrdnAn7vAz3m4aOuhDbaoflU91QQS0ZXdxghtzQGWBLhxs7Rl
N0QcU/XExCY0UTPcgKauLzkQxDCx+2H7puf6h4DaQ+tAlNbQjgMy8dSp9cTzQVTSQ0e1tC18EDfd
LrSQ7FprqQplH//ctm6mukwjcIWXTikZC3h8BFcjKKaCZyv02tvjgftZzfcGjkjKhAwPlb2EKesM
yQYRweHswUqs7jmwXlEic0ZHtFmbc5vdWsCgVSs4IgIywOoqoMFwnoQnLhgZOy8clktn9SZvwL8c
85NZs/7N4R2sMUtL1UsHpkzm82iVDmc021C/rHR+OZnvdZ4IlCWq7/AWxC/hjngisGRHNMpjZXDm
qPPbxgyMYas8VadyH68YtdAaJGKlzxcNC/o47hIQ0tCqc9cW4KzZfvGZwWm3BsVupWfL9N3rGREY
WWg+9OMyrYU+WNkhcQtjKz1ZvJlal7XtTqsMskSEDLtoljmI/HuJdoDYJJfbflwbWb9NJllvxEuk
nJN2rchFuz6wy5je7AalBz6PG1WM3RfzNl/BD2x5vf4d2+UH2BPiEWpgISjiW+EybMXP6nVlJClT
9oOzuWmW01hISC1rpDaz8/RnNktEtHCJ85xRmR3OtBhVycCsV5bIktbcmblFp/y2m5BJadoAgD2P
kc5q/StiT6CRrCwL2reXv9/0ZZ7jPBqFZQhjEYgXFWpWzwO3Vj6jfZ0IJSyeEpWylZB2AJDFjcib
su8ajrUrE0G5HbNE2GiZOFHqHgMDqacM4NJ9cC7tZC9egHvGnn153Myydu8NPxESRpiXF3IqY+NM
Kcwy6wYPBi3/trggGZoawJoXatYxyg3lGK80ScugSOEvX5Fy2DehzepF6fToABT6S7WPjwnSUbO7
1pvGm91oW+vRn2YDBReXt6GNYLbP0Apeq/JTzhqWCBhAC88z02FpDH8k09/jYim8xac412cH7Nvy
j+CC/3QIn+Tz43G+3x7QhH8vRW2UUjnS0B4vX9Lm0ALi4P+OtMh6/HlKlRACTX9/P4S7zxypWC3H
/lKc22Usm+f0OJjZdv6jucEld3osol1hJbMOyWenOpbPxeZx6/d3gkyaWtV8UUlDKiJ1zN5zMKui
KrTTtZyXcv+HncHfXasGrWrHAstFdni33UZWYYA7iAo/jCyN8OPjA67o1mwt2V25knWK9y9hcEr4
u800l4OpH9EjjCUk5j1x3oS+nqEGABnJU/YLpAGUW43hCLrUK7hIKo61l2gL98lhA4FQAVDDXodW
ESTe99CSeEkbvXTVT4hVDK9yi3kIn9YerGiDT4ShIp6DEQZeqA/vYBB2jVYOAtpnifAD3QK8grX4
rKJ8chXII8pXzqwdbj/Fiv8NO7JGhJ1AyTOoWi3B7Ss68wduK0AaSo+30PKCZ+wVzDL5KkEsUtSD
Z9lMkaqWqPIcKuT3VrsvbMZh3HjlkZZyIQZO6e/JnjUmFCuwcrzJAsYPyyo0WCO1oSisy+Y3mKVH
aCjYa3UTyuO9rBGhh5miRh2BdfAUPbIi3BRmO7RlwG5l81TqggE0hK6ZsgvJbCvfr72OCPdTJAjB
/d3LdGpERpkwoZ0Lo1/kEjy7iSIjARtAj3baud91Drfj3/kraOEnxhSf6i+oaf8qn3CDivRQtiVg
O99aN9vXx9ECIWMNO0GJjaRopcy0HSg5LQ5SvJuFILJXOPKArtblds2T7H5WA0GjvzuP9znokoED
5rUcD8zEkEKKYkKMLMAPtH05b46DlElvLAxpV2LiT3p/Z4mT0O0ScjZcNzRItr9EUS9Lk/kMMr2+
wD+9c7Iv1jfmwSpWdivlKUUm1VoTtgTn1p9RuhpBgJ7whhfBiXyG0Bb3xFdekZxD7bXIIA4xP/9T
0FeJuAMG0VyUDFoUhtIqQeYvSnVbQp358ecpNzWZtO4ahyKD1AXGr7bhyGElG6jf7SGx8MlY4vYr
Pi8Xo9Thd8y1XbuAUt71IPH69zIRsyGsc9AyPTAEreYw7rhdfAlwZeZceLI4cWBMu9xZ6SAlwi7k
gdvsNA3BnioVoHMHfroGAf9SdsJ3peBRD+zYKswP0tCA/hoeRPjyBul8zprYCup2HyfTOVbE4+Pf
Qdt9RDjKAJYXu0lAn8tDF9l9816ycPztx7WzFN25sw9IZDCftTG0mTCmML3r+5dYEVZWyLJ3732Y
SHkgA8SAz1ni5oCqewUj6Piiai8aVJriaWWOKGGDRP8mDATLlRG/vZtgGBGy+iBAcDo+cxX8LgCE
10B5fjwLtHBBQoGhlSVDXwirAdX0Y/FRucNz8KRY6Yf6Nr/0v5KVQEGpWckLz+V21ams3FSZhFET
HSCdPBA4jdRUzdnQcPDIQE4gB+51WWd35XO6SUz2de0Eou0uEiLcM6OcQWIGO/okQFsdsDUU9IJf
yjnfjC7/JXzAK9IX18GltNkjUhiujqCqtHQVFnDHBIXM2Rw3yExR7oBmkxOZ74oRGKO19n5Aa4+I
HloXTdDRR3sCCj2afoW+jLdGFKAUH2SFiBaiCpl5yGLgBAPgYDqAFarHmxFAae0f9ykRB+SZ70Hm
X8IRc1BR5+v7NcQWLeMhUb6RWLRDsITV3i7ccVMfM7dyYxMI2EO/63etVZjDUd3EVuiK4HvvIOXz
eFdRHstkEvAr9c3QAj/KeZiQNzB0oFEGwWvfgUcIJ23mcgMVzuUNccOA21Kec9QbYVz3Hgw6dIOm
nWA1lVm1eO6bUpNVDMWMjsLp8W+jIEZleYlrN9UJZYgryK5gwGEYxdmyAe+g37CoZs7wothpT7zZ
73sHbuhr1Alankuig6u6rNWKY3GpeZk9iNuZbYTXU2U/O/4F7gko6uLCcmid6H1NTJ62amUi2kzI
OhMQxtFHy39KNstsR4DJjPvhH+PZj9HczShWCcQmwIbiEMnwCjA8tdvMFV6hBmwmXm21m3IzmbUh
uelHjgsi6yjXf6wHwruAmMAIKirVknNJgqUV18IJwC+Q9HI3xm64C1euJ5S8XSaiSp4FWsbWuCrJ
UK/rF15NulJ6u1/7gbXE378/LPlZhMAhDlCVMeQOBvN1YvXD1WdmvW4lfcwVsPKvK8t9iSN3jmuZ
iC9iAJGzaYmOlYXahB44sc1vgXl01PPjFij5FInlncFKGwQ1BwyBh3onhydv6FiOxRrclrZ9JCLf
SCvQ8yBsgO1jzY3VvylH3k3O7Ta3k+38FL74l/bQRHr5UdiPO0Q5T0h87yT1KCyz8XIvrVxo9EiW
BPzD91pJinZnIGG7kCObuanoF+JnchZe8XSkw1/eROjRfz/uAWXtSsT2T5mEHUUV4Xca1NckLKBQ
0D89/vQSJe8spx8rppt9z0Jqi60gkOahbjD8SS+966dGv7IzaLGZROhCRHKCWBfDevNxPPof/RYM
hvQkPw/nwB0GnXNGiNkVECYw5M/H/aFsRonY5r4cjCyEQFmv78DfhAQNHjmLbRsZxalbKXrSNgix
32OVg59OiSFrrPEz3YVr5zvtu+TODtOkKxp8NxIKPdVgyp28CuPKPNOmggTYlqxWauWosl4doQCX
X9UnkEV9T3uCWIUHkWgnt6BLc/VX0IK0XUFCbqeRb0sIt7NgTB4jPoJWxdsIGw+NWxz2nkp52zO/
F6MEcVqBQVJWskjkARw/95FUY/gA+HgWT/W+Wr9jLlN7Z5eQsFu4RkEC2kdn4CX4Ep+KF4g8Q+fK
mD+SY+k8Xrm0wEgCb9Na42IpTzkv3IpW9azslLdxm7h8qcsVanciBDZ21TEdNupiWKQ/bpUSHMUl
5NzsfyWIYYPIYtTa7VLHeeacdNN9Kmufp00KcbZPfh+P7IC0QtFQs4Enpg+Bvc9OWfn1lMBI2owo
jAAN6nRC1gJjMJDHIVe5cp2nwLJkElQLkbeqSgacGgqz5z6l/QAuJWRstuGTn+mNDR9MD7isfwsp
P/Xzm1mY2lzp2QZHyHK1AtRm83hyKRGFRNVqfjWoGuNjD4Kq3k4vEwN8ZrZW5vlBDt7ZFSSctsj6
WhsSBWeHW+LxXQJbJnLba35SdgAEuNITkBLHBviaQgdOE4QBGIyaIUA3QD+/qDsYZ+vKdvV9g1KA
WTQpblcy6vfqAKIQigzA1uQ26/JOghKXfy13nYeqtzFZod264UHeDJtuw5iQ9TJFoEmk938b7eWH
3UyiP4j9kC1VDkZDBs00eir/4oBQffx1ykb9AVfefL0c4iaqmAKFDV3wmEO0VXXm5J8ff5y2UIgo
IHdpCsVRfLwKniS4VkhtZArc2kKhBAESOjsxMlNrzIiMsv4CdkKv6qsKY8l5q6X/uNCJU3/wUZmO
l3cmAUJnhey16SuTZytBhjbyxHmfTP1cyDk+rsBrYVKKDwaYgQFCF7mqmnJU72aNW0mYKJQmeJ39
vYZaRvEFOPsCpOuB3GqDf1+cFVsDCqreDfaol1ekB6gxyafxT/A+fkQQ/DXql+b0eB3QqsUkKnYM
RiUOuoHzRpt96V66Q+AKB7wfmZJVeLHLmMKXDDxNfmbNtesTLTMhAbByA7d0ZSlrLHgeaVe4io0E
YRfh3ag1mHd21z61jm897iHthZcnwgSvVBrUTRBqOfult5G079tr5cTnaC99jp6/LbxwU2wzGxWU
2oHa/4FbhWBTTqufh/ybLVzESqMyMQ74SPPtqGZtOFOsHFe0Ty8b++bTvsQVZZpprMfnF1/4SiHy
9ni8KHuXRLmWFbQfmwYLwgeXKYPYttF2Z4jWgrP6uIGf3t85RX4m6uanZ2UA4ZlawoSY4vO85Z/Z
RM8c/wR7DOSlKNwAtDsBUgcPUax/N14mxfmV48awdiWlbHAS+MpIctXHbSF64ZwbEJo/lFAzjhEG
oRq3lyTBU+fz485Szqifyt5tX30JTFYJfa2giAg77m7bNondloMNpf9oZURpa4GIIR1btVKbISlK
2ucWsoTN+PX419Ny+p+ocfPz5ZIZBA66Xx77El7h64rq0Gg1vZ7ucab/2zlHAlWLRu6UpmtRWJeT
0sz82Ez6ag/B+YtQNufabw25B1FnpUc89sedxfeTi9/0qMtVKWyXspeca08wHIENRL1RtPGbrZND
GgYQUQ4ymEsm9ZGbJqdiIjsbtZVoSynoSqQKCxSw2ajga0TbLyB40hri7LDvMHgrcMRjajNG/AJ4
/FMKLmtyhcEK/kF63Hncdwp4QCJfZbQo0KYEHCWkb8EvGD+7sy1CuNDQLsEGCszviTPtuz0eMUzg
BfIz8zTXOtSq9/EOxoIbCDNVevj9+LdQVpZEPtsEMBIJeQGzPgBem9v9bn5qbMEoncZdo6FQkIAS
+WRTc2KihhIKxdlBe4McaBIZPfC9qDiZlZHuKs+3JUuEbQ0km4zmnzJ7iXys4fO5YeNxRgyJ+D9M
iwqxCl3bHIrfj0eOUu/4OVRvFnDazBrcKjGJUAa8yO537+Zu78Qra4QSSkgo8cCXUL9msECl8ZVh
3vLw8vhXU/LNn0vXza8uBAizDsFSbS737fxbg0WBHF8ff5tWLP95Grz5+CzD3ziHDJw3xFvJN7Pn
3hVczkIRCrKQK1uX9s74Q9C9aQRy7DED0+7lLaa3FT3Ryy23ybax7dsoXmqndCVC0UaKSD7jnGMz
VkwwvwlAztm7Uoc6O6yUTGivmD9DeNMLrYDnD5YQvl7r3JHroAMPRgTGbFNvAajZoeYPAyjwoeAQ
aIZu+1I7yXUVMEQ5d0kgMK/WbSgWISrBUIw3kOuKL/lO9SJQzJfXFM2InNmCFVKoa+/KyiWNlm2S
eGD49oUI+ljS6bYHyL9xei++RrvMUk24F9gcTDC+Jk/5x3VC4oAn6MDWQY79CSvCo+omezhciyfm
nOqcwb5qp2kls6CsExL/Gw2VyDMqFj0T/xIgcc/g3btbq+VRTkl2afRmmTTwZyhS6Nt7SQlfFHbm
D3EbPAvwB29H0R58PHP7gikxIHHDljmfa8/HzljZzsL9I5pdYtNN4z7skyB0irspiHpWc+722f4b
gt4g1aibfh+u3LwomRkJE87gtRBB/xCHIZvu2ngymhHvE512UTJ5u9IT2jAuf7/pySBCRhW4gYXu
Dld4I3EBwdE9xinA+5FWGiHMsv8/0UcmUcF8wXOasqDA8i1vQb8cjQRWsuffRROoOAe+avWO3ypO
cEmd+BmGPdtQ0yfcsLSVX0CLvyyRfwKMAwTG0s0OlIjGgEM1kBDgMRprwff+qSSRIGClUqCmyKM0
10LtfmwPqrKyiShFP4mE/9azlKgKzBA9ZtPAA36ZpczoXdCiIHkxmclxLfnS7i5qiYT6zsycagKP
wNs21gIZ0mdUdKJT/ZS9Pl5s9+9tUFD9e61Jvg9NeAUNgLoEdvb8NO7/DaYskaDequbFKIJTptfz
fyT5T6eAPzuuLJ77YezHlvd2i0hFAXNkWJV7ReqmqFT21XdYPf/bkCwB5mb79bMohVOLb7MRFETV
w8hmOi8AKKFZHaggjxuhJAYSCckNtaytJg6tVOWuzY7QX7ci5isWn+GcByeZA1+4JX+FN4XCznqT
vK00ez+2SCT4dvJhUVcOaHa+9CazKw68FT05nCNJOvD31uNWaLND7Ow6lGFjNeBmGfSyk2WSBXll
LxzWytX3Y7BEQmsZeJsFvIYiRjYFVislvytFtHOl2464HazMD2VfkCBZLYq5OajRxlg2MPz5GEIV
suCA7oaHoV+7gVPGiYTJ5pGawVADYaRUNiK8EVLmpPhrPaB9nNjZ3ZykPleiBzDdtRrtN4PXwlBa
O+rvn7ZAB/+9SfKqh7HPErzBUHVKD6zGnXDoDdBRF7YiKi+PVxIl/pGoV0aTeXiUopne7j5EYMUX
WDrrrb2lURJbiUS9+rHSi9xyLeInPTwFl8lIj4krm8pb9tG/8m9KDY5MaAR7zkjhqARWphmk+uq7
FG2VLbv0JtREXJlCUgvNJ/FgcHB77PczaAyVei7jlYvl/eRZ+h/YK2SEhzBaeoibe3XAKWvA87Vd
uXZQHiMlldjqzQwfr5+bn5roIZw3X3JbvUC4F467emfObmsoV6iYgB24VsOn3s+XtXIzaN0czkXh
IzPnBxP6x7B3gUqKnrI6H+sj3o74TR2bMrTynOTELGFt2jxejJS4oxAHw4SacFjI2K7aMQRFqvHW
sGmUcr6kEOsgGSDhGIvIXXOP/0D5FL16bb8EO4Olltefqn30jDKPFTnFqfD4epNGRupK77w3rawS
SqpEwh3jRmzqWAZaiIWzY8Abc7eGVqBcpCRS6XRq5iqsJRTSexPUhxi24o3h/2ZPCnw/3Bnu1l8Q
r2teB3dw5bXiIC1BIyGQ8LVi/Wmp4bRv2UsFRDn0vb9kE5Zs29Zid4m9ymxbFvr/VgYlEvLYw3Jm
hqssstgzA+UBXXHgFGTn+wrrceXOQYnkJHKxU6eem+GM7MnwmtlkYPjqbCIqOtdn1UqcpSTjEglW
VCtw3GIOKzD4gNYLY/UG9DoD45lbe+GnFTFJbGLVZVPYwSvSgyffGbYP8XX4I76MTxU0i1HTrhbS
D3eaXHh3m7DAm8x8vyZbTxtA4mqYiHGd+Qvko9MOafwOpzctPv1TTCBBiXAQjdNZ7Fgv5UJ9ZkEA
KaEwD6eufI33SgngJCBRiWESBXNRPPVVx1E02PEKhWI9ZHKj9g9yvIL7oZxEJDiRgedM1KmIbb0s
69l07RTRYNJLBOYXPGMfjxUlyJCQxHxO2TFfAOmsqsEMcNarco31QPn5JBhRzCDKxfqVgGy6ZH7J
6gTXILit20Fet5cmZTKnzLQ18XVKUkIiEwufU0ZVg6pwP8P52Vftvv8YUO3WtjB4BnPutxRK1uMh
o4D4JRKUODSQEJ+jfvb8+jxAignEi7L7YPCsBh0Fzcv8rd+Y9Y+PpMt7EZvboRisHO6U844ELPqt
kmnd1EP6E7mkIYmDosM4t4SzYeJbVcavLD3aCUHCFiNWiKoRPrges/Nd/k9+xcunqxiTnR7qDfdU
XPNEv8TPKyNKmz0iGEQatNvyHsrbnQHXJQj4DVYJUGmwCLxARin8QMkI4q21Megr6572akHCG+EW
qXI+J0A5Np5dWNUeAwksS8QkHfLUltRnO9R7ALfj65d5ar9kRvonMLNEohxVJYGXmjDMniII/UHC
jNqjP/gr+RDtDisRRWcmUqqklSCXyeIKwJnMmdvkkDbpX6ptCPAMs1Lao61DIseccpXBaygAgK0Q
6oF8ndoYngMnZl47myjRg8Q8xj3DKKMEgdOs+5iLbRHLRi8dO+QqKVhHj9cdpRMkzjGJKyUJwIqE
c8euH7+L/MhF+9L/fvx12vlNoholX4bJ4hiz3sSVgMw2TwncxVKpsmBaaPhtbGlR9+Qz43c2DZfH
bdJ6tPz9Jg9Xa1gpcAoO9EIQbF/VDBW81TFs9bTlVtYv5ewjoY5z2ZZjApN0DzpE59QOtvKmOa09
udF+PxEI4imHn8yCz+3arziAQ2++STSnZ74eDw8FIyOJ5HVBFrQibZbd8SS78bvqoJC657acmbj9
Lj1mezzTMlChyX6Lu7U8/gfFdicd/ZGbupmUvkyA6chZKHkfQ+9owslxkcnTP82XZpO0OuvAz4DV
X2Hvqau/cbt1B/3SQaAociIjcP4Exhckb/eoeK3h7X6Cwb1ftCRlN78oVBm+YZRA8Iq5ZEB3y+Sd
GMFKuK605FzAcNyqRt/skkowUA9Djgsd/UwzYRHozQWMNDXpF8PGgpmGEyQ+WxVSBDFewXs5Ucy4
qJ45YalvtDDB4WrJjWBFqGtsAYqI3AAuHvMXP++fJKVvoRMaQSYsCXdJn7xpWbyJZNg+B5MzdsHi
fPYnS5VosS+t9KrpE1OKhkgPshpMUJjaMvIk6UIfxMZcansBkhJMBavtcpb/wAZbMaqcV1ZiBSfS
Ro1ErDaqGKhtyyNcwEPBmMGA3GpS3LO6MlfaZy7Vcq4HYgtpvqRHMg02hlobQgyDS5gu1RDqHruz
Mk/ZqVwcfyoUAES4HMVS7/YtP87OFOU+aCdKJ2dWF0Jh1yrUEBf4XBvhSw6HyFYXhATkRI5v0Es/
1/rSArULajgNP13mqs3srAlQMVFwJ4EfKgR/mXw8dVXMj2bCw7JIV5iR5yEEI8bD2U8nZqPhU+9Q
VuV0kQ21tz6ZWQceoLwDuy8YNcLSpv6W0qCCTwrPfqH8BtxIiQUAgxvAXswczec2Mw8la9UpPIDD
BM658IwAxylGwB6nRFOcKGy6V2BbRN6K+yLctPgtjFEKeffN8TEDP+45iOCEh3r0q8AV7WWokvA8
MoUA+9YmMMpsDvdSPHJmJ3If4Sx3eCWLZ1ish5Mvb2QIwwp6HI7jGUcG9ynmMWxoMzXG7irCZL4o
mloou7IIuvMEw4NOlwa/O4hMiqoRWNzFqQcMEaAxTcTZIuQjAB05NNCN7v9w9mXNjeNYun+lo9/Z
AxJcb0z3AxdtlmTLu/3CcHrhAhIgAXD99fdTTs+dLE3KupERFVGV5TQXEAc4OOdbSjNLjKkdIpeO
XVy6aOT2bUEWwk1dia9RW+DXIL9d2LDeifraMJDeZv4mULD0dX0Y/TVBO4YFh5gv7aY0GQXsjYbC
dhMFA8iDywYLuis1b+pFBjtpOAUacOUMvcDIgN6QpHrregM5HpdBmBqwUs8Vx6mMC1hx2YGarlq4
dyyEP5E86qwaN8ThhH34hJtXFHvb0oTlc9KCWhGOHRybSTuUL2nH7Bvtdw0cpus5MiBH89kBU3Lg
fLYi+1hoKOva3tOmp0+0qyiJap13116BkciKlsSTpmQtBjCkuFuphV2ZzaJMZQUDpz69rTs5RsEA
U1c8TBkVFaI3GL1p4ZpdD/0KT7Qw98yKRWMAF6ZmlB26FK7fHF6NqPmVaRuTvJ3XVHsQVyMtMJTV
ZO3JrPtrGJkNB6tQ3U0LS+2oNwsVQakEiYjD3Otg6FpgLFtS3Y6+4o9V6tjrCUrvmCPCSGaawV7Y
h/qizMbu3YO33PVkMOg+mCaoc3XtBU8ZcRi8Vtv2SmJW35jcF/uqgC2aYJ6z44UyIpZ5bCEY3CrD
rGHAd2IxjOAY7EaerdL9CAf2K3voZVi1tr5q8UEiILv6Zds5QDZQA2K+LWZvknm2AHVHt3ZkpRMK
qWnxOvjkqajF/FiVjLBIw/gbS6YtCyhPgSy5K8E0WPodhVXaPHShHBSrQs+yrFVKfWNR0EHfaDby
JgryWelFIMHdMVGJkyK7Zx31sEqDVW3BuyKf4naG0qVw37K+6qPWOxrUT3edo1dSEahUsihtgZtl
aURHc1pw2MrBfRtOtZ5XzndmmXax6oIpIQRez7XJIbKXr9pOR6Uzymhq+OuMWZ1gYYY8s85WtnRy
aBnrLzQ5aUQ0Skyq3uUuFYuOmFnEW3L0uXX6T78aRpyqLISqLIMQ3yOqC9E1oeAa64s2lu5Qy1Cy
8Ys7QsIram4SOTnXnlcdiOvDA9qa4jJ3Yyi8x7CB3dRcwTZ+iqjS18Xsw//OnaFaCXu7jS0BMXHn
yGbldZWLbabHbZH3j54JXw/PHp6LDmYyMPJcsQGIqiKzwScYWggFyOZZGtNPa1s45Y0QT25kKCpr
D1Skeux77yhxkemVSlP6xHxjZzUTdGmpm3QQP54nVNtKwAk60S9y4SWsHsNhHCMfayjLyx1e+UpW
FG5HdAiLKtunhLyIkeCkAhNk+GDfMwPKPCVwiMw1r0TLr4xMbfoWUezzx+N2XLnZApbMY5IPhC9r
kqK2V8DevvPSRCISIxgfLloUloTsl5JqzHPfdm/KcZgT7HBXGBe6rEq5KIwmsapgY/TVCpY9CdAf
id8VN6XMNwIzplA8mVxn42SQepyzveTDfiogg5mRmIwFTbK8W5USJFGIWYayMIcY3qS7hg4j5J5z
NxQaRsG9p0iYqpJBpiRt982YggyMA3eEI9K68oEsCcxrC+ZqoQFvZazFoEu7EQA2q1pBArKRwICp
ddr4IeRyl6qVP635Fn4f7KcA1r+lly5qH6vAALT2ClvoFqL8bEm7+gZu6TctzBrmUFDWhNPoPIJD
4kRtp35Mc8v3rB/A3uncBqoHBawcgt427lFUQpB2YgXn0y3pYPuKTSRHaxtMn6KqZNh15nTlMA1w
imUgnfWnO66EDPNBB0CoOnZ87Js9ByMOBQ2sNEMqynJJxnRtFHnS+1O7HAe7jolpXXGDraCkOMXw
sq4wTBQoKVS/4dZUtXEeGFfe5CGfmxVdeq17MLV16wVp3NQcSgPOvGk9kS+6I5Uk7btnr51eCEE+
VfSyi/hQ7GooToq+SuC0WDxQUnsbKFdA+FmqObSbgUE9rj8UGbubDc4WHr6JF1LTXs0uyIAoJakF
YQhZD27y0dBMaNLAj2CXOhVUNqXSb1blBoucQ3WxaJLKyqBZbaVWZJgMu11ZqwfXE+NDO8/LKh0X
mUGqF8M2uiVKvNj5WmJGsDeAzMXRob7vkQRQIdsbZqJBl1nOO8yePyV1l17fw9aeP6W2tyuMbCWn
GS/RQ8DCCcochr9wbMS0S+pGLdo0NTYF52uko+aS+ea4T7V5lw/5nnIXaBxRtuvGTtNEAQAc+YZE
xHgwEETSa0mdVMoyN6XReR+OBbpXZ1G1wma27rkfuri3Wdc381j2Yd3UaHzUcuHC8DdMdY61ekrs
3H0UKb323bGOAuBWmN88Tq4bjY39TmvnPRsAZm7yiUedmQ6RHFDEzPy0DF0vP5T5fG/zajFZZQJD
FbV2tAJjJwv6KgR1NvQLrMCYg4xnxjJ3FLQsKBmS0VJjIt0hix1q1okYahrzCe7RpemB/fIEeN97
P8870g972XcxZ/WiClq0Plj3TmAhXU3p3kibqxkO3CZeNlBmosrxNjVRMkEGeOcYQRHlEzaFGXkJ
kVjrna9J0HaXuXac5ukEU3qqUVQG5mgs1pD5M9YkDao18ll7TYHT5eXULlRXkzgTQbtDGpLF2pQf
zggocWfFZeksRJlZiUGc26kxEqH0FHqSN3fCV84NLUXcuGxn1MGVO87r3Ea26oO96kMQl6uHruiA
KuRD1OOcHtraaq+YVrA6HdCwzvrmCs3xGzob9/acL1MyRFPXJLN0k3TqE39Si6Bsi9Byhx1kuW2Y
eoLooGDzKZ1729DlOpfuvV1ZW4xXhcWoWzIexPlYxrVXJwUNFnMLLe1pSLTACoLUHdnGGJoUBiS6
QOM58DIYSsGslQRuZLJyOcPoOsIXvYW/GBYT0quwH37IhnurAkakoadSuvGUCdZ6DuZWDemoPbK9
a/iXR7JQV7RmB2kM24BTDbtQbw+94ygTI+aziYSWoF0HA4BJISlIw0Cbr72hll5hhXB83cwwUe27
NmYcFZ6pHN6nUYB+VbbPs6j0Mp+MG3P0HjoCWFw2CDjJ9zFsO+K6oxHPsghAsNhRMCUJjGjWZkJ7
eCBm+ccMN8vINQvUhtW8b/Lmh2vgWjg/XJfEBYraLBc29Tc+07D2pjD1Ti1wOxp0ZFljf3oKYzLa
k7ExpnI51t6HstvHmrUbWTkvvVft/QJeGhltQt/sk54pJKwqD+2uvS5RS5pmyNf0OClWCuDMLsgj
6quVN9CEFeaTDXJQJQ30S2k2LwxfTssJcLaFGFkWFSy/lhMvYuEpuvZz9wcdrRENVxjSuhaOwCK4
taWwkBPZdjzm+Q0j8x622DvTNXeDhg5sxl28HNdJasIZK3DMTQNfXmrIJmwq+8ZiGYz/ytjU2FWF
9do4w84Y2a6mzWHoOUw4ScSnHxKTpdb0kPefNQXcCYgFSl918Q7o4oGbb076aaT9HDZOsAuIsbZa
sJL4Z9f719xIH4WsP8qqgWspg1lVWVxnrlkBSzmBNJQLrD0EtW1l3fZtO8Vubx73QCtzYjtzf8AW
Q+6H1gDy2mGWD3ZwX97ax/29rV+ZcfQNbpOWm8lMyDI3cH6tyAHmwxsDGG6uj7/gmmGQkb1XfTCq
H4uG7PxpjEdafFizOhQ1zthAe+gR5Uw5fTQcyByhk7pwbxzmwStvZEuGw0cawAprMvVmoGQDyiQQ
a7W74j2Jx7SKPd0u8KjRqLNkKuwYXO2FTdi13dLVqNqlzT3oiU7BEge8dSWQ2sEUrbmiFXOW4wRj
dA+rJrGGzdyXIStn2MUrHfVSLgV/9AY4KGe3w5zxXekjUAlKJPjy1wURu5yxJCPpgoImCjMUqGf5
aBIKCOuZowjTli95g0TIeEAmu9Kmw+KG3kJ1EIA1kyWsmz7MdESu5Sa9U7xOSOaHzNtbI1isdF46
1YeHf3EDHu4VfcHmhgNZVr/StPuoO+dFzt2jG9BHgPoialj3HHjhuJTdxk1RehDtAUJOQ9ZEdppf
Z+V0I3QaGm5HIlMj5cpzhATH+tE+utifBf2Sdvlg5f4dqfOw1Dwum8cejcO6/7Lls+oeVGMBLfM0
BDdOWSSG8zz1H8zR4Qgb+9y6lxJ2ED6YpQw99OnQQe+reIDdfdhiLWmaKZryYDHNgPDq7jOf6XtW
+LuBv0FjbTOVdOP3HyAM781Gxs6U7zyrehOBMaFi723ZxPcjoKagV/s/YJ8sFtkAg2V8r2GCKJa9
Z5lVx56ZhS3O/0peFa63Mm0Lnmb2j4x+ze6q6vW9YA8Ft54lvBwKB4UNnO97OCVqH6dxFcQOfp+Q
WxocDPyX011Lk0VYpNeuhqKSKJY4EWAENx51ErjdwQq7Qx9BhIEgB3+EeGbn8vU4T3HWa4rlCMgM
qHT0eZaIeS+mW2XtBlBnJLiuGPwsB2JCb+D0FrXQiFRfRnovrEPa8Bh6A3EGCZ9SXKnBXosezwaK
fqbuvcKOKtqs69ZbK+WF5fBS5fObKfIwlcjSnJvjy/UBNsY6mcgdOi9xX/krKb+8XkK0VCPkCysZ
xv7ax8kvP+o84HBlV/PWmZ0dG1BXg8Fx1QcPAEfGfokMNkWVmf7IjeGdYWseeYq/8tEDBFi4dTyB
zlko8JmgOyTBJSbGELYBf0Lz+YpVOxvnxtHUiAzgEOoxdit746On5rVV3PXFgdN6Yyh4cYkK0Qgj
HpNtZsnjlpSL3HkRQRA1cjQiZ34i9pdT863yhysl1V03qVDmIzQsR2OVWnpted5bj5oPlpbFOHj7
3sG0rubQwMmtGeEwp6FvZr+YFZ50gFm091wU78JOE0KdewEaeaubZIK3FjzDNkqmT3Vf3GclpJJG
Y5sa5rOpcdCUj2P9JrxiZ0G8PZ/cWNOHtMFESjPMnhxJdyHuLDe4ogMJVaW3WWs9TsX0Cv/coGkX
YAsn2t4YrXguU6tbUBzSM52iguhgzjk0jerOXNYZGDbpodc20guIQ4Qoij2isAgLH9uJpkx/4APv
RVl5ETccI7JMN+G9xjTI3X47w6R9g3JvHuqxD+Uk445MkNzoNjr/tDp8MSfLHzkmTAp5VVRvNGSj
ab92ETxlN8e5r6IZeUIFz3YX9Zq+xlB7XdhWaIenFRwGzP1QH52MisQeKhQ/oXgzwX+Fz2HV74+T
yDfa2IKVkjWLeBzxWEAE++6Na0FgHzlvn0+JU/sgWvoUNQu+cP00GsRwMIwGqLxtTvclF8mUon7W
1UhaulA4yMkpWTLmrXj2BlfipTeyRDg3Xt2grkAiYn6OtNy5QbFsebMKev9Bw7h4KMbEkHVsQzDJ
gdppZu2MFN9f6sju30s3uNEV4MrOG86wqBLwnWNI5LU5RwsWeXsxAI/YwrjQaCOndlEKq8G69bDI
YaFTBczpM9IuESQ7YW1y9nEs4wAeNaDusPJ8E+yxdeOp2LeqyKxvVH6dIrKVvwbcEUqIgLvBNJ4R
7EwDJkhRvo98evAziFV7wReRzd1IAA/vuxDFqc3oyzcGA64Ao1pkGqIdOOxqSR5wMKpjNAbhKkbr
Kw8WOjhHFF1MK/o8o0A/iusWn70bIK+EUO5RcMcfB56jtm+tCiEfda3x8fMPgxcIbDjYlu2j0V13
HJLsMnWgq1nu4by7G2EYHgGJuCiCCgyDD9PB6dRsHxtiJroy3DDLjEQb0yazR5g2UKTtTMgrI2Vq
1TcfRTltYNCSMMr3QN5FRVocapvBWgQNupTTO6gcveSV2vokQLGFObELY3Llw9DJcfudxdxtw4ds
zSV4/DDd9Fe2SV4ce24TJviTX2dGKPpbN/fXtsOStiPIfaFCNq76o2enwEknFCqPSnIwve6NdOQ9
FeKlRe4e+g6/H4fBvrVIAEjbTd9uetRyIaO99Nh6NKokPWq4ow/QrqxmjDz3Hladax9AWCPly0xD
4CTjJJwGd4E5/WBCtHpE+Q5S4KHHTLJggbKes9oJUFDobMNasHl2nHVv4UAaBfCThDRBUfhfddO5
eousuL9ulTfcTEWPgrSXO9WTz9r8rbANFFIKrmloKRw2UmY0C3/W1kswQl8+M4wnj+b0gZOJ6ND3
ilSAVEew0ChuXQJKHLtqopoywdcf//y7YZm2B86WY5/0ovGmMyqqA3q4IYl+zE8jfDWOnfzDEGLJ
vNDJP/asfneT0060gMVYAOvG7Sjv235H5KHwL6Egjg/6m2ufinC0dk6milrmFcokUAwm1JK7ycrR
Fykckd+Yg0CBsAPuZECZEt4LWMPs9tOfoZUZtSaslqPv+5Zn3vFUraPFOoVmrokid7Gt84OFdUZZ
6YXO1hnwxan4htTUnV3Pc1BHHFJUsL12PUAK+Jno1ERqgk4DWm+mc4tDD2Q4dFV+/NlLnfR6O5WV
FcC+AEyi4AV9/5aGczkHUS0IvzA3zr3aSbuXExTGvMqANgDp00VLsUH1nU+3SpKsgANTP+4Lr3Kj
1MFK0vfFJYrImTb2Tx+UX/qro/Qri83NtO3m2u3CkZVTgina3KV5YVx3VF5Cch7H6ncT9CTCiJ4Z
cVxFt5mTbbie7wG6evz+85wbu5O44pwPk9d55EpnjXvnSaaucXQqzTjLXXboVZA9FG2AVTiYJpAo
tb5E5zqjdu+cClkQY4aZCZ/olUashboRd40LNJVQ9COQ/bo7qpxhpgrFN0J2LOxqGA6x7KOoq0Wd
cZzughpAvAGdvPlxaMk7zUm9KgN1QbDhjA6Fc6p6MeTwa8/ylh5LRAZK6XNA+kTJzENpLpjQj0R7
1UO9MCc+/oeLLK/C4RY4RCL11qU2eQAtbjgMXgVgosAohlhA6bozmH5Duy71wxFbdxG5nqFf7GKa
2LHC62EIerdMeOerS7F/ZqKeKmp06L6WhBt853Zut3LdelyWxYBksZjspPHJeAE0cmYBO5XPSAdw
9DwWiB2baR8OyrpCF+jDIN3T95P1DFroJ6Pul4ALNArK0pq8bRroZdey/cyaz2qslnMwr2aHX9gQ
zt3mZMlqB8kVNKs98DfsxMKxMwxmZC+UqIRl+o7K6pKh5Bm3YOdUWsOYJ0bcYZ63rTlG9mBH9vRQ
M0z2wENL9IWgONqlSxPrVlVD3mq8EPXnPtQJ6p2SybGrCkg8DzWKmbzRCR5v8/v3X+ncxU9Wq2ai
1KpQsABLQO37FgZqtoXyiX9hI/u5Hf5mNfy5oPwyCzyv9rEhd/Atl8JYz0w6gJgX4/ijbX0bhYRs
ekVFxEpGF81m4hXlC1A5WeICoIKCDSpttmm1i1bnZtj4aB8ixYFacjU78djPfqwtOb6ArDsskAI4
1zWQBXHKAJ1vbEFiV3ftenaGbFP5Obmigo8L1ADnXdZy/8W2Whe4esgPPRXUzeJiDrxtZRT2F8yt
UTOYJ4fcem0pvr4f6jMz9ScA6pehQMIpZ9vKAXSSHsALG4icxgyqgSJ9MJh1IS05B6I8FfwopONC
XRR3cWqNlsToF9MSJ1a9HEZP7dwmZ/t0yrMtiGATStfoaoIkwqMSFrR/trCcioBQbBO9Ht1xO3kK
bcDpiql61dT9hcufWR9/wmN/GUbDBQiGjNm0Ndod2oTWuPCDJWrp33+kcwjBU40GKkU+WzMZt+6E
QlNXoq5PXVgnEucKnbBtT+k+LVoAY1I4pdk4cn5/33OT42QZQ+fT5qMzjtt+8I64n+AVsOIliGnX
ztwsKBNP39/nTLz/xKj+MnqqT20x0n6EeBiIrMwIJ3+XAQn1Z1c/Wap4PY1ZkFpI7ughVddZt5Hl
hYXqDMbx53z/5cF9TzqNbHHpzNwwngiYjRlQy75Cy9udLzz+cbB/s1j9nBO/3GPsPX8G4xsfgb0i
D2A4Cv/RuJxKM0gFoXGcycZtru61giXb+5x9fn/pM898KsBA6nHEuoZnHgX4auxOT/ffX/jMgJ9K
Lbh2N2algWcOdFQTCOMnKIvwW9+OkDx9f4szoXyqstCB7lSjRIdYg445XUxm7KYhHy9c/cxUP5VZ
yOs0m3vAhLa2BUIq2k390IX+dGE1P3f14/f4Za5oJutmdGqxI2pKf3DsLzuv1tm1M9T2n60JhP71
FjnqvtNsc7HTaQ6aoDbtpa2HepkZwQspUchsPHnpOHtu3SMnoet2najkAAwj2vpsTx5mYO/Q1j+M
DzS8ZFxxbsxOkw1USRpAg8rd3GaZQIcsLeLWBGe8HJviEoL87JucnJJSyzarMtPlzqn6kKpDVTx6
45WBFjFTz5k/xy1lERUXUPe/jz/7VD2hrY3KtmWNAmbhs4de5/029ex8/X2E/H7E7FMFhYoDiFZx
ia+S7qvuRlPUti5xk4/j8b9XO/tUNGHyTd1PFZ68FKGUMVqvCid9O9Ru2BmbtAOq/0Ik/v7cap+q
Jwyeow2w8ACeenQAKSxDZ4pRyMiA2AU+j//hXY5j+EtEskIz8POOXwK+Z2lYYhtFdVChHI2k9qK2
1rl3OYl7BxDaIptxl76KOOBZH6OKILjdpTggRv3nn332k8hvWpI3tVXhVfIhsuiy9sYYna3vL/77
Vdc+lVTozHzu3baqd52EeOi8kSglAyOirEtUvHM3OAlzz5xyWbO6xoKIAt24s+QQjvYm6C/sTOdC
7iTAbQ3EKrSi8AL6MQcGYRgvxPKZ5Nk+lUzg7pA6gDPXu+kAcmINT8LPullYQwi8SFFFAD9IcWFx
//32ap8qJ/ByUNQacCsb+RcKlgnkkNkNadFYjv/oO5/KJkAioem4gTuIMjfXdVUkHSsgBwfAME5c
4kLUnVmh/OMk+CXq5qqHjOFglLsM7SYjOAz0Q3R337/BmVj7X+oJhhzKOW/ZrgRyG3A7HPqykFkh
HeMWkLZLvKZzr3Aa0jnw74M3w8fLeszarVese/vCceJMKPgngZyb3JZu0eHSY44N1ZSgdRtgRFR7
h1uP34/SmbqE7Z9s3dCQhIVKWUCVSMsJaBNA025Ng4PZkOVFpEVdRzOKYCsViDLpsMsnXarnJdO+
sTKzfrjwrmfC0j8J+7lsDeCqm2qnhzac6y9vunDiOxuWJwGv8qny26qudk0HtFKIfiZ6k4EXdu/p
sxLhOEf9RR7O7zfFU18wR/WAbPG22s2WjjrvzXCvtH9heTkT8qf6lF1lS6PhAdsh21mK8a2jN6nx
pfy3eXTjHOXT7+fDmel8KkTZQbx5zl3cxp+hfY5GZlu+5cOleD8zo0+lJacMdlKmU1Q7yUXoGPfK
rnAAB0B3vrR9nFElsE+VJftGFDlEhapd58BbQb01EHhTNKSvNMpe/FWUJlAT/n6szszZUz1JUhUM
ZeCy2lXBO5v3Vnr/Z9c9ifsUzdHWGfNq15r2e4OYgHTF4vtL/75SYJ+KYAB0wDPv5+h82cm8Kh/d
RX74/tLnvu1JBNOyMwxRASxeDhmy/gDdM3DQgzAfax3O4yX/pXNvcBLOObRWAgmu9G5+7+/NH81X
+hwMFz7omS3jVNECGiv/Hh2C0TH27tb5anZBfOkEcyaET2Usgk453M8wNQPgAu6hpAJ8POiBAkVN
eSF8z0zJUxkL9N57iJlhSmpA90P4/T5VF72Vzj3+8cP/slnzdjbgcIuRB4BSiSvI+t8E/Kp50xck
OM49+3FJ+uX6jjAFz0sOtoFjhbo8DOTu+5l57rMeb/jLhQ0xjEMx4cIMeJVHeW/ckmtAfSH2dyEp
PneDk4AFRGPAVo0bYFWb/XW3d2E5K8l6frvkZ3Bumz5VqKhNNFbRRMNa8MXmCGSb4goTiN5adgKh
GrnJP7vV96N1hnFun8pUpIGCfboS1Q6fQewpZJCduBZR14Tya7q307iEvfhTdmHszt7uJKBZa5g+
PX727G185+/sy/5SB+O2cCJtLv13vTNf/uzFTgUssElacIRHqpYbLA0tp85Wbhu0L0rxIHGm1lzw
Go0EV4PyWdmVTnouu6sCNLwNMNECflXzJen7M7F0Km9hu0po2phs1wLYD4j9c/bgANYPKPaljfBM
NJ2KWkDSS5tTdryDUmHu2yEg/RfG8fhlfnP2d04WAkUG11Yu9if+blQR4GbwR6+erHfvkD7jTP79
Xc4kIqeCFaZtOH163KlIDp5T1gu4VaUZ2biVof7wFifrQtAKj5Act/CCa5ZuFQN4UF7yAz/3/Cdr
Qp0reizl4PkzSF0Er7WXwP7lwpOf2WtPNScE8WpAK3q2m4ttyvq4FzLiMJMaLonjn5s9J5u5Beqn
rWskzdPxxMT3RvuHhSPnJNxlgH55SSvs33kMmDPEhitwf8fEkwt0wYc8BJ74+xl0ppZnn0pOVEdi
X8PwEoB/ijkBeBQ+9vkPai6LJgzsEBzjC3c6DstvIuJUeGJsC8fw0RPf4RuM9/1NDduWLHSv9au6
7l/Vj+9vcyb1OdWfqAlE2dHbxB5wSK1lsbRkPL7Vd99f/MyKdGqrNRZpkBYpXmGsFigYA+Sddcsh
DYv35lJ6dWZSnSpN2HwYp5Tj+Q0N0OeTvmRtdybUTn2zQGFgxsy6cWuyV4KEqtWrbHj8fljOXfs0
jHkqbLA50Y/stgZO4MwA4O7557X/4338P9kn1OJ+IufUv/4Tf34H4VkWWa5P/vive1Hjn/88/s7/
+zt//Y1/7Yp3KZT40qd/6y+/hAv/+8bxm377yx8SrgsNGP6nnG4/VVfpnzfAIx7/5v/vD//2+fMq
91Pz+c+/v4uOoyxw+5lBIeHv//7RESNoOtax5/Mfv97h3z/ev9X4zbXuZNf8ba1gUvrxm9/8fFMa
l7H9f/iB5ZmODbQhMY9bzfD5Xz9x/+FDk9Z1objjUVCG/v43LiBS/s+/284/QLP0wLwh1Da94JjG
K9H9/JH9DzAAbC+gNIBWsYte2n8/4V8+0/98tr9xMEUFcJUKT2P+xNP8T8DjOg718ATYJ4jv29Yp
tKmZag5oQuU+wDTlo5sFRA2ce5dIFVUeMMNpgf8aWvCzbD/fWW75lbc8XRNjgjoAShDVBqyRapHm
9VZDTyMET3OTsY0NHNgCFICDci0DLBiRdIaYdxJ0o7Qxlxm0CArRNyClWgdXeWVoad9fG3kAMtoE
DrkjHJAYuhzsJmNZo3wY9rJuF4LPq1RB77CfzB6EM7K2lmiK5iuVe3tOm+WYKXA1XGfbMAaaXL2F
QgcI09WoYlVCLsC20QNLb7IgmK4qg18NcImtCD14TZnH02AfSHNb5yZbWIL9cFJ6Bf2XJQU7H6St
m8ks4ExtAAwF0587yMquVem/mD09mJ19y8DYjy1XNUluditUgNGinfKbDox9p6aHrCp/oMf0CqWl
TS/mm8kvysiv8jVVMFsAYys0UbQKszJ9d1QTptVMgJ7OQb4oVylIQtBJj0vQZF2XL8tpTqw2ezAA
fqbls8gCHMMaf23Vxltuemu7q75K9ewGx1IXvyuJvS/mbAFJCrk2BtWG5ppa6mmSDUgzhOZxY7ub
1BI7IQpkyi37UZj+vZpsyAiSPVj5d8TC047K3ae2sTEhTAVGrfNCeUNDk22hdA4zE+etzdSrYVvQ
QqXFVzDmX4Tnr3UxXXugHpkzyPjWQGNjhg1AjtcDtxMaECN5hJZB6Jnza1Wn951buaE5w0zN9b7S
zH/JC/rc8uortRoSF351L9GpKfNXsGDdaOqVOvIK32sTpH0F0GZDhjjoTEDZy4+ssEFXYQ8VwciS
tmhgu7LIxuBas/pHCphPDDzOjZpHwJ81qUJZjvvcbslCC38PGRURYeUEx4+QUGftUmS0DZkLYdTy
yLUt3UlulNvctum+K/p0Pf1f8s5kuXEsTbOvUi+AKODiYtoCIAlSlKiRGjYwyeXCPM9Y9Wv06/WT
9KFHZKZ7Zkal5aLM2roWYRaugaSAi3v/6TtfrKy+XTLjrWbAyBx7Sf3VxOM8hFQzwK/BawEN3ASq
ZBAwAeJycm1d3CG0vqvmHE7pmrx1o33DWKga1Eq8AR/X7hGjVa6Slwz0u0nfZxvN5BXShPu4IJ7w
5aQ/V8XO6NJlN5L1d63h9irsAgVh9mYUCfqPKUisaPUu/CcXXJKn6/FDs7adb6rJJy28O8dSDtFy
L3XGGq04KTylir9KJf5qm4TELKkZwq/Rgg3m6FXLbPt6wdVGlnCfz+UebETHc3W5c/FoI+DAAiUu
b9skWzZAsj8mAzcInhzKsZrG5UkaHEzyL8sRd8bWysrS7dR49SLVOU1atF/WVndpzzhuc640Jz/M
YYoHdzwHhWZs2bJiNxvH657uthuXpfS1tDsxocLk4CYSy3m0Y7kbK8XmqVhe4ke9q+NNWypqEOE4
YJdqtjUjFEFWfO9UnT9P/Dg4D/yP4/wN2PIj+tnYX9XpHCr54vU+M1nEek15lwSdDNE4zeVjN1a7
ykg+88RiKzRR7tj6Pu7sYE0LL65j89ay382I1cA0Y8P4Fu2mqJZ3k4lQpa7FXrW0u6xKP0e57/vw
Lm0iNZg68161VitQVAa27dyvGussuPibZVWPqex2fe8oKK2zmnHunb6Wj6bJbEK74E+azt3GMnmb
Oqlu4+UqHLrrxFicLYvn1kaZ7ba1ViIzYqk3bXJj9csG+MPZkYizyyh8DJv0I5sS3xq7XTnwzFQp
N8KqIAtwjB5+LBhVdTZpK88cdSjOEE02dp+iu4ivkIndqtN4zYnjgWPwtESrkEkar2FvXodpiJR4
KvehIy7qb3aermcPMGZj55Tpvb5onjUMB7yva9fQ2I0rFHed2XkWkwYbp7D3ql3dGhWfSqnK2xFs
zaYxbHdZQGZAyGjk+LKm5o1g4aIeql8CvZ9yVxnNGU2+EVR99TAvGFiNfWl781q9Nd16tlD/Z7N6
s6jiHPYcFctU/qAFuCZ2lF7Sl0eIbyUqICbwUHvEl4Mq8VLpaqnGQxKZviNT0627DCCmjaq5Ansg
iyelQMtelzpzwQaKT+BJXvTcGcNy6KF+2EgaaaehY5tzRm1tY5Mr7aZTr8U6cPqpw3Vk58e1xprK
WpzHTkB90WbEJMVTEQ2fqmPdgCRQ2U9oeNBd9qJUHVzRLJl3sWygQ1TW/mCg1e1HLxsND4LgrVIP
JOusd11EiAFmMSIoCRW3bxWoXlZ1Q58h8oAtEDsLtUKG04MzsarUr7rCdEXByNQ02P4itRN1cNNr
VZ4w2sxtdQZ7Jbwkqf0lNmN/bNcnWFL3ZhPXXgYLxIjmmyafHY/JLsMjorCm+rUt7KM23cgu3nRz
/1bEl2U2Wg806ELa5X5ZlDhIbcOhmHwV6SNVnPa20sAdqIqKuFxvv1Rb7AvFMoB6WY/NBJaoTuLM
VYdlCiLRbcNGdfZz+nCZk9zXdXzQrZodhd/u8ircquG6zfoDETJ6ZQcig9W0L6XWvmgTfEWx+sws
dl6iDzy05eLOS8nUObK5eM1BfsnxZMUsBmeceXzyZ8a/OjdZLL8wzK2hQnRQksL2aalsZ7XfWqN8
APrh25n5GI6ESurK8WeV7UvTD37G0o3r8B1q01doLIh+pM1QgoaGuvqw6rHfxJZB7yc2rmbT3IvL
slZXZDiD9RhmjIwuRnnqurx0szX7mPXuWks5tgraC55w3ruoGl0B98pcedn4oqHqJ31Xxss5TNKv
tY3fxmp5Ql4I32Te5OVydsbpem6o1KUK89ERe+6UFUyPT9sqzvFhzo5NwYsSYd4QzF4xS0ecNMMj
oDashOJsWD4lxZfBEd3O6e2rqC6CPsvODNOf684ELULf0cUwqPSS9Qal0SMo5jDAAibUou5kDvaR
E9jaI2uN3NwUA8gD1qK92ClCyypx7RRgYYdukjh5ZoVUllvA2QmMLAnqdNL2XdR5g9PV+8aI0fPZ
eSDrEY7HGl4tyAy1EPWI1LkJmlRvnHgrlgogjznHGwGaNUGH5E4cn9SHbMBTBImpEWSRclCj+sEp
yjdbl3d0rtMmROjXNdKVF1elxkEjP/SADGT4XUIf1ybOPWPNGHfNzRs11AxfsfqAQ9RN1Nj2OGf0
HTACUgU0GX1ae0JR0HYTW5XCeGiifeTATIRJ9JXl2dc01PsInXet5boL2Uh4jsGAhwJIaDKFfqjD
/K3+0qcw8iMBZSeplaBKkFOa6AGNbC18zRKGZzpPWhy1Xr/Ku8wAUlDFu0RAoNFTBrhxxmGPiMYL
oUjhLSbIGHNoPmZIhNvhJDnX57xmSWlEhQ1QJlEFuAPu17F8WGV1OxvZW63pkhA2WKLapuKafESw
FL02rTzVBHvTLGcFHkTKQZ7OCPnTYB4BDU06mgXCPGaXpIAOYn205gtZ/aHA5ATmHMcbjdvvatNi
FNJkbh5Z+9LJ34ypfRkpuVfdB4KhR6dwvoVK/EnS8xnpFyQ/UkV/6fJvk+ivqoQhvimNHd9EswE7
h4c6nMvbPMPWWMy7wUYhmcO6UlUC3HFYN90Cp4rO6OgaHUgDx1S+M8m1tyf9FJ6KXKAcUHp8FwHa
5UXxxsPrTcbqNfoIh+txiqNPJWLD5e4+hor1ZtSQupB1I7mcu5d5qpl+KF76InzTuPerwSJQI5MH
yVrOc5bfRryFX1XDodIKEh+Rvhhd9WkzCbwvu3slA0xZatGVAqTOlUb7bWSV7ExjvBVJb7jsgh3E
FpS62Wc+R1+MqW77Pvpc24I/r3DrULsTOXtC06dfRczctNoOQR9zVRoTm+39s5xD6AZJEJJphCbS
8ynB6Ke1YDWin23coLLCj3GdkVEb8H70hsWbL4d6Kj/UaJL++D10ktjPlfTrx8VWcng4doRP2ERY
iqSyHKyngRFOU5WvgtTA8bIk3xf47nlOoTyCKSM8V7tzoqZXq3G5DSZhx5CyLWl1knkRyu5o4pAo
F5JF1WyxWaznx2kpn2q2UL9t0MWNphG6g45KW136wgXGJuQa1ENLJWqCNaMGY7lGBxmPJJ1a+tYc
pzWb/Eoh5ILMamN+eaEk6c8QGNCts30lVp3tEk73IEupjaZKue5QVE1A9pwH4DhOdzX2x2YuIMUo
+S0BgfRVoEGt3o6ukxJs68p8zhK0yKtIrgY0yjXTrJRbrccox78sBpuBhphn7VoQxXBRPvNefpPN
tTXom7Wx9B0hU8FJXiCe7Wxk2QTYhszuem2IN6AyID9F8lvXTMvmcvp7QzefjYsCeCEZqmxE3FVW
H9vRtOEldS9F2bxYMYGxnZ6jlEfRaAkZm+aL8VTgj1/qALmBoIArre2G6L0WnHGEyyaKWedxGpho
S9AeqMk2TScuWzK+NNZlIasRsK4ccud6NoZ9taCShbz4ls7h4+KknUe9A5m0PoDnIoIoEU8xr1jO
xHu26VRcp9itm/m+EQ1I8IgkvEzoH1XQFT1jabONgM0RgSXnzNC3RgKzKJwZ5TOJ3pKRwEbRkQ2m
40U7CEHMJTeQnNupzK2NNdbFTnEe6tmhAt3UvTsa6p2aWtvQtF5mY5p2iZW9TdXyYkDNMkt8LS95
PZqv0l1Uyr95+zA59nsChyMZE6/oOFWS+HJG68nHauUvkVIe84IJw7k3FPfCCVwTdm27V4CuaCZ3
2IofCrv9KhJrR+vgdWnZCHrZKO7afYpLxGbq0WdVZ29Dp11DO/zeOprwVciem6KNbDykrTsmXt56
Pam9qpDIhSX6RZqRJeSjcCaKgkL+uFrIvpzaOUcmvT6Z6PsyylvPGHfrB0EjWJ7WnQQBiGGigZyc
ut+YHDWIv3t/teDzyBoLU2VCYErQC/VNElldTvIyqmCJVPFTFIpDERtfpjYf0lEbPdhIjSs7hFz9
cpalbhPBE1BOQJ92+ZD50o6QgK+KRFrOD0bta8UB6ZHJ0UFbomcnRmEEnpNgHyx8ragba+CIj/M7
zHceyIcOzmI9arl2QnyItJpADgRik8B1SsSMH1qlebHFRmBF85XenWbDK7Rh0zjEQ4l6Zzv2YVSk
/XvR/t+qif5pwfOXIun/b5VTS5oUmf+8cno1lO9dnLT/rHb6++/+pXZq/mY4jFiYpmpKCfnrb7VT
4zcdBp0uDGqrFE8p0P+ldip/MzRL1y2L70OZvHhU/KV2qv9m8iKarem6QTNFiH+ndvq7f9vPpVPh
6JcCLOpI27IExd1fu/IgYkyhaGn7ZMAYorRGbvPSi9KGr4SIRUvzb6aRfigOxUfHFi64L2qMmRUT
8ZWtW0+y2qn48doCKV3qPHQx1odSWXYkHCVJSX/QlrEKUOl6IANWgnLJFg07pm/KdRul47uRO2+8
jeqPjqusGsS8S6UhW8GhOqN6hSCU0lyxl5KI5bLvSnhQm7AFhKlozX5wVG9o+yFQcojpk7Z8Kwow
x0vXP2ktLTmn6ypIT4j7OtidtgCVow8uJGTUU+Zwp7AlrYpJ96vMUCDpbxktN8T68o4IvfYmLXu/
/FebVFnLjBKB3o3s4JpbdMlKzc5xNnF0U8Al5h81Afpg4JOtxr5NKqXpHVO/1GnUrjhCKVncqSXc
nLC644UMLm5zn6Qw/51PhgwTj7P4au0aKK31swbnQc2c93L95kQlaT5ZymBDc4jN6jDyKrW15lAu
8g9t0e/s9TXqAHWN8daJQ6LM5COxqHrYZXF0QvUsY4INpSu2IC9eSbo/Ehx3u6x5GJz8qKjUAY02
USloFj5MNyrTSvVmrcKhfpVfj1XPhw7lZwsUwhWDXbsm/Tw2U3n3ewGtkUzZFvC27OxL2OFhmKmD
qbTvi1SOxFYVzJQGboaRfUg0Uh50freLq4fIGpmjowSIO2NDQJicCqlcUcq/HPDpB3592D9P77zZ
B1wMIqVaC/I6CqzWurdGinjDhUjS3WkVIb2QtdypfQ7Lz0g3GCKGnjYl476FfyIjbRsnI3a066p5
pQHm1crTrzxWz3W6IWe/NZdReCpB/yjHc7VWH5EAwDOsy7PQysIvHFZfczkhKF/ILRnzbiSKBOXN
WjPn27p5U3u+QO76Ngv7LRPxNUoS11CLbxBQSO1fUlo4P77fjbjEddF+WtqHcomuwhX6jYBG7ca9
+IzG++U8KIPwdPjsP8pPQF/vx1xjQfXXtCSo3F8KdHX8OWjKVba4qTGdiwheDbS0x6GkFmoSaHZt
/qYIwgDoVKVrTKmypTp4MykcPZ0awRo2Wi/tp0/DzNdtqchzIsPVdxYdy+9mXw0zkxdQWMGp2Tew
2AJM1gZXSzqTOansU2XZyYYTEFaP10QOhc/6dmA2yRuj6ght7izm+7odHa/N0q9LxT1bWJGGYjwo
AIWdLIYvokIuWl4KtbrNHA0xiXjNRTlszTwmAssxVhDyg2YlKJIKS70x2lUtd0ajiKdrxzAXaVCf
tZnIeDXQP6uzdZoUcZdcqn6X6oHjEKasVgR7rx47T9TO4raCOxnppN6OjDoKznwIUerET4u6V1Dp
8nd6fWSBujOQnHRT/ZZmRboz0e0HKuL0WXOGDR5SF4Rlh+B0eKknYyewlPFXRw8iI9lX2bKtNWLR
OHK2dEX82SYcjCDr+fVcvnUhN76qDddSnxi5eei4QGlDnKgWt4lcblYj2pQlNESTcCcM8+NQxamX
iuJDX4v7jHG1ugifHTF+SpnHfiIBH3OK7PMOXBGdJHoufDgGxbYZsBKyczbOPPkAk3ZVxMohBm1T
mNOrEoMBn1dXW/qnKBnv+jL7JDx/1CjphhWJlXpXMUkIeqfKtsgybrM23dQ1GYTONMLSFcN2aae9
LMRDpRadX8Fl8gZ9CLoKMhFJBK4mqzskaXksQaIzYwdhoGgt4lWRVAf1Ak+pPHL5QKGwLloj6Gcl
glJfPrQLG6qCAXGKL2uXbI1Fu1tk9hrpK4jD4aSNvJ5s4SAl5ZdRm9xljiT+ynEnBbll1c2jZyjp
h56oR1CAex26qxsW1AjhaWa+U1yQf8XJ7iZ3NWnJKFFZBZbZn5p1vE8a2BV5paFLlQC3h/BlKPik
YZXxg2u6i2u4o1PrRwlfBVJS+XZTptR4HVRQi3xABt1vTSdfNplZ3M5NekQur8I5uqx/uyVyTAGg
RjAVKIWF14nEiygtQAeXpIB5y/bDhWxGVGKv7AiXFLu8czIuXm100aaw6FkkaX5ssQivIANySlFi
BZLZ+8VRi7KPLow+UyfSXKGW7AMEiwySb8u4ebmUBzI2vYnG/GqYe13eRezHtRp2UDbTN1IHsuXc
3jc9OeuPMqGhVjeDfh+q3xeDElDOAvVCJfkKbblzQmNvxfihWMBM6/VZn9P9ptaj9LTCIrOIG/QM
skQUulIy7J+05T04ynKX0cF14/vBzjtfRHz4ywkkVCyGLnW1PJ5JJBaaZ46KPUNEX3W2dtw21a1s
bkEZzmfA3YBXxeqqXfw5JtP1OE63cS28TKPf25sckCN3wMtTihKSElnYsfvKhoxLFIXm6aTAClaR
VLQniHs7LTeYpqtfS7M/czJAwBXtS2ZHH2pWvWWPUEGhHYbqHVcq8kVGzU4rkqCtueCZyeC3zkml
82syIz7IZCUIB8AV5b3qt4X1WqnCRKiNq0KYOecqsckpbRLMmmrhQdbhc4+hgD/ORbGz1RbfCvjm
OkWPTTM8GWDevcx2ct8o+fgZm7kptM7P9GpGXs9ulbcUmnPL8Gm+6ns1eawr6Chj0lC+CPrGOuom
TbJF5ABL8fp2UbEOLuRNM/LSMeJ2rgf84yY/WqxvqsbqygyjZExqOio25UMTr3WOUvPLkMPvM6b/
DenFnyYh/w9OXRD1Ec4z7vDn2cNDnGRV/17+k+zhr7/9t/zBESrxvqCxTxH3l9kL3EgNqVoWExq/
zF7ov9nAF1Vb0zTjH/IHSwWjxZyEKXV+2/p38gf9x7TQz/nDJQmRvJ4gtTFM9e8xR6YI8yoqk/Vp
qZuTI77LRRzauLxLW+1bqqjPiHK+pYZ+pYGyp8yOdZhl0WVdnmle8MPLg0jjHcntZtBBuF526LQT
x1G5Ttb4PlzHbUSndyonoJzJOasYbAT8aPtaLADkpQFZy7wZq8FhFjoiG1geKKPcYXx1VikBO1nu
OzRElje7Mq5KmyoNx5FbEJ6AGNEvuL3nwab9VVXfR7habprWl16U86in2kOhNJvEVIg72J6qhuey
H18VWzxrk30aMCmchbW3NTqtlvJIBngKC2BxdhI0Qx4MCHPauXgtivSjrBw22RxyLCq6GGCdV2TV
92Wiy2NAme5vGqelgGm2j9kcbiVaUaZRrQYLeXGYxrz3mva+t7SHqkxCBvmz14JCX53Od3MS75cw
1t2eyuFYmLeRNj9Ii19tNYMTsNP9aYTVaU7KEz43k0r5abBPkq93Bi5+mejvlU4JUq3bToXFzrR+
ZKmkP1zfDRFTgNTMdkostlKGgVPzuvAfdcYSpoema3ciHc7KKqhchF9iqu5zjUtI7+WhoINqQrN2
1zoF8rEUm0IMDW6skNhk+ibVxoPZw0aTdXw1RJY3VIzgjmlxJ5jJcJum8OalOY95WLgapgKLafEu
lb6dlPrQg5w0er5jS+sm1cdAiG7wwoTWHAc6WkJlxYVBOzXMVoDsBriaefVc7If1wwQ7BgIROrFu
dbc2keocAUPKW+4wqdc5jdbnSQ8BeConM1evchCvnBRaMNC3Uib1m1FxoNizZPxEaFBhu/ZeG8xH
1RluFOMx7+vrau3Ae7ldbd8mUfJaauyejDZ/jxr+Qsfepo5BKGIX31cqXgw4r+8tSZJJCuTOUEcx
UvLYqSEgTvA+erls53R5dlL92BfykCnCN4bolovrkiLtcktxXENXvoaYMlS1PkTSqCBCdrWfd0qy
aez3EuKKVBDT1hzsvhEqVFAnRlXLbaOhHRvV5zFvzplmgGqvzrna34XrAI6tvNcqGoNTVZxzgDza
fCccWOGKsj7EY7HrbQr6GMng1skJtKQhYwoPTEONnhmP+J/K9FDkgz/abe6KMAzUTNkYsTw6ghZ+
SDLuN0rr6xrQSo0V1ApS2+xudMKNvUjI0HEQsrKGpv0+2hl4fw3PzHgRR43JS9cK7bsEF7b6cjPG
dgOje6PYIzMN4MJHq9k9AfU+xv1EijiEJx1IlceT/6qk/Y7PSyi2fHGG7kahBGqaByqRQ9Lh4FKr
bzQdcPQVx2HK77Rlzr1pokdVDZTam/bYTGiBRv3QJXQfHGNfY5d0+aBA+7xlYmrJsL+yWB6s3Nq3
+XAs6uhFTvjZO/HHohJc69pVOcqPMVmewjindZcDCM8CR6/vu2x+UBslMFJshmyWmCLjD2WyDw1T
rKqY36rJ/hpL5cQo20EV4krqyGfXx7Qy95mxvNVRvGuX4jDXcKDsy8RavLP64l8MO/+dpOsybMeO
z7gfg3acctY/sGEkfexomtcn4je67CbNo6Z+STXCC7tk9K2Ovk1zeUwtc7uG5TGc4oMByhScsV/B
Z/zp2PxjGPCX4b9fp3B//zT0Rg0w3pah0fX7tX5VOM3UNC0gTjVdcN0oWH+G6ukRMwF1ZgTNqDBN
kx+7aht34Smti7eCHlO9hEDO9LsiHG4nWhl9WWx+fLD/4aGNpdoMhhOC/Hloc/2evy/v/3FFwyn/
P//rf3fZ5V/3yecFhvL70OplMvWvL/S3KIdwBR6XwZ201F+rpLYpqXdZlxqpflES/qVKeimFqsyd
On9MpXLv/1Yl1emyUdO0hWNQ/Jb/TpTzq6CIAS7HJMAiqjPBB1Mj/btheRxOWuoSavsEkndnNOpV
IU2f9r9fqYPPL2+zot6l1fKvtDj/EFxd3hjnFZNnTTq6/fdEPJPmSNOjJnsibZ/ACLQkufbS0srC
5sLJNkpOtK7iNfFjIFJhJqgkpWoiqn3JyM5SdVPrFrrhSfpSFDD9TnYHOWMcHhdv6Qp3MqmDUoz3
Kbl0nuJBFqKYpV1cMz9gweSZqg+tMHbM1+IGZYDGzx6r+oOwaWs2xVEyzt8V5mO6jNej1hwVS9up
uG9kc7U3S6zRAQbGmMjrqfk6de2bldwb0nlUe4Zu9UZt3dAh6yjTYyzrndrlN87K8JJM3sfLZCVG
wN+aQT+Nrf1I63gTtfUr/L6rtkNFww+uvINkZyyLZ5NZfzV+jjnllgx4MWMKZjvfjyYYQwxQHS9t
7Rt6S481jTZnmXeXNyQj3I9TwwCgMu2z1j5NzsgphsGbj8feXgrTV0JJDfNICcJTsm47IMGa4Wqk
ghyTAefNnDieg41XqYbfihrT2DIyY+ay9uVUBqWSfqolPSDNUm/DvDtxfuo+Q0MvDrYn6wqfiCCH
aMduwOLq+XxWZ2Ur1nFjzdrTpRZJy8eqaW0zJaR4vTRvADdf1e0xUZj3oZKthZnPFq25SWP67RM5
JPNBJhMrpKW2sjEr6trhDYVtSj9Mnwy/N4d+mZf/Ze/VLpvrz8E/65MBc9U0DEItk1bCr5tv0zXF
MDPM9ATZ1KMAps7GFX4oW6ehT5sYd3LKvsx5o5vTSaTJIxZZV7HDoQesLMutm4RAgaIRRijlrqZG
nzTKoZLL85oAeeF60CT2+6rG4sAIRNj7lJSY1vweayOGhTKw8OVNkZBLgUFU6OyXBgxNUeU3sbUf
uonRM4P//SgQtMQxCyw1j3k3HRYGaTQstpgucQeaaU1ZegpzFMxxZ5v1YtxymRYzxlPX9PuSuZFZ
G+7VYcR2RzdIifVNa2NOljS3eYzxKPT0DD8sNEZvlk1InRvHpiPwKMp+G+dVMI2YhgwGcSxVkmGp
X3OjxfAgu2GAJegZc83XNHAoFBXCOqb5fIr0+VQ3zYMThRi5YBSsJbfreIqTKtAd8TS20VYj5lrC
4tbiEZ5jIPyi3dIJvh6jbyAv4SwUtxGRN3mYlzsZfJ5wU2v9Vs+LvQ2LnKfhGK/hv5T2/7PloOkO
e7QupE6b6tflMGZtW5ST2T21qvMIXPQxVfONFW36Bbz70L6sWv5ZjWxl2nxKZmNTA/jpJxjxbXUf
jruKUlRozCccanYtVbPEdjZqFW1r4DaixtPKyAFn17dmqDzKZfCT3DrWKz0gncsP3NaWyQMkqqu2
afaXkUxJe6FgsHchFeqtaZM3w45NYxOye3chW5MudyVPeGoxZhq/ZfapNqtdmLeHED8ZvU0/SHxm
9WroqmCehxcsZ/ymnM6AGvx60Pl886ZKio3ZMfrW4wm3VDs9YnOd6SGrYjsOmL8Rf1Fp5HbQaR/L
IF2m6yTDcr42j4zw8qhjwtuXXl9315E+ngpmB1JqSNBirkS7btJc8+z4NtWm68IRuFrQWekZ2mxa
4YYD67RybuLmLM3xFE51UGWfDk4YoDkRc1kov79d+Iu6oPretoehqwNtVq7JO/AgGd2ewLFGcJCG
yu1PR/4/CcsuIcE/7AzapU/JeUmMKC5Cnp/EvgR/hcn8AtZTUR5U5svQs11Fxg5Xba+TJW4s3VbX
S+wMjUC5zBp35C9WeFtbzkZJ6x3eX76CN2R2WUH4Nwkj29ct++G4VfvDrKw3kCU3l+cLV9Ltqrfb
VsogNEkdHBlo7fMY3dUh2oxqeO7sci90/akJk2+XB0ywGZDSb1s6SOHi7Aer3lv6c4tK/r++Cn8f
m162R53qjG6rUugmQcgvFwGbosYys7V/KoV8uuyHOu88iQFXI9JU5sH/1Yb8T9+Q2JzOMVIdGsi/
vuGotLpSM+b2JKv+QN1+izmKD8jbs6KrvjGekAtcLaNxbEHgzJwJc/bsTFhnDcaNNoYxeVX5exj8
p2fED9DDz0cE2cLlL7c1RzNUalSX2OqnhaAbuDrq0zg9TThowRfZKw7WR2w+qymDpjSPo02/qSam
yuWutWSQCsPvyoepN6h3G9uCR3Hlo/bKc2tZXmonG1txrsoQ5j1FdCZsmH2JB+tYUd+ey/I2pc3R
sIOLsdxXznAtxurW7nIOEnvDHNCzXKOrsTEwLRRPMm05mT2zp2dQLsNzMaQ3QOIPsQHpONePDFzR
o44+i6LZjZjz2MtwreYG7SasGO33jshEmPOpS3lLwkHcQzAc0TZ0uhgpjxYKUGUBv7O0AypeZ42f
RUdRv0ZIaZg+bBFEcNoIAByqeZz1+KrO6fj812vwssZ+vf5gkW2dKQP1UgvULg/qT9e/1kI69jHX
31T0oJ3kTs//UE//D091HIvKqcUT9OepzsP3MnvPhj+KuN1/+sl7tQz9e/Ifd0P5+V79nPD89eX+
SHgEIx7U6bkvfy3e/iGpE/pvP55dUwoDm4rL1vlHwiOM38hFVMtR0brZJhMgf014+JZFqmCrQnds
09bMfyvhIbv4ZdnQASBOkCD4L7rUn5YL/GxpJWOqX6f75Ko5dDfKSQnIB/xLpeVaHC7/lDf2jbkB
3TRuGYIPloP2QGdLO4V3yc24DTfl9fK8BJjybotNemLs7CC81u8O6TF7z/cMbOmOKxa33svdcJVu
In/eYsW2Db3MhxG1MQ/jHslPIL2B/599sav97D48iA2WjVexh2tP0Fx1G+kpm/GKIu5eCRZv9bWA
jsx+2fRbdScPzS7bpf6yUbZVYB7qh+ig+/iR33S7hL79tebX+3pbb9lgbqKbsXK1re73gfSVazA7
YCnsY3aNmemNOFgnc9fcLNc0rPfSXw/5DXCpoN4WAUfWFq1SMBzsQ3UX3io3+UN2cG6q6yJoDri9
bhIP5vGeyHGjXBs7ywsZtnUpgOPOekKuD0zdpAr6FN4OEr7aR3Ho93KTbTBn2+jbzv2+33R+uP2/
3J1Xj9za2aV/EQ+Ywy0zK3dSS7ohlJo5Z/7676GO7bEN2wNfDDAzEM6BVF1dRW7u/ea11ivNakcK
dDfzGH350B3W1W9D/fdlqB4qkG+MigUU40LVbqLB90g4LusJhqKAJNFB6CucArBX/uJDpuwpQX+e
XCnoQ/1Lfx7cylcc3VVOxcXwFt8IikgKlkcdzvzW8lw9pT4CoU8T/HIRwjFPi4tQY1Cd0DMuAqrM
Th1sLlLaDoR9p/SUn0xf+YDh9UE/+QckuCEYo2Bw0ex8dRCwdEfbcGZPOw2XxdfvZFp+bEPsGLSh
6FduGk4XKAzu2wUdXVf0RRepO7tz9Xv+LF6qn/unDhz5jJagg+R2x2TejSabp92Um3UdouKlfau9
Llo/QMA59CddSMf87JGe50AO80CLcm/0sNF+Dm2b5pZBDOJpAj1oZy/Gg6od38aMdqA4hb8Xj/qU
uQx5Bpkrvqthe5LPy7sQob7kylys6Y0/Mv6+uWKoPldn2OZDK7fBAZk39Vl6sBODmMpl6XWcE5HX
fk7n8k160I4H/M5A0ZMRMSyF0vtJDdAZvhcvkDle5BNDptfmbD7nV4MT0F9QPjzVJ/X8vyNJZqbs
3xz14/W/O+pLA4Gc3nTMYTqLNzO75I9u68YOQps2GBSuoXc/PiiY+gansozaaHdVT/QOLJnwqkSK
PXjVt/SBZpUj2oI7+ovHDI1T2J8yN/MnG9pDR/bQZM9Cye0jTphfhEjzjHb+I/OYuHAKJ3VRiHMV
3/ALz+R5K+zy8awmpyooHDQUHYZ3HfQOgzVsnrSzFJLWukmQgLvPfjHDWRonbXCGX/v36m0OxzOy
dW+oFK9hFmx3lIjY/UXjzOdnwTEc4ZPq9rw2hvGX1Nej8qxGjP27zZv5JbnKkXRLMkiVPe2q39mQ
URLJr/uz9ozogD+fjGtlhEk0n5JLed5vsY/Y3V0LFMIL3h3bdFNt6boGAHnY3utxHvzZAVzE6x9I
nzvfvpT2jxqrsHAWNpswxxNPo6vYPz9yfn9xOZO8N3ZMJ3c2G1khB/3PSDstlzycAyQKrsAqw9GH
SNKfo7K1JRdwLG/OfBSktxBcjieck3d2nNs63xgjjpgqc3T7uLif2PCLGvBQrsxYXXYfJUlvcQA1
n60H7Qb+Bb+/P/qmZz6rhl0GFttBDuQACJabuYzJeqXH8JZdR8J9Ox3fCzHF9+SuJwipIzzD5JtH
mdXjCERd2HhqkISit7qIHTqy299GJ3MJtrzeXRzVkc6FR6HWzvzCP4Rren8LJlzN4Ak2ekn2BwLL
DvUBDyl4Fx1Z10Iiw7ainHd1ofjchYxcvBpfEhcslZ197vl0zVUiAQ8ksI2BLHimY7jxM9UAG72e
QAhbPiQ9tW+JOzl/5/j/RcJDI/YfI63/5TL/KcJajKwguzDFa+fpV7rqTuMMAYg0twsr0jCeSe/u
fu+aDnfAUsJ/d0l5EiSmLA7j9a7gvhQ4oMkDVMPJWexPna35m1fZP2sHhVqbHpQTBzMrabhtUJ62
cDpPHMPRn/3jyE582+p+NQM9mH1cs818gZ94aImxxxCfA9HAtjmcJD9wUcVzmLDzZn5bDyS/j8xT
jKHqfeqHmKuSIyx+nU5ldHzgEKKqzbGubqvf8bcUo9l5A38mr1/PZjB5DBo6x0vsoG/Hfh5CzW34
N5jwqHhW+aDOa0KLLSHzNXmEtig3e3x450lRzmYZ3T9vJCdQoLiDMWCE0i3dnV2Zg49Xr6aDyilQ
2om7Q4bb0bkZttaNRcOJKz7WizvnbPjNt/yVz2ddYXyBaE73xGD0d9ZTcpGI5Q8ywC6dVTaHcOwp
4VG+0XbyOi5p++CxOK3LAfwO9Cx5iZFNexvOHXtHDXZXZ+UYbnL0qOI5ZzZM2sQ5NY/TYpuiwsyZ
ddGdd8xg5Nlux0Z3RW92Nw7O5gg8meNnx5pNNgcsSPwE30F1E8fIIAwHgQYmp5FDF1El84+t3Hg0
HznsDV9Scw8VMnIX9M3c2I2j43aOUGn0p/MWYgl4esx0BCwQ72Ayiq1HFYrFq6P9s3mlAMZyDFy1
ybMnngjioL2k0XDqjo3q6oFwP5604W5hjQ1AitBL/D4ovd55qbh6+ObZcLXzAZrZtrjcFKtQcGaP
taAFx0XTNPu9yCMXX/CfiB8QiWhaBADZsFxOKJ/HAEmXcMQrZ27sWaFwxgadhccSDiEgcP/4LpUo
7zgjFCy89PfGlHAVCxeaO23Q644QlZhLHI9ncPKOLVFfsE0hxL5BjHUR2WIpxgNV9mBkiYk7HDTr
nMHbP++f06jx9M1NA8xVOACzx9XlgcH+VoMxs0t2nohX7r5bkRb1PvUXXkmDJRQ4xcdOzW5mIJ9m
n16/H6Kjd7aiIUyD4ziMvKV2mCTCAs/eRhiSEupioh0hTKPxh4oZti6HrSqDiSVlnuH3rTIn5das
KG12vsJgV8ms5eaxogFH6sl8W57UGzaNZw0M7lq5x3q3XAzi9iHhr8un2SiC8kQUnAkxkt9zHXVQ
HuvhgGXDhQ8cSEx9gP6qt9wQpMKWmGxKxhAiUAVejC2CPtBB0pC9gFshqDav2g+d4ys+bQG5NHZ3
c9tv8Ldh1hp+h+T3EzuAqJ+aKYZnwQabbOme9VbYKYYPBo9AgvjVIWwLYxfNUt/iPhO+W4pMz3IR
tudzSxZ59FlYVzwx3MBTZcr79+GWsFiH5zlO6+ZIhxmi/B5wUh2F+BPmLm6hvwwamwSICmvaObMd
uwzDeZI/piwj4c7h9biU+ZISW8w24Em7eE5/NrdjqbuTxoWWLAPWk58D3CYkN4P8NSbEbu9V0BGo
pK6CfeqC/bzr1/pePW2/1vAIFEYim4xwpQ+xHBx11GR4m3VjOHA+k5V44OGD4oqeCeMmPgPNbnOq
/epUnJJTA4L/IvB7d8rS1+E6/EqJljcfBV27cAiCAMO+If4XAGILFB/BPUe1RZ8NZqfuEnQOgJ0r
WZFd2uiYEnW3fhbuRFAEt8Q5OSlFZlPaICo6wi6B/KRz0uOPP9riTyDY5AzofnpH3NJ6PCB/u043
yP2d3Eepxds9KxgJ1NawBUjGx6P4TlYSR6hnWrc2VILd6wjZUW+N2rN2i19p0Iz8RXwx3jr9bes9
/UIg5qUUdmym3UgltEBXHLIAO2NZTNfy9NcZYxKN5zhq3lhfNgpaqPeJLKQ+y49FsBlBz97UiJHX
s/JV/Wm+qo8sYHl4b/6ScDn6l+yXdevP+gOqfQ/9qsLOELr2kMxOniDv9fqwCnCRhJlHHCrttuYl
AaMR3GdFpJjwcky+RAPFZobAje0fY1gQSWkBL9joxNkPYtNvYERQbKDjdckusOEbDrKiweK3HmFe
COmO2oWgJLLI+qppdsqvfZZfYtHV2Cf8pXnlzcR8x+MVjqSPMAw0ITvZZA2b6MjDrN/PzeIDBz//
pkKC/5XwlA0oDJc4RN3STl6ZcJejrI/2IPURfnfzL0jmuT9WHmL8Y3EXf/W+0VjDKCB6aZucRK7R
cAxPtRnmZncNbsveHfnX5h5hKPVyW/0dNVLJ5isoOldmYZNzkV6CywhkX5ICXt0Qnx4/GHjxxg7c
FIhKLkf+UUVZ1Hspk8z++rH5vRfzdUd0ewjakn4hbMrCQv7HsTX5Jq7CtqjJhsKT7Ot+5x+XMRIn
59BZ/Cyfy9uWBKrf4NyOsI4gCLMGKZbThiSiV8Njt2PWEz/3QDBwHgDg+YckYottwOfw4Ni7zrfR
UXC0XLxzHJqWb28Ju4+gmxljgu1jcyPK7rx95MERzx7LdaQgwBW4HOq2uGhAre8CNkq35xOD1TZI
M3zeb4Niw1rBPTGRj0EiOicRkHlNwu/wyfhFA/vP0C6R9BHVCefcwamRjNIqghgHn1oQSXEfLDpp
aFB7Ixc7uTsX0joxRv4IBy2C6Ax/aPrda4Pxt6IyWIOey989ITjeift11rvGDaihdWIfvXYR64VT
WrzhE2PhxB69Y+J7c28OzLAl28CRBkf9BdH5wwx7xyqTAmCUCQsuc2Y3HwMRo+C3fFHuoQJHxE+T
1h25YAIpP43EU3bLoyPGpgWR+bJNBqK6KzcDbshDOIzY8vBqACmJKv5z/E09/d+ksf/UaTCFNau2
ppWuBKlEmtXu1BSW8OveT+IUj37shg+BxIIEgAdgEFkt5BUknZxvE0vVET5ZuDoY3AlUdjcJy8cR
b60R+CcqHEzY4xUkaklEpvZ+j9/ia3ztL9a9j2RvjpZAosIBEAhvQY2JoHo5adSMhk/l6+Yl4RjF
xHuLo2Ox6bIfhZqwOg3X0p/PfVjzn+5ihLzsOp716LCIk2++MMeC20r9+X19X+0HtIVeFQxvuw1D
wjV/GX4dbkB6PfwbqEq38LRQshtcwPBknFf7x8zhZojut6liRIw/4mHn8XaoQ2AdtPBoofNjRgUw
wSVvzt2UPhRx5uFXoBU6C1hDyTVP+geqLtgVOJZGjHbu1ywehSWKdIdL2UksF0JUvt+hcuIw989X
5C5c8mQ1h1NaOW+Li5ngPUeMFj+t/hHdAIE4omZb/rS7R2xwlO9kr/UHDNmxEPjSQAh0H4DH79tJ
CT5lp8NM8UQG3AiACg/A/qlWDpIuzlxDKYsGOmd2IZLGkq9OXgcTBSJGFl64dcwAY4ne/El4ArKC
PaA9fcpI9SFLCOYQxxxs2EvF43CQZ4EAJlYyg5X4p/ePONJyayLEI8YmW+AeGLJ2tPFuPdqr+J4/
VW2YiYR6+XXheB9GRLaFxHEqgrDWycDxsgV799iTqP26PanWeTsn/hs0ss4UMZeOmd7s8mnVHaSk
DwMSHqktyTVnlnkrUkAMjLfcjxBxIv45QjzFg/BJZbrzVHrIIjpHYLiycFOEa8WWtFiNI6RrCcuo
5BDUtcrlSEoMziMIAqwUduwS/yhvyWNxV2zSUXKoMDO0kIln//NppRP4b07rkUT/XdGpKlqtKFPT
uMa/pDt6ElDZECcT772Jz/sLPFPydfaRZSZINTGNR2gJH+yDmTeqzOMXLcpetEdzpqr2tP8Au3aH
iPdm+EqIj/fMk0lIgs4z9eMjeoAj7VS/zOf2LAXKaf9oqG8mxDwQj1Hl3Pws0gkMxwsJNGEMqXE0
ExKTxPl9uN1LYg390Z+Nt/1Efc8dIpymV5watgh6sRdmTq3rF5wjsaQr3qBbY195cHRF8kP+Mp6q
C16IgFbGl8X+RJGzozShh0NkPZmJu/yYN7uLOl89d2frXkbYd6w45XMqb8pdvg1nIyL19o4EPw+s
8Pcj+K+aNv+/YXYP8Oq/79YE00Y89vc9md9o1z/7MYKm/6HqzMybyl/7Ln/F6Qq69Acz9qJmQoBo
ysymMffwl46M+YemiAza05BhAgZI198aMtIf4KTgI4Rcw5RUptqV/2YCjSv7R5pfRut1A+ZD2kEy
nVQQu//UmcnVvOsMa2JSSOxgYxa13FERoOAIMVIwV3MBG0YLKkhP2GJFoxK9dMN4nsqMcsG+pd25
rAR82C6pb/1m6mFjdcWlNq08A2pIK75cYiQvl3WcX1Rzo12DLKc7pQINibYznvpkqm8DyMfHxKzn
m1wo0FZsCI/+bAdmkbR2tB6JvBDYbNuW2oAJ5ZelTOA8G4V1IXAEwXPvp2FAIF2Zk+dsWLtrJ2rF
p1xrGHHPC5ISFp8hsI02TL0XT0KlFbe62IoT2Ahs9ToLoPnbjnS2yNqHlSTzA95JBl1UY7m3e93A
RVcCx3MMdQMPWRbSUDvDnogvyZbF4VIVA/oAefJ5EKfxlqVZprjrvpLpxGv6czC1/N72FkeyMKtb
J+vzd2Mw0s9qjBCOJBoxhduklt6kZuofMlN7Yb/PIJdW0WCIe0qeTEjO4B+RmZyvmjWJTB02kGHR
kketdnk4aHPtN+mW3GFmNDMbzm1EwjtFexxEXJe4ZuR7y3Ur2Lpa+zpIw+YKJuKVdmKK8ZkpKOvL
YCX9zQIhdkjTy/sZCmvrlCAL6cONNl+kdtK+CnVtnPNi059jQ0M7qavXT0ZhLp/KOoZ1yVSkZxrN
Oollt8zf9n4iy6qlKUrGonyHIQQDFq9daM715DDcIYQ6fHZfxiGZrouRgjpL1J0euNKWz+OcgKcd
JutHOQnk8PM2qLah0zbfEFHz9rpE/jZdBor0+xbo+lQ+Q5Ii3rOZuZVNaLqgmrriLOUqRZdtkAx7
MEZ0wOXOgpVtK4U5gsNDeMyxnv0Y2o4Kal+VzPwxLsf0ViYYP5KYRnrfbSR3wzIoTruLclg1LSFM
o6XOXI1NWCv7/NhisYvdJUlBK+dgy5jca2S3TAr1NsK55KngbDNbsrb8alXd5qyKBJ4jHgorjWKQ
xg/TnJSATZG+ppWBfMUuru3nRZ2RPx33FHjZLtdGMLUQvriT2LTWt1FERWxXC5koM4n396SUUzgX
zTIDObolMaNRSdkWtjJK5Ldppn+oapu2Nrj5wc33mrmHWm6IZsq0gYx/g0HKTgstjYxJXVtb3AQq
WGlcv4MtBJudJ5raeqthiBCEZmXzDq5kvOdJa4RyV2bMflnp1VgZnAG5W9whshShvpnTLNoE/i3F
s/VIQTvABCbuZu1UOYGNIqWra+xC8k1TGuW6QdfyVM37cCn7rnjtm2M4Q84KJjlnI8kOcH+afhOl
0brAVpt8U3JZvEpTB0p+ZIFhtZn4/7BVbcSQdhXW1TTe1XnP4XuETPbdWNXassV6bW7NjmQmmjvc
WddqrJ64clGCDI7Q3Qw9jUppbN7l3kRucOs6Ppa1rN4loezfxbwdXvp2yxYnnYpdYJxL3O5Gwuc6
4l6aOhwn0/yWWmLfXuvNyDluBrj+QSsqwaX6bwxvwrjl2UmnE98BApDL3hsFK6fOWk2z5CRDMv5c
elnXrpUsqyIQuZznPPaSpHh8YLZ/TYr4uK3fj1hW0yzxWqxeAxhlYtFaYStgioSv2q5SBeCOuHLG
XOZjhBdUdIsvVlworddaff8lAaB3ZqpefNRJqt3lTZROUtwmpFZypp3UQSBATtShsvOpnyl2rN36
asZiFdWgrPkucUze1WwdXotEmk5dG1cXAXCpp9UWEAgtscJBGrebXE3ii6x17XueCEiiLXpcP2mi
tb+qmlVcit3AxCbj0H9fy4bOM0BWV+0y9qImFOtP2EpGGT6WnFqqYaw72hrt2n9azbSDrY7zcS6V
lZ9Vq8oobNXmCM6s+167EjxyrmpU+a9B1brFrYdave+9nJkwg2bTcknMHsDH3BXaJ4ij2u8wzVAE
glrMotY4aTDcad0g6WelFJRfnVQUNfpCbSXgrLZ6d2B+VCeo8qZ9+tE2gj769SKpxz6bk9zZZ8YJ
o73qvg3bkjmTcXgtves7oDi7MSvM6ezG4izZMCDDIC8wfxpLAwkd+7gcGEiEb5AO6JBhRMy6XZwR
yszmvJeChNrYlLOBUaSVMngnWsYaGxF+i77opOcBPuHE6etCzkB/mvFyzY3V0u6JJDev4LJz06la
cy5P82CCbsgqZphdwKGWdDL2qjQ/TKmYYJJZyz4AEjxFnVTl1nOjphKQFQavKj81VsF4Ucu1pWeS
LEVtTx3wF7+fS219GPNaSzRYAeon1BNpY70nEzA5KzPmqLWw35CGTSLzZClHRss2AQqFGuBOL+kw
eyXy2u7ceL2KTNFBLiZYbSY+UJ5JpF9lDwMiOHFlZ65Khfmogi9DOHVCPfCoR1x5LzG0asdyuX7F
Faw3CYmQxGX4sj2wy7rkMBO2M7ylrQQRoE9/6WY8fE0thcHKQRVB2Q5xnYPS6Tt3SvLOL3KluJZ7
okNOpCgQ4ho9xh6K2Jjtx2UzSg0U+xMMVZCFNmVTfgc3ReZgdf1DWaUdMoGOXgoUtjz/BsYEkGJi
OM4iHBV4FyD5XVc/kkEQzkoHEbKd12IeWUulw3DS0mwe4MiA1yPu7T3J268dTLL+DIDpumuVdBvF
oou2be6iwhDjL/Xcd7dVkPNTrTcKILx+/qIlffxW5+WM5+ktSmBFFX9uUcVwJXlZf6aa1bwZQDSY
VpZTEXqRcYOQa6w/z50s+soQC59Qboa4tzA3PUJzdIhmyWQid4hNQIyASb+oRpv7MB4Zr6VW5nTF
+iy7p0ivvzWlrl8FdRP8pVDnE9hySv6rRe9IB7iWJejoxX2Mald901oq88Rt74lUVV66JzyyUl70
L62a0STZYgOOQovJ610yqs9itUznStizIFnaPjS3Wr7rupFG8y7QCNoK/VlO++HcQnRFRaJtd0TN
4P/iJhMiHbPVlh33gGqgY0mx8CXbVgOkoVpmmQ0IcbilE5Kt9oS7hZyE8XHKFNW8bfbcdZISLdJG
xU6s0l+SlQN7nKxj02fWtJwWxTS/CuVKMRmIszeDFeeDlyz52idN/6HBB/UV5lLjXdYk0x30noKn
tA39h56Jy7VZLO2DGb/uJq3lfKrUCe8AV6Y3mVn6JJnxftvAdTzquKdTKVZrlI9SdpmHkiEceE2j
IpFb34S206/1tgvGMhaDfNosrJlEzWkodq/INEb6S5XSXSehiEIs7S2mwqHtVKas5k1na4M/j5Nl
vo+GKJyAdkqwus6MJhlG+0VrY9MXqkwF8AcSM4e+ed+r0ekraQv7GtMpZQLjOQR9Tm2OOBJ8pSOn
sDrOGjsplTbZBTPICKUKa3nT9sZpHk3qwelOKJ7vVM9TidntOZ5hl0mG+V1WFmaG4kKCwLRZTqrQ
VZ+XtFLOxlATSQ9zF1pSmTrNHLeuJkswYo569VRAGfBrSxmZtsy6Dk3tYMBSCfr6au8/pblCxwsO
xjssIOD0oC58UmS5foBX27+slBYu0lhptzXfLcecEVGGrAj5qGYQvUaHQcS3ACsGCWMvN8hD85hI
1YR8mPSH78RhVcauy9huWE8p+gLGftH2rfPbGjakEsHQUCm0CiDztAc7kcBH0VTbh9Yltd8PVU9P
UZaVcJbAoplVW0flIse3XknJkuIVQpB4a66Drv0UarH51CUwMzYQK4birMh2oavr13wZ9bvS6gME
ALG1f59USY4UE3lXmC1E+nW/WePhUbd+9ArBRCVLQgQnQH8xVMglbQGB1s6tym6h0T00EuJxTTNA
3aPk4D235ZfUS/JjSCz9RZ8z4d6lZnxVpQHmFcRAEmpLXbLEQT/rcHXHRsH8nqpvYOmOM9qqmrMD
FzrHM1wyQHpk+VW20vl1xp01zNEfxOUD+NsXqcWhHYiL4a5qU8JAfdcT+qfred5aiiz1VlBrlJcJ
kIaAsxCt3gctbvipxJC3WEJClRWp6a/VQVnTpPQWIDB4F6DmoJCpynvU5x3hdy9VxgucCQQ9aV2u
p60YGQnUVims4zn1hCKjJbnv45PEOPBj4J1eJ1vCrRATqvvQLIRrJ+3vUmNAa7MtxTlry/wmTUrq
1EpPSSovR3cQrcYlMLec2RK2b2aTFYHRWdN9LiCOweIxY55bse41PfTZetFKUTxk9Ge7XsEIaRuN
S6uugfUYyusSd5Bf4Jf9NVZGT95HaILLvaWfgtgR/hYdPksR6LikmsqwVZWBeNCtvj00DVbFN1Oy
KFuaxMlbMRI3k3wATCUcMEPWgkLjeZ9aKYv9Vug0t9ihKRkT/T0j5jpViyJfzVKj5NsPK6xcqXka
16l0q2WgA1ptdbhbm/o5N8zW33mGngoCNqLkQWPdNPQT6WjxosqxFM2zKLsTGVkk9FZ8YRsZzjIk
0jk1BCY9a6v24OWbXI0THyZjQ0evJ5vDeFJ+lEqa4qTFn9B9wnHAb3IVWiV75AnTVZo1gPUFAvSd
QgKhL0CzMNUmWt15tp34dAA6K/0zmFjKX3K7QIc5VbF4a9ryoICBu2/JV/G9GdflpS0MRINNHeR9
bva/9MJMn7YREjBDWHpvb9UhWrXcABhVdckPfVOoj6f9+t2q2sKD8kD6LLaGDhI8hdIvK3rPXAdY
r8h3RnQCxuGVlH1BkSpjVDCF8JQyQDF/onZTPdp172if6cj9SlNburNmtc/pUDEHmHcQieSr+lwX
E9phCnkn/EVSCG6k9bI4YTsVKlyklA/g7oj7JgA5PJ0VyTCCus41J+mR9ZP0fvYlcZQ8GEmrc7Ya
5A1Q1V4382AOl5u1/yZsefWqpnIFeHvkKIxTMoK4W+Xt3KOT4429oj5b8TCEidUW31RjnV9GsyDv
7aXhjB792kA2ovYQA1TC8fSU7XtaDMVT18lYqLZYUFYzaKgOpbl9TSZrvDd46BucBIz4CnsJHUOm
KJCcmlLiputOD11V2ncg/01UmdtKNDIkp1XPLHiiKegT57e2oe7GBdhEGdSlTF9YJOI6r9ilxYu1
ZXrA9jrcCeNzb60H5UL8vYRtkSlf4F5i1DdTstcumztq/6ZaBxXgkMeCa4A6YUh2u036wrDjpmJm
taTsMh1wybY0pBhJCiiaIR7Xa/BB23BXzGS7ZXtDa3JoZVJ00jDAhP1uPZNQbAnhNXji2TThiSe5
+BD1LFMZRx3XGwxF9amp5fS9FrC6ppGDm6+7sT6JnUVZLh0WnwCkSbyiEbJzoVbpE3UeSiO9kD96
Cf6dTNpUb4+37VlGbusmwYP9mib7HK6CUHt6W84/x1xirslItvM80FbYt6wLllaon4ROXH4t8ySc
zTa1bgoaFu9F27QQTh6kNsfBmmaZ8x1jXUhcILKD9BZqCMPMoO/qt3VbHKVNlC95IzRARinCmL0O
fKvmwqmCZeff90VKmZ+Xftt2G/3N7qVWl/TdqLbuZaljq8dUK/NDh/8AcrNV/zBzCDk0UKzXhv30
ApuEFf33Je1/yxPzD2SV9/ZX/TL2v36N12/t/ws6PpSDdYBL/6m8ff42ZWhR/FN9+y+/9meR2zD/
MGB51ET5TyYZmV7pn6ADfqJSVFaPKjelY+rVfytxK/IfMlyYhgU6W7Z+E07+FWWtSH9g+cFXU/sW
YTagJv3f6PjI/2YSWfynSeTYyEmnhy0OknIhRKIoIArD7KRz+b2YyyCRGWtUj1nvCXp+g8NBEqtX
J6kUotRMRS+dx/REpMlscUkmXZsFVI2aVAdwAdvyUslnqhX0FyumVYb6s65ML31qXgypD9A9fF3l
nqCU+qljUJARamDRC5M7KqGP+Sxr6c+VKoitGROvDW9FXv/oKgU+c8LWNc2bCwt306XhMh683tDf
HlwH1DD7tPMThUrsJKz2DsePmyd6jgwH40bWZjppWaKNcuCPk+GX0LfPVrkE8ciARlt0TtNm52UZ
wbHRcd70sEt/GlDgEjwySicaL3tMRpR/jtOPaaiANZoE2JrsGGv2nkF9omgtDhx2zXhk2KF561X5
p5Yvq6Mp8hPVFhRNGHNvhvwVPnz52muFeKIsgCZCDy9WUtLJrVuofbfxq5TNzBGPUPRsMkSDgGqJ
ZZYTklDtZ2PbGNKu8jkYq77/OtNLmOV1Aw7Z9/S0swYVIF3DB8eJrjKWbcoeyXEayEan0l3fB/Ox
L1J3m/SON0rDa1VQLFZzFSzw0p0Je+DJQU3jraLs96Y3QGWlRryQjBjuuExN8H/Kgvzr1tnRffub
btj/JRJgf5qO/0jZ8PgmlJnwI82+CcMw/QsLwm//xYJYf8CBcFAhAOw8CAn+xmZrWH/wTaasS/wf
DJKKsfpLk0xR/ji4ag16YLrCrxxm5y88DRgX+BskfiSZogTi6r+zINq/tiA0Jf6xrWzJW5u3AO5D
qSjlG7zuiosnl0+FlVkvRl5BjLjqfXI1RGp7EciHHf4nmOVyMV+ejLlvTr24Jp80tdFOyV5+zpfh
6zp1w61dDOZS6+qViGt1UPQIygPrTmi7QWvTts5uCrT4U5x7mpbGc6qsAtlXszJsAP/36OyKVJ+A
RauNO28ZoIh++9Wj3uDK+vCKJNTXmIIbxNEKFaq4jaEWxVKpFWJS6DOBk6G45RSagTVM8mstL4Mr
DUN+BfHXXOs43cKmJW9vjzSlICQjfc4Yv4bS4IeW1fHLbC71U1rJGpPFm65/TUQdshrquF7bGSSL
gvlTmoQCKvGqMpqjr5K5wyIwHrFAE6GaVXGDx7qHMKWuf1QinOHlXr73u56gTqAwWgd1VtirbQMv
obleBEsi/Uoy5alrNsVjJmP3S2CRJwhuDVcyNkbVLEgR3CJOIJ1lNzm6UVsvem/uix2P0KLLNS0k
XbWSWw9hMfIjffqk/A9357FdN5Kt6VepF0AuAAEXk16rj3f0RhQnWJREwnsE3NPfD0fZVRKllFp3
dLsnlZVSknARO7b5TV+qzw0q894iZhGli9Cjh2rqdX9AlLU4FPP8huIBHXkrb+NV7HfZobTlcD1q
Tn4tU6iwpasM+CJJq29CJ1FbURf5hdU65q5kFVw6Xt19wAEL2XHNd28dfBWuUP/R8CP1/QdZ41dS
Fzbw97BC1xZPzqupLJJLOVTgTh2rOEVuhnZZDc8e1YwwvFAl4bqN6R4jN9auUE/A5d42U5xyoIjq
Oj7O68pogZ5MU/naoc1KAuZDv8Fy6xHdwvwghDDXAXKdFwMSa4uEXwtl25wbLUNwg6ddsW7dGKx3
K4KdMDGu8cfm1c58ek0W1H+XAc9/AzXwf5di/T8TIB2i0T+DBlZFFuXRZ5T6bl9L9SmNPn8bHuef
/Rs/4Hh/CVNA2TRnuRjP5W++plaaa/4FCMDyHIcPxtE8x8y/I6Mh/5L8lNRNQ+jQf+V/IqPh/kXf
alY24ofmnMz+o9wKsMB3iBvbdvj9xFhis4kYLHo634dITTQ2hVHWr12mcXs9Tx5l5B9Cq2Vq7LjV
MjIZzOAIw1ADHXNcDAYUr5AoOCR2oa+tZEC+KwXSnjTWLWituqCVlJsLujdoa/mQ8E292oUIpd5g
ILJpOtwZhkxcJ2XpI1lmyeXYJG+2HKNtbUz2QvNVeWoHg/RgFqhrBTjyDh1vldo3aiAY4C7VH+im
BfsJp6oy02ndnfND0Z+8oWVmTx+CJCqoaJGE7pHwBvZ7LLEdpPbCIM7Xtmrid0dd4y4CYzbsaztt
acdVTXc5/KRLH1RCAh0dEAfX8/G+KAeUlavcY8rTUQQpdmGrU46r2vuIT0i5BpfxwRk0tc57QV+j
GOW6tHUwdIW1TCN0rbE1RF+4zPvV+bdWdP9XuJqA0QO8rYe9s6nHPl0z/3xoDOtTqHXDtQjrD7KV
0SrormzmFKghuNeZDLV9ou8SPXnQ0DB+Dii0/Mp4JjkDwB2V03r+iJOhg5s2/CskmA9miuYp/q5w
SWsQ1albrrxy+sgZgjeBZ5Kb5QgrN8xvGP1eoHYRbVvd/NDDxcc/BmqHhYiLix70MoGbvMwxdiBi
KvDjWhBvGP03m2rCW22aLutIij3NB7rzlYayl9HCLLcIl85Eyw9XmdxCugIvTLUcXSvaKnVrV6pe
Z1pwoPa7Pvvz2W4CDFmiMS0/9E5SrEbV3U1yKD8iA41lpFEexswz7vV1VlT3ZW6Z66whijtSHSe3
Bj2pCt5WGyGykVYaeuCdJKfGqsOlnTBnxZ9E0NN21aJTIQrAub1P72swT0kNkMaJe44bW+yntAfd
LjlemjTIOKPRhWVmFK0HfBJdb2R1JCXPPj5mYYs9SQx42x4UO2V8qtPyAsxCgUyI2QNfQJzSsgBy
1Dg+kVOcoj42sC+zoNnW3VrDbuMqD2ZnYtpkhdfPJIZWznJAGjukAExGZ46GMpdJEgaH7KGP44S6
vswdQMcaK/X8ggajL47SnrZMrMDvujy4ZyK/nnggLhh9SSnyiz5Fk7vyT4Vlx6dcCqoivukCtRDJ
dZZRGMAs0e2K946LHG+MUcdRSdu/Or9JFSG6nrcGWFgpsy32EzATaQostc3UNAarU/uSO/OBZAyg
O5Br6atWW0omJ7tQDVgaenq0Uhhhrhu/vR1MZB1lHr0lKrX2g+Oitly+atUItMGuiyPd5dnrLtri
96K+bkqG1czeVfGZYR0LqUP6qmXdNYH/WffKlpbpPkMLCiEuep2jF6QnkAQUeagi21MNDXXo5Tqw
i63LRHw7/51BEbxQoUu3W5lynU6Vt/KlC4ehx1BKTBhWDsF8kvvqBpnBcc0sdRbzoV3oVX66okfS
7PwQ3Lc3RFtbk/oCGcn+9MhYLdqCPbjTg4LSZ36bQ2nAPrLjbhXoTbzsavcOVMZs2Gnc40wOdnc+
wwtm1YFprJshgTMyrbKxpTU7r2THKwkeenKrBZAeNJZQ67K39Xm1MniEhjEv1LxD8nAAL+mP/Mlc
74FBWI344YLrKrWv8SAPm2rpsIFW5+3hjM2+Hb0vmgyqFfZjzz3PtUJ4pblGEwCVYc2tDpM73dY5
WtRJjldm6Y3XKBVeaTG5SOXbamOm8cfzcqDhf9uaQXUUXb60EGBdas5Ad6vnK873Sg/hbZrq1/Pt
TonxQDEJK4L87FbZNOTQUWXg2/N1GNMUixqdcSsRYh/DFhgCe31e8GM37+00vqajGoF4IEwS9unz
NxnEBStj+qq9aV0DQkY60TGLrmTWXXYhmyvPy4bfOqSr87I22jzaMtm4lZoS+/N3q9AaYqWjDh0b
IHNGjHRmo87CuVUTGquhk13o8/VFEZ4iu+3XSY5uCGf+aUq5S69zH89vIq9g0KOrHzGd2ggPcaHJ
mfbnm3ATFD6DDqhc0roG7dgcqDXTjA0AdnLEUW3OsUPr8T/UumIfZ7MHmyyhkWh4gSM2D6S5hCkd
pscim9N9xlTrBm34fQTqLMiGESCYibOBq9erUhTdupbgWWd4VMAg/6pytJdYKejP89rSKMeNghKo
bQwExLQALjH77mgzlieiL6morCUYkObrjveyKto6BfEgCDCIRZ6Sz5Omq0HoBz+ymrVjW9qiMlS8
SIf5x/0RiVAjXIc6rm3xhPRPllnxSmV8Ccva6DMUDv24amfXwTLM+JEgQg9JIG8HWiWDn0NDZ+HN
Lfdz0kCYWCHA5G1FrzHtt8yrsdLcTatiaGehzWC0ouCwpYLtxXyVnSKf07RDxzofhpWoLUZYNewi
vYELalsXOPiIfeuhB+cwi0MbHqVbt+SK8y5qZxXVIdwCjsm2DgJhWPQZ1i5wwdvQv76SDd5Cce4f
8/k4yAzj2cc70Zz40XoK33q/gdEcuTsWSL9QSUa0a/aoxiNJoAOhJwQBeWEkUtgEwiA2IDgBSFCz
USE6gHsXAfepwumuN0fof6CrGVApJnPYFmb6TZBUaofv4rQmjuYbgz5S2SfTMrX9z0OGDOfkVtnG
0uBsaNmIiQXEFb+FZiDFNTgERKOq4Clgd66DwoecDbJxqxBrOsZmsBGyIX/B0IzDKX9kxvwaGQmw
O5vMACAZC83+AIwkvAD4hphxgAXD6Kfbcv4ETn6ivit61zvFfg6Z0q637ejQg5uPuG4+B5LxUEqY
r3IMr2tXqBUQyY0om3BZ+9YsHMzQIWW27xBBbh0ir09HOzM11C5M1JZx22QuYT3EJvK/YZVQFHYO
+cSEgG1g3uSOvMtbuHJJSFpAeYm4Q3oKaRQuFTg1NmwYM6vmX0UT7LKq3qshq47nPwHzF21jAKGp
KrJ9HJgSNfoK0GkmkNeKnf00R1TQecQ1v9tg6IYHcBvf5h3TL5dxdz0MWwM/BX5+WohWgIPCEqqY
MxRLQWx2u9dgBCTSlZzhQ8D+CVoMhS2sx8xBXA3N7MdR1yAYrF4Sp5lFM8OAjzcDuhrhXAI3Bt/a
8iGqOXPTw1et00OWjIA+ZufAEwCqbPs4/RQUnGp2OdLFLIuDlnkP3mRxhei2MRusb8sqY1o8fCzr
NtqSjWjLaAQMkEbd5/MfFRqzcgv1BhTa1hX30KGtdqISx2EwHLfIvGlLY96MQT2umjlcdDIuV9Pw
HOZZcexlvw+E9RxHwbE2tW6nuemNxIZ4ec6J000qS9iJesjgUdBIqZRLrVEq9+u3ScBjbEwzeXLm
QxRNWZ7Vug5sNzxNfrMrA6YUk2I2J2cvjLjKM5xNoGILmwLEFbhvOb111IAwe5lLrwYfd0ZwHtTW
+XEbkfHMBi6XITlNVp2KYMr2tbM3uvlqgfbkZGW3yc3rgZN/IbRWMaa0ofVz2iw0I/EfXTkMtyA5
Hj0JAm/sHbgsBvcc+Fh195J+ju4lxmWdIDPeT+UXuzCG3TgA5HRNyvWA2txoqfeBUtKmMLtNmwh9
P8ZYwKi2aqnF5rSlcgABpWkbrXTmcMtxXKWTPdyiLRJEMbyrbt7h3RzU2IrRkXSzry/xBYSKbvf3
PY5US6DSxTH1kH/Q24/0ZJ8cMuHj1Dp3AHTg9gTdVkNieadbPbbcCWqZkechrlAybUvxsaQjLRkx
4nA6dNnK9fponYaklK4YbjXBCcyQLFpT3cBV6UnC7RrWjd/ORVdQYW+Qzik6GY3tweqdF40X1zeI
f4XLOMPDU803n/Uwh/yw3rlzMQXW4Dpox2EXa+UpBcKzsVR51+W2sxaGnS/rkvCkaNFjcVwc9RLe
s9FOqyhgWYcNhsDgmBMwMguEx8RSunq/TVSzyyQbb3QY/Nb9sKZ8KI5OEeJEfy1cszk6QKtKGZPY
mi74npYYiflneWAS+MxqhPHeJvIgyrhdM5P3Top2HXVLgh55WQJnxL5h4Vb0y/MUY20gtN0lc7BL
YQb1rmPAeUrsvL5JpnIxDcweDSdtL5weoXBCCXBD4mVbDU95oa5tNwMaNJD3+XmCBVzHlmPJuSc9
VS8gWYqNl6fIZ7juHQg6tQHg0ZOVZB8CgXp47xWttxyiK8vlrMC1iocejEPtO4gAueAVz2ezsEF4
aWWFbIeCLuogGVr3zX3gsW37pnpuBmfY0ulVGEDOuJg2e6MDyeal6sYQM6s3nRFGW7Mc9pPCE6jM
SAY6s70Z0xwjwAzDdmsMPp1DTV8PF6nXtgfslyk2Mw0C2GBri7qoqc86F0l9/6UyLKhzjtvv0sDa
uhnojSycrs/RchRgvDpN1ae8gx2X8R1Nz7voSN45ErpTWjXdqktabWVNE+WJ2dlAmXDg0gSqPqnR
qU2tk8Lq/ccxbusNJRvCQYAmQJEUOLcYyNK53cRH9ML2SA0ArWKKAX5FE2rrGpqjkdoVIoIs2xVQ
Tl3jURfoQ+nxBGVcGtdY0ZDLevzWtCRtUbCT/ZTWp497oiXUWwfmjByjsjaSJmnNOj0vVvrV3gYH
GQJlFywGJdAqmQvN895SqQfRL8I0xCb673pGRuf1DmaivcVEPGabmXMWi079Bf1ZSOAh0/loThSl
fbBTwbDJGLytOyLz7oWQiuezo9O4QYM4UpNzVXJ8nTrAVbHZMqOP04u2RTmHsIF7QBnLtTsaGw4B
Rlp2+pYr6rJpsrAQK5EH8unJYmV7EgBiVma3zw3tya8NbsjxYJ/OezNM8HejV7EZak7kWKh1NnSg
26q72T5G5Gm9s9rpqZ3AX4cNNDa7Xleyv41j0FcAiMU2q8n00gTBziGw9pJ2Aibu14mla8tzJK8B
Vi4TZb2VaX8ZVzbCGb6nbacSkVRJep4AZFig19ZtywlVhblwjTFl6oAk7+Z0eV0FLEFy4S50C3ou
9coHGk+wpTrrFBTcBBxTXE2ct259o/qe75Rb98hXQocHu4AZgs3qx0Bh6XtXkds3UAkT3JJAIXEa
n6ObEuNSN2IY5QA6Vi5AVjPlDLBt8hd74kT03MJ+cRrY8H3bwAyco2SkEDz10pE5u/1loqIB+ZFe
WErsjEjnmJ/PcKBEmEfMqGTS6dkzI1kKAPVMB4p0H4fjMvdX54hqdOZVxwMsv2Y5bixRwfVXSmKC
dv4jt7nUwJcsJrLSTWIkV83cfKgndulZYH/ui9CL6JxlIgz0ZLO96C1yzPKTmsgqAXHRm24dCKY1
PB5QQy/nV1I0dPmS8c7w2elBIa2V9RSO5FiwIwEPr8LSugt0z1rNy8GRzmesHaDiAvaJRyKxTMOt
8CgJz5GidtWLOYIGM4brc5+FY4DYRkfRA/rDpDj/ALAUeVAHmjbBiY7HOFwPTVzstLBYVrbzEjkm
dtZ9iyZKKz6d9xolGWK5xYJt9SZ7zd/r9NKMUnyWsnqbxuaBRbqxEHLkQNY/qxwp27iDcF8iapCa
mb3o6u7FMmHEpHq5GoLk40A7IOJ0UlmBJQMubGGWrIcG86usYd4xGHjbR2urnzZuVqDGk1QoOI8Y
V9hVhRlsQpGX5+Df/P4p2USFj8qJl+ar2s8fwn7XNsN9K/PHYcoRKWjLN9Opt0FI/OHoKaz+oA3G
DRL4w7Zw6Y1kdDtzjJcXCiyRgVntQmJQcRlqzQMl1YVZKdCRKMti1WfPaBzamGkT0R7qJ38jEWam
i4soqACggneTrzAcnQBAVRlwSPYR/vEweFPxsVVZxNaNOfDzL2BPcR6oPPpa9IM0T8OQCBhwIXS0
UkCV9RlDOnsUO7duv5hg4u1puG/CkQVhyFs6frR74wf4Jo+lSHZgyjeWk174viRCT/7J69ULHgd3
kBp2cbSzOh5eAAdeioQyh85EZrATRjtaSRcbQRRY+3XVybt4TC0smp1m1mUG3Jm0KzNFiy8Moo3W
37dhK46Vr38GTIcBjNiwYFdxO4vtyhoxNFVuVPKgi4dKtIdQ1HAi8KbF+AEOUkOn13uNsxCZ8dL7
CB3izU3rJ99U5iqJpl1h00fsbcRH2psY+eI+0pGUnj4k3UTGDbRKawM6BqR5dYV0ymh8rvGWqcFh
Y98eP3vQCtC7qy4LvHJXoR3tAiM9iFC7zAOey8oNVMcBNBbOwQwjnbYWZLu+cj9RyK5DSey3x3u3
d3a+l98GY6oW5MP7rkVBd0aH2gmu26kyFw5NnRif6D46KLf7GITtdqqcG3bno1GVD1Wo97Oq9uMl
FQus+vY1K7WbjHHluoNghh9lcVE5NgLcDeTn7gF4Fj4dir+pBnVoDbnrwv51CmDNAtenuxFhIep/
qCsd6RlsejGss+k7QYGiQ3Y0Q/FkRF63j2MXmCaLUtXFlWQ2yviwvCHNvAkiNE0D93OpA2TQMkDG
0YXBO0MF2UAA0I5vRYVvtCSsOxo9iD5tL1uJUXoV4giKLCdNU5JuKcQKuMy16Q7XcdN8UYG5jYr0
HkziS633V35hA3aTrIYc+InI2mo9pvExG+3raI63NMiYKo5oC/ksxa4s9jnJIcRIAJxDqpDfFU1M
28G6cuzW3XdxcRl3cbt082A1BZXct8pnPWAnWGe9ufXC7NE3qk+ib3C3NtOtFackLhQXTRdAH4/6
01JyPlyZeT6iTj595nxDO8sv7229btbxpTVoSDqZbrxNMtHyLpJVBuujEfGwasNg2qddPZ0YkW/i
RsEmrxIP989yr5FyLerIwrfbH8Witp8mtjruOy0WYC3FAKbH9dLiMFj2JSmLnLVxHe8FMXf054fq
BoOxK4p9uC42csydV6Jkk1SLXrWoSQ4tPJ1OQijN4aaJHkscXqsTPOuDgR6xYCCfinwX4D+zzi/N
VGWQOrneYCXkYGV3KYPmehDesMocsQCtaZAg2x9oOm6ImvHKV+62ND0M1kQnr3SUATN/hH90x7ia
phVUIJKx0Ho0UND3lH9X1hZsrC6GmBeHEf6Q4YunT8lpCrQtc4GbgK/1UFJgXoOL2udDBTzZy8Kj
bubPEVhV9ozMj+3AB2o0Z+F52lPpm8nBbnqaLVFyV7N2MWy9Pf+LMbjDWq9TVBJGdWckJgMKjRsI
oxRZ4y4ltwYatG49WBTQuvwPnvaiOF0fCwNJPOA2i6wiS/c157rosFjJRmvbSOCchhWlV3ETfYwn
gqYLwDbw5QerLMltgCD5TY3kwWsivJAzEBJMVoVX4ZBZhBuxI0ijSae5gIKYu9ML/YxyVcACsLzg
1FTekw8IcslJe8SaOqKllxlrJDcHIuuykA6FgUd2KfCdG8prDafbRY9FwLYfU285Ge1LaoT2ruje
OCDzDQCuHARWWi8KpgKLZqBmcLypWVhMs7JRICIxNzXITFeanqMANzfmNb2hzojoeKQ6fN7RfiyY
aS/6c/exjt+aMFwb6Yjbkz2tz1Ob8wSLDSLX1jDdlknOzEQl+PsxGBupztsoSr8m4EZMjhZ4zrrR
GrkL5hnSKLEF7RGQcIDE2z2da2O+dg8HazWzSJR9KsfLumONejWsjHCMIUnqgxBLmuloZMTOUpkk
cIPeGJsy1Pc+rRE5Z6++gT9u7qmnCARlOt5PRvEyOdQRnT2B65D5Vqv8ZJN5z4XA7IxRkXFZzG3Q
CKLAKnfCz7mZ/S3c/I/i3OLHmbBg8My8mq4is2v33UxYVnnVBxEV5LlNn80ntp9rr9OQ0Il1tA1u
nbgTJ87XhkRml4S6vuzpbLEkz8ljHTCBODcHR6akZWOtXdFvHIgUCz1Ce78VOydGYdUEssxq7Zn3
wkQF3EulKZ+LaqRa0DUORxU86CEdhW+G9T+TZZxZ8f+Rv56n3rZpeo6F8jUIJMeeLQu+0ZtoILpT
8Ytqfa58q1rtW8elQjQEE4n+Vc3zFEubeyjNjWeigUGmMXd24bZVDG3jPrnNOvuuMUFjW7Tytab8
zS3as+TF97fo6ZK+LtAYQCD41Xx/i1nHDGp0zGJ9Ho+EpTC3RX2tT0o/mLmwFvNJHFCXL301FpvO
AdYe1UxlYiXk47kWKAge9OWDQzATcN205SgzMt5spL/NXMBLbzYo83axV14n/hdKdb6AVj07unOw
oYmR8zAkMSsoJQn0fH2Av+4JFW37NENDxR7RnbLcY9b74cpIYvsI+Za5lr2XnVtcTdHn8xRtlOwx
r/K8VeRN+upo94R4SwzXIAtQQgGBSWeFmpXXvLTCJD7+OXZv+1pcvmSvzXtI77ewvP+1uvvf9/96
K+p/Xdxt7t//l/9zEXxA2v4ZpnL3kgffAlNm/QgAw/zMv3F7FhASREtBoeCzNEOJ/438xTdr1pPA
Mczin9/g9tC98BxaslAtdWGjOvEf3J7xF95KWFV6UjfozBjyj9Ap9vfb9N/aqTr4l2+3Z+8HFkIE
EcjfOjExWmzhwEEb3SbYviOPXNlbrQ8Rpuq9bpnXOFKrIKq3PIRalkGanuIupddIscAkJ14nTvic
i/y5NN3ifmqN+EPRmSZEP7q3keZnG8Oe2vUwT4Ax/HN2g6UQ7dVSijb6J4gnpS5iqVDyLlXXZxyl
jX8w7EG8AbbjdBj8aFNWiVlhZez0n8a+1Q8qj5FU9DydZvSE/RrI+mUPjvpQuf09HvLdZZha1Qq3
PHnrZRZWzHoR5yt8rUh/+hofRgrB0+AWzmMVmWi6YguwI1uQsN8cuSllBnIkn4a91CRNJwygcQ+W
7V0RWrjamCASIjmMkNnD8RUrILWhXEE+zMt7TImwMXbVIMD8ymzX14G20zpwtgjMGwts4RGDwjPt
rXAZIFspvnt6slS2UWySUXPXKN13DLoh47WOMSf41YSjuhuppVkHt6llEwJmiMGkZINPpJHtVNCn
O82s6Ru3E7JtLWZraRy4t17ONBAC3sTUTeorGM5YQnPsbBKXSYPndc1hlNEOKMGTNyQc6dSDtO1V
syyZl3Gr8KJGyyoOqVYPWOtqY7hRg/tk9MN9WMVbb2BoSN8l3yKeccpaNMCYKiL+aFnODh+sCz7n
sC9HWLNM0y8oMjewOy8Ufue0lzNjoTHTpZuTFQs1kaEoAfnSxnj3Lov6+qTg0944dWsvgc+iv9am
8rlhwLMscIFh5lribzwV1q7z9fKxc3v61eixrMJAuUeya/LVVLQ+aGf45CngnFU8RPWjUo3auhNN
I0tzsp3MzPTDn0fE/8/Aeibn9z9Hwfvw9V+Ll/Ale2m+DYbzD/2N0gOL59iSbpZOi0knovFXf8P0
PJ1oNwdIKZz/E+3+humZ7l9g8yxOaVd+hfb9DV829b84tXX+e6CYtgFW74/CIOH5u0xgjsA4pODP
K0nGTH3OFL5JVqzS6RoLztHWFN1zXGX2IaTopI4zmssEnMshwLKIAWy3CdWc0QdUSY5XaHtroi2F
IgEi4KmBPoMerYFdI2OVqd9mVHNO+G26Mt+kZcwGM+5s1ee9M8NrTeAFiLsU2xrJn2Xq6e4mraAb
hpaMoEFEGM3E/roHm7Y+zypzXE82o8uMOoedGgUleNm2uM0m2iAGQgdfSUD/mNMa4sf7g5DCzAQX
KvK/9xlfEWcjV4T8oZU+yrKIdSyamL5KLMVHLTHzdR2mDcIWob3W6dovalRTVq1pTZeRojER5er0
zRq8/vpqvrVJ+8lXdWasvO0AAZWgZ77/qnlbKLhZqNCFtYkoTTx+QlTg2tcrCmGzOoQ+OhS/vuJP
PpFDYo/rDlpRIO7fraMxiDJtKHxoIWDut669T1MfKEXI5KQQv3nfP70WNtQGi8FAlOH90+H9WdW5
k21VkyJrGjaXtOqufGc0+cy++5snm7fuu9U3swhmCSymPEivvLtcb1ZUlmaOcuw8LGmEr13kE+af
4EO3MYDQXYkiCaDDZBPqyLYwlwiOZimgx6WohYIcwucVVP7QuCAIpyld6S7mZImmmP3UuNLbuB/X
UZBfer42fnU7/+el+b7cYl9zBgMswcAFb5VZruzb/T24KVIlToAkre1dN8hi3RZpmCy6CZkEs4Vz
7pQXSPpgghw92G2R0UCy//Yl/ceb+D7Tsm0doLFl45NqURBB23r3AnmphaflPWsjHMuVDgp/GLPr
MMGlA8mPofOokW1GDn+4IuerYqSJHxgX/2FTWlaZKMCk2RZWUbFSUSXA2DQHaFn6ykiRZf7jy8H8
h2kyi3DplLffv+i8tQDVgAbcUt55ZFwPqiuRlvK3VeP+7qP+sCJx+DJcRyfUQHnigPj+WgJaHJPa
JtkqZ8R4AQQxUOLjFFfXmjYP+oNhxZJ9tVsHBaTmuUZaZZEA2V/9+pGN+Zm+i8vcB/uPPF4IbN/f
f1gRtW3jWSl6uNhkG1W8NmsQhNlLH4lNHISPo1Pu0hZ/jDH6WEThF1H11xqoEOzIn359Kz+EBNIj
PrHFGmN+41rvTohcmXXTM/rbegxKASMyrKw0kV0PVewCUZ6NYv99xv8kvs718fcPbjqOZ+reLLWn
08j4/gMwbLQYoQ/xtsJ80j9Y6JH04hhZ9XEAg57E8r5AduXX1/xxF3HNmQGF96zk+H/30a2+phk/
tTGAIUTtIkbUEwrKqfM5UcHHKHE+iUx8+vUlf/aYLt2a+SFZ1ta7Na3GAQBwQ7bbu0yAjlMo36ok
Q/EjvTV0VS3CWoHz037zLX84vITpuGxeZBFnitb7o2QKzWCgYOFBQ7SUw7nhCGxgQKnYbJ5l9fDH
zwg1YW6HUJI54v3KQQjAjiVNuC1N/nWtpSzeIAFuLfYzyioco9eoRO4hnVBh+fWVz1/s3SqioLUI
FzwrUerdojWmOIxH20X425rpz0y3F/nRMmvnBKSx7fPiArC/dhyMT3HgpWs7MlDxrJ9FlASr2tGq
yyY5onejNlrVmk8joKGhuw7U0WuzC2uASeaOow8xrNS3gPC/+FYjF1EfmFdx6pw02/cPNPjQaSnF
FvdU5xnc3KUqfAhtYN4mL/7dA/+wnCD00vjD0xi+CtKW899/k2vaQB6mYQyZHzKVY0QUa4u+T69A
tGnglvNTLYcdAJlqFlj8zbv+YU19f+n3GWRpNswaNKyUkdCDHEMH/qz8KJfXLjLyv/6uP8QiriUA
MBIeTJqc1rvjjiKzQVTIq7YOPuqJJqG30y6OukPk/yYA/9BMpWz2QLkKY45Fs2H0929UAzZcoy1R
8X31p8Kbnqwi8eckaJkBm8h896CS8k7rwZqUbnOHcHUCThhd31Eblv2Uf8py1DyaJ45nhqz04Swt
QXcBtdyVPbZfKkQtFgTWnaGBECxiUIu9hBrYvRhZgN57WGirJg45T+3p5tcv0fjZW3TmfAsOOifM
ex/qeMhU1raoNQYjOPuCpvGiHOS2y9zbAeZ/XMBrTkI/Zv7lX9VDl6577eDLDtOV2HgRPppKlgde
NWAa85vF9MOxx1v3LGIUEqCCkuRdJB6bEBRFomHnnCf6poqzjWbZ5p/mE1xkLgshUMFgxdz2+0+r
PHscJl+UyNyUX1x/SDdODlMvjQ3GDOXH37ztHyoYV9JV82wBcpP/OZNcv9maXW2PjR6VXM1jWork
1IIRwtFx6P93+Egvcg87TzvIabYMw6esD052ZDPdLs1FE/0uaf1JnJCmhcotruweGeO7R7dF2Y8G
cqDbxoX92Pt8egchylVjTFeqaZ9xD7doP8m9IdXdr1/E+bV+F5N5EbNxKEaHsNak/i4mM28wdM0x
sW6eT56uRlPdKUHp0KZjlOltjMK7oPGnrys0wawZsBaX4RJr6I+BMII1EGp0zv3IhyhvZMDC1WPR
BrsmAdo75aI8JEFq7XocYAUSWct2+M22ecdGJtcmJaFxYKJCSOL7Q0rmTgplDjb9FvndDdKF6U3f
i3uduc5KWqT4wOshoIExAaOzrUoEDUNUtaxyQm6kgY6VtCVk/m5dzXICjUqWNuzcyKleKFx3ukRN
3W6GhRjGvaOlV7yJcuk4my4t7l27vcw5ThBB2Jm9cWEBNjfAWCR1X6zt2kZ5DI2wDsmvlRzMAfjw
iIgQ/5dRuhyWnXXDclt2CbMeW2kfPJChIvTfxGgde5oORpcAdNMfpkkHsVZl41rr/ItS6WgIziP/
zP7jURXvkopWsiEopaFpv9vnWc04AQ1A9HBKY1uY5knWosOVkmjKnjilaZSuJIypld2BYisM6Fbu
SCzGDXedxNNT3KpoLWOJ5Od4GWe0FavOuXKVBlt4ZuXa4GeL3luiJ3Ro1GPHOLbuYAMPaniKSt1d
dElyn/WAAaK01je/WenzSv5upZPTeXNNC3/Ukj8UEWEW5sjQuPl2gPy2dmHVAehfOGo3BLG7MVoF
ULLwHhy/tg9ZahxtEZl4XndLJLNofbbRrdVDD5rANUKLzvRjEZnuwjVnWBlT9F/f7Q/n93yzBEG6
GtIynPfJr/A7XYtAtG7tUVpAIiyUWnNkgtK9VYmTHwIJ/fUFjR8K5/mK7jn7nWcY5rtAIHURg9dr
8Zn0nxhAwn4vUO1MxAqsE3oZCupSYupLf7YP9iCXS/93U7qfPbNkkAgQjZEij/39CWCHJhBlxldb
rfgvzs5kuW0l2LZfhAj0hZqCPSlRrW1ZE4Rs2eh7FLqvvwu+kyNKT4r7Zo4TxyYBAlWVmXuvHVqb
quEHCQftNtEZzIqMTDwPVOkXV/1uH+CqJeMahuZSSvfyqhkiQxaHXLrD6DBjI8EYNGnJyXR5hg3U
GdGh6nKUaG26AZ925NFJV2SMf4cIsP/iq5jvn09QVHJxJHuMfC5nlMtwFU/eVOzCQiQrDcNIZNoH
DVqUF/wFOnVwS8JwkgKRk7G3sxu7C26/+ArvNiIKW519EUoN53PTWn6h/+yKZZwp9suh2FWcM+y6
/2MuvqkpZA5iquaUxd2D8sbTYMVo1NyeqK3nwJme0omfqhYzLrNw6tdS/pURxyWrSKgjkD18/i0/
eEyWxo5N/cIwl37Y2y/ZQ6fs5nQkdCboUUXK4FsW0eGJHOu8/ERa6Z4//8B3JzPuyn8/8OK5jCE3
zbXOB4rqro66vdtYiN0XF968+//5JMtjishOTKv87aVldgI3NuKTQCfAGFys1g+uG/7NvqgBjY+e
NXrMLCy2YTi0T95+kGtljQCzuSwvw2vfyJOb1dnmvo7xENkxeWyadksMMpGinvcyI4MdS/er7/DB
ekzflAnBAvdffsi33yEU8VzYBuavNDBzptXRTodepYXmeeKJ85V5kr0T7wLCKpvp9fMbbX304dQR
nLckAEq6WG8/vJ8QEhUVDeOu/wHVkxxj2VUoweWtzMvXvCFHzhtfleEe03hZEwL9qYpvPLNVPrMm
HEEwSLgrnfyhyxZC3mwEV+1wN6CkQt70LZTiG+GvgMiM+ckN5yczksc+9Cb8W9EPbcjU/07m/58t
R4fve7G50YkXHLs99Jrv2tFdGSEgrDHbpJWm7R0b20/ZNBDAsMd8fus+fHYc12Zz8kwg3Zfv34wa
2E4Cke96gyUzT6/HTOS+i53NR8bR7c2WkD5bflOtbHZAZZ8gbqynbCy++iLL23B5zYwgaGKwCFA1
XSwEnAkTBK4drd7UjdFKHNCh9kvvJBXDjD3IC9Zt3ZY7rQg3RkXlovo/SRonV41jhSs6DcYXm/ZH
X4j+jSkQ8PNMXVankXKcqjTifEebgeimqX1Ja85OX9z/pca9uGwbrQBgFjZrZkMXlx3g0cLdkOQ7
irDzWGAzAWxfBtEppIpt5fw69k+uzelGecdcRFgBYMuOcibrV0ZIhaw6WM2ab8kefwGi/S++3gdv
1puvd7FaBpHVe3Ue5bvOuXeb+frfLdAy1a7r4a7CDj6J69G8Tsqvjq/vSxmPTQHA0TJ2lAuJ4+07
DXweFbjLJ9daSqKh3rJZ4ZWEcOsQlfG78cTkO313YmyGSA+h2hR4R3Q0r0hjLTiM89NkmKHvlT1Q
djPsIaQh8PG6gKmzOEqzU0chUVg5i8Mi/+J4+sHWC2qW0SSLPyXw5VwycQy7mUIt25VEUNC8QGFd
pekBIuT3KTtI1Nea2V8n2By+qLuND38wyMoL0lrYpLO8vW2Yoaes09yMYxcNkZIQkEoUHVph61cd
B7d6J55y9aOc7+cCksQXT8sH5y+OmuxCjLbQcy9MvP+eOBpkbZRFoChR/T5YMrgN7E5gmnai41Tk
TGdWWuzZW6fPgQdkBnY6fdvMw0FLmq+On9b7NRSZDYvoUhEjJ788cw9xYOjpUGW7NkbXFZhbJwIz
HYz9C5EbcjUSlDug0XWmlOiywXCOVIBbUyNetCxvC3VTjC9eLX4bKt8m0X3UDI/oPkERh9SbQ7IJ
0ZTZ1E2GUuCvR20T1shIPBfWqNm3L5pdP4xGEyD/je50mrJ+mUffhv7v53f8AgC4FMxcJW0mVhCk
GWji3t7xGcmJQN/GLCXhi2XE3fhaxBOWNY9jat4GMOXKFmB7n2Y/9dl55lcgbdjwjlbOKa8wxTdh
QmKtrRn6uENQCX3xUYfrWTY8swwPC3Lf+yXwA9DFOsHbqgU4H7zh6fMLeT+M4UK4CuifLn+gQ/X2
Qlw+HRuwm+5kQvpOiWduBQEwXYWp+Tji7aoqzIV9f6OQqpcoSQIV4osbHxOUrT7H7+SLZxkhF5/4
dmVm8uwuGUXLdEaYy0HyP8dnzwkyOfR5tbO7q+WpP5RxAzahWQNSyNeVIU5BDT8QfXpwJKm4wJA5
TA3SlcFxNgWmusopC8RR6bAPSjVsyuSHgVh9JSCT72KKs60edcSiwjw4IQy+Nxo08brrZPsg1qPH
PLxOOvOlY+B/mpIjfnzn6KpqPSx5ARoC7ESqQx6QmlwEwzkX4mfWSVKQreYxSmx1pTz9OYefv7Ui
cZc0iqjHemxXdi8CBl7yN+zxdq3FGhm4nR7c2BY95WE0p03VtVhbmSQf4KGD9V06Z1qCrTwiGQf1
M4VCSvFJsZ/rZ77NOrCfZuscmUhyg0n+KsPhL5yE1yEoIvz4jncs51GCEPBe2EiYnub3BjyHnQzH
nmyfhsi0DK2mA6ZmPddtt0nw55xrb9h1gQFCMRuBnUNe55zWdd/bPr/NhrDa1pEiti51YDeP3i/2
UM8HCR0cBrJi/BBg752QnXM3l9ZKS7esf7t6COQLzuOsvQYI/WgWUXGMUbStuiEAzKs359Eahw3q
fWkO16PX/8QlTKDw0PWYjzo8AnH3w0ii20Sw/abOGO4KRu9kkXQ+oRd/gkD70WeWuwMu3/uzO10V
WShXsLB9N5rOwtbuWzvA6mnOZCt6w73oGGm4SXjQzaY558rb0iC1rge4Z1WN4AxcA8p1CxuTa56w
C4/7tocQP0wEEYbGxMhOiL+5rkh4FmTjTh5cawjImNlm0oPB6PiyqR8h4NSreagCaDA/hykn85eG
3yZ1GL7m/XUc5YSvgrQdjT5a2UZ17st2N8uSTDynJoewxMTl7qeAjrFlFw8xXurd0JIeVLjjz16v
OIDVz/jG0l1pi+SQ6NdRdczLl1aA/20S+6DXC3Dd+TlrPBCtEe1rlpCEJKdtiMl8LaGVbjXTNIlG
ZFPr90bdVhsP4V/RePltCeIq7s16k+viRulL/hFol7LABmf337FUrmY93sMuv7ZTd9rCadE3mtJ2
g4OQg6f3PIaathFmtNPibl+Z9msnu7U3zw+BN+7Tuvvjljax2In1I4yMX0ZkoLqNwwlbGV2TxeUT
F7L5LnrDOA5FlG940VE6jij1uZfr3jQIXVAL/kvAPJQCv0XEUmml49Nk4VaXjFdXiY2DgI5t7HeF
OR7jblwnrh1zbE1betK5OHazic0n8zbj93pG6IczY6dQI/Esus+eGFJiUUZMeuBP4mGMt1bfr2Fp
CB/L2/PUp+G2ovAhUrfe8aP1oZ09CteIIEqDph9EFmzSKueABD8xw/6t90tmkcRyXkaJhLUXhocE
bgGNgFAcYwmFQc1YFIb17AQaqRAeucxDJFYB2nTf6qqXwoiGbUD/ETxDY+KIu49x/pyww2GvimGl
xKYOGcYJnoNIMRhMycyAgnFi/r2lOa0nNQZ1Bnc7ksSa42zZT2NHEohullt77HcxARUoWw20nWhX
wRXFEftW0Z3JCAAq4CpCR4R5M5YZ7Vo9v2+zb1GWk2CWRdOV2zv2uacZCScAxBnWRT8q0x6FJqtr
s1AY8wJcLi6/8lAv4MQxHR6isiP/ATGXH7pqCw2tW6eA6Xc6qpfzoAyxkkpCgcpN8tRTddJ07dsQ
p7DE8ESsGpxtI9qufc4gk/5D74sY/m1F+kdIuth13/zRvGw9hS+lrFw/NK18HcyxAUeieTJopxOX
El4XoyYPveLvjXW/qerfQbXNUF2SVYFVO1cIdkPady0WtA7Nrj+T9eWH0sRA9ssLsEZavSD2Iq2D
bdbk93bVgmYJyeEgbqTE1fVdUiIE8fwXkgirJMbyXRRL8pWczvo5VKhYOFGpM6lEAz+Fo61zCeWk
9SpiFQ2r/kEW0k3mjflrWep3su/8uCL7OHG0bVGzqBGksq11A4IAUrNVAZRWM3k5my6APj62HMZp
wSd2OTxnubEWbkwXUiOrd9aI2k7zp382krJfGBVC0Mmf07VSyQkwV/vsZfN9W7bbkcnyvdZweMU3
+DhabX3NiLrZSnp+6xIt7wYLT79zsppIbQybaxvGxDYr6o2bzMEBQGXyfVZwyygpr3WF38oTPXTz
uARaUHomulmTUOSRdcqwgsd2yE9O15MFD2fnWmlgRfVs3ubm9FUg7/uZoQeQBfGAQ9OOdt3lYE56
TWLVIQYpB+qlbysUyaNp1TeTRn7baA3zFWa/s0k1sbYEDvHBynh9FSi5ZkT7LbS1IwdzIWo2K8Ia
3PX/+YjGIM+wkYMu037oiG8PRFgrHa+Gm7OL6ZD7eXaE+Af3TrT3GvvlbIzwNBQdCjkMT6RKPIEy
3VCu/VFteNV1hER8/n3s9508FDMosRdhJfrPywFHUbuoDJST4MxwX0Q3aNeOnqh1EcBPCevqUPES
beeycKEOQh2w2x+RyPfY97pzk5AyFstgFSZl4qtk/N4G+bg3PbTpWR3uTb3VV6HXpVu948Bs4/at
OhpnXipCbOVBsfbQlYhiETLnzo54gl9ODkhCYprdGyS7dUP+UONuG8ySo83AxE8WeL9of5nDrQEX
N4Ot15bNdOwi+ZqYdfN9TuuviqAPTtWIbNl0mD4sE/1Lt4AJybHSjTLZmWOE6gLO0Cotqz+N5UBB
s5TFSABpZ9JyGI2Mw2TXxNKH2doqUHjGLu9hRNX0RU/hwrqw1Cy0pREC8aXQzVOpvn2O6GYMop1A
H2heCB4lABFiu/Yx1nE89oZr7LSAHs/C2sRb522GPkK4H3WkeS2BMOBUyuvJoq7Lg78jcTWNcis4
GYrlunFYmlvnOSmEvo8GtXWyjlAgO7J2/CDy0e3gB/UjdH41tefeZT21G/VdEDfskqSiTeyVInQk
kQIpbMdx/JMkSNwDOWZ+OxKD5fbmVdNXhMjPbfIg2upv55xRwI/Pk9OW27Kub9PRkL4SXuc3plr2
kWGX6BqRFjGqESapO6aeyb2JFbGto2pnmJSnn78Y7wW9CDg4TOBOw3OOk2sp0/9TuaROWqEIDaLd
oBJ6/Z6S+8xU98GAHUtSh+6HYv5LVMhtN+MTUBEsSzIMSEKX+n1QIfr7/Pt8UIozmEf+ZbmuazOU
vFg4rLap9IaUGMwGcXmfyp60C1IpGYRlDed+clBa+BswZey9PVXdGXs0dUbT3gGu0/cDrD6M6NVE
LT3Eh6rp7Uf4mOkmT65qHOi+3aYhPTCNKHJPgs+RiffAOZtjBtDLLAUT0AwyfwxEG9/lJdZhZ2pI
zOBQimvvlxya+qqJCHuyyO34Ys18r77lp6CEtBjBoH2T/9b8//wUnhsk1OdOtMvN8lftaMOumLvc
r2UNjRnUYNp2REUlBgVBDlWHNK7v8OvvOMA61x3BHmyrbJseNM4US3ea6NSRpl3wZhj3EfY/cj6N
u6zxksfPf7MP+sKLPt9B309ZTg/0sh63SW5qDYygac1ptnCiOxQtnEEpvz0r244Kb3dQjU8J2VYA
mI85yCzqlS/GCu+bOHwL8oWxHfDYMNJ7+yR3qWNqYsjTXUBzxWgl6H+ZHrzZ++Jz/s3C3hb7yGFg
/NJ4WEY1l50rew4Z7bfsJXzkmexIb4ca+skrjW+aMzzNDgZdAaqSwZnnVx5EykmimUHKAGQaf0pK
mLBLHSysRavkOHRU6nFbGGKji/5R4+yKaoW+kUKLgfaSaF8iJg2p3dplvFGcOnxl0MDGSnRf/zs+
oVEiFAXVNdN2skv25OKRfjvJ289/5o/urzAZnYA/Wp7Qi/ubZ4JgmAbnu0ZfwDdG+Y021nFaGlef
f9AHA2luMO8/K8Ci/rw0GbDIdDIpZrAL1YQZa0T8WcIGbm+c8CAU+JbZAms3I5aJydpcjRBRv9h3
3vdkGVAR2aEbtNkROi/9nv+8ilrvQGc1UaDKsnlxZhIp5/RXha68wqalkdXse8kSrINy44trfz/j
5JN5pkwmgRyfLvW2eR20JCSmya4fbCo0umu1YAzluBp4vxR5SZJeQY8hyDzQdwZxVoDyKUjzBzkE
z1ErXwyNWXEYhztXhF/JGo0PngGOdYtSjcEogryLFj/gPwDVOrO5Vm8esgiFTZA2KM7Fo+HFd6U5
7RbxHTFaCtcK8gnwEwlQiGGxkE0eo+VOaF88lu9HL+iXOAkjo8Uwg8b07U9FQQ8KpoKf1HXDi9KM
q5z15/Mf5YPf5M1HXOyRVV0AVavh1yVyR4w5I5f2leREBrQIUu0vnoD3J9W317Nc738ePTooUywK
7MFpWN1xWr3l4Lzj6Io4Vvvz+XV99FFCuB52KJdR6KX6bKRsjxxA+rvana/RIR85DHwnxZAJSv3w
+Uf9+7cuFs1FYIR03WODsC5ld1PLdCwwlsuCXRs6CeOo+G/rtDYwmDK9JZjT170MJznr2hpAY1tY
/RX7ftfiIGSD3/f5mFxVnfzbwxfqUVxFVB4IJHio6rRBtBXxvc9dLdBJwrfFLv+TbanwNZsnVQ/O
Xi7XnCv0rTsQdBnb9XVswfOYcCTmFf4Fm0Q3v5vHhrbL3LNml1CKPbGRkUEaOBiLFcLhfvPFbVle
mIvbwoLKGITyhB7L5abVLDHPTkeXTOb6JjGNddJYq0iIvcYmSUwgK1urRWi+LHlDvnewgtlQQnNb
ALU08U1NvShcp7C7xInh+b2Vj6zN+dJNAQw1CuK/tNykm9GijxjDrUvCckIW802hRzTCPFjzlk4s
XfdCvM7DSBYYTTzmEpaJ8HTZzacye2iFtloECaJnJUqGrN8GiHI+vxMfLfoOw03jnwyIR+XiPV6c
ZVEJG3oHr1Ktyq7nbFc1PwGdN2tSGqK16iEyKru8SSaLC7I7TKBe/6X8yvjgbV+U2/piKaN61S/G
JHXp0OSO82iHj2bTY+7dmXlibIs52xAI8ezMIU9MABsDM9SvCVrcaebnkM1oXNc8xf1kOPfRcJtb
KjgKF425QBqYVPKRmPXhxDBxyVkMh70sxU53u/rG0Jmb8z8sNoBp2sw2DTwtsk96wuyic65E2ylQ
mkRvYrnr+nlToSNhYoAUoay71URJv4qC5WzYNttwtLpDp6U7Z8bwnNvySrlDu5swrDRPePqmbeFx
AWYKqQ7qobuutOFkpV66wSsdngxFVjNjknHLDGaXE/CxDesAM7JrPxWK8X7VxitBqvsqj4OlQ1mQ
BqpTv9AM77liwtQ7OvlZ85zm86/Qyo9QsnOCA+vAF23owa6OftkBrfLOMBmLDc24DYYXg1CilT3o
tT+Rfg5/VKcdnAuMwODXtMGr1s/KkLXP2Q/cUx1fMdXvt02XHbJYPQBmZmaWDAXZfAF/amCNzAZH
Zf4zjm2yA5zwLhp/61ZPrH0x6VtHn8m2VWoTNOrVlOEd9Jk7EY5PXSr+uD+Zn/1M5wFYuMAaOogT
QtAOEjDcUvtKpFnlN0VK0JRr4XXO3J92jEEuR/FBq5r2iklQC0HLbrstIbtBMGdRmXLzmFdDvdGq
dlfVGqfHKQ+BjabpymMiNZeMFBpwVXb4u3N1potHzx6JyC7k0eZR8WOJXhL03y85WT/+dVOgCb3G
M0jpRRzYEJXMO1P60mmOGIRetbiFAuLdYyFFTtbtx45TYTdrr2hTIcFYIL3/pCOUzJb76RvLeTZN
muOE88vv0vYhDpIYHkV3jU0BfBD+8m1oJz/QlYD0QkiQcUrYlgxnfLdwelQxpO6iAeMB5aQCr5ic
TwZgPmnS60VQGsxtjLg+3VReIKCj25AEHWK62NBpHNJbbDXkZVn2VGcBphRHnOt0rHwN4Y0/kFK+
mTP9e4cJnZjOdh0ADlw7AGw3CD6OiPgJ5K5pFue1vHYmY/BdNLyZqZ+ELWgDilah3vdoUI/jX6G6
dCMdHuM8FNf1zEywQzBSecnDhNw+bbqXlK4bCP383rG18ahqwAVJpV2N2R1Wt+hVM+KzQAgDKsdN
7oeyPDWT3Z7atuTRpfu8UWZaXSs4tquxm5cGW2ntRiiwqzbX7V1tc6B19TPZqtZmLOW0I3CZTlmQ
5gRAPBlu/Csng0K1d5zCf9UpLfXQg441zOM64MfEKbofkvaVOx5vmphrD6xG7IxSfXOSCpUDZlR/
Jv56NzkNXHpWrc3oVt8qni1aULiJ4YO7+1AbXhpSmLaOhoCHVjWkWMvZFk5ANDgJZLYuDtV4LzD0
kwv9CHUR0S4TIytOUqDoBI0aAf1aa5H2huYDhRIMFOCFy24tfOqHo9dFrAfTDiYYb0ZQv5qufqej
TLmO3flKh/C6J3S2typ4rU28oPqB9TZe7yutUWvizB3fxPT4v5VNIZiSj/mqMlGbw9Zle55pfpuK
Kmr08CJDh2MaiOAYmNG2W7JwXYOvJqACong8e7170rPYhKxH+51xPVQ4mJWTaZSgMZyVmb46tXur
ed2xa58yTx45q/abOYVxUev0HjTJgxqkq4CkDf4qXgtj7ldNwhzRsGby253+Nq4fiIae906BWiBP
gevHQC/toUyeiras10L6udSfjb5o/ZTVY43Udh0nyWuKm9GvomyT0TAy+Dsdnkru6V1IBFHcZOoY
eu28N+VPYUX7zsvVqS44/wQtUMjFIWdOBuPkRN2MGF8ta3iqEzLouErh60UJ2nJgguR1+zrl3zIS
7aRy3WF1vC3aFKaM0pD2lzUjy0nsxhFWdk7Kn/JAkQnERbHhsNGc7JxwKbHMfyw9/V4ZFbT9YKMm
ot/NPoVcqbt+P6DlM1XRErvrEFFQPSZNdC/lQPduhOoXacpHcb2kaiWrrFOHxJ7sQ+0cDG1DfMer
jK3rouz+ZObYMXWif2CP8tYryA9Ui57CzVDsNNLbARDc5k5abwa7oxMPuoNBLo6gCt6Xwp1fYkfq
7VOwhDVJ1gGfpNDD1GloqMeZU6B3rKayIldmTQGILGBoVl0XnHuzRbwAfdGvE9tDXeBAAqWp7hTW
g8RcsMhdwZyGRPn00JNXHKDNdRZOxzovk3NkECaW9bGzVcHGkRrD+FndWVEJ7TWnRVzl5g8Vqp8Q
qlq2V3b6uWKDitW87evyPKetvua2rTTR3cKF2bcmZMhlSdIsLr4MXvWpegZGdOciCjy22S8VOc8l
Dfi1rTnnNjev6gRaZuLFw9pIluizMxSojaiTatsqNv4Ysj3VpPhmmQT3kK2qTo0UCPEzmKp69dCk
3byCv8VnsRHwMBd+WPJWOVr9ovDVurq6c13zaizSYqsb8TFtXX3NLHpeuPZ3WAzXKmIIp4ca0xKq
s024kHZHz638uEPdrSkvXGeaJW91zf5RDgJYQRptq7ZmUqIJ3DbGzSzSYpO5Ew9fUl+5KgDOR6oY
7AXPAfIBX7fVq6egZHQucnk7GfV2Qt7iF07JtBN9TajdagPnAYioWBFiDh+Va39rPaSIxKyItTYz
7rOPQRIpKJikD6fdLTk9wN9c0cAvx+wiyNzwJ/o3dG2Aw80HBA+cxWmGe0kYIDWIW+a4BQaJKL52
Yv3ZIkNmFZGi7LtBRfMJFVpIdNjgcmwdk75alzONnKCQ+qq2iIYIyus+d5Ntyfbvw8+f/dLssm1F
/3HlRohpWEiMbVdE5g7bSYPwWk/FtY1IBN4yaOkpHf7YEWx/2eh/k5KjHIZgqGmmzV42v7YEC/sW
zx2vISIOPbwS2lmJ7KEb6QsIL18FOpPHroaPp2xI1OkQzeQmEFmi6+YNZlhnrXEIXBnWcKuT806W
FO9zUCDhMzn0aqyumw5cVYAsgqWQkR0euv46n+1xhQ/5zKmnXMcFKX6WpdgDh3TT53OHJYahQUjL
S0Ua08Sq2jrOTJTGpKK15T2JiMAIjRnErvSCW3Lz4q3XxNOqjkKOA84sCSOyUdfaivWG8g4bzVGr
9W2LxGBLh5BkcSD/vVP+9CCSchAYOPsSpVe5YNfdgOwm99Zm5hkqw9vU1EzMpO18ZdqVvc2q2Nzn
bbDHkhY/JFZ7b8xCQ2OTvhaEyW1GkEOr2YxorgQha0ZmhyfANWIc1dqKTMjJoWtvxwiIWNv1+gZ7
FAqqpPI7bcOmNNe4fyTnbIijdroePa3foV3kbMcz5Cegi0E0FsMJrvY2SE2CjQrtOh7bYq/i2fii
4DKXrsXb0tM2aWvY2OtpcIENeNto4F8soNrqwdZMk9fAmLZmspQNS5iY6tDN0rVdT5NRbrgpB0pz
c0to6Mzd79gIl+1kCVLt5ZRQGJv9fpqoZyoBhB1o631EWISfPYN86dYaD9sXdfMHRRoVM/ovGrAo
ud+1E+LGTaOMpsGWQ/xLV5fPJjKo0pYEbuByONCxeRqH30XqgghN+pFDBlTlOmzo6MtsXLsxkMEM
ox8Gw1Maya/ms++aUvTHwKR4i50DQ+elnD+YRl6F5Zwta+tmaOjpjhaJFp+XzNa7LqVcZK/sTozr
6OBcKkcXSYASVUSd70STD7e0euh48RjPVI/YXl5CAwmKqSSjq7yRR20iVyIA89WXUwISqVYoHTrr
Br1aAVSxiDZgep69fnD2MukyiruhQnemdM7eWXEH4R6uhBwPYVSJNceZiBUBQBglIFCnbnAQHhuE
YLVe1j3IXl7hKYy/O8PKpCV+xn7N0x3oL6bM1FlE5Rcy+GXG8OZp5l4wcMZHY3M/3vWyZrKJixSa
766rSFRIYU9Ti2W+q6ekxmlV4XfhU2uQXPX5b/DBxzJVhoPB0MpEGr80E/7TrWvHSvReMUWEIUO3
tCuYr3nnervBrKJd1Av812V4A+De/eLHf//6gjmxoSbhF1l8beZFK3YUyTx2QR1hHc3h3DRMioou
G6+sfmIkZCenKSAuieQYjvze76BNvlMuqFVoZaMvVWGuGi+GaxBMxwhGJ9DXud/I1nNprt/lFpoc
XcC2aTDP8QJ/2V9/1/fiW+u2w+JDOKpnXDJETK8uCfdCkGcxUPe1Ojwx39X2HlP3TaajP60kO1I/
RZspdY+2FXKSZOvtq0fXoPwgeaJf6RxR103iuXuLBReZ3h+7CIJDC/T42OZgw1UDCNNM75DnUcKY
MbkVwTcmm2CclxdmNMZj0RGPZmvRfd0NlOwE29joyK+jEN5dUT9rYwFl3G5eWjfg0+dArAlhfFEE
a10RzMdpnv/Dt1wSXx0g3ut8ZDysG0a2x3vS791qpvk9jwoy8RMc6uyUpmDo434E2dhHV5ZZatdh
pt30igoM2vQpFAtj3yGrpM0HWKymyVvGZuhznPodU4Cvyly8xpVzZlje7ytl6H5luvlm1tUBRm7k
16r+7Q41A860fypHOq6MqnfZZP7IZ4mWWkw92WP0Yd2YRJ1Yq/dJdk7jx0THXhgmxP+BAlz/X98S
Q2Arg5vCXBe38cVbIhAETnocB1uFNHXNnuLbRiOv2wazfYzK21+WLj2HqfT55/6bSb1dFQx0e3SF
nOUd8S41DVoqraCMu2BrG3O8tdX8ElSdRzt9qvzcaJjUl2Cd26Tpz0zjHipZVzcwJZALy+vAHet9
i2V2J5X2oAVzuBdRuh44ge8EfkGfukX5qTKS/WQFDxqF1HnuRHjVT0xpqt+GNlnbWTU0Ld1+jZ2F
aKpMMR/kSE1DakOtjICU4fYuMa2v5kjvmpjQ1DCvcdmIXZgoXUwRRpJD6PVJuc3yjjjS5inWrQkE
cnflaMmfuSvUFzvy+x3P8Bi98kIDvbDe0dU6Was4VLa3jSKQ4VMXF4BKm6fPf8/lSHLxc/KvA4Dg
0ljqLwcWIRkYNB4WkEcfPCw7vtV6Chq4+uJ5/eBiMIchLgc/vXBjL8Z/aNjq1OgybxuMju5DJyj8
vlJfXMw/W+fbq0Flg4Ee5yfuC/dy7wiEAqZHd3GbGZ21BdbkM3gQ54nYAjKvOO/LlCpA6CHV1yJ8
kOk9TWt4xrW08bJj0WOoAA+jz1e5ZeAZjKkc0jD/Ta047uinN9/lKEnCiJfEd7Tye72L9vpoy2Mu
yTlyjK2tT+VNk8rhqxdPvDtdLiZSg0qBuHD240vhDs2HOqh0094miWr9pI4e3GqM1k0cKKKbfsq8
dQ48Tj+ntj9qmhfdJFX+EmTTnrDNu7w3KbmAHG1z0Vzzymb7MELZo0ZwA2wcCzjdWNFRRKdcAs/2
Cv0lHpmcxGKtE2S6H1MS33QXNW1N2MumG1HmGJVu3TcycNZ9nz2M7URuSskcyQl5YV2Rko3ipLS9
7WbVDgOKhYICwZtLtRYZylWmU9mBoptI1iAND6D2ZtS+/Z9eVc4xTqZibUfIaPpQlj97aANr2iT0
qAhe3KXWdcoUYIc42FyrJvnelRkijtl5VQS45noWbkfDnYEUlAfI6eWmyK0GXmpN2w6QfmRPR4ji
O5lp9lPtVHvblPdDYpVns0nPoauF+yqs1cYRBFkJmxpbpNWmnt0cIo6oVlVvBMe4bX+74REpWfE4
1MZJk1S7TkhDDfsTN65pBDxOYryipvEDXdPuTdVfiaCCXtN1O7uRztaW9S8SrKIdU4JyEadMFLFR
fyvq+HnM2ydiVsVpZnSyIbbY2liFscT9kAwXj1myyeol7B31lm8t3QIab/XC4HnuR/2VXqR28iLw
aBYLwiG2fyRN01yzIz4pp6ObKUttbyfNWg5eeK3Shma0nkX7OOaExapdsokvoI4F+kmheNZF9LNu
Zp1ZvZP5Y9CGDNaIO0kGSPVl5HFeZWRokt2VOkSHQAh6zNOmIIZAobclUvxAme7dDHVxplt8ooUU
oOAiE1i4/SkMCA/wCmdjll6+LRMjfGnEKfI834B+eOdW+S83Z8nXqrG/dsxBXaXKQrzW283BJCNs
hZ44QIioEbQWlsY+zfvyfwg7r964kTSK/iICzOG1GTpKamXZL4Q99jDnUEX++j30vowlw8ICs8DM
rjndTRar7nfvuc+QCK7xNMX4pWF5Q2pQA1qPXR/jOjGdUQ8dpzGuskYKmXtveBJr8c3g/je8pXqg
AJJjcbIXBMhPZqPIgPf+85QVHSxcJwScNx/4VzfDCd/13onNPIxX3oOOFzc0prXXTq3mEwLiODvJ
HUWNmA6lWQbCidfTrDHBaNfHvulmnxNPRBq9ua1sJhvDK3a29HXGm3WaRXNk9sCksHZqChSHKiQn
csexm/qs3g3RiIuQioUhVColvTcmFY6E96qpLVXEZosRH8zrzk298kx5JZ1k+ouH1dZF6MQ28zJn
Sciuy2DQhnDbd2iHgzZEq23ttYKe37Gn+EdZa2y3xhcEVA3YuGUcmETloarkK+gJx42cJPk6YDY/
TWoaSdXYSrg3sr7qNmA5HKJDuYGZT6FYiZNtEkwdVXr5gCWTrIDt8xQY+0pk7A9tngKnnvlEqh7a
Mm6DseVPoimgemqL9XZ2++WgrLE4piCuxBCXl5bI0s6odOsgWpcyLTa8yOTzNt2nREGzWb/MSXTR
DBlqM0prYV6sp0FFS248XF340WWVLVsxOF9B20/UEIhjp1HC6DXCA9BhbING0uPkt0288upPW3qo
qs0KSYDeYMzTmXlAkX+KxXTflGTcUlIPO8+lkcZo2x1bUWOHj2g4AFyguaNTn6HzpwePdWsZibE1
y/hmDLF2ZCuwMAomrdDoQ5Do6FlW6c3XqbvJ9fs1m5svOHF3nDtRYwszjVhzlgMiysKhMXPuFlEX
t8YM+Jnbz4TESvufyhg7L6kGJUBzabyU2ss0P/Y1C3IMrkerlhNmqztlzNObZuyMW9XsLh3dVTWp
q3gptvks+bRlYZQI5/+L1CNbHb4aM82neH24ueyxenTSfyVtprvBMZlQ2Boi51ggC8jmm6uKg947
qt+6Dkcj+olObIif/76HsT9uzfD2QM1y6Z3fWJvbP//PkVHizNIWN7UjSxp0Sy8LxUl2+9XLcRdw
Yn4qEXtOmtsIhroke+pB5uhhyvKwcbAXRm/7mEYZv160Yo/ldczMk6o0X0ayDzt7fqpV5FHHImtl
5fi02I0vB4Lbu16VAV+/dzak5JvSWPkl3QqXGZ1K043qvHYUMs6aoM6xI9BVTu5y0rVk2SsiZqhT
MDygViUJTM4NwzaebnRO9QYws6I2j0Ynj3S96r5GrYm9Ktz3ghmbmWH8R/F1QtfNnnthfR2J0oTG
NA6H3ogtbklPDTG/TVFmy29SGfoLbvqEXfpTB5yc2hzKEAZtnM6C9oDo77/FL7TWuy0Y3nTUE35/
VLD3NnUxtgxRTH6LTlny49Svy81gzVngjPShOdo4ntOF3lSWRU703XLSWNZrTVhnt6+tM3DuF9Vs
T4LR5lImpc/9jKUvtmvWJemcs1SP9FkZjoPGbIx5/FFmY3rxWOKDedU7f8lz+7alO/D498/1URiC
YWjwLgXbhXP6vdlmxLGmri0VMulo0q6br98ZQ2ILcXufBtRip84e8B4Vt7pIFvUTSeTj/Q0IzuIM
AN5hM/xsksl/7m8Da24pV4IvC90aohT7qVCPIusoLJftZXu/f7Jb/+MFCV56nAgcFYLN7xekq81h
xsEFJ7ptI6XO2ltGniAdLMY8bPBPn0E0/nhBh1cw8FNC2+9hoEXtGuYo2LgTcTi6BhaIajaXnQFv
sJs7E98bE8a//6IfTyRUBCCw457CFvjBYtvxT4Rhcclp9hC10ed2/OyfiUp/ugo/26ZkIc5Yjv77
N+nKRLFmq6IVTEve+ipHdrAZFvz9o3y8OQ1Lx/DkEGHRzA+sBNKAhCnzho+iGsCjPGRDNXWBCWt3
STFmvvAS5NL8tlTEy9+v/IffDTLwFhpGeNII677/eLAD4xJLi9l0F8zechcL2rIbN/H2o6qG7Yqh
8e+X/GCx25haxE1wclLDqr93NRESTelIdOxIsK8R5rKnxxDngTCLXdz3n5zBuc34BL+vZ4YFB3jL
uGyU7veJ/iaz9LGKDTsqbT3FIrRSVkYx2gIo/zDks31L1EpsdxDt83cMJOe9xjoUum3yquIZ9cFh
/sOKTOLTXjxCWeV6phuI0neVmB+RcGQTOy+6i7W237VWIS2o6u2lGKkpaujMIm7avo66eUMrQ3wt
dLU5xUDUY4qX2q4jh0vcmdPX7N26TLGqPpmDw7yxzAU3eKDqVbFTamD+OkktX2j1D9SqIopNZQ5c
J8t8KseZYsc0yZSqZBZlGpFRoO3qLOE7fTTv64mDVeMymbKrLtSV7nHmqeRMMqkBzJmJefV0zOxK
u3Ele4x2athVOeJqbH9pYgIEdatjWSXD4zRTGSC0YWGwj70u+BenAfRAY3a7a8vkbimSYq/gLnfy
qn9y2v4bdmZEIT1l0z0M+t7qkIVV80cSG9ojOTp8irOnHPJDPeh3g9ZcWt2a9mVKkxvlc9bNMnuR
KhecCHx5d1K2bEEKjY41T6UdZhOV59ycCeJpDvsaZG2xGnGYNlOP/wGvv7POTTRiziuS3A7Mvrq4
Uhv93EFgHZr2QsKUMjowB/7YYmVtt9I60aiRm97rE84QxRgpnsSN4Q+9uOrGFHRFe8ZqRgn1JjE3
FGEpOkbedhBxiFEAD5fFCtG1F1U6V2VYTHZYan7KEnJSTF554yyVEmJIg1hP9jWcS/VJtZK3BZks
xJt5R177n8b413FmedGKzvbXiqwD7KikM3Bemrh5ssSBBKvXUQ5UnmWhS9lPak9WjVORZ9Y4eEO+
X3P+QHokmPWSgttbtb1PV7s4ECS92H2sRlRLZH6KS9g3HED6rnkj194+0Px4nSZzuelKbo8Bgyhz
83CY8JBCREBvKDwtErOhRHSJiciITYKQFpLuDBeOQdhbnGjNkYntE3W32jGu+H06fU+rakdix0jO
y/Q8OUNJwWc7B6WTqZc+dl8WGITnbKFDVM9wz/S0O4IlkeljvQiDRq76u5oWV22Q8VPxxBB1EL4d
C4vGQFw3Llq33g10yUJFPHcKdgo3re8z4Fh+WdfVlWgZkTslK03K8lbpZ6klAidJzUDdusYbVP2m
rKobi/KNzCMAnBHgO5GjEpAcjZOVGj/5O/GNolHWBbOvRXGDkVl6ewL0W/+ciflwZpJStc10M9It
Vhrzc0Z/y2Gu3Z/TpDsPcAfovlbPspPikNZPGh3z5woj0a8HyR1BTdBjoCECeGPUGKuyb3IDCXxq
Ex8OxdNkrfZhbBRSlPaiBkbWSDKv2HVKBlOcaTmlFyaHnWrGylWm54IL3ZomDeUYNvljUG4WXaH0
actnNpV637AlDRyrKG+yajghPKkviu18dVbA8A1ZsMCQib0zeuLlXpVqz6m9bze3QL001L/HbCKa
ysRon3F5A0JyOHajEXZjcm3V2Q6BxjyUC6cxV4Ejyzf2llFqGi5V2kbY0QJXT/NgLZVLwTRy3xWh
U0EfTlfGDLWlHbOBCWGcJdo+WYuDPjlUOGsE3GmwzdTyAY0iXPK4PtfzmO1SL0ZAFnTtLBlRfIP6
s1wzg6SivpomNp6PTGa+JSuizzn6YEKOttAmArMceBZ8FAT1MjWk0hOynWneNJuFE5gjgxEiBo2t
71uhZKE+r2/OPHc+s1QmQzPTwimxH6ya+iqnoqOVkkaLIyJlhphDWhW4hWTCTz9dpJsjA0KdrrtZ
pw5MZIv5lqGuaAARMGTR3uKtVBLaXhF0mfUEaIpabXN4JFOMi4Tmgdo1qdSOGcVPybHvsnq/PV+w
RwlejDlnM1NyB2WWcjSkZt6BsN6DCACbUsjrAkRysLv5TAe75PP4HJTNa9c16f3SFLdW8ablun5c
ZbVvJI2acvA481JltDMhSeNtnSI10haSjfhVGXe3y4+4JRROxiwPSolC9khhcPOCO60LPRfPZ4W1
I40fG7NXvln2bjBbeKT474KBRlbTsLIXVSMoEINrT4SJpDk4IeJ9UGbqHKZEG/jbBr+/lTxyXEfF
oHU7UKfux8rwKuywA4d5l19mwX2DkgaXU1m+8WZSX8p48cuiVSOAG4svFtPBcCbrTUmDpLmW6a7s
e66RdRdDY8iX8jtF7qo92+XwZSjw2PbXRV+7wKwVCODduLdGkodFP1eXYU0vc2vdk8/kzYNhkwBH
HXJgUVmrku+VrtaRLkUSuHZX+en0tTGN7tADpditKuH1dXxzqxlwJZ+o0DpkEO7KX6PGpeJF1Lo0
Yy5UREYtqAXNpK62swCUVNzStiNhlCdRUXiRDlQ2wgDX7WKFOkkFO2hOtO2GOmXvLHI3wCXN4XLh
C1wg0od5ywhziDGEUE35oAiY/HFRl4Ebq1YQN3WJ/IS0+mTzIo+WlA1SCZ2Y03QIosc6tIq7+nmp
PppF+WiuYO4zLQcPC5CTjuuV9kYs99xoDFHXf8ufgobb286x3xa7+L7g+vyH18qLVzfVM2zsHeZ1
at5y7zXPGm1vr+xvvKonhbho1X3PfUz2SeUGb3ltMDUL7Knvj/US9ziP/2m2nH1TD28YaeJ7JMjp
FpANRFiazXH43y+pfWKAZgZzU/ZhSQiG0S0u4onMgMvKuHe91aKdFOoIJ4vZ99JquqKhjoGjTBmL
mjJf0q6/FMlCHagyBiX0p709Gzic5gE/yjqNd5iwvXMusTkr1nBMMRygc3XQs9+4p63j0FP03ej2
ozCBw6SNsVxFf++N37Vypd3LcW6nNLnLq9b+di/FQoFYdu1b1EzPXq2zuuQ/Zst767DkNJqYMTG3
CI/ToYeadME9fMR0nUETxsDO81DQvxNTKOisK3l2W9kTcb/aqrAuY9K+uu6pJzgXcM+O+PPrkkZU
vu9BFMZ56KbLgHTiY+BrIiAmD3lMlqSxr3U8X3Qbum1SW/lXYFRTb4augEFbQYPZFV2Xg+7RIJks
TTCiWRKZObGO6Qerw8djbcTmfi6uhiPO1AdJCAIj4qUsAu9ukOQUMpyk5yUrsB6iDShpWlMuno0B
NahhTU7zIceZ0bi2xDrIhrPu2gNrqL4jLBJM4mmajORxogT213qOo7mOWlpZqsLbe+3E4852yp2c
BwbqTw6PHTL+4BPTYo9ANZljKHsPBX6P3WoOa9XdkfJwAhgiNDgDs3WTeNlhM1qq7EYx8i9GxWaU
25nCBbRMnfTphSY1lzFH4HS8+cZV8C6xXYxUrBeaKHW0fCgng1tcSm6vXQ5FeCdt7aUQvTzbVs2i
7W0El9qxwzKv37DT4nNLPEbboGzp6jJg78bxQWZDezvoc38ohua7WZVPvO4f17oWFMXzEuoLli/8
sc/L0B4S5ttgumqW0cJ45L8Xfx7MXW1P2q7MTEgROsWieSeEPxnGaVhety13XrPLa0T8FK/TEDoS
9+qYmj+b1nsxRbsXGqTXlADutZqYjBT4u1o9zs8Jj2vpt11Z77WqOo/6cEM073vtcK+NxlY6hvsm
MCl0ZJJSbbOoYQ5+LZqpwVdjNl8qkf6Uq+X4eTovdMB7vmcIfPq6xbbMePLK4UwjL0QugeAm2KOy
5zhzgD1Cvp6PTDlLdwi1ajg6rYfqPWE2SdZXKyfgg8WZKdaUvGnNoxgS8K0lfjXDAOFtxPkcrQmz
JSXX8NjX5DThebLbIlDVj9oIzQTHcJneLi3MwKXcamT7lEfbapzTmtpPxWR1+2a120silg1R8sWu
h5RS8zQ7zZPBMahha2sN3b+JbV+XeLLCEYFmJ9vCZlv+c/Nf75dBcJUpUTmRjDP147Oy+/U7Z2KE
rE3so9i2dEnF/3uaTkOMf73uEbv7eYQIM1yNGNbT3IlPMn0f80ZoUxYyGWlr11QRV34XA2za+ehB
tDbpL3v0SuPN7q06MvMhdGOBD91L3hhYeQEUD3q4a2YO7SfHdXxUH47rNBEiWbHfdIkTv59nD5We
NPgl1IjjNZsaM6V5ZMViLSxDhEDW58OoM9uaTRqgtC3VKxare4u5vTo1VClPP8uyxEqSVgY+Y/2F
ljsjiI2U9vYJHFGffgXxdwOuN7vvy+U+ba0+wORHv19+2/WN+6DGlIbFMDEVLTfugbn/1JwkMjuQ
6js7yXYZlJzeFfq/S1cHSVnlL3YlX9R6IgGjG+Iha7PmiNic7NnTH9WxnB6sQfmnNLzhmM8Drc1x
8WDo05c6oU2yn1/1mChEycgxJLtkRKZaFlGn12vgaUl5AFXpPeMSLoKnJO1swtUlryg5+l5bq7t1
LEzO/NZN76bzuRA0mjduexiG0gtELgbiI4n0Gc4Sq5HkLBKLzt8mhquEWfmSDp1zq7tbcpN+E6dp
eLmpsg1mIZZzY+7QLJVLWecrKIAnhgPducJJTLA93guv4Ku383+Ngfs/U5ZbHbNZoA/sAsbWfimH
5hV4xO3AWfm+WJfj6uX3qrkO16lOj56RsnS406Oe6ks0Cs4zujLealZWHbEWJBitijwqnTiJBkk4
bG6rdT/0sxlYvNvZHACYsZFIbLRG0tlhvTqRgo/oparkLR2fYV/NdUBFlwwX5incymkUt8rbxBHB
lxg896tpP3m5yQ6vH75AMTeOkAC+QEGFTTUvZigabHt6LcDsqC1ZsuxgmGW8h0o9+laHSJ9PuPk4
QJpSRdJP7eXe1ivliBU5LJ8zntQna3E0X//e9En2KnHI3KWK/GdKDGxXmwax0liBKb7xU0t/pXWv
vGiw4ykXr7uzveV16Gl2g54Xw4FFpT6vmr0c4S6l/19TM93iyJSI+2W172qLZ8COWU4F1tnVHAZO
BwQTPUWx9sTHoMxzPxkjwzllmOtbS95r4qavZ7GfXbuKvFFZDpSM177tMippGyO51It+oRxIu+tc
jRH7pLxovWxPhCB0uuQZVf1dFdQ2A8nvOh28hA0Vu+nk+JM2o8t/NPLEBCcMjmyNcleN/YygObiS
b5axgp2Ck6pSoboImgtW7S5vOKf9/fIfRUmWOwrSdN4xBI3eG09cla1PVqKONyrjVVGNPwomJP4o
mtpv4+Xp71f7tYr9/mGhuqOT03Jhspi910BbdcgHu9SxuCiSdcqYXYpesxEr+W2vNGRgBOPF3niw
wRidtSV+HT1V8fEFyp20KFtfezUNC5HRrVrN+a7VyKA0A/KPosIhT2bVp7Fd4lzmRTou2Z1hFeJU
utp+lekcUlOah+ggWBzJAUQyS86Fu7Cx8dZ7ky2E3XKoLL0WFJ6cCG5Ox3LteT0rnYWQYH+jsqAl
a8INxveTcZeJL3//fjDEfLgbSJp6G1OCaD1RlE0x/8/dUGLKTaCREEuUsXp2pePXTUYmg96J25mW
dIjjgAE9PzOUb8w6SbzglfOh/LZgxBQ7qOIpEIsrfXhivwayd131M04yihgrjCjTlIGG66vNfRdU
bfwwFpj8zUX/AWrgX3qfmMmivpEYXrULR86nXhvlExW0feSSiwwmy7rRpWV+GYBN+3U788fn+mmh
8vVYEzna4b/7OjT59DrcOBmMrtSzmmPM3DoYFOfcd+tLApviKreUAV4oJiWVEl8WxvKBMNMlsgqM
GNJpu1ddQI8HhUmdPBEAKoRdcerNbytASIh3hfZmWswie22abpJ5sNku19p+mJurkF5xC30NzaPr
shMj4mApmoYAEYvLNGvT0Rqrh6VN+qAtzGRfCpNkQ9n1+9lkvmr1TNqdmParYYTsKtzuujaj5mvz
8NUq5/a+qqtH05bTLRGAeNfBONm7SHerk6Lg6mer42UpSoemi2zFplGxWeXMddH1pIVp62e8rXyS
gW9aZYqjR2IpNKS7J1ARZIqVRHpq9yczs84ZMvweGCi/5VScME1b17zVToohm+OMDSF34vpkkMLF
z2Ahy7vy6lAWRD5c947LFMecjmM9GAHXwYXDXdQYphKwwYOSyA+Xu8VwtFPHDam9Z0h2QHhXAm9s
vsW55+7KWhWnseQ2oKQRwGuZvswI4udUGePTAg+SQ2H3yK28vHDO4aBfGf/UcAnPwC9RjA31ZK3F
lTTdXTK27oE3VbUTljaFnk4T8Vwuvt00jo/jM1hsixZpoz+zjW7GMb847vQGSow4cG2NQbPMGHyN
0TrIbnSp8CJKO1m3tZ0RWbHOBSnCqMtUoKMSxBmVixi3auumUYpHutANshuzRl9R8iiQYK218Xa6
nd6LZsG1UBk/sq1bw2k0RrDnhQo6+JkoiQoDkorx7v6TB/yj2Rleuorjl2+AGeX7AaU5JGk2tgmQ
l3a5DPPYQjmo6zOmg9TM7uDUh/Rj498pkxe1gMLnxHH1iT2eId6HRQYLrAu15hfpCVzt74tMbuW2
EVcVHEYzVahZ0ZOAcuv9tBHTXb0mkVaZRBH7xoepi5qwot5zT9WGRMZgV6LV7B+7vYD+1Vj/ohlY
hwpcLcVN8gY3ji7J4WKVKojqE/SSBYHPgeCLKwfI95isS9fa2Qp1DZLQMcTTpgsb1ZG3BgJ3M2UX
Qm2Jr9voaTHncb/rr0lm3+WJph5n5NS+EOAQXKDCeddiUDPvG89CjSwfcMQthJRmB0ete4evzzya
inEzrw6DoaQjMWU9SWc5DX3zwOqPgi1QdOrxX1Lj68kgK1El9CGQHX0AWpkeVtDUO70XPxFEo6VL
ERKApi+rRWxkGnrS1nB9QP/nvqZ1j/Gs33tJrV9K032FPt6T3pyWI6O+C3vdu9TzCAQl6b26Zbgd
5sUpvuAAbE1PqNaikVugUdSV5dv6jNIPSRjYhP4oNEUN00QlnyqItM7wGdQuPdHVUEWp8umY8uNM
lqSKTfwWi7azHUd+vzkax6yZErAU1/Ne7yUx/rWtA6cfeWHEe5scHk8mtR7f/v5k6NbHR4M4jq7S
y0MDFfUn75y2aj0jNVW6jJq1Zc0cDfJVdcxJ1Fx3OtB6clCk050p7kKjIype8xS7yGqRCak2YOQY
ZMLkUGtzBu9kPz7A6bybLEcN+4ZOTNPbu1pHGpnGnoPmzfNhzh3BhguNbGxxDElCkjt9kPtGSV+8
pakDvVch+OurQXpx5N53rdMkxua4kvPYWQaEN9iQh0IWJXGPmk3MWN/adhMdDcVW/XpzETYjdQ9L
IasjQ6QmdPr1mdfNfDTLhkWmwMnWf1t6eYiX6U1K4vCdWV4cTW9v8xiOQp4rzjGfGvBGOohtpcSE
6dpDAw0Gw9VgN/KY9Dkl1On84Gnr/dx54za9YzOkYEIEYmhEQzXYABdI0MeG4jzBkbz0rYM7x17a
qOBlUhL9uYPuelB144RNSWB32UCpKLTH2hnvG4vieWesq9AjUeyjc+JOyhXGvIZxVzYpEpxaoye5
7Ntrsr0VzUnxqYSJgfi2bbAx+XfUK546mABEptUbQ8AYXlprn5Cf52xqMiww8yOVMihmaf9tHuYf
qVGWO7I7N0rcj4eYbvuRjIaetmQzLqmaVFcDNs3tXMy+2Kw0Fip4oKXYofqOD+xOSN5aQk2ZgePJ
W9g5J3VVByWNf+yoNQm10/6eF3W8zxNxEVu6w8saPbBJbAwm6bduI2LYKQL+8NYXYFTw8Zh75oHa
WtO2mvMXPVlg1RgmxIn0axq7mPyXOcqz61R26a1HvVxgr94Y8hIfHylyO9UVaC/e1OexZoghpyK9
8Zpv/BAmZ2RpHfJaHnEecZe26P38juZFGCvthQuzldaZwtUWL7YXxLFhnvQW3ySCqwlMItImb/Zb
c8kuBrmjIpcRtw69h7OdHVVTiSSOrEBR2gKNNr4KXSsjxes4B8a5CkQVHmE26S8FlbLHBfq3q2bG
US/tmzQuStr4zJcm1pi4TCOb7QwgseNme4a1+ABdhhKdE5ecprDZLaCifAZ1sFOxYbOf4AaIbXNj
imjXxuNrGVbgB5aTHUtwjNGwNN8Z0pW+J7zuQPqsSIiDtDAkqXSzCSRhmayq9F+hqlfPlW+Jtb4u
wjmKaaHKrVp/ELZir6knj733bdGzm1FL62fLmB6dXK9OZkkEvep7/SQIO2tsYjhRXCSe0EExwOAJ
f9AnXgjs9/++nn3cyDOLRyLkXOURunhvfSpVS6r6AJE5nXXBaYUXbW1Dd+yMFIZmiUKNpv6J3eoP
KUAYNdDCYK1yzQ/cTnIlkzrwjEZVThq5imMMz3is4BVaETmTQ1kQBJ7ouwfenv9UajzF2Rog1RP7
RaGcX7sEjoFmMbNpwNtA2d318H18m63fTk2VvTWTcs0xa3vVcw8uQuaUTJt0+8XzT1UvrF0SJ48u
CIWi1aNpGPDFT5m1U6XyXQzsJrZdtVE+k29NPjnIbnuW30+WfHQczA4HaXqr3huxSFYXPfAPCaOG
QxMevj37Vr/zFHz3N4lwoCCp8pPC+T/4N8Fl0humgRknWPSe0NYbdhz3Xi+i1R31Q5m0NDks7i45
46amG88qnhWFERysznDw1N1InH+XOku+6z38jOgce8JIr/wZJa861qtlzZkJEF3DOWgGg5d8UQem
K8ohje39OIw3bG3GXVuNfrXiuMERgzT/WFE+vTWuUnjuN7L+1pWOGi0yviLZrXBG+F/ieXi2mM+6
PdtsYtLf5LpEQ+HMrCoV6qBK0LplGEufIIfEOrnT8/g64gnd11Xh4m43oa4KjZ4BOgx1G8jDUowj
0wPo2C0bhojHnDzD0ATd9MixQ42SbGVZNJSVlozvBK/TT9xUf3i+oJWCevO2NBngst+3KYU01Rp/
qYjyajisXnkTSy+LNGf4MZt5HfRy/uTH/sMFTRv+LMoFrQ5Een+/YKmuKop1y7qqV4Ep5o6B8vIK
Rn0O0LZqfXr9+wLyB2GIvBZiC226W2jtV9HEf6QArU5VTsOVjARE7Z07ulhEli9xsxoR4TPsK0sG
oH6GiroRtbHZfbKCfdwIUgPDf9iPucw930sRndcXrP2jhGzdTkdzVmPI8RRQxnYgh+xBT9niZw1U
EOzcnyjyf3iYTdfZWoT5tkHAblvF/3z0Tu16TuyTjNS8ynZ26mtToxz5+K+eLtQjNbXh0hpvf//C
Pxrm+Iyb8PLruv+XZv5z0STReotchoyILmx7P3Z1rd1pwd+v8pGtzDbfczBp4j9ECnuv95l6n0yq
yX3kEJQL4ON1mI2R/EduaID/mndMOIuAfBm3QZ99s81hkqrBD1bpd/MiGEfYn9V5/eGj48PcmKl4
BpkTvdMgeQUOgzmkMpIW4p+UOZNWnqS/f3L947GTP1ulPk11MHva77VGhSgXHo9SRnYrLmYf/0N+
lzGLPlBK1WnDo97dVmv9qCWxxaA+v1vtMdlrpWFEhcnuLG5FwrImdiQu/HmO0xtt9duxlk9xb2k+
fiGIWnH8ybnkD4/9pliqGh4qAAm/ztL/uStMGXdi7BUR9dzlknjaLqMgnoUQhBEGGSJo1WfYxz88
eDbOKbYO21jKMd/d/elcUHeUSxEpoITAt3w1q4zC2cl+zMpIrd/cnAJifAWfBUV15/2HJaRH/dIW
jiXJzivt3RGMbRrZUEHDhsRZhvURP4uC5apym6jfekNWcmiTzp53npnEkAf/1k3Deuxs741xPGag
WdIPbaXiJueUEC0GG3FCafW5XcuXYZXbQUoVz0vJpoTgFucDGiooLjCz45B7fSiH5ExbT3wFewqR
nkOWoqlv3Bx+og08kxkVxCMEEdSL4kwLo0NDpiZDs5MySGlECVpXz3fAhZovJeRR9j1HpdaWu5bw
9MPyDOTHCYaEJjoKcPrdGhesIwwMIsvmnTyaq4VkmFpRHDv6TlFdhKpJBYsEgnbXDNJCmzHpOYpd
/SmuvkPhyXnnJ24EJ2f2AWg0ZwVEG8VJ+o96Ul+7xTiUTi6uStI6ByagDFtt42Gk1/6i9rpzMQ0v
zCgwirTeoC1Tr8OxyZPblhpdUjXpoS4AOuAtEqfWpIwgrtfbhLPzUXZrvDfMH63G0ZhpjhYUk2h8
NdfWgxRY+bXpiqeweaiJ3IfAIJRjwzBeQUqE1RDvPLt4NmdykDXR4F1uzffAtdujqlYHr+iX0GOA
bbXu1cMXiiRehFhMy1/u4a5YHiaE1lvVEvdSpzox8dbQ7Vv1thRy3nkxvelbbJ5BOcdmuyP7k1ar
j3Xni+5y/PJala3oYL+M6uQPGIHC3j1XYLm0ZA1pRJZBVw36yUmpHEGuaeeHRIuPCdaNMB9Ylhy8
7zud066Gk+zY4sWJCjIWxVC1fiE51Kg6AzJztbGecVjEwTDJQy3UKOuy9RBrrsfz6xzxIAIt6Y19
1lcgmi2lOTix7RuUKt2qxRJqqWLgPZqaIwsWTkMVj2UL8GWgzNpiZODPetrwdCzKczWnR7YDxckV
DrQe6G1KcuNA2KOFwUYMSy/DdnhMFy8+GqX4N7di/ezmU3ZlAuVhh8BkU1TYl9dnJSfYWgwYkfSV
Yp6kT19SJNh7Rb+ZC7sMW6TFUMk65VV/7Dj0neMcN0zByXZQ1isMtjkQttYR7Mc+gsb1lpedgs2c
/nLzf8ydV3PkWHpt/0pHv6MFbxSaibgJJNInfdG8IOgK3nv8+rtQ3Zohk7ykWk9XIY1iorvqJNwx
37f32v24gQ/l9r3ubfQrtDTsHYawW5EKZINdVfdEV5SrDMmWrBbQwKTheWBTux19KTwoSeZ4+pw/
YIBki7pMWpSpXtJN7KulHKq83V7BztVfNGLg3eMb3ci91Z21lgcMLSGOyTRoNRNDVNuVlmhujICN
Ok+ApymtyRIu/Uu+YTRf7CfsIYkPc60+C5VgRyTUudXq+XkY221O67mldrFuKtGBXOGhRhvI8wut
FvpDxEIxccJAxTRdpJXuLRsJyBCxWxWsSd3iN6l7EgHCAw5pNdKCTTgHy3tYrmdGtrqqvttSfIAO
0Fmj2Kuyj8M7ZOG+f7+RqZKpG6zeKN2obdc4MiFaoB/0oyy6aqPAbrXKFXDVPXt0oYwJzVrQU0PF
Q70ShWUY1sLVKGr1MZZ0uJpJn7skI5D9Ej/pfU1Ie6ERNjSA8jJ8VNvT1E1bD8qSq6AvYhlpfpQU
jWRCXnHHthWEgUZfVuEdCMGjGlEY44T+WPrNw9cL/enubb5oi0YPEc6KDhbq5KJDJQaWqbWlm12P
LYtFkA58OZT+yGAnaizshcIGVll9t7NS5oXx7RmQgfE7aPw/su0QU5wsnHEKAyBRipI0p+6urzjY
4CZPmW7GO8nECJt4aKAGPVt1BHGVtVyukjm3Ne87NJmTeWl53pXPyoVsCdi6WGfsBdPwMvRjj3J0
Q3nCR+waZ2inoWqYblPUrqI/WMhLt9St4fiJ415tlQb6XoC/qu/VZZbJ4PI031pkQWLsFAkBl97T
bYgFA8KXTjpI2BjBvlBukKDjjidnA7jva6zIewvx9Q8Yu1uj0x/B53fHXLeGvdarq6Zi/mjhzSct
Ab0+pGhXEAzDrgfrskh15WB06WXricOarvuqRlHBEoqPkG8m3obFtBKrErIf6t5N7UFvZSWJmeL6
pTAExAh51lMkcpKFsB45CPTgVahILyyq8ZnC2T2U03O58m47Pb8cNVLUi1LmLAmUvOIBXKpdLiP4
lWlSzdUo3su9R0UJ1dM2I9MwNJp602pC6+ZFkKMG2uakJhmFsbCmilIuxdgoIK2AcIUBHeNqRClt
a2qBaG8o+lUAqXcpje0tiiXd9qyGFrnanykpvFoL6Qkkx1ZD8GT+HBHHUUMEOCjkI4fn4mKIubwq
aasD6mUIl2Igs9Qd5hifTUzihNMJ6g05viJpgew5ewjmXmZuvv5APiRt8IbCe6A6BB9DxMZ1ss8q
SRKOWoylbhLlI9yQCmSTqpqOLwqbUI0xyBeRZOuUX7RS5pk1du8H0zbyIwrT4vrrX6Od7st//Rr2
/+QGszWHjfJ+kgpKrbJUrStdZDTlogvByEzyq+VJL0YUboUMWKVegtFWCilgjtR9iNTmmd9ZLfL2
+rGbnyxu/Uq4i73qOcYl2RQ9kJ5AuwTRuPSTKlhRKD3P0uKWEjc6XUlAZsUKkETlqxlMd00go6U3
8l3cwLcxFCYzQyUkp4rvxDB/jINMscVbvQxUfJKkO4p1eKdRfIQUgfWnxEaftkRxN5tUbl5EU30J
6ujanILaJuFsG0t8tV/fs1PZxOktm7fwb04Faec1qH2Y4oYZLIe8sqbGF/vnSMvvvx7pQxng11Cm
boganrG5P/J+KLJ3OJ5lWekGvvEMddRuPIPbMxdXO92kBk01FmKpsGw7sK091tyvf8DpaWQeH77a
TNTn5IrR8f34NbBhawr90kVIzLGDHfu8sXlMBeUC2wTvC8q+xvOvdRJxvh55vrKT6RxJPAZHyjx0
hX69t29uMmHgJWtXlbsQ9zn91eIGZAE2FNAYXw8kfXKNKhAZUbE46pkc9d5fI1yCilSsMnfTtDwr
q/FGzqP7XAMWJ4Y6lAWlscuibFcYCoUFCrpmPh95Uw4YzTpyRHHKkWSoBH7sLqu1cwOd4Tzdjt/U
d+VP7ggWU/ytHEdNPBonX2oB5Y33DmerbtTnMpFtKmYIx4qqtZnN+yBVrPZw/BcSpg06zaRvJqgA
tZTdMIHG94NgjhtSwZYiRy8u5Qnd2YQ8P+4B34EHUuSLysduV0f+sIHHpKrS8m/eadp6Iv8H3Z3q
OISIk7e5ypLCbyyaJMCWpGWjJy9+Ns/9ub4d/DB1yDRBGRCk6vlEMNC5GQXUmucc2mAla49pDFnN
T0t9LRuBfIZkVoLRhGB36L59J07PwvMvnfNx8W3AFpROa7uEypYilcQOJA9ahlrLF+Koqa6E390O
l4MZ9+dDXMHbaG8RDGzYUesrsO5YsDiYohlijUozXVqQwjfo3vbr+3hasPnzx1GGpCIBmOj0oyzA
XzQe23cSE6DNsMEGcT5031UgT/dTvx4UW7k5ChkD6enDwjsZxeCVWKbnTYw5tC+jF5C2kHrndRy8
NpqwKhBZ+SzkvTrrXMrh8uvr/DD7zT9B0pjxdd2U2UafvPFSCB6UObF1sdXSXW85bVsmqN3Cg+Sg
1gmbDuM8bJCAZSaHlMGjK/fNTzhdHuefQClEpQZL3e6DJCtKdb+o+ql1jVG5UMea3OB8xkj0/q6q
0YNPiH3pakyhk4yRsUCuqa209NZQxu/Eeh8qaL9+iiUpIKJ0znqn9RmxJ8ZWxsTkZiEKTWg8xD/G
+OEouKeroRGeZIs0nJrMWVFCkB+ESrUHvYN02L+IVD1cSkX+CphxlQXkjeYJ+vu5AtCS1riqynLZ
TELHjtb4Nl78s3uoUFnVschr3M15An4zldPLTsNSi3iTyPncBDQ7iJbtlmWApyCb8kMp0bfuLc4J
bbCL0LNpykHwede+fpaffDY8ScQFGpV8Sz6dP1FJC5Ci1MZF17GGFgVnRHD/N0MQWiHpv7Z3887h
zZW2BpSoTKSEFiXdU6x6i6ZWz74eYn7n366LvAW8isgERdpdsnbq7O4Fo9Sk2qxcTU0PZhjVGDzk
fealm2qol53e7bVg+GYtnn/2yZgQP6EciLrKbHC6FseG4bP0sAtoYzDIef4SkeejhHSiDSxfX1/f
J0+JtYFNPFBaC7nU/DK9uYVFJcRotolMiIbsp1CimDDSv2vGZ5WHGctLMO9odLaE78fQeiEIU/ag
rk5GNbqUyE3BKy/YifuO2I7W4etL+vjIGI7VRDJlXYMld/JWBFJSA3oSSGWNzUcqibuwwr8hKDjN
CCsFoUtqskTk49ej0k/48NgkjYYo9XaSZegKz4vcm1tZipGVUhIpXGKdQfh60bjvM7V0BmJIJT1B
Oj/1+9Sned8bYPI7y1wqSPLRIaBnp/sQrKPREFdTTEkLm+o2xwq66FoDU3XZX9KLYucfJvGu8uUj
5mawSDhXlzXqybWfIzpQZeFaogaRTaIB0SezHNFrxLPKSqZN51cvGAGqs9bw7ApQCVVZKz9G5FWh
3z6EiCJWWt/6doqG8iL3JaI8hBsh9vSLacgxTwre5QBA0qG73Du5TkXP9wmuafMAlGhxFXfj6LZS
AxIXhd3QRuZGEKuFLPiyo/qCd+EZQbttRizJmnid+PIy5wk6Qq+AxKq8YN9iLbBSVTyYeSgdrJaq
+xQM+tOkCS8K5h/wFGwMPTNZVQGcitozIJyXguJ2DeOEUnCHmp5OaW+exalIhJtVYViqTeL7xMDH
WIoj20cY5/v9YAv8vkXVi9hNGnBsciKUTjIFMxBag3M022/mA2k9u0pl3Bpp128jS5BWnLQzohEd
a24MmjNaGjjXEfw3zenHTlUdnT1rnGYYHSqejR6wOqQ1cTUKBrqEWp5bYEUjbBSVWTUtghpM1Bys
ibkP3NeQt5AAgH45dI1DOySc1GbrBn+hLptt1kc2SAtuQFRimZaDH4NK3XZSLDjzcResK9mNMyPn
5hFgLpvNBWcZtwLi4Ho5shwBN+gCyA4WYZ37NvbddKXMjII53oZ6Rr9uRGtDczpej3gHesnMjlJR
CmetoGL71uU7RCLcNhOXrJJ1kLVxfI/tKgjixJZ+SCFtgaHFdSjMFHa41UtDTvNjYnrH2CdZqdYS
ZQ8iLRWzFVgFitGR7BgqMiWxMXOCTfnLkT6cw9Bs1r6lEgMDw/YAxqFaK2a3Lmvtepoa4VIBuEBT
P77FLyrZRPHIjqRlF3mgKW7BeTTrFP9cTNwS07UNA0Q8N1h39R7ov4XWZZn1Ht0PDpWIWKPS5mvu
MWbJ5QZSWnuOpfMhtrDNqEG6oUooocOZU2X9BlARBIyppdnRT/LOCNXXr6eQ0xMH8ySuI3Sqv1Zv
6VQNmAU04LNOK1xTL7zl1GrSQiy7J7Plzfx6pE+mKoIKZiUFvBL23iczMt9TlccmI/lJ+bM1FYEG
N9VjPSv6xb0I968VvhPCflxoZo7OvAaoqiZ9gMDEhteVEdUrV2mSxEn8/rJs5u+kRsdhzVB3ErAr
HLI2ymLgAugo8HPTZBwh1lP12GTydz3Sj8usDCKckyihf6DBjJOlD16NVcLZSV3JxERrjd5TUR9b
ckiqMT//+n5/MhQ1H7bNHG0oRZ2u6L2XZkrgUYNkXr8zRnKHOmWtElnAN3739VDyr4LW++0Dh1WW
UQ0wrCgb5sn+rzD0omYNCN16RneEeXET+SPOSy315wAfNGVStch8o1iLeu8EWiO6fdZT1wGaX3n6
k6pkdMCJUSElOsH3VDzkWEvX8GUhSvYj5M6urHaWGj9ofdJsSYPpnWQGd8XizJgMTTcpETEGejYR
RT/LAEMqomJXCg4L1kNBl8ZUauh/AVBE+N01Ja7mJ3bAl3Ek8TzWwY4KwTlkitnjCVTO5zfR3Hck
YAwYVsp7OUam0AfF5PQ9IsJYoL+SCaKbNepCrLSnuMh9FxfyOfzEZIGvFniieA95+WXkXMHcLPVu
KtZbAUMHsAjvojDyiELXItH1xm2GSF7EGGxxiAevbaSfIVRWiBQqrP2kaOsSQXLfBa7W6TqxEThG
zDjVXbEk5cUPWrcMInUZFJB2rCCu7BnkkrR1vGnMHktAUqxJmSgOfZhpm9I39mSUkKJDWWSpdSbh
WryN+MB+yDEEKFFPCFYMUpGTTmo4aZDoqL37+7LQZbdGargjA1LfpBVNIub+W2MoqWfGZJWZ/nK2
m98UCKY50Rcvo+TL6yzwEluPqFukkJFz8TLq/WiN5UpatAUmFivOoy07FIRGlLyg4GRrQVKfG+be
vVrivbuXmlK4NnJmcqmTj5pe4J0Wu0Om6HxCpSIcg3a8Nn1c1J6hy05gOKOs+bS1cSNolzjT602Y
Ky8oRttdoRvIRgmGXytDepn4uFGiejD3cjViRZZMvhb5Wi5gNvkVeirFMMoVavUtKBiwmwFm726M
VGT7OabJJ2KZGtdIi4uG/c9OrvtNLdA8LE0vZFcToxzKz0w6YA6biJG6d6m6sYwiHRlTdRGOboqA
r499J8NMtVEy4RKq6Myc3SN/Cva9CuelntgbxwbVGlYsYvA49nEDdbixE5+G1KZQteFEKJO1yqEd
LcU2uw4botOAObEhUtrSxu3HV9hJbALC8iczIiLcBBYpoDbXJ0LLCcJsw2mqXdWVvJ4kv8SJgVNK
EMhYIKmJdTwC+SdU7DN4NIeyn356rXRr5WV6zCuRYxY8aBAlRMloyWucltMypNdAmpuyztg5ZXKq
7fk+hUWDNceuy6EkZQU4nWoK1qodhed6LG+SWtHO0OOii/GBDX09Rf1Zz3k3RZHzR/uIMgd2POj9
yvutsqdA78fyG7sN52o71viSS6igULF0Ox/DXQBnZT1UYouG34dbrNaESIAfzsSc/0i1yzrQCC+K
g42Y1ylhHmSGM5kJrlQG54ixw8VYScpB1xbIEB74wrnLteCGk/lMcRw4cV2tVUGi22Iae7QFxSJC
ZLIplDiyBW4ZWz9sjHJqHYaxK3dGHt4ZjfkTxdpPPSqXbCuxqiuAGWiWHnJRBfghN7S5KrAE0VgT
Bx38ICXP2Pklc21f+OmhSDcdYMXVgBJ+Nw1YLNLuRaMusJmU6VowAaGkZoZQvka261s/xaa2BSXJ
d4OX5+t6CC/SyJAWyjjVa0vZBIoQHPP2nmrDD60u6oveEKBdCd0hrCPDRhlEZ2EQccsKvpsOLb5g
MnoGKbaOw0DAD4oh2UFdMy5VoYZ4lYTZWWg9DdZdplQPEbsywyqmje7Ll5oYNEcxkmHFKTretDQx
L2S4JyjDRDsvzOjMY+M9yelK5SzuqK1xTLwgPstGa8SqxDE5j6qavRcOgUIwV6PuP/Yo53OEH0xr
jVN0JpSeFrehXieNS8OILp6l1XuALBYInMDEZ9URLSTGc1G8245ZOx18ACirTBZXo1GV21Q0vZXg
1LlRbtQ0kL9xjmofti+AyREsoGjQDQ146OkbmwaZNhkVOpuprEnTKjvCTIjw6TsuTUmrJ7UJhkWJ
09dWi0hjp66DOwH37aXCncL3tSI3OFFj3IRZTSwOCig3wxhOvo5lLSvWswbVMiXXdpvgOCE2owWD
O+SXZA3Xl0GdbY0ek4akDtYWdYV1jGbTcRZegyO9C6zBBxEcLvJEPZs6EK6Tbtb21KahUysEQ3bj
0Np9rAKEFDLoPTQLA0OVFmS7tk6WD2deHejkuEyQOop9o3JIMGLcRYCNmR1GzoW/ZoD/eB7+03/N
z//81Ot//hf//Tkvxir0g+bkv/5z9ZofH9PX+r/mP/Wvf+v9n/mnc/V/rn/7mVe/Ha7c69N/890f
5K//a3jnsXl891+WWRM240X7Wo2Xr3WbNL8G4YfO/+b/9B/+9vrrb7kei9d//P5MXamZ/zY/zLPf
//pHm5d//E6zQESHzn77P94O8te/MV/vP37fPxZN8Jh8/sdeH+vmH7+b4h/sSSlfwNaUqIPOTZL+
df4nhvXHLJkERamxc9fJIvv9tyyvmuAfvyviH8AHkT6AkYSwQOnw99/qvP3rH1G+YkOr8Q+gytLY
+u+f9+5h/fvh/Za16XkeZk3NRWnv97PCTDqkh8Nf937ergGPQgVB54Kys7SVmmWD4vwWoMqGowME
riG472vA2XRogO3cSzp9S1O4bNN+Xw7FpuEELobRM5GLpd0q+T1SpF2dDveVQHfNlB9C9UrpyM6I
2gt5BvV0UvrTS5kf5fEumPrrBhWjTY/MmVAMLFT6gpzqMdzWCrOh528GsmfyKgrwR1jHFjTHwkIk
lBRzbrHB/qUYiaUMumobV/p+grmUSRS4p+SnxS/283DvdeND0kjrQsVqM0nXco0BWJHIH9RNca2T
OtVE3WVWzVqp6i6o9eehgaYvhq+tFezG2TgUyvJtRBhhi26mbcwndEF4uNi7LrwBrUlrYAdFMgTV
m4781VDyK+b8l7oDXpdy9lGN6jJPpGtKFZIzatVrDfGhGMttbSTxtvdDnFNDBlOxnNBoWh27joD1
D8XLosfQineuO4oSYVxmiqsvDP2XMGQfVhbs7wU04lAgBIdG7kJOSPpLp3SrJegJO725ALtPD18/
WhQLNnoM3ks0gpvYYl4IrfvK08jyws6RGNUxC0VzyZaQFcakoQVPuVnnOid3DFikGjXXMN5A91ly
1xDPBX2C/L56hUMBQxHJyxzn45XYpRTKrLY7I9xXexnMkuVTeQ6G0lwTsKE4kg+kiwinNWoRhfyW
3k4KrCkEmNiF3IQYJn022EAyltF8b0BUlsAHTdT9Taz/DJBIgBux/lwL/tbkdQifq7zOfzanc9K7
uew6T/nf03/l/8dpi6ni/z1hLR6xgYXv5zn+wJ9TlSb+MVsJKSRo1HiJKGbu+3Oq4p8ozDUAtEyZ
oijKrH9NVbL+ByVaWn38DzJlOs7/mqpk7Q9aUJxqUcZKnJeZxf7GVKW9r3T8YrxY8iwHY91GqHSq
74210I+I5y0xR2U7qykamh7N1rfwjV5OxdaDhUcgE7KP4MFqJzQNIsxJ7XZoiNVTWlfyfCdW2/38
+pkemK6YRFW6b+gxHHKFNkk3wjVV7Fi3nsDYrRSsJrWmQQ9/6vNypbK7FeVsnp7sqpbtITeXFZ9M
rtQ4SchL8wVe4cLNIRcS2QSpEwqclm0iBJsD4a2j7G1adgpDNm6MtN0EyCWbwEehWG0VTjFtMyxB
WSxStfmm6Tk/tjdNiP++caZKA0mjNyueVBEEX4nEQkUhpEU3nfwsaAWdbH/TKP4ZfAcHQiEZT2wh
SQw2de1MFZGP58FmEp/ZrS8I5COgEAFTOzkxQoIGOnkEP2xMDCfSSYWwesciqgD+jh1p10HV7cC2
suekum3AQCf9KTroc8zg6Eymcq612bMYJcs3r/FfC9vbhez9pu7DNf5qiL6p2It9nKSdwjUWE6RC
tl/adzLv9yW9jyOciB2mtic7oWeERDoXoaaZNx4mjq+vQvpukJNCVilLFZXJmkE2BmWz5bA27MHG
GmU3S+gwC3JBNt8FsMni+z3An5emWvTHZL4t6wONW07FRi8FiBb1YGzDslbmiuhSZE9MAdaOdJ0V
N96nCuxJwFKrcDae5/lyDPw9mRA3ZVtd+aP8Qxn0hZfTlxn0taDdByRyRYSLTPq0tTpEsGY242RX
ijlsGHHpCWT16o9WN5Wc7dSfUyw845vd1DJoET9zs+GOmNAV2yD2u6YbZfHa73/0BmlPWD48y98G
2EzQwe56c1wm8Jz0Tr/m3LHTm45gGZkf2CzqRkBSBc1XDtdDUCzrtDsAysBlv+/1OxXnKn4odyI+
wiA+SErzfTSWR0ygK2Psl1UvHVUaEPA6KW6PT00toxrmiVAQk7A66+3oVm0ULbqm4Q9j2bfOivwB
0K+dGQrkR4k9Q8um3Xgck22v+Cty0VzdsxaqnGyxiS9lqUONK6yzjICGztx2/M2mcTn0nI8GMlTV
GWRTnQ8TD0R5GNV8EaKOaHB8jnpeLIIm2BlRe8CAsIyb8iynKBYLyT6qTLBJmdvkdCusDI5tcyWj
tKx1ctV0alo9ZxYffC+02OEeXKuB3Lz1A7LthQBIluW2Jj2RaFxFCNJT4pSlULXzBjdeqe80XaIz
ZF73yU1emSzpymoSxE0sDgd1ONeratvJ+CLTXraVuSKVQrfG86gx4ZruFNwGtbmcvCcxeM1gd8ba
fMn3RRO+BhBtzTC/9hqOlaMFq3VMSfZC9LnKjeghAEtdThmy5MHJvV1RpNiDb/mztfSCwX0hDPft
8NSp4yNlNZBwyQ658gMYaZzmZeSSGud4qoSWx9xRMrkvErzWVI5A4yiobNG8cpC9IvxxL/ngZC0x
cgh2uoqz6Z4gmZ+K3hwSQZBRranfHEo/foFUUYgUQSwGrVQ7lYxEXooFXS6ZvvKayBQ2PUO36WB0
Kt+tBnPr8t/1mvlbn0cClqZYSIrwyrzf9wsaCSZm3pbOVJq4J21qfNFck1QpMgZ/e1J+P9Y8ab+Z
lPOmF6zcakoH+smiqn8G5Tfmws9v278vZp5O3wwQINqCIMYAfKNMSUu/vVdU8Cbh3dfz8scVlAvh
JEbnAuI++oH34/iS1mC26UsHZwh8xB8Th5C4F5kCrqaJOiOs2K8HlOfH8OExcTikEoqQCNT/+xHJ
U+nRQ1HQKxBQHaO9f2kt0EK7w219CNEHnwm2dRBW/l1zIOb4HOewG63+N78Bw50IUIkWinGy4kGL
qHyWvdKR8LCzPQCLOVlnUgAP2jIXA7FQYWEgTW05JwFV7l8771ZmYkopoiGqJDFdcajCkFQ4HCKg
Q9LUrdTuRYrSbQ5f++tf+3EDwCN682NPVs40NHqx6vixReBTbWNPlXwzwkli7l+fzpshTj4dylWF
lAwdmKf0iH5tIebltsV/07eV7VsiXXf1usA50c0FwAwznkgNlzwep2yAKMT7QShdA1n61xf+6Teg
0/giFxICyangLiqbKWJuLZ1cGLfxeCNN0dZQ7q3vcI8ftybc4DfjnHzMaYv8UIEA6qjmVchKpw9X
RXn59bV8fostOmsY+UhePN2q6nKErFLlKeIqYQ0HMuOCn77Vr8u7ZhmfNyvCxrNFek9+pPPN0J99
cQruB2ZFlCZMk++/uD5lCvYV5pLeRiBqJ05wVq3nvZe3UHfIDjZfj/fZ+/p2uHnKeTN1CYGWC3rJ
cJ3Z7MoUUle6/nqEX4KfkzlE5sO1eClAn3BV74eIykoGiR/WDq8k/bqFsga6viDV/oe+E5z2m8/j
V6TjV8OdvCAhLk8YtUHtgO+3C0c7k+4Sdq1O4uDJsasfTWkHj+GqWpImaIOS/+YBfryhKK3ebGJP
TjkAOzQgk0RHyPpxEghZQhnx9Q39+AWwOWbLhq1c1BQkz+/vJ1C8ZOzwcnIv0UuQtQjO3DBj++tR
PruOt6PM3/ubFwOBaoyFlFFAOaK6eYgArn09wok69M/9/tshTl51Mp7DupEZordZw/bhFmOOq7sI
Ib55yT9ZxrhlyCAYE9kghvj3F+MlmT/ARubouRjt2TK3666oZq+r++LM3yqXveu/5Nf9Rt0VB4Ig
H/r1/+DL/jhDvvsR1okUfzZwV6bKzNXbWOXcdskZw44corwvlcPoik7qgIMyl9/c5U9fl39fu3Wy
fAKdJFiw59qDbDwmUnYmUN/LlNVoXVblY1SxrfYGp0kV4gSvS/1CNaJVYmykUfp7go2/njeuWESI
FGmgfbx/Cl2csOvl1MYNkFzcHsvcju1kx4psV4vu8P3kduLW/2tEig0Q29ALIhh8PyLGz2oS6rlW
01P5xYa6iDEjhA1xvRo5KKrsDiSrtbLgBDWHptBaRSN4bxjBg3nzv3kOb37L/MG9+aAiCYAdZtfS
abf6yq2PpX2NG43rTzeiw/bJ9r75gr+9+pOJQqBvk2QjI1prc1Wc1zZFloW+hyJva3ayFZzvjvC/
UMvv515e8Zmag+4TK5Jyco0kJWpiJUWc4JeDIy8jt2fildZw3Baymy3FhbLkw/rm6/58HjHm1RKW
yKz2f39nm7SainSOyIw2UL3U5bTW9+lGewyW303uJxLuv16oN0OdbO+KtmOxHBnKO8i2aivP3opv
2BWXiRs4OOTc2AaSldj3wip1gm1qLurvltNPJ+Y3P+HknfZkMwKtyj3u7rCDOumxXQnH7LZZ6It2
3xyr1bczyHxRH57qmxFPnqqhZ1jWZ65ob3cOmjw7OevWlm2sZAcu3jda28/foTejnby1Pn67PJyv
r14m1wNTZH5obs8tu3VlN4d+vvDPfn73XE8sfR+f68lqB/M4CK35FZJX8aXOBQ5rfYNV3xZW6i4j
pPKbXcq3A57MhfnUehUr+bwidU5+VJxpXdwCpV1Z28ZGzvj0zewzvxVfPcOTfZ4PgEELc8aLNtlm
foaRQ4bzTnXyjbovVvl3c/2nix1leoDBTPhw6t9/k4TATArJCH+u7aAFmr3kgJBaYUgl1GFfbppV
fBYWznenxc/GNdkVqax4CKZ/MTLezLKZFoeZZU3cV99EdOjbZRPZgX4rU1X7+pbyl364p4ZMHjZd
BYL25pPp+2skukOm5oWsadQDye7nLM+4yzEIm/30GseNY4nHyi93stVSLmunfStreysblsT4bmKL
2hEO+YLIz2Ne4qmH8Od1CxJpFpLVr3uiSey+CB4M4EtpQJht3QrA+4fyLqU62Ue4SyOUc6m1HNK7
hFZ9Rg+rM19YZOw2RCQtBw9SliMtKJdp2PnLMSFlTCR6M/+FqGpCC0xscI48CJJoeaC//5iY0cZE
LIOGbmlmoOogfSaXaXpOyfk8C81lWD15JYjx9lXQUU3kLKZG+BLPmDaD4hzL+1KuwnvImGcyFkM9
uCSlcil2GXkwxk09ERum1D8i4QYzb6xFW7F9GWTk34Z06eEqjoTqAU/UmeY/Kma9AgDg+nGA7Zfw
amvAQHQXDQjJkTL3qMPS9mySzouR7zW2kBdIy6JTVy3RWk1N0xJ8X5FlyzIHHakf52DbFve+Jkcr
MDrLzCSaB25HhU5iOFhegpGZ5CDSXSb6t1nxZNRYgrp7PTbO/Wxyi0yaaXcud9Sd5dJZTum1qmc9
rc0WK1gKxAHX7KSGDhBX3lMwvlEl5IiUafL6OqZjO4XZj7ZTlu3EYVJfDuVVBme4qkBYeC+NdJ6S
ySH6ZyCzHF+6yNPCApEd21UJNhh5V6CN61B88UqC29LInpTnsiX9VsmcRqetS1SbPNa8ENmScJRF
GbFAERwh07bOiqVcCMc81ZY9IsICfOIQDTYwn2UPPaFu0cPpPdly8XEakHQPyR7Joo06bhGP2A3i
Zyu4maJZ+f+QaeXet4JnKZ/WaaOexXD/QTyvk6ndDaK+jJJdiyo9AB5HZJEdMQUQA4l6TdyMwoXB
yzOEVx2NL1Gvd8R10A0qHJMuPqriHXjQfZWvEyXCgHNZzEEJ4ui9iFa0EvLpxhSDNSmpjjB6ru6L
K7KervAJr0JT3hVZvcqqazk4kxJEKVropE2xkE0Bo1WxyxIk9kq66wMZhSfZMhOPTqnRacPV3hhN
vouqwCEZZzFqD2kHiJ7nJbZAJyyNhDycyNOqmTIoDmwhQeoRs72SRnAYZmH30bQX6ejFdbKHzUZM
ktuPylVZqTtJTm6LKuaDzpOdV6ipS/Qtyi0M/LzsYf/qa8rOG+8SVKO+oj3lIDE9H1pfVV+r/k0/
3YLNhQ9A+AERDpjJqzhYDMFDI98o+rXsTThSGkdEpwmAmUJFijsenfoYEnqvqDe4fhyyj6F/9vhE
s32d5ddypj70ZX478L6EpLPn8T7KrSW60KUZk6OZ4lyAKXBfhk9DRoJiitCtu1cifz0MwgrR7MJD
x1DMpVSxjV/KJr/yq2IVjyEvUHcVNNlW9858yd/n4rM41GcxaoRSyA99wdsQQgKo06dQ01+UoHaz
Yoc+iW/kUCMi6tty57c1Ikoqz61egBaKCYM8NxUdC0J7JDBxGaWiE0/tuaq9eoHlQO50vXTe20d2
FOc35N9ch95FJ//Us8PY79rxUk+Dc6OPlk0vgmGTl6Uyut0cBOP7q8LbCfprT76uQDixlemIGjMi
9wT/ykLvqtAR6EXVmdh1YFwHP85HE6p3aj8tFFPYSEYr2pbhb6rEQPewy006MMDEjeLBaDU7EM/a
RN9NarqdILO0uQlionhJGmthxMcAWLXxf0k7k+W4kSjLfhHMMA/bABAzyWBwkriBSaSEeZ7x9X2g
aqsiwShGV9ciN5lp9ADgcLi/d++5A6eu0Nop0Wul0g4lSFCVx4MJrdcYjxMAGhWoxdSBmuDoiKK2
vI2RlZhRTHgD2SB14DTRjRW80PaAYzfPkZ1cPCjJpgxfZ9qVJlS2YR7nimc2rPr8dTIJUozPovRg
pcxwYBc9AG0/u1eYBJ7xt6kBNkQDnPJgXUR/QC8D6Ur3bfVqxkSQZszlDLJ03yCihGlAguNqsvyH
OFAegUFIa6N9lUJsL9qfCndErTylYX3sU4DQeDomOE1Jigw4/J0KwGnMX73S732TyGqdqjIoHBKl
sTO+5jwfbSSei+gtizakqGU/Ojm5NfzwAKv0KBXdNkYRPuBjSHrtp2zUKC+pBDYPJu9x4z8RGZbX
FcGnvYQWDlCppNomKaVy99brRrrx8yC3I3JOyK4Ht9LoY29rZq+vch1Dcw0vOGmMZyEMU3BEEQRp
s3DjkT5Fkrlcyl6J6U+VErQmqJgvkfDqF+XKF6MrDZkLnVhDtvjOYhZG2Ird4fMeQ8FAFyd1QgSd
622q9AgA1hZPtTO5MciEtbhlOiAicL/f2yycZ/N++POwiy2/P0qdr3rxPOzo9jz/v4MTb4dDSDyM
/R9HyNwRdhpM3P+vEuina16cABR2JJpIlqODbckh0HIFbuy12f6rE5zzh2tbxvnPfd4af77Wxd6f
/xUKXcNwUQupW4uRWVkrX4iuHFP/w/n43UCL/WJQ07PMfAZKvDfDmxu1st1ldCMRQAnT85DdZaUb
Stu8+VNWLwIhV7zzWhs7k+7iJ/HqXwGLEHuPtDJWEJyD5K82PvviDRRnUNXVzpNeNP05a5+77i+g
Jrsfc9bPNYCBuHm2jFevEQ5BIBIgQKLbXa8iym/uk+K+HW9GqJtt6ZOvwVczyeGwhVAGuqpdNcRy
EPV8VI3YtFO/QyfqTiaGBb1YxV3hgtdx6vgFfnthIpk/hmz0oqz6rYj1czVXe7wSvb2q/w7zcaNn
D2IzZ8OZMc4R9dgN1UqZsh2f+udY3WYNwCPyieaANWEjGL8jCEn6oaoaFv7clrX0aSBTSBxOVnqb
khYmpdEW7LXZU0+BYyz7CO7djq9dAUxaMWEm2bGqkrrhO83g/YzjKF2VRJMGQoY353eoeK8kMIRS
+dOEfuyVL2G7S4eXuCfjz2KHjQUtVJ514zkyD6N0rigZTu9YMO10fDXzaS+UssLnctjWONbU8pjl
5BOH4S60ptyRYtNf5ZNcOXrSN9s0A/WUF/wPY3k0O1Delc2yDp5tZRoQCoPYharT8Ql2KVY6ZueO
E3GaxrwJyqIbKRMc0fLcujsQF3xW8q2WpL+rFEAwu6eyfPKSdBVU7I7aZ0OjyJl2k4I4EIV+Kzb7
Ruuw+B2G3uO4Uh4F85fFg+NcwF4DrK0E026HrMSuQAorXmEPKY30ZlsryipEhznA+0/HnPY3ng4P
OwDbv9b/4efDrWwNp4KNrxwhYJCTcxbpO5kHWVTHiBxVcatYZK5MUo0BsyiOpjCMttH89oo9Bimp
vg5CvHQus2DLinOll072oh40hCAHyzKrHBPqe76CoX4m/Tbekgq3blYhKafdWnBpEKyJtJ4cCePh
FnjntfLbtZ8xl1U+HEWFoCoM0olYV3ZUeu99V7D7tbpuH0LnaqlvLmB/WVoMEnCob8ObXRa4Ay/I
CBmuKic7or+38/vAV/aBY9lAZdR14nbYg9OfEbIdYVsfagIartWl5gLC11+A+Q/MvIFdbHHTFY5u
ilSCYNLN8bETH0QTPhJHskzeFUVOfvI1XPbFZZuiLn0QSYLivPhK+JjoQ1qhlUPMPFCqvN+GpfWU
t/0Vv/6FcWZUMfHvlDFIEFl8gSO1hmtYtcDQy8dJbsjO3cDrulJMuNQko2gBJIMDhQYFbfFtMFEN
c2zqmbM3IoVFiop3ggtDdDP8P1SGLzwrbpsEyx34CBbRxbPqjLLKLE4MThcFd3kQ3AZ+b08FJ52W
BgwcM+2a2+FCvcv4NOTiZTDGuhDlUZ03FNgUnGht5Hs9pH3rGBvNrjbldE7lX1d2MV+LXp8HXTy6
qvMKXQgZVC4rp5ogqAveDc6vjZD+Abe4FcI9cmJXG+nTe5FbFFRNuuf/5Y9YbKWI+zb7FpTHv66H
WplrY02B2hnXk+bR9Imd0NGcK2N+rYJx4RTfkDXgIEK88XnpqYWuJcGcMatAtAXjtW6JgjUPgflE
Ro7Tp38rIp6C4igr1GwCmgFhjktKsefDi07s5pWfc2El5Ofw6pizZtb4lx3yYSXUxL7BcsjPSZ9Z
ndzhkG3znbkWV6jGr62680RarEOMBXsbkztq3yWrJB6GVsJuyTp0E9/CMdgjtt/4J9+eb/TVNX5+
eN+MZix6eipMB/bJ0AFKtzpW/1paRNbR1VkNro8GmCtE0vf97fwyJigKlNFcpQTPXF+KE/Jogo0Q
U1eRE7yG3u9Okq89sHl+LC4LWhkFVB12j0ar7vP8scAkaYFpUr3dY945cvbfZevkwaN2Cy9NW+M/
df27+lCtv7+0i817KF6iIgMLUllwPw9cENSt9Io3l43lfbWr7tJNsQMWoBzyTcyDnJ5Jbi5olXlv
skO96MqFX/yMfhh+vvUfJmruCXrcqYC9cYgf6w01nk29k7dXO1YXvinzOs/+REUGyxL8eRyQnlOV
CXyuazfbyS4J5fLkBs6beQc1b1XdRGSSkYC9+f7uXvrIcLCiIq8rzMwvyoFJDs2yFtgY9TkWkIdK
/1vHOk7aE7/V7qoflfC30R/K8DyWD98P/WXO/jtP/tfIizOWrgadVZNn7ZQ1Bd+funn//d//emD9
91KwthCny+u/XPHQaIqVYtLrDKgCWG8lksyW+odKqpxkBStVQH5bRYBLvZWGWTjloD9UJHT3e0MO
7yI1d2tJX6e1+PL9D/syo+bfhZ0BlSMgF16mxZMuEl3TBU5BGdEzaansqlGl9EMwkSg5ahEDPQmO
I+bN74ddMPE4wC/GXdzwVPLKKS0KSifSvegdg+lNFzXSz1UnrSh3oLicpcSp9ItC8FNKinhevwW6
8Mtowts+yW6LAYWsIJDNcFUPNK+JnxaXxU9bfJyKwstUXICIq4b6NlV+pJV1DCNhKyadXUmpawwo
rXN156lXTuCLpOCvN2XRBEstQRFmEKmjDNS+hieMkycNXI42nPKBkA+5stu0PLXJA8Skax+mLx/B
xWXPM+XD2gLQuxI68otwKsQkDHa7JhNuyENcmWQIBmV5TKVn2fjpJwTbE5L4/Xz4d+b55qZriw9V
WWSKl8833YiyQ9rSeAtuCYZYVbPZSxmcyYc0KHck1cJvUdTZcnYwxIqgEITc/p+uwYSuks+plAem
NKFK2RUN7X8zYzm8MBGpd/3bQX64PzGhZXWQ8AYXmnlug4TIG2ldFaZrQO4xSHPyCHdPJmLvKjyw
xYPUEQDHviUEBlCQVVkTey1zgDWK5pSjjv7+Bn7ZMv97eoZIzPQMVFmu2KLUNlqooaIBSbKGW2QX
5mMyPQjecJabbZJfuRv/zfP6r/EW++V0JpHxxEonFXpXri27DCs7ARRRAVWgGUnmnOWq8T4CZ9Eh
dPUVZLCJSbrCQ++9WMZ7CTNHmvAT1qu0T9ywvKL3/LdyLWaUIit4RuGKigAGF7+QKJ9cmCaOt532
DnQJyCwsZpmIuxnpL8Rzh0xlaw20RwBIHguQT9mvpOZTTTSHiQ4wkrc10QRAmR0E2iC9KarX7/VQ
0qDaFkAm9RD7NVVncSIjtY9uxXwXNCZ0qMFORPK+GuL3vPKALX4TgVooktQOGtWtg4exOWvTxL3K
YNprTtBphGcZp++nxNfPKYaz2TSIJnvOiVoeo1K/kn01RMM+9/DHX/WKm7AjGMgOf8pb7dridWHZ
/DTa4n5roQk9IWa04cfo1ra/j15wI7AJqv/Hvft/18UDZA+NoEZerFRJ2betMSL61m8GR1gZL/1r
uYk3075e10c2ChvoRZS7fl65nV82RZ+HVRZLlJr2A7l6iG6bH/5ZdOf8uXucDwhq1Lfql3jM9kCe
/+efZ1S+Eu57KifU2RdfhKExijYsZuX+xt8q2xgBorqWt9d2XpcuDVQ0ZfV/6rfltlbxcFNJGaqE
yHjDPTukL5lyrVOgfP2sciaghsD2Dg7GUgVVVXqjNiZjZEcfu9wpcWZ5Xf2m7HFtvQb7a3vlr7Ir
ntfHARcTcgxD1SI/YpaUsJNa01PZlTvqxs7V7fKX3eM8EmYeFVoCTOGl4pXMorapDKl0xn3noLXi
I2ZjqaKARz/eNnbF5tr38tLXiCERsqngU7Glz3f7w9coDZqubwqZXuhe3EtrxQGkfg5d61BumoPm
Kvt6l2zVLSG1d8KVtf/iZPkw9OIQ0hqg1+HZsXULm6OhT65SKMcguYYjvTbM/N8/XKHZlJ6XY7p3
quEl0jdCP649eg3fv9RfChHzk+PIr8+AAYUb+XmQKfUMbZqLdAqt4emh1mXXw0oiUU3+fqDLs5FO
sELpEV30cqNdI5VJ9JyzzbgnXWU7bKHaOt4q2V97l7+25OZrgt4J+l2X54n5+Zoot1hZYFAQ7Nad
A76Fpdh7N2ywF7eZmzoFp7er/bj5XVp+bD+OudjOK/40lf48Zm+reytftZvhwIuXOtYmcYlorK/c
zgvbndlmTX3BkMg5Xn4CxMLyG0nkgBoWb1YCz8AjVkBAGhJW8JW0FX39K89vnglfr/A/R1yu/j00
6CSIairYQ/V7Sqpt1pZPQCS3UkK7XDNfMrXdha24jqOARvs5a0i5xhedT+wsmgaAo0Cmcf1Qio9d
eGWvc2k3xqYPqddM754x7p8feQL3EwAN0zixOncI5bXFAapox2w1dup+JIWgKkg6n5MTawMY50Tq
mb82hHiTWq8+LaJcK9dhXduZNcdDkxujSVs9F65pJ8FHf72N+N9JfePEKWtfeh++WBgsHSHqUO2p
LuWfpAu6edKerUp7FqUSP2hERyfRUY4UBQU/RbgTOACbgYgICwV+oz+bBBiKQ05R8CSq3k4OhJtE
CfeDNjxM0pum5/f1AKxoMrZaUbkz/8v3Dmk/Q9ZxgyLfiWprlu2c++hP2xu/wlTAwV47BAgQ2rTN
9MfIsggtrDmDaLh1/yLtegrw0esjCtpcAAUE/ahUH/q0tsfwloPqWlabsxj8Nav+EZvJrlFv6Irv
koiWqPVK/ui7jtiiTM9mnb5KYrnKy+Bc5/4uV0Q7GglF1dJDoLZcwLPUQ/XGLgFi9gcwrsewA0s3
28M0CfEGegAFkbSJ9qupTuOkvmtR7SA+WiF8sgdIZ8Mg7nRjPOl+6BDC7ACGvZHF2g0AwKaQKqr2
QJjUOuDDyINaVajJLBqZw+/UBOsevVThbzLK7Y62EzZUkpYOHWIlCyldTvR82h1TtMU04CbjNZOf
6cmuyj7ZmMW4lgTpKLBXGXzCvK1d7NFQ6ho3pysZSo+6+jj2lqvFmh2VJvrC3B1IoYWS61oY4SUO
uHHyVsb5qu+IKMr11dS3IBHBdrV/vLZwB1Xlb1k3at+6XpLbSis44zA9wFnFVSdw0CLsfaI5Kdcb
hBf7VCvVlcGu3VfKrYnEMUZEpxjQt7L+sZDmJ6NlP0UI/D69R3I9CVw+lawpcySFpAt3EJl+aHwN
zJrPW7PryM4xMTsrVrErCSvI4+HYeSOdYMkVOqp/yX2hPg8jVuZtMdyOY0s5R3j0hOxFMSd3EkjO
IulJ9h6IbYasjUWS4JGiJ0Oov5WSox9NtoDJWwxOZtmuerXcYuWDF1eWIEdTAB9/ZeF2xsCqxDGU
hL1AG5HOkTHcJNKfksZ8Vk6nqECnk1u2JdB5Vg+6Ut9Ixk+t2GlD9VzWFiitYa1Jp6mcTQbCXVo0
67CJVkJRb+tm3CWF95gywcXS2KvTfb7SHodGvpUatwfR0Bviua9Ifaoj0rHTO9oSBLDEp2J6sPwn
LhmVD28qYVNVuNWFv3V4D1fRJ213xLBOQ96irQKpMHmJ5ffBePU1i3CYY9qq2Ji9A+YYu4B7NWlk
BkTbPnmvilPWyc7AWwRToAwDgq/M6DGq+zvCW1Ah7aUSTCDWwjF3UeoZ4A+tMH3yG8+dpzZMFreu
kD2J2stU7RAttOt0Gg5aL8G6sxQgVN3G6sRDazVnLzslqrZqFVRs1nQregdfFv6OivwsaTsyVZxW
D9biQBzP5G8U8UlTeOWiGLfK2wgiKPeeJb+lxzwdak52uXYjKQ9ktqGR8HaFZpzbODmYpXQH9vaU
wQevzecqkm7j+uSXb3X0N41fJAUZnG9ty7HeKuKt0fqrzrsNo/A4tE8VEdxWvU1NdT+BAhMDbObF
O2rZtZxWe1n4OXQFuMiWqshdEJ5NZlthvVj+/Zj09yEZ53NgE6RFSfvdE4tS3FXmfVTdS8pdp8Pa
827b4E/UZ26nPAEXCFHgxemjSMi1Z0Ddfc5Iq46CNKXa8QuVBPc0XA14z63pPQUjGHdnpHfBysPn
P4AGq8JipfTDujLF90IxV6OJDk6X9wUMxAB9oZwi/OXtC/hMQbuh7qmsJmMCKSTwN04UI9dwHR9C
yf+hVtXRnx515SeB6u4kBZDe/bUVNes6uBtEaGkdGJExOUjaky9i5Q+OagobF/RANshvmda5WsSO
XK+gnkYOWJeNkoKL756FSF2lfv3DA3vuxtJvrX4p23A9WdoRjOXGnHiTKhQdoyOFyYayWzVHJXK8
zawCnW2NJgNtp1HelsbohBCavP6QBr3T8cLmSITJDdgGUXNTiS+yR11oRC0XPvTCL12d3ioSuwaM
RpXuzOtdxQoilEexvI+MV139LXbDOqsJw47bVeQdomiC30vm9Dtsx1UuuqgIZgamXQ/rElXMRNgU
r1ys3nfiRkWVofFRN5CMSQlZuSIyYOSCxJq5YYGMIpNXha6vrBbvoXLMkxttOvRWbQ9DTVyZeZbU
ufBmbXurPTTmQ6fxjer2TQQiAnhjdO+Zpi2YfJqkc9z/iWUQmTEJTL8MdaeP6XOb1nvNhxQRRtso
fw5Z3XsLqLJB+8AabobmdpqTZv3AHsl3mAxz3Q2IdiTxoHaBO5LTE8bUHhMD8Y6grxvpzhiz7YCc
j3UMrcw6lqBLWRoKCu9Rsga7tH5E0G3M+jkh3K7xq22rGHtPPSndrwTuIk/VTiYyfEfSbll1EqTN
VhOsW+HZF97lSF8JyW+9+V3xVV+hsjKpTvWbwaS6JQdbydwDvL5Ry24rlv46H7YyYPpWPHXxW1cr
5Mc8Ft0f3atZcA6R+lolm8B7SbzHYBB4P36P8Mdl/53gBiF/AfC8CmFzBKSQCln2oMXTvsLCUYvP
sv5i+oA/WzSpde2UCPKb2R3NJ8E41yjHJbV4qtT252DyN0ihZMGrcz7g9Uk1rJWOkNEaohVc511Y
Ffsk9B6qDvFV94aj+k4wvbtYyht3aiRjpRp6suHz+6qIGWTurHslG3VVCeXWCFKDh6vuff8hHbun
XPOpqnrwNdvTUIsidnVvCwqXJgFq7SrYkdNU5tL95Hkv3EVUjv6Ir7yWRkfwkKUK8lpGI17VLubh
bSKLezG5NUGF1qOMEPxIfoNdq9Ww0qpyO9FsR5Jcl8mPUnnn3kcNCKKJdMm+fWr8YNtO0qtm/FIn
5kK/t/SE5aKRUPz8qasD+KN1JuHGyeVdnKVE3s64ItSnZYSeUic50pP/+OZbSCIEXG4bUv/KEO7y
/OwZlHIKAkDGM3DWu7GvQcf/9QLmr55vLbTG4D96MXFJvejqBwh2+ypxhwEcb7ZuybbMU0dk6plS
zY8/Qqjc9Lm3CbrEkQkQ0RVynYXw3LbBKoq1nTFuasV/8Ib6R2J057TYCrF8Fo2xYvaxJrWIg4JQ
XpnoRjT4Z578osrySlO3rUZjugn+SslNAObTHLSfxLGxj4zRfmceGu9tq1t7BRibN94W5a9RYG9h
ORX/cgrYiknHvj8FVrcNupMUlrYYxq9DzDchu2mCeB3E4joR0AwT+6wdJAlxn+z9nMTGDo3xkMf4
clJt16DJ9VF9+32wn2CejGF3LxBkO+QnDbn6oKcQbYAypD81QK8Adm06jSRfpkhtdpU22ErDUuLL
Kz0uV5G0kTkjki9/H4gpPLbXiK+YUb8i6nfb+FECICmM8S272PhNNvtTLo+7PlWxCwDZVfGeDM2h
E6pVAuW1Lh+FPLjxgC2oUvnU8X6AStsQM+W2decSg7nREvprwc/SO6dEworWShEHmwVpk5X7JH6Z
BjDDOeSC8jGf6rUBg0aPUOk17a4sCTvNAhwbdyqSAgJ0qxw2bsNjFxw0sk4v6jbvNTjYlUKSuiA8
ZC1ECBG8Olax7gVeBfJdQn6KGbRCrqgEiUOI3+UkXHUs2h2QjBl41wl4oLT4JtKYMEat8AEjVSlP
V6mGSljO3SIVn8SqPxjSvsAN1j7m+g1Muq3JUmP6rSPBWcWrY4Crm887gmMaw9ny/0rNYHtVD4II
lqEQi6cxfpLRbTbZkyhHh1AV7ICcl95sV1ZwAx92Y8D6jWnJ6Ml9jlKu9NYAC+2wOaT5qfF/iO1T
CERPayO8NQMnTgHozCken0t94rYg65ZZKXQKz/4+F286hcLpgOwtOlpl7TbjgBD9NRcOXXtfBvcj
v6pP7rCyOL35aqErLcyOziT/NmjRKL5H2kz+fFKmdI2fgE0UimfTJGFjEo5GCKm+OmtEZ6mqQC5C
9qe3HslkOXjVoctYMr1+LVrVpsr6rURE4cQWMQx+i/njfKRK6YF6+OsyiWQ3cVeMT1G09VM4Qmrs
TgNV/36rkdvo9ojh6dQ5Y1M9C8rG0m/V2FjLFFu6Z2Z5075jw4Q/HsEAvG8SuiJjvC0Vc0vk01Ng
oo7spvdQ3epY44u8OYVA3+02NvYiRKHAJPZAu7XSQzFL4JF5VlXp+iCmpFBHHugTp9VuYatPHFj6
fV2p6wzErw44oNCPMjrvYch3UgvuMUhtub0divuUwIdVmooExrRgbDgy59lJxAkUmMPL1Es2oG03
Q01LdIcdttleSV/ikC300DkxOz4/efGzc81OPskNtw2l27Z5yoSItzL8E87KTkHKOqcUCqeosZuI
uV1iyyEX0bEQaqYWuJ58mn8cyUbRrRfy1gyVTmxCofocX+nL+H1h2BlZtaTmirwfjfZSEVqyKqV8
r4RYgcaRrz/Q9BZRCTsWbnAT5M/JUB0oaByGILnSUvuqCaOnRpPBgg2hU2daSnVqQxWn2qMd29W4
OGB+mwp2DOQW5tmP5ukcbIw+5BT3nmjjYzk8kyN/7Tdcqpd8+A1LAU9jiMkkxBx9cLRwB1SiLIYb
KSRaiZj2oi1OIJFmEO7G5BsaAd5jO+X4+PTU0kSD3bOn1ZyUJlwc4yrqk92VstiFrs/He7SE36hG
akKr5PcBxLL7tHCEYnB8xMWCpdlG8LdVb+rWdwdkbN+PfKnm9WnkRXk/TaxWahHLOeqo7MTBIHfz
F8FloEEhlg604Bq8bjHJjmTOl0J8o9W7XvkZD/Bu1VUjdfuSrNssSTe01PGzYder4yt1uUulWP68
xjfSlAlUWkqheh+LqerTqdIeNKd1KcPh69n1G44gKE324lp24oerfuhLnXyDMhMRATNsfKk8raDx
G3Ij0hvAk0F5DVzCCq6cnVGJBafw/XO4fI0fRluUfsPYJMikk2mL4YboyOO1Szu31QIllsSOe0XQ
xYrUo/TauBf6SeLHq1zINOg04TQXGXdWbKJcj+gnzY5oyTa34nHcXuv/XWjyfBpv0YqjvQmoweCu
dgKCeCJDcYFde9uvjTGvBh96HvIoqhLdFbiGx+DEMcSeDvnbfB/l1b7acKbYXHl4l24iGj00PjDp
IXctBowqCmaZyYD0JdzmnR2KzbHmJ9L+Y/sANvvx+/HmZ7IoohMwKenKjAiDtLl4ZpNM1UsdeN/y
/DRvsJIMpDFHQnbprn8t2/TSzfw42OKBRS3uCF9isIKAv0H2XKnSn76/nkstdrK3RbDVXIwI3P/z
A2t9L/baFFHIjAzhOzk3GrvtsB+eubpwfbWneenV/jjeYtFrR6mHKv1/x8NX7Bhn7V7YVBvLuZZf
c+nLA5RGRU8izV3Neep8mIv8CkWpwmpuPTe7cE/ldoNV7foUnH/yck58HGd+jB/GycthStKIcdgS
VOAU2An8UVdsgH9Vm2xzTRF7YVIosqTJfLvZgkPJ/Txap1aiFwX41bJ0tDXhYbgqlb82wmLaEZna
yHKNi4oy9rbT0PW119aJa0Ms3lq9VMtxJPgYaWTmquJDjGrw+4l9cQQZ6rkuEi+PjObzbRLEQJUz
PUKZ3r4Kxm2JEPD7AS5p3RRZ/kcvoyH3xbYgl3DNPZ1rEPeU+9tNfNOgTMFhLtOhvyoZuXg9MJbR
N5Btqfxj/36YZMrYhqk5P5TGkdY6CauBuu1+e8fGHZ3Gps2h5Gvr/ftLvLDYEaBKrPGcAoWedfEC
+TKaLNlH2Z+QB6+UdwrdqAjV04ijq+uvxRpe6mR/HG2+Ax+ukGQcU5BrRsvDYFMW50ELt6Kv2Iry
8v1lfcX20F/+ONJibngBIQ8ChycOlNUuQPCj9pQI9HA1ldGNOPQO9FzOi9KTN0WPMJs53UubKHsX
o2Lz/U+ZR1osHZ9+yWLrIeVRPAbKfM3ThDv6baQbGF5r/F4cREYfgBeFfuZSmUgE7ej1PtLgWdzh
b1PwPYQvuZ2d/FLsyu63+u1Vdcel6UqP9D/HXHxWErnVSHVgzH4PD8zNnHjPEd+p162j2MV9tim3
/x938sOAi+9Kp6ShNQQMmAl3UYQeLnvxrmmsr93IxfsgwtftYaryPiAX0W/M8iYyr0hTLq4qH2/c
4i2YBNKhxJQxJIybPhXlWAD+G/3EJOWEpWiPakk54nnINdcgDPF/dxMXL4YcpKUpIqN1NOlvJ7YU
LonEJZnyfzfKYtIrllATG8koaaY6GMT5J9ipxs/vR7m4nABeBFODVBue5eflxNSyqqygUDjRgPOd
7nuPATdTQ7e0rl3QV6ISCwo5qdg5wHPOBLLPY3lET2VhyqfAeqjW6n4+QJQ33o46w5o9hx1tm02/
vbb1vTQbPw66+EwnhYqGZEKP05DyPFEY0XFuRMRnfX8fLxURuDhkOBJXOXuePl8cHsBc7ax5O2Cn
gmvu6U3P7s7Blmu33qVrIdpcUwBdvDS+dcgGybjlHPh5yEYaaqknX8Kpx2qdhn98UXLi4PT9hX21
wnA9fNlEgwQWPHpLPR/YjCoZiJ9wxNfaNTdgxN0UA6s6sINLbXyItCNWo6PFjn6gKul+P/yl+flx
9MX8JBfJUgsa+86PerqJ8vvQ2Jnm+fsxUBJxp5YfGB09H+kvssSHfLHRkrQUPQNBJE7c/rLAqphZ
vJ48HUmK/x405P/5Epkw467T6O3LoU0JeiMKyHzLaIsEYj0l9CLDYO5vohFAAyzKtS32wclvgk1v
arZvajetLu29dF/G7b6kmUzh7gBDZydl2TEOiV8LYOVm1kOAfXYlKWqzImfOFnHqU6fFPRedsnjX
xfeYS63hUYcaQvdG24Ul1mJ5ml61AV1A8G6YcJpKIUqOrXTMjIc2wGBd2vgwMNmfZY4rZVPtfQir
E3CLjg54kHg3M/jcHA+d9Wypz5jY8bQSz5wf2xaFDQmvQ4Uhc+hXcme6ZiVsZaJCBYUGoV/uxDLF
yED2mPe7T0YwQbi1tYwsXv2x75O1nJXrSDIP+vRu5b+kCXJNak03Y9tvK0qEauvvpLB/zKTIGdIc
SZDhVBZd7hmoLObXttT/JK7fPOploQ0CjD95iLvZIfauboMNAUJm2qVbPg87ZYsze4s54b7cmM4b
zbX7cGPY077czZI6wdHPzW269p1UujLPL50widFE4SlC2cBVt1in2kao8S4h1vFuglO59/ehra+0
v9EKmPJVOO1/MxqhzrpO0RNr0Oelg7dcJdJZRf8irbyN6nq7FGi+PbiiE7jlzJp3vn/HlAvHTBJP
SExn+ccZtSyRYe5PzGKWeUoR/fX8vZlw3jeNXXlUnutTKQ12BktrzPcUPQu6CBJV4IGkZrIDBsrN
ufmkB39MNFUaCW0yEb2i+QRwyUWyg96JrNX8R14dCBWGQTC8ysXWVDeZQdDgrVUCaTFsLfoT1W8S
khtfUL0r13epPPbx+v7pQj/sy0vfzLJsZKEiuQ/HIDvj+/gp3+jOXNZp36mg766eduY58WUuU5Jj
QePgQZ7W56dYiJB5IG3PVYnOMdah27zIYLSGTfLb97dIwxi6sQNXQR8SPovVFYH+v2/ad+Mv5qwZ
loZS+zzT2XhA8NHGIJlqpXK+mxmfCDHG4l9Bcja9mrfSyaxXM02aGb2GkCFeWcYvf6k+3I7FKm5M
XpbgkpgrhfOrXW7ov3uPuXSQd1LOPhAfO/GY2DajG7PYyPVtlK+vKlbne/7NPfn3Iz/MA9WvaNS3
3BNUh0pCy7HlTD3kj2McvxVCdmXb8a/G+91wyxOEaaSWMg/HVvjfgdekF3Uzi3YkW3cA5P/+j4KO
vG1fNEdcxesa2sZDBGTkfK3mcukV/490ehTWprGsJElx3ZpCx/0XYPEPwnmQtT2xum4g3QSiwOdH
c+Te/Pv9wnLxxSMzjmQ4RmTpXCxl4dQaJK6Aode64Ig+aeure5Iqd0oSrSsymK36QdTyfdbGrkJr
VjAyJ00QZegIazCbff9rLm1XqLPKOgV5HebH4uxDKUgtqhptZFogshR8dI10KmVilFJj/f1QF7fT
bMhYUjXJJPRh8fZXQ2KYKWw8p/gh/Qi3ueZ4Tv5kARQpj3MTQD2Qn+Sdr4HNr467fOvJYCmpMs9T
rnfHXyrH1tI2T7E9Fw7F2XfxK1xfm1sXjRAfr3bxcltSFfddpM9VXsHW4Ck2UWqrCPvy8pzE93II
oSsMnF77o8S3CqJLvzt45m0a3ylKTqL7z2hs8Npe259e2jma8kzJJ51QIVHq8xJsDn5fi5nJnP8/
1J3ZchtJlqZfpWyuO9JiX9pmymwQCGwEQYKkREg3YSJFxr7v8fTzObOmk4TYQlW3zcXcVGWmIDg8
wt3P8XP+BYNVU8oWdrn5r7xnNIx1qnSipn62pgwrMkJfRBbjvt0nm/ZG5N249kHtT7bWDurV5nL9
9NP7jP1uVDHxd+cYxGXcnQA+Ug7Rd8lmvjIh3YM2cGHxYEf6r+slcM14P97Zg/SlRnYGi/Gsmzdp
32VxHa1FfVjd19eXSGziy85PTa5otoXZo3BqOzs1J8nqlcxiMUXJY9pQRnsw50slik86pkzorzHO
bi6R6ueOFrBN4q2/5iCmW6CuQFouLynefFoMwYMOHxZNRrTg3AkuHwoLOfG31MPclavkWlkbOxHn
cCO7EG8+W+7ki0JTGx4N/vIfV4UdR3Y/Gxzxihpfl0m4DpCW+v16/ySA6orwBqWYSrZ4Ppu+yVTg
9fgm6ALkwf3EML5YYNJMzMQb8/j7wT57drpCAqzRphIef2ebK8yreipE/SNP51sJm9hw9EEqt3cQ
zxdde5iAYiQg6nvqS/4UXZjrJwkcFVbKrDxShdbL2RGOa7NfyhFAR44RvISFOW7sodPoZqq1NNvQ
dYL/AoH4w5Bnp7dVFvakBX2NCRGHVQrFImLSEg7KpryQhV0NzqNvD/n/ga3kTfmS37f1y0t7/aP8
/8BdUpXZAP+5veQtxrxt8be76Ll474n79rf+9JiUTOMP2i8aAjE0X/g/g4ziT5NJybT+YPkT3zVL
lUVexVhUFYXrrWL/wUcNIa5gEnngA/2Hy6Ri4ZVLTQjquoXsDtv0X3GZpJv+4ag0YDvaQsNG1LXY
I1gnf9zxOcpsPfyWzLMrxP6mccG5icivtMttc1UDk0NdbmsU5X3SkWPXCqCj6YZpLqQJCnQTrHK1
IhcrN8BQt00EUi3Q4xcTgd2qu8um6Ur1uyUqygtATAu1bLa+ba36vkPU2Vwq8ugJIWHT6t1AJ/pU
5ZrO3jIdVl1T7kNZX6dBuKwsb0qKW5KSVajp64KmS0WneW4xXDTyTYlBLR2THWSpTWA3K6QNdkj4
0b8obk012ZuD5PnKiACuwE7niwEGztR2yza0Aebr6yEvbkPVudUH4G7RcNPO12ZrA9TP9kMYP0hB
etvb5jZPfC9v/EXWNitl8DLdWFZ2fFBT7OfCmWQETehuXDtHE9QX1sBXKoL9eKsnM0dMfltTn0yk
fl1g2TuXm6Ev7scp/iGp1oq2Frod6T4bk2Witjte/j7POs/WhpUjDTf63RCOh67KvHzQNnnQUynr
dxCK1+9W7+2fAfK9q6T2MabRxDMAuFADdGysR6lBnR0eQ4mwtq+gRTpFW4NXqY7Ao4yQLpC2GjUT
TmWwNGQQznzECWw3BCvelHfQktye355qyUoGzJ7ycboEGzsEDVv9VO2jr7RA0lBArPkLNmASnSKA
ZC3zir7d3Cx/P4+Px66Yhk2PUDGFC5Cqk1N9XNPzgGpwNuWB11eULanNgWdJD6qVfx8Dcz/A+J4T
sIy/H/Tj1eDXQc/O+s4ZcZpDeoDySnnX6acRdl4VVxNmxs7D74c6I6H+ORYzBJMkzgLU+D5OsO20
KA/bKPByGUBlEWRLf9g6arLsqL5VxigvUil+rcqTqUpPvx/7zOPmbWzMvRF1kzl+qPiczdMMS7nA
BwMcqi/t5gxKlbzDrriVw1WErTOb7wr5RWSPAWtGxjrxtZ1ROcj+wHtpFGR345sa+a9Cqh4y9amo
un1IFU6q9yDQLtS2z+6O//itYDowHYd6j9nVx+dkFr3ilDHyDk5S7EcbkIpjrONYPc6GDaR/btAO
v+dQQi7YvrIa56RM9nPVXrW18yCPyYVH9/nPsYkCAmalqucNksiYtWbOfR98pbzSdKuBPxg9hWOO
KFp9IlPAf7wDY23d+AB/0zR7bUo8rIJsDyj3FUuQ+9+/S5pUH+/0b09INLYh80Oxpwdwdu3S8pGk
SPcjL2p5d9XX0qgOaWYiWh4Yj8h/6yZ0pgJQsrGadROJ2NmP8Aw2jkGoNYjyl5RgWGcFwhyD/jiX
1/Ryv+pa/ArUc1+qENJQpoyR1rAfGls/hpns1YUQ53Y4h/X0ZYg11/b1XaukTyF+ukpgHW24SHaJ
SrmGJDoeDpFxRIVk5QRPtmQe6u573ktf5UY/aHnptv18HJdZz0/EeAA0ePVkaM1y1JRrtVVWRpgf
OtPc11b6lEvhaxaXW0epvqVlOC0iCCfIh0r5QrtXVOWnIaKDKg1g+uqTMRf7ydeOs4Y0TT5H9w5z
TSLzkPjm21yK2jh2Bf5s3aDjZhR86czjiDAtts3gYSd/2XUol+XGAcL4oZC7RdKlh05PXsVPH1rk
D8XMGnzkR1DbDse/lglS0lbO1J/N4CzLUTkak0kHgTgHzzcoqqcZRSGzsA5WY6zTKXvqi0JbGBWQ
aCP1vw2zei052DVHjda7oQ+8n99mV8m6UmCGIayKErBNi6WuHm17dCe5692IasmcGA9m7BzbMHyS
pvbkh9bs8SQWcdw5rl4XNqQoVkXZZ/upph8AziJu2FDTgIC9GuvXSoK1lULEVJLXqMJKV7XWYFft
xWDbD8NsbUcITV1mXIEdvkHF3VlATFkn7RAt1XnT9u330knu/TnYW23pyhL9ig6ebjXDPpMH2E2T
FHyXywrVEz1IvWJyxwGyZj5nLviEEgj3DwnEjodv0KHSyBBmw/wm+3kLcl7ediMWjm+/1VZHr8fg
um2xrJhaFG+4P+4zBJF0YydlYewaSY+IeqfyfobqJhiXSKB/UX1YdHmVPZmpdRh7+1BM2V6rrJsm
fcVAAbi8WqPsrij4EhZHyQq3U+XcZDF/kjYsnKiGQ1B0W4sVrLI1Eg2HgnJ08KhFsXARVA6kOQUL
EUqqCOXhECGZkqci9x6BxyZ/PCgGL3nIxr1jDdtRsvB5sLRjmWRvu2IYnse6/sk30tdhv1jNib4o
0GLNeeiHjuxkuotK8QaL0XHHwPg+JA4+x9JG7Cnfyvdxa9n471Jpx24EgX4peu2QAU5jiyIzjt1J
z1yQa3/qoB/4zakvoa/qCAEv8GDhK8VClFsV+r7ZL/BlwWLMKoal5uzMPvnRatU3uH7pcmqkl3m8
DyQl8ayGI1CctROZ3BCkT5MevGaO0eCg0d0plnQr9liVp692ZB3IpbfpkD0NhrDpxpe8hVQwDtZP
v2DDVZNpszzTrQQeQPLzvfiNU84u03r6c0r+Xc/TVa1ML0asHQkXD33oHBqbO59NLsfRIVd8L+XD
fQWNJZd8LNIXWh3fOmF7Iu9jJaMrNDjjt8Ku8fQQn26L6Ise+F5QxPwsjjiksrlZX0tAy43cKEkz
Tbp14qfVfvqk9RpOIu2VH/jjwpkgh9mdtZ/T7iTOFB9/tMVUUelvFXhT6WHWtWNVpa9yne5FzquG
1vbtgfepFLlSPeCsXuxwZdhKARL03cDPH47FOP/QMnwIgnw5TCU6q9KD0Rnr3rC2sonnOZLUkpMh
Dj19kWden0ipETDdjhj8wXWxbrEpSGhkJsGA0QxHvRwnr6jeX3e1KfE0oRC3djEt5vgusAR5jqdh
4yK9sdjkSnUbq8OzDB/RzVtkPyfeB4yvbF8Gc+9Oqv0gXkyhWfsxPiQi0pSqw46FJuVY0bEs6t04
Z+TB9Upp+EFiActGFLuKQjAphDo+rveFwgvrzOoUFXwBZhALyYheFaO5d+r2uhiEKcL8VURVjWgT
IzRXSfqxDWjY25izDxJaE1TW80XkqLs4djYIRd00TlS6gKKOVQR0LVZuel8/RD1PQYorbUHJbJ+3
mEro/sNsBa8zMa2sdwjuXclddYJgQHzgccWCW6bkXgFtZBIsGXwm3K5+cNT0IdfrUxoz6QASHWds
gOFz8mr07IN05qtr8xAOyrX8Q/xTJTsPOIE9l/k17GKnSQKScc4mOKnPVQVzQz+KZzdywIqZ2r30
kHXGUbzoyFdZDF17HXdXdngquxEHaPlKgWmr4GGxeDs2cKvRVESQfDa2lqAW0ebOQZm049svVM3g
Cd0djnhI4lQRsicf/FvqExnVYq9L5QmamOqpPbtJ3duh7/ax1tIVxz4Et5efVYZCihnAXMqJApOD
43Jm3PdN97VompZrH1tzmgUX28HvpbpKlXQh6hTI18H7jOuTHIRPuaYcg2xe9Ij+Qhi3H+qounVS
7BQwEHmgeQ0HnJsFf6AFxesYa9/lL3EJ19RW7qljP2RDcZq7H9YYXYnQLdKtYGixoSmjRZvaWxHo
40w9smIO4vNVaxwMOziWfefmA+g7nL+5mZFXmPeE9Bel9r04b05Drh9p1VOzxuNbPVYFv7kyWKAp
IuVVfMCfd1EHLNRSRsR9bg7irjqJpZfoAad8TE5UVMpdQCacmRIHewUXuSMRnPkhSEm5zUqWoMbY
egoAGcSjZw56DkYIVehybD2IIcIaRSnV73rA++GKD35PujcabgF9MKztINo1evhkSI6nDoQOKTQ9
Q1VOQ8pW68v0SWTncSy9JLN1pTosUT79dvQ7LpmFzMsxvyEGP6LQH6yyngUFsM6LshCuaAORShr2
qVE7bjaH24iHMIb60SkJk7bl6k3nioJAbYVPvdadikE6xsExLToqpDpZiGXyBEKRPtohP07L9ANy
s8v8WrOoQyhknW/xSCo5pyX7YYych0iWXx17WAM2308R0abqJU8a1aNfrgrI5aSpWC8pLBoRdcOS
1yLxRvzMxMUqQFpMasaF2CTjlLxapnZoA5AcNR4rQw3X0+hZ68kkplknz3NuvTQNrKC3PBePJAw4
xhpGLUgQ7Dgc167tBXceA4o7QQ9RrGOv1q/y4CcekB60yPUt0npu1U2unLR4wkfRa+r4L+OILvVg
fw1IzkpDW9tp/FrWJANazpk0OVCDLbtw0Sq5bexx48vqMU3IEGrhnKNStaiGdVFrrWd2wVM6RE9p
qq/H0Vmz5374DimZrLKVfWNKvKY8Qm4q1nkGizdtHMtr/MlwnVRd9DqGtZFyG1kEtjLAtgsimve2
ZJWWH5JK+kJLJSEwk1UrIz6qWBhh2OJV5dAgdJdhwqNHwGH5LMrOd4FtXw+1leB31f20ah3D2zxv
XUOJ1HUUxa9G2Taw5wasCKRgndbSj6zxWePRXk+4UWg2HhVtbpwA264Diww29SVvziIeRLips/oU
RvFTK38xm/qgwlTyfGRGk7TQKB+o6TIoOi/AEQlacFOuNN84GvBePaMgyUGu3cNFStuGukhwnHoV
xSx3Zyosbqktj9YJ1jXgHbNxbPyekK8YVQ2XzlJeSuzYSFGMK1Oi31rM+nouZaQ8KI+0nGp5zxaP
FMpGcb1TBp5FIZYcfFAIf429qAp9h7mPjQwJggNxG18hZwD5Erp7JcIhUpOLCQciVx59BHuMwGv7
mLWizjoV+IbV6cuaV1fNwU4xJLL7/E4qUja2CiVTN8x7ozZ+OI6SLHUlazAuTx/6wKI+05fOKvb9
XWrmw9KW+wZxnp7/PlblaqyaALsOXTh+heFakexxrdQrTGUwJ8Beeal3xjd5VGDm9hh75Dp3Ggpb
1+ngPE0NfOt+8H/glgNUKuxUt2iy2742N0hnHlQtpR/Ln8ykDEoRUJtIdC9tmOrbf6YeGrpqvZ6Q
Ic4rOl0K+ypt2HNRn34h03xITOWoVSzgFB9Bl0M/iuq7utePpu/gqizY1PaY7KwCtHBndc2y7PUf
I70GmKlU8tpsGUW4ryWBiLG9f5xy08sDLgyqzwPa+8pgrwKlPdHYeTGKoIMw2S383oTdGqdP4vpW
kTwuzJKIjCUOsjs2eZ7GhbaFvKla/k3Z16e32xs1qCML+cB/WA4jJ4iP8wcXlOtG5nBKs/51AOIk
jrJpRiOzc05JkiPrw0XPhhbaxk9VbGyTmkykxfZkbk8NeX/f2ztfaU6Nwc8Q0UCsmEqLHlt5AxH1
SaS2korndFrsbHHRREFFXC5EuWLKAjBXnOYzaxOSDuCEPHwdm+S1l5iFiIBDIKG4449ksoHvGq1J
IpnHT9aYfNX0ysPv3VyGG4imWL00VYXekb3WwmNUZM+RBDMwlldTXC4arLhaKrR9OVM4lrxwal27
V7+ge/wst/ZDrgbuMOY7dPt0RJmSZQ4Ntxy+d6V6q5ihF9O4t/wYC5pqI0cgwmptm1vJVTLB459n
gk4zhlxlmmw9yxA8mt5x417moI2ItFm7CByH7DrhGXUR15xGZHeSRTw30c7Ql201PGYhRUdTru76
blh2cvqFmjCH4/QYldmykrtyNY0WEYQ37Wf3uKbsu7z/0SnmBkHYJsgeCaxbNenve115pK7wMIb+
TtP2A8cviCTUAcYYyYJO/hn2VNzqynDVgURVn4jPBdzfsnzOS5a+lZBkJdKD3WvNQqVYigGjv+uG
4rb2w6e0Zw8kQXZr1dYugHWpDFy/OgLeVIZPUUCcTOroNTajbJHiAAMa4h5zl83bGpR9xsqV+jSZ
yVOAXV3V1+KoJ8dQS//o98q2dl6iKfh6oXJ03jZAWkOlQ6iZwNlgllhnfTUtozORj3PolVieyZ08
LE1LAotDuSbst37bkpCjdQllP6o3Q1Sr7oyDoxuP3HGkiyTCXwq+powNkqqKBga+wBadlPfN7KK0
uNpGePCB3JC8PoWOT0dma4XfAiN+jEuiotgFF56B8bHNTPGMYeET4zYPqlSn/fBxWLXTMBLyU2mZ
ixO9oIm/oJESHdSQRPitvpdOhFejW9hcWNyJn9CONReCVxShTx2FGFEKmqqoWGRE8R48g8RdZPJV
920LG0N7EvefLu4fK75FEcW3txvhwL1NXA8ztb9WzKdJS54S8KqioFSPzkNm1ac+t7eIOYAYbk4O
R1XSE+oyK9tTrthWJTcj9Mr9EIHcQatO3awfxcV4tMWpwb0/KEndxW1YE8mjSPk7cYYUfn/quXiY
NRdyo/GS2bkRFQRpNg8ioRZzlGh6zOQwoi7WOdVJz382FCO40rJTMwONkL4/5eRDlg+ULcWnCLPR
qbK2VmGs8wBIV16cqHaeZm6LmWbDevcqvNzUqDq1kox2UnVKC33tTNbDQC9En3emWp5wnj2oAz9f
XMzEX29mYjHM4rUfkSpbom8xwqzWyuD17YbDobcYLTl2ExGGgiyb1kFYYhzr1TFxPfBJQ8AWuA1Z
t1sb+nEKOEgk+YGThoZH6twg4YdxgCZvA5lIKbVkDE5DShwlBBR5Ii+fTOlRMtt9j3qTnxc7teUV
RnH9NZ24kvQpDmu8u5rGCQp/XhpIL+ICqjFTUSkKivJk9VwtTOojBSUseM7YsUUT1S0m6thCE+Yp
dprHkPP/QkMDL1vW718wirf1TW8QBUokZSn5nxeHxylvOuqT5HJWfxMXisCDt+Eu6uuVFBreJg7k
G2mWbhy72iWo9hQZ1zmqeRlxTKF4N+9s86mOjMVgBks1IQqgdqMUCuG18iQqHYCpdrGOjkeDHFkj
rd/eWNZYGGMld2J9q12AflN80yKIE8mZi6MVeo0ruV6b8Y2ClygCP8u5CdZtGrukb8vcR3wtIoZ9
t9mXJHwKaYa4ag44coV+vvRb+VmKpkM11ff4fW67wMDbMHEtKdgSOITMRFCTMvhuXcj4OgLOxdB4
UY3GLpSoA5YZpc3OJbCtYjUl6ymosJh7OUG8S+0Rf8ASE7q+I37PVHlaGj11AWbsVrQcBnNpmFy+
jXCXdFikNVxRRDmusKm0Drp1FWenRGctkp+SRRbmoR+bnTXat2InoACwRQN1q+UUVGnQKcm8GiLq
zxoCDyXlSCPWDykpRhVGmHUY91U6rSI/RxMu7jgukMwISue6aZObmrgnZw6yY3qOKXxBVsWEdliD
3gfGOptM2TV0glXlYBQ96S+OXG4qvdyW9XTdS4sgrg7aiDSzCl3LHDcFJeSFOer7CTvOBMc42deu
O5wX3w7cfwlnsH4pDj+yl+YcPPA8/vtzUU51FITt35f3//vhb69F/bfr+9XD+SfFcP/x0ebvb38c
vBTLH+2PD//i5W3UTkda/NPdC+jl9u//k7/5j0/+s3/4t5e3byFUv/yv//FcdHkrvi2Iivw9YMCg
6/KfowzwGa675vzzf+ILNP0PIrCuc9BYimPRkPu/8AJN/UOY8siO4wC1IVyzuf+BLtCMP1Bbpd0P
L8jmn8QfgVkVwAO+zzBpLAI34sv4R+NfQxd8OEAslXYyxCON88M0VEY8yxImJVdSsFiaKxQM8mWx
juJlD7M/hkmCpem7p/JJ9/pjNP7HYCDbbZsyBsnJGcKssPDWbMdeRQbymKFoZOAwGikXDsVLg4gu
8DvYHC0EJQgngw4LBJnZx9BBST09Gi+obH8+jMaroCMp4N8fh9HLokHKm2EUtPZHGtYGJqNVq16Y
zTk86u0FoeDKCjFUsCZiIb6fjjkkfaVxXXFpxRwETWBeF1vUZZfB8qIMy2dzQioW0zEZOBYJ28ex
5Hjw81FjToMru6qLVGg3U+tehEsihTstx+sswWzSu0S2/xjF/lwX78c9Sw6DSovHQsRyKQ2XZsfl
pbuUDYuv+CtQ/jrE2euiTYhiUkMdaHCFutpK2SAWTAYMb6p2/wkwpUgsfzeemPK7VZhaBgZ549uj
RBxlBhiOgCXujQifbSs4CR2+rZMGi+UuWl4ktV6a7Nk+s9DRc5KBwfuVthrQKkuWGMK7w9JAtMbN
X/677+9sy8nhkGNtxniS9tWgNdz3xYVtcK5B87YN3i+Rs0S+MUu0mDOWiKAvyMfgoK6zAyX5JdfP
K8lF1PSEJ8Eye1D3Je+zukC0UN5QVucvlNitogGP3skv+h1yzeVIKrFSN9MKESelq/GWKOJdpsQO
rPrARHJrVjBkN+yXwNG8gVvxstUimdsuLLIidZ6dRovXvjEEi8AvXlsK7ldhktmuYQbjz8YKTA91
pvjb1Ke2a9aStZKbXN5IkzGhY4bsHPVhOrlm4jwovT+vy0x3OEmjxrUlK9vJknXyuwHbWFFktadg
lco9GNSuYpFHzeSaiR3fpmOE4COfX+tOGrqjjrdsnnTWajRkzTXHaNsrerodh4KOd2HW3+whQqQT
+Xb47RnGzXFZraNJC6/KWZNA+tf2V1hyTxp1gDHgqjL5QiFZq1DJ1JJtF/OW0tSgDDOiSSvUFhu/
KnZTGszrqtIANFdR6xYh2lR4zVLeyvtob6XK1snp1PZljxpo5ZmxvIv8hgiVRM+WHcH/6zOLAl6I
orHdbuwqVQ4A+H6EnbRNa2el+BLy0lQvu+h2tqlRxdKqdpR1RV/JlSkmNFkK9IBb6NxrGx794xTQ
smiGbBno8vBjnmr/ym9rr+mbbS+Ad6ntf50RIktm9Sqc+oPh+Jr3b7qEoUPZOQqXvuZnPLWvBmqV
TS7ag321/bcBo8chRIgbPSJEgfJxIwX9HZdxvOhkfR9pMX0sZPNqO/zSzLrt4mGzL8H2IKc89ctC
y35K1IH/DQPRoZBrSpxpQ8PcjDVcc239R4VSNvYqubloe5z9fh+uz9Awfx6apiajGUEaoljmWTz4
68fPqnWT81toIvJCDFrYaMMBv6vxBFFxWFdKLxRTUZlTKybnM8tpnjYVs77wo8RhcrYRbVIIchY4
LlgEnQXEBNx4Pzi54frfldvBTQ0v2sA1x5EB3gW4Qv+Z2g8Of5cOuTNY1dvTeD+wcgZVwugobuFG
Gi73h2t1WiAIudahLwbHbBffAMk8NXvY28t5Jxz/QHpt6utLZAflk1D54UecvZLK0ALamMweCis+
P3cirmBzvuh303NFXoCTzub3D/yTpODDiGfBWQ1SDcXR0nBn/XWibBqnybKd0uV/b5Sz+KyXfjg4
PorlaXNSVG+kfSEbF0TxL6yct2f7LibHiu/IRc0LBCuwLq07LE/jARHT6u73czm3oBPB6sMjO1ui
Hd2qFLI/0dZYUGt6VZYYymxQ9sG30H4ONwjdY8Ui8o6L60O8/9/sDvVskWZ+gkKpz9CNZ5xQcV+n
V4hQLrqby2mG9ulYKtqbpgY7/RenvShVUOApGCvl9u11G+O+3qe39R6y51dt1aG95rjta7QuX5+F
5XGyhTp0VXujh8o4NNdsVbraBTyheLK/TP/dTzqDxwbJ2JZz5KBLBwczm5RNM5prkw6/3W9LSu5V
120ogV7YIp9uynejnr1vrTaHLEEi2bWsL217LdfBhZP41wHQazABJJKBWJQlz3YHCUkoboRkP+pR
GX4i13lhxYov+PjcKBaDfsegUNw3zzHmhTmXdmqMutsusYkINs3a5xoYVq62m5acpv+yvhbTYUQu
sThfUuj9RfRKjw1kPtHCdXEWxAgXjXXKZgvA2pCpgB9fmN9nDxCONbBpiuHcms+OTbpCFLzlXhfp
/+S+zQ9U1H3v0UlxOQK80LuUhX86pGIgWQa8WUH4jUf+7rQxMvDGgcKQTfocT1+yS9zfT7+firpg
Xmpc4s+mVE9VkBphp7tWA5jsIUVE+MJDE2fF2aLQgJxSR0KUU3N+4XUacV8Nti+unsJKvFmj/7ky
V+nuUog5J8OLxUBOQxVCMDbRuDjL7lMdZLERGhpRrdzjikxGH+ynleZixXzZ0UlErF/m9W60s0Oi
SH259ensu/px8JTldJ3hKKt2i2arXyEs8HThMf56Ffw4uV9Oh0GZAdNp7rTWj/1yXKImd5Ncmz/n
O2S7xbVMQy6yKj2kZX8/9CdLRLPgAVNAskyA9mdLxJhDsluZe5kaXg9YJsQvv//+t2hy/iRRlLE5
NejqOOfbigtFmpfjrLoUkD1gNChVIU8yb2gFvuZXxkFbW2t/o55Ih1amtYjKC8mg+tmzRXpF2C85
tLrOGbhqV8eaBJKbcwuIcYCsHWAO11hxe8Evg7bw48iPybbtwd4kKxFzKTuVa0Q7Vog7oTpx4YF8
co6i7vjX7zlbWhlSz3advl37B6+6QxT2h+7mSxr7CrYisDfTR0AAbr1QNyJFrL/43vRUXFhxvwZB
pEgJFcAKxNs9303DJK6HQnM13RqrBr8+Y62v5ItWduc0ZI5vG6cIQXyG9U0ifrZr617rUIRVZbcj
GUYij5AvfKHzrypOMsgONFujWqjLcn0pFT+f4PnAZ085jpo67FoD7egVOobrfqMxQfWi8s05A/eX
CZ7tXKTBwCjBPSZq5Cgru0LhVdh7oXcryJ3cVi+sn/MNKyYGcwwZKAPJPggyH2PG3Kil4ifcJvvc
em61clyMAf3y3y/Sz57e+0HE8fguMCko5OiBA2Y43SKytms3yVY8vYvaGOJ73h8Ob5OxTdC0FC5/
NaAyrcKu1HBU3GknaomJg2aR405EEIsqxWV++vneE+NByKOI/aYEqJ8FXHOupbGLB4W31S/Lh+IO
zIqXXAMEXoF3bi+KP6mfTfD9gGdlr2zMc58sRnXtLyN3wXKFxip1mOvIo8u1EdmFwYHjbMNF/aNa
ldfNlXqhCH1+o3mbMuwQVXiSqbJ5thH+qj6gtI6LMFUHk/JDr1evJeWI3y+b86NWjIV4JG+Sezf1
7rOx/qpAGAraXTXw10Utqg9Zpf6o4gk8sKhM/H7MXxIDBmUrIFSGoP8nag7APdJSk1LAlohemW68
ohamL0TELNegSy9KHYs1crZmP4wnNui7vdFPQR528Yyy8fcRf0k6c/FSVL8VQ0iqbKsVdfeVfolw
DY3nl3Ed9Cps+i80dahzirX9bly5t8Ky8+EBO7HyWMXO7dxifdxaj2Ukr0bbWPEBV5nGfFEX432T
Nl96SZZv+thqj4YhyVdjHK3reaZSR4sz0mTpJihA/BR59g2N8O+dDOFrqJJVZFKkmPorAEmPCl7J
bQCCeZzoq+edhnEKeCh/dkDEUPZbm+oUuBpWw2qmjN98q5GunLC6U5LWk6Tip5URWE0ZSJ/eHFpS
7FXQhaNXW8WVVubhDkZGv0kzRb0JoqR1y6wCmZlY8+NUz2C+aBYuq6D5ohTlSz2jGhR2muHKXXLA
SML3esMCihghAV0YZnnC1n3Rx+re6Z0vvUkbWx5xKCuGuqB0mW1kxGTQAhjgpJSQuM3+OReK43Pe
C118GwMgmqGWvUkFR8hKSQ4Ka8xo/vvpugYLfxMhpLUaZGt8zAsZuDvVRgDf4Sa0LARbcvDkXGTT
CgeNwPmZKjNyQtW4nRFuA/xTw1TKdX3TRCHYQWzl0lQrr1U1ePC1aa20k7KUOh3Zo9JoL4SMX1es
Q2VOhmuoC5aYcxYy4qRRcv5nds3mSQ1w02qeuuH1wjb89Zz5OMhZyAhTww+7gkH0ifL7vMzRMEPA
OqGs7YaIhK0MutFERN+rLm7JX4/1j2OfbQ21a+O8aBmbmlO+VbG6XopKihwsrbUKPuGf6Ed9thvf
P9OzU8CaHNP25xKcggRwOsxOqlxgaPHat+1zUKnb3z/dS6Odxa1aQaLWFw+3t7Zmeaex7HX7q+2s
28le/36oT87Tjw/zLGRhcVvxPMWLXGurUHk73drd7Gru+CXKF/96ovZxODH1d8faLOtNav05XLtN
dtEaf/vN5Uz014zm4zBnoUke584uxB4IlOhGSvt1QyOmqeg+TG6K0Ult3+nS6cKjFBvrY6gQg1KQ
kXXkrdVzlm1dG4pvFSwSrFEZeYMp4KN/P3rKV2CgywuD/ZpqfBzsbIa2MiVqOzFYuzTAS2/SlU8c
tOll/HPty0vjnWW+ehZKeWAzXryNNrCz49WfMmo4HWP/eDl3Q2rh94/TPCtcSqYSSf6EMeMQ1xil
Ft/i1taXjQksdJHlSuUV+PC1uTzDN2rChRTpd3YuPbU96Eu14sxXp8b0UlxzEkVfWzKaenWyA+x/
TMZ8naPdtrCbNvWyJi22HSz3mzwfxqMzDLZnNOlMP8uilq/ZFmzCelPa8tKIzcdYyq+ksdJv5v9D
3Xks161lW/Zfqo8XMBvARqOqgeMtjeg7CImS4D023NfXADMr84pXkapXvYob9wRJUToG2G6tOcfM
vAm1eIu1Lk1Pw9zgAOhFsunbepeXNf8IUTEGInq/mpO3ypnvW9vZOiJEfL/k1JDzWVOHRBCW4kRU
qd8TEtVH4i4hzdZyaYJ5Ir3PbWufzeEFk9k27ewT0IM3jKnJ3iLv1u3sfUs+YTVkmz4Ra0wBlMtz
vDjZKNaLZHjtybz3oyasyYlkvam7ONr3+uQeyDZKr0ZCAxGPqiQ1VGzmPifERkrS+Aaz2NtDCSkz
0Ix11A76XtWFvvFGbcKAIJsLLSy8f+m1U+kid7enraYpsCW9fq8SfbgtzLjfzNMwHAO70zbwa/VN
N8MJ7MqWALTCOWizt82c/tYuA1JEBZQm0abxIU08uSNRdbrtUlffGmkKwrQlQGpp8GkB/oKSnl+y
NP9cuoAoDDdECq1Ham5rTV+ix2gY5kvrsFqaiIFJFNRkOp1Pts5MVstcHkm4IrNwaUDqExrBnp4k
ndxDvjQpYy49Qmsal7Ne7BQC+kFj9sWMoO1VWGjH2Aranbm0PjXVBCtdlguoJe8eRWxsh6VNqpaG
qU3ntOupKTWa7m4NmyyyUCPPMVlarWUebIZpPjtauurS8IpvzzkBDlOrcunOpkufNknQyVVhs4qW
/q1HI1d2wQtoeLz6D5jb3smhTrBtBc0qhqbrq+S2b/uTnVvzzlp6wsloIjAg/XY1F7SeB8sL/HQO
XXrBRbTKautn5jY/la7dhoy11wrZz6YiuN2Xw3geULiew6UZ3S5tac0rf3pLo1ouLeuC3vXQ1t+b
XD7ANdDxr7Krgh25ZZ74USxd78KZfyrNyjZ2YFffGyVKNHjVRhTVcSK9zp2Ho7S7s5a3X6U+X+tR
m495QB7RJLbeoN5GzJNeCTiyTE4ttwHi6h1eiZexbPzcQNBXRlvN+d5QUGjbeD3aQOSHfhO0A+TX
8ejaE2Ywa9N5+ims2o0ZvzREdQkDAf0o+HZeZU6ydiXNMi89pHG2ocx+kdx6Y5YTXxqsirzFrg1Z
Vxn7Uo/glXlfCgasMnTMVvpD1pfdDuXuugvDiyUAQQv7exFpp3jkNZFSXduAywtrk8t7cknxe4XP
Tef5or7RO/fNE2qn6rr0vZF6yVisqymlczsga5Ra4E+C8Lyx2EbRdOr4YeXkGP0lgoBmGwi5LmmL
6V38VGjTNQgNDCBqNVbzbduzAHAPTqFGzvDk6+l8F8coEEtnq4cPRcWPSW6OPJNArPc6QI2A+4CG
CGlPRbpJOv0YobfR25GJUZ7mITe2BPluReztwYQe9JoUFvVFRt5+7gi7JtcSMgx5iIq77E23s3VK
/0cwOjyTZDYzv0uXgFAj9kgmzS0gL6RPQVRq2tfY/lZ3xrEl+3ocfuoaClKc3PE9u9ddo0KkWmhV
8i8uXgOaIKteSXrzIbbHwBdwSXQQGlqkdpAEd3nvbRJitpzhq9fM29TFzCPbx6hLdmU5rDg/7cN0
fmkGSv16gsb0Za45fyBxj7K3rgr3vUDmHDi469nYSU4WDQhflTpnp4t3UxJgn7KZVd2dtGKehfdA
ZjFH623XW6Y/S6ML4Hm2bHlJ8Q5Mc91IdgFJvE9Q0DvmrSlupVPtnKH4xpVaRzPZFFO6mAFfzdLW
fVOG+zQazgsHn8pgtNahDtf5BX+RXyBsxvrCvz5sEmt+TcgNLDU3JCM04Og7jq9GGt24nUWovSTZ
LKkI2nUGIj/totU3ZlHKU1eJeD/bXbinM4GmPw+77dTl5cFSnneercklsS2AF0jY4RaXjHnITCd+
DKuEk69jlD4excZXQd2t2XTkKNSNn9boZFAL2pPCASFVeptUBa90jkLQP026ScOE62lE2r2VEEfg
lO3wkJRtc9ObfX3Nyxgxu0268g2sgKrhuoKGwCmQb4OB4xPnSgeBN/GizWDvlJnWhLqRIO1ocbfJ
ZPclQ0TfqulRGNhxvLTdB8F8Hcloux3q+qbv+Ot6SWZq4lk3UagO2mLGD91gG0/9jqC3y9w1mKSc
PVAb4tu04CZz3a9TGLzkgfqiTIyG2WhhyrDzQ9nbJxi610yT+yDPfga4k9JWRwt328vA2cx2/pQS
rqx3HsmHJCziqtqbCgGG57KIFHwh6ogrJspr5dmHRlmDH3Xu97GOvHUwE8vrjP1eqfpnYBfdAbnn
4E/atDWBSMBS0A9ouh+4pDrGv/B2aqdNzPJRFenJrYZTlZBz4ti4b9w4Mrlnm2vSsMpGxdzvKiM3
9mK2IUh0P5tB2zkxeJcZO1FkwvwxNJDvI8bIeon7HoJDLIu905t7SzP30UQk7ZwEmzRNd+U4HNKc
aOg2Sc+gRA59UJ5EWJOSGyffY3MqOLB7jFH5RVcGccHJUziQ5i6qJ30uE2oGzdOIzrvUwx9pLV/g
uF0HQ380R+tYZvN57pPvNjHP/hwrZpR0/jEEzrttT3jq5r7ysVztk5o/VymxgyU+FsI9/b6IbxNR
t34RYr0NwoniM6xmSzM2YLjttWiq0E8NDMlIR5401zoH5aT8vkT1l0Wce/ryodaIiF32EeVIInNo
HKpJ5j6enlPvFBu77h7xnX4LCAOHwrQnJ+/O6AknL4lMXqddcWgljtbOfW+ZEArusLGM7mnwXAxD
gYsLLvz2t1bz7qMyuw5Du9Wkd6G/9mx6ydFsy0OKr94uEKia3kNqV3IVSOMhNuQ3NfWozFX3Uhca
ewDuGJ8EHbH33KBftUb/VGnsmsIi943QSA6mbMlVtNsrlNsZKuck/RbfYxARoTz3l0ywUM7pY5am
r8Nk7qaRBTafAO1h1QpV/iPU5H0TMeTAQr+zeD84OVe3TDVIzZWMKFlUF8OkVjQ1qW9VU/HcEkJ/
mLzpbWynh2qwdpODNt+ZtpNGmGRLSmExJuwGkiJjP46ZK5PlUxJD14uRwA3j2ltuxHHQfhRy/pIr
d1jHeXO15uldmfgXR+orwsKogajumOv5d10fyZ2FfTMvZsgUa29vhccuGk6TZR0ZEEdyg+U6cGca
yRUTJUs+Md7437pMfKud4kfPtATgSa2s0mJhqucTAr+zGJS2py60nQmjbCYGj6HFiS+a6ew55UpG
hIA4+WOWGHi7InUytPbilvnO1rJL6v7MR1amzq4eME7u4x7Dnl1bve9VJsd3uXUb9c2o3Seph+9R
iFqtcnQmLUt7giNKUmdGwMlonb2hvERhvUoG981m9U1r60fcG5pvtPaPQJ++tip5GwJOO4lBTckt
tUdrILjULOJLuewSPK34UqsUkq681chXraI4BfpsZ/u6G4gA5o5uFDR3rSX5NWzMQ+CG0H3ijJy4
KptXxqCeEhYVTRXbZvDuZm+8I8T4VjTJW6GyRyGbypeptx+n6mRm6SbXrXUWO6ewg5Y/mi0CzEy+
uiWsMKcOdiHph6IwnllMCOcyeFKZ20803zvfxkaYzsmAwWe6OEXy4LYjUciVsxtFTsZ486Szz8dT
Wt/O5TLO5/yeqf5cFNrWxiPFkk/pNStOS/y77OUNhpiDYbPPSmxo/aw4OHunPlz1ekNhA6UN29u5
D/aJ1b9wFCAXOka3aGzTAmNQXe5DYsAj2T13rvdMXxqwnfJNVZ7qOLvpajz7g91jes4S1q/oJUr6
fNOVvKO41HY1YcylshDwLH4+bUnudNg3jMWp1uKvhiKmWbduLEe9NwkcfsbZEkFtdetcx+8Sj6D2
7OxnNIXxbtTCF1lM20Z024S5QhSKaX3hXJoS97bT83LHagAuzEeO5ztE+Tppr6hFV0bXXusCdF1Z
7WpNe41F9JoUKbeV8SPGSUrAbXcn0Ipk1B+3icq2Rm6T050BJIFdFAriZeUEENurBqKJgxpatdGW
mMZM5Iql3Iou3VW99dSX9htxaA/1SAIm99hV1vYzQk1tpZEMTByqoP0b5A9wsPOTHhg/TC6jT+Nq
G8PRMVrkgpXnpphl06Rl4xk0xZe2sWnXyppwVGJWqGPE/dXpAtAZaor2mibvjJRQmbjiZCuqFoRQ
G39Lg7rYVjobpLZgtGLhmtdNEgEmS4rXKVTmIe/BuXEwJZwwSorrwGeNs9upbuyYjisnh2kWjDOk
eyFmf7t+ZtZ8xm53mctoZHZwLzoBt4ZC9JAk8b0Zh2+hzcEA6cLarZttnydLrI26pDY4UiI5H1PT
ArUegeKLpIp2jorlmon5Xrl4KWp51nmHrkFS1JhUt2EQ7Tz4pqskZoNZCJx5nb5zsmCCNaHd6W13
Qq9rbRI9jL/aObfiWGXVfZsmGYAPfdlHjfObLj0WGVHf29V0SK3xJvJmsR8kRKbIBpbQZWxS9Y6G
ez/IBzOqX6wlAXrcd/YUryFoxSSlcY1VoqG3zYjvqaGEDOF2HDlzI23bmUN/DkV5YNfx0ofzbShc
tbGgPFhV9iRYQtJR38eDPCdZfa8lZDJ43Jd5cRuN6V6Lm5e498gpNrVpXYzi6yTYrMauDYu+KO8s
rdqEwbytHXXv9vJUiXavy+C96yVLpRWuzJR+XQIoyFDGXRLBzyt0CT6KxOgC9XKkVzsjZx2Zq+is
yvRLZne7ClIFa1QqCb533ySQm0CS0t248U2jj8nGMIh076shgpNCUIbCDZqXxZFp8ly05dad1Jci
EC9DZcDMJwViJawAOuuIA8tL+6+iNK6DF30VYXkIbAWogll3di7hcujT6+1YEAA2N+kd0ccrrsbE
xY1upFUfxmw89F2zE9l47uf0tqhgHYhm2+mgK1pPHKKsAgZhoUtg8/hg4xQ00vIu0/qLXHaDphqO
kVF8K7LuPHXRobW7+6wi7xu/UcFuf6I7rTGqstk8B6Sfz67cUeElpKTfJXC3u9A6hOHsrKvOvm2G
9BrLeTtF8pyl9Vn2+sFhBfWnkRssmfM3sFT3nM7XaCoyX/OCcpdWEcosSFJ9722VY71LuHPxqDCC
JCLbtkUIMBPf6bjUEgQHlRWCYuY7IllXpV4dbEn1o/dgxxiA/jZD4/7MpNzjAb9tGvdrS59q1QYN
QnejWGhhk0WWKVuHNk+C+xnkCRCSvNzUE/2p0S29Awlh4WpsxA+aNYes9M6VbvbPzfJ+2GFl5yCr
xWoutWijKYA8QS2+qbxVl2zuIbhM7bFUZf1iJJAd1NJjchnum5m2E04etKFjjzEpbH9UYfvYzGqC
XxBz8COAB0wdrb/MygdQLTS00qW1ZSxNLk9QYkmWGVQoQqvbpRdWBvW1Xbpjll4cZrP5DmRkM6bt
fVCY2klWIvhWm5x7naXThvKV1WbpvkVLHy7Dxrdrac3ZrNIRrToZdKeI1l1PC69benn/T/VlDGo4
1YTpiE/V18nQLTUq6r3Dyn4Xm3pnXB3I38mejMDtH1Uyvy2dY4hD/OcY+DY+9ayssnWyuSJSJ278
8V27kUey5JExY1J55uS/4X8iYJp6hWyFrpL7+iedxW+Kzbj4dcP0yBsCmPGpp9RQzZJm4HHjkXKO
Icf7bhZ/6g/8pmdm2bQGLKZjwyUO5dfeRwdJvew94ngm5Ajqmq3LHx8ZwcS+jvf2sdiM5vbPCpK/
+cUciX/LXdjgpCEjdfz02U7CqAqXHSZXUl+Fp0X+AyF2NRyaPwogfqOP+fW5PrUFw6gYADRAfxCY
ceiVtyusTYdhy1j3nuCdrfLn/3yf/qbRQ93N1YmvsfVFKvPrZ5q4VkciOU84bvtzsc13ODoO2dE9
/Oen+d2HuCRZ2BItIsqVz67IPjStWVbKRHYwrqvXdic/4o6tr8mftY+/GQy2WHijyKgRc372MxhG
SSEvQGRUnJf7Y9y320UdvsiL/qQH/F37Dw+hSbd4sV+6nxXwTSjToCkRTg0r60Mdrh/m1YxbYYk4
+tMg+83F+uXJPl0sLXTR5g3CWOlHa2sR5Yh9e/d/oTP6TYOY50GDiAaG2cv+1BvzZvalKscftbjd
5kNw8PKD0k9De7NozcvtsJ+z4k8Nud80bV2D+ZLimCRT1/s0YWbUtPJIIm4Sl/HFPM7r+lh86b+B
Br3R36N7i4iG6C55/JO+/bdXEJ0CSicEfov699cRgM0MwaVC5LT4ddtVdbPESFsXb9fv9GfvTwkK
v2kDuswmLmR+x9DNz3q0PhcyimYaq4vrjjnarx8X22R5KNfV45+anEtX/ZeGqscziOXuZF7WEXP+
+taSwpwCL/HmVQ2LPHEqX1CN+sPA/ttl4zkc18SrIHQTxfunj8+re0d1OWa4YTVv26t9tvfJVq6b
zXB2fPVCOi2qTPxu9p8W2M9aagctJhhoVNQOJJK/2YUHJ3HJ8mBaXjKe0+MyKQ/rRZX5Ry3139/i
r8/0SbxQD01T5c7HM9nbC+MOk+TixGBa3iQo0la6/+ewkr9fu1+f9NNYdyiqa3PDkxbds57fDEQ4
/OHK/W2Uf/oAPykXnLq3ZkvnGZZcYfpZ8LT96sSOircEx3pjVX94xt9+jswqoFwRpMuPxe8v2gXq
sglJVjxhSlFFRpdovreGcN0Y+9j6+p/f3N/crcvdwShbEkCFKbn3f73187kFoJl3FDNX4VcHCaG1
xcN4SiljnPLd+7ga4Yf7xbGgV3m2Nim8+f/8Cv62IeIFYPjWyWwmNomx/usLCDPN64JlJY+St0ZQ
gS1v4/K/vSP6eBKJeGbxE1ifV+9YiDGahnlacViuhzUYVZorApGmdh+v3Dvzpbs67w5g3b3af7y9
/xaX4hK/N2WLr/YzbuKvtIn/9f9b/gX+jL9c6QWR8U+gxcLg+J//4/D+I/tafP8rmuLjb/wz+8Kw
/otg9mUrbHlsGfnv/8ApNBPOBHFKpocsEUKFvtgh/0mncJz/wtbCH7keG00WQLY0/6RTOPyDOqpz
NKmIYgiRcf47dIpP/gLmS1I3MJ96EG4WRvyHaOQvY5DzZeTFgBU2UVXJO0QDF1gn6Vk2M9KJpAAl
re6rKv2eOalLeERXXJvZ1LcoR3wKpfN5gONIOSRz6bRRbhrT+kstG3SkedWsZz2zt3/5cG//sVj9
NZ7hYwP17zWMF2wsRyidTaNhS5Nd/6/jyHNSx6HmRDeM/tzRrqi0T058ioT+RI43xVR4vX2PdM1b
MjdiFCKuB688pOQdJLbYu4a2+c8v6ZNtdXlJtI+YYIhptSxAEp+WvJGDFrldOKU1nN0ULTrhG2BV
pXFjz8XN5CT9q4byzAKUGedh/6g5jQFjVj6plu54AtkG34plqlfPUadKa6ZNP1TzNouyU5s7Yk05
Em1L88c50eSj+vWjdHnBmCkIyHQ4qH3aDni5lqq5akEbjeZudpriRk30FvQxrl/FkG8GJ3sQWg9m
0wXlFoohuzNE7hdGWdB4RSERSIrUfaYe2L3lD8oEz++dndGh667Np6EBPk023h9AARxhf12p+MBN
w2F74TI6WOy5dX+9BxJVe1VOCXzdcfv6uEGs878fwkJ0h6mHu/qvn09uLM768uCYAdqYj+9ra6YL
7WQQFf/1i9rYijN6ac83rZoigdeNpzyxxlNVhdM/vvr42ce3XZWgfI1K1//4lY8/UBkRAPF8U2tW
fAvHubkx2qMWxBC0l4ePH9NLGjZhX34be/21C/T5ru1D/Y5CWbFxRX7XagSEZFaPFskDFWk1TYsI
xfG2OTf7nbeU1725jN+QbK08qXYyqo2XaQ67tWeOxlXEeXyMAVnvpNe/GDFVq1R25m4YITwVRd9H
q/hf3+sGhSwxGj/rjqam7Wrq2saQzAuSgddtWBX2ekRi4eipexwbrTq3CXcIZWt3E8qyPn/8LPQ4
TMW1c5yMqD8Hjt4DQeIrJrv+XI5gtM2eF6cXVkHvXXjHsWMN4kyP7Nk1W5TV+bAO+84EA2yax3R5
MMuRxJsmzJz8Hz/tm6LYikw+1y0wsCpPyg3xZmXpJwizTx8PtqaJTRNo1C3byDyJVBh/eehtLTyF
0w0pOe1NynYK7Wn+DGUs32g6ijjdfIgjQ3vpinnYW11fbj9+bNBo7WRfP0/UIeh1/Eg6iJhq7oqn
2UBHE2YQeEcijJ80MHg0rpMJXCPfeiZiJqPtm0ODW/I2aKxzFhIQ08AZ3qWx1n4Jmd8vVZvc93nT
ffn4UZ670HrTWoFq5jeMoUkOA3VXo0V1lkzzeB+YxXg/JFL5jkRm9o+f5bl9Ew5i/fFdtPxaEvEG
hjlARbT8hYaekl8mc0iCT/zI/kOdez3r7sd6Fpd8HP7xHWXt7mhNwXMj9QiYBLr2UxZUJW2vyV43
kVo7IU9sK9Xdgs4SF42uaDoL+xoITa5ypSJgeHwbUhu/fnylafzjUbPkZdZsQ5IwW7njBOk6JCDF
//gypIVuBhO96ExrabzG5nxMTTCmfjnGkJLCcly5SdWfvOUhCDQ+nAaSrnIbhl4UaUekesER5VJ0
zOI3kCHOSe/jovEbI7yhANjuBD2twsfNGa6Io0aFX1ZbSOfGGRBYTpW7SxHmeH5BHMM6DpWNStA7
cxJs7wzZ0MSjjp14mnXhooTryRuCI8XFclUlhX0ZjafBAM1vpQJYXUO9V+bleyeRyvQJ+TtDmISP
NrHzKzvSUVo4nTyBzqAreMptW61iR7NXDlXN05SYXsl+jS8hkLd8UBE5zLI1L3mfoa+lmjdWJUIP
RfxrjoCgNqKA/ng/rydVa74Y3OnQj/2GcKdHzW7pSLXT6yQrlJBZuMqk1p4Du7bPTaX3UEAZAqmV
JNeGFR/VlhVcC1uHCR5K91QF/U1eCPecuHKTGKK97XKCEthYl0ABPZskEMe8qQt3k6WiuMq5x3De
xfFmHORwoe+2qtwAhUJo3VeDNMhJjXZlqxGqp1vxYSyN/hJV4pza3n3CWHtK6V4xB/TXUAMDmjCj
rtvxmKK/Mu1gPRgUfwcgO25CJX92wV8guPJRrJASGaZr+qSZ31VonxM0FnFFW76M+s1k9mepGdU6
HhawilGBWjTydysWP8qEyB4rrs6WBt/aXEoZJH4SghDxsQUcjXMkpLclOTV6J6xD0OfRhnDCaqPH
ZXqgyf7u5bVxWw/Vq1c67d5s4U36TtcfIhUP+xChT+33ozucbIjmRZTE03qK4ZKX4JTv3LjfTiIX
D/rywHhYcatmK9NjIjQ8FTwHEcrcZLYfGmakOmsnf4z0m6FIpidkTs+15sYba/Ka1QRAD2bU7BzB
dmzH1mkvVZ+3F5m23M+JO240YX6rJ9CT+Ca9fZB5ue8l/TehDepKweyWoRE/fDwUobkPOiQ2wXTW
tm5QxRezMrOL27XZpZ4HJDatKZ7raZwfEukcgRBvbKMdvmQjyoJQJZtonEBr26o+BbM93sL7NqHr
aPecXHdGIaY7Z9hpMjfOQeHp8PPVPmJ955ipd1zvqA8v5ZLelKqLl9TGNTBt2I5ilJc8gfztesDL
taC396CstIuBhpaQkW9zyL0XIDq+lAVqm6QZ3oPGXTWWnp6NInhtHIsyAHXIU4/BpM3n23KYmrsl
yqPu+uAYOb3ru8NcAuCYpniXKdisIhsuQzKua6eBpRkQ2RJ6wE9sxG+q1aNruzwAp01BacbzVhPT
DSxth5lyvM6xrh1qd+i3iSXadekR6J262bQPnFb5mYiihynGPhuCkByVe+d5yHjXxgjtO+iihFsW
zVOTISrgPfWTp/xuxq6j07I4Z2X3jvv1NcqiiI1vwUmy1eZNEPRiLyoo2qZ1ay1KzEpU9qFMs2qt
NW10L231bTQrRNiVNZ2mXVFXyJy9tDmVqIuqzLkkrft1aME8mkkNddiEvz90qt3nhRJrPc+GXeSq
2065ICWtFHNOybNY1ih3RqzOyD6eglGFrO2Vu5sXBHzRD8Y9VqeV6tLv6NviS4/OPRbTNPgpO+aT
axh+BbvppAw8VkZHnzylWZ70kziXs/yJEKC7DUaYjkiN4+kFo1BPAEIk/SxRwLq3U8bW3Hctku41
g5i9dLCoxI9Ruc31MTzmTMGzUyBErGNYYFHvrvM6oxFfd+9eHObbqHkWEVrZhGa9QfV4y3Hr7FTv
ugnCOArpbEeiC09G2ZyjwmRkVY278byw2Oh6gRSdmYkEWazRsoTKw4AoaMQhZIh3Xl1Wq0igHaN1
/zTB4TxpdfFYC3QwBb1oVSNpC4N6VRjhAuvM6k1AnuCMTP0um9CNRS1Thawyev+tt5VtezPoUXMc
sj7cumP2kFqTPKrILFfwJiGyS6u9eGPwkxAdMFGtq04qMp4LJ3Yx9Clib9hXVMIgg0EUp2jMhE+q
abCNIGP5mUs0HO3xSqxVQYtbK4DaUhsl6MRT1qY2akqh9bchNVZaX71NYWufrKSEkTsJ4Uc5OSiB
qSCAJLRXvcA7TtGIRt6AJWa6889Q69NTo4n0VJUuNi5CdPBzeBarOOJh7B+HMHKHnUGIXv0xZiO5
NUZyggAu6auu8oq1sQyCPixoolu3tlFVJw1U2Ba46LvTzAVLdRys6cDC3ur9Woe6WSybSNWf0P+6
xzwB61710Wk51jZpjloiR+XnlheJ4eg4LyFKHpMiTfdAnuGCISBz0v3HtqJb9hax2EoYW/o5qBHy
jEMQHyMzvmMXLq8jx2q/qjV5E84bNyjSryMBUnKX1559Q1CA2mGsr/1qSopjFakWFz+pgb1u9+fe
mNq9FauHqVnU+Xlwzry+2aPOqU+tY6WrWsOG9zFXEl2F3b1krpTDbJxcCUO6bDJjIzWVX/79ADBm
9JGIaatx0g922Fdb3QC3G3XVsDYDo9rCO7d8p2cApZ41I+PNc4S7+AiIMvnaToNzjiL7wfLMeG/p
aOlGd7odtUK7I62Fqu9wX0zEMRfUfncDUog6mfsHOrQJGn+As+WIMMRtyuuYm/omE6BoRypVt4Mr
3uJA7mu3wse7zL+DGtuVFXlZvPXy6RKKuTnH6cUGG3HWZdpt47QjQism7ymzbjT2jGJyw4cmJXIS
e/WT0OL3tjRsUj6KYu1OLl1A0ZL4pNWbZNIp5mnK10XFW+Fw6uQRcXsguvvcaL+UYbAeEwMroSAb
xuTGj7u23Smtea0aBMrMGUammita2/xQJcnzx3KUq966jDUKjm6sLTDo9g3QOu8y1AOhmm3i7JqW
RSXOk/WYz4/hWDi3SjwL0+oe/znGhOPeBa1I1vgT0Gf0fXwlkyLfEIl3wbPZbgj2OJKTYh7z/NUc
7HAXWeIrbeuTF6vuGCapuLpemHDswIaM+aC9QQ/wpqY83uleWp8iVgouPUqoAWaghuyAW6az1LAn
B6JZGzg4trqel/e1Ub1MZiiRE6EBqEZ2n6I492mdbIIMMV/UDuWNPZ3d4YdDuNWbjV4wMcPzrGz9
FeVHvO1aNMI1AVRXp0BGwbE9uo07rgXJiO1z63TvJS6Hd1em4ynEg3Nug1SdS1tMa3Nk6+KlCYog
1ozyYhp+jU0DddwqaJb8qmWP4Hb1s2ab+OjCRp6DIDqWaHoPqR58qd142qGLRwivV23he1rXbeLl
IKiNTnQCWv5TyrYiRSno/WGWLQNmoANn2SQ0za13iElmKwK5tpBQgffXnrRYVUSCMeHWVXCWfCC3
NvRwPyp7bVdGDlFsU19wSZxd5zryIMruC2de5GVJ9iDx0NRukzMhI49RnN03ZjlnZ6IwT2zGGojI
sbzEbude2hkxZaEP3bps62gV1i2qFps5OWyARTcFQKCkoYA0SWU/gY8Hn+c6t2FTLEqYGiofrH3O
BFCN+6wwNnTJKA1ZoXmaouprmBrFA4KZawjUgDSyeDy3uiS8LdN2cyqs28xj9Ji1XW2TrCWB1mkO
RZeVJ2XCXihrQQptnofr3kXgGHdHpiUDkxXWhiiT22FxV5ks7XeD5gabnExudNx1dI4U/KJ2aLgD
h3ldlo67EXlb+/+bqPNachvJ0vATZQS8uaX3poyqpRuE1FIngIRNeDz9fqB2Yy+GoZno6SqRYOY5
vy0qrS72j7+PvrRy75G3uKLwfCxWdh3ftZ2Yp1qa9nHsQvdgqs8md6nHpB6204ijXt/FNitC7mF3
Pc66OYVoxl4nYKnaZJOU1JF51tytHHOud7rVRCvFwTchMaPNJJSfW3wA5Jf41znBmlGr5TzU1oSN
LfhRWv0pHYhpjhrDvtoiPvV48m5hMbQruyEoxwrba9MZEY5H0gcl+mYCIh99WxmnuvpdjAWlrrTK
DF73n4519WZJEuP0iHim1rI6JGp097You5OFQFpHiUUKtRqPk1eNO3sABTKaWm0pIPmYUNStpl4F
59eLGScu/WMlgqtST29pFKTIJ5NglzvS2SUtXWpknbfnjFyhXYqWfPUCcjRvbuQUJ0tlH1khqfYU
3ozeZMr1xtFjdjXSLL9iXaeeI3hPMtkcPGmq9yFakIR80Dtd9tG5VEa5cRTHcz7b83a0B55HK/Wv
queHSyuhDqoQV0k9BVH205IoK6ZmE7qiiFb1VHzr63dhDtGulWwCs2NJPqiqJZs8ivbTIN+9SmfH
qpivmSXlM29M8TB1M++WoIPZbP+1hGv8MucW15oqnrmiLmb0owMp7MjM5qh6r+vhWLXSW/uizA+B
XcQfrcSB5s/5+TUQRH5YcQtwqmRYDociu7rL33/SVAvKNHb2HDAh7W7t/XVZOcBipzqcHlbvWZ+R
/XuMMvRw4Vh9t+v8RBqnvhgZ4HLat2dNNt+lrAi0rJqfQ5n5/Lt9dxO5aGHj0sEg4IfDNhKOs6ui
7m3I8nxT+LQ8D4GaznquP3Tj1UdRTWRm2C1njNEFJ2RrfFvojFmaMcbyaKj+0FQWZoU48bdDFMR/
j0rfL/80pXurspyFRTnUntX5h7sUFIb1cRJMkn+/mZU+11LU12gJTV95RT4iqWyDjeF47T5zRus5
xFjABCcx43RyqoLSfo4VCVH0S7ZlZtxbMtotaYGaKThwnjX+zSYuSlFxwPjMD07BIZL3dCJbLYP4
VPzsgLq4/x3Uv5Vw3jNRDSfNUTO53YOeI1Fb6dUTNobSoi8QavrWrmuRstoKCDrsSZufPtvaSPb9
JkOzvrYt7FroyOjfjMFKOtVH/G50sLR+c5chZoIgUigWYbYRh4dBRJFqYv6jaL4m8BhMuk1vPd2B
5wLx6qVKzE2ShP61XCJWi8k/tXMbn8OswraR6msSG8hrrXwDZDGuU1laFJJ8e939rWp2c2IOKxg+
8gzDaKczNPYwJ88+QvUHljI3jM3CqObV7A18t0WjGdUZljBMGjd2U/ZZ9f4a7jwvHpaqI3M94vWC
QELiP7YkPGjvmGsFR7kkQQxhGm8C6i5JbUbAbIA39wzrKOQw8npPlJTWmpD+5ObOxkFZ6l+lu/Dh
TeG5LLtxV5vYzPyUb5GBE6WcF+hN6WA/5+IMtv4jEn6FBQDHJCkn48EyjX9zu6KhEuwr1LqlE5Bm
spISL758clcN4/ThF9ARbpGt0zg19mndnIJqcM+qEQBXc95/hD3VUHnSXwbSVz9KbrfEzezNnFn2
pqb57xkbXIVK9rsuyFkBcB2C4PU3TXw6yVHuvMn6YmS2Zec+Kre72G1urYqYtlI21un+enGTdrpj
9+D9QjzaldEGV9R0sZYF+bUld3ME9trRDcQb1POl63nQhmg+zqEiKFF6xtkWuXX0CndXN4N/KAJp
75EcvjupBe5QE2PtxAp1UjnTONHYXo4Kfao2yBMN6pLIJpVT4NxVihDLQhh6ijpRniIjeqTLLd/l
MsXx5jKkzOSH9r19y3Vv3qTTD4cJ3qqiQBoLoQ6O0mQ+SHxZ7/8Od4H3SVSL3Dod9oMAQ87D8Jtd
Mujhih/4HGdm/YZedlPqInkrx/xbU/bB6nVuTfF0q6wZoyRPO0+1L892nBFK5iR7UDl56ZjzqS/J
QndDiB8SWxuZ6f8NTUYS45m03H9bxgiG2Gn4MvT8bve3rOisZ4dhcTdGvk8EgNkdpd2Zq3GRoZpm
BFDnhMWppql07XXb18Jiy2HVObKnFqzz0fz/W7jmg73aefh+joEAzmk9thZfDJ5L7dI6kqe/g6z9
EnT2BObYXOapTjmnSROl5dG45APLi90MVDksELDnD/lunCK5ciztXWiib/YmFZAr1wcvcRrjLfP0
fzMFficx1wUgwkGkZJ+knx0DKcgXqvNdbYGix8m7ndPFNISDwA7vuidg1S1UQ3lqDR9DcoE9dKia
7Jwa+uZEGuUsLbsnlfQRyZdTvqrsTu3lkNeUWk/DeoKCOcVjne393i246dfg7eI6O9gIkKm22wi4
wRyCp9EiyjUc2R4LLrvOaN9tv2L7kP8VUYPqeyKZhgtsXLdxHoOS4K2wvXk/Oal9lrvE2KR+GrzP
XmdtDZw9myRr8JFnp5bapa8qjn7xe6ID9vSFTKceJ44yb4lR0zLqOfd01MY3PbsY8QYwxrAg4G3I
wy1t12RoS1odM1v+zLPIPRnS+DFHRXDF13WMSWox6gYTRHfxk8ihEwchc5g67QZLVrMI15/57Ja3
WeQMliPpdL4OFtkxN7EZ8xAl9IRkxeM1a3STLsCxovnhdxh9hmHc0mhnkHMcpG9Dfx9iZ7E9OcUf
eiKDnE1TBNgPFh6sxbMXJD+nLu73hSe++UTFUCeIlSk2snOkCmelhdftRxYrHAABLSz5o6JdU9q1
ccQFkm+7KCXMqTRrhmuv3IBBN+D/M7HigdecB7vs8f46JOEox1+blWoPM9x2MigUFrDq+8SpqJ1r
O7Hv6aKdiQgezI1RAa1lFnL+LJ3v9jyKFfWN6ckr2yUllbgdSYEkPv/ybmPOlqZ2nqbEquvRlVPS
ddc0RCQMtruP0dBChWDBseoi2dsDrpo0jJCi4/xaN+lobDKiCbEujty+HEgHUjqGFUP50cNRduyH
9lvY9fNb7Y8bOWXBpZl+dlb3Qbcffd566mikNjpMkRRUxblC841UPKE6HPon+Yc+HEUFoJftYWtI
HHLGbjso0C9TYISrIsX2J7PzoNz97NOmEltsWwxX7v6PLiXdYCAVG4ry5l3cA2kOdtED4jASJpWe
t1VOPa704A4x0mMqd/Sb40zBEZWcwdusfnpeQGVfT58i2CHNQoVnXj1gmI3OiWqa0vBNeaBszhCV
ZMJbWJvStl4PWehcxnYyNvGC6iOGc1d1MOHwEi1pwPOY3kMFGl64MtuNNNHvUxhc6sqDZ5Ca58rA
Vd3qT5IdsWGGsdrnCwGWmMWw1UGW61WPKait4RAlccdrL6X7S9Fbux9rDJBqzq19X+NFG6c5eozl
34lyLG/kGdEAW5n6rMPkaBgYIJQ2zWdV66OocXGk2DKponIveachfpNLw9Y753LkRPPpxJvkl0ik
sSGTItulPuhpoo5u1q6z3goPhtd/H0wWNFVEz5ax+N2xe04EWmGt8VspquqS10v4wNj/tnCkHHTU
lJsupD0QLAgLYPXZCRowNQ/EzkMxv1foO+5p47yL1P1j2Jl7mqPuGJfS5psmibOvJDC1NJl0hjbc
qCIcd6S1wDNVHSA6Q+iqRr58JA/LPKJt+13JQV1kS6G0n6cnXCd/jNH+05fx06qS7FQWwVvLkrjX
sp0vpbQ2ZucONxlq+9xg7+hLLHKhgCzsKueRz3vD7G8hbpkaCItNJRlOxljg0qz1cBoNZRzFzWmb
37FRmKe+byeadQf5Ro7CynUR+dN2aa5x6rSHJCD5Aiz3hTrQUViuHE9wSrvDGduccdRUkDe9EyJ6
KEZSB8Zsj5YDsYvWcie0c7SE562SuvZ3jrYp4PONgwUJRlAm9TNb/M0/9Dh0O9u1xo3dKuqAs6Ha
1vYkn7rDSSTRGayAw1qSPlg907bczrY5XkaHSUjkmKxd46eoNdhpqZ8VaPCqAbqnCjXLDzk8+snM
DDq/jCQ9YEkzcN7300PMfrTy3Lk/EBXmA0nHxGJqOkZ13tv2znHKH6VfRGfZiye2RWDyKY5ubCVk
MTojmuUqU9fW4vOqpuactoCxXk3XGsfpxpZOu6f6RR+gM4EtDBC+vr8XMIknMUzkinCrCyeUsH+k
H0hLWcw3ODHbUPnPJDgNTuff0RNhx4ilc3bbRmw9lwgAo8KQ7FT8qlnxvS/S/IpfMFkbOdc9p9DF
oPbpblnF3bfxgg4q/K9ynW5dU/PGmZ9JznSoNlXhqrXCEB9bWZagIPjepPT7a+m1/4xNHF4cLb7C
0ak3Hs6kY2pyAoqoOZGZNuL1TjYyzaNj5ZR/WieBC8/bBQJunONrFokDdo6/m0c6egDxjXFKP41w
ugO6md89XOFrDO9Y7Yvwoot0uPDu+1sEigPWRrdesP8vNzMZPGd8z3Pv1qc575yt6+K9J9w835oA
gTnF2Jcp7429GIZ3fki9abtJ0BlvGSdiETG5i3Ii8EHtbJ+1n0yhsyEpP3xtgFqm9jrAXLQnRoC/
gR+rC2liYV/LfR4ofSwxagGckBAdjaLfGKmcYQWCDtnFoLkC3ukIqL7HXqn3M5gWBeelvc9aj+VW
dc1bgkVOwxDLrHqn3lb4K6tK32y0YKeEPszDPDTYnrI0fiqoXKcx52cRGbvXzqTTqVyXcuB2tiy8
jUPv3pLJ+FZgGfucichwJgBbOPaeWqn+qf3cPmi8qGvFhvl4TS3Z6O4GXM9nZeHQCi2FX47gAyoB
G5QWtroC2jVPlBUhdkL/SO5P9K7ybj8pWpidr07r4abaMFg7Udbc4zm9V20u6PK24ltcclSm3mIW
ikMPX75fXaLRJjrGEW+OldeXri+tnUycZ9bUxhadRbgeTd2vMeine7uTNh9ETE3mGN5jk67hmXl4
D3vqEIP3vZfutEqxMFupTDez1Tan3PLK7yrZiKJ7c41eP1V79NyqOqksmTex8CzkD1nEiuT/4wLJ
PTCQa/fcS6YYH04OqqZsHyEh8Xn10S4/JyDt+dSokDs3Ih0DCKm7Og71wENFqlU8F9ndjkqLOwc6
feqC+RSOaXogwgYoI+KYASLH3PdeWD3gwIj73GK+pIbcijA3lvk9SwgoaComI3RsxEiXlXvQTW3e
ZQAgF1UEx2b99ANg8iLKL8/u82OUyocz9fPBULsomIajSOMfA/60H03LdWGbv60yETspYutqcnZe
Ays89VHPbhFP4jqA7WPa70oQi8D9htYcd8CsdzMs7T4HViSzkWWzlt24540hV2eR5HR8TFunL4xd
2RoADApn4dyih2m9drznY76FSog5FUkCMrz5SvQNz1M0gM8D1KxGihM2pkrT86xBzdl2c0ORuasJ
V8yr6aLxmN2Mwd+MTYRVIYyBiuf0MDsifRNt0Kw1Gs6dqoz0EjducWqS4b/eUMNbZ4eHJM6Ko+os
zLx++G+AwupdxsSBSFIenRhLfaHCDzFDOUjXn0++Q6wV7pzh3/0LkKsjmWyA4OnIWoRUwqMCuu6T
ZvWilxrD789yMEAdTXGk7aXgTPemo9OD4qhaqJ2rm3xHyT3W99mIuMcaHGFdoDm+6/IIRzsc82LJ
dPfLgt9HVatw4fXb/hkkhFqawcnwu99TNJnvReizF6n+DaIvvAvHg9ZMK0Ifck+clS3Hi5/3N29E
O2iCRa0IjejPQWahThlD391mMx20JizVbcSGe9N2/Sz5tCOtxd3n/mOituNNNHr6O12v7hmL/bHq
RvHgGn3UETxlMWRqnS5DH4eLWg1djjgJhug2ZU37VyY2PDsyLU/4xs1N7VPCaPQV+JLJUp/0HYXC
AXCTi312lYU8IMIkbAQVrt4FAE873WW0xuvMu70onabFOd8lkLit05K1lNV3lCnIprrZ3iRW8Dv2
0bM0LNu5n3OxFl6+/4uFI9j7b1zA3nl5QcioDilJBa+Ha/6rXCKHNBSWfal1WeK0hop2llu4LpPl
xhLV93pO7KNn5eXNHvpPys/Fzpkn79SAI9LhDlUw2u21T0oWC4jz8tjq1tpMDtyjZ3fxu+xVfgs7
EAp/Rso5Wm5wCvxqWvsZ1b49UVwXvEDZuSSDZ/KbHpJDrHTtuoAVqLIgDMUVA2a4D4akgngd+nfV
NIhhmFIon4c6orjax461eTE8bsH/pO38kJlab17whxjSdnlGJJN65t6mEImbV8YgOtyQt8wdMCSj
OKyhFC9J5QA8CWFsozJgF2CRbYQRrJXV0YmTDd6VLeTYpolxbhzzl521G8oZ2RSjklzpuEHlMTQU
1nfOKRQq3RESkR3GMCCWS1CS7TTj0SkSe1fNaBRHw4zBUGLvS/vyfXa7fGcAqeyzxGBWnfxdGbqf
QyHsddxH9S5srd8SYGNYkfC6euHJ2pYZWmjD2A2BL9a+beSbebCnW+71dMImJKukaf0ImtE5AmQ0
h5bDdJ11Q3hq8uYSOOl8rd3yAwcnosHaOQPILHR6zmbTkXimomc1mzjIRXrOOEzOA+EN58Co/XVU
uPO1mRTW21w9Izs4F2gld3na7Qa6bc0x+BpQbnzFZixPHvIN6H6PQ4QAqpVOCcNy0jEHD7MpmqK+
fpe3xZtVUB3BRyOYLLrsAXXR7kMS8fYOTz8VnorfonOOjk/zr0mkxn4o63LrKvynTkjYy1DIfzqP
RYl8vXQ75uXOJrvJdPBogmZe3RFxCWR/eTT9yVnVpAmsqy8xFikzQVze0vrd6Ef1Rn4MGVneuEOY
Rk+fn8mdxXG0NyHU+RTOTjSEh3byScevIXjd1sITvzyLYafIBXQLbqplwPaiodrYKrFObTvsaTOM
/0LmMGT5tg55n01++C4el7ZWoeu95V1Mb3ZuvW0+utJTl2hm+s6XfC/E5RtuW4pRR+6E2rv6y50h
Ixcr9dzPPA7Z2VlUdZbVY2ovagtrOJ+hcOzw5ik6cGOyQl7rp911BoQ1XyCiIaq/v1IIyH+oKbi6
IwsIyvhSNpjOpY/GuucKgzBvtsUBkIYIqqlPNlUgy7ORonB4jYCuC26UdwTIhnOzLk2TOAswWNuM
aEmwqWIl2847zsvTlmYIIdLq2ep53Hr/vFbAxuHv6vVquJiRp1ahhkr0ZfVFgfWjtOOY3KRFAA5h
yQTnvrcFs4cE/rSWBiNrAFQehfGm/Mi+JeaWEAz37KTQs9kEa5d4JptSb6xsQQhBxwqZwvBt00CV
m8IpcYXrol4Hi1BMMybs7YTrZ2rBdVXbbiqj/k/zOJFJ00GdV9LaZaU68GhPF8d2EZyk6lEBZd/7
mOLjkllwF3W/mSnk7fUCrxFsXcEbtK6byN9PRSCuyKXqi+7Whe2tUB+47wxeO5fAvsdQmnvLrPut
SpERvWQSnhslZ8z54lFKfD0u6ry9IQpUzAulmvI8n6UhxyXfiwFrGQc8f8mDIOdu61aL3A/Noqfi
54gjz4sA4swsQ8DGPfsDWBkZ37TO/Sp61KX1222Y1dvAFusaqJUsNrzveUqqSOD0P92sB5gwbPeE
lDA6U7+sVhnc014kl1kVxaNwoy8R29aVyddfjUH9b4RWd0cIaEy4AkEDAcf/2jUq9Ep13QNKm/AZ
ro22XC3YMWuDy9t/ynLf3NszINks9Zl/vNg3fvHvbMC7jctLbWWMcmWHzhIDnnY7xDVGeHTNnCg+
gwzRLE6jQ0dT88Mq0TYHivLE8RnNTnQGaBrXhbDoMRI+Sc+mMG5dshQSLpiTpUCdCTAIdylBi6Oo
flNFZGwDJBfbuDO9SzamzmqM6mpRvLYnCovfGwuH6Wqyx99dYZIPMkRgZ6S0YfmiRH2VGA4xl2RI
n+flJVm0XqKu3kxWTAT4swGilcivHJwg6Isb+rxhw8rEihF0064Fdj0G2TA//XQ7h5izpeMEX+QM
LgkkZbP7J2t891pFv81CeldHczhYy0tnOxT4BWH8kco+OJCEZexrS6Ur2+R7/noRykeITfy4rPz4
Hpdex0RWDIeXcDEBGl05zhAeUY7ond3TCZ0v52iiTUClGiIl6wP0zq4xpwwovIOBM6ytRCPALib0
gQ4RIQEIWRW/xy6jeSK2yGydm+t18aHtin6TADaYQo7fPNCLddjSRujorl3Nph3u7Um3BwE0si+r
AenE6Jy62c/30oBsH7ULthOUn7Bn434y3YM9YSEh2NsiJketEh1Eh9Gr8oMvuGNkX/tf3fSF0O6X
qBMXRY7lPEMb+tXQnb814n66Zi3K5WmkqjBJWZK55j8bqhseZDVyTrqTt+8da28h7ELS5zrPfACA
cIpx7+Yi3/eW42+pEphOcw32bVY5xpGwhpqvB3A1TseHchk+VYFqdBwKtSenoTrMoA0cRGFxwREA
XBLOOV8Jb7j2pvvsZPZOiqx5bAUedo7icp8imEPYEhM00w4mGXwmRYywObPv3j1CROGo2vEoSmLY
tdYIwvrA2tHvLU/JD8+xy2MKjrfK6g+mTHOPlkftuyS30WuhZehm7R/pfZ75zpozlYBGdOvqAZmO
jpOzOznfHR7PTyDdeDcRg2hEBtG20Qij7KpsO05hvO3GdPiXyEv/0nO6rxdeZlv5/Z8h6X4MtRtu
oLlGdj81XpkkNmlKtO2qc7evvbsORXStp2k8ZY37s1LU8caR432fizkGu6xRWbnRwwqLvXazn37B
SGl6pTgOiXWH7ZzesjlcTZTaH5qOezhykuG9le5/s/DtdwchEkoC579cfUbh3F5KNUQkc3rvLSxR
2i/oUhpY9/CaZV68laxwu2w5nrPYi/D0/AkaQp8MY8sDFN6jlCV3DphsSvKL0Pt4cm9owz5O4Nxb
zspVmwjvI5gJ6nN5ONCSt9kJJ01PKGfs7yyhXaTo0y/IgxlBheBYGVFsmOEYHKwUieOiTabW89Az
OZCjWN5EHOwbjwLzUo/FMQ0Cc63GMdl3EeyhHuEzuMNpsMht0jbqaDo2RP6MljPePeRLayTBPhn2
1bitamW+EdLh0H3ex6wbFuLd7129qDdD37m3oRDPpOw+7Ny1iG3xxT6WhU8+zL5k0aastJg+Y7de
Uuvm+TTHFQBrED3xdX2qWVGTZ5X5JhSZ9zbkICzsTB8j0wQxyPYqb6ZoG8aRcfOol16/JDgEyTS3
OC6cT5hC91wkTKJpO934DztPMHxGw7iI6kR/fAnXp1af3ZnJO59aCiPZ2GlOfGkdvQYH+EfvlPkl
Zmm/9C3koRzTeYNtwLzYY19vZdKXJDNy8JsE141Q2ZcuRpIzBiWpOiE5vGVAFl0/ITkIMm8T8h6u
1OtBbWa8I7CzJ+k51qqTQO7EPEa7XOJ1KOG7z393r4AjQyWzSxB1F21SRQAlrinnHg7IEPgZJAD7
jndIiv4eafKXclM1ezHRxREQjrd1lpRU6arp8dqEE/LKwFQ++YTKc95aB02qGQNAauymjlu4n3FI
zGoBZ1UX3j0yj/NJookocElkKYB7FotxpRW7Er2419cLkj1/5y0JRH5UmuPKbsfkjOgMmc04nGqW
o9kJD0Mf13f0BTH1Z+GP2knEW6EIpJ3m4ST6pjmIgLNgaNGixYb1iY68XVte/dMAJ9mmViA+GAWN
Y5h3/BXafpNmTpBv83akRNUtj4Xd/HLHSb05TUfgUlcQzzX7PSeGL056eSG+nOjaeK6OObmADOHy
/e/1m99fAmQyRfX5L0hqQlwJ2fXv9DoBg2adAtxnsMbSThJqgyB4cA2xfjE2xixvtjaiUxHUJjmr
nHttO68MIfUW9ZN7arPePU2d6g6W3MYy3DuLJq1FIfZaKwmM3icJknRpB/nh9aeiVsWhGIxg21UW
QpmxBk8puuorYprfKdXW4KfMtXN/DHWoCShMvk2GCPaCWD4kF4JoWxcsRRPtf22XF5uH7LzAbpVs
/1BpQpPaRCLG/79IzzbOStr0+iXkZb5wBq3mqv77x9d/RyoxrFw7eZLtmJFrBGGUmFLfFWaWisg6
4tqqDVuce8iH5odn/OqVmfwcPO2crao0Vn4NrmF7NZt/NHxVskYm1FUw6fDJ5azOfzc22s2LMwFs
+lKNnKacPshqNKpoq/e9k1e0/qlvbbjZoG82ve6wsIZuTuBxiUhDkAy45tQiMXgg7pm8rP4qwzla
DXWrYEgUhJ+NsiUhyzAzm+JBnmO+6qAk/tfzwpgQfU3hB3oUr/aig9tP+9jq7XO6vODEIWc0GNxt
kev0UCz4bMh4cpwWMWriBPYOMd5vUwBOhJHcEqbLEhw336sU2DyG2lzZmCiMorokKfPMS1WxwGOG
19lnIrF24RR3nwwXGwLMx39wP63SXH/4E3hUbMTFY0ry5m47iNmGDVJxdavyyHgMTWU++tTcuBMC
ZtJIfUYoMkVtGaS315+EqkHfBzs4Bt3Vt/36GUdqujpetFeT5KsLUkN9co9OVrinjkKlZB2U3LjE
ABgrPJaXRggTrycvrhy4fwwLZQPHTOW4ZG76pnvkS8ola9YrwcJ0YyUXfIFdwKcs3MNBUxxjx/pa
DM2nZOGb0hGraQ8MLhCECNmqX60vr7B7u16WzaPDwXxO7O7fLuR7lVgV5Hxk3vvZR7LcmySPzVF8
67I6vlmjf8kq+dZ3IjlmYBbvQyaT8yCWnObUy7nN0Lw3iye2yRD2VYYnt/ZyitotI50mSLILUATG
y/TqzF5+ykVwqyJi91UOvvtXu2YUOKmoJJJrronqlw95EeRER1c45tbJguPZYfxL29O8T3LU+qov
3vLU6JDNN2+YfuIjoX813TU2WoJx36jSfSawZMcghQYgfT08oLulnc4PwkfmWKTWI7jZTLo81mbE
p5e6xQWZN72YlvWeBOlTEAtDKiKW6xfG2kbE4ZNePhGaqVgfhI62fmz365e5aQ7i4YG6mK8EaWZa
w3GK5q0t4vw05Ea1Kuqu2ZmiJxB9WU/MPmBYcNAbADK616wSksxfHgqmjasvJffLyIjA1HV4iXlc
AJMVgdgEsSEn+4Lfna9DLv9M2GNYuYP8Af8stn8vNTeE4GmyCEMf2Oq7rO4OOqBVaNmdvaJZEHeD
v0lM331gDN6Oi+MrqzubjMhV1014Jzyvty+tjY6XWmBUup8KJ8reJK7+4pAFij30bPdanOFAzItR
c8Lj+Tr4Plt5n17MyRpwYgpnJ6B38ZtMVzfw1F3Bhh5YmH5VmQUDHg4TVvPF0pWYmDCp78W27w4f
TdrA+p9ZGCiWr0BWXvYuymQPkRQccwB2mzQayv2IuZH/G/tvDQQMPbRoavp3bFUoqZPxOusKU6SS
uxRW9pwiSjj3TiU5+0Oq5QwdhWvlWe25Y+/DTmmeJGZESPm6+SYz0l2bxsRmgpLAqdupgUVFjIF2
dFiFddVeKetor9HyoivUza4a4M6HtA82cesie24qtZ0cWkPc0j+9Xshm90/KnDG9jbBMK7dMPn3y
cU5V54T4abPN5Mr2EMfTnxIgkwyGBFY1TPglluwFPIxkm+XxP0nu+g/fyaivn9BsZmYMBFrKD6ex
yhNrLysKgret93pUF6w5yLNdMVvNKgZU2rTxMvhJaa+ywJk3UWMaO4TQ4tqmnru1Z2tfuxRHTqb/
6dZDjinWeAeUHteTj5KHJycSwcQ4IY5NrkcYwzxGjIeALZS++RwbjpuQ1JFDmwQmSfJmvzYSe1vW
FWGruhGIONn4lh0+jIrPNlXd1pWz8QRPvEirPbzcl3hD55WCZF8PMyQJTwD/eFeKH5lh4aCzZqwA
nGpptqpxET2ycjfHffWgAOMwN9l0jpeh1NNr43/YO6/euNV0S/+VQd9zz8dMAnP6olisrFBl2ZJ8
Q9iymzln/vp5SLu7pdpu6+xzN8AARkHBElUMX3jftZ7FwthJcy2a8eQfhV43e0qT5Q63+nic4ccq
/s2LHlQXyKqWs2hNs6ox9ogf+kul9jtJnY4yJhV0iNJqQCW4+TEWBS+5pjf32BNeariYR4pygBi1
zt56AZbzJKyfvUI6K/RHP8UC8HnQmrfsOO9qxMVOVoh9F5riQn0gXYUTjpcW716PqIlBohk3sKSl
m3DC18z8Me3TOJoXNxQVqai/DJWyCaR6H5S1tEUBROx0aMW7XPMuJuOajN1KGSucrQMRXttOtB5O
6AZ73iwnW+puoHbyraXnLQ0z/QnyToocATZijMndpTCCwRQN687vc2Z0HTvisvpfrlocd+BI7Rqu
UjSOlxEuaBfYmDgMKaFw0T0kQ47FE149UmSscTkpKbqSqTuPIc/hqZueDbLsA0OWPnEq8s1y70zN
UUyWR8k31tYWTYChyv6BZrfYNKqJvrSkmDcZ3WkKpZ2Vd9ORyt5LqCb5DqAsS+y49m7HTsuctkdu
IpI6JP8k33LSIU17Q7Px69Q6t2i8CSihPJn5bLaraTWoefChDQzc0mhnYjunldRV1SXv82+Rh8a7
GZBapcrakLPuwRjjHkUbRThdNlrkE+wZtdYguqCKmvtxHoF/qIIQmr8kmYpIM1fooguTGndg/kNu
68Rt1KFyur7vNwFGXkwuxTONhWwve1A3NSUONtkQZNsRw6+jttp4EH38VZKSFHNd0CBis/v7Fvsq
LD3YwajZV02sSSe1wv2nZS2jbm8rpDvAwqjbHNlYlcprW0UbZcTUv1LYodT3mdzLjpzyyDFLkwe7
MuqVohEoWASAT82RJ1saMBzFNLK2ftdLu3oWB1ZFJLGIIGxOFDSl8D1alHCgqvvKLV2RpxgdboLi
bcs6F/HgzFxY6AuTzwSBBvHWn+T2nr3zapnAidJAUSmlAiN1gf/TwBWLTeJGBUa8qhGZrAfQGWvd
31XJISM154LxWXdDsw4O5TzitlZ/jAgzxjKCccgewuhmvLe8ihYEfPGjbZARMYT90So6zLNxWbkh
dAdnrNk9JkgpHGhzjBQmcgUviKu5LMaqtElbVwBcdpYe3PKiCDgSqtnP/dHvZV9oF3u01UtWxx81
aUPf0KCV33QXJejvhMyEEGZxvPthatLrmGdJ0h50HXYl4pSOErRHqKlOqVyrFOkh9cL6YaQvPeU9
oRyESZAvEG1Ulm0n4PoDa6rRB6cNj6ROxCdh1fq2NzusZ1TFbyXTpraWSx8sMjIOS/VUKFK2ltQh
d0L5e0v8Ck2x/klC7EtuUbUqqrllwiDh+vgbKc40QtnGsrgVJmY9uWZFws7xxkYWi+yoO3ckMxBC
EeVi63niS9adewxHdxnM9rs+JUl91dHYZLpwI0Jct23aawedbBkQ1LTc3CLWGuC2E4Eb80tu2D8/
knUeViz9p6RpBP56rmGdyKhK+EzWm24zpIhvIq1tjtSkqA1HovsACzi8bav8GYsI09o3pckQhWr8
RMSSSQ0UXHDGqJwQAm+kHN+BRbic0yaggwVZNye0tvWlkGqSQKpvY1n7Nxmz001UIE9ng7JSaq+5
6LS71oMGhYRHGA/lPMCouBlHnwXLbFgUk1DuTFp8Y0WVoImjcp13Rv6YMqdOOe4gjIgs9w0DJW6K
nP+0vFAE/vkRVTKMRDxI2lznXdbGwLdlYMygnz025Hv0IR/1Ih8O3ph8Wzo1utJ8S9VU2yz92W5u
0oaKgWwoon9GYfAcAOPZq32F7XXeSkxJbTiVF+fbFgg43H22qJaZfC2M8imWlOagzeyOkAwvOecp
3M32/TtFYlDQAsQ4vX2zvO9FCba8WJUpM0vxt02NfGsj/vNTJXWTuVilNxhydSJ0VeEFGzH05qMd
VTtPo1qs5o127HUMEA30a9ZAKywj3S3RjeqG1Fo0Y4uY0uTPARni13c19GjDB1bTjJxzuzHv6zZ5
CWjQuImsIyQyCtYBBdAQCsG3iadE6xqfLOu+ufOaapdFk4ke8Z8jcmdPWC+RhgNbL3aYtmhEEcfV
+qa5K0TxZbKTdV0O3lko1slmv72JGkFmlQn8yK7FVo+RhOEjY8KkvGBruKNo3tKyacOLaT1Mgyw/
Y3GnhQ2fIG7Ldltp/otXR4FroP9Z+7VSfqhY17k+jV0ADxEqNkmqWUjTi/rx9mut3SI6QlFB7mFK
a6BgJat6U/8BqhIiBNk2z7j54wNJcdXmp3hgbuaLbo/x6uNiXbQ0Fiq+NZJR02Qa1nTWlqNhk4fr
5yx9u3G/+G2BUezG3vYwkTL41mNwNBLpPM7tISksWlSOqHeNhH5P6wfdBrRHTIMggwyGBIoBxMvZ
a0XxvITv2DFmCHAUcVza3UuXdu6u6zGbM5Mu9fzSjWu0l8UhxBWAxMU7Y7bsTqqd3KDcw4uFfnNV
an28mQrsqmqfmsx+sJDlxHiY8iTbctvgW5nN0BiX5F2KRmzeMg8ssKpoVlD3wU1Rfl3+hzVDZdCV
roSghFhVg5MMFsM5f9JepbF06OwcZVDdUQvXzLvRkm6XhzqH1rQaY0LhyKSlvTwk0zZrPuuSCkKy
Ufxt2Q0aIJVOAhFh9XeeOvx84WbJ3L6B9+4DfzBFCdZkTrDTWJ64cFrs0+Imj8lc6xAR8TkToJOH
GnvGovAeMfY9d2lZfhIK4jIqElsdZSVOKM24bWegTD+/tNYHT6nSH8iKBonCvNcM0P6browH6rio
QlTxCWCYk+TIOClKfJQK/RN/kLVj7KEcyy8g8ouPyEOTYd/E9sqe26rLizl/xC7YVYWVHawmmbVb
s/22Z9wqo1DZUq4zDsuLCFQEJup4AVxHwXv2isOp+9K3RMfFEgvnlSxr/SaLMNDNlkmZ2IF0FM26
QlSHdIEOeDd6Dw26xtNol9HBxJT+4zOqmpuogG8+gvT4qHctpv8cdatZZ0CcMbwRTyDUG9Hr5l4z
5IMiUS7oDfubYU84G+I220Wa+pmGsvroSUrpxDVALMSN35eWaJk1t6VVj/tGTn3XzJIMgTat0tg4
Y2LDwEQJyGjpCiREJK511brT7cZ2jYn4iaonOQJJd7IGoea7RGs8BwWwPBxptJ89H46kltwOXL1T
6+21CntaaJfWWiJax9UZM7YhmnuHejg29ciTaTDAHK9Dg3C2NPsQtchLlSD5as6qa0/k9FsZ4WrN
28Tcqyt6MQ+hoGGzjAZ52XB7i6YltEeaOWca2Wgoqy/Ld/l9UPTnrVY7WhDQtLwGLtFNWOUQ7zKk
rE36eW5XWHNEYh7c9IGcbnTygUkWmfpzp+YP+hy6FWnFTayWgUtQIKKE2lTu8vjUW1/xdmPxNPUn
fGh3YkAhGXek1bQ7nkjsHirKBkWFxx/zwFiBWq7FcJegA74xYsBhhRAJ1J3KOCwKKoQfrLfnUj0Q
CZMKDssHAyS/K+mGstbnqYqoBE3HcjKYLd8v9n5oj1jkRm9XGRP1AW2g3yY6ASclETeWTGezxlKQ
xSTmtKZPDILxlFCYWdUWrmrsi7PE3YhgOMgJkRVZdPBr69IYlDQ82+jIxhHtbpGo1sP42Wxr+2D1
Q71pYlXZSbW81eqUSAhS3PB3Vfom0ikOt7r1uaQb3Dd6/WlM2Tx49KB3hVegAJ8ChzKpvzeVAoH/
bF1CghZuCFKIV2nvYVIl5Xm2eranaaZuNdYQrNsh7uCO0LZNOjQDtp/3PD/Ip+i5wV9T5Reha9WR
olK7SSQaoBIRz9Rk7bUpeOii0Iu3QJ8+Uz8ijLlm1kRwQq4wukrgEE4fjWyvcwxR9cTinhwGuyTp
YzC1T7X9SMWuQcxc76o+N5FEDuZxnF+WT9WYdd+gUSW28HHtSdts4AxF8hlMgnyuKq11icBBo6QL
Kg2+/cGmxMIqTj+1vX5nBqF9jpXGPufs9GziXTe2nXirYJLUc2oV6JFVJBfhZCmun7PBrtnlo7dS
Krg53EXEBkQ4XWJzS8w08QltmuzESPFynOA1bc1MTbZtx6JfTCo8iNn0NmZcoSydst0geyPPVEZq
/ez6Rpn3OIw0tEo0BysxDkeztTtHr9rNOI8NVTrBLYbItlLY/a5E6mHNKSTiD05RNg5ICs3S36iz
tnqRyzWkuqVTnB4WvXxhaggYEf6EmhHSMx45aa04LfLxwWeRGRg2Uv8g2SxbSUTFkUMNiZpXo11w
7JL7FwLcoqsVnQjiPmGEWRtFMT6RwfYghK6SkAr4u0CAjMQRaQVEPc+mryEP0SabzYZSPaYbu6Dt
3arFdoxM2W08uzp7XsqwhKkubC50XwlED+wLpCA3LDEvBfeLvb6oBQGksvnso8HHIsALVdt5UJ6X
jWkvdALq7/xWExeJ+KGVqlXwtoTAhI2AZ2t5tA1lKq0FSi/m8F45ZhSgnEW57YPHdcxRVm5/rGio
lT0FrZhdMRrOh2jb+Kb1pEixO8SM2+B3bhLvOy0GukDehG1RBA+Z0FZmNfZHBTkHZRgLLtMAbcss
cQ8xAhzbWO3v0LHEFFZzj46QmZw6OxjupDzaVzotz0Uqyvm9+CTsbYu4v21kS1mVKc7rZfFt6/BR
zKyAHDc7yANpdPO8kg9aR+YnQkHlrNEPJ6SrhHHSK7TrJRxBtFA2uqlqOy9kRGSck9z2pkv0aE/S
3IhdMjAehvjOmHJ8fUpafxSSaPYDjVA0qFP90UIlfNBRK64MW68+Ejbw2RTMemqhV4v83VEtGazY
yJQd18EpTvOVilAfGXhdrX3yBFwNo/l6sClc6npPzB9GI6ft6mwHbg0MKuIiKi+0C23IeL4Qp4b0
JLXGe5XOPi+tIPk7iBOTCTy8tys/2CaJTbtraHQUp9EFaTXEqyJQ6b8a7YZtGj3GOt11dqEfU9Zn
yCAUA+1HUNwqZYmLNomj+1HN9pWvqLMGWdqyRqDKiv0T9JETyUkKbVIjB7ThcRQNeZ2lkuPySepV
y41wP/AwnAcDDCn8yNZdKgwYGNESKiV2gJxcyJp+S23O42HsBY5JuXWkE4HE2PhClwmzSYq+udzl
pnzEspHtbTmmLmGFxCuh0F6T0eKflhf+Pv/EgpVCeBFIrLcmYmE6dtHYBDJaMWz03HoelVMrqnHh
WQUVx6nnNm80z81aCbsezVo/xYbQFMbKwAh8DPTQPvT2Y06j+HZ5CWrxDEEBkygP8lHtQ2lbgQiN
R9246WbaghKx/y1Ddq0KdDOKCFQfRcrElmT5LCuQx+qeevxtnlbkoMy1XysALAtMfx7g6K5OPYI/
iv7drfd50q38rAm93TPZrwDEfFbIxNtYCuoGwm2HU8T+7STbEfi7IAfopEbynVqch1RjKQ2x9hMF
ovUckgoZjLI6HuA5OQdctlnO/CMv/Ig4pKU10rbkkarf/bFoWQKlOdYXXgAhEk2lH5fV3vKiSmLY
VUPHhhmp0ownKJemuBHxxJZ1St0yS89Dn9xNepWfZD46L18KTe9FUWb5geJ/IqCu2S70zxJ42dGX
WOp2qb//d+uCW+JQ2CiwkjF6BBUBfI7S/W1YR9tl8SxmkMZgI+BUwfVYCqpAJEVrVI8m114eLjZR
A+yLvnZmsvOCQn6OVfWb1xT/yOLsti1k/6YeEOIhYh2fEnAgOAtZs0j9DZK/ZJ20JqvAEZWMVA60
W/yUKDs4VU9pHdOWJZwqYPG/ZtUQ3cmD2PpqpV4SoaoXTFD2WmJBSilnsMHyUQusqXOJzJgxRPRw
srlSqpdTtVdKEW+bKR3WQpCS3YdYGLhB7A9YuPuzSnhv8eOz1P4Qa3ioVaIBj6KaP40LYmGxMa2X
H5gy27rtx+Jm+WYg0/lJRfmFGCoPJCDqWTsNUI03uTUjw4aZbDSlYHIS5W6Kmy9DIXcdYgcaRz8/
9IgEzmwqkssXI29Mt0pYPHuxZx2iHAuBGWT2ASZEsyrtWGxlHETbkrwxeBL5rjfZNlvkz7s9XbWV
oU4hAINA3VHr13rCliQ0qrdNbVYKu01WE5JZQRuKhKDA+89ve0J+0ttwTu20StoJQZLcZiF7qVwg
oFt+w/I1PzRGsYpnfF5qKS0RTSTkSDLQDJxbA0rYMgcphS7ztHy+vERJcacGWruLRfF1XIB0oVJR
5q12qNO0S8tyjlIUbL/lru/nnXE7v1SW9QSxwkc21yQ7lPU3y45EL2y2Jd708+XHLiWRmx8c7b/E
a99+z2eGef1bXPsDlIw8/e1/+Y/c9/mvecmLsUKZ1tR/X36J/z2fGepvPnEz1hrjuf0Oy+Y7ZZ3m
7/+Hn/z5P/+73/xJZccPBpX9JW+zZv5tfphnb9jsAgr2/379+9/Q3Ldfpi//60NThcWffugH0F3V
/tBJ/pHRdSuGZpAm8E+eO99RZMuyTBWUtpDZofwL567KfwBXh/JumixtZHju/8K58y1FEaDDhawK
Q9YV9a/g3OX5N71iepuKLnQSl3SSdQT9fP6Ut2jsrG4MwJ1+6ygmjQFfsAUl1QW1t2T4WB/kbN3k
qeF2np5QwlTIOBwrxU1KQ32QOgq6zGiBjia3qKLIVSrVIsKYLjjU2n1RBF9l5bvftoghaV2C+hxi
kgRliw1TfkeJl1JIBswioKxKD5noNJxDGv6aMXwM6mjd12oJ2e8Ry9VWbnE6ARlfFYVEm8DO2Df2
sVvU8J7jEbmbGEj+7aroJlO0f1SDXK9USDF71JTPSQGFxE5YxoDyoV9m0ZRRTRYC5VR8yQJ6/MDc
MPEigXYHy0gI90y/20r0NCTlxh9DdxxN+t+jq3TYZHQMGlLtd6tW1I5BO2o7NeS11azvNlanx590
thEQGyUB4y7oP9bSt2Zm3hcySjx2qeoA870rghvYKs6AujMaYG5aYi8JdA+GslEC6YbF951Sqruy
ytCDR9/UoN77irIdTDK2p/JAj11a+6ZU7hnmjHOBO2uF2EYQl3dTzjpKW4v8R6ZA+aYKLUquQlN2
mflQat+EH1NwZDkudkAL9pI3BSlrPNL3aoVGV49pOrGnG0xw7LDxc4A8PqIDqzZtUAfxypCL85hO
LLu6pMjfo/W/Rcz/uB11jYdFE8ISRCC8vR2Hnm2NXdJX8W6G9ZwpEmy0vb71VsQnHn8Gs/ylMe0/
jkWvh6K//7+XQUGmwH8etfZ19eV78mbEkvmBnyOW/odB5okNhpKYCTbmZEn03+vmv/42j1iGybiE
AVHVTU15NWKpf8wJQaals7fQDWP+oTpvm+C//qbYJFoIY84LMGTDsG3lr4xYBCX8acQCdmDM/wzC
njji21uk8NW4LJGNQuercg3Xhxcj78fuExkS93+XTdNeauwB0gzr7WmdxnZx0Twz+lL4SBlw/7Sw
sRrJbu+rBHyFqCwoJ5LWfbWDsdsrhd7tkAHA7Y7TARJRasySLAQxVIN8eZfrRn2QQ/ZaWCYaLBu1
PhVuomre8xQYeFGCydMwuFGpxfynNrWCBU0q800HQ34X0U16bsm4Qetqs0nIVNWzaZJSRLRLLBBg
f/VdH/UBHhErZVE5o/LKongmPYxoa8EwUIqx+RJmRBvi8QqCYGY2JEfy68Wh6/GugxfRUdr3UWA6
RTroL9Ug5QH/V2IPPpFVh+0yFYyYrW4W9Q3NQGiKxZS32D/GXL7DHk15I8T01H0v6hZseauqReoS
NDHdizbwyNus7Uze8S6IBs0NoGyrDONEft+pmVY7EWoVsQoLTSXfVzV8UkNxPmGTU6fAHdFdHOom
JPfRE6GjdEV7rmIMpitWiDBZ1bq4Bdo9UteK7OxJYeP53CeImldVUvVQD4SRu/YoEKF1FO3u60Ye
bKepMxLcqSHE32y2FrxbIGInkKgM61y6Bi6enxKhGUD2AUCrT5TSGH5Iwx5jX3fkZDIuaZuHdy1K
550VBQGefkp2SLRNspPVZmP6ndjUgnzwqOHNrpC6EmQd4xNrbHM8pTlNaF9KwD3rUVFsZK9IHT03
lGdE61TyEaOiRfOzhsSGMXrAcVMguOFcrvso0p7B0FJj97Xv9DfFhY5ourWo0m1qRZruOrtuwGBZ
yHPiSBq2PejQAri/0pxAlIQfhB0+N5IYd1om2yRsivZ7keMiadT8RgyljqkPYmCpoVWiceKht0ry
S+dVwdbLIhQ4NlLqtZb2CuUeXV4hyigwN0fhqpDVbzyEuEMNH/7vwHxWdG2Pl6T5ZAO5X/kpOKUe
Mgjw7LBdV70J3aoKHrE8fSMjHkegER/rtovWRh2wc4dBa6lUxaK0/TDq0kOXRMC7Gyy9PAfsMlkv
Hzor0UEL6PaeXjw3E7bKVdmaOgrXUGL2VC3gwSoTWkm7rhZ4Q6dJcnLd+hr4BY/rKIUE0KNKk6b6
axxNL1kbIg2JJnXV1L551nCkrXAvPOS1fIwK+4HHEM2bUJ4jjFvrooWCOHJd3QIht2MohEfYujiQ
hMrvhYGOGpiMTKmpeqeRZfBRvlWvKt//qtTSdxwoA89jSMLX6ENCFt5A4w+jcxSGHzEgDC4bsmbX
0Z/eYqga1jUJsxuIEf4K96B5amwsLnlTwrbDlLfLZmPKmGL3qjpVcyAbhzjcvYbk9LK80EUt8MbR
EONpkNe0qEmCExi0AxhoayU0WEGAVTLoRT+2oDbv8iis15BYn4IwolBcEDDbmYS6IOAWn6kNEYE7
oYQ0Q9aJTqwHk2tlur4O/L54gT7QEjYXGWiNvYEbgwABhkiVfl/cwqQDlvE8qjm44djTbgPPQAWG
Z2OnYIt5SbSKYSrMJRy6UbLIS09x00DbMrHKa1p0M2SsOVM2u+zuieDxMqM5yGo+unA1Xwb2c73j
B1KxNcZivK0NtNwpe2ysURYk2fkeOXil6X2zCsmTaQm1IaTgSn9UhrxF++P31HaDqHbbRAx7dLwf
baryJKXH5m4IKrNdsX2k5F1D2ihM0boav3glKuwmMiB1CXfWKYFNeE4z60Oaglpa1R36KWeUSJG8
9UuhOtQDk1OpKUXgykpgPKY4UNF8UVnEWAEZUx5oXKvkeShorD6GfgjUI06wCPkJdShwxXuQpFxt
At7XSY0+F4Ibv0BKw89FZGUUggeZ2B8PPMYEKSQAHeklsCpqInsKWkSxNr1g7SKZAcZxfml9P4yd
Wuns6nvI5XCNzqT60wBPJjrjYKRIrdipstVWifeVFfzH9ahUzmAM8WNYFzRI4pzmnwJgKEm0eHzo
CXyw8AbADNJSqdFX6HcBF5tdah+SRlGoyVjGi82BixX92iCiTNdP6p3aK3ALM5S+skO9kM6qjsLm
UhbZiEFIUvRqpUC+IxQlT+PgECsC4cMqAhuaQ5skcMLBVoEtkufD1p2IutglLdUs3eVKoAefui5G
5Q/QrhXQFmUhTMMRzWghyCpK/G14R1QgTGmXOgCiusglg4Ngm1fLp/dTpuZ1K0Ft7MosWRNo+S2W
P8WrWCyJBmQ5xgA/5ljG6Dk/D0f9Nn+xb9J9v1bdcRd1PwLUfuxjf3HI63w4nePIpBaqhLfpQM+v
lkFpbquIhdXBye26RpEHfqq2x9n34MnvJCgtWXP/Dn5aVuUaHiSbQDKhzh+9fXeAABqdqmNHVKL5
hFF5h81/395J678ch8p21JSJtjSJxtLZ/V6t/xvwVZHK2WT9L2+KzbDz9wDNV77D7LpuV+9ctT+f
Q92ERmwrQhjCVLSrc+hhnIERjosUZvSmWFtb2P07/DeH7tARwWrskIW9d6fM7+DqXL455ry8fXWn
iB7nZ2BxTIvkmRUzwArX/RoXO7HlaxZ76/dCPJdYrt8d8SpurJUTHW4MErFuI29wIG97F5qFkzvZ
18bVNum634V7XC4OEqHonVN8nUI5X8/XZ3guP7x6tzk9/hrA0OCIlDScWt9X6ad3LuJ1juf1Ia4q
GF7QacA2louI3dypSQbuNzUZxO/meP7q0hmQx1R93upo17G2+NaVCB30QNLr6MoYSgryjgs3vEce
u+L0kQ/8VxN75zf3+pBXb26GuDS4gFA4HcId9UjemrEptu+9tSUF7/oeeXUc4yptUmFaqXI0Wsv4
Rays4/UOa3Jvrbj94IAkddItWTwOeNYWTNsK++A6YTqkIrr6Hz2WbBVtU7YgtVjX+cuTOkjtKJDk
1K68AZ/o9l+yTby1P5sOglcn3RTsSf7ycDqf6H8d8zpuM07F0CrLMT0qMFzPTJVotxvvFTj+fA9R
0WMJY2qmxZ10XeCQS9UfW08j59xVNyyt6QN8jZ2XCQn8SnWpr2DGfecB+fOG+e0hrxIQ+3SaEsK+
5kOCRKYz7vtcYErW5AZLZ/3zSD8Qd+9q3JXvnFT5zwPs20NfDbBBDaiO6XI+dHhR3HzbFW791Lkg
GrbhOn7UtsmNvP/9+33vmFcDrKWnsL0gQ8KdebKtR9wDYfvOVfzlGWVa1ObKLsHdV0+lViMj9U17
dGyS3W6lrl5N5W0c3/z+jfx57OTkMRHKloGPyLqe4ZNWb3ro0UAdpMfB/FA270zrvzpRCpwnGXSI
LCj+vh2baxX8i/A9ODJNj2j8bPj9OgneuQXeO8jVzce+t9Sz+VQFnodQ1nCIrXGk8vPvT5VM5elq
VjUMoreRZnJBDHEdTVlEuVVHxFo5dJqeqn27nWc35Q6P3j46WO7vj/ary69rqqESG63rkB/enjh5
klpSx9SZeg67yxyPQCYfpylgQlcffn8oeV5avR2Y2fC8OtZ8fl9NoMJrqqBogH9qW3+H7myrbgeW
JtRX1u8+rb8am14f6+rJwSIXanLJsXoHoFm+IrlmB8LBgeqwqRzp3Tj6X1611we8WpnIZlnJDc4z
RzuPLh6Vre7qW9mZ3977R3vvql0tRSx/rLFpcrBsQp4lax8bM/ns24ine9v5/VWbn//ri0ZvxqS3
A7/eEFc3yJiOoAOUUDDspbdoGHeV256arfnOSDfXaP98HJMdjWKrpo6R7e3NkXbjwBK2onW77taK
A5lmC3k62BP3soWxi1WLUbZ9DNxo+/s3SGjwr46sUYC16U9R9X175HgAHaaZDbymrd06UOAQomXr
3EHGULvsKum4r0H2uVbkvLdHmE/en06u+e9DX11HpfIzwko5dArLTXox+/ceufcOcHVWmxH0fVpy
AJZAG2B2tZN86HbyeY6il7WVdgrcd9fof17EGgZrgn+ez+v1lwcr2i6T5XwqDuuvG3N+ElxxfG/s
+uUzZ8k6cd+WalGlvrpyEEzNxsxTHoMTQptVeyO5cJwd8uTc6BC8M4Utc8j1xXp9tKuLFcGV81s8
GNwn3QmVzVetcwmKXZd7YkPAEhGkd/r9rfmLq0dv1KQQKAwo5erVgJn1VTFIVi+cYqhXRftFL/V3
nu73jnA1TKaeaTc9mCLHp4oW25e+f/r9W/jVWXvzHq6uUUf9MjaqQbBjE45wYxddp+3WaxQ/2+yj
/vxzxf3/G2F/o2bx6tz/KYz9Pq+a1v/ythU2/8jPNHbjDxR8tMGWh9MSmsFY8KMXJs2NeFOmGoKq
DyCQ4Br9DGPXlD/oqFMEsunp2xYKoH/1wlTxB6m/VBx0JnWFyo31V3phV+O/zgKEP4/CP806ykDU
tt6OwsTMJpMmIiIWiDnat8U35F2rPp+0uxpbqYsC9gF1IPzftr6FDFecPcqhewgR264uHjLftg9A
d/Zw04dNAdd4/epc3v94zF9nry/1k38//fx9rF2tuTLGcMNfeb3CxCAaZoEK15GUrXhD4GdFC2VA
q3dsWkAsWUdKVGBbu65K8UeHeXSufBmosRSeCxY9B3MK9kYa5h9LBTQy+juA0q3hKnb7EFtKhlg6
Le90mvz+EOAiTO/KhYJhV1/KXDXW0GMDtN9a43b+2GxEnhJMic3+4JfhF1TAwy3yX/9TmURnnz7V
ugpo3+Wq/MU3Sm1P2J1/3/WqelvBZOm8/qISC/veKeLeejWbzaeIkqEqc4sxZmnyMtG+Wt+VBimg
ukIbMuJib3jufyY6LbG/ZU+qod7D3THqCkQQnnCM/b7h6kpfUgtni5wXoXUENrv1kZ4dg1GWYM8m
/nFou7UdhtKZ0fCphqB3XCw1BHbfTS0Qn9wgXaSQtG3NTmYxmNwE2cw6x8K3quiEnuSwAfMWbFFt
g4Dkr3BaAyVflNASm8DwTW0QHkbmmLXPWLxmQVxcaOoY74y2s0Dm7RkyUKVodOM0HirTur6JOiKO
DLlhqB36/qtmB707ZMFwwx463Pu+dxMIWoHyAHuv95410qRqWQ7PkuG9BGClD9RDg/PypanD3GYb
rQp1j68tLyk0zTWWCx8FvtgmWEk/eTVQs47gvDUsmuiTVIN8kezQjbVWc7ROHy7Lizn7pCSAreTt
jJcWZ9+BpTOgtfl/BFUyXlQTIG/DU0Yg3YrGeH1P+VvcGySOwxObYYrzp8uLWUVQQk3LP3aUxG89
pImOZ6jGFyZwFJ5W8FHRClIrSFoAJ6sABbHCZ2uMn2WvL89CbvN7WS124HQ2Pix6HNoVyRqqYtgc
BOTZlOUfkzyJ3NpXFci+wtjDDiTyTMDgm1TE0BUjAn2k9mKgn7mrQtX/5BvKodX9/NxGJcLJIKcl
lumXXiu+/X6cMN+uJpeHAPUA5WXNVlA0Xa9JwITVqR+ovYPdORiGdh8nqFj9oO8vUULMNLyZ9dTq
0RF8KkXTYoKDg+rXWEstOnOSb/DxAq9tMHwVgxZvYAWRShgP/k1SGXejosU3xpxJHKQw5SKSo5Yv
NSG8TrsbAjfXB3FWWjAkiUZM6FTa4jzMLwRu4w7vRbWbbHKadK2Lz/aIXjfyjX+ACb7Xs644V5M4
9ZNfHAvM4j9edLn4+anhFW5WyNrRC8liRM+u3ooI/XHfVLs4KPKb2LTyG8lj7Qf+x8bN7juRlcef
9UQnHyAF28IZk3cDdurTGAb7zgrrfTd/tnwpxPR/IkGBxZuZuGoft0egfQ0gJDA+5FvpOEYcutza
LQHb1cnLaXL+/vIt5Y43w7yhIGKbn01FXyRrb6chCbcDtD6sr6UlkcSSKwkEMBOZtRhJW1IrFIs5
+YVgCD/2Ko2j2iqTh7QWmzIQJMXqg7+pwAB+SPrmkDWNdSmnBKd6OJIkpEanQi3i2zqmt2HdJl1X
fipGQU86N3K0XoT7qj5pGosWuECpuv39m9N/MfwwSBtUeXTGHtOYv/9qgLbgOoe4CFrMIbQlmso8
+6n2fwk7s+VIkS7dPhFm4My3ATFHSKHQmLrBlJUpZnAmZ3j6XqjtWJ9TbfafG6xUWZmVUgDuvve3
18qxqOFNXboPYGr2r1XJ2yXZhve1e/rvi9kD1fPih1zYxWmyWnlmJIIU/MR4D8vak71SUn4uYAi9
i1mgQCtb/54iIISSVYjPFcC19zPXupSqrU6z25/TdqIkmproWjrT+EiWRzn44jI4ThGabEfOutVH
h9gdwJNM6iOZvd/wYK0/+UpzNg+9rCvENZnioCjxDiMhSDSQ6kYLNd63CNDqC+Bjs/k/F7dx/j/3
ivGvkiDPuuMCHaKsa+nUtChs/b8/z0kzGCqvIRFg7kkcazjhESQ2MI6JOpV2RPpOY/r9yOQgfV3b
vhfrxTNeOmHqT5lyY0Ycm8PAn3z+n0uDH1NOEVOovYNjhU3NK8P/+zpzjHe7AbXpleN8rNoa6l8C
DKyo1Z4n64SlnQV/3sZ2nd08v17upZG4jMUTv22nxb0alrz8ECaRrNErtdG8EfV5J/3Aywc+TRBl
jX5pzD+z4zoHtlA4wldibrdebIEag4kwGTa2t22YmngwjDk+egvD4T7y1WENyqDb1Xf8pJaN1KQf
rooukUxnzeicG0Gg/tFxhxOjNnAn1suPXByv5Kc9+f5ermJzRlcwNC7Id9aZs76IbjNKqacWENLM
0PfVZuqOWUbj4OPTuxEaFLemY5B87s38YaqXfjepyn4ssTBvM59ADjOxeuhLrXywWkB9UZw5QT+0
xVe/DsGRHthIu8dpqKzxvDAcGXaMGHyO6fQxyKm9o0WtrgkWcxgTVvUpi/6lFAykdcmcPf1c6mXe
62kjTiU2Ztjurn0eZ9PGoK794+l19c9/fojN//UQEz+iO+y7woS9Jf5dkHHRyVWM96ExaMPJVvJe
qkUeWoniE6svQsZBVOfCz9YJGz0nITQoNpUIkeZOngGDd8QNqu/WLuGlJLXfHxgveY/WSdixTf7k
qQ9WUbOeqvmpzuPVbYNhAySYdrfmcTyQAWOeCDbhz6VsknGH27MD0+6oV2ky5TSmy/t//pa5+9dT
4v/9WnbZeK+nYNOybQpE1r+etIZT6uBZM67PdSGY65efS0H/PksccR+FZVzjyfvVFQyAxH0CCMDx
SiBZ7DdtQGRv9qhXFy3yV0PUlL55VeqcRuVmwc+vOpGjjoWFbq0bzeRtipKIlG5gL2m9w1tUvBKj
ipklRLDSgAbTC6bHTJ0Mbg+w4OfLrkEu0zMuzgZOt78ni6HaqWYvNvferZUedZCqswihzLh3ewhx
1JkMNY1HuTRvmWpfmoxWhpE2gFgapDFJ81nnD8cuSf/ACSbPkc+wFP1P5jcYQl02nd2TUfE/oBJ5
wfC317zvSqHakOgqyTtDP8rnz8lks2UC0S9qdnPM6SybKp6/mhHlgw4Tx3Vi6iVm0QWLQ/EL71CQ
rrP3DfE0FgDv0TtiJ/v0e3xGc5U+GM2a5K9uWat+Za19gBn35TUmeh0v2hi2KvDo5n1QZwvvcBOT
iRq9h9Yr+70daV9L1Tyl44JVokrSq1b6GVOEhIU05p5knT8bqHkHMh6M40ZvWZp9tNqL4zTPanat
Y2bZsGOZTu/bMg+VM76Dbud0Nay4nB6mx6Q9EgCLggHjJaGO6TWztCGg6ZV2416o5ZnI+CbTXhM/
Bt9a+ddolk+ghuV2itVeN6S1YacaslGsAQzBmWnIcOwYL4L8b0T7VlTvjdmZodBTGncFATZI/fOh
sIDpMy+aB5gPvMBkrN9s031j0BHLNdCXyZBttcY++OhONgr+3M6U8T/MCmoQ1/40jn5M5yHbiTSx
dgYa9GN8j3wLelShTQ+2wuxa2IO+NepHMAK8ncrQQ3z3WolpW/r6drBs5sKGyj4WGFgmVM57oy3G
sLU9OxCDrkFUMze4tve20i5WFCenyu6ZXmISakzgH7kDkUFX7YdpYNbKJWMop/gCiuzMd+Zue6tg
ak5EKcE1wdRaq+2LWX/UpfFNhkk/KxGnWCyByWhLdW8H/SVDUqVUu/GYAnaEDMUqxp3UsqZRTyjP
iftNzs2T84xomMakbEZS6j7ps1kYDyJf3pZWVdvOosEHN7TlRuxBgvLWO9iCDCTS6a3FYfegJjJo
4KW0tHrze++LGAnM+0NUm9eV7R+CVen3E6KqFyKi30UbweSwkseJsgEUE97SFh8nwP1rnBQmMZ8E
E+/yTIvndxc7+yzp083CK6RjxpVBd+swr0TpFRgqjKuc/NsgsnrbYc7okxVS3BTBlOVvmo6uysLk
UcfvBVnVOdEPylGb/CVNCPIXfeNvhtp9JHr3iERkPvXvgy95DKX/C8HeHh+8xgyRCuW6UJmf2TT8
k7i/DK0bwpTZJLTZKL2mv/lQ1L8Q025o363dKOU+lSdixPpjOafeBvwr0pqGh3kmQcUQ75eTLwZT
zY0fUsfINk5ck4PUvDgEjKYgdWrGVenTd1VPNQMIoHRtjFpdTFuo9VkIzaFjBm7UxUlnKjIwzPyP
zBPrNFaYl5eSgPBIUG47zs2TX48VKUl1SK3sdzdCs8iyCT5osvOiigHGWXEEiJloLfzq00zn5pCh
MlskjuxTdBo9nkDisYey4UmD/Ci2BhWLjWp8/8DQsZPmfz1tOxYMVKilr1BulhBLnPsMCWnX24UT
zDNoJWzc9IDQdoziJKvouUamvBRBzBxU0JXR5wBqk9mkJahHBhUMw35j66Fd/dHQrpNrHwiZkZtr
4BmkJNP0yDoxzfUR4XO8UIJ54AP/RkrEsIQkItkQbg1ngigwsZ9GrIe9A26TCau9nCt1dcn6IQKT
fAj+cGAcCzCwC6bGbk8YBpU7NyAN+GNKN/pgbqU/kq3elTIqApnoMqx0ogkpMokuyhxst5BUY+GE
uimhHV19457OzneGlm2XphVDpi1CbaMxWE+iEmDfsgBJnd972bHNF1gaZYRftXPW8diWJ9fQBHL1
tDd33UjW1iz/el5afJQ503fwXcG7LeWtMm92V71qWnNvGaEAUPLQdsNTCh5iNF+qWqRhJNNnt7cu
o612TMQvRyWWDpZM8bfv2nRXTtCSNWeKHyN3yjdDR0S4gO7udVUe+N4zdKv5QCQUfrIs0nvlAoGx
bdygYjo3PROufpZHhFH7jgQeMVIfdyOA0ME07vCa1Lae2BBNhOAbw3tsrBfDaqowUxr6Eb94Qihq
HNMM9iHNbRiGQ1BgjAeHQTK1drcUgPQ9YA2inX+EtzRHANTDZlzS8mg1zaUeIicogVlv/RajCI+C
bNQ/fs0/FKpw93LSfyfSax97SK0Zd/kLi+1boyA0+Mo1GVzRrvaIi0Lq0ZMS7vhgVSkOziz/KxOI
M35aBms0PCCqM4dZygGMofxXjyPXrjTrf7BqMXaTVa8kEMlAP2fwRLGSdG+22WRbRCuhtMEZMC+8
5aOOtgkurWBgsmhcUUhNEYemXfWBTRg0SHwyvG6N4odt8bnT5MfIjCU7Ev+33vzALBiBzcmQjnX3
jwImrDgGb9rWw5I3KRdQNdUNyYA3M7fRjiHUaLOgSw5HlcMyTib7UAP7EduFYcErLNQc2YM1IsuL
QaNatPTsybjqdnRfpuol1+e9wT0WOa2zbcYEjSQU4Jq2RzCn2e9scW4terWDPxfRtnRGm2imdfa7
Zjn75VdRwsSNM4k7dBLnPveW/74YK5BYsfjJktF3xyXtn5ikbrKhvDTymSpkhdhbleeqsMoz5wok
4ZP37eos674ZOuSldm6L4r1PXJSQHqnaSnOIRVHdCWU4885jNtsZ9tGXUOTGbcWJvlJ+z92oPrJi
/nAL4Lxe6eYwQKfXoR8/IytbK2rlUTFmEJqdFm9TOI0Bso5mlxaog9A0QsQm+oiiqp28j05SQypN
iNOFc6aCxP7hT0qRbGPa/XJQFVPIjEatGH+pn9oarrffPDl1lW2Vz1R7vy58Dmu9m/bbtte2JX/l
jZLksKHt/aYU5IQWSt8dpKwobPIoxbuiqiDPoyjsPOAQIsrfzQ9rIVpsdUZB3Bdbg2ONW0cT8D81
lFiRHG8yszHrtScmLOAf2zpjc3Xyix71Q0NVqk2WcadkedWLFABt/Jkw5paN0WPGmAOTazuTBhSw
bvYxs+2efT05Jm6/ybvhTxo7cEcsqsP1y7jkL3k/TaHrm68gN/H2jfg2B287Otq36Bfm9hlBd4Uo
QgZNxcaVCEvSZq3AX1AMyyDvKwDu8Un42XIgwvxPNHmXhH1XEInhY9K99jgvp36geBBzoik6lW6S
ecEzql4X3Jo+ZPfVssowSL8DITvzsW8oe/BXokWyXRbMxlLbalFGbbXNxr0Rwcmw4N00qcAWt6BR
zCVHfVfwSPZLtXW+vZL7AculBbJ1tVEn64WO7WFkouU4o68omYOBwDMwEkKKn6Q7gBpzIKguCnoG
cpO8iKkdD3mltO0yDYiMTNAmFQN8DDFFQNjR4+i1kwZ+scDpaxkYMPitXaSy3ezZjxxf2aWiwhzn
/rYgj90owDK4et0d7FkaqUvznkY4zQv/AFrlVpapgHtnQgrq/HSv+ebINml5hLD2vjTbusPgaqvk
sa743LyRCKOWEdPSKRUMmTo5rFLbTnf2PBp20JTGwBu5+Rw9zJeTZCNv2mB/Gwut5YQWQmPCB+fN
gp/SaqnpJP8kkhHxGi7F2DtdYMn6i7MpL5y0mUJRsqEloe2c9LzaLaaGtz7jmFDMLVOHNeB1/nab
/Nw7arxEmfmwGC64lhwIsJgacV0Qt9WYMDawIzkAEHvgMAdjgRWYvyTb+BrmOM/xxjJKbLtJYoT5
Mj3BUl5OhEMfJy8eV7PklgiiH7Szw77QTs/NvHyVxmhtjHhAbeVuO79jzr9N+q3TubzzG842CcoC
R4e9SlD61zwPYan8i888pIJNTWkGs0kNyJDBghQmjq36CwxVGEjdKwzLrTanyy6PG7L7NFdciwmW
Ltc/DQ26ttaWuOzT5rOrREr9ckyDUgB1KX0LC+kvt84fswbdnLYkbgBLh7HI5avQdWhBAksHCIhU
AOEvMpYiIXne+uShjZs5cJYFUYHneEFcusu2jK/gjf6kMF6n0vF3wPbjrZxcL2gyOEBjmb6V8Eks
+xHkWHyL++nV4qUCWbPcthW/y3OpokVP06SFuZ7cS+ZTs9m8q1SOG81JrH3p5DMEQk7Abu6Pd7vS
jsqnDpt3F8MQXyJGxGAz4ZtoCkJYleEXBzvF++XQGqniLNvDK2rS0JiaAK+lxgNkP7Va8osdOPoo
6zOi6ROQmX3NhXXIVWcDLrAe1fTuzRzvl49oYNaMxwKMtzNAErHWesIMOCcRlzzXjH0dOa9DKW+x
LZY/JBVD5Nwo2TVxS+izH6okvkrZ4sqOnMOsX3WBiagU2nx0N57NNwdxOxBL2oZd5bhH1SNZL31O
OIzlscy9ddL64gkjCONzmi30FvWSXgIbX5KvIq7Zmo8Bw0FRujACIXN3V0DDtYuIrabPAmXAlEti
xg2H5COXxUGO/AHawPm71/qEjTDPgQkZFh7WnyyWH7FZZ6DfhsuQMaXFiA7LtGGE3WI9I7AmZ6eP
Ry8qXnJ6ZglyKyt3AHGILg8TW+CqiJf3mRgZc0MwsEPBgnzSnPyY0gwJFm1sdtqycsHUyOqq/zIa
+4HubhR4Ea+rZSj/xmxJ22Jnx1G570cFhBjDSN21x3jUd+nKxxE3b9DBf5tGt6PptlCjH3hJ0jI9
ahodMuahwEMlSDGympqH4mAZ28xKI0/y4pi/8EQ4jHdemzkIElIrbBRHLOYVeU2YVbURAHZS1TqH
XrkXNjXPUU2BfhZq20Ek3Q6UegzBe5Fq/upVHsfoOVoe8ANSHpjT5ixHoBh524R0RDOY4OMfxcgb
PeQc4yhjKzn8aM6+xpm9NTbr4bvzxtdmavAteOmuV+13UjExXgGFURHMlDo9a2WP8Gx9FcVg+ChO
eOh9fX31gPv9dmK+fUzO3K9UBABoMDt1hR9uhEVqfplz9aXJiiYYEyS+y3MG30MBkAtoxEU7b4K4
1lo3Z7K0ADj5GDjoRvkWdn3tMHzqLWIj6viuD0aGLaF4dU14/mT68NY3EWfbRDnsHsoRVzO8RZku
wJ65HTW9Y9W6sQ+mwWG5dthEND16Ue0sxl7W/5D/ncrvLeNb/WDsGJz+1Von1y3d7RzZULvhgKQe
VnU/ntyt47zaKwFvALqy0WvT5dcA2QxDvWOq7LmMGGZyBsX8AX/OUlP+dkZoUXC8N+0IwZ5z7Xqf
aJc0MpwjzxCkGbIHF63Z+5q0OGDnYlPE3VnSjQkatQBEZTOwHekyu5q9S9LpFlfpihOdQqXroZ1T
IpC0ScFCld/oKAPlfGhOAVkvyKI8PfV582h6xceYY82ztfjGcGK2s1vjbyH8W7a03G3z8Kx3IP09
ONebVZvdadPOL0duHUp1fNb5Z5I89iMiKD33OD01496frZBH4Y2poWlL5BEYV2HCSrNyXF1sRo0F
g0Vu+BzxsI7YS/Sb7g1yqypJLk0SwfSznyFLpbe7VHp1koO8w9S9aqLKz1PcX4vfFXPr0eTzsNlH
VeAtTpwOiWCbeTun1IMqfgEK9YIbEczfrsSNUVLT4IvqCwzgsRr6g7SglWJsYPWruxO4ecQwZQkv
xZp2lYFtwOY0+/MVyEgS1a52rQZnL8wuPnSKFWk0fHmqDPFWtZBF19aRKHNqdHH6JnFNcnLLXmLX
7KC8rOC0FEWAnrT9FmIMo4WUvAGMO0r8nfpUO40wtEYozLDqm71mr9NUntRDNsnmFFZ2C1fcm7dF
XoCfFmytseSam6nlN9Vf6UhZiL9XA16T8ayCuTZsSGFmO19mQntQmszniSIOyiYWT/HYsQOntkFP
TAWYSbdltgoNRvEKxu69Bm4SGD7kyxJxdFza7OQq/S/DciwCFjJqsSDeMFS1G5dVfT0Or9UcUeBV
zmNu2nsflrjNwfwQx7u+e2p1fT63eeNve3CCsOIpXSjn1z7t6o9cj38DfcJlrhU3hjpdbnfg+mUk
nvSk/y6Ezs47iz8ioI9ZUd6YpBtP/pg3GzGq6FDGgGO77k9ufDduDL895iViijfPNaKV09BtNMUr
IiN5kVdEX3WOQrJJt+3Ql09otPbALKKDtcmG+KRPgLbsjuiKMt1NPgmQYUv7WWDyCS8Q0KjhWwDL
RdmGpVHxk+8QlybWa1U2zOhBEzpIw/EeLEYhN77hcBKa9WiTnxq6i159s2iEgNDbC1t7NlKITFNa
XOXI2avNqA8M2nb2Fyo6nvMc9fWltGnNRp7/xkLKWyrJ39wxK46aKSkEMjmZR5T43Qly8cxbrJqo
JlE8sKn+KlCz9XQumRrc6Pk6J75ucRgRDBzZfWWjrp/H9TCY9fbeYZ41puKyYT4kcIfkOi19AY/d
s7ZMG9u7qpVQo0aTFjLVCdPkKD8SUBkN+D4ZE+t5W6Scs5r44KbNP1CoKBF3jQrYE8fGs7kAHXFa
49gW2a5rIF73RdGync0PBovXphZq5o22/IVwOmwILRwoBGCBGq32mAFy2ZSaVHxv01eaKKwraglA
xtP6jB8LIQ7D3POetHIGxyH5qCJ+1q3pOE5LhqvRhl2oN79GLZqO/bPZWs01CSfqZYFjaWrvjULu
B4DjiWHcfEMMG+7Evyh8fT6MXB/o0WRsckhs/aWJAWgQOBCPF8sFmjJReN3e91n3y9RiX/PFu4z/
MaGRxRWnufQeZyM9ZVH6nLIjmTxuIDvizTn2PIBFS3SoNQbaLX59WCqYvYDtNoZKz6L1zGMz2b+0
9TNf6Ise7EXbe137m+VA2zjkiJg61YKu8y5tPfh7moXfvbb8hQqIM8scvoyVIlammU6j/DYTpsA0
jtvXZ68E/qrHTEa/fMLfQ1vQuxajvSBsUx8uIqe4zq6LDy4vWTCPcvDKgIMK/43SNSUOcPwio0Y3
tu7X5HJaTn0U10ZRi2Ci/XHyKV/2M9Mtyo+7PQiVjfCSehdntBiaxMh2eaTt6kh3HwUqBWHYlO60
raRh8RxBiJALZ5poKsGlPmVod25uemxdtkJuiqHSJYtMigpFZPeX4TZ+dihVtvwg98rrnvps8Ta5
3wsOztprqaUCwZ8FimBovulAxPDkC9Rgk7iNHkgsZbn47EpA18ajnXsAW1tEUJ3DdpnWJqGQJkmC
kZJWPLWStSx6Z8MfbSP2KwN0nitjxf/A8bP2A0T+C3EjbtNu3vFdYFttyeD1pvEy4sh6MbJ6L9gx
byrwAE+pxxkd9nxNrkqfb+4wnyqniu8sH/2Rbj33gJX426ibtIA0YvRgs3F58PRl2cbVMgaZrDnG
zP6ZNFP/wIwwZ7O4vqSQnh8I4ib7fOSEhcphlN9xxgpk1HZ/4cU9YL+L5v3Mzm3nWv5fO8nOovHa
S4buux0IfUyGTG6yKSrqlJimbYrq29hUv/EKnStnro4iSSnX5Ub7UJUGHAcJFjubNlndMNJvVtDR
6I3uemZsrq1NTSAtKiDnnj5ex2Yo7wzfhw27wrus92XfdHcahVsFYZ8aWOXQls7qLBT8+8p4dNo+
Pfaxox5TcHCPXu+0h95jzzpkX0PZ27csa7N7ai606O3kw+u09P5zQfhS7BKLQ7vp+8fESYsHhHTy
zvmA2IMVMWtaR3SkU7ujBoRBuUqTaU8ifH4aPWnehoKjhPFLkWo4MfOdPjEPmD3ha9I3Ux8Nh/UX
R9wPJ1jhdGOUkqFqMtqm0tJu1LpGpr5yJ5yapA+1set2rp93d3+9tJ3FM5iMD3put3e/nqMz3/xH
2YO+iHPdPKWlgCft/hNLzsw0yaFysJxdDFuzwta0motjbDVnHOg9RNVVuNNVX4R6LotXeLbNnTP1
+JzoJqOtEg7bz5f6YtcbYaXlbvbdPxiuOF/qYTF61UthW+2LldffuV/pF5h+7YtXCZccI6LOn1+M
+4a3dry8zGZ215vEfx+FAVOjasoDXGfzxR7pp6pU30UeW1A9M/E8mQ6mitSqnkXMR8hZhLdy3FXP
rhhwzcya9VBa3C45+ouPGnPgt0jzGESmU14TW9HYWTQndLJ4evCTFMlKl9yWOOtooLtfprKcT9AI
TdC03qHNLe+psmhyTMr5E3GiXhcdi4fmayqST0Dq6hVShkE2wH3KPM0Aj9o3ZPuGMRzaDnc89dML
OsbsBOd8OJeNuMishEbfiuG7bcWLqzn63dPOAmHDaqD5JWG2mnSJkRhTKbe0ESmz95LEaMk1zSY7
NPBYTy1MFdrKPU1XXJHOvB/7LRWg9rXt4+Y556RkGNchndV7bUQ1MTs0DxBlW6McT3MMH5mxoPjc
s29yKj2+pKQaw8J+8TJ8CG7NAdnssoOjuXdk6fWDrUUdDbMx2eZaLq5agSC44EfPDyXCIFn2b6Vt
BI272NxbcbpVDm0pq9a2UFOid5vt1km3ay9I7W/A0nHAdJd2Bwf9Mo+aOJmtl1N0qyY8KTK5UF55
GsGOh5GOrc5LJ3ElbmuEbUZckzb5TPWiwHpkraZRUJG1DelybDT7aXZWQYXydxMc5OdqqPAhSlCV
ln+yVVXsPIpI/w0+F0N8Gcyy2SKpvLfzTyNFrOCdurmYS2mfmoHXfmIXpAvLIIYuey59+h6VUGpn
plpChM+qSCovn7x/o4Obu9pxSDP4+b2D1NAv78bc14d27WHWzofZjc7RlkSkZT9ZPAnpAwnCj4zt
wkPdehBJqtLbg8Zx9l3X3DBPdwco799jZ8BiXC/V5BzcptQOM/FV3Jd/4YyxmGZ03Bv3d04ZwUbC
Ql/AoxWLFPOSshb52tA+5L63nYUfn2YnxeXqOwefBW+bd+Ow9xxuVKm5bojf+4ghikGxbEP8xbnl
WjUdWet8gpraRaJZDOcY8m/UUwddpgzEmZXKYFFyPuNSwSfhpJwFmjXnGcHLrniOj2np7mPZmP+U
lRnKWW1Ko9PfC2OeL/QHCUFkU/4MVSc0zMw7/1zqtPfOWvzeqrJ6csvYulcixk89fMQEWXY6bRQM
GEZyEHX3qdeuCCCM/bEE+wgmwpwnj7TvBk8EhR10imUHxL4SJS72jhiuykMHHsUDTKs6bKQGn2jV
Hzg6uS7X7pNQL2jwc9hqv4Tf//EfUXehjWBVRhbEjgsoEGVPPEAA5AoyLJDmkrl0d1k8EOGrWlgi
fyt0Y3O+zI8idyR2VO2P1pBV17L5IZ04VHh5fpQpOPzCzoNY2NlV1wCjK9N+m/vKvjS4bB8ybeER
BcK5JOmr2dPhA+puPOW9QytuMfKNZnpAmqbY2ONcR9qhspI3HiIkbTApgJDrJBkhn4jCLE+AQ6y7
8qYzZHpxFOsBBY9kcq1WZ7RLMtGD/g8Yx4ZnEkcXWWH1riMBPDjRkR/xhsLJOM9Py2Qdk0W6D/HU
jbu6wxqUZbDAcWDvsvXfT9BjyEFsrC63MHTRSPQ7c6E2jxROpi6vqGwQ225m3tzgUPkay7W2nlkj
jG7LBYsOuEpJRYOis5A+oV58Kyx9r2Hh/gp62xivALyXMI1BChsQr2gVaTyUw5wfR3wR559LEWUU
G7Cwe91IONsfSP572W8veh2M0q2C0qVdzvvcAnpoRvcqRQo35hSaDD/fQY71XzqngybU/BJ02bAX
evfF4BVfLQOkm0laBGLJMs6ejufajB84zXM2bJr0qTss9PPjwjSeqItpV0Mfd8NgmCetjkxa+u3b
Qpd7n3h85pDXcK2mA1Wnpiovnl4eEuI9wbyUL2VsVOeKElkYYV44OJZVP0b5IB/tIZMgrcuD6F6S
coJ0C5vnsdXjd8Dz8wMP6ZNiGOTb4yCK5Casqg5IxALy53/2OfVoH+mi/6wJvifFpz4Mp4qWeojp
2w4BQ9kn6cWE33UGHYfS3rQOCt+h9eSrO+pquwBaCyeztAJc7xldT/J+li71G+sQLqm+ml78iU1K
62Zy52iYIyBm3Xiu8rAHoYa5Yoj2ZeHC0rbmbsdvwLyedG6Q9b37Aot+T6gBgCFPxlu87HSnc05m
7fxFrbEvp6S+G0kPPNCrZDhCYuKMooEuGPQ5bF2QakoW6hpN4HG8Z59mY1U79rPpU49q4/SrSAqq
gHHVXpqI0MugP1rwew9zqz+XBtTnkQ1S0H60bmrvJLKMl6gCocGRghrsAsCZpicsYI7tqYLzZOnU
soM88rdxTOmIVEV7cYuSWl2UZcHC9MmOWj6dhtV+he6CvogH1igoFikefZRfm6WHZGuVsTpEcmo2
jQJ1TeyNXn+Lr2L9SkSNsSF7iW6jQlaATfXLstVA/GxyqE2srN8E7RnhQDOgvirvjS/l3VJ/yIZW
j/h6qisYya2Ly+sSC8mFNlOwGDImURKrmyBodPNyrz8zeneLreGuuy2in6gYX8bs5Ucd/PNFZT5L
XxOPRSxebPbHV2lXRNmzxf81u3gZJhREUZkWe6BL0VNnz+XTf05A0uP5dwASLo4lzJUhYQtGtf41
yNnkiepURIAoJfhCeqbTn4BF+xvXTKetlcn+7K9J+dSAVKbDngqh9PMQJfMRNqkHwFsfdiwp9SZv
Kpuq6gI9viSzkphvsNwKihKGG4BDJVlYS5vKC9x4f27NMwXpNbCxYybE9ZgEcfP+yvmkvskpe2Rm
SV1/LtpEM4xh1iX4+VLPfsuURn0pXHWOYi/sFFbmWnnOmVBOcmxT1O2+a5nHGULSqew+bcVyNTQO
UUN9qEBlZj2Y6GnXr7rPH+dn0nFvLyZ63ZSmE1EWOO0706SyaYqCvLJTvRaqt88oRknL1Ipga+S8
TUNrbMp6AZK35IeFLcdmWd3aHJpR01Ts5/lzrF9Iag+aK9cWnH4mwmdsai9bRYh1/15NINiQBFQP
cgUHGQp6vZZHgKmoEIfwb9zdz51npjfP7bVrE08fYK2yN1oyhPunIj715vtEsOb+c0FECQQUKtSu
Pv+wl9GjNZcc/GHvavWz7FE0/+f753+Fhl2H1LXluo7whA2991/Uo6ZKXUwha31kcukmtmlNU9qs
t2iVF+3X4PR2ACOffIbOf4OHdTyVPi83IahSSWYw+MCynZtDd6XOZF8TT7aA4tL0Nv8Xd2e23Diy
ZdkvwjUM7hheSRCcKYma9QKTYsA8Ouavr0VlWVdm3u6bVq/9ogylRUgkCLgfP2fvtZ0Wfn4MNS0T
bXinWeKr6vOJownCCZiAMeS9Nw+8pl927F+qUNchz+ogNCpa0w0TcsOw7mN8A/v//JZvlM6/SoZx
JMKwMtBqGB54i7+9Zb1xx65uunZV9dVAF9WuCHKcfWuooFgaUhA8iMiRoCoLmZSpn5wSVp8Kk7uO
vfku0RG+VXrbHRL0cLVnq9cJ6NuhAjYO3t6r33sInKt8uBR9hiB+LmkrVvy7KLYvcfs56HDny5oE
B5NwZ64qMtJqIm05qV9jwjBgvBWvbgaMr2CUgT8qPBoFCk6mVikMhuqVE1Hx+J8vyW2N+IuI2tXh
SkDFdLgq2PRu/r0/2T+i2jTjdLjhBK2BDJws/WUX2u/EoM5vYK7xSaAOGGREP94ykn+4Bf9mBJaY
GHQU63wQyLstgM9/+zwEiQtjkuhsb7P4JK/wY7LFfgCR6zdLGq8yQzuYjFTzdsMQdlwhQvgUxKiv
h67/J0TQ/+1C0KAwv6mrPBU3AsefLgTLoJZWERPn0Cx/TorYNk502RBLBm390Y5JP3TE0u+qxvzj
Kvyv3MlP/39RxW8mx/83njdoP8sfv/6M5739/T8syd6/pIDKCyAZbqmNZw5V/387kuW/8Ce5tygt
oFEuNCfu1f+2JEvjX+CUdbhV0pDGzYLzfyzJwviXJV3WOmFzhwmA4/8rS/LNXv+n50U4QrgOaDoT
grOEcfQ300HWyLAN61Jn1IMyET4dp8+OoJvvRK8x6W7nmJZIv94ZHisXbh1q1nTUkpXb0Xp1lmW+
THM9nqqF5uefLuL9Hy/iz3bkv1uPmJIKizoASIwDkwNi719vYZ22facqReu+qJn/9mSGybC7b+KZ
cOGc7SqZTciDo5VuS3NxCKIYtF3ZtmhHZrdnbAnYvyMg7hRh1vX/84u7fW5/vXDytujSjhQsvGAZ
/rbQVOhZaENnzGhqOlfIrOVaX4b2EhKct5nfx06HSWt5xSarp5nhCKmVmSaZvz1zBKpIu/ysc5Ln
tFsUWysPYHasZ7qFle8YTbNH8WgRr6Si/XQTuygKwc1C081PZl1tc5osjjZSOEPD3N6Cm4eldKmJ
CzS0Ru2dLIMEyu8vnkd+WcJqxVinkf9wEf5uaOcT8gygOjpoJWEx2v7bemdVPXoTBNmrP361Hul7
q/KncaleY6dyLhhloHaKJ/oTFv4Sg/W/cff6mDMauL0bTIXJ+Tu0KEuJmJSxcf3PH5PkQfnrx2Sb
gsfEEByJde/f7IBJbzug0rRqNQ8SCdWYMO2ICCWNarGcK7MVnANcv9HdjksbV5cC7PxmkBRgnN/H
YMpnyOm3dHM0YohsFUmGGF7nIyxjHMxJ8eXhWM3FdC/apN233ow5iRGkleXG1bPibTQWt/Bq0i6+
UzDHcEJHSKsuJfUVRU0ZndApZpc6Sa1n3SgPnLNrrNqduf8+bhhTBDc7N76aeHlWcTncdcj9MF8n
QWiZN8GeTK9e5sU7ESGvrFPTV1ZfPFn9stz9w6X8tzve5hpyJSElAAe3rNul/tOOIhhbAlirKkKL
259/GIIkqksFDBeBnXGYa3nPeaq8b9uY8J+siu7qTP3Wm3C86221y7OOiEksMeU2bL0rAePtGQ3V
B//W3iJ0aLHWxl/VUqqzMSlrswwN0PCRgKfKFdr5ZjT6n48DY6q591JGDXkzxY+T2XEabfuTENod
ivWTFSccd9pNTvv6IhF9OG74VA5W8744AFR7NbdMxkLkLLXZBS4tuyAr9zpyuqtjtw/DMJV3ZIM9
JotOUNOU1JdYlT+9fHrO3YlgebK1/wGEYv71VsXlxgkMNhDrvX5DiMm/cUrgHk9yYTRF0TmkAN7I
HQijPHzoJaV3gSFVOUkgSVYuMjFfDav7IN3sVRp0eqZao0fNwFtPqlOnMuPM0jFcStO6KJqKzLP0
10UnYN2q6n942dJz/+2F25apm7x0AIASA9vfsBaFC119kna2MsA2+/NkW6u28y7TZD40mcVA2YDR
XMzS3EL98kOT6ZS2XMIMnnfUnZJKMGWEYH/ChfbhIgWT4VBw/PzRMoA4h5jA16JyQO2OyyZNPOec
KzqtPYp+f6iNLzKnUN6RpOjbsfk7vq0/AHffyVLYOM7SH5dvRZiE1Q5rZuXoqJvL2mtPNoUPgPGb
JbSmGjSMU0Xi9rHP+6dYQ1rb6hpjYnnliPQ8pIQ0ZdpHoy/2rq7QfU1tSjOegVXdHG5S1eKWBYlX
nvEoCKl6I8eZDnNqrZK4vTp6dk44T/gGbTChzGytMZcV6hoX40N9G3nOS3MyYTX7Aty2lblfeZpy
p+WPWRy9Mnv2qVVjDWEsfKeaG8R4Vln76BiPS03UJZjEkPhIGgkLHSfooQ+FPXxW81VhS+sXdgtu
iQnD6O9hTMQLcZZkEho4WQXDL8+4dynI9zDuvXU9lNYed2O8Gpj6nTGjTQHOoWydVqp8KJkZ4Qpn
7IYMVOuW+3BAlc9J2WNYPNj1xkB+t2LxMnxNS5ybPzHEhT/jbiF4/p7E7S0uwU+CfrxAtfNdls3m
XUpD8o8v0sQyVkrnrqrNageoeHkzmTw7Tc/IXZjiIIAv+2DXoyvu7XHTe3F9R7BqurVw2p7Q3ni7
sinvpTTc7YgqdSt7kt1d19LWhpOrVyNefse56/4cCXg2EN0R33FRmhHffX/xulBsp5mrHIUR3ZYh
PA0Q062VXQp7ww8o1vhVIi7zbaeogBrUUyZ+oRyoq4i+qFnUeyI9o5+YWt5Tr68+mBEi68wr8ULr
BISskOOjO6BAxJqJtrVUFwIz11NpFE+q1Rji1djDnfBg4NN8ivXhXWDQvRiDbT4XPL35Yh1JBh/u
kTL2T8mQbUy7Ea9ZUwdJ1C0Bx91mC+dbPRMg/kJ+q7MV7dJuakbR9wtlCmh9xKAo6+8GUNTfyZxN
T4pLB/nSt9tsw6rv7r0B+1DhEiqVJ7QBFteKg36uzce2m2OyUMbkGZMd43uz+ggb86GajfTespiH
RtrgHaqyNzaia39/f/dHftr3H29tv3IUh0XHurGqMMYd/vhiapcG4H/M2iGFH9+e8Sapk0PuoOOr
kntkE+VdZPYNwG7CdpuSQaIXXvIp8zZ63YWbyFsOFdLAu07ZaIhDsP7IKOfAUubAjY3BGYXj2CIa
1t3TH18kkt7YQraL5KNy1l3Td+f/+aKwBeyGCuEPMQ/F00AAbmRm4xshtfaOrka/hpRjHrShCU+Z
iK3Ay8VwdEzj1uLA967zBs2I1GUTdeoeaORLYjxoSfeL/lQbTEn2UIJ5v3OKxj7KTGgExBon7Ezm
pz0E1RQPX8nNb4rkX2KT5AHYtpaeneqa9q1I2SJu35VxH/o1GYX3vSUDLR3Ug8u08pQO8vwdftw1
4qiSjkEN0gM04HMUZHJp/LavEDl46W+Ft+RWlwGCa+RrlcSPsBow7oLjfKsXsrFN1MKo42zqSl3v
1bZou+4woFY/GO4w7/SCJpwGyXFFuuxVpTgSo46W/tQTbEb/QO/GX0arvhJzVHexRZGFYIOi1yQm
FvYPG1xdICNT6PKmtrtmCaYru916k6mumUarovOueVRfS2bXmwQV6/1AmtZ9O9NbNXFs7sic8A5J
l0ZBHblkNaQGWR9VuV7m4kdF7XCa0pCZyBiiZTqAECKczesHWhpJ8iZlSioRwbuTcIoQDXAUv+W3
sNugtbryCfm5TiuOMWd3+zZD60Gd4zIznZNfQ8+nB6h1axQTqv9YPOq3Sdn3l57D+NaomvzF6rzF
LwmqOE0tkuOWmTEhQF6zFd5c+gP0EQY/YujIc429rXDDT2qE6rxoHQWqjVJX0wj8tsdS3/EpR/Qu
xXA1nbk6tIKMDLEUw1UDFX2KvPx1kHZ/rbS+vzoQbvxEYIzXBsIKBxE3+yXU5ZEwcKwRaZGz9Fvi
OLbDtJ1jtmvvxmUhUwXr6Tei5fv77z+5JZIq1yCqs+qj+5zuBjNw3lqosvzUitfWaoZPI1UdYmMw
znykY9SaJ1mLwq+TbAoKai6fKEJzZzWUyTwd3jbGegAfakJibuGLoc1vBEVKqynM5/GEWBV/tE0O
43fJDAwXCZ6JyUzHCotkEKdh227RTr80Yek8gOhwHvCtyNtO9/P7fepRve9vPVWHjWTtKIiLXuK0
D8uQFb5o4i1SmRInVm09x1XN2RfH5nf8ozcekBTdrEpkazYOGP9h7lj0l+HwHXUI654FdibWamzi
8ilsGuZ4CdUadvwwiJwIHXtMA7pgQv4IA38Gf3rFAOX684Y5nrlKMQnyaMdPC5GHbGnDNV2Wblu4
eIDT1H0AioHdXx/Lfdzg5GkWq9+O3nJpa5JgQY0cFRrgU4L+f0G8/l4MGbPvjWUOz3NZuwcxudhD
XVkEVcVcoXet/OIQqXVDVZRB3M2PHqecM09jdY3KX2Rc2a8EEZRo6ab8vjXrmvwcXT1qQCPodEc/
dTm2wfdfL1ozOUSkSa1aNX71SNVOTWM2j0lmfFRzMpy8Lmkf+4LEXMgmPqeyKujJpNSppH2IP7/c
RQcDLe4wTU53cD+IrOFkz66CJEL9WFLzpzVW8ZMlx2ETi5tEuZcHNQ+XdmiblWPULsPMrDq1GVsX
56acQUoQjc57wmRpVZMuturK4b6kCXNcah1YUlUya2qvgo30QIkyXrBWY3cbMlLNayJhXPK+GNWu
JjTMZvKIpSmNxYeY0mg/mi6/E+IF8CIyGAaXWITeW1eEexZT6fmEYSdn3aM0zVtCttPsee6Gsxqq
B0UGAm0StbBYWMFE3rcPMOAlNSJ5goLJ77+pVaQyH+3UerG4649cu2HJA3sKyUvIu2MDKutQjwRl
BM5Q69twns9W2lUbVxr4ThaSj/g5UTRsGHuQOIkUYCm0YjP1WtAhYBmYcdehdp5tbQO3cEKRWQwn
m4ndJukmGAv1fGe7FMxi0fDdpvYOVFaAsqfcKSJJURuEwaTkwfK0mKXBmy59dE16IwxMxOO+UTLQ
Lk0N7bg7bavqTs/1lVur6CF3CvJ0Ggn0hqOX1T+CHcATMf3WUt0KhvwQ6vHJwMeA5ocx2pxBLVka
doGMNHF9nj/0jKQJqyACGG1MdaV34RxMnXQTk2nzirCzhwYY7FRbNR7IOugw0h7s5FazMcOOe4f8
tvKOowi7YWtOfntsEkaaiaSjnwsfeQcd7Cl8tEuNSchiBFEN6IgZ8ocsPWcti/xXP0cXYVfJZaIw
a6e+DExBs9gr/aRu5Trp9GU35T9RREJQi/UTLl3UO7LaNZVLCh9oacgX0y6ZUYHhClUFt6Uzc7e7
MQO9MB2fjF5VG+m9O+wtK4IK4cA6glhoo3pN83hcDx6JOBl0jyrDpTW2H63ljbyHMGU/fKchwCo5
aqshITlmyedf3ozBYwRvWejGiywcFH5p0h4hFzD/dB/MUccgYYX1Dq3LOcqAQrTGswO2yh8rGW4b
ld6lsO42iWn/7llENjFyWn4v1dpsvJeWCXVcpW8Jwis+E0l4do0TzNVCDNdTjmtsOTR2dwPnzMNp
zsd7lf0Y7faSeHlxN2dfms6MibpueiyIrdGfe+77nTdOwF2WkuRQZQU64JGxbpbTORxMHyqa6/cO
ChhR2ne9nKqTO2OGExg6XXfeKbsJN0ajXN9OInmYcDjPdY5YIOcIBZojryWTfqasyOMthDoc0DKE
8nNu3ep3JoO8pf0YYzQs69ZZO3mpX9LMPSujfpLe0AR2Y11k3TcHOvirfuB2tgA5cTZCNV8aNEjL
+RhF3XRyWOp1FNom8pHVOM+/0iTbmkhE94Ko4LVegzFxPOb4FgOYhmIytbRqT3PyOSnE/TzVSzD0
+IrI+/2VzuOqnxsZ6LDVtuWTY+bYmDvzg4QpaCVNfOMjspxGRI8iVSf9hWjVel6w1wzOTl9Gj1Ti
CLgfR0wG0E8R0tQiRChcW6h8vZs2eDFSwMNEQFLqH4pi6G+6/Gd8N96jhw/UTnV11TJEQrONTN4t
vsalFCsVudbajuk2Tjc2jZf1AIasVYpTcDXq8LPslIckw2gmDS0YXZj4JDzhxWQ5WllIxFYGm7cd
hdd0SJaj3TREWtVEAw+s/3Gvg2jxtE9kNfm6BKrkyaY45goEX+GhNafp+zuht+DXSMyOHZpWJ3NP
lZYv7AYWY1cRPpS1/UBRpZta9emi6Js4wZlV/rpUqPaUjTZwkpEvmeJtZ5dqhJBgf0lFeVY5/eMC
GNq6xNi9WeSyXRqSHVHknOIBIboH5MHkQMU9Oa8M3DdrREE1enmCqhOnB1PnuUghxKsFZMh3i76m
WM6nXdxNPxpdoOIcmn3mRCi6a2CWKH9kWoCkGMqfuiGv0VzJVblQYqNFh19YFbSzeOVraVDc3UKr
LSyI3CHYLDwuaxwijCEyrlILS0SZpb6b3rzWNx+aDSoJYRlD4ZifBCaRwW9zNtJQ3y1ZdsyGTOzn
kc9MtrOxs3TQDfQrVgJJ9MHq5DtNAXSey4cypgywYt4HXaTtcxMJBulbyPFD9PoMjDblUuxqGWZX
pBebun8lbAw7CD76wF3kAwxGujrUcevJZNgI6oDzrUw4KjcM9plJrrMx6iGGYPum10j+GKLhNUJm
MrYVQ/zOSLC3FukK5JdalbEY1rmTbEoNdtfoTjv07fk2Ljiic3xGGjxj9NNbPoM5eWuBPSGn/erC
kudWMwN7MEgOBQAV1FTo0wTqRLPU3vXG9wH/ZSR/zQkmVyAsFdM52833VSuwS9iPIN84wpCazCTc
2AurIGnMdgHgjea+l6+5SbqYrAreDRL+VKd+7WM47E0yrNzZCwM7FZAWjPjqIAuO0o4SNjMyv7BZ
EswylT4+JQrmZAM65xyJZlrHGXNid2QyIJGQkLJR4Yacbsx6gFORYu9Gp7PPFGeWuhLsY0InMnVC
GWDU9kYvQSTZc4huLpR7g+albcc0TpmSANUMD+kQrWoZ58+j4QStwlDh5la91eMmA2fA5HphSK0T
RtqqrWlgNBwLrvpUEFAtlDrSGrLPdLPbgYU0MU18ORlNbHRBh86Nk41D6isW0RwICdeub2PkuBzR
kgo3fO0kPupzthTTPi3om32dpNdNa1AZZb05byRl7QioO3JrNzDyFoORwH0wJMMA35G70iY8fAPA
5cMshqMw848yUV1QkdXuC0Bwq7wR51hUuIkZleB76WZDBBBK8Qe763YhLd5UyyaWtwWNXr/A1z9a
7kBoHpiN9NWW8ZeuOaBnku6pmJ3Hrm9e4rJH+zpgI+GQ5KN2MQK5OMYuqhhfmxFbQ3gGX5SAe5l2
bjdCDyiZOs+yrDap1L9MWl8+uHyM4PatrNPpzkcie+wGcBLkda4QtmjnrOPssFAH4b5z4fO4Gcrs
bsG+5yLcSGZfsDqw+EectcAChFA7VsoxIr+bynZVICN2U/NZI2F8ldeLRunmlOdCt9ZzX5q+ofUV
G5CjHYaYNc4ViGvHuT+SSp+tyXk0eYMYhEOLPbVAKe2mIJ64T/Ug0/k32vBseWl3iCOeK7kYmANx
vaqCo26DySAiGMLh3+9UQi2fQZMaTczvVagiEF2JeVJFdVF6RwkprYEZFL99qbRlIwn7LvToQqVP
OxAfH7SGkK5hhZKKhW9c2Ak7uastGjh1jRzDjrGSJ53NUTb2RT2/I3u412u6KxE9XTox8kHN013s
ZodEYlOoNbMhrWWYQ0BOZuys6kyc7bA/MtvAMWpmGPaTWoEHTaYVieAqMOxFXJg+bDjOPnmGu9BP
Yy/hVmoabcsMEJiBQ5eE854iyrzicNEikW1vQroytyuiliPA80h9jwYWlKN0iE7sIxbAdvR20SJa
YAfINETaI8VFWhajndkQguHiAgfykkeI39s0P4iueYf1h4HKgqoq432oldUWRbJ5nkjLGOYiPbSq
9iOjee+mdj4YnUaYs40T1tCLaKUZB46R8wvKY+k7tWHBd+u2Yc8CrIZIu+d4mewy0BWBUNhIIJ04
OKwumCH3lYeAt7WXfsUI7B58FbZ/iW+l+x3ZYGI6O75Ik1AvOX5psr1wOPD1ekPZeyF0oPPjofpU
kG03mI8uFBqraSatvTvHvXhTTf3pZDGuv8AeQwmHc0Pa6Y9p5n9ZebFz7RlywrjvZ1Zqu3oCGvSD
auyacfZkYx9y+1eoduAG5HvNDa4s3BLR8KJkqJPn6Jwa8P9UCrzJZiqfINcZcOwgHABqWk/6YrAp
O+/pnDk4iW/4pPRXX6TXGbW+ka7tEM1TKDfDnNNW9lIGsAMyVXqT9o96FF9qMJi2RmCWkdrTry2v
8w9n4nkq8unVKGbCllz9qVMcW+S8N+fcAGVPPqxpF35KXbayC95m5hk/YzHRTzSeaIFx37GOD0jU
I5wY61GLC7gAvMgUk9eo2IQ6WJ4gEoz14NShT9OkyfRnUHz09/Xbg5HcifuhKutDCCIWT2yI9zHN
nzqnu9OKhzSsqWxHjLCdB9MgJeh6Hzb6Y56VL7mj0Uqe6kub3ZJAXSzMdsqxotdwi+kC52IUdj+y
pnvBNEX7l9gKNj/BujI8hmXWnqWp7WKjtwMLrD8bCe670LBU0Gu5uR5kdRgVuslqMH4DYzVuDRdi
7hzfGVWQMQdUkPKZ2mWMtQVktonSbzUO0aaDS75KJvFFrTMFLWHkYwog1xV3zg9Eh3Ra7A6FMm15
f06yDah4kP4tdamGBBUO9qWnit2nI6PDkt1lNXkhq31OaZ57U3hJiupXt4R7e8L9q09BOsqXjv45
rwehV26N9goqjMtSHbZkpHfrqaiiSxhD6tJZwB7qJiRb837Wq/6cR72EEtPsutkMeLfFqSR8ET7H
xwgseh5ddacrYnYnkf8awYKMevYJV4EdwJneas6nqJcRNpbICzBqiWI30iC/+WZQySbTuaUXvo5s
DuUV/iTk/fOxUKH2GlpZgAuYGizUkoMEECjGAYkh4C0AADDqMlrAjdVdZzOpA83ocKEB4lp1TI5P
anhmL8dwXLkB2DewgF+dSp4xwmdXveR8FUXZS6PGcbvgQ3ZTAHjxDP5xgNiUKq5JHgMLGucpCRzE
K6wS/UvccHzFHXVHNzvZAmgQLf3Uvs2y9Ry3KwSHL3h9OBOFY+Iz5+YmMxUeDNvyC1lsXMIlkm78
0lNzbdECwZHu2X7Zxo+hyYOjauSLXG/30XHyn8pFAoGJHfRQeAT05tKxPbrVwaStuNI75zSZJMDP
mKC69pHsVsjGRhZUSaPhmU2qlcJE5Is5vCqzBz1QlVcCKa21p8AIZSj9eErX5NCOB4jWW2F0HP+V
RYugApGo1dVMoT5yEsz6A6KXFEQsNxZ61gKcSHzwbBzJ8E8ug6Mf7P7ZqaoROCK4ImFjDewij86C
S7E0dH7XQnBnxUoDvCW4VhCLMOn2G5ZfEdaftzljKN6sqE52RCCGqzkC8SK018YBxZ+Z+a1MJJfe
8353MdZPWHrPZulc8n6IjmgFAE2UHBHK3LprtbOF/Lvp9SACwtBA8PJV62zq0A1KwuBqZn4r2+Ho
UTjRU9iHb7kT3yrm8HdEW2Y02eeH77ApVhbU6WfdeCgG+VaJhb0Id/tadS1Qb4zdSZZSqdM+Cz0Z
zEaLQIj0Ag+MjsEixId7nSuaz9Sx77ZD7c8rBiEQllyIa5VZ+Qoh0htIyKqyz0Yi8N8jB151gHLn
pdy5TU00FPwkWhJjYHbEhOndj7xpXzK3RgWh1BYUTLqeXJO4xKS+L3OiThNidZMQcFMxUJ1MxLMO
Q/pkh+pKTQpbCd17A6Mr6JjXBSSdlbfzk5XZcWACv0ilxaRvJGa5TMuScsQtVl6LasO0HNJ7bgG0
hegx6Xt5uZKdkEzv0EAB9x3vAOrSHQPBQDh3xQCNnkzJooulODthvbpUZQOxaHbWkzOgQ57qxmfY
u8porZLWS1xetRJjOKwjZ8iDHG/87L2C6H5wQo9Ec1oStCVuQM2xoshM7XHljeGxNcxHdBvRAR9p
sRZ59ORxGPOJf0fqMLcbTzDkM7oYAGqFtTm3BqypccvzK9aDrhyft5n7Osv82aCxp8W0cTNFp3F0
q+m+LrHjTgDNnJqL1BRBWmeIe2hXe0ayvGpBoRDI0PMzFEADjiNXpTkfttn9ZmmAcKDifD3Q0lp5
hfGW01deyw5SRJoeDYe58mSsrMSklaQ/zY4BnZdWgD3Dhse88p4vw0nmTXg3wgrDUnyiEVqyVS2h
X7FdiWyVhOFySL7MOje2tax+A0MgMF3Tw00zRQ94Zq4qZ77qOUAPOviJvgBKGrtUr0xEV2jw3K2d
JaybxcHQll0uk9+RxS6sg+QbQ4OUWMyf4EWs9RR39m6psTCbEw9/U0CEtZa659TBLCW8H83wa2iZ
lzkVbbQSpSir2jJvIzV+pHq56Uemfa5sukO+IM2d82IDzqw5TP10IAnEPKQiCbcgNYDu2FvHiShS
YIAssfnZaz0Pms7wxQ6NNR2/Map8e1B7ENZkG3c/EO4N9CU8Sdu3f455MqRBleeYs3kGenMCnp3J
j5zJ9EtcNPeNKsD/odPf4pdRmyadPL+3BkQ3sKuyiQBLAM2QPxzzElXGrTZ+l5ZW7of7sMvS7UyP
C0tr+0TFL9iobbxwym4xxiMDq4VjMWCa+GGldol0DyDSpLbWcnI4S25QF6MUi39XTJaUCawvsoDC
tZ14xI55dCAQff93gmRA2RD7bdu+ak3OSUzURM8zPtKGojvI+UYTLfNHvMgPUFkcSiamo0xZ4AXW
xsbwOi1YjgstebdwGYpVKVqLlFF6j5qoxVPLOaiCQQrs/6CKVyqo8tiPkM2FPvk2Q1Qe3jRYRm1f
NcunrMD4RDpFO9QXXE5RIYq3TDEHzswLJ/pm8M45h0esJjC8FHugNm3QPWukcHLo7CE0BUyxcSnG
GJLCWnBHFhQq4hdHbl8ZdPBphVTaQ2O/pSC+kDui8uj6Rd7BEt3agouuJ2HgtZKmmf0Yw7dY2w6G
7pv8EISx2uk9Ozmsu7VytacuDPON61XDZnbHeM0JtfTrvP1V5yS6TE0P54KpokdHmr/+ZnRutQHo
u2x7F9AamfSUD8nou8x79+0TJNT6bNbkvOdtiyPHyPELSBaTzyEv7+HqjOtygLuHXlGQQM/TRgtz
40melEyRAtLjcdzKuDkjZ9NOo/vWqCY6mRmhKDE6J4Ty/V0+ouPw7J+FKp2D06rPyHskzBsePNvo
gXAI4Oh6ATyX+zKR7og+Ix4uwose4pYOh9J7/S01ixdNmjv8ktXW65j41veCums9VrChqZZ/ZqUf
N/YrxqJ7s6PyEK48mPVyxFWdnoCnRXH/FUlciXOIbo/ABs1HM/+zIPQFMuYqsu2ag/lwZP855SSf
A6thrU5Uu5az+N3GLnS/fIk2TD3WmCbWmkzQYkm5m5oq30T9eN/qIdApu1gCAEVw3uH21v3Y7kU5
McpEAWDJO7wE2uec0SJzI+qprJDRw+RtAXsgKekq/ZC1yXCI2yjcWNO06TvnaDreoegN8N8mwgih
XnH/oiasOsDF3QXtXlAXlRWgNLN8Ygt0etKlvSboQPkEA2HGEkQNZK5ePhhIdDDxYaq37BEmZKUF
LRaJIANHvgEvcO4clnJLi7DrAclUygFSWmrJvnTfG0aMx2529pbkeAVzGKYuFGF70X7naXJvzPF2
5MYOMAzsQC40qwoAUN8u+Yb2mbUiNz1eLaZs9szr1yBGyanA45ovFRSY9lhnE7zgwV0PuflQeg37
QJZlQV5Jy88a10T5ll2yvOOldgEZJLtRJjnnWsoAS6fda4ds7Sk1reryeD1PGfgCcwroJACEfJ5T
+2n28q/ZgMRk9/Js0cnzkTmhlqJHvB5uXVktU+S/1iuwbwQfyPlZh6CO9xqsZ0Jf3PVWobtRJUrJ
PNW+cJjF6zq2mcRypItvkDISYhT9qMOUkdlj5E7Ngz49xFp3z9zY3JpN+pks7p1H24kWTUS31qxO
Zl9dK9GfFRRdeEkN4pOczqmtf01Tej9XRHmMnPjQQ3Mc1C1YO+kMr1bvz4ugDo289qJr+lFP+4MT
C8ZXnlmcNBleUEpdwdhtqwyDn20vbz0fdBXr+sp7c25nWdIQGwhvQrOcc2kPiY9oo/WN21EVreFL
1y2XJm/8CqzgyhzbZ2054NJ9YZlQsLbMTccI8VCqJKNM6sVm0lmskt5dj+1ZYN7OJ8a2Km3ZxuZz
Z9TviWadkryowR6NT8uQlgfRtMd+Tr29nTk/G5GihzModEkpyFdDAd8QgYhCGda/2ubMSbVh/wVY
Bu6tnZDkhehr4FDsS522eJLhvIhtb4siFFW0Jq5SnnIHwum8gKIJazwRqtjBF2BNQra14/y7Dv+L
qfNabltZt+4ToQqN0ABuSTAHkbSib1CWA3JoZODp/wGuOrX/G5a0js+2LBLdX5hzTLRmq2g0m4XE
yUduyiE1yhZQdlzebD3bu7X3i+JsXg2y8tiS5IiNKLpWoeIegLRTbXPLYa2nbTULJikswHnVWcbf
TMbaPq7RF9be16AW7dkyOUWwXmwsuqcOUV6BDobLqGAjjRHn2DjarZYC6A4yyAjuL31rg17LO5qM
kRg3Ary16o8wBJ+ne+BOcseF+ikZn6CDie0JnHwaHOKF3BeyZZtC6rPcayO0lvbejPZuhlQxJ6ux
jJwRuk61GxP7xHAnWNUaN5rCDEAASPkiGHsGceGtu9KutiCB01Psxu+8+QXTLz3aGL31GADwiIJw
PKbk1tpG+kD7gYWSkzch4mglQC3sWI4GPsvwdUKOD+vzmIcUam0+EPWAHEDOf/NYXDiPJ18hzuQZ
+Jk2zkdrz8CNQvMQdfSWrUg2YIMUVXtOBRj9cK2QlPiq+O3m9i2uLMvvG5ZOakKIlJpXpSX3vp2r
rTfAI0AFBHlZm9MdI55c1/4F8AlvTGSFcnY569JMo5BumQhjjmM7tZ6bwIargoU2T9k159wcbdTi
PEqCejcVDQUieigj6HngHeOc2EPitzKE6Ny+itz9heH4LysYosgXkHHYZj7i8yN9FHCewXTWelj8
UbV8dfBw4YHkA8jScxdFvzwLKUKMJRZLgAuGxwm7fSLNjQtXBbxB9cIYvJ9stauzHG2PCVLLTMd2
87czja1DRMOuBX/JOgXiQucmMNSZIrL7YRjh6TVXjYeDenlcLaV42xipLaFIqOa5Q/tg3Tr8zFbc
vBFAXG+ciNNbsV3XhuCeEMtzMJbi1HK/a3M8R0u76iH83jjdvC/1+gSf/F+sTGfbDO12bk9NFFyj
CqU3Epc/RVfu2Gd+UZghURoGv7eKggoS0o9U9zFJvsNlVsB1lK0mFE1+UCs2L97ViOlbkf2w90nn
fOONccLkv/pIGTOCNS+2ds14PAy7TWcSbly0FhoFo8z3Vv+BUzDYIDPHN1oO3EFesc/IhQLylNPS
K/69eg/nUbUr4MLnVA6PUne6TdXWE7479TUhzl5VkzauTK89A4fYNBpzT82k8Onlu2JJzorsM43+
Ge0Y7oeBK72PvqdmBnzl4AkxneA3D6K9C2IoQF5WExiA0oVgnfSfqhzNj0pYslb/Urqaj+z2pGV6
vh3t7sGVwUGXLm+XJXxZmb8nB6w2jQ09L8L50cJNWh20ftk9d/Nb3kbdKgJBjfc/+pwsq4KlSnJF
RHQp6qPWiP52WPVmrDcoUZx/hbOyaz4IXdshMLZKtAoG7fzI5QBhpfBWuNe4bIrfVnGv33PrL2Km
t3rQz3JgxjEWBNkQkvaLld7gRehok+7n1HqUqiNQf0ulMZp9r/H7AfM4Sj2M0GYKf0qiqU1PjKA2
YeDy0NT2Lw/a5hoX1T6ZZLR2tfiSLwNxAKiwFNsO27Yz/sPehiouSD/dDKry1pn5ge2xBgAAhqn0
1DchR19NHWq7whwpLypgcCOStVLK75TlEQbg+WNW6ARGplxajgK2HpOSCkn86sb2JUCKKGqnhvWB
6ooxEPR2Eb0HXb0VKJ98jeezCVi/dNP43vWs0XDENJsHEufPQgQerHcn3aoR7Z4zMnaddOvILD6+
xon2gD8LvpDf5+x1wcdzH95o0w/Rjj+zLifWLCEvTO/qv2z/3/mtZX6L/mYtKaD5v2GFt/UywI2R
izUJ0JXpvXiJuEawS7aFx/iuqOwDYYkGS0E+gGapZ7tZ0tCy4q18jt2jFrLkom41KGZK1gEAw/O5
jyBKJO9Fyici8gAzwqHsiAWZ8l3Dz0NxCD1xkp9eppHvwOlX9vprUZd/ei5wPwzdO37rwO+84X05
alfTxTXTZRkB/Wlmt2M67QdZedFGuO0NOEnjlg+jZb5GCu2XVgLbDvruz1zTdM1GhhGeo+ZSqpJc
JdIBB82CUm8SohHB7SQtk2Sa7pq44T8Z1t9MCx9Dp8NsWLTFtYkjWctNba8uOjwSDq0g9Sdbjix8
yQgZkSWlLbbItrS+bfE6lLCXhdPc2Wh167wbHrG7w/oZnl1XbgN6cqTYtHdpAbZ6KN4cZ7wZjR3t
3DZY13V8GjoU10Ua8ajomZ8tUBbtIy+KH24pHKbOM33PxNMfqFMyT2hkzI3l8C9QOccqPP4iXMho
ZYZvtGn3dZievJqiuDKNvVGpAVkZPWXjkbXhka2JlOCmT0hrWD8fdX73cw4imiSCrVfETNkFM19T
qbemNr9RgXG0Rh53f12wf83ZGkl2EYHHuRYnuc8qiNGpZozQCUttncfq3KOWayHlH4jRWlZErGBq
cR/TNFp7eZTsSKaH/0E0S0j5D7BJPiKIe6s5oIcopXMr0N5bCyfT8nS6Ck+9MYBnZjrzWPfyW7WK
fmLEk24r8YpTgCojSfw6TR44yR4xnyLq95op4vwaGOamr+yQC5bpCeaqy8AOGXgs9cVcMmpQafip
5khugfhd4yp5L9MN+9HsgA1pN7N1O9WuccSFk60kPgVqFS5X6apT3ib+pAF3S0a4EAsce910M/ku
TlaTf4w8ttP6lwpZ/xbROMefdmwU1ZOtT68G74vujIh5RyXA6xbhddFDg7DZm7XyXmZXo4jhHuzp
oKYIQT/XdmOZHfBv1kEGDaVXdN/CnOVucNNiPZIsqeBdIA7ZZDq66ykkv9tyf6qwg44LwIfWp7Qh
OiEHSER3cJkzHaWtX6zQZ2DN7h7fkD8k0bfEDL2plsaqNtpbK2i6XNaTq2A2Ckx4bK3a6uyY4xdI
sGEPLvXQhy0BbLb6VEF+lZkXbuYObEG0pdhzJsJhrL7bgj3H/7hAXqaMBAR0x5hU6p/VouxH47vu
otBaSZukyjLp1pHb+VA+NsacT8e5eLfMAmh+wi8aq8FN1rLfpU5PDGbxp8Hdg+sqf7Pd+UczwIMx
XP7iWa/XFU0cgkbA0RN5C/n82lrGj3muw/WcUuiUbfvRTt5ujOuXWOHn4ErYwAZ+Bw320SvF2k7X
VmOoVQcl2S/1feg7kfPuGPm/yJq/mJFH6zhtr1kJNC5I1pwU+RYLEchmPpArbeRNIBMJsZPAnsWW
QB8oZFV9DOruw3bs/oIqwlvPLXMP14GkQFAg8d3mhtBUKPIzSaFREz9IxuQ9gJLiZjp1KtZWlxJi
NVmdLznpVxXVASXZ+EElhc+Ni6wKuU17HfF2gt9vV4wTMknxj8UbxxQIoFVjfYyCzCVpJoikhoeI
GXYyLirOuentB++q1ey4ZIdpUP+OsuIuYeoyZ2bK2Kt0VU8LKJuV4SYoQYTVmfYhcTdtLaf89qIn
YS0BiqAOgKetM/k3894eWf3PFlR7LmNGSF4OS9CjyLcuQ4DMvq07RIK5XEtPUmks3IuKKtZJ4AA1
tKqdvYSylFbMnFQKJlk4GlukRJSrUE4LhAQhBDx2YksnZ5q/zRZ0UsdHWsJCtth2FKhCkVgiREN6
6juKQrlcgo2y5dbGDJmuEYUyg3AHqvcBCYSZMnOfG28RH9/Y3sSrgNnd2vW8LfATYiZEzuy1+w2U
NdwWWvVt5hCHs3+AJ9K13ohoXQeRhec31jaJE3XM9SmdlvI51+iVtJFNRgegyK089mDZxNzX+o2N
RbvA+bhM9O979PpvLG5YLDmbtk0RJ2a3aGiuUWtTBZKDno9XzCkZ3MD4DjnEOppV8qPXrqM3PqA9
QrbSCFFIp5yMjgW1I5xDVcafA+KWw5jWm7xOLxCq+JjWkb5Fb+Gc9DIJdpPVaKtykfRo5kdqRMWO
cnNXFe0GX+R5YqecNbS8lX3NEDZu7DR662Xqca4yk7HfbVxhuyzjvPbicE0KQIhzbnzBtIhumt9U
j0KzDXkcwWjXAcJKWyb7OBS9b+GuJK5M8aDH+SOPbHbBsNbdyPmZAHqx0nxiEITca3LnC5TYft2N
47dT7QLp9qcQtMjAMH357D+sOIzvTIJ4/txDMZ5j8kkyh5zqwGNg0yXv4xw3G3dYJYYFsr8jqXNE
XJW55aHvkdmwtNxEkDzObt7stCRPdg5ONoSmztptYr4Q4F9D9OSkK/l6EPkuo36G71F+nMq3GFYa
qz7pu0WkzhMiQNFFpq/BCcNn/lIFotgtGW5Wq5/Q9xB+IZOWOV+6iRsif8qZcexY5YfIKvb8GZrI
pIfdAd+GXCHUxUDRrW0muOwT170oqvVFFmMdq2UtUPXdPY1QzLJMXbalBF1wBqx6DaMEZGgiCXgw
AqrkEQDLquuCn4AeiGXV5BemFw/R+Oj9c+zcfG9Zr5mJ46thsndZh3wgnqeL1sW3XLeY7tSxvuIx
XFLEVpCgknXvtvrWc0JAkSkcuYr6pjR/pbHLuEHo2lZYlkJyFB9ycBSbRG2MsS39XY3NYDMUyuO5
68heoMdI9W0eJketjW/Z7MXcjsmyr+QNcyW/aOxg4lpWv/TB/pOZeK0TRqTEYmQnfia0lTYBaZIJ
Pk0+hhSXQcBI2oJR9SeUJ7vCK34rTPaHsSYgyhLPCeZvnBOPlgpv23C1rnUKbFvrflWOP4PO2ky1
0yBrHgV5Mhra4ZECWTAjWU2AurQGvMCyy1RT/V3nJWJQD22JqahOzDzbtHFSrcX0Tex2sorxRq0U
qgS2CdOXXdUFoq5aMcBLj0FXITSx9b3NpV0uGS0lQ/BNY4MtTwCRQEClPLOzODjlVJqQBJAAR5pf
ipYOzGMCi5jQ3BWD2MJJIBKHQK5NJCx9q5XzdiYvHDKXwq7UgBWWk0zXpcNfZlJSGehNDb38xd9m
hQl1yZzSzI5Lnh8OnYnAnYi/bSXM+IK3JavQNBqp8UcLVUmAyrHg0OGzNu9081Yy7WO+RDQDGoph
W3XRW1fLf1Gqbggw9DFBJK/19XUGJFlxKmgDAlMP2NVADxGDIbcsaJysNWSU6ux12oveGF9Vz4dH
54/NSXcWQXeeNKN+gfwGrEVSiqVt/SlK14RtGF8YKTvoprqJOx1l4/gqqPXWyPmjleaqh8G6YRdY
JC5izHzFnfc3MSExWfim6IWXHGmG6wxTcR8ORD8mqUkQNeJ7HA9fGtIx5ESukcBUpNBwJ6E2ehql
11Cwsh3T6Ca00Lb2WoG1pV5cowCuJQnlTFXSpo5eCslVQ57oDgop76uXFvehxyvS9vp3T6PJ8Cg6
ojap1lYHNiy11H0IXJfqKb2XVgvWbFKnKmgbMoeq6bWzlMZ2n/kIq9ojV6wiIQZS2YhOaBLtKcui
8ugVGhuk0JgLHHot5M96zO1N0SZ/8xT2se3N49JRpnvTRl5QtP2DrqdGFjAUa8z+8U9yd9vVPFjj
i8RTf02J47NYixfZmc9ydnDT+je6wPAw2ePZDjztxg7ju5Ijlprlu56Q5ck2vFOZVvqlib1wC2Pm
GLBY2bf48NU4IJq0STdRNWOcCMHthgkICsU0mWD3asWxLcvGQMkZZnsk8SSeOUxoRKrKq7m8PL/q
hR4e6z64/O+/1+TmkJbiZfvkQpfV/FASi8+Mgn/dIXwRiHAe1oiSKNXHXdNbaPlbI9wxTyY4NPKC
Q9bW0U55VA+o0O01oqfQz0F43xAUulhf+XM4j9i4pMmvxrONDSU/+FyGpIQBaS4uRZjvekvNPbrj
AbCDz/Ocf6P656xDAAdiU75O+Yxe3lz678axX43C+1nH8VL/GPO7mbEw0EUak5RWze+AGfcQ6tpH
PDjyzXCJFETKx3ozvpvQRJ7/L6Ur3PNA1DRz2Xp6gGLYGZDajo6NClHUhfn2/33LtXfVlPNed0Z/
z2sIoKJ42MuLlmTlAbHPt45Qwpw66xrobkl+4bDrwxGZmvBOnSbDa5e3zrU3TVgeYwDquJWnoPCs
A5jNV7IGTbmKcvc4RAVa/NnJLl5rrZ+5x2IO7BNPPL/YkXM3zhzn9L+XsU/dE8QzRF1OPJNnxElh
ulZ7wJQHEjTt5FUQ0Oyp3FgXOdlPsSyytwp3exqM5mMc9OwNDszVSgfzxYPQfwVw+a4m3nhJdMe+
brXxYQOQuRdwt6d5fDSTna3JTG22k5E4F80A/saKddP07qOy86Ci0icYkKfXtbL8COgLM/ec2itH
wYOeJXhLabvB3l6kTA66kU1LdbJPslR9VQkXoVvnHxjMjmXv2bsUo4efR7H4ijGLr8qCWAQYmAiE
SaxCX9ewu4qbe2a6v5/oDwR6i833LU5LjKpAChyMxIz+Jw/JZQqpcr/Az/dda+nn50vLh+i/r57f
ClYAqziu9oJh2F4bPA8pFEpkL+8JEiORx/XYdtlIH/zOamzkezqJxzLUEdPI4d1QdYwmeqGcWqRK
dFV3yk1bXf734gR8qAtSLFEQHohjEWhE/u8lXOSpg6dfanTDh+JpkUcZ29AaQTOQkI7XGKkmWoGs
YcXbtmc0S5sOack1jbvln1udZMjKcaWXGImIhY59pFFZdJZ5s8eSHu4tU9lHMtuFu3l+2cMRz/HT
rhsPYIQYSnKFQoMLwoYiQ6bcfcqQ3xXVlBOH4dV3TQbfwI+qnbBccXKHWZwS7dOoICdsvH4I3rjY
CbQEv3GnYUPHkiyMIyRV1dmeTlNQFL6uMZyFWayvS7tIXxyT2dnMzkFw2zw3CSpujzlu5a2eVWeE
9d1fw7QvTm7Je6nPn6UxEWwaxvrD5XxDnu5u8hEsv0EiEP6hd/5xHZaMcTjbzHLzxPoQaafjWc2w
S2gdumPF5NQtvF/jAFjQxjbOcmFiVRgY276Ip0OPhYCyIaKNyatycbEcIBQhtxuF9VJVhbs3yBvF
VwPg2Cly9HfL7+H5At/yMnbgOxtLp/xYzMK9IS8o6o0DYYvL6ciMFrRZ8hCCcJ8Mv8o2bb/+Oywy
3AMzcZe9lWTvbGCYEyysTIWiwNfnCqT28s7rc9Ot+iSWvIVwSBYrkTqxu6qbvVGL9xRnEssvM7+x
aLQ2BY8kFZFUfjqaeMTT4pJoSbRxx2g86fhu1sMycW1YzyI18Yh2U+DlDFyvC7LUTwwdi3DaPRCQ
R4jM7PCBYu4wjiEXuDfnlzLSxNrTnPikoaoYOidehSSZyqusRX3/72UoqxeggsiHiwEJgLoNzEBA
c5InMJCYumvm+UtW0ty3dlDsDEo/JmXOQiVG0qt3A4rhuTrPQ1Jyko2HpDKzd96o6BgaWrTFE0Ck
ghLHwTT1d98CunkKY3Kv3TJIzmNJopI1WV9pNTAglObA3km+1jLs3yqnTnw5U1e2lvkh4hqvIFeq
Vdj9DqRA+YPQi9dlsxAT1frupIx7h57YQuwgn+ZoSr9pquxgt8k7/PvyqibjRy2G+JrxIQoB1XzP
mXVLGNceQsF2h3Du9MOixiKCrYF3j8cunOfsZM5uRiPqYusFDITSnG9d5ar9PLR7azTXJbCVwzDT
AyF359Qu8ch0RY+JajL8FA7orVQELExDUzO8VfWuQwl+zRB5EpJV87N0+h/IW/MGGwJCF1oEn5V5
fiaOCV2S0xAVs1Ck0swNb4z1cJQy6NrN9mS/1vEo1y4J6oBn8vSsiOLe1bFDqZSPJwtu2IbHcQkc
a6dr6r5jXhwuhW5r62xAJpqnmjjzFDZe9N7qpXahEO1fTa2jqa7u/UQIDwMjahMZ2Zh6piHdj10j
1s+PvchmQrnd9pettfYPK/kzdBS/NoNpwLsKKBFeOQMhJOdEhE0uT2h0ycxQC9IBH6px+u/wScEv
dEsKO4PDV4aujBKDoUGNE5UvQKrXjGH0FQqw6adE8mGYXrapl1Zi7MBbzZR2Rz6aWcAf6QT7mOEQ
5al+K7T2j8iQZVWhKc4wMnUqxtr+Yaj0EuG8fmIfdVLomeTYuD28MT2CDShu8AtB2KOwQemP0cAW
7T+nMtFi8a+8THqRXzqIEfs6Nx+9ge2oqQv8QmUfnKLBPMQye9qQGeT1wEykq0OHKW3K+MLDRCvj
zRBj/S/RmKywkBn+840N3P5h6gM+eJXPACQnYtgnN6dKc8wNB3aAgYgsoT4CYR4R/LUcDoxB9WY6
jxYVWCIDJBNN9bsxuORDmoDnCdVxFm6pgP8ZIvYIdXPBlcwOXoPWDQ4iKrQ1jqOZonjAADE1GLGj
+Iu8uOEH6fHJ4rV2Dg79yVrvTQHzgRcNwCwrYU7o5AF9MnpxG4+Gi6OP8MgMp7iwfZFl+nHMmJBX
wODGCHCFYCT4PPynaCZRtOE5cDOkFqHXidPzZTQm+m8vJ2C89SiTn2TvoNbsXWQNn2g4MIfVEWeI
Z0NHilq0zK4hjhGrxM0kx/k8LC9j6zbHllGnHUBnoI92pmOyjPRSM7lKZndSoyYK2Qy9cNE3q1GX
9bFK8s8MtNoFd0lxLND6kEEHLLxzI8LHHNVzyaKgILku22VNM1+ncimjh/AG7MfblSHJV8/ep+Eh
fSuAXyymxnfgBvalF7K5F2QWSqq/55EzRs3R7lq1KURGZGPQHmxzYDAY1eNVJzAACMWgdm3rujsN
3au+WqbHjMNYxQQ5UNdUTPsurAA/u5jVWyCAFX9qF5ro0OuikLtCSdLbKD6aPmnP3igHerGMKLVS
EcDRD+8UNGqb1XPEdErC0umnM2YXbVcFJBhhAHEevcsBMadLT2/HNJsy8qUkb9LIpA83f2/VffQo
AuqHBndxmTjrWcX1uamtaGsu9Iv/fvIxHkB38V4i373NtkGNSVw4EKwoArSzlHga8mCVYHIjOGn0
9eWRERg59tnyLdFM0W7SYkUQkxec+EKhWSeEVhUJ2AtUzcJuOiq+EuRaE6DdbBkKxrqBTCOcd5Kw
HCqjOj2z9kwOoSo+IHVPuzFyzWOSy+TM/yLtr6osUiWywHeydsQMlL+7OOX2uAUzWn8wOO6Ecr4i
pPmSQPDyZHbuh69h7pwXu2R+oTOpDDHqvTyfOceohJ84rXMJBqs4RrrxVifGcdBG/WNAULVtO+sH
Jtr6xWJSbUgJ5ouqdMWPNt5klmf+M/ilQWs9EJ29Enn4M58nGE5kvu5dneysiQeWgWAynp9fNdF5
lN+LF2iWYQyuv5E3QVl6kymqPlWcxiwQyHz+7z8jjwPMBC0uG3Pa+NHeJGmdH7sMjuxg2qU/6Rpp
R9K8ypbFGJ2CuU96z7yJRm0nmrMLU7Rdo5LqnMxh84IFITg5dbe3nJqSB7aFX/R1ChUwTC8aGkGO
M382J/mql717wvQj14Cv6e17x+euA/BfyLvLVHrXtZgFallV7Cvj4DzZnTr9B/ZOyvzgUsuT+wTs
+/mihHkJ9fyvns13K3fYeVNcemK8kQMfnPoJZjyE+gBGZnWKZXsqE7s4kb7h3W05bJ+XwTAr5f/3
We1K6xO22Yuh8XEQbZq+KtvhzQgNgNvQaXZgj9OD6QGhH5dAHNVO0Inqbu1WA1FPXQZZZ+SpnvE+
ncpKsDKHlIwoEY8ApLLikZSz9sX0k52FLcOdLAi9CHLMVKpOFidVDYJ/eZGmCK9taE3HOq0PLF11
v6xq6C7JAK40NkfEGkai3XnyqCXS4OEJJHqiQ+tbOrNiYYhnOlFi9rXQI8G4j9OHab1mAONQeEvu
Q2hBLVvSnVG6DFMqlVJCp5Y4dYKVTyK4q2uGTlNCqM+W9Eu5dTi0V9HymcYDC7gBBMZGUnbUYd0c
ifLKzuPyQorqF4fCyJUTp6fKKdXWq2bM3egwXieqhs4mWolsbmj5Q+ftsd3cZSOCU2fQAVpIr48N
3tNVvPxN5iLCU476WQCaO9lmF/2IcZuvlZFH+77vAdkgntohGUKZqzv42Bk1EdcUKaSvZnYbpHXt
w8ze2JE3bQlny26EzF2fIKi0H7tt3OvTKe4QbZWx5ezalJ2AzBoYa3Xxrjo1hAfbrlx0FX25ztus
PCESC/3eI1pKo3daVV3bbysmp0Vp5Nc8t/s7tidS0kDDIB0yLkFs3xnxNOS6McuIk+wvpe/wleJN
GrQsA4jncbNCU9IIEjkxslNHMXj/iMmtz22kHBwX7K3Y786HIkBpltci8sXkqpvV6M5Ox595rGUE
7GIKTSbv2lpLivylCGzX1xIDYFftuqvnj94x0GZMmUX+81sMNpxoRcSct0VagQCJRMmCxrCT2Jr4
mS54jhm3k5pCzoJ1SgXBwvTNSGGlhnY6MMG9OoF55dgF/UDKDAJlbLbJSIpa30IUM0OcHlXrvZsW
ZUVLt+eL2UWdsCjq16ZRyzPlmjzbZhAfxij/IVW5J4Egvs2FCF/NIeICahJtJzIkg6WY6xP5hopU
Dpt9vCv9TjfiT1SkgCkQaF6nUfuVyIZcdNsuboMT7Z4HqgYtMxVyYABxrwg3OElnTs9aJC9I3Zd5
6vKvjDGd2NwpviYQhsyd2bw+6UoqOwzeaF0hJVlntGBwJpakEcuI2e17bItRpbZqulkyNV9S9yuw
NaoXUnsdQ5P7LO6uQuRMrFr+DgyELF3oXhipmOZxIpA0TyToSL3DZHHXO/KcjGWqRdeyYmKiXUXX
/vCqIOXAtD8buWSXR7iO+V/sWZQf6GtJsHs2WgZhDjODAtwvXrir3WzRbJI2uhfsLU+j4XKpcU4z
TAbXaM4/pxmsxhMD1RnerTL18JQHdnSUpA7qYSMPRpj9VV1PBlyCThrybbOxMxKApCi9FyOIk4sX
6wA4aH1rowfMYM37xkOVgzC+JM2ClNQnt42AiS8112wKcWNvGuW2Z0Cp7xEGyGuyvMhGvpBiWhwV
PBEzHHamk9kvPAADiKFlkImPLz+qRjJyVPJPY5TgFtIh+jF9d9g5tlnBn9T0bj4J2W2cnjumgsM5
tUJ7VyYzMphPxHTO4j1o8/AGJCn+WJvMm0+qNrKtgehgmyegs55W5GIqokvHuZYVvxzoHq1AW7lu
ROy+/O/bXFn90QLN9B/5LNV7b1exxsXJQzRzJNfkpFZvwkB7a2vatOmAtPCGEitp6a27Mzwu3yZF
llwuBUWfqhAUQYLrNa7e9HA+alGCKiz7sShWrxj849vzJZ0oCGRamSc8ydob4qBVrt+01om+4cyy
gg2bv0aKN5GsDXsvypExm7WLhpD5EYwrKALY/vygwJspNY9od60PeF8qBu7z1PXH4K8ayv5Yq7b9
ZEPNs+p+Og3G0yoL8h8ErJylHtGH18W8DVLPQvmtyIbX+/qeFf7oiKVPmfSvknA21XhEzOUs+Z2m
f03Tfl/MGjA7hSSAPIfm2Lkq5N6xpwttV7gNLfBwgSTdGlE4ZhwHqqGpkV4Sdv0hQF9Fsp2Dfivz
oKeN1nwiC+Ifkyo0454HaY1Dk8MY/ZnoIxftUFdctfFoD7oCywIfWtNIoUOJlWgrzTLOlgbTIxfy
V+Go+WHHoGMNy3oRKPsFMN//vsswyJqkNW516ASfc/FghOp8FbbOMHUkJ8gcG4fUAGsLe9J+Y56G
TdX6AINHNOnkmD/yBKqhxvr8BMUADCw7zy7OvkxtUocaE49fcL4XUH5+aPig/OdXccKi8PnVwMgP
f+6wsVpkyokdG+TS82LFNYpBBxXT8l1HYtF12cvW0mVJqdoTxWL+aPNZv8Xc2F3SADTlBqdarieA
A72OTmx5mT0AA8yi2zU1xX0g/Xdrpez/4diVSHSw5LtoBs5IjJxVYoFokEPkHfJoJtIopCNoB5P9
rzZcSnc8ixlBJ8FVdFPdgeY0IYmbakINtD1enb5KiEdfMEg+8BlrFAMgKmKRtZd0ovoe2M/vM2jZ
W1uhYDehpGCFcP4qLDa3nlK6Cv8weozvzxfWttY+Wn4gpzC9m/5vdLB8xlrY320TT2LExP6Oapnu
cqnK0hG+SinIXQyT/HeKFpYZe5O+KMwEPn3t76GU1WuvdRvUcjCzs8CDHiblFm/jzUZ55mR9h6i5
9Gfd+zs2eXE2nbD68K2OYgrBqvuQLb/EagTpUC4PSZmqO+1V+N331GM1HCj0Cc3Osav8TSVs7lEc
kGCSxogKwVXoMxlXo4ZpoXFcwZzRggAz23xOQ/AF7YT8I+vBDfYoBzeQV+3zWKE/Tx31meJuW5vR
3xo186mmQrCb+l6ARcZCRB3cl80ViDMNgNZ5FuKtSnJR0nDp7i9sy8h2HVSnzN6CTT/qyUmNXoKa
3kFoPHBK91V+ouY4sRLawoglHnKZlok5KvfPi6OJkbiQqDtvMq089tkwfRIi1K6JPGbdQXGRagCm
m5kk5dZGpzdbHsJzjOVHLFgGf/9fXQEKGUavfrVRS0I2yU+GyDUQ4hupQhKZdfQA01SKVwdz0iZp
G7F9ftsbBQy1WvwAwwUP0WWbbkej+60qEjDNvnwfmqreNZqLDLtuk9fInX6ZjbCvTWrnK/xnxCpO
uJsKNDX7ckay53flmG3SSb+wC14CsZmLqrJp7gtIhr6R/6bZYXMfDZkdYRMBJosd/kjYavs+5+3M
te5seOMEWJBZaJ619i89mb6pT9WjRdXszc0Lx121B+CZIyWumpfG+X/Mncly7Mi1ZX9FpnF5FuCO
tuxJg+g7BslgzwmMLfq+x9fXAlMmZd6y917JalKTsEvykgwiAu7Hz9l7bRYYMYXFNpX0xmlE4Vie
2ehGzYEMGDIuxJHOcz85j5FQV+1kpR811CzfkBuQQNqFul2/IKZA5q+hvDZcJgo2jIHbKp9lkKUb
v+k50VclRaOmmD44VTydOsPGdDRf1tQejp0DZEghoUMOS+Z3ocp3bCE4A3N/z9LjHALGvCt/srs7
jb5NhYn3iSEuAhYdi7xfR/JIiyVdT7hxb4biy2EEtoQT0j9RBMCmtu3S2DoDL3CY5+2mlXl4BeAo
vHK8nEnpvz5WbXRX0bTY/XzqX5//+VcekPptCLBKbur1G2A2Ju4mbTr/68GuAW3blvcZkT+6+/l8
YHUDQwL9S5NNTN4gTejjgHr5OFq13HutoV9gkHYP7VslUQjiIMCpWTXjDVeaaZ1DXDSrWnXtZSCT
3MYNnzvwSCs/MOK9PmP+q6beYfraaQOlBUQU8+J53hWbw/jcMQilztCBj+XuXR4h5ZHqk7g1fDJa
azzIiA0+7OudNcdM/5xXkeQb+5b0oZy5LbcbqrnapWX405QoNbgfI56YS6lEcxt7W/0RPnX7UYx6
R3YV3QTdypMjUgreDhZcyI5e3c9Drw1wNhDYcsEfaAvs3bx1r+z5QXQacelDLb95XxqkBchcW/3+
FRzSW2LnMIL/83+D+5rABUyUIV1d3Az29EnDQ+5/Pvp5KEFG79gOC3aaXC+wQ6HlqqzhaOlVvjIU
rssO5y/ygUodaJvf/sS+/Xzq5yHJA52bH9zOL1+wveZBt8rrqgC97TRBcCUm5UNcSZ6cqWwPnUYK
Hld3otCS3300kmNNYtuqnnxrX5pp+jKuknl+mRuWvrer4oZilc6wLY1LrTpO35NuPKKY4R0mtOIh
tLPLVDmbvC3G195y6zVWbQbb8Pr2sOk2I47eu6nP2aO9UW1+qusoO6KSXuahrw5NUqJ3bBKxSMbK
03GKsqTTq/o0HHKhUpk1O39EJgFH7huO1Wy8q3LoNqp60jRtL3zgWbWe30FkqZeq4COQowy9ATUx
Qp+wjC2iyriJI39Zaup7sJ5o/XM0lXa0Jc8UnxRC82VrRKQhRV10UBLptNCqgz27jxlpuegIk3lN
RaNq00aogheOFRqWfJN2sNES7UZZNMTeKoWHhhF0qjYieldMgncqdADdMRlHtLIKbEiqVoT73KXc
dNDMMdzG0FEAUwTNkh81Vd94fYOkqQ6KZT6irW64QfLem4mBSIJNoRZjSa4cQ2RFbhUnUdHO9jS6
dMjem1vLKxmGz9+YgfykRRGvXeF8ZHP302gR5TPiX7Z6BbeDg+G6rKnZgoAzcu9/DvS/TerMJf5g
pjRAiqsuK884rmAa097z3OtRiQggpuPsNSvehwbIEgagxSEx1ZZAyGTpVCWIkuFED7O7TjGv5ZFB
wl0xNRhTie2MizRYTyZH6xY5mqvXADExvFgRBRQ72Zvv0bbx6ccihZitn8b44iF/I+NaL67GAqmy
bzTdrsGOnPTYQmlAHobaSG+nhuUiZJ5bGLTCZgs8ocn7zktPdZudSr/ulw11OvlOCgpGyB5J/201
tl+VR1AKNTWA3dy/aYVyTxq5KIXTAlTpOOWHBU5tqhk6ltqwCFtsvIGN7LzN95GubfOBvBbDqckf
NzWwPsR9suBj6jKh0S+btHzVNAASSUe0mS8Lor6Ngv9Ba1Po59Amr5iY3w9loZIeLGW8Cq1bem4d
LespAh6s1/sUJccuD3FoduSFMbt9cAIL38VIFrVAuq5sRItm492gFab5PRNFJ0/M0it2NA5BGy3u
3X3ZyWt6MMmWYeRCgOTfe3kY7ruSvHjONCuHnAGMXuDXpgQIyOg5L0GVLhuDZNF+MuxdWKyC4MvD
N37xIFz2bRHupxZWgOHwJzfYAw9Zg0fBj/RFMsu+8cqYDfYpILSrLrPjUw+RsfIb2qWYjsqxBffi
2wPgVsbP44KQsAr1RHyBbsDkKu0+wdi9AuEYQSiqZlOUw/VQYJLDIJrMHEsdZdZqtIcXxwggI8a2
M6ucD44ZPyDYM9YQz1iLOgrX3vziELWW0vy00ESsXGuipBk2xhTrG9XVzTwkJSWWQ/BCtoWBlYzQ
WdV5ZJUhmkwAxjHpA7cIgpBR30QRp9KHWDA6zpT/gkOVVmP+RYyMsbF72V4rdKS2AS1xKpovHOfm
Y8FCmbtqO03eU5RiFq1GBpUmRszDEMoX8pdZDi3zxg/1FNMcBmwRGF+hbXOlA/Hq0igltq3d2UF3
W0AVpixONnGFz+KgEwV+7XJCKib3pHPsf1VBs42ayF7rrL2goni/GeVX7XRfXswUkqiTdtn5ZGIU
Y7kFLfAW2Nn7YCYzCGQGI0FdXwaoua7y+VZwNKWvTXiyiF66ag8M+GliW+4ImVi39n1B/+BaEYrN
2xvUAhT7jQxy4xSGHsLpagCgQtAOGwBLlSwg2yh4XyU6bWvEEaF1SbKoczIjeoMkg25ZW8U7iTbn
UFnFDWR1esYRgCO6GoAiq/iznsE+FnNEurh6udIrUog1c99ooj20vXVNqOyp0JHBMyO6cSSccsOd
wn0jrXCWd89+ZUoOoKAoDbqrlkitRRwh/da69ELwD553r3jtSnQYY4kJ1Ju6chVIuZ6qzDhAP0T0
HB0z0OOzmuc82NmN2zbhurD8Y1zq34LWzzrri13cJ+JQjY53sLj1aOpM0woDf09nh8zMMu8Rfreo
kQGvfwvgj6C/3GPZOCGadO2Jd9JTGcItRDu3cSw4KEat29xqfQaelStW69Uql6j4jBxFmjDhibTp
J8w1WIXhMit9zNS6BLf7WBcAZZO0vYtL4R4a77qscFrjEymWqEpRIZlMMNwY5ODQ29dJCZFm9Hs0
cKw7G3UjavYOekz+pXLRSkoG8tR7cq9qkewxGeLiD6qTlmTumZyqkJRqwhqMS+uTAAFZ/WqS3Gt6
NUZXYhDfQ9JcF7jPtoVGfMTY699Flj3ReUEX5cXfRds9ZNX0XE3yrAK87Fh0CgP5MxXhTDpVcG9c
DtkxJOOqfBka0DSt1j+Xo2Uf9BpvWs/nMdbCtU2oGCedeyfIx8OtO+UM4hst26U294fd7Jiwr+0+
1I/cWncAfThlJHNK5IihAEIc4vltNIr+ECEJc6LM2oOfPll2z8wh7Q7oFOCCeyFpkQMJFT5Ok4bs
1UMbhu0mzXgvxbhRh5Fzhlem57i3NhgZPidfu2m64lr3c3nl1PGhrPydFWb6kzPLQ5DpJMilw1fX
DXlSoVhFfO2u9/yMphXLOpo5SQt3kQtSKQeyTc9yfBj1EXFpcDJtDXFizhosFRYlaaAXgZ8utAs+
PLzruKF3Q5i9u3B8ItHaa7NJl5om6TbLvNk6ksqjFL229EYffVljrlvczVdGwfk9AwdlVRK5CJKR
Lk+/aBF2565B22qQoUADa+nOdnxEloTGG7eTRfzFZEe3HSYwbzhNzXtWECKRWsamTrVtkfivnlZ8
ZuaAmgksAq13uBB6dM40I94xUFjEYitES4NX+Mla4r/YMmm57YR8hFIXOfm7jIrXcOg+isFEWYMl
Z0OztkfMPF71FYhYOym+ceR9R4pQcSzDYG2JEHcGKsKucRnvu2Fx0IeqOFAzMUK+KvG/LAoXwo+q
yBdAiGhuHGYV98Ugn3Towli5s2pFdzkh7HeVxbmH5Xm6IK7FQR1nuzgETBp0zm2UIIp2cxckEzCK
tXSIFU1MFGSm0S6bYtinHd1ZWycfxqMQvFQGswNdg2c5rOIIWzmjq9tQB4fQ0j5dmqZ/bKra2Pei
21rEJluVM52qNEZdRbj7tVnQvZ2uA0Syn10vbjGAr3viaB4aVq5qBlBK6563dX0ukdlPCZRfq3M2
/Xfj681aGkAdGlQkOUrhpnOLfSExqxhDcIrqnIfS39rYYyf8WlcuxdWiiTvyLQprU5kpgEahvTl+
oV8Xqaddg+9uHOHvXBiSBz2LN6ipKH3G6TEgb3ZZGfErlh9xZ+h1s/cRuywGz3pqGNutYk+/0ECw
EKOZyQ6liUnyvQNOgUgcm7tkx6AWunEBmcRTQ3+d4mpN00YdOC7/j6BnMGTEM0KlyTZgLft9iRc1
8kn1GTW6YDDmQkztgoaI2SNUJyYm9YszVj91b+UkadnQsAa1Qt0jFXLeQb8esiDakSC75yy9yROX
4QqjzJ0fk6KQTxcr9jjIG/Qcx81/Haumz7FeeTISi7v//Ntf6Q85SlqQlFzdlibku19ivxBe2eD3
MGhXE0kzTgs4J4gNe+2QqMP0C12JzY6IaNDP1jWXGnUzCoGsde7kaL779dKRoWJohvIkDofzf/3s
DJ3kyj8/PdfRLEfatqU0zaYfxdf/kPpW1RYMnaSFYfczeQDoGp8xTiPkckfrhOApvXCXv+HJzHYT
pcrv4hLAM4C2hEEEDzY0JsBmT0OrGjdirCyy0t36UA3dGllPfG/I+N53x3TjI8Bl+tNuWA5bhIOp
dsErqF1aHFKiBuY24XomDgLEgFY60A7p52lmd2qzqMeUW0sgCmawMhvYmrh+oCoa5ALkOT59zwlP
KKfTo59Pw6rEjkDFodatV+Y3TavXd1wAAwIWUQqigJhVRwVDZZ1WX6Jl4TEEILhEiGbiQexD1r4B
uEsThSwvYM92NXwrYGyYiMrCcchuM8Gblfi5ObQ0xy4D8ROH+jwpBWCZu+0alhk3mYzdg4+zDnQr
bFh+hsQwJMU2ylV9NVl5sDWC0V8GidFsEKaXB7MQwOznh58P4ZE/RggCN//6VBIQK00T6hHoAQOm
JqYfxWpLsNP8XT/f//OtdmARCEAAi+FNwbU1P5BTD/pftqepKvAy5JzxdHjXK2fMmBMyr+Fmkh9l
Xzs3KOcX5dyVq/zeuaPNQkqGDjVccoyIu2aENs5DUgNwaE0k7jjBzj89pEJX417v0GT4dATWg8gS
atmWTI+QXNw4x+T682Dp1gPCXmOL6ShaY4vJQZaU9s6txUcddSmGXpAZhF7mh58PjTi8HplrOLU2
HKY0vbSNWe5oetKQFOepIWBqUvKqc9FUguJ61imq9mOgQJ/rRUQ0ALz6oR6tW1kVaCAcIhPgN3in
n4esTKA92DV8UCMQp1TLKS61hggWCpbbqi/UQwiZ0BXRdDdlmUSZN8mVT1GiB7796ruyxwAFS0T5
hN3IgZlNU/ZLKyQCJqF1zLAQqfzIa+FOxo0srmIyn68bmRs39Xi2Y0NszLZxD87AZL6vGgiwyho4
m5rqQKwLuPSiGk83A+/KE2bfCrmw6WPEr6tmwyzBaxeTHRqnhgOOmKeOeKaSw4+gkV2LVsZ0HISf
nUnmKpnDVV/QO8kytdMGc0OxlGWvHwblYsqUo7jQdmC+SFtxSa8vouNLLkFW6sMynu+TZr47srXr
W8mOSLz8qSuyeOEzJ1JVWlwM+HwAJyYyCWZHPqMZ92TiJFj3rItEU5Ug5gnrglCrPTs6BAmjk/ic
AELfJD6y+zzL7VVgzYeBMAF7V9sowqa0Xtr2UB0kvtUFEQZ1WoNprRwcyRFCBeaa4WF0/M+apRaZ
x3iaJgNJLNB3KUsSJ6x83zhRtZduQY1LG2knxrA+h16NKTNHkuWVLqOH+XMR6w1BYHg4qtqh5qcW
RUrplCWvq1BHW7hnEttinm0RnBAjfHhmPDAVvmL3NU6eYaIDTbIXBtrm0fZ6H2xQhbMurtN1ZeAt
HDnEeXMirCoM6nwtq9chcVbbIc1QMgj9C1nC+BzM3HE3Tw0gfT2TEGC7tTng2UVWnaJJQjDpuME3
9le5YwBY7FNwjKue5WZZjwI4Zq8VN5Ga/B3e06OduPW1CiuTqq+IH9qAW0Q0h9xIkxMqvWjT1Y52
Fjb9Aqdyk4OykcMaeX+lsFPj7VSko+QRiJjxEDtR9NLOJOQxbm3yAHTaAwgH8HUjipBe+/5jqCHw
dVpE4glu/wDs6eCMqGsAsZrtI7LZI50rd+emg70Ntea7C7r0NkyG8pzpmr1olGrPSAGN9dio8GT2
8bjrZPeSd7QQuh7X7WAPqxSH4+iRZ15nz6GB9tVXFOtVn+Rs9KAkiTRvzHYeU4h8i++hu3Ys9+AF
+lVIFsm15xliP2ZORTJHsNA8xSYMfupMUcJoa6J81/tMYCSruk2at/MFnWd+CoeXIJWARrr1WQDp
OUU9+KXG9/tDNT8YtKKWbSfNNVgQdlC71HdMrdL7Ccz1zqZyJ2SHmkt5MI4SCawHxuQ+JGhiJTh3
v4tuB6smO9L0KLep6U1Lf0T2Q7McyXKaXhlchae09yCDet5wYOIpf0/8/Z8fw//yv/Kb3+uS+u//
wccfeTFWRLk3v3z49/v/h2zvP/7cv2+/8vNb+lX/x/zr//nr/v7nD/nt/3h2q7fm7U8fYGMLm/GW
zt14+arbpPl53vwd8//8v/3iX75+fsr9WHz97a8feZuB7bl8+dxVfwz01iVl2X+eAH7Iq8+3//Mb
fo8AV+5vStOpnjTDcaSjSzK4f48AV8ZvZIJLU+OkTGUFY++fCeBK/QY9W7N0YGi6SfLuX/+Ckq4J
/vZX6f7GqPQn2l2D2GqY6t8KAP+1/DRcW0nDsow52tcw9V9yrB1d6aKbVLU0tsXeWMLfoPu1K4do
6S6xAu0Qp4NixU4f0BX6b/KjlTb/9D8Wv7/+9jme/A/VZTeEblPLFuOt5kl5aAEq4JDXGm2W4lgO
WStRzSgCAU04PgiBn+I6DxFD4x61C3s/5b3IVqXmzUCOuIzGbQHHD/uhqHnVz3U/G3Sx7UWqJ4Ou
NsgMUjWHwYXrB9i+i0HBMTV0P4uTg65owe9R2ea1x8w79tS1oD82YK0tUIi9OqwTXvROxPO4Lh1z
YBNKxgxGIzev7oPBtkIs/gWI2+Hs2f1cMgScgiL2T/fVqMsMOEXfWe6dnVZg250Y08u0TJG3Ke0U
pJOrCE8U44R1orJNsk2YWj9pelAavBCal8nHMRkDB/5K6F1EDftnUU+dBRMCxvFdIALzKTUiGG1I
z/09/luOUzKO2zfXC6Y7MZW+OqYRHkwGaUC5DMr3C1u4dz/1+vCgWaVtMhTXgOQPjGeS5SQrZK5u
HGsHdv/uJYpNA9t9jU9ilNZtESOdBcIYu+Ii/Rp6pGqYvSErdawZ5E/DtoGB7aZ5RV655cpLgtpn
TewAQaiiqJCUpU5afaRJYX+RiUqv1hb1reuCZ3bqFIN3DIKTCMyqpqKx+hZ2KSp7z1rYfgnl25iS
dkQE34QPTYuzizZ1iijB8+tgUyovehoiDRGj39vNHb7d7Lk2e1LlOs7TgHPLcSQiVKQOs3mRBcfI
jsw7sKdnH2vlJa9y71HHQ7WO8bkrjawrNyfgl4Qh/dvvO1Kvcq9FxWmXoNrEuMQcMG16K04fCw0G
2BiFUAdxvm4IFnjHgp3vrBonKCVU2B6krLN114LFnBpAHk0VNbuCsIW1bnje3rE1Yy39EPObsick
FY22dSVXRmPIxaHCTU4ZfvyDBUtwC0LGWQUsI7d5zYwkRWC6S306ni1dsFXoF4oubVCvVa2xlwnD
PmWSpIEwR1sx0cjeTBHZPq2TmPCncROnSjGTTijSidb2N2ngliubkPJtHw8AgtlEia4dsa/Eudhx
WKo2dUQrp6Sb7mStgZo1GQ8pxhpwXGI4FYxpMHhFziHnPQkvlbNOUGHxT6Yk2yeJl1+bKOsWbuW2
O/o32Nxlifze76FrcO+tI4fOZBuY0b708LfQQMmYeBuQtB2mz5mDtl9jOoSg2aasaWgh5RwBUOXR
J+5Kc/hqE017tzJ94FLV7a0hyCFIUgF73+3qC7ntcOgbWKHRRHsbX8u27fP0kOTeQzU19Nv8HoJG
kjb7UaA3N03c3L1u4dWJXPpdlnnyUoSalT81G1KH3KMkrpoye3BytfRs2wlvSmRDBEmYDSc52bG4
XFWpBt8YiTV/ggHoFrPjAEMeRXlofjSDLRgUqYAesNfFIcHlvshODEOnA1CI5CiGyn72yE8pl5Nq
xE2hjc1b1ZrgM0GG3+Yisp59T8KCiJPgRvNcY+eUHM5ixxhX+GDUSqrWVsw0aZYDiR3EqqxN81uO
VsH7IagAdhoGGhaUYWpWzCasiKtgmh3yFZqUNaoHhAuO0uKtQCWyyUyrPtiWgffHJUVvAUMt3IRZ
1tNf6TXzXKTJGwPqbj/GZUfo0aBDC50Fi/bY3mglbhJmnFyTA5bNMMLS5g5Y05HHpcD2ueoiGLVn
Oen2nc04ehvVI5EgycCoa6EZTY7oQGs/TOALO2zuyAEw9wVfBc0gmI+BT3Pjvwk8/7UhgobVdZVy
IAGwoduW++ctyxE0c2pm0kvX/JAU9Hn3/YfS4R8l1l+yNr3Jw6yp//ZX/dc89V9+g/1LnnowVGHG
5AYV2BLewzJZwS8lSmwptukGIlG0/Dd/n6lprtKpNiRyW922f/mLtMQk097n91Wrfj2tAO5sIFaf
3G2yzrbl7ue3/VsV5FX4UeV1/t38udT7c9n59+viK7trqq+v5uqt+PV//qlk/P+kRlRcuP+8Rjx9
vb9lv1SV83f8o0i0fvsp8v5RGJq/zYUfbwTTnl8UV/9XYWj8xmapm5pOrDo2GNf+Z2VIzaiZpqY0
R/58k2b9W5XhT437p+rM1KjPTJgthjW/O7Rf3hiWX+uQpAm0CWmALS1p51DjGBDhBBfRd2H4nEAb
S18rYQKX7SrBFkEsInvuOdeRt+aBtySvTVt1LXtmQCTlFuEMO28UDh9S5SPEOFCsKKSvCmIPmab7
9qbNi3cb+w1+0nZc9eP0obc4vyyqgUWnDIInZBRgOWIQxkwP4hi72So2KmYzkbLexsnZjn6B2FI8
hml5Mjv/NLbWrmD8HY/2OuZQzJM8pp1xQBu0Sx1sImwzh4ZN/8aDI3PodVSiNKehuHiieWmx7F7J
qmxXkKaKBRakcl1Rf7H1xJ/ahFiC8QMz00olACl986FrS2YCE/IN+nkYERd+KNJDkzETHVM/fpHE
1UNcKfTuTjCvWREqrbPN4vydhArgktG9xmQ90Tdz830VkaFTB4ooEdN66CsmvoPn3aYRM2DCJf1d
V0SE7OX6vMHUZrQUc1gmo0i8rkq8kDG9L2j/EFJLRGYQgWOqDNSLeSxPtY7XMHbSl0DWEWLIEsu+
J++EARcK8dB3IPphz3yPwtClCk29cvyYYuMQx/otXwK9akTpld1niq5OELON8iwLzQ5uU2JjeZuM
WODsWXmjO4HHEQ4MqixbFpe6KxdaYNJMSaP3yOTCzTX/EUtncdMFIt0GbQ81qUwo/TWW9hqjGLxF
2zubIb2M0BD3Dr4lBiw+yU192mzrAFi2niGfo5U8YUGCeGd6YXcXJVw/x+4tejuZ2ksUvctxKqu9
MGsQZWORrnMCpHaBhQ5SDe4Dg7FsG9dZShZaDlZOByKAdopkq7CJ113iIzs0K8LTMl4xOYz1iVN7
9+Jb8smlpYXiIzQevLKvzh0Gkds6daY1okXQpJ5Mwq88NFFr6bSb6WSd9QJlDdPdF6EYp5iQGhiK
dUtSJfzdfG20Ln6nTtWOHC31lYLjuwBb1OBVDcGMJy1jNXSYKCbEKq1Nh00UYhCahYEeW6XweNe4
wfQK+eFI8l5OhKpO25T8xYjKs1Bk0ydR9qhrHqrZMn0nXhBBDpRMJFzeS+hqtCSolI4T1FRau2iL
+lBdB6GTbn3dHWmWZ3Q4e9562hS4FD5codSm3xy6gJ2iVD5EZvmWFclXkRO5GPg1Yrkq0XZdTWBK
hhgIyL7WvhlFYR5FE8uN1P1ZN5SRyakjjB9AHfolCR94DOnij/yV4jqknTYHE53dXkHvdJ2dPbWf
o07loseAx6RCtde+Qi+4qh1zk0XWEUX8qgjaa7yYiNGiTw8CJW59mCAAcDxqL8fHulrsBss+2S0q
k9EAMeDBpkG4QNhI1UIsdTx5NsKAmjapvkc6x8vJKdNr6dugdi1SpDqIQksUnhpBdNy62QRPUvYa
2Uotp4Qw8wGstg3UihyTeV4AFg99/G5hZ4UrLfKbVa2TgRhxOGW1zJBbjg1IV5/BQmtDry7opi90
kGlFZzK+NBkUJ177hB0eY6DHFLonIMXGULCoZxgp8JRFy30FtLL8ThzvhrHvuyhxm02lOBU0P5uS
7nBSN+6m8GFax1p4y+LVrVOPzLOh6g84/D4MiHSIWjnSpMOs0g7qCt5qiDoSdK9jlQPsT3WHg4hp
HllrXWXKldsVLxg/nvTc3Ida+NIHRPzCqDzUojtlyXg3YRFdtBmCnNijp+6ZV6TwXDx+OEdOrySZ
xgEO3xxR/KxyLSDrjaQtEY6XtGzTnRmpe/wxaGNsfEWyqm5VJL448b7EY/0eNXAGhjTe+6QkiEpv
F3Q4sLqEe5Cvr5wDqdBr58Gf0LcaVn9NrOlDlAC+in1Ioz7SFN8vmdB6yodqBqraw6i90WXwnEnc
sQPSkQ5H18rywH71KUPYsQXzhiNjkYYhHKvkXui6v6ma7m4ikW5+SXa5FwCktG96J9/1kcCNacNt
LQ6ED3w4rfnS4B+oZ4I+m8UOyQWvRmadPd8/J6lzSqjBzYhrCK/n4on81QpT5D098OI6VVdppDg/
1Dk0HpnVJ7uubnxqX+z79o0vmvXUNQcvwiZaxP0rhe334Kg7QwZvxQTGD4nooUHQ+JBXbMJTbZ/8
0taOSALGG7vuzYtB+b9CQryqyHvL3Y4pdwJPz9mY3CqLnrC1pR24/cbyS5bFSDC8bKILdwRpiGiE
8uGIOh7MwsTQz/vsC5dM3iyRpA4YJL9gm9wmXecilmw8goLxhCQ+B6Qp0Fd9oZ1ThauxxPmyaOZA
sNzM74EzsX+U5fvsWZpC7d3QSWOckKbGKRwo8AEcvBnYg3GSCtNGyI0y5MgRhmeuf7GOQq5n4RkM
12Ryj68WEHezKvNx28Dl781uX7rpA/J3VlyStWQ5bjs93JnKuXNcsC8ZeB5UPj4JTjSFVg3+bxf9
U2rJnU/EQJxo107POdms66s6Lq6jrHTWAwyAnmASAz/roWvVJqS8AohZbTJd3yZu/GBmwLW7vLzz
gmSr6cnDNHCktftoW9QwQTmxs/pjgFdF+OklLjEXOJa76mbI8SykwVXqJGSeBuawzpEmLFr2h61Z
N5hdghr+g5HvY8d8cSP/HpRquOgj/aVoBkHTBC28U94mtoSbN21r0eO0FBf4Drs+sT6nSeJFwBGQ
1djIQOjPlhIIGnG7Ikt2VXbZFZLpK1eNW7drnlzyBiIfbDgyJEGA/PQ1YZtZKqxcLeZf5hpWiM0y
cheQ+Pc1qMIFQ1oA1mxnksAecmiuTA8hVhsgoTFIIq7GR1pid75Z7VzqsDIXT1ELxZvxDOdNeufa
YN/qyhgRd1UHPRTbIKy2JoJCKcUKMe2OMRoLeQhqXhVrYxS3rNyc4J45EFFXmHB1mbfE8sBsYDnK
J084S01hgbBISPKtO7NrCWnW8mvhPPkprBjHoH+Y0/8fcRASLpOQEF/SRUxzB4p5ukFJvSX6bh0b
j4UEcQCnYLQffbCsIVwRo2bOExDaYMltb9z1k1gZTXHHE2aWfBnRWyZ5fJbtk+e6R5HqN3Gl7UQA
j9H1uhvYVCuCLVYWAp6x7rDsvPjdV2Bho/EMIhqCVQxvaqEK85XO3DbAVTZ1j5pdbf3YI62Si9/D
h6Z6KfpHK7r0qPMC+ChmCvaw6DY9bGuwiLRG9KWpvcUwTS34m4zCXvDaQutFRdm9wBk66BWsfZcK
GXUMJMEI+U7hYP/0zVXnvyOt2wQwZIJqP5C9iDFbYYbVx2k9tNBqKMzbNCZXqFvpsCvn5NaEGErB
qq8FWOd7dc8ly+KLjp59lGfX7GelOlz/y0iU3MD+2Js68VEWOEzaxcSisMGuTEfsPJVdaC0zPx92
PsEXgoXFt5C8SBpig7UyEAHA5t/ICS8JAj+LNxad5GWPT8groSOJ6JAkXwGrsM+WK+JnA8nODw+S
hNRPyzH2hvmV8wqqKGah1igg5JakBaQnEQmMAeWD9EDPNBQd5cFwKKNEcm+P0ScQ8xX9frmymMQ1
oyPWA2gCoOMxejhskkqtTBOVl59vUTmg1AthKsOp74InL45e5wQq7F73ut+fC/+aqNbF3CYs4D66
BANFzgN8ipm7sIz4dFeF952R7ilr9wqvhAO0WIj+iTR5FzWyvi4H+22K3A2CGSwxzTYYzefJbuaR
3MaJk33S2jsKHfxwyJBDdI2afax5seg+PgdFSe6ne9/WAIAVeRcdeRu8hJ1citx/6MOK8Lbmxten
cdk0EOxr7Czzl550VxK1CD8Yy7c3Tpu6QC5RQERiS0lK7VtG4VuPRTgT1tnH/Nk6vLlqb0Ix6ZLp
kA3PbUJI9mjQskY2BO5gZP4KwtVWx6Gxl2FRPkN02eoI2MGe0OEcJCLh5koG0yWtbOSGNkzqGHEs
sQMvkydXbeRfk1DVLQOcJwMpzzlxwhvUsu1C4u1eYbM5VJW7b9roU8uceCUDb2sW6qo38MLGbD81
0YBedUzdBw1klHSau7rWjrSwSRnqkg+vSDh/Zusith/lSHAUiZ+LDCBhz/st1v1dntrH/83eeSzJ
rWVZ9lfSatx4Bi0GNYFwuAqtOYGRQQa01vj6XuBjVgadkeFW1aM2q+njI68DuOLcc85ee4YVFyoI
qcZjb+W0yda5XbG4xDk8zAlKawrEZABDd6bA2U93XGadEga1la3bK2FZg3nazJtGMDPVyTYag5V1
b4/1w5i3rtEqkOkPUY9XyBD7PQUWRy6+VIilypSouzC2RkvlwbpUlHyjJPUT5KKjgqrEpp+O8ER8
qQ1u70kNtInsI+1a0XYuaHaEgU41/S6B7rlNlcXVQYPI4jEgODSJ++lgsUsJR876xyLO65ZXDNlN
MFhsTIi82V+0xofksBctLF81Ea5T5SmD8DQou6mtHhaxOaglfgRR8Fi0OG+HXFzLvnVjYndFvyty
Xff0DpcHXeosdxAhd2JO1w7WJhpVv6GNhS5INsuLMNT30ZgQGOjtZVlamIYXh2DAZCSc3R7jATtt
eZi4NC8qrpWcufJeyAQqsV9msfcFGuqW5EfKjXc0jwYA+W645umcOOJOE2GGCV+Sqz1+cxqBDvYO
aXARgTeRtGdSogUOhDENmxEZvWEW74Y0xCxzAE4BD1kfxIcIAIgt6oDxubih1X+di28KFN018yxB
yQ2RSKYKXgGgkARg/KMl2wgFqJJdNssAfSt1FipleJNedMooQ1dM7+Nq7qnp0BQVlQ0hVYk9O3A9
Gpwz6kClTJUkRj9Ji37/3KbcThpjfqqB613BGks3oU4ahk7KN9AgG5zt4B4vb6E4YmQybfGq/yop
1ZcgomMuxZgaDebkjVUXXPRlXN33IhGAWRrFXtIlVKu8A/aMZrLHNHko5pnrjJTmXoX4DVMz3c2h
/+DEOLDL5812keh1US2mR4whbtzV9RY92j3iXHUjjrJg47toPAVm1uyMSX9IEQ4dJEu/KbIxcomY
LqpJfFNFNntLiUGlso03ij826AdKQ+yx3tVqh/svVl74/H5PWwxWtbg1thSg4AmK0UOHcYUdoesl
MQKvG6ePmWtwzeSmydNtaC1xu0b53qSE0dZqNQzGVDzTgyeR7DtJw62pWdG0dJRXimGQ8XtfJM1J
tNElK4hO6wU+LSp+T1R1MbqyO2/BEb5LSn6Uff5oNBXBlyIpiEA09aQk28gAnaJp7aHeEWm64R5J
yg6aqSu4vf35WJS3/3gwHomy8/p4inYy1JCQsDPqHrSbDBWWNvXBfprU+6Z6aGlL/nys07S9Jmri
+7FO2iy5MZRRkTEWUA9bE6H0J2eeRj4tZp8OcfKdMoo/7FsMwU7Ve/T/2/1NtCHl6OEF6PSbyBUc
6Ua38aHcNY/JAXT1oSrOfb/T6sHpr1hf+ruSOvVHw4SQzAnrFztjE+8HW/PqI2Rghybzc6Otz/S+
gL+OZhoyJ7akamStTp4ZJyw5UGdGE/ey0zolD0wY6gYuyu+d7FY++rMv2FOcGXfNPP8xrMWCoBSj
a5K8TuJ3D9nSMhtUTCtHJOGJ3YwNDNkO0ucO/Ij4QxUJwgG4fD6Dzo25vvh3Y1KCr6BXIm0Dnbhp
/W6r+Zii+u3fBZLfOmx+K/+ss/702ZBviBLkL13WzZOsuyFVGXltYm/pqvdkh0g+c1HhJ/bkTG/6
xjwQBjnG/ecP9+GglmbyLUWaStZ+k/cPB9cC0WBgSriXSHaQ30b0PQzCuUdTTh9NV01ZUxmB+pkh
rk0170dJER9UKJExXKXStFa2ygfB091xI/hc1whfz3yyP7qXNQZExknvMhQs6Y95kk8Af0QDjdW4
p+LoQk10ygvjEv79XvHSq8I/O+JHjwj6VaQ0Y/IiT78eTrKEweuImj24azGNdmLBQT7PsufTYe3n
f/7lpD+WoE4xSIOOZZqWhA/KyRIcu1xrhjpQOB7QuF1VO9J/zvAt9Ft3djunZ+mnbnh26ct/7N7r
uCYbgK6bkmWqJ2twFZBJ0ATpZnUFoClQr27m9KmchL1MxnO5Eu7o6eXY9rpvC7uekj7NBI9qhfAK
7wFA7K3FtbGnUSInPLlbf2vknWsx+qOYqp38ypNVm6ZhqnQJeSvzoXObXUFWzsbJjepmuYm89vD5
x/hjj2A0mQ4vzjRDZgacrF0wjmNIyzy5hj0+q5vcR3m073xj9/kwH37zd+NYJyViXNHknAq36szO
4PZfdSe9MW47O92he30cfEDDHNaglM+N+8cpuj4fO66lM9FWtcLvC1ihjbHkCqCiPLat15+1YmJa
J3uLvo4udsGQWs92iUl/7E3roEwwpPDMN8s82ZtMUwnglkQY0jvrrpF65D8sBz6Xg9B7R8TuWi4E
ws9f8UdPaoiKyY5IJKSe1j7Rf8vdOOqaA/z5wjSvtLS8/nyED5/LkPCh0HVNxrL85GVai7lMlBkZ
wtd90ev9rr9cDnR9uz8r/fpef7Jczf181I9mqAE7XZE5W9gyTlatWNJKQSVac0rQ6nPUb4KeDHs7
2K0qOIVxHQMMKki+fT7qz2f57VDjGxImICXRCSpl9WRhcKWojbjgWZFH4ZmwWbapkx8Nz/DZt64q
/+y6/2jSvBtQO10hkaRioIZiY9gYz1bmtG/hFqqVHzv0GksjW2Puioezw360Gb8f9uT1DgmPCT5H
Y1NUnnPTwTxE2YAb2XIHwwqau9Fu8tZYLN6Y597xx2MblkrUvu7IJ+tklmjl7nLGVn1lA+39qb+M
nMTFqfQWqU3nKR4h/DY6Kt8//7jy+i7/+Lj6KmCSFRUN2clD59EkQ+6lgLKeedom25BYkdzMNdj9
HBxmy4fcyQ4977yx8ystuT57Bv556jK93v2Ck12+1es8ieOC6cV+KHDqkJwQHMzHbDb+Q+TVT58/
8ocb8PsBT9YuwrpUHmfc14bN+q5pPKRhyo/cMPFfKUkicLZle92Gx3J/ZugPZ7ahw3SS+MqScnLe
d5PeIwxEozE7WejLt2QqdtUmpCHaBi7S/Yz0sSg4s2/IH26I74Y9uVdYo2b1us6w9LxfAqjfF5Jj
OIXbUkBy1OvGI2B9LDeFg9KZtIK37svZj+Tm3A/58zq8biXvfsjJVpIbGi4xZYbsGSyTD07Z62z4
7JMHcco3zxwD0odzmzVlEmMRZIkniyqKgJEhT8QVp4m34fIakUMqFwTmK5u4AkN5rLS1TeX186/8
0Uc2aeYxJI2R+di/H7S9Ri5DMTloJ+3W7K+W+rGKzk2kjwK492OcPFpoKKZR6QQR67JdF02t2vGB
uMWNNro7eA3tsw6e8b5Czu/ce/3jmspXZPISnksKdTPtZBY3Uj2XNA+shzqNsC71fE/wJF/cMIV8
YfP52/xwzsDCRmRJuEoi5WSHWqaWXPBkqj+TGqR+/TWpIdvNzzjp/3Gsk70IzBWB8bo+13hcp5lu
oejiLg45K7LdZ5blhwfr+yc72YiYQCKtFTwZfVTOGpC1P6bDuvVZ/uA3VOvO3OE+2gbej3cyMU0h
r2nOZzx1JDedsbmLt5+/wA8ilBWUQ2uljB2tIZ7MDAnYP/UawDTTBgaFDwHz5z377JnxwcpmHOaf
LIsa2qGT6S8nmi5kI426dLHd0vC0RXh6VLdr5Pz5A32wliUuoDp6fUKuP3IkTYGhdmLSgzOuxUyp
6RU7yqGpY6sp/w8mOpk7HgjliKgSB/y+b+haD74k68BC0oDsVz9zTvSkyBtS1Ocjjg+fTCIFyyVa
ReZwMvk6MVJIqCc8GYs4R17GUZA+pAhHZhdjMS9N7MY/9+E+mIE84r8GPZmB+Gy2yZLyUHp4D3pw
QB7wP/he7wY4mRgjFFOl/vlUNL4IFsZynbQVWuHMMNJHE12hjUjjHGdinO7xRpOqIDuktSazpRuc
PpF82qIZ2EzbGu6wgB8eLrsyWHVaI0PPRJDrdA5tfWfv8n+I0LklS9zmNPpNRVNEj/T7tMloATGR
/JLm9jFM99Yks3mPzTuFCy5ZFPhCN/LH7dlT4KM1+H7ck4SQSJdBXQgD7Wa7cDtfrnnScTM9lldn
b8zrVDyJURXiYpGNRdGMPzJBapDoYcTNln2yOdI1Q83tGaWIK24KTyyez6dGf+YgPxtR/v2djtRz
MCw31nNgLA+SgIBd2tUePDCUVrJXcAqlFzEZAuFCFAc4hztzm55fo+sr/OxnnKzRcpBnA+IT+N5d
t4u94Rscfto2nDU/9OsqQrvW7myYtj7eZ+OeLNMpzQyzWW+36s3krmOGX2JftyUn22Y3506lj+7S
v33ekwlcilmAvIuXvR6DyUu4zb1hC7H9sXqrd7lb+MZRuf58m/gotaSw73HCkulBRXcSiGaJ0ZZS
SGgYHTs33BZstoNhS360VQ+Yq58b7sMP+a/hlHUtvcs/Z62sUsdehwOmSrPFTnbQM9Gr79WASi6h
Xr4Fz9wKttq5kT9cO+9GPome5qkZzKrmU+pcNSR02064lbYgw3Aw3i0e/sjjub3x3MOeLJ52ptJJ
5zN+IrNdHFkxGxwQthQXNuXOupi8tSAVn98HPwiJ339S5WSxdMa0UGtm2GzXbLjCc3WPXChHcHj8
wKVxeMNJ6q8+j+dvGuce+WTBGKUlp0orr/uFujcbW/bARjiZbWM/b/mim24A+jmB9/ks/pnZ/2Od
vvu4JytHy9k0uQZoTnJE9+gsG+tucgknyVS76vVCHjm94EorOQVqkPR7uaNP0i0uKHN//kOkc+9+
fT/v5jeMm6io1h9CUElLkAswoNvl1M50SF2ezMUgjEgu1l5kHQsncM4Mf+71n4SdVirXYGV4/aof
bw3JgZyRuCnKN4pZgwMG0Bm+COWtcDYj91Ec8NukO4nZTCPCjXDNjVUunTJHjYk3E8ovO9bZl+Fb
8oQiLHyRLtINJRKlOvfe19X72QQ42cbmBhcZhFrrvCt2ga9srVvVRslwKW/PhW7ntkz1ZA+rwWSP
IXdSJproUDC0i7vIZRu5ohqzOZekOfNFTwsUKT71ASYDINDqm2lBftuK9iBuRcvcfD53PohI339A
9WSzgmMmoaRhIEvElEdsaYSN3M+H+PiAo9oirQlU2gBOdqbEABMtrqsDIi0OdvZCfm3Z6vfhEQik
I9Nv55xP+nxQP9O4ufxr1JM9CdmtnDQkQPhewezQh2JD72EnpM+pceujxN5/do58OB/fjXmyIY1N
iXaiQQAk7vEf3gxb1e5ddUN3k3subFj/qdOpT3JlvSuhgcem9vctR+pzOcr0dTrSlQaVyzej9gpK
6vOZj/fRAfpunNOju8b4rhHrn9N+rWDQ+KnaKXf0elfzXOFmeTkz4EfvUDJIsJC5ApZzOlsiMjt9
NzLgmtoJ9tIWqzQnuqQjbP9L0Pfv69Ufzf73Y53MkWqYtKrtGAsblGwH/NYprkDceyIsAV/Yo0Q9
nAu95HUz/uPDvXu+kznSxs1QIXpd96zAp3dqvXgiKGhKYj71jv7zK/zS2LJlWz4UPyy350AfNtq1
fNtu8Wb3f77u/9U0/gfh5LuZ58LV+MXLWMEd//kfTz/a7h/21yJ9z8r4+Xd+qRq1vzSyiGuSRSM/
QLnpHfrC5KKJ1sAk96fSQPIvhaP8l6atCkcqqAqoC40/+sW+UKS/KDBIIv+SKBka8P//jsLx7wrb
b9NIVFRsP3UJgSMwjdNrL41mSoWYaXC6MhC+cQYrz+IE8Ucrs+VA+3lAsEk74zX3s2IvNlP8JI+5
cTVPmBbRIi77htWCoSvzSTmmfZ+jc1eK+ShXRn+BAky/D0DKX8mdVDxlLWkgciS0KtgaXkAAmoqZ
i681NNHTINfGAeoD5Qpu4TZeSne1wv8S9catGpSySy9k78RK86znUBkLPEXonTde9Mg4doO+G+vR
T9B4iMjS6Ri+7HvpiwoLV9WSrw0+MqXce3FGIQQ4Z9ghaCn7Wy3IbpZqvG/G8E0YMIPAr6LuE1us
4mMvy7hPNEfMZx/Q/9+XIhW6IbiSC3yghdRD/wzFNPaW1LrQS+m50GgzspSLNDIx9+E2oJfCFxJ8
BZ7E87OkLQ/WjLTB0JIv3VTfQqN80sEaRiktr0PwkpbL09hmu0Dq/CoZDyPABUnX9mIlXZtB6yfZ
DBwyBAhVFEUF/zC8pwH0xzANfmgBrMjR6yeq8R1fjuuxEfb1QvNnUMwPuEI9BJ0JXFk4LA3GOXKs
Y70gZmANjGIjSHQGkuXIOlD/6tLuUZZC4zX8KkxuepSFQtz+GMIRS5TFtdp2IxQDJovpak6xHyDE
1agFMBpGlLbazo5f20wjhW4K7jALd6Y+vMBO36Ftq+0kxhFvbLdygk/BVN9pUCTstbG0EWC2FsK3
OAoHN15WYZDsi3myM8pqi8DhupWtbVT1+EVPB6PoLkpVew7iDB1Tv5PL8oJG6n0wdy+xGh1aLd4s
anTX0uhsA4z4KvTS1yaMj/h7PMeZIO0GwdJcxcwpg2boAFHj7+uwehykFbRuTjJGJjgKi+pz0Fq0
xVtbaFR3bdF/1wOQxb21Wwq+hVzEP/Alu1FGC9OfNbSaVdqd4x8dBtiFnvKVi/ugmv0YWxGjAWNr
hBh/5PpCBA+bxYZa96iZxaY1qmOqVa8KHfdOUVa+bKh3NeZ4c6KpcEZxOemiq6TVbgsULOrYbays
4HHzXTOB9BAncOAjFPU6exBUZSek49fYBJoQDcWzVkwQzMx7XaktJ2wzf5zEx6AeLul7fDKxOcmk
eaARFQcHo5S/ctpcFqGJlUsht7AIIe5WNcb3VoRkEMoE7PVhfjEAcyQjcA4YiLBJ9IcuaVGmJmvp
0aL7tAlu+gqVcBVifLrQH6xFfY7+bLoLEuUSdcg2T/FRlyxwj8OG5ltP1MrdIIaPVVvexdMk0QyM
c2Jdd9F9OcK0s0pm6wiL3peDfPBS2Uo9Sep/jPqyW7LwmOgm6ItgpZ1FWBxNtXbTYxhmG4YS+ZYQ
/ggHsf+Bsu4Gw1/JbXRjO9T4l6DmfJmM6hUE7oTWS28vmM2yiyqsuct0VYC+Zcpgcq22uwGgt1w1
SZviVpZdhlaU+8VYT9fTgAAnyxrLBve+7MMEa4R0KO67vK1g6pYPSRtiNJb7k1T3hyCxkAz3KICE
WvGaSI7sNITYtRYWXVNCBqYG9YsyyRdLiw9BmZZfglZGmDrmuKqsZrODNV80jfQFO/YnK+qpefZL
cFfJ1jGYVW7McaA6Zo/6KApeW5Bhg1x+H4fhFQbZfdQMB0CRaBbCdIvD31XSm2+QRL8Apwi+liXW
qeMwlhuagu/gpX0vM3lxDANwSskhBVsVMhfOQhAmSrZomnx8o9fu6qArdgtEomPdIuqOLflGUlLZ
q5uqBkYqGZtUBmk+d0QnkpZdRjRwN0nxolO/nOcKfbwcg3yWkTymtYkGSgnRwE3ktAPkHRH8L3zk
DOw1qwjs5vJYKOllr/XbociQPUBwU7vveVCogBYhVOIUPReBxSvTBnEPTtwEaj8OG0yTEcpT6zsK
CXzRMOm3Mt5iW6iQs4MG/U7JwgmTaGxHh6y9nJMKgH/bv9AEvnhjoGKDlwVIZCpem64ZJFDD4gJX
mcbLCt3cDyZ/kRRDeGz6+KqFacIyFyUWcGsWbyp2XJuZ/c3R+paa9YhYIRkhpg3D8qwaNTKNQYWN
ElaenrTSJQCn9ChJqnzohyncL0I4bxIJZYSiQVJMlh6brg43BXRNDzVOzXwLOd4M0bKJ6eV24Yw/
aJaAzyOOAXnVPprVImOqiDQxWGj1blX1TR9AVUdmMCBcqQBIs2egCU/e0KNh9imUmS2mwg0oKRLS
iKrlmJQECnauILU0en1ifqeV+B49RO1EVhtfWaIMaDDpH6i/mIcsGrqaDysat5UJE4roP/8xlcP8
1DU1rYhtLW16Ovr8sFuBzTmJnmzJd9hbfMdfu9o0ihWhTtRnf6HF8GFRVL5ZlIqo/8Rp7N1QaIcv
U5MJ11GtPOElMGI3xB77f3BVUaB5oYmOFeNOGMDWiHx4Ex9qtHj9rsb8Iw1VeKzVfDFVSeP2BB8q
s1COi/+NiYHNrcheleoaIem/J334Zfa1+Mf2x0943j/u+m/f47Zr4tfufZT861/5rziZdjpRoqXu
PR5O+4s2fEWyFEu3CIY1EhxF2awQuBUPp9AdzDXZIlZWTS5d/4yR5b/g9a6NoCJ9XP+d+JgK0Ok1
C8IN9BHCdHr9VJqKfr8fo6OCN69aohPhzWpz8suuDFDSMbv5Kh87FJ49ir04axSUYfPVFFcJU8p4
MENQqkpPy1PQf2mwB+rU5ruwtLcpe5ldAsXqG1owkaa508rKSuv+XhME1cetAuEqIKBpuyzoVJQy
hvo9DG1iy4ssPUwF5TgNV8pLTSg1zBn69gGbTBRSmd4/pq2VZ86k5AjWNGjxWGPj9UKf+Ghiqc0+
WGhGdLU0Mb0iS6uJTl6P1YOaZM2tNuDQYRtR2TmlLohvXdJrcKCVAolrbSDRMqXFupIgfigD5iLd
CgHpq6yy8SwCipWr00XNkfjSiL30oopoDAQRuXsKuP2uTGk5y+CNGNpwQGS6TeCQIL13Ufdu67lD
YWdeZOn0ktc50BRra8S9tMWI3nSNNFAv9bwdbUHQX4YsuVObesWFW5wZ83XQ6qGLzrO4wmIaD1us
PtEDDkbX2oAk8T0HWewmWrTAFqvanSQX6WNlaIjVlrEnAgHgNWHGNqmK9BDM1V0bzuJ2hIp51FpY
gEp/h5EBSFMFVXGyAYB+baXxsyDDRwF0cidpc+AtvHokkqH2POoosvppAqyAkXhZpD/lqn4rtmSJ
2gznUmOSXH4JmnAxqA7JGFS3hhx0Dki76AL5ropnLYQXo24N2+zCK3UhRg0IUG0cReX/wQ71/x1j
iFwVOR3W4b/ffu774ts/di170Pf2/Y5DmerX3/1709G0v2gCJazlZFZW9iNZq7/xQ/yJRK8tPBWD
tS8bCrvLr41H1v+STbr8TBpI/0ZZ/hNLyR8oKjuSTmBJQ7iu/ne2Hl09SZnR3UY9j3Ek3UIuYBon
WaUOVq62MMlc5a5qdvDCpGsMBxAsZsSCyX6xcGuBhdG67ejS3T30SK89KMIxFOO0oTeAuuPoCbZ2
hDzkZgEJIsHBL2HTb/QXgnl000NGPzFahM1KvSrcbGOi5Hc5MHvg0vSmS/iIbAHaQlqDhEkjO0gb
7BzXtv7SpATW+gjO461603tCtjFI2wPXYfJ78Q3WsZkn3HX5pongvHj5JcnuxgFMg3QUpxf1Mb9Z
+wbBgzzSQGcdcpSszsyvqe4CV3erK9FbVR/W7frL2GuUbXro3zrskslkiV7yvGyIcAjvPOxuoQof
M5hd83VsuWBhHoodeOpiAwxQF+xx212Y3ngzYaV704xAhtBion90SkRJpq3V9uQTTpnDHtS2HzjR
frgd107N2J9le9yBo7uJv62VIcCCGC47+aXq9DfttJtNajEgAC/xIvTFH33pAbsAPlRfTpvZ4w22
l5hJUeteO1EwK5EO8gvvJdF/6dgQqVJpwpDyB3HZ/CDv48PKIG19SBXt7fLEm2E4ic3bY5O8KFJn
uKsvwguo3zQ2IYreAAjRHexjHeOpdArIpXbnNQdrsIdxg520jy9BaGudjW8JyQpn/XfEHSQ/5RCF
R2NT051lefNDyLthR7dzzQ3SGbTuep13cvxjpw1trR39pOX1jH6RlExnT7vapzlD2jZb4TZ7K77C
LH5DL+3GRwMVq1Nsw715DL3cASDRvxDVS7c/a+3H+It2GW1yJ9gQg3m0Un6Td/0rHbJtuunp+ra+
jpu1j14jXkM8dcgeq7UF7064mL5Wj/qm+tq7gAS072ZwEabH9BqLxOdiK9x0yo3ODJgdfRcCNvfq
Z4mOivgrDmedvMf1rGzc5K3Q7OC7fte/xA9gtd3oCW/vWLb1o+CBljzSiOIwEXpuPD06bVfeYQdh
Sm4Y7IVHA8Qjnt5XgjeENt7GVMQMGhouNd+kx9bwESO+clRcSUBQjiV9DY23eGAHHfF5RKjph+a2
W2wsj9rvye38KnzlCBNf+tec/2VyZje6bO+ti+wWiNWW8xz6tFup9yxxukprYa/czpad3zcH4+bv
xLm6NXwV79Wteq3aI1BHW+8wY9+MdeIMM07A2IHZxXBUrW3FHbR1M/jtM/bm5B74X3d5jEuUG1BI
8ZMr2ldzHyy5TXHdy79x6ervilsNaKxtbion0Vz1OcT2yBluEBu8mC2af7upKzdDzLuBHeboT+12
xedNV/o23giVLRynTYmO2pFeRMORS7rKGneFlOmu8lq9msDN1V02enLxDGbPwaFucsJqV6BuKHiX
4EB1/SKK9xUdhI58gUdOYnm4USTbZG/t8037VBt281of1s4Z+YuI60DqtAfkwF79pG6BnYm4weLG
ZNdejevHkSaewu9pGp5y/sW1YQvdJfVGGovawyqhyLy1sQhOVn/AIShzouvyQOuK1903R6iRGkkV
r3nOg1X7ATQEf5GQz/2dkaXKVhABveB0jUVMgbvNDlX9nWQ+RhfxIz5v7RvJGvTV1VNsXVfztZxs
e29+7GAbqLfw39Ha25PxoM4X+A0Jcm2Ph8yL8GXyu5cWpTswC+zZUGPfIW5/dzZe/53s/U1ud1JK
+HXQIEuTTYCcsnpy0JhLAg5uifnEN6aPH6G7dhQLXnhUfM3HGmhycHNlY6yjqzMjr//yu+zzOrJk
gnCWZQuSJgLY36NrsxSkpKsH1V1bOYAAeDXNBvStX5j0jqOHvz7XbqWeVhH/GPLkYVt4DtxCetVd
29ab6+JKei3j+2lT5fiZe/KFfhvtyFehO3xzJWEjKxd0mig2ltnXCZr0I9AwlPTOfMN/mXyFszAJ
7PlrRRvo5frdC0e5hv/h6N5ac1H3y6708cqrb4PRxebbAoyBvpxKZfSAjeF+9DgRAS5ATo8GJz0E
M+RaZzjSzr5XvXU9rTICZQOTxMvRPSOHXFWD6Kzx4Ql8lgZUJCe+4eTpv44/gOHWOo0x80wBnbP4
EUNp0kuva8Vt2vadK1/NLzGdUD/1qWgi0FGux03g4rOTOSScrxYsPfgMV0y6jYnPko2nTHpTfVue
asGexG8RB5vqcHygQMreIHaVwzaEWrb+FA7g74m6S67zLV53nGzc2u9q2iFpywcB9mO8rf2RCj5t
Fn54s9wnBCbdtbSFeOthQ7yJ3kARDtMRNlHeu6Zr3jUHNsD9Qj1e3Mi5g2XHZXxcLmkcY8+sHotv
S+XM+Ve1OFo5KtHQsxzjwgCSWtgE3zXpKxzXYIzZDY0UKzH3W7fPfXE30VBifJlfyMlPEuAPfqHq
LVvzHtysX3iIqg5roTDbIxg5Dm8q+n97cCg0e+JGdJvHBCj24lGEQNFBw5GwaYHY3a7hg3GXP81g
zUx6ypzym5ldyC5kBD++E27oLrRJjatu5wNKsWEV8G85zYWJF594HDlAV8ap+ip5ibfKCUSiJ7pH
5+fxmLvzIULHkTysf5OEr9/eCa7pENs46QYCHmkbp9+KfnHRvcD7IFXNRphAMfT6HRrDcT02t9Pi
QEV2A29mo0/Z56oH/GhtDn/A1c0DXpnBdeWNbnVJ9Nix3WO6nCDmaBxwhcCAHOE+vpLd5IbXQgcQ
7Th7fd9vu014pXtYIm+V3Sqy7tlyrV3QYnb5oi332J+Ou+COPikX/8lnkcePezu/1nf5TnTVg+BC
xAic7sXYNa60kS+TXfEK3fLnbvO/NUqA+O/23T9KlPaP7Csdwe8vQutf+JV3kf8ig7vec2g4/wXg
//sKJCt/SQh4+c/cZ7gAKVQuf12BNJ0/kgyA/uyv3E3ArP4z96JJf6HZVkjW/NeV6p+eBL+Oor/N
FP7ltfD+aDJoaz49IoC/mvQlWJbEH0p/9MtQCYxirm4uziZyDtcru4uq3LgI+vnKNKyanK2Ki4i4
ZA6Y6Bsjk1+XeMTH1sBrNdHSQydXkj8NFvuZ1GBLvZD/jqMvAXBI9tAJs02arczpTmhM46CNwtY0
ubYE3TUlN801rVtZoTwaKDM0owKJ/RIf5hbLHL1ViZE14VuPsY8XFt9kbJ2nZYCMLnS+NQeGq7cr
PHEy7loMeLy6JA00VhzipQwnyarGxFEV0HyJGKz8B93WCtkTRiIBQ2qfZCuJNlmACa9kPJao1gHt
dTVZE1ROzTwThIjqlRJ+KWruO104eJkxfK9vKH5BV2zLXS3H8rbUEh8RTcChpY2JJxktCLiebkm9
+15rycPctNdj8Y28BSl4xaOIjTBck1svGksPJUlgRxhidqW1V8a458qIK0I/Ktulbwd7IUK15GkP
khZwUf7Y6Tod9i2msxh0diJtOhHb+QQ9y7HGZd/ia+upybynbkZyeHlN9dJOLPNHHECmHWryLZEI
/Q1jzhggSxDuxqp8Wr8InPQ3FSA0RwNZ6w43myYEmQZo7otqHhTUDZ4wPBbS8vYsCh0qk7AzHdiI
7Zx7fTm+SZPGTQScS1m1GHKDzK3k6xGoCeaceYBrcHOEH2d0QU2MQ6myIJZu62o6POYDVshk5Fpn
NjIMWIX7hcqEU9t9JXcu5Q/JmUcqQAbO5oFe3U4lRS8jCVDjAlEk9X1f5Ms2iYnMJ/5H/P2U+6lB
Iaa0OB7MnthrX6Mg7bcktfbxzK2rp0hjmRDdqwmSqwEnEfe30sNFA+NNUo156IwWBg8YF5C2z82L
IGivwyW6VARwX9MViFdgtU0cw71vKGaSQ/Pxj3+tApMPCtQ8iJdvghle5bNIPDpq1M/L/Ful4aOg
RRi5lDj51jjIQFyp3AJ4sDtxgw9IoRzJM3I5oUTNktvXRhg7PQl38KMRGUsVhakC32cUUq6r/aMZ
FIS1uFvA3NVeEDA/S8w2P67xsFkgdZpS9VUSMUNsktdeImJJvk9NSAykhg9YF/V2UsT3UtRZthnj
SkzO8UhtKbdNPSi9EC2eFw3q5HRJhDagj+EL4UeYWAv3cuzihczIHawIS6eaHyVt7NChTirlhIyQ
ZPQjlVUPrmTxKGHI9hBpizuK8WutdfQ+9DE5jlQEtznrr/OQmsBTF/mgf5lXG6mhH6d90RdeIA3y
Zd0qFNUXwdqUs+iKY61cieW+TCrRV2RpdvII61/RqG/UaNPpcXndNHPpqQOuySX6QSJv6bhIxc2g
YHWkVQkXoSwrnW6MZoeeoht1rBvMMFMYaGWywffhXtTn0ceyAQ8d3bzDyqHVlat+QJGX1tZBF7yl
1Aovr97SNgyuilk6TkmiX66MtXxRnzTLEL2h7Q+CAFOrBOI3Yy91rxfmw9zVuQtl6lu8LNpqLuxR
eNFcdJ7PlVXoB1DP2oEsGhwtU+XSE43CoVN6c8uE3TVD0h3r0Zr2/5ej89huHFmC6BfhHHizBQF6
UqK8tMGRmYYpmIIrmK9/l28xi5lpqSUSrMrMiIwLzAgEXbVEwrK7SI6lgD/bmxEgtKOGqiQD2RxX
ZVQP0Mi2mcnGqFktgEdTEA2CHyjwZn0zrP+c1lgPAG6jyq2zqE6KcdtOF1KqYTo2LcXWIIhTy5iK
ZWS5buQo3pEK56jO2zcHLkmaSsjva33qDfLj/Wk8JwqrFLvhJKasYFaqKdZdRsCtA4NcFJQlRveS
Qe3UXbXTGtr48eYkM+tym8HSmw30jf+mAGusKi03lIATwBpD80IZ2xr8iWjw5NU0Mm/fpP6pX5gz
u6DGgX/P/maV1ocfgB/rijXZbX0EhVNaVC8gh1t2oo4eOjvsQIfNF8FIZ81+u9TUEbywhhQdB2AF
fwqw8mZKD83sgE5A54+zbj1YduOFjtFhdZtGEvmAC2zN7ouIUCrQlExK2x/f12Z+X1oAJKODfoHZ
ZDOSIz2brclHmkhPvU/L7bB07/okeQ0QqtviXkPWxcyFpces6bylrZufkqGHqJ45Fy6/K8sV8mkp
f2p/qjaZV05XlJkn8IXHirdW5xBe8U+EbtWF1o/0LHYuVsffTQSobSaC+DYEpo4Hb2z2dG4P7Zi4
j4Hh/uVljIjnHXzeak8bq0uVBN/AXuh+miSIEuI1REZ8pm+b8qHKKQPyVry15M0hc2ADaS1r3zcT
Q8yFRsL5UeYo4NNocb2q5RQU/Fu1C2Rh3Qx8EqVHWlwxBqc+ABTvBCUXBAeQvS79ZkSojZNKXEys
PwgvzePoyYEwWxSBwl+2gWZwAkLEmSGQ/TBDKcrhRwQA1/O5ZK+urp4rcml3BD3v2mQluM7FgNP5
uE3Wvl8jy0zPUnXy0HxpPACnySB81yqrhzZpyYE19f3cLCasSXWzk7R6JD8Uz1Vp7FKnAo6yZL/I
++nG0Pz/XN9JMLWMABKluVM1EndSeLvOzD6TTqrIlPON+20OW+DfGAdoySBHaITECRCqQGEgx0Ab
dfUtN3J/JCUhzFm+Pvdkuett3qHFtIfZmGBLZNDjFm94WVvrabr/Qo6eEIiddvMG7sGDnjvGpfYY
rOpu9lEgijSZuy25UsI2uGe7l9m/lfhffyq/lGmcVc6d7NVBGkunOQZSNZfKRR3yAafYjPRDMzPm
uBcVeztWmYGvTH7Zw1y2dPPqlJBDvukxsG7rTN+QQ/nHeffZJWBkeuA7my7BnGS6kemRr5Yk7b6t
yzcIN/ahbVt58tLlaMhpvIIOHHZWQ9+jDxaJ83aBqSDtP4yJM7rJBURfVbmRViNq+yqarbU9ZHq6
A8VnP/pz2WFbqxJehQLwhzLBIM7MkrQedrisTWZzDUj1YLQYdJQ8f02XbmR+nZRlhsJtGQNr+kOC
9+8ehdnFGu6WUbNDYORgHe2xigUSgDs+Ytdh1aYnDk9R2FX3/z3aBBqLcjwEqFdjgU3LrueD7VXE
sZnOvB0yQHWJ1ZKNomX90dBYuywWl7phBXbU6i5pNMfSAqCTOMuLUmBKU6I6iYDcLPl4jys0/1WG
hRVnbfGJ6bd6DhYykElmwqy9kiQqvmGda6GN/wXnELpnDvAk9mZzCv0U31s/rbDmSLRfixHglG8d
ZvlQjnn1QHGGtU2AnNKL/Vob4jyDvpZr15+DVI9bZ835gBSkOBJNqso8e7xnkhCyx/qLnfWnpvEB
F4vsuC56uZs7wLFja+JMy7xxQ7Ki2vreEjstsca5Gn77lDhTfGDobC2mNJv5pdEirkrPJBR7yCBF
czSVMLZCa13UYZUv5BOaG5IhTQXh16opBoFiwV9uieW73zDlbP8jMv9xEvU57dwHwISho8S1T+TP
NNqMzrrIZTojvDXmI34AccDUwXMOSVB5vF0ffnFZ8yTZ5/rEW5wB0WuAhAc5B2tvRQQVgnQVSDgc
ekOXENuPR2ucv9cEwqtDWPaKgBXX7CyHdoITol2/SiNXp/nFXtBYZdFmsT86N1casfSzdueDfwyH
fLlNnoZTsSDBAO5MkzpP6TIsW/KT7aMcR0SbfPrpGobnlllO4K0CGMx6jXzBcFSvwRPlA8GZXmVE
eAyxw6vho+szUm7rwdxOoA+CxsmpXhgX0zLuCbLcZzMAr9xWG3MZg+1EDOtF7GqVJlHZyxmEcftY
103+aPS9u3Hv+bGK0rjS/Po4N7ixCL5fwiylDsWyEpqNb17ytIoBlqOFzH5s+bLbNWJgPN9r+bmC
BAYYrCA4U9A3QXGNiJ4NPSCX0ZjVD6OzWltikWNv7byNQZQb1keB+GNixpp54jpHMknLJWHISxDp
FvTpFRTbBjvZdfXncz63GF8IEQw7NYyXlDTcoF63i0WKTOIDjiu99qtLiop8jC5hLBRcTbjem86U
qGE8arXnrWflL2wZGdWv463HuXKZcpPESyCOVd4Dyf0E1aAGNjBIA2clo/fU1p5zp3nHyjXGOqyr
cB3FD068aHF4gHSXEFhRebE10IYVDPTGtHutHL3epmDccD3CmG/pC6K18dqIdkxID3vfvjDNh9oW
6S7pF6o/3zh5WO7atZ2e1jXYmM4whwjRpKTduXCkrbx3vl+Fk5t9jx2pvzaPY1W32p40d0JxRWbH
gz+8VI0+H4L60e36Zk/9hZpu8LkwtSGqXhyaDgKJQYbbbnCd5+wmXfiYpOz7JLCpa65tVR4w/6Sn
v0NFXoqSz31dHZ05fTe7Jt8INFmkT3rgFEhfpZcVw//yQbejlvIp8s2VaCFABZEVOHSxhBEbiUvK
pkVAYZW/Yi3jHWdOOJnen4a3gvIScdRAcLFK8empIUrS9TlTy8eQQAkw5GXBpaSZ4sxUm4NzfbGD
5M0vGO2O2fDk6wHdHVphp6zj4lqSqxflNKmvAUPJ1CWjunZaxD38THwEd+5U7PoRVOiyNAlD37TA
IOAoymwxPue4xzdKn8DJjVmwsaoi3U4+/VdenQT58eSfQwMEUhX73IVFaR1LnzUxVm+xuaW4wEpS
vDN/+Uj8DrG1R4sKSO7sUz9e5sjCGR47C2psMLyx5Mk4YrJW8prHQzM29ab1catoBhPHJsijqmi+
h0KbkQrJkA6sgz1XI6NDDRZFxZVizK9yXSxMKyYvqLp7nMUTx87HpM7ZRECqMal3jw6D3y4P9rry
jo1f/fIRouEiFo1RAZ5gCnpye+8AcvwRzDZ4VHN9xP1tCgYOeSMvvuL6K71cbfoREVzjPKM5J3Ku
EDI+KJKDz1qP0XHWA1i2KqAxzIMQKjSNST5zdkwFpeHqs6/fvNg6DXnmk1o/J/2FERiYBlVdExiw
fGYZVxIBfKia/s/wWzsEIJiF/ST3U92xjAnTZg+u5JmDZYeJz9nliwxFsjq3Xg5i1+Mw2QQagBWb
v4m7QF3/Myt1Fem0PA5NJMpCuzi+iOspnc/GWJy04kUlwQChDuZGYTFWthS/pgemdSjsB92lHcxK
34kk+A++3r7pQb3Df6SiYaz+PJvEWCPPj01nRoNmzVE2DVS9SR0NVXtr2r4+ZsFw60n8jfVK3LCW
PgZgXmJz4BWYuFmKzMjjaTTSuIVJhBAExavcp+0S1RO2GkC2fujr1idQ+WqvUbltdXLrw9EM/pMu
uQur0TWbeS7SeOmUcQzUXy4C/7rCAHcIo4sL+9ITFByuVv6VdEvE16TncqwvAnrhbObkRUHTrejw
CJ6neVqyi2EU18QxX7XaA6EicAT25m5kUZUTZqQQoo4e5VYwstm4K2eKXngB0dLFpUhmhFETOEtq
NFt7WjDxnzABczguONelVr+ktfFPqXabDBRLotlRSJ46evp1VJ98Oqp4tdvjxP8QFRFrZeewt7Aa
zNG+vYXNh0G0mOsH90GIk5yJ/FGGG3eF9+ab3b5DX8kMC5Pl8kBrSMK7EWfLbGILTTGBrZs6IHi5
NBX9hB03jrpZkHe3dqGRIuEfbAzCm87iPLJLn8mY7wENOLCK0EX5EDtNlYewPeIGR8U0bXqzf4Id
T6cKs6BeO0hV9XnR8OYuycFmXscSM1DukgF9a/SRCYajsWjEc/stqcBxMngEEtC/A0MhjnBy231a
A3ghFNnbVOhWbsEI7P+UkCUtaNn1Ermrw9WbevfLxkC47Rv/RgObXW2bEQpm9W7rNumjD8L5SsDv
qRyr8mHSulspCchwDfeyJmUfmlTQJ9dZD7opVxzktD2CXVcAyzkBYu0o9q5THI2FQpJvh3i2Qpev
+JlO4xzwKFeK4Dg8enPiDXdoFm9e3v2Mol+3YD7wZ3uY25NqfnZmosoLuBX51NoRDp4reyhWLDub
WLI+wRRX1BqzPUvBcFweyBvHdZdX3maF1EgcdpGGvZEZHB019gV9+vba5FHB+9j2DHcZCVc4tMkV
rwS1ide731mLAF/i0ZgDtLc3KSt307vzwzRCHMALCXB+UVVUuCZtyuInx9J7Y7ytLqaTfUBGRZIz
tZtNc7Ux7OrR4Frk5/Q3DrPpbWHy4gOg4iBmXiJG2ttlJX187tPIrngiCNe++PplnNfmVC/BGxNl
ECKK4VspNeLSq+yQm8aluS9s2nhhHe5BwvRlvq8MOPb4oCvb8+J8TY68TO6DwU+5QsPael3abtUK
DJO7+5sTOTgGy7rP8dmT/1/WMdife+Y515XZ+7QfNnJ2KziGUzPYYklMcPRgty4LPAMJhpIyvadJ
zau3BcisQkBUiuu5p27mcbqSmHrKgNhyQFOfzb7x3ajqnPLjRDxiz3wxcYh2SocxLeSak4obLtrs
xDlZ1241rF9aX1317g5GEdpFSxFP0454uGCEbVnYTxC2mQIHRBe01a4TTrDVV2zKcgR5xej45Hmy
vzp29dIOrzrZ9qHuaSdoTvk+r/I7mdrc11VyWkAqw2V3O0wV932AxmYJokqx3XwvagCKkkuT6ICF
RQVu4DBzJIBwnzUrSDn8Qj0hGBTYJpPeXUHZEi/eSKgXmpyyAnlJ7MGJV/NoaQa2R2yEi8Uc0oVy
7ag1gzJucovRtW1cvJ7YCQldVdmbbwyIE818mMp+fEwasvqXgaXBunkMqCQAL9ly4w7QT1009yYf
d6O5OKF/58841n2v8L4ctjrJzZz1W3vr7HE6aMwKi3pG8dRrtrQnk9dTT49SM/6Cfnrx6YnLyfqn
UexUyTpd2Iz7Mj23iuQaeWTen7p706pa3v22cS6eV6rj0s0/GptRBVuqUUUoStSytkZ+k/a0DFjz
h84AwMfMZ9ubBMkXZOnNSOe1O+NXKRiFgIzMw6QTPYaSF7PWg4NuPabmTIlhmYfa1jiKZyZs3YJu
nQ/rpTSg+earuAfgw6YpXrD96YdHHJ1qT5v1kHX5U1mlJ1UOdP6Wuho0vRspvY9Kqn+QitjuLNlM
YZjOJcZ0wF7y/mCRtrqptdLkICqKyFcDo7M8y/eGzNJoZcdqM696duxqiFcTccQxXfRGEwVLdCVW
Xs9ALKW/7YAaddP4lCc54rpwrmaX5JENxW3TYRO9d3r6VooSudR872Zx6xQbE5Z0j37ZfPnWRDkm
GTZy763bLvCPskxyuH9r2DaFdgYyxARpajmf1wGcT7ejlFMcfYO9d9yEiSrVxeLXTx0ijTOZVkwA
dh/Lvt1zyv1XDuYJO2/ussGSBUkRrxmVG/ZIBXV1pSR0/A+GUDSAME+q1odkP+lAU8h9Amq0C1p+
3T5qh8WNHUEu1Gj9Cr/SDvw9NgseO1j0XYnAYQPKYbof1HvHTskImoqv1CjVSXny6FLQcCcGv0Xv
lXtqnouqBrmr3Aawj8vyyUwQGW81mBAzI7Ah94EYSyDG5n0LRzME938rsq2suQgRtS51NpxEmsNr
mUCjuYO+tQ1hvAXD36gT7UTgdheBptDIN974rIOAJEm/c6hMM8a5HA39PlHzWC4YTMEkhEVCahl6
FFYA/83rX2H89s2P53/1yyf1kiCoO31vB9Bmhc8Uru4l9ydpmWxR4Ror3z2Rf7Ny40eWteLyyGli
ZyK7zrq+vtcpikFuGdvO6f76OjVDpwq0qHFSUhc997UJ+HxjS44XpYEWR2vhV+cj3VicV72F86Uy
cZ9DsPXpH9LhlHoEL9Xut9fjNnfqr9kZoGuN5oe7WsX2v2EyH8Zl6S5FYKFe1DVwNC1zmYopue86
+Wnk63QLxAdQI2ymRspMSJbz/r5VsaSad/SaPC4kKRZY9n9WK4O+bKTWrurKHWX9lzHr3TafPBqP
+c8fKJorljqAfiUSMbTDzSiltUUd4eiesuqCzz4eF/OdJ44bq/MGCMrFZ/HNmIdlGOeWmsYvozte
B/trGYv3dIQOU8ysAHHnGTM/nkqMo7umpLfwiqRNU545TkB7rf7z2GZboMTPtVkVmMba9MiSCKyk
VLsyQEd7SdNXsxSnBac2Akr2D5hMvXMIKWnmHgvlpIwo01aCpNrhP4hiT5awr1AKX1lQdYHNLRLd
MYgrvFFHkINP+C4xU8j0H/PxF0pja8tibHoHv2EOUsG+H33svZa88DveNArkaDStbVV7TKkJhzF1
TWz7POhOg4vwxcQ3FXb9myI3NkKe5zlpgTox+vM9n1nXg5IOA3zhAi3tsZiYtDKqoYiw8a4NAUMJ
RgusDrwOweJdCA2oY7p+Sj296S4qh1e2agnIybWl/3R+ynJViDlywdePjAuHJI8CbX4aZl6OybSx
FdV87vrKRBTLFqaB8QSl66Vmxvoy9+7TwHZnfR9pmNmUbzRGKSdelAjWhvOsMbk4eQYcXkgZG9Ir
Inu2g7jpucbmHI+o3eKiFN4tMVNiBRStWeeW5dUr9UvpvRCumF76SnTHYa0fhObrhyZrLmqk2C7Y
xgxiYyQcAGtLkjATARm51l8MW85GU+3swQgbvutoi/OUv7m8giOthVsP2zKTOzDXP9m0hGiyh2xm
TIhoNF+8HnpfncRe8VGWbxVT4tZ8gjZzRjOIGuvJZijsosNpcAnbijmDzMKBTJMgo2QBK8teBELl
m0h/eovPEQXv/Sa8w6oMVPoK8lH3kNSfk/vVaCJMa3HFw7EzUvE886Yqy92vHbNlLtL9Cp1KM7TX
yiJpZBKbliD47aij23UJ41FjSZC8kMtD/lAWOldPGVvCex91Bl180khrXGBYtcVn7bv/glo1ocBv
yn8z0NYnxop9c+vr/DCUQzTq7SWb+6sXsPbFJGe3WCsqxn+Dzg1Y2qFPNuyk/oKlRmptUT8Y0yPh
WC7cFl+/9STNaD1mzMF5aaxHt3Z2kuA83U5/l+Vfa7m8Ev/6+qtkoFUEODZAQzXqo1BnnUVRnU3f
PBUpMEH9wB5saGpf0Ok/HLOMenA2iNWMyt4MxtPYKeJZHHFHTEoQ9G+GmrTwXuIiqXHCMb4Rtb8R
E3G2IGVML4EgZ2/YANr1HtoEZm/xa45HgKl95h94Xh/nJX1b/HwX+Hm8NMW1xyANgXw7MJFMY93k
LaXJ6d5t5Mqh/qiBqQyIL61RHwiR3HhywUiLYtP+G9sZ/M7eNNXbkvGMF9B8SdQ13COS0hb44xty
XEE3i3yCzgNTbKtGfLJCbF0Pp22qb5p2fslM8W44ac9ADYKLgVFwIbgIH0awJo+LfrMwmlfWPkst
Ns3bMWT2RPg150sw3QaGPXb/2aFkZFkGP/VhsXDzs8hr2cuOAoQTrWQGCJM7vSYm7x0NgPHqDv5d
0TkKE9jFbalvzO0fLXkVGr4F9ErZ4kd/sUweYlCcZrOvrU9nkuFUf/jtDVhqPHpdVGrtTm9XmExP
U6dhfVMhZBTWarKdI9lPyC8sXTwKJA2aiDBg6KjZSaQbdQzqgz+6EicAC138DtRefKa3tvPtTF3I
CmVUe/rzmPIrMCUcjsoIYs340OsNfiQG/xMbFOZVsFevjPLsFmtoB+ztF69IH3GOX9HANuFWMJmG
f3epwGXCnTp9qPfqlQIYJZK3gxDvztm7gTg1S0WTCVYnuUzQNFX2O9KQ8EUv0ziHuSZOoq5PeE4y
89Mw+HKUDD9ujCeauAlSsMChlEmcN9lwkxbNY5VcKkjTzz134kudaC96K7qrrH0/WntMziv7wpJn
ZGSR7tDDNIpg98q4aoMOfJlabgzAFK/7YB2EKFmXJh/BFgEw0ELtVvVTwVB0vpL0e636/w8J1lFu
7OCw1DVjFQwJcqcTZSKN8mR2VBLtlDRQidgeg4Cc7bJVB3hN5zI4hhP3hv3FEjf6li4+GkZNd8Ar
27OpzuE+OMxYMv+mBSlj9hWvkdvMsUxYBylZltB4YFx9/OetxcPEAH2bEo0YrhmkSjaDjy2nyYil
JmvSU/8KZu1PlOth7r5JnAhJA48qq/0dFXy+hGcFDCCrs8oEKmecctaxw7Ew/aickq3LccslwwVh
QUaSBtu1M0kBEknWIuZ4Wpc4K2xms+1HmahdUlVhIeoDqySHyRzZrccrnfnVqfJooIpHK8PZbpCS
Vb/C6Vudp25x8c8b6hzUbHaNdyIw8ErbpXvTECtCPfG51O2Qlqnydn3Acn6+WhGCCdha64aad5jw
zc/MhQjL2GVKO+Sz9z57KX6DXEMzNi9aRVxGuZ/0bE8L+wN9OvQD2LfC4FGaTyqR2zFbjmPgRK6c
fnoGxXPRnxa/euy7+T91RIh9k514Y7duxySvCSdsCDO2ACqDKvshzILhQu7sEGNoNW2SkDtvjrPx
dYa/6TTpHh8GU2QnHoy5Cm1lnFHeayrMuz4UXBAK7v4nKjygI6O5IwuR9DJyPPSezDy8MPJ97AlI
X+aD1DAWm+WNuvxq0Dw48sceMG0s3ncL9jOcCWgOxokKLrvvpNSfQ1VgGoPB5xvXnqCKxiu2VUtG
UzMCS3aD+pBZw6u9ZtsVjpjNB91e+q1eWH969d3kzbe5uj/6vR+dAJ2x2lT6M0GCjdNvQYl9zDYW
EM9t4YGx7uOzCsgdbAUAGTM+EQCDz2OujAv2CXTvYWoJAbbfa81/blvj0mYjyzAdfoymfMzFEuzW
jiba6zkpgXKqUd+0ufFedV3PmjQri60TL4L5J3gbR1npVu/ZftAN8eGky6Z2zYeqLI23WjL9yV7M
QHOPqqReNEdEpGxFpCsDxXtPI6apwg+9pqcZUPguFK6pksnBNuicOGu4y6b6qR8PlXlgBrlxdDZS
IP1Z+NrITGECqAkc2XrP93D7J1uz3qzExAQ95cOZ0JFLaeVtXLQJibAJH5OucIrIDu5r6IKHw4pE
zqlanivmN70tHlwWtYxpOUwkAJQpKdddH+kVljD+7nZ6d2wZ+bbYJXlxs5YfyyRH3da2M/Q3i6Ni
gihPGuy0JZEhBFh5aLsPAjzyJ727lORdpNrGtTZOs25GF2kt2KDpLPJou/bWHN69dd+rICJpBc9b
sfOxGaUjOSGfxdiBc4PP5GEnd5CZi3WnjE9/Vri5qCC+FkrDzr5zJM35ydJXtAU9utva+hIEtT/v
Jka/NJHs57RRXkkXgmeBKpEu+6U0AwR6PZ5c4HZBUv2OKBJlN1s0J255bCULPyv4eWwq35rpvZUJ
vEQWSbuFulUbUnmckcFhs6bXukyJl5mPaa82QZ2+lKu4aE2jMZ0r/WOziF8DQ2ZstTrPiptf67b/
lMnCan3tXF0+b8fOA+BqtpBwq5nUndE4T2VxJcTzcemcp6AvX9Jk3XWLefFwANXNivA95CdiGNzd
CGXTb45MPz9NKu2WHBSbVT/d39g8Wz7vrz4AwV1f5MpiNLkiWflowsnEgHW5N5/JVTQ/TX8mwcxo
CCzhQpMjd89HmVHrq+S45P7W9lk7nIenBp2My3w1vGd7eC2Mgbs0jzRKvX4K9kn+0t2NcfU/fUwe
RMoer8tmj2tuKkHzaiysHySx0lYIzxgXQfcuso7d9lnXOnC86MWG/Sq5VZe8ugimZRs5UXo1v3Pe
x0w4t4H/2KiTpvyHHPR0UDCbH38kQgJVBrnlDXkfiJ2DxPb6MfDIlemTqz3Wat7pQOj1GUqeYsyx
EopC9yUVQt5roLNO1nabiQk5eTtogt0uVwsX59u6VrE+7LqJTgX7ZzPuTPnMSRV2okRJnyOdhU/q
0Ckdd7aW7jzrPiiHMLTCmaSo6ABuU+LzPYj3wuulcpp6lbBzyBBlZsUEkK7LyrDX7cXUxhMPCeLn
psNnQO/FuqHosFrGHTxpXIA4qKYchYMSnZ31tD23CEv34gvfMqTjfa2LQ8FWOGXrJiu6R6nKh9Rl
DRHhP+7Pvt7tcT/H2eruUuRKScSY7T0rj63CrIoBoocJo7cqu2eiaLuh/cwXdEHsoa37X5Ub20Uj
eKpGMWOFmsZZkOOzOnEpxAWlyEWlpjitHOw5pf1fqc3Hfn6gPmZKVZO/QcKLyILovj3vw9QEj0pr
yV8p5VMZzNtxktemMHAGF3FO+jhP2LMYC4gYqWojn/30rCYVIs+6B7Di1Je/OXentNqob/E6BJdi
hRzeFAANL4O7xKRX8eku40oEm7a+DyOsnddM8X0sLZpT5gcEyqioq4d9Pw2XtntfHFQfha82a++D
zuxorIIsEQjO0JhgbOfAmVNWzUaM5DKZQt3qjLPW4N/l4vwriXWyZXEtHf8lsVimW9IIGNyDF8R9
iQnBTI9UqrNCzsEbB0z9NUBICx2K46wjllB8VyamI8tvHkVAserjJGmJ5emNKMBjWYAQGmEMyvqR
yfeeDxdo3LPoqC7q6V/e3ZHUtLyJV+jnpmflVXTUAXWBXEcSd98XOd+y+4+wnF8p1ict4ElbifTY
SA/FAz69/y+T/blAyN1mWvaW2Kw4ad3H2moPCk7dajQH7AqbuWBgoBXOcZr7bm/37S1T+llmSOw8
+qly0XxU/9TjvYnT/NVVNG2pp3EgLz5MAeOojdJhmx6rbQ4WJlRwKTcymDEMI3km+tYPxHPa4Y0M
qvdAfQXlB6T20MBrIgKGf9OZ0xoEaei2Pvd6v3FSRBzRfYjCI8OGtyh76xeWnVbzggftbiXztMcR
3WFvZqaMSx2f6TIa+LCHS8WkOem7U5X2L6XPXEHvWDsd2l9rJBqtnygbSXEpetZ67wPqolh/lG1z
4uX2yEixuInV/8uGN2eVdji72tMqqo3mfUv93Da4Jg2Uq+UPUz9PPDs97qRF3T0+xjLfTLYLXV9+
GUIDud3ubSQItytQ4n5nz3otK7FzYDNu/anYNsF/U54BO2oGCkzj6qXePeicCCWkupQXHbssQt+F
4TqLU2WwN4SIF2PeGZP3DKn3Z1EnUST6Ho/Ysc3aiDwf8OhzuTPVtlzyB3QgBGG8jv6Untdk8fZ5
sDxquiC0LRnTk2bwpA7iuKbQmFM4lM087X1l77w+ee0CzQYUXBztmvZMz7TLHTE9am61azgikDXN
F87bjxRkKaU+O+rTpD3Kga7MwYU1DCzIBYpJSXaamuFU1yubVlN3y1JHhIWUF1qMg1k1T62d4Wjo
57Dvq33l65+aRdDxavyWAxc+VCjs692Hfp+flPPWcozTPRwzJw4vnq95PR3S1Hyex2Wf6cvOauU2
b3AEELWTzaxx40toiY3w8Njgl/qsl/Z9atkwHUY90rwlcmbgsGt9sCyeMcv47QYoaYP1yj9UPmO9
NVI3RmxkE9Y99ig7oWFibmlcsnlGr/0xyU87YYl9GgI99iXlTQKvVM+/VvL2w6VwXqiZz7C6fTdP
Il/rHtjpeTCI0yCFznrkbSXFWSdwTRFyJ4atQMHQF0jpSzFwHVtoStPc6A8o5yfDqTdOEZy7TH4S
M0QgtSNPjExe0qxkOOo9DJXBIor7ICURU3iM4fYyfpWoFChzQSsolg+ThqVjHoLbOrF6M9lPufjB
DxAV3szYMhV/4WoOu9rG+9mMETMhVpWNK7ZgnFq9dUp9TlfHITQuQH1zlXWrquZsOsGuyP+E7OIG
qaDT3xZs0mpgH97k7adh1LPItN14tOVzo3dPBP5dZyRmm8Z5CJIntzVCbKFsEUVzOm4Hu45ssleK
4H8cnceS40gSRL8ozaDFlQQ1i1VUJfoCK5nQIqHx9fM4l53dnZnuLhLIjPBwf5Evax1IQB1eTIqx
sZr3Qn1hkur7m++wUcoZ1srw6C4oG1P708uJMtIomlO7NGc+QPvNRAHKEYRNIZntN4uqfzK7Y1Jl
SxNoiR/JhWvGh1JEhPl5IflX9ngoGkrL8N6zRNeXw6bh+kiNo+cyxFumIlzUsb1rGOpW5rijnnkx
J/PYWjyvSmvXcYqkh6KUqFWXA+gO+U3d+FkaSIKl2rR9s1Isla9MD0uBdYlwkkejtoujO7vS4yWn
QevuYyqRSsORQOApLP7q1j7NqEHTo4x0rEuBXrXS53IXT69ZbO1kq7ubqbC3lv41hyRTpgEtzvaa
PSiqeIrWUlrOujDtgzCiW581D1spI8qij24ZpvOFDOOzkCX7Ms6al34k1AV9VF6NoX3Xu/ioOzMb
eLoZVuNEDGIMLxPjFqkR1gz9m0xFELrIChOW2cjSVvIajhiU2IW1sCb1OjHyXSUM9kNxUN231op1
2L9jOFr7TA70SGzK0Fs7I9nJgvvJaYI8bjadItWE+3ee208XJs0CZ+OetxqRJ6629NIHJ+nXWNHa
oPbkoUDRc6Wxnyw7PITjVC6cqn33W2cdYzNscnuDptBuWv6RXlF3tOZ68LvxPeu8fdcC1bLSAjv5
SN2me/6u0pwQkTbfi/E+PyTT5tsn4OLTCTkejPIM61+VHvLcvtQ+rIomu0SvUR8f/PCtGkv6MxIu
krDVqBNHtqaBlnowvlsf+wLRrJ2aHXAyg7/q9IgkFP+d6pp01WwTEw15pPyDBWogCsJqVY3TE2Vm
jbEaMxpzP3dddEIE0vXuPCNp+GLpVAcVnq1VaLerTrDu2gV5ShQCQdI2dq2ub4q4eAQoYnS5mYiu
W1/d6KGFpfgh+58B6o0VwhudbH/fJD0PcGfuu9n9mjz5nUNUMgWwApcbrzWcaqVjP8E/S+WI82/u
GaSMKz+LnvySgZIHNZGy/cLM8chnwnwjvLLL2V6aOgxlHDxpGr3rBg7F2YGdAo8RN8S80ccK0ryZ
djtwyCdqOjxl7JRs1bLQ1TbPSRDzFVSdIN8tcSgZVrdydTmu3KoODKIpK9Ok22P4G3Rzu7dbZ7x4
VX134/Geetgj4nlFhQBFKccNHzZwBrVqrlehNd9CjJWuA41gxALIipIvzo97nxC+qv6NjrfqAYBa
ebOOk2gTRwOQI3dREg9cTiL7wgav4Udbm55YuZ1LI5xUXDINk2gv+lE4AZm2fRRl+WzbRKpDiT07
4jWZKMb954JRszFUCGXUKZVlHE3Hv4RCbl2IhfIa7fM83fuZ/9RYBJwoJ0OjPU826plpL5Bh7pVj
nKb01rjDNWwR+1lsrpeU+j1cvwHkSasddMbAUx3fq+Gu3KByxh3885fBlmuWAr16YsoZYXlbSzRH
lbHxd9SfU2qNxoxcRr/12uM8cuWXbT1FpU6T+pvAqoO4tRmN3zTfTzi4HY+pusXoZLgLbAKKsdOQ
Ede26FgxEtDZO5m2jEWMKIQ8VczxKvZTIHyawptr3hJT3VMj/whz/2gwm2FH5FNqYePuasYUUc0y
+6Q71fBPijB8ldnFGdydm6YBF+YuasKfMsHq4OqB2TEfM9Mr3T+GnOQ2CBgcZQzZQvSkJJi5bPJa
4XXSnnT4iSlBof4MpHBfJ+MvEHgCo/jAJudNIA/BAfcZWD7s9fZRuGpALSufG83chvRhpV3eNKva
T028BXl5dfR04yc4NdlIREKinjF0O9u2ddEt6lI+nDR5kBGgs3TzkHgsei/0L880cT0DAF9Hbblu
9Tiw8zyYbeuoe8lB5jrRqfxVDggUmpGemO+/oZkencb+zBugjjzBbatdQo3t5RESKh03B85WbzNm
qU6DWSWDDYviw526whoOYzZ6kqHi6sRRZrrfEXvCmJ+nVy0MN5kx7kgXbW1qnUZ8ujFPEwcTD/zz
4Db7zkHiHRhV8GroxSsqIw9+dotrSdkfRiuTdkLSmY12v9YbF6n3I4umr1RtjBlAR1FH3wg3u8bM
nij//1RIDxBHcIeyhyjbhrdGL8993S5F1fz1yfzE2rbLhHkQU8amMsRtpLToEogzFRF6tzwYxOlz
/cOUBIZqL94legEBlFUZnuy3oQE4ppL1F47gT4waa1sx3LOJA4iYZhdI4QXlxFDVXj5YttkwL7q0
vo4pl1nOaDAdil/Zpe9hlf1aXvnnjerDCoktNo1LBIOjvJGnZGAM0lwitu4uWgZcMbHDXKLeE/cw
yCQ9pPNc33ZsXWby+ZbbYh9nA/5Zvifk3hxoawGCdTEkYivIEwRJoW+EE2NweMA8Wbd8auXwN4XO
l8koqekfRupSuwr8F6pFeEnDo+Ua76HVNcjisCXS8jgxABxitS+IxxEY5oPHx560wWyai5jrhpD3
cuCGSRDeIns5+m95ObIUtSCjS/ObzbSwqXYIDRu3m+6SHDOis/sw8OK9VHzGpon7BFsLPGTeK0Rp
xgklEcbpllHxReUu7Ll75I/hMh0u94rTYYg/ZyTQRlCi48mTCy3PNCBWLfw6Zf64DrK6reVF4Fx9
vdKCwVRL1+SIpYhVUF/x/R/RBV6RBZeqp140JNExY9l7yIOiXA9a8wnSdW79bS4FXOOMLQvDsqzE
2R28IPGSTZ1NK8ZHl9TN7/g3rmnJ5qWJmNlQ4FtnGRKzNmW1tNKuF1RlfVFpetbF9MZOY1Wxxrqp
n5Ix2cXuN+nKfWWFl8qKspXxGCmV3NZSXHHAbOeSCFkU9dBj7BqbPByV0PioI54pFIatPZkrLITp
Qs/tQ+1u7bL6JrVyIreGWyWrPumrrqUPUKSVj6LabpbKD7+VktukCs9z99NgLwiGwtcprFGu/Jo3
k2SXX/j3Ju6fpggCYV/mS1LP+GPj8Acv8VLv5g9Yfp8NsppdMfrBNX4mm6zIeofkfCwTC5cJbaUf
jvHk/brIFuQ0Mc46oQ/2+bWgGq79cVPbvlzmXv3aOAkKHmgg715pH11kPiZhvJw8ytItt41vvBuO
jVed0a1Ii1Vrj+dosJ8JyO9THxvMVCxVx6DNQrGQbbTSvekedqu8NxgjE3qZrfI+2tjqGiOKFzK2
seDWxHfmkMHUyHYwKh9y6u57zeAiy3kVnfj/0/Snnb4LP8emX7/4dbXjsvo0EncdpRlFaHnyYjbJ
5GjaOSbISm4p3ZQuMKt1dxJmlwqmOt7Iae813l2a91Akz/7sgpXC59wyJbTBilTMwLB/5sZMb6Gv
XbQcKmlWh9VHPxuuls4qJo8tj3CunWwIclUvO/y/hRHeYnoNosVXL2mfiLQTUWl4DUy8WEqsZStC
PFzYfXXtOJvyBGWVHiWmOCJsbZ5jg9LMqlCEw0VCJFZa2PPJ125zkQK+hjZZN+k/TfyLka5rm3XD
5iezvcM4DIGH7oH5aJ/5pFClxQeuzo7C9mS6z48yzNIWNU5x353fEJaVQuCek10X8SlO+T6k5q00
D/HXBg3HyRa7xamKmNN5XfMVi2gZmS6zlOYW8802WrR0KufqevwK8XTMjdd6vpKHWGqMERXQHCXE
TRr80Lb1w/xywXfurYnSEj3MmyVlKNONDEO2sf6ffx17C2ImBONarOWZxuQ7ZrTNqQQyfum5+lWY
75Vp3EpONkwxQU3+JcuQbo0p2UXzQx7FoJd36ynzPlqfT7roLqTD12WUB2EiZFDIJIgzIj/tKSsy
FJmEwSRzn9mH7OxP1VnrYLOQ545QnsOOSrRq0qXtZfUyvmVDAt2S3r6cbkQ7v9rCWQ8Yd5Mxfp71
9lzKPXcuSn3+oqH2OFaPQ4HtZ7aH/cdHRccXp8On8KNdTSAxxGpgzw3Pkot3voO+k+b5q014hNEf
Uk/4JMgnNHFOJpqMttXsh9K/9Pq5mV8s29gOnXkw8FGJp87/yXLAg6NPeabW7gNRAB3MwlxhKgy+
GYHlyWMwqjaOXhModj+VYXJhnONK3VnO8t7NKMRO2G3q6iPKoC09zKlW1aF/DkcIAnvqEzbtJu42
GbObiYzdOf2lY+lH+WLnxsVuzZWnuYF6WMQjIvWwipTB9+zN6y7vTqPC9WCfhOnsAJB8M2Ze5y0S
OyW5hXEEENs+rvuXuqIdmiFcgL0v1C9YdrIMDDLyajomZrW2HjPUTN4KC1/9QJ6bphyUd7fQkdcg
YbsbhnSfpeYsBD2a6WpHKoRrTChygYb56VFA/w+Mjt/nXF92FXpvN0r/YST+xACp06kth7Y/YcsF
ppqwhmYkZzGJoI4K6KLRWtcYQkz9qsjAJ5Esa5roOGmOtrHsiEbPipHM5GXu3KdszG/lJD50i6G8
Gg5hqN8ELagvTzEcZrDPQTZ9d8p6b2z7OOKQS6THAD21X2uDYz9TYDSYiZDu23DtbDsPY7wTHgpn
L6t7xVXRhYq5BFsUXYbchnno+3bZNoIQo7VVEwbKafDvZhtz2kLsptSISnNF3GPriHWsYQcJp2Qt
MaoY+VGl9V9tiTffZAqTUqjIYe9Y87aj9UplHi0gXjIzUU8c1svWQ7JPwzbQ/enehtE/K59eKvQL
wUsTGflzxoVYNmKX+hXzs34XhT0iNPVTNQDI80LnbCBmhhJtNSkRquq5H3BtiHZleVmIiIFHZtS8
jWRDxEhihV6XFLs+bgeMDVnsnIf+XOiEPWDxIpBmR9ZF7M2GiDzczhE7rDXwGBbTSySyT9KU7/MU
AQ54/GhoRVMx80Q51j+ny4kzb/IS1FzGxK1dJ0xkp0pHD5fFUyPE0bPkQjc/lHz3a2qZJP/0jQcF
ojuoqQpizdjUSNScUfNX4ejPU+Ovx5wlmvAU9WMIDDhH7syMbBE73o/SyMSSaAOR5ennuJkx0oPS
nVS3DQErGm4WLd1EJ1lQ+ycekZ6DoGFGb/4zhcam1QoXQRJtQ61nXJTaDIrteJUyVpdXuoa1yqhz
y/BF68U2onVNpU7BqHvXDJK+SIDr9B7X+gMXIiZUqgYt6S0fk3MbkpjHbUS4oSKdbjTfaJ7zYnrg
cpj8Pg7g3MqfPLHpEIBFZD1VY7snfrLHX7r1sA9EWccjXL+E3i++NQTwLCC0Q1HpLSaKK69dxB0B
NitgvNoyy5u0P33C1R/GR9VavAw+fb/cavqbZ40EbfBPJRukXJxFD87vMoyYxqcPQ6Z8GZHZa6wD
C+Wbr0ntBFRgtnqN+KXn8phk33l4d5Mt443fmJKpSMurRt0bx/NO5sUmGfNnbX5Jpmaf9tGPEOYS
w+ly6Np3aak9CU9jwhFTFDZYEo2a5GEwLLRXkCAvaemf0jQJRqu6e/W0rLkEhcBaLo1/coJTP+bH
zoQwH3/IZj+S82SbA84onN1gFhN7mU83l1IJ+qtAxe83jEkoAXuAr966h5R6icm743NbInCs/D7d
O6OzjHPr0EpGCk2zn3BNe32xi3VeJsZdYfib5d3G73LsUj8amaZcXlz1NyKd2vDkE8L0tr5Pvfns
+f2LBpvWKbcy/PO7jmvWRZvm7m3WZv85JJ8uWx8UrxWai4Rt2/MmGYnOr3e1+g8xiaVUzbbmhFHl
PzODelZe9Ki+O+mj3rSfRUqQL90mDdumauyPesYbatk+zZ2/M3GTLKJBOzWxhpU5XxUaZ5eVucNL
MpKVNqN837tFwDTryObnlVv0gQY6bo5PfIiAHPAc+f8YYJzy8VVLnyRXsnhEgnkznPQqMAgN1kBn
goJl9mCpWKKSONtkuD1OwdhdLCMxLU2RnN3shwueEMU4b6fhLy9ZBc6ot8//amPEH1AFY5nezOrF
TUi0/sXMOw1zxK1yKItLS+udaF+eswV1sIysa2sXG91nKRVRbC2+OeE5wWDO7bTUQew50X2w0IWm
Z2pug0msquVacQthizUU8gBeRpOlhOts0KiOInIvfdF8YS78kJ3DP6ngzsbOlftm2Z4bm/l5nJCb
z6rpLSn6P8Mx3AWxlS4Af5ItWTaQbc3sm85LwrElU4Eaga+VOVvb/jP6xL4Po3eCWrDpibQd3YHw
4NBpp6gsz3VXOgtf1u+qj5xA2rn32tfTj17LEZsxKbEQ8K+jk2UDbbPz7Oe0s8MriYyOHAafraFZ
H3M2/yaAZiLR8gsKqrGGlBLKY7RRj40nlVuUq4KX1/FiHWnHznaFoTu7EYEMQaX/1giZL5xJa7Zu
eYEnVL3k2Y1p+7RmRIlhtlba1qgerO/pbnO4TuEX++sl1IrS/UabLud/qt+K+tdIb2W+G7Bf5/7d
wKQ4FbTDYb5m9dNSR74IfTb9aH+Z8d5NBVu7BqXRMEGV9HcKIJ+VrqGO2NXnzMHfM1aZcNBSR/JA
NisXlM68xkDFSLjFmllaGBv52KVzkPY76UQvYQkPJI762YEvESJClueBp1mYYjfZ3lo3NhUDAg6h
rFoCQ1lGLR6nck2Yl0LprAbUweeGxr62f/EUWwmje2LhTn/HKerjcwUxYaTzcsYjYd0LAn5OuFMF
YCUJCWJYNQ7+c/WbYA+JZ7UhPLq0/T8lunUN9iDFM5dXjLIantvfsZAALjcYm62It1xbK5caFx+c
wpn96GglxzE2n9H/TYYnI7q3HaVODPD3p1UvovYCy/sah1XSX1PUYDIleySjxMcECNcz91g1Et5C
dahDkJhMDsv5UrGdXNYaAsxBDjuP8zdXe9IrwdA8JYRsuqletKdufon631o/+L/9RMOr73lTliLZ
ldV7XiksWOwcYpJXNsmhVace7Sfs3gpsaMa00JKeUxSkUb0uet4tpEh69UUNTSHU3gDiLdzqQ5Hl
FFOQZ0efstuK63WLbm9HYD1R5B9eAp1JtUOrWzqXqkbfwDquWHqE6USesvDUVbCw9Q+QB0BhWHlS
4pWAm7z34HlbNC1GgieoWraf/z85iBnhQLJQKzd6TtXgPQLlW6cG+otuU7YrNy4DAp0DUmdbEpzX
L479TzZeMFgbH/bYDFzY4ULyZxDIAZi8yjw6+sZyzunVIo1YKww6FCBzsgdwRDZh5s5fJl2yE9zS
DA99wseEr5iRQ8thxoivy8bnt9dmwt58NDnRmon0djPjPfDzwEiMwOWjSct35xHgDW/+iPiLkCap
R5PyrTRG7Of/MpN0A2Wiis6Reyy05ug29HA1Z6VYRv1Hy6dscUkZHFIVfx3I6nXuWdosqAHm27mL
Tmt2HmaionrD5ofm4rWnHgd5bn/iFAiBdZs1VecASSwm5UvAI4UBMdQbA0U/HtaxswmpImtry1ag
EhKsokkEvUbEDuwpRc5wDwETKDhqefVTlN0uI2Yw2P9UvMf3sh3sZCvnZjFDPB4xjuKHgYAiIZTE
64Lp5+OBsQLPQSoutx0jJmK1y9j+dPnUKiMJqulTg3vezZdCWQtwBqrptp1177mTx4Rnpv/DponT
BAsuQybmQAXHVcKI1OnxWjOpNBijmh2AXrhT4QSiqN270OMlc/x5xFgV4y+fVp5Ne81JEvMO18QZ
MgbME1UaoSIDUTqKSEfgbvPLWxkVN6U/nmtipXZBEaKn2pKdPvyAj+S7pvFHSMWtiEAKDTJlwO5F
iFdG99UKByDINL8MBoJhGczolxXDnapjrZJxteF5MY5YU97FCgR7RQ6lDoGok1da5p0JuT0hqlOk
QL599VAiEVzDCIuBFY3dOmkfrI0pNzd1khKJ4gdlShCIbDcUsdjUUr5YcRGoQfODEcknkgW42FQN
by6jauw132VWUbcL2NhlasenuGPn1jWszI7RRqK9yrTB9Zdkt44262C7/dXEjTyAHHzAVBIH5dJh
wotrFnOArYDCDm+pHeEIhkNuJwhHiM74uftZAPY76slz8VgeZLsbky+2YwZHz4dUBBfXGyF8s5yJ
gRWHCVbI/hBl56p/7wgyhsbJLH9Ixi3kUxe+4kTfayx2c+dmx6KuhYk3jKtu5VmosDqxQc3O30wd
MkjuRunx//8wGfSmY68fLBo4nSm5b5I/1krrLy2HJigcHMJSUxFkQ/1LDpL9kzUjJBlCQLIH/6I5
NtV9rH58Wj52DoCI143+/CjPGA9sEtlrS7OFnCFqaCWGj+E1LeO1WUcvrplSlScfqYPPorIIOhK+
I8HcmSse4+4p91GQXCWsfwn0KhVT8bhBOhIHkeVcXVXBwpSSm8Ml99RCdpcvU8XASAP6X7Wom+5E
WkADK+U+ogn1xGHR5NNyKG3Ahj1xx7l4i+bwfWinY5kbPwOP7yvb9B4UObmZnCw+iKp6SdLGenPr
IV9ZIj1CR6Ia2Aw8TwkGHzL/YAkfSMtpzrA677uOWJBGcqsJGqxavMO+OR1SS0d440Quo6d2rq8A
tl9q6nLb4rvrjroGpA0nqRZ578BvdGI6+nIWOYuybfv6x2jrpM0XVaRPRS492I7N1xQenHr81079
us7Cc2R2T4XNd1lnDBtdpoWe/4tzB/4vZrsyNY+1GTkPzMkz2/1eCYyeaxo7i6NhYBGYqz/1VAwt
P5SNft7gBBhxYJMl0SC/RdrwMfbNl2EnWGXZHWZoS4uoB8Fo7ApMYnhYZT4cjN6+FpEJ9fGzwVRZ
1/zfPRc/SmEjfpXVnXt67JGseEviveDG4J5GNf7Nk0+WUk/aJW5PoYrXmeZwkcmdXt0K96vDYVh7
5S7T+vVU7Mg5mPJaE2og8RfYUQJekL0U+ZOeMpvAR11JjFglQyJsm1VQmcnC5weq7fQcc0mTnIJ4
cc/QFv0JQU9jPhVhSWwxGG2o8UoO+Yfp3Svehwb1v+1eTfE7Wm+z5A8FAMnR3lvsmAnryuL5h7d8
X0YmdrVi85rT20ypvlGkSWwV3/NJradkWPfhT5HWq7ylVpnYWveo+6N1KJs12+52NbddkU0nE2TC
ohzMtZXZn0l8MXV6UO5HiQPSqHAwpMjjXTpvR67VYSJUOwEiglDC9p19pmkrxSc7j+6my5imzZr9
EbvjpRirrW7hsKrt8Jv9cPu062+JC1hbPTHQDHq8S5WXvJbGQWfrgEefYMVaMDJzrDHz1R9T+KHK
4qPXxqUr8qsKIdV4DPkI96ASBcU5Jy2fmez/SOPljBBaWc6lpx1nZgqD9jw30OLStt6HBFCV/hon
6j224XM5LLHk8HbBYtRffi6D0iie69LZw7Fhbx4dJwWrQPYyY1LEXoei0FM0uDiYJVlhTAgD+0b1
fi3jXST65ySFgzcFWkhzYVgnhZhlMZa3SHh68uQ0HF3sPStSUrXsQ5LiNWTyYdTVtqQhjgBQ+Y4b
uPgpOoG0QLunod7hlM5g7HQtSwCss100m1ln5tQFLEzKRPQ8+DFs3XVXCB4VcLcNmb6mpaDSP3oS
c2UzkO3Y2C1iE0jNhrvdsPt/vTWxLAE+Bdd2H2SPjZ8PtdgISQpj3y0c6zXlCyhoY231ACYx8hX+
UsygykW/SbXkyaQJp00S0gnyXK161bxS4vsi4iM55EbDY9XuH/P3pGcIaSA/9z2VQhaSTmjAypCD
mX+m6Zdp5j7VQpwfT5reb+O/vygx+Ze5CZo7DIJVlDNgL81jjpW0sg6RMKDp8rBhI8n6ahXJH7sb
VlOBMgaVakrunP+LxpNPOMU/2uQ6ZJQg+BjJfryE9CyOMb50qANW6pzhva5EROwObr9OD5ROJUNX
HBmK27ELBd4QpqVG+vGwPXWavnPccDWK6hgmxcsjPpmG5wrCY8lZNih9h4U28GZQTxrrfid+X0y6
mphvcc9xMA970HzvOqVQIvBMsO1h1lifYrAH0hdEypvLCGGOO6Ue/QVyEzJJw4DLjNDstMPDJa1F
XyMUAaent4nqswcmo5+A9ZjnkmAAGYXdBgBh4I/dd1So66O00jGcLKOw29Xkb3zR4Q6vJOB5LTAM
Zz8S/i9AAYjkYGDXbaW343DhuQGYKNjVSBkfyP4AQ+ep4R0uYBG60aG0MQdBRik9a5fX9sbGz0yP
qTr1JzAMJi27MAz92tALTOxYKZ49SK6jln1Wc7G2fsbo2WranTd2rDuAdUg8iSDpwBsHV4OZDb4w
Y9pptrhY/XhgznZsCFdkTQ1RzID8n7RU3uWuGLZcWs+ubj237M9gwdZSG6/mDB4h7b3fiCY27t4c
W3FWpmvYUHdyFNsYo0TbsLGLTCBNpOP/CKuC98TkUlzQ9ArfXBdGdU+GaTt8l6a7cQkAEcPdOQY7
IfV02jYOmEhXfXQ+WszMtOZ11LY+PUlu1YdIL6FxsEJJndl++sb+zqfaZNHY4/uBi2x5e9t7DSkr
R31+dh9JmcdMh9fDQ99ialKI9ll47GLx3qNyY82/2ZSve6YVDrsZVZL/Jl1xM3n4BekGXjxK9Z2m
QUnBGx2BuEmnZjNprGFxu73eYtBqxTdM1ReASq2IriIlEGYNe73DQwMGU+/jbW9hqu2zU5s5W51h
tMS2SgDkqUSndFjDmjH1Tvh86rUZiVs0ACCy+01vGcTBiARZGbb8aKkXL3mHZthkayJIzLngI+x1
LgHzVw4PvMTCpDV3RLhKkzsZQs90t2kFoYiMihtGN3/wN01fn3r2uiiUrIhXn/aghrfTpzsD/UtS
0Zrtpa3qZ+DNjwWcK6eBiaLri8ycnnM9ee/ZsIpQXxq/qrunkQOvJn34EDhTN0ZU7VurhRtX4VEY
MchyX+Pn1VJ2BNOXpJX8kaw/Cil+/Hx+k/PJzbVfW60BX2+yeMYd9mqzecE3cCx/YdAAIBS+zFkH
7jn8YYXsolQfRf4VM30jnhzhR+zj4jmCT3pAod+2kqUxNb77NY1UQQY6rl4H/QxcCsAq4xrcR4b8
cKdHwyVXzpdI200H9EfDVyazbmPH/N76P0q+fzU1OsFHAj7Qw8k+FkidOXooOjYzP66iUzkj+opp
gXMvt9hdJf6lFmy9/J9RkitN3DfNhaQ5vavwtyn0oKVxDtut33yl1bgRHUW1pl2oUnUGTXC4d67z
hlFrrUrG/D4eYsreMj2W6jy72UU418ETn8J5ycZuxeB+ITuMMe5fWthHSDUL0pVVLT8LbLJGl6y0
SgATBqwthsXEIRXOfwbX/Jjt7BHvDtAeyu1Nbf1NkSB1KnYOMbrcuJvlDWAlFD+BEzYEz8iwFrQj
TCLshWwApg+Fu4b7nM28jOd7kiB+fXrE3BxdX5kcZhHe5Swv1h5buQgGfkYGNPp8uOQyWbLXEPhi
tBXVOhwYKUzE65xrU3C7eS9mZp8fuaWixpLKzH0ECaGV7C2KWfGhW/vxN6wAVXaAN+KxCSSRhM5W
gYaNbsEwEu6MtcbKtUulhtQ3fMeAMuj1yCIrP8VZCKIcouA26Z80a6fuDFoEBWi27c/8ScNZO4yn
kVSwm7zE2RkjOPZTUbOXMH4N2e3cA8L70VDc5BrNdvBvUf88z5shPcYRebfA/eeXDxjXR4kxr1PM
PY16JRQn3R564c7kpHH+jNFfW8zXLQj+DTeWNx17vVs6IJZ71mvlz1H8GNb7V6dAkBrTI9PLSSWH
2vI34PcOXoOeZP9gB+DhwX/vUx4I1tsoRMnGOfNOUR/3vFfRhu0CCDTNs9X/FYIFJuaTxZ0GE4ve
w7xHesROafXMSoVWNgeXC70eicoOS0M8t1G1Hltx8g5Je3eAeKTGXaJrTrm7w6vv5nuAi0GS64yO
DoqRY85I1Du1/O6jGr81MxcbOzKa53L8l0s4Z2KUJ2wSRSBAlTmdYtvXkBz6SbFKLeoSvh+6lAI7
HvQuqnYXQ8KUsXIaB0s/Te2r5E9CthZ5HjLU1AU90hCcIHwcaZIbW30obq6Pd1ir42BOVfE8y0Y7
46oLwlnB3iBys7KTyl/JVAdYyJpSRrLoI40O7SolJR54WArwr7BkuFj5DQ7uPLPJ+8PGmgBv3dkr
T+a1BQDOidB4rrEfdXnqHPBjI5Q2jmxhsSxI1p8tzjsm7/m7oYcz+2Z2sHXidRiZf8yEPruuSJ4K
qNQc+HKvgUc/hpAUGd75dI0A13E37GMAX4cWfBoW8ap6ioSds4eCvfOsH1SBGfbyzbZ6WIBwiTb/
/8/GBTkW+xXO0MffJRuw1ZPJvLC7Ib/ha3eo7BvMM99JiRdA75PpGfSTc0hbC0+0KHh/bHQw+7Gy
w22Lc0qfsiMXo3n7SK+cZy+FxtW2c8Jm0hmzslPqwdzO3qb8j7rz2pHdTLPsqzTquqih/0lgqoEO
kuFdenNDpKX3nk8/i5IGdXRa3ZrquwEEAXnSRASDQX5m77UnmwlGbhkHRsCfkT5Bj9OsV4WUBsqr
wfJkTZYOTRkCQUzmwKlIo4AvpsSwUCrjfahT+dCyWjrYRfedA8pcN52cuZ0SIx6dB1ye0Jpwf9nj
ti7pIiZ1brbDxC5vtHtja4vsao9TxYMaMEqtwF/3Bkj+rkKRoqJutBcoQN+XFarbOjmYTVzidCgF
kxdN2qddJ/EC+5taG4t1RtQi6c/jMVxmc7IFWjVtJ3UfkB29rcHRJZlkHgTehamDnFwI45Ahk+U0
bK5VHhaYffFPUo+CnomGC9Bha9/WTL99eYyoPVR9k4Vk3IfR2Rhm5VB0j5FllkcQjGoXoZrRtA5/
K3MyJQeKLZSIuYM/I33rqmqXB1tocriBMBut9bx5taMevCo3XDMGG6kHUe1YJie2zC7yOnc3HDjj
INfOGAHGnDmBIXRC1FctBs+ontI0N06G/A3fhItYUb4gM59RwEjXBvgmJWDAZq9Tre0suA1hDjrN
mHZmiZh0/2OUSziYLb1kWA77UE+4lJfFa4TU6lRL/laZa3KizeJrmJjIo9eGGORHh2aU9qbA5Gf6
VeHFqu7lsFc9WlXGalKabNqs33Nru2sh4kg+zIxQZnUW9kl4YLEH8wYMjq35j91U4OZMOvpaksxW
XTfZqKI2s9/521aiYi/0QzUbsO1xvbGJN1BhEQgXVyNCCHB945wsskKoBmGd7kI8Mti+hhM+aQxP
9AzVrk6Zg+n5Mm6PMBsOAmNHastYRNjET8U4r8A6yfLkY325BOwqt0IFv5OJl3aheFuLhVGfq3tD
qhaUTq9txqp5sEjMXsdZeYHut0QXjjKc41w/GvlDAx1715sINxkwktzMeK0Av1gVYPQC/ZR28rQt
DSZIWg8pFg48uQncRUm44FqV6exfJQCp80xVZHZAIkYAp9BM1+zewKFO4cjUTkEGGqElr1Bl+rpf
P5kUNESOG+6wGGGjjmYvyaIl1IPVLWGTZzVdRDBckuWwC9diULtLHzb9BVnxh17HyW4GzRHk6imr
4bhk/RRhpULlFXHLstLrzMmwQqdlkyiKjLeJ4ArahfVhqFzRk1BZOseAUikjTCcT0KqBD7GSNZer
Q3pfd9kj2DY2m9jmq7Ad15Y64L8nG1kupOFJDUnoLPNEXtvdfRnJ1VkLoy890aONjLcUVask3KYz
ALIlDCrkAghAF4nthHHlIcF8aIthdlWpwG0ambe2xBJNW0YWrf0YNbXpqXr3WaU9++heJkxni/g1
c7REMVwZ6Vie4d8HVRatR1I/qJ1sPr5ZJ3lyKn2S2MC4QMVLCKyC0PYKQUozyQBhfYhsk2Y9q12L
XQjI+M438cYy6lvFewko15FBult3LHDsHMih3qoPhCbjyrCHcWXI46cSaRDjotxEzZ0/zDRhKYNa
qEa8V3lQb6T5pGS0a0OJVA9KEy5scn+0zsaGX0In/ZVpn3fVoQzHN6sRKaZx2pNaQ76aLebQuRg+
hy4oTuyai1OsfI/BaO19ZTQ35Syuypgke2GCspW6+CjVFXMgRfMm4OGraIbl27OAozLGxd1NRIr5
+mFi6HWsECP4qEP8Rr4LGX3v7DZx6hKDewmoZ6W/Y14i55VzvPKHz0RSPqRC2WsBeGGrMcvdzI46
QSsUJMYd0g8jgU8eCsxApjTdIirTb+zqdQrULXM8HfMnzLdgpGfrQoW0PbX2cGIRlWnXvlct5vVg
5NbUZRtFa01gd/Ke90z2bDlPXVK0921VnP2yQrXOzcUTrM9Vjd4lzDpiruAxRwOyYKhnOo1A3e9D
E/ZFhmhNxLO9DlIbNrwu4SgHHKMlSUFOwtg4UTKsQrPYLyf5eTbAdkkMtlClNbj/bitJC7YSijZR
AvcvEi6+qXREDfpiiZLRcmo7c1CmJ0aRvaPZl8g20kOl+Cwkp6rCsEC6Ry3DSpCezFHfZ3lhYbcS
3AuCdgOmmVZA6jx7GoiW67OSrrYmIzzroGwKlTa8QNtkC7ndpTZawfa1LYV+0gtyahoUa74oz5Wl
ErRoUZhxfypcFlAkMspB4KVSKe0zP3oxlB6nb8qVM5IWu1ihwsdjlVOP7WvYtt+pIaigcx0gcN5s
5YnKgoh01QO5nqjgyBq72WcBKm0laIgypt/X8zBcy5r5VQbiKa5Vj2+HDtd8a+PLqN7STMHFyXoW
F+lLWlvDYW6tWwR4BvY1eKOmZYNYN/gsdb2JDxEFoF3x7y3ry8kquXniZNR9wyTqbwRXAY0Dnwpu
ectq6P/C6pOB0k2SLgClMTC2XYZ1LZFKHeaCKJkp4nANIZB+TLC3Fk9NnSGRDJPh2ndluwkT9b4p
E+OUE6kA4gYhLLxsmZEQO8YruvwTaGvtwQ/YvA4GAOSu0d9hUim7osFdPs6BfZoXGfZA82D06jYt
fe1goNKJeYxjifLE0fl54lqmdjtx30SWnD0CJczWFcxfHGnBRa4gP87JzFtTwtNVm3fZlp6DuKes
gQBoFlWNHoI5ZF2N60rDvxG3iCKZWwCZ7iwg+RFUYXrmpjfaW7YOO4VALCxM9j6MAfBrEbQv2n3Q
s7SObpWZA3zlUVrXlrHA27SjjCaETWu7ghpDJy2UHYcQ8VnLmlxEEZDIzAxdc/RxvCacPcB+MQDq
F4X5ySpKo2TBz2ZrJb3UVak/1BZMtgLAaqRKsTdR/jwn8mtojOMLo3uJVAFXLpCf1Wlf7dsctYSu
qo+YAu4q6srLnER7g97hDBj/zOanX1OqPaCWJ8lNRYdVNDyjchLr2UQNAJgbaJ4pGj5aJjuA5tRr
xXE2sFNM4FcdQaQ5vWiqoYqWmMf6s/YKU/VtnJ76djRPbSxal9q9rNTPfMzk04SIQTFYXxpycIIe
0RwMiFyKWSG3LkygHzQG0RidhMXy0UjtgyJLL/6Iao8mk1mishgS7Iepy5YR4QBdcUpuGfMw2JSr
ozB9uIjw4oCt2/sykHe9RN+CDplk0pQ70ZBoh3FskwubVqeS/JcSsjp6HG82YekN0KlWvS2hc45Q
y8Fhs3ubaQWpeFcx9yjco+BlGPzsaE83JBMG6EiWYBTBpCmjIY8TW3X1usU5K4X9LrJSVweJhc7r
iFkAjo/Sv2CA301Rqq0bf/rMZcnYiOjQk3KV6yxyWktbdYbJWj3vvolXwdMSMWXq0fnmJpKdqEP5
y9sHHEKtjhnMVbyT/uAkWv06WDoNRuEDOgteVWt64N65aWjGt+bEtWvoQKJpLeFvah4hPm/hl6o9
BtehKaVTzdYwH5MRxrW5S+uJKxaiXtma70ylsC/ZqLrgEgU38AkQb8swH2AJkU9ULUFeI2KCa4XA
N91lnbVoI6KXsAu0i0DgVEohwLZambZ41yCUaMNj2WLKjHTgMvmic7SUcWfFgHdzKxu27CQ+W5mB
PgIRMNWxYroJ5h4lbG7ZAAJNAhS5HXij8eBnjWiPwu/WWsTTJXzgpHdqt5k7I0btayOhiUviTzNf
wdapsTAxqPk4lQlfk7VN3sXrUr1D7Y6CBA3sKqmSd4TibOglm4i5zL7URnIX1shUNS4ybmimRBfU
MsjAEQKgKupuY9nGp2rUjDHDHH57ZR/zNhLk1yVuNaqzO5rEPTDNPARaW75EaPISu6ppAtICEYB9
VSUJL/xulDA5tC04mJlMprFGUcgk1o34PK+yfCFXJeE3KUewS2JESrOA2Tvixh2GZiPQ3VWafi7H
5lEOJNJ9yvDG1NEmJoHOwhnNbivG4cmCtN/CgR0C9ik0QeRaKM2I3Soc1milsffmNanc6FdUs9kp
s/ldQ3BzgxlXO4MdN7D7nixLWpVx7FajXREcX8GBZMI/TC3snbA4A4UkPH3aJJOByQXPJk73D7K7
bFiGxYHzRFv/XSazgIyfPvBC5VaRxLHEnoh1zq0xGLlibtHFRHu97ob1wFVyWyAva6C0u8GEkBLe
TOuiQx6ddLa3fy/SWAWqo88unIPIbWyKilIAsTbAlJvob3GktgK1dBK95NJt6SNMKaKGAEL13vbN
Yfuvx7iijuO//71Ev34U5QQTPGx/jRn951en6KMumuK7/fmn/vBLhJEuX5NGusSm/uELj7OonW66
r3q6/Wq69LcH+P0n/1+/+W9fv/6V+6n8+sffPooub5e/FgAC/zGOlR23oghb/e9SXP/jvfs3nNZv
f/57v4W5GsYvsmFasqULxRS2aRHZ+luY6/IdlP6mreDo1AmLJAD29zBX1fjFsm3IMTDcbFWzVH6p
KdhJ/uNvy7cMQ1dsxbAI6DZ08bd/IcxV+U9Rrjox34oh68IybVM3eL3lx9stV/rmH39T/t5Jcj4M
GQ7p36LXGyfY++slbXnamt4Px+b3INkfg2OVJTn8j8nif3ysn5LFS8OqtDnhsZaY73DYyyADPCCo
xQoudnYoCeAWvwcM/3Z+/NmD/tUL/ClbXAJnolWLBZzMHfirPCKG1Z18tJ74dDh/8QqNP32FFlFZ
lq7ppOr98Wj2qo4kgFuA23i07mvToW9cE2r3io16RfCnK67+Xz3mnx/Vfz7mT++gzPhKadHVu6Df
99BAt8EeBeKqfmsdgvf+8jWa4j8HxC9v4z8f8Ke3kRUOpniZB+QasyNx/TQ4/snccztXyfRddbaX
XoHL3CbJtl6n93Cj43uwp9KaNe4GBUfitHfF2V77NywpW8YATnyF2U366MZe1/eRsgkj5JWb6K1C
pUrWCuhyYsZHdCth4ylQgVXMgEhUBG/qaXIsZcPCyljmAAPrGfUi0deE7V6BOk/CI/Oz9NpNNw2j
o9B6jeRiZ/RXifticZO+5GjXV6Jh2AT+B2zFY77DkbH11/llxFa0T/ZV75UXeqlSuWUrSBl+XJgP
t+iBN/O98hxtzeSg4tBMr/4GYCEz1F14RdW2x6m0wUkGqAKgd3oJiWEcXsSBIfiWzXi7i2wPjLcl
PU7jvYHR6o2I450yfeXjtXmccb665mNwkB/JkYqRL3mmI/M34THn46G87y/BltUaEMoVd2bc8OJd
9ZBKEarpFJtymzHaXaHud4SDzsW23YA2BkGZM5hXLIIaRLnbkPnhyaLc4ilSfT6hbYi2Swx9HNDw
AV5eRYfgLD+ypjU+4ofCQxbwSCrvAG7TpUBDeLFSlqCqbfGcPOSXgee4vFgyyDzIK5yFSraC5J7c
qDSmTn+pNvU7/gxEYM64TQ/9odkwY4N08I6O38U6OcUMmfcJyx04z1t12I971ND5cXxSUKkot7EL
z63es1PxKQe2phvfTbRQH5CNnWzdnusTX20NVi6qm9Qn7dycoof5FsaD2MxeuVefquOwEzfSft6j
O0NyGmykE95LzcEPq711R2g3Z+uJ2PvghA8BQ+KVnrd805iWcv7ghHnN36XHkr0YCMlndIZ18z64
CRFVK+kUHMFVe6mnePN5dFCOtZ7KjteZk519k1qu/1FS0xF5RT4okDrGSCHT1u28zZ+sYZUewjcV
wNEZYitbIpKsb5cOwZGPrXi2vwP4xcQaz6TG1zfRi/lh0TuRRxdsDBTJJ/2KitQbro0Lx8iBxui2
AJCcAESMlDx1WMQQ+ITyNmT77isu2HcVxBlmgOLB4BtOvAZP55E29lieWbtgjOFzAbgNahlnBOvZ
1JlJXIODhFEb7c57x7shOfNNl64VJzx09GGbwg1fqxes87v8YHJQVRZ3xE0/5A5x2lt0k6vxzADa
zc/FmnGOSwCO03vmTtvoa/TJj8j9Vk0GSJkXMW5Gr3KRS67Isxq2eMyu4wlkffTMJmqHb5xh41ZF
E+OYB+WtF8/tN64Fb/bqfbUTJ7SF6EX9VepFroLixYAntML+jZtqgKuGF5QpkttGThzdVPk95Ieu
2GWsOhCRIkv4kJ3uTT7FvHaIMtkXqamKm66D4SVzyEZ5owRM6XwLh8+AsPbWuXSJ+buGDpHQxJoj
TT11AFdUN2c2jMutc8Nb2mwvJ8xkVZ5jT0LYxDlL4YrM1A+HFS5c+pUrDsgVsvk6NtE4YkbL2BWu
BHxOIGUsC96Ke0zXMVBgxhnH8du4qfFO8aqjZ/aa2mt4S14DUELxAIph0bDvQOgGFwIC9uqJgTe0
epca0U0gwlPLrwpsOCw7t9Mdk73Qq57mC1qmlEU0kjSv3TU3mfLMZoZUzeu0LzVnmJzxwmW5fak5
ObnHdRAuT+09Zm1UR9W06wTgI3Gkd3CQSbFqZdzbXrLSRRnPNh2uIQCq5ebbujCjNvng0P7hbMvW
5kOW70wkRaUukd7+rMu3hrqOoLt9wUkpjG10Z+A0QE3j5pt++Is7qSb+5O5tKswthUHhpZvL93+o
hdrEEJlNDqDbPoMJvq+fzXP7PD4Hj9JF9fpjs7oUJ/8+OBbH+mC82jc8JWcFmPECIGF2NIeZuqty
AYlcGBKnvygt/uw2byoCEIhhwur59cn/8OQmoobYdRFcPa6TM0Em2/bwQXDBLWAU7vL/o6rix4ej
AP3xWJBNR5KbzbEIj+2RrMntuJ3PxkZdpx5njiut/+LlmX967P/58qiFf3w8kcu+PCB0d3Ef74tH
ba1t4XXuJa/2xMbe9+faAex7/e8fVf+zUuaHV6nLf3xUYh9MUS2PWn3XR/E87VmTs0KMzks67wpm
3Xp5ApBbNtmm2s/bhDtCd0w2aNg33S67Fx5A5ZXhDGuxx1hzoAxwUN9diRRyYXVvmt/6rP+6mv3T
J6wKoSq6ZQlb++kwyU0tCb+NaBq52rSfkdcfuD44REuv0228H7ba7n9yiP75iD8fInUeqioyOe+M
O2tDNPIhd/NL8ZWcEGXu9R0etjV+c+7F7cV6Ydbw6ydhwa3cg2Xz2Fa5s8PN8jS4gYOB0w33JBCy
5JXZdzjqbfVu3P/6jH9vCX8v+ekRf+wzf/ry3//LRvPHX/r3S/mV37X111d7eiv/P2hJ+cz8r//b
6y2t8e+N7Pkto5H9j/T9LY/+0Iry87/1oKryi8wy2KBxFArjFZnv/NaDKvYvqqnZFPQmU0tD56rz
ewuqq7+YpmEqlkVbSDcj6HV+b0E1+xf+STOYHXE1EkxS/5UWVP2paVIVC2yFbEJNVxVBY/HTOT2l
3ThgOqD8SsODqkdfct4e08k6oZLdqgl3Ei2DUzk4BovjpEVv1CXRF2nYS0T1e6tTxNWUK2ZAJluS
O/ZIFpsozKMdPaJ6eM6hVS8Erwqj0/z6wyH+s+7SFkt79UNTq6JitSxcJCTU8jJ0bbmw/XBdnpNx
ZMWEETsPsxc90I6lTR1L7a3H6B1z7RQMCvCOAJNa3i+GJ3wXOFcCvMxf0pQu/cUC9kClP84SYevB
jcipEuQB+ROo5YkkIjSzeOoIFG0Lg8wIE+9B0iSPVuXr+xZkAysWtAOQvipIHHmRP9gxo2NhMXjX
evkjxJuzaSpRkDohzhhR2Hzb77oi6AL0BEwxaNLV0CPqblOWNiZ0EgmyxaqWmMLNd7BGgO5jdJkl
C3J+mtyaY0OIRIIzqfTzTRHgGGsrE0vidO3YXLG8HS2C2OPPSlFHBm+j6pVG7c0AYpzMj2NHXjiz
MsyKqRyio2mXr3JxRFsfrtsARWwnqDKhM6Gu683zFHBsqsSeAXKQEzNn4SIsbNlPAZSU3tWESWy/
+FQk6rGk52UCdLc8KcBqmhbndKrLW1IoTrNeIwfWMAiAawYTRFE1xQjLMVSJkilzHFbZ4vgDmp7W
d4MeoVszAOhnWrTvVZ/7nlWSf9IpmyL3T2mj4JXP8TPBcIybRalNBteqTjr+h3yDctE2kajGI3Fe
KhzwInWkAVVVAzIc/TeNWrK2DVqTCpzEXOUsVZDT+NVI04WmabV8rySucvFl1CZQG3ja26RuDn6g
nfxc/kqM5iZmOcnJuUUT9y4nGTNjeK1NY67bCEtHaWqoSXPrUWaz3TZAeu0Ax0FATn3SVc5kS/co
aONVPzzhtJwjor4WXlzhpyAebBQUiyLE880mOiz46la854TUO0GPxtMoCro0K3uWEup0Tb0pK26c
wTxBgUB3PLxJsvhUasrFyP/INQIJbZtFEopnAVrqZGTLuVVL7yCjL2nTPAXd9IAPtE2gUCpz9DTh
JYIl+yikXkDR8pegCvlQ6LBt6YHIoKIaKHqgZ4A/xFB3q4oJUuFLGytQLmqm3GoL1iHiWbI+uXaj
cYiH6lEtrZGHZaKA8v48tv2xjcpXXwOLo5n6dzlVJ5TSLPBr7T6cn0xM76sGPTpmc6pOOT+MUvZm
1CA89H4lGeaBcJLC0dsUi/FwRNZ1TBTA8xOGZ/8bXS+/XLLlWv5MXt9MAm9abHhDKb1W3fAqlT4w
roJ+AOY2cTkLQs9sHkdSLPoyvimVc95KSFgnGQMd6wSzvg7BRYLytKozg0VI8cFWuyGT0EBuXJ0s
yn1tlAFgmdD4R6Xt2NOSDq5hATEKVkvAemzyBhCjPaFII8qa5MsQc5eWAUXXovZ5Kpp2VZomq+2R
rkQxj7LASKnbrG3NnjaxH1jfqd1JmocHK+E8MLFGoKL4NkMEjZ1m4zFS39q6pIZPOEOG8lEOETPm
7F1yWlvQ99akHIaquZEHlVOAbXOQRWs8DSeLPHPiXIaVSi7mQvBh15CQglMi3tcL/6SjreynzF8F
DbmehY2IocMmL/wnaWoP4Hc36WKYSltIr2Gnf2MBH4rgYWKj7cRDfBNm1cYuuaq003Stu3rfR9l7
IwExgnpqpBXOZ9zzBMOd8lp6qnL1ZU4Izgh0GtgknmHiskqGbbTPWmwc4FKJ5fLFITRJpZgQzPZm
HG/Zhz+Vmqh2hLzC68CoO+mVZ6jhJq/NN5R1zwhWkEmH6kPFXp/9ieyGKm/sYg7r0IESxAQccJ7e
Sk0++xmpzAVhYBBHzSRYm639wdHhjNcOdY9puVrSTbUMpleoNORfhfuZDNitPOrJgUqRpGANvESv
mZ9WVMMQrI0NWhlMvmlAsSuxqUmR9eAEKG8j6TaGr7qTNNAZMmq0UeKeBb7yVcr7+x4JHbmbyo2m
QZ9o4Rog6wPFOOIECXAaFtJ+rPWPVrouxNEoSxhCkGUVpfteL26KGa1K59MDT3CLONSFK/cE1liL
SVX1Z90dVBUXtriGZv2N3f8tjwGswEvSXO6Rq3iWn9LAhp7c13sly70hkeZD1U6fgNwoHIoMcZms
H6UYHSefyzdRCH1XRgFbOSLr65C8RqLbeidv2MnMRWwjFSfmJ5Ooa89R7/FWfZJth2JQXkt49Ms4
q7bG2IKeJXB+kVg7VsX0uI2j2UURCjJsABmsUegqlXqnG/1dbDbryQLIkLd+jBRwGWKFKPITVjSS
5M3MHhKxLouAaiTvXwP8TfraMFT6DK3U0CSRrVz0C+RfRy0sUJoXqvVuB/nsDXGorFS7cUFWAalI
X/SJT0BYqQ3TVLBNc/7pV+Uxq6r7yY+wIlsCObd6k+TRRVMxRqTNtp2GL8k2812VdOz1+LVcrgYn
p+d1ZnvTmsG20t5iDehW45cPkr/T2MYid0QA17UvJU66Th3OWNFfRRN8llY/I6jd6X38Pms6CR41
n9wZvf7AKYmyYU2K6N4Ejt3L4qLL02kQ9bnTeoDccN9qdHkej+0zgvBaXTDuUyCoIyJsXFvWvjWC
RJnP2smg7YcZVTmBy05a8FyVUX3WoY0S7kimcNAYp8QvmN7VKWLSmrgZq4DTiPGianF2FiwPV7Mu
bmtqOk9eMNj6YL0obX3VZWbPtQbBpMQBZonM8LIJ2GBhyzcdgpSildr1XEVcVWwGW0wmBUte2TLJ
WQJ4VFb62gzUB+wpd5qGSTnXO3yBNvLyuLnpNOPUzfYxa43b0E8+e63+HKrgxgdAlocV2UR6ditN
2nOkiwcFrlfeDrd2R+poLNMaVcFTr+bIuTJoiuXy8watpyxXHsHPNvNvEhX0fnCLsWuB6s/gMYbu
XujRt4VTptJ8ZmI2g8IEFkb9LBImf20YYscyOrRRhgF7tU9O7YA0QW4cOeYKm6E/JB4+PKQ9rq/Y
hONkvnGWYz+35QdTUr6zPMUqWqJrMKQ1JGgTqWrxmQUa6AWDlbdRlZsOSDpDv+mzrKpzja4Xo8Ji
7fSdCWsO91VmyxnGX3uoYQUP0UNT+TPbfES8JK1SBmORVh9EA4zT8CnsUwtjVDg+pEX9RoEDRR9R
gxyWpHQPTApt8svGIdgCxf+u8XbBSep3Q0A6SC7h+tBrJru+ROpozHBrHtHNxwGz49nHca9VKFAT
0ChGzlA2b9QPWyMzteimFcduYk5VwtXPnkfKIeRMjGP1mCAmAnY6TbYOkTLGBD5IFrGStatWlYa5
Xz/UNspVY7QkbNUeUGnDMyoGlUXSCUTMvI+53V5kIgykSJM94sLWoZCSbQM+uFIy9LaJBIkKEOBo
+yfbrLKT2b7EskHMa588cRV+hi38ZBClDKu/9Kw5MQG8QEA2rwTfNgcOFoPq56yJvyNd+xwRe4F4
QjU1zxg4JWuraIItdiktLFwDPcxMyBpo3hIeZ2lgYYrsU4kfqYm3UWzfaUX0GveUvbL6nqsdVmmr
+tRFQFbgVFhupctbIIs4pC2Ohu71JOMi2hu+/XK6TL64R0lA28+O0aXsdU3qTs+Umo3UGJor2bju
WzTcJTiqQrozy7jaDpZ9I8NQ06liXXUOKw/U5Bfc33uudF6V03QoBlNELWE+7VsN+v7koCT0O4QQ
yqteLeFxjh7kySciC1tGxzpT0O6gxbQbfVa9I61tfusik6TfRwLXvDmeyix6RXGlHJUGP4VhM45U
sg1B0miGi/RLyqvrZEjfwyie/OZipoUCZUkBmtgul3fwJvCYkW4Y98ESFKdWDO0Dga7TmN/AjM/r
UkneRpnRsK2/62q7Q6IqE/oMU+4lfiK2NkE8uRCqcwy/bX+n9sqHMjJ/BnSSdO0d7cQZE+Bdq+d4
jaaPNjE/+5KqcrQIfZnRP5pqsniOGFUPzK8l5JZxQugNmJZKQxhpcq1sVOk79V90NFigutQnH3bm
ggMcq/EGcGQrN4eyReWupQrXFPOYK/eWPzui777I4SMxd/kjSmetAyE+S99ryRXQamxeDHkNU3/y
NQ3WeGm9x3qpbZsE9IMSqteZXMyc+fVcMsE2sLHTHzKpSue7poGgB+oybITOBxAVBM4Q0tUJsykW
blqEp7lKn6VQHIY4OlUDyogcRSOPD5RNIXKT1Zg66B+xNkMT6iMYJ6zVIoTwob7rcwnyPm99wkmq
xxDo/Fip9kIvT3M1P+jIt8I0fA+m+RTWAOR5MulYPbEmP5cJEPTxXm6oUGsN33gKbIgkcSofCTuY
VT3kiUVxa2awczrjM8BIY3R0h+xNL1YMOyEMCLVWxGPERw+08KkrxNsQSuR5VNimhIGxMsi3Nlv5
fVp8F4ElbetGLXbdr0SSR30ikMAy872mzc8KBIg642hm4bhGrXWiBn6SUvgFY/GV+7Lsxv455mq5
8yuWo1Y2cyMS2kZuoBgKYR3GtvuEV14ySSgzN6yurU3ImJI+jWX8MQ54xhdIgMF5sK5tA/Yqzg/E
vuGqCevTkkVpB8YbssDbUCG+DL8hVxqWD9ogVqqWoE3zSXJrDWpnUT2G2g1zDmC5ZA06OA3YmC01
TcW+WEO0hS7uveenjB4BtGrekj2BOUwyMCTM86q1UEUGGTqbSQEenWWAn5pOpZLriekO44vSLpxM
K1VW0IAekmi+MTBYrXrD5m5E0gHl9t3UsYhtgnxFPjgVp836U8+yF7PgvmpFD1GUvNrSHdRfNmBp
emeUMoTDPG5ORl4Z67aLx4ssjB5VYe4/coN4qum+DpG5tJIlBKGxmtwg4MMjsrh/SXyWpQPjk8MU
cxMsTGrlOX5hNzfV6R2OiecCUatKvFidWC9SRKcnWBKrcsYtCEAoFuHotvafqzZ7sZFl0GIhd22a
dB9OJHMHKCFREL+lEf6uhZbcy/YxIHGDpFQWRbMcf5lZf0NLfg1GAKczDSNwq+c8FOoq5fCVqbYr
/OzBqPsDoxi4FPC7nFbpSVYAGt1jd6FASs89NjCONfMmKY8faISIbw57L5SDp6jmYDa+zloyfAjs
JRQyKvjkmvmKD/UmlvMHEuicqGKvnA+R4RiqfCk1rDydWZ6i0eDngnVZ604TQhfQO1Lh7EdZEluy
DE8xCj5igKyyIxoI6K6WHUm4/ZxncNpzOn6BmBl2sQRDZzABRfh7eP/1Xh3seD2Fl7TQ8yOGNGzI
i4gSHsw1oYtZjYaY1rrKpgyc9a5kQsNTk/pTyKxL0VnKj9nENlNVXgnqeAz9wF5FmfqlcRVkEoQY
sMYaKlgf2vVnnTzx049RMj2X87gFqPMquMavZjVZz5EOD4ASaCzR4Ec6VsOu36ZqhRusp4Up/HFx
+ASlJ480WoHOZq61G2fu25U8HXSjqz0ifwZASPpZ8aUvPbXmjSbXu0zlqfoS5J4WBPeqNACcJxJw
2VF6qAxwi3M2ASArjCfFrnRmf83FLrLn0FzlcY7QK8yEh1JaEMZutSZzOAgLa2nG32uxxUuM4G5s
1Wo5BOc4ZosINpObZOfMcSvRHQErD0odcZo42XjXtXrgDUCtNxq82DrluXX+sJtIY80E/hGyxEkE
lml/gjlG5LHJSxbG5J8gnWguRpTcYICs0F5GsB+198DHdxBhyJTNm//D3nksV65kWfaL8MwBh0NM
r5a81GRwAiMjSIfW+utr4VVaVWYNyjqtR23Wg5xk8JH3QrgfP2fvtc0Q23giiLSsS8wZgQjfWvpx
/sBzChBsWM+cVtaz6zwmRFIDX0zITg6Kc2MawVoEcGtD/Z5NHhW3aSGgTI1j1kLU4B1+nwvuE8UI
7FK+QlyQEIiiriqjh9yJwOPRrOSq2L1xq5P2Pk4Z2bsJC4qb4SSYR/mKCpkopZ4SRwfFpXPVUc8d
1oLhFWcMdhuJR7YFbDe+Q37+bC2WktR/dtx8J63htYrG96RDVcFfRLgefwvL3iEPfBksTTpZ9O33
MbADibIPFbICZLTqxuRprJAucITpEGSMDdcU6OLRGNrbWKjH2kc34NpvXQw9FKK0xTCekOBFiTr8
dpp277vRgy83wlq85PS4tv5oXXxktDghD2UD/RGPGJ0M8EyVY5nHv/+24Y71OqjqbJ26NF5kxsZe
mPdGyTZjOHiiGJmCAHRfEnv66OadCoeD3YlnWrGokH0Do2yX37k5e5IiHLtflAd1fUJv0EpMxD5f
hTrMXfp/81MigYrU07OKCNRJx1fb7Dg7lu1zPPwSZLQBeJjm8JvkBEUDtSDQFSyJN0YX2Pf4kBkL
5NLgMaa/kThgWwiOAh0K3AzWTx7Oz7aNs2RSrYm1yeJ9CNxwawBOHNzE3qRud56YHGCV0xW+dQbd
oiH3BW84swXotSPXSv3EuTrZAWJPlPM0dI37ylC8NrV4oUbJ912mmIhnxK/1C0uLfN/I5lUOK6bx
ZdKBZl/SGSxUDyp+jhAZr4ElI4AFbd74dNgHZ3kbR4bvQ4nMtasvRvc1eM5TSbQuOUDm4g6oQSon
cj2lPY5piZ/JbzU0AT+wsBjRYG6GdCdsXq9iGLbQyEkjisY3GMnJZhhptaGAvoOgrYkqwiLf4f7M
A+++NjDWW7FzNwIosk7La2aJVyuwj41dX+ZsUXLTLAF/yfnL0NeKlomw270Xudfeby5WOr57TiQv
+hZx9MWI7MRIdTWSrQbqNwD6kJRGfcxAK915of3SaQJS+q74piF+CgR3b+m4BKjroZ+wQhAtRWIN
lDu6kHUjj8uKIWC0r/rE2Mcxf9oNkSxISUFJMmmGiH9VlVDa0tl9siAMObxdnvYfMBAp3l9NSlY+
PzbmBDVLEyqc5Tg8lsWMqNhMknsKFGoArbhxYmpSAlvGPKeTNLUrc+HMuXF5Lv3+GqQvfcfy7kCy
ElNzG8J5VWXete7CB0Y3qIMZXFQ800kjurXNn4uJZcpRIc+kFIQzVaoluTvtdCvpjlpGb28CNb73
PhaKwjWuBWro3urfJ3fBIxW3lv7GEDYzbWO/2iWS4tmLeiRscGxAxufRd2c3l5AQ5o7Cn5cK5X49
8KiMY3ieeWsKXwIch0GQ63NELlZu63Oql7Idy5MtxanErxXOM76ZoN0mQ0KPP1cfMa4pfnEX8eit
HNERwz3Swh5At/ITU3yXJ0O712NGWrDxHJvhQ16XO9OMzoM/vDol5NVCwEzsTI54UcDgQdMUjvd+
7lxLMGWqYrHgD+q8esr653y2v4aRWXWaQ8HreQjVVyDUl5mKD1h9HuEONxgn2RC/u/0vx1D3Y98c
bOF+MNPSJI+wVflLC8hxoQemC7hvi8eY/HEqoKBrdtgOZn6JPGqWt6FNv4OaBRzeMv2B/LXjjWBP
YUEyw+WWp6TrJf5usIb3wNXfwh0ODQU/NLrwoQGhjAvoITWGV2k1cFMseOT1DsxCFgDwYQtDTRXP
H20j/vHppuIownA7eltNMQbAtJnWxsREyw+VXMFNSUhDKhr+ycijX3RRfwwHu4YSPLtO5jmwEUbO
3gqTA1Qk7ZAvFHOfMQCeCqh4OmfrjZeVlFOmwIsvX+yAdmQc78NSfDgD5/x/uJOuPT5ltsH5Y0wY
l6WEwG5rq3qYvGWvjakCnCnl/K7CfRGL34GPOzTmt5PldOpj8MhuOr/jlcQTJNN1zlbAIgdFUKl7
7B31Ctqo6YffmU+kT4hQx3AwAnrLQ9m7QiFQ0k+eZV0x0uKqSxYPXgvxQ639Zvr2g/kjw3QIMs+m
hWxOpzyS7HH8nUo9zlAT23ZkiNoYzqoPv1s97UxHMsiRRxlUry2P44LsS77YtwgWr++WO9MP+J+a
6pbH4yPbo5K/ELEcq7m+mEV4wQi5BqGwLTveIWM4MJPd9jy/hcMUJp9+J9O8Kc3o2yznZz9vXgsi
y8vO+QpwQ9FodB7bcai3Q+581a39TojKmof2KY7CaxPUN2P+1ba49KX9WMftmwNvfWCxNBRk1oC7
1RJg13XT62BGv9vevqqOfr7r6GvkyORoxLQ7OCjd50F4FgHMnzyBoiusfNeJ6uSUXFQX1hOeWQbZ
fbmrXNA2MCafU5leBNk+tD568O4IEpft07aAAtBxewgVABJnMumvht+xOb7WQj1qu91mPNF2IK4J
42jRD0faFP1xuTSOJkR2AQtXc/8quEdg/bP7uNePachsSariue7LtWmI5zwKlnaEeHaLbtvl5ofj
RjsEVPtOdyQm8aFGl2u3rEKLEYEuPBHYgAbNENFpODnXVPGiRtP8PJrelaPDd9TJo1+rR4aJWC/j
B4e1kvk2HxWM4SauX6TnP86uyQAFsoCXDq8+Uy7NEbG3YAhhzLUEI4VlESD6+eir50KpDY4H2gPW
ER7AtG5FBghaWRsva291PrwvC0WsKPpiSUyDo5+D6mA24UPFRli23U/Eb24CMoJxeT8u3yydxcc8
qi8Cw/Z1m+ywPAPh46fnhGJZ9YdRskItv14xTN9MGsSwskheZsSeLWTMHK86OMfZOFAYPEJN2oXq
06Dtr8boQTXxA4fhZ5dcILI6obIPrzS7NlP11bRjw4zAfpRafeFgKzYSa1go5mvQ96/WRPs4Iopl
M+BwXErTquKhxZNI+/1DjuPrcoW7hivKeIGNap1wAAcHT/+WvRrTtyZ0ADxk4oHpKopjpbNrTx75
RigSo+tI+Vvy95poiTHJ/Pew0tVdOp5wqySbPPL0RsQY2ierw8+dMGaBKXw1wafvlHYpvvLG2FFR
3ZAH/q3C+LcUP/837pN/EQXtv4tFUNP8P6AHQpP3v+iB8j9FXf+LHoif/089kPmX6wneFF/YvouN
ZHGF/EMP9BdqHuH7dJ4WUZBn/asgSJGZIvgnVzpY1P5LEIRWyJZKLL/I5P8HWvHvCILMvzVl/6yp
EUDIyUWRLpYUkyPRooL7J02N5cPssmu8ZhURy2lQwFCZmZphudgXoUsHuOkxsEd5sZ4FeoumTtH0
Nye0AtFDAIK1d9MWNqi1ZRR4QhaFs5vxWFyDZKpLeiJ+amwnwLBa67MHFPYshm7ngwRzGQ4BG2Wy
KTNG6KwS0ZaxJmhdNV+jeCRUYv47phLtWjz2vzOy6mRff/nzXVyp196Y8DQsmH4m6tvUZ0QBhKgG
vVcIOwHwfRdADV6nRAysCjWKB0OUf2oz+jBsaw8jcDcRprQe6t9VMVyGeE8ozINAe0ccjf0AUQ2d
Z1WfTY/olsouePFiSi2zu5uH+DvwcUUXjL7hRzB6pVbuU8O5YtXcZpZL1otBxIVvtcxXrKLdc9nR
kbdMAYzOxe877qco/0oMMhtso89w2U2Paf5HFH2M/orzSsHeB5KgoZQ0zhM8TarjtBTiTlOj7jIT
NT24ZFDDf8ZAg6aw9aYmvJWIchCtIfgrSkhIhjbeVnmo3ZEDGifGLY0EckChmuf0XNuh1tvIlZBS
nusGDm3J5WJole2R6qwrrBuP/lzcmy9mVP8EifGWD529rcBV8wOLmTxSP4Sc7EcgccfaB7MUd9Cn
K0sB16Gs88F5HOK5Q1BMsVVm5MfOvZef//9y9H/kmOM1/V/Wo65p63/VJ5r8B/9YkNy/TN55aMGO
lNjlHP7lPxck/y8llS98R1ku69I/m+Rs/y9hUkj6EuWdy0z7vxWKtvOXZImzhWScZaFRkf/OgiSl
+h8qP2FJQZfLJMTOVxyU3EWd/U8rUqyjNvTmpeTTqJuEyLNdSQcbpC8bcpCN+KvjrafeLM7UbTBN
Rz1hyFbjOegJfnMc58BZr8IoC3agpTkz6eZDZqG9t8sI3aOXn2DI0KzH91FCLF2bEZhMOaujrYOb
FmzjXeRtACe84jt/FpwXWlQjJMo5uHHacdldiefQsIeHKIJQHD30dvYwzuQVaQsXVBJ1l0kPn4HX
toSL0vPFXf7hGSVnzQFK7JkGkrrPMtAZ4FsVJq6CDilWLaRoaj8m6AFakHDa3FlF95Zmc72qe/8H
B1y7QXnZHtvihm5hDTPFvENRis8u8I8qCnxmIgBP/RJV/2T7qA7cNjyMdPtWPjABs5OrWr8w3TS9
6HFAVZX7N4Q6IAJ9B7xmGFa07Lah21bXppwfU4QEjhPeccJ5zfIq2Js6YUBCV1G277YzwGDrJyZI
GL7JbIxWqYnkjk419EjI/Uo8QXSYN+5U5/uE7k8WBF8mNSYZqcNFla63NqRXbVrRdRuDeXmhmVq2
dUtSC/jEtRocAi1I8CLtBRCJbc2XErrM0WqJok1BLpCNnB+iAVoaeWmbrCTgtAfafGkzRhIT8iZB
bPoaOzLlujc99MCYNxHZnVFoYM9p/0ANLjFNGD9yRrrCBJDNLUnUpp58OKuysC4uXeht3sYebqn8
dxTRa50SwiwCQskV+cUwpFhI6T6xzRjNvJUjMaYB6sHemo8gvV9klsNViTwYmYVJnUujFJm5tfZa
RFe9o+d93zQGJnj/UBNRXStAKPPCLJkw4FshRDg2Tq9HJ+bGHpgEuDgr+jrjnRnGz+AcHrPWfXRD
SBQU6Inj8X16EJndfIBZu/J7Zl+l4XTcA9xFvXYfPIswH0kqWiHBoTT4f1cwymjKtZjWphTAQJYD
oJReuPWc5Duw/Olo6qpiGBHZW8MsGqKMMRLCJF+3SW7vaJkjs23hkqBLuRdyZGxoUUzYCfGzuMc/
gL2hmuha8wXG6Fu4HNC7IMIsf0FJ4259r6k5C4x4j0YkqYFpp8cJcvToAqgEHylPFQcZimcGZxCB
KZ/RY6DnJSZjSH1OOUYDzp4Yp6QwHn0b6+PkYIJUdQJ1bCa8uKziTS9LxucxPjiv17tMoMAA/bEy
UMdxnAFXWins/1CC0pGqJSRKjDeneZ6YuXRW+8A0ztubJAu1aHtgO8rfQOVJmHf6A40XSDIVUQFZ
Sf+cwRiImey+QGG2ZgAHaTKtmcyQfVwIUDJNOxAQUrZgJqwU2yq9wdKYy01Di31PhBJ8EDxSJKkv
QbmP41yHb45IXmJu34bTDV4IEREY2NOBRbxL4gBjm6rgv4B4oxP7MGqUk2WHwRHINDK13Cu2AEL2
ydxZDCQThDYsg47S1mZyGaFWHvqEKkI4kQfJe5Oan6FPMRXL7A/J5pgP2hAlRYyGpFvsKdI/xb6B
05O4tHXs0HH2gMmOvbhNdfXYVx4M23AI2f6DaxW/QT3aJ3UMYtwK/0gH0FjFCZTWM5ykivOX4mTr
6vjZIv2NDjlCyKCSLYnYzp2Z2WLXtSQm0gfY5MCxD04Uv9qFDNgVeI08SsmFBv4JTzc9WUykzWTX
VUN5F1kKThDEwqKfdnxJTtuNeYvHnS97njKD5qCJcIT2bl/u2Rbe0sQC80jrN/CDepPL8bMLPJ94
ANdl4qPfqnA+mb0VrRsRPpK3QF/JhDXH0TpQ5QmO4DkHaQFBw9jMHfz1ps+rTVExuYPgRg+UA/Np
JGFFeAZjKBZpz1vQQGV8T6uOaitH25hGgNbTNkTEFaoDonScpdK8ggWSq8Z230w6mHufepx3raI6
L7PjDLEuQlZaw91MK7SYdWtegVFIEj/6CEzVrXZIfzG8PFlPtCRrT548w7b3IkAcFDFAs1TavEbO
m2LsZSPch0ZW5cceJnqE1mLXTvoCHB2bFV1hWjHwvKV6LPrqR1RAB6MWr1iSiktv5wT2+jgoR+Or
UD4DW+SsTUzdW1IL1qrhQfK7+7j7+8lKT0IqRrLFtM7r6WbkbJuw8W9OBcl8Gg6BMd9pN1BPQ3vx
krg7tfHE42oR3KxccuzbGANYiQLEz5k5sDAwchpp2IAUQYwl95YyiDalmt+BwjRbppjjtJ0nVx/9
hjDwQmY3XgdvPwbyp7WJf+kM81eYRMMGTuVaN+VDVM9bs0oIcpFxsNbTsKfw2SeVbjetljjaZ3Zu
1aCH6Pv3KFrGGD1MXBnBiBILcj2g30BWeXYEVI13N95QipAHEoDnyztxDstfAwDjNlUHosL9fSZY
GTrP3wD56UhPRwjRxiVRisWLMOt8F+U8BWEUPYZFHp+QL1ew2OE0BtG+zXSDmLwc1jysZu0hBjWb
BwvvpTHOW7vQ97qKaSKC4ci6F7sMDByyyZ5e7pdUjeCIw7ku0R1uxL7CvF3anBSS8TTZ6sLJ9IUq
KzHitymA+TZwB0LqiFKYBlgNl8pMfUpF9LMXdJ9ugyQ99y6j5zaH0TYOQ+Ue68g7pghVgghzZWhd
GppG9y6pjG1hvgFf9beqR/OIwONY9jDbktFYySK/A5fWbaPWPOcRa8BAeEm9tHwSkFKr2macOeI2
WPeLUnQab0RMduusNa0NwdgJ6+BmKlJ9aJeGPwbspFo8ExHZTYj+91WIHYA7Ye1Gm+bQCMweySZp
rKlHzJwVHdHA79iUDEolJz4ELop+dCrA/Pph8A6+A4mVNIJgjsRF6RCQD6yTOjAJTsnSYDsE0y9q
GNzOGjV4GUdvMzVQo5lghEEeH4xFwx41OcVj/mP1/ZPWKG0sOb0AlqfhKTTCwf6eLjREOQttViKG
95l8r60E4Qlcq0SSMoC+TzOttoTcTpeZB2yy2vmkI9fYDkjgmC3zXg6MDC8kCDoHaWb6mlvxuU5R
ZDtzQDgBHFqiI2HSzgScTmG+ZOXZ/T51ojtmD9bBtklUzpZOac/ywCHCuFbNBHsOBJRjBWodcnKH
+Cz9xwBFld3RUbNz/drm4qUVryLT+jS6cOhyEhsGbC2pTXwQgJrjaMZ6hWGAo7mjTmajIT0V5XPR
UMGXNZKllFnzjv4HSjfW4A1H/Lx0Banc/quvhz8QbwkSGftdSLhSP/rZMXRSNpA5l+fYIDG9chDa
WXZproy2uRkCQn3WQIYIuDm3BkmZZqC0HiuiCptNpKG/Imb9hil6qYuyYyZD4F3sfGatCGjrBk9W
CCbPh7ZDdOlhEgFz0lq9CUSF7LX5vaK7QhSZSYNwnik2MG8E6WFW6RveFay3PgglUdvFxhb93tfj
zvWL/gbB0uOhTeCPLW4AgAwzS61soD0ZgIh2yYjnvfNNlrcsQwdhR9NOYAhkc19pAyX8wMoRGGz+
wNwsEizsvUeEREtNJk2RbxJ7ZHWM65CUK5bHwWeI24bMNADd/kYWL3BlzAPde7I9HXeJ5GMRHzQ4
aOYxcPjPk0D23CQM7oAospZA1rOXhkpMTAtdluPgdwfDKpFeuTbrXstFw4q0bSiQt7wpjFT78L0Q
R8Ys+a5tin5t5/VPTGjmKgK/fGS85G/t0fpRaMyR6ZDziY6bjjhLX9IJ1mUsB8zT1lm+yO6J3Caa
ZXoXfTagRQzWblcAnwgZsMfzM+RzD823H9LgRg++XAU/jE4m4dRI0oo9GUU7fFVI5tVzBrlqE2R8
Xtfw3+y4/UpIvF0P5kFWy6AsC36WOruuAOpB+mKtsWmL083YFKGlNq5/6GRARqTNvEB58ePclgH0
BEEph2optL1Xq2J8nAfOyZ008Oey58RmPk0IZraZ3SxmIHmfGD/Acj7GSh9jzgdEM0R7pOlA28/V
NJJgl13SAj4mgS8XLmdx9kgbAAXKVZL2p8EJeev43tGNtb1roK5ZQOukSz3b1+nabIZPz59/vGDc
M6WeSZsrCByLAFR3BRV4XpQDRy349JJ6MGKEthqbDF28QQuomjAEh/NHSlKpaRvpdurME2LydTLE
1bFPvGAfl7xldfBiNEDs4E1jsLr2yaKsrgUxikRq+j35fLmsHhtKn41uy1sYSqBaVkhYG+l5SY3M
RvySmcOnkeUMa567HLrqexwm/m62jCLMwUX77E7IU1AZOyXDBnCr7RG+Yoc4Wjx2pj+ciTxiYtT1
pBqU6wDm7nHUMXGu6Lbdweq3oxui0p+Md08hYYqxq8naZitK+G09bDzdAiluSXn17EsCIF77bndL
JSoWyHDrkgVj7T2zGvobdF5sODPOSC+pjS0RruWWlu9m6IkvG+N8g64RDrBTc3ira6Re0xLy2Yvk
XGMH3Vrd+AfvSrF3euvObFVyJmppZ/W6v2+o8G9V/2xqtYrM2HhmQEokfAR6wJbj78717gzbvG+Q
UjP17trxJA3koqkmyNZyEX9NwfAoDfHitcVvWUeQMCvWlI7lLCBwUczRtlY19kJeHi/zfhduTVWQ
vhgztDyjAZcc8T5UFpWDCj1cVEvPEPM+ZqDRXTZ474ifbt4Y83jrCmNTRCLYY2T9NDhmIL45qLA8
xLZpoCjKyLrlpmZAvgx3unUKVKw5Ib5rVHqSgkgGK++YyuqA2A69n2ebkxVIP1oWnF0NesujlROW
a+flfuzwa5ponpCG/k1d856QKLfroKloGEgM42byy5QQTLsyzEijfjYGWx50K5+sheNvZsHGlUD3
W8yfyBSbgzE2CGVK8xqOF3fMjDt9jV14k0Xe51tR+rABQ+I8atfcRac5aCUvOnFP0Wxe28nZlR4H
R3TbDQtdcsXwgIaYe073qDqKPzoMop2OzxOxw9sInakTgvqTpptubTXgNF1uihN5cHZSDGhtTg3v
JQTOUs6ggkV5FQ7lVZT1WbbOLS4WaXPiviUTYbsx0wI2ypAAdh8Bkg22bjuMIUw9zwX6OVEUy4vt
eBcZW6/+RCU10bKpO2rxvgJR1MY4JHR3bLgDOweQvsf/ZqCYQCNcAtQxXaCgsD/QE2xNPLOnrgME
X8G5JYxpSUTCRAgqYd0jPIRrSUB2ZYC0Ger3GdXQqhyj+OD1a6jDwXEE76/sg4GsXjvNT8Ms2hbo
SHsNvkjTEbfdDLNofyV/4Jj24x3ygwWqPONXakvOUnHwrpE4rqIgmNb9MB2lK/JjPBlkGvifXdpd
54bkmmocT13KRzY4ttPuXFlm/ZYhwYQU6Rjed1LQeY7QA9oc9NaFoOmSgftPS2KcYVwjwvfB4ph4
tJAsnzyTzE43j2CpNxZI8P6lm+84Lx4ASBOTOkfs47374ETjqWG5ws1lZLu5rm4DBTCpyVTCLo6Z
rdLjpsaosKv8eKStxlcL2MyBFJJZlpuPrceI2k+ZAEBl3YSEgK2SxHzKH2LJ41S48Yc/ADExxEMB
/h3hMrFcaIl+9RqXXcceF0yEf3JIJGGOUPm5rtPzECZLZir3yXc+lSIsr/vwuvCQ592LwzGESi06
xYV5dDOEBTM+Jj8bNl3DGzuwxSemw5RZFpwO5Z+MgxRnk2hu3+kXocoWuHni8cTH2+EkxtBme5yK
xy9vIvUkEs5WIUhGlWAWHLSQUaaAWHpWXuzNa8dwr/AHh5WtkhvPq7/JYNs7cExCo7P2jRG/T034
MzEeIX4i/QPn9o0pfEfQjPoxbPdk0H4bY/OdSAyKSNwkq2aJyxyRxm5GmMscPQO1s7v2nOG7AKB5
9sp2JDuNMJawQgBv56BwnIZIwqR2VykbrOg0ttMkeXT1CC9m1ieZ0C/0y7InfZpkjjHfaSOt4Ygi
xrNH6pMlltBtTWbSrr7lHic58MVYNE1sFdgKA5yEAfW4vel1yqAIhnjMaAbKJ48ksp4GE4otrGfX
ICZzKFgAapuhe0sGZ+pZ5xYnM7oVz2H+Eh4V0aGqh2EEg/Vk+8Pv5N5K8/xdUlQ5gG1oR6HoE7By
wuypIyWH+j45dlPwag+sDBa5RgYBTthHZuImCW4goKCct3mThGxnb9pk1O93PaRzr8AU5xyHkH4z
Gx1WWB8ptolpOkZ3dwqUj/yQn5m736JqXq0+CE5w8jt6e5W5vJ5O+Md18yfs0l92h9DQIRYd4/2p
C18r/KwyEPupAlQuFSpzKvyr8H9GMuK32rDeSwaLBWIfHnkGZ7rl2WMEL63eWHejsbV5qC4urVYj
Zplz3TQnARjmfFjmADA6cx0YQ7PK6iNvMaJHw/vFx6nJ4Rs3llmQMkqhLrW/dW3zCJ//j09CU4iH
RQACXxld1NGVUEynBhIhNJ8PWsLFtONsIyqe5qQof88FC1JktZhVBzZOc/qTaLBMfiUf0QrZaDW6
HzRq0wZDJZYNV+2HfDqJca72Zi/IZZ1z5p5EkokqRqypyLKYYRS4ybktU5MSz/8zaYkGqU/31dBT
KgaokRIWAZfUwAd00daJtxwqbGG/e7QX7vzJxUVtj0j2ybP0/XVi0hpsFCDerKs2TessCH103wmh
g3X14dCjN16rbs18DsUg3qVDg/t9ju57o41YqRYzQ/yiM9qoaRBuJB+CHvi77pwNw98vt5p+6RH3
T5YEL4nz2rdqwYkgKUxVhOEOWW8nq21vCbqRfn7NsUoJ2rnr1mM1psjjbR2sr7r8JqaD7soCh80E
yhGC2zoVvsQdKntrwEsdkEgVWiiiLUSXWUNzGl4C9vdB07owH8pW/Kno15NTgPgW4XlBDKAxX6Ze
PIbwQMegeGsIMt30XSLWM5o4mPwHXdT6uIxnqxyfHU1b8FY1E582H842V+PZTp1sk0EX5u6c6DGj
8AE11QEnbuJKrsaw+chGxfnB9UkXJNp5wIg0SH8+A/qGpU0RGy9z2gSjA/ENGzHVb73IyULGbixM
K3owcudBJSC08uX+Kstn8RvvaFDMa4/Ejo3lwKFG1pRI49HKMrYKlpO1onk0JgQ5dOrBexoLlCd0
1z49w+ScMn2oeDpnLDoqCffKZuXKyQj1/acBHWc1y/vUHA6lxemfSlR29j6hdUMWq7cqnOquCTeR
r9G+o5qsfnBXbeshg4gvOZDSdzkqsz5b7FnAm25FYn05SJwGUWdQbdsdRvedahSw6sgh7PduKFge
loyKqS+e2rzBG09qKZaNuzQ8DCm55C3xDpHIflJvStb0Ey5RawUrTprpJfL4qkN78PCv3NzZ+xX0
Pkq+AeUTXvTmELN/WHRTnnLLgogRhns5IZDmyhtyComrTuD++DfH7oiWjx1S8Qroo11Bf0pT3GDZ
peRYITHLz03N6LmnVh/j2aOROd3HjP8Gv62Oiche5kC4j16OnEwtwHWrva9okp/SCMdUlzX5PnTn
OyKUXRrr7i9LjN21LoiqVOE1z1GvZx4Dkb6Jfw3t1qnUnoUFhU5ayPOSsK3E9Fy7vcQFRiME4V6w
abgYTScOzhA+BRXcMYRYN7fUeCIt+9LZ3T35hM7Wt5pti8CH9AM/3utfdPxxCoEXCBnZgWYZv/BY
/BSmhR60GQ9ZMLx5NZE7pfz28n7nezmfv4K2N3fhnUZyvynn+MisybzMY/vLbcprMmRExurxY/aC
y+wOFCpGebPi7EBPA5ubZmpX2zUuFms6eOTPQkYZb01DoyYjSa80836bxYoIwip5HnM/vC9HlpiR
Hf1AU1uQ5LGyaeg+VqQWdGRwKwEuY07OmkMbA1iHlLckUxv8T2obRsGG2ajt0QBPU40z0AeHNkGQ
G8tlvCoPg1BouesXOzU+J0YeZpd9YyI/4u/FUrbGN1OEeyHgdmeSmqrE0naUFUkhmEJJjPDgxGV9
SquZ57Vn2vX1ZDm2ezYSarlCDqc8RSOR4z4vy2ipjYDpDx4kSIOScmB727AZ3fcxoRccvuSvuLu4
HQlIYZc9lNmQr+S4cE8Z/OIpwKjmhVd3ch7TzgB8TkDhpmxLuUUVS83X0pc0jZ+8Kz59MVkHB5c3
Sjuf9l1SXWwyMDhS2S+BaIkzHmLvYGcRTPEQO4p0rN+yMvptlE7WHl0sMSLu2NxMIhnJxI4XcL+3
9c2Oiq1phi0t5G1fYzoWqzHlU5YOE9p5qPqjVMmnT/1uZvXeNH3I8DTluz767IGE04MhayMq4jeL
1vpqkGHLWTBas65gR9PiN2Ex+zLG3NDUpHBRbl8qRTi0SBVCNAgyGVfxCIPh0CofJ4vPN2GvMuDx
LO0Egpy9BEgikQ8HNIebriNQsgqiu8DzjpEXPIPlfVO6upg1gbW1Fd+Yn626TmePrRJ3Wc1qUo/D
iTW/3ng94SG0az9zZ1AXx86vhR0id5d8e7OOGSVrfF+QRyH5rALfONpK3+FkoZluQIzF0nCMNC2Q
Tqhfg8kTXONPqYKEaNsk/eTdcSETsKUMS15lWvyxi8riWSUhj49V8PxHllUTlo4k2HEufkjkkYNV
uHTxui42EMmIIIji33lEzIJXRSxMA2653Iye0Gk0a+WHPGZd2fB+4zVlUnpUqX3MFaFNtj/u4/SR
ccWb38KRCEdabu6sAWLTfdxUpqNXACY47OQ0a8OsyNYB0yROyJRJ7NIpfpzE2jKJhrU5o7g05cVq
xuYhC3F+PNThzddIxSPOFyKJP3gX+nXvRk9GFAWLtNDfj+rBUNjp8EIR90aYqbAmNq5evPUe+QXN
SDNUMz2ww8jn9EC2cNZiVqAMIUHM3HkqeZ9CPJ0c3sfNJOcdRbV7g8f8zizR37b/wd55LMmuZMv1
i9AWEAExTaTOqiytzgRW4hQ0ENABfD0X+tHIfv1IIznnpAdX9KlbiUTs2O6+3BQ3dpE+QlXH3DoI
1ksWlZTVLE6sGGlys+OCS6siQpVE9n0QNEdfGx9twHuiRbUKCfBjcsJIKthg36cTwx558jmEbc/d
NvlNJ2zjEU6Sybf/uFY53LiewXAXV5/jQNEeeXVUowWnBBuRjibaZKv59eJA+14CfGVFMN6khiIk
a/f4YZX9HvBkdE7xmrRcRNNgaraEALpdnDp0nKit4fhI8t4gtpPL7cAQ6NEV/NgsiT9ssqc+q4ou
O7v+HUYqVsYqibfJPO/pTQfazyiGOZwiXSdTO0AVrPQSPe8jt4K3YDQcdEl0Y3F2LSMw2pTNgECa
LmqVXHymGCpGKKpsuTtHswnEfNFMXXO883S/dTIunl7j7v3iI889cSoaOzsMOZ3gkYG8XU0Yn4Ep
0W4pjwk7M7gntBYn1vxsZ6YZ8vOVa9YxqL/beKCfnkmWSYdKlozpxKmEBHEhnjqXKbsbDWLq5NxK
QmyoIRCq8pJ9noAudgbuAN5Ao4EXvfFCmRwwhcnd6blw0eCTeoc/hSUHfVn9T0foaBog9icTg5Vq
NO0WIHmghbJ2dyPB3shve5TK4hTlyj1YGlVd4o8lCTtkvcBSkj7NzbAc3Kw7cBm0jhyFkrZF0br5
1sE0PcuHoaccoG1zjpyqWyFIC43XASVeS0IahRIisS/ieNmb9KgUrWEetGl07OfVEU7Qt9Z44Fxj
hlvsgKzthpiIEjEmMVcGJcFBTp0ENhu7WJ0RDpvHhOgg5hb1TUZJbhP4W+yGMBSNc8c+2SHwxmKV
YM0aZEZ7zBOaVBwmYK/k+fQZN1zuczFOhMgx34iXQBPCj7BPNT20HqUXoGj/9q45nc0FhvDYfEUL
z6Sul4caiWcz9dK81fn8QK6egfyS6OLCCIyBgMamNLD/jlHuo2OZZ6s/V0tGpLkwaPBafQh92XBd
L+LyDvDZD4Yeva+itxSIWWhQ/OYT6gZG0Tv7Zjj1bUdbm8XK2B6XEYEuUDhoYNl0Znw3W1FyasqB
KkamIp0w3gx8JTOD/X+Zoz177BtWX6FaBfJYeRs4P/SVe7xzmvkrgA2QmMV8a6xDSTHpm6Uyvpeq
tnaezeSV4BuDaYOT3jKufATNRZwUQBfUAX73ywiYOCeOPZq8kyvT2UHI+EyXMCMkejshlFF0gDib
lzMhSv02egT8gHUdE6Xw3GdQuPWaCLS0ttak5XAIehN8XMdg09UPrZOQKsjr8yLhZWta4TbziFFH
ZR7YqJrXFHZtnqP9OLugUsQI7svu3hJOg60fZaictk0C67YOZ1p+n+TCApigAnsO9suapyAH59Kj
YtopHtt+ct/jEpWzUC0egCU7ZpJLDXmhtdGbWBKIgwDlZtsWwJxQvMpTEDNXdYW7nQMQRIpw3K6x
2Gk/BlHXPdXNC+iKm2RJbpwhA+iMnyxWd7NfysNgDL/srJrdEim2wTaDdp4Blp+jn7J1LE76iQJb
QmUOjo8GWWRUC6MLKHdaEmY+HCKxuyR5t1zZXryCEx+AmBQsaXpJCxw3/P7SGCVVSq9mEfUh1+F+
52se8cxM5Ql/xBlu/iIYx7DEUmFCjsmmmahz20ebqFSWe044cLbuHNw1bAI93lP7JiH5n7UBwRgW
lC7eqiRWD1OvEKgA12+5KbBhqbN7Ci+JwCD3hamHKmijQlJlFu8aA74vumoBtziudmregdaxtmyL
6XzdpZgqHrOM+izhmDRDGHsPvRy8AzWEQcrHjNHvkHrWw5hOLRuMgQVKMl9MXkBm3VzyYbmNWxsu
3lB4Z5lIyj/n4hFDrbuFh/SZAqM6JIC9YLPcJHqSVzyGTgXSdyrE0zQE0w066glfJUhkwnYhrYTI
WNlyCznFWY+6MSRKTY0Rc3XUT7uuF+fc6S9xzfiAo2KVKbNx56/U9477lVcaPBXrV8gx2agZMseS
maRfQem9EhtUdGwDMpFGfRFx8aRU/DsP1GLU5WjtMpNEXEStZ88H60fW9AeX1rdhtJ8OBZKhqGyO
yrxF1bFryBvFSTuJvbNihTNQ/u3svN/qGuSSERUPXVSlh5aHKOe8Z5Pv3Hr6t15TWYy8Jms5AyW1
buY9rXmE0V06DpYkSNjTnEep67uIPP/G9fnws5rul/JxHmmBD4o9RIAv7XQmZ1T6rDp8ocyrIe+N
kUTdeG5kQg69iy55dhWjw9jrZvTNm9HeylznaiGrbGIrhbAmRqY26pt2mBz+yFJvUXCBzNWrwdxm
sRy52OXcPMSBz7ZLpQDGnJaT11UvVsP9vSrl09AORy+GuIA5EznWnoIdfDtAJ8DTqJsC3FhdR6h3
rCl7dUjWAm0Lrr6Z8xn4sD8ueQPVHAzhORMPbcqniQTNjohmrwOh70tjETHV/JDbyKebD3GA0xcq
DI4IVF229vE+S2HMOgyrmTvnl4HTb3Qw00X9ABiOrmHuPqRqtOCvLXhhBSPkVjqU5db95ziZVyrT
2MNX9tFyaV4ZXVZ7zlTVW3j/L1UNsN49y6hW0KTho6W0keKhUzvDX8ybrIJL7VKU3vr8W2BFuPrZ
1nXIYEj6BJjM3v5wm+Is8QBj/fqehaANsIQDXDnRWTG8ee7eiQ+NC8DFKKo3y2SPjMuy8+Pu1OXD
E2ZH2nCiEnOT+8YTQN1cvvwEqb73YroIPdgahRDJSXsXxXv3lsuZQYBZTN4Rl4xgPphuMwVx06BN
o7IQ6sy1Xqgsy7cpdc/8V6CUw4XFfYkK3ec3fkuAH67bFtXkzrDQ10wnvYFn1pDbYzleVMcozr6y
BaRw3TmHqp6ZzsGmQJ+jfwba0qK84JROLD5p7wsJGAY4R7lnQEgCnd45jaZXnssCeURGVbQkt4VQ
WLfYkz2fXIWuiwcLi9mSzEDaZ0U9o9RH0595fQh97m3qyrl649tYRS3vM29rZrAFvwIiL3fpUny5
DEpGlWyFsVB4HaSfLEinS9I+FuydZZdAv1wSHzYgVRimY++MgWPciWJ8fm4WHERw8eeEnHDp33vK
up0bzbNtOs3NslaLSWK/y31TqOSwuCbkp5Z7NXYGcoNxcu4SG8z9Mr8ApiKTzYzGgQulcD+uVonU
+1R5z6eQjMSqhUldbyO5VBK16BQ6be/WN9ZMNT38w3wHTYmmxY8xXZ6K2hgP0sTuTUf2xjQmCso4
0zNuYwcP8vcOcy2h4DK6XWVWr+7W5GYI0qnBMsRxVhsVnZirGikDun/MrN0y/j1Izu+tYAWN9JBe
oiAxrhWuvaM9YuiTxVcPWXYrXQ3rL4hILDPGhZbj0XVPLm/rmHyxkI8pk4ZsU4mj0Y4PZeD9rn+j
yDJ9zEEDaYsi+rj2rXNikcZbcIcsxPV76n0PS8GBAch1h3sR32TOoeFDcKvtv1hpl0OlNYYZ7zMz
GRHYV1cn1EdMdE7Rb9fOKd6PwZX9eFiQVAYab+OtR3p029BqYWS46fhuZqpb3zfbmicVGIR509WE
HcmzzZucYrF1U1aw2bJvofi1to+QQd8jMGFIX3On9jFuaUAW4jXVGgJXw/0r1hXlDIqbKh2+xLP5
tqQqvi38rthPpvMcpSuYJI7tsHOsC9v1GkeoZbNbkLAJYFk2Q3dVcYnSEnkRJ/45pwfL8d2nuIX4
tbjXuUcciLJmQNMeTgnm0iPeD/7jSkvta0fQTWD4BwZnDxdl8UMhSmG1+anXzt6RDvbaReuDX62s
rGFDohU6B73Le+GZR12N4mBn/bMbKV4UTXZUeBXhJwBYGCu0CeZyXhDNNiBFfpnNwTp6jTxncmU+
MIBSWUabG9QZngir2Ldj/yQ1LGB6Bvu9LUGj+SQDqA/MDh3N43iwjjEXuKWreEXMLXtbk8IHxNrv
HIrjqbHi1yIFfUrLZy9HGL1skUOQu0h5fvBpRcLaKmPkEDDL7txF1IqS3UWuCdJ9b13r3ItveHwf
Kplb3ONddyvnYF9PlXVUAwoy2gKxZXaR3MWDsHXd5pZxFisEpI9+snMSXBnqTMBlo3f9eL+SJnus
1g2KzHfmPTpj+afviXHKuDosg/Ew8AlusX1Sk5JHMz0QhuX6x7TgZguULgx8irjjoHQ4NiOcI+Up
tfGQtd6pjEZ1HcpREQcxkkNMZCrhp98Hbt1zHSseOcSKnXJHygvVyV3UOQF+2OvsvbXMCdOOz1HW
ACS2We2SrBbQz4r+ldQwJhkPqQ5K2b5GNakHTGRKWg9QbIggEPtE9AYGArYgGG7tGQl1HaRZvbtv
w2oPWNoT4LkbZ+w8jBuWdUSvgFHciWkXCbSXyeaEc5sP7hk/olDq1Hg4ZYX1ElWI0GlJLX1eL1sY
tijRCS4DDhEmAkf1uMIXN+yCGtB1jH1QC2zFXCBvJoUShXZnnO0q91iABk+VAVpENSfudSY/0vSD
4RlD2LAzZ5+lKSuhivpia7ZIt+TTZbLlvaLaufBY7s7Ws41/htifNq8epMqNR2CHqaqtMD32mJdW
i8/k5/ctzuPQKvguuWw8Svi0cY/tMs6mP33e8i61cXDh8wVgNGwj23DuM9VYJ21JtgCRzYuq6p5E
NYB8+s5pG9qyhDb2dfGZQxllb9EcVN7dgDJuzykl66Ay5lvwAF+myG+iGk4XN4Wv0gdPOBnDye10
fkAhgkATFOAsc3Y1S86xSbUbGQwLV3hu8iooXetjGHHLRlji3dqG+Zr9qZMFKY2kAe49DLf9Mie4
tOllrLd1BpPGZuO/V711aZeXwSZQYkRJyyr6OvV+uSfpcTWFiWG98v9m05AcfItr9LJgg0msgMYQ
o72A9gLHWBPhsesfYyY67ghIGpKFIdvcxdrKok25qzrzNtXR3Wzb0G08vBfdK9OSdeQdCHCLZs6c
49lugShHpjI45Qru6jQAxVgy1ySzNax5I1sjlU2WCut0/GaJJXdFQmoG/AK3sfYT/Vvg5v8slsJ9
mKryBGAUKAxAQcbN/GsxID6jt3xI/QDdDRwOFp525rDlSAGjFKg7lqevLsB3y7LuoEF9pGWTP+Vu
0G9mvmOHDiTtZL7FExGsKOWaFPl7C5xvmKZ0H4JYbQE3o3pE3QQPMP5NuLamqXvrRcIPgxJ4MCTY
cSs5uCNZnhq2DNs6zo45JnE9dTzVOfgbyZ5y2y9BcuR+Vu0DLkNs1SseSNVfjZKBzBQzXjSfQr4y
slPwfHrgfuPFIftOFrBjZ/GFNwrgXfx2q4kN8oL1ndSIPnTriiNYejgcsy233E94qgoLY59DbrWi
HpTAfedtuQrXrJK+3MJxd1AmWKwkiGRNQP7KlBT+VkZ1m+ZsznOHoqSpkVxGgcZgW2AR1iw/UWub
XCo7NNpAHKAL3DlFDuMqFe3tMp3jZF44Scn6zNGuTLqDE63fD781N+5UqSPNs6B1QRzZmtxSZQ71
fpprrElfVjLYh25I2QbIjn6YDOqxo1gn22Z1hbCEPJHjkxq8m1rbNdRGRNwxIgobN4eRnt1dEgD6
sIJ27YCc9+iafJv0SD2oyn59Az/iOMj8Ri5NdHF4VCdKKfvWe2ssqnsbt0n3Q7ze7DoenCzLXqOY
bJSr0yfOFP4K7v1+AChVaBu6HqDWU+7CKVUSpikN2vadyYIJlIC7nUpVHtt1p+TUT37jQ0Rayh/J
Qyp9YECVGXDtu5tns7iPDXIBEa0ypZltrTS998Qkuc/QCmcU1yCA2MWrALVkeDVBfOtCdOcYKOg2
FurbSQmVZJH3BMYUEk2e7cQk7DCgeHunoYPht+NUd3zsubOQP4LTe5rYFMwNx4sD6mCXGMCHKpMs
v/fjSLVvgYFRwt4BNsk29eJEtxxjSx0M58jBZFjMdIEVAUZeIW4CCul3XOJWpmW9Zy3ZQpBJzhTO
TTtsopiNg5y1+gDXvJH6w/YLskQNe9UEMu22n7V5LKSx1VUVnCvjRxjYVuMRLdrLx+pxAk/mDw3j
fA7tpA/G+8GGT1PN0F9xHJWIrs9iObWF91DaCeVsuRtmBjC4iI/YCupdqtdWZtSDHTSO6thnk8HR
BQs00vV8E4/ogVWgBVFFgZgPqqwRFLbPMeXZpkHf1aqnQoajHJSI2TGIqn2Sl0dWIvRPoM4erTn6
jjPa09j93pLC+YkbqEMVcWvu0LjFXb2621tc9cKLq31ed9faWySi2DjeQg2Mt0WBamOORLn8Rtxa
pgZt6b3EbXqvFK5bwZaK7gToCNTcsz4e6vsmpcqr93EFwCTExeAdrPqpzMS8nQleu1jFCHExQ2ls
DboNkhvuaEyocUMjk3JAh4v6yCHVhP8/1Px/E2q2QCP870PNm79FnA7lv/Z/rv/Cf4Sa3X+QP15b
Nf/ZuAIT4b9Hmq1/SMcxXegL1pqqJajzP0pXpPkPKaSDi1X6thDciP8nYyH4B3qjB3pBWJbjisD5
f4k0r50q/0JYECJAxJZOIC1fukSk/42wIAgrFLR2s6cvnCrERHDNO4oJ2uI5sutzkDlPssBx1Gn5
f+gTsvkv+K9/smv6lrPms7mv/OckdUqkFt2YDXE6AbdlXfGcGdmz5BAxl19ls4Eq+xuAmwwmDis9
+02M8+fgLHc6ZsoIzuWZ4tkIV+N4Duzp3rOnu0t3T+nmrd9dBwvVtplO8cAEzuRgA5wkU1ndI+19
/MsH/b+sfnH+/Zdo0naNc802XWpYSYj9W1/YMMeRKyIKphcnmEPTzPYVK/BwcJe3bGxNDIDB1wjX
Nuy8EXRKuZw6tzIOHRo9l6avyfI3Dl/h0MVgEYYeqMGjTeYxG1cSJ/vEsR8omY6Uyf8vNtDASOld
IONHdPSYrJldFXmfcZSgEpYmftLiktru3ziw+Qt6hf8RRJYt2HhQ13RZ6oKZuQ8kttDpzxgkBLiy
HbeiT44+LMAt7fNGad0Y3sjo/2u/y+phEtW3A3AjTdqAk5FKyhgXOVMDP3DfDzTRt/BJEd5HI/hl
eGL4S4wLYMj7mpfVMjjZKyJzfudkw93QfekeG81cmAQqIeaFjEPxxvaefIZU7M01Gavgl6/bqSmW
+FDFlLrnTfAWjO1HgwrLPiu9nx7xzYZlB6g9Uugwi9+coa9NIbTNW8JqYc9QtIHpehHQBrBtMT/l
5VTcZR1sZX+0KRXAWSjIqvLYU71IdnGz0GF+Tttputq6Yr9C28W6O2gVqkaA3XRfAMONndw5DIvP
zBqN2M7JWfHLOMkc5B2Dxc1AvOoI2W24xlaOdTKN5oNTOksobfYMimOoQWfY5WxpKlC11EUveyNh
ed+4dIbUWfE+D1OyVQ76nGzp8mua5VmlX7LpsRLa8VPQRPQxsMwnom/d58kUig5Fvo2jsIXfs5E9
fbpxcrVa+wDalRUgu5E6ILLeuuIpHYB3eu3onxbF7mO/Jxed3YAcx1vqk9CPkwCaswe3aARtnCGz
EIpWUNdK6lfdyNvNgdyDAeQ6ighIDyT5t7CbludKEy1D5HkIivoGLRILsf8xx8afSLKRGR21k1lH
nkvORyV/FU7TrVyvX6Nrnuq2fnDa7iw9dTD0cBRGbl9ZZuAcqxZ+gJ7mVq1P2PKyvWMn107FZ/p4
TpIGwWHRZGbc5kmVa0Ka5Cixn/kXahOasmluZkqbNt4d+Jh3zSZv02lyP1ucd/MmiGmPl6PH4D5w
0Tb1ZTaQRyvV00eplxx2DP6DuHFBLTMye3MdYwcYUqgmVOzOy81ogCVLq9Tct4KST3sej3Ek9n2l
x3tNcqak/0yaZ78dPnI/Q1boNKJflrylZrpsJl18ys5xSKhh5ynLG8cMCgD54j3u2y25Nyz2U3dy
6pHb3WrptyprN9n1e216d9qDlqql38CX4ZkqiwTbjpbfVQ55322IUQuv+iiEvXXcy9J7K1EBoxxh
nwB1Gua4mLaZ39wAbMUfrQ3zyAmFtXRl93YtRZslUe6mKPaRv0wYA9snDHq7Ma8bnH8MtbImzVUP
Prx1jGgV2YjN+u3INRzNyLQh3ta04ZF0duHGuMvGXAd20SKADPBuu9qjBAKjjztXT0kZnb0q+l1i
xmjtmD8FqdmwLHBIjwCiwwHw8LYZ24Md28Veu72BY3vk18cNeYmAHnC7wurMirG0eCsGrLy4Z0c4
9NOnuCZEYhOujUAVho0x3VObx95gfqLxxT6147yzq27Hk7GEdUTNkYn7TfhOf1LYIKZaQxdUNh3i
Ub/taoXdxf/KIf9t3Mx039aQjf6p4RUqg5tbW/YEkMqe/XQ33OFs/rLtiAZBbDlijVnGdBlstRu1
oXN2iuXN7isWy5nwtonxINPxi0299ei6/ieDJtCa6CV1+IBLz0fiMnoLdrIL/k69gO5EeR8rIsru
LSnPnss292GHREf5bnnUwfsBTaIxw7q9esGVwjsX1V4PDCIhaLXk74QlCV0SjIWi9pDP9Zv0ajb1
sJEOQXWa60vbj3iRE+fSvJiKhwvn9WQGr6VNmU091586XaO/qiWmhHBc8ufgDVRY8EqffJJHPYbp
v6ih1KBP42LrJi4LXvN1KIhkRxkmGFM35j6S2UEtzRzmtjq3vuR2KvQjoUpGZiImOmf6aPv5SE/R
cSzUR+tSKaZqg+rNCs733oS0CvREvHhZ89vZxV0zc4uJSYV46IEbsAuPTV2eMOd/YOG3j+DZJbkz
fJYV7vHch+WfBu8Zb43NxAK+GpfoVKraPqAzL1gmGKA7i2Vet/qC+B76S1Sfm0gR4Qasu2mGD3gx
HwMB+tBPmN+N0jkNfYu3NMeI4jSoazb4jADudFmPf+qy1qdAJw8WHpYDxKSbmTD/TizwHPzp3Ja3
UO5F2AIfD9MmfdOCdURCNmerpojSCsLUOeCZkUWiAJ3JF6pEOSJYmhj2Vwp5hHqDS+sB9vY5i/1n
jsoQ71OYFuMJjuXW6Uhwm2Xmh75y2MPMhECqyTvErcOVybfZg9G50Pjug9ORenAHBxxAB/wEYT7Z
Y0E3wrmj/qLs5jPEAyr41mx17c3Fzq7vpR41GTET6LHbjJusiR59z/jqkyDdurNG2vW99057TxUF
OduyxPZKzVkwvjKv8d+i6AqCN+uyBN1aUxHQukLvjj9Cy4rjU1Prh7ovEYDK+iVZldQeVqPlLaei
5bznbLsOzTjDGYeg0045UY7kBFj83cy9TzO7qUfR3zbwdmJh3rea90ruJdel7iJwWIteLUDfcary
M7/zcGoIKXX2EF2tMrsxOkgNrAn3iWMWe7vqf1mD49PfkJ82jDwmVMph4U/UAIzsZcMuS3qIeQcL
AuI8XRt/aJ9SzSZV4NWB1MngYuXNcSK6TmbP0YeqwHAmFTNuMt+CuABpmBOVZoXDQuUZLfXJaJXP
9ka9UsBDKh39TiT9qzf4WJoi+TV5+ERVt8dHfleOXjjp/tv0dLSLLbbXcYIVhd15aOfVH6khTAxp
AAVkCgrWSNiUxKgeG/KyLtL5rs1Bt2Y4ugdMapgV8s1yEjFJICxl4M5W37E/5Y9STjulZzYtVnpd
fxgUzEPS4dKU4nWU1h0wmLe29+djQ4jiHjYJo8zi+7uMA4vRxbb204R1clbxBdbQcOhczjFhP6W1
v1xg7o+HOeleOhs5ED/gMchHOnjmJD8KIn82pYFaDftoggVyIP4TbBOfN4tqgxg3Q/6up9x9atlh
kM3eSmlMe6Vb+eSYBIpTnVm3vEmeMhRY3PikYQY1nQDuuHuG7beuEMO+XXrOBbN5ZsuojoPS2a1b
1vQ/RAv1lMFP7WMLZdcO/WlC50uxepOvGOxdy0+zWTuaWiYMLiL0L2CB9HE8L/DRTRvp1QZWbffW
j0V442WOfrvRhV5To+sWw8DmAxCpscRIknI4L+imRu9WW6eNs5CM4EqyVdtnJl7zmeP6ZI0pjxry
zM1SYDKo5PI8OLbx5rkuEDWne3ccehggGrAacof2yK8s2mS5225Z41+SLOIqJUMjD2h/0SWWNwPn
YFB9VAr7itBvfZIFVxJX9s7kT4uC+CsYyFLNUfONXhQcK3tpccZHmAdL9RekQX9f5EGDb9m9NXLr
gfNueW+onagX1qpSreuMILBDP3bd0EXeKWuhDxpuwsUMAPFCj4fnXXfHKtIT+X+TUJTpM/fVa1Cp
+RSTPXPDG+A34O7BiTQ9mdq7VVZN/lDi24gHai3AOxP3ql3uY2gVhh3SPtF79ADAc09RwbII/ThO
7adl6BYorNM5M60/6Jf7dMGR1NDbsiEW3BApCZxjw1p8tScTCwf1YyzAHmCnfM/rblRlJMHr3H+3
MUFjAOwH5vkMe29y4ZK3krPpZXuXkZSXClaDtTqSErFaZw2Gun/+jzs7wIkkRoNoIn42Cfd+hIRP
L5FEIyZC1rE2dfWH03fzzotnbs3pMRD1SzH364ao9y9YonMuIWCbZvNdcHHY5xHqPNrwc4u2sW+d
VZacgwNUE9gA2WpJBQ1GWCc+x7FuQpM/hw5CjrmMs2ASjEl+JkgK1W1zlSJ6IUrpPs51+0KS+FyP
Bq7CxDp5xk1cFctlWtxvo+DYiQ1i9GIs8CwAxuIt39JlAVUgLecfY001tQ1JrmFJg/M4tcE5Xrx3
G8vSXgHUwgrdUkeS3pHEYQ5jxtQQdYialBdCdmiTDHnVwsI+w0WfEQPdGXl9UA382allCz5ZpBSj
4L5uE2tjpjjqB0tdnAGEDuhtcejE8jFEyW89MyXXYFC5x4H7WRgV6rYLdgQ+b5TAQ2x5AXzdbpJh
g6ctpBHGoCWVvvbCU9u5j0YQQNpkoFwolvG98WAIS53YaoNA8KA9yFhd8rQy3oVO4L0Zo7kfbbs9
Ub+1hGOaoxhiKMAewYXNcUkIZkOW0EDWumAKwbxD52Kg/qeYaKpDzNvY5SMdXCwGjQgQtUfb243c
TKhbY5SaYZ6QXr1KxNiOCL/Fd5J9I3GAOM32xCiAdbjjviSbghTWXo3Af7YbowZy9GXGqNKYewqW
+KMTvJlz+u0sIj/ifd9Dp3nFpYoa+N2ohgMbhPWJY5Cv8FoYEvX3Buyfo1+WmHL8iugqWAH4KuCp
mk3Zm+4OIz/mFd6buP0O5OFlZKV7KsS+cz54a0iY+MZn1FPvjhGP5M5wGWb22T0VDkFBGiKf7XvX
rz77wEvCUSJ9OpBHn3IKvgQGCCPF6OCxbpfLtRfJu+wRAjvLXHfWx6lPxKEcihun8X5sonfwPJk8
ZIOI0ZpyxoInzlgQTnrEHWYko7jmI12DdSqKfZ3ONn7cAKt/Hl9kqnA04ccLKzbBfR2QAFdDvEXO
xfWYCZwqTAxpqohTVcNHibGJgwiq5BO9PUe3Se5zPT2NybRzBs7spPXOBEzEbR2TPiD4attUdFle
jN5ivpO6YyPSIFdzwXOOo8Q2xsOwwU6QHYwieq+8ykCBGXB8ZOlVZT0dpwn4B9PszotnuBf6t3pe
pNjKir8xpZSJA5XBbBsbkzRXVb/KUizIDr8h1R4Hj1GSAbo9+n3FrbC6yxvN8UApMKPDbURxWVFb
T40JQbC2sl8ZGc+mxrX/z+8cEUeDr2qHC/2ETVLQU4OvK9WBOjdNdm0bMO5lL49iySEymEiegznG
L5hSp3PZWAE0udrH5YUui4vSehyVeUxoDbw02BTBZjmPGZa3E1WxJteMjNG/GJ4RD+NnpfsD/0zb
TMO93xryxC8rx5yL/2/pl+7yz3+o5k5PLhceTwQlOUxGVV67qqN1AN9tvRDkM6duG4/lsFcGPDrP
D+7Bz3TUDOf+TvXes9cGwWXova3oKr5apRnQkJAfnLh9HfDJ3v/H/0TOa68Iu5A0EBZ5It+mZiPN
4aLAyLhbLOoItVWM+2KkOTjAuotlIDlFY/OXjCG2eI+gSyC7Q+Q3j1lKE6KAnBUmvn5GO2OdNO8s
aXq7JkhvGV/snW/U78rmy4+pDzRS3bXUgvQ3M7GfJdBcvKmYWTrrw536W5mQPAxc9KrF5BjP03az
zjv1hYWItckUJHpkVGDb7RW4JbAIPFd5c9+37m89JC9SdxOqz5BCXesYB+37geqsQxuLx666ZGqo
w8hzfnJVSvBpZGXT21iw06tXtIIwdLmNuvlYxQtNaA5DDIEsUX+CFXFIUrFv8cRRzngQ525tyulh
1s0AGbiwLnucWwLmkUpJL/AbKidzbxqmfSB73Iexi+m6RBFa2BMWyE+hU6TRJa05u8YaOjjYmS6c
RtSZqgcw4lSa94Q4BoPKwnLMz2XB9RVH/FprNNNtCXkiKVsyrhY+KzF/8XcUAduu2HlNsrPQsShL
4iuSlsOXMTMmDBU4laV8tlI8MXoNcXprr+bU2eYOFFFH6bCUu4Dc3qw/2fPzxWM2US2R+MBqH+XY
fDumXHeqDipW5Z7aufnuGH1bi1a1VlOrZxjWxq0hWqZNKPGbHkGEAKczkvKSlss+x1NLytb6qdRn
xR979VxyOmXlI7h6uEHyhcsXO4/7Apo/C06xj/Cf83LGERGEzUSF98XUfb1N2SQBTd/pga+xw8PT
whjBd8nuwTbFZwtyoShyl5d/9LgUFVsukQKXlOibargL7GjZQPrhzxrS+2SZb2VGkaOaZnmwMg9H
YL9xZWm/+hpcaDB+UTRsuB+Z3TCWDdGf/8beeezKjlxZ9FcEzVkI2iCBVg8ymfZ6bybEtfQ+6OLr
e7FaAqQGBHTPWwOhSk9V775MMuKYvdeeZhMTV2NapIdzGiKvzcrRRbE5Q3heP+SuxLOG9G2bNuNw
VzOAU6p2zk2Jl6jNfP+KZeSxmUnjDBomkpUkZ6Bg/I6mlV6hyJqjsivMCYRHwlQNNp6HSsPLwPeI
DC1PioQL/3sdmRgquYs0DUUTlDZGqQyBV9teYpCgpsdBMNdPS5KUZ6n5oJnDhy0mvNhj+2q6xr2v
SB+zK7n1Zt9goqxWhRSRMtoZLhMkNllWg+Np21OWjjNb++gyZUWyldNm0imOyuy5rOn95h72qZdO
hxLfgOszkImPdhqnd0hT7wk3J3Y6j8+B548XXnNQ8/w5IeDZetlyNdY9vSPGgKPtmEcxOe8es7Ei
cTnA4vweJQJ1FC4vDiCszsUEPqzg5216U9OUxI8Yh7ETfSYzpwKUiBsZT/HWBz2RF9C3nVRj7OWL
1Jg8PfDuTp48oXCq0X7L6xZE05ZCMiOXuq4Ua/r+kFlJdcAP99KUAeltPSWlDf6jKC7tfZrWYo/H
TIAByq+mHMwYPrlTXaevRWHKkzcbvNi49/FPXXgDoheTQycDHq+KhzbtnXOv8zvQIsVdXc7XRkcy
pXK/zHYgzKq67VV+NkB59kmwT+OSEpbQsSjXV02yGFd19Y2BHp6Rixli9XR1Am1MYUCVyc0V99ZA
SpHQ7Fxdc4KgJ9r0jKC3SxzkWypGqVDElXxUU9/H+zQavgbCIn3D4hQIgn1A88ONzqo78cbbSRNj
Km1kULnBHp15XRjMPFt1xngIZeA6dkXl6bVsAkZIEHxXLKSNEnzw0qUXJNpsWYmElvKvK9v+SpWf
oECfekYxEGhcryHSCeyflNTcteehPceIwjwep2RmUQxCHTQ3RKbXXgVIJ4CpYUfEfjPqJa12ICPV
ufJaWkAoZ5S7iIQhMSXsGyKce2Otj6hDncuAQjAr0qumQrJT1+VnOqXtnovuJajJCYmmjhQzgC/b
cUQHFoMMbuGZbMycrycQny5iq27ysK5dl61/zLWoLkXKx2okw31nI74PuJk650WkNLIsxTkFKue3
8/TBSPP0wLPPsCnmavAzNk+wPk6mpkEtJ3JTzAzTn4Pds2WaLp2hIgpoeZByQafTctz16f2isU6h
yFhV7dreCac+SsYBVVDPfC45klPJwh5u4UsFPpMikq9v9be5pknQ0rEzkMTmEwo0yBSMSEyz3IsK
pEY33CxNd900Mymrjn7DxPdr98EzANqwQV21MyXNgQV2U8eETsTu+BJM5vOQNDt2PqAZ0u6mpzWr
lHpZchaJi+7It9Fsa+L5kRHS0RvkyWTJsSWeibhxJ+JlHC0ECdaD59ZPRLgaoGq//cTsw2VJpkPu
ilsikzjR+mHa2+LZJCbuPBt6RzBFWGU81C66V5XQJsfI7hhwGufY6N5NCfMnxZi0BbW3o+KhxnTG
Ya/kYl7523hP5wTCWaYJ6Pz6WpfqVTdEHg1CnCJNyklVibcotZvLgf/BknwNCz03eMd202JeBxyC
Bn0y851jZZ+dwpJrSjsIsSZ6i3WVu3I525BRdQZb35e9y7PEfNNLl3Rbt8b7Au0k4V90TqPdIohu
VkNyA6IHO2suvQMZIZ+enMaLGRKFcuyBeUg8UF4kT0ZuJruo2mHC+e0aM7hxKueIl4ESfo6vjXxk
3VJbzGlX67Yk0izjVHQYhJe4E7gLSVvy55tYsReJyPBCPY6BJ615weyJDzplbrcZmjzkTmU+tGK/
jRRPmIlFoEUWTU6uf6GY83C9FAxjd0mTPY+zvibpC3hTHr+SQBDcIMDC2+CyXoyz7GpYIWeMrKl8
hLUjRvsxW5r7rLP0NpX1fZUm9+lIrW8JA5MjErsZ7VWag02m2PuMSNMymIvwQ9RPdYaE1OZDX32U
ZKvL2yWihYtRX28Unf0U04Akkafwn/iInrz0MOVgWdCB3TVI1aKAdmMmJOekySMb+voSupqxndi/
bdyiyfcLyIgAQNku9ZAbOT44ioXqIot5YZKVldt19qfVtk+Tuc4WKlIytTfzQJXeWZcEOAfRWS+Z
fWSxcJuswcRxRW+XzQyB42KVs47W0Q1qMLDphYj7o6gRhwNzTMOmvcTh3u1syThusnepXvxD1zUX
plIgTmbmmJ3CLJEWDwy0cql3hIyFZZ6IsDZwflbwvqSKgNORgeTJ+TaYqqcgrwgFi+wZwsECOsTf
qyJPKLCP5bzcs8obgDYPd2PNIk6lT67vfYqaWsObTQRzXsYgFIVVQ6hvSA4Y9vqrqLSNYwvjmm0O
yoZxwKVDuug9z/EnuSm/w3Ad1PwJskQj/sNhUENdCRcauk3V1hcNiqorlLH1AaErrAC3+5YFEl+F
qGFQNl+sX99rCldf3VrDmOx0Nb0IPTdhNwIetvNpM191BFqgsSK3sCVYAfXkHRiuhlFg911b1mNB
sK1frIm5i/cK7S9hmVrstLuUh6UBBhgU1AxlzoYf6vRzocfkVAXkOs1djeM3tvYRq3Z8nu2Z0TyT
Eu52uFWqOMQZKi8Eg9yNrn2SM+p9aDPwTDPzGqrmTfC6z9e85CIaot2csjmVOe89HdWybQPE+6rv
n/1y+BEZPxBQIiCvan7vjOWhZAAFuHCIXrAEMbohlwbh/D1G5JRsO+eMro+c9Jm9N9PBfN/ZOJXS
pnq907Gg4hpNdmnL/CzqySaMsju4M4bnqMF93xlPY4+W28GPix1XdvgSm3sCqW4w8H206639//Kq
/528Cv3Pv9dXPXxUf7n6WJNc/lVixT/09+AIxFSmb/preJ1le77p/UNlZZJJg7xI8B/pWSDs0V+R
5aiSv/3Vsf8g4CYwfd+yLeA8/j8l2dh/ML5HmGW5gSWlTfTMf/4H+UDxT/13TVD/P/7+L8hqb8FU
qv5vf5X87s0/yaws0yFkx/VMD52TXMVb/yp2ggtN/uSE2Cmoq4vCXBJcoO5Jep/4dM6TxOZX+uzw
M4G6Jx8vs+UHst9GVuQZzF4i9gjM98boHmL8LybGFcigzf6xi+0bYG/Hes7A6fxI+uYhaF6Q9361
xKFRX21JxYUaum5DcXaEgqYGAMpXidbHa7+SoI3DLn9Yet/ZWBaYmJ6INBaX0SbyZmTmZkhbZuxa
VyXojustkzQ7tCgLpIFK3dZHUmfYZgj5K4mpSEesSmZDrdr6/NgMoN0UGXUnFxbj43uKxIBEVPSn
c6x+PQIyN0UvDswz9kt/zeVyYbHddj2LuGcbQIXbsDmwQokc/P/fsf/VO8aT/+9fMQrBKv34y0f1
/ZfjT6d/4npMq49/ed345//+tgV/eBa6Qd93JO+WH/DiTD+9+ttfTfcPhIk2gkJHAH10Vq3cP942
9w9LumzDhYu7BPc0LwkOwD9fRN5eD+oWcaIyEMIOzP/L28bbxU/2r++b5DRAIokyT+CVdtcYl3+K
aZHWUswwF8EXA8e5g/AUpUNzhzj2CbAJ3saqfY0Zr+5bb4hOTVGcl2ma7qFJ21cwlNdWkTKw75n6
EcELl9Yqj3He0P6XTNAG8aWSGpvOYneXwUI6CVa5Yxu42X0HqWpTBIy+gjIWN38uGAgdSJBk308z
m9TUJoiDxJYbFqVASfz6WXr5VxdgHUVCiPP+xlSL+wBe7RM2L4atJbdPeXGb9vn40NfkrkRJY4Ve
RfRknIzPzprW7dZzyStW8W5Oze1M+tOFzvAbZLjSL0HgoLVjpoWXaHzwElngKkkpTlYDie8Pp3bx
5LlbunX9B2ELRkpFvPIF0qnlBv/Vz5yntMjE+V52ZswxRP4Bv6Pb36hhmrduW0Unpww7RA0fLmyn
Oo9fdDONL0mJ6Y/APSfNf7sRmJMuytB3aL58TSVSxgj2YK+XfonwbokVnTC6r6Fnvg3uE4RGyQrt
NgUsmM+xeCrFyTUImCkAzR8Nm7rUr53bnEUCFrXh4OOT3qZWEm9LnS97q+iQBJCDR9fu7bI+fXL4
rTeGHzyWQQ8uGxNp6Jl3Xo12sBQB/E6/PUpTq5PDxAkrWh5adf5dp9G0EzInW9Gm65wW4JbFGIFq
OfYJpuY8TufQWKeFlSwi5NfLXS6zBD0k3IqoghmCqYRWiowpqjqfMfeKfyn9vj9b8XTBVfaD6DPa
lP0XGlfcHWBlWOgP45YBTYbRBeq+Vy75nq+ReZDunV2BFZleP0MD2LT5U2bem+04XZpNx1xvScNy
ZJLaTuLR4OqAZNUEO6mrJqxAPuzGsT6Dyih3cZ0f+7mxbmD4otB3qWVtbMp+jyarWe0MlmRbwggn
2tt2kR2JQVlj79OFnanbnxJoTHYGL76m52XNIVENZUxXxwCjRpu0+iZx2mLbq99qbuiwDSRJdU1Y
jD3M5q73m+oyQ3p5WWMS2lcjIzFzyP1bM5p3vNjD2fOYnUWCklbi45N19cE+F6waYsqLhLUuzUBz
ixJwut6rKHBOXoJWIeh7ZpgDI7qBpd0Wpxlm46btL/yyv5JwiprWRjyABLaOh49kwQDq5wzI5Yi5
gVmHBkpTBSx9yIhGcIa6hb/Jb0qM1VpgvGzWBKO5nR4LNRl7NVkvSeOLU6dxGaNi8JjgwTmyZ/fJ
L1sRFv3sH6ZE+IBPg/zkm/oliJcPZ4SZakDH2aCNe4cOz2nTXy+xPC1t/kOjoMIyKTyM9XM4tu2n
G3XxxTzdVkroWybtSFfsXePikpMNls+sc0rmddkdIP/sA6LRWZPzsrfLtjm5wmdDYZ+avmmenUF6
zAhWeEzh1mSKx7dLPItdBHzdn6rL0qpXb4o07vyieutsBEMy0t9uqe+doCo/qTt+PNwV9pi290QS
9fhoqmc3qeqzEVcsyyOkikUFl0RY5E9W5btvs0gsiJHUD00C6WMZmiuXLqvyxghgAtbnnInDRqON
3vuscDd6WOls9P2c3RVDEHmJaBBATmTLcDGUvS0InqC5gPmyGk9m2msvAorX2v0d4Jx8l3YmgAb7
mX3xsk9d+CbYLmGcTPWpeLU7gwTVyKSpMNE9acwem+F3Htgkd3AfkciuZ0IGhwagDBwYpb+ndo08
Dvm30XujDGVd9JxLCSeFbxmnoRj3uboUdXFVl4E6Lv6IDz/DK2fEzN46dEptetfF5BLjq4ZHMxyx
Yv4uEXMpNw1FpKsjc5wjIevHvPO/nZlQ+jhSr9YEVt/0HrLAvG/WXD9TbKKuChMPEMeCtQN/Lk9H
l957wOuayTlaDTzPtmKr3dUACtykexT2THgMsUGocQEkM64HCjZNx8RkXI24i3FzfeZu21roGocu
IO0ZYTcT3QicRxgt6JuWFkOhPdASyuQtWgJg3hajAKaB7IXBPid826b54SdrqPpKi0D8ijwqOlSC
HtgvveusZ5JUDvYxUOk9NvOZeYK9cAzm+xMvaLMvdHo2hGC115FBjCcek14WGjGPb3uIZw5j88UZ
IHNXHbkTBm1Xj1MUgfsFAcikLbXKCCe7/Oo7tNdIMdyNKJN4PwQMKUST5NsGhRfycNrNAWHYlJvw
UBgqAD9ub8eGMW8Berecp89kmiNkv1S0+FFvGwqLC3TbtxOxjyOwqRDcsj7Fmf5JAPLOIv+GbUuG
QsFAW2PzHUu0bKU7vzSGTfCpfshcAwy6XyJFRi00Y3orrAFhJtjPqurDXEUfUrdXrh+xfIE8u/OM
6NqBtbTxDDR+rDFeDEeeZuGqc/Hmp863h/DnSqP4ZAmLhZ4ADCvv37KalHtHutNWz38mvzZ3oyCJ
xwQhCF9baAZ13Wnu0C27Hlr6Eg/XpvEkPBuUnvB9VxxIfzY8RYU0niMo3KBs9GEq013hHwuzLM9A
ZOnlly/L7V6HQBPrJIfl1EbGj3CS22i2L7MWl2VPpxVa1rk2ivJk8raGplD95bTLOjAQwexhDY0A
ajXsyAjYe2ZOs+/6jtlIOWS7ushYBlfqmJNBCUkBTokW00rz01Ae6ugyy2xBrcDPVLcVlob2mU8C
nRnxavnkfFXDhOjDLsi39ZsjuafJxipd5MFLnYeFa/8QyMGdKphzDdVynMX0YQr/OAawPDtFpEJL
v4Us4KEjall6E/51GyMfqYMILKpXsl5ubdGQIYqeCzf6M4xi5vfE7j60BMo73fBa9gqwk4kOeohq
qLw805tIkVWukaOH89igK1f5E4ipPDQavC4+ygUsZr+QF61NX2UjQXa0YexTWd2CIOnzw9hZzG7S
Br7GshwMd+WpqXVeinE78zmUVOnCSZ6tQ0r6TufaLyob1Hka7IuxAx2OXrfauJZ9oqxCjjSNGEwR
BIi+fhfoyZdEZPvW7H5WyfHeEz8TKmt2n7gSOpLnzyXDnWb1YE4aSQs3YLePCIco1v93AHw5WIjz
RSrr6PItoiADkL9tI9EC/CAhwJoJ2DRJcCkrBISSuWUYVTnFaMPOl5Hrp+vknzJJrOu2bN9t7R/t
YL7C6fmdj+iGqhySLG5OxLnzY8dr5zbGZ+u69303Zpus8h79ZC72g2mCp3RTpnRCfUdj/Y0Im9G3
yQHY9e2T05bdedEmpZ4Ny2DjqtfccVPSzrOT788vrp09RJe9qMYjTgoivK3f3Bf+wZCw7VBFswW5
8z0B9KQQSNCia68jXRTzRz1LdqhRfJUYfhh0PtC8sTiJGSCPY7kkWY/O1TA70F2zW1SBUB+YaXvJ
FeJrlolL+RnE0t+Net6xR/gdVBj34O0I9qi1x76BAqlgfLytEW7QUbi3HQNim4I7mfwFvWAMnNMH
LWvouyr3UOIYey/Xu5lTlG3UwmICPXybme+wb52UJapULT7J+C7GNcoEdGOSH+D2zE/t4KsY+13R
6s9J5TetME7wQq7TCln8BIQ+dGFsRj0bBnsFxOvgUyfsykf3HHeEc4CVx76UJ895r++MVl+xbEzY
GRrpHjaGYMsGgnpt9BN1Q9Y7uyLm8jRWI3NzryR6RCzTfsn0Ewr+K7Av/PkjtqTVwa6besP+EY9l
zQslSTTzo4+YHy/B7ppR2zt6NDcy5RfT1D6M6WMVKLmfguhE9uL6oEWsnvT7GNE2tdUHFqNPSEGP
0mHOxwR1Qy1EIH2f8GWW4p1T8m5Z5xf4t7FBscFVkeeehPLfB9mnZxG9V5k9XxQKdsI4svSHX/Dp
LgxfObip36PQRb1ElRgQAuUw8p3IeiAqCnYIV+noJAOIyexX6fkS2Ol0WPLDhGx/0zWrhilL7wX3
/C6LsMZKYIN0yycDbGTosiyZfNQtHTtc/uD1djaXj8JcI+hK/eCM+YWZgygpmz6E5gFKq8uS0GRA
3jCAIbCLZLts4QKNbQJ6ag/RzPA0lcjJfJInStQ8ZBlIbxc9Yqa/btLevHA8Qsey7CaeuUUz6d/P
Y38obcblaXNdSc4oUrrqqXywuTf9pYyYkPIYcE5cTwtj6K6uQOOQ8cYJ6l5HEC7RLAN6HmyONnvM
CjYh+jnP+9tkUZ/2zBJWj/Kx1kl7EVvBE/BKooAJAAvbiP1rY/AHV7TEIigPfZR6mOaGeY8Qu85a
IkgWljSTj5KD4/B6kYgz/OlF555+qFGVaABdVwt0a4d1QTcvGKYxQkw9kIvWwHDX2+4BE/S0sXvW
HMzzUnzmmIGnjlg/iV8qHAOUgszWfgAsOc9YIapzqTNunqtOG/O6bZgYXq+pF38Wr12SADWgQNXd
HUnp2xSk5FHH04FwKvcgJO+58s0LVUVFiAWr21iL+8sONRnUNRlEiPZsQLxcM2GzFGqPXR9c+RBm
5Bf6lUmyaK2uyhlebOUOp0UwBmwEBIeFboskDIx6T47C8K9zH9g5WlaoSsYl+7h4YyG62K7xHirD
+aRbZCgD9egqictJFbPjtwggNOpJeZw1tGAsrN/sdLHEiyDMDK7WCnwgO+QUCweLAGHO32aavEw+
3QkUZULgJYR13mkge4n+tDsuoIH6eDs5zru1BOU+YWxDD13dYo5eOflEkvhB82rgOBla2q1iOGWN
BU7L95gvUvrvO8zNFTwrNBDsejtrvx75Qd4dC5GHSrGNd8zqN4px7vPl7d2R6N2s3MFpbOntACqU
xvJbo+RsmacSSTod4jyqsVDG3da3sneZ2es913wAcIfdBsokWJoTQOeRgxdeLlvnk9miG2nawSFr
xkSNZSVXSal2aEiWjAczqeV75ciOoWtfP04e6/vRoimpS7CBc1GnO4l7hCuqJ4wFsqMmLE5MtEL8
1ERd5rj08nr9KwdKl18tFwP9ClfssEnni0Cv5o41rKKQwcPIwWXlEPAwnrB17a4kd8+mJR5KdPad
WdI9tzPysEGC9cEcgVwRhE0RC6QFjyRs0yrMOE501L56M5MKtYqekEKgZ3Gi61k334MHCGec4OVU
SFq9tL/kU0CSaFyiU+V+mlPuWfnoEbwN4B6owii+IuJKNjX/TIUJB/Jj/tViyDrQFFMhd2yfM8iq
o/GCoAPnZ75cSZNDtg+Kc+POzyNUq6DIMJ1YAOhnw34ZurtxDVHkpEvCvpp5wn2esAXdLMf3Kz8z
WeMpuUAZQY0bpaJLP5L1SS9e2ORjBn7C39fGAnaF7epez58zgaroxKlPqxZ1FZwUGARbL4ULm845
sjeJKwUCHXck0r9WWfHNOH55HnOIauR5i/W4J6/WwuC3FnbJu4xmxTRjIiql8faWIAtHzb8Os2sI
AlR0tkgOaKgfY1TDR7y1OeG72lCHZMKDq2wMBtJ1z4pN/643AdSV7V3TCXERuZKxlo+9P67SbTRh
bxui3DkDUThr20Smzuht5EPmWuNrNFHFBYgv9k2j41Ps+RDFahafVOxNeInHGAB8XOPdWDOWTEQ8
AMVIWtSJu/PJQERI3XE5SL2v5+rX119itOZdXvT5fRyMO8f9ao12OqiMJsDD3LtRCAhDCXczH6NH
3+4gjEbpm50k92WAgNwjDeuUlagnZnQoqUZqpNom2tpyH3URtTGfA/hqMod6TMQRqUBFwKhldUQy
KN3wE4HVoHiMLbD/MwSZzio+cJPAc2i6kzBoQzGOI+1OUvQsRfCxmDxLVvFsLi4cGI0yaeKnzMzg
hRaM4rsk0HJdDA42FyCjKisRXSjyvglzo7jMsQLJqLU2YjSeTQtQlGGCvOtRz9vL5RQk363pjdfV
8DNMBJQ1XvZgq6hEMWNhCGLDnU74dYuar0NxXOLGeMi8myKHiAGBaNlSjbguCJgpKcMkmT5iUD+t
ooewU/8J/xSBKxpzXeIUr2LiT1yVzUcP9NV0xwd/7NHQBGcEVyNYM8QqpWDY6ALRqMYu2g3FPQxo
Z6cb4BNkGl2XSNn3hvxT0HTrt53aj171lsbyO8W4kGog/7NCWJci+K5wLW3kWHp0FP0Nk1+6p6kX
m4oqa1lVs5HybKY1hEgMAxxLvqClrCBGi+nX4w4JaKLY54DS9w6LZKjojIh9pL+ODPnN4kQ1R1lW
e4MnJPRt9viKzCu74uLlAoYa2MWPxRK/+jw9WNeXd9XaLzy3fCDlCp/TSACcmeHbYp6rCGX0EPSv
A0WdZLq0Bb+FLbz6mKGWh4TGbWBVvYk4mTjbZhZeVHN29Jwj4et0/IIKi2L4ng6UQKWBPrPHvFOB
Krepq7HGFjeYsRiZCy7cJWBdrFA/pRRA/tIT8+m5JjhkwrTprT56EJ0QVJiFDHR7uh0RVruvdVy9
4FjhhqCg9LMEHFhsv1kGxQflNJqOcXnrWuMa5M9NbbUhhmpSSvxrWhwWzOtzGihk5CTjbEZBGdYA
QquDX5LTcIMpc9jJcjhNTooeB11sZsCqXhI7DkmwvByamHxPy/0CX4Q9hVAkd4Hdhng831rC/Urz
R2GJVftEwTAjN2wsWpSoMiwUeqg/4un8539lXo1vkNcfJBdz6DT9KdYJTGvloID6CPXui9HwL85W
OtHM9CeWjD2dCXrSgGZwY3E+zoQmjOg3S8TJIa7YCGN7zUCKaOw5QKOlath20F/LdroIUgn3hLM+
LCvrVS72g1IVzhq0Qh7IlE09BAHWqZfFNYrD5OGPmmzgLIG8cGv7K1fWjIqt8Tkcm4uW+3wD+fwx
ldNDtDDwKR28wWN8Fs5IDydA+bQoGMAT/YqsvWUayZ9hpLZFccy9RS1R+fPX3ElG0CTexhmWH7Tw
ny2cKXixbh5G7k2QuzC3YNFiiwxukzF7SBEYhnT7JHvnt3Ye3+H9P7BXalj2xgAaAx7GLcmNRIyW
9RAGKmzBKvLhIx5Y4axg5zCp+3tUO0jNoLFvY4uZsRqjs18ZSFfbFIutb4iQ0XybAhIAZORvUBQj
EvRGgcG0kUflBXcWyS3ofjTvj2k8s5Dmfec005IvqwH1tDUFftO4uyR1hABCTQlfauJyZP+ss/k+
NprvNAu6LehaQk7YWzVo2DFspQ9elTyg8iKmLn8gks7aTAD3ATYd5Oj8DDVw6Zw3O6+BtJUlGDlr
uTZQLG6cbvwGULFTWEvBt3Ufif1izKJdG88PzysvkMW/mD3SeIY9H+jgrY1hIfDxqVynYz7jr2Ac
+NMgZrYaA+oPvQ4qblSwAJDKOEgJFgU0mOO4xr27B80AImGq3jKYcUDqxO86OnAYmG6yu9hdxaqs
EbaGTz8auYemCz5EmeHHUfl91M5h6+ZvPbVTlbHFcO1y4Pmll2NpBlWDI6dS/vdc1s0tCTsYwKLs
K9IwImjZONHnn5pFPGMd9REVLPiw2lLZgTAonWHv9XxoYODiXWw712arHt3oXlDFbBbFk6qYjIAi
HjZjOv6Wq08QZR9LRI+0iIRNTyO5CF072fUevxYvONNN8Et1+t6uEnAEYhuuYUbmLak2ZfS2BEG2
la1fwNKNq7C+KQL0kAlJMRCjQC7gxUSY5H/6hT46hOhsG+4NbAskhqFZq4k7JH4PdmLUu/lex2yC
RE5q/aIviKyFFWe7914R3VKME7oXFJe6eyd5wdnO5Ed5E77oNEWhpiCrhwgRLswGlJ22vwUbZaaA
kQFXIjpP/hrYY6BEnQiqZoJ5JxxuOauHhdRp9+AhjqOwKBeI4fWDIbKPOIlvfDjyEKW4J80ML0In
46vU3JpO9VQDbSTIsfwtbf4iafhVK6MNF8WVG/NlDA1f2jJOUKbHHxWsL8XEhSoy40qq7EN5t3y1
aCoVmctGl+NuskkENYoXVuG3//3+ENUX0nu0SKI3XVt9F3iYWTtNxJhJ+2meuaPGaEYGZ+5JCcDw
0VMW9fldFvx2cfqTLy4g3sS6tUGgLViNjUE+EO/8VpdEf1JvgcerhhO1xbAOJHxiNHCu1OBVGmjG
AXWPSviUg4pRRrw2ycZHncU3WFM66HUFB9QKEssgMHBzDZRX1nXqeTc9+vs846NdClBvPIUcYOuX
xSYU7WfzJhrjdTEdG8LgCL59NYZiFqDQRpo/Ab3TRncmG/oiaWMCYJr1ufaxX4vEuJogSAgdvKVk
BmLI9REfdinhyvb1hK51LArBRWznO7I/w2Q0uHwC8tIqLv+gWS7aTDB7ch80TrSd0bBcK/jezVm8
T3WfURLbM451ngaznU8sCwjZcd4IYmDp5Y9YLmngpiYJa82fjTTLZWuZ5X3pLiMzWIpN+Rgl6kL1
vEm1Uv4uN8SHmAHVCNgA+6jgc4ZygR2gfkj6/KgzTqym5TKqzOg8iPhDFfwvPMOFtj9pmmnmV/6j
h4duVh6TK/4i9dwvKwIOkvWc8AQiWIgJg59iehwR0f35urK1Jo5KVniL+vIhYIXqAS6qPfdOJfgT
cpkne6TORxb0xl4LbGQjk3MmUPgSA+ySPSuwaTLATKwhV069NyYMV9HCS48u7qBxb9CMS8jeuCv3
PdC0KKnzU/DmQkjapnby0mq9q+nOtt00omYMiruGlPlluK0rTnnw2k9lNN/BVf0WefSQqvbWt2pB
F8R6o+aHT3t0w0i+d1iz460jaZFzI/7wbBBrdWp+mXVqbDUmxQxJsYQ/v8HyANUZ7fjsAMGMfefZ
wxu9cb043wWCvAXVE8nbRuPXMHtbwd5hX/nLyzzSW2M/admhcUvSTWX2IZvSu0gFcPymvdVJ0hsc
gRY7e5Qo81IQHBa5CkwqjnrMbjB43Cty6pBcogkl0W2JbvuAGtvC/jhT3YZuemONjORLJ7nQY3CV
dsGlHKMb3fgXVcd1mM/kkJEokVpvjV8xSsFxllfWBXfYriudnyJw5aYRatqab4VvMMdNMPQt5tuQ
aox2wbPfUtVpZj+iR+NqLbzFCU2jrO59IhUObu4dTTTtsN4gmbj0zJXV0DAWqcbwi+V62SjcPfug
HMED9PY1o6vPjr1U6LjZg8asgVqbkcSg5bs54g1vbkxAyPQL7EMNxWFkJkN7tky7PXgFxulMvY3i
eaK/h1nQYG3hZXS092E347EKjIUPtLidJ8s7J9jSULPMvJ1UapmFf9aEL2ea1q2J2B/V/dblMeU9
oNqX+mzAZNoOCRAcySsz4U4+dkg1GViqrddST5OW9cDe+rWLSaIpkJQcPXT46AguDaO+7Eu0olm/
xCyBym0ycOuvZy5OVQ7f1Hts0C7UCTm3CrJEGAfTa9cRHpDm9I59+0nOZkcoHzx+GcCfJFZop0p2
8ZCG6TBsKMKaCOfaehI++O+gFjTk/piEyty3/TJtU/dY2Jx4bQLY2ung349a3CAXPxnjut5M5vss
bs6NZmjWLs62isV7NSRUYxXs2apdHebUnE5tfPR64GSFzYNkgl8nCoOcxPnUB85LljHBtw2sZTM+
a+L43v6LvTNZbh5Js+wTIQ1wx7glCc6URGrWBqYRM+CYh6fvg0grs+xatHXtaxGZEZGpXxIJun/D
vefyrDzHWUOCA9mZW53+AZFiBCyErKvJRDU7dNTqACfw69uQJ0Yi4/APpzlZ1I7E2wNbipxuPo6F
yydAq+BLpRktfoZvuP+Lh6XcJZ2WSRIkgQAZU5GAjsXHzChQzfvJ4TCUAL3tgWzFxDEdiOVLrGSN
gmd8QWlvbCI95sRu8//Vt/7+/2jv5P9bewctFHXr/6W2W77i32o74f7L1iEEui6qNiF0xKP/FtsJ
8S9i0w3L5ep3LWkZKOr+S2xn/ksYDulwliVMBBcSpex/ie2MfyF21cmvMk2J4M62/ydiu/+utDNR
2OnSMS36J2E65oL5+w+lHWLyrhA9jmam3h+u7t3SmIGS67Tn/xAjPvxbK/ufElrJb/TfRH0A9hzb
xQtmsq2Utr1g+P7jW1WTNSnEGiAhIFgDY2Hd+xPGWHZx9EDoUd9xPv51U8BBoxe/A5dUniYg/ROi
N1uvetDq5BLF9iKvN1js5cZrOGu7aKwBzcWH1lv4wGOIYSJg8Xs/2TMroSRAWb64TGr7ZjcAqezc
ux/CmRsXw7iOVbvBy7/CLMEULSCWluOp6usIbgoxRuBzX8fyyi4L0Hbpfs8Mo8k2XBRnT6nUr1Nr
nZSG/r2Z2oMt+TDnafcTc5RUvWtuVbawD8BQNbb8lj24AU9StxUlsju6oSXVYN8IJok54iPOC/s5
c8TC/2X+l9nG0yBCdvRyeGPauYtdLqQhsMjisPJ1m42HVtl7auZ3pVt/Ka1t4wU1XBD8+BYGcxdl
klUOCh9jyDjW0Ei2YRxilzoT4OlWNgpJVn4cNO5FXFlBzq2f2vG9bqTPMTkVwvkZ1B3s5i+xwD4k
iZMrD6I9qvzNBNvx319Bot8lwwqVLz9ULWG5QEb7iBgREP9NYDLapgiHg9Dr+3mqD3YoPweH8A+7
OORasnjEiNjOPHLtcA4JouwyvEZGmf96ZkMdpOkPbZ97AIvJ/rXHtwGAyy6M5/c6so0NUXnfdZ+/
NMTkehLNC4IaB41EBaXZkztwL7CfHUZQPht/ghRSwgFTxHXNMmNKyDYZFSRfBWrA7ibo8iUrFS14
XYYDMrcgjnSMA/McydbyM8DfGfBmPWte+1bn87jKenZYee5R1SCSVMmRNDnEc+BlVuY8/Bmtdpib
3PZTu4cTwdlf4ySh5WKAqrVfNSRGaFIVtwFzFocOVOa1L4yBfw1eBprDhGeRmXI5MPOpM2fnNfNz
lWAFbelR1+18Z7NdWrbXRz3CIBd3DgrKRtabCuc+AhAS8QyPBjw+ChvbYlKnPw3Li9WDmVM+Rfyj
aAaWMdazUlVMz9MSG+8UZ97FEXuaQ9tqQT5uKtQWBTYWGn9CFeKDkzUDkVSrtLEftbp4Y7H23PDm
iDY7aLo4ZRTy+ZjtrMggDCqlWHE7/Y8NB31z82c5zeMYVxDUJ1qORIUME3AvQi9C0TMqP4yio8m/
xFTLDwCU2bRb1Dd8sNPCPeoNf4MoBKFPvFMCgC9iBopYZlf9YL20VWPRcaXXqqtw5AE3JOESk2hz
V/TVaaywPuY9XTpUhVViSdYaBjXLqBERGjLvITqZwEtKmRoNBGrPBaVwRFhstf1WDkx24b0yB6To
n+rhk/2m2rS1mg7aZMX+4KhnONd/BjVnxjwFexP07zSJwPkFwa9IR3MlB4UvjHSZKX7sWlz2Jl7z
Eci+NtKdsGJdezmifaP5cnsDxxdR4slQ7zqnuHLmXcteHaSpn9j254L2fgaphCc0QMcv7+Ghg159
DICCeh31t2SVPwzZQ9/tEIddpYf3SA07PGqYKbURkVscjJTVDIyRmaxnhT0hNHfELeKXgk/OICWC
zOZ9k3wt1x2+0zV5mY/G4BB2kxCZSEmFLxvMiR1j3ssZiGdGPfqF1jJvLtiyDaM6tZSYOyhLaLYH
lwlYJJd4oItuXHLQokxdakQmsDn3c3Dpgsx3Qw9u3oclu2OcWQ8IajDNXZFxIyKTZ2X2z0U0EWDT
7ggr9hXOfL3vTqT0bVt0qViPa8QYNmKdQRIyEXQPaUnsmqOOpL1uJ2FulB68WzgtRjx5BVtMXR+/
qrYg7Su39gYJHzpIJM/1XqsIBIcJFYxHBSI5ed8dciSXNDRLj1FMeKS2L03bjFTGw3XnOfwwGM3v
C85+jt7o1GHxH1wuvKR3IKrVKcNmRSuRETwvvwpt0Ok9dpFHkEuHVQ1M02Wqi/umhOnQBscm99sQ
SYQRXqws3tlBfA74UKZyfsIfsyvLANtgyc3ZjjgUM/0bw/qmTQ1tHTXIx+RPo00Ibyrtx505CLHp
3WOh6kF6MIvZT8NMfyPpfCzjrtSZUYLO/BG9e4xS7yNvP/UpIwp4LdxhL9MRwxQad1HMNLawXNpm
L7WQicSo7uyg+IF4umKx8wBi8d2uxQuBvLdqqN9EP7+GSh24h0zpvPetR5TucpGoXYM1TYlXcRe0
7hLWC9aoi18F1rOV1Qw/aHE3/UwCoyOeawn7hB8dVhyeRYj32m1uy/tCGV+G0V2z6Hms5TH2uvva
swBpu9eIZIc24i9weZiOHyKzujSiAJOM8TkR+pGW6SeCIzpXxQXDzK2e70SV3TWmd8sK23cmi/RN
8oM6VhMj3AJMBU58sinO1fEf7ADYwXejax97cZc4FcxwdH9OifRztqDiofkqLJQE4SmKm92sj1i8
1c7skDg64WflWJ8CjoXsdDTf5AG01X4CjdrYLp2U91SI6jKnYb0igPulc4ETzeKT0Mcz4uIPFFOM
YWbjpZjfykJ8aGPxK0fjTGLVcvussxZBQM0ANIkndqxM5hLMnW5k+maSPkeN/dQOe682brJrHrRI
expMdXWdO6yPT+HgfbmozzAHMn3D9e0U+iavTJg488kk9GVFAPmV63KXNSbjWucsAvVtFXRSdul9
GZV3/gHZeI1gQ0Ctl/uEzEht/miFfrHFsPgQEQf0iW/V00fgTj9REJ11S/sllmrROiRLzNVVUAT1
E4HGYcpOLp9MSICZP7nOM3omgu0aNP9hckC0us+QfIVZtC2bp1LphJaTGKaPaHtCZV+A5b95oflp
auo61+DoBoQMs6ZtMq0glx6dBNMkJlqLpUttWSDDu7FPcdhcHDe6byJrA1X2tY6uefjRo5BGgXnu
p+DRc8JTjAZ+ndh7S1dvaiIGjQSoIe3OcR2wh7blm9l2O2cpR4gaK2MX/32WYJwnIZQzhoQ4qr66
W7CwV1c+h9Xw3Ayub6N+XEk2vwSGfPCYI/Yo9FcDFBljOMZgBrssRCLcYetMuRdTOO/GLPdCDPvE
QPGjA1Uy5xdwvHxlLaG6EaDmuJui625jN11KC/BTHB8tzCJkSh3NCRuqBKpGQ88MrCB9k+T6ULiX
kAi3ZA65VYjg5e6+oTzxtfzTxHAjzPHekg0CEMlwuTkuH8/CRjyVC8pxNqxaf++w1s8MUC1V6deZ
/ZwvKcthcNcX47ujh7tBad9BRIZRjQvEHNSuY1q0/JVSUbggTzx2wsiXN4aN2iZMNo1mXaNmuqgZ
kC4nbT2+TYow1uQkrPlYpN6bMRbrXsgHhDdbHafNGA+bdEofOnPwzZEdsSeeDKy4UgNbu8T0YIEm
7fEQ6o5fGsMV0DXyxtn4nqdu6xn+6Ag6/OkO0rkf7KqMsWkm38HU7FEpXN2+JckoRkNJBsaHiRE1
86Y7sp79ci5fwBEu9K/jICXozcaPGxusjnVfA0cOsuRMDPzaCes7MQASE7mvxNkiMhEzOqtgmg0L
zbjjSz3Ffl1BHoVAakW4A6cj2udLILxDp1+adNihfUC2FZxNVkoSYf3y38Ke7oexII99gNki2C/k
W2wsx77UL/ncradJHpDJkyLnXJYfrub57ax2VxjFukNhqzX5cfn3kyI9Lt6MeXbMY+PBBemEreBl
eRcW5ayWRjsilDaqGoiogmtmeXsoQiKPnholty5G44DZdykQVyXmJkL6D/lvH5jOXRCRwzvG11HL
trog6iekilC3Ohx8zSZr5yVuwmNvtiAtnBcIOg88ktuKyiS0NW4CtRus+ugJkrkha1UMHV30LBxP
e2+TwZQzCCxm73Je/pQmaz6mIfzjkRLK3GVVt2/6etNLZx+xELcJ2QEtTfxGJVdomL4cEPCVCSW0
ti8Z5V5dfabbUCBvhKI5A0QlLFKpyKfMI1Oyvx8iUo70er1gKmtedMHT1RQzwByilNv4TqRHLGE8
SLkvezK5qTeX7zljDgU86fjeQJxhY3NELmNXFD6wMon79K5NNu+iRXMqeAeHedcoXCo8NnLMcdzI
TUUVahLJZ5bXSrV7DdUEVPh1Rm5TDbSeuufQBj9IoQ4snk4FZqeZZoLXUJL07j60fD0ZAdt06jZR
VfjTOGxZRCBcXqh2dMGlexdMkCQdxEsdSeoRUdmdBVqN+LRGHTo4eJk+nlFC+vSGF8hnxAjHLxj7
fU1DejWa952wL8KbNoZpQoyLD4Zd+0vCTYcCU2OFNZLZm0FKiFprB4Dbt0jc4mY46wGhbNV2wR5G
rUe12Vwwd6wzTayJNdlofPCjmDA9npxco4iXGr63F3Oe18b41nqIy9p3qDE6e5RBbQTQ83yMT51V
7E02nLqjPVikJWB13HWZd2qj4bw8z05HZDM/oYc1BqveXpbxLok9f66tDatdtwZ1wDZcLiJ3fEIC
Vq03uodc1NueTO9M24Z9uU+D4ZKG5tZVzs2d7MviUGz1ZM3ke6dbwzbqnPuO1aDlbSqIj43mXQuC
mhl6BpvFhdtZtU92yNWNs0NvlAdiQY7QPNCzWGsjkwcGRnj0nV3QyYNdI4OZ0F50rL2UzXPEypYN
waxHvuDZWs4z4gw2AyGlTQB5K0H8XX/hjllNgOZwwvjLC8G0BsNduxcwLXPP3RYeM9BBz15VaVym
+cPu82MRRSR2p6z6ULo4iO+5gyfCapYXUab6Tg0gdexwb0t1y+RLBrdvOQsrMz7VRnuckHoJK1jH
ZnxhknKVan5zbYdWuDkFafvMfqBANOQ8j8ABmtC9E412azWxMyUa4sz12SedW+yOa8GO8RBlHt0F
ybwTyZOYKU9ZbX6owrsFyn4pGOQwhC9/a28K1lZsnK3O/jEHJt2qeipNnNlZLvrNPC0VbcCsuUm8
A3jDj3/+N8eYMFxq6CvKAXXo+MSnSyBoBufQcyNUAxkMdk6ceRC6r5aB8scd5Euo/SmBCS1zzQUR
zIpcIJRZk1eBsLnWbmh1XpA68irAuFk33o0Bzd9s7zSjOMfo2Fd4OVHaz6hjYlqpNTNc/FT8pMic
vfmlKNkbk/C1Q8OI6Iz2BHcKqEpSGmRqa+vcY2oHuVT46cSfM/b9fa25/mAi8nT0utjbQ7/TPfkx
p3q97UBFoQJ6ZHP/h3iZb74Ec/7D1JSZ+DVa2vMplqRjQwBdAWXi12bcLPTwRrzAlQXvn5ry35k5
HcGdWk6eLjCNyZGHSms/a20zMRKKDb42LjLBRRrgHA3JoGZ/xawEHQ4yB0hnDoxnW/ScJSyZ5HwG
Ge+HBgdZUE7ZvZW3p+U9BebGXSaz30jw/luDczPs7LdETLkSMzOjzIbW04MRjPhNZsRCyEMjyPDj
X1V1933KG1JijlmpiC/nvIAI33vPXa/dUwOyOODlDcPQ89sqfnOIKAUKyo86tPLFjEBZOPRvg/zw
pv5ed/hpzPQXLdt9JdFndOTMrRzi0MMo2ZV6+9l6vJAa8xUGQ8FTaArUzZzxIYZQHdHZ2jLiuzy9
0/GhnAAwYsctP4uguaEoEcwKwu8WvfG2hhFWJPc2BRNiGiAj6DF/G63d63r67XlcAnYSH5noFvvR
BhY+Dfws9YTmeewgKsJ9hP/MlQO0ZKRDUCO9nsMvx5RwNfRYcPTuBQkBc4rSDLfGTEcGVz32tSHa
2tMUrCw2NT3vumFj6BNqCtfXYGKQQZIGtsEk/BtC1s065zkqheLaa89TqkFVbNMXMI7FUasuJZ+g
XSknJgs9XNw0GAWkRvsNZxgMqBy+MCy2TRJ9TnhjsDvwG4AfdFdoUU9aR0hbW3+58fy9RL9gzah2
MMSln+yMOpq2Q5pfcJ5iLQgn2EdifCrtBzO0yWAPND/OpHGqgRMzDC3gPXtqi7H2byIkVbbOVcup
cdjsHEyHwLjOmpF5dPFOx0S5Hsrkp4KetOpDi6Vqz6+8aLSrMPEZDX+hY/pwkdxj0wQBGnRrd3lJ
Wfne4gX5UmeU9i0vWUudxE5mG8UtquG2nhidOPomCOJqs9D2ab/YQ+uYCfDeVM6ttfjnTG+F/4+F
Eo+7oHYHuRjRBMJ4nBAgAdp0HfS+QjlH476Aek0JNUykyhV84BRUb3LsuVNd+FB9QSFVMVfLtfDw
z1vbEDa1sXSIbBF9TVWpX00Vv0r096pEgo/CY2ZZG77HsjMOOC2RprJLPv1DsZsnNoYjo0ryF4+i
Tr719ODk1DljyFm6nEoEnjZbPky/0kT4WLnmWwrr8i5HRraczKNgzVljONGb7JK1CJGVe+yzer4n
/cE5im68lVbymRcEM86Q4jahy+YKXL+O7B37uyZmqqZrFJkflsXQtXbTk+RzHJoxrVKGlmH5Ll3L
iVBO9kdSK9L81J1GeOMa0CQKK8w0c1xcbE+dVYQjIK/qxg/+gkSNKxLVe7IhkkdAqMhqWqTWsdff
ZwR37avv1gAx2lUGkFhKiZg/LLE4+gbWDcVylXg4nDeTicqbe+hDYXBd6QYHkUAmujWN5fEoI+If
WkaOc8HB0jqglRF17nKXWWbWdvu+z77DmhPKSPtd34+n3tWPGmaltejqTRvlv52ufgNz4JXo0Ohj
EYLfyADVrLciQlLdsuzvYlAhZVuTCbdMBe3gkTEHF1lLVzR2uFQ89550d+vOaTK5s1p5LedkCfJt
b+WyNpkYxwwTyFE44htCRVgJEwSDQgHDeefdBT21gyzG38h12PHr+r7zWFOmMoRKnjEPa5Oey9/G
jSdHBuZ8a3tJRyCS0Kh4mZDgon4Dpoh9+rHPXE48Pj5giu/GLL204XDvlO6N1Tp3hs7Hzrb5j1yO
V94PJEwx3mesHy/09tQdBe99MMHDm8ZQ3ZE3PHlTtOtaYayDqn+Nme0f6oYpHekwTiS3eo5gb0id
Xy8Q1GrY8Umzdmhgxq9l7TUvll870b19bWHr8EaYZgWJizBRmcxKepWQex6LTA0uLgYSnJjvXj88
NVP0NhDpvsW6TfFK9EFcRk8ecX+bPurjY+7oFDiW1jDNaD7TABFQUj+R1F1sHMSQG+hZF7eav1vB
5R3YxW+jyOmsMLBPJg8K1mcmEpPzOufsf8aepDvlULKUjL8ck4yBVHNfYXpv0b0cuoFDenlMwB/c
W8I2adt4kAVBSOi4EBmGKrrrtPTJntCH2bqGGBcnUAubkNC9BjeFuB/ZYu7zJL/N2pdVpoBmzRH2
vmmOR8vS8d7GeYk/3yTvbiCQujUmZAiwBYbuSTOQJbpR+Wq2pCvVs/GmSZwh4MhIN5oRI1V995Yt
yd92Xdp3Yd18BQI2pMHKdN8BsWpVqJ95ifRzHDuvZigfh4Hp6hLEvJtzNAyezCF/ThG77pChHvpc
dwtDemI44ls5upBooBJWGP63VlyNV2/IPb9hMbeJl7GoMgTM+bi7Gj06pMUYBuMz80VkMBHxMhvH
srWqIA5gEmBZok3pTxZ1BtOR9FJ22Zs+9/KhyJ+ceUyZOGn1poi9Deh8LjPbMY+1/m05cXeW+KRX
g0lEYUzgdRUS6jVCBGBTmcNChl0Q9h09T0MIe98NG+aWULaL5GrG0akdGxNFLqGbwupQTnXDk6fZ
w5567DPHbmHGLAksAcGyqnIy5p3xZSy5PKO27vcYdW/QuVw4Q2gRohGIIxcZ0H6kUjw7EPjC4ZoU
JRGQs4tm2LG+XUnfMc9Yb3p7X/dMm4iYQYFUwTVFybNOc/RHlVXxoI39drZNe68P4YOwzHu7Mt/G
FKBz4uEmMWr5NBQlQkCKpXrWe+ZXmGMwIKkpiE+9yeIMO82RY6BJ5rPKxEcoJNFZnbEdZjUf+nTm
LaIVG7Lntmc2Nqn2kGcSHw2JAjvZfiazYZwlTnaB1HobxP0COmZbFBDDqxMApGUj+5C6kC+1t42Y
QDqg+vtUmfux4cIQlnbSXiLGPevwmUjSeHML58LYdNQcqNYKDZkPo4qA8CCcFssngeSN8Z06aBqq
Dy2LHzBmUcgpRFQLWrQv22cLBuQh6p9dkIiLNu1VNjXmXIrrNYjSN2807K3szB1BtDG9K04Tcm42
mpV9GqjK+WxY+c50PgMLQwfcJ2YEUQvkYEDTzWiuD3JIzZO7KKkxYNTIW02imJGbYPbo8WJinqJj
JBJ4NdQJTVyYlj4xZTu6nmWXTVE6M0cdaq7OWEuPFJgELOPJ6hmBr9uGdHKXM6jXcRdGI8Z2PI4q
6DHLFXjAa2Cmq0Do0VbXxrdgJs9n0PBGm11y0dillyQ3sL+u3vXIlqec78ZagKcXdXmwdWnM/vHr
Jc25b8v5zOAUT34LMpiEUOyNP6lNpneucDi6PII8TPW+seHP8MraZgq53jNtkrfyzz5p3V1Vjxeu
nmiv8gPJolSsNggOjg95kOj/RkwDmyFZ8vlicVD6XJ40l/GkU7L/m0SEDdto97YzvikrYTIMrmMN
15c9QcgySlENKMaoSMp9oDNoZr3f2ci4YlPF61R9hX02QxxZ9lyhdpBiQCtvUy3Z/UkoarRGb0+Z
aK5sXsrDmP8ZyLXYTqfLm6GvRSEeVWeEW3aIiza1/Jq8S01yGHNnUN4A1h+MpO/O4SFt3Ago5nRu
0HxSWsUemozYb5VO3rlmvbauMjaJOA51B6TBzOCQdkl6thcjhp+rtLjU9Ha+AxrBgPFQUvdsopRa
QRTxwTOjW12ZCYM6qgRcb9dRJV8FqJ0VBiuDSbbclWE6bpwZqnvg0neMNihXybzdGfg/hKXw2E4X
LlGxAQ5s0q/i6TFAxrCpynxeF5VjQuqOd+xDb1pVjL4HuWerpXsBrhlxsG760zRKwtF1dpQB7hUz
POJaRA5l4o/kFwcNTWcjooDQb+WcOjLWHW4+n6OeKmjhniioLKDYSPwOzUswJ7fQkfeeA1m0a1ro
kYN3sCrnKYoYOg8pGWSBp52RhzroafksuGPtIzoADZLpS8ZAdtTHbFGgWQRehN8JPFs/AZy29soX
rlHbF+4OsbvLQKKq1k7yOrWg42NtcF4qfXgVkBJ9mRg23A58uOHQQ0Vq8d2Dj33vu1zbTyTNtG5a
bTzORCT5HJd9WTG6CbM187GLh4utCyk+RhfIEK4m3yaAnA+gdaBnvnNd9nSN1jcbhe6QPp62MiMw
CYTPfIbwxrcjuWKdu2G1aW33qSowvxCHx6ocn3Zg58O+CiHa51rMKqIeT0CHiFOpSORy2CGyUDgb
0ZYor+Zsjg2jdiLTNrWKsw3i3VDm+mZwijuPGYZfMGM1E/1ZNDaguJYWQ6/5uyqqnzU8EzuHYUE1
DuOGFQuvn4vyFInqkvvIlQVM6UJCHWTvIPVrqCLHcQamnNZsNJgnNdssQSmeWVzwrW6hPgp1v9bq
cGWxydkJg/EsPPkZnjc3+uhOvltXrJVMuFMloRu1HWJCaUPYMNwVfM6XOVewQbLZLd0z+OOCELRa
LIZgiOQM6DbB+MBajexwZ4CSE+8DrT0kBCFvgj6vceuA0qtbSr4RdTUCz4fMCp+YRiIoajKLvG+B
CBr/ZTSgFKpnWDeUcBfyX65eiIo/dfTkLITaB2BEWEtKUvFwHi3VcZnoiy1rETlGXrcdSpd9aksG
Qjqpj3TJRmeK8RUwSy6KGZucJn5wxnOXwziuGNPwBo5eQ9MzlgTPlzBswI0RIL4tYnO4AFd99hp5
Hoywv7Mgsw9kfD0SqU1nEW7Dpe8tA/YW+qw760ldEPmPt97TnoTtBEyOWKfiBrWghIakO+pZureS
4mzbzRNFs9xaH05tcwTNdy6A+HWhp6/ZYvXMhCL6sIzpVBEfFTP2TdX9xiF07DwZP3ukRr1pVIT7
0NnlmoPLBwmQ5FCErZVudC+O/WK61X2vkDVa35E0HpLZ21GZW9mb4zTj1uoEIhmjQISJ4mms1ELP
ggThOICua9Ia+GzcJBIq3BoVpHqbzxyqrU01RqzwsQ+PFOu7bCROjQvvEbwvy7QeqVlPAFBg5MUx
ixVi3oGvKcriXoUaNGnE9RArxk1OZhdsRYS708x4waQIcuoTItEDdA3vPiQyrEx7b9v0pr7y3OTb
7Ij+8iby6/P0qZtrwqo1fVyZ2EjXNpO1VeziG5YuiULoq1e9d9ILGElSS/FCIRtYm657N4JJ7xON
aju0iFJ1fkoYLfu6YKsT9Wm9A1rzXYlh3SuqGodXk+OTCVMpkBFJWBq56dU75TE0WaT5EbCfg9k6
CLKamgVUEHw1mfcWzmi2hNNfCQqojpBJfkNXZb4Xmbj92unA9OSum5tbSEDyhiiYxukKfzamV73L
/NqQmOMasODoXE82+mSp51SKbvZgag5WQQ6famD0m9sRFgLlbA0dqRbCjoNN/nqdY/wTJj9uZDwT
wrVj7gDSdokX6+3yt/Gi/tC6kX00pomZue/JvvL7JaZ7CuU1y/EqWoyjKQHlPihhJbcNxdM8e3vk
fETi1sXfILxj6RLJMCZvfcvKYFG2cHoVgV5u3QwZcIKhipiPfB9pISEZxYuKa7aX3QDlxzzMHrux
oZwumu67BLPuTaRS1Mwkd7t1Fuz6SsOArOUujB4g/7POdsJzMJeM58GeOOpZbdD7w1CSnNVrOWk3
VbWkY0FTka67zQhg26K0QKNf4z+gWf0Y86TfmCp8yfpo4VRYZzAPv1gmSSFHkQ+xOnyWbSzWJJIq
QsnsR1H9orwsjhye+2ao9ioZbo2KODUjcNlMRUmPMfFbOUiGaAo3GefzykBk5mcsuvBWd2TGec+W
aT8sLqCVXnMhp159KHKCVKcwJ86i1Z9b92sk6uMYGrruW2xDbecPMzmtMwiDdTZHB7218BZmHckF
xkyEUn8vbbZKNRahwKXigwNnMnoJiUmboyuQNNzMdYYpsFpCeCMgB5D6mShvTJfriE1bv63DdxD6
7wA8dlmkzLNtEknEa21vp6rdJuKT+eDk146OyDyrjdOUeG9qEIo7CEYEXsF3SPaYDBHICRvCtG3p
cE+895T+dGfHRKLgG01XLkL/ghtvZQSIrmJp/bEwfbAtllVo/Ug8WI+JTA8MQbCVK0T0MdFoBiMg
g2+FzxKESROZfGIY8jC5WGYYRBIU3OOxizOlRHViOUgXmJavUz3z9SX4D8b9g2Q5Vdnixwt5pJrO
Yt+jrsx/YTMIXW5lReOhvQdZ1qAxJIG18ManJQ6CdvXeYBQnQ/clCeN7kkV+bS5EUb6POI5IH1CP
mo2/uppZhhqdeyqltvZqilAqDyYAYbnVnfnGiUS+kyh3xJceJH9IAKUntGa/1iduA3qv2blzCJtO
aENQgdLP6l1JSEgj931FBAcKkpMwDM8vzMWfsHhvzayLt0avsaXFCjElx0mv7nTobFv0U6RLuezW
I++f7zb1zndek6WA85EugToybL8tN0ENiW1gpixoA3ExQQ2udI9IWM3gGhRcidJTIKg6xHwhy8uc
qIvIBvceOZWHGZxvyZPq6xrQw6Qw3gpotlo13XqA61wXoHDljI+44W2Jm1GiEkTewYphVyQYgGmq
8edQGq5k3b7SEylwUE/gKBDFwdpHW0LXr0LGs3hlQw9+mrQYuyU9ruuOGzysmrVI61vW6kgnKn5b
3Ftod9GPxUGC9rV096YWI0owCNTQFuKHFnyxdZf+QJ+7VY2+TV1KCyP+zjXL3ID9uDGjONN3MOo0
0IANxSvH1R4t2B+FJsxSYWN6cVlZtf7Y87brETvgwq8aDYB/APzHnc8yRETlkR64dlQADiQjtG+M
Np0LnQ6vEfb8ECXfIGcOeFSHPFqntqJjknFlA/HjJCMnFFMY+clyYOqYYI8dikytdQ4FtEurCQv2
miHHnvi4ZwrNx9RzPqIGARXhVG9Yrqa13VdHVmibuY2ANuDXQaQ6PvQVZbPsDinwBvRBpbHuTBRE
YYNByUhIlSPV1cjHZ73VvkmNo8SyyJYQRC1CAUG+bfFbVrSC7VRcmQ61Gx2QwspB8xz+1DbzF9Wa
mh+F8XtjMfUBJYXbIxYkgA1kkoXuQwPqxXfKisTHRHux0FvmFh5nPGEWG4LpvrTliyLIYVVcweRz
jAa4fOqBeEK6ab9rJUQg7w1f+oZQdo5G6PiQN0jnlEa90gbUffosFyCYs+8HlyNTdWehQNzlAV7H
Iil+zAlBIlqdJ7MJTyLYEEGUIYCCsDdIDxU60K3KZtbL9AHIDMJyGZnX3pwMYr6mT7tPnxEYrUWf
+kT6Xgr4bhurnd9EitIOYDPWLVKJoe2tgtk4BB1RAgz4ctu5pNn4YxkXfJJ27n1oEXI7E4IOXfqU
sfNkSPSKjilCkY5+LuERIiH41ekZN9I3wRJqsflX3tcwVyQBSDBavWev4Duyg/pTSEx9XWFoHVg6
AG6xu+Qm6pJ9kGGY/uBWpwqZajgTZcQW+c5FAJIbDfk2stwFmnEWukdEgO2eaQnblaiM13SAi9Lr
b4PuVmihvixlXV2L3EabGmNa/qWis8Uj9RICM/bZr5+CCtWZwGZeuqpauzODYT7G3LZ6CilN1j//
h7IzW44cubbsr7T1O9SY3AF/6YeY5+BMJl9gJDOJeZ7x9b0Q2S1VlXSl22YqlWUxkxnE4O7nnL3X
dokwV2V87yFLDYoQM/n8GfQoOI5Zcuig8IZVVG9sAggrnXY9cEiAhOw4JbqNyug4lDJSR/zhY9Fu
2fSoCdM8e2Xa9BTo41FEghJAs4B2Npwo4WzoGsdwDAkIWOSd202AUBgLOppJYkS292z/y3LR6fg/
ZYszoQ3ip7TGtzUy+0pD69MZS+SQuv/S63CCa3u8hMPwmvk8AbWgxzMqc2+bWKWwYAKPupOzwCbu
+KEgulDbl+aj1IGwgt4KJAEY0gpfoWu+AZqVC/KN48/UbO3lCLhv4ZVi5WfdD7OH5K8sBh3EZ+Zs
RKTgViGsPnEs+25iAOHglKhP48ihIUgORgaPQkxEPwuCRPgxA5gVtPQpSiiEjaL5UQEkLPLiA9cp
cDEohvq0r3E1EoO1N8v+I2s5P9b1jJwLKTiPXoNmlPkrSpbOe298poXAYXOdCTVdJNMNkaBrXzFR
RywaqKikLD6NHzOxtKj8hzwx33yfE1+sU833pdh3zvjU6PLsisRcVQ0+EDMxbFRepwDIY5jkD7CI
jz1VidKfbFSGzL7OvVNRVXtbaRRfml0/2Ig5BhrkQX9PZ/Y17xj2yWHYUvgYY3m1hXuqXPNZZv01
aKJPGkQluUjCcojjay6Z0W1LWut+XJP8ENX8uJ1a9C3dMSPgBNp9S6/b+w4098QjyoWa+XFEjg3F
+YqihENkJt8Ym17QYN47YX+qlXYJew8yFkAh1xcImJCKylJ+dC2hYciWcZ2yKxl4lIV3BnLHOwNm
dP5iNPtNoxnDt+N49IKIlQDxjJU+grO1rP1kHTb+bkpI3dTs9yqUpy78Jkjh0hm42sKIR3oU0w8t
jratPQ952TAZT19K0SAbj/Zhxamx7plj1sNHQcLV+vYj9320Ii8HKUi4TzFvL5xEe05Dc5d332DB
zgQpbdJM3zb6mcSTeDm1IfL/HOtCWCSP+OfNyfkIKUu40+Q5MgiDwBCSeFgACHN5GA23giR+KAdz
dpSnn0FVbMwySCkhET0OjdpZRQBBX9Ko8qlmODLwba13BLXIllk3XJMndi7JRuJIyOtr6Id4XC/b
/GaURR9Ajw45uxGUBh4ipCLvHs1DALjBhyt8+qtu81NvAkIdjYs7vDgJSBCvYJ4+dvY+a8WDctgh
8hRKIJYjhm5D/tAlW8PaYId8F5G/dirYp1kw/bIaG520PcHeTl9HHL81WZ5lSNJk6dBUngKfxzFh
pwQnHaUMbgH+gQcdCQzUhk8mI+6iRlXZ0yqgGqHusH31lIQzgHIeUxVXpYyn0Sw+Q2BiS0agpHT4
355NHq5r/2iYA+FBBebUYhHBuMMiJM5B699Z/mMNl9OrQmgIWcVG2Woevpvsannx2xiBg41rzLmG
1q2LNmY6aJYPqVmeGh+PNi1FHtkyQiwJ3EQjAm/JYbdYuDL59kS2MFP6RaU4m2GIv2PCIM7Pd21B
zq3qWpSkLkffABIRObz0ZfyzQJSb2tEjpNMvxnKbXsdrnUoQGdyIgt0kK7DnEoFHAwTpOeqtdW5h
YDJ3mvEGN3tmPW+LtNq7jdzbqjsYU4Bkk/RjGdPEjktzq1X5q0qr8w2cmEjA2DlhCQzokRSZnFyj
5hq5MBtqPHULZ+BNsnQHMSI8UFlJ3G7M6zOXyXv46gXOM7XSvcW3TWzwjLkTPGUI872GiBnoxdI+
OMH01AXWS+NPO2N67tFEI78/uy5++YozJRD2X003vOBnwT+lYaICbXnfa9fAJRy59KFDk3o6fxdf
LIFFHF0xQETUMYTVNIxRiV71qlmT9B0vbMLAiStlZO4Qd7EoapR6iaDRYHMuy8LkiIbWoH9CBu1P
xcR2P6iCZ4cReViDNJPAlJqR4UVL2o1jzfhLv443sOMusIapvu1uY+RgXmwLBgeeJmWKD/i8a6m4
48zzeL5lXyyoaC92R06FkXscLR0ih2Edkx+ChznHBk4TaJk59c+2JuQoDNpdUA8vbjWvOcg1Z9LC
cx/keztu5jcVlwtU3pMGQ93yyxOpgxtL0Q40qoItLnJ4BrPop2tnT2EJn4LpMDHHaknRwaWsA86N
00td/1BRdMzy9oku1GthFWjE8vwdTA1HvjFaa7G4w1P2lvlXSw9/0baJzPqrdoaPLHNOHKJOtWXT
VUadnZbxyeq8S1zG2qKS3rMYsPFWbcJxnf1dOXLpceBcAN++0pg+ODQeFnmXPHIcJpbRQ3FPdY6T
eSbSNW9J63Vs/TRVCu2uz4MfjvCMFbi3p7bligxeWi0H4eXrVm0sGSAMUYS30h9qqn47sDmhsbgv
ffauhmCBOTAPm2U9PNuExiUIUDaOWb8EABP4EjTpClNc2VOO3oAJdNX2cup+zh9vKPznsR1+GXNq
4wj7OpwPbm3L0QNdUWUFLU1VKANV+Y4KKT/aJpsQKWJbqeu8vzTmUbdP2t5N97nD8BjxgLchZG3p
z3Z0f3YpQWS6pDraMRuS/0GnObePGHl20sqOgNrKtTe49FPk8Oy7aN9dCzsALVt3o7eRgXv/ORta
HBRtiq5DYg0J4ktn2XKpWctAd3m/qxY9yHAlBNZe5uESU+sDqXD9il76Q93ln51D+1TWdAvALKIa
yokrokpTNsAeXtaF9iMOG1SvPtM0O6g+gJHcVbT7I9neo6YVXjRsEEiotX5AbxTsh7qjug96cIIx
V9gqJ8jdqh+XhlaLtW+7wzJAiUW25GdpDykwCe9z6DCs0T0CX2DCmTQw6a8dZoggw+hWOCw6KBPD
ZcHpUS/6Y8TFVR2BMH7gnRRwXHQeErO7qwNZAAYJSirb4Hec+2FsFUX0gILpGpuo2WqMUItW70nO
6CGtGbZzb0WUxJYcTqYis17Xl0bmHWElwgUfh3HDGJQmAW0SzAMIYZzkW2QtfVyLMIlYvMGoQiGi
sa+WjrUJDNvcpll6knxpQK3DQaf5DiznOv8zGaz+k2LU4Od6tnWhLXeUEdmsGanMEyxFIolL94F9
5UxNQoXqMpqrUSPCrntPDA6HtltAzEmDjdHYG9n0gMD8+WBjYrew6oOlJhIuGfSbEOebEDWxyRpf
FnJfReOF6c+hr/U3eybSiO6EYlZv459jwbS5LQDCNSlMAJ3Km1ppFTNLH2CxLnqTuyAGgD+SzSDu
i6/Uw7Bi+p+uZ//0U/NASfUlaZknRfSUdpFL/DMCGV+8FUT/ajOh0ZhObeycoqDbmF5yP/+16LQ/
SVzAKdpcMZmhjqr7dZ9yf3omHwKmTm1sYROnzDczQjJG+wv+4Fkrks88PKDDSwi24KhmJvpb49vH
+dRcmd/aFDw7YfmlfCZqEXNf9KLzZ6w081dYxBqjsvuCBvauiZ4dmzkrHaZdKDrGd4Q7QE1EI2jF
OOTC5grW7BFfQruwPQ+otE83RH+O6MD6xfgURPWXWbbbCABOkgNKiwxcg2WA8bRsGiaG5mkarLsS
xV1t5J+8wssgSfaq18+MT6/Ayg5aXTya5Jct8gq9fDtM54GOUm4vo6K791LKsIDHoccPwvbarSyz
wnrllpfCz7/7vD+1RrbokdxnDB0WBmEqk5F1CKjGdwwWn0wi101rvHA62miT/ahoCFQN7QOwClNq
4J5q3+Z/V2Z14e3e1Tl9w8lDqQ3pKic+ESrXiLPSqt/6QoHlY5A6Gdqjz7QVybezzWsbZg9WwCVR
uzxGLggwb3zInHRAjV9Br9wkhn+Zf4aqOgudejev3moHXdCYtNfG6V5sl6VIhAyOivCLkydm28TG
K1clHFXgQ3LsaGnCQngyis8ylQ9mzubH0U6n/vVXoCgWjR9c9dQ9RDN8l+0e+ofYOW6EfE5nJa0U
CerwWPT5OisAL/BccWP3dXoCfvRgjcYpdM0nFDvPFpZVzagubVldQc1RSHgRsU902ua0+j44ApD9
as1p64nnKCtOjH8+60g+ovrf56l27rp7GxA9eLQf9fhV6tW10ey32mXaLkr7Lg/cHXTXRU2jf0Fu
ADImhQa79X7YKpmPEnjMPRnz+eIHyZJJ76N7j2oFG8c/JxI9Hur8xUivZjQQvdSQKUtJTeS3bCZu
DolfLzatJbcWLH8HV0E+ngQzQXd+pgMtex2qlOQDkvgceWcYuMGjeg/V59Cp9txTTngco6ReX5m3
7IsmQbnH3McZLszVDXxwcU0nMzCqp56ZUkPznuChO1+G7J4hO+xcqsP3qde25LA94asMODelQFqN
AV1K3tEzR6RwTfmnLk2HM75+ylwmrDF1Jmkq5l3RGIdkil67utxKTeCTDPW7sEeExGSLuj09C5cD
gEIPz7YdzeyT4o0VbT/ED1PdM+eOfvSod2xudQdvBFs0/rJ7F3kkYqEn01vng7gWHZJtxx1KdMU9
ioehRyYiX6Iy/yg4sCchz0hvJqz/ltqZTJQXBePODWx2PC3xN66rTz1j7lxWVboaP0NEJUs/7ACV
2hwtxbNKaGF5+db0Gn2RK2IdQ7N8TWlbtmJOZHLQskf0ZzdaizWeOTv9LnIh2xdSjgzaljSkjZou
o6X1S2TVT1kqymMxHshKxluFbSEzOVeHSaAtXB33umX9iijQPdZpQrPzmUTM+TL28ZjEK1uzxbId
XJ08ayAvGrjawMJe0OOKyKzsfurieTmZYyYmWiQGO0MO0CnyD6mFJMlqE2ZPstrGV1dL/UOYs9IA
1UDoyOTTsT69OKBRT5Kk3sTWMpqLgMBi+ktmLsj+6DlXxu5/zklg/+tfBNp95QWSPdCcv/Pt/v7L
/808n//d/sw//uMcifePX53DrypH8t/829+1/ZVfPpCb//U3zZ/m79+Lv/3/frrVR/Pxp1+sb7yV
+/ZXNT78qtuk+X9BfPPv/O9+8X/8+u9QWyS5Zv91Ytq++pUQl/bHiLT5D/yGtmjyb7quS10hZ3VM
QdL23zPSNEP/m+0AOFGMmaSyYZn8ndsixN9gsghMyVJ3/hxJKIy/8VsN5egmBGvczuL/h9tizLSU
f0QSMouDDgM/8PZ3oJK09T/TVBiGuKainbjMMKc/+qN7NwQTNLEhbnd+YYljjhIAClMJNtKkWwiJ
O2QIo375aSLY9cShB/C19TXaFr7kAFoDolgAZcVTWG3/cF3/BfxFzRSZP3/Y+XRn2obgJ1emC83m
j+gXN0n1LDZjlo+BPKZ0gitPh1CvGYB3eqqwLcQjEq7hrg94SVzonyu3XGpKwbXyygLf+L3nhPN8
zX6//VythuXJ0elhaoYJll3e+UUd4Ca58wXQKxHFHMM9wzpGCABWKk2RM1t4Rbxyp2eDOAI4X5ca
rAW/z9W2lTs3qrN9YRpXEC06HruwQHQVftcmSHPm6ga2rx7VsdkbJZ9P32GGpJMZpQzdtHhfyb7d
WQEt4VKezSGP9oabYBLG3ry0jeqVGRUn50bPz7g31IOoNLWb9LgnYMt8VzG5IFZgYaOQ1t7nm6Sl
k19K2iexr7acQQr2vl6eBEq3RTKV7mqkDZZ4zkiYM807ix74sZqEOMoypZpC8ubNccuaTxU1s13z
4jB5A3kdtvNSj9m7PsQHrPhiHcEgO5QxfSfNC37HNP5pzfkj8ce0/vmmcwYlZtAQlmEZ4i+hmdUQ
OJqKuelGR/us6DjatyWjyRKH9fH2fzhL6iPi9YNXyuLIMO/aZ8jxSuwsS+b+wOxxaONKrt70wBcY
9ZgeT2Ww7/XpGg4jp0UiFgLH8U6CJsa/f2bn9/uvz6xrS4P4UMMw55jEPz+zpUthOJk4IUO6m/s8
yaaLQ8DDZR6DEAhK7yG0tyMWE5iUWKIitcUfBz5Pk5ccdu5MX1sksSnBVpMBTRBTsyLN8zeP67+8
yP/yU+KT0i3p6EIq/S9JiYB6q9HM8QgP5XSH7u7sxxhZkV0DgBjNkPShjwmrz4HAHlTR7T4DdXzE
JZdcmjK+YOVtVonfPMHmuySJnR4tz252/+FK/tNS5cI+kixXpqvr4Ir/8hlRQ7llohF54Y6BQURd
+yHa1NtU2JtPjWMSEEi3AEyrtdZyWIqxRvIclU8SNTN8ny+NMeQZKNM0BZNm65f3JoJ5Cdh+/e8/
qfinR9Yl1hIpoOKOW66lz8/EHxBVaIZ9wi0ZYsLd+i77wiLq5yyM9kIWEhEC7SobuzdCT5KXBrHc
ioCL7xxqJqsI1F9/7DahUWMh6WhUZa78ZUzVt7C6ieUWvBt1W9NebWS4t5vQm/M6xEESXIciDGdG
ktdOaa9bPw9JbsnsTeD6T3qSbfHD1lsxs53B0Ho4frACQ+iur2mQ3iVxO24yu3+eBtgJKu7FXVod
QwDLO6P1Dob7jfeofcBGhdTMjsQxwE+3SCji4vA/vTN/zsllU5qvH287TWI175l/eeXzvInhNuLc
sMes3CauIY/kXmFZmPcivWdpozh9bpU9t+7LXVrppL5L94ANDV6OwHzB5FmtbVoI2nj59zf3n3dM
dxaHsGOaMNV03fnrjqkY1+BCzpcZ8MedlZn6omWn5lCNFR5oCybyAdiN26+C6hG4BOnn2GEktJ/B
C+x95/dbaPFA2DVoSb5VpiuSGjUkWhjb//1HNeeP8qf9cv6ojjJ4aQxl8ZH//BwOtTZGpLKwddf+
z77mmiHARJlowkPm/cDkXKckVpmJ2kZNp3/WxE3BZLebNf0ma5GXA3ZIoBFWzDw2AmpJuOghq8Bo
kuL56pO49R92eGP+RH/5xIIqUedcApdOt//CkYOPqHkCsNQyzzpM3K1LNRowdq6NKxkNUOx1uicY
kjYu2OvlBKbgAJWqOY9MBf7TxvNn0Nz8FLo4yhls6Mq0DEP/C2gOBagNE5VuvcJZwsSzCq80dWZM
k3q5/appwVRpQ7STxThesA0FS3K5XsTcKr69falIvvsR4QH8OIA1NuFuSLso6EdGR8rT2qPv9ns/
JPmslQYBAaW2s7Mi+A9XlSXnn98oZevsoKapWJmUNa9Yf1iRmNfVrozQj7VF7m+aKshObiIOo63v
zWCO4RCa2oQT4ouoMbeQ6sTRFEUCaYmu77zCWIgAEt9v1kHeImjpBeGieltsOo+4SNxiiO/zQzJW
Rxgh5SHy4yPWgOKuR2tfUHS7hTKPHUmXe7hR1MrzuStp2OdoDKGpiUl0reeThxWGz8KNG3ZEmk5p
dIr6xPnRJ918mEKHIolE8DBZEkK4DAb/kxhCOKe+M49XHtQ0uVe7QfqS5BEVZfDVTWayMwlRIXKq
PdklDtI+t6x9GINUYGLhrmqvhZLX991SqMic1T34TRrn7AFXuJ3EpKMVP3IFTLzLAzyJVNZxHT6W
g4MpMWXKVwkcXjQ/VMEIm7TE8IJCr4tDE2kXgXyJd/Z5Nzc+gFYc9OmwNnpIbVUeP94OqBiuwgvN
+Cv9YchbefgajLW9U6HxivhK2wBahfWlNP33BQqndAv1OD/HlHemBo1c1+2TXgf0ghNk9YjG8wt9
q49w7IqNVmhXG7Spk0X9Do0Vx8CUvquL2NdR5Rc/Q7CfpmGrdBxw2E2CZ1xEb6nBUDShlGemzC12
Za5x0nWXjssyB8/683ar+l6eLSWPKbe4H4s5hEKN0DuyT9vWhrtc85i19q2z8DM6KUo6NSQY8VR7
JqAtAkdRxa2lxz1PQ7gj83ozmBwjYq98spoUAm2h4KU1UKy2aCETWkngfN1MYR81qx3obZQXAt6C
a/DtgwAqRdN39ea2kUbl+Kg3+DGTJn0JzXBitlkaK3sQ6z5s6et4jvXYEr7lJP2+HjxCytNt25Lm
gj8Wf06HRwX9gVoPlZK7mCvpi2rjuGF48fy+2MQ1qtEqGLWzL1ycwxHMvLKui2UxlHtwAdqmSCOx
MSp311oWfW934GbULUopnFNaUftv/Xfp4AzReTO2yIXVtmN+H9j0glst1zdO7x3tEscjhGDmoS5u
LcjIxTatIpt81T5cBcShIsH4cjobfU2vHXQZUgkI4+t2ioy6dM3aZq2KGbHsZ32z6DclcpLNqIEZ
RnzxadQSguZ85T2vypFyuJugNMQRm87hdufHWB4KT2xr8nImH9EYm6KxCxOEKy5F5RGBk0WyFUMw
N7dSchMoIRHy7bA0iC3ZdK9m2en7eDKuVTI4+9RTP7uOwZzMkQmgUAdqGFCjjVbWbVr51tjpc15U
KLZr98EgiebK9A9R5CnCkbW9Xf2CjOmpYJg2iaraQin0HmGQfxCje8klw6yCjK6VojvB64iF2K2c
Zu30YudPjnWAEkgnCFrWMgMuYGLDswrjxYjQjd+eP/IQnmgS22tvhJ+U5Rh8kqyuUbB5G3xBhBOE
5aF386M0jOI6+Os0al/L2PmmdjhFBhBfxriA63B64IVduqhVVqLApBHXqI9/X52Bhia4OXjEIwsf
SQcv5hAE12QvgijdQD653F7TjTUP4UQFK9LTGV4CU0Oh3YvpqL7KUCdeKEQIYU421rUedSQy/vnw
CzZVHNs5f6gNIEoUY/6IPHhdZqn1MNbuha4tLoR67hK380zF41kOqjLeqgaxcZJ+3i7/bSWbPLnB
ZWI8IPLDvCO8uzaVLSFPtM0STzIRaUCno3aI+nNH7l6Em5MnCdnu+vYQScWEiMThze+X2cin9FIX
4SqUPMDC1zdZgCIaWN7tSavmetbof6/OJe+9ogVAYHf0jnW8vjKYQ5VNbVT76aXVIQYOKlRbL4/t
PQAaW1fd0qodbTXvuA7ykMg0x72gvl05ks2bIrJlENi4q5g+oIM4BAxehTYnwBpbji0BM6R5i2ke
2QztVbEJLhOXRuGk4Yq/vSJEYkC1FniqSjQlWke9f3uRBKRq+nrpurWDrTP7gQtHO4yMUZNRHMPe
CFfSwB1bxdW4vv0xig8ipbvc2dZGN4EqbOGObUYfGXbMsHsPsuUbV/IahVK8pZa67b+3HVMW0A86
BH4u6WmYZofsEAIt7YE1hVoD5SOA0kKC1MIbIm/TQzValW74qKoJWeRtTcUirxhxHAcvGUlithIc
hehxar97cpsqfUzHrwgbJOCM6CUU0xNwTvcgCMKl46YgL9SGfYSJhvqABDBM9zsNrBOLK11OP+7S
o9fThtZdpOuFfVdNSbdH5HUa41Zdo/DFBAx37hibYgf1zHvnDbAFc/35VG90PappP5XLog6ZmuAr
dCqNvR3204FyoN46mYZ91ym5f0kz3NWhTRBEonNogsGvomk4hwNSe6iv5CWCtqQnT5Apr40ZEpke
TN7askb8h/Nai+OfPChwjQjwcm9HSs4OGf6waZBdLkUyu3dut6ojeSANDPBG5NtvowShncGa6GMF
2sFKYUwHZHNRFj2hR3Va7JP5FXJSc4ekBNIUcjTI9PykcsBIXWge7o+J40xccAxqt1rjR68AhLd2
X2Lt1Cv/HOngIjXGPWm+TZT5oUW6eJRV8o1tGR0+/sdM79ZEQ9Fjmyv02xMheIGrKklOXCEOM6re
RxjADq5P1FduUajIDt9QijiBnWLct9KEQRpWX2HeZZsWHCK4CGTbUTG+JSmF54RYYAxjub1991sT
IKfvb1T09eFBcTRkbrnVe2MbuxhLp9ZHnamNzjqk3wUPXv+RO063s714Z02DuUjboXnwYsZH7shn
LhB2JmOSr21W561w932It8AIWK9v+2SRWJh9Pe8xGTCskF5xskW9DtwILwUcVGIigObWxNVlqW3t
48p/1/sWBGkcv7YJ5xWCdHmTZjECCccWtubpHhVDsGkSoZZkURAWna9w/eardEKhruwcu6Dra6yJ
1R6bibWJM6ynrZnFV2Ese/8RjKO15+rP4n/5ctuyNePDVD3mHlIGJ7oLbKhkEfelly5bf0K3jnIc
VxpnjdvrS2DEtLbJfDCjgXTxwHj4XeJbkPiEPuvAhQouojBnkmO4MtDibxnPGistm0/Pkre8I5Z7
oznYlqlWyn1O/ANwCf84R8FYdLLyiY0tSN18leeCpWg+rAReLzauz2zTs5R2/r1ul1PwnStUM5rh
MIpgGLhU4xivbwuxrmxvq/r2UtWslhQU1n5eU2/loQjUtxV02pmEZhqZUbf+3WJVEWkS5EMDMC3w
dMrwvmkZ7FBV3g5j0nBfFaIyP1PtUYiEosHKTkOeretZYh55IAwSr7+77cFWXRPGil0ekDWbEyEe
CF1aYzvVzt4qcrUBbiLtqjrm4R3+y/R8+4hdEp8or5gy6uN1brjGeY76GbuVmoWfRVOXe8Bkt3e/
jjy1UZExR6fae47KzVM/3pv0Qy8uThK8egQtspDcWjO3xz2vAJa1E/I506aT1Aen3rEx2XCMSmOv
umRTePbmLaNp/SvJq85Zf74dbMiUjQ+emf/UcW7SgAzvHPqNkFRKdCYDoQRGMCoMdSbgOAZ067au
zl0xvWhuUu4nzBuB1R18TyO2BYcNQh28SdgjzhgssXAYGWfzucddRuOi7IiBMlAir1KDPAxs0DjM
o2J3ewR7REjbcczJS9XBtGUljWqaz02HfWBhgHJhiAnawhSYaDpuyr4nd+ZQWtbZof3j1XDZjDL4
KiYk/kwS51RuWkbo0ZLszZ7ElS7s09hVR4DL3vPghWdjtJ/swXvXfAeoJq0pA/ggciG/6+yHSnXd
zqxbJomKAD5adJ5uFWcnZWoL2HMDOnla9TTqF3avorXtNs56zslz5LtZcmJtC4RRAp9qCXOLwmNr
SnzjTVl+izjwVxnzmCXY9p1uoSRF4wXGoA7aJe4HZNXVV14zE51kgTe2rhf9FEAqY+wxphN03bYD
mxRi2QQGvmhXlcAJFukDIkdyPRpg4X4et0RQtMZRy6qlYJq4Dkt0IBEQhJVfpRCK3HR5+yNwK1cD
JJLHBGHCZEwEmngaZzR9eB0av8adZL7lk4Hf2cJWhdFAmT5HR8AOlt79ElRGsLLnF+0RSzzy03nU
q4tPUXKsLL1RElOh8Dp32TqWJbo0KRFFWeUrbq3g0BUIilNcQX7hWFiF0c8Jtzq4NUbACFtp+Cu3
jkk2jqgy+MNaKMslw/skcmG8skGGJeJYMwZmgbZVH4kKTIkCW+u5/24K/RsQZn0MW/yocS42vBM4
FoixWFTGvD9bgh0Q/4aZGRqrfx5tbEceJc/X7MBdSDJ8YBLHZCXPikLNOo2JpDdKmV4YHrNqgpRR
VlfkGYKeI+AJe2r8QOPiO0KMRBoj5J+S1i+QR1AdFFNYLF2cRdJjRIONxh1JIms5WdkdOZmF+hFE
sNiSMByXVSV2vQXvLq5CLGvWrKrhwGr17VFmhJMxi5dIjlZMx+FyRvWPWIeuMQB2cDHMYhcKf8hO
f8GCN4SUVh6HFnr++yZLna1p09nJA2tXzGaM+br4jQPNcXJt1NPBa5mOW53p9m4qk42f9J9heGdX
HfBTGEsLh0xo2gbtsLMgTcxfziDQ7cpcPxI8hrCoDso7qwoHMj2/qXbjo8cJHWTDVSaNwPEc/gpK
bUEAnWIEjVhu0MMIcJwqF+Wc9u7NI2rChFJjfNdAlXDQJYUEvfmSJC0fAwG/d8sHXnUNAThGcEYh
hbih2A5+lO1px1LM+69kT8MSZwCA3oOyFpWoaCg07IdJLAUSjHMVFoew//ZGCLVVdd9hg0s5OOBs
zu0VGt5jABM2OhmGpp/oLT9KlT2Mah9MrBJtOn07w7xotyDFUykeCXQ5CCLj963LjSlj8oBn26MT
/GxKHWouTSLTqIjQEUIRwELToNLxkAj7uax1vPad+1oY2hbw61okP4QoaOZl6qNNvBffQnssXY+Y
LZwnSYz6L7eeJajsdTMNT7pr3pGlegdZ6p4D5hm75Oeo7H7r9upQIqxv9GJclUZfErUkAB44OoZV
WC2th7Qgb1EliUwgLIjAfrabzqFsGmLiJYOCeOf+ChTFY58Tkl24RpnshL/slnuVxrSzyeOMg/w+
gA2GlIY492Qg5151OJhiXbxWiCgbpEWV4GfME5t4oxTVcN8k1srH4paEfbksBId7CNAfpsjlmpEB
dmpqgTQD+h9XvYZtjHRQNLU6XQf3peu9nQeeI9bCYS95ciLP3bplcCJt4NtWaDTJxXokTBzJu9zj
WOnO+ej+bKWlll5DZeZ22bcfQxcDnUNOsqgRcJttu+BphjDmgWRArvHItO0QJVN19G0PkegsjDCr
6tJb5p4IPblLiA2ngCrEWmRGv9XqYzKlzqqxa/Is4ze0zdVa5AXHdfISFF5K9pXxdRzs8Wi3Caha
4DJFli3hmsEhtuksflfzUoa8km2AAErVtPmFu01LluKVI4qByNkTySZKwEDdSsUiXoeeWxzS/hDR
icBn7+orK8U/UnvPTOSHGfFHwygx1nlDPEbQjcfMw5qX1Ihr06l4k63d7ji+f5vmo2mWEQukNNc6
bD+nes9786BCpOlTXO712mOOQ628zMZ83DT2sM3inpgAlKJYRn20k84hBE+8bB33LUS0yLA1XBcZ
WpPK2NeWdcd5A7VKhVOMg+RBOUGyIkHzTJ95DZtP51Ay9msm4zP+gRl3Xt65LSt+kxI46IwxCUOE
MfQVzFa7pgvgWNm33TXXzN00Bb0ar4YKA8GoWnMTV2HaarsEpytrdP+YYH3CqD7mq4KuYQ1Rkxo8
P3X5LGukiuLSQPCdGpCnEBxAqAvC4ETLMqimvY+zHqhf94moFK+o0x26nslN2jzQx74UVrMTNbZ+
GVNyx9Lc2D4qnzAEBs+7GvtmfnCaMNvpjtwB5s4sDUl7ln07HYkeY/ExRsUTguBvVEQCPqDZHEwN
WzF6jHhRmjooEh3HgExEsa7sX3Q2w/vcEeRbQANAh9+HeLSjQxsf6PUxi7NwR8aR/EhdVrQ+Nx/0
UEOo33yjLnhvelxMnVFBppOM7OypXqdKsvoChDj2bUnmdfasMG0ePRRzyoMno7E/DRgGai15n1B/
4rL7P+yd2XLcSJqlX2Ws7lGGxbFd9E3se3ARRYo3MEoUscOxO4Cn7w9gj3VNWY/NC8xNVlampGRE
INz/5ZzvWBMivgGo9DAzlCE38RVwqSBMaJVOwPFhkk08jiS34FxHBUAgtqLZttUjdyUBsML+2dgO
2jmnp5DK7VPl+VuKYU4Xwb58DNtL6ekB5lZ+anjcdHA0yOF0Tr3xr5reNFSqR1v3nsfgBP+SryDx
nnxHKd3bHOKgGWVnQJVbhVBgl2akZZdnd3T6S17irmOMcdUEZY1TmIKIclDunH+sPGYIYsUB2k4X
4QWnSiuIp0/RG06hSLeBKDJKNlTHWPN4w4BFajWGG1Vyio5kctT+tBssB4/i3enBFvS/oZL8DU3x
OBa4kOELv3YTLYQS/Yd0zoXD+YackjBjlYM0H7cS0BeALCZOXklYCyELbA51HejJKr0DICpvvqYM
JMcZMtsG5qtDzbw2n6QxK0/ZYmw0DcA4GvB4mxiECNlIiokNCSsASMzG/GuET2XEjrcD89tsyReh
Dqsc/VRG9WfXE0jKoPghr5Dk+r776MIc3qs6e0mV9pSWOFHKSnzhRsVTmYZn4l/xPLnTB2XTPUjM
bDt41atA+YdqsHU2Yw+RFpYFJTv+eQUSqxBYLDpF8aIRtpj0rsE4RDnHDHTJRtX6R9IF015zq6tH
7rVpb+BLEkZBVjLtS/VREh1vdGobtC5nd6jj+UYMbX2EZd6tWg8JINSZmMkwVJG09RrUqtnBsNSf
qTKfRUTe3gzpsgg1A3Bjc1hxXrth87NH4hhGz/BQToICDG98uaH/R8hYBagiIyxyOB84tSRkmrqy
dCy89AnEWG1StgljSsmKm7E/dU5+x5SabzK+CPmY/Iqi+FhWIdkqUfjo+A/sZF6MaChPM26wLzMc
KuYEf4V02JVVgQAgWxlmXoWYzvAUyOu+dn9gAbBPMorRCM//l0Wpdou86nH5l6yW/ec2uVhN1UB8
1wvSaqLpYfmVtURL3mYAP3K4J+uKwuahmf9Spz2+XwmEKoFe+IAiXDyohHVbZTTbAarN0cwy9wdZ
iwpO5E7FMaVigrBKjgX30Nxq93rGEee7VwR+u8qv1jUxCqCaCBmU/eTtnHTWiQQBkmHmhetpIO55
yvJ9T25wEoqjOZZvkVv4O46qjiYwrLZJhhcnmn3GSemsl66+G719mpfqTpqxu2oKi/m9hfo/GYr8
aKRvdTvM9tniATphDi16VDsxywQKy9t9qwrY0O9N/ewGHEnjMNVHAC0ErqRQiSCYwetpKpuoSVbh
XEvphPxorMhwAv4ktv3cjKaT3251/tG32in/iK042VPiYnC1pn6vKktBlKUitljHpLyJmKNQpyiw
ShP4kR37vnYF5J2E2vxvW7f1CxfToj2b2/98AIOSBlm1A4gWY2uCk6mM6Vef8KoZzdGlfdBGQd5l
bMb0QbG1l8M57Qcbxms47GcHcW843NTNZ1jHJrWT28KKC6ngo/E4tdCXi4oirwj6+AKcyoNFohBk
Jn3wdzKxOpUd2tewpRCXHcejSCE0IwUGOKMF+alx+PEFIe7bWB+rB3T+IfJ/B8stAJvM9vahjwov
a9sXircYPAhUKtNEdpPci2yMf3rDKw0BGzARTyyykmsh5Wc9m8j9rH7TvE49AvdgHzKPlUp6+zQM
f6axU1/FCJdNj81TOJkvZdr6t7KKEP36yd92hNylZQH9lNu5p2l49QLG3MvUxGtgIwxRCMpasKGJ
ArITiqi7LnP4EXQSg9fIPS7ziGXqA9cQrS8elb0QFTiT3Mg3iabfZGPRXtrxMYwIVFgmjEbe8Aib
gXFvUsiJ9A5rURn5oTTCgZ9Cld+PLZFO1xCF8cFQMCyLstySvP4GVbT+0abujT7SvU5c4hSjMfU0
ZLuDxEoOpyRs9lrFsm2ySq6E4MtntE4Y4toL2XMH4TYil/LaVyQ1eVqf7XqnbXcRKj7MevT/oRov
lOTRqQxnwAQPM4u54SE127c4NX4EjkdQ0TROh1h4X4y+d1M9pOdlUVfizdplaAYqs0h2VEjck/MI
1Ov5eloj5U1YW5+omixybRnnLNKvpCUhIU650QPfPZJi2SNM78i3bQae4ujZS6HvtFig4HGQsmnr
jDGWV03dvKo8toJqHLOtLJ1k2/qTt7JLXNvMt8jY9TrePSg+s8TMTpKJX0BkZBVn4PstphlEa8N7
auL+8i1UlIxe926Ea1IE3mF5EkoV/gwMzz7VbErbuHuiiPQP7bzR93k/Thp4sVIZLLOGBDyT3Zg7
ZrE4LCdKgbEZja3HgbvuiloCoXGydZKn1PMd00uYz3wEOIdmUAmG/5gE6ZE9r6XX8+3Nfh1xAcqJ
kpY9qZNdAIu1NfSHyNX7C+AvhqcOaBgynXnEO66hWY4jfAI8wtTf1QGq/HQadp7evjYAUtgmRPQW
kf4o2DUfs84c8elWDy0qxLNeixvAEIAXyicVUMMyLsEUTT20CZI9HQKGsy8zqvHjpAy7OwIb93Fj
fdXg5fcOKSmHuOWFRAG4VcyBF+Sqv3B1uDeDZIjIeIsn07yPJgQ7cC1Ep8z6G+ZQFTlMdUG3zwwb
joa99yWmU3cU8b6QxsHpx/QkNZuUmzA7BKMsd5XGJZrQ9z/ANO5vJVn3esLp66fJjmi8ZfbHRrdc
lRMX+pShRAsEiTxgW5t5xgtag1XtWZoygnHkXuoKpVmKpKpVjuA4L072rK90GyuhciAtr4VnOKrk
3MZHDefomdaexwMucBDLU5xE+b2byi14427bW7m9HRvYQophKaayz8bBOl85GgHe9efy0OChIBov
rF6Y3b+G5PD5qnc339+E2vf2wAGrbV0TMV5G5Ul07i2KayR01Y00ethT1qyxeBW1XZ66+QzRwgyX
LILbw8AQYF1Z4tXyQtDkEAp3oL/KXYvHavQGVEyJ+K+ZuN9QkMblEG2BGqq1IwSFiWB7Kb3c27T2
b3MG1PgkE+hB3hyxFwN2FDNakZ6b5tve42GyV2HuXu2xiVd1GfyWKV+5ZahdpIgfzK7Bz1lOj5Fj
fhjUvjfXiLtTEeBlXD4khqbG3lI9MeasQop5Wymm5IfR9hCni/rTauIDfp1fSrL6Fr7xDHeoOlp4
5Xf5AN4aBJK7aYQZPsSt/PSM0yJVGKcMEQFCH7i6kBhJYjy4QyvgMWl/E6MKDpOHLUvbjZ7FfDJW
aEZybRUqhgNhXQ67rOWaHEkFvC4vBRuh3IVUMKGe0pN5vrc1K2LC0pEUo4ph8MGu8ZHyXXsksXQ7
VgXRIx3S4yjGjWmxzO9HccW7qeH/9T5k4TwuTwH6LfucpPmbKe0finq+EiliizQHnKnSbdqepI2J
uQoqQD+4LPtkDkcBkoZ5Lf3SLf1HyyfEuwk1KXKBM0I03XYBAgw1m/3jSC9g8/6VsgdDC2DM9dKX
tg8uhYUIqPJaUkD09AzmazmD2hg2gBVM48Z25UQgCY0pkWLwutOv0omsdYV6jKKbtTOW42iOWJ9W
SwW3XGh5CUaS7dAxy6v7UpTIRquPEPSSVSc9tTJDxNWER0AnzYsWaxBbMY9zQ5+FV3UcXHV//ApV
EP7S+SotOs+lUFqO+eW6KLvqy/C8/kHBmqWsWvfSCx5zYXSMJvnWaNC/mq4j57NOG4ZezGbzpt06
c66EQUwDoXYJ5X0W2luvw9malfINuB0MFtTRtiv8bWlHvzqM+/P7m7SK87cfNstnlXuQ0nDrH0Xp
KXbC+eNyXE2zlCWygF63EH1ZfXQMP9jqF3YOeoKmsLexQykzeV3ukW8BPcoo7d2IY+2kpdMvwsN7
CjqNE3Redbu2ByQrUeIOBOSXPzJT08kAVDk5en0da4eA0G5m++Ep0UYCEwqp74M++ow7wgjjzrxw
yNwCjDu3zvH/eo4GeUv80Ew1+zmJ7IA9gHvVrzqiFMPOZwsoMAnM9anbEoKa1Zy4SnTsmKnMRNCP
P+OUE3dR7i6qPVvXniLfIAKUqcxeZeNw75JZecu4vmt4sPqCEpTeOWEcAbf/PdOCv8t+spuX9qWq
P4cY+iJ8sLzV6ktYgrwCUv7QG7wH36ohCgpp1MXZaTAOuaYxrFvgIBuL4L+j1MObH5KfQrhRv6a7
R9A763m4Y4Bplv5dqldzhIPSUJOSFEZsgMWuEtfbyKeUyTMybVaAs5i77Vo2Hj2Bb21KZOjyIXQW
8yblixcVIoAkQnKrSuIeQocsuvlDmq9A+aeBYYXsT5jr5XN1KE12tRvEW9QfagMgLSKf6pwm5yQ0
Z9uEPPQ52AI6NvCX8yo/6yhzkti5i8E9tSBiwWrVcmdN5Lgv23rEUPuCYNYCezpwBpY8soI2N+E8
OTgQGXe5RieOfgK+EXxsH2xoZJSCepObgCEYa1GeSOZN2U0bRqytlXZCxXFDZ/5ihZl/CKX2ILrc
3IR2SnmHKk6oLNovHzRBa+3FHVjNWPNBN0TlwawwtxumRRQPeLtUkkuQKEBlLJZPQMv2S5e1lN58
NimHqfywPak2/hyxmEYAGiabArLCYkIl3CL/8N+kzJ87PBe3wkWGVjVDdk7dFjzWwFAfdCP/BbAk
mQ0UDElgvStteWsDS8xsyu1i3ZgqSs9IZ8SRVe5Z4yy+ZQlPIm0Z9KfcP8HmmoGkXGjLpyctoCZJ
Hky4yKpss6iTxfQ8Mt14KPhBO6+Oj0GjwbYbZnCtTa7eUkaGa3ZBxronWvaW9tCGe+Oog0pcL9dY
odngJaGNUHCwy5HT5yK+Vyg9t1LEF4jjc/XpYRjSiYHbLe+qkUHDAg9+d1GXAqQHr4nCzpuEvq5T
YPWVIcaTLUqMSYFxQErx2HB7nsyyfE16geO6eo/i4WqIHuPd/A3g602WEhIYYNt1vtZEXq0EKSKs
Zd6r2on2y6/y6RW1avgv5UySMcS1Rxa5FF6kGKtnPxXad4uTz8KIRLMMlL0KiiTa+rAr9pWdEi9L
XiFzHP/uJY92asu125YMbP3G3zTMRpdv5CjhdvvuGkAIpIL5QcqPk5Y4BMJR/IdJDS6m9JtTXnvx
Phjys6giJoF+8bx0pwMXGBPGAJ2Q8oK1lckPpfEyv4W0xka30va8nFzLPTKWDnF3ki01NS3/4YnA
Dojf6yCafEIfPpgbW8euIvaj6ZixkyZM+F8YIxLq1G45DhZxLsfXXifkVBg24cc9qPew3PZad6wS
IgmHNmgPnRhZLEglVszDBSoNbJFFpN6mqYH+NRUeTfN+GAd5tLCy4clhER7BWtgnIUUICLtxG4MK
XelxiPYzDF9tWGd7zaMzromGnZ91a6/66JZY1ePyJOulPJiSn4ox1lM8ldV3qxVqJGa4NeLX+vy9
2NaYwXdmd138UMuHIFi2Mrfe+tI1z2ioYF4AYWHugZ+zktrWrAloruF57jViX0c3KI99Hz25FaSI
iGCxoGEX6cXDu2EQB7GoYJFim09h4G3dljRh0yITOiMMDBnsrWzd4PtszXSNvNfSfFyOl8RN2zUx
lBqpGqx+oiTjO18gJa3lu950xUFrdOuaZ8mmnAUudiY/3VnVK2I4EXYHcKAII3nSyT7PCktd/fFo
9Yyq52cymytmd+7al2+qk6oBBh6TPvC34Yr8ZgCSAm1iNXebchaz1VV8QB9hroZ4+OmHSO9xaceH
pB1I+5z747FQn5msEEzazPkgPqF8dMZ9lsKgYi5vn5e/K0b/gT0kh6RP+Rs0xV87S1cE9flHlmHj
Sjd/y/nVkHf5EiXteHMQ260kHQ+lo7vp2uZj+Yo5c9E93ysTYvVYWR8lJxBZX6yFFwufh8btrD9Q
EyMcrmR5KBKcFiQxaxto1DCvvHQ8j4EByVb0JwbHb3UerRo7/Is+l93vwJ9K6MUlR7q8sWpzE0ma
M82AhdWH9TUmt4y4sj+hpqPs7tjuLDf+NPt+Bw+jXzwyECURhmZVK65DAMDXGkDT6kafbSwgcsht
f6TKYoU7SDz1yGCQ6yLwaevsgWTSPyxhspus6mAn84zIMEZ/hV++1Hxjd6qWPqt4EvAc6yRardym
npFg8I2Q11nGn8SBUx2jg6bic9NNlnsZPTDOREdL7JsKfMRXAitn6nwVqJGaUJGC5mTc5jJg5jzL
v2dF5vehYev9IW+Gmlhp403MuQeM85yN6bLygsFEfjTDcfpFZmNExQ77XDd8Ui1adow8/sh8glkW
B6SCYSvYgJRjwreY7My6LORpy2AIVPqu6VlDQJBXB0ByaeXITTZrmMM2n2GWmbfpxZ98CPy7ZrYM
YxD9gE6AJIYQrhxyb8/clrzDjv7su12UpOt8DyL8+NOuNOz9yTsSEGi/UVoe7OKzIhyPui0CtixD
Ril5Bzm9aR/HFqqYBTkq8ZlImRAAbKuLnluY5BJQ9VKXaWazI7zMXxEDjDbMIdxBGvlTFrVk41ig
Pwh1fPcVjo1JD56Faa/bupLXroOJk+a8LFC2K4UKlEl6uW9zggA7Q12sYfROUzW+NVJGV0oSyA1o
fqroec78QAOXGxBBKVfRsSkSfJGQn/PRIS9OtdAnmLZa3E3VQH9VT+W+GtPHEdZYnLmPo2EHyPP7
fj+Z6gne3nhrcl6EER+XD09LwoGOEuEM08dmL5OWrhlpqhlUdNLsVcd0Ig6SavFE9jyEnY2PHZBD
iIOV0/VSNtvO6QhXs8MHvJ6OfS3KqTpWKNFWXqL5K8NCVWC70d3QbP/0rTNdNP/IqRAe9oPuw9MP
4pNkKaEJ5Iux9cnk0dzWXKF0rKxY2FkhBxz9+ZChUhvSDg2T2yIpMseTztu4T6ThnQLUNSfy6tca
HshT5XoF7BiJI4cKp7WGZx3j/523s2QzZ1Y7ExnHiqU9vo7ee4egnh2jgSuWx2/TpbF37SSXtjeE
p2CKrm0DcEBr2nAbO8ATy0RuWcArPAezP2ououqibohtRvjjtBqOqLlbjuwPokGca8UwetfMVGHQ
qFuICSTDzr+HrI/yWIcIhJenZugOxH/COszd9+8BWRN8ekG5jxEqnZdyuPX6E/JMbePV6CpgRAdo
eyBu2hHL2qAMP/3gAaEgia+zS7DwQnXO+im+VEPwmELO2Ze6MxwyI3iD8o9bAoGQbwa/DbLivHg0
DqNrfyVebBFyxvE+TOa9JtvgAf4riXEkRQHwMHGchPf2pyis6mF5iqyG+DOAc9TtLfpNNyiS04wh
z+ZhZfETc+37HML13KdMToY+PzJCaQ5xw1RhICRMnlVBlFHhpQCZGDMKD1m8KwTyTHRpu5osAIYd
vg2AYVUXY3cakDNLjaCHSMjt9/MKQ8NmCHVVTcAENTQ/u9noXPfyLe+taoPgw9x0XbKfCEI8y9R8
xPxDF4HgaTmL4hacsUukpuWX1bo3BShoqi/K1gA94WoRcy+VaocT+JAl4Usjqltum+lteaOjjgjO
Zuh/+akLcBUG3kV1xHjNunvYRv65pERZa0H8LCvn7jAl9QTrFFtDIjTPIePBrvdsjJ4Xa2+Mc8gn
I+yAbn+/jK51aJ9VWhw92TLPdUBbLPUcSa/IU2DnEtg0z5N8pAosk/Yx9AbmyNl0Dm32tUZafjs+
22pK6AdGNveggE5zfJJLXto+y0pOVR1JuCYSTBzGeJw3JVaJOsLuWx+2Jsqz5YhdXm5KjvDAfnA7
WiB7fPKBkXulGwwGwyH0e4LzTPmzAm/Ph6SuqD8VigQpdxP0ilvRlC9Txl4+6A6CH/eEUug1GuaS
ntJ3C2AxupvWp5P3JmCL7I/KphRdFmuKwPiNmq36/shBjSe7Wi3BB6K4FNCnEpZ9G41p3LbrPkyQ
NcelvEs7A0WEEbU7NJTQnYQfXu1Qnkblz8kD9KZTE12wF5JHEJeIVSb9HjRPtuS9M+eZIEK899jA
DMcYu5etdei9GobXXKjjVQR5Q/IPMVSQNWoWUvMoOkAXuQa0R1YZrD3uFajJya/lcGnn85XRb8c/
DxFCzw2JTN+iMZI3/hcbx49cTXBKLL4sTY5ZebHjm7FrH9NUEt4UWCfws4sbo0EnuCJ709+wrCyI
U7BHEPaoOxzNYoUfXJY3AEFBfFv+ru51NLsp/U6P6t6JM+8Bnfyz37npqRujixsocXbC0TkvdQAd
gTyXaI/WrkvPpiQprSh2z2maIgxfnoeKmOClAkXyuDFMiH5K76ZNGDvyMgl5M/F6kUCK4sZn1Xz0
3em57kAPGMXJAPh2htqc7padyXLFBrre3wY8+SxTEsCiQ/vJV7KnHsrVMY36i/SQEkW8q/RwqOhb
Shq/RPNTuvFmGQ8A7TnKZqaI2digTbTe2JrrlJOa71kR2dl3GYj04eLHTbAfJv1itSkbxXnJ2qD8
sad3SSiZiwfwl1QV1FF9nBnMpJD5xDmw8E1aY+7L4hl4K5BydEZ29OzhrxeGqCN5jgqCM8F7T+5j
OUvbCaY7JhDo4fpxjQRqGs+DsPZlFhMTNE0DgHhRX5C8b5byPgbcebBcdnUxSSzLrKCvbeOO/e2B
rT/JWvNCpQ9MVqekFHW6z02qJfGujxDSVP1IMLkAfIcqIb5NtG1IRlCUDYUljoGy/i41llYBO+uG
oF6Xet1ghm/TXRwVD8sYMfLJk7Kncrzz5SbOyDW/O5qq7X6yRGwOrBreEZSUbG5s5oj46bc2+zkE
2+B4kA8YK7Nr9V0U2eewrdFdSQRFJtLMntfjdPvF1+HI8A9zTvMl7YlJq+D3uRN6GquP6bT0aWT+
rmjWp+ZUBQ5sATYvsZY8LAOKvtPahyEkW3JoTVDfsM7BVhtgzkV3dicK8cX7N/qQvCuk7E3l22cU
jfFmitpfy11KTmt/UAnc32Bk7xATaClN4tbbkrlVmgkiSAQPQ2u++PneyLdVR/rs0mhwhFnb5d+4
+Zdfc5vrWbMrJAa0uEm0kwfzP4zqdQhBmnEwMLs2RLPNVEzCN1r2IaYfHpogZTlkALheLus4dM9x
rCdPIlTerpn3L01e//Q1zuWuUb9DQ8NH13LahwjJEVTnPfIZLdsI5egsvdjx143BQJJSa6cN2Y+o
KT5ZSdqrVh8PLojkVvHByEEVlFoo3hP5ikEc2m2h+Zci+l2G9b52+dZw7+rPss7155DeL2egpZfQ
UTuiZ86oXoYb6TE/bN1Sp7SlOJM6QgW2KkBRfMbFysImR4leX4Yi+VicA2XDJzDzRSpzjgbVO0yT
WLORrVf6udZNcGSM0lmmzpEwNBV9FT612L0Rs2EhhmF2i3yXxm7WpPeY5U6JXdGDNeN7o6YfcZAR
1eq/OxSrsPjinpS17G3w+ggtVW9TQHbvKpTtMewjtbOj5s6A9QR/EshT7oRbbaLzMwdokpamQUjQ
nWzflvCmFn8Z6XHRWndYIJph7V3k/HPbMKal422GwtuzNUnoncZsA/VGneMWzHtkJY9Rkfj3/Lfl
QeJNDbaVgt2GJZpd1znBOf6R12N3LDVgtm6KLEJkJutglb9FopQ73DJfgV8PW5npCKX4iIR3NpNe
3zh+WHzhfLEPzIu9C6ahjQrL57pQaj8HZDmm6z6TkVIdWbyTicS9WjVkXWW698BWKrwyRoDS4NYt
336fpZljHppJPzVGbD8tD12hxmLLp/Cas7O91G5knsCclxunbIwNKJaYJq7YcIhbGISCVTqL3qOM
+UJGWknmjjeEvbziXD9Zo5NsDCq5rSBzeUsYi3i0r2JyqBWG9BXh5h8EIM29R6Nfht54cnNyE6ZO
I1cvovuMCLUJW0w5RgmQdH5qBsXJt5xrTcafnSXEkC1duFGh8rWK6YMkSCaac3tqO6z4BsnGD6xG
RQWCX0Ak5clD9WsXuvUiMuM9G8vnBPfEHm9PvGVs5YNqVXIfWpmBWNjESNpkP43BvBh2xdKpMv/o
kUgOrdkO/CnlrtGc7oG9tPlY9yY7SqPYCuW+h5p3WvgZSQkEkXDA88QJi8IaPaOQSY2pzerP0+Sc
ZIP0KhyLgkMVq7um5xieRvCfJgoFvgmo8OdvDhYytjYJGymwFVNkhfdkMv4YrULJmCJuqEce5NDm
PHIYW0VsuZdKpKiRHLvdQeo0OKDu/6T2iJBXqGePxF+BWnspQOuoefUqtz51okf4h8yD31c/phY8
Q8EOFyDYLiaWgPLJDICkdNxvRus2ZxqkR6JH1d4pyNaqs2o45FbEABCjxMGdEJUbmL23mPTTs63a
lnABp902RV5fkjF4io9irrtqUthO3Fa4yiMyBhmvIk82vUe3+0CBJPf4VuaMIePsQBP10haSx9yf
LCAm0iFeygD7acLluikjs6FJ5WiCuMu0B36ey+tmyYh4LP9BLs1wnDo4CwIpgeupeDsmNq6rvuFz
61t+Uk/VBy1MUTDGItyi8sXoUDKpz0rR37W+JDfBdj+WVaBlJX9dxJ6n1O5floWApvgadkZTXjg1
N5I8orOOt3tjaRD1XMc8Zm4e3BogMMTeat3WqPjsA5y8ePQk38Pwt3AbeZgsYh6XoV0RGwwh7f5L
ZfxYbBNWGpuL3VhYBj7gnQkR6+RPiHRIV4aDYHH0k9x5L4Tp7q2yeFpc9LClZwFWuXOq4O4wPXtK
2OXP11ltlXsSwoJHK2ZxmhPHsMNLcmE4i6dotmxzUqJ3YMtqcJEcypRMWEk0yKlFuc3CGvVqm7z5
SZbtEyCJCBX/LL8N1OlrYCj9JClv87QJboUFoakPTYMfou+v6A/130AjolXbsn+uyNdY4bMfIod2
XtTdT4XzYR1nxXMwsq1Fw8zBkXk7kekZpkC8c8sLGkzqcycgL7b1XSI5LMSyHbbsdGyeM8sWNwcQ
+Fa1kwPbOThLNPzXIGL8rAZjoHvd7AN2+oBeOSb9qrTPTeNdUpYh11ooAl869nM5CR37SB/wa863
Mya37tHI917RQUjnA7alss6sDc8jYVTPlaZdAosZTp0zkBNd1z6MNi+9DoA+hvZT0MAtqc3a2hBn
zHbGGRoGacg0a2vkK4nY4Pf3PYfCGtN/pXp2A8grIL5930eEthHVO/+R3N0d+/wOxgBrL8KH8+0Q
TP59IrDcmhVPgm8t0Xk1q9E8OWgQXzYQkabtAoLw9MeFvAEsxTkiWGVqNbYCAkWSbJwBxWaRhcT0
MfqrMKJlOgJ5NlrpUU+xd0U+ngy/T6oDlovcka8l0qDCDfQnPrZvxUc/JCdD6OXJ0Nofde9h5+DS
wpNsnWCWhpvxrfba8e7p9dNSKQfM7SlqfcyAWljuydBzd52EuR9NqJbS6AuAG1B225JbiWNiB6Re
DNq7MGMgWNiaWHGyvfrHf9P6Hr7hMv8KGPsfmDOoOU0MHXD1eCIXdsq/sFEAWqih5oJfmw2Wjoa8
zUNZ1dY1J7MAnwvVi+96TLdNZpWqhSFcjzpJiGoyzvKbcfX/CYs/xvLvf/zjDx9lO/Maw1gW/wpM
nCFK/3fC4rZpZRF//Ptv+CYsmt4/udIQRxCBYdozL+of/0v9bdr/+Idp/NNj1uf6VKSeb6Nc/2++
ov9Px/EtNNsGgC7Tm5+JBi519B//sN1/2gYNLhjd5U/jX/1vsuR/PUzfSEy0Iv/Dw2XOqK//BhqB
DnRZA4MhMmwAQhzI/4aymqIp0VKqtE0pxuEh79FOlj2qRR0i3URGM10cHV6DJDWrvL8NtHFRe68R
UxQuj85aFb19H9lGQaXxSc1mM4KNhRAHzSGiCQw+UVjtd28tnPRIEFl/LKbsEgjqOIhxSNUCOf2/
uFLOv0H5XN0yDU5WywWqz5SOWd7/yRNCYgUa1ydMr8G6h/mVoy6S+LOnwOPIGr9MhcfTdQyELPgG
RLJvY/fRadDlpOmJcMv8WQ0vjitfvNb3z3I2iHNeEvgkmTTbujgvfwlRgq1HtTGCAbBLEr3niPLv
BoE9ZT1eKrHT9fKCCdU+6egGUIYBe6AVdPw/wN13HfOapwxMcWNAuHHScSuuaNGi3eiCyS1GLKVG
7hziEDF2ACCjz5TDzwxHlUAue933Wr0WWkiYDHa+yeg7wkxTpm+KTlp49Q9pXzsyCDcC8D12R5dc
PcP4oadX32gxkGr1dGhddfeFnp1BhfkXNiZbpkLBRaJMX/taAlS90j4Nu38UThFClYxplOrwQH/u
kiG6qc2R2D+vSo6jll6RAYcbI5MDP5XNDCaDb1t11OesvJmJpdom8f0TaJ19qmunWssONfPfXv3M
vXHfYkqI/adY1Ej0sGG6wc7QpnvaQECHUmBAAXa4nMH7hcWnFSKSFN3XBE2b8nGT++jSo6ichUsK
c+uXp2k/ktC7R93WVQB6LHbwrnEJEwEtwx0QOUUMUHQGJWA0CJ1psvaxwLu+LumEI8YHFeHSUaBd
ihEkcZwdYjQ3kOFrkzoeokCSHMZsPOXanzY/squEptFk7x6mihUaPaLY7TdyjndI3V/BB/jRZnyx
8G0D/7fZJOfPs2UnMYxVpmO1RcQZexHFjbkt4f5H0r3WZ/MLJPBNHxxwzuVDNLDf9uh66gM/Ksu8
K+VaRVZw4XxWSX/FnOB003pnkGFbwgS9jsnVB4DckQgTd9Yt0HCIwfUjNHZ+H7PwJymRG+XIY0HW
6OTRMBv9l6vKw2QAfxdrcwL9X813rHkQCNVXUcy6Bs65nDWAmKL4L7IM5PEtXsjozM+a9Lekpm/8
hrXAjULowiU7B8msoq6fFa2koWoH3mI0NVzpAU6Xgj/ScGgksCqujIwFxEBkKFCKa1jlF7SHZ8hH
bFWdcwOQKuUPl5X4bSMF0Tr3I6MiC+Rn3zAXE+lxREjSp/7DRBj2QIW3rWz1PAi8l2kpWLb2UE+j
DV6/q1vnuzYa7o7Z4oGzfwZVuNXnuI8w+wUI5Mnm1WYB2I/0gdYOFb39E/PMmwZgB4D9QSrPAZ5v
7hFRnYuByXxOGDjitZLhsMCBU0BfIo7difhV7Y3Uo/3gTacoZ7rn6CauDxPlA1AUG29Yzg6E4ClU
+upUDSMJoVi17dTgbeijg2RN3NXxxjerJ5YQgxdd7GzAz+k/hqZ+zL0Hyqk7MQkwSd4K3D7Clk+p
tNYYo3/pQrsAFEL4pJj2EVCEdW1A6aQ1D+VUAiEoftnzFrgG2YgVF7F/cRr+k7Dz2o1b2dLwExFg
Dredk6wsWb4hnMSciiymp5+vSgcnzAxwLraxZUutbrJYtda//uATR1bX9zamhUXT3w3MIpPkMYsp
nWGotqF17LpDk5m3NHTus7J4JPLxffbjh6iWKAUUMmBs6lppx0GjkYPiF7EY8aEAMDL89JxGoKYG
wumEitTGqfUxEtmPorV+RRmcYdccnqY2us4RCSbd3lTj3ua5wS/NyffW+O6kf6309VrXZCLJfq+4
Zl3p7sznLPQfCQ69t8efvPU5Bot1mkP6Kt3XuKZfDD4bdwIRtQ8lyU64CbeS4E2Y6Pbg7NubX82I
LOQmvBtAQyP7mc4SfBh/d1v8NtsHExDEsHEn4pEnLFaM84EkpV3NHCpeykfmLRiZqP0z2RK01ykH
WEnTx8w1WqmaB/Esc8LiZHGPLdsmMbH5mI7DUF/j6GoLYA9ykkrGUhnBMFgQlWQUhsgBrAEXp/4i
eKBbMKHAwkloXrfF+GugiAdgvPZucmD6DSwWXxWHOAwcGo3glLbEELuPq/N7hmUyj+LJY+TWM1Fm
+reZ3Bb6VXnBGwy6Y4jCd7yFRnOsk88uWvZzdlu7aGeNuM6LgRxbcQiDDxfCd5hYGLjJfYR+PiH6
XYbfetxARq+HTjhuYSEcy5oJI02A6OutGT+k8V1JhGZnIZyxC9rto8kgBPXqg2T45IAU9h5+6euv
sbWB6sSZcdjO8V3okVwDUVyIGOs8Yt5Tg5yNgAo3mp6rdRKc4u4RpJcBmh2eRcOojNGhYa27XMkd
0kHlOeNLhRMOzGoABvPJ9t7zTI2X2O1GCGHEYMefTXeN1E4C5rIy3wnCP7RzW/tiEQSkfOKxhUHx
Q8oh/b7w/N/S8eGINNfIUUOPNysNsfrqccC9t6bhMo0/a389psv7kEFEKvZObCCYMs/B/Ol17jG1
V4XZEsUcvmcYF3hevMer/EXyFq2EvBxMkLaVOSOrJnKN2CcijVEXIlGM1/1i1a+JuTwLM6ZRRMDI
pbt443qZjHl/GxUouy6oJVyTLr3LUzINW4gt5j2WELRg3RGbp62JNxmxs0di26U1fgxrbCPuxom2
Jj4FAuI9pdVvNK03LC9O0LI5nBEgRRwvDrQ6QgahCZLhDJ3HfWjT4jfsWxClZkCHVQdvRRBjNDhb
aD93rtv8IXRhxFdFeXjyeWTwPkXNa1DICwgMUr/iec2UpU0Vby0rf7DfKlR0vvG0DvPOjp1vIHvu
jqDiZ9dKHgQIwAay55/GgqacovarPRbz2he30QxOTpM/yelOwpRJndfR/0Me+tWmfy8ra2sHBdMJ
AjCYlMCZ2Fjtpa/fJUoQGADHtLY5ORmOj9ulaH46o3XAvuJDhKSAVwVDlBDLuKJ4BOknwvAaAi2R
zXGyg+ohdd0HJLIwJNcdlJ0Hix8NP4LA2xfsZ5GJtci1NuRd5hRHn0uvxicJRnoGdXa3Nq9FONwa
HNYog7xfHdHDXSwv/tpk0GkRHCdQiumKrzZKqz1V0/oA/Xy/iMR6ilxwLBxmPlZaD1TRlG0j3paP
uXuyOIOmqMCHy1KWErbJ3pJbvwZydIjgYyTs1oI6IHW+Jd6uEr75MxmWA/BVfJmjMr7goxtf8mUM
MN+pxW1i4M/eMdXX1o/SS5pWy7morQwrw6TD4zE2nkVIhK2xyvlCZ5q8+H4lj04Ztjv9rzB8pnv6
7MtYLWSpGgM45VDWnEX8aOxFWP3WM7ZB6kts4cxr6yzENOhvzpe/5EiMu7F0CF0nqPDFDwoO4HAu
L1GXQIV0LAekmFFfH6NOKfwrKGT9hmSxhI6BOtKZquoNB6bhFKIXwLilbJklD8Z2Hj3mpS3mFPpb
hNUj24HxdtQvQNx7zQaxwtSZ1+otwDh922P7ddH/6iwZ8/8JCZb+14hIwwW9NW5+2L1i+Ry/R429
L6aOQD03xj7HRzO2WaZT7lBREBQaL796k3dfK3qf+dY22dkBLvKrpxzlDY+DgQmzRyJvsJxIzgVe
rzHgpuAfGTJN5W9lUdE94snXYyzSHn18oziyxsPUoxrFiLYOxc4dnecwWJ0NTRywQGJ733OH9JN8
zN6n/k+zWBdzrp/TUIX8SXZShhGQTDB3mxC4UJOQDbIeXWP9G3LSqv8s0cFJH2AQheOhM/EPLVts
u+BIWpjPYd2AUkTwZstTOtnToUQn4tWIx0NJmtaCfs5fIL3OB8gkKKLT5DVymEXY/b5GCJEF8VOH
UnWz5OtlbFB/QiMwkMPXUISIZE2Owyovi139SM1DLFf/ALX9lpKQWwLLbwmNjYEfAwbABP+ir8We
Yj811mOECAAfkrtgU0Q5zjO2oVLXkg/EVUSH4KZzcPtshwElo8Fw/Yb2+4M95xJN9aNT4YNgORHu
fiLaIY94sGvrFK7iMEATyFx2W/hSD3AlbHMi2XPsE6Vru0P9z2QIAE6SAo2FncwvZvrui5CTn3k5
Thvzb2kODiF70W0O722fSanRPTTRwLJoVkIgnZ3bi12Pl8ZubgNxLBGGdUnu7Sjh4Q5hqYhVpljC
vzXlQUSYm9We+7R8yqvwDuHqlpC2t8LzyCbEY6dh0mb7N+E5OyJqGUuThWMOz26HNO1Py4smrfsX
disW0DEIY3Ci4X0lVORg516MCtvAZUW0m6ns9gGDEdt2tsMQZlAjsWocmvXNY6QmzO4vGWdc7CCH
WEptN5F7nC5KRevyQCeeig9J63PJgebK4tuU1c3ei8HsG6f93nAQwmxyHoxlJ/FVisNyP/mSDDdC
vDfxGCG9hVi4kiC6JFAlkhIVO4lO8JmXtr+4OWSXOif6rH1zSsPFBG8DJ7/5hs6iIHZqXxV2dGf4
7BGdWN07HxWD7B4df80xYvTwqFROnjQZ5tzFF9/2V3CActe1tn+1DCLwVjU7HawhO1q1r1RI6Zk5
JeYFCF5PfvMK/DbvnHx9agajWc7REAxsRRiy2Gl3KZrlzov6+dsKg21n+Ot7DG/mWqLnJNeFtDxR
hxPq0fiyOIjfy1HEBB7b5jdmMv42Xfv4oyM4EhqekVzN0tl6VFTZkfDPelM5Xnc3STwBoQbzJ3jS
tK2w1r04yhYBWzh6yCV+XpmpHQk27k64Q5Ph3cVXXLmult0P9Gyp8YJazjkOnelcbRlybkucQWy7
Hk+pBerpr0oZAcwFByN4r7C2RX+NOVRiDg+hE/0tIL5KpjnHQlKfj6jHb0bFsUjey+NkUQdJpk2n
xQOMH8vROYo6ueprKu0Dqs5NW2F0L13XPkIjXPYMvwF7Cwin7bDilBognQ33cxs1W4kCoMDraKDX
7CVelwyvaBsaAu2Nn3UfPtZL/MfKiI9vI6xz18T8uyb1M7WJt9OXsmWCvl9AWprwTQNVztLY7GnT
a78gFl/wJt5OxHecsUditEJ65UBxSWblUX93WPgMGmNjH6uobwD3f/xEw8PQ+bOz911064lboigu
oo9pdClT1v48Kq77KL1+/7tyGvxOCsfarU01XnqDnslESbtNcFw7QpeLL1lZ8RgW4xWx/ql0fHE2
G37IhFmDRRj+Cr6AFtL27BEj0yzm+zdC6aNqBhNJoxO2Mm8V0eBYM/dkgAiogFX4KlX8pe+rRO4U
WH2xw3zHtg2YB8K0odo5RjVyBi9lIOtzFfTnRWz0F0ZofcWQ7qKJ6rAuMNIw5r8Bc0omU6hGMuVp
q355DQp6AxEjYqyDeKzT9PQnb6qAuAthbkqn+wdAaK+mscVdd6/fV27XxouZzKSgMVWy5xFwBgUb
28lW3xKXvM1t36V7GywVDbV45HxiVmr29IoP+ltSy6EPCSGihyXLwwAAwYgSXVGi0tmdFAkwijEX
ozQE+vmmzNt6R0rE+4BPBhbq/eMomdo2C5kjjWOepjQVh2w6exK/Q2zzh070O2sNX8qW38NHWdQW
VlgewnI8rJw6fGktR5zhyG4Kt3ChkvaPDDqpn9U1T+zkw67646TMYQOzPZkFhpgwErciwnUkJK+E
cHaxkzj1bPLAxN0p/Dk42cEQjPYHuZvZpoy8OBeqqA0oUKb+e6Q+aC+tt7VfrzCHiXxVfwNPC505
jh14Qvbvdss7Wtcn38/XOwuDGv0RpbpBtiDCjZyfo96f8EFnEc7dM0iEr9wCXlDm/Blzdn99xQiO
EMcpgwC3lushkqyDJeOSJSvZMeNCRGNpi7M2J62rlYI6ErtF9DQxkYkJGKsvak3WFQrlTd0BDwbD
WpKtRpvWRlBKJ+/NMKKE1+N66ss9KYlVDAkpqdazb7hkjoemv6/CiLk3j42B3x4HqokZPAaQx7i0
l00/GvR+srrNEhmxVcth3woW3RCm9FMTf8TG+onHbg3gZbyMUR8ee3t9qEVOoKExjFvcTpqlvGdy
buPHiRnE2LlndUTtYK9yhZKMILxhJXAOoAcW0mZWkT4oV/svXjr1V7+DKIaHiTNtoY1bN42Xx+qK
1XWKlQbnJ+MiKgj1qoPnvHqZYAdU9wQkmtlrGJzNBUaSoog6TgMRygYCoBJhmsEpMtMs4VP72aTt
sBcSQxoLeHqr736KzykLcJemowWEYxwnBbNjGNFu0wSV3Xuf9e2uI6D2K3qEmHQ2Ajj4xibXDu5J
ccpEZbNgWLdYxIVHfR9mSQ6ayF705uBHqqyT4NTCYNWZ9WnBUaYf6InJkCd0sb8vILxuxDgi/jPD
M3x56AbNcCi75JpOTKdLZ122thOd9O0pwejYiYhK+DqEHZsQRwzNvh5/r6VmxxQR8yng04hoO/Ri
xia1kmnj9e2jaNmL7D6xnyAisMuwTeNH1PVfAqdiJvY6JeQAQUM0k6e7Vt6251o2UfRiSu8lzIID
WlFK4YDmrCBmE0evWWwS4qPWlRUUT01PFhKvyaUUNCSbopy4mUsoaauL8eCyofxzawsic9gbnMTh
0JBRXUpqYwu2HuO8ba60BXqTh9lL7lsf9Ee94AW6C8hh9/rV48x0d95YqHG7D0dgBEGGfvMnadyP
KfENTOHw9lHDljzHlcOdSArsm1+Ws35rq/bDArRKI/G9SXsOE9sjCMDC4Klwnh3cMU+m2xFal7Q7
w2zbM/N6OIw8mE1XKTv3Hq4dz/c/ziVpn21KTr2GTJiPmAfiR1Hm8iCo/WRi32G0zrTBdn9IOFVA
zhXDgXZqd19H9TBiRFOLgEgpnmoxs8XobUIv89ym5oohR5ih9c0fq36XQqKF20OS41DC8cRPgil8
dxdXcX1CvEkRx2wp8Od7F+JX2RoL0QL4SvU1TQ4irhAhf9tu9ZZX4MG76wP/UFPc0CX166kTZM9i
ZA8xsC2wK+qwAcfywo5M62gP7kerCvkiFDhb9Dxko/U5Ba/KdefkCO+3a+D2GU/yBzq4Q+0r3y+e
6I3LtBpUGacgxIMQaxafcJjIbnZe6u8t38FgbKWVYDQH5FbM3jG0kOPrD6Iff03sNo1hPxc2s3MW
rbEcRbGcoqRp8FNmJ61GpNFt4hHnAk9tUIVKjgnyRrgsy7lhZ42dn5Vcj3Bx8PRWzy0aCxw8cLrw
V9xsxgjYnceN6/kLoiH3OsLYWm8XesvT98WuUdE6orvo+4/zxR+SxwjpVsVvVrGkHb+CF/NR+xN6
eVU1DoOcv8Eb3/CvwVcmVKPerzoMCdw+t6ZJKE6a/fV971a7eEQjMHiVuO0CJnubGYrJXd935Miy
d+YxFktZDYSHLZXe/vWBZBbQN5MITxjedmp73U6cKo+r3Zk4XseEWjOzadTRhdCF51IxtI1HJipP
xBK+S8OMD65HNLMq7IrC4/RKUcPikKmv+9cm5UQwMhYTWrLBwx40eOVNFUVNYpXG11XSizOgDt5h
u48fDqjMRYqTLimx9Mo3U518zzz5qY8ZXSjlQ/Rojt3u6/TZLylMiQzpG3ivfdD3OUQ2BW2S+eum
JgH4kK/0uZL3iePQ95pdVJ9q+g6Ws0PxVqa/6gTIUZ+95uyxyfvfqNKf/nUYD7EKbcrGYy5AWwMx
nTpu69lJQbj84gd+gdgfd8ZhxUcKg37aPnUkepl7W2iZ6PIL9TSt2KI27p3aI4M+WQ8d4h+4+fys
WltGE0LCS/JLAfwQ++XHuLBEKp7jDm/pk75WOLmTITDHZ/2gj2Bo7Jv+uhUdjNgyJQncwN54Y8/M
5kq1RgVeTZs5kfEuVpvR0IwkRyzyVX9F1MGwL3Hx2frCu7dSqPHFwkLTTBwCYkmcXTC2bqfgFMXR
LnSM65TbT4vdvuitzVPxKiEd2kGfLqUHE8zGwBDDHBmM4hy23GhnGv7A6sdJNqju/GwR57TC7g2t
1sxVP+jTeRUSpNict1mDz2bAXuMSy3HQdRCUoZ763zjrJwwlYbu3f8s2x1Mozt4cg8i8MQddK0N0
aA5BaXpl6OSXwGIbSjEAPOqH1y+5KmYwPeTY8GUkJGyCAFuwkWoHgu8TcfCvLj7hawFEowj8DiaM
lAQw3ZMp2WZLjO0xl/Sf5ULY++fVC1EDRftsLF/5pJiXuv7Z8+aXfs3JjLV4m37cvy903dDo2WCo
/zDAxWIoObo2uvBRoEU1mt/O4AyPyN6JHFW7ZBL63RGlzzfohvuIvOHtZGcDi+BPrZ5SjMvhnqot
J8DSArAGnKn4vk5yOtkjHINWtRpDF98yFzNHa2CZojiGiq0WWikq7pjaEiO7xKc5SFa0i2X8kay7
ZhHrEYYCsy0h/2q+gkwDzP1j1LaOSYRD55gPfgB6mnspowLhY/Yf3HUxa7Ux7WPfNrcCusw+z/1d
r6pD9ZGdobVhNgzAduoKDpyESRe8eB4JOEE8bPX1diP5NvbKqZrPpR4SNF9ImVW1Wicv7tqwh1nC
wIvlh14ZujTQF0EX2oPq2vSTtjTeUxj7UH3Vi6izDVQPZDra6N3J9tJPH/cL/S/xAgq/oFxNx846
cUJhRKc2NUw0VN+jTgKTtkXMOzPyEaANzyQdH3PskPYj5aSoTfwThPw0GlW4Y1KdJLE8ThNCUqK7
+wODAB5h6HKqTPrawVQFF0r30Ei0PIZp3zq51Af4c+OXAAj2Gxb6XKyvwn6CKpLIgfywfHnQfQAi
dSwkiIbc6CdQ7+F5UGX7bvgq+/oMa8Y+7o+x4OGEEHKjwbv5eUWYDXWw7iBdO39DAcT8ySduS0oz
2/oWW8Rk+Y9hVH9viuEGDvBF6mfc+L0jF4b0HlpI0jP17jBI8UvfObuansrZOmFTH/Cc8mRlqooy
reEcrWRsI6/5q+sqve3oOiKH241z5PCt6Rk8LAzIFfrgqg11Xfq3cJrSTZbw7nN19TzMsRAw1zu9
gOnmnM0wdhBmzO6q+1q94PUBVjfJg1Ktx575lkVYia1v+oemldYGBhyGDqX7tSFMMWO+od6/Entm
b4RaP4VqQ0Fgj4VT4SziwAvNQ+uW9eb7FIfIn1m+vk1Pg3zTQZdQ7XXnnsa8ydisHuKo/rHWhHZn
wxA9MAZJnNdQNfGZCRkxbte7zB+eWPLtpjQ+Rcc0yqR51PeR8J1hnxDig70slYqBZA14Ix4DKmo+
sL52CBChzz0iKI8vUhrVDuFKxXjiK2hEbU2tJVA4FZAK0uX7mizsJa7VkUqUPmLAhStRiXaFYLCr
/qiTEb44Zf7m45iOHoDpmf5dTV6aF+n5mDH4HP/4xKh7o4CmwfwURkTrDGatt379112UULnmwcZv
Tp7aBg3DyHfG6H438qsxmd1FN1jeXN4sQJ98JdAtdgEcZQNdYoIcAovb17ujvllqz8hVL6CFfJg4
ZxMzL+Emz9W8YtKp3oppu39ggsUbfbjrjUUSMgEOUXwCSN7B5qnPpo8rkj75VCm54NrGbWoZftgu
hmSqxOHKJoYBJr4S1lqpvTeeHYIcOyZ2uOvcCnImoSVz/ROObA/OBMkOm7iZSTEbn0faJ1DcOt8P
3mgc3LF9SUYcCuLQegpXU8KEVaUHHSV9i0TmB9+aQQylpt7H9aLX7y8nN4gykQYlLFywqLT/HreY
yi6A4TXeg/ng/k3W4qMrY+spm44ED6H/VV0U+Y6P84o4MyTMrVJ7+wRLiTYvUb7PuFYGJgajHoWD
D3FKJS/gZiTtDOl4hesdZiBoZ9ahhNXgr0g43GFnph4qv4TBRtg+zSvLmVZhunol4Kq+Wb4BXQZC
NJ06S85zVXOdq/0LU7DCDe70eTuUlI91jBVgg250QvAgVuelc7PXtLc/U6jeehvXPXOAmfwezeDC
qcb2gV1DtQ/S9Vrm7N5FyKdwe8gAS2E8CA+cxyjaR8/lhpQ1zr5lyznpYxasTsS5Y8bOyeui1QrG
TZNzxmDxjfvNMWjf0try8LrMjunIKycSyKdirqnrsQAdbhgB7XtwOHASqE6GU6F3HPunfAiegam4
NPSrZSzj+0FRvjr055EzThuDAVWFgOOcA42tnMV9HVc7B89cpvRkpNTO6qNAxjrbmUgRsFJ5tKAG
HoIxCXd4El88eAVYKMvyICo2YUzBDk44tltI9QxHA7/ao9N/KBFvHhgc/zRmNzj0Nkh/HRDDRR1W
TfkvfELx3/G6j8AT6OLt6jLCgZHEAe8LoyD6RVxLw7zScrHdhcQUMim9x37ndTLS4phi95KjPTUF
ce9pMiTH3OHxMnwP40E4zztUC2uOJ1ceBhjd5d126WR37aCK+XVxsQUYcClHZtYQ6yURf4C7JWBB
mGC9kRd0+mv3FCY+xuur+DtNePkIL7n2U59d0wSLzoUcogJrJi8I92s2M8RyGuNssxK3Mf7XyWAN
UBzzcAsghSlCi+90OtB9tQ99FbVbabckSCV7OZnDXezAafdiD96H9+igYKLxB12aa8xeBhqMnYXp
sZ3O6MHm9GQRKkUu57IaFx97CIwFnGeeh6T/xHH6dyp4SkZrdq/O5D4Mc/edvERzP06oUPQfLQhM
07fswrbRkHM1PYAwAVhL53NF5nEq2nXnGCTFxYF5qHrrEykbRbcMJMNobm1f4fvOlal3RY374ZLY
8jzXuLyl2MqUoffgu+Fz77UBInVUbSvz8WGc3ru+utUe4JAdoE7vbeN7GyTtqfHaGf88ZYsWyh9h
1P2MEkwgRFBDbyqp9daIIYssUhyeZHnqI1syISTvy5NADiRiYHedvkYLYoAQZggQs/1Q1PmKs1J6
32ob926JmVv523BuVybhlPmMn34mQfLISBw24DLglNdXiHDSP05s4cg5rieUtFcRptk+Mo2JVmQq
NyEyHPK3RvqFnIiy4ZpWI3ihjBg3ewla82N+N2Ape8zps/dOjhdoKtTPdZmjZiRHMmlQAAc5Ai/L
6HdZ5Ek8Y8sPmg3vuErxZoCzrpN7J0TzHcMncYCnd4B2B9AVPTvJnwAyxQ0hN/TBcL4GUx+9Sftn
1Dl/vDlyDmmS/crM2b7LqhUtd5x+e8vqdUXrywhIZndhEQFtOUGzG0J672ROIRnQuBTs8rCNcB+g
f1sDmxI2SJ8lU4CVRKvdFCDx7Cwb5+PGiXZM5t+khc54gO9Yo8/BaC3HfdiC9CmscbN01nhnkfU3
YaBd5PhG5ClmRxES6aB1v89gONd6ZIQz9IxIYDojL4rz31FpIMWphvASOBMejXDvM6oo5gy0HFhU
Va2dbO0OGM8sGCynzWdBwgv6PXkGG8uvc4ej+5ght+kwFQQ0U3Zi/hru3bAmnhquluoKmoqAYJ7f
HLqgeWvIKoXOST7FIO1978k3vKQIFPQD92g5ZKuQrXcLwYjcNOjOU9C+AsUdHQRDW9+L520Vk3wN
aplghjb1dzkYvdE7y8UPqgFOWDtuTdCOiwjr/TiyCtnc4FgQPpqZymwUQloVjbB4PC5EGyWYShi4
rjSqMwo697/kFgfOf8bXKra3Y3K8WQHs6BAS+f+Kr52CoZtm3PV3inNg051Txwo0DKqO1ee6Z/Tj
je4ZH0scARzySk3rY/WC/MjOb+y6+tNvLCwvqbw7w/Q3jZU96wZtRPmhAgC9/Ve9rGrhsLLvlgDG
WhthqjqnzbZqQR2Spp03uViJ5Rit5BDYFBpGqrZGDpbCpcmvk4DZj6oNdKXZDQPog0IN/YnDtBlx
q1EoedDMPSb0bbAvTaTFHkxHX/oCxk+8HVUfZjsjvkbdZJ5MQICYAe+hTpRJQFwSbgIN1e9hTRZm
ROw0/m4buxModtKe/RrCFYdZ8BS1kXvuZu9vZpGOm2Jg/fW7STXdQcOut7qaKBUOAd38iPWj+gbq
ZF1TzHb9txiLj1TZtgm4GgtcAAyuWMOWmm+RdBNC3Nx3bfVu41ZleBR0eYu5iMcwXvdfuvASfdsi
QcWYZ436Cy7En2O+DxbjZRVvUM4m9j4kfFesZ+D9WQP9CLl1II7MtNRlW/pbtJA+qNscHN2gK4gK
Wyw1Ekkbph2WUeKenC8TTAJnohUcn83V+JFiT7zv6uCvvg256gTbnsYwVZARfotX9pNHwbx5E6XB
eDSHDPRH/cKcuROHI84YCqYsXeOpxhg/HkP6oqxTyB63L0+EUiQDdUYOE/dUtNdSFBTk1m4xSbyv
o/G3rpODmr/t7XciqOTG7Cvz6nVcPOr5c7Kuv53e+GoD5iZGbTshwEWZ62/zSUlLVe2t5071XL0S
hSRoKZhQ5SaxC67l/Nb3L7TzX/RJvxaPByGSyDMLpozq+6wKsN8WSPy7iXGFAouSzm4JnBlfq4AZ
gG5xe4Ag9BMR+fPFxVq735mfvGT4CkVTjKMoQk20ELyQHgqYEstlnD9KhVybffpmw+zdyIl2Croi
y9oZ+qtoYKnlzYufDxe9lsnkmfL6WzQuJMxODTdhpuHQoIJ+fPUo+Kt38CFn2vKogQmNbeeCas3p
QpZszW+PEg90Mb4FefhHL4mhgaWOIeQX6pbba3j8pbEHtwJ2UUG1EOMVjJOVO40y6gaykT97F49l
odAbvVb7ngDpUD7863v06s3VsJspLFYFCQ+8vvlhhtjAsMnn8M+cIIzVOOsPLZrlqnScrRyku0NT
/aDra0hJHoapmJOLZGSpqMY/S2mO1ho93T+7Tf1/ejI7iFZu/Cy605tRrPB9DZPoX60/2dcAF0YE
dNqYhKuMHGkFgpq2lT1m0DqCxYwvTec9rUSTEG1g73xTGOpAAH6ggtp/jRHVSwfwipSrmlQsoZfV
OzZFsEFiumyIuTRg21d/jES8SIcia84KfHGB1gL1IZwW487ZZxKovzTZmsmGtAlVnafxyBn0NdTG
ljzx3JVBXrInWIABVimdLQqDX7GVvy8K+5+aV0h8iNXVM+1bSrQ84a2gmRJG08ABKn/VpcEcRELQ
RdC6yQQEAruL8GRcoQlRtSy+SXBS1ZwnskyYuUHXqXw1Mx9xpUGws/EdH6p823whQ42JgfRUGiFt
6bH0av+OeAg9MZoD5PMzFgsaWQ8QA1AGP3Rq63Ci8WdBWlapnI/idz/mzrrqaS5l8cow8EU3RRXJ
OzQopjgnjN9YO8uxybz6QDViEedxKzErTZf2vmjYUfL+WqsnEQ86zhyrt256MVqiPw9J8gmlaJei
F7rJAac1N53e/Ow174hwqOc8wmtroABiBXeksbIQAKCThPHBXK7btMDIl+1ktHqY5gYjbqDzw4hz
qjJ7Y+NSYF2sCnV6hXc9YgoaDHuCkuRghQd4FT3AYmQ2+nc+vNEeW0PBk+omteWUM32GsvG1PAEu
oD1FZO417EPsWgpVmNVs3e8asgubi2pek56DVWOuGjPuXTiCdTc/tCbySyXv11OcOQi+BtpVb1AW
S/9bLVhprVR4UL3YT/WU3bkuNZs6qgQeo9RHxkk/GfrgmpjYbaRHpg4Hm/q9uq3W4CahS+YGcCKK
7UOgeCA2Ty3sUetO9/d+MqHFL+EDYyA7dt2Mfz9plQyyN3CZYOwoAP4nxg2Q2xTIoSyUV5sQBI2K
WtFKziUHHGyhwj8zKDj6kthX5PanXGCUHvhkEzJpSHZDiVsoTggZqvzefki9O57fjkcDYG6s/PGM
lOos2wBFTIeVobrFrV/lZzLJg03TEduaR8xTStd/0WBfs4zmyVYGWepbgz4KNnlXPVmha10mAD2z
C97Ntlu/GDBlt9w3+bQ3u/fFiafTgmEA416U5x7ak3k5QbRkNjfSkQrrU+/LBp7Ym3pK8DzfaKx/
zFm1RAwSItOrqVs7jtjSkVtTmUy/jGJAzt9Cr7G5RxobfpmKGqoLFjHuimA9aVZS4zhOCaFQ6OKP
1OJEsXJvOs9ZgApsoOpIzRynpqZ60RSb3nWp5MM+v/bs+Y0iUFrBfLUqesMZHcY2C6sn082fitl/
1xei8T0MfhfrVZ99RpCStIexHs7Omje0lFzg2MWmTiMt+krWMfbgvkgPVazzl8xhOyQmcXPp/L21
x4MlkZeYKN7Vh2Kp90ernZm2Qcvj9lloOrgvWcU0Fxkbyb5qmhgwvRA2VYP6GVDPYa/RfvWVHhVI
Iqu9FBN2VYX5DEo0Glt0ENDSVPmAKSi0crAPE5YHEYSfG1sczrDN1SWCfgj1/6UpQzeEhVitK1R4
gnaH5115aqKVrRYalobIwtzBa76jbTUmRx5qOxzhh5oPQSPGK/7dDD/1KRgEbI5Z4Lwm/XPm32n6
gcYMSQpUwxM87goMcxiOU4GHy2vlwH6IC3gQ+tfo83NSe83XdB5bzZKYEC9wtlVC7MdAogkqKdjb
qiT3CohPWIz3xNk999PyrQvFrw56AiuUXDJj2ifdVEA4ejIdOtys9wcAa/xqURroCSHQq72vsuwz
6/GznEt6OC6UzTx+6+TZnYbu9aqQCiacpP85FdECA4iv9Fbi1SSOO+JJT4/nPDPQTM0PnftnSfFK
05+hSx3NaeoVVKt3q7ggNE/vPZoV0FDgpWpTb3/DoYNnpo4HR1cinMTSRaykDwm96QslXhwhvuVI
7r+m3iBK8HsaZf83VNdCMTKmYP0IsxTgS81o2oYGqEP2FUj3ssDmIl46xtKOu/1vMuD/T137v/st
ui07sH03cCzLD4MA7W/7b9LtsQOMJGYQRxlVQ+mF3M3hcxLGcLkM9z1dCJVabBOGSRUDpROPbfpq
7pal56hJwMvd9MMAS7zkpve5dvY74Vs96QtwaoekPiWmuBdBKP7L+3aUPPbfVcGOiUULGT6W7Tq2
hz3Mf77vtEZdUEwW8lnpXtuqBrezMIYG8VE3/mBE66WAcQX5/qrr+TaVj0XH09cPTHbbtF+PYYEr
4WRRaHhI4HrDuEMvwXbvTQhpqn7TI/hMc6VAMpiPSzU7cMA8CzLjt0VmPfPojrsI6hnnzXFJ5Ycu
i1fiu//LPfL/72fFDCi0nNCzlVWF95+fNaJX8QRs952eMaaK42CosZN2CTXaKcIQwqCHVe+XHoG2
hQMMO68YhqeB+IMzrTDxCu7bnKFhjytTBWf9fyg7r93IkbXLvsq8AA8Y9ATmKpk+U95V6YZQGdF7
EySfflZQP2amqzHd818c4HR3SZUpJSM+s/faTtQig6OOxCxWHdffvNovUT0GY4+lJioJHFWbln9+
N6Z6tX/85vjQCeV69h3LwR3+l0+cgwbGX5YkZDS37RP7c0A0GQiDGIWIHFL2uPeiZWSmdy5xRxVR
uuvBocRZA34pFqr5XaLLl0LDqLc+ZeuznWu+PDp+Q0a18Z0gsq2nFzPlXtTsFWgl7Xp7Y8uK6Bt/
4m6lQu0BUWxdJZbi7CL12ALIcBjjn//ydtUD9MfbtV2DSYwjEGzblrK3/18PGJLdLB2B4uzAqYYb
4Y4E+dyZ2Fy6thgulVIMkPi5q9LwlmSuifKY+sIQkF7X63At4NQRt/4qCk9xiFlewzxXBQt7BLW4
bpTXQxUGBIlh5zjyK0YskONKxs+M2EQdMBjs5wB50ZOBw0x6xuc/v0/xt/cpeIcCR7sHOVf3vD8+
pLLXcZkZmfO11iKjp9/GIxfkzK3MojvHaD/SUsbjfhLn2c+epBbNiBNRpzLufP3nV2O6ak70lx87
L8dgnGS7Qvh81P6w18tEd30MgNbWd8QvkFzxIVk0Bnq1qqFDCc4RHQRkmWkeNhkzY2Jr5nnflJGD
3t+5R2qVQyYSt0sUMtfodThk3txz702n0LLQXFh84djdrMdmmCXvXUoJXOr+lTaV6knpAug8vZaM
2LU8GhtFOSOgsDmsG9i6Btw9DMtm7S3Wak8DcHdyw+HB8lvuB1V0p7I76Dbxe4aO1pwgElRlfOf1
8feYrhAeo7dgQiKFO8B70QR8O0IhUVFkFn1g4o97hF9YPlULvG4B0wwcfvTZldMjT87lq9fFZEpB
9mO9x1ehkDBYgbQkFnUT3v3I4aoacSqDF1+fl1YJN5pJqbOEN+/ljFOkWyT78SQ8r+wFHQvkwfKu
6w9oHTIYY/IYVtQjhKQhTIxgFTWMO/txbhBjoK41/We2KbvJpO5g5qOafRTQS8gr0SYOPVUSRTKV
N1rbIE3CzGjR2DRd97o2Yutcpxyt2yWlk1jV8RPZm8wqk98RfkGCv7+bNlDkTMknuzQi34/xZl2E
IAnssT9kFcofjDH7qI9fIudAcIWkOqAEnirBJsb6sSrHC30W17ZI7tuIBBxSPg1nzh6BCcDjy2YM
FDOjvmqBHK9GS4aTfpIpstXJdJWtfY5zK94aHvUEnAEWZvVMRqpktKiUagWl/iiWZ4xQHON0VxTc
45F0SW37Je1SYQ+dEqbN2klLYFEC7QryUZP7sUP3YtEPsFxd1eb2zNktnDX8sWJXlASiRoah7oAc
RfOGFWqHSxCJOECX1/UucaaETMAl/bUeuZk7M1PC7boesKte/nfRMoZDyY9/OOHi7FxCUkK9eYi0
5NlNiE03AZ5upiVZ0ALNj9E8u2fBCqEpsReboc4ZbOOnVOpy4NxMuNlsdQJY43pLyYqObWHmtr7Z
viPFKJnSvTv709n2Ru/KglpVkYmmdojAypRUWR2O9Qy7suNsJW32wo7k0VL5Ymv/meugljlorJag
4GnGzqOlSFvZPoieMJUBzcn6/py4v6spy+HlU7+sIgROFXTgAMYpsWP+tsozDiUpr+tcJZsSQnzD
8TRUzZMfZ9Y+NJlJRG1KrIaqpXpLu02xUn05FDRP0081DOK5KMOzjFvgfOSSjCL7XTSLRlKVFNdw
MfbSA79OqCG/GoYFWsHV7FrRDYnfwaqIX7vHVZWjKxuQevc6Fd7WFdhElWoiqkiAH3yErage6+TC
CCtCHkV2gduhYS/qnlW/uvO+NskNrYCaQH5NcSOuIyRhb6JBjoBXlwZnNklrhGzIalh1KCkFEyVu
va+F/0LvesrVGKFK/Ye6shcCw0IgziSGr53KKiwpEkawPVh4u4ap1/VpcYIBdNAKCJlOi0ha+hrf
zsY52kPQolZcJ5ZWKxFRugA1GEycV2mdhuYHanz8pUvMPEJq/BirVu2D7fhShUzMy6YIqcHi3vlp
f2/Z5ec6ZiTAsme5YR0iryWh01GZHyOCQ966VKcEGcflEXDzQegR0CI2J+unS5qtuHTDffdjDO+9
tP2xSkwhor1NWX9cP7VrZbg+MSBhWRTQIG0cY7L2UsOJZzviujaCVp18M62UrVdj/xiWMT/8850n
FI3nzzuPItGnRvQ8Qlj/xDCZJWhjoySQbXZ1gZAVHKeHCUA1p32FJWB9jZa6cow8vLLviqTBuEn9
8mP68AqoC0lgsX4NdxxlFWN2Msq/JEQem6BDxSG9sKNzErJJjT7jA3Xb0Hhf1cndaqzS5ri+rqMj
6HMglVVCmC+o7OCAaBjQ1getjJ/I4PRX9S2zM1wMNOODGrcPSuNIvlgQph5BOeq34mqw9IsJ+kYj
+LCrUtZVNanm5Qcx4UJf27ySxSXX/Q6+c71T3hGDsOrAMt5wr4jregxMk83ViTBWiOpmElj0i+7F
T7yXdZhkKv/FKhhbPxBrDzYx7tnaQK2k5+kbzTLZL8fJjWvER7cuToOpYM+5dsCcNqCkgYvAeFpd
UeqnYUntW5R48muJ8r//00Uwc92vE20/R2KbuCL4mgkPEVNaAr7WX0fSWApSQvJnetBVMUx7K7eV
bfaP//KZ+VsxLgzPVeeDY1MI+Z7/1+qUlCPw1nnkbk2dTdXa4Rp58uSS56KKxvWzk3vj+6jPP7XB
wso0pBfJ+6Ez4uxNMKzRP+Snf3lZf6/eTDTXzJF1S3iusP7YApJIMUm0Js62YZ0UkEbEbtJ6tuyJ
CeT6SVHNPeVokEuQhhiu5HYyjOFfKE0U6H97okxdyeotB78WWUZ/VJF+jJE2V1D1VglPi+zGSBEG
6DL+ViVgVZQEca06gMxSine4gsrBVvsZ7jmayzHK4kDaAnE5ayxVoq1/epnECSbEq+aBPbLiX5oG
3Xm2s/dCX+JNzudDvISZu+sAPBjye6gGNNosubyjkJ1Z/egMKEwEP4voJnIYKvRuhftCm3Ac6rer
tFuk0WUsRH0LPDtJCQshDf0+SdryArKVSEj9OA4M8SdN2tAhEvsswvllEDonbgkiMHU1voLJxvrE
rqqitKEJlsw5VnlRYrL69OWP2e0dmNDz61Sgy4u+AyiMvjYtozJ+VmX6OBFnid7TYzLN9oLR5muP
4GZjVub3icnLV5/qloe842L6MgFBbi8niy2FWpxMKqg7i4lfy5P5sZFM5ZTMGLAhVipVDQzzFKvL
F6enh7RHyR5nM7O3ZqPvha7/puK4JkQ5luw8JLXRgX9BjSfScL+u1tKQeola7et8dDzTPrjXVfG9
ng11Ej3bcfc9L62HtUv+ekTr8cdciQ81nGFU/VuLjuvRsVaA69oXEIGPfGG7auK10EUB5n6Nzden
KoqPUX2tdJ6p9bFTDW6nzHtrgb+2bLo68yRscTS1qzh2tQ6sf1vqXOE/4tNpjyiHq14mt+sDuW5A
15fdOXKXtjZ6S2TwjL6s2/X1DW70w54tphucVGpN26FN/ZfhjKFa+L82X6bwQfoZtq3bDs/PX08V
L/ajZSxgEkdqq2E76bcleyeV/C1VH5vVFrv+aterYl0zrx6K9cO2vspoiX8bk30F5O+9embw13pl
9DF0EVz49s+nzt9Ic6YwXTh3hmGDiSR16I+ZUli6CUKaEc9F5f6XN9TobPpzp774QMUmF2bO13bL
Hh7nXg0o1OWKA5ndTm89GkO97GI3fF6fmHoZL74dtvuvkSrjYRexyMZWp4TSnPe+RP1TvsDW3K2L
Wvaz/zZtEX8/4C11ssOfY5thWfYf0xZiV8vBsQt8DGqFneWU6LFw7gG7MyKSiKYyi5yMdSzflfZB
ThR7vbDusxCdz7ov0mbjpcMIsv3nn7apfpp//ZBYjo4fkI+HZzHF+4Pr5+ZVSdyMdLZRWL1Y7NUW
5VrzvXVDTuoHxPfbns0/MkioYqrfTFMWMZnSS1AsLJKDtqxwmQpTnAr2yYf8U/VP6wWxDobWLWbt
dg8yTk2YP+j411JwnZoLG7ial6E5RIRyXd/bfwtCefhd3X4Uv7v/qb7qZ0UHQpxEv4IQ/88/PbPV
qIp//CM3yU9UxNVn/+ef+sv3haj4X69u+9F//OUfdsDO+/lh+N2CjYRa/fUagC+qP/n/+x//x+/1
u2Db/EcIJZ++/zeEMlh+/4z/gFDyBV8QSuH9x3N0nVPDJzdEtxwqkS8IpTD+gxOA84TqxCSQU03Q
ShbGijQp/qPbgCtdhqOO51uKXPlfEErL+49tGb7whc2X2bbl/ncglAwo/ywF+KB666HGfMtk5PzH
gwQHnZeWemXQxCO0V+BLoi/Li1T5T32NOqGDqO0UUEM0PX2oWA7jfwn0ZFx2tTkkRPYt2H+qDDu+
R8gRSugN2/BXQxTZCWn7ro6Lp17jvF5IQmHi9JjqDKpsvfyWPUIR+mkPlQBKhGesyC6Aak9uH7nI
SDCcZ55BfkAJNQFJ8EjQxsaBrsTQzXhuybkUIoNFnW9MgpUQW+sfQ5SnAbmHWsIWOIlRJg2CvQVS
ghGvXultBjO5G9vYflRa4MjgIo9hKG61MG+DeWLJvYSBV9dkDS6VREJALA3ESdZzGVoEiIUorcg0
w03pIl86ON3A1DLsiRaru1u37idu8ktBZAHCxB4iQ+4wtUWvOvuAdvSQUqr2Y4hV8Pg2/WR+izKV
8uieHc/+NBoIK0Odw02ufjk+jtKliz+7rvjW1yDv5Lw4gUEGRUbaR2QUdy6XxQbq+Q1uXI4Sb9yF
PZllQG1y3QUHavvAvUwCScg5OTRi+ZHm2psJFYLBTsemcjp3+kz6D7U4eoVvJMsfQ2uflb/jVIL3
Elgm54j1fQdWzvSp0rFKMDMqCeYWxEikZzKTAGaVw0tHRndTTe+WfZp954MnwVZ5W/sZqPWlmHw0
vylLtLmVu564e+yHM+tJ77tnIW2sMvyFfWQ+hLLfy7Z4z8yWzukhz8RTkmTURplBQEZe/mCgkWwI
3XpMpfJIVag3qC82rY8eFK5pt/fDaVs6KAedjFLQAs7IMdrdFSkO6X5Miq2b8KYn/8FeiMUec2ZP
i5keQ/8Wv8xL2wHFA5hDVEwG6K1Kz72ArMRPeLwUWD3Ya0dbWYBklcTiRDYZjE2CeySv+FRa2u/K
SZHXnoGwvEUGllgYB+C9lncnWc46rogg9Mebuo9+4EC/LppXngY5nyD1zQHAPYKApuh7nQ9op6wF
kVjNTzsbJ5L9mpPdTAprQ5xr1R9cW0LcIMjBM8FoO93nYka3oW0dCY3I9CikAA8Q8SVHghVxGaf1
t3pB8J7mU4jytAwK0wpmnSAF6NCqidX1TbEQqqnl0bkiDUGYmKZKQdMaKu+7ZinxenJs+B+TPoKe
IjIe+9S/Dg2hRAPjb0eHUTMLNaQzXtGMXMfIvg4MVYvJc/f5TOot8PVdRYY1WfPOtAdci7FkbvLN
krlvmjtACeudu6VuL5GsbxqvDqKGLaibwdrg8tYCAC+oFGB7booGf5NJ9wqC0M13dox7JAYSNsFv
3GkMhfD67ZdfuR1juuwUxZ2PU5tlN1GUUk96Cz+T2dnXySJuQovgt5DiHDJR64o9+m5MQDVhGCXB
WAmC2UC7OlNByzBdI70WN2kK9BvRJCjQ7OyYU7GD1x9uRaXSwcwn4nPMY5I895x5aAUczN0i+y6X
kACEAWLFZJPuOHhPo+8PB91VDDQlrtbMEgy7UdbntB3OiezGo22j9BgXH4RhiactTC+QFKxgcSle
Wjs/66SsoyQEyhe68x0B8gS/5ODD9YIIYualTLmPhiGP4cSowTI/yoRF51ABtJ+WuzUg2w29kzkB
ZHU1kykl7SpqKWbILP+BT8FXou0bXkkAsoLcfiZ5Ft9l4f0cdRyEmt8/hfqS7Pzx2NMyR+qX4nok
8HoWfCxzfplC+Yh/R8nOKnE1NCSd89BPZ+u2ZaIQWuK+tv1b05x+mknabUZDEmEiUsUgAbc/Prez
292JMRoxMvR7vbeJDxiN2yluq4NlDr+KgvT4ETARMB0QawTFw6ZglIicA2iPP3FOjaN8cWxvm0ZC
ERkQkDWmV2Bo0tLAcgsSfp5xlMGcFIBQOHW2mucOd2nl3IaLcx0HMRzbeHwwYuA+JfNClIjXLB28
nWvHd/qsfWPWbG1McFy7EfLgBovkrwHxzmlZGiAVYtz7KVNJpjoA5QxuPfzHhlX3p6Zif8W0nAJP
ujNKSNTWdR6hjJCOdvQX73c61D1kgXHZGoWDleI7n4tyU6JsvhuZ0kSx6R21rr5rye+BfYdXYiSA
sYNAmTpMdtMM9KV7N9kQicKO6VXdhi8JZ+KQeeEhlWlz6jnRyC06T5qd7+IkPLpSviedsbc1BvSy
o6OP9Ri5T1KDTkzBq03YOfoK5GuZqIV0W4EoSRAYu+HEiGr51Dv5AfMlx4IiUFxGj6207jSvsPa2
753CPvYQA7kfBZJzNi78Ftm/X4Q5XLNqzI6Df/GTaDlo4yXN7dvGzdNDwtrXN+NTYY3vqfaJyP4+
txiOT1i8dl0lnhynPxHAR+xQZxMjRlx1ZHmvlVZlmyonbQDK81E48aNbSxwtBZ915pZlbCB7q4x8
Ky0itkguzq7JAkYKfvGTW9vPVcvSDG6n2qGG1rGdOMc7mLxZMbdHYiMCsxfLfgXdtGFvXTiZDwKE
2dbDZXEhg0behTaPQsrQOPUy+yNx3Z2Tws2dHQ34QHrI+5KAsl47E23GICTznnFQTzuU/DiCHBBp
Vl2WWFqaee+NpP9ES6nvCkBpxVQYR2nyGiYEqexZJImMzTuq/jYYEgDLJWUJl7TMT7WenCpZdteB
cZwg2ZHRNqMCuQCeLavwNtS5fUZdiwGJccADT+smKU5LXH4goyI3MYewCt7gZky6EoTPUO7NZCLS
Q47XWTBGK1PSyWsJVDCu25sBueW+Dm3mQ6P3UZtwm0WGRnHJnGEriWLg8WcxPnvNZeER0CPfPyXW
fF58fT51UOhwdXFl26BKKwemB+77oI7bhCoOrkrC9bC1s4qcyq5XsA+MiV5M/sUU64/sDT6tKcpv
a9989wAhHrDaZfuphSfCpYqwrL+ykrX2PhNmZN9Zt2/jWbuB53DoliZ9a5XyN4bmTxKQYvotNog3
6sMxdOY7VLt4WQtxE7k+EBhrly0ZCRQCB5SXTwQSxO5RxClU2h5/X+YjZEnJFPj6KwqUtG6lGGiT
I48W7edjtTS7hQDnoxNKaJIuSXilC+3bAttRzC9polxZ+jkvShSiWIYeLRZycDzjQWEh/WDC4Xb0
JcKCzEyQh0rMR4X0986yPDlzCA22ybNjrfG0akV4qUkJPbpeE52z5pdTNX4ACyM62+V8rUi4O5Qp
SfFiGYkM9jocAEQJD/JKk1LedAj87rWIR78c3OtiItBtuP/TMEVsO/Twdol4PYqaBRKAvA+6i+XG
l+KmictztljlsYJH2LNq21mmftLH+lEPM+/iaajSYSFd4NVX220XNsPFTkRMtj3c3TDvmjstiW7w
xeCUwmV9cRzAwejTlP6IzFjdgo2t64a9z8aIn0m7m8cavEabf/BCQau2mGSLrjzjHP2di9Tb+SXO
Aaueu0tqxc5GmA66RDvRDqEYfnYyYfkttAynp3cs0dSy0GwEzmci2fpaPxsVxNtKL9td22h3adun
7EFJ7obfOUgXLU71W8cIvxQKsIods+yvRYeHfELssdEdiNAzdVaVaq91xzyEjBfaiIncqJjIxgmQ
y6Yy24vtzKcJqUiJyAhPn/5eJTjv0FeMe3OWwVRM9tYp4JH00XSwWt8MIo1jeHSolsi5iurkCv49
2fVwW30VLwNjDj3ifLRZue9DEW1cPICUDpQPrbNPFlzpRYVbdNaqM3RShlctwhEXbGiHHnvQOvKF
6GMqkFeos8XvAT0NaqHf1KP5Puf9EcIHi9LKzo2TZyTEN8dR6ykNmMXiQZA3bR/SI+SvwDxgtPjl
j0QAY2/agSbJWPpjpQ0h6hUTdjfOnMBqdRNcczp/QH7S5w0YGeTvIRm7A6fTRqu3DEKAVNX6tJ0j
HryUfGsknVBCgI/+yK2WVbA9P4S1e1dH0xAMmnwNW9Fs5n5+8bva2oUF+WLaVGAN9LyUnYpzsmYN
fvZErDx4CpCgrvDZY0bbse05COr2CSfcTF9mar4TdPWQ7mqp1rTLcoeDvzlMjs85LbOryygndOPx
aclVNCST5rgloMrpp59uA3KqN2r6odI6DwMgP4+c6hm8QwrbgSbyMkAbr9hYoNL7tDQDXx5Vcisq
kls0MBVop6NuFBgRKaqZUr/XBgIMz1IQY3ijWRhecIs8AYPJbjVSV+kTP60XixpxK+sKzSuRcIe4
dva6SfxNls7bSe924lCQfLWxyvRliAFY4CNBKdRSe3bMX9UrmFBbsOCuIPUzvw/MGT1WzlKt4xew
U+DioVlo0ifnQ+UVRKOnwSfBIiil9Tv8no6vcgKX0Enew5Cxv7dhFpYpW58qnJuTtTCnatzv/giH
ThTAy2X4WuvZj9ymblpU6x//TnL+fySJ5jPHh6XnZncjzCqxLO8iq/KBO3dnnZvVtIHgRokZGE7x
MDscxfhhKrMK923ffNia9d7mGZam8JBMFWq3Zs8AD0JwTObOPM4/u9n81MhMrGO+bp7g72Kx2hoO
MDjaVJa7Lo9QkQFpjzRe1A/GLERI940XxIPx6qE6W5BeBbBaHsaU8KgskndjlZonv6QNTfQxBJRb
b2uXsPTKxawS+vXJm9yD6VT3TYZSHLJ/CWva/FmLOsXShiDeYbOfumRTYj62NrlXsC6gmApYAbhe
jhWgQpLsh+ndpFuHLCFyFNUb0WkMJEg6eI5gzdeZzdXiY1PUvrduNnEaZb9GG0Nm0SQ3sae6CKO7
hhkeLc07mrZ+2/U1sYRuCHMfiT3D7QN5AAe7iz5cq0F9ZWXfpsUHa21N35swopPzxou21B/YWqNg
NAgArwzM/C33XpFXL30sfkU+5bwZCXQ7MXv5SKt5e3b1DAYqJDCY8UyjMR1JZI5gjo6TWLaG52/s
t1MLHVcrEHRrKkbcKKO9nTNDSSocVkPbLWTjGW9Ta93ZaazvwE/dz3i5R6P9KAlVxZdaDbyMkd2Q
01LBoswQSIic3Dh6JuD8RSBDGhxg8kO+My17m1fsotz+fvL8gbKVfAFymoI+TXcxbTXm8lExBgjP
cIrXip35YbSxRztu8wmNu+0YQGVFqgM3fipLw+TBRHoD54DMCReVHJX1wWXQpEU+kYj2+GsSAFQ7
alYUxPF7lkXpoTGImO489+gMOYqEvRUucqeF5hxUZE6lS41MH4woS9byuyHyO9fuIKhH1k5jbod+
hP/szJuCrfnOT6TAY+mY5wrHYBmSLt2PxMCwJDjN+oixJsoraIYJaCdLGbrDMt9VmLC0hzohcM4x
YJ4jBh2afRrzYpZ8epoy50erD2Jnp0Q+e4YWkH4JESbaWmZ+Gcvol5mgySwTxhyLSrKmOR7EpwEZ
YQ9Ci8xh6RM73XFZ1l57GbvqFRUhmmd3vjBKepQew5synTdY0yUkXhy7hY+MvMDaeqgBC7dRYu/W
P2F0Ffh/GHRGRPKLrtOFO04w2CBjgXLvYtnCuxMglo2JB4iUuBdvYMIycudTbXc1rNnoBhb4fGJx
9AjEcXjJB5WZUPXNrgBsPLAveTbFbjHSJTC7RgJHHi6J33L/6nSbA/aHDSTPO6dP2wDqxHtr2ZjF
2lc3ywg3NG67mIgIohFycGBDDnEpx2sANOuWioITxBkJ2mKG1pcsU9mU0qtY73FmZztZpreehQXZ
DrGZLxWMcs34ES48/7krCV6tAKyI713znjXVaYzSfNt2JNmxZ9jaHNDbMreXQ1FE9+Ewu7f2VBAD
Gx/cSphUG81zlDMjcproHjC7RlGQFrzLcYMCCqQb1MgcHd2uNvoDnXXvFNkr5hJEPkjdSFtPsHrH
0zW2FhCD+HPRu0Y7ZxkxMnn48SbSaEb+/a7u5m2fReHREbedxz3mpUpCbtTmHpzVGwftNkvt6AYS
5D0ZTvFFDmS3TCVu4nmZPqdEu8wwlcgsngjHbL2dMXK2qZBvjeHNpllgvyzAHyM+F/fT7OL+r8hT
mxJyKdP6yRnwgLD6ijHtI2pc9J9Zg4aFJVm8dxuwXyFRAjBs463lMJ+xqLTmnrPc6PDrLY1zaPK6
QJxx8hIsnLCOYixCTK9bxeTKEYJqNcEFPZGKJhmIsBqT6YDMZ9sbpAviqnsbBNhDsPCpTryRMb2Z
XhVv3UjqQToQ6uZb1aXPIHY3VHWOTaZfbjs9WTs0VmN6X6UTByvfmL+ZCwJw+95l3GUN/Xwdbe/N
WlwEvolcDhlBRZvBYazJPerEMUFveiUDx+re0qwtbkoDQred1ge3Jfd4crIL3e5DbbGP7pfyvWwQ
3CEPepVj/xscQi8qbpk8vgndvrzV/PBGwmiy84z8ZeWxgTKx4bb/qCAQb8VAIZYWe/z+xS5vurch
Gz87a2LA3me3KVOffe+373ZFKC8wZQTZuIZBQnYBdHkmf2TCUJxngdNLf7tkYUUODe87rMuAzTkO
fgYKgYMxse35baXz9CmBQ94bmX7i3DpzSYBgI882TGDS+eB5Yg2PmhSMt9wC00YFGYHUoD0YkXY7
ErWulAb3zLefxDBxjdXocjJbI1eUEBw0fxOTs7w6u3MxvtCNHCPTg6RsROhl3BS+XBLgiXskkZey
Vk8/+YgAPOzahUgAQL8O85qYhoUVCBnEOkwtzdRJ4smcoOd6O6IfZvjDiGxbl3lCj9mQ7jvFSZD4
4r4Mk5lZFv80xda7rlWEvdQP2eCCgE8GLegy7dfilPeFy2UZCSYfHqvYSBb7yahvvJFOxa1seB7l
Mwx9iPVGmu9m+1I1JDDmNpuHKs+35ROrUwbsiHjU5Uje8qvh7P2M4Z9e9BrM8RkZqxv12FjZdBOa
fLQWA5ohI4aNXsWEb8z5TTR+uI2Xbctk2scGCICZrQMmeA3gO3yX4iGDCxVozfRhDJRtBAbA7xr0
42TGezxW2maasKEnPJdF5OTnDO2in9T20emILlMfDzqWor7rfbSMfVnc6OQ+3KTDLMg7qVqQbnMQ
aj7oN+aDGH+oUlCDMITDwx8NWX3QKsTkSyYItOxvatMcDxhe7hIRPtucUUGp8dG1op9mDMKECWC2
GZFrHVwtf0YypeRNlAz6lD72Yc6xIss6gDPS4M/W/KPmQFcvPA/QSW+d40RH59VFPPoMlPoSR0wT
V+BQYhKi+tQIGlvFHy2nckQ9mnaLcTJp7B0xv9cdSYZGkhYAJyXDdnmlHhiIIGAGO1QzBksRPvIT
bkHZGm6gpe4NN4DYVaJ6lA14C7qw98hIyr2XSuiG07YPNXF2beI8JNRz544LjxqxdS4o0jzIIb44
cHLDfvTyt9KLdoY0i11vJD9zS0KxzUg00hfzDmclOn2v5xM6MlQXzF5zTKPMYroczviCu4e5BOrT
PKuC3pyWByM3MfD3Rxxqbq/kxRjrT5kv3w0nesPiBRG1fRM+SFVWYvj9O77aqB/myHnD/cPWqlZ+
TZdYm4Q61NFpM6jlg5EkmcRiewiayA/qnqCGjrzzyqAQaHpzCQxCOom/8h+xAx3znLWJ0PjiBTU8
XnlOW49nIJvoVghbEAjOUlizHl1aSQrbFqnsY/xDtyKmMksyMgePlFfTbzc6aAydG7cRl1SW7m6E
i7ORZDB5ZYG3P43rI9vLfbWULxYMDMZn47428jdBFtvlNOZ2u8nQ5UTFUG6dpXX33lXU+i/sGmTF
dCwpcbg99prWUQyEO4fYtu2iNF8jyXnIYWauueQAjpNflWG+Fv2dabP6DGvE8PPbWOUhszUd8Inh
PsoeQRnHQRawB9iGRerf90zzybv1e1ZYusyHi4isYh82sxmgkHjXAQWEQIrOiWD1BL+Av7xuwRDp
7Ys39c9iNpygaSrmYjXeFT0kGECzjQMHCfkp0rxdCMzd0onH024eCJ5lPLMlp4oeiWaDORUO+vat
tj0UmMXJo0Q711ToE6h3HWjZXvJZlE7xkSbWz8ZpSsbuPG6x67x7teiQZyCO7Dkyx4aPSluzn+qd
0txKCLP0SFm1HTV/2KUskijc6yc3nnANR/Ke+fzVhYkrBLWkTXRFFYbMQWM7PrTIKIE/vJNmdJNV
PxYc0s1Y7ovWfYuL/lYHAXMwrOydbOVP3jlWyMl4ikp6v9AcH2eWmscx8j/zdroYISOr0v1msr8M
wxaSzXD1TSZ82SAfyzm9amLmph0CO4ejlDmA18LYheMlaYR9kDtRZ77pEIcsu62DSl1Xam5bQkXc
lG5DNJY1YWlpdLIEYuM2FgS6JoNg1Q7i4iA63d0IqL6JBikqycjQZWS902SC+9wnBrk0Lk4rSGYQ
W6+AmFN6Ak+vSRago003Vs2uou58OJF6+Nahmg0W3XxLIGxatU7lsaR3OYysjTbH0S3fYFNPdX9B
B3jfz8uvakaAahoszVgUvsFshUCNuz7IGvQ1YDx/9kt3lnMebrtp+Mx7rWUAQFHiu9mL7jbGqQyf
ykTDQm//Lmy/OhPg+oZov8ANIGAoSgFRelZxqlx8lGktV5BGbLHZZ9m2ASCER9L6NlaW2DmiY3bL
oTH6v4AcnWTJ5zWf7Z9t3/oKUvCNlCRrm5bKqRKjoBtstPqLqT9EOvHxLi48QoFgI6YtyPHFaT7S
KmR4kD+rC46hOAbghHzLA4fCttkMbv+9tIgAcAdGnqmBTDKWT2abzIcMRmntuldGcigc6uTMAfOz
K7HbxhgyUDUz/y9whTsYg4wSV4hmUaAL+drmmsPAybmr4/IBcNab5VB610YjD6SEp8HQGec8CqmE
LO3GY4/SwhfVezI+WqIPHFROXhwyoAuZfrWL/TRNoiBXBQBelVE0iUSejK54LQdmC5lvvGV5/olL
4FIvw2tSVKQUxthLkUvzbuebjiILpfGujZEWGDo1xgRhm5HBL73MdCb4p3QefpaoqbfNLxvPcGAD
oNg4rXErmv/F3ZksyY1c2/ZXnt05ZIDD4Q4M7iTajC77jjmBFZkk+r7H17+FKNmzIkuX0p0+mSml
KqmSiADgfvycvdfOTrFRFjfRnH0rdXtuPQwQkw5M9J8oBPuJU1QEhoinvCm2XWvuWPa6Q2/4d7nr
voaUVU5nvNe+N29TVCprpyFLOkNZ7mBpI2eFhkRxYwK4W5kHhQlibWYdBCOO1et2LDe2ju40OtgV
LdVjDde6cAv084lxtJpp15YZ0Wm4RAmd8lbekG7Gfgg3fkGyEIpnM8P93VQ0ajZVaFj8Qjy7Fu2l
LjoE7WytRykw5+b6B7CocGPPFrcwS+/LUW4GfAeA3/HbpYwxmDKTJBZvgFbwBhI/xO9ND2PoftOd
Oo4O07nBI3Ey4aS/tU1m8V0AGc1CA5twhkJ2B49kcsyT9oPDFEBywsxHBtmg1/VIdYER7dQqjgTK
YGpuGfHnoA2HXARQ+FXavo88Ozsh+Z6ll5VoYUqSJ835j6TECZ6HecoImeOeUoYGJtcwToRB1I0u
tqOa9EDIuKyuu77Ck94kHNxB8Mw3wvlWOo5es7Im24yO1FY5gdwbXfLW2CbK3SjMcVmV913es++w
+GwFZ+mdzLFFRHm8iVKfhBxQAwt5Ye8aIF3skmBzu6aETb/WC5gBOzj9TKbBdI8FQwenBM6Cvgf2
yFqyMvH57XmTqOQpH13oTwP0PRoNbOs5WUXC9b+QMKjLt6mlDeS1FGEj3741teI8BvbjbFom3Y7c
W+Um9KFgWZ4DNvAttnLc4y6m11xuRvQEDAmpyUhW3fiqcmiL3rWN7tZ+Y25rmEUboO4QqJLQA0LE
mhTPiFssMqoYzfBQkvO6IgSKNO0Q8zc4tWAltf+kGFmWhc43tAPfMiOnFTTSYagfB4nJJAlDyp28
/aHL6i5XraazNXe0FGfICxh2Jx0H8Ij3uQjmNaqKaZ1Z+cFiTn1UhnVrjeI1qgcyLjJ/Nxn9N+7s
XnqGycx6+d6CTd13f/gpnQniPoh66BMpCSwssLbFH5Vl3eZTL9ZYi03IbSN0LLbLbDgWTNBapD5b
r5PvjHagkbrgZzvrafCf6bQl68n7tMRBX1RokJdgG0/c6JvEKF+JtPuce70VXbPrBKdJUTF2r1Bt
rpB/QWyM30JnwV8hqaWXISiOiEkZR/vcoJOFtU/7sZhdwoqgheNqL3dml9znjn3BXEX9WWgeP/Vp
Ngw2Cy//zljQv1QJ8MblONVVnFHkC4mKoBQ1CideQs7p22GIaN6ZYb4RKKaIogNrU9gSOZr1abA2
IsfI34o53eaSCcM8otrJXOaxDofgcP7sg3bjZBkCOYtLr2fzHFctI3T7pfWx4zaGdUnc5nvFKgzZ
UXPkjIhFDzrjgcS3H/Gs9mmi3WPuY/3v22dOUk5DhBLu0kcVl+uWcY3RFLfapLUpBm0/DziSWgUn
yxfnrMoy+n7NH9AgsXK6AZ5XmZ1KYGZjpuJd2msc7OUuRO9t8MnWaG4QE0tLbCQWkjW0EpxeI5Vt
YU9/wnZWodcEmxn17555XNin5Q6feENsgveRWMFnbOvXAVGV5RVvDlKeQH3CUsw2vUA3J4xjXKYg
rIvyBVLbN4Qi44mMPm/r2fKbYcsn5IIQVUmfjOactFpHH2QkKX4W3hgPHcsJa4wjXh1J4GRbkpoY
hqJZz0zWpGVnT4k3ftJPhRYv7UvqgI1jJ/2cCmkAoJAVSp0eHGE/HuMggyAZdF9Hg644reZLvdwg
Fr9wsdOle7cbBQSdNN2LAlEY0RIUTyxCtVu5W5OUiBtio3ZD2T920LjAHtLIrgACFHlWr91eeccR
d4iY6eIjfqR8QmrIeGvfLLIMUyzLPbjXsOH9LtLZWVlBc3ALw1iVw/xs4x4N6uFAxhpKQK0IPoj7
ZSWkpWjJ9nP44jSoN6YQfrdh+Xrf8VSt4GZCbKPOuJ1GotUCMK9kapXZynIKlqi0hOzLmj+w3Vqm
RckYT6QWoI1nAN++eEM4UtEkw8pNmhF1prP2s9zYpFEckiaeAH0klQIQ9aOIpbkKVWAh6ukEZANN
UjdPHAOtO7i7p7RkluYJ/qhswMnTcgjzEfKv5kta9e+jYFySowZbIeIgU7kDW9FXZNPVGatiSQIO
PAM4XwgJk3y+y9JZcmAf2iVz2ISr88XsEYCYc7MHjBjtSiz6ZpfH65aCg6att8kIAj0rky9E8Hs3
nKwV4Q0uvax1usMOHKnwplTlN6U9TiYtUaKxQjnVapZXr5G3jC53YYGNwixQjmQ+AR1hhoJJj9Ul
iecXXReHKlZ8O81T38e3MZWAGofojAplk3mdOkQB5YvtcGCSdfiJMOct0+J2iIiyKHwCN0yRYp5B
kpGZSCZdz8dJCRQ996wDyFZ4aIRebhY/O+/jcYzerJAElSqnG6CDjmw1EpqLPsMDNTSckfQp6usX
fyCmoA5vEk0zLgNiELJf7UZMaFhNXfJ8mfvzZEdEJXgERVfe13QaLtFIl7ACtkjr/sXpwyWT1o+I
bSve8RIylgycA4CArchpGEsdEY04jHBVnOLAFEdZS2YIN+ihJcGlsp/L6c3HD4QAAu0AfVZrROnm
tBX+xgZmVRieh+iL7+ryUE50I3LULob3CCIowGcJ5ZPnLqbYOwQFrVM8UbRXJ7CSrTFv+w67QORH
W+SDGWQ/nRNBcUFmDktJLRBLQXzfUjiMsjvFPtOTquQ8rcdki4o2IFs0ygHFVViKIVTYHdRddBjb
Ui5akw4IOgnbqHSpsHzUuwC6URoy1U0CFMEMgZedsj1WRufSIQsAr+eaYyQJNqAovqtEPXJkoKZv
mgMhHitQyI/pjPgOARJFHiHNqyw/tEPxkHkvNPKWKD6TAQzbh+E74o5OIcXcWFRrFHvfaxF+qweU
s8giVmqgw5y0HeRRm8Z6E38GBhNn7TAeQu+wGvjb9DuHjtGQ+JisgSODfJNm8iNNRyLFlmzBrquJ
4UDCkHhWcEQP+zTbIMcYq8cO1E1wv2idg4lGlMWBrDAJY8xkdkPsLeeEDNPjADKwyAY+V2zgHDQY
YdZqryKbx41kDHMg6GhSDvPvYT6WrdJrK0L2Uc8p0t+IPNkyP4jE68/mlGJpfx5M3N627uZHit/5
0SORLKyJiWVmQtSZnq6wYncV0vcISG/ZCWe4jJ3tr1Wc8guMhcyE13JNt5bQ3YbjZdf1h8gtv2a1
z1uClG8ghwidNclD7Yicu0YzGRgFsI+u2I8GmfXRu9c1Z22VLqf18G0o0aY2WfrFUvWJGeNrKtGW
5Mn0VZO615JYHMztpWZ7s1HFTgQdw547+H5HsdR9pJpJo++D3E20R7zayNkkUt5LGwcPfQ7jNGvo
vnSp+uwo+YlQCpljux/V0KM8zEpGejQwF4h1CR75CPd/00FhTKJ4N7ftWSZ6J2kv+C6emyAj9i1r
hwtL5cgB6oCEGz02MxoW1Ca8Qc248eIo28YGp8EodmgQzMVXw8kASyJorqT7rJ3gcZYRWLaRoEx2
+fcRVNQ5N7wdyMX2UCf2shEtI48aya3z2Q7GtPUh2W5wqZj70BBvXsXHwsoFStrnsBw196ITwLDD
aSDEnVNzKpBOdc030Q0Xhd4IUR7Cg0Too4gajIomudEJ5SrngnxjW7TEg/QypCktiU7Lbe1yHKqG
4M0olhETo5shlF/GhpfW0CYblFKbhNSkYzsXP/zY9m98gBWruDRs0B9swray0lPs4HLvp25TtixZ
6MT2tI2OvPEPomJoXGWsOxXTtbA06DK6jrkqY80qDTlmkpjfaKVyupWp/u5Kn4QAVxFT2PCjGkHK
qDp8awcJHMO860zbXjH8+i7T6MOPRr2re3n0RU+mHzqRUEkks5xyaN/TtZLN0TsMWTSfAmS7G6IW
lT/eeyFPY5LTsZs8PACmJkMZSDl8aBSUdFoT4C0KiS7QqIcAPDh2gyyDWh25+0kzVXPmdV8SF6My
NAPY7UlD9c2L4yMM62hnMGpJA4bwdbj3kjF8S6+e9nj5RNdhKpnqTsSRdkxBIRuWfsoGduiyTB4n
yCLrfMLvXwThDkMCPaj+GDkdYi7U+q4Eqi3LpZe6nUaoK6Z8bBuiGW2Uvq4tsC74JhmhRlbdTEb4
Qfdkk9XGOSi8Yxzj77dii9oCQwAz2ODg9EOxBqMc9pexaf8IoujRIFjgkKGKnpfZSRHWI/h5oGk6
pGKlX00vY0oO1GZPZZG1N0H9BNwfrALxLqFcBNBM6KeEs2ow4o0UihPLSE5VUUa3yvDDTeyF34Rr
MfraE96YbWg3bVOo+FCZ423lhjQZ0z/wxNIk6jlKEdSMuVNtrBy7gS0acStGtfPhjR7RkZ0ryQS6
IOQhm/Vj0yX7UXgkh5K+pdt43rh98iPyqOVzi1XKWyQ+QjxX8wyFI9jXwbo1Xn0L5YMvfIIuC+IS
/IipS8qmNFXcEqbV9b5IMf+HEXM1U9xl1jVYF2OoKDsqDEhuaOcPo68rntIKLWJP0PAcbGdSRjdl
qemeJ+KSeDTkovlV2ATWZ7QuXOSCluq2DWU3GcD6rCMnu00L+U51xhpFEXikWhoewgSRfOmPN4wd
+1XnYuHnzLxFJP3ZlKkFnT05BTNFeBi9oJiEXq4dDr5AF0wkpByUgP+xMh5D7ex7ARanzOgo87z8
MAMWBreyH2PUKJyOP8OBrcfOkciQtcvhvyi/Ee3MlgYYeDP76hzOVrcyXDrWEzsD3NNuMxuLfs3q
EX3C3mrtTyO3DzUQmiHBaiLafF+QWh4JCDS6N760MbVyNx88gxFds7RJ8CrdNCKfV0qn5MrHIBJU
aG1gezTndjS2QqBBIrJmXBfmXgHXYcASQVOiTA9a531IIwhE3o+xaJyLQONq1mg5EtKJ9iX0lfC1
y8Jjxb4bjEt6mjF/VZpsZxV+lkt7PetSuu1rq/chB1TNK/4OuqTFznO8j9J1s+P/3qP3/5v9Ds/a
/2y/20V5+kf+ieHuauU7fP73f2n+gT/td7b1jwW37WFyh1IllIcx75/2O+8feN8FZjETH53J/+v/
2e+0uTjzTElzV2sHbzn/0z/td473DxfEl+2qpT/MtFv9b+x3f3OxmkJpYqWwAWocgORu/Gwojjth
jbFEKZHVMbBrx4XrQWvfSuAHNc701lLSbGqJEcWsXmIDCLM/FeWuCvpgFXXNwn8cKbAMZf8bUoH4
1RYIO0Hh4LJRHUhhAZz6+co6pHsszEa4ZbE/Ou0wPtjhcJcZ97JpyDdnHnIaF/io3b529PE/LBUR
Idfqg8GHMEOPCGR8VwPWpbQMohsGVj90b/qXwtZkPoyLzLWuvL3ZNS5QPRo8wq7pcWGDKMJ+vP/L
A3H/p/n2/+Rddk8B2jb//V/2r9wFYAfcfNcENec5/OcvvIOqMrtA+vBisGVh0bfyfJe01o0/Yd8f
SRzcOAPT9pLuyAR+SashYlrNPHya2zvU0MQKFHOxn5epQ19Hj60AslEX8hw340cniHDyRDWuU9cV
DwWFvqCfT+qfwZJXc3RCnlL9oGebCo/a3SpPded8/JtP+KsfevmEjmkpZTIdZrD2y/2qzKKbTfhO
29RXhcmASLcbi6CRe9F/NROEE7J3br2KvsLg1WQ3xmW1gYOQFkV7ozmOL57o9gCCBMBROUFKaHvz
q21T6Ax+znIa2096gTTN7RQQDBZyokf3tbumE7qReHAyc5OFPTPHPkvu5nRwycE1qAinJN8PTUUW
bGCglsva599/crncu7/6rZdPzssIM3H599/oMEXilqz9CPSIbQt3o88LEVEC7HlQq03rRfeh1Qgi
Xvxuax5zwqofpra+y6m0yEJqznYcZufZzHy02Y5z4nq9Yy8ZMAQ1AtzMlCSmYGNFG+hu6wGgT2y7
rOYuGNhJgApHi+fdNcEEskw8tW77deq0ceMaOFCSELE+U9akgArtSMxZiq7N2lTgcUufFmfsxeJG
LU9bKsoW0LLcZgaztd9/Q1c+zk/fEF8K4AKphaMhdP/6bEzk1Xf1MDuba17fFSVs0OPaMOuyzlXp
PZGAvkaEOD43REAkBTJBL/S8256y5focEDL45Oeeea57M9woSe/dUrhw+wFyJl/xuzaDoxmqfiMN
pzv3y5vtMmpndlkHt1JeJPGf656mORljHuHRTYAqfQmNzBwdkPUxH2gaTLeWlfrb3394/bdXf/nw
gDRtwUomtfkLCSZPc7d0G4cPv1xVHSY9KKaIPkXij/StQuwEvkEhDJEXda+dWl8DG91AbQUm0tDy
JVU419jEY4tSX5hf2xqnpeXSROarDo+ZQTiBY/lfQpKnjwW9vbOLmHXz52vocOqm4T1/7BLmlqt0
br/yuIibzBqfUpTjFyl6ekTQmNE8VhMn3elLofSp8JENFMVUHPKy/BKLATdc3Jib0aDVa0equm1S
46705+BSaANhf+q/p1bVrE1sLSzZWcyERBNnjS0aY1Ipb81p/Jr1klAJ6Zz81u0ZFYTVcELPCwWI
7En4xxXJbpjZzyJvGcmVFO2WfXasITvOQQ20W6KECjAC5mLo/6xaQARgyP8XK7T1K+PJVKASLPIx
8MOb3Cu23L/iJOnfs4JhamEU3glmku95I7k6WGFrWlTD++Pkkl9Tusp+yBKGwqxM9nGIiZqYsgSL
cobwxHQT6zZCO3ssU/yybiz/5B/8z1e5XMXPb5IgO1bYYGUdT9r6l31EFqYOW1+ITUGMPJg0M9oX
WZaveyRNp5xhPI7oAcoW4+anCkK+E4nL7FV0TkL3a9COOG5DtsWuZsDfd8Cgfv+wX836P1+fLYXN
w77k3LMPLDDLv0A5E9omY5KiXqx8zz1zSKkelek+SV1Ge8TqFDxkp00jI69SVS+FnkS3JnvTPsg4
/QOvd7+//oNuJ9xdXY+g6lOcU9ot2pUxT1gzsaHx+oBlw4Pxage1e1bSdM+Cz3e2sXcxoRySXRS1
YosbqV/lZZ2c69h/HzS8+8oaHJRI8b3vx4/MTJqbLHLcczDD6eXr2KDKM17aeUbBnCyiOxvvm/9N
L6kMoJ6ak59a36GYNzcz5O+16Ppyq8Bmn9Olevr9V2n/7YEUWlu2cmB/amFr95cNVRGz1dcmnhq3
XIbIkmXNd7eZY7ywKsxvNKxpmjbh/dxYWOjqCrxH1qfGUxYRU+kzhy+L3idMgh+5Z3+7bpQGLrE7
SwbFg/LqRxqb9Su43wVAUBb3sttnpt3v+rD5ZsSlehkmWGe8ci6BUDcDay37RSkOyi1wJXT0bKsQ
FRQVUQ7FG5HwmCBb+P23cIXW/vRA8S14PFHSc1y84L8+UFFJQ4cBSLytfejBYT3R9e3IKLJqZIUL
xei6m4x25ZwGvYwalPEAMT66nTDn7/7NxfxtKV8uxmYJ5/1jTRe/vH0u/ccOZz6GVogy99ca1Amc
/N7LiPkeQv8k82y8dA4RAaE8xCEgpdZgNfn9Zdh/L40pIJVweNU4IvCl/PyS+U442vR3k+31tfJj
zPjdzOGxiUKGEv1wZvQ6HcCMbdWI0tlC22IM+XOpp/u0r2nASCN+NKzIgR7/maczqmnp+SfLYJ6l
U7qRablNiobgAQAoK9+hoFF9+xEq449Wj2pTp128KT3UDCgZ9d6M628u2Bu8p/Ej7VI2DnhbL9IX
905sPv3+w19ZQT8/EJykWCZ4qx2K/Cur7y8rjF2akpy15cM3S2ah5w9HLYlP7LPsqebqVl3uJK81
PF+TSTWmqMC5GQobaYrZHxHWIW8IfUyLQ+fdumCUgQyVjLuy5iwCCoa28ur97y9ZLjv8T5esTIUa
SXK7FtbJr6Ri5Jnp5OaQI+2qonnn1wSDJKwcdJkeGTsjK1nEoHYpSK2MpX+8/hhM+cefmZIT/oA6
7IOLHBmrlhIiZqYJ7ERAv2SXeW++3yeneWISXqXj2h4teTckcw89f6FWzng6aUBwDyXZar2LbQAK
Xoed2yDAGth6EhPiTQjrfjKRDyUmIrlwIuoA8+1QFFwTa/Mr06NLrnPjEhnZvRq4VGwLNs1MvPJD
6N27C14wxH33b3aUf7UvL4ugyWvHQVVcT7B/ud9qCAQAypR9eZDltjfT9rE3wh9tL2FIlGjb4qSc
PgL66LKPp3sRResBH+EXhcTHDGj0zfOQLZl15rxC12Wexx55bXI9pPz+PrvL5vbTfeYggIzDthzX
YdH69b3Miioes9kOmY4rcxdM2EyMvgx3yizVAeI2s52RCayRvErpTPsJ1alOT0rPydm2XB4PzbQo
9WLzjiTdNzERwaVGcUopMM6mOxfrRBjWM3OFdzGl2c6bPHE0rUSsuShOTQY+duwTfC2k50Trys2n
22wmuRe7zR6KlV7ZQyH3NBbn+5GHzM3uY3ukke1iAk49Vi3NdCjr/UNadfHesL+nTe+c+q5zTnpE
GJMAEr9L6QaQMWDCUGk0w+zBhwlCne7Jvtw3VqE2abkQ0poEL7DTPLTLnzNTeq0EX8bJmvGfG2ay
K5YltCfQlLBJe5Nmgfxh9PWJOJ0CpuK7XSMBGiJ/z8CrOkcFGlq+p306SOesENYM4RKCt5xcEDzy
kQvPY0Uu5vEsjSb6d7vQ3+6sYhP2uL3SZclhZPrziks4Ji+bkeiNh1G3mbxvRNUx/Rw8RM9LzCOx
5azBPpfMITl/IlEaPTeGX9dQt/9Bc+RfvBSwjDxWFEm5TB9oud6/vBSB25STVc4aEf/kHowQM18e
pIfE4enPpJzebZe4UNql9VF10xdrctR9gfC/TkpN7EiU0lyMi3g3eWG2yxjpvY8ovP6Tl0L8uvjR
9aApYHkwZ4SH2/eXS61zCO5NivwonPIG9S15926OG6WF8/HNqfvppirj43Uns6bo3MTVrUSh8ZKV
lIxdLSlm8+ChnMzhzqktcjcgoWZEYafu4O49ux6JPn3A/lt+oTtg8RgGBsWlWYDPNc844619Dffh
8B/sw2LZZ//6vttsNWxGhJzZHtvRQtb66S4IIws44FA6Enuy8yL0HQV5PAXdlU3veC+kEnpQnlxj
a9uNe+O4zCl9s7+59jEMnW6cwMofszmPd8bk48hIUR3EBTLJfFQnkaNvTub7uPTjm7QRxSUWDZOw
Whf/7vH+9VRx/SB0AJdTusOuKn7+IK09zAWzOZAkywuVuJ61a+PoD3s2X69HDJOhGvi++k6kueDA
l30GZli98OWyE9GaBjf+GmqDStGjVfX7VfVv7RUujqviq3agT2r1a4tSGUNrhNiN0FzTZQz8ft8W
sTqVQZLcIE58WNiOd+GAsAMlPnwL49mbpQ8Gqy03HnLwQ9d0n0kePrtjF51cHxO2NfoAleFA35YI
t1OvCS/5rOV5DAdo9ghzevLpcA1N+sIYjxUQAEm1nFIa8muOQcDcup5wNLFSwCOi6ZBVitRTNsWp
Re0FKQqsRhU9EM5n7IMglBfOkt5xUchPcoxOv/+GaLH9iyfRFngSaJnKJeXxl8K0SNImwRPJJ5uk
2imfPlI3TNGhsoMM7wc2QgIpsuJcaZeB0vIjL9STWRfuLvJyWi4tqcw105PrXwXL37r+tyGIv9pM
rY5zUt3G49A/9WZTnnCE9kffvTXpCTxECmjDUHknp+va+64p33QbTcfr37rWyUavPnrbWMam2nzB
BMyIR2nr/tqlCWUKUGCqDM7/gqkoVnhmvmQGs2d34fp6c2sDd3UC+mR//UtL+ZhEoGPsWxLtCKM1
H1tXJdtOtD12tiA5xtWwihqbbitSER6qFMI39OUBTAeyNDu+jbwIgctMioKc3PjGLe3xVAwfeTOU
ixSiu3UZ/z7PCFCtyrX2njkGSEaZutBULSf8KNN0ctns/nmhru+e8Dd8GJ5s9sMorA2QRZxXkYPe
vNN7QRcKSctyLwZRFFRz02JIGG/aurcvPgEvRyZxeyNK5K0hpngDdo0iLGHU6mSGfd+jgN/SusAL
upAc0zR5ptcKM2Zooxe8VcNNOdbtIwAjQAhz+TCjTrg46fQetDp4bh1v3EHRt24GFO5MRnVAY0l/
htKePoDiu/+8tERaWNPJ4luHmMsOieRcJ5kx3pkBSUOJZT7Sj2D2T4Mnc9dMLbJnkmLEBt1hvbGc
1q7IVY3eHKd9qnBMP3mV80rVspXFhMOrK/0N+jFcUy0iVsS2xktPc2powsdplCgXG998HF2fbMq+
6dhbnyJphk8GtMpHKJtatidwS9mxraviUsVBdKZ5rndGK+03zVE0U82jnnEN2clA3lQUxjvPQ++e
Vf4mlR7gAdq0a0bc5JYoQkBoT5FoZ/n5TuvRJAHeCB+mghxdHOoTzYYczWjHKlCrvEEYmnjUKKqn
B21uamVld2YfwADoyw2Ydo8QP3K5TmmUv7WdRxKttbr2zFq16I2XJcelZbKldLdO1x/VYOyvLwe8
ZQEZ3QpJoxv3dR1kl1C/tK00YTqA0KhDbOwJpodLJYcHh97qISe2kDSnLluSv08Rhr4dqbmvbl5+
Gbz0ZHpT+5Dm+e2135hA5aJP2B5FZaFFqbBbIyoK8Gh3Lxa29PXgx9a5YWiINIf0U2kN49lkqMJ6
vI3Txn0tMaGTciANbMk0Zq+/1b2+EIFnEgSMf++QCFGj5ckNYF89K7UqCTxux2RnWTs/w+VZjC1Q
JJFbNyb5mGuth/KIa0vfhzWOUjsLvG2gC3kzmZrmCppfVFxZ/Gkh6VDj/N4vka5LkqzTFA+hKhST
/ypmI5XJzp6FXmXMS0+AQvU6yJpwJ8Ma5w9CzYlMUIjEuFiMAoIMnBe0c0qKDV5KsBIhs2JHFvoi
ja7c98sLj2m/uA0a0jbcxDgPOQYmn5P8lqnHt5ER7SWbL9dGPTYvdbl2k8se0fgyroAaRCfQZzIc
BdGPDP8DYmA3OkQkBXQH8pvn24zn/LYI6umY0YvaIpREATojYrScjeeVWB3x9tGMBmx5XQ6Is39H
EIgoTWTj1lC5c/T8AFmFbvrndFgi8Ga7PU/R3Vynkvwb+4No6PLYzKzVOXQTMyLfKCB1/Ms0XKYi
Tm/D1jIuVX8WGLdv8UzQY3MBwpJpNkz1wzgE+eHaaK5pxqMXhy+G8r0G4lSlrx0xQscmc/yH0XRM
7m3O9oLwfFW1A37wZF96/fzpu5whx2iUj0YY72F4RdvGyRo6b6XkNEJi0IiM8KbMUnenwv5ZsBon
/uyfrj/gpicr2SZLyglggL5Mpm3WZkx9vCnb4zxiTx29JweJuxqfC1HlSBSowrzkIw1z8zuzmO9o
3mE0evDhWMDrc9MyD7CJCbquHmPqF5dkqhMMUn2G1Y7lbo8hiwRI+36uoPVc378SsRaWIjqGfx42
iVJ3TpXLCWBu1NNgMrwvsujmurg0GcjFa+BbrUDl92M+sDBY8U1BsMDGMKBYY4sii6zYm/xrN0Rz
eBgA54yok4ilxqMBGxPr8iGc0JA2dfTV9RFXIMC6p6lH4rm9XGjg4SsTpMWCUuJ8bxj6WA3TvqMR
oEKuB2GmgSUQ6ZI2FgRQ4X83ypfr2aiITBKCKhw53RRZ5rqXOcMIugq4lfAAAWPbYiLZdsh9tnaA
TCq1+LOp8/L7maDPmzkSEEFw0qZDS8dr+Vr83tol2rdvOfvXO2HYz9evKLXljySq8V/bcUoypN5N
tjJO1+cnUgR7GO5Q35VKbCOXcEmKX5VXj3YwOU9Ee6yxjV3fM3tYJqVk+qHvNG/iIvTPQ4Xh4fp7
GtffRejK5kJ8rTvMa4lIxXo52RPiYh+pddHYitC8kSSIoC0FPgctE7FOTeTy5M/nNG1wRuviCM3h
CBEfD7Xi+VBYm+RUHglhQJMZIGmuwcZjEvYoTVpQZhxUVr1xzNVhsAN8VAc6SG11KetnjZyznFDA
0WQv1V2oMKqHmBCADvTP4fgNmyfNen4jL0O9I/1lQwdqIA66xmZgu9/Vg51/YY1CMbByEfiVyJi7
fDSpD+CqRuaMqHX86CHaobsLPtkcrxhAerKpelaiLzaRg1DSAAwepBMbEbo9hMPB16aKvyQuHpya
CgB+SVm5e8un1AjExCnDOob+Zmy28JasXZXY7nYuw/l+GpvbejSHbe+3MZNnXEYOYrLD4CERz0r2
cEQm8db1TOPoMtTt9O3MiZx9/jC2hFHlXvwum/S2ivxkX8MeWvv9tHeagK5hFNcrXCQhYznK6Drh
OErodrsnhSyAGnFHTX2fLuMqHUxvuT/Z+5ExC5Rc2vHUBzjOogYyvhWenZAiHwf2yPXEikFvlp8n
B4s9IJ+1SOxmW5jGsG/H2HwdRfZiNNZrm/Y7LRUsm4rxAJpJ4Rl7J5rGG8xX84a7HtA2HMrbsYyI
ap4V3K6OVSy8pz5rVgwDdjM+wBGyLz7Pdi1bZhUcsMmPAzjRW8+qni9uo384qj8PJs6j3vqxSMg1
UTNWXB9KUT8grnjJGjETBBDdB8744IkJdZUzvloliDloTJ/VTBC44w39TtRiZemwOhpedmt7I3do
OtszjNC+Mp+T1s7WCB6w5hYtEWgDPIQg9UBztk4O5CBsKUd3kcHhkkPOrmniJ4yGz0WsX64PSmSg
WVSQWtdRa4KSqUr36CnEqCXskMCt4EPgLS/ie8MtbpBU7+rCP83OD88Znr1RP9SA7zv/xPhvx156
50dokGFTjNm0nXsmZlLQbTVoOmKrWsRLi9WWbu2i0G3GO267jC0T1z8Or4He1GrI+Vps8Qmk1Fqz
RFnI+7yvSTR/nYfxUkzd42CKFy1ihhe182xa1bbDykfYunUhnqw4NWSwxinyvIYGJel0+v+ydV5L
kStRFv0iRcib1yqpvMfzomi6Qd6llHJfP0vMw52HibiXgAIaqJIy85yz99rOu9V5HbxecP9W49p3
pZPYejR6Wn2qibUmqhbhmAYaTYjkbSH92FbtYZaFaKniFZ2vWNnN6geQPYS1LzuzDvAQDm0cf45N
To2hm2cPTrAj64CT4y7R+53ZfE91RiLQHaoPBKiT8KZbitFO0X+66Th4JJfnWwPU9awzqy/z7GEb
bPRuN2zH1vzg6VrUiGQ5hVAoCr2GK5dgOZibswxTZQf25Q0dhBWIyfJjL5/2udUhg1kqqZxcV5KY
1nKu/nmoEFxYU0b/Gr204cn2LpG6R0Tv66j7Q0dddzl6jR4NkMS9nbJALFJtl7Og995lhfcaadPG
U4rxpehS5Rg1nob5sRg+9HCaVkM0qRwprJXS9N3NiNvntM66j6x35iBRaDpiBisOpTCyNcODExxU
QDSNJQ71PMkNxex9bBlFFV6304mwsMiUBVu4LuB+SmYKoCzXvcXNGgEcom8v3hu19C0KcgM/PADM
FWnTweCxQjLzHjaYLJSnCYW7AUdU0/whfaM7hUOu0z3Ah7RaMINfsZ2eIBxtJj0unzl4dvvQqVU/
bAQC9mYdgwwj1bsttxBg9kT9mQCRYENOEaaqlvGuWoVI6loMkQ75yVa3G8V870THBjPJ4qDw5JW2
90rQ+YWoEyPorfzfNFhXutc7Q294yodxYzm7sEr8aCp3NDMI8KhWJnZm08O+0nAg6v7RC9pY80Lp
RS3cg2TAC8PBb+Maz1r9oQ7FZ5y+aJ6dPxLcWWspTj2gNCreq5uY/3obPkIjd18pzhsrKf+EGL8i
7PkoSYV5TzCJt7mtvngqFkCEmoHm/cmI3vXx9y0g6gmSE4XoyuIgsLKiSRz6Wj0qBpjURk2/G0nJ
Pe8Ip3pG1hyeoZ3m/NU0+VodDXTfrFLxxAVj4wJHPnmtFLjHI03CfdnhgqKuS/EpAxo1k/KU22iY
Ut0U9y6cd6qcudgiisXYVp1N575oNBC1muUGBmds06ZGmboHqu2eLGB1CBg6jRbw3JMQYwxbG/Kj
k+MenCc9WyCw95yEg67O9E1VRQkMpEq5G5U4oVqKjxKS1Mlp+qUIRG0UnxEAPPDncS4on1O5MNDO
S3yaGa9zGK82WltjAa9hVOUSgHjBbJo1ro6wSUGhUvFVURasM+3goi1zXFBIHkF4BNxwhh6cVaPl
AHpR9K4nUnCCCnz8Toc5tEniReTLtl4o6sZKQfZBGCCF3ARXdWW2gEp1bh99lbx4Tn5n2FpiQhQT
iCmj3cEGBeKX4M813RRWYGJ+ahrXPM/s0pp2wZvyeLn85U4M39LDN0tt00bJ9FqCm90rYfTd2vpC
HcmgHXaR3AxyPkcWyzUb0AOPv65kb+pPP/xo7j1hbY/GrzzFED7hFIcfZZEekodyRZL3igBHpm/P
U8bqGkPxK14L+bdSWoARlJ6gCeL8QAW9MmCaVFbGGRCSE2aLY2eBOo68JU+1bzaZoVZBDHwB/7UA
8pLJwAzz7BXMjA6VlDXhnKsgnfLeDFC/4t6bnD9kVK0Km55A2oAxFP6gnufwnHr20ViGcDDZB9hX
lQGrzq7yU5kad2vEAVvU0ab3J1Di2+XXckeDlF7aXm9GjXaeFjMiX1prd44C25IGKBBFTv0Deizw
KEimI0qZ0oDm3I/jP1tkX7AmKCy6ETo4R0i3zQhgBv/kNNyODX/6Jc2Qmdig0NV1jU7Pi6wVNSzn
VWT9eBzG+zQRMUZ4sehfOhQd6Wta/kuLdyM2YTDATQuKcZC3VIlfm7kDcltG8jCjon7rh/Rc1uUW
n+B4aexUf8pqRqLc89j3xYo9PzugTj27qS0pN7Gkta6qvzVxdzOVU6vnx3IeV7YbfYqWvibg/JcE
mgjl/SqzB9Jik+JoZ6HcxaUJ4ttB8BPPqJxbNojQyAMAgPsp9/Wiw25C5N0w+TlD48g3OghaE76b
A+EDEJuGwa95KSGHjQWnQNs4JmxD/B7dNgHV1zDJiu6NHq01DvdYHDNfjbUNIm8fn4x3gGYASrGs
A5KMxYudpLjOaun8U+y/NXflj1sZz1SFVMb6Ww9xC8uqaVJ0rtk4h5HOysHu91V6zG1E60Qr9/23
k2zsIgjLSwKf2rjZBUruvaM9dXjIDO1JzX8ispgUQEAcXehGkBo6HEuSBgkQwJs+gMgYL6l4H8Jb
j2XcZOfS512kbxUSPPPNJF+M6pmA56R5Rb6WK5tpDJZ4+8jX2DcidZfHgOSowMoezFv718Ak0Fds
1eLbsSN+Q9Qd18l9n2gqltYfHeip3IzW1s0AS+4H5yij9+g40z/1gjYPMFexDbavIaNGF4PT2hFA
YnzyExN4k9VHkj8NLLn5yubp9jTlipffd/BUeR6Lv2ooHJxMJJpyI4soe84q2GOSHTKIJok9uXTf
a8xzJaDuQHMKO6jyqA0IszRlsc2cjterouIiF6KNNBbH9p4KTdtONiQVHAN+lRb6K3Gj/0qVqDxh
oQ2ao4LwgRaBnlJ9593y/OVAiA2XQI849/acdUyIZ+ZwHalUtrhUvVwJNICjcDZATLreraUVZds4
74mCAHCjEDvAbgBNpxcpNIYOkYYwN/FgJaeCVJLD2FvW1hhj8zqPMONIhWDTlU8iNK11knjO2VNR
nfQKv0LMgrOW5Gk9QhMBMhDvfD3W7hGpNVSGqT4bUturhJ0ywTzajCY7JuOlDBdQzbaseszDsL7y
99GGD1HQlKbvYwRaLzdzQh5ahemgBj4onmuUn2H+pnZUnvR/6QuvIbV4YHIcY1/05xA2ijJBFq8k
TiB1xbeDfhC7DPMMqcebJs6PHFbwsIs2vaP/gXDTCHWHP6E4OPJWjbs8RRA2nlJMqA8VKwNREW67
dWSEvy1i3xNIqhtqb7IVuV86y1nN5gvrOhCjVW8AyySv1NGak1Dp8aGdDgAotFjlcwr2mvJ9zF3t
gJk9xcVFeie8GxukQZg24IxYBubsLLx2XxozA2Zkqg2th9GFk18CAHfZv6Kd1CEQDwVWsMqvoSoP
vXVOnHE36E+wdbaxNLdTqODupYwlhUWyay/PM/MIALu6b0GdUWlPeWzxcnlNvNpHObtOOIOlRXQs
xxATKxCObUI/UHexhJcvOEQs/aEBMENEtFK9POihh5Qs811YUPCXWx0yZGhQJcCtrSXXJ86vktR5
RvrrceYmdk9dRSk5SH+JsmgZz48lLiteqKQ+EScHPQV7lz+JZtvU5oGdiiRRfMc6do3mzH9J8ZlM
T5XersIYIBfu1kGqdCSeCtQ4Rcux8uhhspTAjzTMuKhYGZCba3eoiXPodmyxTCm07VAVGz1OThwa
aB4CgNXoNezC9tNO2aMpjpAOcJe2WxeboDW8cnZnJzK3NVT6Ql5HSSpHlpTiXixv2tJ568JjyHQC
6m95jAWNWlnKhv2k82twXpr2h1aHV/asPInyyixnR3jEfFa8VKNKm9Y03ECvDuFBJVKhzcFBlRM+
u3hdOyTN8zmdvyg3HKxqHmajmh63SuMh4iJ09l6LXQ3ijm0pvj7DpMcfRGgOk6C5j/wypoWLB8ql
rBsdCBgcxOLQwdhpbAgT8ePow0ieM2RRIjbXBuqhAkuOVWJ+poQz2d46yYQaewCG2sCzjaAJTVAx
1zj+aMuH5SUBlfu6dEa/sJ8XfVRKdjSL9brWc0TVFpbPLxalxL5xHTh7O8LzOIxTAOvb9VXFOpWG
QOAfz+R5FuIc80uel62eZN9wIzX9rzLwCIAJkv5GTEAdWRFB4ygwoW0QUU0lkSHWOWsnH+Vy1pgy
9G57QZ5qEZcIC3MinpcfN3Rr2/YYCzgYpD4yg+FpCpLBby2p75d0+j5vxLnIEscfZlx8Kj2r7egY
Z3uKom+mU7fJmTjA5tMRU6qFqxsAOIOjpttNZJMEsneekiq7cNdv62ZrJMjf4JlA57j0hnoqRXxw
6Z3JNjlVtCjHuaMF7dJx7rPnUCzK4pEI0KLRqaScDr6F7tRXMNsv9sAUBpjhcWzM6SIn+e5olfbc
E0/N6Hwl1CfxZsnyqmTdEST7BUjgMVT+DV68MXDIeY62ZZp7BO0NGH+J9gAbWwZz5QYGgqtS9UBH
uZsSU37U2RcEAye6/aw3TyK1AyhFvuBcRo+KCc51av5FMCE0/aFE2Z4Ac+Ip70pDWxMgjjmGB6qY
YOQKwD9JL4baYF8oAUFFhILX9MIBYv5Rsy01K8dRUuk8kgHkPOsrGe3AEibXNgxfG1iCeP5YHL2x
BeuG+QZZY46bq353gbrszb5A2lOgT9Vbi7O0O90TWX0VkjzvPo+qq91r5bVwmuqamkUUuKYGZ2t5
DPI2iBek7QQvl3tEb+ahDbvkUjMjixifHsdOklEdOe3Nm+aaw70pbm3FdFYgAWRry98QW0Qru/Pq
R9tIubMtoqjMfxgjCdSo8Z96Md+ntK29a1LxGTMwuPYMF1716paPjv3CDy2OOPhulcvdZvdtcvUc
aBJJ3R6bKjTPXMNgZuZL6c61j3C5vMmq74KcULyILN0Xd4IvoGQvEa2G4yzLdimco6AvumTT6o4M
QCFtLPJF38fKfSH5MYntfRTrHz0te/J12oq2TqidwyFvtpV+dK1Y+ACnlUdeVOVGi3K6sx4OiZgQ
P58xrn0s3fxn+I2K1sGA/r6HIFjbSlW52TeIVqxK7P1mgz1S9s3oEyZAgYSySzqkXmUWnVPLpH2J
iTetzzBSNzWjvWPp1Pj/ejjALSbaI78PUc1qSU7EusmqP2VacgRPLAq95Y0yx0s8QE+mkcFZLcvL
UwyZ4kQLloLcNjYTsQCB1sF3hX+egTptu7vqKLcOA8GbYnZyL5VdzdwMpAg5hGFmJ4E5zxkXY4Ex
RHoJIrP0T4y2mcFmb2ztkh45IBOVtpAA32Of4hrvl9IhMmPOQt07woV1ACZhZ+HgBbfMhaRQ1EAM
QoAMUDV26ljf0o1FTzWO0V43+vzuyEuudPzF4nmgTj2PmbU3Ijlfa8DupznzXrjBx7Mb09og+7nW
irstkwqIrCt3rUE5imGWqX2r2mvuZzyrstobtcbpUdrIUaFzmsRnLc9TdmCrqRDjMhAyEzcD69bc
cDdM/cfQdd9xPWdkeUae39TRdM5lrK4GulEnzBn0u2zz1WY79mnTnCPNOcJK+JPQHuLUWHUbu1sC
l/TmX1MV4SFSsHG6yUjDD986jM2NkDpx2aURgjS0K9xm8aZNlhC4bvoZ0tDGNp4fK8WGZubq1aoa
NLpESVgcft/7742ROIKlI5Ubm5NMguP2SiuxhxxLU2VjaWl5QXieGPiIHO/OfZCuqQlCXzrjlw7Y
6KJkcBbNnmwG2BWUD7OZY58VylukU7kr3c4S3rxzAdTZdOiusUbd02ouK3LF6cXgYBUr9itRFBSI
7TOO71d6RXog+tHgdfa0Sy/JgwRpHMyhmd6cWe8utcPzz5TgNomvKMYXLQmc3pHE9ahyzFdAExmo
5Gp9+H3P1lLHJ/s3XP0KRhobEDFB1LmvmODXy2Te54Ph7dpJc18GwpPXoGxIrSzarYUDqkAGW1cL
gYKgUuhl02dFHEqK4++1VpZ4Ls9XQIjzQra0jGw2+3TELQFwf+bO2MDzkfdqBNRf6068Z2uM3mtm
AaY7ik/Ww2lz1ppo2Dt5vJ+9bqHcvDPAAOdtPDta6W0M0dhnepMz5sxjwV9/snsyL0LbBg1ATDj1
m4RMQMjzCZURTuQWoJzQ3Xpre+URKUp/QE727QzRsGZ7ERvZKKwmPJ8AezwG9Ebsu1n2qonWPE6l
c8E5UdyLEF4icCKFmrsK3+gg43eoXz1aCkcAjGty0FYuiZ96/Shyr3guoNZDECUsLtcEfdDW/jJT
l3lSXlBtVDMwoM3cW8lxLFxjg+q2CqL5itR2afG9DJr2Ge00HbwfnSjA57yktB/tfT/V82tTRZuh
AMOTaPdCjeUlijsdpTBzNmA74jXR6ocZqXfdHMHcde28yxHkLlmAS51EEZK3A31vPEQ0ZpzpCbCX
flnOnUlUHHgNb2mY5B8srVsJawXEFyCMuIKgI6edy0kCPDhZyfTi1Ly+VI1TXXK6HkHv4eKeadDS
CFwe5Kdbe683rl1r7WqR/536+JIz7NOFQb9o+ebfN62KQgJWIkchE9lId+r/lgJkYcdNS3do3YSB
FkfvRBF91g4EgCJ9Llj6Q0zupkRaEJgctHrgChtwYYE0QLXWMNwhf1qIHfrmbYrclzFHhW4NRJew
i0NjdrzK15E1raEk5Dps7ThmcBfQoFShVSnCR4UPKKgZyM2Lvn9plpDXrDp80jkNEh61FRKgcW9f
B6ZqfCtlfafHhzGNvpVG7Iys8YFIMwJJK6D53G9hUm8ls399+g3tWM0KzT+7RLaahzOJKZmhMb2k
eRdrQGpQDIO+r73IVyTtI8thxOedazkPm9YDK6Fmf1GFXQuhqS8GB466BesVVuJOWBOzMMQCQt3W
CkERdh33CzgHv87417SXekqlC91gEnNzREYoo80UInVVQtUi7AeA+rqGdW11oAu4EQhorO5GUlpE
8nFNK/R5cw81Qu2kp7FcgtyHDdaTsFZeQSwx4Sr6lqNiRS6IxyDerGmSpDgEfc2kw0Gq7auRAiZM
5/gwGQ5AOkZGeXGB8H+ry0R/ZsthKEs0jGCEfbItxC09mWwrry3fmZNpzMYZ96Hu2oCpmn0LsDnP
s7PLMLRdAYJ9jFThRm78FGVh3j11DsbeIMZ+RILuBM1UKBtBGNSraATDaKYmCi/jzOydEqfS1UDj
JYi09xAG0mj/NZkP2Ma79NodysugNcyVPkFrNW9O9ozq14/zM/BUleZGtISnMghPW4euOQNxgA6j
bsUHi+GFCJPvruJ1UXPlFbNqcezUNLpkd4BuNrEXixKh+5TFF4lq2o51eGuH8TG92klLzpQW2jcW
gquXu/kLSNpDOrjxmuROynomPwczdcCeNcppmj2yfUxzpuM4tzSddKoIpNH7Ak8hHN0mesPP6rFU
zRZIfIrnykKPJWqQPoNC+h4Dsxsta6f/Ltv5gxYPkTgm3xiDFSRDiaZO6FJ2GdwX6q1oHiV0jaL+
mgrwwAXxDimvvc4nSDLpX+2w89Xkr8OTEWcWNsjHZAH7g6RPJQg8AsnFZxvRxE9Kmms4ZDE3opmW
957BVIYMjoyVGBYuer9HXMPjEgoH41oBGxVKVips8uRdpI2yr6w20LMbVhPoC6+0P9YdPQSHG8kG
yExR2dlBIy7egtWp/rSuQQaPvS7niIqwhq26B48FqbJXnZtIR+9MRofJpuPFUfYHdOKHG42PZIyL
M6IvBCCV1wGiNOI/ERmKPfm9Lzi75R7YOMegzvGLKlY+NVeuOhO9RGyRx5WhYohNEDv0UFHPF726
zujoRAtK8xZmb+526B9Ks3WjQ+hZPmkQgWFflxC76VXkzrOZhoYvCqzBjaX+ZKyvqQGprhl8YUUf
CPz2TfSDxQUxg1w3sNQ77YsLVpn+zUyqq2Q1FEzo6PX2CcZ0Nk3YSpsqrE1f9yD1Mzrr9sgCUCdG
nbPtilEhKKxpH0r4nJdteddp+p6VrmaqCko/Oeoawy3wYptCqk+dmrz0Bskh+gQztocN/WXOpPCS
kpFzgAQMGqFCWPX4e/bS1upDB+SAllEyfvST+x0jPr7VHZBfPWOE9fs4RFEkz8yuoXM9KUNz7pdB
KIaztVOow0eHZmabNhIhwfIhN/8B1ah81nrbOAkDwu7v45ONikS2LPha7Z2mLJpuRQgKN3QZSYTQ
aNdKZtyzeLwvZvA+8YYj1q3sbgFeXEkl7T8ZcQDCkhN9YHERXsaQo2ak/0qdvBLsb7TmTfSiHZOX
aiQzEYALA59NppE/uRntdmWBcEydeKViNsE6v3aj58nmhBa9e9OrO72QMbieXRZg/hcaVSCXD16a
iNvMRkeBAcHnJVmX6slyzhqD4rovyY1kRpO+IT5Yq24RNB5JwAz3nXoIrIqTYYWgEHmWdxJM5ABs
rTVKkL6jNeH0lHlYFj2CdcaNQUqv0fgVPTjrX9jiQZbMzTo6jfVE5h8NGIZkEU0hhUiCCZtv9GMY
MOazz6UDL90hiBCiQhNSwRqFNJIwgaydYV4n3xM5CIQ6raulLSMZTuT5pklUf7au5OisCTtedQqI
ovLcOV8ItfxmiiBj9r7DFx0FRwyRsKe+s0qm2oXZ/qpVXi36Xi7HrRZ+asQTKpg2SPEE2JHfPFy1
nU7b+qfiLkmb9676A+uUIRWE0OGktSk6THfV2lcESpsJlNrMLgNfhhUGzi3pOqHuwnv+3y2wcDxy
BoA8gW8aZwSo3dagbkftyhWX+pJFfpk3sk34FoM5KlK/JeSwGp5RsJTM77NW0oFHkK7dFSABXfdB
Z5eRdUWzbc+NADCbjvpIDjGNWLNJQM8+8JetpPlm2XjF9gpQvDArdl6EriR6cuznCHb+oNIRaZ54
JlcN/5ZWC9IOCK1tGeG4XPWsmmoYrwiRQW++xDbiZwBANZN86y+D0yk79Fzbmjxo0F9tBAhDg+lQ
fZjGZrHPLNj/LIVGyS9bcZSzs5+Q7MVKGcBG0ElpmZN4/2L+dIXY6Xy5nxjUDX9s89OI/uYCDLCf
jC+yY8yqXNycNOKlpbscE34IUGz4dxbglmsgSRU3FPMru/7TlAfLzQlqMEEzA6JUyT3lQC3cr1Ql
7hP8UVb/I1rJR5KxRPH5ivZdw+KzGe+O8Qss+DUo9JXOCxAXxBAj9eHsQXAXtT4czHFhfnpfof3u
AtHq+CmmMDaiBZ/UbmyAllkCTRFUn/aTjYwwLAinBID0tR6o9H045GzB0YIGQoVBigykX4h7a4ef
sOCNiWSbBAMzyPSJAXh7jH3PfUz2QDeTAV6FQrcBDFCaDFQK1FdEbKfxrnQx/lildynVrn3RSb4l
cgvPpJMQjB3Wr0xpDcTwDyssUGY3PcWQDr/K28+MXZ5xGQzPM2SksRn26ODHF33WjaCgy7CFiIgj
cdQ+Qy7DWyJN8ewaVgD7/MsFZH4Dpt4fxMhwUdryLExzB7RV2bMYX7rYyx5qlpmMa9uj2ozZI20K
9e55PqLmZtvZxPgy6Ue4GVOb0S9wnC1M3fSBmDB5IFjc6xGBoFTnTdCYc/yoZ129KGq81TDAP37f
9JzA7I4ZRpS16tluk/qo2wrefW30njUidNAfGfU3B2DOmHb4lQ99vube4xSqjiDKaPzsrFF3b7Gr
kx2YdMNXG/EVvd1skmEnqkoj3tL4mTuIOY4UCcMyC7cA7sWzqs00rpmdiCSxXppkvKbZFP7r7PQ6
SC5UpvSgAQfVPv/3plZDZMZw0qCQ/u/Dv4/89wWg3ENIsdW4/u8T7O2oXWiML+A58zwsb+Yx30VD
PR9+H0pbSRjI77tjmdDX1bP33y+T2JHo6f8NB6KOtTFSz4ZjDWS0hu77OJHvlgz6fP79RDM36hki
zlcTh81awGlA+ib3yCvD9yob1a1tgg3VYFq/1zJ5bmvjbzJG2VGz6HWRE0XTSSNDpBB2+qHYg+VX
DlA6i/nNyin7+oOwkoLbTFcTFu2ubQ5T3P/wK3xYjeK8ldd+/C7q8Dvq4ZKygZq7/KpM83zTyvbH
dNruo+vnLWIH2DKlnnzo7P6DEA9Tml/VVIfBOA3NZnQVnt6JPrve3AsjhIiNtJZ+WntISR6iE0zQ
cWbT9gR1TRgV7css1Mw/rd3C6dEUoubpOMMdXujwSrZFEji8697gW2VFsBrqirSvGbzU7RVVubNt
FCjXIQoT1csg/qtmQNAxJ8SxNc6ZgkNJzwjiIV6GWbNn0Urtdjhxv8dW9g+8nSCzMdLtojadTygi
5lMc0VFfkf4R7eqdqw8PpSho+7voAEoYu1FjV4chI4gHLW1SH3rcItvMmHcaGQhC1qB4wZblpaC+
4ivT2Qmw8MS7EejYCuq8e5gtxbjYTiAKQD6mn1vG2ZS9stPq0Nx2deuef99gmaKjoYMAGZDs/raD
ft8oYUJ3xp1P9EqxUoUW0RpoI6xd2AEU0Je2EZ6uziVOhDTIDKsl+n86S7/fbOV0QcLaOM3ewlX9
/bfynB/Uw9pk8MPXVfGM7BOW6FaUik0TwXQ2SMNcVg3SsDKaxn52dohGvqEq5mKrpM6xVzmaldDu
jmYiZaO8dbr+VuGT8MlIJd6mLSqytdAsaO6/UfDcQVrU1mac7qeu/yHlGOJJ55wVK7lnqZNvsEB2
AcmOxbOrLJv9XP5Ey0e/D0Xdw+vIbcyNh47z8tlO6++KUfKpHQokj0Uz7jDGJD7esXKXJ7HxLPIK
qiIxCwCT+dDO0NgKhxHv74cJ1+UVON2xri2MQzX2/5iO6pMrNrFw2eMH8dpBwj/qFs1/l0SEj0lr
vJVVefFBc7uj1bbiSloCsON6uCglKsWJerNzCpSHiYOaZXLeomJWMKas8p7m9SRbdGZgKNFnKtSr
qnM2er1jtGjiBieKOZj0wXzEWk9SCiaJF+lViCXcoX9vU6LcYynnP3aFyLgsBzak6Dt1bR/PIw2n
KjfOjtl65AAsbihhd/3eJe+nXT76/SyWPIQRveTK8wjZAOcvUv//fN/vu7/fzIV9M5uh3P8+9N+b
339LcQzlgJB58/9+a695RRC1ACH/+8G/Xyj0iUTXPN5WXbR1HfOTiIoZ+jmxc8GgtH4bMYxqdBUM
Gk8eg/uhuS4Sr+sM/1mwdh1+P6ocuehbdGXHDEKDJVrfo9izb/ClE2e27lWo5TvoqQuKUBgPW7qM
5psp3cnOepThmH/2nqH5DSvZShhgPudqLu69NpxVq/yec3BJceN1yLi4/SF//aOSbA9aTkfJmrsW
MGlmbGrvszWViRTYsz0Srz5HxHHPJgoNFno0uE3+V5gc6i2VKCp9vkhOgAeto/FGLI6y8TLyZDTa
rIqum762NDVocg7bOTYRPgGb1vrMWBPJ8NdOs0UV0DWntkmKlTfXfSCw6h2kQvfFmgjogyRabSCj
2ys7Mt7RUiqbOHZOaHT/khoabrGIuLjnuhc9xFhr9Fa09jgZGqH0EWHpe1frumMSi3qni4ZYWSGu
yWJQV2dBbrAAoDUJWvzjaF1Hs6rPlS52IbKwbVSjCkuiFrG6jmqnrt47luiN42EsdurtzOT0wzXQ
MRpZGu9xd4e16E84DcyT2RLrhKwKVYk5stkk7SUShcdZIr2lFXez7JHn1xW88dmKBIcdqziHYPKq
ChJ2pi+KhIF4jrjtOME5aFvZwBSkP/HIepOtnYT4DcZoC2TY/WuM6EMsm+Y3Y+0DQiovZ9yhtQ4a
+MQ7kt6+KctRQdVRfZHt3tCUVIYgHNpqV+bOvofPvy7zBlFq9NSgjCCJ0/vRS+MZoW+5IT2CnFIG
+CX+D6Dk/d6ZjW2qTNGusRrt0Ar+QT3sT7FU84uFK6HpeLE6QWyVbpANpc3tvk1UhskdKckG5NUK
GwnbjDqd2pKdMVXC0P/90B5D2gDLJzqn48D/38dYdVV/eNILUKaxOluBavYvg4cciZNWu2lntDpE
s/5pOn0mFrUXKzOqgX/qJXB2pIJjXhOlPmGXFMNgXnVpBgD4aR/izhsnu7yPlNgXDSj0VN97Lx6v
Bu0p2qHKUZ2jZsWhTSc7GeCWyzr/XAIVQRaE1SqNs+GsZfPX2Kn9tuoZF44QO1YIp3H5T/TjIdtv
csXKbqoi/tQM8/em9oMkujlltdeddRyE0oWk0YSZPBU0LvYo07DKls/6EihmjIy82hzbwSAzitpK
XmfP2JptQa7DoL43y37pGPEFkznMXvEZ1uxfo4LuYOgJbiypifV4pEORXHMzflJ7L98NScRstkx3
o02sHFyjK1AIxeHvEQwG+HUprE0Lz4o9PJmg2O2oetQhwTEcBRRknnKXh012FSMjOIPFapOp4S0y
LdJnFZghnYvppWnbGQm3M50A10dLikqzS/pWuXhzsutbA7Fx2L0mnEYhD6M6sNniVhHVNEysZScQ
R3ekhhC5tSusno7S0BQB8mWFcnXoRHv8aHLSgxry0ShWyyzIwnTkeElz1iatVBmxowi66E7n/Nhh
oZ6Rx1dM37VMfjNDL5gUEXKuBGUEVKyflQ4jg/mvGNL8wPRkQyYTejG0P5VEyOXmGsDrvE18PQKZ
3lENuaHEBUc8lkRqhYiEXmoiT+VkP8LGcBe0NkZXCgI0ZfHa6vHljGUVrccO2/yM8lg2mr4d+5qq
O43J59Yy9EZUJdFC19Ug8nkLv6BpLOrmOdng2QBnWUZ7BD7n3FG5qIC9oVEG7JG0QFUaT771RFCD
V4O45DwVkw6Ll2Ud5+O++zP2k3omP/rBibd8y9HQkOLTNpffD0vt3anc/tKmhUbpBIcYqksxet09
TibrnNmItGbjua8G63UQNp2XpFK2XqkfmLLRjcOZ6SdgfXSckuvWiz4QEOGtdqd3I/XovWqa4+s9
r7gaE1rjvLj1bK1ikRMLL7mh9fEaKcLEWEIvo0MkVw9czGrqkcw4q6ciKqegAw+xzHBp0SetTaBU
xj5SFLfCIo7LG93XcqDA/h+uzmy5USXatl9ERNLDq4Qk1Mt9uV6IcjX0fZPA198Bvif2ifOisF0u
W5YgM9dac47JoNXYSVoFeUQmCe00gouco0kt6GkdMUiaTqCaWeO8jKzXNLSXAFf5NYXFm9lXXuoU
v4akYZxOc3aDhnCbxQ2BDcYStJeGXDtR8AdMf+kbyzQ6c15AqLSePR97s5+8CFk3+veAjgrkQbu4
jbHTn8fBfQpd8mWUX0QfqZeiMjVCQdCXF6m8TYWlYoQd71arW49Ct3cOmUz7xKALMkgaL2NHNAoL
w6iSrNGJm4oLqaRbagO02YIRPWIXv8tYzQ6yiV5Ua/6KIzLYAIA3HrqlJNEmn/vZ7+J2PKJje1ab
PwmHiCM0ShA/De2w3KBGlyOipjGC0QxkvCtrddNOvQPgidHFxDVEj29Udy0di7vaOB+Y5J0TO8p4
apX5TXFDZLiYjnss9bPpAsbXwCTWOR5MUaCdbsSPSM7pUVN+GjkJ8qSrF6L8tArXPkfJ9Ko1NA0m
g35RXKsgu2AyE6I9P3RYXRl8NzVt5InsgWpvNMwIKmQh/tCTyq3aM/eOq1+1KbafCHi/akpwJhJo
PtIHsB9pUjuPqh7/wVIMjvHy2fr1GTNwjlyiGeqL7SYZ0mwW5qyjGUlOyPdDtXxk4W6Dox3QKU5K
yaIqKuRAy0MShf//Yf3a+qkFnuxI2jWD6JFI3kTY20mq0Lvd9lWJ1X43atkvt8qcJ53yxLWs7N4p
KCr0djqqltbD6a6Gc6rCiqHwo60uVb9OeTMCa4x97myRWLc0EtlZyxGPMljhwzyouM0ZfiKVX1wh
MWCJwEQSbhL555Ok4PCvdX4tewMPlMaLXLD8nqwwfC7GLj7kA5HyDXnf21YmI6cOpb2Wndpe14+c
etlbOy5FR+9+YDxIPlj3fV3YeK0T+jnIBkpP1mbyrnLXGNxPOsPfvznPn0NA8DXgu+nG8+yQnJ0n
gIYm90QUbnAas6FFbrt8HcPx/P0dwpXNSSRUFMsOg8o+vVvqZlYRYtGRze7/fbl06wd5O+3p/3wd
/IlJWw/Cxfq/p9HOrsqS1pP22oexiDaT5gPX4zLmpDu2ftnCsHwIAAXus0C1SCyDUEvFJ07rg6tE
uDQCQXJ3xXtKo2B9XL+ctgWWgDqlpzgH0e2/h3xOE3p37Em56xZiM8ACEcSlDumxmeXL+o2BmfPW
QW8XdqNe5r5h1V1eeCfrw3MOUH/90vqQmLV+qFIUYphbgJVbTutXbLRkB7nJiAJ4dKkLlOpQkszl
m0hBUJ4ab3lSKZfeYj8uADH+sCRZZZM+h+eJPtWP7guX7njVXYaV4fQaBEr7zumz3atK8KWlgzwj
hCGFNlSnD8ewR8ZArnWolk9ni3EBzlj7FgAceZfYhaZiQoYs9evkIEj9/i7McmirmPFU/YPkbDKs
inpGTK+zUZGyhmh3wgVUG9ERPjH6mrLbDorFaGkKskMyh+obDlQO5hyqDSqEkHPVPU0437louj9b
dCTb0crxGw22+UZA0H79+kyf5+C6FtJy/GOfatkRZVfEr3b5IXBbXZy4+d8PXQcpIY5M9BwJKLv1
X9VJ/M+3wB7OPJJtGcZTLFEq85/XH9OUxd3osDiQFbvvO8Om5ZE6Dz0wsWTbpfRSzpeXnJgWHMlI
xYMiOkx2Pj3J5SGg/4eSPt0PljmjYu/MJ1fiG7Gt9onkur8LZ+0oRfHsOou7aB5IAevGkkQFl145
7TbPTKeWd9MYfoftR1z3wa8kH++DzO59DVdmJmWAwNuWOKiP1mrK81QG4hxOKjJSR1RPNELoF5so
NpIRo4HioiNZHyhiGvLvcCw5/cQbvDz8968lqmYxJxIb+f/8h++P+mjwooBF7L9/gM433NzMI90s
emYZiJ7nLns2SdK79MtndDuaR5e1tO35bP2uRLBrd8iiaLkMHwax7F429C9mMJZ0bDBXWOpUk/Xm
prgUKpLtcDB6KBPrY+QS27IIiNYHWl8tvtBx3CqVLY7MtUnG3rflmlFrvjnExl7NmNOTnQw9CgsY
CbNrXvir892oat3Byji/Os0i86cLoQwDcKpBy3zLQMJdN9GxIHF3B1iy9gabyQ+Z91zeMjEZqhdy
T/AkMQASZRNxVoyw3eF9FtqiYXworu1FMu0uWsati5jUvpJbOip/KSzFAZVGtnVT+ZV1+s+GfsNe
mRVGwogywCkW1tlFcmImXAPdRD2qRne3SJ2TbLFC1oiXSMbFEAwd4Rq2oZ+FmXMyUu6yShRPQCAz
VJgc2BmontCuP3UKSInSGrlDmnEZhhFkGBhsdKlWgzxemNxGx+WQS7oZDvXzBrJAfMLV+6lHYFso
6A8OtDfMbPRVq+4vU/7UN+J7mg7YNijRdzUZfl7Em7t1RGt6KU25S+h+hNISfsR5wlpKEvonv+CY
hxAsdELKSJTlojF3mh6oz0PEuKKv0z9xGw6vDiMj4rMILtYwzIklOtHAG3YusERpkTP55fRV28kx
EG5zSoaXWtfLs6VhAetUm+NzRmpT0u4dkSOWap3D0AI8LCuH1hpQvZOa5C82NfGON1z61G9SNd+p
bHIq44FUPacs/41Ryyh/Vhmi1N2HoNSNHXdRYgtz2w1jj9ogYCCrE7MB5msbYJc/67pNc6MAGyFH
IzurIQqDHnAlG9AyfUDEcrLZ9+VYn+zWJF2lZ9UMZUQCU0OXbMifWRzqQ1iyuytqb76VRnvsw/oL
CE25ySq4XAGnX+ZJCoc1Lf3d6dZMYY8N3pII29LkJbU07aTJGAUYKyTCOkxo04SjoZ3DfZCwUADa
J8bTdvcQJ/iuETFqzoJONPF0IANyl5QZU0Mn9qcMGVanB+fJsga/x2DIMWr8gXYjZRaui32lSvyH
6eTT96o20MsQRtdT6XEcpPb2RnRQdkIwRWFeS2EArsACktDRmNA77s2JrlMgWvsOtg86iq0mOwHM
emdzgNuiDzJvhPJo2x5Kzg7nXPMwdFh6BXb2vQkYC5csTxOni3GbSAGa0eZtOi1I9ySkn2ZO5gIU
HHhWdrTEphtXEHa4JfBqhyKx3vJcap/s8wslXrYdBqHsofTtxxiqV8vZhC5RqsPEilp2JFMrCnSp
wRM8URNkQ/02k/7uMf0weFlRzE4drU/7mluFeLRT+tVkJM30LfqQArkq99ohHTN4+BmeMyohP9Jd
kiotK9zRHAMH7rJo2Cm1mWkz2lBwoymVOV8UQssPRc+5Rkc/qCRwQ2hkoR/sMmerNN10a5mIJ/as
sCC4rk/55c/EJFIbtqgd6YI/4CAX20brykNP6PiDjeGlspgsU14EtB+TBQOLCD+FbzwaOlggoVxN
4JQXd6AUiCXuY5SXD2VyTBS+xEn1KisPUh/YQUyc0W48jWX726jdz7Kb5a56y1XE8SYOkI0FI8Jw
X6MK91+aus41KbqPsoAOY0dxfg3t8JeMtR8G8a4HDePEdWZxVamRnm25eJVaFGtFQwpXR+D6mW5J
fkxEdqnNFsyXCA/sjJuWM/DnJOKfuI3eKGHjq7E8lJy1YZU6W9Wkl6ZrIF1mmhZNNZmYojA0wcvZ
a3nUHaMBt4mZnmDDMNgvQuwZkp8Ix9I3Miy6pQjzuwF5QHTCPbmhfQtTqXvGZP8xa/E3SdyQ2R6R
wW76oZh1+XAkbA+C7W/a/DE6KI46DQ4SHfxnN/SxYFYnTpJU9k5Vb2zE135b0wZrS6VE3To/mMYS
oxj2NIXEJZ7APUwC70k1h49o0rCbWS3PvCdyi8mocozyr9Em+EWtb6HV4i+GKeTKz0GtkZgqaLkC
6pSmSAD6I8duygT7w4etTR2y6nBRlCGmKsMWp2OAXNbVtX0056oP1PKnOU/WqZr8Qi1HqsVlnE9L
1zDNYZcsJKGyfk2dFJk8itAWWZgU55mM8rRf9CVqil4SjgvvJ14FodBzaLleBUwZX5CaXlvM/ELm
XsRLtRFrYHWFTz1SunT6tnOxBRdRI7Es03pemBdxxpE9aBhUwjg/4eh3T5XOQVgoh5Fm6i1g+G1w
x98qPFRqcRnrQDtO5hIvRQigp0iDKPLhd5Tr1bUWrbpFepp6BpuZh31J2ziRfY1ClN1dEGk+fFJS
lKJ6N/fMuRxRfARWg/R5mj57SYJiFuF7HQDx4JCq0O2DebN7cqkB8P9BzzTsDY7ebBAp2YL6lO8E
1SlNqmRc8ARkrU7dgbQvAk2c6F+naR3636bEcYIrOFLg6aVOu4mn+F8eJs6+CsefVAbtcel5S3Xh
31o946lMeSqxRh36DsfTMLjDNgTq5LVq/NSZ4qeBwQ/xWPWaYQ+/SFkc0Kn8jsX4C17GQSkR+oJJ
1LwGPzsK62M22fIQDUNF0U23wrZ38DXKY5vREyULtN4VkWoe2hkMsKIVcjsX6Pqqkb/JRbPK2FH5
pSiR7iuxZX5Uwn6pzAQvS0niVUJ6w9EQ1nwYltk20bsMGEInuKs6OVI4eTkMTkTOtt38DqT9oSIN
HkKj240yZZ3vuoVBCZS2QtVBB5pxP01dr6sgHw9EOkfVbsTA9FR37YslpTz6VNgAG2T66mYqqDCb
95sd4QA0Kt0hbRBi+E1kmYsSdU12e90ObWic7ayF2afu4N7ZN1Nx/jj5bGyqDphiXUtlmwrnPajR
AMSVYtNnyTxJk+V5KIRDdNhnOsnhNuKGpj03b3GVqGdOd84ePRpx9watKq15FZiBYKtMuBanh5on
zd4mrm2XY5N0xg+3SGovT1XGT6BDbMY/m0abf8kwnDZB+zEnyOKsNIVyUfK6DebPCYfSvk3cZmtI
Da9/qgH0kSTVRf3zzJiOAZvVE9C3DGSlrm9Mt/6XYDLaqFb1typZBkSHvLj5petMzpG7t3utcgba
elyGhONdlDIhJs+qEMnFkX3Um32r6vcitaIb08UvJInzruMkqKd9dAkS56iRfOs3uYOVS+EguD4Y
oZ093FD8rTRyohsSvuyqeifk4y+sDWVLvvy4d1rtoMVMaVJcZl6vKahKy9gPTJZlssUYZiQDdgbz
PZYtfwwHMNTF5X4O/8ZW119HXeEQKniGZsp7iqT1kKHV1fJBOWdMVKAeEbgzs3hnfwwZHMpK5RgV
Fb+MQfvFKSTeJRjUGY0V8jyUzGb6+NOU83BvqDCEbYR7QzHas9vHF9KdyNuzOVENoQSXXN7kRKxr
2pjDKy1OJsXhtLfNiZQKiBjvIjPRHbf9Py3pUy83rkVTD1dFQW1PvQB8W8HTN8dXTOuzh4qKrN+O
VBekIp6a5Q5qFPN3wvZAfwyGj8Nrp5OlZ6qj5c9aBY0mKWCIdcfQBcWIFHTyRNiSy1sj/1RKfIdF
wysSUpLjsvWCFhOPW6vPjRtpOwbyvqzDYLf4chs9Ua6BzfYOBI05FoMrK/5yc3VmIM8hkXRHLwaq
iU2qpUxgid/YTv3CXgBHcaZUY1T+ogYGMUYJETZpyVyfW76klkKjSikqmKg6QOYKsDZtqWL2bAOV
2eHgUzAyPCCGLgK7jwyBQ20rJ2jWlvtRaUO3L5WZ4NRSP0Y9xgqEPwBxo68glrNndfUCY5aY1bqp
e5aa6+zsaTi4uWbtUKb219rN0YwDDbOLjvn+8sBY86elZeZBJlypC32C5Vu8pCXS8GhmsUrBxJWK
U/OdZJ0wJU9xHdDfT0cycxsT9h5mD3yzS06P4bjuobIr52DqePV6+5lMLPGygtHaYYGTpyaTWyMs
iMR2zIMlVfR3E11vI0r/WAQUHWxXHsuQiW+2qJpLaagnUiqep0wniKUhLEYD/ewNtdT3BqryVLe2
g4ujLjSs+JoTU8xfrEKOQOnduzLxrGRU7nbGDplWevYe1r9HdTRfQmjRuHWA1wFXhMukc3bHNmBt
ily3vFi4zlOY0QgZll+pUuceOhtZnybbu2ZScg/RwVgox1bBkGY0o/xOAABOYh1FS8KIJCIz9aE7
/U9offeBl/0kqc0X0dlKuLQ7UXo65pU73O6/XeMObL7tSx1mBfdC276s32VG80jCcE1YBabfxlUo
J9MU8PFYce5SkvuKfZsc5bZSCi1dO6nMI5BtKs11fdHXyCdXaxHwwekiaqpUICxBBS+IcA+Lvvpw
el0c3BiOS1AFT6yxkllPuCsyHQWTrZybNI0hFzDwqStmulZV37o2tK40n0E8wEHgyGndV3A5rZqt
ocCIqM2g3NZaVW9Bq6E+6RGELydQC3eqyV+3ZeWkPO6i6NqYBpL42jgrVXwPpTmfWirPvsqwPulJ
cqVaLY8BVonEIOxnC14929WjInxZ2aRuqAFek7g1v3nwOhx0o1EYR8Gd3pRx8K6W1XyZUSsdCCH4
aIgzOsVEke3D1CBVperGb0aldGP3gL2QThy77mX9KIhwfzRWlT+Nnb0LNXt45dvXi4hc4sU1xylu
fehZKIoy2dRQiu5a6zynBE2fXLoPm3mgmK0w2nMBRy1TSZtIWGLk+k6BBM+Z5UnFbMSgxhIvmEGw
mxFF7VU5xWdOJ/48d+rJFqhOZ1ynx7lxgT5hm3JYTbHsPNeuLogunI4jrkiCtvGaKDy1kAnBhBWB
bF8OvZAKp73oUIHkGrrnDuEuAuxogvhbJO5dSXqIjukC2LIndT8aWOtrN8wxsrKrxCPBYaFASh0m
v795npr+3pBNdV0f4pRASDbl7ijQEKnCxUZiGIkXho7C9s6x2xniTxzZd0VXkK1xD16Xz8Y+CRFE
M9udkgnAKHJGAl/Nl3ZyXl2407eWcyIuTvNcYR5iyEwOdk+rBHPsSIE4oX5SMHcYOZQYoeKRRcXv
cSUg38gVh14q/93Uk/irirOdU5l7NUApkytkz65/RRRHLoUQ6WGCfcJN0uIWVoH4GsOMJQSh3naW
ETgJw/33X2SMkpfbeFKZkGYtIs9ahfc4ReGwn1Xym4qwzD1Aao7vYBZ558RDm3TUOZ8UlV6gb02m
gyKK+RBX8rVvxYkQNp63jnJzlCLcJ8xurxQDjR+L+ti1/UfFxPUvKLUtEerpXIOGiUJzyzvskCte
TjtNEA0rk6l+WuMoqqGj97okHKwPQp/GTW7TuB5d2EaZiG+cWTlcT+EzOwn01mDW2TDd7Pj9/JUw
exfGc81ohLMlAi2XjEAT/qsXdZhk0QjwLrYk4+RRkvkjGS5GjC4PvXW2h63Q7Ao5sYw0Coq6pvOt
Yg6eJLCmHA+yObvqL9YNhgKzPh1mx/zbd7ryRlMfCNDyekFlzmgacw1r2osbl/ZTOph+lIVHTYfL
gJmsRt6Nn92NjJ0eZwiNmNnfmOs/lh382IWgsToXLYOiYT4PFJPja/W3dg3c5VzGj/Xltolw9tfb
Ha8wQ8ellWOyk1fMh3aBxtgZaYRNvz/HS4d6tHKct9l9CaY+8lTptM9tCRTpO1GCjpfrda1iH773
tgABS7nFlf2guo58FLwzDlXD3qWFZuxTEydNxWCL2tqqfYV/9pEdAy6BZbXtK1TN6Wwe3Axf5EZV
kj9YnskhcGlHUIrPyGkbJ6OX0LfzIUdV/JoDOT5O0mguIHLBdQnhDZib0OTnD7Fwadc8oHUHUDTJ
C78u0tiw9JN0qn0ehNqtWXZtt8HHNtqauSUxiMjdOvD1plM8JW4Hb8YWfXdb9S+/Hdoqr4OgyQNw
IRhDy5uJxX4F7EA3udGHp7QsT6FUP0j8lE9KjyikVOWvUUZEstFZ6OyPb0iysZyt5rhwr7KbTGJs
if0dHeQJGp2dPXBj+9F0iNgTJUdTqTCYdC2F8BwM8dIyfDaZrxRx9ce85Ctj3QiaRUgFhnVZvRsN
AWfd5W8lk5JuAeHPuFkZqXN0xv1M9rpulpzk6ri8pMk8/XYUZdNPWoI8+SsEg3YvejR+/Rjal6Ad
UVf3CycsaC+pbTEt10MUmfCg4NxCu0LjWDv8ouRNK+GF8N8msY9xj/hlxLA5pKzW+3Z8WlcdfEFM
GZIEtKCuYOSZGccCXHgUy5asxUnnFbG5Swd3+jnGAKGiwtx/X2taj+s6N4yf5PzZmA51aDd5hw+l
YwY6mxMGMcWV/lhoP/tYJjuYF4Qu5P0JTx2HjBAnl5h14xTp6D+qScePp9BZSuL4Dy+0/iEMlfKM
wCgVok5Fz+eoaGbvCwJ4fcTnYO0zJleYEwsSk5+KIsQzoDXl0+AXIms4++fzjhhFlAa9sdHnjh6D
bhY4DITiBwOVcikVpC1LaktlArVqW+6L0RCDJ3XwIPbQbBExjDfLqc/tcMhGrbuTcZBs6zh2QFdz
Usrxy6yv1roU0hAVX5mhJZ67rAyBmmNBsMz+lI4L6TjJd9XCpaCvMqBvnbXfoQ6sVXoru5i3natO
cyPUvGN06xwN8tiAf3Z92VJcZTtb9wljqe6OoPruCV4uklb17XWlatRuXzOxJssdb46zMGWHyoaD
bIbkBziuL5qC8MT+a+ri2MsT9XP9rapmugdDzWjCL+lBiH77q1ZrhINy11aq2hzzPp33zeT8Djvj
Ve+d/tla0szjIGLGi9iZ0/jY3vGmLtCM5qYN01GrCutgjGb6NbWIHOMixZ8qK3UX9ln1mAoER7Ho
zVs/BJ8KTM2vES4xWgYhDyoXw0Y2Y74HeA9cZrl5RkomjAF4SZM63EalzJ7TqiSiAZVWYbbNUzsw
AVRz69lRJ6CaS2eY+Eavcorw0qPvvUEj/1KE2x8rAGU0uUGA9xVkk8mOvBnA4SUl1owOGkdvfWDT
lhwWPc1erDnE1zzWl4YRJQoschSbZRJfCtH7ZG+Rd51yFEpCQ/FzLSmxM3DgcikFzopZXqMaeurY
tvcC/DUQMJ4scSKLreGKmcHr4TpuzUSvj7kK8rRJ4NhnC6h5xt2L7wJaZmbzI9IchYsxi/gYapAy
hiLDHbsECNWq/QtQpP3SmSwKWhEt80oQ7FarsrBAiznVZWRhkKgNVHiVyzgbdu9E+jiQFaRjaw6Q
bK154zh1fOly3Hqamr+bUzv+WlcAhlfVecTxu+tr7ozJqAZPDAigO43lv01GxyMmiP9vW9mtItiV
IzVrVyYb5OO6Pp8AKbEmayj29OxzHNBWWIgUMKhnuI+LIr/EXTzD2JhQsobyUS0mvgJ3mqc6FT/C
VaA2ybrYOSl+pKhsxmvyr2MxtdJPu5n6mxsX9pac8NwHt49Bmm1142IdfjbM+uoiCCCCTb0Z6L+2
Bb6ePU9R9elbE6oud5FNWbu+4k1klFj78b5XoUwvaDGs/VwITqWztK70NjHsCTSHDv2ZXdU01bFs
pj90bcJtqQ7NYR7/QAdGyziQNmCC+Gkcxd0FNrorpvM1RqkCK3/YslsEykag7vzRNVIcxjEe8HTO
0aeA0YXQgAtKPs+kKz4LTGf7ctDGx/erVQxjhKiVO0Kve6wyQAIQCn2XsIBjzzaLLyxxn9b/yJkA
2kllFD4MhfCcOgZHoSWLT7DQei1H9926H+Of4ofgrBR+j5yVW4/a0kSW3f2KBE3aaDmOC7PD5Noq
CEcrC4vl2G/GiUuzy8yXuDbRXU0mz11FR72seQC/G3GLu2C4NjWachcWwBpJMBuU1nNVAbYCKrIB
88PkhWLB0Mo7HTLXa1xMpQrfsdNVGYGXXihdIriElR3dy076Rqc8gXlNmH4N8ElixC+4hmirArit
lNx4IfhwwHTUEIwT5f12LTiHKLk7Ud9ewrZGpocg67gWqWWrI14N4xc53ddrvXBw7UpZwf1Jxjtd
Uvu8lqhAqZGCWdrFJZP1zp2mejSJGxIsAPNLW2FDXJxiyhJnwzTU2Ckd5gQXL829lJHXjfarzm30
bAyxecUM8NwItT8OunqhV1ttewR3pxkCHPpFpT33Zvheh8WuMics3kVvXBzN/CztkStiOULphBVh
zFbP0Bqac1tsixbHWWjQjQQxQuUjIninw3gqWudBAmW6NbIJjrwe8W4NygX0YnyF7UcjAfE/ejkT
s4uGhzRuVOOGGH5AJZoqR8JbjKk3L1FW1953h4AhmA0G7ZZ06ns85UARh6y9Fcx3r01gdafxk35K
yZbmKvdoNjBT6PO7NqBdR8EBYtfqEZvVYYeN9BE2GPYdXAlhpnmDA2MBhVdwlihUUZNnyzubKBTL
/MXkOjy6Ujo7bDMGQiy5m8B2mE2mPDLN4G1xLHcbj2b7sS7tc9e9j3l+nJNUvY8I/ba5iqu0mstj
Z5r6c0UW1M4KOPbMtHBOIlR+O6X4mGMRfZkOI9+iB9SDuuYVbUDdIb+xYGHfRV2/UViNFyMf6kNA
uANUP9pEUwLERRWDPGqtsZlaXNhTDrHz+4CrlPGnwj36UdTOvInT1rrSAwUdOlWftcjkbW56Er3a
CPm8/mYPgP67KY8eGBXtnZbRG+tnO3zU5/yybh/SgZTzvfin1hwc9GU053Rtdl0/antcpgOOTD+I
BuOhNOVHL7T4R4uG1B7lPTWQb7o4F8msXjMoFX4vAdXlaNL5g18vqfb3fMfe5MC4aG3jM/5Cn95Q
6fdwds5jpERnqh8CHlC5DOpxnJv4mVogeSeK1U1q8W7nlh+DfdMdi5Rwje5qSBLUdkrV8SLNCXnD
GI7o17rX1lEhtcj6BUMKcwS8ptAsQvlOCwaLcyOPSQBwZr1OtBAbezd6Vp0WhClkgMAHkrHTNPy9
llJG3HzFxef6m9AuqS+FwZIo+5comTWXJW5MruisDzSXVI9gBSYGCgOHIoQMtsaB0jYbvxsITHaB
cHCxbXIC2S/qUP+rVUZxodYltymu1rKHwsNRIfDZI6xH1r+XAenSLkuVYa+O8/D8vTBH5FbqOIvX
i0uBT5qh2Jc1Dn70vXp4VDtOD4ia8les0wYH3KUomtxZ23IkCa9F/8ZsbRPKgNo2U39GHehzc6z+
WMttmCJiOpBMoLPT9tELDIzNWDXBhRMWEK6BLTuqj6OJKy+vzY8sDJT3yeFgEfFuoj1I3bvNURR+
nBb+npN3jRieP3PHEiK6tHh2ppSydI5Sf10chXSCj0kv3q1yzJ4qQkafAI49taVsfyQ1Y3YsYOFe
xWrxI3ZGhGSKiMFJSepGRGTLHo4u+ZoAwprWAm15KFV6dWg2jmsZKDTyi7JCl1clmkA5ufW7gxdk
3WbmBN61YfREcqYlMQTfcR+OIT5qgHF5EnQ7N4vRj01ZuTdbhkIUkLs19CLrGvNUju2LFq7+B6Hi
8cJwN1T1+b+HKiexQDDoOqMEvaNK0ehTROmF5DL1kFoFi/MEcBaIqOcEDC7XjbGZFO3Gabzxc93V
tjmzvL/EdwEsmxpw4+0M4D+CnegwVr+I0ogZLEfNIXF5y/DByJMmlvqqRVVbujETfXpclE9GubVJ
A7WXzrR9hg3mHvSuOw1RrECiJOONMEcoLKJgbFVhTohFlR4Kgx5EWXL4D5a2aiLNkvZU/8gcSzsM
Lj/NQkW30ayqe9DeKu+i6Xl6Yxj/LGbIZMqADpEmM+uN3j0nTXMlCX6+A+sGzJvhG49RSZ2YZhqv
7DuB5+pIjnvXpK/CkWEtfay580NjBscipta3oJnQEMEqUobW6LcSy0eVDd25n53IW+ycmGpHyNMF
eQno4r6aUum3g0WblGstfeuzk7vGF2HlBNqT2FCEKgOzDeTZcFDmY1XK6nuHVwqksJ3V4hTV1L/r
xdRaEOCSgfvPFEPzVAzJ74wS1dNpwrEg6B9pQMjX8tKys3qJLqIfE7CpSJ9+sJ75kdkk2zAV5gsY
9dcMDMGJ9l3zgoY0OK0XX26Btaqr7D3VTA26Olo9VXHNQ5Mgs0Ip3Gvij5VmPkwIDI3jdWkVfk8k
8MzCeSzD6Ng2huoFAyfhOJ27G4HVT45epkc1HGz2eCe8Gg74G0C3rgk2bSDPe2thsgC8obebPGnz
qxEg6YF8c41lGR7Xt6FREHybo3phgsZc2tE5HTTERlIqb2PVCA5C5sF2jWirYg5otBBe4UPZhDWn
0dbqTNxeVI62YQtf4Ash5TF/bmfmVHEpnkKrsP4Iq7n1OqiUjgacx7lzS6WmPVIHfVdZcshNqHPD
MVVeK4b0m2JEXAE79ZpWzqPWB1qMMS2wtZcK4zAqHkY7RrupGP4AsVowmh0xTBGOKGRUErk10Wx5
NjzJJeYW+F+KzExob0EWJHv+SNJIlp/hiK3Ug10bDPobNcifNKeLjAR+BrdBYS5ihc6u24eXtZ77
7izUP0sS3Z4bg6ygxcau5Np5bbrqHICX5qctzcXrU/yjsdmjQtfd6yTJD1gvsvVUtK6OikGsp9TQ
bq1fS+2ajktmPc21/bGmAxtZWB+dFLskCOA9xcA7w2iHF1G3b7ThwGM0UMLXT7WYzFLcRWJhIn6m
8Ag/eopS3JTTCeneGQNu8bCIjnmobPbr75sdkLxxYtReUAj5sIRJ3mpPoAFgc5psPSk8VjLFz3FR
PSwtwlSYu7xb7aLKFa0nrLjbhdNQHlBfyA2hET+QyuNmmtjn1zvarM1rrZMdpsw3Ve2tP0GQP2G+
7tn0aQJX1rmyB/2jnItnLMCwbqU9MCMBB5akHTr2pKiP5pR8pV2ZH1V4MrcuQOPE7nHEdwraVtD9
IF7QC83un6Aj9+zgNty0qa6SUEMnan0L199lDkQWEImO4c0Ww2X9yLBw1X13PC303NhlCMC1JvRZ
Gu3fulBfYasE15KjHesSI4f1O0wkeGkGN8MJqfxj8t8QXeEUjbv5oAzo0YGWx7eQG/dAAgCKqWVB
s7L014wOa42Tmv8fZ2fWFDmWpum/UpbXo27pSDqS2rrqwjfcwQEPcI+FGxkRAdr3Xb9+nqOomUrI
MmJ68iIsInFAOuu3vAv2C1WT4N0HRPirA25JeXqQQ4q82S+PnNEA2g/yWreiefdrewZKB79Gf7XM
+mS9HO8gmsqjOQXVTboYHgPBtDDTfamd0P2mwyHelQDlBZYySAsluyEW8XWfjY9ZM362CCmXNCZP
p/mu10CW17ugq8hB9dE8hn0xk8bw90zQL02+pMgy3wIK+j6YYE5/hSmlV6K36UXDKdfZL7LNv+Jh
DJYtIm/UYrQJl/AVUq9HSOD0uzZ9NDXMKSol47XsuJx0GF48Zfqp/tTTELiZrOlHBGn7BI3JOWX4
lx8ay0D3OBmfSz29RWqFvoKBnQZL1aDCyR82TPK7ohvJe72V6KW4zK5++nXbW644mmjJ9CS7d01u
1Z8kK2UtXKw0lqK5lYIdH7goo8y96QhyqNyg7YF5q7z/2MpTKKfVP1vK6gJPc1vauqUjD8IV/9aJ
NTSzsYijGrVbD+CZ7jpIfONItotaCudOxmLOAQpsnSr6GlCLUgTAfgdCC9ggZjJJU4f3tQZweIjj
0ww0whWXQuRbEsByRx0qvkm0KL5psv43Nt3/9sHpzklSIhMPD0951v94ZuMHzd//MP6XbjT+mBkl
oK7S4dwcMSJOAg9KDv6ReF1oG6ipP4U3U3GFfoclUWUI3LZQ7ltlGnKKYZ9dGuE+pHXGcTbfa1ko
r0CfinVQF4/p7Sjy4HeDrb/3vdWBxQrDRZjFo3zm2O9snTVqkGGWSB3Ph1VL7vFgxzhXJS0qUvR7
rXWsJ/NTnJpfk7mfHwCK/SrKSgxC4K+F0d1INd5RvV3NVg4F1ZwQdXnTPfF7HgIjVCeMQTVZelDL
7Fw3L3GngFY5vsylxOSrm/HPHPOS/lemiE0WJ8c0p5+HqKP9b66WtiXIsO8QfadDT4drjSAkXhck
EKsSpgQg46E6BAglnceSn+dTzQoIru/ILujpLo2MxgATuJSfpO/ChvFSpN5jPH+BE2RIGXGiVbu8
9OpjEzZPmCw5cDb0bDf5+Dta4xydl3Q5yU3CNQ+lrjIT/sFVhnMu2CRPMrOtNn6jAkNXV1juFRgm
slsrQ/A+r4orTBiJp2lHYKk7HFtXnmbUvPPSJ4BHBVdUya2JiNKdRjF+N3aI7IMEhwPqUGIY2t1U
ghWrW4gzdEQx9MNovAzLAbGdUFfs99s2AZ9VVh0IeNV/1hzf2XX8/yVtz1OcMjOEpxBE1Y9+omEI
Y91VPcGSG+Ay0UTixhLlF1Ebv5q9ZiWVJxuJWK0cEH/9tXJ7OLAqCA1QBFmFMXzDzHCAE2BEI53+
G10k1FfrxNt7qBQd8nr+/uvisG2rQjo1bRB7AeI2lNCnbMyqjsLyvL0dITwckXGd0a60NylhpJ48
5RMZpZcEAt0QWg5iROBuljgLdc0UXZnVsAPymcP4MLGA6YEnL60vBEOaVYcH+Peunj8bjv4LqyCH
EJazNzf3HSgtlHapu2MCtjGtqPwyRj6UHA5tlsMXw0A2pkGbBiDRaFCz6rJzZ8/6fdTNl6IJqRBE
wrgJW+iuLv03XARa7F7q8bMLLZwCf19f2yYksKmzQMIiwAk0SmkvZS9yKMaHNm6TmwgNCPQoHyzc
3a8Rmd3WgKWXQCuFNoeJjG+uhwT5CgkIfG2M4jK0eKNEZjccc0t8WS67xqePEyCnQh7hHZe/tX37
OlgOZcePz2RbHV1vzmROCSJgWHrKXdkSxtujjRZO6qJwZ2xM0DTse6pJZomf59Tb9EAlOikBG1ho
oXazfFH5JunJ4H7z7Ho/6ZSnDfvhl9NkY1f63s5s73riYuxV5zmQ0w+kTeHS2kOzL0vOET2p2vOy
doOLZbXUfHtp3YyJdJFGxPqi06Hp5ZOT7EAD+QeugPzomg4dcBvoxcYE67+DzAZmovHR8olH6/uc
TYjxB7ilIbW+d/3xsZOju/baSf+WYwUEq1B8DrgyJSpQN0HdY+zVouRtChwNW8uHk+yLY9rV07Z0
SD8/HmJLmcC/GWJuDMtxhEHU4gnbeH8Qj3QjokpPtnZzLeIMOcr+a+tS9oJCCqYhQFMlzXFrpvow
P5YGfc3mABDDIfMBOuaPKcJD89fYivyHNnReRiF0zPwmbE7n2cbx7KV3h+C+VX9Y/r4YYaKO3mPu
ItEyl9lmSLFQ1fOy3NcWttZVDpQOWSlgeoWPEEuDZaRrw/1AhA9HhenIpbE3RS2PjlTVSY8uQl3F
x48HRbw39daZKNAwhnRdE3Sh/s5eHgySnZmzi1JAlMN/zxJzq8NUoO5voCXrYnHefl7q36DZ3Z1L
oMiupvStAuc0vB3S4X4YnAZhg3zeWcOIai6n+kGWVD1jbdtp0jxUXc8Ni6B3FuYvS4f845cw1OZ4
M7PStFwgIYZk1dnENO82zzTRgNVxwPsFaBu66C7PSgTyNEEJIio2hi3MAwJ8OK87+YOuA6p0ZPzp
48dY9uhfHkOSn9jSMg1TvnsMXrMP3Bn6ISpVySq2Puv2aJHzpvGjNj6GNcoXlBgNkKLI+8XgjrZj
3nBpFtQy9M68NjxkKiIP00JQ1h76DHhE9rgWczNSLMnk8AOltOjqN0/9l2iQxrHOfza1FDCQxrug
akR1JY6SGCxFDbsINxEs9Syr3AAdRfUkw76hx4B7ZcQcz1zy+PDN2leDbsLtGDkv+CfipRwnzjHU
4FMImxJeI7k8W4n2nudoZExhcB0NwR7lwunLxw9vvN/TQjLtnPZsamHq8AHfznwfmRVVgUDfUliH
0BP07Ra8qLGZlPigVgZbGeY/B8jqN7NTXFxNfEWQUawrq6dl4IKV+/h5hPtuJfI8av4ty3BdT3r6
u2OczuokSr3VtxFdgNXAJ7YRXeTZuxdBNOxGcvlNZFcpkhB5iauNM/0qf5JJM9VGfFP04/dIOHIP
ukkcRFUpmlIUHjIQcOOEf11V6gXs+4gaVv6d/YhJUW+PD2jf+ldShzfm0v9Zf/xazvsYVr2WIN0Q
bCLdMSz97TADbdEqvUVHYZia65FTHSo5bp20N8YQR89AJJtkKkFzjY224aDpD3SWx1PiCTwwuq3f
ad7zFCMVuBwlHfccWbaoMDOXJnzGnO0K9es6KxKU+ukqISoFrt7Ki0tgw/UtbVyXaO8OyIzUNHtI
hbWHHiab7hWobmbIuWs6sBpqcLulzd04CHlNc4iz+mybdzrDvpJu0a5gd7CnFEgJMMPrcv2lVYNE
rgZzKx9QYfTBkYMA2+IJgpSjaog7IQBVpVEkehwuXRGQm5KLQ4wa0xubmw6tmOGmma1vBjzVVRnF
9EIScD9y/GmkUcHL5Rhg4cuzwAcLGveUrWiU6xkUY7jxLRWButgJUj3MEezy+uPZ++vFR+PHtC3Q
4yABTJKRt7PnNcXUTD6AZjGaDsqxBUpxdJCOQdQ9TOa0T8AOb5ZuYw7pYgPvV9x6cEaHOkGmuL0t
QWof8Gp11uCxnL1nS+2KBmuKA6kdn0Fr/wx0P6CLrFG1b5v2euB+XOEP4F41toweO925CmzUYumJ
mpu4dug2aSQhroY7L2lOtaX49C2fzJ/guiibYd9TK3E+ZCnDydqLokJqTL5WFiRt53dhwV+OEF1i
XukSEXCCCMO23o3O0I82hCj6Kr8KthAFwI+GvguusaY35qGwblk+7k1NTXo7euVhVt5zZgxR3o/A
vlNj0X93KKtf+vYqEZZue57heEJaHM5vpwwcoOlQ9rQ2iTVt7AoNXJr13+dG5jdlSpGI8mX+kGFm
cvDtFpVLUDDbGq2NUEGQU3R3QGHSLx9jBaAN9m6WRvs5qbWdDVefwot+xr7j+eN1tgRQ7x/asAhj
sXx0LYLBtw+dW2PowM6yNj44kQk89cOsFXsAm58jqrDYuKF2U84oI7uWhL4hX61SH5VqzLrMamze
GfckGtXrRncfP5p4f0/owDUc3ZKetLjmPPfdJOdZXFRRrdsb5AHMg+sMoLYRo+J/fkUVvlj1xGDr
pjHajavWXeEQ4+ieA/BzkbXHytbFNDkqq5XoMFznfl5TE7WPNuLdGiI8INO9XZNPn0I4Lr85fU11
ur4dV9NyTKHbQqq72lA3+J/KHk0LsZmMXm4so3ptxsq87gctRbWfTk5nyOMQK4qEBuTVHOweo6mo
2gIF/ppV2aO0fbIkNo5BNegGk7lNFaPhDEUMmH2cfNZmnJfgLRg3CMyj4oB1m631OrZKdBCbBCnc
SIuPkW8Vh+WEsGNh33w8OYaKMd++n2FJpf1gW1SlXE9N3p/eT/SDsBoTHf+EI/MEMRqR+Xw4dKjY
HqKepp1qbs4w6akEugaKv5Tl916FKAyqjasF3ReDXe7QGjRENu50gYSr0Wbu4eMHNd/f7hwVMC6E
A4dWrSH33TVoUKTU+2KCe7QcUUM7VrBiAYwSYe+HrD3rrrYPuxbDTQ0x9MIbv+AlUV4FYT7uW+s+
l9105bZp+A392r2jGc25Rk3nNupbm7ol/98SobZu+yQGENPs8hCLhdFq7GM0ymctlh71THlJugpL
PwdrvGik4VEDmeGeG92VP7rJY6CJ65wgfL0QCfIkkruPh+HfxLmCu8Rmh0vPIXR+dzgNYToZJpOG
RnaLJQMYzPt4RJSZ6Bx2kUIcxwVUzqVTUcbWMfEAHsOJQZTJJ8RsRJsfgiaZrkINw+ZkysNbM2k2
IqrKm0oh4Z0OSGo4/8+f2zRd4ZoepzyxzBK8/WmdxRQta0l5czNzghYDvqJTFx/j3IZm4cIozJU6
uB+3SGLRa1jlOAIKtBMOi14PJdkZvzgIeY3QQCjhEaMF2IfGiI/kMzgODOvI0MBC/Y9Hm6c2KSA6
Nn+wS97uDiDInd6WPU8Nhm47SwjwhScxgh3bAvHrej7E8KXQqBrumia4GmRTHjmEHwYXaYlpgn7V
tXAqvcC8VPK6CXu5Rdge5E13uwx21KTt9jfP/P7EMlUFQ6XbjDSxh/PuxMqJcy0qlt6Gj0GCSitF
C8+VDEKfrdAnFnfgiR9K1GEOFMUxGbTNQ+slwJLB/bfoM2UrDEq6jcxUDOElaNcEUQRqxtgj20jE
Ah7i40de0pw/H0IouBMGsijAZZMHLQWaPy0O7E6kOU1BvRVDQM2OYkAeIqPjUq9cMN1gNh20K35a
Na7dGaL30uyLG6TrAZahJ3XdWPY3Wo8YqpqttkW5+/NvHvD94aMeEJMcGCiWRzQn3mXqGpqchIkh
LY3Jm9Z6NVCUQe0YaJAG57gDQDya9hlJtOoaP83kPqKSEWAapJ2rFtF0dt4TBaanqel2GazD20Sg
HvHxM5oqw/3zIFLr5iEdl4DFptL9Ph2bMiwxscflZIghHEkXzB+aDtVx6SLqDWTmxtHRD2i74mRn
K4ofY9kXJMQF4iAEocUwYuvla8l10RjXpZ/bN1pcmUSK5vVsywEpCVxEI5LrgMALnYf2WpSIbSxF
hdlJ8i15CmacPWn1SG3pKvSck9/Z2ISgGLulOvTw8RsLtfvevbFksVsOp6FOY+tdYBEgSDR1oyU2
QgfbKEVW3IXR+CwSt9tDnthmVfmrmKgh3bey3Vgjzwb1ntpp+5hRPQ20Zlr/gs6kafhUxMGt6wA9
XZDT34KsnY6E2u2msDxIx4n/JIyqfNAD6zeno6FO7XdvYpoGhQtVRaGaotbfnzeATqtMo+m2CWow
OepFCMq6jnwplYZ7RDwKGRra0NSIta9FQ8DvUTm4YlIxmNC8a9fUtJ054XP68RAv4c3bBzPJpz3T
8XTLMv9y3YD4jyu7qyQCe4SUo3Cuej2JroIZpqCeWfW168LHnGa758pzvH0p9K8S2c1rzwRI9//x
MLaFPJll6My6867GoztxF2u1ITdV1iAXXCsoN4D0XV3bmAyavYOhcyPWZt+mJMuus2+zxNv2aZgc
ijLLfm24//wx/lfwgtVEOgVF3vzjv/n3j6JEYh+bq3f//Mdt9KMumuK1/W/1bf/3Y2+/6R9XL8Xd
c/bSfPihM6XIInv/kTc/lt/+z6fbPLfPb/6xzduonT51L/X08NJ0abs8Au+hPvn/+sW/vSw/5TyV
L3//40fRgdvjpwVRkf/xzy8dfv79DxW//+eff/w/v6Ze8e9/7J7r4uVv6Ac85z+b99/28ty0f/9D
k/8BKlRSMjJgcVKGUUnz8LJ8yfkPsOmeB7YEezVBtYOdkBd1G/79Dyn+g+jB4YuCAMgh0fnjb03R
LV8y1Jdgo9k47FCI8qw//s8DvpnHf83r3/IuO6Fc39K8lCrm/deiJxCmrkXmxzMSDzue++60l72V
SGnhcN1UM6A3sGYNmsG0O9svWkEJBLyZBw2r2ppO+0lEYMb6fMKahxC5KNFPw8wB1SmuspFy/crO
rITMBilk1Gz1OqW4XJ5KCMjwFsfneKxg8wTlNrCQxK0mku8R+WIQa/G6d/XdLIM7xN1WVfcChP7T
1CSvyAIenREsQO1lt5rJt4ETP+E47K5MSQuu9s4e0ocrRL6nVTT2B+CiT6gXXme69QXd7oMQSAEY
JvQ6jYanPWC0E8/Ux8JvrV5hUhDkT0ZSPBm422zUT4umH2ZT/+bSJyb56zCrdNBxSatcpvRdcJXX
kZlCtTDXuAxgtemlqkmP0E+pY4AuMR3zfIzjnaldmyGCts6MjVCVv1o+ECac785qLGKPwY0cBt0r
8mu9El9yj5FFrWJaY0gMy+3sVNrWrO3blhtrF3gTA1MGlybLgIHwfbgk4ATiJes5C8vNTE2ThuB9
XXWwOUKm34amRhOGoEg9ZamlP9L5C/qUZyg2r3Hvn7vIuRiIPg0WLNiwQ7a7/Sra4OJXLnhPOPbb
CMNCWP6XxD4BcughP8zIqIzlCl9w+smA9FdegHKfHQwbA8zaKguR5DF7gB+5r93VJepeXSBuDfup
LtBNjX2I/K777FHzCZIQvAMSq9BHsXUZuwyHoXa6wnuaQHwfIq+agPRdaZ57rjsmdobgo/5i5Xq+
GvB3gvaQHMxRDvvGzb6A/ANkEvMutRyRfbG7K0pj6AVa6ZNwdRb3MF/7VfHQAizbeEn7bbDdp64I
kN8u7rshP9mMDfKTL2bunnOsscRYnJuB9cjGa2D7kz0jTQY9MmN8XCjQ3DsH9eFGg7c6k4PBsZvR
cHfOI05WwFtPy66CTPyEVSgC1iOieWCYZPyqV/65KD0K/bW27qiHA7UlnHEjQMNW8Cp75tYj+1nl
HiILWotEtSI3sMrUukad60RmBPOkZUNLnIvS4bs9Oc1qimCiNa6xn63iFX1XBkIPXqccKHNnXmr1
Nl3CSUAwGLn1F8SNkMsJnCtZWsAi/IesSZ4ibHRpzfhrXXfmlWbw3mC6v6Jec+s1DC0EAtDBybHD
6xqhk4ceJKHmPzYScbM401/VC2gR1QUL4tmqDXD3hB88WHG5BegB2LcJXisC0JXZdo9U97AqTbGc
s6xi19TxTRoJsZ1sCsGI9EBTA9ykgZXv+uG2CorHZe33gqExoTah3ribzPLGDY3n5e3gYD396Rr4
5yn751N1SdDfnqq2TUuaOpAlbYHm0NsYx9I0pAG7QiBnEh+cAVBcHuTPnptBCNfMy1iIo4OzNgXR
3QSrRAy6WMXj0AGRcE/QAAKME+Nn6gOKpqGhi4pFa+HPSCvOHeyJ4sF+0AX7oEwSTBzwzXD0Y20j
2BP3QPdhTpvYpzmG8dJa/Eq9dk/qUwlyc0CHBXxANM4j5EE8/0fmhVsYteyPcp7WXp/dj5g4z+BV
qKH2wXhE6vPYldlzqAF20xBZiF1UWZPsGT7RADzxhfrCZU7FWYTVxoazBlq5QCLHpXOMrxGquP3e
V5Jbjp5/BlSCRTIeTiHvN/NcGnSuVe5EB/VrxOCvYJ/+tNT71g6KtBRqfsK6UhI76u0laiMfT5Wx
lDjfz5XpACcw6O5w172rMjBsIpoj+gBBKS4e76WGCb3BY+lj/+W4F+oQ+64wnlKINdDrsl3VzOAy
i+lWL8ez+jQejhpZUZKvPKxWPR2Fk1o8RQPCKKkDOqvigDL0F81JnmlJbw3Neg5yhrxXAM8xYbSM
Wkfyw/nUYKNiFtYFimMOQo8tV+XfRw0HKORTsrJ4Nmx4hdghPuLn9+zAuVgbTvbcms5Br51vVGQ7
jBYYPbT/NGoPOI6NHthiH0Iz153jM4AEGj5k/8OQM6Swnum5CXFRgIjC6U9w40/C5U2Xr8xR8cnO
m9NsimMRZyHigQqnjrPTILHdRT03R2cFIQAgbrhvY5deGCfYD0rZeVvZzc624pxzjY91gzyJaaJl
i2Vv4kDiByxLl7NY67GDYRhGupJqzS6sLngQkbnMsBl19KeIN6Z1bovvzsCSh5k0Q+JM0CTw/GQ/
o8BoW2jiJWXyrU6T3xR0nbfZsIqPli6bZxgmtea/FMj1TotUT8pYmw4XdB6h3eYiFOae5pkxkriX
uybrW58QgArwfMEYZrdsuoI1HXDlln5NlmNcUg6AItGPyxeNiF3YxkyWLC6tG2zphh0RFXtWn+xy
0GTjlD1rKb9ClUBWwkL6CtxI0qXPZWtdIAJeosE7mbVzKmy0q3DdOcWGy1gmDFanMdfqAYrJuPRC
P5ohCxSqJpdm7hRrIGy7eagQp+I3tf0FiAaxFEq+Ky13rzPxme+b1iWCCWgmjfvc7GE7RAcH2Bow
MBRQEKE40I6HVNwrizp+iMEfvc8fmA5sIxoAyyGgmaq/2+1DjjXJgTdx+Bmtcfl4D3v/bpKoWhmW
iq8dQ7xLlqZca3iTWqxj2btbze+ClWnctUZ+6p38uXGKZ3K1Yt1iwdmisLc2LNYjvdqswaWN+WNb
m+mzOpnV5425xBwAN3McRKorE7XGVTS43wENb2YMDVc2WIdNzjeAW6O3pUGO+oIY0IPnd3yRbSmz
iOWu5kDzk29Fhd8lc6UOfIgObEgbjizOwImB3XKzp/iAygdzRTGQE264JJ596dTp2RrWqfWVPDoZ
4HQ1Ve1tJAFQ6dgkNOpO6ehT9sNGcGCEAwcGrIgLyg7HHDm+fIgvLqeZYbPLkfTf5Amd4jLlzJ6a
AUtSDb3vFPV/e1hXBSeNrzG7edQ/ISSP7EzQ37Y1unaUSzCp0ZNvAykoKcSNmj+UEE7qwHYKcHdW
V65Q6r3U3HVjwXGO+maxaUV/TF37UgcISX4CTKX95uS2lure+5Pb9dijFAAtl1bt21uWAQwGz6Aq
pVvFaW6LJ73Knpq5PFlZcSJxudQhjOVeK4jmsmPZa1tZXmxrhiOQH/0OlnVYIoPs3sbxxtaJGsaa
bkVVtRc/OqDa+lqKrNw6MGaMrn0kZsGBJAumK8zrtkF4Xejtc1zlR02mJ+55IjDvARLkTCxTSMBr
KWFUBYYPLdb4Na+DVySqiKIxFxx7Dk1rw0thYGqEmANG3sqxatDm9IHacPA4MrUYL3sMhE30Ebyu
QK0BkWoffQIdxNP6V1wmys/JCLYSVy/NST+1gQW3vbk3W7Ih61BosQ6h1YWWw/yC2gOHmNPb1uks
dxYEUkpKT8IujhGqsEvEanmMQjngLdBjzylp4m0KG/0kqgVYgxHe08Ax1m6HXx7h6mjVVygfX7QW
epn2BdGXfYhYgFXjjwg7wUF0QoeqQ1sF/2JeDFl1dyXy8Zj7nbyekJFeVU6wHdBbW+PQCCNGu4Td
FdpUqKtQ+YyrCJ9GibUUT+X3ZBNmjsxlOf7Qcm3d6wH6fzp6jiOv4oLSXDc1gFAkBNaaCcvXImjm
KisJ+0J+Ggxqkk6lOBOiIDv7Z8cgMi3QLzSRH98ueQXQgr3dO8dk4qaBt4RtTlo8ao1AeAxMdiT2
atmolVSpKHMUrDnWnlvmT3IkRnbROgJ8OyL6lrzCyoVKlBj9Om7OfeBcx11wiyjGHsDIMYOAjEf9
TeHi/+knT5hEvLY0+sHaG9d1En4x1DOPQfM1k/ahi/Ordop+aC28bYuUyIsIpJC0QegiforA3hEg
aS9Lpj0r6cVpIuWTztX06k3oKmkJKiWZJLaftlEzfUv8+TBY4T2KV68ygs8NXBy1+/iBPAxbFpXK
K49ahMGh5iPQuzc16ZLx8UiI7J7H5ruMgQuiZzrQZ+dNhDU4K0JxZhsnzkE+pVn2VEvnbGnWXkX3
PvOLMzPZhnabRz+pvJ8ko6ZZ6TEFPlExpFS8irXXvVZt/IrVnI6/yNe4zb7QIz8v6wFHpJ2NNPSq
gxzvBPOpc7OnQcX1kUNSo6bGHLLPFQpLaztMEEvFg7ZtnQT2PRs5QjrCCp5wi3yNYFutu8x+GLr4
S1vzzoOabIg6K3pOX1VKs6w3lXqPcfE4KkVc9TGVu8GrHVbSps9cHMMkekob98zde0aM7Tzau07k
D5EV79Feo0/DKkETnKy7Ch+oSK3HCK5JDvR8RUOP31h+dmjEbga0dla6/N43xqvpN/sg5hurjPxV
nS5Oy+dV/h1a2OlNMzKZ6qU91B4iCRcP+ci83dHk+gxI+1z4aKmQ8i9HBMXqedek+dOoXnDELXdy
EF+sudRGs3uMHBSOAg+748CD5D/R+zBIspdkMomSx5aaFPPqnfsofUJMkuQaG5iVWdjoV/8om+az
0RcnrdCpATlfiuAmypuv6tehPHaidbgdXVxzSZvPAQRg9KYqEPJsFOwrXkFvgGmwjVWBzvPWc8Z9
jPBvCWiGvIH3cwNYUaOunWJ7uJel+kfL/8Y2ivA2eHUn7VwH0bWBbtGqzHzakrHLBa49qhpQRdpf
IZAMmueyvL7HKofcS4RkZjdxgt13p6xZWGZAze11pWaXrtqrqgglOpUWiOmYGsP1mh4S1YdJDWom
iLg3ikxpTflTGRWnrq5O9nSNz9EJAbdtij6L4+WnpqfshCyyWrFqWWo1zKsofdVKNiPVvb2TIiHc
lPwmfgarOEEc13DSiyritEaIhXGuf+krO9kYyLCvqAOdQjw5xhK2VgIJZCN67dWW032qHlWYXP5B
3/xE5VY9HVz3HgMAZw+liMlpxfbnqFxLOh9RfMSI7uTMtBca2bcJSWOD+Ruq49N61hkkt9Z/FI55
OzS62EZYXmnBvkda16MjddMifSxLVTVgSn11SKvFUcgthT54q0yMOjsiI3kaOoM7o7T2nmB4u8g7
qzU5cUeoFdMo81t7RrxioFyTPInv9lDGSyFjmWSBHxck9uA3zYd3MNRf4bwHRBP4pgBpJt+VOzFD
rf1Zp/OK9iB3OD0cyL09BGnEHse16cExVVf3RElAH5KnLMNYGDLfFUKa7mbZlF2BEoDffa6DJFt7
dhttAe9bqtyD/QxUC5Ypoltc8tXVBKv6dy+wAGXfBT2gPol0HYAvwK3egV9mW1i5V5Ou6mI+QuEC
NdzkO03oFwuT5jIlF9NSZMCT+lyNn2aDHMOeyQWDwaWH3qD4FKpCg4pGC6lvYVlvVCTqw3Xz9ecY
OPZqhii46kYERMx5PKuAMpUx4ghxsmrIltnGmlyx4TZL3DgbUHFZpCdzdK/87m7Wp9vYIwU1hoGG
tyQgXBKZnHhR1Wcqu/1kV5QlSmx8iY0YSXJugyh1yYRVPh2BJUItlj8AUm8sk10/CvOSoKjgo/Dm
DXSM5pKIPSISt2OCGxfT66K3FFO6etTd8DEYiF1FUxzs0YERbhRren9t5d7BcDlQgqIKSHw+x0hM
pPprUCoq/KrVsFYxze41Rciok1ezpF6MJuPXqSdhsCX6tA42PJSRePyhjWJebwP5CeJdSV1Jsy6q
PDD5/aNmflZVl6VmY9ho1xvdT3YmbyX5tUvK4bqoy9sOLvMq+i7wkaQy5d4VfkOUh4sHdgTXXo53
d4M63rao4gsi9KJ9SJPxRg2S07ZbO5MnRY+z65BDIPu5ZCytDevfOfg0UYDe4I5k9YSlIR46nE1U
fAMFkjAuLTWdyciQFnCW3EQbzUsUGJeouw2m/BIU/rfKvW+IcVBTU6mBUYJX0ygpy1apOA+36Tie
C3hm20Fq0HjPFRNpi+IZidWrxsnvVYagwd8vCkR0qmKn/j2M7p2bU8YdqOmkyFYvGUOf3JX2lyKD
gG+z9ogMC9SZ7ZNn1o+hThOsZ8CbOD0mRY00HWtFU9mKH/G3VGduQKteggBdMPJ4ol2VWJuwtFV9
ZUlNx/6MMAxYTclYIxeyCor0hdootLq8OFkkbcWSIao0NrKN7dRbV2NW3AwsO4UdhSBI6U7ti9iy
D7hy/qb5uGDW3m9r1dF2LAsdVON9H0Y3h4DyeSzWqli7BJkp6rGuZfyqHVMP+llDZRLEtEtfpreG
W7eXd4HQ791O/IqRhyFLNrK/KRtifuxZj8tZWnyJaC2t5s65hoa9B+9LAb3HXXZMXqHqH81hRKBT
X9Xq1lAHdNaOx8KHuY2V0n70rCd1gX6csqNi8ZeOCPvFA3sIx07qnv4O41SYfQY8XfKbVfiXxD/7
0NlZKlq2uUwddd0vxf869M89j92A0ESO8SnuolcVXaurVSVV6Cbgvwyy8xF1DGJGAnsE4k5qoLCQ
uQapeqjT6kRWcKqCAJ9quVb9EIRDd0jlCRCEgXGl5CXz6VpFomr8l0DT3tpVd+sFxJvwRc7gMMkl
azzeZ36Nh5C2Xeo/Ajs9qmzStNWIh1DWveohldkpxFEkCawNwh9XOLyWkC78Myq3JvgJ27OptILa
grxpweuy7+UUo4IJx3BJGgsAK6v4O3JZZKF5/6urlkoMh2PxtHwRlCAmTzmZHHcrMo5H9cTqtbg0
QCTU6VUhKc1Uds8VPnLpc8bchUGBwjAhjhVhqF5j+YLuF9qUDeeYbT6MgcoR6hJqL3pEOQEiwnbX
EeoZ6jpfAvKg49c1KSewE1MTRu4fMbUNkjQuTQe5yXAyWXK1jKwdVbCGznSegwyJXhuKdUgjIz7g
pC61SOx/q9m5wg6EUg0xNU0kb4U1Ww/mmiXglOWjM463MQyWVWcQrGuQiG0tvI7aALIMDTPZYAwH
juVGbRYVG6u0wcPvcipvBRFGgApokX1XN7nKv22BWh9p0gh17FcikwVcK+rZ0GpNNqpNFNN4WKH9
mnyS3Sy5yrFniuoUdYBqv0BxUJTmm9VUF06+jmRGBTS3bqrZfo3lJ7+NJgqW/FRPsFbJaARtnKWV
Ji0eFhmLb5mFCapFqKkSZYxcPlF42lOjHzZzRTC1RBgqBtRn2JfZuB788IevmjqyD67QJtkEoXZe
svQlAfUeSru8sToTKZlg56bazRQVF7/hMQt0EVn0d3GzVnuh8eVerV5gWQRWYrhk/f5fP8fIrKOU
9TdcaveBpzJm5sScWU9sG8exX4JsLTqseMr+bI9HFAzOJvvyV4bMRx1SOVbJV0KnWbWTliZWX5V4
f6cn9bNUdhpy3ky5vc4reW+alYF229Cva+SLceEa1nKwD6XUrpuA80nFii2VnC5F0wrrknQOn+hP
nVJN1VkYPxV2hnGZ7JZo1HUINl23sHapZ/5v5s5juZEsS9NP5GmuxdYFNAiCOrhxY5BB11r70/d3
EWnTlTldVVY2s+hNWVZEEAQcV5xzfnWX50BGsjaTWmrhfWvROxH4EZMOOywl3Pyq2coR+3ARj/zW
JUkyXrCa/SXaUfGrpZQnmIhHNWRNzPx2lgIBE8tID6pZ417lmBQnRW3yD+G63ZvMRSKxaZa2eytl
Yn1FcVxwQN26plsHQSawY/hqwwQSi4zxNxZ8O47NuV03HPg8voUkjiaL0WOyzMRwIaWG15v+LkS0
R5bmz9H66TCrtyMSgGmqS77nUIw7rox++QnSAgV+l9GUimc0LdOOaca76MH7itat4gxNmviCM9E5
p/uItOQ748Aql/JnWRePFcwrt5Mf2sRI2Ixhsrth46Kn0lkQXIkCjbg1Tkqh/tAHyinRliFkO64o
tQTQKNohya4+LGQKt0c5EBMRGP24vX1a3JwopsU+1aZHCoFfetiyPfis8to9OuVDk9DU3AYqpZJf
VhW7mhafj7I3aBEsIoRvu0GqW69h6iBGFrevEtttZi2pfByX8F4cdJhI72bd9mD2fP/r++s2Uv7L
fa0bFmIm0AHFBiP4+8h5aMWfapSzGMywAlgzprU8dHOxFfOFddI4fXXlWY538GKdvL1Gk7bTFtQc
RLfcpiy3kYE49sTX1BbpJYxWd7aCsmnPcZV9O0X+by5d43+6c23aSzQI0OYgpfx1YFoAZpAFs0Dn
LtjncX6vrJyvCJtoXhQJoLD5tAbJK/UVn7Nv0ylO85NgcbSWvjPFgNS8TTDDpxa7IjcfMNjE9kwd
ud24g24zGnG/3g5z8Sd4Se8TabmrZb4iXR6OZj7sm9LamRCLxal0u796J8Xjjf4qwaVgl2eJ35fK
RWw3KcODy2ouuQqaG9nGkzgCbs25Jd5N0WCEV2j7W/d122apZh2gjFwdh5Qyh1/6r791/a+8w1v7
aEHagYWHUkko/f76ABMU3OvQsdV7VX82kMvXUFOGikZFQEKYdr85xQ/bMGmIUmoyBuKmQNxMtcRV
dkR7ShkrOBp11G9kUU0u6iNh149jRDppCxhDBA1ND+Hqt35AErCpQBpEYs6tZxLwgsCJKEDXPPsS
uAFy5sXr5q6CizPuGmUBvMjUZxBI1a2wgHX1ePFGUTPbHcXvv34immiY/7YPhFgABq6DIPL/Eruu
09AmljQqXhgu+V4ztsmKtzxdwGmoOBqBMJCgSU9htsB2ISCvtubr73muGI1hRQoDWz+JK4LeC9UT
hkOIawPc6nYYHD3JS8LRYtfYEUEhwX0TcPOOy+jGE5gig3xe/bHtxztStGJ3EBVgnFOk4KgVon5b
BUiuzuDHoEf/ZjH8jcjIYhBHAJ+Y9wNXH87g3xaD3BpKtTjELk/pT0VqnsBAGexUfj5gqFFSFI0W
0Ivh3HfDvCV54CGLuBOMmPT01Yw3EclX//rbUJy/EqJ/vyfV5s8BoRyL0eFf31M6cGnamKB5yVi8
O1l1upUfYqJua7M3IpS/FXKCgISn+vetzLvNqWczujjRw1j3b1UCE0mMWavFfNKW5j6B4jtO+klM
RMSwc1UJDrBPqHmp+zSGQY2Uk3xSh8HvajlPvpUx9qNy9Qic3svzjfISii9c/PhiQ+4zf96mybcq
5kZsGpETMIn1wxo/JGqnnp7DEQNHcfiIP7AHA8w37GnBOg6sW/lmwmXKK27oRA+f+p7BomJ3aMqs
u2JilDVnzD0LopQGstowcbj1RXmKs7XeMrLgjBYfSdRbtxMqSYY9hihMc9bfI9dbGTOU4qjROjW4
/cobniKqsK7aRAo+Y6KElBX9fcVoI2YTuKOYSktElsNf/rhRh3KpxySCfDGuhmilWxAwS2ukV0ok
xBpUTYoz/Uhhs2RUYKB1yjHC48SZzF2qxm8Yuu3rMfRKZ94ZWcf1amOkjokTj8gUX9RteFlSWgoq
CyLz+ziW9+SleKYYoy0TN/owa++muQMC3Sk91ooErvu3maoK5W8IMcasBaIBnChGvJYnehhMhL+1
qPo2jOwU0wMQRYDrwuj1ML9uiyYWwEOuxS9L3B3FOD/LmKN0RDrKxXepTg+qrRNGRnkv5qy6jENO
3tzVzKgF3HOrcBYt+6Un+u9h9ZQjfwudEo1KwYPSPQzIv/WJ/S7J6Qce2QSq3mpbcZ80YXjGOCNh
JTSQ05lu3RrYYsVJW2aQDymd5SDYYs2SQ0jcj/GfNDiLfiAWiEGDFxtstH8DR+uymMH97VAEiVYU
5DjoP5S/S52ZlOa6zlDcE+dgmpK2yBUf8utFlS6aE9EGCOzFyGhqpoMBSKJKuLBJ2MjF5WnJs/uY
dTLjYZXx/wWSNfQfTeRccYZ8n8X0XhyZjQL8h1a3FcCRAC3EOFnsFQFMiSaZ2PoLrirAoQJj0hXT
BYNsvRnKsd/L1zhskfjxQn2Qp/UvsXImcKphfRSDW5J4vgVwKt4B2UZPMDrFcXrbtyUbVYTJC0jz
d99txj+HNkIla6KBvfEWY7wPMG7LyLlhat0RuBJA7P3IcErCrLl4D7vScJ1Z8et+3bEmSgNwXHAW
RwY5t/+IloukRD+WpH3XmQF49SwmA+W7WMWFDkEvoolVkArfWmfRq2DrBzxkSbeFXt96YAqSDGaD
EzZEU3Jw3L55kp1RVtSPDhC12+T0pC+/mABTvgucQPT7YovbWn3fcXYuORSrJXVLwRWcqvRdHE5R
jIkivMvbISW+taFkEJpYgdacycN7Usxkl6/5dbQWNRDdEolsxW1FIFrZsagflWH06Rue5IngAIGt
3VrL25GIgSY8K8LqKid/t2rUcWr6mHXixBL/ULKHw4jkymVohbEY5S0mORhyYpZn3yHTuaGSt8O4
ANHEp+JUiBKKyRmdS7aPcsbyj8B1IC0gE6JHVov0w5ZiV/TKDqDWDUpUBJRoxfkjG6+kovQs0XqJ
D68SJOri/ic+SmiRmXf79ygYLrrGKSbadsuO3mE981fHTuouksPR+BuMboDx2BgkoUIGIdSWZ5dK
ApDgWOM5iWvnRjtWFuWSVECef3Ii+eA3eEE0kmkq/VJGklc7fM4wy+HGKt/FUh7l8KF1sHPPT+LN
kct0b+FpzfwzPTIUfrGBZ8QW0aAkmrPs16XyWU98NkEe6AHp6uXU6tHjjTCcdbesJAIn8pGPlIvP
JfNvp4rwd/bCqDI6IPxHehBveuqt57YdGe0YP7DDel+4ZuENcUEaCXBbpT+IKYM8uXEhf/53EWTZ
BKqH0ufvGYgRWa5zFm8/d8SSF+RpIw8UWBabW9cFI+w0R2yAxXiCan2jWWdreu51afsbMQRPEXhL
ZudXvR2DZArJnCso2qmtiH41oLeutnRsZqJPGLbcVpQCmL7SeQhgViBYBG7/iVz2pAUqcrqvGxoY
AQOLJlmwI8JBGxhCNYEgJ996OlPrryRdt9ZBNNHiQhAwkfj3ck1NQEW/ct9O6VMbxsTuQAhNmYqp
mFfcwNDbhSAWs4AXbb48Ak/JT2SYNjHhAmGtzfpdTCVuPXvUp+/iqi3FbB4joTW9y7rZXwnTE/bs
ZDOwc7ryUS+G8zKuz1RLQUqsstIClfbQhXlR0beJF05bfmlPrh1ntbi7BHJtYrgPK37GgJ1dLx5c
KJbwrdO8jSAGYps0lZ+6sbhntX4zm0db/2KK9FFW2SYaneOXYTQGsXv0s+Wq7UbL8dUCYylFMOmn
dPw5z7xwj/F8yt7GT/2p5gWFfqquwZdMk0EZawMFJu8yKRV/nGQilXlnvYNWvJ84YsUsAuc+9o59
LW6McAHR1mP8hSavrnlJcbN3FEfiWWbsviLTnxTJ3t2qz/9IJPI/Kzv+ohf5f9OR/C8UiYgi/J+L
RLbJz/Yj7z/afxSIiB/5UyBi/KFpFmJkizLC0BRLiIH/FIjwV/RWuAYgIME5wpIRb/wpENHMPxg9
IAVDskkfj0Lk/whExF/Jtm2K4QQGdoqu/CcCEYVS9a/VjGlpiLVk8Q4RTqumrP61pyDOIU6Nuvqm
g4r3OMo+FQ/KG6vU6fHNcmvfDL6w1DjE3npSdkPjVttpm+2so3Ncfhmn8QuLtXsM0J/yvXTJv9Iv
jOF3+RN+hNbn9NKHbvPRBbJX7hevCUgA9up9tCN8+bjux694ci3VbbzokPvNtTmYH/G9/k1Gy9k4
qR8Oeds5eLKrvrRP/ak7SJsucC69n29wZPXyffaiXusTyYvXdE9Y4YPqkdpxvwTNlSO94th9KoJk
p0eesykv1XV6nmBWQXi4rid7O5+Gl37fPEgX7VM96F68mbb9ydxmd8YGb3O/32WBfLA2UAS+0/vq
wLu8047WLnwpHiTHdT5toBrECz55D9FuoPaiaCUhAROjQ3MI+aW9216cjbEDu5ovzaF27n8O5+RA
2uohuovvl4NzWV54hCc+w7calJtwjz36wfTkAO/Ei+Vabr3JHzlC99WWN+h13lPhWQEZKif5gK2l
z+m+ie+A6g/lJgtobfzeLbbQ/8JNOwTxGzSOg7JxNvRbu+FMjlyKCuEYvlu7bKs/rrk/X2NufMMN
N4krdUzSGHv7GbQy/n18bnI3+pljB1160xGakmd65WY+YjJTz6dl8grP/tE/LiX2bN6EHdrbeip2
yRX59TZDlrlvdoZveimfq3fxjD6k+3hvbYpdtY2OqMufunfprjjb9/yGV4coMFcO6CfR8PDYs22y
NX3rQds1UMW+IseTXrPjeJm29vdCAIk7vjoPYKqv2rF/bC+2SY21XckBQtPPG8UWbkcAw0YJqAG2
g6dshg98hA996flE15OVcpEeWZ+jl8TlJSl21kZxqzM/7yceGPjGPOYMLTfoHZJt7tc/KN/c5jre
JwCbeMvd8dCK0jN9srJhIsm+gsRjEwPVFxs58erTuJmgILnFT8Of/WZLBAJmyuf7wnMxzn1IN1CR
NtYu/9r0TxFJ1C9qCQHhPKGzOLxXAdMOO0AF75HwHkCGI0Fm27wX5/VYbvoLjPIIqQsv8ZWyjGRv
3s+wSJSLQJ8zJsTeHLntsFHMtwF6n9N/42BF7fudh0f0siBds7abtXPv3n92G8ub56DcgcQDFtE3
ePBkr8uj8YyDlA2OXxz5M4MUJ2Bs4k4+B5/osmeszhRv11JWzB5QpslSZOjQ+CUDMaxoqP270Z2c
Qw5hYtnJn/gPeMTIBngsbWlHl4/msL4SzEROchQ0vsJk9xB+Vk/DPcbpcRmYAN/zodljCGp95Ifk
gij5O1HN3WI9hneQyQPMFg80T9t+o8m/jOeGYtHHN/Cx9klDUbRNdxnPMGtRJJyNF33D0MRDTIx5
EKfRpsJT1+pdSuRcJwNZ9yUdObAFl5Dy2ZvIJMrO5vqk1/hWbbWn9sAOds1nWQXqx+bjOo6+1cNi
h8dkuemZofiXjUloMG/IUVQPTbKJ573FDP4jeZT25hYLI4jyzXb+xr+cYjR4rWDDwWlys6sUsKf3
0LyNLui1D56v/NbhRau/mgjHvOJX3b5KAYzSbFsvmQvQse5IzlLtMwYy5c+JRD9zh+1knoRuewQ6
7H7MHg57wfTQeIziFd+MjxixOSumbGgXXIJX0Q5nyutCtgJlW4zwv/SyCavDzzDJN9pGexzWHREM
M3zH8aAG2QuG08oP/Wip5/K5KfbIq16TlXwk6A47KDJy605b+dzapvdumVuLOLWXLN6Y5kuP9Z/8
ygy12kEQlHsP+4Eu9+XSX98GB5YQYKaHzsX54Fkvj1rGC06P06P1wpryShb3Xf8ActjB0MTs8tBf
M//R2iuwjty19Ag6Wqav2KalvEaSP712r/JVNtwR/w584za4oG0Zeu+0wS+fpXv7odt9EWpIapfs
gzPVZ9Qa1lmWcO19ay4DlAFUDeF0VqKHcqNdhsibDbd8t4bnoZhc/N+3TLa9akTb9QlcsaVEL1xr
n/i51/vJwxQs5GosnnVOfRH88sTrvOVefI0tA8HGhs2h+ACd5EQDkDhn82cBRyrx02B0gA33HBtu
1Hul+aoxlkPYaI6kNZN07eLdaJ+nQvc53gqmT6MvveQQdX7Qqpk9QcLn5E0u35RL278rEfwRhHan
jrqXAI/602ifiW3JjsOhcE66vPWbADnSBafAcfaexyCYPosugAfkshPduXH112j9Gs9K3lNkqj55
ofhsn0fb42z3WPazxbma8RfXgfBrQuBHYY6eyPdcWEx4PolyWe3yheHPBjXRq+THE1EOfvYYph6M
PmcMsAPFnv4w7Ce/9pqf9gPsnZRH0Z+bzOuIhPjJ//Tn/LCcwgt8TL/5Cbi+51fxpdaeGeQnG8oS
Te6u3uO2tdff4/3wE3Od6Tj81O6nnX40dJfc3Zl4zvvqZDd+84b+RdmZ/uCrGz7r5GGubc1b/iPW
XXnX4txFgyFVmKbsWKs1PvawqaadgZFxtm3qfZocwtUfKsx7XvGKi76GfdgyL/MsKSiLQ6j6Gc7N
1vYQH1hkrObxrBcYhrnDLvE/bGSMrlJtyDrFEDvsSQQ85JM39/6XTAq9/tsA6v93zf7PVN3/C6vx
m/b2n5fjj3k1/iqTj3+sxm8/8rscV8w/TB2jS1wqkerivMRo73c1rmh/UGvLptBkyxTC/12L6+Yf
NrQvRTYxrMOOUegU/hRr68YfzP9MrK8F5xBTEe0/qsVhf/2lFrdwflBlFaU4b85ANe7wLv7RPMGZ
DSVlbIbwEgcsPyQBPJWVcJNiKLLRmZ5imQOHZ8xhVaYjEYsdBCLSc1uMtLMZ+7fFwVcVRXSWaB5U
3ce0DcNd7mTHrL+zpjg96b2ysVvS5hPViL3WGrYWEeNEMwZkrECFwDjAKyVn3c6JRHbGiNhnkKRd
3sJZzQuOha6sJGScfhnNWPAw8/LJAV+OZYJrRc/kMxR+hHhbkbU0TIyhZ4b3qawfJxp3ECz+zCyI
lOvgocyGxfXOPstKG/SqtDtvKCGMyNJ8MS2MhxINiq0y1jTMGZh0qLllmOgH+qwUEI1w8MbeWLWg
61ocSETC4R2UC+UVWkx6MQ/85DUGOiOkOA+isd8lsfFrqjHYmQ0zdTtnQJ5JwrI0FjgM50C106y5
5NbtioQggoaIVfzmG2JNTZjLbWbgPB2TDtdTx6oM6SdcF1ylDuKM6sqOLIX337x1Y3iHxAh9jzzn
3tCFXJJDc3ac9kGqakqvcoFtsV7amiCHQutRyWl8Fyt+YI7FACqELNH3SoixcAstOeaSzaR13Kg1
uGMFdSXo45F50xQTP65XCFJM6kejAKQsCU2oIhR5E35d3oSU1wdyJ2McBi94+1uT4hCrJPQpFAnK
2P7o5WT1l7p5IuVzggxhw3+apF+qFL1KffmrxI2ZZ45MhDmHr5blwHjUjKmNuqe2cvDgtzn3LD6m
0nNWKySqkd+t+PYsrW5djXcj49WtBuGoAwH2rSrHFiQixyEvJTCKnLy6llIAt23N7XumfHU/Vpta
e1EMrogxrT15iXjLS/tqzkE9WugWTK1BqLzAUCRAptLSdh+3gEY2UI0+EHNMqtpWzw3EQFP3wyGX
CHTfrWYzDtIEQqzS22eLpCWYpF2CpkBlo4RvfT3ZB9g5FhwH5nlMTjNio0mjT/LXsuig9Te+7djM
ng3pWc7Cc66MuCio6znvO5pL2JeksNh3IVR3lDTEiFSr8VAOy7QpBrwlsdX0024Z3dWsNxLfTLVs
59R8KLDzZB/oWcAgKKlZi7kPoRF3NQ3mVV4u74MyVwdIT4Sday+ENV0GkkvYQzrs1pmJ6Yhp04Al
32aZ1Zc+6hUkgCWrXeIqYgaK7LhIPRJcYTO8zyW4cm8Xz0lDj7Xy3faVQTVrrj6IdbVTFYx2+hSL
67kB8Ss5SZS+dHBfJHpaYsGrdvnDHiPGgutM40kg6KhDSFvrQvNCemuc/ycE31hjSeqs+qlZ1d6C
3SFmyp8toVoejMHa6wjwxSv4lJNuL9ta5yvCGAEEwJ+o4WxeljimkY1SZE+ZqjaHORsW8l3WmZZC
OiTJ2gZNQsON5lcNEFsHuEJiOWvfYXceQkVFcDGrrEe9rSkUrHSEDOEtYVYDsotCilALRfmcOOSx
lyVcqVAHrELZg8My9J7aJMGSsmuNseRjt5oPHsH+nkB7F9O+1qhtfCVndFEq8pHp6psu9K8Et4DT
214yTdl2CCtkvIAdwcDy7modZfc+6mgV8pgHg4V6GYwA6nGIGQfeW6ov9/i7zhZeraBBfkknYuRF
hh55ZgpPaDhZWKEKt4kkLLv4muWi83VrabdNyVdZ1KaXtzUByPZKRJdG+4JVJ5HarO7OojXuKo6Z
NpSuVpS89kxXbLXcMv3/7DHhrZL0ZbR6Tp5COuaGKj8g5rA9qVx3K5Ps1FmfqsjZ345KXEmphhU+
m96dxiTAKRAhsz0+rpi7BokSQ/ZyegQY4Oal/XMYzXyrmz3FzpLsovDVbEm1yuN4V8djG4QFhEyS
8TrjHVMvS7iihQ4lm0RAuIbeIQLVdrUQJKjH3dVj9h4eGinyVSW/EtE0AAXhXhdZCztZzjXgqhhf
3DW5bxV5a3fHTOZJsFOfMArXcNvzGucYZt1jj0tjrRvTJkqzL4dzGk4/EkrMd3poYdxA+rQ1y89y
pQQ3EDpKEiFz+Bdsc6l7LVhCLU46bgZVfz/V9Y8hj8bdDPnCykby3nPuvGkwdSpmNmArh/Wu7re6
Nukeo+Qv8Rrq8hB1+t4h7A0IoFc3ZOrWd0D2vRsnlJkaSQexWV8NGGEPcbQkR2OYacUd5d5S2q2l
IUVdlUj31DbDLHWJnoqBPDPc0/koSgcFM3Qy2CfVU1ZoQY+Pn7cC7WAxmTGZAUiIYKpwqfUeqYcE
XDNr9OpMPze9TUZQpt/HfqoM2SEfQDn1Mb/YiR35VVw0pyZ8oUjY9hDlN9WNziKn8FpUJvRJTzT0
Kl3ZpSggSUdSmLS1U0I0Ons/7E+1UiTYEq7vBFPVfjOnPyRSc6oC1YIaE9hSVscmG82dMStAMitm
dbahPQrWMFNw6cF26JFLILDCHKuAXmJbSbRaql595Ols+E1Imb2iOffCop69MokuzDY7t6yjuyWf
dqaitagQlsc4T99EUKgeo/lx5uJO0Ugos0wt9QabqViUW3eWTHNRDzHwDL4EUG0qI8BkSGU9lrmr
ZEPvy9mxX5BALhNJBLBYtwkjI5MkCo/oCpdEgHHTLMu5rPPG70Nqk3o8hnAiy1Ed/JQoNldeLBx/
B/LA0tG153A5DRBhc2sI9FTPtmnOWd/YNStLWyc4sRXimxxEIUdvBlF/+tFr8ezLJrqvKcc0Dvlq
oJslQBrHMZYPVoFmuijuEyxrXKmvPO6lIK3tdGcOw0512Mxdon3GY0Q5ViW+GmH/Mqr9dcUFpLK6
J6WoGUvgYsXEz60NwR7Amd5vjU4h1gySGE62gLx1tKkBngettn2rzlNfNRtuGodpoYlBjK0XC61Q
JZGqoPsRCZ9eOuXODxKGFXWNfA2QL0EaiTnXsuL9Pjq9dlisCA5lN3mSouf7BfHuRpo7jCzXukXz
UuKlfxphTQaJhfVZuKav09Arz2VucPrZzruRIa6YVZwEFG2eNjr623GtjM06VrFbtzifzZ0ReWlT
eS12ChyHQs+WZcyREEvtHTP7VWvwGrMClVioNn6G5sC3pZL5CdoLNOUag+w1PDhq6WysUL9qNyRJ
VQaiQsH29Eh3ye7rdTzc5Emvqd5dO+6hovfWw0K4rWFFT0u8znetkRCkOaiSn2V1zwhT1plm7rUl
vdkcsowQTEg0zvKItqzLJFj+xrIlTg4vuMRQPQM0yRX0On5ygBBAo02k/bOVD+sea1CuwvlQSN0a
ELpDaZ7UGSVmM3tSrJAkT/WbJilj56j8rPoUD6g4nLliMckYBZe8zzBVVfHjEezfmWGD9A1douas
/oQbjUt6tJwmuVAg801XqaUWl1ciwvWUmrK27W06iRBqNZLRCVurn05I2oak3BX8S61PIrcZ8eOr
eJUWe38fx4HQNTE992Pc0b15KFsYdVXlryRp1l2NLxEaTV8ZVduTlQGm4ej4ZRj+zKMGnSKcgR5+
ta9Uj4mD03ZsGBvKcUzeLI7zvETr1qqCek1cWBq9GSl1oLHGbyqJDFtnzHAZju4KeTn39fqQWH1z
NpogjKmWMCWk6JDTFq/Uy83DQpqShw6E+DlSBg17LdYCY5oKERJ2Ow41SZ3yCHJi7Z3MhJw72Hs7
0mOWhSPftWwDw7nTVr3bd+NEzNDofGfF2lLKtK+NuRKMAQfW0bATInaoT/LMG+B4a9ii8gpiqNE3
xv026ynxHAnrJWYw79qE/XcxMclfo+kjTwZomqRnLOsS0QdlV0NjYjNwAUpS6lZJv6kavljHIau0
VmdmEKh5hjV9IoDmBYY8MOakP0QYQLeZvo/zIoHGIDKYh4po4SEF9bDLg7A9XunLtqQ7vw+ORjqj
IKPw0LbJgOKE2A9PqY7SDAWhC3EJUWbZs5ADzUkw6c50XKQCTvtIhVfExYZagnMv6xpU4PgU1Tql
TNQwP6sW4rdbJz5pszSLQw44RHe2C3PtUKNIJJQJc+ttmCRpUGmog9qkOOeU4PcmCOrQWOwnje63
qXntuKVQmJ3nYVjP2AAjK+B4K3Jh42xHEfy2fDxPYQt+0zd3kCsLHhV3wlIqMHA0JcOLdIIQ04ho
X23+AvOOCXkzPW0JP+MhtXcq3/ApN7Jdzc8icaLT7QDWOHXUgyqlpHsSdtY0lRRgUroE3SjDBwHL
pb3DIWCullOfMr4eUia805yWuzZeWbMzqVSaUwUZFKBTJk17KQOX0WJyq1Lj2rX7ISzVJ0350TaA
FaPm4G/jjAjJMG1zhkbdzbA27GwsH+KxVA7Y1bBkpS+0HM6hwMFpWESAdjUzh14ZirWz7RyTZvwR
NnA1emG05qzMum25nNCVRofOzNpDolabvCHgFEMthUBq+ZTmjrMt8qVh5cIyb4RzhMwEeK5jwbJP
H5xEhdsULZA3mu5APOcepT9Ry86jlUYg8bL6EU84IM19WXBdivuvPANwQvwjyBEuHmocxsMc6pkL
UJ9sZWXGSL8EbLFzBhgz2qdEf4zSkMSRYsH4q3M42yyaXMK9ADMk+SnrKaiHtidUPhvus3EhFFaO
IW86gnOyXYxhOmOjRd3eKPqxdpaAYLZxT3XtmTMxtao4gbvxV7gqyIzy6bTg4tAiTHVz4hmPVha6
ik0fqwwPxiCRJbuMz9K0ZvtywolsMZyjMe94BNZBIs3Rd6wI3As2QdQRijqNlb2TlgoYRpNp7ArZ
CMaOfNqBQJ6sxcVXo7DT6w5+wRx+hMUSwaQrg7CVPpouFScpPpdCA1FZRy43x2rCvSlDxjdzezPm
5LJnnCdDXBHai6rfK6R28WG2fk4ygcLYP6A8vipjx5Ree5C1TN3j2bOSUr41ao6fRqMVDIcqDNQ5
6Ke12ELlYtDpAOEptTWQ9Z7FzE1Ceo9lMI9KOAVFRvHHaCntBulUptFz2nPDwDyrtvPiOCiQSWNT
0pT2CZWkJzEmCzptRrQYtg9GGaOHHbhWmHRwwZQGBWeRZl7bDsTLp4KKQ43RyvNRjSCrObybGQcB
X7bH+qjl0zekjzxo5wxD2Jgeq0sQsjL1IZw9fyug9DZVVt41LWDtEu+IsCechhShxf6VE9a0iVN5
8uCA4js48KUaclhtJLDHMiwOvGe/WahPMGEtfLVvsd6ar234K+zHT7ugp27R6gwKwuR4xjIPOtOk
w/1snyf8DJYxnO7DycIAsA/sDC+WqsjCQKlkrNwaoJsQ9C1SPrOBLjjtpRKCk4Qvcps8G864m8r8
q6UD5GpPRT1SBY1GfsJEMOEiD3eqxDxmzQDCDUfy0RhvlMzp/bBAAYU820u0gfxhOdN2lqJuul56
6wrkwRbeZg/OyE0/GXF7HGjBmRt+lLH6Q5EL8mtHRuIK0ang3lB7l9C4RnVtbGsn+Sik/B4e4rrR
YubbeZREu4mKjOynYhuHVGhFnQS6WpfU8MITcOFkcCaH2lwHPbQdCWHuShioURtB3koT18dk7aqu
DYyBcsbs/TlCGQulMSIkeSM1Q7qBPYb3u1zC0Fr0y2tGWDOO96k/hGOzQRY+b6tSbHDOLAkV766o
i43DF31qe/OSVXFyMKbkDpLrA+2qwWv+VG0CQAop3KdztIcCdCC++7WtfKOOvSnnolCHD+oodGKR
TquvV1jjT2cKnHtdsNLDofMHVSZ6Un6pTW0HhRDcAhsfrzfDTS9mnQnQkiJzNiHfzcqkcGP7rW4g
NDb6wnnQhrs5YgnGo3Cmn6wLCl2A9pIJrMGYiWB3k/I7PZTz/CLjZm0hMcbujViU+kW31vuGxLXf
XuQS5CkijGdqSHq/pJnxZrTIF5LV+WGNhxV91TXSp8tiFbvFfo5JmDHW/crIaM/TILy73XUKCG+K
cY3URm9Zza7KDtbApEMRYdcFBpGuXvXY3RDm2w4qsBZHoMQ4tVSiYNap/LXpwWy1N3tJ7+BJfeNT
zskCbqKxrY3kTm+iR9Vmz2bxtc0jtHp29mYlEplrY1GLRIJ7eUzsS3MkYDUYrHm9N4eMKiosFW9e
qveSA+uESykEdeLb8x7pKGIZYGizPTT18CET/W5l6JcVNhx3PWckz/mnYplH0yRv3DG+Biv6IHaO
G9AcHhy20JbAe5QLckqKh9ZtFSMTkbxzuLdQpsqRCVcEYw0cbvqzrBfMaErrOmjrENQ4ULtFpT1N
Zf8c17hwYloS2HMtB8Wi4iXW9pFXVQO2TVP13c7Wmy3Vl5HTHVlquW+X5KnKks8p0WwvG+tfq9q1
LLRF2mUjmYOZXJA/XyRPuURUlGXUm7Gxrwbxwrj2MW0tFa0PSta3q/dsylhVN//F3pktt80k2/qJ
sAMozLckOIqyRsuWbhC27B/zVJjx9Psrunsfi/aWoiPO1YnTbXfLEkUWasjMylxrZR2jQYU2xzfH
4Y4WLp9n9AygXCUPQ9Na6/kY0w0ITC9iTibAy86i62PoRv1xanQ3sDwSb4uZ7lP/M1nVKHAVpDcP
G0rdkuulXddrDf2kUKufZ8Q7+QlNCMIRDRm3JwOW0C6LvBAd5SvQiNmMtGfdpPe1lvZr2myDoi3q
FTS+nl/i3SfT29STJAeHBtSurtJHY2DCrJ6eOyb88Tz312l4Y9LWCZQnGUQPPqKnP1d5/73vyIiZ
NU1uUaJAZMRYNkPXPnID6tbFZNF1Q6W5/CTeD8Tp68gmJen7NXXWiLZVlXE3tPJHntdpgNIBhHWH
2ZjM8UeWH11wz+t8qeNdlvfbyE2XjdRQuxEoXXt+xB7i5LSJ0yELlH2pDedzy7KiEoMW2ZiNDhWF
zyQGIa/43Nrdatin6AfYbWnurH5cz0YXGL32mMX5Zpj8k9m73aOfbiZtr40DZgG+I6ptbN4S0neo
+cMdifZjVOLqvIImc6mTbemKUwcuraN9bRyRgnMr7nCbwuif4yh6tds4oKz8ELo2AoaV8aWYSCe5
S0keBwUS4hkSF7GTs70E55ruCvd5be/RFqOzrCcRpSY0TOjLhGCCsUp0GpISDjyGOnkRzenImlT2
y7xYJHfb9lB6uaSCXSCVp3+1RD5t8MzcPGgQOTS9vM5jk5wv51NSuWIfS8odeIBCZMumR/VtNXM/
QL82ZW9UbaDZiLoWHkwkWgwGGZn3wDBnc5NK66veW8M210xrk+FNiin6Rgqb6k/V7p15lmsjIYfQ
6OnZuJIt1LDiTvVJ78XNqIt004o2XRPEgq6ZeDI7qq4na2FxEgAwbNueBH5kS+egJVd5OusBip8D
8AqB3Wl/+EOVncjnuiRgmy+IiVe/GEn/t4u5/+8BMCm4/u8V3x1C4WX7c/694uvzG//CXwqAlNRR
UeFG3tG3xG/4S/FfdLLyoHmCofR1cJBAM/+Fv7T8/3IBXvqqSzC0Cd2Aavnvmq+PQDf/cZFCMzyD
H/8nNd8/FGtcJf5uGEKHTYK2oX2hWDNIt/KR2ZzY3OSiqEq64hWFV/r33ZIXINXOjcp5ysZTb95G
uEY/vBX294FOiA36UGZyB7Z5Zc23C7dDDrADoEjqT8hcd+B8fpvXv8nevilO27Ai3wzVuaCXRq3W
oRGXkwAaXlpJP4uXAYuQmuTr+5NRJR98HInmv30gnXLQkEAEUOgXdMx8Jo1Lk1ACXualG+XecrXz
1zlJUnqllCe9gPW+T6jWWeWrrO8m6l/ZcCJB0ObUOe7m5rWoUVKjdV5rABUhfEH7EAQWKqv0Lf5C
sRM2/ylMoIPzJqV4InBfM/capUxCqlnjWhF/cZNTMb5mvMKwX0f56kR3DWEQ+iQBorMrPm6kDLfQ
+029S18/4XjAsTc50hwS1TiirGKfT69TcZcqDr8SyQ3ih6bbyoQ+CK/DRGcN8Sr6J8+m16B4RX9x
nJRMp3pvOiSvmpKu6uG47cJXRpchGx3eMhBJbTJWoJlqp2nXzEFuPhX9ycxOC7wCs4WJHgPbGV4N
sOI67wPYDay5sWIY9aKs/5PjPYnkDhLnpphSPMurRq6O76GzMp5c/VP4j909Vc6thsBw8po3uJlx
CtL6Ke6noHOuwhl4ZvLqAQDjm66DnHGy0Qt6oNJJeL6lfRcMtadogs1DfzwWgwZbK4/0cBiduuYk
IXYp5SH6t2rttkd9d8Ty5vBwvO9Gl+7UKwvo+fkCppCQ4iqdX8f6pM6GmscB0TcuasnGpUjkyyeZ
f1G/YYVPYbzXmBkTOeVVJ4wTNVYUh68QygJ15zzNxi1yC0N9olF2RVqohQrD05RUDA0Aqs6tmjGT
cRB4UBNv1kaY7kwpqErSWiyDN8PfRodvQonRu5Ldq03MyglU49ed7yU5E0605t9ST1EfCJmrm7jV
2JIemHd8vO3oqtiOrtSrpODCi2teUt2x9rJ/VR9NBYiy31PC7lfj4lVjxFs2rBkJ0uTE6HkGdiYb
pwMS7LxiJMBx0BUE1BOysv1TFl6V412D6iPWgjdHqlCcdwxngVXjOwI4YQt+A39IBPy+xRAX2PKz
yfAMU5CVcRHkMrDLv+NZTC3xqKd3QJ6cIkgg28xIH59C8aKBqrI6hlByvrB26anjAmQAcRnKBGW8
l4b9K7j9mNRXWInUZFeg6um9ZAgVAH15f6BvcTe/TBu6YQ7SpyDg/xD0jqFHDd2AaRsccmHtC3+m
7l6ZNtL1mDsrtj/4RPjkf7FuvkeXWVq+eDQPuDCn5N8pFbObSKQdDaAFIXlbHWhIN+5CigB2Wux9
CmOGAhrXJV4AdplVrjXvvrPvDQCWxXyeCQUwCUfAQARGpgFfvYMXs5MUWqr5Xv0W/0raqzzau3TP
O7+aptncMFADv9dGAAddHoxdESwK1zyblONZgRatLQ21u16hFmm659vodVL6bV8SE+z1WK7b/GEB
d5iLU1WBtalfxpC3X16mYHK1NX0Dycnfd2ARW3RVW1huLzldZxDkYViaznN6UKs9HtCxiI71dSEK
5NCtFZ2fV97Qkf+htVz0TT2Smo/IvAfeAJ3RRkblgc9xjXuZfyM2I12r7dWgbRrpsTVorQwUxVg7
/GjWX4baWLPVlio+hLHK3+OzaHTavqjZlct5vZnKlMfymCBdVezH09h1ys/xA0T2Ar1/Ud9Qw2L+
DR6bSqjt3vNjqfHgIjD0e2iMrB2LoybMo00SMr1qPHqnb9WwCUW2oYwOg2Ql4x+eselBWHMVCOqZ
B2Nc5FIOC8tIP7ZVPd/zbsNyXurSumcVnXanZkNBBqJAHQLqMis1KQyPSW14Fl7lO9d0KVz1U7H+
deIqOJA2GzgnEHdr3n1ANjxjFuixA1n9/FTxSFPFCDkGZhRXoAGs5dnUvNPsB5zYvBI7k+qqGjuD
OW9QQLa5bqwzsPjq3wWye63GiWFA6vvq3xNiCF3e7wCy1BMyMag/ad/gz62c5TWsjzLe0VYXMDTr
rFZNGrzdeGpANqmIR9O3av7Uk7De6nPUFhzBMAfqC/Xqhc2Chv5G7VO1Bchb0Ye7V76LFZYYQr5i
Elk1mhMDJGMRy7VBpkL9gFI6TFo1Nyp8yfApOqctJZkw8pzsEhZhcl7olYaXvudgqc1RcP/rGFJm
mEGI2EYG+sBUznwvP4UpGjKnodnV9c6kT2wx8BrLX0XXE3tEvfHZxLGoX6z2RQ14aNXi9KuYtBUb
yvXYffD3LMQHQf9VCE5OHE2MkRohg+2YYRhxa14kGCvfUcOO/PuSNGfMypa0blHLAZZC5zERMlLG
S+20nDOs3mXquedSC9AiEoxxqk5WSQ2M3WUP0HAwvOpVNZUetRf7hGVlVhHaDdSJUjtHtkXAYHMS
l0ysNFUDpRO1MEjZ9mrO2f14UxMm2ljoW46F5r1EggXDqKinKiWywZ4ZcNZ1LAXrolnhKvduGEkW
ztSBVmZ/rwag3rPW8716Pyt5CUlmJ6y8jbyn9MJ9T/xJFYfSsrFGVJ4ehzw/h2+wkcVIXpgcToZ6
iFwdlHGn3E1mhOdToJ6lZ6uqHxeAnNVS8juGXDvAzEegVeqdlFFSm1ozsIPzfWV14KswzqrGDzWm
22ZInKnJVKNl+OoHUr/2xD86rD71A+XX2EYmJV021FI8MKqY9E3fAGiRJ+XulIVic7XQTDWCChaA
faSmUhMvPmIP+KCel0AfD9TZ6Zf7CaPhAaBRw1ReqgQuCYjjvGdCH7lkl0bxzL1aGiyRwARH9YN6
VLVenAofv6A+QXla5EnZQmrN6cKjLrsrxtVCT3RpqauD3kbtiInP6BWZ0ZTEJiziCOFD7GbHLuDh
astCq6vdef63VLtNTEmLYhiRDEr9Yj/uSJCdJzpNzIBLBqoejyD0RmEoz+DzIGqulQOzyGcuto3O
kRmoh1xwiM1Mr05yEB7AKWZb+Qu1x5T/UMJN/EhZxcW5tcKg1Nil7rJ1IkQFlmv0lRuaBnqVvlX7
WO1dtQFZAjUXMx+kjKCPWVczn6C8LNt7ZSM95rnC6zZFHpzPTwZ+KOl2yn3ygeflYKKUQ8BLSOuX
HVau65fT6AlXlVMGybJWfuZsX/mecpUTzdGUV1feKJYvnDvlrzFm/KqWC5LtTLqhXGdYF0HMmeAo
Y/zm9qRsIBJQgO14S/M+ml74X/aly4FQh0J9v2bT8bYzpzwyGWJkBqOj+BZgY8Zs/cT2sfmg6qT2
Et5LfbIKE6CfArXApOCi1YMou5bRF5yU7kr5cD5MrQ4LJphuZTjej8H+dt3zHOJE4SFvYpnnq/Jv
neMm9PZH34omhThdWTYGGJegAhGeUcc7qoYSnGc1nSpMU3sKZ6u+ZP544oKb8Bw9LNZJuS91ns9n
e86Vc+Z8/XKnPoIYLeulft0EiqQOrrIdTQRo+Kqguskx9cZ6Y/OwmDW1C5W5bwq5Uf7WhlqmPG2O
zZDYxbF8sQlkp3s1K+qbDceLXQQUc60mCeHh4P2JMpXKC4AK0MSqadk5WvUcmuX5NqUBxd18G1WL
GHkDPXLJSCFoqJ4fB8feUU63S5MduF4k+/Fb9nLC+OIHlRdVdsjBZav9r77WifbOtokJxtpSjF0V
KaVYXIg6kMroqRCDeXWBJ7Jp3n8IUPJ/fQrPdVwHIDziQhdPMUwm8EALugsbi9VmqInxXHo71z3H
baw6avFqRgk41FNqyuS4L0rjTYUthHbK6/MyIpX6h+be9xEBCi8kMlT+zpUEIdhvFdBwd+BjxEy9
UryoE2K3dCDEuCzRQ9nGW9CGO2IM9XLUzdU6jwXrzNyov8piqviPD4LNHrgzYTgnjQhCeVr1E+Uh
2V/KpI6MQsUZmEYYt2eXqPzM2QZjPPMMZfrNpH9X71DiBSuIIyoyUEFg3+r0ycK+OfcqFj0/NS9T
wSTRDLuOrwhvuCAAgeWfyt0o36h86Hmmfh1OFaYIiqEalRNsnQpwTOeT8LARvxym2rjKSXZFEaiI
QvkR5QCU3yAlRbb4hwSC19gvGCJ1bcBJJMy5iteVaLw6gwqsqP5SoE0Byjvck5XqMpcK9c7YF+VV
QlrGYOGxNMpsQ5JW40EJO6BmX7i36pyY98oHKvtLg3j1Y4KdKrVWhXlSVpxfb1NtoyNZJ4EMM6/M
Pt/UkgflidVajl62V2GA8px8PIZTLb+ylfzK+9v2b5tWF77as8IyTV9JsP1mo7IxN4ewJyWFycEW
8Ud5OOUx+FQV+b7/cX+7QHu66dD+lv4YsE/E28+zmjjyhuTX56l9FpF/Ycez1dQScK1RMSQYbXwy
Sf32aM77SmXQmXqvuiGQIqRRVz1mmZWccf//MHfvD/Jvc+LqisVO6kapz70dY4xQhJWFJkV5617F
6V20VcGPiiBYfubl/HH/Pw3+QbPKs53/3/Pga1l9694Sn86/8S/ikw9TyfFppYJ9t2k3xCL+D/EJ
vhF7GpkzkhBnzfR/Z8Gd/7JR9jVJjqM3YJ7V3/6dBaeDpaf6SaKLxpJb/yHz6a1yIfB/dHqR3ePD
LAMoqrjIhdA9Y1oGdwpXSEtuKpiQ69SrEGunPxXXMSCzfl0XB2DMznqyaSOR4aCPC+JD+7RLvvo1
9FAp4npvkuxCBdP44NRfaCQwPtu0dZ/EkM9EUUZQR+C3Y48hkDo4qJC0iZ9f933RXGmABBYz8MAr
EGchmnVwOoS73f0gIE+g5o9+cU89v4MI+f55M97qT/0aDRk1wVqRs9KZ+zejcatxspAl01ZW850i
xQ8zdk1KzvmNCfwwiAQRZVhF2GAa9SBGWbdrXcN4L3iFvP6MVHd8rGMknvp6sNAh/2h4fyymbSJs
QWILfQrMgq+G/9tkDVWfRYPea1ypNtKeZ1qBUYRO9egVJBCM9hTZF9pY4Yq7MgI1EX/PBWh0szkM
DqU+auh7OubcIWH9wby9NVTneWMG0PJz0XiE4nBRaykXGxVUsAvrsQeeCwwjEFMMogwZf3txD1Wf
g3jxDfpvuNP3BVj2xkOfCuh3chpDpBo9l2w92p2o5DW7tstBwEbDzfuDFG+Du/MgOQSmC7SVg+Bc
dpe3PSmT0SygjxVgyygSE3mLAZFac0w3cVA65jXVLHHjFb520EPFB6w/C0suX9Gve6RNkjyUsvtJ
FZxMf0nJ1wNIBHnYQjzS9h/SsZ4P7w/ZuGhacB4zLdqhqVkYF8uzLzxAKGx90UuH4rwVLVutKrz1
EgNXRiySAjJ1tvJQWdrnto8+x3bu7zRnotWclUJbdK37ftKiQ+MDi+3a7Mc0LtWXKAs/wUX+miKi
GNiQdNimaBO4lC/IxUFajpNCW5tJGR+nxJhXJWy4VW0Zcl953DwBV1b7tp/jddLa+t0U/FymSGzz
pF1I3/QJ8M0yOrS0IgEU7LbXjj7sjLxy6ZlqopE2KYJLYdMgzJ2ue1e7xRA6B9PNvL3d16B6QVP5
tlaS1nLrlSeXcEtDnnhteslVyI3vit23BzSSAWuNTEBC5GGSDFyqHWnhtp9qcTNTKNByEL71FAfw
tAAXG1W3ydqeFkRFeWVqwGu9ujoWrj0QlGvyU81Ljz3IhxTF3H0zWtmhjZZxazT9vO2I0ah8C1qO
dYEb0jRT+vQqSCzYz1pWy/1QyKOf6U8GosCB5uVRABI95akF+8WZ23WEVkNkZz6XeC89Cq/+3hdm
fm1Y809y+OEuz5ZpG1lJH9CobBPlRvkU01uKVkPhldvn9vaDTaX2zP+55PzaUwJ9HMybTuPty3Mg
pz6NC0eP1jHkrHIg9rM7a9dbLtA8uexChYdtxlwEQwWIWAunH5UiJGTDaHx9fyjnj7oYioObE1xV
lMl1L7a39HSDmxLgi6KQPYKsJMuAq0yB7Pt2i9wTVCyr2Yez7mwHP/oGleeqaNpNQSePHV2svoWp
RahstiDOdPfm7K2cYgKcYzo064RCt9KKZCsyzQ3cVkP4YYg/0+SA+N8r0f1q5Il5/+gS+bf5JY4l
iqXKzR9lh36z0uAT3CLyYo1Wnd1BJ3bg6fwdVg9Wj2Fc5a5JRWIytz2C+FtO85OWlFYw+lUcGA4W
BQgtGc1ktAJzrqdPcwUz0I2ORd46W6N3/9FGESnS7QbyInMBfKdZxmEzgq4Y3cbe6HPTBtWIbK6d
mg/UuARyAPLqg6WzVeRwsXbcLmH74pKwUJeNF8oq7r2Mvjwrc/ziVNLcmb3prRxvuYa2SkYkNa/S
enl2zD7ec/GMVkZthsEy0Atz5HQ/p1R8+7BobywA5/Os6Ud4qsl+mcv4hj24btte7sciD9dTNVJN
Fd5rD+z7CMfmehpIZmphG66z1r6F19ivNUrREdps1lQ9/6irAgM0RJBO7ehpmkBv8eOsqvKvnhvf
JUJDHnWs5Aot539mL5up8ZhbTdQz0iR7Wy4wqlSvV4+is5Ry1XYWwkwJ18semkYIvyNqNBhziiuN
wO5z1XX+xgsrf0eHFI84a4r29TR8N6bE3+XLAx+VHau5yZGbsJGUSciP0dygp0FhHR+hww6BiGBp
i86h3V4krvVZzoe0dm7TYXilPVB0JPaxNxUmORDhSABnT9ZKN5P92Ij2yusbpOSlfAz94Tpy/X0t
i2u9jN29cMDeJssEZDAajmmcfwnJnxyLNh5I6ciFwOrWAgzP/mx6CEy2/gTjDBWT3LqttdEOukKI
zxnhX+DSGARoEPC7HvSrhCS5tkxUJ8NqqrdFglJPmPcA6pqSVqRj+JxDvLAHuav83kWmstqg2EXv
VB8pFrfu4B2Nh0570Gp7uOnk8j1n1re57t+g00f2UiT7cKlfvX7UPjtueiUWA2MU1V9GlcUgdTrt
F6Pe22yvB6zVZyV97emdcYUm6zVcHz4X3snW73iqaHB26CdzMW71di8WsLGZtwK6JlMTiHU5+Kuq
CR0Q3AMI/PSbVS8V6HxyhGNfAMSyGxc/ABthjH8QNrT0ISY5iLsmoeZFV5PeAIEqmulWRgOsJYSa
1aR5jf3FMoYvEbCvLVh6qq7uzxzO5SGq4fOFJO2vjapFCYbmWl62VDtRL0wpiC7K6qQf+jHaAAmI
NkumMa9RHq8NI51Xuj7+NAv/EGfUcTQzASy/0KrUckMcd3zkXMKem7d0/0ExHVwa7NfxnwjRFsRk
+ZCCorwTJT/NBt5r6C74sclraIOlRUeaHf2rXzK81/Qwg9KEIAJR2ho8O6ho1ADtG2zpEroQIOhV
F2Bb5QFpbn1dL4C5lkjSeYYHZmqN+0E2/q6kW8mefApd/sw5KGj9vQMHjtB+fJATBdK0Gu4NX3YA
Pb1DpvXT7aAyNX6adwehUUQPnWT4aVuf7DC+KTHvaFT8z23uL+ibc6380pLRcENHiJMStedceKEQ
umY5C1rGRg5gRfDi66iAYuRXya3wI/Ozw3NJ13nM0i4MEhhwqyjplrUX1x/5DuMvgbTDxQI0FaAd
+mypsv9vvmOQEFcxQ7BSWh3dtYmOB2M8qYpc/CzpMRpIlZYxQ3/EA9DjUrj1zrUJsuDS3xY1sPrG
G0l5p93aBGi81s2XMAVc9/6M/TWURs8Ot023buGdM5C/DbNwKntJLA+QrQ5nsZ7Cad/n4joN82Xj
jy5dtHTiUFcACLQd2pnknhMAtv9Zt2VAIj7aoJpFwnts3V0PRJ6EVfMtGmg01YTIS4WwjZHu7b+/
P+q/rTNhj4m0H0rf6r9vJ9cBat9OUCsgdowINVeh2Ptzd21BvRXuHMQzHQ8yO9OCNvJj8vDmgR1H
iySPXhzvD8X9i/PksqSjRULmQPfPF9HfJnBCpmGGQxitRZ/ru2ySqIPCDx3mJhiWBkztzPWo75L6
avQodEAIqm/BWNp7bkrm1o2BAPh596C3MEpE0j3CHvyy5KiXIfWcPsR2c9/aNazgMdxVCRvCFt1G
IEBw6OpqnybhQiELMjWgYZJ8TQZTuIMFkfn7qjfKQHpWvi8Jy2p/7L5NcYQOVhNZn0oNosroLf/k
WWRsZ6ukmgIinW44B/Rf5CcnpwuD3922iQ6eswecO9Ey+wivJ6jqXh6jhVeO1tCt86kQ27jLTxUk
1qLLq6uoqF/HBlvSwge+a6dT1ug9rK06+4zi9CE3p0dJ8uU0+TTJBpj6rRbgsd9fFvMtcuQcGnse
+pCmxTXboGbydodA7qtM0QLfapUhpxq36iejvSoGyltu48zQRrRTVFvdRrpAxpNy/Mdaqk2FuDZw
jQWhcyqJS2/T7MMUmxbHgr1zs41dbISDbQ+tZ7efbnoxcyNxlm7TmZACvRH+cFPgj7rShilTzyDO
xdUC09oYURQbsrq87rOw5uBrH0WryqJcGD8Si/wxSFF57Mi3jxzKHAqJnkRIFHt090ohJMMnvdWj
9k4S497Ek2oAPcCKHmitt5msHlhX7GTXGRFVhQ1aZWFaIpxNz6hUEKEML1GWDg9ZPKHi3NHXujI/
aUUTbaqYwgjXueqYTuRP5wEN6GGqljUXfmuD3EF8aBsleEcHRw3+3HMzPtHTprl+f5Ev4EFqkakk
AZoCQ2WTbvYunjiJiVDalGSFzQ1jPY7tddraz5FG46BsyB4hNx61iKB50Ozr0E7uOjq/jrA2p5dM
ayvA3v68/2BIKq/0dhEYEmkTdp7L9eAylo6HeKDxCRj8CU14Otw8xTWxtBxH4oJEo8KMclY0kvYt
/XFZDRo8P88foH7kNQMbnY/OwZ+JJpsymMpD4oo8MmJvN8UQanaEIDj23SAkYsDturJKwIZEF9lX
SFnIJIWNvuFp+vWSxkHhEd+0KYPOyrLZa3Rfylt2S+dlOweiHSUmauvEBHfScA5L5nNcRpwVRBEq
2jQHaqTH5qCROBtilZSJHgxla2wdKIGpCM1N7GlBapd3nZB3uQiba/rzPLy/ChfVv18bQ2WIHDqr
kZW8rJt1ju7Og8dRsElAJc2I9o3tQVdP0GFTfEhsUYv8R9xwSYVJqJVFflPGy33fQx0e6/pA15DH
brbzT3mEXAQE7+LQZPS28q0Uwu0SFYfefjFiK0D53XoisoUdF0OqzxDYjK3eWkt/HjbnxzOnr4Mu
vI8SSn/GFywsRQ/DIyrgEnyxsET8ZVLlTUT3KPdFdwk8Z2e8mRZJQkdFk/NiX1sh1Gq7gdAkl/qn
b5LqLIUx77XKpxNt46cMs+83iNsctBTSWJV8kE4UfzkOrnBduIkkhk3SsW+3XysbJ/IHvGNuD58x
lrtYt9GkFcu8CpHAj9wMqUO6zMIa3ZcUvVcQax+jPH1C8yBbVVG00ypYXVmKcs6YWR2k6XSC1XSX
Vq67A+6AMp6vfe0r//j+FjL+HDmwdlfd/YHGq8z225FTO1782uEgz8uCUmCy0HQjiRH6mZN87ciR
3o6xfe0thYWcbbPj1Fsbx3RI1lZHM5bmBwfZ+PMgMx5Pd1QejeaI7kXGuEgUHcceonXvU3wsKl9u
sxGKGzlw5Akm2kzGZAdHzX3MJzmDkBQvicudTZ+a8FfSyl+4ybo5cBzc1QezJf4we5YqbAFEtzh3
hn0xOi+OUaZIwO5yAU4QJGMDRjWF0Mh2ALGSbNe00dpwl8pI8vAQmpfJjRjbBxN59I+m6s+lYzCC
ixVpMRcjcLHpilnqQjbAhucqSu4aL96yzuu8bpP1qEWkXtpxbwiBPC3FiZp2O3Qq1NGt+Vn4Uf9B
WeT85G8dgmWifocwBmeUssjFPvJdtJDSisEsWqxkIsx2Lwt5vySoEw817PriZ+nV2EZV4fWW0qHJ
LLGVpc35UyRSEmjLc0ND6ttYK/SrRBNOMGYC2djEjK/8OKFpEPnkfEBkY2wdB5EPe7pF7B1FxjkS
uwwtrJ0NgwmbFxK+xODailC/RSHAgM3PnXmkCSECJ4ICd5etRS2Nm86CVzh6ydor+s80zA3pVL+t
ZfIQoX6/ruihPkoUykpqEpuu6K5CA4R/z2mlfbJ3QN3i5Ou5fcpGINhL6e+zWLTcuwb9w9TV37Yd
U+sR6+lU39Sh+S347tF8AzoZc7VS19O5hTRVEvNsc7XFy7gNj0vr0w4plptKTPT7HKxVPSAdbzvl
8qAbKpmihRGzjebnRCXKjuN2C40RWWN1buoGTM3stN/KNsQUpQ6JC5hoaUZ+6P0TJNQJudgnqkqo
WhapU3QJA/f1UEMuQodrEUNsKfdovRkn+i430DONW3usm2f06sDJFnsnBrioGS7yAWSYweG3SbgF
g9/tB42CjC/VwTNt7digABB46XwXma14GggIUawTWw05/5WuyX+m3DOfUWj54FH+NFWWqlUaHnKP
HMA/sDfWZKASwKPkskf5R/fHbeal9lVuZs/cwrLEj25k1Dz59UjzW7MLor4fHkcHDZmEigwIbu3K
CuOnUkr/WBvavEKRZSdrxzrCZNeR9IjsLZdrf5uXemD65XiTucgKIVnlfhBUA23/c12otQr60lJ2
Rfzyws86UC+LsadSl0wKmZEjSRy64ZPVTmGg2q0IQFLbEoDKtkrcNTnDeTsbKUSCmFYqulEmMFF+
uGmwGH3zIvCAVRoZ3BZaVJJ1yJzcwDdddl9mj2gtD2A4qowLG6J1s9Hf/kQbH6ZH2H7N61gA9bQK
rCnRx5Dp9r1w2LF+akafpk4ivzTZ3X6eIeNSlcDSCOezrSU+SgE3eZE7D6GG4YXzMoD18qvA6Wvv
VDbL85BpJxl29fXSihdvqOSDGxsPQK02cvSbBzckvOOuKXWrpGv6NJwmmLSBu5Dmmiwog7MgA0XV
yFvaUxmTl+rjRQf6rj9r7uivhiE5CVfqCPSgg0M7PFNr0WHXoeZCC36AtHjr+6OClOowCKvaXVs6
mNyUvG5UzjtYa/Ea5TVQg2UvtoubLdtWmxMUERHEsyi/2E1XBb4q4VrN4n1KFIEbji2gxIlkhVj6
4kWjbJAj2nAIuyo9dMkPipZ+kHfVeENWZEvFDsxTY704LiJMc1aM27IldZ/EUt9oltfclqESfI+k
je4PQmXqYjP3tv7cZlMFmq353OudfZVQFy3cMKWpRvPZg0O/muyp+iDyO99qLiwFkYkOLcJUsDDn
4tbjFp4ztjNGzzUmKOloPUA27+0r10rNoEcFFMkPgC+Gd9e1yz6uRf4Ij8k7ovw1k9OdA6/x9Edr
YQPnoZls9Ug/WC75WLcYfoxejEp1kdQHYYIMquOuD4gTO2QHXhL4t7Ghi/soo7dWXc2baNKtHSo/
CK3rBWwe6mJcbCg9NQibbOtp+icqu/QOpgEqxrSmAzu4l24cHqyJnaEX8HmH0VvnA3Kc2dTQQFIc
Xbq4XOfkE28iC2kMh4aRWaSX3x1TUtEyoOmEQ33bebG9FrE7nJKua5EnRYEVrbYjJfIvRIPy2nbq
aGO45bCpk+iRMN+8b3o1X0t3pC+v9jwpTQI7GeVOjpgYWk9bR5GUPhqYbvZ1jp+XMN7IfJjBd0GF
c0OEjeJOQmkL/fxqspe70CsM2h5XH4QMfzU5Nigh3YN1aejuhVfDbaVlKwT1mHoGlYZML4qgNGuu
Euq2Pfhza2rd5wbg5OjGV8mQazdzWyMvWYWo9ud2szdy20WAqTrkA4lQUbn2LSmsZZWaCPqNSlvM
zds6MHFmNHC6ysafYqJbs9br/Qd+7S/FJcvxyCyq8J+6t1CR428uWhbaNBQUuVdtmyebtEuv4X1/
KdPqa2eFPuYfwQxWgdYyjUxI93PYlhYJ3BYmzGxq8Z3dIrvoatnGz4r2SvhudSP9/M7TxKFVqzPk
LllIO/8WGYO/nbslQ2qlHndVHwdaggxOLsvnoTO/C3zp+frjK53dsHe/alE5QL7GtiippBBZrHt6
cq+7wvZ2WUiGwEan8zFGWLgpRYYmGS0BqOOfqCoUd47fy4DIBBECd9pUbT7+50G1S8wvaGOoC4vy
4gXiB9GhEblaYP/+GBqnGAlGP3eh+kXeM611STLOehgMRSOxQH516LfQCT7Puv34vj8/QxPeGhyX
hp0CBBSXCf7vIp52Zj21x4olNPvmOURWYqHf7/hpHuWy1wq/3IkWwX8mDf7aEKPZZCGvGyOZFYwL
TL8EzN6mtbv70VClBkKGXY3cUL/U+cbOkGxcULDZZT5UoIhyy043nlyOGWT7q4mFBOYMqcZsbBkA
VEDJsRm/aJpGctmezJ3MzVPtRdWV3gLm7Ip22S6F7x/KwnoYRHY3K39hjNGnEqmTAJYZ+gshgiVa
WT96ISjyGiWyTRqCYPVD2wkaCO8Ul0ztOISL2L4/k3/BSDGTPtd1V6HJvMuCPbCMMIkLigJOWZYH
7yl0xXS0w0C2pEtJs1aBBV8kMcujPurWOh2r2xA/t2naGPUuK/uIrnyuQlwsLTe2M1Nb5/5oXtzb
iipxvFF3SVelA7WuLKBSP4Go6WGeSCUEorQB8yhD7l1XiZBsrvb/Tdh5LFluJFn0i2AGIAJq+7RM
rTewFJXQIgIaXz8H7M2QM9bc0Izs6qrK94AI9+vXz+1zdlNSU1C72F3yQXf3UCfuT6TK4UjFEN2L
2YL3ILNzqnPiSagGGCazljqWRbiO+1EfMoMFTgSKDH6m1U72wSWTeeWJtsGT8VA65NdOMeEpMjUu
wkc0mgwvfk5gc64BNX/KgI3HhY99X+CxWgubZHAnZn3SBEX0LxXgX9bMv39EfFc2+46esJcR+T+e
/jQZrSnVYBAI7vaOxizDc2tZyZlc1GZi7ZBGHAFvufyKx3lyGeAMEu1r7I65avXWiEd8MaAlG68G
GtsE+0onOc5kDeG3bNh8+PT7XO7RA91NO/m/9M7W0cz9L6Lc7BPTYfPeTFGq4kSYG511GNeB2PSZ
l0Jks9wd4fVUgcnIqDkneSKY8aPL9jp6zRlTUHGIs744h0lRnHtzAqfhs8Kc6MLGL86fCDOsuW3T
+WWmqdl7Eajp2J9+GjnvO7u7axrh7iJtkV4D4gigQ0hcX+uu47Z9z9ptnTMnaOF6rGoGkmfLbl9q
p9zUbCFwu7GIznLveBIKTKtHnJ/tRy+z7ciTovFgLIs9JoHDBEYy2aWxQ0IsXapIH23oPyH90Jm2
B6+grw4QivXJzt6i+SvVi1Jd6WoXlIF5+c8/wOn991f1/7mEfRO3p4t/k3NP/tOvVck6DWp7YDs8
ejBjpjp++SMq4zbpwQ04uImHfDDObEyyodTSviflJSG07ORzW/npjI28m85Yi9atgsPajI/JiC25
s8P7opr3guzv419Nq18kgN1tElEIO/wX+c1axIV/PLto5LaFvoFIiA/175cvxgw7Uw45Sxg+qz0V
f3/UObs0o11ek4M5EyIU+g/dZGzDNh1vmJiWu8FGAHauUSLHC3/NYJMh4qzHuXrHs1bAI/O///tH
/f9M85jPuMxJUWwDvKP/uOfihtOw6XhcyjEjDtIYn6MJF4rqfIe4uiWlPsHCF85lARraCfclb9JY
h8a6BYr0Lx/Z8on84xODYkTIgI8r08Gg+fdPzFUyn4IadgKOGPAR5JzU5b/qU0uF/rc/hKPEXK7U
RTIT8p9ucOXn0Ms6L177s9lBf2MAeEC+Gy8KpOCyl0vwSJnIMyGA0QaKNy8mpbkJOFkl+dRtrDD/
DXoVXjIRhRedIVgXdn7CYUUSalzW9qEV1h5UmMHeCq/qJdr3aIcXdxp/6oSZVBt1ipO2xqgnQpv+
dZi+eT6TM0YkRKJBEWJQK9zq+RCczYhVGcOt+73ZMi9LUnSezpy7l2lqWCSzxMnuH5sw6y7T2CY7
r2wGlvbFxyCR/eETsFaVEIMc5J/Ag3MIBPwFEtkCjM12Q87DJvPGOrpTSq6S+zImJQTToj7ZM85F
pUJCUaLuOKnhSyjTOpT5ncA5tpFOKq9j3gJ5wxzCgRZuHbRvMRbxiTIpOov4KZ4bzCuYdTYESb40
oKc3cVgAkHNa+8jq7IOT0x8XOrqCT6RDiaFeBWCn7vJgvldaXhnDA2TQ03UqcQh0bZbDt+Qvnjsh
PiPsRH3mX/tyMDb+BDxBZ0wXqz7j/E6q+CFyCUds6mOfnPs6SG76AjHU6MNHAzb5mtzY2x6vzbEK
G+PqZUjyygz1VmbSOidJQ1HLjnOyjprQ2zl5G1x4KdwDe1swtHzrDALWOg+Qdl07V6fYqM2zrWBO
ShHBAqI9OgmKppPmAI58gjFH24n4Hofi317f/3vKLDcjKBiL75o5uL+MKv5XiT/2Yzl0Hvx415Wf
ArrjrZz7N+154ogmSrDrd+sm0wmEhQA7SvJX7pXGJZ+aivifma8rXUymJgpmnhrT4ilj0GJ7I9P7
LN/OVXNhQJweBowWJx6YhugpIpSkX343RCtZjF38tjcoFlwfnrP2YEK3N2BYmhvdp2d3fgsgvOFR
XiMefVhtQcAaqMKDbO2bxEvMA0jXmyEM9L0RkLTUV6fSdqyLLdprCXUvleHJdKroFBd/ENxIFHPH
GgORmTL3rh3rNlRHz4/Dkxyy7hxnHKFcy/D3SsO+BdIobscglYzIb1IN9DGZ4urG8nR1M9v1V1Q6
NyO9KeabUR1Jz7jPxfxpNuO0jyRIhzTn1XbA/+aWw/YVmc7wQ5NdDcUyDwOcddExdSicS4JC0MXW
RpsBNucnDHt0DbtZmkWVwTTBGbPJgrk/JNaS3VVds9Sm6dVUfE4NpTaaCnonhBdMPeZ21nJg0F//
tcrX3wy192D5Fc5dMZY7EJsWrekA4S+gqNNueBwYJcfKcs41E5lzgQEBu985H2C6hhJOaayAtf33
W0P41iK9/eMYXU5oxq0iWLrlf5zVnoraKUuXJDnVhStSLqwOyhuwrsYu+l3XgKWYp++4wUvjm/W4
KGfZNknoVWThveAJntcCChkkxe4ohijm5VA7McdfdsWotk6sb0+ABsyN6LMKSRqOap7xKo62aWPM
26xiJK4hygZ2Za7TVt1ZWfhIGfpThkQGhtFzTTbIau7uuMhASOb3zdCT0BHC1tUziHERv7oJv2P4
zhQ4O7a5wjDqMCkNePTRptmObfK9MfEtRKM21hPh6HVutbtxMH6aBkHKnTk0oMlQisCTNksmHqlp
7GTTHHKPZLGOAIFV7Tr31LfQw6eD3xSPgwf5Gjw9GTDujHJuZOtieKrC4I89NfYqa9jwxZZUQxFy
vj2QsFMLXIVtA6p/CbtNKMZPs/gS9abjqVz1Jh8PlgGlcEwgnTurpGHnpK4ex6LfGnkIT9gL4x0O
yuWzND/rtvWpiOxoZcTtmUxXnP670sHbREjHAz3PhAFtiYKtYyrJkE0W7bO7wmw8FvK9AXLYWGo8
gldft2DLgbI3KS2/+UFGtbOP1LwylQHd03nUPBybsJ7OPkT89RTEWxzK+NHQC0smUNvUqYjaJmKj
m7wb5aWnpIzINdREVZhp9IGX7mLFxtXwFZdUzYeDdyZYoQGfUc9P3YAMDw13jVM8XQsM+EOJEjZz
5W+s2njjBHqfCpLtpc6hWY64LZac+2zyKApTwk5c95bhyg2h9902TPGwGkZ+k4KwBjEkNOzd+Da2
jU+k8jO0YkKE+G3o5QC41mCFjCpcgwrHGNjE88YogC53RxLQXW7Pzt/2Uf4e9d7jXGcnqZIvI7bv
8skRHKrJnyz4lU12z0PyHvj8tKG10wGlf1pkhNl54jlsiCQoCtIbjUj9DE3QrxqOOzcm9KBnuUi4
AabS/NUU8SEtKsiGZk/OHonQ686988EnWqlxVQM/ahfwwc1G/8clZCQb6WTciP9i5VeRBqSF1w1Q
KYGPIImy30FXfMCyfE6hFXjR1QYQuOom5YP4JvMjjokrsNLPYAZcDst34/VIeg1fu2h4HPjkoWd4
92Mi+VMoWdajz/uSjeEpHKkXwaDha57Fj107O38E19rahIwnNgk9gw3VqErPcQMT0NQfS/j83DI3
9PLwLhPOQ2QVND8+gRmqQjO1cEI0DhxBPA/kCx2iFIKgZeMrUAWp8I5rzGuUkoM3OF8z40rqV4iA
sYdCHHS0SLczZ+IixbLAH6CwluH7rFgKMWcCk1TZ4hQsmOtVyQdBD6TbJE9/va58g/FWef4axiLb
Qa5zCWPepNJfXuWk/w3CJfFD84m3YAgtT1IfhA+2ap94eW54CKOt19R4eWS3MyIzWiWSL8PI9W2k
2s8an+JGj39YtMAMZlGtsaLyPQ8YljDt1ndV6/84ooRD4MbeNoJL5Yqi21SpSQodB5F2sndDjXwt
xYPL4g1mkODT4KUM+HmgqhPQyvrEKrt3ps5cVcAQ/dj8zWqj5LjN34uYP3ZM5l2ctfg3M4sIrYBl
7SzdhmV2L0hi4uJhBIk1chXN85+mIxlhPDCqLJh4Vccxk/ww4fhpN3yKpl29em5xHgv9OSIMrxLx
ahnNZ9f4Yk1VTsHY/0Q1J1ZjTzclp1VOhAVlKV80G1p7v5d/nHo/OgZ5FCTgsNabPZq1dfLK+DHI
o0flE+qaN5zy/kj/lgZ6TR32Y7LpXnjNSzn3W7g7WGJmalr8tBfbTC6q5Kc1PT71dKZPJMxl1VjG
i6oFECMPz0ztG/d27R2mgeO2gDW7udaVwYNrkiSlyO+ylbVJQvDPLo6EVYe/TWJ45Ct1uYeyEmwm
6lrOSBYsNUIXryte05ZwkU1VkPgrC074nUeQGobvCCm44+sNwaPJLLp3szujGtgtNEpGJnP+WDfG
3ewU/apWIeBm59bonGyjzViyYVh+xelECiGLWjDnvW3lj991pslyUWwC9HEGXoCHzUrVneHrX+3z
yJqiIMq9Z94cnUpJroIx8aSm3vAYZu0TJGz28cKaAWDNYKBlloM2BNDNO7OQRFQG6YqzY+T7xH+t
uyBYEWuG2NgZ0HyWiKtJPJal/ca+FFQZbP5r4LznmpgR5tO7KUi9lRvzzGhywiI/CoGGiWHT98yn
/THYin5X25FaOQM/XuxF7mpigpr1fFmRipJ1I18N3aDX2dlPMY4YuBMO03BeDybRTPwuPhbKaDj9
9Q/+LLvJxXaeKVEWR6odYIYGc7gMkJ+opL9dnxRHl4IZbPW0HfH0r6jSv/sa6gxr1FDtRLTYsifm
b/MOLBtKQdEdg9bqttIgzKatgl9ksNNghk+xz8PUMh51DM6CnEidVdn6Nxasu2EmfdFpsFzHt15o
vmvTkJyThM8avfOOCIdymqG4elbAZVW/Oo73Zk1sorCkQOCw4de8S/su7T6rkmyM0aUADKYGaK3k
4W7JCpmRnTLTRXEPEHSrIL91bMXzbLFX7fubUiOYtO2M402mD4RAE0rymheIjOEL3O8PPfIwWlE8
8JvY7yFvtz+R7pr59adETzIqzaIPywJ90LxVIeYEc7JOuRxrMBPAZwpO1bplE6NT4rWFQBAAP9iA
en8bdPQE1tSHgx5jUeDFNllG554jYapHQhossz5oNy5Y049Q5pbIMM8oiJYhnzUqDmE5sUGliXKY
f0H4h6vOnld2TdPojmBl3FSulctm2myr85gN5Pg6bLM1SXdr1MqFZoPhhXIIFypvdzrnVGiUCJMI
fnSt3s1gbHdheNf47KHkc0zz7ES3aUeEDe52CRbqoeh1uKWV+MlN5j2Y9fu1LLjlVHH24CLtKfge
s06wxKE/54F7Ms+rN0OCrG8bSBZ24j/XLftEvH6syAyf/hCDL3AccluZbgwMBLMMtpx72yXRY9Pi
YKsmANvDEG8iyQQED+XObqnhKjd9bJk7rovuD8Te/qYP4h97uhQN7x8pjHvosFReLkVtqDjbHNYN
DB5hkr02VmzqTehZ+4KHlMlw7q+mAtMFz2liBa8RJPPO6Re0G98h7ewLkuu1zIPPLmACWBSmv5kN
6p6g1sc2YPtD2fnnEGDGsPiJSSakqsJGwDwEgtjEJWETrLAK+LvRotdhikSZ2QgPYbyCL4ZbGxl6
VoxIR1g5SUHWhU7SYzfreeel6YPV5O+e4A71J+OpLAjcVqXeJFSV8G69CK/jNOyj+icyBszXInuw
euD+wfwtlfoVVQLKDOZkNrlstzilw6tMYkHcCYJ6GWfMZUNU+DhytgPkmQhXknDghjamfqk9EOqD
0LsSAWfnJZxoHOgrhBTE4kp+ED1xihkWnWxfN+sw0URFAcUqyoj07ilAAbDuM1WTg8CoZOs6zqlB
U99GIBmWrMF9Lwvz6DBRSdRBoKjbZryPMkFgkwsbuxl/LXPJM6/dnV4Ilkv61bYYPuqapAd3oqM0
pn5X9Iy52b8AGt9/qyiOb1WtfDYDhhmTD26qMSuBJ0tn3bJuoWJ9wEjanyvbPg2dP1yn8Qv/ZbST
pc04SAc70K/pwSAsNwi96uhk0bWnS13Zk4OQpFgbcaV+C4FZE47hV3DOpoM1i/g/PqjQvsds+hq4
dHNhnhKpHkU3Vmq+oKqdXIvEuC6aEXLI+jX9+G1Ki5OpESNsHrokD+K9nWTfBfwklhhoDfikV535
PYRevZ0IK9rZlfNUjslPm8ZIvXNwkQR3OUlzqUeXir2EWdW65X6Y6x86ods6W2hOBVwNtpQoEXX7
xi8kSTnL5KrLn0Bcm0TNLfHriieiYqEK0OrbWMBBz1rn3o2IbxDaAFjr1deWPDyic7mjC73KvODR
6IKBdGQOCOWe45gF8W5oqEcmvAc2SmJXLFw3BuJB1DKSmzixhINZKOIUnc3mh6W+kHaRMIsSxZDT
LCZWkVBSioemeiqkp9dR5X2MKUsEcFCioiUV0Y6vZHdsYfXJjVMW3BG9e/QLjCSzE5HJhZRtqGE6
1LCI2Ez47AOYLllZfGgzoyJaWrh4HPdJS8JDBL+kcKzfFFo/nJdEoXJx3PbTEVFrF1rMC6te/TZt
DDvGzDb4BA+gyWHCWbs58Pkgi+K1hJfOnmG7I7ePW27Bqybq2Co2jUOi6bygfiON1aYFhBDKguhd
BL5hxwtCxIyUH20RtPSTFC6zZX11HhKVN4WCU6PNNpL1LTyp8etsjT/myAp1DglId6BeerWsqXEY
4Ush7GuK/rQRTPWRwKlingVfe/quMnLDnIxs6O5xUvphdMhTm0ko75xJMezxWO00R+OSRoTNZ0xB
Is0GYxzrZ5pJNxnYw4FuXrpjcTDt8RiphH66aq9eSdht4oVXPZBb1XH/Zk27NGSbXtRkdI9Zuou6
lsWOlTU5v9qb9SquUxh0gzhnDqG3ueU7+74e91MPJjjBDOnM+j6z+Hv0IQKTwVOahSz7KE1WuWIt
fZ9e8zklPcYKyhMxnPKlDoI/HY/WyvV0zwUq+LmWzB6+u4Qp8IAQNUMr0qDHa5yWWHpZLTC5DtSI
USgROd5Q/8aoreAqZb8CcmeiHL+yScm3LVLvxrEMvpW/5IqquulG4GDduBsn7tLYDIjFgCJhpNmq
nQgY6lCxN8IG2FUZxnNkK4gTdvAEsGBch870lWbNXdTML3af5vsWx9VqjnGbhrEuGF0SX0f5hcTN
kK6fZl44J7x2hc3d7jchayHBQrd7DBpzQ1m+dpf/kWCRvNT7XrgPxkB1m6S3DAyJ6kka66ym9iZ4
sgSdkT1gpUQIPwxSNTuluueoYlIXCe+cTPO6z8HVVRqZM+alVTX7wjErfAe7aDdxR8a8TAoWeebH
AofiZrKmzyzn3DMjLNExWSS5Kr7S3EgIS7CPhoUaafTi5MuxpHBJHlTN79wvVOGRfDwBWy4OcG2J
9LeTcbdxlSa3x2g3wQCTqJP1dVA04nIy9IoCKVq2eqzJx/QFCH+Og4ly2ClWuo6ms/A+e69JTpkR
fjR0n8eQsY00llxOgp+whXb3XJgf4SJJZA5pebIA5sv5vUe2fGqJu6zLz7mhWC6D+WOow3sq+wUP
FZ00xgAIdE/MOfduUg0rMfeYB3KX64tSy0cnDj9Loc7SyQYgzeS/6I6IybbbyzJBkfTctTbElabq
uTRJlZWMFiN6kBVNZWQnGORoLuP2NvaCZDfbdKTCPnuJkewih1mMl1rXprXuEc5e3AhvEI8Ju0Cx
d+KAZHM5Qg0EJMSC0A/UI0JlR/jUJbtAc+Le1KZxlHVxW4fWV8FObdtGP0HF6EO299KE+e/nZF3Q
XrUKeFajVnRCfTx8VCBZ1vz7hFYAxj+Ztj4mFiuTd8KY79E8ux1JEJ8sc06EzYZEQRu3I1Co2tKK
6trP8YFWl6EieQTkJtyKpczeEFPwSwjOlrxlfwuU+WtIanfTpNFVe8VaMF7inr5rR3kuhl5emcxd
Z7oL3IvZsQ6y7BQZPsbo6FqOXrDu5o2jQ70XZnhTBsa8aXzMfiK8N+PKXlEP5fw992m3nDrNrTbL
/sAtyRjX80eMPunRl1Oyz6M3nq9c7MgNoYsHFXdSjXourXFZ7QfZ1Dn5jx+on8RJeHotzvwgHnGr
l6xrNg1IbR+apuV/KZK9e6IUiPDlVjURfntis+ay+yEK8uoV3qEu1AdKlX0jZfYVZv0X+rV5CEqG
M64m9SMvMwrsEkDjSO/vaMrHOjQVMFMyZAM++rl4ZxuGFsTY+XP3TeM57GzZf9h61uz/RvW5GkV1
JmWSRsawT1ntzLteLBwL81cvv9psuz+qc9NdowRfqcZYQqovU1q2xdvko8uVd3W6iepUaI8VM4Kh
22K8FD2k3AXwIjz21Y22VXjmG3edVumLw5aGVxTzxhW8uwZFW4lBbu/4JnNy7bOy8mpkUbJ1QklU
Fdk/4wILr9WnbWrwfMSR7ZQrULwhmgYK8o0heCmhcmlbpWs7uVgKHWx0u+eWXAlOr9nBL+2ZrELf
0GmRUT7qgQ4ziDau0wxbyCLZOuwIq8iTngS/0b7vO884p1VOmPPIdSZCh5jwaALLnnbEWKMYp3EA
aCtmtorHtOYEH2mjgvZqTznX6pIRTCryTipjQZ/N6L/mIzq4MhZju26SBzutN9L1nqURrc14HQ9+
v3VxUTEStatNUnvs5QztPkIFM/BOXZy2uSQ4/uaCwwBHCUvPaU/Dko/p/VRiSDMjA8MNoyZdfATh
qPhLGNypvtrknvHuAU3Be5d+UWWbJB/pkQjJxiR2jCAuJk/WjSfVTW6W7T4l8/BEhrUAoz/izEan
oDH0YOPJKz+0f5oiwzvZtvoZ3TTftUbB7iQufCjQNVJKXCF01J27A6r25eSzXEMno3yFYWY+cFVc
5onhI35J5bv3nUzukxgPt49FqcQsgc63wYhdonQwWyWU8aStAJRrMD0EsiaFh5NYjFOxVRZKGemr
ZF5lJBODSLrxwHZaaXQ7dTLfGSYB7rHO0SHLKv2QpZOuay9/zhYzUJs1b8Y6NIpiJQwL06WgBHSC
XeI7V7yhR2f0vjtCm0hrWNLb0y/cwA9jK7vtIk9xieiLYG+A6vnBgr6sx+hsc3OQiF39afuBMc6W
PNIPiADFVk9M7Bg1igsn5NZ39Lju2Hs1PuyogmNIYnsqMHiiXsvFy6gPfpaeG0FD1A2u3MbttiGk
mrPZgewEs7xA6qxiyaykxTjnFe7JnePbvFanmWqECUgxbHxfn0TbLx8yCplTjTe5Y/0RU/ceJFRq
Kpcu2XHTAen9JeHhubF18lrn7gcXhLthgHhbCK4K3fCKuXPP54Ou6zuyIzXUQ/lqAtzEWNRjZVis
FbkvCemJWExAMPSy3Gp1TZp4H7KgaRGTUvSEt5SdcafK6Dn3vkNpwhEMXebhON28QuL/dqgg2OBF
LwZsqsLgYg63fhrOHKalsU9T8yAj+AilxtSlPeO+7ptq3Tf8Cf4Uf1eTvumFMva+yQCjbHBLY90i
QVWUzMK64tcQGO1NI/2MTBTuEkQOr8Fd7pYFi5Ry2LaD+ZrJeNq5hf/VQOGilqHTnxP+lBFC0JoC
6w8T2yfXNuwzTh1upqzZNp7EZT29q4moJaJV+Wi5x/sgU8BOFkK2iXhbeei1+TnUwaPT9pfWP9Wy
pwTmz7aNYqSQrygJJevTVrH1MVLpznueo4hnQnbMlZ+V2z5W2WIcCR2YUBYwmmEgq9MQ2OiY4DEK
DeRHhLVqS2zajvf0pJ3OeGFvD+4Ce8qsHWjVgm6xmAyw/7GKWpNwQlbCzK5TR6eGOFX39MtJjr/f
KROWgCk5V5VM0avZwWikXW5iAW63to3niaI9CkrymuMq3w4lFGWz5l7L5norR+QSTm9irvoiQhxR
KLncav3gDlt2vPcWhwxEDiahpNj7wERGM9pYLrMwZ0FXiTY9TdolvXRZthi75kwmE86wiF25Af5u
zKug4yE8oovfyti6msJ+S8quPsdGtIQWew+GVnd5QzhQZXg5U5nU3KXDzNXmFbvBrOGdu+6xt65p
xKlsRRPMCm5MluGuRjC/FnpCtR8+HCNIL8lEaP0URDslmeakg/mlkQUP1uhD4DWweHdxd+KI+4yi
LGH3yIHQOEDEZ1YRVstq7Dh++LK/69T0GZaJgpUDIA0H2MotZHiDaRc1CgwxOby7vgteR5MLQIiP
jgzYFYNW88yU/uAWkXOo2F321HyAihecptb/JiH2yfavpK0eXNrVpEI+iT06Kbs+Jr1JhpZ3ZMdQ
bTFbnNsWZ1vW7i1mTiAl0JhRjXYMY+OtDM0HNPZt1AWYy8k4pvIsR5+ItCm+kl75FAzq0haesR9E
4nBLlyjIyR+ntSq2ld0vlboeJet8k4XR+6g1xH8LGhz57gf21CLqAv9XxeRomJK/HcM7dDOb68TH
J3vAA2nudezeh268y0dj2CF0MWFwTYFxKKUBn25pDwB/IF1vmsnIdg05Ctu86fYWsDt23YJ5R/Au
exNO9xLgLn/wcuMSjNOx0aZzgyx66Cw0GseZX20/n6gI3VUruJ+bieoZj9YpIX11G9T5c11lHkFf
1nM7K+vco84aVUPfPVc/MhNEfNTARJbtlWz8mE3xFRTEuUHyXEMEeo/zsT9IZKdVCdPA7VIi6ar6
M5ugCVBokQoqjwXgE0ZoB7umm4SvzByjHJ4y37gYqd4GQPNL0gwxgRDGINEewJDxTAeUQWzJsnyt
4gvvF0dOyhB/9O1sNwbimZ0QHPPuBx4JRIg+exxjWpWch4UPBtM4RZNV/fHt4gXqDUjVpBLHNuvu
uDwZKsdM01Xo37hdDTgAxhFhziDV/HXXORwLfncknLJb5wJJ1c4Yn7qxu3HGnOS0Xx+PBzBmJ6KN
7b7dNFOXsIJwBT+Plf10GenQc87PY9bKQxpthc+AW+asHwlhsF/h71qJwsCqzkOHyWYtW3Hb1e0H
OzB3eGDYqTJnNLdpZBRGm6xj/8cEjGl5H7mH4stKxm6qmh/GY0xzoTdYWrwFZt2tkB9/IU5cAnad
D9RAKI82azWODT63yY/eKJxtvfATRwbDLnCrdS8JkStJHO4Zt3IRqx2kkGf2Q4IdF8g1jop8B1qJ
ey9z7yi4zqPNm9v6NltKHCBMKJgDthP8snLRbT2L7gUbPsWmP9eM5qMDozOATLFMn2AWsD3X3mKd
RAX6izTm3pflMpJmUrmNinnakkz2nFIwJBIq0pyUb7XEym0RSLuubZQvHRxMimhyiFjpkCNiFKs6
29yq5TGHW+Mx9l+j4G/wr+z8XvwkqWHztNlEFYWPCTM/lp/Ueq6Wq45YNd9IaqJ3SKGchfGQNMHB
8k8JVz/wkmyVxcwc6fwOfuG8QxH9BcITMx8HAo+2hNl7dpgFCf8DdgQLCQrIj8ivyFnv/L+h3Wnj
t5lBBidxeQjGeV3xtk+Ws/f6qGN+ToZBHML6k/ShKiy2YqSsnjRWkC7nP5fuM2/dvjPHes0ADArC
mO2EeGvi5snsEKJT/KKEUTI2KnKP5OImBQfxW1ZqfNeTPLLv+dSqSZ7CyP5sm+jUZgxp8mr8VALq
oEfosLrOyDWLYSiFCoUoxKQqjcqPPB2hIlmVWMeNJKL9gVz1VwxqPxX/viY0r2E6dXBT2CxSWIyi
2NVY0pZBSRCjybfeH8a6fs8xAhxFUlerghJu+T0IJsr2UWTsXbu/eBZJ2a78siSpBch+jXagQ89V
tAlbfn2cZj9Ksu/yV5B31jzq4GzFOKQ0S78Va9Lm0K6D5txY5j6dkztnjM2NAVR/FXtwz3tP5Gz6
i24lrPxeG9GmQ+VcA0Et195M1xL7AktR3/xwiX3hHAPvny4aHtMGB5w0AeMgmVu4glvHNvaJo9vd
MLyO7gTpy6Iz6+Z8r9svMfBeW3VzTohUw4Ekoy2a/SMjfAzx/sbUfXOBXFUlKVsqpiRVHIZKEsxP
U2F+h+WygWH568QbzIegMM4cVdR7SfoC++Qt9ZtvVnLKfVNd4US99n5wn3XIRSaW3lVmi/XcTORE
Cz4Jubxwha4F0gRZ2Qqpi0GE3rNe22xM8c38idAkGS5TEdpklQJ2I/8QdYU5JxSWdMN84EgXS8uj
l905Yv7Ww8SyfxyX23jWvEeDhOymj5mZo4Uz2XQbc9vhXly5fZ3tTbFWNkqIBMbMHrl4S+P5jKN/
WFVGxgDT9e+9gTqaPQY0y4HpYUB0g4u/iblfvOX3YcYt+IprORJp36uDLKCjz8b0jd2jdTL8bmFW
72DgBKnfHWQDATuf8PdmPoJUNLKO1E30upwvREpse2+yOa6RHpNFI2TGfYIqMTLiq9ih05M6TUX2
lFu9w0iiZC4XuvfRaG2crkNA80VDSUPau+9eWNjDMTvUazEssfDx/O0W1Q63M5IADqCNIOpgo4KZ
XyUGpkSonINk7TFp+j1fhLlr0gA3WJu/g83zeb7APbaAE0nM4ZUBpdulDdepiae2bXKwQD4MJA+f
Gy00VbRNDLyZPQ+MwtGxrA/6I6NNuK9cXsChy08B1qLtqJkbJaX5UiTElXL7r6aRs1ppRjGguopV
WGS3ZiheOH/3rfU/jJ3ZctxImqVfpS3vUQM4NkdbZ10wArFv3CnewLRQgGPft6fvD5qanpI0ljlW
abJUiUkFIwC4+/nP+Q4ksWSprDG9BD/WTE32Oiq5PHmeDzZeWKEj9qa5fOjNgr5THCOcTJsJ0dfB
WNAVMYNERDrM8PZDR02vJ2YurVJe2Jq1zAtSb9N443l0Klh1NTu2wXuGjUD0XFXrmQY6x3ypmh7n
k4KTPlGhBZlkdI9NOchDNbxlpINWXFfcyagjNKQ4Zy2YdT90dWrrNGP5yxDHm09mSs1GmRfbIrXp
EiPEBAAux5KEobA36PwiD7Fqhhn1vmFy7dR8cfnKcDXc1jWTjYnpeFq9GF5RbNjIQbWYc3TDGjtV
7dBrjw8W+RE/Ze6wlrQaApSFE66upnxbFf3FG0Glcsgy1iNoHSzZOTTUNqVLwkQpjljsA9AwGTph
4GD5cWxOSUEruZv4bMMu/zC18HUw5UcWcCQyWsZTVVw8NZhl1jh+PznMF0YdQUVJbePE5puVFg7V
sjSjEE9mAq8Hq0LiH8vgT/mKOThrFmXDOr6mlNz9Kkp5/0KrAIoUUTeeEHfY2HmPK9GhONYeh2CB
j+J8wX6rVWqnBPdgIHnM9FPCrqa4plFHUwqN4mgJ5UMqCvQe7tqI8D7+DMaqdR9c2rx6c0McG2Ei
GBqUONg4BsYYPrg090zeprsKg+xGMJWkZbiyfNh+vGrbVX5JgXI9oCQK5r4BA2GKUbgWpRq47z2g
+yXM7CiyP4a42fVmwmS9acg6za9ILRTL5J/dFEFt6PNllVV8ymVS+lnibvra8HNmnVAwHfMw8ngs
TEY3AE5BYinTXhPGZ1w0XAXHrzvdNZEbOPHz6Gbnb7vV3sSfwSGtW6mgQ7hcoocRK++Ry5yNHuL8
nYPRCjdvTgFuW9wylZzayJ6OtdZD4wnxOJh4svJCWycZy2pSMxnD76Lt2r5D3LUL3Chi3iK4YT1T
bbrPjWLZz+LEbrc45iMq3vHGcfLYMPyPT3ijKdM8YmYIduRMH53OE+TaMcgMwJTzHpB+36j6yipP
B2IGyBWDCpyElKO0Ta9KwqZ6k5tdsBEhEpQzJHS8UuTKZudVW6pdg6XktaDtNTLEOxnZHp4wRbAh
3jqbYth8qYgd6eZjOAxBVa2csDhHS5lsttTKtkvB7LhUzRp0zk7BeQigJaqoJzC01NKKpaDWXapq
EzprSU4065xqrBQTVrbU2hodZ1jkqjexVN6mS/ltuggpSx1uLGlAMKp6HbpacTcupbmtIZh6YFXz
CXyycNLCwGSiX8tmrA+2pt/XTVKfLQ/oZ0SpQyiY+WNNfxOwHQu51PYuBb7Ei7mX7fd5aQvXlpJf
pxyfKsWhA3Qeb6M73qylEnjE6gT+k4YkadLHZjyIpT5YLUXCzlIpnI9sw6GAwLEYqcTk0fOaSQ6G
k9E+ekO4bmvvywKs7hJfXyqLR90cNjhYAfnM5boP0o2uUCqipeqYh8tBW8qP87yj46b22F0ZqKxj
z/cjLc2Zgt3C00CDcsrzX9CoPDN7tGlYdhqi3gmkC0n3sr6UMEPuTTl+cCbBh+ssRc1JggMNp/tz
0iSvLaHeFSELnbrhEEuQzC8arL3Q9phooEOz0Y22mhukDOH3Rth9s6cSm9Ui+NrpYj0yim9ONt+H
wQijJKn8oYD4M1uztxrJLvzY3gQeWAEIoLRG59UTl+MMLQEpp4BhzXLlYKqov7jN9EkG19bh3FVn
pJfy+ZrXoYcSyFy3SIGyluGqVdET+Q5jm1aMAVJOFlFkIKgorQVhwtsKu5iDJb9LyXGkSw13vhRy
p0s1d6mWkm63Yw8TMIjOlgpvIANHjU5veui3ocOxFbGcHSALKaOplJ8BuSYfnrVG7Sx2oP48YncI
Uqs9lE4U3NWMsbWlUlwt5eJqj5+SqnEzfJwalCBtfnaXMvIGW21FYo4VXWzstrQBskKNLwxKzNOR
dcUhPo1jQt43LnaOjM5z8aP8HNRC2tOnVREx3Zk1fauJmX1gtCatT2EpOtyTxKDfYdY7u/SrV/Ss
c8z7DucWJw+Dv5XoZkKGI7Xsin52BFDiAVr1nEXGUxth/Ows6KxpZt9LFTNmjZszbjG1MkKn4rCD
5LuUwQsbsVbQD+8tRfEK+jclTUO/jZ3uQS118sCRP9PA9s2lZTPK7WOVDF/ypYBeMKLmgLCU0qND
Y47+zIuvDyM+9DuO9jgihA3Wx/hel110SlX27ix19y7ONnxj43zTvdSvj2gf8lqm6hb1KGdSgTrV
ZfIWTDiJ+ywDc699NgN4/63HWhany7g2yW9RbNtPTpRfCEl8VwJ1xiYS+rmXLIE2aMMc87M/aMNh
1kpvG9o4kdpaXSqVPY+zXu07NreDo32LGiNbAcFqfVANKAKqfB8q0zyiRiO/6vJKyNw+5hActHh0
dpa1h2ba43lkVNmLvj+GTb7V5wiEInJvEdMs1wOiIRb8oGzq3bjhYxp6MIVIUvWbMnauMMQgWC0Z
6B6o69Xs2uuAAWlNEum5JdTAxB+Hlb7AjfFK+Dy14k1bO08/voGwuwvavLcGyTAdo5qXwXBw49Jj
sidKXPpzS0NCROrM19jczjKgQAeyV5E2GOXowVkLm+lspjTsTS0qb971xJl4aUXFatuM1iVJGnHv
BWLfZ12yFQwhN6OYks3svCauBU/T0BQ0WW1x+ePlkKhsAS4tB3qrGjPOsYsGRM/MZBeuj1tj3Tc5
akpJ2UXIGYmu+2afmTxJszp3aHxAJnLN13AStk8kCQ8dZzamiLWP1z8mL0HncKmC7Q/KZqll8crl
W7GNZm0f4YJQ1pJY61qxb6bKKtqhN6OIJY92plt+CqNnNfUmdoa2OEE5P7XmqD0VnzVMwT4uoODw
Ay+ZVBea6+VuiobHCBVlK2bX3Tg1uDqldLHHJXqO9UBnGzYD8qrapdEaIw3kUFqHflQLVTU7+WbE
yJiP7LwAu4c6SbbEJZwU4xErlb4XC7Z+VibOq5aHXJBHeP9HzwPrWq0VJcWYVuXdYh27s8n27ANj
1OmIbFkT4UBggwReWgo2/9FMYVYQUCfXWAblw0UNUyPuT4WudUxZEPPKxmGSUGo7e3B4QhTD7Fsi
zp8iT6Nu71a3A/d2472rxIA/HIcvXl6bJIKNT/3U6xtZlS8dYPMLKWXUH+neEuR57IrnQU3jI2Fv
xFMoOyFbjBfLlY8/uOiVLb/DRMtXgikvBKHq1AlBqBHUXj9KngkhH6sREqhpawSlOPyWcP69zAXb
AtFxubQQhfxgwJo/GQGrOdvZN0Dk+9SoL9MIMhiDKVvomTNHYliMD6M6fldpds61ZUc+V/IoQ+wi
nlnuUtNwXocmWiHZBR9WMr5pMSdJx7y3TGwlOjHqu6k2xNUT+Ue2EKJRTbH/j1l3qYknqCWGjeJv
79zMfmgVtRsVCr7BzuDgLtZH1jDjip/JxrUReX7ZzidY39kLr0y/oPVthQBqNkv5VjOiZad+x7yP
uRY2nCOFetGqT8yXvHOt1ZiIkJuMD5HNTntxG7IL4kYlRHPLiKWuRRc0fpTJ1neyNrhDMSyOeRhu
MKmWKIODYJ5vPTmD1a/g7jbYxLqTZg6EJAZtk8sI1a+TsW8WDyQU+hd2kDCc3Jq0gZOfBsFgusIQ
bpWIQt0z1EDrqvdU+ClOi+FovVUdk9MSutldmbnemuN39jI39sq1g+JBYYFrolLfVkKl2yrutZco
E2sPpv4c4yEIdGaO5GGY8iHgaDsy9fJxTjjVd+2yB3I9WAqlax0NTAoTJ8Gv2hIdcKOMqVGjX1ov
U9eowG/SFywOw1CEuwzYzy3trHwdMJbxw1l7MEKtP2vk97bhSA+9l58SFxN4wBp7SqCtYBjl9DEE
du8XYY7DXRPZWpjVgzuL17lJLkZepRsazUHYLHepR/z5ZsT44IbvKSJ26HXGMTQ+JFC9Y4Obb+7w
PbqDaaxTmwQej656r+ARIE1+Mr3CPNAR4ad9K98yXNmlwURTz7NqE2TWR5mP1Q20FKk/19L8caAR
zOrt8aGL2Un3x8FDNy1TPb4hwpAUp2e8DuIDatS4s2nRCHQnfsAIcjK8ljq9EDnCjvunybSOCSeZ
7VgzMYVItBKhZryQ9Op2KYADyxn0LSbpnf4DTkipjcVYBU9HNvvBNH2uMLCfyccXO71Xth/FDPL7
Wv+kLCL/i5po231ynxSuuBMRHYNuO9P/3Kt2I5Mw2QuoK+yDgnzLAaz341j1Z4+jWKl52pYREIdT
i8FVo/fHXuIsbTn5GELbDdwLO4FJvm6ctSzteEsVgfDNxcnOrbch3ICRLpSUni8MudqOu410Roos
whRDuhGY7KnKiFJxe1/O5ae8fxn6Sd3CrL90BphQvDD4VNk+g07oX7kZkhpuRsZkZlALgGq5uGLV
YLwqAuMx0aINLMlD3Fblkbtv59RdvW8sZgN24Gm3kQkgRUlTePU6niC5NX4yk/4KjvfAuQjUfgvD
XGttyU10xifV7AokySMC/HucxFwFKrOwJizRs+S9DjSTcTfXE7kV9F+v+OLqxjMIJG7XLH2rp8Y+
gIhHgnPOjlENZ1wjox+4i/rW4gjn0WLetCT/pAtW8olujtPMmr2zJxVu47a/oP4lp1xOxUZ54jBZ
lXvKCwzgLtpiF6n6qA2g9bBvFitYINTeOOoxidNpTyM8btMxz6/6F2emQAUNb6KOkAkRkhRjNo0E
Ryn66LGumTCbari3LC05uBUAlcxmymU26I1WTo9hbBKcigMa7r2+Z4fRnfoZG0M0DuG5g+qw9ToS
r2y+7wDZdCD083jwNlGAbO/p71WSMdGokvEWB3KfE7N/yRNilCQAlmWPVE1fxs+Z2U7+j5qMJmXe
Y4qFH+Qw6Aunvj0jOUSrLCpPEbOAOwfBg0rQdJs0AxuEwsl3szmXxziTX0c2TWsw1IRavNhbDx5d
H2AVyzVWe2D8Dsc4CJJf255UIyQYv9G75PMQv8RssYhdKWPpgv/SmFAOuyiw/AkRFt9JxO7cjO8p
BCKmyNmOWwkASdi0L6TO77rRRbeLrZvtNeOlW9jJZVTgxGOz7nKu7eYpZvgrRxwoqK9yQqKnF6o/
ZM9dWmgfhaYOqo6/e57o2JBomEyzdvikTVxmQXpIJKyUrnltqnSkQYeRB+yYD51YBVMSl23HlIVr
jdwedwVb4WnCml48uppm3ytnRCMRvEPMSMki9dzi8l20gLeNJJo3lsQN7tUocyp+sq2xv1r8BE7V
X/n0nsIaochoO2yPJgA6w77UPNXvgMh8wQm3nghkvlss2E3ofGHKbTxrU/MlYq0lG/YaEV94Hcfk
qa9K72BjQCNd0DFHd+Ubw/r1lOEpgnM/vw3Lv02lwdEjCLpDmAaQ+51ZJ+rHf4SllcepxqZNJ8jx
TeN808+kd/NBJpew6b+odGZjPGme3yF3Hq0CljZMk7XmKkEjLYMorTiM6TC9QVL2EXBnpKA4gdnw
GNG6uCFj1+wLj/FtUe5C6m9PukCVN1xYvyoEAln29rlAuLyfGb+ddNAyDkJNh5AY5kwMF6HRYcXt
oAHW1uI2t9kHzuPXVEtsTJvMTrVykQtt71BqKtpnPZEVdQDLyCrZwKqe2dzdRQblAKLt3jiMR7hi
TcjJU1XuQZq9BXmaHMj1FNuqaYoNjrcTp3x+6iwzNoI+rjvXLdHfGdJo+Yuyy5AqKB4yzAdIgkXt
axzOxsmANq7Y2RRpkXGStDjul1Xiz/Qc6UgTnSb3cTV4RxOcOaES6lyikM5623nqsDVh1srpgckn
AALefORe/ZxpjnuIsUxnjtJ4C4tzFvSPbRDAJgy4Y9tuoA7Dyt9nI5c++dg6mKBhYLid6kw7aDQs
4TZ1Xd6Fpryk05YiXus+M/g4XAt6WgxAPkeW2akcgTWM9fM4M3Tgo3TXZlLjbTPsL7nosKhMqHFU
bdzpRkGcXElCu27ypFVo5pw98QeWbx7NdNuIxVpXcBM1sH+bTDLkIqGLXzA65In5leuCeS6yfyys
ad02uW8nkbtquldpkS4F3ITKwCu5g4VKA0kXfZdsJPQ6sC9O/00AmVjFRpLtoPyDB1LUeXkNFmRT
YnsZi6cOxPc2c6Znjmvaxia0tR6YoKwgv5PzBXi/mYbF8NJUy2bKOHVhVPoDfnd4LrjDrYs5NdNu
LsQ7lE/iL8K7sbwgw8i624Ytl9tojC72+KQ6us0nl8TdRYoJYTabDgo74rILjleVrWFpYJ8EYnuj
67rCXQKI3I2mTxTEPsppcVu0IzMyhNTMwtaRhY5vOll6aFns9HoG7jXAuv2xpKcuA9FOB4fSBrtZ
/3FkYluIU+BFDlxEoZvHXGQMXHQHpSwyuFwH5JHtlDVfBgleAn3zII3iyQxoAdN7OIro8Sjpevjq
SI5T8NyyJ8kOBSVv4bs0kwh2KjObY1c24kEvcG90LQnnCL8DR2qeUQVTFDU11mmyY6RSAgIjp4X1
GMPBAQ7w42OrO53JiVY8VgW3CbduwskYHLATa9zS2KeORTxsTED7D5POe6ePwEcVxiiybysz7pYu
9QClUOrzo6Ym8oTRBhmqxzR4GfXJOsUl/gisqdEF3x2jCp1evWGOND8y5JXmocVG59bPlW3euUnw
HNX1heeQZ2HebhSH/IhTzKp0NAytduAgFlOoRsYD2zWRd49jk2cey5RSCuyr8Yh7yowLf2ptbR1g
5Nrac+OcmjTZ97TDaFVv3td0Sa3K6TA5sfu1xw1m1+9MB6dvGenqhVQBjomtLnunlsaNAH5IFGUn
I9H6TVW/qiprzwFlgDQrBSw0DgP+1MSFVSS181As0M9JtGClCJJNhBgf3IRAKE0u6gTDwjPe+rbN
b3oZJbt0NOrFjnnrKIl4HFww3/OIZ6lCpTzX6ijN2Ycuifd72ccI50AvifFFUksMkde4w+un3bfL
4yPWjepSxUPz6mKOgoM/2bc+4kLRWqCNonlIVMhoGSDZKoiy8KaF2UGL07d8SPMvKhCHOgWGo4/h
vZEjmpS2B+OSKsvloPLXfI3fG92wsxuuTiWM4Mxs/Fqri7dUuS4BzhWTPMQf5v1h7rFZinwAZsWB
o2iypduBBwEGh5L4RlAQSqinYdcazi6ibszvvddp1tlF4rsshdzWHfD2UE0Gszfr4gIkvRuWtgnW
r3XLzvtUYsLw26Zhpa2y4W9+IvlbVYuLkcgxpYBD43m6+yvsLuk8Iy6QJSe9fhyFe9U8kiQMOi2A
H6tkdBFPWb73Gt1lqZZveFSrLT9a5dkxkCy9uni0gAS5L8bYOhsxntBAITKoDg2/aSC95rP5jIfF
PGC2gzKijdo2zIR9Dft+aSIsXqHNNoQo+EWzGL+bGU+BKbbyEz2CB7lvbbO4b7KwPGQm1wEFMtmR
Ody7xFx54GTCBKYCp9K3HsIt7ONwcq51Rn7YxHK2zlwrPEfaSMeCDg6myvQvvZWO+FWxiKYgHHeK
V3kQkzj++FLHfG9S2eybiswuw9H7OpnGC1ZnptaF59xm8iY2Jv5TFuK+MgCd0oPit5xGjpldGGe3
maUP70ytKP/QrzbzqY20crrQpNhXE1TBqcNJ/NfXpfkbkJlPERafJRa++1KJ+zNtqETziZEo1Qro
2a01a7kLl5Y9IiQnLSQVEdAJehIy34LQajdtxK2fG+ZCVSQ/bulQflgzih7vfQqjGjakBBfsJruO
3P8lAL0eKnppEc5oQZsjyITDpyG3nshw9RvV1dF6tLrHimdGbVIC4Jgtzv8Gzl+DO8+as/aqi2EL
h1D+XdvJ/+vylS6NR7qtQ3Wzf7l8nWayYsoBlg+bjDxbm2I7l1VH08tksoLzmJ0jtFU3tdiADh7K
t83x+G/efW+BOf0M3bGBl9GRbBmOoPPoFzgtsUl9cMIBx1ud8PAJNZoccB/RjKE/L34mnK+nOu1O
7ljrr20/v5C4wKE2jh+kxl9IhnufMjf6OorS2S4pO5irFQHrARDgHrdhddfOgnga6jbGcBrvIWmt
K40N+Kx1L0oUn52ZbK1r0QM5wLG16KEi20n8tMTzRqQcXXzZ+DXekXUP00RAv2A8gBvI++8DZ3if
LS8FDmg3uUXwDycgG7CuuWhsZBonJh0yKLBlo19N07A3AwIrHS6tmTjm2q7oZbI9ooBGheYgUOg4
iDkr0ujPqfo0hXhpLSKfqyQmmdN61quMqElK+L8DfcnQM0hrZ4Qou9A+Lx9iQRfTXcf+/A5/WYkE
SRR+IlI+ExNMeApQvfMQsn0EmULRxaxfEfAYGEfMowmBk3W1d3UDJ7MzOBoxLg4KnZMA4GiU22cd
L9XED+BnirLWLoswBgUA03LH8/tea9bgYJZy189Yn2O/qVFnIm9462xKnuA+o9eXnq8r54m0N5Yh
SC9qKWtummyVNFO4aZfdfBiWJ4ytJ0JhD5lBt0gTUpQKHu7NliSAlicLu+0WUhWuwZbdoOR530mM
nFiCagB4Bzchb++M6PCxBFUhsi+l0G/LgToRnQTfg78osNyRS6En1K45h1nkt7iWE2OfYWfPzme9
hugT9uV1cCm6rfMXS68+KY3E3ThQzWHi8g+7Qa2Ezd8rSPFg2y2vAjrHzEm4IcUAvSZfwZl9bEYD
75zAoDsalyrLRpydUbbhJDp2Lm+tM21h0JcbsknYGCG5jhZEgN6uGCB36LQDhRfkNSD1FFlUbxmw
4qaGLc4a08prET/bdZlts46KKKRHP2txKncVr016xfzAUWx+kBZ53CmN4wN9J3gjo6fc5vlblri0
Sk0PjpXg8xxRnzb4Lgo6voMRjqOAKqSS7Rz23pGcqXYRgmS2NRT70vGycxjM2bmP7+NSuAcuev3Y
FiYACMNkn+okXJ7tiKaRK8SXNEqYuthC7G1DhBcv4rJPrPItNsA8DAVSaGevlseoxyIFFNThU+X4
nRZYrkpr8X4Bal2idmzzBkJysXctOU5eo959LBo8AMHkYLte3BR64jByS5urZ2EUUJhi/Ny08qMK
rSfTGKKriLLv/ZTJvUzZmIVtfm1p9UOBjFb2JC5JF5XbWHOAs9hRvjUMTBEKKMKeGO2Szsbi7QGH
dQJI6DmOC+Zt5ynVKU9hNLlhNOn40uy/EePHdpMjJgGgFxQ2fvRZj9mls4A8W40jNxKTgZFD2Kc5
3unvxDj1xxyAAQQC4gYdJwhDIalAun5oJFLFGDknIZawFU6slZOJ96GzzTPQkWdtSOUhVylWrxC0
VhZZ9R7vZVuOe1rgl0uBTUXbT+1OSrZCGGdCembz99GpqaTAsQcjAcEnmwN1y2umb4EyjRNpdGl3
DrNHi6amLPvedKbaq1QrVzJob7HJeQxHBgc0Z34iCl8fc1zAhCvH/lNcbFx8R2nQT7cycLBzxzZB
wbSNj2pop7ukq8Z7XYZ+i3HiEUhGV8fpmdXhGcJic2uq+WGGScQTsd1rxcxZmJDJkjrnHZRBdlZ9
+Yl9BRhRZadrVw8f6zZ+n4sCjqP5bi7jMfRaUg1Ruc5jhw9siIEkqJoejN5IEYmQgX9AIctkPJcl
e5aEprWRiafvNhIIYFW8tpXR3MNoO041l2/uRPE6HlFu6WXIV92YJ3tVMLvFuQhIW7NRowqWFR0i
yXae6C/sHRJpOPCjVwLXvmvT86OPprdrSrTzvgT4lDvxa+5kpq9VLlc0LAkV49cA9Bn5uUDv1gZc
kXkls6dqqSNfpNa/Xn+XNf631de0OA55mN0okf958zO0cqJYuI8xcYMxaWieBGCdDmRCamNHbOne
UWyBfvyd/+vr+J/hR3H739+++ed/8fuvRTkxZ4zaX377z6ci45//Wv6b//man/+Lf24/isvn7KP5
yy86q6910RTf21+/6qfvzN/+r1e3/tx+/uk3ft6qdrrvPurpAbxT2v54Ffwcy1f+//7hf3z8+C5P
U/nx5x9fiy5vl+8WqiL/419/tP/25x/L1ud/2keXb/+vP1t+yj//2NYfH18/fv36j89N++cfwvuH
wxwSejDll9K2LT7G4WP5E8P7B7t73dSFLQ2X3RxMw7yo2+jPPyzjH67NTBvov9CBDi/o2abolj8y
rX/Qz2y7DNVNDMYGm67/82P/9PH934/zP/IuuxUqbxtezW/cRM50Nh4K0/LwcP1WIGGZvZERo6Al
tUKdUs6MEd2sH6yB1dZrgImBCfMjhuWgBLJ4wWABY5vyp9rG9uwFoHzGBbwamqwvhsNoRMOBk2Jd
2kWlWOvlqzvD0/u3N/dfP8S/v+jfIcG8aN5MTm6WA8vY/eXKz1O9qY0JK0pmmqXfZsPVzGH/YMkg
EvLRkPzmGQLezpTDLZRQMorRKXbk3f/mFLl8QtxC1J3ky0XhCtZ46oakp0ub90/YvxQamDoMwNwG
1xEnCLlJOBEtsFlQ5pZtom1Z5I2c7+hRE+zrkN1WPupr25u///X78dspiFfhsQ/h/GMReBW/lIDg
/B+aMMAykJYTUcqKx3qgnWsbw5SVwVn767+NvOgvP/WPAjcPzqbtcuVw8vr5wdMHkIYTQd1cY5jd
paSyvA+sz3iWrjXMUR/wnbViOXSeGDYVmLunL0KPg9PctNlxMrgAOMBm+N+JP3YRmD2odefBQlVx
sU34jmFIDNyTvkvIsPOIbr4VuDzLxjD2BhuRHd6wwOeyIjSqHnogNfs6advjWHovejdqB1yk4S6J
EwlZMVaPegXDUmTOUZW0m2rNBZF+M/RVh8UD1rjRSAZTybkukD0L2FLlI8Hq6WloXaKEJtovPFck
a+8FSdhap0Z2s7FdMSPj3K2gPGFUAL7gOM0ad7TtN0H/vasKjtbNQ8y1d6vIIA9w+c5BHBsE94ft
RB6SaRyp2caNHtsYeWHSSFgbUZActCwBeTmcY4skfj31+yAV7X6wx52mdcvcFi0kTU3QAXWzdYJp
vmTg2O+SKqGTXDcv7TAOG9tQ50GHCsqJQhujY1PTt57XPTHlPNxITPPo/uFT0hdP4OYHaUVb26re
MeZn28S1XwMCkl7apO9lP+Ku5pDHXD3P1+SWSeKG9KPnjL032B4woXZVstdpzDlb7nRsTfggLjVk
a7eJ86s9ltDeMrVtC6s5eGW3G+U0HTnEzSSz2ufR0YIjMKZLAOESKkurE7zkWGP2dnZxqIFYJboU
h+bVKKfupexgqjEB3Zh0BD62oPfuogIwRETNFeJD/VQMtn4Z+1IcqYQ6uvUUb0N2jkzboK4YXaA2
pq6FO9u1oy3eE5LJisBcn5dAWcPwLRP9xN9vfw+8rD9Iz9Xw7uJ6HBBu+0AamCohA7fLL9agvVlG
9zIZsjropiCcRv0Fpt++9GnG9P6GEy5+pbcv99xS50qbuhQ2qsfP91yRu4IiHhJJljLIf0GoEm1/
tCzM9H2/dW0HQrgMq03tvhOSYZiQFcGlT8X9gGqHYW94GlRHsZynbsFTqYT06Xh3Q34paubiNV4W
v3rSkdt4ampgGDBYIqaUZ0kY68jA6G8eIssz4t+fnALJhgJDk95KS/Ic/YXzrqMxR0ODx6CvmHdZ
Ue6dtQd3oveuqwhJt03vroWy98zMAFr2p8HFJ6N5QeAXQEz/+sVYv78YYRi6a9i6Lfmf84uMlDZF
qoxxGcHYKaYwF+/82MpsP3VheZ0yBogW3pqTWH6JLA6biaPT26XZ+D7DYpMgTA9iQ0K/PECXjc6M
hqkLMrmvB3nC+WJ8LU32jWGnGHp4LAYjki4DLr/oi+IEVsfcqNo6Dlo3nfvKKR/rodJIjEKwAkZm
PtMsNdPUpn/HUi7uyIUEryLMSG7kkbNNyyB4zcvmUzYX9Q0Stvqba88wf7/4+LhojXUtC9yO+euH
xfU8yjmKWOaMudnE+NICcvYnrdXwVhguOg1kZ04Nhf5cS/urGmXy4cU4UmQxsC60BmXQtgscu5r2
S1wqzXq1Las8vVoOlBnUU/GkJvdVM6b8Urfa+FDKPNuYwfwY4vPNE8cGI5mTBHBHJKKAv5FGLblN
ERkeZXDrJr+dPoBmOldtGNz7Os2HixmRO1x+lwTtZ9vLpnPdOujvkcPzZ3lXHRWAxQxN2l5xsNkd
GRk43zoYCBJAg8Stvq4i5zEdsBI28eSLIWB4Jmv52YzK+9wy54+QvuF4IEIoXHU/DtmVIbOz0/HV
bDlaT7RADIuBN4ShRPv2riIhyq02WXfMgqq1jkAAd0Qrz5lu8ItsFFEZThKcQ74X5Dt0qUEe4jPJ
Nwpz5MobaK9VhMU4yKbyPoAvzjDLK78Y2i4au/ZWUn9+CynIwEIwLVai+uyUqj5DDzkCpzX2Xm1V
Z8HDkZwO7TKWM7u7ioLOdrGwlxBiMhF0m3J5e4wRbxl98N2GIh7x3HbWvQZW9NHDXbU29Q4SB0/n
qrO5yCvj6VGLqX9OMRo//JipuC3VHB5aAEmGDs9aEz8QNKofg2GW5Enz4K4YpvrekeZ0SQOysBE+
F12U9VlYUt4Li2e4GRrPEe0qi0bumhTCiOXf1NC4fwMQl8vj8+fHERImu3DHwJfu0F368+M1dYZm
qrQMgAz23qiKdk2VZ6co8cpdEVYJJBDrBspOvzNKgkGaDltFeI13nj3xQTtP6XOw6DdtbJ/iGjuH
E5UslpliBwxMDxRMl9RAjcLHOejnV1MiCzFDuLfZeN9nqrmJeMzeKBzMdzrmKWcI5oMivrFxk2V0
AFdmXdvK8SfipQ8/fgEht5F11lyJ2eL+LNujLXt5Srscx1QmkSIaTsTa/M2cCGoyLssf+sgmHpG1
uPemT01H1CFt+2g7sgfZ/DdhZ7Ybt7Jt2S8iwL55zT6ZrXpZL4RtycGeDDLYfn0N5q6nW4Uq4IBQ
ets6UiYZsWKtOcccRDV9tVW/9rKkfqdlQmunJpYgRUAp8ZSfjMYcTjjl3r2UzcXNg5asLKO4ZIuy
imgqbkaMretqQpSYTwNZHeOQH4VAhiKnrvvqfROBfmG9RxZwEEP3m//+3OlaBhEYB0Th1mGMjeX/
V63+z+LY5HaxluMN6kHP+D/yNbK+KxiMAjM1W4u4s6r7cDv3Eo20ePO5iLdRPJTPBYPeFYxp895M
OgixIbKPXgP/tHEASkHRNVE1YSM3zZf/99bD+e9/NtH52XSCTjyPXtH/ZXG1xgZCqcfiuliuVG8T
xKgR4FFm+q6hTKJmm41hPVhFtE8fBFFbfKi0TFh+5zfptQeUHFb4uDTxaIUlOyWEoekGixYk/ySj
05Im4yOZdNpKbscyit88kxU4CariPOeiuLh5vvMX3KPvUxcHSCvezMwd9wUOzrgCB1PUp8R08FkL
U75PHo4EUVV7hg3NOVL4cOsAwYBdYn43m9J6k+lRRKo5AeKJ0UkMbG5m0UD8wQL8ePW44Hovdk5H
ARexmq4r4RuHFPXhaxRTopN9gawpwHcl50SS3D0W59Rxi3MXeWrToR95LoHjC3PsQiS5JtQNVrXO
LT+0TH4pDIskD9R12BkEA8Z6CwvDYY5sUjyjBtODDxANf8l8GL8TF+5WDjgytpzxVGcG6UbmaH0g
+ispK1tqLLN9ahxdW/TSE1JQPX8rvT8Acw+A3WiE1fOzTLnXsyCIABdE7gl/Hwh5WX07Bop/+Oy0
ZJIIGUac072K+AddWxh7XCb9DnSHRCYq7I0ujXU6+eMmSpVzAwa0T1xLP/U4Uk6Pr/TqQ4+75lTX
brKrfGnvGR1qvBudf6B/AADRQm+vGoEd38GR6Fpd/BK5HSIgrDYlrbBCpUAU2v4Y+EuvG6vbWkNw
C589ppfvKYOdhC5rBRGrHsGOIMgPtWqhQaG8OumTNS9BLebBw/JzaeuBkJnB8y55YcQoadXJlvp4
Y/NEKD2mv9tKa+lQBv1HVtt/SVt7qrT6PQ4KcpCKpiGDE3HAkPrGSTW5eXp8Vdto8Wb0YB/aFQyT
uPERDFtNQO03VfsRp6NznihYsKpL89lGL0/CVnCbquTWTqo8wXvdTFVWn1qtwZY9Ada9WEU17LWy
+Zl9T12GtovCtiRzTmB1Jm9S/I1x/s4Sk7+QX+TFKNHvp24k/jLAmVBJzPOJRlParWFRsBvr/nin
yuF0t7aFtRV0bF6W+LsbVcTGKqcnq51QVEaVudLbubmDUInPMUNStIn8B9O92x4W0di1noyG+FFN
gbCLk9reikKoQ3P0yyHA51A2N60ShNuiKlkFPcaOyEiSMC8fmKp5Ikg19w6iQa8oATy8GMAocAHP
1tawELlIRCf7oaiKHZnbEW9A7uOPbUrMTrTNMTSW0QZbvLO2G2SlGoc7hZXqZ2YqJvUheo16XT/N
Zi7Wbqc1W7eqOx4Bf7gp60o7ybg+XuS9aa+sEvxB7BjetU8y57i4C5nnlfeBIvmajUCIzSZAjmTb
YgNIQ0fqW08nHaB12CkEiXrlHop6ETxEYx/2DWK0GbLjkZDranEnVIc6bgHjjCK/jibgMaZ5JgYC
j5hLUz2VwsoOcSBWLNndQa+lt25oNHBOLyVtUTwyg2vk/5hJtQQijE4A1KCYPuHTehdORatBp9Gc
FO0eZLn8tePXzc5Zab71qrBOOJ7/94UMpGFFzDQ2eD2/kc3sPFtpqW62Vb4Lvy9+QyyG8AdVeOW1
DOGaFEhh6/PIBb524S6hY27UKF6TFQutrJ1pC+wxoL9Apg8C5y8EXiaF8zTtFF3tY+I5tzkz8NiL
vrzkbsHgysrmi2siT0F6MuC0aYlaidnlTeYwuteFoydPsbQSMFjev8dnUDt0JwI+403dFOKpi4pD
xrEFkcMnNB9UYw1u43Ew//lAkk6tQJLZkhFN3zIcl4siGmmV5QiU9EEESNqA+sgxZvCMjPyaZ8X3
lLseSqEsPfKcGtuaT+Fo193AKdsbn6HnrUurHN+HALyxh6f6OKi6/YSfuEsm/zltqOjHtLY+/LJ6
gUzDumBbH2RCCCpNpSH2grzWY4Gmsf5eSu9KQ2y6tdh9qbjHu2o151WQfSxqQun61pBvcTCHAXSl
bdXqS1IwGTsYD6rrI2SyqT/0qDc/orm5cOzZapoxn4rcrveV7s4M+Oy/NkaZ33rV3Tx25NsjEYhI
3WqDq3VtKBCaSQ4YiJhud6vQDJ+txQbk19kTe4Fc4QBZE5U+7j04DBvu29cKCfw2qw119BKXXlLb
b43KaJifgFHSMpr1VkO8Cl2znWfU9Yltoz6NeetAulWwTof4ODlOcCds4ZIZfryZ5TyfixlRFE65
ad/U+U/Z4ndbvNkCxQ2OQqlO3ZB9mJpsWITHPD2LaUqOzPY+3WT+ayW99ZmQ82gE8PAdYI2MK5z4
KRJ1RFlURxtIAhhi2jQ6dA3aF8sUWCAWtQesGndndTgVGc6f/EKCTAhwMxull1+SzA+puoajV3os
UPUiCPCT31BYFaxqt3wuU4QRDYRXE6nhth8nBmMYFrBnS7al+p35YP2VaPJpbJQ6lMGkEQSsAfeu
xq3VEgUYjAPBlIgj9w9ta+5qx7zFylM3MZOmSNG1lvJlWrZp14FCOH7E0C9/Z5Z6MxNZcz5s6Wrx
vOSO154I72ovFhAAupXTrk2UvwtQlp/pMw6ruPX0qx35dLcaIr6mcbrPhCZs0d4gzi79ncSbE6rC
gHANjxWuXNzdVeUFoWbVBp8E1JXGbt6t+nfip9ZL23fpTkNR84RJC9iF1207xVjOsLPhnDRkVsdO
AGKU5/JP09cYoluWSrJT6ScgRJ3KNH5zI+OuAL8wlBvSHZnjKe9IDY7WnTWai9I+M+R7TZKJJYUz
SL+CvjptjDabgfUkRIHpNCRsaC2e067gOgyhHg+EY7XTDpOkZIafijuSTe3W2k/cg+YnzZoaCOJC
vsWIEFiTdsO0w5w0rMld3LuMvb2+K7c1Oa/mDPmEbIDii8MhEuykR+EckRxJyGsYjOIb4lF8slqo
xg0QfugeU8ownOgLm3Xggvd2hBY6XIAbcmao6pyYbXKJ9YbIe8RmeGWki7UNrdHVnviEyGtPDyPe
7ktRfgMZWVWqgM5ldzr0OmMGVQUHga3OS0IwVOMNBZS1Tm2Gpk6bT5wEOKc6cZGTCuuOH+4vBBf1
h0/L5TpnDIRRdQ8G9ntEPVa/b0d9RNPp/rjMAK95FXA7NM//eXQeRp3lgv4hOigWKEC1rO8GnbRa
B/sbY3qqbPTfFQCLQ2SU35kxRpROZX7OfPlV9MhZkljrr5AHf7kO3WCcMYhHKizhg2dZ98fFJ7/b
TnKf81hm4s9FJqKZ18dkPe0WNY2B8GfIImpH4wA+wA4t7qt1XXdXzYDSAL1ZPGW65x/BEPzRiqY9
OK32L7Kz6Q7X49sgYmBTaAkIy6ppDh3SN7ABAtztVGOzbBpJCrHen2XtYpsYO2TBTDnPPmP6i2ag
hYjHYL4i5cT9ybzogikARkkK1tZpd2VVuWfifNOnQkep1fz4RjwRDmFGBZudQOXomNVeByG1Z/u1
TmmPaN3vy6/Y4Bj+8JbR35AwV/zoICZfHDw7gyU6ZHeYxfw8ZtZdvFmp5x674uPNBLTkho6n3Q3l
ixv7GQnCaJZU4BR/YzRTKW7w7Yg/nB+3ae5dMzpoHN3LZFFKWUjY/dFQ21EZfZj1ytqlpnCGlWZ1
xc6baW0kjB/uY5WaNMDB96Tf84xBsQyYeuudvUDjiirU6zn+1Z0akc5XCE3leh6rnj4Ub4P3z5xk
cLMJMoJjMI/nh87OAnhhuETsoipDoUpv62D238qenavRFrtU4EBNTZTJnH7ZS7zY/Y2PeELqFTEk
+pVUhr6xUJ5u2hyNEobG5v64LMOXyCjUGch7cHId69zCCLzVtl3d+qPmV9GOU9pLJ+v53ZmPU25i
wGeCvZGOMENDs4ywXb5q6zxb6Y03buepADqTy3sdu/V/l1imp1Qh+pB9A7eoTrst8nFtN/dA5PP+
jgEWq3Fbd0drdH8npDF+BsP7LEqLSblT7YRLC6HLRb0dbSsKcW9mBxnwf9i5tNYTDN3feAUtIrje
GtlPG7OU3VOSluaiP8c108MJ8ww6DakCZIl8J+dsUuYQePViN7Z4rZYezKzbv+AvZhsFsnznqTi+
BGXHvcrugDLAOkuZqi0y3/6dQvxLszkMbpq5dD8KMtZ3atSz/ePl4MDXxpToXDHn+HgsxavwGnYE
AeGvkzhjErcZzlWe/w6qet26RfNWZ8vkniMe9hHV7CoNBdbKzMo2TArxnJoDMhic/rfpNhIseYIr
6Z2muPjxUhLkWk3+LfLkH1HQnFOyLD71gdetl8J/I00f4GY1XCo6C+6q0akP7coOeapNChndQl5D
pmdac17l/EamaxJbzwO9kM1cl84rzrjfustW4/pIJfQ830deIbZmxhbwKKF8FX+bcVpiT8WOLya7
3DnkbL9IWlfDXDfvGCjGOx/sDQFj814wd7rIkQPh4z8y3Am8FKra6Ogf9iRfckJTPopUHDSUcmEa
6X7YZkGxHSaUtK7r9Ffi4Oh6t/Hfvs3065ALDskpMDnmJedm1owbE7Q4TJFobwANTJ9wnxKAb4MT
qpp0SbJWpn2R5djZoM7W6dy/YgBn+W8C8K6L3iiP5/YAeQBPN61p6FuT2GJIyj4RqSFmjJ8V0r4z
ze/4QB6f9y2dJCXzz5kQgaav9jDVl34uk11b+to6hUJz763evztVmYZuzd8nKkNDUtTIm12BsvN7
D5qPiI4e99VFk//SNDrFLiGSmFKdJ5yN6P/0lANanFnh49KqqD94fnwcKj96mmV5Kpd/w1A/5BP+
jJkmHuaRBoDT6+m06kDEkWI2rtIJ9lVcL9EoTl7dBtqFjyEWbZZ6VTdpdsbjy2qv0bfIF1dWSt+O
uMyEPLm4fxFx1780KN/yrDuWzJ3ezYaoiqYRFglqGA5yTHOvUnOBRzbtR51G3Vnqvr7iEEC0gPOT
Zls/65IfusmwiETuvmgzkNiS9EVNqJ6NRJ1kVRgHHPVPYx39EEKs3XrbKZ4nmKcJMmJjIVkESyyf
a6snlnz40zb3Kyp6fIglwYakFugWKGN6lET6DEjwF7Qh0RNH4O0pKr+o/SyFQVHgfzFUiG9jmkNH
kNBW2wRcbE9KWjhoM5JlzMRPem48D10CyVThAp0bOZ+FXlHUuDqYNmAblEGNe2tjInU5GpJ6p01v
xtzY+56xoNgUUD5PcefYp8BB+pNqgnAogt02UYnML19qbHBHL5oZXSzCZM/OcgEAVlIK5vabIb3p
0+fBo8Exl/ex5EBRSXP6StL020FNZ/EtVoGVdGciJ5tLTty0sSSmysnnolf/dKOp9lbArkiskd0p
eVHOvKXB16/rNjb2qO2dk9vH6ZYE4O+CdhQ4BH14irSEUwkxo2badFekId3V9bTuSmMC8/tg5xfi
Szm8CjW+TkH1rPX2KyJ/++4GRvfaZi6uLm3+IP8DHEkDBUJZyZldPT2nSucMUnbc0eMVlJkO84gd
mXrsa9B67wwKFo6wr//iHTBesBbEhJtccsWDbC/Kv7j24luHuF2WenGRQXHomKS/20NzAp7V/Vtg
52bs+zFa6Ldx/KbT+QdShLs3CBYyQI4U1ZUJanWlZ897FXDcojFGYi7Pq242+9ST2S41DHOvOxDV
M1aAUMbW9Fkn9iKxJ1JruvYYlghuBdQsrN/4N4u/0UQKq9IhBurGU6Zy5wUdEKE5unuUvrG3SCDZ
W8vkukEXswKc4h2GovRurQi8myKLIvQ5Hi83NATX9FM5uFUR0XFMcvJr4w7ME2X2WzfS9kkKF/4/
zAmehy/VVc4bUINdLAlaRbEO4i6GlrM0MVGIvNb54N3xl3hrQFwEHdEFPiF7wLyU4uXPRqAMQKvd
bZ7mWJcncHyB8OlISra3CpnY8orkt79tCRpr0TRtJ2f2P2L+KlmKY0N9aZNCT+wpwYeacQk0b/zg
W2VJssJSBLsXavYOx6u+tzF6LOrdhLBJYex5d52XsTTLU1M2GIG7blEWgT2MNW0+Ru6QnlvwV2sS
VyB7oY7GbvfX7TUCG0vbudhYk2OTqUwwtx2nT2mTP9jQUJGl111M7IkXZG1VmHTTIek7n2J0Vuuq
XQhnTHTBe1SAoCyHaCXevTooSc5Z3kI1+b81DcenhiX+I/LsJ1WldHEfD8pyQYjGViAGFMc9fVKc
az+mrzBMNlXxZvqEE8R2/BdUIKnUhKYfxsH/Wxi4IQcICJ+EhhItqy0mZfy5uIeSq5OXxrU0ABlj
+SB9L8tY/UcbVYxsgXuzPVw6LR8/LMyU7LjbRnwBDZuuLXqcFYIY+wTV7K+fDsPVYcSxxTbDHKGL
1wLfWVgESX7x7WGXexP1YsLZuP/AjaJODJPU6fFVOpbpCby6wWrODQSFhZDW7D6XmvZEGkd2kVN8
1SyPCpfIWSpE19hwwJeXMSmbM+2NXYGZ4l0VzauvJ/qzOybuhSE0vBdBjo9Lq3VfmFSwps6nbxix
+wqWtGW0CoMHs9Mr4VsU+TBKKyRoL3yA70Zv6+/9gqGBiieCyvkum8ymwo6t65xDbc6CCBGKX71b
IwMZJfJu2WDBz8ssOlW9vu4i/5uSTnt1UCHthN+WYZVCpnG8ko6FaRU7k7Mid4SH0GPsbpnpa69Y
BSf4oY0+UOwXmCsbF45HMDjtB+J1FXBAhplwsUYVPUldqHtCakyJWP0JXPIfs4jj0I2n6FZ29nuB
yjrUU/phq3pCKgCu8aKXhqBMiLU10Npo/9BxY/FGrMavQx7LcJzmLsa42H9oZvfeJ6l+jmnPvCZZ
toXR1ZCIWc+fjVcG1yhK9Nc8h8YYIMQ9PV4C8nc3TVNkwLHKp9hM9IujdeauWRBULJ9rXKPe9XGB
2nlwE8vd8sGAMJvawsYMnsRAo8r04M82Kdey+crpmO3tKhdvAnrfCn8n27iUe6ciOtDGCH0QQUuc
lt9zFBdVfx+KtjwzgKNA1n3/YBDdu4t8BLPY2p4HMz6gmrG3ai6yX3PfM4ObjE3U21mYERixj9Oc
JHBp+3eh686xH2lIpbj7yBzy9i2HUnJdq+J5IM1pnWl6cMgVTSgGO4S61PKkqFGIr9yYeYovyab8
GDIaLwxgp3tLT3RlGtMrpAjzhepm61CKzoPdnDGo4dbOmOpPtpY+y9xXZ8wMoTXMR9dLtWuRdBm4
aBOShqfO2TDRLBq+Hi8COXzM4Krn3jJOj4tmY1GppS5DRlOXyk/yX3Zsv0dAo7o8OtVa1T0ZI03Q
EUtO6vtvURG3sEtji9utieuVa5v9IQ0wqLJlMMGF1xYSjJ4cImqYCq3xuxjwLpl1R24UNcIFjtRn
Gek3aNTJt4jn2zS2X2TCWtAAnH/kiiEEZ7K2DmYRvYMcJsKO20Ybu+RIDBndujxp9o5hu9BiGcKV
FpJ3FzPOWnVyPkrbi8hqapwXzkIkxvQQOoPqLfCr/Fmf9eZlbpwllGCWuwwezAs0JB0pTOUxdsMv
B8zr/BDzP3A2wuQ8k/Dn4DQWgBBShNaVYo9GGl/ZIlHwK5qqrvecuWl7m0S/KLr5+1VlgTNI/Yjo
aazhSkVOSH7UfIqtMqCREoCM5o2nkEGy4OH92KdVG4IpYnDgsfGkfvUxz7iTEpwfp47E77NStn5u
dM8hxUCij1ArUC8HyuAmjFxOXG2R51dLfvXpXJzdzvuSthu/OEvB0LjAhILOzEJnyPD/1fQQpS/c
8HFxFPGJSkbN5vEv+oibsVKg6MwNAh7vkBHfc25FEWzYeD6lMcm9GnOOeHDOiAldqu3sg55ifvVy
BD8cFcn7WiLiIRSZF837r42dB8ZBc3PgV5bSnkwdXPoAQf5YMGvD8uxA7LBdSNSlVz8lmXVkLDT/
0cqMc5Bnu7fScrBOwLTbSAb1Kw7pI605W39GTlfRVgmsndf90LWfwnQg1mCd1dPeKSHC4X5AtZVe
DM0D36hNdwvW67brdBfusA+HUL8sUdFUOCSVJkTukRBBeYR/X78z9Z/PstAvVgwepFisR21kdPfY
L/BXMoHuxyQNDY+OufRerAL6flNMTKc5F2PlM1jGTASidlWxAipDX2UTZVADryHIzNdCM7zfgeud
otbnvq67DdWZ/FVABFMlT2XDjREqUxX5gaIWrF/hzaHrTViaAOGuW38Q9Pkb6lxtPLs0IHcVJ4+w
7uuW2QK5rBiBFB7CGfA+vfSbgjdPRAOtjbYz7qhAE8JScJD3mfMGO9/6iANgeZCp/JD36EdhyLVG
w74JAkY7x/m003Y4mBUSVp4Elk19qkmmwE/JvLy6ulF/0fGmrsj7fXlsHT5n73UsnI3BWSq0SpN2
n5wY3KK/PqRjtFAMzPk62carIRTJ38urqDE/Upb6sxiI2MBdln3+99WEi2tszHvgo1WclFp8Ql70
7C/2qBhAamfV8XcH28zw1RgylSkfFNw7a3a37ifm3hbsuW6ZUcVQnAyvQKrGZ9UlUX/0/O7cMTd/
Nwg/OwfAN1aax+hRFhbTfA95IY4m9xCkPBMA3+BbZ8Z2oINPK6r+04ABDgktqu7SCB/tTcvDahor
m4l35bxHgQXlynIOrYkGCAceSPizNwTu9eE6hSOjk7rouafcSUIv5UnsVKmf8jzB6w5q+j13JDiz
NIl+mUOCUpKQLR5NIOycf/Yjg6ld4M5QIu0O3GxvPJeDbd5z2URvaf1MTQTzvo4RYlhpcqWkV/t2
GPPV42UlEDYp3bf3xjQbLyxP/8YSkR4WwXnT+eCW/C7tf0V8WtOC65EzeWFUXuXVaokZtyO8dLNp
aMcuExwpO6e8R+wO+KDM+NoKdWs6EDZwk5igueruedO4N1VSb7LKFNtmNKPNICLr/LjAQrPPiS6a
fTnJ39nYRYextji4cmLa96ORfjiiRRyc0Ah8vJRjRioWbSENCkaSFX993fgYQFyuM+FNayD1kIvk
rMhpKym0Gpz5qV/cvWj8xfA9CgtZlRcfmQKWzOlJZfb0ZNOIhQCwNoipv445Uow896BPIlnasEiS
iunN2ZnY+uyckOu6jRpSHJlqRRdVX8hFugLp6Y5QZHn1uNQNle9iTWyVJ+8B7Zlcx91Txf1wjXJv
axvesCf1udsRFyq3Shrm85TP1jryOCtW8HugUejGly6qNzkH3c0wo79uWYyXFL0HCQ86zOAOnFvm
nSNdydvjVVeD/O810n0H258wHLorT5kdI3HbQoiHzm1nzxM2/+WSC/XZiCEO+yFB8GZO8154JBoo
p23R4BSgkjr8r/vKNZNnu+jS50jNZH7VJ28o3sAC0K+lh37rEyZvWl5GO4spJpnOHBEqXccci1dZ
tvX0ApkWnBnD0ZXNmfuIjMF/YbKH+1dBPG9EfUhjEpOM2exfrBl1gV26P7Pqoe8lmsZ0OWflgsHH
SFjl7xo2OKSEsvvDlOlYKQVfasyZJlKDZVMZXx5fPS5VNIsLJ5W3Hk/EDur4Toe3y/cDLZLpz75G
zh5xZNWelFTx02XZi9VRYvi42VjululdWmOXQziSJm7BU86rx5/nhAdsKsB8YOTS8jnmjHkgicbD
UVlehJkywsfE9zyCsNwQPF6/5h4ZmVFqd3tivgPait7wHPGuJIVpnEU8DM89j587Z5eSoPUjkzB2
mJ45Vl//gDPYgBAmB2hq/TP9OUR6urCfMneGBOLTCACrNZrdcI2FGvCNSrWa60LcqgRpX9vOPZp3
/zzwEV5M103CVs2E9cyTdi7RXe5qN+/WEHkg2xbodXcMxb4jCT5Ei/z4kBvA3GjpM1OBn0prLh13
naew89Zzd7aXC+gOfWuNyCejxt4VPVRGt/KJR9TobRlNoQxyUKqGlcEeV3TmnB1JleSPGdErOoT6
Zg2sdHZDF2WIx89G+X34uLOYzx+LmB94innMIGLkSGSWLzmuNaDRvQAjc2txe9fJp8vNeoBsH10K
TzP3cG/T1eO70Czv9s6LPFU2UR3KoJlEKPFogRzjNfyq4TwQQYmsQmPds+vpHRjiq4+lJBT9xEhr
UtnFMWmvtj1iaEl1UADljGs4qkbbM9RbhNjGyiUsbXCCg2T4nwHL6dHWrGqnfw7YEREDE+GwZwhB
CyE7EhXynI3FTWC48AWTWeKj+iBaFSjV5GRAS8222exdM9wM1eRt++ajHWkknBnL36Gi/ylQV6SF
ztGud85G+7mkv04TifKjOiLh6APYej1hjWhVVkkCKKuatoXXf6LNCWFV9Hl8M3rEWNOXTYO3rJ1j
bmtrvz/5PkbLz6TlsI+I24cMRa5i3QVXDOAEQBBi6KoffsVNYttXPzqJ+RirT+j8ljLvjABZcOKt
Qf9yKsUpqH7ZZYbBiZ5JQKcllhtvCItkCLs0ozPxJ7rMzSGr5x0G2HWXtxzT0WfRFG6idwc1LZNI
UEZZbGyleKn2HjXazPFDgtFBWsXJe1gTN7b4oV9aCU8MjXET0RbAMh50+7b/6zRT6B0TAul8g+W3
ELt0RsM36is9iDeaGdz974Gk4WymS/Y2J2+68Qv3wqHNQyM4Lox5vSC2g+Rt0G2c2b1uJrD0b/m7
mGzk/ZeuKDfZQDbwFPrqK7PUOYAo3fLxs01viWj8q4N9QgvgPk9mt/GwRicdEab1ywwwKNY4qyJS
tRhXK6e+CI0UKW3eq0GjYi0g44rD6HahZ7jwduCLoxGb9WkdKybbOS3gDtWbXkOjkd5hNuSOjYNw
V3utsuzkJOYa6JJXN7s8Ltcq+ogMk0kQ6s2WQ/wpTln3+NWtSpBzlBxzkK6oHtdNUTCoo60ZZek2
dWjN1q+JQbIZzFUOKdGRSa5vtBeA0/C3XMIoiHkEf0Xn00VrN+ZAzvBkuISJFATnlRurNwVRGYxq
YOJLIgIl8LhAoz2XumuXcwoJCM65TKwfEZEihjHPGHcA3QmiO7gdBaHT+28mmJKpzu4F1EM/TfD5
8YQNbPnZT8bDghTqSudtZyYmxzLI/A5MH+vYTX+mBOliIG5zKS6GbH8PerqHVvM26UxaxEXMap/j
UIGwHjnZocghm0jOlaJvjxkp1zIRO8E7Wk3pL5c9bZx/UIktRuRT3lnPTUeaTjD9Lns2lmp8zQNh
Xvk0trP5BwYdYxR+IUzA/dBd0epsktG++yoHTNaC6Bp3Ls9sl2lX9odq17KxlxrG90bbVhMiVWQB
AxR9WWY7pCwDlqj8ye+jEGv23oxox+FrVzomoSkO68ogiDzZpj4HNAy8U1S9jC7pYAM5NOh10oWa
TIOOmHJJJLhE2+aCYgLQHba4f3vM6qugCkLUhQV+ZsIF+hB3xF5nAEHHc34XzNIZr5wITp5XVOD/
kko4/AjWV0nMGlK4S5KIc6rNYRsHB4+0ycyZn6A8h547cNezRJZ42plkknQaHys2GHs4MNUL8Zns
jKZEgDW9MzTGHKicg1v7m1QL+Z/m/q7z1z4Y9qU078aG6mCVRMV6FBFMPMLMnfhfBVdQCOdOyOzi
LOYt61ipnQsaw2aF0PGFfoXQgGkn1PbGSL9JtUt+bphbxWs9I/mIkY3yaKEXJlMal6gk0ErwXanH
PhLhQhdETN5SbJjaaibyxMptRjA0OEmsAL6ev0Q56CUh9gmjLF0DmzH3J2vyvnNdA5j7a3R+V035
Z5jzY0AwjmfOrC29+09E064nxZFohBOP4I0RJzF2PzSLUKUZ+0ASDp7AI9JIeY/7XddUfzPrK+uT
ldnbjIPqW0JCBoUW+ISIDFJTfNHdWAvLZWVyVE9GZ7vrU1mBKgLO7NOvAzZDvICfAOoNaH33kLLN
JR6k+RPQpD30c3MekEp4oLfyyqTLy/ClRYMjJ23lm1B24/JiVahzNH8LqvFQOuV2WPJggGAMrEBo
v/etgN1LFgzbyi6mi8NanBnyk9D4PY/Kxq7Ts+Y1h4AxtVbPd1HJs5GWb03Z3wukdjz+58Rw7hbh
Ro1Z7TQCauZypKflXQtP/8ntxez/InpqZ7BbyQC9PcrWwEdPWT8dOst8z7Jm73oIoscbKkRf+v8G
Pdh7oF3T1t+PrrM3AH2R2qfDNGWqlI01ukTjbvMQSaM+YrP/1/ATI/dflY54EcXwrx5hVdYZ3t0u
/YNbmRALtSh8SjO0RPA8GwhX46RgXruJLAIaYR7MdnRsaAGatrupLAuRn2Iarf3qPMIIXMYD4BUO
CeklftOH048oCjowf+RTGuXvbpJQTrF+GcnesFQY1QWVKA2A/8XTeS1Hqmxb9IuIIPG8lvelKnm9
EDItvElswtefgXbc+3B0Wt29W1IVkMvMOWaewlGIZloAz2kN7ZZb7mUVf1uReZpks4yiCyy5pRcN
KK+zJ990yUdI90Uqt4mukXIRsJYG0hmmxJ7WPJ/M1Dnw8L25foZRBsm8kZJC1/+jFzyMQt9UmvfS
6/UnWsG0ZG8RbPRA+01Fc6rmpCg33Nijc2uHBPC0AiutNrAA1mNUXRoYYSg/9YNPhnQx/tiglK3g
dyRjzOuzbZz75zRut3FrbwZXXp3IfyTgb1Oil2xt5vxBvtK8u6iMXYC6d5H1OcqFGtMg6ezSfQap
x4j8kjsMPcC2uQSiZ1pyMjCQDCRK4Oi+K41Ix4pISZ+bxu/ynoXA+DhM4n2wCHgtB+sqYzPizyMq
iWCd5MU+Kzt6oMpQO1gY8Dlg03Zgt/uYgjZn07YS4SViQtloE98ucU7+CPJl2JIpuA4gv1jE1Coy
PvTqC5IoDK18beM1wGJlkLlc2a2xCGq5sQd9bwPapqlLCS+nAkhc2MpfDt17lwarCqYnSJzYJMF4
Ru6GxVrm7iv53duCO6jmRKm6l8KgtAn1fT1ngsto49tELzU1PgaYW3F/dYrwrlDQdG65SzX3hmAY
kfQMtyThgnClmrmwQdAsiNyP1oZhTCLgbw0a0kv83VDhlUrPul0DoGOiFZWHtr9nXnxv3A5iL9qf
kAMPbz0Sqwg/ZN/GZ70LHy0LXQvnede0FjYc71+WUIYIpmQLglyYYqLZsBL9V7nVczjZ8bqrq3Hf
IFdZTfXwOfS8yxP7L/ZrLrqyDpfFPfaKw9gZDLPmOGYqpKCtsm0bViSD2Ct9TglObZMiNGIljfcC
iKUbnV23POaTvJBr8ZNiA1g6qrymWnyrFLkpROi8hKgROui5C2kgtyL2mxiGYJE2hKZ6Ov0ylC7y
feqf0iofc1TbxE9VcH+1vRepam3KinYE7lnk842M5DQT9oRG0G1mR/evU3sXtyNhG5U09lEBvEBB
1UVlFujGURB9k5b6W+eHz0FdvOnKe8xgdgjCqWHV7JXGAwoSvlqpEZlWaV+TzO0WBOzB+HGLk4ds
cVlWksx6mzk9DJ6wTn/QkofLl4bx16z5+hFO6gIxOfhUQqtY4NQZGzaP+cj8tybLRrdzQlE6Gs+I
wCbuWnvM2qXjETfjNVh3MndbYDRiyy8YZ44asBvOSSEGvEp5vXbQmxqlSVZUXs4BgPxuTaZJjsZd
i0CzE+uw0nMaygzApe37+9BpfyvUDcxIKIAsFSYHVnHKGDYV0UBokskrm4b6zcme3V5DJTWi6s45
j4aoIu5wIHNN6yGYjN6rHxIfyENoXIj6BN42IWeDNKOW6gsJR8qjJ2APp7PPSkYFG54VylrqxtYv
csr50XeWEauOVRqolZmlL/Mq2Zx0ARVyeldMwbeI498yvlg1fw9GOD3YBCYsIL38iyNiFNKp77bx
iYW6tmiK5KNg/LJwi71yqXTHyf7UgZ6ben39W8TFiOyqySZGhK2RiD8aoEErpMx0EIN4GevxnNdg
tWLYU8TeJNEKEFHdx9ySwJSWk9Z+lWjzA+vHUUevjZ+JYb3+/RdsjMnL0o4W5MXSyT+7cLiDAjuV
MyF8ZFQXh+SBCW2WOgg0O3HtvWlBvWnYnpGrxyNQt3+rLn3nMbfrMrVHuEGJFdhHHC8uM9l+W5vD
mzKI0M0d8eRi9uGPR4+FlfUMmhkJmTGHEAqL0k1zdiXJ4AFF0tJiaLfUU/FdGOHTPK9bOEJYm5hl
bdfWP3KwwZkhAN9nKKZi2zx6YrwZxZOuWgLGYuDRpfdNrkS+yPwHQ9NfIaFiNsZ2sdQYsPVtfnA7
rDu45fOFYC3qoDEYdOKDyVW/jj1W9767y76CSODbGXC/jh3rOemwQsY1N3bFvEQy522TfG+VAaXB
+KoVg7sknIb8aT06w/CfK5FsFYiAUQnKv1wv/vVj0NCEq9/S+SJxogKiZXer2mx/XGvjMHurWH80
aQJjjf0uS52PFLEzSgFEvbqpISKLOAVc84sUOOay7SUp0ST4Wh4esqvrsNTssoQ7Lamg8h7iEgEI
AhF/kVkTHgvEWXqfXkqzuLF8Ii7PnFOhuQZItViSJAErXrPsJZr5Hj7oMuABkDPHh39FrWcO3WdS
/tOzCvhyzuChxBW8kHjvWJ/grh8PZW7L48jCwoPRuCQ2HdpgWK5GITAidy8u+4PVwC3W8xxIKzPb
MHWhEbc51gvTXCSGfK18ijczaDHvB+U2yMbP3Laf2ZvjHuq/qUNISvqq2QXT9cia5Bz/S9f/6VHP
tpwcxQ2s+nyhS283gCXkG8N6IyGOp7L89ArnpcW7DLuj3xEYJpfIPhM4hiTKWqi18ie3btbZLSbU
BpM+jxgR5TwYn8okeu9jsoOtW99wYjr5W5qG6EP6HguwnVBOFTmEDyJKhpYSO9YfXM1mJtLILVkN
r7IVBy1mzs5cGc846/na1U+tNFzmiOa1mv9HUNvSUDmJXDjju4iNsF582g79e2JGzdpPeCaPKXIP
h8EMVJGHLoAoXBZXwUA3TehoyD294VqOouEykAIg2+w4KQSuiAA0W30ovJWD353byDsEBPXYRKhp
Llz0NoRsmO1irXj1dTknmw57oXB8ACRIhk+jxQvTl7Nnm7ALRl61Y3Pbmu1qEp4/TxaAb2K2tWX3
EefxuTBYhtT9B0/JYU3Qzb0IHHSOFiIlnxa2JwbZhzqGIIVoKsBTCx/AdhV5O0daD6QscoNr1lvN
s68dvwdPe7e7cT/0tyrXzqrC3ZE4j1GufaVoyjT7uScOLjHFd4BJYHD6jRuwjg9QXyvFxFPW19Co
8TdQQ5jqORb6U+JNJyOY7vipThHGxIXSuUa8hLe6mtpd45OYSpAcsUQ0qkVl7QYXlJrG7d5wqCva
7gHOyICHqBsrndOYqboTW3dcLV9pZt9TD4UtdvwBvir5dNmMiEOxSFzdtxOzmQ8nyNuVal+csrnq
fomgyCnfBPF8fXRucweyYHjBd6GZXCturrgPxrssTDz6cfhjiQL7biSwkRGWABAIy5LQHkXGAhlA
DCPT5o22B1WZadoUHOFKD7J9W8ZzSGjAWqm+6DkxCE33Nv8/Fe6LJjtmSkzPbOfR8ctN14kX7Fpr
kuS/lNl/FAUo1sokC0lDQzIM2oq4GzJDhpOfZ78a536dlzzygm4Fd8xf/P0MYY5Vs2xvIWJKsowM
S52HnjMK9Dg0gbJ4DGttb7X91Rtg5prJfgwVnUf+VVMwQCJ7CAy0ry2hFBGVSioIy8vn9F408ytT
cnYyJCvj4UnLy2+Td/YvQ4JYkjbFUM6h9WjFJEDNGd4wjKhH7J6YuqI7AGZjP1ASw2vQ4Jj6zpO3
uNWCpZnr/1hAHHwwbBrSGy9M7k4sv6k3GCNNv/NN3lB4ZfqbWVMgjT2u6SKmu8q+hj48D5747pOY
VIBWop/q6BMRCshmq2i5KJyGNRQaBtYwUyuut1gWX6Kj5AqyG5yYTdcyzBLTqQx8Jhnlsazf4kl0
SwxQ6GwSEtwsLsLG+p6/R70wfvw4+CyCZA9R6Ns1TOxPNCPKqIm7ywVWmQkwuNmtRERKNzkmi76K
EL9Su/IgTkEArmOg4DZvlxWot8ZyDryhF1y3e7MPi2XcBZRWgwL3qq+4xbcoug/TBNAjnMdyViMW
VWECjg2ZN6W88REpJF1ofTRWuzSrmRJpdGT4uv6ZcIN77voplbqBQjw9K89jzUzkUd4W20LDhGAO
5P+2tk3vZl9VWv8K3GS4ao03AgPp6C1jW7vmptEqVieWqZYQI95QLzAILLo3081+lY3pQeAPXrY1
eYaeHDfIqRTURO84xy6xozsZjjoZCeRRXNA3M2J23OuDg56B9yczAvDVTnslQ/He466pOrRvWgHh
RAa88pWnn6A3gk1RMyyl8k5BDy4n1RmvVQM2B0DYJVzlzNX9hS95F4oBVFbdoUM0KnoXNWqrsafl
IEH0q7ZUvmYWEAunWJfknCyVndvryWfzYcmpY2CKzs2ixyYKoG6worvhPt3T4BBoVflwz0kpshsQ
HcY5bNIHO6o/jbAPlhkqvlX4gYvcAiNqL2rNRkAwoHsYwJg3uQ5uhRLFc7OvMNduZcejiGCTO5K2
vGotxtZXN676VdtYANSnJXM5B9hZfMm95GHoIDcltmTUZT2lmQfXPR68TaNPM1qD9mpU/XPnWkSL
lkKuXVbMR3N2Qdiasy/LHBRqrnswovtLNJHnF828VJfAQNBKwaZi3rf08z3WBhqkTGfozzoQ+WEb
b22ExLrelcdGfozp7EzoqQ/8iq+k5dpeNfExVF1CZRcOjE5gLQKD9i1SPjX+jhh34FKMtWwp6qzI
vUFlJQsPsCroWgEQXgFtID+eXRTqcoadyoA7nDvhv4QF68IrcVyHzPV0X11sn2W2yZbD5+8S6fwZ
KBo3idCWEisP3H/Ce2PFzzf3Ah9GW+p6D1yUWJrcJCVAw966cC0C+5rgBR0uFt5w2sY06NsxG+ZR
gofKrapR70VX00d/0LV0VpWHZoLtXXVncmWsu2b81xYAw8gi5Ask3N/EVfaVNywyIU+2nGmyTvKL
1u1A4uMuTiURvXg2QDpy7jZqPaoBBT2gkIVRxb86yW+hLJ7N0T5QbdOLW7JcB9MlCQxt22rjoSl1
hFvp+BJCXSFw5NB3FD5FRNOlNdUdXSmyNlxmkgsRxNDwXOOE4oToKVtmwAJ1Nd5GZ5sacNUNGi/N
9nm5aUULPDkRNJeIVSricEqqoiAmu8R11BfBzrcMVPjZ64BgH++IeHXYH1vwDfwQBL85ApopYQew
HkTlYim6FIuMWSOgKSIaysYL4CpCWKvgxFToLNBpV9CGlw9OHzecU+lnG4wHQ4+Ojhltcp19vtnc
Sjxtgemd5Gz94YtDWWWKwNzNJnkbl3VLfLvNUAkQ78bhRDRTHpVSHTLGCT3Y14ac4BRgIQo01iQH
NbiEHM22nigVq0Q4b9jqv7y4/aU8fPfj5As/wdLGpBjHrC1i1mP9mPLj6z8uP9syCLND1yH2Kwg9
NRtGbbqBxyhHteh2UG1sTJ8D8g/IAA8S1emynZaz4Gz196exEN8M1eQC42XYsgGrQxbsOZBGVJHE
KcDWmvThQGA6biwEmSQmMbh0Qx5L4hnt6JdeGskqjM29UyefXgiM2evfs6zeCVkQDEVOiVY/ISjb
WtSJvWrOQGdXUzq9Jmn3atWk79E94mWlN6fdRsesHusMe2+hEoBwCex3wkxRFHy4YbQNcA0YREtw
9GC7LSNi5tnSL3uizcECITmibfBDzLrOY17EDsB28m4nfdFI3Mklt4po6kdjIpeWWJ9T7NlgXtXw
0DRbQJOEKLjZvuzTx7TIny0DcaI2v4CDiaKd8xdGATj3NP4kJZktMJpOnJbJbSqyW9saL4E17Txb
PkwCEHJnnKpU5wImwHfBoIgmIFk4A/+k0NuX0fk2evKF69Z9aqoIQU7GvsXyNSgV5jHgnguACwbM
VLumOxFqdK1KxbEajudWrfQme4TcF/GjZfdm6A6yBYNc1SgXXvw0ojzAawPc+cUePqopvppOedQs
+VQVxckIsXBX3QZCPi/GAL3JdftPy+w+YPvQ+yWMYmrSeEaPaRFM5oltY/vQ6IpFOUUtXA933qZp
0nugiuAebyN8vNmKgPkrSTjtMkz0lxodrU9MCxa3FtII1XFMYKmjzhO170L7sDIKvRJvCSPyRRYp
pP3c2U5lU4ep4D3xABaKmzlkHLmTX1C35oRCvBcWs/gkhoIV9txtMfFO88U9r9hkvLDRx7LbYzrX
BPek5DFdqJOElXGQvnvDqvMrZHVuvfEbHA0+b/cpaVjPsc5BHduZOzdCZ22NSYxJxf2EsPWc9D2P
w/ndtAUR4LVMXwC2sVPhAbDweMIx5B5w8bjVE+7sj64L230Vo8QJoPQBlpvWSbCGjOqtMXgGCxhB
0HOTs00JvhGetyWq92iYTJSmlh4pR6UqTxm3fwKiagEET63AUTAD2XhhcFGadhjI5FhMrnirSzzQ
BqvJ6CNtmitlcLpAUMbFHHsHY2CFx8nN0ehsDTt/Ji/kGAzJA1AZgl2rh9ei0AS9K5nkdUXGS+HS
h4U4FP22f0t1q14brZkSwyTzTThOHyien/IiJyitN75zjxUiSFTedcELM5QUFZ6z7StgTYNFHEZQ
vwCCQdeGa4/41pbMPCaa3HfbqSCU0CGUadFzdGECYz48kX1tOt/YVNdk9HBsFjsfy1FpEj84kYvn
MaR1CIDuZwtta1YPJkHuMnXQJETGc2KRjMiL8saw6pMbdqspS67x+gIoJ9PIdOXeEv1r5yTJTkU1
zgBHrlDZHMOB6GmSmHJ4QyxZCMJAMM04Ecv6YkxNfNyF8T4F3qu0Tk7ERlp0xErnUnv0ugyjXUL5
UB2acXzwqixakNC3xSF9w7A3T5CDp6ne+JP4tathzmTnXcunaltr9dHtvFejuIYNl9BQMn2qiagm
SFs/lL13Jl5rkfeFCdIQnUkOSJs1ZM8zLmbpa2ZnLYs3Y1msJ0hJ9K7NzR2JRrQ5hgj0QvC+0E13
O3jPRB3B0PSQVbSV/mkgaIrTisoiHH5l5668GaMU6sOzZ3TnYWiWbs9XsX3CNISrpwvDOfFUZexV
w0R3PDwutZBvOE+o+43+1pMJB1yxXFdB+Kq67O4b8REx1nFKqLoi8mWFUeB3hcq1dLlmkIwyZAzP
Y2XQRCaMUHIj++57Exs0HgBW206IFhMYgNGOj+7kuEtfXuoqug1ejiuweZF4vZaYpriuSWScEEPg
820/YNd8aONaIn9e4KVyhppXoObB2Lrw80cXvfdLIoikdPwTVfgpTNLd1Eblss7wsxDyjtOTSTn+
ouAAMpcTO6Cu+PtnRPY6puIJVwI1u1Oep9D47dhZLKMx/2C2AYhpuIy12VHe47GJB/kSeIQXyweH
uK+FoQhSEbm4uwSVhjoDjyE9woeDGccwm4qzPUUMBBcx9PCQnadrj0d85GSHpJgKMqEhz0ug+oSv
Udl4JA0dhmzA7yRfWQhex1r7QvNGV4IqyX/tcaZHvn9HZvU5NO53hZ5o8q2f8D2GF7/QRuZuUsd9
ahoQ89TW6dM3gfYUHCPXgWuAEVbNV8wBj2A8PjrZ4K3RiQdLeE3GLtfKhEoK2Uq4SpLXVHJlxob/
FDoE/Frt1m44XyuD1ZOwup++8F6kY1LwxIZOLelssh49aIo9o2uaL581vdZZq8aSt65X/1iInHUA
MfU07jQBdB0hIMtpubMNdU/+UsLmJsAa3aMuKSA7cMN42dR9pqrTheESQ7MjEbgQwEOQRfleUP0r
X3K2jrjBtW0R4VTxnIbXIZEcMlq1zUjZqiLmSFbrnZuMXGWfKQngwmxdii4+1CyzBzqqnR5Wj47M
TOpy8n6ZTlirIea09sZkZfRGs5A640EEhiu+93tRlCgF6+puZiXRKQFrZEA7SU8wfZBpK8awzUqk
Rb0MvnwXZVZSAUQGTBpRBJfnKvWBU4T2LGxxLmXKU4WruKIIK/CYjoSTTuXJ9qsPVQ1YCnWq9UmU
e+aj7Gs9aLg+m+G8qY31mPJQTdvwx+nQZxMmVS38/KGTDv1miLYQ7z1radvDFNdQxmfpXdc8gBuS
QNUmI8PhzjXGw8Kgg+G+i0mTaz/6niO2TDmYCBhmsNsSk1hW7pd0rXPskC0o+TFDzZFbo9e/MU7P
T5k+pZqEQAJst1BkufVMFAGbUSAK66DH8YsN9pGtssGPmXG9aeixF4HpLOlhd7k+/OPJD1EjvAnh
gxrK2VnQLoYTeXqhxk47ZOKFiyaZaL6GiZsfABEa4E6c2crseEiQdYdBLWR7jc6mohQO5FUVjbZx
QjdfzMzBjd44zbmFHbzokFJtRNJty9gLV6rt0lWuIJiF8jLk/lsbi2iFJrwhu2FN/E8LM9CbSELN
8eiU5b4xl3mdIAMR0VPsW+k6IZKosHnVA01HhZPOoRgeAV1g8QPUB1OzLhmi+QXsBYotDYKHyzyR
qReqn/opo+M/crhsIjt71CAgb8WcpTpNnXZr7AB2nYiZNmHVsqonk4HWMZbkO0yFka1TSfZymDjD
rnO5FmK3rOn6rK+0H3oCHqyKZjCNyH5hNa0HyYnFX+kNNwp4f22G9k9dTARP9CH+kEjcjcgad23D
bYAxBapx1yGHtyoUdhnZ45oXQpSrr4Wo2A4PTBcCijtWc4fKy7ULhzsJef4IM23u7YLxahWsl8lG
IHy1ANRtt+CFDURobh4/9RYDDGTw9gqQjViFbeguctGzWhWgygxtT2m1UFB4Fm7TFq9IFTtGq1Ci
+shC+Ef0n96P03qI3hVS80MqAP5Sby8TtwrXgT9NR/TXTDHSjI7DNz8jsxRL2xrfY1IVF8ydFGFR
I9YWUp4dbdWKOtoWWcclHNrBGkRfAhcryp5xyLHhMNNwiyK+OykPRAXSxCBZtxUMJYAe9BEtxh4W
tPWDk9vTohKGuZVYnPdaA/FVsix89iRJ9K5x0aYs/+XJtIGrY30mqoaUW8iBuLb0O65JyCHz13g2
jJKBtqHY9fih+d+nyH1yfEEQBoFTnXOhpfdMPlhhPb6F0nvzzfdG/UogpKf/iKapfMOvr+HzfbKE
jlac0/jUyyjfw31lpJyW3rpy2/hoMW5FchBDww5K+WK4+S2MerGs+beWopLa9e8DOvpsH6XQx7Df
LpCHO8+sjqo1fKz6zPqbIZ20uRTK6VDA6yV71rIfDHzIwKbSNz2ZPrRmck4uUWmbLBNqiePXPP19
mBI3QSpbborAehybbOlCX0FnJqfXZqJPHAq3eNIYNzhkjnz6Dwi16+9mLhjtoMX2O8fF924KpmsI
/g2uuAb4Jm7d4O9B646XOgB7VTRvFGQI9HvHeNZqN9j9fZqahtyC7uV52E3WXhccMoYJoJ1KvXU3
id0Q8ehkgvGofdbHVO5Lp1LnPiCesWi76lSMA3g2y9+jGkK3ir3lvU1JTw027twWsKtOFrale6fS
A//pchwwMqQKH4RZ7BKYOgtbElWP9tjm6Va8NxJ0DUCS7iIm6+ZbtnYOC0xwJRGtZ9EMM4wxJAkz
9PSzXwbgEczgjQRc5z1NM31FPn21ymN65CbywqcqUI9yaorPUUco33uYkoy6nC46NOoDU9Oe/Vfk
HXFLIHhNLEpFjB2fpuY+WEkub2RLPQnHgVrQcVrjYRAcXLVK1nbcWJvSQHajtAipnYIdUhqMIToz
o95L3A2iqvKa+Em/9bUE8pnHiNyXuX/tZn4hKxPsqyXKJr91/S0IsXtptQ16OQ9FZqXkKq1NdGbI
19c4B0oW4iqF8B9a351W5hfTCLLL8P+/CvPG31N0/Pf7pplN+8LhEemWKjtmOZZuU8+a14GZZira
5MdnO9y3S2QF3jEFCbPmsT7DZepuR2IhHt1QZvcS8cN6kC1s7mCKgW9E1tZ3uu3o1AwLwdKMCSFX
tD7cjQwGOPkRsc280QGYzjNp27muWJPnkfHqBQhKY7bXdJ/xsm7y9gHTSrXnrtcRwzwR01g+WE3F
wGnmBIfJkwpdl68UAzcu+WEqv7zpNbBRy1ZoTcuKv9OgiwBJu9boos55y5TWV8xaLTNgnz2QCTkb
o1R8SdKGPy8jYPEd0S6BUuPGbegpBxAyoZYcEg6ao+1/ykgB6G7t+ClgSmghQWFbNRD/3k0IjNWr
LUqe6Y4KNj60JeZForhCAF9Htd5tlJ65ZzzApLSJCZ9bmsN2hQEhGQDxy9Rx/pE/dsSBOO5cMx9e
PAWVqhqtEeTxNLzYtvYOGhbG3djHeyhl9cqjH3gey3EmzLWv/iC0tUTUvPXSIH9FQOmkFnJGXVlL
067thUxgs6SWj8PE8HeVb97s2e5iZGWxDXu6j8bvx2XNMgJLwggjYyAAjd869g2Iw2SE35j02nhy
A7Y4IhhX7ITCgyFZrw/E+7SmTDZ/b0+qvnNTRQ9GnD80ZdBcjIxANkZo+qPJQ2Ol1Wn5EA3n0EWS
BgJN4vuA5zRSlO7Y3IfTabSqYjtoBlJx9eJjfHosOtYoId7knbKYpLhaqlYM8DENDsG1UWm/CYgR
RX/ngW4YsmbdhTa6q07Lb0Y9HBWKZ9qRgp1g4J4tjiMVP4fw4+4jWiWwysYndZH2LGK+P1cQu6Tr
2lZZmcfbQzsTjB+yWoHJFGzI/88AqjtcZrbnHZto9mZWxqPuImeZCFsH8IR3tHOcrWJIvzd9lIdo
x8QYDPh+0Rv5QKR3Yzg9+3jOt7qj3CNzg35Tp9TfFbaMzDP9pU3uxGQ18dmxiregT81He0yxmGk4
XQPfyE/Sq4qTUhuS59d2D4C3vRrPtIVNdpocU21DrfcPhWf5uNDn0Ds5qAc7qPBUOA6sPlpkRJHE
tzc8W+Y2tkaQdRswbyD/GAs2VMXKCCUCUqRAkeJcs31jTZgfAZdsqZHUjOUllcYj+vp0+2d6qgrU
OpbPzGqG6fSt21wjUFylYTBMw8wUmWO97QnGwGgrZlcpq8x2clHiW1wCZUaogx9WWxs/M1tV52Em
e24c0fPitswAfJ8ZlGZG5JDb1cFwJvsEV8WluZbsomc3ktOl16JM3J0amYhPHeWnldUkMfs1ENKa
AQZKZDK5nXmalqMW6mVvs9NOy/UwMxYMmrGl4wr/8PcpKqZ9DW/yZtuVOrm57M+FXkYnBpBLRJ5B
qLevY2+P57CS86sW6CfsOdlGGiXqB5JeV0aLBIagwmxpjdGAo5h3GKdvTxZk1x9xSayB+kQvZQlB
Jg9h5nSxGb4YSvvlQuQbnWUSYZgNJ7Bc+mZktncLkDyCNxrFC0FBJGrq20Ch4K4zN31U8XXQS5Df
mYs8kymmPOVOX2whgdI1NGDgQOxD8ASLeBdBFp7ZXT82IZeVkarxxExl2GcUOogVTeYYM2+KhmdD
5hRPogHM62SZ4cbvsnTZouQF19zlLzq5b2k0tBuzthkriVodsIZrGzbW12A2dTGqMzesS3//GEud
bHY1gyjdjtJXj1QHUt/Hs1uuOqGF+EJUtOHhdoqrGTstFd8fXVLZBc9g5t07vGK7Cv3HgcRnYHGV
ce+d8VoBo+OIYprdlVDJPH+jkzqy6nVsl7LhmkhKwHl1+2nUbnnVzHY3Rbxc/fQV6iAFHQ9ffj+a
zj7uwm093+REdcYM2Bp3Z0EMfiBqDuDrcWRPdZFwc2lFNesATuyeVdRD2kBrafeMw7O0HZ4K3wSd
FH9Ojd68IqhE59kBYMtdnD6lg1IsVscS2zGCl6zd9i0jBUtt+LnM8x+bBh8xudTwxZhJkt6aijg6
//0qtnjzGHM4SRU/t1ZcHHWGISskJfkH9f8rA6XTyKavHS04fLZE8NYzqeVRG6aQDRaeNqUHBcXj
sSsalys9YyiL3rotoLcyuLnIrK45HkYf1g3k51BZ7aWrPOOiLJDegT8b1cgpeIx4qE9dzQbCBkfV
MqRdOESK3J1mxLFSdCCEmryDKS4wQiRB/kmGxSkPPgcm3aXfQi9xw4IUn1kdE0cocYdjotl8Abpc
b/6A9DeDEtE7GED4FKwIcSrTZG1Rv0ABzcrP/56n80O1DUu1L3giL2QM783GHbnuXM95xL0BJcKM
X3Jbs1lOmDuLJd7KGa3wMPpJAvzQu3RmWp7KskVsghCFKa0ErDNLWfzyX5D69tacem/l9Q0QVUGM
TJzLp4JpPaR/k9IXqgHy4CE9/X0QVoB5e/RYJDtFf6qItV/ClRfvU8XOqu6EeREV8ihcNe9jZ+vv
IzK6pYuGN6sruL7J34GY2NsBYd9DFrlkC3lD8wZe8CUek+TT8qKtU6fbWfF09+AZkJyDLBzq6+Pf
Z9PsjlRx+fT3GQxqoPHNc1XXw6KuG0krXeTsKSu2jVEhn7qk4GHs4heLmMnc3NZhSTgjpjR/rpnC
TJxzK4o3VFAparrcQ5tVHXurN55rpssWk9OTHznTeUhS/Swzx1uipiAtfmxSlvlZ+mRH+kMXe9Y/
An5WNLKYP2++o42fScd4lbHOBtENflypAvaydc2LMH8okEQcFcJ9LFU18nCjPv79CtwlRUKsgNfy
+8SBlOa7A9XuF+Ue6cm/mHe+WYAGDxxbwSGIvOBciPYVgJ4+k6KCsxqilsVuaa/BoiVXYAbufhqa
p3H+zEMIsPCtpt/qM2pJT6cfxoDli22Ms1MicnaJG6evWQXKCNCJvFht9AzkkuZTg9iuNMt988b0
mbIaOxeylNjStdsodJYGCZrF3Lf4NtgHBBDWcq0Jjl6Udfdo6L/sWdQcW7WNljHVj38f0vlXmjVL
hJBOr02/hbk8sapwjcbe2YVuPteZFq/GSbd3f7x9LamSVY7AfZclxDKNSu4DiJtsDn1uoDy3d/hE
xOmvgRAt+6W0kiX8/6l2OKbdbNGOenIye1vdR/AheoujscnBUulxe0uzNt2Rx5ps9UAgOVTlZ2Ej
Eh0hdty82H4dWAYuhLKtdzVmq7T9H2dnthu5EW3ZH2oCJCMYJF+V85ypqaR6Icplm/M88+t7Ub7o
60oZJaBhOiGVC1aKSQZPnLP32iHUEy839qUpuiWZRtb7YGQI0vr2ZoyGde64DhhpON3ccGvXmDn8
i1uP/ilS3UJnFnj5eEkd9v8qcml5dtpfMRmIKzMz2hvUunLZOMaFK/BIoTqe9TKmu0eCzB86g249
oU8Xx9AfP0rTrLGBPxC5ok2wrDTd3KMjSWf6P53+dHy32+qLNBHrPpkR8ZitdINEB8vi1Z7zhn7+
eAwznwg+4/+oPuuSNib71/aMZjsWaXd158ugHZrHTk+aR6312o0WOjs/IQs0zbd2nXS7MMviA+P0
WzJv9IhmNBiI8bH977e5nnds4Is/s2Jvl678UfSlu7TUqA6yit1L6jD7hFts7YaM6X7jFjFGED8+
fXylty7Fd2hxi4qy22tTxPYii44ue79HCsyfFQ/VTZi37hLCBRBDo3320NcDv8qcq2fDFAugLC5S
7SVGT5myemtZ3XsLRx6aJhQvHRq0lck0z2CFOGVRIZbJEDnL32dm3Cd6SCGFYRuSalNC/dDnUL5/
nd2+mrwgsoAZQBt0tpZs965r/E1DQMP2gaPx9z/NvA+H4sfZQidqkPqYtD/9LhyqxTrMBoIYtAw/
yU/49Q+WEzc/8xILUwj5/nHs3WATyOZ70SBAtgTMy7FbVWXhf2Mq4TvXibHuvigNsQtl8rOIEzQK
fuLuIouEHdMtrVsxDfFcaXwRbKXu8wmlsG3HshUUGFPYurpL2eqjtLcZDXQLtzGOPSdnz845IIrt
SlEMeCdxBbt7Pi+hrTl3Aqpr8W3M8/Y0MsObIh5y6SCrRQq5AEdBpa0lyd0rduUeIpfrmOjWu6fK
clkQaLQqkwAXnCTeXoLk84Mh3NhB+bdeMwuxEAkv+kYzF6mn0UGtefbkSk40Ekgki8r6oE2FS7xd
7aLIEkdp2t6rEtUqydU6TOn9Cho0K6rItdt7PQ1XfJZtOdfJBRTnAssrewTdWqe17jGgj07SsNZm
EOin0ByLdR/Bea1y/Jq6mxCWUHYY8w2s87+/WlBm3yUJSUELmYm4Y0mh64a6C2OMDVBHhsDoIZRx
FrzQevJdWiVtuB5w6eFMpURtYeFdTCBxW70hsV1iTUozp0YJmC3pPJWPNmlaG68omTUmjAa7kj1p
XbLwFYQNXxvQ5qhBEFz6yfStsqOJOG/TXbYZAxawuWpPaduc6LQ5z74R0WFGTaoADmOezi9t02Q7
q6rCDcpC96WuiydwVe3PBP2kSXMsPtdTZLyhgg4xXJbJHyYiOhO0SmfNXQSv1k7jSJvBCcxD3aXM
queAPBenGbnHuXHFAngxG1880HZhW117+mNkWMZlQHNRVMvAqWEN5voB8DIkV9PX9s5UaPtOjD5U
HNqJfe9kD5rmuHultfou7cMeN0E6D8jI61qFtZiWEB+qR7x31XLCICE8nRhslTbnpDFRwYQGqgZM
rUl+NfX6GDhh8WK0nvHYVGpBu8/ZdQK9EKaLCzO78EWUWrkzzSChg7ennzNsyMyh/glEv4UUIle9
z3iCvPuC5z4mQJ814ykUA1IKPZBkD/AV8qSWlGvahmwitprjZAdwas3h91eYvI+qkkoIaRiKhU93
LfmRFPiv5a8QwmgRnEOQTvVn2MTGx4ZvVcP1YoOBY7ftq60AhIsxkMDDGKTtQ8MWjWT70lu0wrfP
uWadQph14Zi++RNCcGf6AUpjnLOCQjvdDtjXj2OjLWHmMIcgGCZrdO8ykEyS6rI9auE3YXjuFYe9
aEuXE6bPVnlIWoEMze91BLDC3kPFedMsaN6d49J8gRTP+NgPVr8/H9a8huX/ymDlfMwhuUQc6oDX
Hf3uhtPJ64E+jFrRLYGA+tId91rf4VGStrbo/f7NNZCpeEHbY1kFbyfQEp6Ryh4U7Oajzanelkbb
0zfvvgWJP6Kx0+UZCW+01AmwAkNo/tXgH4BECRhjWFoBH7NVj8Vzp/a6UK8YOjQs8zx5Qt14iZa0
Mo01GDAN1OvVm8AqRUlxi3Ruds3ArVYGdvIDkyJUqZh4hTK2H/3wHaMcWeiuG2LJNaJzLIP9oMvs
78gg+F5j5PVFiO7H2n9/3oQwWat01+a03RUpbFQjw/PiHAsKM3nWpxoHs59/L+s5AWveAlh96u0S
Qz+YrPMnNlr7/EcP4D1GPRM5CwW1hD6kk71ww/6VR+8RRawZWK/IKcxF362zNoOi0BjOAz1TPLG2
5y4K2zGXDmlBe9XjpKn1ceKEWR7iEWzNbvtuVTU67JzcprEjy8zgDVJIfw/VHEWBcSwJ2UpUDcsc
yKPVaHTY+DvAVB6dA6ZzIt24oWtuPMOZh1DqjzwS7dEwk6WQTAR1XWWvbDmuWmwUV08YsNWyI8ah
+rHtwnPB1n3x++vTuM/3ok5hmTcNV0dZBeBkLhb/db/GCB112fvFQuphdxw6O9xVMX7pJnYPWRli
n5NByuwatCgg3kPuj/2xbewfSR7Bcg/t6mYkVbjw8ph5I3YJyN292qIe/jLn8b/eKQFpc8EKJJbi
6td3yoyAcQdWUVwCwQD8JqAtFSxSNzKePbv40TMbObZlZK/obYgVbtxdRQzNxZ30J5WpdpX3XUI7
hzB3K2Sa06ZMiktPfFH+fSquOZ+OabL+OcLSpZrDKv91Pr0Uq5rX1PkinEAq6RahQDFJzUu/Jksz
wAmxKFJ8XF98inOV9+vdQqfNMh3qTf41zLtVpsgaWY3wMvhZ5cab8oB9Kc0PSCitJDwHhqxcm11S
wGIBBJdNo7mTg/UOzQrca62Z9C4wbX7xpj4vfRKmletavCOp2/KuvOuivKrMEbBGpJpda5ftKQaa
v/NpDq1GYkW2gdEOuyKJGuSvcteP7csX7+BTcaxYfl1lWJYpHIdI118/jKbRYWTSn1wkEZZHF/I1
tjYPogc/SiKp2uTSovUZdzsaKDw2g+Eb+81tp4h7IV1MfHGzWfPHcPcxuVwXuqNs2zUc++5mc1oU
MWYSkqcStKdAdeUmi9sIn1ZivycVYHykMDs9C9MTbdBn2IXGNzCw0MsjaZ1ibbL3gFy/qbRLduxh
DFoRcbBWpMoohuUH2AwB8zwXArBVG+2qMULvOnSvhhX0MXttIXYUfLDuGIRa3mNjZdrfTnlqahm8
Et/2NpkD+Io5wYYNmAZTOUqOQ9++FXOL8+PFtcG+pMoi5Rqe4WPl1O4qmoJrQufgLIjResj0IXyb
BJJHrW77w0fL/eNFC5u/pJN6217U/vGLz/nzTacMShqes2yH2AXdXf5WLEKcTQgV/KzP5qzJlRhE
/eogCtoBdJ+WOLC7B7Ms3GNO2rk3DumTOY+VnSCjSfLGHiKQXgnIzTFOThv/8fv3Jz7fnspQjunA
3BKOzWPt1+tQywpIVhNbghJ3wcmx89uk1+0qGEr4sUPLQKLJ/GUVOn/StWrXzhzs3dcVEpE5eGgo
rG6lWmoTJ+28S+7PpnvK948XaNQofkc933582+SvIchEYSLfJ7rbf/Sd9yoVPI8G6HOw19xdWNCp
S+UUnm3dPlCcOGe6h19c6sanbbBSwjSIfhcG2zznvg5UbJd0+hAhw6x0zwIRXZRXuqceknN0HfFl
bT0/J9m89s7QsHbEKNUHMf+1wZh+YOB9w9LCnnZIbl98Fp8LVCoy3VYKtaTEyX+XpQqCAWoB7vNF
yzThpGm1CzQdHbIg3Ya701xpgRyO3JLTzgVotSxpeTbZu57CCiK8pDgG0zgd214XZ9Q0GVDMUC4q
5cgTKCPrNI/t6YTZ3jqj0k+zDqjRNHyP2m5aKSygtFFC63GobayrQImX4EBgx9hkfzVM3H7/u/7H
w11ZlqCCEpYgM869u+7KSsqaKUu4sE21IAKPRnVjokszbe2CzHs9tJX7GJTQPtE5HoZACwDKvMWp
WLZhUR+JWRPnfmjwRqQIXRCwkM5qhM7l92/T/PyR2ASI6xRjNu+Wau/X2yMNECxxVc7x8RhJqB2o
x6uxeZ085lQpeRr+mJs3BizGLYlSNv55vLRZlB6q2HuiOKJHlOdQ/J3YoqcF40aO066FRAvamBeL
DRlNXIl6wyV+5fdv/iPa/Nc1nRua3Q4ba92kmrpbe7RQIwi8HhG/07UGNYskvG2H58a15RGD058Y
jsC7IGhMKqLz2PEbpywsCemOcHX+/r2IzzcdGwLmuzztpM4z/f5ExjJ2DdkAb6pOKVLphzxxx9fe
R//gWlYP5BuLo5Yn+9oxkkvnO/YBbuur7rn0WKPQPMalY93c1gAiYvt/AszRdiqr5rzpYFqZRgJM
rmyPH3lz+sQ9lJvqHYbtMe3Y0AV2F74lrU7GnYAiEpfWcExT9Q5E1j61RQVzFp3gWicHce0nNSOi
/49fnycr17wzWxj0u9oL31mclFWaLCrT+WuaLPtEVLG3ZcNsQHeRGjxEt1hXACBubm5KkkWH7puh
mKp4rRVu8iJgol8VcxI4esoucJ40a2Qgb70T55ScYloji1oLQUrN3/Zhbu/DWLSPykDeOOmpfUwd
q9pWCWpIvzYLewV7fcXWPpDGD5vMi37UjxIteY5YV37RCbQ/18eUxvNu86Ocp+z59S4aeTsBTPhs
4bWAI6fiEpe2/4aNKjmKFIS+w9Nt41mQsvjohoVZ5G9gmJqTPuVoTOqEhKuAPIVmiMI3t6vRA1nJ
KZjbZcno4iEA1W1p2BRjgiCxgoRbftnhIBtvgokYti99jlisLog4MxcssitSSAD4e8JEHesTrZUa
7i3DibC07MI+15pf7AnP8MFGtfqTTHHlAm8d1n5vseg2Tnb2ZUOPA1SATvqGVvviFX/TO1Hjz53w
SIzBp/ZQ5nWNNtKobqFdFFsHtV3f1rP7rX4WemzvYshma7ONrf0IMcHOA/FeCE9tVNyS3TKmKXux
gGEkk8FVFMT1zkpnDO6KyPppxQkMwHy4HS6WXr26odNBfzCmJ0Mr5BIvv9r8/hL+r6VQ2Ty86RwL
mu5yriT+tX1ox5gARlOHtUtEpVV46pZ11Z96hqEvQ3Czia1rOpnFpo6GGFsoEQZyMG+Q1MSLw4Cu
zao9llXvcYCdD6HZvSYEFR1yB7lejwPr4zsajtPD79/3f1Q4Nt5Q18EhK0z7U2ULVhMzfgsVUQA+
rvAhiKFctGPtr2K9AMvIR7HNAFfujNzaBQGUh7pmmlMDo13omnIP87f2/DnGnfeX5/RIOZqRRK/K
JOMcs98iGlsETSZ5DJ3e2BtP4BNjlEHNx9XeYGY9GL4TX5kB93PE7IA9wPwuwmRiSlFb+0riXPn9
L219aqbOZbwudZ6uJlu+j/72vz4sRkdjKkMwn65OOHYPu+EQkgj80I1+u6qJCtwxPotOjkfrxOmD
29BJLLqV/chkR19+RMwUc+IppJ4Qdjw8deJSo4XTk9ocsmc7ZC4ahbzB1rwA9xyulJ7Hp8nCwtng
U7RXZlxFu34w/pCBWdM/8msilBZQAMh7D7b1kDICAYe351oud2XXlShN7Xozjh55C5VuUpFA0HED
KkqlB0R1Od3NtRYFqYhvotsik9G/afSS6Lbh30LU2X5xvX88He+eno4Jy9KRlkl9LO52RFZXQ6xx
smyholDwBCFZQTdSuLlBHVzDjKZhTysAaHsPf0eL2ydEPxE58F32OLWT+TD6xbh1tS689Sa2JQN1
MHuTGOtcFdk0gchfWI/kLq9l3ucH04yRCnRd9OJUVbTWHXc6dB1QErc0cgN+mRGsc5/h88c2BiOn
u+q9zIQV7DpLw8Pg/dFerkqZb1FL/vj4ro9Ml4BTr1yk9py5UenGloAH/Ftz48iHyvXVzfYf9ZJr
01+VrhJAac27RSJy0TkyE4dgQPAOmtyXNm9wZpiIEz6+zfJia4V+ey3dnlVdc6yVBj53p4pUrRSt
+G3WgWtL4Ox/x6YsKx1vdg78I9kldq/OvhX3F3860DGGTMAEnl5ufu3D0cdLUq3yCFAaAv9h50/k
tkS6jcRHfPFLGp/37hTnpsN0yLKlI+/3dJ2nVFbEAn1HIadNECf9ToXqbbTydy6Of+4PW46PYd4N
Swks6OArb9h7NgQa/NzTF7X050GbggHtYmagUsUWeN+QHLS8DFmf2ANoyYZqKn8yoiC8yAl7fB0g
tIpEtZXDqB+CtHwvLHHqWBXetHY4elP71rbjsVKD5KnsyqXVlUS2mhLBA41DxpYj+bkEntf9XxCF
nO9fLFTzBfHrXeYYisKAE2kptj13NaoiyA7P5IjHvoXZjTLLWQOGfxzLHjBukATnkeTkc0Zi8z8v
ll/1YE+LcjGAhcKZQLRpAFLBvphCVN/4Tbt9iSgMphHfhsLCbDi5gCIPjS+B7xPTvVZRZj9P4GEL
4HhPekLKzeBp5VlpxnvlNdZjQ6DMQ+lWycW9WUiRv1HJ52tlmgYOlqlZ1g23O6Jm0lr9FC+L+0wG
QX8O82zcJNq3MunynQ/lfRGLWlFbFe2iyJwGpKimbjGpun7YEE7PuP2LRUt9LrMZotnz2eR6sHGD
/vqQHixVFQOyMXTBIIdBcMxoU21P/0O7SjAWKz2w5SLKJFD2CocUy1p9+MgqqSGFbrwRT25rS5yg
ehlsxwjU+9yM0KYmvIrpmmjgpDWjC1mL1P/kYoaJSo+p1R3IxKr/icpENkyppZE0mFNLH/73ZRRZ
TwzorWUU8CDStH9vIiZ1pY0npelD56WJ2Iti4Xm3QyhNZMz9YNRC/0F0yWPZg5kmfwNjO6KhCCTf
AaZ4uUiQIW004QLE6nyXPrBzGtDtR7HdrPSqFavYdLBcF0G2ZhtpniB9sypQvdUhU8WxfJrAzxJ5
C8zhi5VC/MdKwSDZVIinBJ2++xGLo2UeWg6WQ2c2VY4iwqHWmt1ZhEO36uzRvKE9gkSwahWuOVAw
RduXB60g5EHj4wLVZExbb8RtMsXAkZue6DTbWJlyAMVJviyeY1c/8nPTZVAV9TofzeBmQwmxqim6
1CZLIcpm/4mgByiSqKLr3IYZMUFFBZP6Va/rcw9x7iFZ/ONYLJD3FWLcEIaY4mtAcewmN+XUf0Sp
Y7+Xs34kiF17nxbh7PaMd1xmkC2Reu8rp633tngY6haNtWgD0nFae/X7VUZ9fizxFHd5czyVoKZa
dxsQ+vZwjMidWpR9tAk6nF51ow2PFhHKB62DsQf57/Hjj3y7gCoaKvKNkprKIvRPWqEMsr0TcdF9
8zKAQyBmJbwajvy7QFoF+zhR65gB3oPBbPuh4uG1LwsbEm3kncq4MR7EpLmXTjfy04BRfxFM6fSD
puqexLrk1ew1fdsQ6PfgOekPwnqHm5hf7Fh9h/YZELHRv8Z68BNNanaxSAMg8pDRUOItSfAiFamo
0VJmzktFisOe/INqFSgj32Z9V6EpdfxTHjbeQ1Lrm6TI5/1z235nEhqeoYztikghYfMvmuF/seWn
zfBpbXcNZVuSM4GoR91f/dyEPc9owD31WHVbHFDsx6pg1E4VPCk/NE9O7GbHFCOAM+T6Sk7auLOH
HKy6DHvrQWcza8pr2/UAnctSbIdpiUkMKl3WqbVBlN+fojR+sGAPVPGYQ6bCR6PpVCaMpLZ46uOl
O4EZGvRWvGQKx1PQuvqfoie7G8j/wm11GgYKkZPBBGChZiNBClJt4zQyXSUm7oCiK41NXaZYz4eh
eKw5ffQDcTf5cETI39gak8e4OJ6IaMwkhKgGuvyRsfucG9PfamSu+B9snBu6Vy9F6/4sXaq5qKjk
rfeYCZfiqPtg/B7abr4jQohCcQAUZQr1kd0osievy71TTtYQwtk/VBorkNeW9ehiUWRyPMH6Hre5
1ep0XokgZowLr6ZFX3JKZj8H4ED7gWxvWrtt5G5y5rSIPq3ZNGMuQieS2Gh1eF6wpXAZVuGqhvN4
ZQzUr1NipvYxDN0UtRzEUl5UoIP+1ZlHG3XDjAqL+6vTZm9j4xknDLshw8u63aSs4gtFH/FC3isa
zdzkf1aZewuWPotXEwErj5LZpoS8BVAPHMcpXoaJke3bKYaWWevluitGazNggdjI1AjPZlZuudjc
o5hfwjmifZBcCiLJxn1YWd1zpm2Vjq9gAJH5zITkD7ul5yXbbdtS8fT/76XWjbffLy//UYC5Jv9Y
81NXR9V/V/XqcWVGdafYVqbiRPo4rJAmsYlhGUhOrQnDsqJ2eEVs90yWLNDkEQ2PVpZ/59RZN0nQ
zHKqoWxZVvYS+mKPKKP4A4ALUbxYaC3vtTHht8+7LlnILyqGj/nbrwUY8xCGgTTnJPtj++69R94w
2wSKepEyg107GhdNUc0iGSqFZRuxdBuUEnNQcfcYdcNI0V4H2NoyFz2UwknCA6gl/3CZEcjCzN9O
MDwiuw/nrzS/11h5jGRrFmZyKrMBlnlnI3MaRkbY6ePvPwjjP0pz16alTGnO9vfzWA3VrWXQjeWT
CMLx5IjR2HkBQ2C8BcFicJ1sV2WyutFs0aGBwCHEHLvrUKyc09HYt25s30RXRueBueGCmJCJWVMc
ONQqBK/OrKDK/dHGzWMQdNMZTfj0rBK2V44iDpr/80WPAnEge0UcYhhQDw0iPyw8fKu84i+wJtlB
paVaBVrYbqYg/9vGgn2t9HOlQ1wsiwxz1OAfvdFMr9FUscIjikIKiynAMcw/2DCvJ01T79bw2rfZ
sLXK2lkLTUWQIbpNpkf1NjRjkvz6etVIQDhMNdMLcZAC05sNTRQ3HhyqnhYr9KZyC+SmXZlOjRIc
4eKuDkw8iGgPcuSgJESF3TWbHAHb3teoHI10KUrXeLKXetuNT8b8ddllDQqQ/FikU8JTEhkIAZ3x
nuiT7GkogQMQd4WeTEvnAAu5Ip6k+5bNhiYGEIcYHfnKraAA5ZpkL5v/GTCIPhOyNR4TPPuLNMxm
QLlbrSZi+Za0Fs0Djb/rhAd9g4xowAhhkIokpuEHtPiHrrcQB4yBRgZGz0RDC1owgXb0Imugnr+/
2j6rVW20CewBbd1ky+s497dOWOZJaUKHkmbV7foMPsUgvpUw0ZdJnPnlBntivxndMtkadjwyvumS
N2NGXTUm5sl8oAMcg0h4yC0A0X3Wpz9itI866qWffmUdEoSHf2sO5J6oAH2FW4pF8VAX/kgI8IAs
lnV2CVig3dZ5+GJhYH9H3DU8MJqzzuR5mzcrLq52eoYvMu11RscoQeYvg7KZ9jLxFFwXnRaVFZHc
VdOUd+m/bkBBFZssVQRvq3Jg5U30S13WEyE9nvtdWLMzc7JA3JMFMnHR753eE/scG1f2oJPW9EXx
5n7qZXGaaSowtUNkMg9Sf93TBODPotbmgZ23+Qv94nSt2V29suh60WTJ+qPRkICY591bq1cdk+ph
On68BHmAJSu4deZ1MK91Nb+21bXzr7px4XAJqjIu/bmU+9q/2MbZNc4+pstrrWBGsIgFEAksOGrl
jA/YuxsV/NACDX4TEJyV1VTV3xgMD17qYuMJYkV7XZNX/vaPrmyRTmdFv4xKpljzoYxHETzJZj7M
j8O2nuL0maMbn8P02df+55iqF897ruXLUL2U8iVLXjly+ZKOrxxR8lppeBsgkX3LtFcOiBoPWpV2
PRFJMAxdSA83N8g3RFm539MUdSPGtjclk2CNNad5br9s+5j6p32nzSYDwSxqWdNEV3HXLDMskyZE
jLbdUAgk96SC46WDKNmnh8HdC06SPPDagKYOjx7mMnKm6mOtHUnnsg7EDVbFqZ7mY3BPKjvTY+eQ
ztnLzl2G1PDiOBiJLhwTRlH3UriXMr9WlNXTdfg4punqePNRlDfP42OAx3dr+Nq4+cwlVgnn5FnB
cYHqlj7XTSp3ZuwfNbxVkJdVufMLO7j4eYwG3jI2ubnTaMjt9Rl2t9e6vU3qvAcrkWt+PgLCSdy9
lxw4nOQQo+QmJEIeVEm4+NH3joU+H4JwiuxkZCdQWCMkKwyVyZkDmK6ZnFt1rje9OLjxpVTnsbvY
8aVQl767ZAROqkucXDnC5Br119yej6C/pvY1tq9NeuNQw61Kb3KYD/LtGnNlDrfEvenDTeWPkXtr
jM48uMR1xK2gxzpLUFltCMdzwO7HWtQRi2SxINm6v4HoEt9MDUWG31b9BocFeaWPVvYoPg4je+Tw
bMhlj4594ypD6YeZVNo3Gd+Sfj70+H+OzLr+cyTW1Q1JmbnaH69BcxHhVasvUpAIdsHxmIaXuDnH
4SVszhx+w+743MpT0554LdpTHc8HhhwEVKo/yo8jgUnmHmgPcsTVIawOQXhgSJz1+z7bJ/3eJRoo
+kIW/lklgx4K1YBB84+tpHvvT0h92GFVIJF1mkH+FOSxs+oavV8NmDiexrGtzl7t8usk1hMTdGLI
Zs1f1bctwROSYHh6KgaKi8PHH328EAAkTlIcwtFySYG3kYtDvSDBrptugevUZ61t16WBSDsYYSMm
kGMAiOTj96CuFsqInW9RxQCDOzNcfxiR5j+3U1D0Y+OoLZve8J+/r1NYB6re+ygv1zHg4gdpF93l
4yXDpncJO+lvGrNWD2P+NlFpnitRJlcMYHhg4p9Klsm3dqirXZ1+IXz4XD/PQ3Y0YkqgZhbMae5W
+JrMX8Te+cKarOcojlwEQ9Nazji0sGfrqo9gYaaqxP+UnYOsq9nDk3MyksI1pMOTqawXx7LiG3a3
0GKDK+J2JYvWgnUM12sAUHxBl0dqcf7Fs8mY17VfqmfeOWJwAxUJA49PW1yHTnDepgOUnzZoN81U
8ZSszJcE+8pKSmwccVqoKxktwJNd/9VCjQ6Gg96m3aUNjZ6OwN85Vts28XE1cbUv5ySB39cp5ucH
KCMg2jIAHnAZOPfDoMieRnYUwI6aEYRwrjC4WL7jb1sdbg5cGvs8tnThqJFXvZ5FoEvycRHPbGnY
JBpJhW9WmVab3mgltJmOvIU+PUYu6nRz9N4B11yafPpq/vJZpsOppXGGbpBJAjroO8UAsyV/qiuR
LiK98vCigQ90LHIRapEQvwdvc8Hgtd9ZzSGrobmpctxYpUQHmtrjMXO0bYWIH8tNS8xyz3Px9yf1
s4CFt0dhIpFQo6D+NASYsEMTMAm3LWi94gX4N9FafRXRMvD6lawFcmS2fidPEWmISexsdkwWo9pk
vOiM3/WwBfbo0dPLpWK8Cypj61oO3c7B/GKH97kJyTt1Z9UFj+0PEebd3ZWSejVU8D2DcV5iSxTI
bo0yz46tCmearJIHx57SdWU0JnI0AqTwVOHh72CRTua8fiNTmIdPxrIpOnxvAZGslTvaJ0Oa8xjG
ASHSdigUgtTQVymynLOfErgd69YIfUd7YJPlvNLCYURteMaTkpFYdiNjLlMLXaIwrGxtB2xRvviI
/uO6F0j+kRsysJbsCn/9xfW0oHOKjm5BH7s7tHnkEHXZ0HjVH9JQ/IwQC6+xJePv6VaWx2/rJOCz
fv8m1H+sEIJFjQoIFdFnoVOCjMtJjHQGagRr3SS0BkL9trGqOTWl8PewPWlJs8Wkb0i2H5bQNUqa
6IUsiJ8BccN/QprY18SPHGsd7mTPDpeOMNRTs5F/5GSu3BD1lZe5cfLAjaQfBh+50lil/RNYbRTe
zZL1s1gVkrZXUI9H3MzF2fVbghRTvO3j3C5pipZMCSjJcYLzISjxbcBr3jlOo19FItxnrSyiB4Hw
HZd05D3bNoOXWrj57uO/Sr2JVq33EDUZoi3bIz0RY/iWtTHa+uSJLL1B2Jcp0I6+XpSvNnYZIw30
OWGGHl1oPKKNOfU6pMVRT8stQhL3UZVqRJ5LYt3vPxAMH5/XbItZDUwIOh+2vG9TQ6NtWxpOBegz
xCiT754cif7v46tCtjclKFvnI+mQB+7IGOQYmvlok93U7Dp3O7hbrp1mbRIp3sxHLzautxnFfFA7
wUwlr4FtC3aagrQ9AxUH3AXjNtJwJuvtfSgO/xy6fxBib30cMSF33R5VIkfo7YQxH5axI5RnbLC5
bWd1rbHl8Jqt324dj+YwofCbQWwmQQjTRtUbWW8IbcztDQmKE1IYNvLhFr+rNWzDn1kH8JEUpR1H
E+w8azcNuyrcOxYI0r0q97Lcd9Oe7WHqzEfM0R6C5BCSrtQeev+YiAMHQtl/jnI6imI+8umYTkcb
Ogu5oFBJ0hMHeJIIGt4XH+FHPXD31HVQaPLkZWGb54e/3thZHRXFCIUWxWY9XFzgL+fS2AeozrCG
4aiKGKXc6JRjXsudv+tOrOMW3HnghfER32m+j1RCTpffhE+R96cMyvREPzU9fXylJcl48E2bB7kX
71Uevmt4d54UOWDLwG70x2m0xLIkk2VbUlHciiPuxewB+eI3vHLlNc/t8jrWbrkNQjrCdtKXV9+X
N30E5S3dOTHUaRXBbfXPKCqmSxNq+hUBRPBgu4V8x8iWLIssQS2Usp+awmlwlvQ+5EPDLwtqC0Jh
LLd21ryYYGtP+LDtU2Q3NogYqdZp5cJxQIAIb8/6ESlMpiYWg6UgjfzhQ7lhYOt9YMve3Igk/5tA
bfcapRWKxblZnWO5w3qaWYjMgUXXnZlt5S3RybvGeplpG6Jy64VqYhsmoVuDaIC3UIemWGOChFvW
4d2NRZdfjVR7bSaV/gyd4idqX+hhpscp+ap01D8NGfCYMvbmUWM52Bo+RJD/UroA0NJkmhpE75DB
p2/+L2PntSS3lW3bX+nQO/rAmxOn+6ESLl0ZlmGRLwiKouC93fj6OwBSapHVId6IKUSWYSmrEgns
vdZcY8YZ8XWhwkWkDTFc9OlxIEEICFB6tMWmSBwb68gQu52dGLVe+tPan6ro1CsngOxtdZ7mc1+x
a2UW0i2yyzqfmfRFDQln2WVSL3a/qY2vq3pBTXsd400dhvVdU8vFbJPYpW2Q+asVXdX96EREJl3L
5hboluTcKOBPmttMuqK+uU0V/Ii3c3PbSFfU7RqkK5rYupkEC3k937NrVq5IEOeXXDFv6snVTK5a
tx0L/RLtR3ocyFHgynSN+WCR0/1BWJl8aJ2+figJ/iJ8WmSPRHyqN4D41PvVaN43Ghyvc0Uts7mM
8cVpLhYP1ouBydi58KaX7IuzSy2v8q5l3t7x07xpmNmvberN65Lf8v7awoHMa2leh/w2m8FWkiZ8
rfLb1LzGJliVTQ9YF23jau6Sstst73I+KNNVNa7rdF12CeOqWdyyr2PxTYt1QW1xJYdhsC5YpFVc
0vWmpL6I6Izm6Fwom6LubHdnKyWQFhrCSWPTyF5xV1mfVqD/0jFn3lg7GuORwKP0PT4VtC9Bw5Vr
LlN+Y9hACOVurQW6FmBb+tktatvwfH+B02SF25zF1ANr9h8t6ou8TkamjuzkTEtyGds+UtiULxmx
VLsSuAYEtTGotc3gbSJhJi43LVGwRsQCBLUWJPMmhqwl5qzTIIekJm8yB7+rfNH6Gsm3rqn5uuZD
4vqqvgA5ROYzfLKAFHbLDNo0NLDtNCFRxBVwRwP/VpgmmDI3Jc03YaFD+MgH42gmJ+bwKj1z/HmV
gMiqLWyKSjmiRjlCvM6HYzocYydMiOjl18GVC/ZlCBslFNxRi3COAiSioODOpgUxv0i9KUoCkHCo
l31j8Mk4gYKXEgztI4NfhF9L8xmb+6qxD9DKvZDfaFXoSdiz8wSDOrF/umdhQfdfXjjWmobObsvC
JfmD/6JVzEmXCKAjBoYK9EHAKiFLGyxo7EJ4QFrrxng6FTedaWa6xA7EXEpj+JneWHozYOneE6VH
fRMpurf0nqZvMnZZLMx0L5e8cldNNC8gs12kXo1cGyTPgqgtwWfySMZDneENBstwbzI2LXw4kD9A
4cKbaW9gngYMzW618hJsfGDnSLol0VhzEet0tPTfNKUuguLm6AfVObQyPRwg0AcFdtSuGKJ7vIl+
kNS4du4O8qZuVyORCuhGuVeRQZsz4rZpbb2ZAgrbdBIoZo88G4pYSNgeUNqGT0IVtr1+l0L/I8VA
4m3+B9tDVGBQuiu2PWbskbaLtHDcgwPEKQ9+KcmISM28CRNM5onMc0iaddway5NwS92FwqIJrD1u
UbspuX2Zm0UsGcjhPZSQdrZUlwOg+kIwHnxgzDoKbUIkCDLkdY3dtXD11gUTjmM3g/WuuACMgMyq
cOEsV489klnQuovujOi96iXHd95TJ/CIsaXvpgmPDVPBKyj4E3mxQZbOJmbctzF3XjJebmNTu6ta
vd4AW+6NhtcPm4aVzFAPCquyS9BtY7I39QbbTVMPLE+sbVJIF1zcuadl5Q6VO1UMVbiYQqDM2jrO
xEMnb8fN/yW2Y2XhgyDR2HVYrudEi7rZtKmX3ZZQNWNTLfElTkvXyj0keEHn7Tgj1etmb9yPC6+j
yjOB8Miz2tTtonyV8qJTxLI9IEso4ztBaRG2nvqm4umK51ieMnkWmLfJkxVWUEyxenOzady1Zp7t
uCAlsUBXulvori5cks2Hwe0IgGb9xuvKqxsxZXZQjlQ/GCYe5YMz/aQ6sFsAf7iA6w7WH9NgtpqK
lvr9CrURTVGCz8WlFqlM8epy8shsePIYdZo3zXMZknGQYDizZY/BE5YnvaK9StZDjA0jilh9Fdr6
QHOwDmy5OM5Y54J8ilmmQhLDmp7c/edQMA9xsKxXx3rNx9dy5Me8rvFrO74q8au2iwww8Kc7AfW9
VLw39Zdxfa91L7a+KdJfLB5HzygRz86pSB4y8dwXz4V4BmJr6U+o72kcPCXxUxY/2esjQ4BG9Wjt
sq13ybwpm99p+kOfvzP0h1ojHQfQcVOXZC6npv2YC4mojDr6kplp9UzuYdjh37vHooI1ahyyQ8Ec
87u/v5X+l4otxiva6A7Drzq1rx+qSPLUA9aMtopXZd3pDaNc+0EU5M3UBVafesbgvAj1RW5MEjUH
Qzm3bfahc7hAE/KiuTMrJFkBLdmT2kSyTJ69CsAvrk1C2bFI8alAM+9UTfGNCMZ5Vm/pgXUpP4zF
ylLMyc+lscgP+6d6PryxYE6S6po4NBNsck0kHF2WndqPYlmMm4FdcBFlLySsG2dCw/56SBW32sLc
11a5mdSZdSgJtwxKxKdukOwneyQ3tZg6riFQ01ywsqHRN+Vzh7v7Jye49basQc+EaV5a8LgGaMt9
f4Ivphrlcrdygrc297nNpFlbvTgS+IkW51gqx9VhfbKJdctXxVB/HWadNrF0QaxbomI7sm5Buu2O
tyxepOnbygUXYGr5rFyQTi7OvnJh8ZLl2/qFdUuyfFu3TJHPumXY9XXdwtKlZgOchuMSas22aEGF
EWaoOcb70iWKvy1atvk3CKxpJXxYg9CarOSyH2oJA2zktSP2OltIdyMgsOvfn6XW25KERi1xMwky
IOUwJvP9XzMnWnsADdmQiQWCpKCkeumx7l6EfT/hCAR114jXtFsx7lpTEBPGArnZXs/7YewK2iBZ
Ph9a+GxhZ6czc0L4zPpC1T8NqnJogH66+lqPgUWLh6Ynw4y8H35Lig2L9een9s93XRcdasDJ3v4F
ggp/X1RBmEiW+r1TwdwfyfewCaw+V7xszCYLnPqvDkDmQ5ktL06cfa57I/PWTESP46ySoJGudBuM
2T7FUF5oQZv3k4oFJs/k6lmtJP08Tlseb1dVzzJW0Kv92eypj9Wtk38ks/hTNIry8zJEl4k6/HOH
s2AnbjQVni7JWa3QSVVsvoP6rPRq++D0Vfe7IbfyTa7jEMgNWOUY7HqvGcrm6e9fOuhJb5d8WE7w
3Mq8gmxBf3jtZIqMEmH2zWFW1IZytE6hzFLrO4YixtpbaQE4bmuy9vNYynck2+8qF7JUPYaUUUdb
/pq2TA/66+wvWK+0TdPsO45v5wwEBZbjk+il5zh0A60LbLGpMINs15yE4y7JYIUcIhpNxGvPc2jU
obarn0NMgQxUrnVYz+FShxP52/N2TOdwqMN4DvU4bDAO1gxdhkXNWyUALDPvSoxAXQKlETAsoTnB
Scfn3hd3Bk+vCzSApl3giEDtgtIMDBHkZpDumpJw2NUloV1vapJwmkOmQIaZegAzeWodMlDczKGo
N1FYKZgvrjdlfAu/RBxKU6jFoTOFShyC/Vowv8XhFG8PYiNAkb5pxQrYBlBoDKDxbs0UexYUWQDu
HuU2gc6bBEFGlT+P/pz4Y8Je4idtobeIEMqKJvd+2XQsRXV+JG0VhVVUU6sCah6wYctlTohAVg6P
Cv2rCiptSDqA/WhamYTxZk0f6TGQJDGnZWhgLT1lLfabXCW6pqN++xFC4Lk3AZkkA6lnwlqVuyT+
4JApBBZS3DZiGi6Ud+JrsnI7amoneZXnmRcoIZSyHZThEClg7iYZ4gPUS/POxnp9avuBupgz5c+x
XXze/puopB3oIll3mI2Je6rYMY+yAyp20k+q0RCdS2GpKeX+LJuflA14XQw2MRkxF4I1EcTGiFj7
EBvSbwwbDL/SKb2fS+lzkhnruzrn3+pjk98DXpV+Nqf7ttQPR8HhdkR/FkvO3gP5SxXIIh6lsEeZ
P2duTuFoiOQ04LMCBZg+GtBn5UT4bees7+s4bajyAHYgSnnCGp7m5BdhLWo1UwtxCYmXOulh8BoQ
siYjYiWfTFcjl0iXG7ToJ+WrtyO6oHM1nUkt9vtQ7nc/21+ed8KL2TAhgkFNt0DriVg/LCXdTklr
2xOYQNguS3bMUnN6h5XLCZT6mXqg/kAKpPQTrs3bAT9s2w7mbZVhIm7rPwK4lHxZ9XzOJRiHzGMU
SVNfzSb9jB/A9o1CqwjJhlKbOkMbZgVJpgDAyyAVzGMUAKi3nnSmbVneY07girXeQGxVYaL15jEz
jZSt1+p8GAr9we6c5icjMCzn3lyFIcxxFZZ14Ljqm5LwEFdFXy1afJjXSG4PMXxNjKOScG25VZjT
HIFv1psVYtZVSj4cRo19Z2ISt7x/oTZw7qUlOAmiBX1lsszTOmktOK3acbOqrCC3xhQYtnE2bTtg
KOvvxnT9jRwTw297azhrM8Xy/dGozK/13A+BOZD5VJvZeyyy4jjWBI43DcZU2I3ntp6i86BPAECi
bPZNcqcp9RcOaFfqdTf7w0ou+5Ns+VimS/uxrp2lDuJGkj16GAYZSI1xIbC4ojWaUwvpQTzvnxMi
a1zGhRJ33TDES20yZUEvzLOTTrnN7AgwqzBJO0q05L4FuX2Iu4kkDtzV9/vnRrV27hjPlfo/PpFR
M8CCYBGIYQ/kyLLXjWyutAq/pztSrocMy8Fs8huWtKS6rIuXZVbzIJckMssyAYpZ3XNnG/vbjonu
c6Ip7T3ccqLvFoLMC0fyh0EZQz2qhydFIw1wqm2ma4wvaUUtpVhBvndpvoSzI1s3THBqbiUmSliG
MsH/hKGvaRuCdwhibajJfoAfbxUknHIROy2YdYx41R/LSGM/ntHmKkxM/LlE1N9GjSTtjqS8UVVh
azqsTcw+ezXn2XIXlSLySFcfbCi3ydySn3q7i+8rTVJfdOeTbpjlcwmPOk4jLcz1PjnNIK9O+yMq
8d8eNWXrcPWd2q8zMVYJ1KEdGvvYNOvsVT0jgoM6TGf4C+N5BPxyLoGSkw2zOgFRIjdw/7KPBbMk
/uQM4rjmrK4gwL1n2u5aJhkztdGk0UnsIzBDushPpITI0JahHxPG3P0qOzQ+e2HfijTDpFNWw63N
gmT/qBXl6totWCmzkAaadIrO7IkxKDga9ekm6TByS3BJhlg8WTJOCubL7geHSVbTXAkEMvuarjbb
p5rt56TV8wlM33xix/vtkTou86lyOInZu3LD5bd9mIZmfbBH5bOk9/oJa7V4+Pr5omc4vnYu+0f7
5wX1JjsdiDHRV3xY7HcHpxD3KeMwJ0XlPi5MBiG4sz04lgXyXKHpHmttdMrjiajGVV5JMCgg9N6k
22fT/bMJQT2FgmNrn+i2SEUIBL5XujCQVr4e+mn1KykGYVYbPcYsmnCMq+Gq1aQIVBEFY5lLG33R
hSjoZrKWAEreXTuV/dWR2QbVsxw6w8zvo75fI50/nKkOGybcOrXtcf9glH8HXmEcZTHqShjr2/J/
VogeL8SHViTls1TFPjdy+7VjLK5t0vlYSvSs2VFmceucGYrKppv9UyvggMt+GNOP7WxDaG71KXF3
ivi8weV7eoDVluQ1E1TjjM23g719aDsk3LS5Pgfjsrbnoa1/GzfiKmdm5fWEUnrmNp0zdzZxNGV7
t1O/6euowZS2OtYSsrZjCWq1if36ZjAbBS8OUHU70eLjgMHghj5Ucy8TGZ0W3XTLSvqLBTzwXasR
Lw7ksr/kZIKdIBw80qToAXtZDMNWILuyXgLIq7ExLhOzChz+h+Gqkrumk+Z2daospTCnbOe5rIkb
rFkxjSuFKqUWM/LYjus5J2jstJL+B4xE4D/M6GRsj/YDFmtWtUJbqZRZ720prUKCRI2rLXXGVa9U
7VTV07OtDOtZMiwGbdnEHZgzWs/WHkBprzUZ4qb60pTl+9bEfJ4Mak75NGIL1ujYSZfkrNV9d5KH
qT7oAG5cGHKEkA4RNa/BJjmFdAjWLrUMCiqVKyZQtBZrVtt641CQoj4y0tUYMUMdwOYGgPj4vWEY
Ua2w3HoRJ60krC0ihud2aqb6VtLz+Nai4awcCDkfV6nxEqpOfuT0WE3nqTlmFv1QpmesMAEmeTPp
ikPoavftMJLzdYNdA8C9sR4WO+62O0UyhHVZfta390JGEP3NUDdVSCJwfxcbJbnSrCzooCT4O+Ls
V2vRvzDHoX+YdHMkpUEkL216jBpeDWFbgqZasX49SGXUSQejtA8W74FjHDcZsbLNlv6cw8Nb6+4M
qTJajeIWX/houLpWcVIcjJssXz45aZIQUdkn9zEFdCeVjFNjzNE7DBkXpQerq0iT4UNaWm6XDUQv
xLq49kjmsr3Kx8hq4azby3yQcr3ywUy1rrBqQQ030q55Vh6VchQUN6cvjsRmTG8y8LmbwwLzyDtF
i+k7Znp0qmOGkYDueEvGfE8+EoSm6HH6CPOdZtI27VAlffSI7eZXOc+sX424AhocE108OeT6bakm
uj3ZFxXyp9suxK0tifyxGZz6t77TSW+3ktcimkYvMpmULAztoOLw4AUm+KIsJYaC/jw0ZNCds8aQ
KdRnpmfE2ufV1JtHfdG1o6KRwlUTKhIw0Wqfx1SyOKnVd4uCHbZOLRy2TPaErDfjm7zPRPiT3fLb
bi0BpLIFhkFlv/zGe0EKlWkPI6lMCVat26RTQ/6ksivDnrTTmsbIeNYg9x34tySnOowPAOWpiHMF
ZKCIa5tlHwlFHQ/t5DzWvfpRZh78J+vg3T3wfe3WYSEMJ8/UNGoyP9rlVsApkYX97MAqmQK/VNya
RsXJFmHMZu/2vOhZcp5hcYUmZ/10VlViIDHROMbS3wHB8wTlgoM2sZdfGcD1Emq5bl6QnJeSHgTI
MSndRnkXLwGRKTIsehb9ZVkTf5QuOu+U7DcYaLAVtPkGmGTqyYP+m+1EYFqnrY7fZrQxVBWj9wz3
ozAvSa4wkOMwu91aCYX6Rhxwfq/hygQERYa0DuDaZIFtMuMlejVg0EB4ShOoKQ0wK6leE6egd2xw
BgLdhpvlmX37rETL56IRcohVQDvpEUzzWVRQbGcgBwyqPf79maG+XcDzDE0uuJqJqY41/PclsFpZ
B5u7Rsm+DApcZBUfodqmTAbGbkWLwNA6XPxa+36cqoYLw9rf8p5zgkSr6BIVRfxaLo5y43udmeGP
hlt7TMzECmRgkPelI54VnSFZI1bIqme+LLkdiza5bYrW+ok5xXzTu7UpBDF8zTS7SYlU/6EFqFQF
fPfcqg7NouhPpG+u2u+pY5SPmUZslVWl+bVJpfux/syyM7/sB1VhG02cuBKasz3dt8Pv+VIxhdQb
12VRyE9iJjSiVN8Jozg6s+paW14SmB9G35hXsOpUdgttICppBdkM0nWfIIpV5QMxavITdWa2E4wa
/yrG+8TmMqIUZCKt0OUfs5JEFyp/OCOK4XcmQWa/nxrFa0Si3pY98Tua/JUtobU2C+qZu3tppekT
pNOgrsVjX+aXQZrqU6KmywvB3x5TL9ZzOecfJEO6T/t4etpn8qbod7Iu+5/UWhTF+HHrZ8sMHViW
DtQSn/ObXosd67FEFOJB6Ty415a2ydmVwuKmL9xtKjtf6P4k+bLuL5IvymCVfI0g0oFMxE0WG4c8
LCH142jwVjvI8xBmUpmHzPIiFYtmF1JtJLA76RnpCTUrtFe816GZHS0rjFntWWGUHSUrRIkdpvkx
s0Nu6Itb2KwqwsoOG+KcZaq04SiHrA95hyGrh7AaOn3IrJDUh5YTjEXoOIG0S1WDJAqmaRNzT+Ou
KQmQs/qq6eOWRv3gA7ESsT/QyAX85k2tIC90kR1IqMNzEuflZe0bt56CdldVBwhedsvPMv1+P5rQ
Ule/ycflJkkNomVtvf9NhBaRcT95yxtv7gY4MyFWmNwSqHwr+g9UrFqLhRQLB+hke9XlqwbmUN5k
tVfMMU57jeTNFgMyLFauOGPyXc100/d+CaysI/f82nTXFhNMccLUllyH7jp1V4EfJrku3WaMkWCi
J9dEv4zjJcPsyczveBE8LjYVgCRZjBABJc4wx0TzTXIDtOeMFRBl02YFRKI8fXUDskwx6W/shsCZ
/lxxxAiokJK+GQL7ctNYhhgCpWhzAw4zBK+gsQi9DSqLC28op2HRhvYSmku4Gpvm5Lg0tCSP6nKU
dzntyTKOFsf2ZLSnxmY6FifoKceNtysbz4jGRYG/4CIN5ym+DPHFbDZ18QUiYLNeql22fYE3ZG7L
jE1LeVXty4Qvp7wO5bUrry2mnPJaz9eqvOazl5IEM1/T+VqUpEtcE7x8BEtOV3u6SsXVYXUMLJg3
Q6pfepYjl7qYn2ztoiRMbFy68RLr23EghZ7HxSbF4mlfNOs8i7PBX1qcmc7CNDr94YTEBonwQ2KG
xAZJeDF+yDg64oT8aoac2X6RnfaHGXL9wwn5VzPkn07Ifg604psZEidkCY9qd0LmVFbbP52QX82Q
OCEVovCab2ZI87+ZIbv1xMwyTkgkkUiibX5InJC4o7LdD4k1qo2/M0OuuKbsi7ErXUG8XRX7gkb+
7CKQf+35q/Mnh7BU7sPjasI059+/x3ZK0XeLGd5iFpVFhzojhtcfwXNgzssBJlxzaMskJ0rIUh+r
0klukqWxzkS4ZLe4r1uvz5OGa89CwqLK0PK4hbwDv9LvsIJrBEQ2BBlp1PLIT1tgPS3FXeVgJIB0
EvtUSA3OuLrwe8N07kRCHtZQxx3jLlyRY4d8a6ae9bMlLRgqyLi8OlTcmzzCCLfGky9LQIHkqa5d
s5SSl9VyIBIyC/qTdR0dtTc3ClIFNn4ZoeAM8Njb1/9SbMWg2LXZ0BN0MrlfJejLmG4VeytblNeY
/UPnRYsndV7PKL3A07zJyn1nF0XkGZa5YB/gR7pPq9CSfMpWKIIJQDRgRa0mSKugGgPYYkgoQUcH
QAnUXZkTLGNQMEqoBJUT2NxsdnVOYIxBzGbaCUBZ5WpQqgF73c0/79kV8y4BgAMU10GSBKzpsiRg
/LpIgtb0V679EBFWPx024eVXdrWxzw4glr2CkWP6AbJXM9u7K6I/bEND3FQST9hvYs+AyNw2JKpg
7Jy2I6BtRKwrqh0PNjXsqSnzB0TRkvTZxm8y/wlkAOlzGpsk1VccX+RAu4I5D8Y8WLpg2jV0VEiC
rgtmsWkUQb8fmd1QjCDrgtUIShEsRpCL7UH6h2LBcAfBbYHWblLaQGTB2gbgPBCg4sn20WATtuYL
xZ/pxo9+Xfva6GvJJvhZreWhTPES1HjR6En1puw9CbGDgxFuU0cW8eASqA2xoW9dZXJpu6PV3ARx
HEWdlwH+I/ZXeESmoSnyll1DB0HSB72xdL6j+6SBSLqfGJuYpYljurdBUgVpHGScLLvaMaiqAHDC
uKurAuYPZ9bmSiDGwFGCpQokJVg5DdRAHwNyQ+1dQqVpemNVAXJ2SWR087/gDNlVmdjv/MYkCc/H
dn6bxf7MCqH0s8GnrtRAuzS91PRyzpJxU7qLQSDLdjlKtOOxgLEdFkQPb1omV5c3FcSLm24HcXIX
+V5p56WaJ80eSROF442Zj/qM5vWmdvYllcxL31F91fEt1Zcdf+EkcfyJ84RTogtGzg3OFjLWuDwE
QPJJH+JKWXeBbgSd+KZGBAjU0mwEBacPJ47YlOyS2Fa1gbMEKpnibSDTDcwC0QYT50jGiHkw2gRw
+FxpbQbrbN8cGTTzqxoSI6knm+TEh4+JpNHDbhE3nsO+m9Mk20TMCvZvJPWbKBX85Ir9xkKIoZ1B
ON3iIqWxhfjBWZGJcpE6wRQfSNiTBWTk0iQxOevyQliC6ZpDm1/2T6e0x78+wkq69DfMu7xb1Xo8
2D0remOOX9q+ja6TSn5kQarsq74NoQ9mSivBkPRDIlmYS+yqOy681EKzIIwW4l3W6ed1iZPbPdXK
SMaY6oZbwWI69XFCcbkf7BvDlD7YuTrej05WPWrFRnNff9ZafwuQsRVrg2fT2KOzwyrx+wu200Vx
kUkWOd5qkgKQV7jFatEcmIb5nG4f7Z9SYV1CmUK5fkqS8zSdav1kl5uIr03V47RFAx+t4WgWmywn
rMYwVkMaMTmMPmOTRfJwcrTo4DfHxjz6GiuxlLT5TfZ6MtfTap8oP8/FGY3FeRrPsrbJiS9te7Hi
S91uGp1L2V56Z1NRXdPlmlXXHpJy48fLNZqvkrkpL27TXTFlrek2ym/tvEsIN7ck2GOLChKW4o4L
605qzlF8jpNNhX4ap9M8nazy5JRsuY4jM8nwSVNXK472cGR/aDrEZWyqYZ+0m6jj2MYmk18vOUrL
pto8KumpNI8lHYpdS3EmdHviF7RP83hWWNyMlN42NcwOt5R2L/p6kdtTBqznUlaAfC4oWa4ora7S
llP7k13CfzFY2HDMICdxx6Zj9QaLrYhqjpqC9HlqXLgQJylnkVLqd0k0S+5UN9rj0ks1w63QFVgC
vZj4plc7Xe8jkJzvaiJEtJhg80Jt+oDK4QCCEi7nDGnfW5gsvRtj9VQZVv9E/XJ46iUuXVo/3Jpr
xRUrxVDMKGlYW2v93m4LPxv1L0OXvtSmEz/BZuzIHtlqRdFA2ST9UpfT9GuFX1GYkDsWRqQ2OAO1
3bhVfs2L/mjoXNSGWW3vGyB8h3XqJOZ42vImlZbKzQ29e+JtarLunl9qa3gmQIL2mkqNmNInc45J
awJn04bb1aiaQ1qtxic7qm8T7QV0hrMleo6ntogfVHu2AktlTzhWmnEvSml2OyV9n1eddWWGEut1
x4RvI+G3sOqzgN7AcMMsv3SJegL9bZIPWAJlEjWDfU1iflQlpoViod0JeVLOYyIv9/shawkqbKh0
ebYeEWiRgx4cu+qcCCE/9q3ynr/PfBJTScMzNfDS98oF98TjYgoZakQPNta09RuFSxd2um6z0o7l
SZsBWcRj2j12v08C+K8NBuh+P0gijk7aIZvb9TBG+nqmQKa/b8wzK2D9tR6i5iSMxcbYGacfaem8
l5uyuB2S5Q4kZ8MldZY9lZIIKfBQJOSpe7ApOT7EERW0KG8BkiTRmBy4S6pkPqlzXd2WkVkzwcEo
Y6PX5iv1qy+KpFWfl1qcCO2JwTQbV8dmquLvbwb/ZYdM6WVjuMrg41TGB7+/Ag7WJJml0RObEAv1
IR3wyUQrg+U2AM/XSlY+rytcr0bKDAaNJPkxY/FYgEH2CLeQmI9wgtROYoBlD0gpcWUSgj5RSDn/
5zBsHzIkTdeeyfdAi9LHolasj0rOUHAtkWI9zKPzQDvky9zY19h4doqXSLxYxUsWv092tcN7zQRY
vamfic4Oyvo1r1/l7IPIPmjK67R8GHZ1ywfuZgUXybmvb62p7h57w7n/+78bkPM3a32W+Vg+mXkG
iAh1+/s/3NwSl2sIxi4nWbrrzGTyhbyawWQo8wcbdiuZ2PCV80mBMboUABosaqDKdBqz+66x4fF0
RIgreu1BUoZKNijwggQQ9yRNftXsPr5vslg9xJjM7vrRIsWxgvHcyTAUDcO6mKq2fDBmzYS6o940
LX+PxMIrTnjk8C62pI8O6BhWHOxcM7UcCFc1vkRMyR5WE7apRHhSrvS3ujlwm9Ia1pV1p4VGVCrv
ujJ6XIdMez+qIiylSv6s2L/asgWm2F4FGdcchroVl7IwLbLV1fKYKeR1iTx9xk+cPDvxw5CWBTss
crzVPDuYS1fdOSNm6IqA1cNkjmAqDHO+yulSXuiyH3S1/EK05/LUl2kbGDm3RvpFdajbUnyv8D68
gbKIL0xnRBu87Fkbm/VzrdcfpwHiJGX9gVVeQqVt7Pug22aL3WRqDqOEX/WQFRXxbvDgx0Z8NNO5
ZniBQtqCqxsj7b4G2Q+momY3+YxH8menyo9nChgHhseYtaEvQfrkVl78y66QHz42s9ONB91c2lBE
0os+zb8nKxBMQu3HK46Imoi9IHfM+dCMGDP+/gm8pR/QEmGtx1PgZOVe98O2NCZnslfAPBy0NGI2
ITZOg9UyODj0ESAORg4qg2J+1rAsbbly2dbspiN7ZIhIrTursTsRpo3HxPbs8UM5MOdY4DbRWWbP
8We4mCVcTNG8G9cy/Ptn/qZ8x5PmkmSxPMNxZf3ocktwZE4Kk/8HFqlY1UwgQmkZ3Yy2bLDF1n7D
rSCu0shg9f7//Z/Py//GX+r7r+WL/t//x8ef60Z0aZwMP3z476eaYcTy/7Z/8+f3fP8v/n1NP3d1
X/8+/O13BV/q20/ll/7Hb/ruJ/N///bs3E/Dp+8+8KohHcTD+AVC5Jd+LIb9WfB7bN/5//vFf3zZ
f8qTaL7865fPILCH7afFAGN/+fal428EoG7Vm//568//9sXtF/jXL+FYxZ868eZffPnUD//6RVX/
CUaB+ji3EnJoWE398o/5y/YVxfwnnSyWWNsiyyGnk69UdTck//pFt/8J1cc0wFxRWIfCwBPo63H/
kvFPS2c8TabTLdtMYNq//PHMvnsF//OK/oNw8/saYBdZrrzXfmgAkVABuM2kRMUjHHw/9k3irCd5
oLLguU75ciMIczzLhfHKdBzDku1dNetkqiXADW0x4NPHQIvrwi8YTJbqfPHThsVhxsSu/v84OrPl
uG0tin4RqzgTfCXZk+bRsvyCkiyHBAHOM7/+rr4vSSoVO3I3CZxh77VBjyV2WLXZPF15/UI82Y1k
BWBPIrUfutqhs2SWUUd5wirRTk1HTs0elm7i59h8WFofRDMTgrIFLCLD0RyacQyyjv/AYT7l+Bp0
bETeJCTDhGV6CQqqHpLYwDIrTVSSy9IRWlFtBfGALlwhuqm0CRw0t0WBe/cqEEaymQVO4mAFuICC
7YLJ+tUig6EWO1qq6A5F7P9RA6pXydQqmWHjZpXjrllMAn1Wa2KylTW/qvVd+lNG3F5+mL343eZq
LfFzOVoG2d61ybqC1i9Y8iFrUSC/agJTWgdYP3VOZqM3ZF+o/qglQkUGIx7BRLoN3wwTiZmTEAhH
C6lwv0U3DfPD8zpxee7PPVkLdwtJZo0fg/F17eJA1HWQbLr+NPtyBovxz4zLm7cwV2m26Ssito76
fMMoNCXkkPwjZ6gBM1MUqR6/KtgkiLji/6RDQWDHKKma7cLBozLt2ieQenES5TmZd+tUZiy2P/fw
r/FKeZBVQbkS1CglW2KK+ba3+taWAsC5owwJrPFVx3jjtEi/u6aGrBPViUbUiO1qem6NYlwVrvB3
iyDFtoEKZYwuq4gualFEnTZ9m2pBJPhUV8kOsCDNvXyCogAkcDKafehM1VPLZO/iuxw5MG0HbMQ8
FwpN8y6T+Kqi1YFBHbN81733H5BawZqqeB+N+9uRn1BYeabM39IbgU3Z9nhohThskkM/SIRt0eSN
J5S36zGcrDGb0UF1Dpd3OdpEm173v9byrqz4aWz1W9mxA9tWWomKDVG0en8IiV6JUwdCUEOFdUMd
Jdr1/p8CiK8OczPXvpeQBEJGrbvdrj0xdOP6oWoxX+o5hsNX/MN/r7P9kftFHeVcuYn0BBEdzpWJ
z7SMFeV762tz15O0mjDvIfB0+i7X/qcY8AdekzJxv7msDDtBmJDnn7Zwvtf+p2ujqHPoPVu7CVJr
tQ6gPAk5CVBl6hFWhQ5Z3uXOh4E8cqgBD6WbANjh9FFFKBsj/Bnvy7p8g1Z+otkJM6fEyjYSElC5
hIkXXX5CiBzLbr8th2YntsLuiY/tftXBWrE+gmSyRqwAITllfbfarMWUm6kVk5LjbvU5KqLUqWY/
GcaWoKQKB3y7i39GW2iqJaa/mDhwL9Zulgf7khnmEeze4jjd4/A7iPWrJNH0GNo2CvQumFOxkcI6
iDadl7hIw62ALRZnUMt/+cRXX8bhOlUJ3MMy9HVS4x8aV7KdivJQ7wvRAIR3pUZvPBiDwLEmil8k
/rCmresvY5nPJRflNaRAMdmPwAhWsDuLj/b/MMcp4CuP/EeSQkoYuBXTbLztBSmTWaAcBKkFn/L1
8V53DIs7uQSDwTHlrGiIrDz1Nss6e2W2Bz1j1BLJgDDZPIPIqxdCC+qubtKJwjpx2sTpHJJd9zrm
6aRRnbfl4qv+jyfBaXq44g4OgcS9i+gSvVud9ouBTKbZRS9W+E50wK2e3HSdrTJV0ukSIdpsafKz
sNXvjXQqiKgNaryKtBg33/k2ARVJUA1whFpyBUmJtA2+EQR2h3l7GiO53en5XSuGfJ014vkT34C0
y0QNcYD/q/tRk3Po6+gpsM1nVFiXmKbnDiXkpZg3L1WD4XOaMUIHKEVSX2BB8FXxTnJhmVSxvCJA
tDk8T2ib02ClJvO0Y6XNDB14Xt/yiTNgWso6adnNJzRwnbEe1jJGQ6bcOOkt8nOrjq3BVcCr+jXd
a+vDYSiMaiPBJrwL9zfAAXJrw9REVsQD+1cSmIJOFtwkS+YxZNUSoBqLqgWJViP+xfuSLG7wM1nD
/VVtmgzR8LBPN5Yb9AlWuQ4qj2FsPD+0I0yJSjZ9aoGSSTa1JhSnt1dDw4loP59pt3rWXqdoIVNe
l98inHaIrrzVW26eGpdzwQvyKokD97cGOZkJvKdY/prEWiKNLlg8r2Nz6bY5ZKJSN1llFyezhq9b
i7inE/mN06233JO//auRZ5h+VvDh2SI+jYXDUzjxqXXblgwCBjqjLG56j+dGA6xNnLWAwRYpaMkE
PxXOqygn6uAFFe5Qk3A5hep6nJis61sgVUuV0PJ511fYkNG641xLOA54YteKKL7xJw/EkMYRJqQi
+oudCQGKhNQ1sT7PsWMm05AfLfqcQtBoL9PKYc2dbtaccmHw8VxYwbnDwIIVsEtJWiBbbhrunZjf
cBvVD1Smw0jS9mFc7Pn6DJMZYzgc6eEBiOP3zm9UC3qPr5Jmcb6rm/p9ViUbCV4uwG89/j60xZYh
StkyjKodaPKdmMGzTMUhb0KZAopNpqs/v+KWDcKpQtOB+rKJCb7JayaEyHiOohjvhKderd37F0fl
UyvpuyTb9b7/7YsWUJPLk6jj8aWz+NzsNguC/hEm2MZbYI5xAXB5tNA+xnW27KMkeBZaA4i1DV4s
erHWQSz4pw8NIGAzQ9g2xbfy4scI5QFqk9XDhTxfZqbQdDpJUdIs9L4Zs6VF8bfW/SfHAQhpdahC
+zJcmWQElvZAd8cXcgS2xLcQOuV4aeR8kQykE+FFv8CiY9ew8foV7tXCvRNl1qslCds+nYaXeWHF
WCyOTCp2vGRcgjabug6bDLRu9CnWSLJw3zs35YSwiH6Hga/EHx7y0NTqhaCiPS1xadaUGDHCMIR8
ByPXLougRtUNB3IU6h2xvnzt9onf16NxlBO4S9RXWlqXWjSY0/gcg2X4iFHIXgOUkkEsz1tTJu1e
ZtTDdtaO/Z0l95cNoEExFtC5p+Av2k6+5ynREphwLMU9EpyGtNA/rikfncEQI9wFd1bezCnopTLr
Z0BdwcCBSCBTzZmejiFKcL9mQKWbW1+++FzL9Gtze7KaETKBO6QW0BeqMottrAvikqd035gtEUpt
by6W/esnsSAD9Vd5F9GhJxXJMYQemSUjQCeFsQOT5tLYcUi11HuA1HcnHaorJfWtC5W4ryUOtK1Y
Hnfrj89JlYo8hxteXdou3Ck4piqLmdfFe0PKL0yfyUrcefsJgaw38fASO1fcImVEIP9pb8iTgDMk
7kQaWEwO5Odm8zNv5KA3Fvml/gzPfl0jN4ud9lUyGG/LrxrIfELWHpRqypoyLB/qwrBrirKy9cpk
oyzeHcIE8wDtcLGM/8WEyYS5x+um7dRq19tgDL8pwahaCxiKpKkf3Mbh0xQMKlxY5BIQNPkNk6+/
dq88rrZ7xpv1YdsBrnPSkjkkvUT1/ZB0JsJyENRvzVdsvH9b0aIrUtGYFSM3Dqlf1O7HUoavUUty
nSQ/PKubq5So2FNR7WMSbeW5DK27cejDc2E3vz3QjoNHNOHc8t7nTfk3dvHGm+KPbhnfUEhRQJs6
8bA5cxASP9ZUn6bFBm/FLO3tzmXLBytsZ+m2g8dnA/zbnic3maVO7HbGnuBGf3V9vTNRDy35kM6D
8+Xr/bVg0U9uwf5TftqGSE281ic74myEF4ZHNVAkm1fXYao93HurvB2GAdn2UN3MElZ/52qRyFFl
gwz+rVW13nk8QJdh4VpkY4LDDg9rMCSt4Wiwmr8it39IidsORXkF1IPU2pCThxubXEcF5GGzURG6
Jp1kqc8NZPt0qQr22OF3KFCZ1jQdkW+xXvcnoqQq2GJdg9ZlppZ1t6LLxt0QWWIm7kiiXrZ8KLPY
jEXqQXJQThpalTo4+IKRUWBQ3FFrMkrk3PWtk5qG6rZYb2U0eyd3WG7zYIv5WMkm8Mv2ZnHfyiYI
WD5LwW0CedwQR5H55McHW0N13VEvtvUC7NDJuoXEGSpfgpKeFgvyAw6/xA2fgYz+V1X9q2VViXHj
G1YMFf0A72hQWR4xP+Zx4FtI3OtfFhYIicZD2orlR1p+ewgriaBKl9nChLaauugiS8tkRF8kPqN0
GSo22eDl0m5Fua5H3McyXRQkE3Lot6tVbk09mstClc9lY15nw1ngNWWVRWP0Kvz1CZDWu17AyDv7
chFhk/Cp36177CdrPjKjIr3bVPOdAicEzvG29IP7srXegNg9Nrv64/L/SSRiw4iuqAAbULVkJCAw
z4aJdyNQ6i6YwzAJfoCFMloNibCklkgxF7zCCzuUA1wYWsQ+XP7S+HJO6+YNfrlzDLX87pfoexVg
s10dvS+ciHps8LqEJltCuu41Zh4wYfE6Gxd8OCEFwNXhDDnFGb9TA8OhRuSHLSi17IYZG3sWuB9j
RneKDiqQSb1j4Y3586HUD2cgJXlFpWuOJBJ5B8KmRdpXAbeedyfaCTP7QOTFQPrL2s5PI2qZvm+D
FKdfADJDcM5UMQFjFCIW0lAV2AAHAv8Z6BYXwdDv0MFO9czFA4UA3B+Y9mSqnUffxdnYlPmfySVc
u14WmgoiHIphKrJomz/dOv7OPzxv8ajbC5U1svvtw6FMhnB5JqtvTqM+zuJqmy+rSzNRL7tN/joU
zn0lxsphPjKzeMJ9HpBZUfNE1OX87O6+OezFizLcGR6jCe7qnVzXvvzNA88gOf/le+tZqOlx2Oaz
IcvZg06kzX3fIKDn9SheSFFpCAUFAFLxfY/Z2vvYIJqU8+/F2x5jkXQejBVajGE9kOhxCE187tfg
fH/xtYAtFNqoHOSFUeoTEFUUPfMzCBY5hK/uut93xXVzMf1H2rpQ+YvRZZmgR86T0FGXHR9w39wI
MIZJ2LD/FXrOwnC47/P4rcKaB7sxGzzu1arBW7s235JE56bRdqI8hgQWvZAuXWJ+rPi7m4R3coAG
uusjtMYnF6yWbQ62i+4oJwZtH2/j1f0zdtWQ0Ao8T956a/LotinD/2JqWx9GTLdOt6uonmsojVZr
buZlvmiuQ4+acI/HJ4JC002+tJH1u5u8x8kM/6gCH4Kovs0j8RRKZk+9rn6Fe37V8MXefMFZQIcL
Csq2nrsWGHf8EMURFO5yw5EINTe398cgWhAKd/IvnDriVijs2v5Wl/ml4+KHC4etyk98e7qdq+ql
s7vbIO8QF6z5V9VEH45fPDeb89ZT/+44t4Ep1pnfzFuyCctOEIwAJk4KiGptnQPjSgfIzQXCWzfe
E9kIqFUTQ3ef8si1BFtH7r/eDb2ksGxo93mFn9pGGe/XyK9IRQf1w6E+6DqZ+CdK6vKWJLzy3Kz6
pbrnyO/xcmwAo1+8/SpapgFH138DFfK9zFFVy7GhMeDaShqlWLm0PEZ9ZX3byvpZXO5TRG17Ol75
SOHPNHh3ebPeFUt8tGZvzvqpumNBAAGHNHbh5p+tT8SJdP+sfPgNyByvdSdu4e1YmOjoduO/aBaX
3UCYG3085/iVCvk9x9V/u80AJ3IB7lj8yAFuvMT3kuCldljPCFe+UqrdtiOyC9dyfoX61t5IC1kd
cR8OFp8VFRQsKaBfLcIsSz0bHf2ttv7BqS0wHPNRhmJmQeB/2k59Cab4YkA1YFpc/elQGc2qwfIO
Xs2Wptif2E+cFx+eQltYWTl85EFOV2QvZ0u09D5zebZ8nDHWv938FsWL9pAZu9EHhjlEo+AlLaim
9BEhKahKcQTZ4tVtmUzO3nMRBwQiuR1on+nXiphgC5+qub3LC0p+FRp9A3Fg3StOX1ERsWy1qdfU
PV86EJa6yiqiVQunb1KPLsve2pPwuiSP62dXW79m5GuImrf2SVTsz4bGc88jAyXYO//FU8hZ3AUf
5N+SfNsx0WUGT4/CIKiXTGHESgoeO2hS4+GwrmVi98Q5EFRapUVMG8Wq/Tw5MdKunfqTPvEIN89P
2dz8GhyQLuSLyaYLTwRvvBAZwEZmmtOw2a94TQcdCa6tuI9SnF5cBV73YLUOHzD9XGrUR9gF55WS
IGuG5aWtkK05jIuGZpv/aPnVhCRNu3H0DFLYTkQXkH5Ef4JJNUgY6yCUBP7zDISoObjGrcEyfek1
WBMZ644DNFWemY7Kh3lbEiFxLWpIQl3d96GKH+qJ5lMG/zFCubWrinHvMP7tCX7oc3DGuU812Tbh
BLq2mpDWzwTC9NOaSSsYET7VBXl9G/+nKf8O94GxOmylPeDrh4jAj9Y0dVrX7Y+j+z8lo9szN8dh
Ql63xxzxZMkNeabq8qv0hqcwpAfQ3hurUrpQdrcZno3+0pXRR35VjLJ+TAht3hKVB49Dg7yAXs9v
cYdRr6A4eAiJeeRCR67ONu8efIHIbM2PklduRVroQA5asz9UwAjRogr46i2T5ULiCMHRt4xzn5Cq
pOGxOduj0wUxGv31RzGTy/euPPZ4EdM+GL9xeEfJrAJGSUP71wyTd8L1m5V7dzNQbD+1My/vZOw/
bq++0YLIdF4ZArtl/FN1uMTBgtmCSFHyiVJiW5xEMCdajOzx7FE9V1eTtEtdO5Ro7m0H6hInF3mT
sCmBqRHhkSdGjzDEFZZLxQuyVzQYpuQOCYYVVHrIhwpbODwYxQFWS6yyDcw5XXtx0knpHEpy4cPy
ngrtv3K+ttAaVWNeM8iTctmzEvpAqtq+RE8kqwPzar4j2lrNgOLUVciAW0Azlq16yE4MTRaSya4y
GoaPODIP8bqHqRQUud783hCK9mzxgLcYSv0tf7AihMj82dck0raVMlhNayDBmcVU5rR43BFdO5+s
0TJYo2uI5BWZXaODzDUPv/JAoY6V4Hna9sslxdBjoZ+CNp8Tpfx/U9gauukc7oACsbo2Lk5Jd4di
o96avTaooVos1vMMi9BFCLsxahjCIvMGnsjJAIzX+d+uLID2IxGKOxpZrNTkq5Qezfr6HWrNr8wh
y9eTPaXK98CGQTroBKOPsOQo7fz8UVTqZBPfd+T14uHcmJEF/SBIWthwZQ3g2pxw+4nrPKJ6Cy/G
Rf5rNXSFOtIXRssPBQsABh69pvPE8Iq31WR5mdXF9INs8F53xePSUWgS/3MJuX3v9qm9GVqyziwz
AiyFDBQ1e/8w+DNvFCO+w4Tov/OKO9Qpj1pS+A29fqjA46QlQA7hLOky8FIz+kFWydRo9xMXxIqW
2EDw8luIDZIVScJxJA3A65aHpr3SAnCICk54OlnkP3Nh3zFVyfq1/VDddOMCWtvs3L7W2jFIx2f5
aCsxPbE1mxLDF3hl3b6FlfAy0wZsS3Y8joH+m09CYO8/1Qo+Vxg/q26Y8R+B4NVUL2pKlCQDMkIY
sOxgfAOFX3jsulTN4ZSNBv1GF9r6rC0vf3T28MUtsQVPlNoJwyTnMkTqeYz9JeWBSYa8ZmRZ/FFE
jDTWst01zq0WtXjIS0bUMa/+FZfPuszqU2cTWRAjkYhd3LVhMCZxM5uDey1VhQAqJ1V4Hbt6aUQW
KVmsZP9MxKRFiva4z10nDSY2R3OYydG8OqpgE4Zjd2VW2jJVxWhz74yIIUCYHRrlaJKr3LO2CXvb
ePe6hTZadUy9I4b/IIGnx8DCksvs7GkornFPZuGXHQXaKUfqk11fM1L7raDT69ZTae0Fhkne06mw
ngOPd3XG1UyBa8ESIDY2mFmmFuCCpwHWeLXPE3+gr9xjCs+0aCWmrj/Prj2n0t7Y8q38SF4F8WlL
LG/zs3n/sGOh0yonea918UdZV701D3HSYRSoWmKHkMGgHXa/djq5a2vwT48hkkgL3rpiX2GHPR1P
PD0Zf66JAkfEundMSNdd/4hifW/V9SSnCNQRmEIsa6irg5ZALyLtS0rxYGw/OVEsRgZ5fEDhOicO
HOhoaNnz6s5JoWMdRz+a7mdMwk7AksSoLF9vxha3g6/93xopHIhQFHR7ZJKm2uxkLXuis9g+qKH4
0Z6yTiMdWF+V/zoXYLDsL4Q1WrzkADc9n+UH3jsYirn1UFakPLNcbU+LKN7zqGUAOHvojlv7sG3+
yxaOM9dxFdOGu0dZXJszMqFZGoo/2iFpaZE8Ss1GSJmM9F1hy/bISpKZb38/WR28U7+iI6VjT6q6
uFVg2FpGCTDuxqTMyV4tHNbfOYF8vM98lItATx3xL9rfmF5ZaRCY0Hg0kdNoDzdlP/6tR6YmFUNO
BjfDu5I2Mxknb5LdX3uyCVcHqCdDX7tmTzljJL3N2VBUuAO2mnzLQExQEApaAZ7Zq5OaZ4GwNIrs
VxH0z57jMunoPuPFjL96a3pDkkZLL6sjOhbNw+9bmVdft9W8vWc5yRueupGRZA1BSuq0lpwGE7m2
mW0GjGpUXnFlmSQOLefITprdAYDqBHa9OLpz8dpb1k3YOOG93fr/WkUAQAe+KzFbflOq+lXkQ3ju
XPFnNkxmRTDXh1bmh7DrYVdvoWaoFH0OFLCLaN6IZXxEM0ZbIt7dkiWlDyHRnx63Wr9ERUxZd6xc
8KJ8BAd7ljGrKA5+q4HTbeL9QXYZUkokX9+bCCoWMHTIllIvmoKz6hifsErhvFie4hj9PJVeYcH5
hAp0jBqXyzmagKlFF0s171qIX1bNoJwN8HsLKQTk/y2+vpe5au6rpgQWVpy7ob53XQPJoPrbhvN/
UAd+Nqf7ZDwNk2F/dZnaJ7nFTMsPdwT9jFzn3DH3ucdosA38bGwbibRyyg+d69C40WVQE4zQADjN
HVZohfGZG/bKxl5V/ipl/azt/BeJzPgd9e3Sbz2LgCVMBuel7DrNIBioodnifxHfq4uVfgZEXviS
3qzq7NPcPTBWfUXNZsOSowZfV8vldgYm3pDqBqUW1ZVhM512VUvjGOqziibw0524pLGuG2YyCw76
MowusGyK1DWeeyhsAhIGVai3ocNTw9rlxqvm+OBFLM8rJlOPTs2yt7Fakap1G28HAhhCuxjJ76HS
DDfsmX4LfcmLNADVYvwNfSW8i4z/Rs59da64+tLebyHWbCp+yO0w5V9BbQqdh5CksmpE8lqzlTyN
0/Zmdj944IA4eSRPXyaS75IglvKorlT3SkzroYIGcyl1e/RqG0qJRykewXS4K2H+nYICFFW+2OF9
ZL/Piaic7RRu60e0UScNkfQz5rkvbIn2o70HYIp2n+iFNqEoHTCEUlzsRX9aicAwxCUnTWS/6II+
fomWF4y8U1YHveSpJGOvDO10HIigwIkySBaBjO/ZUy2MW7Z4HhGv0JTTO6w8TgoKStL21lcZhWxp
veLTpTiKprhn0s7bM7InLKgtRRte88l8rEYrFapX1UgReDOxj5TsixC6kGc8fPQS3fviM95TOkdQ
0ht9zMX0O9YUgdfdlDOq+mlrjkyQ6tfJVpdu8LiZbWlOK5mkt3Gx7km1qgqkOh9YwU0CUCLAaiXH
jN3p3JtjqNz8Lc/HD6LrMeAsPjBbMT83as8ZFq1vLGUYw7BAELU+VsWEUsc0yOaNuls6YGqiDrdb
t1sFU+0WTHZe/Wryf1a47jfQsCgysCQ5C346fmtkBO0CJnfAgCPi4jAzH0g7yFP0s4aUa34/glFQ
54vNXNa+OvTc2BeRu8dITlEWWFFaiDE49hasylV2ZxlTsqK0fGlNeyTUcLxb0FEn8ASQLSDgYpyO
qojIC6xrms1ev3aPsqycpBu2/cGbSBiOOwk+Yuc2LSenuuS40LxyZUKAf1Tky0+5sE+zdvtEfNyk
XYIea84FdtpMXXqGsw3hLrdr077ZA9OogPHbDazSNA5zFFSbYXJmBra/hYVIhqAqs1+051mXtv5F
cs/7IuN3bwItFHOoO7kXv+Stw+XtgtRZwpGJ1jilQegjXKZ2MOVAYxKVRZZTJcMZUQ+MsefTWtR1
6uz0zmXOLqntC/xFu0y7a3hL5Za3rlPl9xWpPWefLetdSVDvXT6j0PI94PlcKHgcGm5/5a93bQ53
OYQvmRQDG/OotovEXuBKG3uBpcv8sSzHHUna03otZ51hwGPube9Lf7W7deOr6/0Le635PIuGWB3i
BwYJramONvDD1i9tRayRe+aKq9w+dUXIL+/VdCxx54Q5VbJF0i9Rl/RkFdc+89pzzNN2dj6sSPwa
8rDEFA78Jb9OqCdXXebcCIRQcMwbpj4bu2erxHDX8/pT+Ientgi4eToAIvBjn8CMHFUQWyeTa58h
Sibl7Gabi9g0rB45IEr+M35wpP1RaneMp7uAAnaWdVop+EE0X0Bu6olpqnmwQ5l08wiA1g4v48QN
x4qaykJsDJQtxHp28xR19p1c6q/VgVu+hZeVLcPmW2eQL8O5EXceFSHiq+Frb696g8L7yh1u5g6y
tdOJm5V4pO1aGZZW+REFH+AVmVIFd2uu1xuv9clsBT5a5lSg8VV24gYgqIOo+HYLGsja5LAWp3ef
jrJlDu41+ZOw1v3gLLyvzvBsA5IIISiqdkFGY/A8qpPvEBG64cc4mmAubwCgvRR167EPhDJLhfBO
2Egy7q4CDuZNTP0gTBu2+HaDN5/t1HmeMGBHv0tOhk7lXCN8hDw1WbNDXyvKorrEdFBwcdhdq4A4
q5kou1AQ+gvTJa64vFyfrUQwkvMBGoYx1hjiZVtOEokbenNrysJmOyw9cy6/SZELg0mxnE+qfpij
0vuP4HpxyiNNxhkDnnrb80tpddshYO7CKK52Ssyqoc5IKDmh2NnI7OUJtRVjvb1FGjaTs7raRAQ6
ASO8He7OVG6sT3U5AWy9W8hvfZV6e+i35UzrRRFD3GwD87xv7EfPRoLjeMGN9irm1KM+9HJ4Yk1E
sdgGAUup8WQBvauDeMu21fo2LDCQ/vADTNvdhmOEuk10me/U/41e8DLXOUIuHyEcwols2PK7wsR4
WEZ9cu2uJm8I9YrP8VCEH05ghl+FzYxUN7wU9upTTmBe6YNT5F8jlmsjskI8DL25xlCTxjbbOzES
7HirYZTnDoNjLInB1hfPN8DOpxjXcxNZp96PPuKIpyDwHOIowXQGRRGc9VjcaMXCOKwFkpS2JSG8
L57svBEJ2ajJLhCgGMqJivyhm7iHQdUwRqU8xUi6Tb06AtxBBsNqRMz1bdU2N/wq3dCdO56mM9+s
54KKIg3n9UZgZaqudetU+nSSev6KY6qmSbObQ8WXuFXxIUYW+XYfs+4D1IccAnyRWo/O4DxaRTST
8rMePU692455CYVH+zCtJU1HKldtblZdfglTXumDNLpe40l2bOWvKtbqHI0rjxlHgF359rEQ4YOM
0To4FeMW1++50cP8jboYV5aH9bAdEQKAMk38sLjt3OLHbiOFhhB6s/vLkH3iFAsAmY4wYXL8XrbZ
fjScqEd20zceY6lUAxA+RPaNnEKXxACAhLstqKpYu2U8Wj+jZpFLh//VSP27V15woFicWCxQKqkh
cjLCrU+zFbuHckdCFrOFjXsX/m7MJR4jMj8ZCTFsoa9Gr/HQMilE0MAstwVkpSomBLWdP4dVRPxd
7w6ZGtW708n8Q4n6xXbZFLtFOs3LerRHqOxxOLUMGPna6cQPwcrRJIpa3u4hW0+yvOF9hMsnfnOc
9gY5PF++oUMKlmyjIkznhres0TjZCrB8VQxsoSJASbqcKx4qOHrKW0qVMalmd8riZU4DQwY0hoAK
ZE3Wbtv96BO9GbOxCDZpU5Uz4HbgSa0LSOHNRm7DmkCTaeBK3rXWYU3dyCI4YF9iYaMlr/HOTbG0
wUMVTSarvb1Mbc+wylirBwrpNjMjnhdT/gag9aoGJFNhMJ33Wd5DfRtIUMsf46pd0y2kaGwlqjpd
rkGGZ+artiTZXSe2C47THKpesGri+FtC68WP5hnpjPeqiTjJ/BV0UavnkKT25tYperZ/nLQSM1eo
is9Ndm22yuWP2RUcM2A581qkzOYBvtnds58/2DmrjXqNn+eQ0tYsLmo1G+l278GAi+LyaOXjqZW/
6gJPZqSYkHizedRTY6fKYbnGxERp/6kdxXej/Xu27wgDSBrKyKunINHIocrKOrGax6m8Q2EkY5P5
g0daRfPWM2NHxVQzIuVZSsBMInnY8rdpkzTGDlgnkHlskZz+1MTOkz+t7BzyTd361VS+5GH7DLWX
dkzpk7HKMZlHq31o7NFlu8BYQuX1nyCikFAxjDASkknzgIeV389jedkAggfO9DUw7E9WUdwwQvsa
us2/aXr1xt8vVdOtn3XxX9whY4BI/Ok1Yk+8Aa+diIeFEnd621E9EkDU+AAHRnttqdhdfOYh+mQ+
eNSZuFBaK807RsHaszMGXjx9fEMzgrtkxbNfh8VRrHtaFPW536+Cpt76z/U0+zYKHjLfY8yIsLl7
bj/xZwtIF5RNFjnrz//YO48l2ZE0O78KXwBlgAMOsQ2EjkgVmZFqA0sJ4dAaePr50N3TrG7jcKZJ
M9osuKhN3bqVGQjA8YtzvtPaDXfrQCdqur+Ur2+BmyKgY96N2YTriuNRd49R4+0nU7ukaFc4CILC
r4jXyPuBXRTxCqCrWCPhicpzzu9EW8hI5rfWZ1sLPIWtJzxZS1tvlNahzqqNOXqoh/ugWjFTyegJ
4NAL7AIFQunCMrXjFMPDsiJo5Eh8MD9ftXRGrmYkKdqIKFqnWW0/pGwitXHZczjt3exsnMhKntjB
4xxNQ/rguUTrgMLANkieyCYAe81ElZG1HU9UxLVpXNHvBmEjc85JEFb2fdwxlA7DLN0G4EGsvPWQ
2mpXsjq3nQ3+kI08KFd0oEw/BLKW3C88ka7tkZOQS2TUyGRMHK7YI5AMuhVHeCjxIzvhr6uXHQ2n
/qppOuQKCuqxaL61rN0qZ5j8BqvfXHxopfx2dOqwLGenM+jz3hxCJr9RjT+zfy9qedc6aJBx7F0a
a/l+PXcLSNYfJiQCdZqTrGKv2yK19l12bXud13i08toQvQJXdiUTlLXN1H2FtYQt5/XzrrJ+0lFx
ldFu8y9W0SJvXjD1vlcNVJiSej6jDVJF4i/HE0at39gObgO7nKAxjdQHqru34sI8uJ2D9CAsn5eJ
TzOka2gnvqpmsDroXoNePTYzFETU1u8B/8fBM6+DK9R2TFh8eDAuV7nBW1LlyAw80oQsZ+SSAYJR
9BF8VIocd3SfgqTe6HN0E9LVD2Df10YZU0/CgUrpgHTrwJ1bIo2bU7+064+pYOczkxtoGuj1WTf2
+8wI37UBNwQaABZd5megxvcejUBSlLovlXlKqvo7KJpm1XHpWP8YpyQ1rogNnJ1bptdIG4uN1MYj
GgCI/Cbbby2wWV3iwbfk/NIaKtz2BoSpWpe37jjheNdo7sL44sru2Vti7BTQ/K3ex5jaoE7UA0rF
etKWACW2qEqLbb/zpruW3Zyp2SYqRkbUatTQQfC0V5H9INJC3zmKjLtaQFALIoG+3kK5WEbZuC54
oIsGUSEaU30fTqz0vKJZ603y5gjjtmRWs7Iy+9NqDVqPMv6xFsSfGctdk1F8uUNFDzE/xfCKb9CI
MmssrZve2Q+G9pQVrKpJntWGOtqYACbChAKmDDHVNLStI0M2VoSnuikrlrzMhHoy4eDyt6hApx7J
+USQZdZO+yCDipw/ja37VQrbO9rcLAX/Xmah3LNuXNpt/dQ2DJWF+T7gZ1p3nfei6VD68QPxMmPv
JGPtlm8ASbo576jOK5Yk04dj9ffZOL57jIrQ8KAHlZLcWmmfQw05dZQ5H2Lqj5bmiKM+usmq0rwR
Cr/+ibuYKnLywi2Uw52leQQXBO8ikjPszvklnmJGdaryCyOcDtjm1rN2MzMJGwIeXNyddHvDfIzK
RN/mmpP6ijXQNqir+0I6l/+3Jrz/jv66xZr5H/vrjj918/OP9rrlL/z8xV6niT90w1kQSxY2AM9y
HHykf/XX8UcCYx1pw7hLBUeMi4vu3w123h/CNsBceCZpKsSz4or7d4Od94dBm4AjlCUc1nXp/SsG
u39KqoaegLUPVqZwYBNi5vvn1FPHrivN0B0E6SwJ0vmZSIXyLmGNQAgrI/2fqmlXnTg01mODVDov
jrhxtrZ+MQmGd7T4PzG9yn9KSuP3IR1BCpfgZGE4HKJckz/bbkVY55OWWP0qZCxd6+eQGQl8ST/C
ZFKCTgjyLwnhuyKofGrOSOnRqql9oA/3dZvTGAU3av6MNQG4yXYPRk44wQQ3LJFHdtkPlbRvTa1j
j2ffpbX9OYX5eQbuVBXiVFEuRujYVP2s+mlv9E9N92sE6HEQPFWm8Iu8w1zAMNZBi/BjNooQN8xh
/adpcnCzaeBVYxirNEZ73zx3HChBezfRBmUIhkFnY0OkPqDOhTZJo8fldg/LyCUKAx8UXJPEAKWR
yM5MfDhZc2QKBf3T8hki/uakd9ACV4kNAob1ZVrUm46EcSZEfqz4WXSjlvltJ/iR5IymmJfdxCgI
PWJioCIuYmqTCS+HthF8KI/Ttxy/2bnX6DEE6zdIhdYAOKOgqb3rmjs7mWlaNdqozPfiO7djhVwj
zsLPNRnPknE9X9UqjhLk0QxVdGtFBpisME8uIQpMzhitKe87nlu/opPr2AdVz4tIcLl+YXHXtu+x
iyBQgarlR5lzum/tkLC3dN05E2Gt5tolyEtyxV31HM8mzretSPDou++l2zCg4IoXKAi/A3WPCSPu
STLHyCfCH4vEnuk5ZVFl8NG1gSHN2DKGYzZJjn2JD4cxAi8Esi+5ejMblbo+x9SOKQjaLPB8QVEQ
MrL9FuAPqpIC9bvE3VSwmLYmCjK+iuVXsEq+qhiyDmPVcpjRN7V+xpo07/q1QbhNjHYR2FNJzYlA
HRCGthdu8rB83Jn7ZWa9pPBpxgmpgIskGkncoH0D5Cua9yE+e/1FVQ862iOn8ZlPUnUtVgmmgtVd
iVDJbhYlzXeP+NugDHZ4J828Mr3hztRuRfEu+fZyvqcpwKrXPGvzu5FSo+fciUvIXvhj8LUzYG2T
x2bgNuF7aTDQ2CZfJ0mIWiyxRnoYYRlcEcO9/NlQM6niv1u+h7iVqx6notldmvxO44m0gwu3RIAY
qfOC1SisVULmnsbc3l6K7NnYLreJY/CgsMhzJIA1By0YK4aAJVEx7mbeth7qXomMYBxAHlNRu1xo
3bssn9BIfiK+5cbiMhPBt7zdmDjvSj3dW22II9JviaKwmPogLSE/h88TpmuZekgKF3dg6DP/Y/j2
U3MTZ81OG7RVwKeM+x+jgCT2PfLF6hHuV24+PALLpayifJWlIbtxLqYuVwybKb+CTeGUt61SG1wG
68RKz5V0nznRNqharqU2fhk1jjNq9rYeryZpghl9ZBtau4oVeyDETsbZOtF9w6N9KlEKk6LH77v8
qW6URBI5fu280YevIm7Pkr1vL37UPOBseo9BTNQlYX0EE/bVs2GMAAjqbVp8FzDTPa5oe3SJObR4
QsbxwbEeDb6uImBgg9qgGH5Eiz0FB1CdIcpNuaf4lqIl3aTaJejzQ8YiDcqF0UCgwH3phQtoZN3Z
6iEK3YPO4nw5F/uMwHRur559MzNWP2dtVWEPMdAw4qtl4vlDk4W0/oL6MVEfUc71pxZiLonr1TrK
3saCxjHEgRewccub97TdjhCtC/bVzL2Xe3d5UHkOiNPz8cEyzGBpz9vJKDjtkLmbBtAtgwOMBWDN
Pawlz6zom8bgqWbnxbOYVt8ODXYwPlfjc81DFHOWQq6YeAAdB+J5vLKGjjEh8HbOcR1HCUBlv2b2
Wo0HjAskL4abQgnsKTnJ45yA+cyH4rU4YDifkFrTSWrVXdWF6IPEdhhZFmQRMivdobHKzS017xb5
4FfdaMPKEYKIifQ4WPhj3LR5ZV2NY5GsPiZ1IybWGmwQ9ti9AC6t87vGUDZ6OGgBdzBfismFIY6k
0PAQigtz1OUmBUayUji8SsxVQ7hZziDFdzy0874N7QPAo33OsCpl3jhKw19eQEiH/vLNKc4w+9gV
nImSGx7pUuGFuzauDwwv9joSUFQ+hF57b6WkWG8BpuLMRhyx3NrhfxJx+4/oiL9WI7rrQmhhHU61
tMAA/gTd6Lqold6QDAhlf4z0LpZYpztEm6QfpkiguZ//VKn9jTfwZ77A/+rnGZbpUUhBLTD/OTFc
jY2RYGugxyTRWXwP+t3cP0/ie8xOvRz+P5/iv8anENS8/5v6+SP/Hzcf088/Mi2Wv/O3Etr5g3vB
MDxiGqmiJRztv5fQ3h80WAYjb49iWFBd/U9GhWNQJyMwcvA/0DD/uYR29D9cyuvl/jINAiU8618p
oc2lhAdbOoVFvuA3/vK/t1wS+kwDEa/tmv901+Zj1YKvIdTS5BVCCsfM9HBAB1gnN80Mvb6DS0Yb
Ovp1ZTX4rnQEmEgt0ml4YY+8zYV1U+fjwGY2eHKb7D0oGUt31bYyjbtKzZi8wnnj1mjNeubDAhTc
JuJQDa1m1bBogGg1MRq+zVKQcXP0q7z0PmBIaFcMt5OHAYZcZTtPIhwvidYeA6l+a5HcZjULDzk9
GraDJqfs8F5Fv0zz05VyLVZqGuuVBk2pZc46y1sxsNhtX4vqy9oZrfcUmuPF1ZrjLNJyVcfF2YIu
gKcHDDb7AsHqU7uRIKlCygPmHIiPLOTLcZdetEQ8YuC8yWA07ZK0oXZF0HXoM1TQMX3FGo1OusvG
jumFtqztHXmjBxFath7HfR5OJZThorxJyzDltRwR1huiQCF8XvqhmF4yx9voo51tHPTbTkk8pKQ+
G9imbfmoN23T48phWc6/Up9R+CNSA9Fb+MsC7kXJeqnC88vghv4oux1jFT79oluH9JDtZJ4956xQ
TyxDdgKbHyYRqyYqYtJ3sTleJfvcMzrn6WzXl3L2jL1bFzs0RBSyM5cQThtBADMOEbJPNNAFbBHJ
NySI3Mj3ss2uc6rKnZfMr4Upv4WtMXc2xT0ieGc9pEj3LFftk1bjXPfalUmpWvXWt+BKEA+B/5MU
xnXaPWrGfI1rajbiAiykH6pfjaem5dUI8v9WCiLQY9Tlsn+aFUHis06Gse7Fm2R8SZE3rqMqovpM
ar9yNbXu8u4Sx/FXORXnNgJ8Ud70of1i9RpUFjf8qsvi7KFyW83eChIG1n3v2c0IKQq/h0IxMOxf
BMgOP4xk4o/oDWbHwt8jSd41R2wCqGENVtaEGuGbmGukfj3MwbhhojthymnHFhgteVisWlmdsTZa
bBKMWZFguDhFGUGtaTiIWJ6+zJ4isNf1e9MI9LVjHZ1xwpoi6Ip6hSQ67FHieMDoK5ODvuDeywqB
2r2zbuBU6VukEyxeNRZZMVKitZrqDaNCuQkMvVmd24SmDoABZMESWU/GR0ks0L9OkUFbXCzkRuLg
M0m2dqhfePM6h5ReRFZRDc3de8aq+lJg2mGJhV8AdtOzLtQ5nr2nRHBrV/h+NmFQPeC66v0y/+r0
/s7hQBAe2y8NuTrT8yTeJQHgktR41czsnWU9irsWdolhhcfSwTgZfQQGf18tDIpkYNcFQhNnVkYD
GHeXMNIwfxlyu/wzxqa2BUdwb7LPYlMBvFdwtFg9lpHSnM8Q8sRxKB56azaODpvekwW43tXBafd6
1+x0GZ5MFbdYbrL3rg1/nSDfOGF7J9GgWl345c18rizgMZaD+6g5HhLuDGYjUlTC0Cu+kVm37vOK
kom2nkfPrjzkLweQaRpQ6Hn0G4zdyCB6xbg2+qgaotzjM2gsb5ME3kcvUkoiEx2YZ5VPQw9PoZjH
aKU5+n1b1+ZKj/Qrvi9km5KTbbK6M8/xpaxC25el9gM+aB+FE7EWxomADBcvJWI/gveSJPjwwhHP
ecP1ysf6MbacD8Qhq6knzncKcjYeTsYwkRGulZl4e0pBo4K4jVAPOp/xaCgiw+0A0btKDMhqvXvM
snJvBQF4rqsFuAId5ZLzaeY/Y/6hamByE15TlI88a3rKoJAHVuQQr6L8VWPU7welee3i8i0GX/R/
UJ3819BY/zeMrf+O4z2LeuI/Lk/OMUfaRx5//ANAa/k7fy1PhP0HJYQEy2u4S86E+ffqROh/UJY4
NvmNkqoe+uzf53vS/gMNFnWLZVi6vdQ6f5vuSRMcF2B2XTeoXWxT/Gv4LNNk8vin2mQZ6BlENurS
kpQo8JkokP5cUdMGtqKNmn4tlI0z6ZlArQ80RTxNkfXIQPAccIiFDOsRMH5MgbsbFfpugcuT/DJ6
gUbWx8za92n4tByNsUmOiDafST/k8ICQ7tgLtWnVYm6vS6h+5XhfmNlxaJ1nl5T1oCVcxmKhUjtf
c+4emL3fAofKouE2i41t35HwMGJ3SpyHnu6r0d21MVibtLIucr7v8hOJTJdZ1Gd6wacIGRSpgmrd
WOWxL6dz6KDsXyybIF3wgb6BhN1R+GEGTc1XtMJIcx+ox4h7Dj6qocFL21BwBMcJK00CP7VgQBI6
Mbp19643mi0jQDbu+My8b+dOdDFbBHkq+Ph6QPzhpS+8S0uhhAr8oBgcOfg7ZRXeenBLWppbty+e
UfXl/YqEaB/v0zmr1Ro94iqsE7ICoWPgaCPdca1Z7j7AsGrbAxMMxQ4ou68EBofwOBntQ96qu55w
ugZQdxIPn2avP0UN/aynDvT7WYVJoxuUH2QYYQOcYaV5dnv4ZFP5MHksFuIyu68B0qs8TVYibW/B
GmT4RbrMDtdgmdZpZG4L1VxKgZ/DkG8iWvi3uJrY9GRpfCh7gqLRSKPCmde55ZFJZj056RvWncey
w+QKLTql+phb2a2LJFglrj0RoeJy6aVvQXyXXvrAHJW4cSLFnKG6kengbgvYHubgfLN42GCbv2Kc
4mWYwEpCFqo9dskL5FbyKJIDWrXHpo4xDRd+XHdPLSDDSIvQbjafRcRePXLyWwWkqfGIvfRmD8lm
eiJn69hH1X0dpQezhtehLzbwFyLnbmXDbBZDrgF4pGbn59YPfWhtJITeppRE9oEjGAYMZsEpMT9q
me2qlHFL91E2CqNajrSG7Ina0PbasoiOdXbOPaOEsIa7L49RcpGsTUstBk6A7M0kas3Qz4Uermhq
8MIAfe8x7TctdRJiypWXtDdtKx8T5kwsm5/6GgwFu2s7YVWGnWXGqGexzMT4+ThVZ7DGW5c5AW26
Qcswg+Ngk1YSRlJ8diN0pWZeB7OTrTQtuYvMK06Vq8Xyr1pyE/IeJbDorosLeohPVbhn6z2i27QP
hGltmq64jckP6QCfJ2n9EcnqUDjNvRMtutovPbW/Zez44xK+FmvBbdUEr2x/Se9mu/HEPHA7kFFK
SYlLWEQxI2Cyhsywvo7gBIHxmgdQ6bo7XQsiaEynPwNSxovJN6tLzNtTczRaZ4khfAhUvlHMBEXt
odSu5WtBPIc7hGTnhHtBw7dqAQKUzw1YKyKdUEi3z5WNvrsE7Z6UIz5m3M3aqfXu0Kn62nwf19pP
hGa6Ms2bAqBKB+gfQfYKQ7CbRlBEBNNIYrXxBn3q3fzWEkVO/OtPREQrvtYiQ4uc+nVM2m+AAMJG
ne9WR8OaIyapnrGuCYhjyv4dl8FDVYf7ygu+clvi1QvrTWHpxcZCXOyZ9Qc2eEqwyr61ihJL2aF0
7BPmFFx7hrVRSbtHKUvp28m3mdIqbhtyRHDn9CZ9UzJ1e5RdvJrXGZAF8mrzdEPt/dgG+bGqvs1A
HYRqbiANtb5+lLXx0ij1gMjj4gx0SLnTU9VRcqlia7EpnlOcJoVODFL5qJLyOtGXoVTYmEm6A0QG
/WHx8I7LlHAvmEvqLa56c2Nl/YelFdTfOD8qtv4ihnnnoJ4hS1mfnp0gOpsF+gMmRK5JsY8Ue4xZ
+sfPrUnKnm0jdDNq8zt3eQzUXOlU+BMr8qqPtlqA6GX8yAmmJuDu2FWfefjt9fQNxSFqeBCmp3x4
amm8gp4wDtQPXUHMkcnqxsiPusxWC8NeiOhhqFCbE6wKeU4/qTlcOLy4x1ObQaGcjmn9qrsSE917
z8kmJ7Y3omRdjzaa7iYjdwE5HP6sDr5NgxtL7mxZnttRfxPJtEz95St5omdwbxuH+MaxFY91T2ha
gsicYv6ztKdfJc3bpuDFMOs5nudB7JyAtASLW9mJCAcNIhtMHdnjjPanprsRWXDMo+IlQ/7NqBuB
QsFAmHaA8QH1cjUZiK9DZLlLE2ld2OnifIpvQ8TNTAi2ZkAH4Iz1m+kWv6ABfkIne02G/CdghjrA
GqQBqB71CRORFqXvRl0e65TraF6COEUhZamNBc/RL1S6baP2owirT0+4xtoJe9hmxJDHXOOS+DSg
CCOLwDcTdY8o4Cq20bpNtN2Q8Qt70RWs4G4UeJOleamJawrK5rdjg+Dq2UMTPOGNxrwZgYWsAlxY
ejn+6lpyE0/UBlX01UHuWKWkxUfTZza8lS1JLLJHtSMgY4zoWiMgCEiVmip5UkuyrJE/o18WRI32
NtkUVX0sErQ3E4jBGidZo31YDnKTZh+hOp+DADmwekRcrFZz85VLNP3oYbaFq537IuTnDLgOCFCM
sSIVZX2UTjj7YU3MFbm8Fg1IBrOhrKYLjvJNCkU9tsWH05LxZPUvs1C3GgOJldKKZy01TrqbnCZp
na0MNKgRI4PJtxymcsvG2AGe9okxJGDqLk9aQIckiaIjYBUTFJIaBh323iYcFrhktC5tDAKTl+6G
Sj7GcYTloIBOXzx56NZq3cSIl90FTj2sVQa9gdzevl40A6Q/WYGLIBTHp/uAC2D+IRTtmPcPKgHl
4eAYIRy4qk92VnP/Bhg54nT0e62BLqWnT8tB7gyPorOga0kBNIlVZgL+MWwOsJLWzuAcrOFSBMFz
PIq1HvS3Bj76dnExJFYBH7MQN4YmgFN550Rkb1pXXqvAfDJV9x55WMJA1aOr4ZiMwN7ZGmUAtzR3
PfUsdQT+HmGRUx/7uXcdLDzIQI0w6fm6d/CyH2AOYOhi32p/DAYrFl08OgscuRMBK80E70YFJMaA
sGhSKChlfRZRsMeiyKfJk+dRoqhw5X1azgeG/Kl3rSbFDMf17UicagORFVZtUWiIRrnpK7VuuRiz
gl8lbrssuVpsdmdJcrhoH0peJA2OCCbVhGWpY3ycwket3QHz3Fu2d6kscdYQl3chhrNikH5c3GMh
eoO+Sv0ShFt0lGunzu50PDNEaqwsN/qGgNwgFC83KJk8SIMarDhyhdi8xHPxWQpIppjhER7DFeA1
LLNmOwTNLoXbVMjynUfDqdXVMeUn5KQURNuAtcDzmVE+GcuOLLChPHlZ95dfi7doqgNR0QjdHK9e
WV3t1h4v7BePkWLzaeK9Dnor2ZikxeUGtetskpZAoOmq6jSY6gulBX2PU1Z7Xa/82cGJXTqsQe3b
jC+cDLMSP+i8c+YIL4QeNjCwYm3fmMGLFcy+ZbCvhnLgN274lEJEq13nrAcFGfdwIoPC3AVpdJMz
M0oBAYKZ8dtwPWqUuI2wARkh/EWjG6O2o+oek68gDz5ViAbdIEU7bjRCOvr5xEDIT9z+GyW4G3Vw
CpzqsUvZRTY4itnD5kjfSGGS4rDsv8wyhteksRMUDjgpMYVEVw2kOKrg3thHjnslNgLxNghSV3U/
lQMqnQTvEcJ1SXWytrCeeYz3wgegwlijeSWZvxWvm4BVbLGocmd8UCV+CMmZs7IH8SWnYRl91mj5
gGI4WHWNCOzVyKooUqf21enyy9QmxzSTl5iaV9TRk+MmZ2nD9EWGNDtfiwPdCa5ah15j0AJ/bLSD
EiwSeaGxfrRiHiLSEiydCWk7U5m6ik2becyE3e7UYO+Qqq7J3WQE3b8GpsESXCXayeQ/oaLbxH1M
PCyuIuCGW9eQvASqfZvlpl/3LWQapjD63H5YCckJ7nTM4wYjAo0Fy3+HTN1yMWRGyGetYdWOHrk/
r0a7mI6/xjk6q3EzVzbvI7d9VpAFYcBS7DN+0Tezqjek0zAhYWrZZOE1Qo84Y7QHeqOz5eY2nNMH
Yc9LbE98zoL+Ff/NY14QPeWqN/UQRgTzIBh5KHuQCYmRPEG0Iam8WNJL3eTJqZ0THjh7GwvuZYwg
LakZNdhYHdzjURqfcy73UWs4u3GUh2R6FnNxwArUbRjRXdgkUeYDcaXJFWb1a+kaGo89QCNsHM6x
waI4I+Jvr2koDq0XQSh6bF3Eu5R4T13fbOqx2Q2s/1pTkXCK8hc3WYq2MEVOwe3a6DAAPXQFcynP
yg4RnM6AjcSNPdoHfdnYc1g7G95lrc2PpBqeHePWqp+bmD3zzyR5ALAV/EJrOZqVOgXccLOAdcB+
lzThqr8pUPsITkKBEtZpoo2+sFH40ihnuwykZxatpckYjCO6h4ky2cNWTjlsxqfK8R37M0Wq7xiw
8rrwcSKkWdNz3+omrP4UB2m/dRB3RyGCZSg+UfRYALYcjJrR7HQbmu0lcOvHgE/QgeezlIIjeHK4
qUhUX8v2mSZ6lZb1RsXf7HR2JKCcq1E+RGN0tiX8BlJx+3WAyo/CgHF4RQFmACdOYfLQfuYA3vhT
9R07I/EKKlxH6nNQj2YO67jttYdQj4yVmA+QpBW1fsDYG2f/kH87suXVMJyyyr4bUYrC07kbxuzo
tPkT6K5TPYuJnUH1ZjTOWWIrnkPj1LM3QPyDxd7OBl6DE1Q5cql9xA58iXN/lokOLTfYudK8Fyqw
VpE0iQlu7/SuCNbO/F2mLBEq54k5EToMHRx3kxyaeLjpPH3TiPHSjVZ6yvr2M3RxEcgM7GMbhbwM
UvfIZwH/beOGyLd2a5bIPMyrZlDZttZXImDkRiWz6foJPD8ExRnMMVbDbKpe+lJ/s2No5a21hkFN
m6pOrmbido9pYNnek5po2IgiU+vRBp3ZkiHjzcgg2rukM3EeU9SOo9/27WvGtEOO3K9DyQ815VrU
5htEQkS6+HArzOQQ3C9V1lJK1DcpRmFc/+1Dkc/wCGEbBV58gvu8alqc3QHgXvQWAIS1e4eCgJVU
wNA4VK9DJJ5YClHyEIqyw+EDJW7ZPRkohqL4yHzAWrtNcPV6awcZeh/iDVpReZHHfpzhDeG6MsNT
vbAgK1e/713b2cclHCL8D3M0oSTr1J3Zb7MxRaSFg7aGCUhO+VH3UpJ5rVNTJJ9icB4nag2BJAQI
z342aPxjUjJhCmorB+SRdLN73NFhQC09m7fO3O37GKRc7v0oQ22tGfumyvCrOeaV2HCbbR6ywpXb
YKGOAv56+W40ExHx8tlMmp3Nnh97MnqOil3b9B3qwEKBZRX6uW4/NIRMi6/Cq2H4pvZzMrvcx0zD
IqvzO8siPcI0PhOlHeIGCA4x7CsdnXYdMbsb5VcztvV6pD9DKdE9YTWkFSVTyuSE0C3SVnXtw6Bn
ohhp631eP4gIlIG5iVrrpunitRE9l+BTEvIcXeu1bRCFZPQ50LSQySBoIKNwOCcemWq0ADZ2eTd9
LYP3Un8pFLHDCjf+qHAvDsCPvNHvREYyuIX4hsCXyee0lts+OCJsrVn9IViJYeCvrO7K6gjdeN9c
QkkDCD1/08rqxkjFWTbVQw8sfJ8I+2jEGgx52gndKNDIqlez8e7q4AWCFc2XoV1VBM0rLptzGgS/
I5Sz/qx1MF4dopmQgswXU0Rfrt79uCVblYqkn42d4BkGxrAuEWVpCJzR2LtQQiYw8NH8q+qQQZ95
7sp7zuV9O91nmE60Slu7rsaUlXaa6SpQwrVCVVI71X0X24u85IP57cbg443ckVSzMMqm8DMFNWgK
tCAxrF+UN2oRJd61ACO6PrpR0n3C43qbASUC7/KNXRwqC1XNOUXD3ycuVju9P40yZjyXSMaTVbtn
4bCpi+gYV/RKLZ6oWU53df3CV3yjMX1IES7G7hLgWJyo6dxi2FQJmKMIUgWCK2FT9efK72wchvIG
y0LC6+h+nm+A5lFGYHSDoaPHX3jMN0lU38U58jFvUDD8caeluNlQTz4yrXFWM+eGRTxlP5S3mTdu
q/ICkp0RZMicj1chXrtVuqx9Y5RHfZmfswSDVHaXIX8XqfUj8vHojdS+wHkAxClFvBpu8gmvaMOw
tww51yukT5k7b4vR/AFBj7FyPbqv5C7s5gRShgbylh+pCHUcyJ6g83hc4NoACFEcULg0myZs9+o2
nrkfNpF9U9GHtaq8dxIwSPBx5iw5FI2516kVK80voX9pJam31x7UTh9n5CB6lCubnkymZjOp+uA5
eDyItN9Tg/nFEFHyl1BK9jE0pnEOAOIOhHEKv2R9PZDB0HWNbzBG0ypOHFSYc1L53Uwag20Cxm02
gwUHN+x2M274UK4HOeGL4D3B4MosH42i2/XWpsJ+54Jb0PNNPTxXTCR4o+1MpP5jiih+rIC7ILKL
rimWPbslbEg7LVgDAykp9sVtnQ27SccF/dDxY7PgVbXwVxjmUravNanz3Y2+9D4DJI4JgvhwcO9w
rAXufZo22yluKDE+2zg7pHYA5zwm+hbD/NiIa4RlHFsVoc+PcwmKY4nG7RN/WZFyBTa6OZJ3gUPK
Ftx7PEbeuDG64M4wf5u82WggHthUhgQ10mKsc5BUYXRFqv2Ir6/UCk6L+jKYDYoAe8tE/phF3j5V
YBMPo1PS8rXbiTl2fE6KT2u+1dpr1akbRl37OCW7PN1VuFsgZzy1iNJa3lGgLUwd9rDFyaz2Ag6E
CTseyPNRjO9ZPdk7I1Qn6h9nk+Om62vrpsiZ6cx4DWp5cRzzftAUeX8mJodgHdSkiJrYX3xbN8Ux
TJxbQ5jkblXNm4Hl3aogfy7Obwyx6styeOWHZaGt2OzcBHn4RO6yXzHqwvy3wERuB7Uk13YhUCgA
bSuNBVBpGb4TBc9gcj/6aCBldwKzCqX7mNUj9+jS7AXZ12CT+Sxsim/Ysn4QTvs+SyivvAnfAl5Q
C+aDBRqrdcddzdoDjDnVjgFBGZmLnC95EQy43K3N+JUBf/aINZmT9yIhexnSS8nxEWKbAEUOtPlN
a29c9umANneS1btiVYKJxmxfiog425Jsw73mMelBFQLkfYL7p/nZUHKQ39jtxX2P5StlxCGiE+ob
mNfxgpQC275MAnQthOQDdI3JUpI+6GG284xqbXsvRg38m2z7sCR9hS1ZbzhbfcBJYeN95FzJQR2G
Ij27+WZgPyXtVahAseZJQPqBWCaJTjQhhUSZW2sVyVBNC15Ai45SM59du/k37s6rR3IkvaJ/RdA7
Gwx6AtI+pM+szMrK8lUvRFl6FwzaX6/Dnp3d6RVW0ECAIOilMT091ZOGDH7m3nOBjfc0GVKgtojw
H7raAZNleEXJDmUYp8qCVTF1JJe4ECSQguBBqey7tI4IQBDxVN6VKbNHd3AEowQN/E/OEkB25DZQ
X0WoD8EDBzVMHzL1qpVyDMYBYYWoPxHTzktubNgI9jSU7yVycCIFymOT2Iz+NEZdQeGAq0nH+/Kh
hRS67oZ4vOSpcQ/r8r0bKJTHZnB3Xhs5227kq4/r/maM59IZB9DM3zwQ+MWObOizS2TusEBaR43b
egSUhjWqbG4C884DeW7nrv1VmfEp8SE3u332iCbow7NWEdzoa4zYIZ8YMvZ2LO/Ndpoj1/i2hcFH
4tv12xABCtY8dfSTNr8OukBbDgnnW2YoJreKykILLn5pciwauVrHkf6KgZd4lB7sgcco/xANDapU
efIzW2LlxcHXOWUPEICCGMS6xJbUCtpxM+7ebb3DIsW8JAxRTqJMl8c2JJsJHpRt+i+BQlOaRQB5
IuOpbSaCUqdmBdOXXWil2MzhvC2IJotNSZPrddGiVi1qnaa/t3QZLNO9D994E4NsbCNjh9d25xeJ
fqhxEMi89fZ5NzyBlz6IKQRTEPvi2ISHFNJb1y7hSzXrqfuwDCJDZIMObFKfgVdcNTppRDqpwaEC
OBwo6vU0eogd3V65BTNS/PzZAmAcjLIePqwk07YfcR8reRf5lTyZDhNrWxdrBFkxofbhtnP9T92s
KMSqPF2lqYxXutPd5haUtEahiYYG9xq5Y7Q1ah62ACvvJy0hAQNYEZ9aPywsF19A4IbI2OOayzC5
1xS1l1mbcPITNKiWuJJ6eeLzGTlOQrHEdUlZq0qxNmINLrWYJJ14HBwSvm6V75sJ6BZiep3hIDkl
hNLCWAmaTzHxUKh7B2mIhLXuOGLh9hCXc3uVm8EXdj8McQ1p5aZ9ymlnm6pEX9IGkqBkPiX2npxi
l4lrbeUFtMf9lEJHJs6brRR4sUxLeSrycxWDy00Rgd2UyL6ikmVHEH518JBOZSuMjde9kJs5EBZ3
jInkNsYyx/o/QICWHCTJGK+VgPKb97LfOFl4a0RwlasCHXvjcu2haMFQmzLulYyxeiSwxeestfdh
ZK0aruP1RNms6TLfVSq5KmzlrS3VEM9uUapw9NIJvoW5DsHPUJQ7VlUf9BQYvTNWO4cPchnPMJje
+tAmGuR88vELLvXRBTtplz1vr6UyN2HI1KnHFIXiljC2PXPxd7/OX6UTHEMfmEFjNuekRoPczjPT
bjiWs7QoSaA/l47Cvs7QClqkTx2PeYbQRXRhWbYlduNRmnLAQ6kPW0LklvjfL+g0xckYNvarHc9h
i8gpmfWSYA5eDNIkkygHoU3rBfcTugQiZ7XtZHFWuKMM1jJv7lyzynl08kAY9WxmqimoSYMH+cS6
G5JYMNs6xkwYl1bOBd8N0XXc+ebNSHbXmrFkve75x4VVAiaMwz5d98yV4KJE+VWNMCjre/iHjbWR
cCzINnAJcTDpRcpeoym3GWSRpsHCUtFHpTw92wl9gDmV15TxztIYrJ6n2J3L+zCNTvtGMMJW+Gmo
guix8/H4GHWz13Noxa4QKfB23LFZWe714CNz+J6him8cvxj2sYIk0tbXHcFEWiwwMA5Ogeq9CtnF
oXHT8ba7XZwuciaEC1PGYl3LbN3GJthHs3KY7D8V+r7ioz2LnwwE9ZBW5icJDdrSkPobNmoWMEFM
RLr1BX2BVmE01yCbXxxgmMzb9KN1P7aeffAwphp02XsvIBfHaoCNTJO17jXk4m3jaLsp7ZEaQiZM
usremJnmXsJxci/EA36PAKhWypfhwqgNGg5RXcHyNU5VsUtNF+lB46u1mzTWtulBxE/dOJ6Dmtt1
1NPbxAqID/fztUqfdWFMp7atjeshr9o1s1N8uWAV4IaWx8Ix7+vQr1ZpZe/UNKU8H2cfTgKvAYld
PxMgMJt0wUa2LdSf+RfHSYcjIOfvymkegsF0Np2uxTu4nWIzAjLQuS4AZY3XXjGiXBV5sivI4F7Y
QB3R7iPfkuCrEGAus8rtl2gEMXrpaXOlxyxknMLKNimBY4uZ210JNA9+DF3QY/u4bvSBwXJX21vN
kSsaO3RykUesUAvEJ8YHVEUuHwhlRkvQ64qUrhkRCcLBN9zrUbC/DPBeDZaNuqEjTW1wz5FXHZOh
ZJElcWJrEiA9ocLl0Rsw86CPZS8Ve+VVn5/bWBl7QDPJOhxY/piJYbMYEl/II0fEEZiRM3VVavnb
EBMoDcCLERj7zO4ShN2h0gsUkBittxHkfEJl/A4M/LHO4GLSwW0LNe5HwBGU2TH19OhtwsHFvzYC
1+90pwHeqr1NpVlcJ+LNIdX0mKY23Hb3CkcFcB5rvHYyxQYJOnjPW9mXcY4mxaEtshTUGruCbxkM
1y2DofNoh2cnMxhhueg07LCtlsB88Kqo2l3XTINIhaD+hddanvzoPo086u2CTXXkQSNL0ZWsuwJ0
ZjqB+KQdBoYVmbc++y3yYIN9jesx8cHWAPyYD8EJq3vO5NtDoZz27MdyOzOPQ8KIy0s4XGKsScDS
kcToqmOIOzzplc8xkRx7NGPwv0w6GoKjXAZlejLNnqulqDxjnUFdwWQVqj2Kr56cqMQ9WZW/6VWY
70bjDm5adAPzBbhPCy9FFVej1tFa5NOyniccg8dSu/Pau8x0jqlXc6VX6lEMr+Tg2Be9f/IjPd17
DVRQR7bIx+298KN+m83hbE5KupIBcFkLNfuKKhNYYknOAsFzvG9O2tZi9I8ffN4xApJAY7xVQhJ2
AZaEceUEdrIb0ERpGKJbwhIJgSBOpiGQbax1PFxTAPi9OUYIvIACItJyPdpylrAPowdxY+Iuyjqk
Q0Vg3GsFA5C8z6aDCNWLzMmhCAGXbnJ0HczJq70FJhsEChBK4m3hCTlrlDP+hVQNfIGmdH+mza7E
EFuvNbovaXjeQ1+31xz0KU+3CRtnL46mRF/SVTUz+qR/dNvxRQTlmyncJ0Dw1rmQ47ll4pB6Sfyg
4v7ZxoQGfos1tFnxWScO8yiSZzyW5i6te5X6iwF7djXYN4VkvuF67aoGa8CDpABBEhm3MGA4ZFW3
8XqwFKJia+Rg1YxuRexGq3QW7XFxexGaZNvJlmGbInoI+SVjpKsSt2K9XMNSjPFY0jStSlLVDl0i
njtG9ns7EPxM8DEUkPiyBvlf+5RF4rvXINe27pLMlGo1OvntRAww0xSGSgM5DF7CI5+NOjYkrEOt
q19lmYSmrXknpgVh6j4z5EYo1OWoCM2yPPWCYsb2qBMkhJuwnABIZpuWfoZxm7htkxQZQMyrrlCJ
QSnimRqBGpiZNyjUwXnCrEyiq5SU8Kiqrh2rGU9RfTXW9FeA79QaEb5xiUZ+4Vig50vfYDPUVzXC
5gfHTK59EXAKDzW6/s4Izr1glCu1Pn9LHWbKRUScSQDoHntWGux4je62nBHYpm3m22ysSNJxc2MZ
tEawyggXP/oZaS4hJfBv//T3f0eDBOgOAQof2NFlpc0X2RBiRLwdhyLtWOrWBCYKnhU6MHCGcVz4
odFvOrMfAdBCfRcocbQGfZXe6YD6QQ8AzRY7NvawAcAyW0IefXt8K+RsMoxtmC4xKjYHu5WeJLc6
i+imQA48dSmF8DBSSNvDvnHiZTrH3qEOq1aIFUxK2Qd/wCk9UV/nzdHq2n5vYCDFh2AB1wG/EnRN
thKleJiSsWZyDfCDHn9rxUggnTAwt2ET8sKmJeSB7pR7cs5L68YT/CO1KM3pUNWDIJW4OFmRGg66
qI9+5F0kNJXrFtwhNhAaBwI7q4NwhrWPafRSOd2RiC72njpb7T6KYWEaAxdSMA1HMkPPIasmUh5O
XWpqIG30BcFV/DdmupWFJS/kSeIUYTs+lYW2qoTnbMMzDl7GWBOCOMvywk2Vd/tJwjw0SsQajF4X
FcqVRdhg1XVKK9nWEMTXuWmPUHrb7pBY8uBk0Gg9mzcbuvjBzImpuhYH3lozyIegHVAbLdVoDW3X
2sVTsau97BV8N8P5kbwlY8To0R+nOCAzPU989izusVIEVpcBQY/a3rRravFGfzPaT8PPNOa2es8c
pqbUjoJLOpX2htIe7FEfhVtCV23W4tWjpushQkkkuaUHEzyliFh0XV1fgLUvKTcfg8Ht9zKSjwO+
pV0zO2ScBkpQYbevXkM1EEbXhd7s9LpxH/NML06tzl3stwynC+AfxXCpi9DeeEmoHQ3NR91ZouYc
7VvLh8Bdtm/5bM0AY3mTM1FjmD0DOAGYL3Axn2xD2zg5ysk2cy62mPDqEUi40cDjLqegeiai8suB
LFMK+mLDZ3mamPSV0vwwgSIsIFg/CQwqEHbetcZ57Jn51TJIT2OqffiaeTP5VbqL7BC/YWnfWdQ7
utevbdUCJg/ZpjGVmaEwgnWm9l0rBeUoxwGRNrA/1AaeFRe5wovU1YhbjRGHvQO4ROPIXWorPc5A
kgeIaV0rn8PVeLqGO78c4o0/IX2NwvAttOqN5ZtwxGSOTxYcO7A4597PqqM++8kT5MiLtuTAbDQq
4QoOcogQJZ4wYIzPVS6XE5KrrjH3VN1JaErYVoW1thjeNwWKICuGo1QWzZvdGaugbfxVXiBALFBl
LpKgB1Yi5/UO3UoRVFiZ+Rqk5U5rPsYrrbaGTafpexNHEuoM95JEwy0q7X6pI+qukDaM8jygyTXn
L8aZsJiCdyUXs/Z49tYFRF+DKyjTz5I5d5O0N6MVMdOdyghFXP5Mj/zRmAOPoaF/Cpue+20qP6Ok
d9lc0npExVnErX7GDwOkMHFQFSRgEYgn9IKtNBvkRgvaK5JOLIlYDKsuo8t+QyE34J3CdOnAo9Hq
6pAGngaMkD66MzoBUqH1NpHjPHoBGFqLHDgvGpmwdJO1tHpORSZLR2lgfOHJfe5znCW+Gg9po5db
TcAZS8TZzXwGV7mu73vWfh3tj1Ok1jEMhxsr9NlrieQA8W1fpPKFrwkgIvTuZRU56zG2MXzY/a7O
irvCxDHsxn6zRgaOtkYSGCllrzG4RFExzFu2onM4KeYpGcMqT7rFEveUB4cJoEYU7WSh3JUfufUi
AbRoQINfVAbxlZnNMRxp0Orn0PZ6JiZglEcFhnsoa6MRrpkXr8z4hnzTnomoeGy4Ao05tLUhhwU5
DFZ7HR1xm2ZfMq3x3Tf2tPXaFIuvDgcoedexqkApTl87Xj/LCVBM1owj1eIzgdCq1O49Mk7chvl2
l+0JzBVbz4A5FNbpOzEb1a4ioc9rvepUcmOiUTeWekHYdHSIYjb/Wd0jgc55QYFyCOLm/RQs+3Gs
0AQh7oETmil3W/XhrW9dj0hTb10TDAQ90pE31y9EC6zHrbrylI7hY9ozsaUYXgovSTeMXbgQIL1d
z0EreBKOXaK7N/3EWqcxanj4Kme/O1vRq2rYF5o+28pqG99ztzam1LnjpoCApvlgFVwuwQJtnubD
fWXJnMLo1Di13Ul6W6uF3Ch5M+dGQ4A9PqVDQgwiuR9XsZNHG2xNHSN+kCSxXkOENMYbjHGWzODO
sRFOeVh92oyaGq8hd6IFRpI+q8I947/jaK8fVIlLmwRU56XSKKdZrwUjYZndiyPvREJ5xFlKRvWS
WXDtVsyjUxJm3mTwJnjVE37yxlt59P8aSdgZwqph7frdTULgtggOaQ5cC/Baz/dhut+BvPVM8J/l
1xAybsnbrR98lWz1Ij4Mzy/3g1+jFG8OEGk3UW5dOQ3xM116yAUBWAjp6qjZX9qS5z/hRA1vvAvY
oJQoRTfICxyU2dl4r0prCXYaCuXaR+HfG8bZQvcRvxhkftp0l6iM1kFovLrAEetZ5Z3SJFnVQxOi
6Ui0a8/Wb5zBeAwd1g5qRsYX9ocYmSaq9F0z5QF837ODimBiGp900WcBc9QLbjpVnkNspvGg7yfE
vHla3jk+81VbfnVyl8vHNPvQy2PMJsS3HmV31VUuqwrzsXKJxO3ZrmdFeCNSk9BS9uAVOBnUJ8Sy
ZwmyZxTJEBUa76lsw13aBhs0EDjR0qM+pqsxDQHRQylAZmOuoha2REfwRPjsIoRpAJ8xz14RRQt8
8auP65swa2m6ICHoYmfGzYE5wAHPzUlFrDy1LYDX02yisNhlxANO/5DnhOFjbUB15GhrdAnXDeXo
kFyK5rlw3ydSwI0WTTIWX5Ys0OkiRobCCe5SyQBY4T70vHDPNPKmyaqDBeEpussGiv7anpfWNhND
THS6inftqLaTACmhJ86r8tQVZw82v1wj/hJ/SOBRRLRaPou/doOP2qqZiPr1iOsw2F/UuoZ0wvE+
zczgg7NmDuWG4kFnEa1YZU7BZjLNszLEu1NzZIw+ZkFWvI7ZXVWSJNskfwsQfmvq2aaEqqjcjOjk
WOVpqATWlXlnkm8ydBc597R0NnbLbx3rdSDNbmM0hBcz5RhZJ69avXgOteytL8YbsyfWcS5LaJWN
JnvX2uQAQvuYgMHLBTdWh+Y1di4dFWooAcU10bD0YwRIsbXrwSqzKOXEYRd4hXyopVgnMhnRELYP
JAGrAAiyHvoXVVcOnCRU2Mrsl9Lu903AU5rUYhI0t4rQRqa0mwwVmJ2PN00Qver++OC57YqBB4YC
YhMHKU+RVXOhUe4ZzMFiZCSS7bQxhPsKTHxlaU+a33yLHMGouUM6yfQTseSsbpH1zq9hU6PAMuLm
ilzDtWNr6FbZcaTWrmk4Y1r4FT4C1lISM9sVKwXWs8SaoJUPuXNgfnulAITmbbgvCM+pkeLzsFE3
MRVw3rmPZkGdC4t7JW37qCQhGONHUgQrSNp722C9aK78QNwHsr/SSSeC1/SSDjlDQfekcdbTgz6b
cHEBbUSCMKXkiNxxmeOFjMcOmIR2VaC0drxsI0ackHaxhKF/sEyqyE511zpPx6VX7JKqfFMDWwNV
wRQec7H0mvj5D06+m98s+n/EPwjrP7njwF8BoXJsz4S05cx//gfeRJklxlgVGPbZSg27LHkIIxw3
dYBYq9Ru0zR+URZfPqNfUnZxrbUns3LTpfS54vUxXv18ObPnMfwq//p6mr/8G7//KGHLQmJT//Db
v/xPzJV//Hv/sv0qr9/yr+bffrFc/uXX3/J//+urW72pt19+AyQmVuOl/ZLj7VfTZurn6+Z9zP/l
f/cP/+Xr599yP1Zf//6vH4SnqflvC+PyV9iD9V8CIo7x10ekvopGfcX/+ed+c2H6P/BKAoIAH+a4
wkSi9Tsjwv8BdA1SmmUZsM50w+Q7/p2y5v4wkD5buuU7nuEI1/ibD9Nyf9CgeyAnwEqwHrPcP4OI
8PGAMpP7nRDh6sLBmqR7XGz8f7B7zS7NP1xntFy+o8sa9tR8v7fO2Fy1rrmxjHjpl8WlA79JuItq
N2NlNqjhw1Vu56h5iexaKKse1s1QslKHQTNBFc1JefQZq/dIMwEq+3uzWrmpqQBJiZojbMTXUzI6
h6W7NFT4HmfFjmHxmgQ8ZnqIGkLT4qB07LPvpDgGqLsTlR47lCEaHtdd6E/maoidQ5HnT8NPlgPm
eR48wyGtXOxrdn/S6kK/YsfkwhNdFVnTbBhjz9MhI70kmJOpHwRHvOVtiq7zbsO8/GZPsBFiZgR0
zQ2ob7K9Ad8zCdRIU0QLvG877Z14n3vbVUShGO6+StiiOi4L99QuOBWgRZppv6VStc4j/Fp0wE7J
BGO48Q+aVhKCoc8zGNzveMIxypcaEBe/RYkXQHkDiQ9WvNJ2tkaJUAzDaWTQkYWDWP75+/if3X6/
3KP/k5v9l9v6/8Z9jKXnD+fvfE789f6fD6J//9fHNxV/AHthZv0LLvHnj/12GwvjB4CXGYrIzWK5
hoNl+jda4vwnFjZq9oE2mhzj76AXS/zwdSzTvuuy0RUmlunf3dQ//0g38GBjVXJN78+5qS3917vY
EJBiDJdHhXDm8cQ/0olUpRlhP5js5sAVyPYSW5dAvQWzVlqtmgLEw9Yd7oijSvzdeZNX7AzOhhmu
4aAim6bKz4EHhnSL9J+evC/qRyY89vgQ9Q/6dI1rtSWqLdkSYUDHv3UCBC4Xh3hr9zocjm5wa4u7
P3+h/j+7BgUn9X/l5m+Hr/y9bGX4q52fH/rtCnR+2NAnOawN2/V4OJg8mn67Au0fLjlr87XpG6Y7
PxT+9iCx9R+Y/32UDBxGXKI+f93fcZ04/fm7fNe32BF6f8rQD1fg12tQF9wFPD9mMoCre0Kfr9E/
PEnGiih6s4VcaDTIpobUwdmvCB3I6feGugYPn5a7BHEmYodykYuScYnPornPdwmra0LDY4w2UYfd
bwIXGFjFJjX9Dy2QT6SDEQGXkjPcBFBw2iYjsciHq4wiawiQkJQl6hFt4jEEY/q9dZtLn6oVWzIk
76LHsgXrsgmGF0lmYF3pn2FFIp+MgmuiD2SP7L02ccnY8XehYzhrUSYRzbkWUUWOlMnS1fLe4XAs
Y0MYe0Rwl4rmwon6mjTOnnyVuHloXCQ1qOaXmlagKwyqNQOHlcyCG/enJCjD4l4aZ/aFL74bX8eZ
v8cts0V7vsuL7sQi5ID9qTirwFnj+yOzoMBfKoLwpW1IQB8JjgFggtd7JG+Z0AbcQCXxtQ1oXbTU
LQ8iH54TQwXSx0IdUHhOlm9VIGwMME8OVYOVp3Q/xQD+0AsFBBoE5MtAWe9hAIRFJ1R2hznwvcWo
iEGWbAdf9kgT7fI2TOFam99ZjJ1fl/f+qL9HptVvpeqx7qQXc8DHg3yhr0W+IZECmZpL2qcWlaSI
NOho2Wx/Zu3QrNuI8BC9HwjaJm/OyscHq+mPWXJdp2G/9AvrOXP8JSrs627mIGLlS7Apfbuu/h5S
b0eadsY8eEzj+h6vzbRhkHLfDM6jntO+V1OArcOdB0vQlxLq4kXPaJHgSXVMxfQpg+IcW81OMjGK
p8HAH7/mNOUDJFuS6av3Bgop+PRbppRNRZyA695DK//USjzs1En1RujeU2xByWYADCq6ukG1iIAf
wuHS1rjmc2PqTwWSjwWIY+vWY67EYUx2cm6PhEPa7ZGRb7PIFCOruMqRnLoPhY7f2cN2i3kU2xXl
1kamKHNtCDGVQVTIVEkS1OoOp4Yr1g6oAJfPXNdeRfpMyVZsJjU9olHRduSZorULSAa39iH+LWaU
h3hEPtzYFZYMYS+YvaahKldVQW/fTt3W8CGOmnq/nUpazLBTNPHWQz0AVrUr+UjGGjFUHXvB5KOo
xotr9LvYrx/MZCbWALPJcAMu9dZ+dNryXmfBSLhGcKh7n+VneptF3aNBzK/X01Nq8r6vjtgeyC39
sPtGLLvOCoGNH2Nh0coG6J8twzmRe/TkYXxx8/rRNxQ8CMZtsTbu4gDEgBWwq41E90SlxDCZjbll
1HcNwRdAd7uTsuCGRml7ZOWGua55L6rZfdzO7AtzY88vO/GyNyG7m0Bv0cH49UvDOmkwj3UdXWe6
JCOpQyqUpR/gDJ11W5McITz1GjKV5eNZTXb8lmI7T5tFhEgGbBi5obvQyw+tImmEtAQko754lx12
Q48hw5BacEaLBzsksoPEWkBP9XZsk7cybQuC4uyPIkMlhhZBX2QGwNHRdbjvJv9spfJZGoWxxi9/
ssvOuBJ9sycMS+D3ZWqhxuewt9mjDumxtAKgqxY6uiF7A8ILxjWJnjDnkfLgJc3al+1LWuoH3GOY
mOdJR3cTWtPG1upu16GlcTqQkPgFOUfGiZgb4xDBb+IDwh8Sa4wYrN46aVYYnYUmAX0xHF3UXH/Y
YUAatA4mKuge4My5j7M5CzUiW3XfT4wfoyF/1k7kspHjgHFxUStthaz3W/Usgf3eompx6jvFxnA1
E4gyM97LKjyEgXbCvIjybRjQHCY3g2w1xAwDQRk9LleZq52Yyq0pm0MhS2TeYm/BkVqVPVnKqvoe
1cBEglxzDwLYOqCWjzvvtdHtlzQM33nuHAPiVZl+QWmB3t7g7uTDHHnUNOR5sJ23NimM+LWp5/Q6
QbXTdNIzmWkBBgE9hzfCvdIIXIe0QkWUpEVyJGeQRoltc4fUtwUkgDbsrvAdf9Vh2mAyriPpNbcI
ka4V7YqZC7wISKnxZzV7D6ts5zN/TJgEI4poSTEPblXEgSymtzEZ7sWciqJiACiESEaz0+eZETwr
5AhdfzpOJDsy4/KCDqU3eUrzycUGq9qUNpq1AA81SwhwszDq2msOZfqNOj5aKR5bTch9QLpXNdbT
Sk0MYTQzpU8jkxTVW4xYnn6H0JGF4ZL/aAzFIYLCf23mrncwTRrCXIe+lXswKbxSLj1kznEzh3ui
jThjOLeRI/tgcsV4ZQtcDB1QU91MTlJve4rJ+tDO6wyjigpUrajFLoEX38QANw9RVL3ovvOURA7z
jwKobh1mexLaoeKV13o5q7jK+yBnxRrj+0YHCaVBWFj8DP8tLKBFxxEmqVYmj2UWXLVae4OF7nNK
vItKDWwb7TaOfYQ4bfIczqYDIwwgMLfTg0vKNT6ZPXy+dTYrNEOPJ6mLocGuzI+4sQRrN0LXNVbB
vd3ekjKWbwI1XRUetlsxnH3W+Wykw7Vsiu8yw/nqZZL5L0sb0KykBxhu8AGjxF7VaVcu3fENkSYq
WIZLuyT6tsPwuRoyAtKdx1AzEe3gcgoQlxm+OgIIwnjr55C4/ebFD9huFDo+4MTpb7PWOP7vluO/
9Jb/rAH9P9g3CpvByz8ncLFd+iy7X/lb80/8VrCb1N4UEBYRPN5cENt/K9ghczkC/idFOSJ8ZPn8
zO+TH+8HsyBBNWDYwnIsj6HQ7wW7/cOap0G+CVJ0HtWIPzP5EbyWGVn/x+GPjQjBM3QYkfyPdNP7
B6T91A9h5dQWy7y+n5VgpkbJTtlZaCpf6djBSFlK6k0jZLO2fdRsuomIaaiilNiInpGHIjo2b3F0
urJmJj105gZNM8UrbPWDM4pNE0Bg4h3lG+H2tz5wsXXU65x8WntyIvDyrtes8MqyYh4VIh/DvWFT
sePYx1RTwK+ufHWSz3OHfQjhbDseFtTAyl3C5BdopQqUEaCym27Ya0GDmth2oYChDpchYE+Mbk/a
HS63YWHPDE7T0vM1fqh6iRJiZQKnXPDsjYiDdPe+0obdkNZ7xZnsdFN7HXjqy7ILRANBf4CC+Vlm
gptwqHaFn51SdrS8ckggkMHDjJc2qXtH+RdHqMcY068QEV7UJEBwE1xX0/jM59ktlSZx69XxQ1I0
pJZmcBi6cTGwE17P6C2SPzYogBHaGrA1MomR9CcjQNeoyC1p3WRteDY8rPKmQ0mvJaS7l922TIrn
JipfgHaSc6N1y8iFR2lM5B23evfcVVh7C+b3MkSpZvrOJgp0kuaHmp0mXquyNQ6FS6rJOpyiCIcb
AKV22OH0f8wTzwX0jR3bp6YvjF6uYBbet1Wd7Rg4L/IOTIObM74aCvkpguBu0IpvE6TOPO57Z4T/
Njbj5xixuGijvRvo2EMC1kqjTr0rmy4F1+OCu+8OZQGlyp5oF2WJsoWwGN9nexXog1yGCi1bQj+3
akl486plZwKN6EoI7NOA/F9HuFUDYNQlUr1UoEXJ8nBCkYr2c4aCFc4JnyiD8gYfOWmI+TY1hn2b
TOY+GufQTAE8YkiRzJYEzyzoR0kpSiBl9y7kI0B5xhzq1ECXn6BnVXiXfG+nVG6s+pls7nnuDfwl
WDZT+tKZ03TIXG+jWaXcIkShNeVtLdWEq0LznsZxei/shtZYkN6TFEihEJ0ZS8uoiM5K0MjaGI7X
0ua5q2xrAGvPBjHT1YM8hlZ8VeUFMaVOh3oxUU/9NHwkeq+dieSNFrmF03+YCBXVp0zeWkH7atFe
TUPyBscJ6wJIr5wNzkrNOakA3N1NPDhb6bfyOVf58yTqJZYdk1Ily5b2kD+haXyapPRX+ljLFXGj
h/xSo3E8WFEgkJTL6Rb6KhUwpgerHwtKNT25hnZ6KfV+7Qb5LQ34o8GOMulicw2UF6iPcstNGmB2
joYuJC3SPIqqO8q6/Db69s62FbEAMZELpsNaL3X6oxth6esdig0bjkQc2wfN9oq93rKindy91lvx
NduiDQXofZRgGM8C7A8pm1TIDAtntkcWBUeU52ZogjO//e0XxQoHob5HJ2xJb9EisTeK8kEV0WOL
HCGApCZG87vNqwcRxl9ZkObbpCNKYl7HVnOYqNezIE911Mu59Plsg+xVleGBsJ9ZTImnLvVx7jBR
d8kqQla0Dbjm4SlL8MUD3Y1jnqfKufM9IuLGNixWSZGvHcgtbJ5nxWXuvDZorwldOUM/f9MgnSPG
Pk4CgwpBfW9tDbNVs6p1/Zk0KCR6ipxViP3Ajoz+OsZBDULuMWjlu+uMj21MkuNIjJzrqfDgWvbe
whcQcHqYSryTiWSWzA4gpQ2HKsrO1Ui0SWhXS6B42Mu0YJfzaGKbm2P0SlKxDBpg0bDAFlWGly5q
eGtTlR4RzO655KDGFy0I+dI6+H577hv7rYsDBAoLW7RozOMI+S4NqLLz+8iIX83KRPuhvnvsCZxg
6V7KFURjZ1HEZFFE5nSVVepkhOElzrxHHkjI+R08ARn3kuD1t5iEkId/TIkPLKuIFNYH36IY1L+N
uiBkT3XQkFJroa2GTMfNFmMZHVWwzVv/xTNRLLqpIhkCR/h6/A+SzqvXVS3Nor8IiRxeDRjnbO/w
gvbZgZwzv74Gt6SWuqv6hmMb1vrCnGMODFnUPrig2CByTMGGUcYyHo2AojCI+nmXI2dyIb29N+jF
/Jm+VMlUqrAiYfoVfUNBDh/sNS1rLLZ+UPO3mvEZ5gl4sxmSRt+zXiXSkNgG+IFym/2NkfzwFXww
Y3AzVYk4Vf+fKiJWqnsZrwtnZpule7WyEGeVFRtVI91MWXdl9otzqUsP4ByI8VKbzBkMf0aqgDux
DwU3yWVt3ZTGq+wz6G8teZ1qVVylgkMaNg+rfsHcVkVx6X6DoWTDkw4wEDuFjIUeFLQeLcmCcvsh
9GyF+ip5VLP2bTCXYO7WfI76xJgZn7MeRa2D8PJRlnCr8BCx8TbQ3SvK+yRp165B+B4N5bXt6qcO
Hohg9bUMnAE89E6IRlJRVcTmPacEdgJxSzvNHmrgFTTxxLWh9cYymjHLZeAD8272BwJPvquk3uh8
+I1Big6+3oIJVP0v6BDthntmcrCxlC9W1IS8Z+JbU6mQuxB599ZNz9DjZBZujp8Yldc26rV/Zq16
Ssw4ywz1wcbNUboAelQiUzW0LOcMEaIUZOexymxVNFb5wN4n0/PCqcrc2pTItMmb6NBzYJ1HYnKf
Rnz7YWhcyRs7a8CEUAcbm7F8TDW6cfLyfJuBGdDeZEg8qwVNpYz0bKKBKiA3iTftBdWuajWDXRdB
1c6GRxYP2q5qozVKDqVrwq0e6U4SKL0bzhjQ4QoKfXkip+gezSeY4dJqGAA76D0G+1AKfFfm7FUG
8FYhyREBfBk8ND7q06bYNrjpzbC+tu1ywwbhW1FF/1qLDZuEXCPwLSdq2dyrXD2LK5m4vQH+aoh2
UZ6vxCL1biIR2IFBA5Gfgg+CJ3elavVJmgAWWXloDw1uMFYiDwHPqdr0GWQGg49arsdW/Af+4Kee
K9Qp/UXWix9cQrtAzUWnmvjFo/oszOWNZlZx8nbuwHN6SYXbL0n1dhsk5SXn54h9xgKkS8hpWNly
38kbzRD2MUBNZiPITXPc3H1uuhUcAoSUYmezVKG8rYlBImCekYeec6FnjtyQvGA8BaZ0q94klrKG
6TfrRbeW9OCj9HsnE+NfSFLUhKZAJtoAwnqKqXsiUD5zMZsY2SQVDUVRXcyIcBbfHPyNGkfrIlDW
k0ngtFjL28HS1rpf8bRqVILCED/OWkMo0Ciphygj6H4Izlx6sHagOMAkmFSvy2nCEzn+SdIQpY84
RbhoOoQfrb4KkZdv9NyQsIojvauGjzyy+NOVxZPIARQ++lJbMQcX+gKNfSz8FPnI8Mx4dphf4rrg
KYOwB9RGpptX4gQsamPETqY6XYWYGXbaMxktYVUPxp+ei0j0w3A9GmSELKQpDdrsHCYF02qeEnbG
ID7P3YKGZsBSfDTJ25hS8GhjeR/yCOeU/AHogPiSdPidmSroLenanUgmoRX9oGkPwbnAkxdiXpAq
hrKCS/G9TJR6GxffyNLTfS3B1BF5foECwMXICIguKWKaLocPPu0Rj1uLIw7hSRCu1Z5Zb0PENBxu
REN1SdINuKtRIqmo9N86GVRaGQ0cEHP1SMGY41kdeo+oIXO5k8i1xoMN0SDpJAeQA9OyHLpiQEyJ
grgHP5atTN0XcnhcDw9R7bkZzC7f6GONXk0D6ahOBFCaJKUEnbY352g9Jl3soRJIMXTjqqmNgchN
nFl6MERu1fnfuOuzPYmNDNOTosbcFL6rUXwHDO/EFYfC1CHtIjaBHzEpuN2DCgl+k8APiJ9+ox8Y
PLKAEcXvSb0MNRnkY4PZGBHkW0yXxnmr6riDqm2m129BAIGDlN8z8W9bLWYNEerjC8aAhIvGDuL+
WDfcn61J+xTHOEV0Bl1o0m7tSNnCmJbyMorIEfMRkPlt6WTy9E0i8rxiEAaKVUpcQo0RBZJV6IBb
H9ATG1uxIVBmGKZHqKRYFaPhMChWckYHucDwc7gk4asVunE3a4z4ShweBuwxKmd9RxwWA8acv80M
R1SePaVSR6A0VPa/zrqo1vRv4nkv5vTBBIikY4PBZJAW4O0ZVht4up2qg6JEIYxdOe5QB5SPGC2E
Y5WLRcusn2EDzoIyqwbkfibYKLfbfESuq9xJ4eTEnQNCR+OSXC+BV7U7CkHXujOT2qBOAKF0ZBwy
+YmAFyJ1otrpZ+urF9/jZGIzUjNHnLIoWUcljn52ZbZApCaemv7VV+Fl0JnrmOnyOGTU7AO8pmxW
9hpI1jlryEyQqH/xzC1/hVQPv6KlueXgaWp1m83p5TNKEy35fVr+MbNS4uhgP0Ra7eygdw0cswok
KIBjvc4E11ctaGLkF9iWmPiONv12Fj+nVWoZOihlRfg3XJgAPH0TJntlAtORBdIxAEIImlrEJcTT
huAiOVtCXjqm3jNnnnTNFnVOQUU7Y2TSVgqgXZDU1ndvSreqVkJn4AeFw0S9LtToKgIUh0kLhctY
7FeztkkLM7HTFiZ9W/RPoJVUzmZ9bA2FijnviKHCiTSEE7TTdqeaY7daCIvJpDoyFdvKCudd3MPu
AZ6CJSULvsQJcJclkKdWFBIKdAsICoYo1Vdx4o3qs2MSOLGMYtoh7MKWZVIU8lGkoDro8V8AS8/U
qvvUDoThZqjJkvDR6saV0fcGPt4W1OXGSv2fUX4YU3NK6vwrH7ANspzlzEUYkyDvWcXmbjKK0qNI
kyk7OaFj6MgZYNCK6D6SUN5SlWl3F2nrSmI1ohtTsK3a+JeBBIdL8fIZ7uCwoduR4nXMVNvR6g+a
Ud8Rh/RW9MlXogq1o+mePNe8diGY5ybNPBYoz9GUfqeQNVw4xIU9F60rWsV3YshOJx1NPyOnVmXa
avb1u94EYAfj7CGIQkbCBXSzOaZCSYRH2c5PXdcF5J4fy4I2i0R/UybisDV73StMERVsRdwT7A0X
TX1mCjCsu/ZSxfmwG+LuJ8siwgMpk0OeAEsnTt5EOW+p/BikczAVxwlVawAk8kGkqeGMqlAHo8Tl
rBtD7BR6CyV38AmG9x8VBzlYziTcBiYz8MT/JvYS0/kckKu2SIiMYB0/ELdmay5HAfMj0N+4fkdD
fVAlVqCJLF0FRf0ggbiii/FaMYAGFUMG9DMc9V2EKSI2EEai9LL10X8pbUtK8Eg5bozVJRMY8A89
UvY03AsZiGcFZKYjyEQPkvFuiPi2FOUuKLRMcpmSBbunYWdDMMV//hze46J3owSznSwWBi6oDXL7
eKHI3gx6RVDh2473U/C7szCFR7rj1RwcQ+HNx/zQi6xANOuYdVPMi3tkFHawhjFFeI/FRBPbR9hL
JdrcI2GVRONZ1Vld+CuYVt2oY49nmohD02yh4jHpaQxOExRWrgnlIWUFKRvZxqj8K1GBkweBFZNs
NK3HZs9wXkdGxStNzf/bsVzKJeoM0l6xuIgEopkK9f+jzSkdB8QL/GXKMxl2aoLPuBmgUNbNnUmN
tpZSvsfBR1k9MMhasaHASIC8M0jy3aSeOk3i5KvTS5Kp77HFGnkaatWN+TKzUfsJm0jZYX1hFxbf
dUJsAAOxc5UCcV1q9NLTVCJ0ybO1iLPfLUSWr3qSIvDKX22siJ6qghnLaOKtSQvtxsiwQxI00qcq
GLwUXa9J5BIrX+1Coa9j8QQhESudnfS6vG0bFOdT/jf2UwUefDqCEPgL07x2+2o8JBM8t7G2/nLp
20c5ainiV6nP31JJjkjWJg/k55sAU5hriGnOhp03plsynqcAm5bKeAxfkFGwJqyM2Bai6TmJhHck
3W6UxUubCSSpBOegZEE8ZBY0JR9NfdKUXuPr3xHeNZjnOsvenPyRYpChggNsIpUzNoJbN6hI2sAx
m2LsSZwNEdnFMSLcyniFWoTsvwI/yVLa830WeZpJ75tpxjVPqPQzNNtmW1/VYNwU5GBP9eS77YR2
o5bxmNOk/WUyGJeZHiWBTm2nLGncIAmuoqZbWx12rVBbuzaRfpC4PqSUmWmQDu/RWJ21Ast4n0gv
nZserAAAzSzp/5Io9vAVPAexu9dLkPvEZHPNFO+dwVNOZvncb40MC8AyVbAyqwSOY5zzQnmwLltM
7OyKxmq0/ZFHkf6dj5Tm75FqJctAOgFY56+NjhJYrBU0gFCuWcagOZAoszrO32ycYEZMCP6SKPQa
oZfWPcGnBlnXNnYoKt+ahYwqtYd5UmSvUZgIZnLxpY565I4qLUtjDQpXDmPDRB+5W/ECamZJiZ0X
G52U6K6Et9jysrIL7rYRXyvbImmtLRXxCOEEJ0x3qwxu/zHeJ218NFke7BJNvoohbNOALaSrMcSB
3F3s9TGDaacEl95n2IkajdEv+Gax4CKfQeFu8XSf+4CxSlwBmMxoN006MQw2ylKP+3st8c96J3xk
JVOiqSgiL5Xm24AfoB078Vrz4V2cTOTeG8F75YumGzOFdLdKll0K5uJbRD6bAGqwbSATpSfCxT4j
6GVso+R7aeQw9dmOAgNV0i3DN/iIkO6Y70ae1fAyJMLwoetZctZD/WDGhnkABT7bZOTAvVAnauqR
jMx2VD2h4U7IqnAhLdMJdCLT4xx+uOOXHDKaYHBsB4SXBVLvb4AerJb3NOjTbi+E58yIjeWXMe0B
XnYtTPFWiMMLa7Zhh1KE3mkSjn7VbmPgMriR1JixIoFQQvnWtDQHpF6cMFWdCjNl9GJxsUiWcO6k
8FFOMD4brd6HGeliJF0I3FpSXzPEC+Y/PAviutb4PtKyAvqSJeRcWKnp1RAtK2Eatjj0CS4JK08a
ZVhv3XI9SNk1UjTJm6yB8rd4x4dQifEDU1fl9J0EyFOAJ1wkA+tu7OMx/+ak4oKYhmrPqMLAVtR8
c/bavhVarpwyaR7q8hZJxa0HGC328zvHUQ54QHwdzAraoZlogKIliqkwzFjziGa+lpfRw1ywEC9m
bkdR/e5VMd92tfqHo3LagALZkzmVIqtn5dksurCExKsDzup97+f3Pozp8UwTIkuGOpdwsmjLAmsn
kYEkMR13WYDbFFGVyn6oECaKb4yaU4ikOBBltwwwAiQCPLSa5zzPx01TYEwMekpNQei/uhCzpRh8
VBMjnFLkBFfJ3Gh0tcMYbnidXpz10gr2GWldQwkXxFICQjhUJbMDXb/UhX9AnqVSwViDjWB4P8pX
K4f4iMiSvNER7ZTBOJyAqWgHqrKUcV8vscRdK8rrarZ+lSie7a4TYi+WjWbtM7cVwCmt6xY+RhFt
IAJOnCnaUoQAvhwii1YCu45mTqdB6Sja4M7ngGNovqHljuql7DikFWvaKRFybLpGVy4YfFoSRESz
pQ4VM9DtoCvTugoRgwChkqU6ZCvH1ad0eDirC2yzxJgMh0Ar3u622AJByDwx1gQnUuPGmVX6w1aF
ZiIaLPylboQTGJhrX6wU2qY0XQc4EOUzOQCsp/mVCiOnKRgNFS1afuT5X7KXu19RqtmZx5G6pjZg
ux0aKwiQUIzkgB6glXyWU3KpOHwbx4REES2yACOg+bblDL5jkJKaxcS5gx8LRInfGyslCp+ueU06
Q7IuEi9iocebNgbDg3FF8pfq0aIHLxeLR5U6o17+trPyPfJ8+0nFisT/ymT1WTbGbYpJTRswUmRc
6gye8d3N+m6WtPeqldFvMEIzaCZNaXrHyvdqckBq8Ix0RymwSE1zeQ/DWnJMRjx2CnYk/C7qO7oJ
rT2b4r/ZBLF2TpKzCqegKpnDmB+WfMe9j8ruEsgPPdkpgZf0hyE7JUxKjX2H2VS/4ShMNnO/GxaH
4C2lYy1AitwV6Ybn32A1AFd5kD3+Xt6CfsFlaTfTvE/ZhJL8LSyeEl9zyaYi5dbBkFpG8JQiaCxl
7pQju6+KSSmgpFuhH+fOVYprTpo12wUGIh9miCAOZVzyEgf96PuNzVTJVfzn7G+HcFEcMWnwT3l0
axiCDvcpP6XV5xI4lk3fuSoBgnxXhkeu3s3p0KlPf/7z1ZdmvEf1o0jCjTV/6gPLPP0mGARf7Dti
4Mb1bB30haaL7CxqvdA8jMGu8vczHINsb9XvtXoTwQHoVUtFbgGhdSfA+zFEopZe7A0F5tpSfsvk
GZtgSpJDy7ynvIj6Xq5w270M6TdneASHlpjn09T8de2zEK+zegvKv1h9kbLAAYJjXzq1+WcY/Gt9
nKsUEMJU2cmCB2b9NOn8bx7p4EPL/on+Q5b/+YyAfPUpSzfFB+jNsDKuHD50DxQ8YaslkW+ngNHn
kIqyeZOQYBdqpj3mjOEJ8p3YElg4OmlwBaz21TBxAXxKuPXa6JkR5GckvGWU46P+kwvPAnNTsZVN
C8gs/Op9gmC299T2VrWHybr4BQ/4Ed5ExOOmHvJgbYLu3SXDmi+zV97a4QjoeZXkGA7CrQmFKdqM
0UbBY6VCdYTJujOM80zOFBMiBgG9jT/WmutNVFWboC+dEjki4RH2MHx2dKIShs0mJsEBHKa/wLWF
T43TXWT4b1kk+HJBq4yv6f2Q0ugYusK1DMdGYoA0w0FpmDktIG453oCRAX3DFET/Qi1BRcojXX2M
vbWKZIKUKaVCA3YruPpl2G7BXx3ZOLP8XkxPNo7HlJfAnFqQlwEzZC+eLyF2FYb/y/JsPUvvrfwe
UmycxeScJpe0/gSl7Y3GoSq27ehW4M6o0KBIxd05jvd9dKqm7SA9IJ9lGi8pYXu4/XtUlTjlSaYc
r9r44HcG+Tc1940GdiKW38UaBh1TiTBGPCTfAuip0GFqn//Hzk/O+TXQGFConGvZP14RKYbXfZfK
TzO+j+Jflv5J8k/COs+IP+uJKRvDhlT5E9lMtgQrK9dp+BorPH5geOHNLSonCAdsD6InF6dk7arp
n4nbLWSbk0DmSJFX6PrnNFwQLSNCzMrQ4eCTp7+RWlpMSeqkX5Fv3G+rQfzO2WHDdAWbOztwvOxI
CQHeWPQ/sF5jpoHS03Ay8xHJX0MFbjy5sCd2+CpEABjGDqc5UsOXgpgyF8JVS0hKNPyiJ3Gj8ccE
CBuP0PzLyPYnbR1gs+EpL/mRlvey4cxp+c+VRbCRxL7UP4gANzAGsXn78dOjUT+N6k+Dfgt/uQH6
9Cqncyk94hzfAcEMXzXfRciEerTeygFbIXO7DvVW40TYUYMCWW9+5XFnWGd30j/ho6lrDPQaVda8
Kp8GOycjXkaghBmKxkamX8+t0JlzziM0fwN9rd7Hq7HnKf4a2i928C6zrRUlgXqbDCTVS3B4CD9H
HqFKfZsZq4LaEwUUnDX5U5Wyb5BShPObiSUefAJubhud4Ipia2UgslOyr6j9I/x6lUo8PNU/vMIt
U2DgZP+dPSbJDKKRo7W1vBD1HfEubewmdC9+Ax2SP2vO4T7FA7tNylxSDaTQhMXA9+ujl45+K/Qg
rJcLxe1PPSP6DBlZUZLqUbDc4GqGxrjRGsUteJsQla4EHf//SHOb+6SYNjz4MChYBnUdcHG6xnDK
KPiItEuplvj6qsYuqIV0LCYkiYJ2c0Z/XPPYoRIR3I40jiTOtjDd7NboHZT1fHeV1tiWBsJffE7y
tDMHMP6UTgX7fhUaVy8o+NDKdau8JUULXZv3nGkDyyJoW7Wtc6v6Re2GPqN4WKdNhuPAyJyk+EBX
8lT73CVwzi7AmguVG/MPrOl5BAJvGPmX16zFGpyBWwHOgZlTYbWdgIoeUDp9BBovsTEBJJhWBUOI
NHnh0upmqDifiYkAGwHyEosTaEhf7gN1l+6To8AfTm54esfDtNCM2QFm3Q+AeIOIkPg8aJ8K73HR
/0xsEOjUiDiJ3ZmKaSL/d5o/JhUA24yleSvASGaaB7rsJ0igEUCNs+ZF4PeB/WNV0PT0XLTkV6xK
tMQjPJqh+YeRXceRLDJozRCwWwEyJwnFKOrVpUZIwaJaacNfoztRadktmKgSiuJATJnChKZfxPh4
jXXj1PCNjNZt+fdAPQdepPCmLF9vS7SIRdZg2xnofRjNUhgTFkv7ii1PPi7givqeUL3GlFLWT919
mKj+TZVPzWpc7g32oeiDEh4t1KcWj5TGOrBXfsqS0FJIrOI/Uf1qsgN+Cwq3gEfC/8uQN5Hq4fqM
kTtuB8ZzlKGJo/CAR3Qx6Vx5bS7b7KLZx2MJxxgALZ/zSl0XfncFbGcH0XwVuCpYkTDUSZfgOlf1
laWcPSCoug/BeEqIbzezd/AX3NUlOuyQIfFLi3ZiA6qfO7VBFpH2oAvQ4cLicfJAdQB1QD4uvQLB
f6drl86K+SSZ+YyLhDtoeefkdWtoXlsyAJNRv2k6eTC8wFK3KxBAiAHkBjARCeBDtUAn1kdHwcgP
RRee6lLciZm/8Xu2q9J7I/+bIfK1TN1klQTmMdqT+UtcVUFWD0/RNGJiRyHFuEYPRmwX1Q7jAPr9
WzAgzheBq0hrPSq9MSOtDBBHrybexIQ2SCl0ZPVoZtbVREBM8u3P0E17AXziwI3dkbIyo6cTWxMX
z51O/WRGw9lE41WYoMbZTwYjkTl9ckv68iiHwqEIokvlo8nvWQ734lZt/BvRnx7MrxPWh5Mrl9Jx
YE6X4XNom4kUI3wxrP+0mQAlH5EVuG8Vj4OaTwcpNtfjuIzUAOZxzegZOoOoeJb+cGvFlKo9b0ng
kMha6d4r2WBbmh1BSByCKtgbEPUUtfXMkHmvqbxVkvgBavRUN+pd1KQTlFivSD/JQfinzRvLaE5V
uW0ssDChsJfiYi+HDN4pTFMxQ7OfzS9ZtS4EIv2NCVsRmoCjKkgXgbVoKjWbdNfW1WctxH+VZp7y
gZQg3dHL+lbpxi+RgPsswCwTx8fAn7aANPEV6dVXajFF5vhIGQOiUtORLC5n+2B+VBmBcNKXxMg3
Q14pKfzO2woDVVH9E9mjJ71KNOlphEBS9L91vPebvQ+oy1pnaKwsBpZEaaWoJkjd3DahF833qGM7
4qXtLZYfBaVEc6gTsmu+oyWhtChXeXPotfea1yUDtRsGjA60/VykJGp6JDyoq4x1wWegnprolc/c
YSyFU2B+AwM1sG2I1RP2qE/OWrvG6GQepd1K8iT5g/mMkymQh8kpzX/LFYI2Fu6ZP9gyXO8n1cp4
EftdLp5j5cpu1dZDL8vO8F+RR9nLWCL8K8drScx6hcsWwPozbj55qzmIjxhxHJwL8jHm0pbgBczK
yYouustkCkrYiVcJtnaNfYFFOYJSNJ9uDr6ygAnTUyqY6JYUtBhK8GzkjWo8Ug7gDFpDpzzleicx
IE22Uu4NnYc0jv+JFDJdFrr1ZwlaTVzTjhR/SvJGIGgrgFvYIDuY421YvbgrVzmMJP1sVsd6BXSm
tku7JiFuN6xA9GpHThfT8jjTCHNa1yjrpO+U0Qli2N6rUmL8ACi5sVs44wCiCaWaEzlz8o/Li8zt
U8sAz8fOUR4VpJ1Sfy+tnc7GWkbzEU3kvRh2bDOuMVzykIQfmZk3cYtNyV3wT+mvmZWTffGZcFxE
12Vk0PFUoOIfx+cw73V/a0nn0EWlqF+o+E39UY9AMj9GGdrVq5rpAx+Z8BHpL/qjmtBPcTNZz5Jy
PpeONRSslUk7s2Gzj0Xkxp98HWqXLDnKSFLj3bjuYPjtzeLUqreyhIWOGaWZzqDrHdFwaESm8VyV
Xi/uh/7F35Yo20k75+bFFB2tWZMAAYladBCD8iJQp2e72NVsoDSpx4OTb6PwMLKlLFNGq9/Z/Cto
9wowkP2cEGH9ApdvpFsY/VGsDxYUzWtCyKV2w8wDaUH9GaZ1YT2pw3FefegEs+ueMD44jEXzajgC
z/1P6YD6N07xFvxafjaqI8h5zk07Su/8M8mJ9ILiF771Sio+dAbj47p1WBRHJltgJs1c2V35Pajv
U/tbCx42XUk9aeNOiPdztc7tAHvEs8sAyO5F/5rbT9idttINbtt8liQ2gGWOdm333VOoGe0twlMB
S5EYr3usHuVqk1hffP8ukYd1cAXut/wUXrIeEC7Hj3DyUgIXODNMNwUotCaB0k7Yy/tJwnX01q81
xyQig4IV7DN1MN+D4cjLpwPBVuu/ee8htwkoFjsg9V1lgzBp6HLlETkmkiSBHtLTRTIwqoNmsVDe
sMdZGeWLYMqMOlFPUO1x13rl3xKYU7E4CpmPRP2b33gZUwmUyyvjmkC/ggEmpRttsV+Eng47POX/
HAkMK5n+zfXLb45j+AanbHnS8nFwzQjrEQN7fcnRsvlvKUrK6lOu95GyZTa20lY/qMppTN5z9TIv
v9hxUM+LkSefrhawpeBCIu3KEFzSpr6C+khLRN8EVh8ET7Utm1PYnqDsaAMZuvvJurXluIRY4vVj
I1xssmE7CX8GWoxaYNoe/QzCb+QB+DE+JirMTrm0xffyAT8uovyqK3S2SCzH5lbml6raGmzbPUnz
TIul5b6uH011qSmb3lFj9xbHy7YRXqHDgevI/ZF+kU986jl1k+7aOKozSx+Ff5TrdyQ36P1WC4WW
yoWjiKzlTdd5g/kkGAE3yStojjHTA74vm7hTOn1I81vmbOuUtrjyt6Fw4lsIp6//9tPs9GT8LF+m
fFDYxsfpPVD+/Gnd34AaowhN3wtmrcys2n1krUUY274brY2WQjq6EFIWLUsZemqqZLiw7JUmOP8P
qb8uCCide69DwEbBTbFX6KS9uDN0dDTXsbpnPq3QC6IoLfRt2/2TM7vqdlZw7eb9tPoSKxdpA83J
zmz2GYu3KXvvwe66HK3IzdcNCyqnyNyEzjJp/hq3JE+otFUUG4TFuahkV7N8mpHtTgdBO+naFkZ2
R8AaXeSg/tArieHN5zRou5sZeKWIDpbl4d5I95J/KLSXkjDg2oy5B19Sw3cn7UQ0H707gLvYx4WH
5l/qz7hSmQO9JYAyx3CXj0eLL74gkbnZg2uET/4dzN85vh5BfVuU4zQoduDI9OJvnM4Ybf1NZzmL
HJUPMDqqR3lnawcMpAia1wDS3dlU3bzhBsdZh53AXr5NMpvGSxC5Q3lW2O7243MC/Wt5Xzozcao2
z9qWnj45E+e57v08+e3KYIsfySpvVoGz1TWGp8xpHgxIqr2+vDS1Y0i7IPBOFz51YHOht6SHrnNU
mCW77x0QuZyLzte8qPYAVToFimVh0webJrGj+VVpW6smeNHh+KXOWYVXBnwVbS9hZZ8saNgWY791
pPwxkFJS71tWQdqOmBMAp4ps998IqVZYINYk5I2rf6ajsnQ9U0Y3wIc04zx2m15hjL4VrFdirdP0
EnPlBGQfrJsDHraVuEbVAV0/cBjW0VuRw8HY6CIZB4uDGAUW3wSQ8yRlWHseDaYgRQVg861NL11/
Uih4jDddoULC2Neu1eqjJWakYdbuITj5/zSkoUo0+xdUPOaA4DzBPMIcYWQFHIxcbixppsuxmD4M
KqpNsFZwczR0z5tSs1WWpYio1oCfuXw5DZK93t5TDN8OO8YEOfcpHa9G+WyRdiGoopX45/OVk+pT
yF8SvnaTKVxHdHj0MKcbB/wwOSIvubKtzRcKxpETIz+00YU3E3V9pgz07C/5poV7n1xy8rpdXo+M
2B5Kjc74EOZ9AWdwOxMjF59K/mhTzOm8h4pPgILNI5mkx4jXF5jRIvi0E7IDI+08jw8j3AnpNkzf
2hd1jFtbLo/0KjcPebgV2AyLa7W9s5hmCkhMz0Q9w/RCRFCnY+Blfk728CbhdMKkkJ0EXhiNF4RF
vELpK4j7UL5n1DtyvhmUDT4Sil5L9ngYk2yN3qQv9uZ4GqzdbCcMAchuYUJuR3yzRs8LalZOMP4Y
hDIZhwAsbAD2CVMyOxW4L/xHfdHpYRKCe5EhRIYlsKpI7eUWLd6QoFv6oamA2dz4dyv8Q/yNXnri
iKNXdGT2O6K/zyAoI5dwjJhwjHavtOeOxA0dFUZDi0XMKY7WX8X/HuW3VqbxjswdWkDWUbdsPLdr
DTV2je8KZZWc7ZGP1HyG9CMjJ0gvdhVLLjfEXvzDVa5rXjOsc6igkUsmtZ7Hdth/mcObSLmqLIMy
NieqeuOVsYfAM+vtHLFdSTaGeBz/Rk7z8KsZ78J8NOK3yekcLbsvRdz8GTRXM2QFsyYtY0VyfbWT
s6MsTatwOOv5O8elpu6WF173P8SO8Yf+ubxQXYv/gFQNPNeNieuYRT5pPCpQkrSH8H2APStON1X7
7JOlhqxESIyXXN5pwVE3z5inlGmT5vvZZr/sH2kTiMVgmd8iYXgLbKBBjLMIzvFdk9ssn89Ea7DN
OSI2pEwnR8SZao9q0EkZc3OMKNtYeStoGTWWOF1EyADVDeN3moQYajDe/mE6muV95Mce+6M5Hszu
osT7Tt0woerQn2TrljerBXjeViyxULbx2SwaaP9v6q9gjmlhN3K11a61cEnEU5luli9Q9dcYLUBX
UiV9WP1V2/I2yvnOII417dJt0/0uo1MBh/b83cEMSMcPFky23p1oe1T5WQo35Ap4lHgqndSmgsaO
tFwOinIb1ZuukSv5rsoPmTqtzz/a+r0aPmNhO3ccmC158udmOHHgUuMqtCiyE7KZB+M5XfzgFlp3
Yh7aySbsk47o0tPFSweawcbfjagTjfBNZGHqMMFl0J6f551pej0G1GbLDNouFNwUmcOlsRxAU3Qm
amepkOX/cXQeu80j3RZ9IgLMYSpROUuWZHlC2J8t5pz59L2qgTu4aPzttiWy6pwdqYXIt36C2p9P
oH1HzHtruFQVLttgqngo/qZJdrK5mKRjMS9mrfRB5fGC48VkJm2lTxZeduVxDsuKnoLmX+eY4Osr
L5RC6HAACTzBqADxIXxWnZueH9V8nEX9zit+Cv0cT0zUTyTOWb9QkoWRAettQvunknl0H0O0Lf+Z
MzIbqo1sseDtaoNRCVeCrP0BJfbywLjX0kRPInH+lxp/uX90JjzQc5Y1nEBc5Y7/ZwW/pr4e8J11
26QAyL+E1aWM93fBkh78Zl1pFwNHTZycqCqC792H3dEJflECyD86N8SkUCMCIwOYwSWh12wSbmu/
Jtqbh3wPlVgnyCxOZr0aGEmn5Kn7O1X6qWuuLo7M/Mr4UDoFOAoCh3yvVjdN/uSKykzG0WFN51ci
rNM8XdJV3DJoBuqUQt+VDXlw73RcOGjCZaBsaThK8r4vf4T3LgIZHCB1Cv2qD9pGT/5K5xz3/6r0
atqMCdiQ6RdfAS5zlH8TYRvRwjXvWXzcbg7TixEp+Z4IBdT4JeOtV7vJLJzjZ+LQUEUz0QGD1yIX
OQA3ogVV0Stx9hjhVNBZkiznMigq3i4YiXthYVlYmhGatx1oVdMe0uJpOujU0fOaMqKAOTgaIaix
+ppcxCRaDG16CRdoO50PL/mJy3vbfNnNko6TyN9p2rvP3miVOshF5lhD+xULW5psCel3M2+V1Ic+
3eresRpvcf1jlJ91++iVO18IPVBTvAqqvaJtQ1JRLOIvWO7hDnQZu/pGKx9Zi2lpvIfNhRXIz4FN
epno0UdabKZi31tbT/3WZiGmHlSj+8plSNP+tQue4+hOWgS3BWeGRm8lAaXUvkAaz3tywvv6T+32
eD0h/N99umMxbk2mU/I/CWqhLe83rOyF1uazuP9lu5pPDZ/I7FcyH2TXEtD2GEBB/LW5cpyNGl50
VCe5f8NoOvdZT+aBK/MvDI5LvEKgnzreWO4TaLH4ewCJFb8GX4cSLJIJtI7Qz/zlS+deuRjKvhw5
sxjzsePOOjBjhQY1HDKeEN0k50BbKvRPaD+mTfKiWyHM+olN3ofnhLm9ielXz68xGh6xrGkqJysB
qHmjr9LZW+lJYKZogVfs2HYPm6cjJ7rE6x+2h9oju0vQFsmepQAZHNfyZTRPrPkMye5IJ6N4kkrY
wDL8SPWDQ3LjwQJcZAxGcGEiMoWUiYC1SmJ+57m3i4df3sts+JAA6NivDes8aq70po0xfqXhikz1
2tgkdUqcm0ucC90uje1O75Tsg3xWaQfeBEXdVkTueyfOAE6FEYOGwsbK9lUYPLPlP7XfWfatDa6k
F/fmuqJImSvR0j8roFYKnsQqJ9FRmRmfNkxWn5+8YccP6/ylb65HdrmSEdR/t+DSBFosTAdZmXUA
sCkp2N6NLP3FsQWSVDaFf0HwjEyWfI/0VdRnKgm4Rq25Xx6ci2QRor6SRrB9KK9FVe3//+EYvoaH
n35EVB2k/8r+KIZkww/RVPfoMmmayu9Gv4qhgIPs6nDBGFE4F1M+LHnLsG6t+nFNA/ei4pCZgXpY
1KDzlgYe5ywfk7TV01VoH8kxSbp1U33RaE3/g64uym5VO/fvaZ6WJ06UYNHgNbywRbrEn/fx5wQp
l3FWWslPvyYkEBYzNxfokrV4E3+YyVJ85hAWoX3FzDIPZNL2MGuO68y/md1fw+/KvUHyIFvC7Dcw
uUQLvO9Pgv+IluajIe4s3rTQMgSYfNFDYTdIZj5V+YeRvdNnebvmDi3iDXQpnu2NeJoldVdtu4f0
xWluJOtGOWk1Q6a2Qj3NkbxqcnSAewFrWirixaVdb6bkFigvZgVlXKvhbqQOqD2jW4K6vXdzVsXq
p6V9TgMogSsRBAbqxUFaNNpF/Idl+INoevHNSPnNcvbwxXS5DtplkE9ozPlEgFzEKdssUSwju/qy
EPQ0zRfX4GDtUmfjT8sA/uebJA/sG+gMGFVdeutxT43zkIslla+6foqKO4BybqEsHc6YDUPpNI7g
casx3Rcr5FSem9sXASGV9FOyRGqHwjnkykvJXt4hBzmoLklgLRWUkfX0FcHHKtWHHT8l52Q1tI8d
qm4n4+RgQu7R+FDPlRq+eFWS4BAVv6NOdk/+0IBKkvqnxMrpgNY61d6c0SLIjfXFLYVS8cnXbvo7
seMlRxKKlmP5FJszbVcDswFB2XO0ZCLUcoOujGN1W3HppcNXHa1ToARyeqPs2yPrqMCY07IHW9t2
NvLGrbvhwnXNDxM3Z7U0F511Z9nB/6vP2o7NJ/dnvnwSx6PRrIP8UpCDGftLy7nTY4Xep1HcWF2b
2Kw7SkWXBRLJ+G+MCehq9wJ1MQKCgyADvEMavmg3gjSTmXWk74p/HJcvO/1CnAwducvLUxr8mCis
huiQAdBY/keNwl23/pG0n0snE2ovgEdhUpHrg6xeQ/d7gLLEXzevy2dN+Mncomj81MVLcSeY0yYF
G5pa6gk50LU/z/gMvafZ3h1zU6rrJvlpfKaj7VD8TO2XJCH+5SIP/seyB4Y1+cvwbgGGc4EOxMpT
rPKafvPLbeXfgJrnWbRjP6TVCpnqNxKwmU1skgVfXpAJXXLbptQSD8MNXD5Pd+SlUfbh+TmBOtDz
PDdE+HrHUsk2+FDnKSd1UhGTgrO6Y9KlPp2QKCG5eAtOoR0YB527PD7JM6XfaF8htuGYK3/6gDyX
4r5x2nNTbNUAtU3yIfG6ItqlMG3RSqumQp35F9uC0aUvOuO9IVWC5o955PN48uMl/9Ab4EpLNVma
pRtidH50aPDLJeYoVg7xvI36l1rc0vqYZ7+Ol89bNrc0vsnyy8DP5xkXHrQB0Y/q8wtn1yY+x7do
ulgDVzg453oYc9w7biB2HiQMaNx80Hz+84UKGwJMgmydc2/4h5oZWhV4E+FiEa105d4KoEhGM909
UXYxFpys4BrKOAk3eCAWSXYJ3J/EwyAiQcxiAeCIp1VZPloonsiMovfBx83rzA2dglJ9EdObTNhN
cAYYYss1nV3Cvl2ZjOM9hkKCOcaDonHW8HcNOz9/iTcxl49ESvPxBbMayDQenxXHXu0fdW8jVm6x
JHBN8CBy5wPkkMOGEhKzEWVlL6fcTNIy8py5+ANUUFETurkXovDxTmxlN96QKtNndJpGDg0kvhv2
gjRd0R6mWIvC3qdiJECbULQnwmNnufqjxf+A7S11V2aH1FgHGB1ltXPF3dCpEyDcZlSuA3iDvRBR
fM9MIc57L3+RVDdX6yvS3YXDUFvgyEl50ZnQLHNtjpvCvFOTO+v4+OP0ojUPjY5dURV2tNW3+CQs
7UPr75n/WX2HJolvPVe0RDn5kZOKNg54H/UZSzvAycd7CLF5XUYvn0lUcygWi4f/62vkbhMskHxO
2Z7PLYI5alUYgFmPwHJv9Z+lvqS/gsmCxDyJDt/+aFdHfI+o+KwZvjfYfbSK8bHC5NssB2k7bkcJ
NUNBOhNm9BijkB5e+HoVNHw16wNc/IT4MpM/CRP3qhskg2uiXCYfjNSCg32gqqFu9431m4afw0dZ
njHi2+PamGFQ5N8WPQMXOmbu1EyIn9IxQ7GnMCk5KhOZjC3rK21uw/jhMcJFA5oDhteM3XlVrnsO
dvG9Iy4U2F5uyag9fywLa2ZzsYyHbO/08J3Pf7KexXcEXhhwKR9KeWMIv94hYJGv7GxOqQeRLmIw
P3nmyt51Y87z86imb0l7teYbVb7XUa3yoxW4Qmagf8ZTna5m9xB8jkdLdP3WTJg3JCmL/BZSwTO4
Tflb4DFC4s4NWumIBOxD4yCt56jSBZl3b+3K5W72UkbNZcsA7+286ILiTnA+Vrw0vC0lSyv0bjKR
KvrHkN7L8K1BDaP9d3hCRCbWBAsSV7zmLN8VwaxNZlyRmM0rZd9i21YupNcV4SJZ0jyQfOSEVlja
tKA2Zi5PFaPVV1a8xOFqNt+kfM36i0oHNzUCmPootKtV5kYfv+rVNkCiZUq60M22DEtIoGOJY4Hi
Gcv7bZbcEfHbwsI6NY5rkwrbmGt7OAXqb2nN1Bba5+B0EAffU8A0xdE1prlLL93M914K+QlGQcYV
SVz0RC60Eaf33fcujAyTDY+BYwo7brNRYKaJRZaKdxV8OD2x89ypG4Bl8MTbsKSujJpX4XjpMImm
vBwtSS3UzDa7GDVdbB84E2V87aJV0bb+qch7cpOjqzjWVg3wthrijQQlqbkNAk8s1zCfGY57vg7t
2cJEhEKvAuqO6IL/gxSzIkA7YFNZQ2wyXcnH8GCzOkPk2CWkfWQEBm0V5aKzdurel1T+VBPX5L53
aXJt92SAudzf4ZILxfh/lwH/MgiPyaJj3J2FQNtrmrlcbErz0SkTuG0w14dn4j3Hjh3+7UifUvKZ
0VMRIrtYDzLpcytG5jXG1xrx0rgxVnRtID9HjIF9g1fg+c2ha/yhAoQzT4hPBNgSNqoR91fHVYEk
Sa+eukz+tvptjJ9iL8SZ6FQnsXeW1U/9Fj30BpDWhFaoyk8aaaYE9UBI5Fel3CXVn+EdwaJyUoGy
ky6ubnHX2j2XW+2W1hX6TSmvNDVAtixD4AeAKstOwCT/UYMzV/xuqdDVTvsWRj3sfIiWGg3JX/fP
k79tZxdoCia3n8wkXn/DDhNy1uIAdoX8B9SPehLVuQ8o0gJuA5FooG4JOXFxsKjPNFzq2qloD57P
T0Sa6uXPEA99RueeYMYNmVssYAIkVC3Ksc6Oe93caurOroDUV4jidPSyON1BErX0ZoZ3rWe1M//B
UBEb8XdHj2p9Ot13aPz2JbI/47dlxiINZj563F8w98ZcYkde0bGF5V9a6Ql06wKEkuGK2KAOCbsh
zw6Ppi3dAozNgtPxOiqEyxt2psbaj3RhMPBj1UN/1k5HM7jyndoTlByjUUTFbN0cklGbla+ME2uI
fD66blmOfyaKmASUtWzPFVs/zRmuYkPEJt9VevLSM2Bmx5AXkEbRIIXqB/RrBAxW01lwYdFHI721
8nvyNxEXIhGMHPcgNDHjxpgsIlDWSOGWjgNKWZDUlryqxjD3FUDSXS0f8w/moBhRiXyrO4iVgqKK
lxLAILM/ZCR4iIsqorfbfpGD3hYYBzJK3btxEXFSJyUTSNKiflqQXBP4a3B1srgCZc08Jb6NQqMN
o+Zs91k/2J2EFtZGUwnhHDV7ftAq9FaZ7fbJV8JBMvPwpmnEeM1HY11/DKy0+hKA2zF2DcN3eLbw
603GwWHgK/GKmz1huzOGs7lV7gBXTH4XXDFz9KcMdrrIMmHD8Majkp/F856Q05GWHyVfft6Tc8NL
UHg8Syu+fP8m7mWhN4G7UseN+PJb71mTghbmbLJBD0JBCALIjrNTZVb2gK/RAtRh2uGqNp2XPO21
4lpKHzlxM+3Wy14cCpq2UsMHYZ8EFzN65K7sAGHSf5Jjp20KRlyPZsn2RTYCyx4CUMBM4XrBQasV
Z+x4rpHsxNQVtJSk8Ttb3NCIM2g/YzybgIUrYU3iD88Juukh6dFd4vYzsnit++ZCDh3gcWld6NMq
i+uVXqcQsoLUQ9AKB5SR5aNhrKeDq1FnFVeB2LLM1plne4xJAGOFZO48MFSHmYmOPdnlgAf+hgWB
M4OGlBSU0Vd1aa1Uf1cYH3KE7uG7rFYew04DAoofi4pElIQxnVAB6XDisQFRlKzNl40bSM1/TeVS
Tgcim3SDmaJLXCFKTVS+I1TQpd3OkxWwXRetkIbpBNeUkMYb/hM4oquUwrLtBKbryNx+5j9WB9RK
ouy0s29N/Pa5FqAODApzzo0O5opGFS9TYH2VWPQ1DCnO+CNkUX274HRmf17m0tZj5OWZLOj+S9fh
eBuc24gsMeig0tgHzjFHAHZVhHnvae5wIuxG5VFVxFFX//KXVt6NAmkISJo5MOQjDzSmZEPbqpsB
i8k2mRAxb3mUucO5CmCHvF0HZtaBEGeWhTClBSs7J96XAezYG+D3oKbWNqH8td3SFe5gLM7+aFbD
PrVWvJs4TMUv6n7LdQWhI89lZYKlc4AMUUahrkrhuDlLebP1nFSjbxVEXspPP5igqV6dq/OM9Ca3
ntvReYwfunKivY80BuYY+92QjSAFZy4cWsfXvvalUFHrVF+1t9RE1NWtRuEREoAj97dQ+Amg+200
EiBbdIAylwOAVWE1a+bqskhWDOmL0TgEMPuV+uQlXpfOsTU/K8QZI6GzkY96nFdktPklo5E3Llyg
NUCR8JZMZvifIPuGgKj1NdOD5EEpcbgk8qYedjW/hDKn0y38LgVkZ+00n6WrmvesEj3zAvCTbl7K
/h9vspy42KpVKhr+p9burXUxvGwlE81CrOy80hlGJwosyV7GTUiID8YuuDorhXc41BZxLqhV0OgS
FOAGi65boNGqXIDOZtU7z4oyQ6mmbZfbrl5bBp9k/MUQGU7rKTjnxsFPIaN4OjQmGvJLXauo//kI
sinMncVRQUThr7fwl2G28b4NoaXcNWDLfJwRMj9kL7IlgZe8JPTFls9f6Llr7AnzVko3hehdw4+i
5TDbhKYnMAT9gjUozWeAlEgTPzkDiVp/EMWiApifyaabXNr+SETiJYfSn9xMYG67eGS/Z0VWCLGO
mA4HRkOpPdjto+FPJSyV0yhRFFZoZ2GM0kIBAKxLae7wFkfFPpvQmvxTgwV6cqk6RjhCJG7OZLga
mB2KvJr9+6vqM8QsP+uV4ADp8sfoHGKcafEtQHhlo94w2604rdVoyXU005W5hKkEh7rz1ogaIuqS
Yd0fs6Xj/ebyXaBDSjUyWVVLJ1epPOUm4LeTg7nCpRBhUcr3VgcIeOkzGVpzOaog0YRD/mXWK+0W
9dJfadlZHAUBpY32upojtXGW3bhVCbEILmroysFRQGx4LIQ+BmXkWtFmzGOLMF2BOwb8o9Htxl1p
fdZAwLRpOn6yFX1QdvZwMhQJfPlImrxrgBJZuD6ygyrqGDZ5clWrbN4q19iyIK7RnyCa77ViR6Dn
nEUoOOkrAooJR2r2/ElsKotWPaQcgTXzpJq8teTbI1bjt+RKE98DQ/gcM9tYfCoKH2ZK8IqrMKLn
J3FuNPnNKffigy3ilfXieRNXQNJeUvnSqMei6l3LnjZBkW+sSaa12iE6pOLdy5c9d9fsPcXWwssI
AaA3qnFRBArRqf47LoZlhAYUB+n0V6Eis4xN7X/62keF4DluWuTIL1n7QnT2/0cHroTi1ZHJLB03
7G1a/l1iTiHBQgKZDglSjsCWBus5NpcQk1GefljmPFvx6hX3tvuTEAiNGuNSs8yLR79oFzHgG14S
srOgS09FIc8G86qDaxTOqRfV28/If2ct5z46Es7odHhkvOwJWZhDhUl0QupOc1a2KO17Xm+V6BJ0
bw1XfO43ZEqQ3KM0bkPlKH6ROVomLVyB0NIDapK+SGQ3PKTW7MlRXyYTno4MtixfZe2+I66aPYL7
UbJJ0XOha4DE6wXhH8qsfZf10pTXJJrZLHPtPIjuZfZrBh9+8jniVJjAj7r+IxqI9RkvjA/OnyJ/
yeOxQqdQ3MkHQi24tgl3fev+Kvxs7csvlh7t5lsXknowexzr8ZrHF4IpdYpOW9jQEH15V8vUgIEp
zH4NpjsTR0r24AJQpC1wH4fFEjIOW+7OdkuCxniJWTdjKrNpcZW/HPvkRbekPmkQ79iWMbuwnckI
sW6ehzNeXdE0rFYb+sMXqOQRqsb6xuJPb7HBOsOnoeJIgAITj9doG1udbDOTyucOk8f/G2/DTJoJ
KaSBZoL2s1FGTE2e1QkMrvc+Kljo4qVLB4FZOZSAI7+I8jMutlkxnSimQIop5EKSuvQDMmFIDb2I
E8zyvmRRcYhnUtg9EGmwZlgMVyae9IojMIl+q+EiBuIhBUCsOqCHGBfwCy7W+Svm98kkG2dRMDFN
KBmODtIHc+fDr5X6bzmdreyRYX4sKQmqeek7TsCMqQeLNwApM/ncJkSVFK2DipvJRnfB10KWNDIZ
thM1BUraoZys1K2FOwpmof216xekv4PxfcaUB/xfF9382+bMORBUNWvK/fgDZmvpDL/Vs8KaoGuz
EbmaGcAPlqk7QqaJJdKs3wF/8VTDAUkOafUbMqiwwKGN4XJthzO20OSqtTg6UHeiDSTtloGTPAYL
Qth4VdC34hDsSsxliLHNLfeMH20c9TG501Itz1T9kX7Dw1D+K4t/aroOtJvNb1IA3+Jv9KpDpx2w
BnK78a4gBUX4oxYbFsEoXTf1vwkbZQd5Sxag9s/BjWxWXz1dFuHaoDnUpRVXZwuaZYh2l3StDgiL
RoCe/0+zAVRkyOuFhFkv3ELFxQNqy5ZhSPkobUokzv6CslH6nOXqWyHgJan/J1KNfGu60ryFKVjo
bkESUQVOzY9dkEMGfhCj3iIxD7POjFAzpDcMObiTwVUHZpKNgawqzbcyluD4UNfnWNn2/Z4wYPKS
7iTj0FR+GThWy2JusbDYDOgOLkJG+VxB7tpiCINEV8C791O9HPo7Nv5ZApsfNHhxoSGWIeJ8fW5R
WrhM+e/+OYtgGfgvsQixBUXZWlsZC53C22hfS0sqyGObbZq4kmUAgAdkBCEqtzCPHFuwZbm9yIPX
QwV+Zj9h22vCR1k80+QT3DAjXZ5lV1lw8Zn4fUFllIo/pYRrMpldSNrrIESFfrlnuEiqf3cy99Vs
AXbas4d9d/13qr0dIt3GhXqiaa9s11L7V0PiRcYXf8mCcCl3Dy1+s/0r4IsbWJ+qvSbKnUzShfwE
xTAkStXfZN3MezWelbeA76MMqf4jR/kddb8yYnowoFS7lea5ZfDmE6GAYDNcU33BoQZotBzkdd6s
5epCbBzpmh8j4IeYFR31QD7vPK5viEa4G018V+TmyndDOwP+RcxAaHLJ5SU8WQ5QEAXf3xk7+EI3
/7G9gkwFwyIBLguP/ruBop2kgS8FIxmahmT8TNtl5zyC6BEE78a8Sf018/ajzGh4Isd/WRq7Qt23
KfZLxi8ykCqgd5ONs4XTkeB39EWh0Dfq5txr/VoaV0V8NvWTKl/7mtSgcxG8NYei2E1ebkXQ8U9Z
rojtwli3Zox14WjVaGOnnNzFxrKvzVTjKjfmXnIcuyvpIrb9LKy9RsofhCe0EhbL6VGYH85AL/bM
MD5o3QYL3Bn99whwX6pnK92KP5x5rM8uQspHgm+hHysNUOGqcDwPwa8KlUoBR+IsvIKcBHiJOc5w
G5Vr+7CzD6n57hbVIgUyjbsRJaXoPWdl5zkNCWyNJ2Lh9MM0EDruEg/T8Gz7s7ZfOfEBjtrFi4gO
aSBd2xUTY8xiBtzSF4AUpyFZo5HiKTfCs0DjqXEXw58WHNV2xHZVLUJs8vpOVU9OiCNgqxERA8LZ
XImPBeS9RaATk/rB5+BK8NFM+H9Tc0rCX5WYp056O90aobTQRGcANnb/66UgzMbXANyPFlAfSJvh
ovCML6d7KQdDnzmoZhziBQ8yaa1IWqSvOBNvyXzirWbadIHlkDK4Qb4Q1H2LpwsJVSS9E6YDsNm5
5fzmi5pChlYnnflQyJKYXVCUqhwYIhZvOQbf1GJySNUUk5DCF981+xOIJFSe4WsclxRK+/k9Ig09
+tcT/+Noa9yJC0xyJJD+odKol8U6RypmfIJdoQurHWbT4JDBjTHukGtWVweEqLwwA+EbOpIobnBT
PvL/kanRl0xkm8h5ecV3NP1G0x/vn+vUOx/oU23XQL1zhTt5WWADYwTARypC25O1wDx5hZIv2Th0
WMvZiuHrYkJ6V6WWzAOma1+ISRVq/EAtUnOjJh9lxZGZo3tOTmG7yY19SQALPVKTduHXUw4WEnk0
B6FzkWHUlZ4aG5jfAoIGJMIsdyrMBBcaTRQgeA8dpsqIvh37p+8YmzHP5AsycVObTILZ1B2QYnbG
K2u4quUHaVGzSPTtBuLuUtRVXx0IEUCquMtWyOf1TbmOVtDszcHSqnOt3HlcYPYjbStE/IZzPCvF
uZBPcvIFiYT4XOLItuJdD3xfSe9RZvqRsEZysSjojEv7w5I2ZHviiMZsvOs1G2V0h8D4n25s+/gy
5PMqppsd4TNGqyH/Tg4Jc7M3b4h1SK7iCBijZ+cdavPTqTaGgxnS1ZUFATZg4vxtWXUuP2z9F4Aj
5uhpeYpQt6AonRvJllVBONBWUNzOi//5KiQlsEPHmyeHUtXIwNnE+A1yHiMAAXK6pQSsciKt10hX
1oZFP18iOk7fen5W3x5HrbNDKjnS1wLFpSnsSQ6luX91stPChZ+vYFj8/JEi8J8GDvSS6RjEF2kq
/QI+iLb1z4NuyCpszTh7deNEkk+wilYTHvoG6RvidEQmLhRDpEJyq9SoVoCW8jVj6NMGlGb9kkBI
BQyOT9Rnt79K3QNhBTfhB9pIV9O+nJZ7QeWanNXGTx/yBaegxdJSTBhjvIdwcttfGWmggDHGfzQH
zlsPuzbsJeNszEcOtu/iSY+XzECrRv9rgAEE5sn1gQO9hhAnTBQWEwV6oK5t71513072G4PLG+Cj
VGBPnANonZsNDdIzv9iM/bvVyUdHBUDGS3whnitgomCw6FAzTKiDcfXohOLLDVikX616dRMSb2lf
YvVHsc9miq+YOH27AgH2qKoKQa+Voy8/nerd2rN2Pa77YU+4Tiyv+unQuR3sxVUWXy0zXUeggZyt
ZQzIGR0M+MldgH3adyk/0d7hL6SaoG507zQxLCa3EVuGD6xgL+1ukTRP4XPxUxT+PvjAYeC3Bhma
JIRwx96FMqo3nbVLyl0ZXSP/s+vhCMyFRsQYn7Xn75secUqwAP/G5rJg8Gf6iIhh5KTqd5X5vy3E
42CCAAO+v2WwzcimuAb4zNGOHJxNv0aol0QLiU/PO8c86/Ih6p8sgXa+kEwCOEAFwVzyEW4t2Vjm
EjUVompQC00hlpyrUGofIOtzs1w3ixJL4w6er8OYHLMOETXcIHbwK04welSDC8L4ttklsKPUFHEj
BPJuGM9C4hhxxwWN5MbpGxo+aLbk3pN4Aa6aZxsVgXNLggu7buhgsSESM0OKjpqmsnaytabAfogy
oU8mVK2ZNrW9Mn06hdJ5KB24UpL0qYZXAHhk8WyXuBVT5p1ZWN7sBgEhGcs1nfaQ9eMmGT7T8FRI
1zZ4dckx4t2opz0IR73u16LblXsnT1yUXl15oGSbW36VaX82q0zefDc9fGS1S8gjYoqv12anLsz6
YLX8ceXSk3ac3VDkPJvJypGXn4QezyRAeZ5JcPZZQI84ofvKou8fPXBX3yHX8E8iy0Izj45JLNw2
Ji+PIM3RS11LfSVwiAYn4ED2QM5FXcyezfil1p/60lkhlBKiFbL5ATrRWAGRR8puNLZdhX7RTBcG
/3nstPDKYKOXii17Kn3Ml2u/3wJ/WNIRrzEgF48cSRVRTZQ4cqpmXz3wYBF0WDWoiekxPNYtkVgc
XKvpwV0khh8TdDpHpChXAaTAH4MXLuX8GW34tyo3+C0ygx5BGFcEZFhqHKQ/jZsawuT4K0xMRP6n
h7E7h+0z6f6RGYh5wAdC5D1DV1nL3kxqvqLmPkwan/jBa7bM8dWFvOyey45uv4qxoYD8j2fvQEON
x7G4Ulc+6O3ADuanT5/zhsENiTspFffIhXtAGtmdMxPfqrQO61kOAsZOFN0YGsk5jfAv2o+GPb3/
EBtw350164whUJS8BCvd+GuSbQK2orBRiL06xQIFmUbUiDdC4CJrybxHoHBCTFtK0AO8Rc1XiQ1X
Ww0Y5Ll7+TMC4Ml0LRq7Vf44Fq6ciPpzUCymYeELlnvGG7ig+SwU7Id+o95DaDy65F9ZMpQHRx7z
XmGa7YbZUFO1Trsb+hiZANlf2VizO40Vm1rvts6aMWGo7zgnOZ55ARCRkV/nhtI8KODJ+RqxURZt
uUrsPT8R7ZBCICVAlv1tNwdHFzImzx21MxuODIOI54pZQ4CCfrB3eAjEaEiqo1tVXBLEj1C4TtLM
lRxBEkiOaXsbvppkxZ+vR1eGBrXe8D6X+UtiueyqnzLaC36K5kpekmHGYJAGO54vsVur7TE2LcAi
Pi7vL/yh20RIsKSR66O4DHpEy0kwlxCEt2e7f2NRkBBpROMqiFd331oJP+VUf6nkCBFE2jLf2+i9
GZpq891p2SyxiDxgFxIuAIZdOsuq7KraHEBECNfhSwi4vs0wnZOrnTqnIN7a6Wtg6q6LCG0DXsDk
KVCHDLKYT8KIMKP6rlYSide3cIj/ZB4HLq7yBniMkz8Jn9TrzHon5h7DqsBdE+K2Ul4Vt1edsYb4
F90gzImkKh9zuRg5BQWGBFIvthG2YLUDVrlG5V1V71K5V+zdhOZSU13GqjT5ypi4J57+1LgWkEB5
9oJvNs217DA4y27C7cQgisig+ILhNzbtWmnXubMDFsuQSIGldr9aCXRgUCQENzYpIClizA6KY1iw
Aig6ZuAKayxrefsw3ZaaRZtnpozbBSUgs8l8pfZ3MXxlEGczuIga/Hh0rcxCEwJLrPGdcHqmB9PE
i9QfxCnPkSfMwjnX0DhSYrhlhiEmiV4fdRkNnClbzpxa/8O0KTwzg6q71SUc/lpkkryuRB6FxY0z
eq7VFl42h7nqik0D4186vcVbgoo0tv8Mu+f657Li4bZJ/UEvXTGx97jM53G/C6odc8LYIFPqAO/A
s0TY6yhy9RaeKzG7AYwnykVs6bHOeUe4VQga7yMiKMZ44YtYZNQc+D/m/GOBkIgvtXvwKzIxej/c
yvA0Y7P9rvEergZEJ8AqXguAso7MncwDMXKlIanQcDlpDuRfdeFNDs8GInBlw7zcYxxEHUW8vLnP
Qzifq5hzIhCdDyH01J8D2Xl0Jdv6Vmd/RcWPqJOAvchFzmKsAI9KRJ4MK4O/avMzYfKNspzCf6GD
s4+DpjyiQ5GxHiHUzvLVZO+gNfuOAjsx6grhWyCtxVLG7AWCgBmR1XhHaWA8noD+YbmyFVRBK7tK
677qz5xAEg05uToPnE+pwjhBLIOMytEYEEMOAc8FdQEyj/85sj5aEubC30D58WzS05fRsiaoHrbf
FYiGGh7b4VPyQWmZQZA19/DiL45SIUvmScUaKY44yVo8TDoGGv6RCK0LHxEVESaoW2Dc/mPsvJZb
x7I0/SoZeT2ohjcdXXUhkqD3ImVuEBIlwXuPp59vn8rpqazqqJmIzIsTkkiQ2Nh7rX/9xjSP+ouM
OkDRtikmUhFuQEVxCVib0R4ldykhY1k31dYpTcyk2kU6Lm19XkYnM9yCJ+Kd/NS71gx4ieti+nod
smvEp1YDeUYiV2+lcz0SxqXr0D+YAGazD4pHA/qG5bbWc4SJDjCBCQKJvwPlB644jauaFyn9mQw6
73SBywumFE8aW/eQLxl5CvuC8Jc2eUK7uuvHtTNpkJ6wGTm3TNxoLkCxF127iUT8gskefbKlk2y+
egz+nSNDAQJTnGHTs52N8owRfZMeTJmZ/LRlf/MNyG6yEDNGdN6/ZhEWsbEfDrlafg/OjQ1NsfTq
g87JStMmXA3nSnGQImAKJV2kOkZFQHlImGGGsDRulSOtkp6goGkXQeIOOeCwdgue6JP94NLUSKNJ
MlDVnZ4fabWwteMgVeHwHmXYQdkaYwKxxHRm+4wqi44N1mhnlbWIwGmIhpUidIQMATb6kpzhaG08
RsNzC9w5IrCQCHu1hMFEepEF0Mv+21dXGYgvgFh5webLl6hh4i+Wu1wcfecYe7c6+My7mmA296B3
aAUAqIxTBsoSF4QhcC3txP/Do0bspm4N2Kg1GQA1PWsJA5zuHnlfqe0Mbhpq2mKJlmhcQttuh0+x
sTbEOgTlMZNQfZBZkVEi5lDXSHfZobk1cRUoyq9Yu5fIj+9m/1Ja8LYx3dCmN4+RmZF9aRazaXWa
H9RGebLGd9GoFpbhVurZkTfgG9YyXjPvaGa6Wzj2jLrUGNbD8CZs25KYHhFKue3SA0B64oG799nd
Q2OZmrRuCm+rJW6AU4JErauugn6RYeZt+rOS2i1r3lXLwliMj+ix+bq9PEcVOFAF0dsPZgqtBGPv
ZpPRmBD5wYtydt9YbsyXhJ2X1r8ZyivmPDx1ZKPS9wkqWnsBuX6iyWODMHDx4qPUVBgN+KrFo2Bj
UjO8/0JE02skEcb1mWIBPu5Na6ONb7BMS3uN0t+wrn6aPo0+sJ/oCdMPP3xoAtn17wEUyLZ20OQz
/k6PaXtui6eaPIEcBwvx0uhckBzo9XM8wh6jFhwbzFpC2Cuvjn61aJxM61nwfJ30qMtvPf5HpGGW
OJdiM6y4Wrcnhk5SlsyNQvORsKeNoc58+YaRLlyWdK11lN7li/mFoF7Hrb8OSQiit+59crHhRxNg
NhNYEgiKRLmmyK88h6ImA8CA98H5hDEYsWMFIlSCNmekeuBU916oP7iLeNWurknh9FZT9pEycDK0
jr8BxgA6hNJOWM0FjIxisRU60nVHbmBO9s67CtUgNB5m9O6V53GExUt51VIny8vOAU4hkw39zUtI
v1j2OA0/Mfhs51iHMr2Z2BL04FCa3PriZcw/ClLfIniIalMcle7ei/nISuyOCvOdoIcOa/0Ao6Cm
hA0SPtWfMbp+D7tYL2kWo0owAWqkjp112/Xw+am1Di+Wl8w1iB78FicKZNizUmwreVaAxVj+Svry
SioYcsm8OXDMsMyrdSYRP+0/ssihJoYkBaG/XdVzB2B0L8ZgDj4JTXHK9W9lIFGNTDG9Wwb06N7E
1LF8ju2letK7c6Mf80x6euSYUbVroWNS8fZ2XgDtnur8yFNuqWez6rDMA0O5msVmkOB9zZt6k7Yf
JXZtaZpznzAPhzdJqFwuxOQLWVBit0Z7Q/AhNMybF2brQsOvo2kenqAAMkr29XcmE9jtOkJ8tWHo
qnP/i+FRwgj2pIeSrQQADPgfxNfR1ZY+FdYzMV5ifB0F32F/Spxtt+wj9J1micCGTuipsxbgQ3W8
GthlI5NSfxkqZ9U56dmBlkeD3gKBGYsFWB86yze0PQ5tkC6ojhDmGQXhUW3jEcim603CDoyKOzyq
GHuRnhnD80AXBY0mfu+esB/5BNLzynk5uuh58AQ6aSaNa/Wdaa95A74rt+4ohYsQhR+ENiwiKM4o
OLjvLcqzSliHF1eJrkOWt5qqoNgnU9e5yw3u/lvpExQeE5mwvvj5g3RK3oqvcGahSsPzE1StOTAl
4jXvRfoFAQ6KAalLEl5SRx8mA4uJ2re+0oKLAbTXnMT81Ac4GcKdkzyK6fkPvC9Adi2yhKMlZoVS
/Glqa5/8qIJDQXmjVI7W49IaDyCmIqN9Wgbmsk5Ome7MNGOHt1w7gXFRWi0DulOlblyn6+dmgpeF
ekLeBuidAogJbpCYHHUp3/kJrn0uedSN8K/CjS2gX07mtq+5e8+SvZOSA24XTD2F2Bnttb4tlasK
+XQCKqyKZhFBCFJZIf4iwj2ItUsL1vIM/JoQ9q6Ij7LnBcZVEmTUAnVmU4oGaUYTTQ3E2CAS1HPp
gVkuhHg6IKbBKTQ9y6bajw/JGQP+BI+QmEFnfxU8PvAcNca1hJaD/VgIsGpmWFTAsCk0DsDonD6d
KSE00m/CBy4xHOFdbEHnhJ2OExTfr6grwVqIXZtL5ZxydZHnW4FLk1IJvJR4n2rJA/89TC+44zIV
wkkj4ULK9FUpbwp9XU2AwCQkYRzcCVZbTFwz1IM7lRe2Dw2O1Vr+niPOLHZMdIf826gRci6ZmtTe
5HrpeyyjZaTpY0pn8URrk/DOJCzMRFqMGVQ3YHgIm1TBDKvJOXlNGlboKyoHzy8CJmhm8EITzl7O
LoEj12DJM1WnFiNpJ2am4zsfRf4IKSLrbWPu0yUGXtmaeDy3szDiW4pZHFAM+c2MlJk70xSMmPdk
rFCogoorlDmGtEy19dTsUb2jE2a+Vuyxz0IDYuaLTFg9Y4mwk0yoNm5bYmKwSdB7yMYlQAGE2ymE
UmfWDQ6N7qXENYOBKVBaba3xoUKUv6jHbXtFN2rThiXWCdv2J6/dgi4ZiJBs9ppVBG1L+q77ehUU
8YycMXAdGOVoNJA65Bc2llZ9Ds3XLLHXKjcwYlDO4gQuXLbFTpeBCYylzgqwYD+p9j1EquIweL6w
d8dh+qRZ7Cer2zQbuksQYMX8aeOmndXqnEivRamy2xF3IJtsMK9jvQJ3Cm1SsVXE9SjF84dsH+We
eHBo3vPYfq0ohtuWNabtcJ9zS7A7ykM3I6x1wXPpOu09Kq5EUuCE18wKHD2niDkMXjerItv3jgR/
FJQTc66SrRE757Uj36ZfLC5xoujOkVHR6EEjYlMVk3GIpZZwTlW3PopYAtuJpjuHWKTaFWpcpNMo
QeR9Fa002WKBfcW0gBKuM9XRHF7rDGe5V+baUgQhW//JNKJtACCBp0L/tS8O6kdQrLDbwL6dY4Be
JMcaz62lACBsh5Dnyeu2b9AEPsPpxMhwZHBeszU6IdO6+jwWRzu+9fZX1D16eVoRDkCxViTQvKyL
4bMPKNgyHeR2SZedehTmxIfoKAKgrPz9gOm4fx6nozRnQeAwENWacNWcN5Gy8OwAZdG5dan2vBNM
8EQDsqamZ/Cgdt8p9i5B9pmHbxImcNUHECnOcQbxxQVowtl6+hrtA45qgfJjkOHqXCN5mofDu4H3
ebOXnB+j3avmRkUT4N0d7apJPyzUKbtEMaSftY3q9qiqC4SEGvpwdW71/lpLKAJgIRKmO8dwJMyO
mvXmKzzhsIjkcSMtIreMljSS4kAVXR1XDh9sIXnXCeJG3aHJgq9viHF78ypLrhBJqNKG2b4KUqPE
mPcepTNi30IZGKG/pupOtiD6YKmxLYae7ZexEAQlkiaY8q6h04Wz/E1lJNkGRIM+2UxMKgwZ3mUC
7PulhjVkGn4pGkJ05WJWLQMzVFDj88CUaFoOq3IJOaNYsRDNdc9cP4xuAjgbKUZDxp4W7bU8QaPV
cSlr3AJqMFa+TQLYEVJcmg3I+w2P51moHHoZEAqQ0RlwOLhanAQ5SyVBO8cpCZmGspxyC6zHWY8r
9mjRA2mZizJaGGvWICVUr8WGM6ELV4D08fRS15hJ7jPtnKTXFi+BcIf6Ripdg+XOOGfhLOnKRWuE
mT2VRF1cUzpmwn0Qzn3oWQxXb1XQbissSmZAc0wooKsP+G/S1NXRDXOXIf8ZQEUs+gyhVGlU0L50
bpOfo/D8GXD9tHW9TcdVRR4btj+Nzd7N3MRrPtP60ZmXYOavhukrCMhQQX0QLxzjI4VFWz3/8rnb
wg9sxQFE2WkvvYTaYwuJgeAHgMjvgF7NJuuyPdQ0Vba+iovXYLgoU86TtylZfFG3U/zXKdjbr7qz
lqdgZ6rVwhmJxHqp8bgVA2omyWy0wi5RrmFTmgfJgVgrnNz4knth/CQInMy0SJCijMSZ0/9ISS+r
Uuqb1qQ65+4QoRcxoAhcprUGcZpg2TGlBVZ7uAqg/kcL042nDhZ/zkSsqFYgRobq6sx30rYiMzsn
WBHks17d8AVtF9yyojwZCLRwS7d2LfxzlW80pYmXu2cZW4QQht/Y7OG7zjraUe8kuhfckQW92e6W
YtpSEQpZGaxDzv9KKYCJ+qcYEn4NU9dhJhtLPJjYPQEHTi5fFV4Eer3WiSjMvyod2wwJ4hXH18SS
0Cyey0AnJV1aPUC4gZkXWED+3SZHtz4Fj64hgAM+CTh03FxjiiXf0J7o8rFYndUaAmEfERG+IO0A
AYM2hLCEpnvTYAwNZw3DcJ9gj364V9j3FyiC19o9x3gsuhoqONx4UouzQg9eUCrE7xOWgXB8qTvh
cFf3iZwd6hxwao093YlWerUYmpMuBhGiQLTfTryZhqPitmOIq745PGQo5pSVGBzEHGDYP9rGnUBI
5s1b5nn0VfvSJm5+XuIXKpALT6erpanTxudE3zJ8kEm2ePaLt1+bjzzC9tz5rCRHODzQPnOnsBdM
dFeNAEExWOzX3qVCke9m8hbWbSufs3Y9Wq7X4C25Kj1ebo4fACiTlmw8K14axaGgFxk0GfazC/w6
4ZeV7Tq+zwAtIPIQmm5lLj8SXAXx8MLhey8oG4owqA8MuHzes5McrGG/kXsX411h9wI5E4ZGUJAT
+eJTwXjnaiRmdZVCRSlX0w18hvykYQ76zn5EIxcFx5ZHr44/rf4RRvMO4VYN7PBcBXvZvNTFW1bC
l1oKk8PepVprmT2VdY8VH5Zk5TK3XfyqygLSuet5e8CQPn7XhNY6ZNKM+FaT2eR+jOEy9dhtSAz1
PjWGHwrC0HVsrcVM28UCNRnmtVpRMgBeB/uxfrYRa+ClTuKpxzLBmCHBRWLjsxD1fc0xuMCnM/gA
HEoYBBDBgWQImj6bns44V1jcFBtEMmHzXCuHUb9buFWg7YMdGntLnwe2A8pb58VmGjZZeNfHZGXq
77l6Y3WqCvIqmJyig52gCpWc7RaqFFxqhmmF7S12JUdmT5ymouWa0ML0M1JDnkb1s1LQdbltcXZI
bQ7V66B8qHBNap7tsJ1PZjhz7LeRQjAmNGnleZsm2Gv6m+KfsX+VvU2h7xNzEyV7M7w71jMEthaP
irdJWUNGDoJrDI6vWCefJ0DbsKwL5xoAq/iAosaDWdFY7aVmZ1A64yche2vEzOVEhtaouJkP9Ugf
gURhXUqvNtGpA+pEF6BLx/OoIux2rtMQJdBldO0+SKdpWkv6qwoZJgG5kiVQ2uRtyO8F3Va+xTQt
bkV90QX+gvHzrLoN0IXl/osvVGpJkdhm0JFkzOsrsiDsECew/DmQf8jrxsKxNjddsPLKRa7PcKre
YAuZwO7LYXCa8snD5LZZC+KXZx7D/jBBNDGWWf4xKovRfs51KvE5hywTLrvZ2MpOvmKEqdZvWvis
5rcJKy4GLNIy1BcJ3sPwZRe8AcVu62NS/gYONSUE+LXeMudepyDJI/R8p/v0Ap6ExZQQ0PFmY0tg
zuXU7U1ECVxn2aHtw8oBhCvqL0F1GtBOwdTsYNLQRmI2bI67gdDqCssRgFWpRUiP4Co6YW/gtwNa
2oVjvSoJJdc+iFFsoZHI8dCwkS76H7r6E3GtPQI82foEaiEixxXPfGHh4XdKYCgBNi5sbZ3KN4Ii
x+aE8XNt7IGxJvNEhiIILFoqvO5/EbeDn6TnYZ4wg/3Ix6+Ehs9MicqQL9Bn4dK0+8xrZvNaesUo
CZVIll9kfE7Se2t9TawCiQo+FRTG/gY/IQypdJQNQcmxeheUOhtr1RtvSQ4nHssM5ZgJMKTHhKXo
Flisz73+KMYWqZbOIvVb5IREyn0MnuFSaz70XFwA9p1yrBJgkb3ebKSGSltgdflXiriFQt+0VmwO
YqTVhhh23hw8Ufmqlek1bZ6cuicoiAEN+3cQcBg4QLv2zmu25NBwt/R2KZp69fkQpHgE4PbPK8ba
jicHSxQPr8aj8LnCEqsRk4akfKoByJLamDUcK5FxAOEZMD1S+rc0Mp4SYYzh/3D84fMzRGSTpHes
P/0pJKPhYCbnRH7VJ0y+hudoI/Hh+k1Ogi1D7IqQ9h3lVVCeRrCshiY3N78ciqveP/xaOEB/zVbx
AfJ55Im7fE6gog/ed8bH6rGwFwPuRrozuC/hTNsl1BY6cnDWTn0alA6gAfOKa+pWw77MSJNy6eLY
rlpKq18wXztvwT1SzPAwwsVsZxsz3WBW7xVrhh5ko07Fqerh83MSwr2Ok3e0X2kCGXtJ5o6ni5tV
+jsdD4gQ7bfY73xGSXx7qnlUlJVKx4ZOGtFJhacBG8delb8FEIwxXBW9avaBva3GRBSPX+ddRUpZ
56+BBPyOSfvwSHSEhhi/BasKuNrZ6t2rzZUpr2I0aYm90zgG1sygrza3KdUa8ud606vsd0JxeWCZ
TPGa6RIbGyYiVDSk5QLmjFhpkmcDSRGP4TuCNsw+FRydbLYcB7Q62yjyli88H+7kp0EFCvjWXyO4
8FT3e73/mIatUhHXuKAAtGWAOOIeGPVVPa/d/5Q9bqZLQB6vhL3IgGwTUzAMWwNT7d00wFOgfAba
BChxIBmurHXAI9dd8+TbUK5Dt8D3xPkGebXy7zI/xuFlMLdju2yaHUz7Hs5gDQdM2g/6swMMSkBc
/azzWKDJjX4UGQAwB3aq71N29R5GP7dDJu07OziBmHTZKqGmaQFNQpKC8gcxtoypE/oo5kC6DiUR
X2kGGx0+VjAbsR1I1xGhg0ngqimczE1EeolybkbgInfKlogOWgkKDs6BUKa0WwY5vL528SmM3kao
I3UM4DB1T5VxaCRIQc8ZtAcM/XIGlFeR9QLMIzWXctwKs3aKnoGAog1TP8ua2xVT8WPoXzz53pSf
tXYJ1S8pxCsdon2xjem+XN4yiE4Ser2qW0zdytdXpcVjG+MWv/cybFtuSQljEpkmmHW35oHEM4wJ
OJbF2NeO9etAQV9hytIuUWcgj/dnjbgQsws2FTYWtnzpsMlhMxpBZw5egSPy2iSrm/szPDVoJlyR
7Nt4wyoj2BGIiBEkIAziXXXnkfIg78MQ7igxJdbKUp8j6cVh+8dqVtAN1wqoXj3w0PTLkTCN+keP
CrdiXmKOK+YcKarDHnOgleo9D/milcncWca9hFnP3gq/J/hwXeEOI8tgVhQz6j+0REWyZvc1nU+P
yWR0sxOXoBaz3BBb7zacxSEuAvgwQreFDEb0Rhh+lLjdINzvy33YLnWTbnGHGNVML0OdotISVD03
C9yC7tyiTh5vTfroVQ5iy6BrEtZQzPqptiIiyEFf873VXU0U7HX1KWkLexA8TcguFZ4XZncyVZg0
0aHUWVo2ek+EUTsFc4AYx2W0j0irsZ7iofPgwndQ6vU1Ppq0Dzq5Dh0ESaQg2LqIqWN6lKSIDMbd
wISkRSscdreGy58MdJxzfKu6WxQThAoUWGPRN1nLDgftctkNG8y4/MiNrUvrUPlQXygoS1ABdniI
BZAxEbUYe+x7U2up4fzQdTtJey7az9TAMPTW1xtpTOjOXxkYRqhjOJ+SA0TYRtsb8GusCzEEDEh6
9k6cx9OQpUZNsiXIRR8fVbGzQZgrvqxlP2y1aV8Mx1F6SCLV+zOxXfB7MugneaVHH3B1LBljE2Tc
eLgenXGZsz9miAw0BNzOvayv4zbMXntACzBqGfSdBWU2P3hCmhhrVgsOUPgbIEYJTvLjC28K8oER
bijTOvY/dv6KnLQFAQs+PYeFvkkwyNBhermFySvho0FhGR3Iz7SYdkT90RrOQ3nL+3vGE1MXOBuN
n5KFCyP6+yR8pMUCx1qLexZsvGYlqUAz1sM2LwawIjxyWgboM8TLFjSyczW4TO2HgXGLojyTeNBY
23zaOtpGz+oZPFm5ns8gDxElI0O+F5AvBvOGfcS4htWQQbkg6KWBJHEoMOr1gesKGjxTv/fydcoe
xO2JKqfXVhKHk7AVjJDlML+uGIvykRi/Z/7zGN9M61M8smCx0YvQURP/OCvpVxgWgbUb1aUytop6
JvhrEnsEGhkrd8PwrYVqlXLCt3T/SQAuGr6JKhTVAc0vHmd+C+Pix6PNxuVCOXT+Szp+J2Y070NA
lsEmdO9o8BDniwFDrSTFBPxUGFgU29V1HC8ku6YEeMSf3AH8tAly6JnTDDRWqOJgheAZCnPTXCYY
bfNXPNjQ9RnX4tNQ2ITprntijSlIY//TgYpHNQrdneVKQ8RNqVT8YSwP2PPKl06oG9UzU46Uz9Qa
zJ0NESnxUXtnnHnTmt1uHTu3EqctXGTUryq7F4wpLOi08jN9Y4EJJJP1fM0CL/QXrj4Jt6Sg85yW
wxEf6Qbhof+WEgHm4aLMFPvZ8VG+oxI4a6jNMb8VU5ToUffffI1tf7LsbZjeZGcJKEq1aYeXVD3x
VdnSHoA08DH22GcOrtZ75JiSm5fnEqzX67etdATVG0Gf7GqRdZ4r1Rcsflt6q/zAVkwwNjgwZOGq
FuMWxM5i4fjIAtkDtC+2QTpsn5jUcF4bmKaWT61abLv0YwKSRJLkr6Yee4VdaNwV4JSWAUOPOQ+a
OIsTDNe0QxBjKfAqmZvUzwFDaGAw9dWYNDAYWvCJ8GiVmlvfbaflFG1462S4ieqLD4gHhfA6YaRX
YrS/VvVTRVhy962MO0+6F9ZxdHZ1sTO7M0METFHj8RSq30bc8ASeq/oS1RdVvhfZKennMThVBqVx
zjPiD2RE/Cje3Uyfe467YClNK0zmq+IljzvaLsZaPua9iEgaZoDazc4vo30qQPyj9KyCQcLj1T8D
vJ8mNNTA8vjsv3fTOp4gLa3oftDt5PI1Kg8ik9cgaW4CV6Oqgs2My7ICe7nDb3TVWjcDHi/fMttp
km7k4aQqBwJ+/Oime9PSKQpXjSPCdI891HUNBC2iUuA9+J0AR7G+BH1UOYrCTW58JKk183r7oNYD
neFGwRxbWxvlu4aFvaNLa6sFmbfOJbPvArEcpx+dF1wXonrZSZjy9j+ddMG4Sw+OIzQTZL6LsroW
fTKXGpvBd7sGZjW7L8z7IF/FnduCjTeYfy1jDJekqoHC9DUUX4WGL4TbaNsEBd04IsX60SECZP43
rHzJQ3r/3hVvbQMOzEcHkj1SuBtMtWDKxUsneJXx51NBhykmF1PmVtGuwXHL5tHGZtQyaazPPl3p
OGNAMeCTrK9lheYiBo31znhqavEBGUBd7RLrUzeISoHHmOymYt2bhxIoWlZfY+xD8N7DsVNbJMZn
VjPFAl2EDOXgcUs5H78NyV2xcFFH66ZT5Y9k3zE2USIgWWj0yiXo33p15Qz0Qrf4I7chaTXsOgFm
UfXDaClapI8J0bEOp8QShkD9llxiyEx2BXnHDblko+KcryD+PGp8VyPEQzs2oKKA9Qfnkk2mng5+
ec4xSZIMWiLpPY3fYZrRqBQgFlD2QGEckgeYzSGwg5VQRguZ+ZFcJmxdm55Ur37VaO7Ybor+oxTY
TQMXr71gcqg5HSDzjrPPA7hOqN9a7cMDBpvAbWZNzwCeNiqI7yOaDG9rp6uqXZGuwqHIocr5FWQQ
NDQYHirLUHkxRgrF+NLiOMO5xWjZlw9CpJhBFWFWy0OmArETie4Kg27OTbG/+nD2Bc8+NdYByRQU
ENqGHvnSm3ehipBXeIXhc8M8lE/mD2dz2BTlS05hInWQfIZPQa2JapcwRdB/jgYPXnsPiG9CEO8C
IfR9kYRNhvSIvB8LOCuHf7TPu9cJkZQEmtqyHXnDVVfvlnXNZdAMvjsFRIYNkOTREqIcIyX9QFax
sAnweFvLaSDnQEIWLkmEAiSvtUQu3DpKX9LphWH1YUpXvlHQir41+pmaCtZ0zdk7Ta7Obh/gXgH8
EzgEhX5M1TE0NywmQTZXfFTcJscuqWe2ROY49NOKfHEWrdYII40SyO2n99+rEOgWgn4Kruy4DgEA
ZDrd4KxF4+swbGjcbP0o9ed+/KrKDyf89uhBSpPsAmuTFcg7rjk/Jz+kczB4lrlzEFfFKWYSULFs
wq3fHGTlAxhMYGJETz8p61z83NPmju4TcxZDcnuRKgXaD71mgEmHBFjETISJVfT6+2//8bf/+o/H
8J/+d37Kk9HPs/pv/8W/H3kxcvFB80///NszRgJ5+utv/vt3/vwXf9uHjyqv85/m3/7W8js/fKTf
9T//kria/35l3v2Pq5t/NB9/+scia8JmPLff1Xj5rtuk+XUVfA7xm/+/P/zt+9erPI/F919/f+Rt
1ohX88M8+/2PH62//vq7Ymq/vqi/f0/i9f/4ofgAf/19/5E0H//y+98fdcOf6n8xLNPWHF23ZBWR
mv77b/33Hz9RbE03HNVWHFXRbOv337K8aoK//q6Zf5FtVZMdS1UdWdYc5fff6rz99SPjL7Zsqoaj
GIZqaUx3fv8/n/tP9+//3s/fspZgeswAal5YM37/rfj7fRYfjNeXHeIrTB1AwTJkBoj8/PFxCTOf
X1f+l9z7KQ0rBUOQU0iWHVnVEEKAus1+YUzlQYcsPNiPyFbXRQyxJ3hJgocqDOCRPhfOQkaLJ7eQ
NkKsYRDk9BSfpVzOKvme5PF2soN1js+pvhk8Zo24DUNLOE8qHsjtR9FvoQ1k7YeV/sjNxjtl0skY
oWlvkmcf3rpHGAFXxtwdk4mUGBP5EqXHyTuOOeCfABDcSFOR1UIf3yIIMUeCfGnxbZMR4m1AhwOn
SVD0UA86g2vC/Bk7iepBIx0S9QF+CmaIGhiWkQqUCPykRbC0ib+Ge55zFmqngmZ+gPVhl5Buo3je
D6g2+XoCiRoGMvNICzt2KKPiepOlhG5KfASh5PFXlaFhjpm6oQQzLn21489ZKUPm5Xs2YVTl6E7x
76HPlMSgalaN6KwL/Cx+dbJMNqK5pyqEV0VzmzC7EN253F/tJJobXPfg9bgL4+eTB+s0gQTOSd+F
8VLBXCzFV9cvg4VG51V70NsQf+m0Od60zjCn7BA9FBC92wASKLZpsQ/NsSMaOny05c5nU2ybJeNj
E+qfgotKj0xQwx1doqnAim+E9gnJUHO4CJ84IiYP4jol444tL+Tecx+9GPGsKDGloM/EwMe+teNd
hdF+8MP3XIbG9mHBa9ExdguxytEslUHzvSqGuSo99Q02eerdwF0sV+5cU6ahLMk1Jsd3cZWhQZST
VGJBJqzeH5JOZBUdkZcPbqngRMDfTXAYsJqE8a0s0wFucPTOqqpAn7ALmofQkynNkC/hm+OcKoBg
fcAMosHwgRtV0g93jIHZRDGnNkwZwwUffcSjK2sgXNpyKLGl9JnCEmRYiJfFTIoot0Odu0dXMuGH
CYLCZSXclrpFYBSjEDRxzCHLcnCgvzhAqRFAtNXPi3Sl51ASqve8vtfNQ8EQTFiXVRQ8Fcur9zXE
nCT38DayPMzRAjxlMu5UOZyW4II/lpTLc6l7Gxrm25HkFrX9pMpvkA8VcSRMLB5WLkxWVE6g3TWr
1gdNhY3YcKL65r2I1JnsEBnFnWiRJmVEq8rFA5vHkim38A2LbbSD9xgrKYuYwYo1kKTSk0UoGdZx
NAXLThvmJeWvXWgzJgjzpuNDcuSPUM9UyoI4hAljIL9ShnleDnPxnfWsFfHvkElfpj0KLtacRtx+
5V1JOzyQSpZgaK8y+h0RUZUDP+8Z/oi1Yp1MOuJWog9AW0sSjx9SheyD6PEPm/gfm+U/bo4WW/O/
7o2GrKqqZsm6bIm98x/2Rs2yVSdo0IZiIlTn1Xw6OgVtdaKhDmHJeaTMGfdUBAphtUHY8LZJVB41
Cc9C+ms0QtPgjtzxTlbW/biMiPNmMyncDovcllazaMgBAzo3agaq8ONs3M+otEZSVCux/MlchErl
ZKQSjw/xkA3Dr2egzs8y8yfAL4cx+UgZrDM3ToNHwgNky3cdrE7FOZA7X6KeU9u7N9b4EyLNlh96
9Ja6Hu+G2L/E47SvHlV5rgdK1+jhoQTJ+a7DESs+qnz0EXVwSaGrGMPy33+7yv948vzDt2v++dtt
rTGNQXdFAMgtZgYYIwDRYOHyjFoRbqdUi035o+kICw6jxNGjQ5eodgYZav/+Sjgy//U+65pq2oal
qzoH7p+vJOskye7rmPuMkAmTCWWnsdpHnExR5wiZuluWgKobuIMkaXmM5OtTjRkZkFpkQE6EI7g0
YZm2y1reStk8YdRZnOMcmsdTVT4KY1tKa7BiKWSctowBzWVzVciAze3x338UcVr/02nuyKrMehWf
xlbFJ/3HFRtptizbiC9S3a2cz7ZJ5q0Mg8Ii/qaa/fv3cv7H99JMS1P51hTnn+5fpSROEAinpl7H
O46KdJ7QirZLAwTus/af/h/vponX+9NnUyiEZJNaSTZ1Q1HF0/oPn6235UFSPViZYr+ZInVteTxW
6PrigtEz1jW5gnX08FCl8hWiusOZ0UsOzNZ730Pw9v1FDm2TpvGgdCgmYyHlCraq0u7FLg+pEEg2
vhOAPBuk4tNHF5SunDC4RVq0zHjI+7D5MvC59oJnkhjXEzR3pVbxICWmOGVQy1UkSXSq7R6qYLnS
s4c1GHNtdCubzYLMIwis8kc5+YuyhVALcZ1+mcNVlBGSBTQUgb4TvFVv+Y/jdc/IYtGP0C1gGjOP
H6gIdHoYiyxX0W9Ure+C+2ndxcPUppbeUl0hfEwia506p3xEE5FWyYotFIEXK9Ub5qmFFSeFDMxj
cfKGXLY4HlSLs6zjo3jCMlV6Ep/W75/VGGXqXQa/zNFqxDrtEOcJW56oGmT+RhIPRwUp3AD2ZqOv
vGqDv3U0j+EfRYGJ4dtLB/XIBF1pesaAwVLl8NNByRsmzbr0RXLvS12eGpS5jA6iCBsBq1sUHBI+
dQ8WdhXCjREad4uNVhcL+8BvPT5JBRAKELraUMLANFbid/G5xIGS5i8TEn2rJFnnqbSpIDHkarFS
GpQ32yR4gmsuOfNG5mSiYOtKDCCO7YiHV2AtdKjLjb2JfQrgnBeLYOkb0sx6kghVF8dkC7m/JEBA
C9MXo6xwuev3ORRGwF9ZC9dBbUPlkFCJoJjDnzbzGXC+ax2EtFwQ3RSKkmCR+xSLEJqIBSVZU0fG
O5DNW5OZnPcJJhEdYn+IzxZS93Y54TFt+VC1QbQ5NHWVV2cWaZvhMkfdkRKuOg/N/a9zeWH/b/bO
ZLluZMuy/1JzPIOjcYdPRd6el50oSuIEJlEi+s4d/dfXgrLSLF5kVobVvAYhC5m6e9G4Hz9n77U3
Gl3xw6Z0PShgY/kqEMW2ze+BbxFTbUrcgbY5btu1P6ErpjxqiwILkoF169xuO1JYvdNTctfydWWk
KOADLrCBY1oi7VNHWOVAIeQh1Qzy5KWofUrFyxjlt3lC9lVLRLTwCITngXBeF3rbtX0exXzXFunt
GI7XPqE2wCY72vcp+ulRXQuGXDa8U9HdEsG1o6yNfvrTQOAu4zmAOPwLuNdCHvyGDzePZ13tGwvq
TDEOppplbNAkJOMkbGWKP2zP2zowTpi+QRE5gXcY8v4oCdDxMbZQilDdaDQ821uZWaickH5btjy6
iTwBn9rm6PhszdiJ8YexHbb4nIbU40DgnVL9CLnyZlsvVEd8PIZ4cg623WoIBWhaZM/6aKbuWFXm
xu+TP/Wt4XFZtqp6fqn6n9shQnX+nzOG6aad8t4LZB7bp6hzOhsjCGlnV+TJzq+eBvu+FVFTcGKU
GfHPBFThqU5vIdR+SlW6Sx309etbgU16K4qlhKQAEKKvGCK9yBk+OEk5afte269t0R69Ce8s4j/0
LrnGZ9eLkwQEY3OqAb7PiGoe07XVu1FglsSjnYri1kI9NzY+duHnCMlTNrxW3f0+py24/ep2srAp
Sv0SGy+iCVRLpYRdxP2a6Z/9OVjwNGxHB80uqnnQAkkBG1HMWYcpGpBRKkvpfGqyX7A4duKbZnzW
AzWcwVaySKuf2zX3245D1rupWfepM0GB48enyC7McTtRDaJ8UIrzHDYTF9JP0IVM6bGlFYeB7nWX
MN0dOLGIgWmQfShMQhTm9hC8xcNbk8FV2lpVvPXmDTjDzWga/DPVkdsKMeN1yInD+MhqpvS0m0JZ
kgq03LZ8BhfxehnfhnToeh7f1Ky4wI8tJT1Zn+ImR0u+/TczhXLgCs3+leFe2aTnch1u/Dm76WiM
t8zE8HnsYm+i7AlvPJQbosflikEncY9WPHXEjaX04F70cCnTn8EKUOwQx2+YtjIcOslLT0W83eup
zg7yc8nIbgg+/vPDNhgKdf8syO+jidxhaM6Us4+aTW3AXuIdupJM7Qkyw7wcgg7VLI4JOvnGhzeC
sq0LIXNtm66LFOnDLe4SAZATw1fXXccSZR+UOrNLmGZ56iuJ5UbkdFvpiFl5rdOfI5c2+xINL6ys
CXqdwSv2NCYOgK2z32kInLy4uMnLFABlsReHdTNuGfSiTfZf5vyHw/LMDhDz+nBY7e8KAQyCVG8T
rrDa7+rypQOR0BOPQYDJMcaYLM5QZvvmgY4Z32IrgrZbtg6vjCgbWoaqvA2wn44ZQZkRCvKbxeVS
kC00/dBhCaAL6qO3D6EYFEADiwQVAm3k3BFnfDNamZMAJ+/RFnaSjjRQ+GerBxqEqk+4WLWGfd/J
mwwJkWaMY4Z0t/U7OgdPQ8g36MBZkeFW0DoXekQqxhOVOVgUeJFY/gTQSA3CRJRvLYV/j7fKpucp
PTZ0rXNw5gNCGjYEBclHbDRD7kh7W4ivSUwTnbxGsz1ADoNN6KgKHyKLZF1dZseywDDWRPSX4G6A
5BmvX0PvpfbQ/fL9eQ+C8bvyvizY1ErMfzjrJeKWDH99MELxzG+KkYgKAB4SN4r2CMYmuRtIHo1j
8idD8LeLR3kA9bWwu1UHT36N+HSmL8MiWTE8qL4aQCwzGjFPJrvYYXcgMblD3jPBc1NgjlLqxgAv
sKInLiknFXRSpGjbP2w4inZpeJNW9lSRFukjvYZlOMwfAz0Ql94v6pCU4oVJTZawHtriYxNhNUff
f3FQogwDXmznZTJomb0PH1FvTfPW32gJC8Q7D3dT+LE9KB5rk4g/5umFKfZNhexhwXeo7MElzbeR
H6tPphyXpGWdMzOjD/5fot84klqBaupDuoDKLZV39lbj7At0AJVkuhELZiTxVi/g5hKeCQMSjOKo
QsSc02oIBL+NJEtoR7cuw0GT0e5mTjWvGRHp46cQTlEdYyYFxmmYd3leu4Ng+ef3l7RrHK5RjuIU
Pb9UwFIZACdLddszFitaHruUqX858AIQ75JjJS1IAB35oAVgYgD8Gaudw+qQTiHHrreFmRJSMxLg
+JvRVZQE4m2wI6hCZlveiWYOOBLODN8rzu7bb9Oo0rIIkT3TOrce97gmCY3gNXMpwgIG1SZ5DixB
Q7J+W1YWetSOhjDY7mMJJwSztMZoHuQVhOvAYwnYZo7eHZTtskQkxGnfj+Y9NcoMjMaxxa6kr7b6
zrG2025CfeqQ81sVgOpQEgscn2n+OibLPsv3a4GTySREw7pv2UTedDjt8iVHfkbLM0TvRD1myUvB
tBqxnY0JHSf6e1nwaqscYheVKG1Di6TBpc7rm6eEmWMciMPUYpdU6X4rPAvLVjzP5DKzuxXZvmI3
95EhlM4KrZg6A3HtJH6YkFd+oBx3W6J7/G3L/jRFQH2nF4CSPA6Mg8MJXtzWg5z7MzIUBhl0QKjS
MqgXNWGpZJt3EJSLHLqpuJ26i88zvUzv+bafnsggACz/y+KUUFBi9QRFlr6PlS4z2td1xWFSpQhZ
MeMW66dfq3q3CcZTuoRbkUUqwLEnDlLbkrmFuZ98ot36bnMtvvpgYYcUi0WdPf853f3/wcI/DRYU
p1wmMP+XwcL97z79bcof9S/7b+OF7U/9x3hB/cvzlPa1dEMlvIjz8X+OF/x/+YwJQndrBwgV6ZD+
y/8ZL4T+v8LtV/iDQahcX3j/6z/HC6H7LxX62iMMOmI6Eerg/2W8EP6tH+G6jD1kpHTkwY+IGGj8
+5ldRCt6sgJA4cChfS9cGmCidJ+doch3nS6vtQBHVC8BgcwF67tscpywErbS5DJTTqrfYzWgThwt
mbERLlHyUHhl3BEbs9WHpBzSfZO0QNAUmZmd2ee8hQ9lGx8gmyM2MR3KhqAPKevKR9F5JyEAWI1D
c6nTmUNliN07B5hL89M5OLnzWzo2ewxcMV+TskE7wjGuiLOFvKQI/JXfIYUz7mUt4+agEs4Sa++Z
F0lr3pEarGFYkiuXs0ZO5KgeG1p8unWRFDMbXkuWvL88C/9Nf1L8N1eXBJCQoU0kfZ9Rzr9fXTdY
os6PDMTkpH0sETTs6oYKY2468dwiEw20D+ys2/WRgz+xz9HJD8PtYklQcsvGHG3u/9CivHoMgWdV
z//w+SRP2F87NtvdD0l29SSjKp/W7d86NkvQNZWZFtAKejsso7GCahYbEVyGOTn3CV50wgzQr+Sb
wIO69FNRtMFhlcSPRO2dpil3a5MxPnPCai7hNwcLWBsk3l0ZlTMoePeu0N23JUtQ16ntfmeDPrRt
8SZbFuMYbeWfJ6Aa17u1Q8Aw9PN4WL32u5u6mBVICiDzujqvA6Ff2T5pNyfzlK57B0MZPh3BxB4t
g6288d7LffZ29HjJKMvPoUwFHVsEHCH09TVY3U9um30EY+/cN6EhCyP3r7FS3gM5uVgTOFQnuNlE
DFaZMENumCrWfTjRU/zzgNTVOv5Dd07xDv/94ktGi7QCw8CnQbfdnL+0y+pEuaMqOiZHnDhbMg1b
kgBPMhFE5VTzZRTYzHwr9VG4VL5xChK1W16qXL36Id1D3XJksXlVUQXm2SEMYPADclUnP6+/arVK
GiTYdRdI+M1KGH2kIQn4EclIdDb8nW/xehkHJM5YcEpyhE94UP8rUcToNsOKEjCaaCBlwJtXnEYV
G1UKT/jRDaOTpPt80hk0xJ7It1McM4hYBvaqpWwsdomK0/40kPNiuuZqErIvtMGNBw7t2nhBdi3W
5HswdATZNP17omt7aOM1wUjADzKxTJ7Q3hzKmtaNSQRWXfKC9ED6uLEi2duqEruyVF9SuWomiGg8
4nCrQESC/7l2s3+4UdyQ/3KnZCS1kJo2HKt4uDU+/3KnJj8YS9Ej4rBNiic/BWZtm3wf4skYOK5/
MtoHRDF+1QlisUUgQZgYy6k8AqKjFfGN6QrVxNi9O8G2DfqfngZ63Mj2Pp5nDOveaHbNylHBQWC7
Sxy/v3Cbt74aHoKV4N9Ty+p0A6XHnEYIC/tCNBiVtOt8K93uMuWzjwKS454KEeNHWT4dyBkbLnHh
gEq1Nf9jz3Iy5U3XIT5ydMmZXAAfGFbMR2tNMKdLEmqBu5mZ6UvmescARc8pjXe2xbG2Uo7RiqMv
sbAygxqhB1wfqqa4b1SBQmgebiN3IJGDMNI+iD6I+MA4mghxEhmTO4S5JKHV4n1xDUpmNf5sQmYH
Jl45TUcNusH43lbg2do2ePdD/JyugRYT5pYOzpIQGeCBOnKXS8WYdSoZVA06stRMIWfaBuqgHgex
E1ueWDotepclzKRxWM5HawlKbh3r3Fhva5oMHNtU2c+Pa3HlIZ/3NEePkTMGz2vvPzeN/zNJnZci
5VcS6XxVgYS2tGUfLEtVHgsLXiJwg26n8zo/jW4HMXAuvmcg/C8hmENtg2JXOBnD9UZwwEz4N2vP
2HMYe98LL46Z9sy/O2P1pnPixY13Msyp47ePqTuUlEX1ffVi1N199NttEdkNRuHEj2kUd2vwSY00
akfxTSi6dMZjglult9MWNtyHk4tE3YDaGWA1OjhE5+mztM5D6mfHYYzqz4lM9tAt63r4bkjfQxu6
jUBz/OJVeZla6LK20dh9c9yMfVtv7gZ9kwZ9culcQqL6kODNibTjcpTkrWSjC5FbFTdJ7J4mPD2d
CJddsHlp8pI0EeQMGLGy+Fc5lHdjn7qHqGuIMPHvZA/Dok2Lb9oVwJuIpMs0Z5DG4sY9UfR4n4ew
I7lSKwbUEXhHQIZRycjGIgTvFwfomfSGC/HcXkCqTTu+iCHt6XHF31Y5vgexl6GpI+p0lId5DgHs
jqeyF3IHcmDsFP4eP8KINxEFFK3FJdZNiqmvfxw09OgE1vDgLO6pbbv6kn1UjWhPo9aM7MJ9UEbo
QOvyfQj014Is90TDMwz9c738yDNcGrGOXhxr7kt/Sf9hvCL+Ns1xBds0MpBQSKlk4P5ZpP6yCNXR
iMW2oVEdpywnmi/jI1FDBc2LnPYJB3zDkjvk3nzUaALSYMRRg5Ez4Vmlb3GXz8PP3gt/rFlz7zmc
zbMgJHqx8q7/UPQgffm3fW37oEHoRyEblBTy70XF7DsNWyjmaZc8T9XtCq92XoTH8lk2aKEHmhx3
wca3ceoNpTJhWR3/4WL92Tv/MoraLpavpI+YJ0C7E8i/FV6tTLKZSiuBj4emODQkr2p/PbeIDiEJ
kUVf9/plWLvqQhK8+8kseNwKpa9OrUjibiVFSIe6N87EOQjcp7Ju7SVFkqrT8W6hGchWdaCYHC/F
MEACiVtvjxw7upR+8hZqO9/nFKpMmX1x9XPkpl7CMEomAZpmWgEo85JTZsgRV9VO96rcN4GLgnMd
+t24lcT93B01WxxhVnfz0DMcmIb9/3ybttPF324TValSfHzBYu552238y/PkCpl4zkCHNjXdqZ+L
8dLGwaHRC358Eab3qnmKi+JLPZr6cPmP6qFjgbkNUdw81BHq+CZzwp2Mw/DieAF5nTmQ19EEzBu3
77DIemX6kjzUMfqVpELDXRQNQeE1+B1INs653n7483/cRAtLu7i6Veiel+0HxlLuuZ1XjhSjm926
45bTks8PY7Y6pCnTlQoU4S1UlEADETWCtSgCZnISvXPJM4axNds5GqWRO0Ozn5LxQTK1Cv0h/bz2
xNqCLT/8z5dURO5/uaiCap9yX4bItrS7HQP/elHNpKIaOREXY5U/qx7U62qq/TrNkLCb+tmvoeCM
nEZ6gkv6YaRVIHEpdpApuiGfebWxnnTVVU0kxNHN6SrKB2cu7kTRRqgP0qc5huOWj6+KKfmNatMf
3UwHbo1ekGIpkekvQRpukV8LbfEyAhekntdIg7RZphFDfYlm7DYtiwmSbqtOppgeipVhlRzCH9J4
FF0jzdQ+895bJQiyURyMmjE/L5POPvllYkCfEK9h6br3Up8bB1OCPBDt439KUNFI25EuN2EvYnBz
pLMFoQ+Tkx1GujR5+krC38NcZWcmpt/8FmwnbULPafYdxpW2qIMLRGWIDRnjWDmTJeWYdxLsEIIV
SE0dI4jHxAElPSgshFQi1HHVTiq2j0azbvvWQ53q46EIzwkmVqSzbJNR4HLNW388V87BKBeQiYZj
LOnY5QMtH2ntXaW7EAMPcSN0xgs4Z/D5+hDyvA3sgkRmTA+Dm36bJ80RguSrdgbVGRHi5bkM91AJ
4lLDvdowlLCej7VMW+haRG7uTE0uMZ2cqmqr+wZmVCpjcSzClWzc4lu/Rr9KYd+DEB/Y3Kng3OB4
nlHc5w4K5GCEeRA/eqQoVIQ0HUypx8NAvkXVNN/5kLgZmTY+6Hcb1kdZh+6jotxKiyTkE3D74mzO
GLiw/ytVnIEYWWB2dAHDHQMbJnzqyZG009MMBIgecKyXuT77qXPyCisfMWAv/tsAoODoBPM19YH7
hZYZet/fszA+cxt+stCCfdR6t8ZB/qjMuhCCUle7uZb0ULe56diREhsHIHMrxpMB1v3GrWE/zlzH
tYonGrn6R6zqA4vjIZH6E9WRPdUrN6QJqvaqYViUjgvPo0J7ZxYXh4dYj2NF0uEQnpQtLcfnpryb
V/nZjdqXpgzM18GsX4sYPGeIRiZaogRatCWprB7IO0Ok5joGVKS3ktpIqrIzaDjgxm7mghtgShgO
h+cqLyXmrrKHxImzzCe1YY6vVXnfObtJh79HrZgyE4ezC8boraf/gB6cGTt0q9WvNmC54lRU9gQB
tK+bxhSwS/6172d/F4a8mTWvx81qHHXLw4ucYCUqdLHgmgjH6ah24gGcUz5BYKyn0dx68rFd3eg5
iCHze8rbTbUTPSeRR4wEHmYv++V3cXkhbrgDR80cmgLRoHvzFs6+6SI371N58BOwFNHYzXs3g6Jb
4zwSDoGLQjwCmjMT3oCSDtAIDnmYFMi8TD1ME4aOMshf6tYnGbNG1+fSPCl4C29kQDhFK25tLmA6
5YzIKkgQU9V+oAtF/cTchUexb58k8aFlERJDbDs4Tt740lIi4cT4Ni8TZkVXX2zkoRr0OJd23nmF
y7cPHUYwQZSd1wkAXE4lXLYXZ1rbva+nn3UbAWwIWCbN+nNcIxhB1K+fBkzAafWWLjO2SrQPZkVN
micQzedSkqccNFhl2UoS+6Mry+TQctaukumbcJbuLjJtcU6H5nbuxCe38JkITRzwArYgqM59t8O1
i+DOEls/NB1u6K6dL16V4cmoPaCsKqQDXsCASUxzv3gW6/gMIGXigJii8vJdb1dB2liXMr4OfXiN
l6Sn9qZ9TKeP4PWqwDwtMzCTASFtStGaMAQkIarfs3F1NwFNZY+gEcfr8uNiANnIgVfeYkOsLJww
A6dP99GDo0ZazxzYUbwvzH7HBIUtzz19yieWJGbG8/ojIKiWjYI/1hC0NRngBdxzAHaiINm2MtnO
TRAHl8l6Hgm5nbeom9rRcE2aAlii4eQgyVMprL5EbnsN9fA2RxPfljh1ueIoSxP9KpYU50ti7l44
lS337FTKpg8jexDTKS/cZQ160WxOntaebKZw5kCjsEvp2bnKtQ33hefehXSFEq7fDo41bY0cLOoY
OefZhi9VlhNCiTogChcfI6SzixRmg7wHcBDh/Optgh2mRHtQtW56ztbiQ05qvXYOAp1kbKrDdEYM
lDxHIliOfudwMmCmw5HaQ9gBCqbqK3EAmY0Z0DSnaKwO+AsuiXW/sdkjDMyDG0fMn0UnP49CKCZD
LecnJzmEIcMSi9ZgQ21xIkgJx1jbz4U3Bpwb2FdzmVRHWByvLlIUKLOrhzVkjZntIVvxiNjoxzNe
c01ib4KHnwgdNKU0ve7dhPiu3KnwPI3HbKIPinyGcV3PDMRv3XenxmZcDfJF+C49MS+KMPrt/bgm
lakMcTPB0WYOzbxwzbrvomLx1ZP35M/6y7STSA9IFlpOabrcoScF/WuYVE0JrJfJNET0bGwKe1Dg
P+N6yXDpkgixjuVZpc6DdJSlul3teTQyQpEARzdSC7Z2PPrKaZ9UOv8S6GyRe8SndB5nBAcBtDtY
d4MFe1en7VuFvOxG+vZxcsr8METed0MrJSlK/NSwR+RCf65IMNGkK9Ih30TXEeHQsW9QhyDJ+qbf
5zH6zQIAj2tcfqvow1tJ6Bo0jd5eo6aKCg3nUc6AEGvaWisWp7h6V+VGgsn2c5p7t9MymcM8GgOp
HXJWb+TPeEQNwAMQ3fYyQvu++vURyt12Ai5+VNnwPsZdf402QfJqHrVsSAPr4Ay2VY1IkYOvomRA
5XygOfC7iUd358iemV7aj7c6hL2UZwkPwRKQMgEZpcJE1YpoOo8x7CJhzEPahBcFFmehXOKQLZyn
yABfn4Pd6CAO43ixQkTLXxGYzkPpX13DWucboK0S5BxqM3Fp6EhfZA7uLZ3vUFjtTd33R9/ODYZI
Cwd8RcI+b+LSdMnWfdtkdOVZoOuelmmU2H2jXIihdNFdEcJmDOqMd6Aub8YIMNyi3OmLAxT/2C2Q
quS4xJ/U8rlDdrYdWE8rxfl+kHRbI1oHN6k3X4WtrjlNgKfU774OTq4fsPFGgwX/UP1EbH30Vmuh
4WGEGkWFcbl5HPwuwhDeQkHaqC3kLmqJndV07mu67KlMdYIA22LsR96V3tgKKlXqCY09VWImM6jY
E2YLkeopWEvSECOPaHI8VnTmklef9tAnVcsV8VzzkXu5OQf+gXWdIFS1fl0b2LFyhQ7R4ilWKcfG
Bu1eNUPySUHz7MsIn6BP8lzHmyOYxTXWkmZqksd0mlrI9/KYl0t463UgN5xIv4YmPYpsje9YborL
3ME03H7mqii+mx1McsVMLNk6N+PFBjOBzE7r3ezd2BCDN1dcU8bVSThPz2wlP4Vk1tskK7EiZZsd
m3bjELTmbcaIf2kGvJeTtcvZZzRC8d7e5dZyTZzEPYcgO5ZOAOFl9PSifescmdOSpRUB7E0A88k8
oROlAkzVu1Yph3Q0/Y1ku/BadPs5BOaZL+W+h5Y7eun4IpPkqZifEuV/FtY50XCC/O9gsE07Gz4G
hA35lBsFtmGCiqv54PURE+og+C4L0lQDv8UsbVG3ieDFLepfoNlWFr/yhy/T/phsIxVO91nOltJg
zhqUPz8j8s72Y9GET/UCAzOjIpsmApIZNnCwmTvnxg3D/jTt+APeZ8HBK0s57s/1fddGRBcwIznp
oiW+AJ3SWOv8Zghp9mVwBU/xhlTLvck+NDNdTvbR30F+byJHXhOXCqovZ3utmGavffjV1bl3ztzo
qU1k/RipISblFvbe9hHCJXzt61SeAtpUzGTApRJHL6b0odi4lrOfNZd+CY69pg8+BCBoxPCa4DBd
4JheJiDSsxAfjm4gVocwDbdsTtnnyR0mC7DTCC9+Viot7gpbGcyRgdyHaENnYeyVfRk3cegjBexn
+eCkNJGXbJvs2Oegld59PcXPMhiro5cCx/iPv1CvwPdnqwZGQvQIanCXw9DpI202c5GjizbJ7576
CM4FfryXYh0xQySduiQ166biKx/+zA2W4QqJl+AelEM2TcdTUi4tuibHPy1585VocAi07vCeuemP
sPzd2eWtjomv0QSGFyZOIHxrF3srC2/C3r6I5MHyoBFNWEikf4BV6ork9z8/FB4cngXT4X5hjHgN
e+dL2Uood5sUKV1gHqoaRzinawx7brHvonq5T8utFWnppc5zmwDHEPVzOrRf46WqL2JmtsnXdvB5
Lz/DZqrPNszFo5s6O/YjjJEtflVPy+Ex7tFC9XEMKrYOzP3gjsFhSrFI1DlrjaLUOtCvZDoGhfVo
S2SXwdyfKOO6Fw8ZP6X4Q6A5crsld9fUPkCsloR31BABxpNdlnJ0E04lLilc2zJBtBRVTMw8+VwX
6UsRuiDxMjYpE9LvXxiADaQJTrC0y9WxB1bKD3dd7npk1beD188Pk6IC3fjaHru8RRfsrBB2bNHc
9YUcXkwyghyz2cXp2uGyMRGTxmS3IkuzY5wH5mISqA9+3/q7OnGKQ4fImRQiTp+r38znIkeQWmR2
uPdKAwh0Kh9L29lXIGjr6Fdfty9Re878OAr3th+NelnHNTst7fzcbfOBMmxR14Qr27IK8bFKWKcm
JaR4pHmSc85B2oXsqsrTYWcTFq3ErX67/uuUKoS0N9wCsE8rWd9/euye7RkPNBMyEina2ynlpyvJ
avPa3+dB3mCxSmnj92i/fUfFAGFrzi/lAOARprUvMJSocVUYZeJjWwSgoQPMqwMJFipqScEbiGOB
mmSm4Zn3DF11k+JnThZseEXP4X+qxdXSNL0t1o4X378aJDPnZuWBaV15Z5oJAdtYXznOtlnAsqo9
sgV7yKmLRYcgXX0XlJYQ0iriBfLJj2prPZ0GxNQqxCtVByBedATTLadC6fVCaliEWFMnEZo31Q3X
VHucpwfkSdjKqRInBxqUzk95XDKco7G89Dj4/ICsQkJBkXST08A5KDhXDY2hMRjRwDWL3WP3S+F3
J0N2n+QYbVM0qLIfolvUTx+pl8rjGHv3otQs4UlM5IoiPzusOw5pZpxvxypoCQyZkK8tObKf1v/i
Qyzyl66DPMXfT1Kt+01zPshDAb5+zJpnvcXeKd+jjeYJoLspyNKAZM/WVMnnJWfx29hvbhAsP3qA
E2mV8FRLt7r3U3pBRZ/Wr/RVgYvlgIYZVZ3atBtO2Cb0ocw7F3ZuYI7umu/bfp2/lgalWw8/6dbB
QggxtSwe9Wg5Io14KJNmebNtdM2KZX7xR84i4RDsui6PTm3s2TuL+Iut6Izh3HlxO59j2+J+h1bj
7zJTnN2aCdzYupy8kwkqQ/fKBAtPIpeXxVz9dLLp3MkGbmxLX69SFB+t6bODHvvvyZYy1Pq84a1b
8beojr1QT3Y/sshv6VrMspf6iwry/uS6/BMqYRrnegafudV35BE2l9X90g4bfnPCJ9CIr1XiPhd8
AZ0Kn6ZgAlg7VKcsJz1xnmFQK1U2WBuCvdPU7amaDWqEqtmtBZNDQ0s9ozO2ayilt/3Y6PlQz6lE
49Sd3X44/3niex2TsSYhLNdeuA0FRmC89XhXdORMovOgZepE1SehmLCaSuVgyOhzZcvwKV7wV0Xj
FO5ArB36ECbPhB4EHEjT7vumDZgrdON9X3YPUxfBDgi694islLTQAP7YBV1lzPHPSzgvErij8TaS
BR9rxmXO3BSrifo2bd9DurV7WoE+mmcr+TlL2/goVPNzWPSXpGXoOaXY5vkb7lJRYjtgUpDP3XTE
WoADgUEVJ8bVJQwnnbAHuAENJJ8U96F5H9WGe62zlHRsgFMT5oCtbxPl4W1QOcjvVyr9ULg3rDTl
p3Don7xmYvleuGxOWEe8Mj0GGcZnclyZl+Nkj8qi2IV+MtwnPZLoP+PGOWJMm6AYpvvVXPyNq5HW
WGLjCkblhsKpWtseA0tXlhZ1eaiq7YpBQPF85ATxaPitcdTd0vMJ9pGTHAWNIhqPOE4X+VE3KYHR
tSBWwEvNXaC4O239rR1c8WB1+jTCJN4v0p6cxqzQ950IdwW9km7GMleFV0e06ip88Z1OXMzWjqAD
fbVbQA9Lk+s04RNlEIlMHmBTvj19q/pWS9889Crpdn4NMCwj+6CJSerhDerBjNY0nS7T0Rdoj6eQ
k9KyzU+n6c3ZHnTj1PdZVZv96kvyd5V+THyMSLPPwDUL9fxMbVnsa5SOd1VyZUfmfLt6DDlqbwaQ
uAKMAbGWD+V4dLsRyqhEbWKCJ8cv7pj2m2NECgcCdlTrYbSsh8BlaDnQ+TD6OXf5AJm/3riyEeei
w1uyGlwEo5fl52jIrv2E90Gl/i9aDOoU9/15MZyD1wyaWwFTlrFvRCOI5oLvXGk8NbyrYUPR6rx1
20x7DurXLIUJITokxe0cF/uhLcPbvghBxdq63jfbTLR39XmYjObxQuQaa05IabX8GhqEWBU69CIA
QMQBHrdbzOJByAd6oFa/B/2wQsu99lGLtXx03vtaoiLovyxNIp+lG39BotTd69x1gKT3pPnmmGpb
g3DG64CJcMi6WUrATVmY1099h7QsJ3zAGhZcUAj7MSWZplbpF5shaLYj0ohhEd8CyNk66opTXPjR
pcUShqGi+0K5IZOFpjCtmF04f/ftAviRf8diOhoKtzk0bvRYtdRY04QrIVwQivpOUVz//JC4bnVL
bxEww5jz4OQwAOWGo2iAm5xouV3yuHgQeh32xkM3NC3xNzGRECsjEk6DPHxfaV98akB09INHEcFU
E3xfGR6148Ca2BIS0DpQzEQbscR7C8hjXwa7Xh0i5LNYAiPLWIfhX1q4ETXnVWi8vm932mnw//GJ
J8WzwouB9MZrMEnM6soO+blgneCZGaKTmPzlPnS7H4HNF9TyIqJXIS5VDLk8b6DruxxHw9broZen
1SUe1XwIe+9eJfJ/U3dmO44rZ7Z+lX6A5gaHIBm87NQ8SynleEPkUMl5Cs58+vPJ9oa9t7vdaPS5
OOfCgAGXSyWJiviHtb7FK0wYoNOQaIx80nG+1vDffDW9+ol5Ub57KPNM7fTGac6ur34JVYdvSkdg
YVnKW6MM+rIDa7zbkT5NvSABtLEW4dR4xwSZRGqBpVLVW6Klz/SkEk88kurWnXlGlm9L6e2ixFFz
rwc8ODgIRarYq5d9FgJy5559tSzOdmFpL5k93UaEzw+GPYx7o2MgkvNqqOiM27UvA4InhnpjqQAl
9YCPM5/uBXHUbRXT00OGk5kY8nVWdHKmOrzXg//jqzh7mszpOy0iwbSbMYWUrKEDuZxqANPSFGuD
UO8HjpIGCQ1qTWsx9mG3zfOq23YtwYW59IhE875HTyL0oBKaNyUMtECYJZGOFXRc6I5SODw7dv+C
kcxdZmLYpFOMpyrK6rkGoZ7EAvNgGQzVi0HZV2FrgGFQJc6riuMqca5TGL02gYWTTBI9GPG5z3d8
ZPmcfqRdwj+YfLlJxhCuVcIdqMAnKEsftkNYP6ncJxunkBOUhatyqBccCbOnGkvC4IpixgnHb81k
aXtfly2qCCpDiXjyXDVypNccXlrbPKXd+BzUw8KQlL5h89ya0bGZbMaD7gDtJHmMIqibSuAkmhjH
Pch17N5Rol44zrr+Iy8pFSqDe8TpkWU2+WPJJGve9SBcmsgjq2YAj8/M7b2JDLZsNU2bsBjHuMM9
9qP6YvAHws0++SXVjOvuRh/gEA/H7P6PiSnuvFRw+1oZ/0ocPJblXTPLv6rGwVRF9PiA1UG2FvzS
Nn/JUvc0TGJYIS8dMIh5uKvaKQOA4I8Ac4HfikhdTas9tmgOyUdIrPrQFm05S5ySiNfIBRqhJcFC
cDoirUI4FbfVT1p16TILB22p/HbTDuGeHs4/BqrRYFjgm++DBKTU9FVmPU9Ow4CxDgOg+4x7Qt0A
4lu/Fz2DwvKeH+h+NJH9moebqk/kKhwQEzRVNx4qRz8mqmVxYbrE5o5fgcO2Ic6KJ9HRUFV5d/Fw
6G9S2RFWxnaImmMZ5RYyIpIBJuwEjXlvT7pnxWfS2pR8PaIcNbjXTPmvTm1K/lkee/U++tKa4Ooy
HELCLvNlE02U2dO50AXL2ZYcCKvAb5cyNhpq/Ia2zr3MBJkgi7oo5tS9kmgZzsXCz8GOQelT0jpr
FXcB1SRGd0bn9T2eoQwKOWNHSw1C0zuaTGJ4gz6mrFaTN7AI1d0MUwS7ENXbv/Nfip4uBm9Hlr8h
EjyLGtha4LDCLBD2E5bW8dP16mOdRYf6cSWtHq3TeM7zYRsGIQzq7bBPNZCDJi311I0fJh6cqBDP
ghzBUrbYXUyQ/z8irFeJFt+sKblVgd7P/l0XTEirzKG1hs+WDsyMy9K5elax7dP4FrMoNFP72PpT
/let4f9IZv9fYXf+kbrzv4L8/L/I7/kHpcU/0Xv+Q7Wff6T3/C6u53j8TTq2I1BGmZYuuIx/V9dr
rv6b7li2CzIAv+Jfhfd/k9cb5m8OY0yps5BxUcHYf5fX8z8Jg0mfZwuDETYC/f+JvP6Pmi12y46B
Xk1KAyAQf5X1J3W9348Di//SReEXPCJVmmWB81RjLEkDsqjCb9/2XnrTe/mHT+f8V5nTP2Ix/kjF
+KdXFX8SP1Vs6V2L+NZ5SAigEa/Lotv+717hT9qhrA9rFTuFizGJHQuRCVy9//oV/iik+dt7QDEv
HIcm1dOtPwppxp5+uW54DxNXyQgDdxgUP/Fp/q9f5q7H+btO7J9f5k8CeDH2DfoSXmbkylTDkzF7
LjAl/usX+aN8+PcXsRlN2S7ODedPzAdPDo6X9rxISXZvto6nrxE3KsyZ+L+R3iH4+0/fj2cY0hbu
XSb4x49Nj/FBeF7qgtSJVykjfVMHmIkGpc1xmOZqzzYQ0ABVvljWDrKSFHYzWy9gssGXjnbThIiR
9QfK8xDMR1NRppmvGohHot6WYmpuzRDsMHU2+SEdr8h7V9rwyzXYjvpwX1rSc7yHxECBlIxIhune
SDzWFFQg6BrhRGxlXM0NkijtuSrtue/9jIpqr6VEEgMGwP4sZPHRl9PVpl2uM38ZJgiW6napO98d
nXMyvfap9uDvK7JdEidc2yRy61a3tMrXEjpfj1HSHcM5QrJFdudWw+lpvPOQIT356RDLR5VAVX9Q
vr7vu3swi8XyFeu6Ea4zCabep61KsRRDrWAybjPozScBQBLDMHIDitT1yGhDtVe6dwKF423sAOur
v4scWf4BwwYWGPYOpcBUwsi4BX1FaRKrL2TbuTq0zpkc+ADuFpsdrRtQ3pOzaLEdRa/RXhMgflAu
ynlrX136JE8PEO0zhIpI7aOQ4WPC1iiMXSNJrjSujUcOkP7aWbAcq3zBT7G3v+wSERAD5zhvUcZD
fSyBQ7+L4pLaT0P8qiO0KYl0TaJ1DwPZH1taCIq55iQUBo8K96wR7Juaoq1/dXCKpuqLbJhuYmjD
ykUjhRJ0MJVUwsBUQz5QMYDFEAwbA792mi/i7LUzXHAF7rmI/aOdqo8eICFKoSTl2HPhfuMkdTud
rwvebmNaj1YC2a+cSJcq5lo78VAZy4iRK8sEnX3F0N3zHXhWs2bn9KCOfQcG1S9lPNVgT7NgO6xR
aByDpNvWQbSwtJuKWUcqIpIhXQeM2PO9FtjQnAh30oGR6ztdWb+scJgz9lnEVrvT+ObuvVvblau2
WoeavTLCam2w87XIVkkqJlL5uENEsrRjCB1msmWdxsghpZfCuq3MXaO3t7Iwd1m36tSzSR+E0f6q
B+0uYnemegFTvVtqUcusrT4NRrHi6SSwgPJcaguzq7ZC9ojIu7U0sJxiFx34cYgsZ/fzEmHbzZPv
QMGvwjhqfNqIIXWfsNHskLAPFhEzHo3h7z7F6BtgGqA+5usU6bpoSN8uoE2CAt/f7cI+fU/QhhvE
imyXDiViBA19oevWc7u0eZKiN4uUO8AcR5WSmdlqpF1B89B8sch4uDQ3nDsIqROv3zrYTpAwjcGH
PiWLisbWHXhEJ3cnJp/o037mgt0whLZQrrbQXFKs8vEyaD9uyPA1wX46yHtUTfDsbjS+cS02idUZ
3k10r/si0ZYjg9G6Nd/7PN9HKJxlhi0lvRbxjvFKCcNEOrspuaAEfrC6HcJM8NmCt0hmAqM3TBYk
PUzzrkoX7lSz561mbgdspG5nuGvnvK9tLyGdotzqs0tCzKxAneYx3+ZvCWW6tQaA1hih46OdfLak
dCQl2r6wYRUfPHpA0jFzQYxHZ7oMQKjgDH6II0LprP/mqvpPb3VAg78f7X+6c3tJa6hbmTu36nUH
6ULu/3JL/d8vPefX/7j920+h/u1wXd7+f2BD3uGM/7WFk4IK++Yf3Jv3/8Nf3Zum+M3AgYl9z6YO
sVlp/15fgo007jWk59jiL7UipcXv7k3xm7QwC8FtlNJxjXtR+jc4pPB+u/s9DapOIW0LMf//pLzE
enSvg/5ewDBBlsKUxh0MKaSD+vVPFaZraGhqufIJhmxO2tDsEgWmR+o7ZVy7EoKc0KyZCSYih73C
ZmKbcg4YSbhwLfaQzFFa9d3E7dyykk1iEv8G7WFEHof+du20YtmlbzEr7uGSRpv7Qj2ujZmFD0OH
QJuwFkms+Ti9u+TBaUff6ZZGaoBwbJZI8kGKIHxooak2HyVUqJi70BjND0JAG/ZMtYaOjkmj+KrA
N8aZv+iw7TOBCCfk4km9T7pNzStYbGAAtXRthfX8fWjwj4NskuUjeFvoBI/vWYCWEBraAG/8GuWo
QnYWNZzL6iky3FkpL3l9pODCavNgwuPj3jaIiXKQMXkkHZUXu1i7XjBHienaYBa09zw9eEAeg6Sc
MzCb5y5ad/e15C8121PnPHoMPSwiET6oGh5EvPTbNQP4eWHX2zusCcCGjzpb6nTeTBe1FTFhqJTg
KGxq/S1xdzH9r6EeS1hAPXJR9qAPpth2xo9brxtyQcty+NUpj/Gl9dgm9laEhxAlEuYraD1kvdkP
uPsSroFuyhdI8aHutqR9smgQM5u5PXsELDxOg9mcXX+Fe896yRUBluabGdQcyBs/WI49wd6Sdr/e
me6hg7aQiJco+/I4Netua6Npjjxc8cW0zrT+BCAtmipGlpgSYBPpHnEWg7eZfJdBAnoK2AmBF7J6
pvGGOjihdPQVzlXzwiiMLwEKD7wS9Gix0AkQ9/h0yZwMq3kBmqgjGu3a4wlxyCFl2Q/OJj2I0QEJ
M21JWZzpPsKq60iedppxmNvQA1rtwQER1rO29v1Hr3VAzLTUIAzfE+J858xjqpj1XsTU+eZ5zPyf
MFufu7C9TNbJs0r8oSg28Ynq7WlQexl35ylA+FQ2kMSyxVSdSnIMbZHss2l6qBQAHDltSlV8d+HS
dZcjud/iOfYvDFaiYKnURoPzL9+5jDM0qx3SLyoGADjWHGkXsxjvEVbTYtDJYzLlqo4nsjeeJNa8
Cj1+PFAL3u0xpID7PQlqnrbTIWflFO4R6qwwBkxv3fNqAzB1a1WGZ0u1MwNZTOsM1LtUSuTaJ8EH
4BmnRaE3+tCcWGvK57giDaPM0JMMFMxguIrnyXEX1T4vnQfzTQb+MRwGJmMoi3N+r0VLfh9BiuA5
U/NDTT+W+VSl/I3juYc07hM8VlWgOwFLSZWtbNR6hgarCaRkaLEbpt6X0yL31hET/BouUNP3t775
tmoMVjm1WvQi2TGJgXU6eLjCVS+aYIlPtdfp1IEGnodTlH8IL9/r1a0lCyNmdG7zNKJp6Or+PU62
TfkVTp+uTjAi1StJiHnkfaZkco3pY3fHEon7siN8KPm8neLJR4yu0nGGXG7XA/JKdBeK2NWWWDPZ
D5VGukBZsU5zZDcI0uqZdhqNg4ypu/NcEcwbraLsp+MkcgnVshQQehT/GUHFpb1Jyk9a7lnIaFDe
B7aC7CrDI2nuiZUubpVmrpuXWK/gfZ8yJ1wOk7GY2mkh7JTcivYhUEA6JxzJtYuyC8JKoti+kuKu
7QDfEjgVgQIbIkb8SJ3jDOWGS2ilUxBH0EOsbMKPzlo4cVZRNRJ02qSBuWhcbB+54fBzaRLmxxPD
d9cxBJgMwFk9dAxWMSGYWFIXWQpuJ8NFwttnR2E7tx7Rycrw2Y3axXhW6h6hQ9gASveOTcK3uAef
4UgYVtDo1KHYaoSuQxU0X/Uq+uoiZKu2JpeBN7hb046e0at7qzjQvjyyl5D3Mpojcrd2/KfMTtQq
d1U+dxTLlBxxi95lm1G7jkkcEaQFgEeyQczNeGl2JJ6kpdQAU6FrcyIO8iGulrpsfxn1xG4ow1pT
2slA7ITE+eBFV0Bx7Ndhv2WQYvy6c14LhKMeZgJms+GbWxn4WnRkaXYR/QQxdDCO9kzO2gQNUG5X
ZwGQPeymGfZwlLn+0G4qInCgMrVwD7oqo34tmUx3U0tpX6IpFRcT8MkCpxSOhy3LV3Bidzynyow5
yRo/oERbT5QLT8d6MaSFvgEV8qumxucTrO6ivbFlFTeCu6lGpMxNs6rtl8Z/GwyG9hJqU4uIRjCa
xiCRsEUd1Pe4cJUGsYZwo+kue01HL9s0Xb8JYx3dZlV9mVED4pwwBhGIi2dzg6tEuwcPRdGsd4d2
25b6r8Hg1oMBFpY+2UU6NsqmRtoSBsSPLUEnlEdUjT8cbhXtqpI4jSfOt7Ant6MiGYcEM8/gsI9Q
4Ztp054M3+1WNNupTt8XmZjKcVt0i2L0lyKaMMegOE6GvNqm7vged/2nifF9UU6SL7Zj/wmmVjbZ
re4xa9yfDIVpBbhO2WTPtW8+wV6F6VbJx1C9NkPML8CrOcSQ5Q46Z3LjhkRucpLYveDHIcKXKiMd
xSxYykwTBOW4k09ax1oyCPh9eKrfuIa1DUO93cVRyuRDms+B64YHvJ3+2u9iDsDmq0JXsjVR3dV8
OIRUYDVrWfYHEF6MRD0DvkoPYWW89JAX5hpeN7M1sk2KF34NkHdEVQJciAB3k+6jd4TA1pXSuSJu
FkF48icy42LjqBokDEgjWKwNGRGV5HXBdvvGGKsvWBtzaPGMYrVET4yoLw+LvWV1AXrWMV80CaNw
PRPXMUhsfEFsVyOL6yWKJ2SxY7TxUucqQj9ZxUqXQJPEsWdqb+p3Zm5cosOqmaL0MrS3iOpZ5DVN
MhNlvx78OmDlwX3MH0M5oqJu78fBs+MmrEUxTyDMVrnTLCd0LKWMm6PiD3Ojym4ZNxZK+CmmBqyK
Le8uXsbutzdh2epZ+4g4a0j7IHYS9/uy9vq9B2bx0BXVRjeJP43GWxJ7H6qVR1N0K02R/4K1xmri
YmkA68GxXm+l3yHcJuoQoRDcUQhMBbXQzk7Rae9zDAFmsBpiOTPvCXEaeLcIvNi88mvgo1gKQlyK
08ZoPqZy0Rs7pz3d7WwWtoiME9NG7k8ezkmkqPLfQ+PLQV9h/LK8kxeuFEVDyjsI66vMrlrkLuko
Tors2dg9ZcEmyGGjQzBJfpz4mDTlMesYRVEvwTfEPDpnLNQRi4iJsSzDTUpoNMk4nbz64EdpfNc6
BOXGEB8jOZpDMGw7yyYdhrgWZBQjjpTM26UNNKsm+9Dwq9jETUrUAB7kOeLKDfahPhq/0nhRZFmn
yRKxhI4GTE27WqMh5vvtWLwk1SMltNurl4LatfEAbTjvsD4XPnEgBgimB1Od6zK5OQ26DZ5+Pdta
lbNou7e6U49hzMINX6+/dtIMpADwkBjVHBrohq+9o6TqaNLb8Ny2+tIRuCP6cO/21qIAhj09FnnC
DtxcCE3fCX3nGMUN0hj+as87A49chKCUE+Noj4j5qjfwFwwoWJChdfDs1aR5W10xhuzGY4yJIzL2
daatWeeb1D7FqgRTrduvXZvQ+q9kBrgUoicuuV2XbzfU2oNci7I5YxueGfyGcm+aK/8Q4hTNppPP
oreziUAlrSf8DAeX55VFKBM8+ooBMbnOQ4VKWOoXPUEQSCSYj3dPOV8hOmfijAe+q3RAsZgdpMfu
fviGXkD+Fg3XRIxe+6vVmVdNNEkqXQzcYg7scQcwmLeI1S4IPjq1HPyzXtoPEWVnCtUPp5ogOU2C
K36pVwrtVzVcpvDxbult2ycNY1Zu2Jxyzz5+zICK32NbjoMdHsP9B4ORj6xeaUKFi04VgLii6461
SsCjzqPMXSSuXNdILjmeCBZ1gxOiEXyUYuULF9t5PD0zDEG7SYchAISiMix8TEKlXLjFBqfwOeoF
Liv+FaZNmYr9HnUEpUtkbDonnEnrGNhnoziXGIZh8utYcMS56x1aLR2O57bqjb1HONaQzfQI36m1
8jByQd3f9gMxyFC56wSVa//tRMRwObNMXWRGA0BAcuy/J2EyN/k8S7dfRlVN1UtcOYQZC1PdqDEg
08vHLhmvMDg6MWwtHFgmgsK8LpkG5htdhgutHuYloLNG3tfCL1LDcED6mrZzQ3Loie4amldur4d2
xL/inO9xdGNzDCGLQ63TYmeb6tZWNw/8GGOHkREmvipjrpTF6yh7HfOjYUwscDeFe7lz1SowR17w
7gQUBL2NGfujjT3YLo+dc7IUCE5TD5aG+1Qxs226ahnRfVVmSPgMT60kNiV9tVX3JAR3g2sti/Fk
Gj3ZP3iCzPBEABz2Ixxm1lYB/Wv1Q4DaXPXUudOqdaA5ynXUdTfTvd3Vz0gmQeyz+nXWVhuvNaAL
U+GhzhKbFplSmd8Ar81TsHQpG9opH2a1Gy0GVV4bTdzu4udo+hwq+2jSwQ9LDzzLSBZOPuxc/qmW
8exzSgjQ7Q8N6YU5ODzDWSeMJIYSfhyGPL2dB93j2GD70L4QaiywZfCrrv15SAd7xzcPqmUgmq39
aF0a5SqO3aVy0H3baXgKSIvNZXYeBLdtSCxAccqzt17KlROUm7sLoQru6J/4s4g42o0ASAsp6tUd
w7ixOLyM+BSY10pOa8aUK5eJ8wRDNARFg3JyGDcasLrRtvfmRjlq5YlpiyNiNznQ3BjCpvTwGebf
qSquHAtLraqvOao+nYTHrMYPPqbPehhshAMuiYvZkhXRrjlI5eeRicJQ7EajmFcBEp1H273ZdYNT
GmVbhAhkHAFnxAGQUXVqwXSSjV075cpPWtSb3LqFeXH1vQHIQx/9u5UvYgci3jPJRy9OKtRIgjQI
vReEC7l3Xt54QFw7Dwjti4W3qrx4gQc9slkVEHyaZQ3VJDOhIHAfHIJ+BuSPbstXXD8j6IaaVO1C
X/seGWAPOLKLXF4id7pIWsgMhagm32L9EnhqYRffg3Orp1cVW9tYJtS/T47/k96jYIXgtPc4N+pZ
GbPKqaJ8VrTFpYvEzhh/qs5G/sLQgi4Bp8tXGYuFHItN2WB2aUO1dHCGcm6acoD7otqFSYJ1SOhI
ZyiwsfWytoeXUQ6QAFDu1qc0Ypat8AG5RMSO5JXY+N949O4WXGCqXX4y7QBwrLtxPGduiccoW+u9
PsMBg4j+iCZk3lBzdFa68MU2zfX5M+bBC4qwpZG/xZ42CymV7aik9v01eC8j6wZGt7NO/DRMjvLy
VFj9MvMJLBs25DQFWPMbYW7ThJx1L1wqa884ZV7p2ENXiaRcTSW25U980+xiwr0m7Dcj9I5+QPSV
S+r3/SYbcElZj3qF3qEWx8le2wCEbNA1Nrm6bkpjGoChIE/ezg/6j6LEjjBU9pQZAWgbZmZVQfZn
S2x4QjTM0rCJUyWTW08IQSnyGfJJXLvV1kV8jK5sXzDIj4jARX+hyYvDAShmRPjAbHotIpbO3vYv
rIew3OuFIJs6WpT+Dk4O7z68+OPZChUHLIerdSrtbFfk5hXxu2mfram4ltquibcFwil+FfzkHvGx
IDHk+lGfXtjeBEZhLA2osCxKxZ82XIOYeyjC8bMDc9mG/tzH3RmRPhkR76KZ5jWqnrhHVfziw9x3
P8Pm6Hq3DNryRDhalhvbrN14WbZivOawoCTMugpfIqY2WGy5a1hMVcM6sApwWilK3HqZW1AbtuDD
1zH5it5VOktgcpIMTT5/zJqev2fdg1toujeazSwPGI9mKPvQqo1XJG6sy3oANL2zGnmPBmKjMiLq
OOzXmX00aO7ctl/D9KLjoSPt4kPERtMpzK21FCScmcaMyUSTcHgQNliG0XPHsCryz1lrPlymQq1S
1pBleWtSeYjLaq4m4quCq27uZNgChXn12G8Mk7mp235ZwpB0o/bAr+HBGr8DGPAN9MySH+ek+A/n
oCl1zEabIuZLISdPD/xl394rL2R0l8EUDJSpCR0QO8kl8YelSamS694XAmgcgmwpIZ+OdoLB8MXw
SQjux6+KbPGExZe1pa1cNGoXE4LW4mVOwf+RdDhgwjOHWx390vV2xs8NxDAqL92Z214BWQCzuWk+
BOZ5qDl5EAfpOfLdGkOu84ZZZI6+aeFwrI5MGJu0pJ0+JYFajwAyDFbiJTMJoksuj1MabqK8JuC+
YExGD4QzNmevB8SV/GrmnMkptsDiRjabaoyU/NyKsLiMjSLfhf8LLWmWIQFjYffVNOx/QISSMlEv
vR4LO/UQTmmX4yiR1az4VXD0cS3Vo83eeslsiJq13nT88ZbAw44cTg/UHb2yxwSgTRmW2mpbpysw
wQu7w8xGjQOV3c9PNmpk9mys14IsPNz957I9IVzd1slRePxhj/jIZecxzasYq4hmoRj/CIBqtjiM
SYPeq1vHvOG6R2gIKRw9cydztK/HkgjQEBdMIb8lgq0R1EWX90ygq5XIxpW6V1HlTzq84Nld473B
Yc7qlAlvfJcRe9FatvNSB2LAr7TVzIVqWsrFt4lnWY1f8CYXTnlfY30EBtTjYGIyla3dam06c5e7
mlAVfNYI7JvqhUWs1ZKay5Kg5GMYykM/gT7BNA2PGbPMLI6awxCfovHDjchgBZ97H/p6d02C5Lzh
VO980P5DQte+xWxMNuzasA89sI5g3PbNftII5nZf7SF5iJ2eINa1l54aZ6Oxy4DQPcuHCtoCbKXn
uB9nEUoHvdlnlBgVC0jnYKZwpAuuYHnSx4qTcyuppMsGi5B4zuuTj1/QJJWgyW+l/V6yQUz5t7Gu
RpzGewfS3eD0yrC7n/TOXgQYhmid2vRLRM9TjxnS6tfjHb9HEntXt2+WdwlgOlhBvKCVoZhZpQ4Q
c5wHpruPo02iH6uiXLDQmXRioSGGtYwUSVZbjJ62yQ5346TlTvMRxzooIsazAQy1ihBz7d1QBZkq
S6PcNg6VePxFjgVch+Dban6l3q2mjWozZJ3jKiXzrrpO6rP32lWfUAgZ1kIwVoNTtdaHV4cVatNE
6yraVeEWGcMyqotNQn6MgQY61rQ94PxFTZyqiRbRLuc1Z0/jMqmR16avHrjoMNkihujILwsmIM58
AjYC2vQhLpxdOv0yEK5YYkQG8QHx28LpGABNQWPd29W8MrtVRKJZA7c6d8tFZzTvBbXofdyrCeS5
iPERmXButTJlw/OFZ45AAAlZgTGAPq6mJD84SXr/8lEjJ9fItbexUW1AwRgOOwbqLrSIK78B48bS
PvwAZHVwRgY4BGEnSxN7GR3jTBLkwQ5IDosW5HVJQiLhv7C2v+14XHgy3zXaoaxuA5WMNbbzAWuq
Eb1DSp6l7c6S5ZLB0EiJ2o3n2upXvq5WqK7vIxXujOqlI8irK+p5Zwy7uisPI9zjzGN7k51GOT65
TbX0K6KfJ/QWQbxmwNh68FrKrU3KoQcyIzTeyIihTruGyUGSzzVl0TM+PNJiiIvJL6VxzsubGD67
qtjUqDitiHQdDK8G2xkV7O44Da35KcvFWKEqYMizZ/eJDfXiIwkFXrFwgv5BA4RnjK9T9zLCTECU
9uq3X2724CGAcdAXd8FTUYhr+krGY82ZNegELojuCaw4j7N+LstuZlSA4Ydp24sXLFILRVD31EJA
mT560q6aQu4KVe87JpjI0OH4NAvGuCMiE0pxCxP+bQrJmYR+hvlcvQ369JyGTMcc7nTCx/q8XlcM
gwKgm+b4NhX4xFD8jly1JYEeEvdRMXxiYD+K+HnsT545Hw0HFWu2rYxigWmC9IQXK2YL5aRvPYM5
N/RmCJP2MsC22NXX1DbgMLZbtOxMqBx9aRKkZqYk4cbbQCdWOok2jb3Xmp0ng+eOmt/mXBT+i6Il
aFG/JUgUmDby6SsubaIS3Jw5t3azab1jYl/jbpEP3pyuEpx8/IQ17qEoY5pBxAs4BBoT20F+jpOb
JBK19hjVYRoL/BHTIxBz36fYkbeQCAVPF3h2s53B2NvAfts4r2IIKSDDde/KQ28ke9u5TGh4hoLx
Jc2frhBqBRrxWTfHQ7oi31Lc/LHzNKrhq0XV4R1z6OlWWz3UDpF45oIB67zrtmWzI7KTMXVO0uuT
G5X4JJ+8XVOGpzYk1Lc6m/owG51dVwF31Flv+9fCPEVGSKqD9YQA14DxEPKrpKBjGNz9JG59qpN8
FU7hKobJ6fPqdu1cejhcLnsw0nIwD1vzLpzmZfVd1/GCoJGdoveZVLxDSh7KaO/m8S4UrJPvx/8p
5j6pEJEz4wd5vm86f2Pb6EXicGaiFhHVXc1E0B42Sm07kW1iKZqRbiuY5gfGGxfhuvviJHDqx6Dd
69Mq6k6Dd4vENVwaXLhG981NrGEBj55dhVgHb0L1EqcXGZ8hT86ac4asqCLT97HE/B5ucG7WT4bY
JN3B9NeJtorRWJNPWqHnw/gZO6Btpq8kM5akCmzcELEfcWNGU5Prgo4oRFA2tszC82yllQSKjL8y
Q2ydCL1TUZOBG7/E1fBQUDuxuWOk6156eW4YcGTYFDLEUn22Cqplz/neTDF4dnQE5fgYISCo6vgD
LDyq0GKJdwD5kjl3kfB0pPKV5L2aDrm7RDhMWAd7tGJs4quu3CQUG+wNtzoLh4ob1oQKkw0p3801
58EIyDAQwTZCVH6/4HM1rNIKuBgeiHpIN5b/pk0/DiS0FPG6ReOMUfkVnsJiqhEnVSxFSV2ntkp8
Zx/heQqZyfUFK8ehZah3HqT2EbhXzcsfhXkRDXInsAesuOuCyadDtIvzImsmBymR0dPSsSD3tfck
l3Flu5+msW6Z1mM6nZPmqI+vVPMLAK4vVkFMk/Gu43Gu2w+z7w6cBYJlcoksKkmOTXzKaQRMziiX
B2/yC8gTmObrkp6dNrbs38vkw8G3EqYtyZGc9cSbBWmzcj8bM6QJ7nizb51wmXbc9RhE6lSXSD4V
BvJ+5AGLbiJ9sQDpM/LbNXfRu+sXp4hcFfQJcdpAJIPF+pZjiG6y8JdWcVlm/tkLOlIpPm1t67Wo
L81nsHSHpvBXDc+2Zv7qvSPolReqb+Ql9azWom+3TRdwpdYxS1otZqQ5sP0mdaYWoJFCygltpXOh
s0+950495+5TkP3kIpwpH71W9ppY4yk2jIeRW1IAJO5T54EgCXrzx8Ih5IQstqneqIGcJkScirR1
QmRmk/iSZX2UvbdySP2C+LiVwtt4lrvW273snsY4YHTALIXaDsa1k/3YOZ/BVkZwxZkBk3bg5xix
uF2BqTYCPioPnrJQd1Bro1YhxFG7ocTgBOCI5GuhnevLB9tpAcjS1LrGvE2ddZ8e3bLArunE6xB7
gdkOQCz6bYBxsNXCa13MyHs4g5/+MvGc43TYTvrdGdj8H67OazluZduyX4SITHi8ljcsFouefEFQ
IgXvkUgAX38HeLr7RN+XCopb2qLKZC4z55j7vs5Pc12tpGDax6K1L6Da+lu793YGvIKhTX88kNea
xr6Yip0z/+RYfZqPlMyO1B+uooNLXP+AmSXfkdBzVka9PV5BcVNKvTo+W24QNTnMRUQXJYEwVhC+
TebN8GyMatWZP0jIa85Khn/Fm5qfl4aBlfxHDy/WzKaDZwaK99fA0AsDXAzB8R9l1AHowEsRWLuU
5JdHpRjlhXZ9dIJvSXhJgCuy7Rcb+qkbrYOuu5fFaOkhPkjVW56JfVYZP56Btc0PnvDwrpVI1zCY
rkkorpU+ANc62iFCU4YEq6IjnhsfppiKOwbvZ+kYj6k5HTuITBHG88ikdGQmUNVyj+tJdBowsTrC
1LC+K4a+WuRfIBE3PC0uhOaWCtyUTxhnzygC7hrV/hvLXR4hvJjdfe3bx7iDfePofYTfq0KhypI4
iutLPMD6AslnRJB5PAb/7CUd7R4tFSJnOVcTUubWhErvn4JRYgDmpHGCYZMobyU7trHFbKyrJTGl
7Z/8Uf21wn5zxhp31BC36vQRfyiwqpJJXnPzuNYmi5G8/hPaHbtNecZa9Mpu4THISH+ZynAFDDFA
+KEK9YheZNuaxZ5QgZ1l9cS8uGuTIbVhSjCD+pRyaUljfiZcYFUhrl8Z4ouFwKYIvQ3V57FGO8R2
cp2HN63JRE/qh162d56HLkvIoxo6OooPX4M0K0id8VugrYY5km5SHWpok8w+4arQcOfV1snc26DU
zjPHBwPlRvjQEGozUTAjURqesjj4aP2IuhfUm36Ruc3cDX2W0qCbv6GvbTve/JUU24TWsbHhPiPC
MOw7afafY2EgQHlpKTaTlNy9FWZvdPWGw5YZnDLbuXn6GedvZRhHKqYNpLXdXCL2Me12lQ3ljx0v
c+8eN3R37CjJiBikLNFt94oDchshKJ06dZy9fz7ypbIa9y15LxXKo5KQJredwZ4W2xy40DyYr4j8
Nlbob8Yy5+MZeA9yALQ3UYPuNa1JWPWfAGYPcSo3bs+qlRjmTh9SIE66/PB77qaWYXQUGYehNNaq
gviQbAsqARYlmjcHcUa9AaWlu/V9fAE2sMG/v7Jt9r4014BGBqQWIWiTJCq2NVaqUDakp7OEi4xX
Ds1NlT24ctk7613W3jv2fHZQnaG8OPOE3Et01D3RM+RG54m6RuGhk8Mu1N7ZTKKtY0YHGaDv6kgk
YkS/hNpECYq3vt7ZeMALE5xV5Z5qs7yGGMrbPz5vSIUycFkVMWlHFlS9l9WrofEW9svlzlgh0Tei
qLca/RbWnMeS3jzMmDTTGZaYRKtbQ467cgccdzORMQbPe/2UqmndVSUDhA/b/khmClGPVkRsPM1b
igCe0jyzZHiFXr9pkS438pJ5hOKo4Rl8BvbQ8K9p8ymuxvqQ2MOjkVkfZkepZJXuvmMGUwixbaf+
ZPUgTJRxP05URQusNZsPIsFHQa200hF4D+BgtuSJN+nCmV805s6rCXtrG32fYG+2RutoAMpSfrzL
6CLTXdkvYdIZM4TwOwnVrqApy7PoxciRznsz6pd689AE5b6OrbXfz6d0/oaFuhm7Yd1X1nsIapz9
1mS/2cZPzSBlRMEYlO++nPZRyqa7+Z6svWXSHcTXnvuTLNlNjRWxNZ/R0R8m0tgSJwFGZB+WWGdv
3ScuGd7hsYGQkbL2NtHR9cVFDkR3xOnRzsjbRhtnR0+W8zmXGOGHHZbKY1EMKPP+1MGTmRqH2iEn
qYzZ7N/P4jGqH83xS5cMhextGtB32KTy8MxqieDL6m5q9n/AHS/5Zy2lbD/yISm/qtiiy3ee4kKf
0dyvKB8vcIW32qr3kz8zD+vXlpPeTUP3JxH6Q6L+lri4bQNbsOMeDBYlkkrQw1NuXMZK0w4gFOEw
q+f+NipqF5dT34O8rHt5p5NhhXGSwEw/+NEeHmdG65UDOySxFBGN4U1NhFo14+cccix0f6oCfmBX
ZhcW1JnV3nOgOs6TMAoA5eQozmO/sCnC99wmb4KPZnGPOJR3Q4QGPp8e1Nw8NVV8cUZr3U0m+gBx
XuSMfr3Sfc9k+e/AvLatwf3mXzAZSTMMbbKu6mXe3XLTAKgQ+B2LuyEzi60xOzYIsvbBdVRyzmIB
MG6gecXw+6oD+zvKQCTF8QeJ2NWbH42kCnivZQCaqDac5iDimOlt37K9dqd92E7MRol6XIRU0SP8
GA/KKoUvH2JqhFXVGvWT0GxGCSWwPL0ukYMOVu98Kg2R1rGL4SJ5sYu5a+EYK8w57IqZKuQfpZ/v
vCoFmKKS3dQmrOk55macGKtyZno3spbaI9TIc06DMOuJjLIAPTv9t6+MkKLRDx7DBGlSECBiTcmq
Aiv0p8ogOKZKhRtfSTCmifePa9g9OBI7A0IsLADy7IGK7aaSWAWClKJ9ltdvMZ/frGMO6JC8aCJF
CPB6uJSTZGBvhZxPffhq3MmY8Z/9HZj3cHNYWL9H+W2sxjOVDxxMokyz+uiG0zbHOd+wOy2WCh0N
D/9DlJD2WqRXn/syiA6mB1o4EmvDTreVaaI9S49d+NaTPeXG9VFQz9busRS8Y5j8sclnG2+dZTQ9
hYMOFxhp/mxDHVCmFq9gAIdr8TrZXDZtmt43Y19v7JR9Ve/9HXqOMHe09VvuduWWxdaKEUSw0Xjj
mzB+0GZNb6iOw7icCFV/SrDHZ0Fv7YchLVlojgqOTgofDCUicAOWXFXWboYUd0SYsd4ZLdC30UQX
jGGCwwIeAOUlO3U3b3eR9dQgSW4gSQnUBnJE+WiiSpIPsQCbJ5vxT8pA6qCrlnnawnpEsAYKHtBc
RUQg1B/c4DITNHslUFySrCXahToun0eUL1N0n7C6tXDv9MPfmZlbkQr2/aidSyZB3H8B87VwnrZ+
gx55vCyFFcPCtU264DSsyc1ctQNbQZ1sQgohj3MBExOiObH1HG6yiKkQCgbL3MjhX04f2mJeGewX
K+oPuudmtlH1PXbMuoLoD3msG59XK3W+jCJnyJNCnUEfITY+udKEhxKO6Vmsel1qwwjTleJPQ0xa
xOxVBpPAGA9dAibosyj7XVWpY+j8BXfFcYIuJ3iRKQp7dzXiGQPDCMKPi79mzn4wOeFTKDPALGQO
I5pYlHknLZrvpN7kGE5m9nwGA3Pffi+drxRCbNDfc8G29XNRv4FGR1PbHRcd68I1Dm3Wd7cqHleB
wa7HzxEaU8SidkkGGslwXTQHC49gJbq7xLvj3K5Z2hV4sDLxqcXEpPGtYmhrZVCFIXgb4bMrWjY2
7wNp8JLLsXOZGsy0SyMXOlY6KOi4xcJNUp7N+h8thEFxkEyc7hrRAa439+pxXViQ+NqYjf68WkbP
JRhRZDggKteO1usl0ec20QP3d2Lh+W+c8OoyqxfZtIv7cD/CWKPT95zPQT7WHtGmqYMHbuey2q7m
bUw2UBMOtJ/HAEYxRTxGKaIuQOYa3I42o+f4m7HouoBBReJhR6Ybs9ks+Y7TiiEdkdZYAbLPokYF
UF3D5n5ZIBksOJAfN81XVWA8YHuBDbYWJB+qbk2MI3sv5AhQ6EaeGlPdLbnkrlob3jvJGlTY7zVP
zejwe3hVKsTPVbNTQ7LxEdkuSkwPIIr/NjOUduR93QFwBF7hDgmybSaI9XvaHZsiW3LPU4weDKFq
eY6GHzN8qB9C9rYDl502L6OgjmSFNI1rA0uFc9Y4BXp69Hp+JPKUKz/fGO3ZC59NxCIe532ZoZPL
n4t0OGW06HH9NOmt3f6Fo8Yn/KGJv5vk1CFyQmeU6csU/IQDs9WoJtUcvone+tywlnbIsRQ7B5Xt
dHART5K1XPwEXbvsgI85H+KWztxw+p0b/HPJxEtnhpzENTruDyQTRufbHvDCQAvflKfU7lbSfhHj
PuQ6U3F3CtNtHGKtw004rhzaUCJBk/ofSlCMfLRNh8pGWJMzMNpJXGBhPq6JSWZrWzFyiyFcOCiU
beM4cpQocTOarQddMJFXi5al8/cTwrT2XUbuWed/I6pZBRgnrF5HfRbuzp/2Ium2y1tnZsue0gIJ
IGJu/QWjs2p31riM404kxayjCMD+w0BYdmG+txnwRs49h6QqTktwj7QnvBvSblU0lHZyXRdHK3ue
3R+MgFH+6SD4bL4rssyqYI3+1C3sjRG+WDVCEqdpxcEbgM17czntGBd0yVg/+NWjh336IDu6krYZ
/k6wUzaVKd2jnJwc318iNxW72sYrabbohHZOmAPF6lJj0y7qOUyJt4xFH0OWH3z3H+5sIGGGYMNa
gqSqwLlqmiRPksBoJKT4ambtJGaMGGWnbxJj/dduoJMKo+a9Vawpk4o0Ca0Eoxq25pXPBNkrSGfx
71ltOy+q/yTy2NuWuVls9MhoyjduxFlims//BuFASPrIUWWAJNpAAsC7Wg7/inp6c5foSeRhvIK3
CgislbhPHWjUfazcHVFSH5LF6p+iiUF10ynYrLNoLPGqmooD34iF3MamjnaFWCuNauYayeY6qRfB
x97mB7G8hE3ITSZ8GJBPBPw9rCsY3JpspH0sUeLPmIlDWQJfvIOajNyTBZP/z0/3nniYqux5wkRE
EsapNf+FxLqxJdrP+l/vkUL93BgwvL5JW78lPL1ooj2K+ddMI3V1MT6prQKxlyCl0e6w8VS/cu3H
DiFJhE0pzhv0xpdyfA0G+z4IPg18OwYcGxaLy+Vo5Zo5sr3NYn0HB3hjx8UpG5GfoOPWwD2GEmZ8
se0T8ZG3QOQL9ud9S888h7BTnaZGGltxzHfo3zp37eJPzg1ffjNu3dtwtu4GaMphPD80SUeqKyUP
0DbuR5foyqhynHMOonfPzf/WG5sub/TVUfhR/ZkXJ+qA4GZGsKdSBmcn7pIyu08Gzjt0RFx+Ei7e
DBEn7ym9vMbZVIYA1lzX4zEgTgD9N/2K2TjoF3SKuUZ4D7mR3oWsOeGlNfd8FuTKZNa4aywCCXRH
6OcUvfr1UF1M1cZbolqAsc35nW8pRhesxh9D+54F1mOS9x6+OMhs1qLYAh+H90ub9sro3WtbMCsv
Gl2tk8RFV3gC+j5utCZ8fJEdk6RYX/IZ+Tny6EPcZH8CE4ECBbHcU9MdA6+beaUgxxvPMVphP7u2
UVGtHbqybWoQrDgWn3IaIprMP5MD2idQ2cbonBkcZ8M6O8t/GOEsehxkmXxsWajwA/FsYPIBupk4
mvfQA/+4hGrPJ527T6DUcL+3LeIZVyHgS4zqVLD2XDU8nTTdELWsFFRp7LGaKRlIJPEBzl2/SpoY
cHrrgfrpjGAdpRFDjoEwhZZx8uL8Mvp66U6oFCMxdlDvYVl5RGcRVJs/YcQ4oJegjkD4OTdIEwga
rMmdrj7KPj3iDDxFNjdfFA8P0+jCxl4iuzUZ3FEaHFRZoKPPgAYx2Si9JQM+YjPN3ScT5A4jKJx6
CBPws/zabsDs2TJ7msaM7eDykOUG9uffL3+/+fuQOx4xkabuWUsuX/5+s28MVinWcA2aIDjRfGhn
/fvlhNwG2ozEwkjmZUsaL2zdvmKn2cEIPKnlYfTC+T8Pv9/77y9//+v/+t7vf+2XUJv//r66nOOT
354qi7fg2uXpP03ACFgIdWkKNIq5hmf1DwHBdvshoeBb1aNVQWIVuNt/vxSFh7Y7EG1/9Jtwreao
xn5OSNt//oPkeBW4Ffx8Ohm1xhvnCDWd/vMwkE6b6gFtsIlNp51c7/T7Vf3/vvrPLxOHrDAUeUY6
FOc4+78PlgXDyfQjDPaGnZ0dJFcMZp0zG7V5jzQaOHx/Ng0De+Hy4KTs+qzl4X99L2yMHOf3wCw9
9bhqe+/8+xV9PGOobGImwTzDpq+BTVpa5o4Sodq3qfrQoSVJJIgBhyoCJ9E+hiDvzDo9MAB9iJVj
n/0xS2D4W4nD7lXbi8v///t1PEbzOX7772/4/VO/v1UtuduhdMvtLEYD67n3fx7UXLfnH+WxaApF
ev59IOCBTui/v7Z4DtiPKgYHNv4FQGTiqzdhBDhOia3GJxYrB539NA/+W9336BnoS0y4gkCT74l6
3Gojbe8Hy9vOMu1uttUnJ9a2nya+IFRiKNQRtvh73dOAOO2YXyKNaVWZwWnuJQplPDpbPaLIsmUa
37mp+YVAx9l1tuhWGCwYtDLBPP8+YPDsmAIRz2qoujmPsIP5kjRnU5VBvzXWodda52ju/mRZRGYg
6RM+WokurIxtHUUvUWg3LOFgQ3ssuBhYUceXPgiRtjW2MRNG7PB4/EQ9nFuFMKYxxOM8uOJQQLYq
So2soBuro+tRowUITWt3womcMY4D/05soLV33BnBmGja7RgRI5IyqUxDuzomJDLHvvEaofcuB7oK
c3bivWnSsaE1D49ekCD0TY39wH55a83BThIaXWGjP8Ktpzez6K16w7xGGe4+IWClzrERn0y6XuJu
l7iHqd/1jVh2GcljGTA26+Y+v6uihmqs6B6qy+z1BkW7jreJw5Q+kWga/ZwxWdN21xhixfJXO12I
+SEUzrms8SLoZH4uJ2yDU8hmyumBpRvYWZCm/P7GqWGMLmk2j6WJ2sWqenfv5Mxah4CJzoQpyaef
2Q5gY1nyVf1utIG/JS288ppZ0w0W71LNF/D7UiIzVNHsYOHCKLAM91C4pXgoiZRae81c7PH/zA8B
JANctgMj+n7+EMGsb+AKcw9NW2Z208FEmxbP6T+SQJBVS5k9VLW4DHNtvfFamNuqqIH5z6wmbVlH
e0patTHdHslYnj1n1dgh5Vy0pmH0rxSTczaRCofFkeEQ8/+s6i6pNRkIsMdXQkeyXQeG7jPBH+PV
ZfsQ9dnj5Bf+IyyxVZ3AFCGjw3vsTWuAGb8Za55sQJLuzQ4a9+ahvKU3hFXz3+8B5aVsMx2UVGpU
V9UJhJCifxjA863xvVf7lNHIw+8DYQGwafkrTWvJOXC8+Ars/y40F9coiagbwg1oZ2Uk9kUdtHdj
YmU72beMtZegxEIa0ZkRebEH2jiyjGdi43ER9vEdAPLojgpbWJchc20W08RW0aUyUjMn0kICr76g
nKkvDaTaS1WDjFZ5y1SFQnvX9aO58ojzu4fXV+KActq9u4zUurapLmHYoOb1SA6eHewrEcNyUENq
vKPgT4iDzS/98m4kdZV96oD4QyofrWJvkcPoquiPlTE3iwiAOmObxIg6muxnAaQPvezuDIzho02S
r+ptHkwlWBMqRjP+xeVKOecy8R5iydY0ROx36JCoBxgKb1kei3XdAjL5/X81helvHNt+AG/HyAgy
+s00eu8BtIocDLHRyhbHfvLGd4/eiU2qx8flxel8RKldiIWHAtBNlfdA9Fr3mHnhG5A4EDKSdQ9/
h/AJ5XOM2DgnTYpViNAQJqnEyaaKCD/TYc3bpPejisV56B47KDUFOin/PsL5CvXS687ZOM0rLLVE
VQsx3P8ihUcZga3Bz81LbW+KKQ7vrazxtyYV4caXg9yQnOAdfKDoWBTdW2QFr3U/Bdx9tHXm4Jov
ndbD1vaPYuBsRouuj+xIHi2F0ZSo8EsV9OZh1LoleyHN0RdNzwNSfBguDD9StTA2i/mrJtZKm5jA
w1Q0ZyMp0uegxWDDyISXPXuhViq2IVXE0RTZsJEWSpTGKC41C9SHkhWqFz37QWJizRpbLKmFA+IG
9dzvIRVCs8fgliJliM1Ht+nIHvA1LTCyP4WXEK+hRz7iuSl4tdXo6bNjJ9kxJ3otlCiHnBYjoT1V
sSRRjDeXT2g942B2YEPU23Bvb4lMk/+8vzxcPIap1YnJIwpMPcaX3rjrnKjijyToAMewqT/0nIqr
5SDbLMHnhOyARc/S322863/p/UHGOExUKZF+SZQcKM+Peggy0sH8btvUnvueoKVfhFP1oePgurZL
hHjpVyiHtcyvWRxHV/cpqqRxjTisdqTSQMOpG365fI/oRmSbJtaHIGRcLF2uz8GyvPt+eYgdUMpx
Mov/fKKnwb74lTkfe4WIfiQXefnAzZo1Zlrwv/WHHiOI0d3VBoVdNAQxEoKAUY8dm91V6kIeWt6c
cFMT/EBieA3TzLzSwJhXAAVUA2XByKJx925ug+QM+wR9aZL+56sOLJQTQ022GPtvozFkW+rwsAmM
7M2aOolSzLQ2PrC7YwYqIIpbcz325B4UAyb1cRzeRxVVF50gZvOZomUQiVPcM2D4HTe7H/uhIcPM
31upCbWTMwaElf+vi7107/p5eAZlMYg03E319ANBPNrIzoIiLTxCfJJik8w5gx8vs7fCSHYNWuQD
K7AHizUnKkKBuz0sUFFHIQtQjcV+rDBL+YF/bhyGK5ar3lNY6l4Z/xMk3mIAT6yXofC5UJjoTvjg
nD5MD/i101PuIFYGCIxZi6ufON76GCLP3Xv2sIO5dh1Ne0Pc9BHxLoXO5BCpFj02aj4QHrvWEkSX
Kej66j54nJPoOYfpMO41UulTEn7aZJw8OdJFitTmQCiJASZEHhpJi6axiMOTG6p1POFBK+0EwFQ/
X+e2hQJvZQzLCOEg+fNGCN5h9ks6P7Rb2j6UMPEpYadqV7DCKqzFFzACwh37C/2nuohFTNL4GHXI
hl65OryWPNOetYhFiCIdfXOTpCTtpr5/tWt6cuEn/UkPEwa662Rl3HCNgNiecQ630F6xvk89PnTg
Ai46v3Xt5Vc1wJu1sr/gZ6JzPVfJOlMlq7LiFegFQ7h8W9MZu34JrlV0oOzb6MtMc2tdNugI3DI8
B4NpHgx/uXaIYotSwPNMJIUxN3fK0m8yQn1Wy/kiG/3pe3RbfQdCLLTRr/sK3a2oayK77ObYCFaD
NpLbbMT8ljrOY5m4ASsmbYDB9y6CT81WJq55mirbWzZKDBtAcQf+k2FGG4juP2bC6J1ZA2KvWEXr
1KiSnZG/TS6kEsQK7VqIzj5HkwV+1SAcJ0xvVqXvO7vr7kj/vY/KoH3V5GDiouWfPtW3wJ+9Feed
c43IOF3PJbkpOcqxU47QlNuakD12YcQYAwdwE3PXQQVgzhgfY7tVBE0xrfVCN4bpFnzEJtiWKWvv
AiduyLMCZExQwraUioFLaCCybG9tmhsfgswa0++f8ti81m3bbPKiOxmY/nBiw+sWgcOPq9Mr5Vp7
wF1uHJUgPUIKyCcFWAntzM8j1MEnDy/jHVXbq7Li22/591v0hbLPToZv/vGtGvmJdilgq3LPAmJE
JWTt1WI0EB6JF5OcEtQCaNKdRKFIrbj2/JQFVlFdRmSDrKn6dSqmrekOase6lQSj/I/om1c3BjwQ
Etpd0qBux+EWpt3wAEx5m5h1dVD5OPH6BJhq6EIHAaUa6cSXiEP4KmL8g0QA378bkB9Xhy1pHc0y
rMadVgMY0vzc6GoVFTwWGzix1gFMrpzaHqRR8cgTrpjrs62yA+1vO17Y1oY92GAj3Nud98erbOcs
xu/Zd5BgTafeMus9xu0PKSKiDKvauQjlYEefCDzXH31pRBvRpAjMJnM/jRXPt2ljjNXtjwGLYTOl
BulgHaLH+DY76LkSlKj4RZphkzO0AsMzPI0ebHNDMVpO1QNGYXOVy+I9nsx/0vaIR05ra1OYDLcK
gfA+RRIelijzZ3ZzCnWxz4m7CXqJjpy33xkKiMWKubfSt44mgnSEpiHksV99B1Bwu/xvZeYH5eHn
KiUvqlE46bpwZLttUxZdoN+NNRLynTBbsYHPaxFgML7G8IjcsYHp5mafpkeik51+BCxV91p1SAJU
cwkKiTAHal1QKpr/zniuM82SLs3flaNeY/DY8cS01nbMp26W7Je7LdNSUeX9u2jNH1noHH4k57PJ
NUi2FC8UDreVU+d7pwHFNwFOUBI0iB1u4yxvCe52dg7c462FOqX3ytusyo/YYYk+OAgKdcTi2mcm
j4+SAxD6xjrJkhNJJo8mZWlb/Ys8I9yDnrRXQoIZCKIfKyvekwkQhR9jjmKKf4iVHW3rACoPcaH/
bG2O6wGsPEoD0toIg+ClHr+kZ7yUukQMXrKvmahkXDKILLiJQ6DteygLlAVV9W1377arR6TlzZ8m
oHhfUoRWhmw/p5BSR3bu1lUVqjB0RbVFRTwMAnUGQ7Aw79bgbO96VsTVFJdbJN54kedwN0pYz8Rs
zc2qejZcOnQl2L+U3TsND1adifvTsx5BbISbm1OmX23e4PSNcib8HPChq9/BIrPcUt5PVI3WPsqZ
NKW4zwRdJDwQ+SiTv1nkPveeuyeT7XXKWCo1XWExWWBJKBuWKfaR7K5s07uEnmRp/GJkHmvLPqWC
qb4cFaPMr5C9jb5zXaxFC3fcsUexKsP2lpoOo7q02RPtxeHiM2UNFnREV05sUKTYtTVGeq2Wnyux
j16N3cbPUR+MsfVqk2iwcp1xk7l/26zwTsGy9p1r9rK0+z4wg1y0W7trXlOq0S00DKKmo3M4wnjM
wo1OOBkSCyUhwJnEqunuWAA7tUWgvZ2wZ3YZ53oTNjwTj77MsDd2uiEqrnpKR9KsEA4OPnmbFF/M
3obgjqkzxt5J7DJjeqkbTPJtnHPfaP5C353hPRDZ5AX0LXnY/rUXNaf51cuhwNTofWYWoh6P0cDY
eMxpGWbU/GhFmLyPQ/88cXUCfnEPfiyIc1XevuLYcgv6Ihz5wGuSlV0WD5nrXSoksSVNv0gflA/x
x694rdOSrq2oo++85UOivBrrhiApUK/Bc+SnpESt2YTeIZSPcGkEBFRuNGLqSpuBQV0+6RbFhgE1
VnriIOPvKB7/FkydoEwibaf7XJclknOOOTSssvki7phars5vczGdSiH2aVkmzwmaUU0TxjMJALbU
OemE4GVLbiVQPcNrDybvGDNd4mPMclYUaDhgi8XbibjaNfiUM7Mvaw16czNm+YtdtoQu5Z9CPOq+
fqrLEkyC1dprkO9rdOXLE4MysZ2m01Bx/oShfRBNPOxUCKdcp+3NTuMPPwvEyuGSWnVdec5bXWyL
5GsqM5eoA+AszjTeRIJjwQwH1M2A1qhHW+Iu8wNVFXNg7u+2E82uH3mSGs/ei7HfCgFniVC2n8rL
nsrExrZU9HuhhozONciPRWBjBXQf6yV3wU+7nwVCrxY3IZYxNIo1s8IlKcuxpItM7qb5CIRlizcj
a/7m6eTuWltBhwif2LLgDRsvGXPxjVJsUhrdXBg53VIsD4d2ef4GUsY2cqQRjQOCxALsrNJ9jn3n
LusNdA6j+teAgd+4coCZUv7NFtefZXtkUGMghrhqv5lmDw+V+DSIDua36vMHpHMwL6luwwmefWYx
2Kvm9GrVpEnEkbMzIveNH3JmQ5i+59OSnhOguZns+QLYj3mZL5ka8gHYzwQGe4R5Z7h+z17AHhQ2
lyZuNonSGEWoQ0wvxKR6qfCA+DQoWGBPJXKSawU2YnIhe1k2tQMBBoQsVoLZCJKE2shRxmi0nhne
Uygib0NAmB+rA97IbeMdudSPeW21ZyNjdwX3YC7J2eLt5FuuPmSjugs4pEwEcXbpvctQnTmazyoC
UuyykAOJiMoNetRk2k9M2gAdxhY3d/Y5z6rdR0V/n7feW0a68G4o92n1JzLqC5/Vz+YX0cNsssRl
g6Gp4G1Wi7MfmZc8VXdTpB/K0GzAjfZPbDYhGIeYefiX4z32WKI4KKhwyyiQPw00sI7Eu9nToIFq
blcACp/Y4BiPDLK8Gpb7V3f11zD55MLV084qEVBX9tVLI30qimPl+Jhg2reJ9SovoPuVerzk5kxU
+6jEejKor9dkeJbUBLl1v6Qfz1ruM0YTNIFdtOZfzkDEHXE62cPz3NUvaHyKTdlR/seyIWxs9nvC
ldSawuwT7RnQjsgGesDY6Oz347ziCVhw/0GRBg+FFW8qjYtN+zVMQ9N7RDCMkASlxcpIprcAq7PD
QZ/3V21ar6RKumxH8N0ZLOZmBXAw4xNOnzKhYjaQWyHBYJ32OHUWroklmkXU4tu7I3CdEzhX5SZd
kvxyODqbObebM0XSWzuyjIcHs628+qWkV6zTuD5keQOsFvCKlycMci1MZ1l3ng3zz4xhrLejjl0r
iUVDTPE/2wQURUvV+1gYLWeBR0gGKc2IsUtXrgmJIh/NT/MtIBbCD8qM7ggY4mTDDgMbdph18Chj
HAWu4c1r3TkxfxkT3arvYJg1KEU7hHEtU+uM2enadPnD3RAcGisE2GLQ0qnUBAXivxXypr2QGhEE
yUoEGdrd9s1fKD7mEL52nfpUDRIDwto0EqZdZvUHmVtPnTXON5Vn+J0kf3rqC8TxpGeM3RLcRtys
a963SXYOQ4jIIQEzG/Yw1zqSALM1kPG6zf9KbXGa+tFW+/kbdwZv5CiQCDNH3oyte2ZE2WztwL2a
jbpY3auTWRKyHvG3qUYX7xe7aEg+sXpR9svqMWTgQNCxd1GL2rdKxnYH7fSpBza8CXILqWfIVHzq
xF0HQDFEBLMPIhNtWiE/05mVvOWZx2LgMFe1PPIh5FhJzXX4P5Sd2W7rypZlf6WQ77wgGcGuUHkf
rF6yZblvXgg322Sw74Ld19egTyIz701koRI40LG9vb0tUYxYsdacY8budxWXRFzDWqEKYbEmJXoX
KZCVFR2rzMe8HLoNDrPQ4BV2ehwOTkOAhWCv9ufsnrkdNqAAa5SRlY+6DDkRCPqRcwXtSkRfOW1B
akpIJ8w/HuvRvi0F7WoTo7KcU2s700eny1ftfJsesZl0E46mnrzhqtsGRhBsDRSIpsbEb0jm0+T7
pDdtkd+0AZNPt82r22SktnJaRNi+qpx9Qocqi9jZ44Y0qAZoFImyxtUk4q1IC3Mf1rTlNRPVWeqP
pEyBVd3VuONW1C6YrAUOxshOTrkat5z90vUQfRRmiOiV+LDSpv1azmDsygG0QxDa68xjIFmkdGes
nPHHmMOoCGdi26LnDLVCukzXw0Lf5WzSUQZ1Gw0cvDEG7JDGg3TT9mhQrTh7LHxObQhSkSlh6wbU
6M39KbYwoIQeHEbTLS5danybeWXgG/HGVeRXd7NBNOVgvWvaaKsyVNNVEliX388gBZbrIoNHGjFT
WHuMUq5aErL3EUtmKMyODF+EW+2E2THKIpZ0lxc6HLa2C5mnyhiJCzP56doBBC1cuxZFfa3iH9CT
SN1sf17Ij3v0Nv2TtqsjxV2xdwMEP4mDvc2u0DTFSi6wepSzZnHRCjlTZKJXm5JkO2PHXNkE54F6
9Q/Rsl0pkyunoyU+nriqsu/OFmlGaCIPvZGOFzWNPzUnU+oCsfJsjz2zxTsQErpG52Y8TSmWMacb
AsDpwD8tPI6OYmNa3h6wWyqwNgtnp6TcI9f4XemOeHroAI0cybRO+x81Fy99KPONMDYdJwRu02Fe
a+xwlU1dP0hAlTJD7AGnPQzCG0ZFjB98tWi0cUCwLPbdH9OMnnOIT9ftXLxnVTpRN3V3pB6kJ+jg
18TJIbWDOKjSJr9hSvZSm+WwcuIYghAof0ErlfoFhU4jSFBzeTWS3Hih1JyuCz9lqEFugPRjg2kK
t1wpplM2uMmFonLM6A5PY2hRjRXjriK6ljL6ZHQQH4zZNFez28VrfphA3Ic71Nl3cP5L2kEtjBju
fZBMMxkGieIHO6RLJMLDd1toYpuQWVa5hKsf8DaLuzza0GPhLZIfe9OjNRM7a1fD6XAmnosLIKHR
QAdD3Fi5N0i0fCTkAF4l3HA2vyruy9g0YpZdnodZNA9hV7PDFSVHJAR+sO/ji5nhTCGnB2YbfIU2
VayqWAfygajnIh23sxENh0nBGZrHn4mJ59WoW3/rMn84mZZxyRInukFnCyQneRkCJbapIpfQlPjH
6whaEP6OuiUmr5HU2DW0QIZrKMcIk9LYPVqcMWsl0aCTITRekz0OxrdX9/GA8ggWRwrrll99QDZZ
UFYJRB9NtSwYqHXSKufvJ5gN6+jCkVDtpVs/uqUlmIlBYh9ZmvXknbM8uuQZghbJuA+MB0fVGsyW
jpKMDkl5aOr3Knk36448O456wRz4yAvsz6l0PmXI82gLiC5DvBATnXQjpPU+Oul9Wzj4Owv91Lg4
yucCSmwFxAL9ECs3HZE0Qz4XBB++H6IytM9umn6hv3/+jaErk/eJs8VqtP3bISwhiow4Q6ei4JYz
US+0NUluNuxEq0eQVejHTFfkrXUMChGrb6d21k+jbME5l9MBz8wNkn0E/Zqw3rQgjq4rkPfSeb5K
rZCdBNzg1g5hl/C+XyWRu3IQzQ8ePXYVYatvywTkIIerHtPCJpsjFOu632WMBglPSnKOwM0iTlq+
w8djmUb3Vm+ytaIE9ZaWrd+cGFeNVxgHWdVTZJN2B+2ps36qRqFzzcL3XMXXc43HAADnF3YFhKXw
W039xgyCOAY8TrWpiSNN3c8pGx8Q9OCNJJi1RdJqTw8Zc/y1Z9wFxrEVtEizkGZvkRVorsuqXLnE
35EDASuv7ftDHobOKaJOL0IljzELCsqsDtcAUuw557xsESAwRXAfnBY2JJOZQBVvuUnTtJ86gyWo
P86DT7FvOMPG3qmhIrOCpKp9jSDfTIqEkIzknX5xBQkCjm3n9N9eBVbDxdRnDm2+gwIeXvUQNMYc
DlteILavsRQhJ+cp0clH/16r8sfLwgCGdzjviDp7rhEhD3nDRl0ATkKPs1F9jLQaqNDgBzR6u0ta
YhmcHSaDbkmTxaB17VY4G20uvBFY+8HyYbghieOC2SaXJHVTbKwpBwzUhx8Kuwhn0EsWe/ScGnlr
FvZL3yDmrGubl8ILmiuk1hEd5HnTtJaLX6ookbhiOphQVlJ3WSUVZEryJ5hEN3Qo9SqMhL1DfyjE
LRzHqMbsCJGM4S+2+Nj6zrLyqYYlRuZyctI2aAGcPlyFvEUhMp5c1IxXUo5vWZHig5Hpqyvr5iBb
4h0UzkqDkzBpyKUJC6fpqn5vO+Y5nLx92TSPlk1LmtEhAIXoRnPcxWRUfFdNNALE8t9EHnyUhDWS
p3tr+smjjlFBp0ZdgFDKVtSQu1aA3hqgdTBWYirvsK1y/3NrkLprYa5k4Dlse7fBPeSTGWpVCQIG
ukEmcpgqNTDuAuz1PZCIoJAPssO/3A8GVR9H7IApMUa1nvWuEXATxtvZLZ2F/31npDixUpTClpTP
TVf7XFSPsNrs0wj/ZKmL2sizMBDQpQQSiPu3McklGnscKzGarIgcim4SP8rtv7oewWFcjZqgbxLs
MbhbUbBrIW66hnxnAvgRmX3I2w7SOTDj3EMWG2GPKUJK0bYm+FcfDVEGB/Q8t27UVCdi37laor8z
emx8nUGbNvqDCOSUjFDmgkh9YmF6nm1l4EMykLN7b6jJOGlO9SFn5aC3KpHmMmVpcIWs+jGDjNU/
B2/9IP+4rs2+1PtUVzREstH9CCnhV2QWrtIZFC/uCoF+Mdyl5hyvqoLR0IBsGtvXuJUtN27VEFYS
e2RNx+PvuvWU5wuB/ZBxE4Q9RvNZRDdoerZcCGeH+ADLnTmxgOF4+IGaAbeQXPnzmIuHJGSQlNPa
93wa65bj4yVt3scMv/zgmNbagszi8hRaq8T7mABzCySYM+enCCax7kJr5bT6lHF8JLc7fNTEcp06
vR/hHR5b4phBQcUHpxu/osZNGKoFHo2XYhV4cf+Aqh6V2JBeZ6zMU5A0u3qwblMdYMGrUGc2aHNX
bjocDdBlXfegm65lOYnWUjok/OBFpOWQICBCyXKhl3QgFAKQXg35W5vt4g+FWaey4Slo8A52xvCc
0f2BxxbcSte8SyXcnSb0P1mV6QWLGWHMxObVGhrBEjm65Muvu5a3zRxCGahoI1E6YqC7BZA6fQi4
+utE16wELVz7wtDhirl9t6fsoC9gy3gtguKzqPgBcfZcMy9loIlES6mG8L0OZE5Y76EnpqDL06Pq
MXmm9MKEqhFO9PWfjibxMFh/BgOuWsEqylNgbt2yn7QTihu74T1OmvKIurR0Zw5ljnI3dUNLvsEq
OTBFX5p7Vg2Mb6RjVZJI7GdgMtuekgK2+oYp3XXls8Jq98bgOV6JJsAyF5FgmpflZshHZ21Taake
4XyhOvB7g/meuyOwfhAYEtFYQWeHeD6SzePaXxOEtWtmcDolB4wlJfh5mFi0ZhcOBvYbyA/03Hyk
FmUH4muY85d53iVp+acbvKNNVpCdOWI3gbLiH6L9GkkGfxajLGNmUtaFh8IITpbC/EXIzzqITPdg
RtNdMcIbsRDtXHmAS0uzeKH2MDejjwNpSUZCat/1c8xs3mek6DB9b586VT80yImAVwBy6iY6ZFo8
cL7aaWEBga/zhR9RnDhu0FQhK9Xg9ENbAyfUiOgKxsp1OM+PrDTtVTqRHZCworeKeK8sXw7GKU4E
2822k8Eq4DTOoacIX8nQh18LB+dK2kRDDSdvAqvtqlszwczRz69l/DYa9kH2qORsk1NyUWjuPilu
FF1TCiwQ/gV2FofoBUMwghkV03fm9NuAWQ/3TepvljdHhVeGSRZhXME43sTlm8kOuZJMnNj361eb
7k7l4hMsk+lZETS9GjUryyBLOP0rFYPST8ZvfovrTHm3iwl4GFvSmvVT3UWwnZpNqoJ+PxcGTlB6
2pkE2DxHw5vXBNMVkrepIE3coFlbhV4J1ta8NMFtHwdAg1T7HPtwRYOHIh4+U+j62+p1TqhWqg4g
r1e5ZzuLXyk6q1VpN9ZGy1dWUAtN5HCZO+NigA5F7ELbuT5zE5680dkjYdcIAV1MNgGT+aFIvisL
tzM6i2hpIxj1uI1JTtvOAsmRFdBHsm3oqR4gP8sUH4zM1kasmIiqYi8WNmv6OdJz3bVFSZ1FwCgt
JzqmRbC0mIa90rUArrXj0AQly3b9Xe044Hw7EMWzXcxrd5k0dsazlVUB7hk6QVFbxgejesqyETQ5
1F6bkokiCsqIYCjDFGdnNjCek5mVxPQkPUCrO1nMF6ce75QYyPKa6pEI7Ow+yp2ffD5VeFIC3uSK
zuSqiQOSq33I6u5AhzamvUOFjbevdtt9lgfXrdXpE9bS5aAOcJEu/sn35Ys5c4un5O5uEvfLkKD8
Aqc+D+SRbbngj7GgX1D1xTMCeKxNIWvMTLf1qsnDtenSM/FoRzIAGJhBeUxpBtjU8NE+JGmlmKPm
Tz+ibHL88ZGMLHsdD0RBVxMdeceiq0+Zla61B9eWi93UF4YSCAl8+Z271rU/Bv6WHg8eiwbHcwt0
IZ7leq6dDzfCm4gF18bAymGJIdSU0pQQWKEUYaR49lKQ/37G2jvzdYMl+2rYG8b0JxbNSxI7Ow42
9yPJIZUd4o2VF+7sHm0VHdLYB94WO7TBsQ/6oV4z0OkRrnLnWfY+criRlgz2Aqh5pHL3ilh1Y0dc
iQ/7VKzHvL+I1K4vhsbnKOPmkDPjdPNW77KoP1t1pzZ1yUF4GMKD71RfIyMCY2JklcQeomCN6THr
b0uMWRzeR/ABhbGmfuGZWql1MCX9Hsg0B6rHtR3QcfZa+ws1ncuLxHpAhMGmnZmmA1M01mWRfBGb
e1eU2UMi+5c5RDZAT/irDOxy01GYVZ2zR3fxlTRBekDKvsnw2tmi6daYidp94LobewTiVcUfpAJ5
8GaKaweMKh660EcKiXPdwuYINX+6yjvcK20NaDpAys8g6yYyZ+OopfGEKOczhla5iYb+dVIjM4D4
yQR8S3A77gzrYZ5oFDiIPOY0BwHd0RIYaLfNo0eLL8uA/SGfTav0JUwp0RvEtaQvWW92M9ERKt7Z
3z3vuxibJ9FQqhshkSVJe6kMfexSDiDlWLwnPrzF3HrzxyTllmTAnzax2NSOuu/FS2lm+7lW6TWi
/JUONxYW6FWKoatrQecbw0cvrLeiIbAvlc+tRSHZK3FEag0ptFyPWFA5t39gmX6wGtQ+bU9WOZPy
jSjRzFrMEjxXc5C0zDNjgn5t03MhRrtiSi9LhBXFbcOWa4zF89Q51dEb+IDe0NFyh1tVo//WEVz8
2QkviYN9PAKohJUPQqY1pg/a9Jml0tocu6cwoHXqemiPgyx9rUuyK5KqphDbBvj+Yvzf1VY3sHGw
t+AsmxamBGTgPlPXrkLBjgeIBbIZoULAIdk6t37RM2lfTBl2bQOblOVrIGl8TNNL5IDitMv4BBCG
qEta+xtbX1yPhCPNEMHBZr1OQkAxvmVxkp8ibLl62UFpfg0xzvbW3gST+0xqCtxcRdMof0XyWG97
k3+JrgjqdZSj3D/S5Y/ddvwppvQc5MESmjmdeyRga9UkNHGtTwSN+ckOMLo0tN15e8LqEA5Zltje
w8K9NVX27D3QEwz2YE0hICeIF4mO8svhthq7y5y51danJBfsd5SXM9Z/wzmInLFundwOzVLcTNEj
uY+7ru/F2YHT5NqYsH3NHm/G6OQc1RysOvmxynTfts9ZWr17cUc4dKMvZcivlA9rGXhvlWC5qZFq
rkmHXxrHFRdYBPvQtn7CgRGQXTdra0jobeVQkCK04gjrtq52HgDQP1caDhOY6HXhcrgqamPTK/3u
pjkNlWG87rqs2Ba6s9dzhyDZ21gJCAzfd/x1YInXyjLWmlJtjcjwKTHp0trEP60NMtCudD9BgBtQ
byH/xHbjFbir8++EKf1a+Z69lSiY0kWKZ+XTN1EoFB7d+KjVzGtHE+EKCecps515AbriWF7QYB5I
scmsrCto8671pHx0cLS2zbXw6D7bEwNLsAlLdpBx6OCgI0PYYKz7jIiSUqH35khoir1PL6H3n01a
9bvKZfRYQs864nsuiBtcoWho4KK0z1UZ5ChaQUZEWq29he6QoXDGFYs6eQogtBr1k1NDLcHKqSUM
FJ2Exzxm3zYTg13Jdbwrn2IkFKhWQ8Xkt2v1PhH2ZzRMdLYE3MEa0y0gDg/sOX2D8U6pYT8kHQ2w
heI1KVnjEK/e68rjghQ1oRip8yca3PfZJyundEkbHTg+x1bOFuGk1zclA/lV1rEJlML5moK3BOyF
jZlmDVZrMZDZj+B6yaZEIbQWaPjXo2GijvEWw5YNOS4n8ahjIjiCR1sT6IDpL8aO5cfxi5aeu2a7
PLDrTWsRGYe5Ce4NQY8XA0bQyB2cCeMqStLrask1Y7aBlT7zn+jpo3HsZt6alkEXfKgJKKFWaHUG
CBGgKQM7ysna+zOChCevh6weC2sdI3HmVE9jVlDCJHD/W6CddAI7564T306pfxwuxLbPXX9tpV+V
T0Of1KJVhpJChWgdORjqVdDD7CJwS/ZuxqJUYD8rzS17SEhdi6bSt0YOS9L1cbkxUGgLop8i1BLo
sMW2Qwe2MqKCJEvB8FLY5s4sWwvKhHeZ+9reWRF0hXImp1aPKynyixO9ekN7Axrl5ALUS+onI/yh
sXgRdv7AAVbBnKC37GbOJnGSJ+0w42sq9QdPyatNbBK8RE3cgmU5IFUAIAT9vJ1i5kFKVfbeNMhf
5eK6+ckr8bFUccX6aldkNvB2TruFd1q/F5pVe0Kf1buo5zwLuBWK9Dn6qCMklO3kFgzc4qdCt3u9
LCh+fjIa/R3ZE/xrXvQygUeDdufK+fYr48OqhLftVfLjJHa1620T4ZhMwWPMnLnZOm7yRrtnmpwH
B1/gEeEoJuTQpP6XNJ9rF0MrLZIbBmcs0gGS8SwEnh2/Scd4HTlBbN2+fEbu+dAGJrnA431gtc12
tvWPPeIFrVNSOWSBFKXizZYtYA70IMh/3IPved2BAcrMdeIfH+9HlD+5RZ4AvEYGV5EYD/RgvpE2
bYrok+ULjPiCwVnckx/zkvU3eMvGfL+4XeJkepmtDCHPWycHhqKQsszqoCAnydzdxRGirio4IYxA
vBhVR+p8fp3yqDFb4msBQwqUWK7IEJh1eglYSDQ6xhymtFgWeGyfc7hvdLrvg/ytpipQxDFPc/pm
zSxJxrgt/bfG5lg+hFAwRPyZGuxDX3Xhnip1V785VXSxrJdIvHPHHQd2wQwGEHxGJoPBEUnNmcJo
nVTNpwtMoiXZcXjBMEuAn+6fgn68YUy/roiN1agHF26yHorXuuZV0BwHnLY5gXIgc3aVozpgk6E6
NXcjQamutRFFsA1umY1sHFJf88y6o/B4b3q58cNLSCsziOSdA6mkEBQMiyrBHRlBaNJhM3DGKn/A
wT16+icSjEH7QExXAwk+Q2Ad3CTZazt+cSowDhSqmleGE+lbieqaMv5KaHsXe+Nj1KbHIkXHWV+0
3X/b1pNF3BGryVWh0k2ScntCHZXu/WRGnFGmq9jwz7o4TxNHoP953OpjmfPfP0eofo3/+6sksVJF
cff3G/XFVlH+dP/P79r9Kc8f+Z/2n79pCX/995/V/v33j6M/5fqj+/iHTzYIvrrpTv9ppvs/rJnd
3/8Pf/PfvvP/9w//15/fn/II5v9f/+ULnnS3/LRIlcV/Dle1LTLL//s01ofqQ/3X7//z0Xb/+i/y
b8K24Df6to2g25Tuv4exGpb/N6RoyxcdRnmWbZHgWpRNF/O3xN88zzMd0tCX/5nef6Sx2t7fXFOa
ru85FLsC7f7/JI1V2v4/prE6rieksDwpPYsTu2/a/5RaXwFdUGnGWLUGWUS/MmRcgViuN7Puvgg+
9BAND8rZ4mMtnuwJMR42qFbh3yiF6jaVMc7nFEabtZ4J4gTSNh0nnRcH7Vi00Ke4PMemeZsURI4G
ehDbWD4I3xLHGjceHRSQIsy6KDm9G6cn8cBC+MTJS7xow0IiBZEC7SS1Vqoy88Pmzd42UOiy3jC2
LXKIqKvFpjF9+0laDh0gvGm7vvHrG0sTa9fXnH4i2oOPkyFJL5RfY1NPl7B1LAwzZw3g5tITzJb6
PjOYeQ5u68hEdplVDD8SWx2zurhvhJleQ+QjUrNq0mvfPPplx+Rx8NILYABBaGFC4SC9POTc24lj
p9+80EnvMFHMNyGFdLNh6PJNfltwC1wuuI3V8GVqb8BECq61UH0HX2tQe1PmmJcCLzkU3gBoqzWr
tVFaPSg+ctykA0Xh9+/7RfkdxpU+/P7KVZKe2rgZsRP5/t4UeXXQVZee6VgxSzPUbQUH4xwnkb0P
pgUHOmla9WRGpdukIseo8TzjmAeTcfz9qFo+ZfIX0v9qgT8UDXPp2TA4P7eGuWEdnc5uNU14ivzp
bHaucxqRhsjWQNdS60vaQU3XanodZpXR35mR5Q+FeS+jG9EBZUP+OolLFAbOA2iOpXFWd3tH6PiB
xNbxJncCZsKdtWt1xXtKWlEDG1CGp98HrAwOcyT0LsOdWQDscRQBsH4ydLuyxY9p+4+JkbvXtm/L
HYXY66DeZEgTtsm/0KAjrP/9NUWgr2tCL6HhkEdpyingmIOWzwkZm4MeI99icTDbimwcR9nBJspT
G5WT8le/V5HGtH/717Px6Xcc0EYj+mg8wOA1xmS3VaZGD0fOIVi+fRrCZft9qBLHYgaxvFKkUeKj
TQx5TCgF11Pd63uCigrQ3kYU0WVWRrUt0HF/jnaKAC7qbuNR3qSJNI54UMx96jAHQznU3qrlwZMB
5ueM96AvwU2gTpyOvJ2YGSxw2LIYrItT3yBxlN9NC/iiG0/hUCdPbg2VK29b8l6ZFFHG518Sql+Z
IztvvJiUcvjbgWfBR+qlwQsuF4YvSDg0O9+OWSsqoWVO07oaDuFyfY1Cb/owaAj0QEnWuHGCpid9
GxxGPkbPKNLo/a8ir/zzX59JZNj+QCkAFo+UTFLVIVhqj8Gw9ZQ6DUUwyYRY9DnnbIir6Og5Nmpt
OrP5MAwDqWbeX58Ey5cxVxK9nGvrGnm0XwfWo1U6j9pKIWLYbXxhqa7efO2SyVyUd77KfvxxOZ4v
nzkp53gjSYf9X0/Vz6LnFrXC7e9DUOHjJAYFS695LJLCvQsz/R0kSEryShb7QHnNXcbY7gohXWqI
vSAH5lK2zFDmHjihgdd5N84lsNTlOw0jdBieR9PaTmtk2iHi+ow4Giq7P37xgziVWQYgo3Nc98P7
hL0QAKYV3quC+9bNRnE9WNULlwj6bwhdDvVO+cnS4hT9J+cOZ+3VBSUyiQY4vwrxZHTed5yg11TV
RNNjsXnqLPxGdtYRGDaNFw9doW3I4Kxgw5+I/3E2eeBQSXXDmWD6CxPyxTozOkj7hh8YxQoBVN+f
yoy8t96avVsH/xu6b7XWdlRtxiIeb8xqgDH9+8bp+kBdt+wPK29s4sPAQDQy4+LiDQ2+wHo+sVA+
G0mUPCDKPRjlaB2RLJd4C+YYVW/jPpRh9jqmabpp4sm4mQrfuHHJzeHgWfnELQBWTGhtsdPgOieq
5VXPaNQU0449JlGcjdU8nebCPFVd1JBb1P2Yy03eOD7r3e/qTTJOu0eju5dDnl90DdRNLWFwTXqb
0xfcTXpSWylV9RL0ULItQXcLdwAsR7+5/n2w3dBntP9CvJKW7pngzAEzm8PoquxJODbUQWZVC5t9
bm8bBhVXXuk0W8pltNEV+q4agQgWVMyYg6Y+HYmbQFcZuQ95Uz1h7QI+Tyf/yuswwv7+9lEHh7vu
JrmScarA3YihPnBqv4OtTZo3ju61XzQ4VoMFJCdLhAq8+XxORSVLMsyYz1TrF4Cg1VEGtOLnQZI6
OTcMxQWKtCX0JciM7l4MSH/TRrAysjRepWWZvycZaROylD+6IzfW/co9o6crr/x11YLFwUdNh1DC
YBX+aGzroRJPlY+NcwD7rRPV4AJCiIkjZnot5fQYLsGsfaaHm3hQ4z61+nItuHklGrJju3hTHZGS
YmZFb2N1V5qWPovluo49giwH7SPzY49XoBzHu0SCPzO9pjxPy4ND1X89iWnXzZ14HmPF2W6uX03Z
g+3AcCuMMTmmFSfGFK0cE7YUw+tcTw9DbJ7TAKsXwJmp+Tbtoxkvp2hgbDssm86ZYIxjO20GT1DI
+yVyxJCDh+HT2zX6liCFDPqaB2ljD9O5QLuX1whWehsbnP9Fjlv+8Q8fRBGNHA81y5JRDCuZRii9
pX4bxExR4MCAZ1geet4igIWjLd0Ke+3GIaw9EevrZkwYKo/28BG777osT9FQuq/BSMRIb7fi3k74
Tia6yYEur4RS08PFsO2YAm4UvM0bDlsB/5IBSNYUoXGoVcLQO4OCMzKsnIzG3tnIIO5/H5YvJQzU
GMo0d0GD9kxG7quviUcsCVAVqn/Ued8/Nr57C5uT7K8wtcGge9WxgEEChKJ7kNnc3TJIT5hkNOqI
fHygE1jNl6kmAocDwL1dyA/urcA9RnPZHkq7QKTiNAE1jzT3nLSJX6Ck2LbhYENeDVFQo7y9CVQP
/cCpHiP6q+vf9S5e0G0xmLjfldlalufuMLf6Jonz4gUcoV7Nkz3f4TZVdCivpJ+mhDra3pPq2pM0
wuYj1AVHVmHa13M4DyAWWvAeZbunaGrW4yzmizKN9xl19VWPTusbjtnKFNhZxDDmN6lT4J7v7IrJ
aAXm0EreeskN4QyC0INkqt+S0Twpv3JOxLHgrcyrP7VHb13p3NlZHI+xK9byxRKWQWthyE6tg6vL
RWpnRrF1b/gtIMEOupTw04tQEYQNjeh5nAaq5ZqCQ0kzfpgHJguxwbgiqc5emjjPfgnzsNb06ght
7O7doiU7F57JRyjFoYqhJ7Re+0Fm6FZEknnZYDccOGEsdJn13fPlUvfYecIEA8jcpMTIM7tKx7y9
U0jHgMrAQR9InlWonq74wFTxdIM0zt/yifP7VZxZv9uJp0HGJuPsbnLtyRXZIbRvq8a5rj1/gN8F
jTUp2vlqzIv+ZgSmfgTGIXZjyUtY+2iAPGvZEVy8dEVE1viyVRi9617nduPuQtugctJdf8u2UP8O
GdZuUtuHLEA1AXJ72ucyAG8cBONlDEj4wpMtz3LS8uy5RBUiCyiu0txy9lMA5qFzBp58Oyd3HjvC
Oht1CReOLaOOGn3qYpOwOIveUDy7x9+i+fdhom1z5U0NFBSnh6mDQ0sPjmQzCEAPdgVoNEdUqN98
Fp4yglwdDe31zG7wvXwwwt17dR3joZHiOYxxtUoMeBAAE+SqjQlXGE4hRQcNyY6DVsrs7ntuu580
rrpHfCj5lYyZNiX56N74dpUvvuB/+2i5sMMMQP736//xHST1yMb3D42w9H1MsAoV5VidKfqq9WCW
tMRq2jLmlG9Si5xoIUy9/92fbJsE8oCRCzP2xTVB445T0gRyobeIfrYGwiZa1V47MUOi3zqh7qPy
nTrjCpXV9LXYCf4qK0GAo61KmieQTuzayykUNdGPNfvMMEg2KtdeG2zrZO4fOcv0j7YJCdDN7ItM
5KpzbeP691IWfuKDJkCKxbo/LJCT34euxxLZLA//6WudC3gbz2VcEVQrl9DsgRgbzwVfMi/nSCXd
674lWYbo8ghJJBfUXXgnvw8+vqCNOSBVylAa/u5ff21iy56l8kisjYRNbM0CCCZ7jI4JaKibsDXF
TT2X8ub305gbjGknpg07sHdBJalP4iB6VGHwVcSKsEf+1a1q4vfS4pTbVNjvkoCBDbbC/CWQHLOj
2vrEtQi9cQg/qjRWt30AbaKNoRLpBVYxZcl869gNCpcziQjWo5FN+X1OyOJfhePymZeWWx94wq5k
3rlytO4umtin6yafmPe1LmQo8nFovR6arK9OSW/QbO9JYwSMQLJer/ahv2AHbNGesWAAMF4qr+Ua
MhH860u/3QQi6cqd4abuqYsyay20iO6jKH/vx+6dCzeQNKSQIYug27veIshAdvGAT6x58HF8wE3h
CJOq8t5cxiV+W6PzD9Jg5Ut+jc5DkU1X+LHytMWRwFznY6+ve5e/5I5Du6szIycPmsnoRAm6moOx
esOJPN3W7eySZSGMHTytU9YX4dYcVf2WC/I9Ddt9oLHJZu2grbwYZZZtEi+KcALMfXPOhLUyO9v5
CjOPOyH1uqeiKFjbjZ8kCKbXvibK1iaSIlbxeMDY9lzOZnRCaMXbuu3gOwc9ZtJY5cUr/PCzNBlN
C+GtZTF5yPSpoNHkInirrGH7W3OD3AAtrZn2F8igCJl2TaTAxp8pirKd6fTFdrJaDs0agb+HGT/p
O//YjGEO5tqe1q2YR9xtGOJFMnDga+OgI9e4zhD21HpLuK2CUXlnpUZ/ayDtTXO3YvBIT366L9z+
w7UhQ85wl/P/S9SZLDfKrEH0iYhgKKDYSkKzbNlujxvCdtvM81DA09+D+o+4G0WPbrcERVV+mScR
aIED4cWo8HxI44ky4qc2NJ51c0JIZhu9sn9dHNVJFL5GInnKk+S5soOvUJq+5bTZZgbFUHvMT+Kc
4z5u5RBvQwvPwxTuKYlQdaWe8vRuHmmvhI6tJh8XUKJRUhPPFtZCPfIJhxKWPradvpua5BmXk9yQ
BwUqNcuPBD+vl8hnvbQfZYO+z6CIoELzpxxi86QFMyXNtPM2CpK/WxNJw6SMAATaTV+QsFBbd5ox
8izmnYEnkeIIKIP3jKEa9MxfThIC/injy8aYvoLcMTcozFiqY8+9zIrTbAcequ8gMVpkiC5Z/W3E
eX7RGzrAxPThaso6OzrocZWcoQDB96ruyJ97fiHbTTbZ5i4wZhoGU0sADjQfrNG9AzNhLX7pBWux
LXLkKOhsWJ1G6r8qejC9EB+hdHDpYAa/cxKbYTculr1ZTxmunAry2RKwJfaAzuK84qLmzG+03cEt
lPbUEhyMIZAj7M0vITDzlUlDSuBq4bGXWrjXC/ixlKF4YWXcD7R1tHauDh5Wyj4dwkMw4QOCfwMf
KdR2BLV3Kaaes8cD5Vwjt421AdeBGxCIFtD3FFwz4pgvvhk30H3TxnyzPO26qb2znD9tA+64N2F5
MQd9Hknsz7334OWt97ct7zNmR24/OZQocxPZjZzBQtlrYfa7kbKfQ1YgpDQhFAiDjGJijQ9ZYoWb
pMM9oXCwtRBr5Ww+SiMCAI8rdN2D8hQ2p0s2gfnGkuo4eHUBw8izMesDfIwHCRA7o6yN2o39lAMA
iKmIT9EpcZRTgtYcbDdqNqaW4VYfzVcvz+0/qZztrcB7vqqxXmFDwgpQT7l36cDtxNUxrJ2Ssh3L
8L0RcKwNYm6PdsU2xCoeNMI2nDF+k2TEeuDh1DIrpllSkLQMWIMM1ZPOqqtTFIaneuEnx4FvMYxY
WYZgYlFXnESm8s4t7ONQGX6SBZxpq2DHdjh+yIDAFB7N4jrWixbpAU80EUaVWjhWOiV2TTWwwyn1
8jIZZ51E7kJcmo/S4B2ZlxTYgnOA3UrEF/xr2o/xuvU0tZ4SqpCHoNnp0v21QvSwODHAzxq6WOwy
b5Xsfk2a0sprE+vlo5ySNYXOAMVlslggAkqE/iSu9dKrBv5BU6ZrlvLjaFMf5MwFsz+kPlMnp2UI
cjfdyYPnCoxvIszNLp91AT25MJ7GGJOqF7dPhRl/lFEE7rQFHurye69NQ6UmoxfC9OalH6p7PdSv
rmv+1Styw3XOfKUj0ktvHx7D/HGI437bYww/ziHWklxr4YIrAwmZGKALqI6ybXUXAuIjhWwfNECI
QIHV0Quj3YwNlpQYTmwXw9VI8QgTpSepYuNUJMwAI7fbF+5H3OmcIGeiUo9xOR11I9I+coU3zWWW
OkaYVs1WR61YUJiDrt5Q7LNNJot3TXfrE15fY/AyiOxw12sBZYHDYcoXP7aES8pmfvMy3C9p/Lu8
BxsYBxQuTb+1Th6vjtx0NxFnDSft18ol7WmWwgGJsHUZQvPB5uiBDqLFmGKNrPDuyKI25zQtNoid
2QE19mCVWEVaT5i7GSfeY9jJ8FFcp5bJAhPeaIdjiXTthF2G/sS1KqW2E1VDP4JRUskyT7gE53vZ
AiQbo/apqap5G3kvkUHAc+ackLuEvg33T9pjthjwa5dJS16Ay4AQAk0PFPlywxY7xAHsCfiYsX3F
bBdLGrIj8zWap9emkxgeCu8UElQhtpX/zr2QmCJQpUFjcR40Z+X3aT+jrUFxaicZoENn2rFU8JHy
oPdTNf2WDjwiUI3YSIlJWNpdMtEsP44qOeEO0tn0HGPWLI0xOk48bB+q1qVvBtUHhsKWk2r+mCWk
SszAlCwrnE4VrrCSaNbbRGY3EqSjLG+OD6MX4giOGrJJcNDmQpwH5dz3OpYtwz6YjctzsjdqtsUU
Mne1gKbSpH/R61ueeRAAKzBGrHtOdY2L4Y697lc+D2t2aGLVeve0NWVo0NhGSdCEJ90GDDJDTN9a
cwEhwi0hEGfo3Q0OjKgUZ6D3iyziUmKpqCvpQZIN7h81V5DlaUnky72StsHdwzaHo+Fo+ITYLcwS
Dpo/O+c1zZJL2XLmbWK3+GJJ+YT2tmPXVW7kZGHZZUEB6zz8zKL+US4Xu1VG67SDwC2ibme2ZvlR
z9454NBmul56f581kKSKFFZGWiNLh93DnDFqyBsaJJX8YMrG3DoWP+FYOEQgjXxTOfYVgjTljbH5
DnGlQtthJqyFoAa0XL4mpWft6uoZw7v9olfdj4U2Bq243llQk+7LqqCeTMt+6sW1UwZvujJAnwzp
s2PU5bGaYw4zTt3iFyrIIzDfSp08ONZlvrX6SizcXEL2hZ1uxLBUaS6xW6/bBg4mHNcAYGKZOBNq
RHLL/HFs47s3RwSIZRqdTvFz4FjHrsFG2abA8vnY3iOYl5s8TMleq4ae1e4Pbpt7L7e6bR3QADz1
6QdL01+52N16J31sy7Hx4R9UZFCJEI3bZqIK2wCh9NwSnx0r50EVLgcenGZ4YrBeBUMYb4EpAP4p
O9X4eEbl0ZYYMnhmoGD2VUy1EHlxrxwe4+gnqTacHOQe5FLnx0SV5kC+L8BR2MAIfizLGZu4auDe
oBG9cCLcNpp+KHj0D92Q7Tij3Rup8g4SaJVsIsy/sYf1tOiIGlU0RvFdBVfhtjuhOe2OYdfGixx2
doGePivrWsVJfywqu9hHRssADTBZu8RAXJcAgGOJD+GA+4hD6ztxU+LTFBPHOe1ShKRFm5CAY6aI
45lAK4zSD3xUyXrGaLZxITyvKps0hS1bbVuNo9imhr4TPZgUwlIcThC9BQ6lLi/uJ4ZVa2Ij2Lm9
EnwJd8KgWd55OUFg4iQyGEh8Rv1P6jbOhuLuwh8AO0ULG8oZ6JaI0+rsVPV5zLODs4ySOE1fEif4
shIEzCzscoAgRKttDCOVOXEf5cPeaZFlmJ5Ul8BmvhNX6n2eycIRSupwcNAkjoHhE6IxS8lccoG2
2RlL7oruy4glNI98WBEoeNXcHasEk1bReO9jGQz3fJpnr6nXHushEzN7J+e8PjpjYNNGCTVVT73D
5II9CsprEA4ZBsUSWuJY3wlXX9ymGIkkXuiMNrEQ7zm0kfoaj9WWYK5EKmhoCNYS/Nv2RHyaR0eg
yW8z1FO/x3i9ztjyuHQGr0cyvFok0TJzp1wnbZPSiOuZ/D2bPIBNEKlxCWpXChGiU9PbslfK2wh/
O3QWjon1FQdXeXK9qVvNJvYO3TbWDp/lrg4936NOByMJ1IaaHlOXM3WDF5Wc9lfkzM2W6QGKLdie
PLbudMEISxsx8hULdYnuFSJObrpKO+5YjohUh3nY9iyyxFRyHAXhuXHKkyP1d5xcMPATeiCoO5vU
r815yoQQUolu/WZJCMtOXIeMvGcSJHcRIaqeSIyoaAjoBoPxo12TS1o6BrL5YDTVq8YGCdNXIjYH
x9B+o2ks2CoMrIX42zam3f41phoOMCSfo94I3wIDdGaOjGgzBuZptIbxrEyNkvTlwTjbFs9cXgoY
ICAyw/0s0vJQavnr7ZdxB1PySto8xu5ytTDzUtQgOYMUzH1vv1bKnVM5tDtG9pKi0Tv7FHsOjbzA
Ugituhdm/exX4IzfflbpUQoBQyxY+ay83F7mtH/XS0E7XYg3q1waY8Je6I+5I9ojoSkSbstPXXOc
rxYjrjIm+5BJ89WZARihX6Bg6QHcWch+fiojXOhmyUC9iJk+46Cq2GUeA8k5Oye6SEaIFUcsXpsM
nDpZZsWgNdJluBQfRaDexvQ8F0F/qMBS8Iyem3NlJxQUGnLbJ6LYGDblIKrDWzbPJRbIZaLdlENw
qqrQ//flvA5XQTpSgTmR03t1aWAOscgPRiTwNcj8KlLq3DzNAtasaCI0wsFdN1jBMZ1RhcsEOlrU
ACHmD7y97srz7Mln/mdvb4BS5G6NQ4+lgFjkuMJE+F6o+DGleftUKwCRtWcnj8ibD07TwLafs/RR
zrSU0JwkIIIPyXTNmv69Ghv7yZujGk7Zz2LPcDo3vod61TzQCAhzxtjyTAf3qKr6Ha7RwabWcnfj
dyoJaUcxk9qPE85ANtWwtqsYtiCxJGfhD4Fxv7+9RL08hSWJoEUjCk0nPOpLyr2curdQD/MvRcWL
npniOeh6vxplsHg4VjHxwsM/2RT7Lo8r2KJsnt1LsrxIbchOdVjt67GC0j7rRPhTWzxpi1dDxcF+
0PrmPC0TMFxdFN7XxGxVTH5kuSZvX8LMQqCrA2cg7J7iTpXQZgkuUCEysKezqR5gEgVPXpdDDh7X
xq4asGcJtqa3dLi0IeyW5SUNZ+iRqFfZhg5XE2EaKWAjkKjPo4UjAl9nEa8MrAyoLgzQyzQpYI8D
t6Y3BngK0ShOkxSMZ4u3YJpq/BFO/9eKNbWVyBNdYWbnzA2sO8OZxR20gNyeWMQje+Qo0U7AH9zK
29y+4u1FQ/bcACxko1UbGWVlhaefaVuCmUur9DhBNzDti+jMfosJ0/LDigb6SBrNUxKTufn31TuP
kyuAj22ZBsZTGARoA/jAxYadB5G+ygtOt+/X0wOweDd1KROwUG/vu76871QQTgDgI1GdSh3mtbP4
QmZ0R8fVx2PhYiLhoMOji4JMHMD1fdXSXi7cYpGmU/7fZhX7NKRDyVNPdWEcK0/V94FnUPKRLoHy
W8laO+QEGZT69hKm3NBcuVvD1juJEU24h8d3rJvsO+yh8NqLngsrBLm4BmhV4BZ86AMgHF1hXzB0
Ak64vbFZXAXriHP/qdKdt9vdkHZ2TFUJZowbpvr/wOoqIknYexj5gRxTkCm+b/+K4ER9IYBOUVJ6
rhfTEYea9FwOzeO/1bLT9TNtutiMQwyot5fQBJFeGslJm2Z+M03ZqoSgScaFjXvjbP/7URJaR6iK
/u0zuF0utw+CFAto0cSZ6H1NOcfVCHNFulyODsqUBzuOggdah293YWfbJM2YJpj3xEd+HbL4d1Ay
xN1Qs4mCE0TrnbQeNNtT+5zQ+InpGOq2ab1KBRpitHpxyVvxY+r2uGNCEO/7hBr10ky1C/t1AFYW
wtIcO0v7G/6hAgyHtLTsaWglcK2kpBwHzbrNCLm1CyH/dnGg5jHdPyYcX/qsdajsRAjsmOjwHumb
qNOdPXxkiA9JvmOlKj4LV5KCxbi1wpkCMiGb0i3WtvIoNW3/T7hlOwqshRnNbdnlQJce//2GbMaf
VIty8p1ht7mVIUywCiKvFNeWB42Nqj3AmN9jiqOvN0ip+S3zHiyFY61w28ClI8mPddRbzKK5w66N
y7fC7nYYzDg63EDp/TL+j4uexlMbzk3XgvgU9GNju3jEHpF/w2zAKL3MhkDgvSlDcAyz9BFywWLQ
+fcwael3PxpQHNeDMAWPGhobPRu3WYNF7S9ItqgNaIwzyLYaulEe9JITdjdEIZutRXmeFvF7tKuJ
qjgneigPtaP3F22aWBvrePrnY7t5oaphFJuhqTeDwi3mRAxzbiaCytXBE6csz0wjf3AkAzS53fLY
1X2InX9VWE4f0HKYuwUcU/5NeTyTAMDN1WQtM63Bsq6wss46H2iSpdqrebMYOVHxV3Orre3q2aPp
hdhb+Fmo2JonA1BVi8HbcxA2gF29paR6HpHSx4vtaM42Kwp5wpy4GcRgPivHvb89LbGxbG9/rcqT
caePCIOA5MbL7Ymplh/VOUpsqmERL0bq+cRomR+eQ9mFtHb/3nRlsdO7LRG3G8ZQuI6khis80yOa
9Zany+1lDqd8AxltBDsxzD3gimo3G5HxPJr5Y5hWw3dol4/hiBJnzsTFIpqmjQ70dUez5O3rz16u
ceYEX260ijCWAId+23xNLSI4iS1aVk31BR54V+tYqwwwK+R6RPNCf+guThkWLtq+2SRXxw55jrc0
2QeN8YR8+e+/jOtb7c1++vy3lhn2dOBhSVHa8kDuSLzue8EoVgTWOpBV9l7Gw8M89eqbY/PWEv34
fHMVjX4nKVJnivbdxLgKZIpoxCcyTAeWMu+gWtJSqgx+DRriX2xXq97znKGz3UxYDwdOAdIbSPWp
IfLxp+Dh7EiqQsnO6cmTw3RcuPGrsdYgN1pq13FwpobiWDCwPvddQYwma56ok8auNoFNQKJl7e1E
Ee3UfEl4KCUa3N7Oao6akXDkHjmysfizANsKo1NYb8m6Ws/xiJUocb2DkVsA7SLLO2KVL3dBiiOm
DmfNDy2a53ObHFqqNPJyOWwpWev6rtUPKO3l122c1KsAHEmo+WNccrZqicOQHkuqvRxS96mxkq9W
a+onCkCL7dhYW7X4rWxVfaYxfUOWMTyZJLO3tj40D+RDszV2wGaba91b3WVqX6BdM5l6y1U3srXq
0n2x/DSL1NOE+nK5fQ+p47ylE5yjQjrvt0G3MGR1sYaJ+XoZf5ZCTG96Dy4nTYLP26TOYY++GSq6
Gyx0pKtqlIvhB5Ehrt36rpCAjplVMG8IDftuwGqAWYfYG7eeixPCLu3/PHQGg0ikLHNPneIXJ3EL
D1rfHSyLLteyGS9ymAdchLq3nW1H8fn0X44WzhRlo3c1tSX9yhKQvS2aU+lpg5h62xLE4OtBtCpq
BeuoxRhSKSZPd/8WywiLr8r+oEigoi271LKYW6b3rG9S0fulKNi6C774ro3j1EbD/c3xmNBJuUqZ
9OwSFKuLl9DEjid29DV3QfCX4ttA+XhFMxGHRsGiiKR37DXHOsSm/qIE1R9zn/zV8vC5CpzsJSeH
vnUlvDXdcLOzZXp7MDAkBG73oSB7dNWn14DE2pvNnMhYPIGmYYKSmcyDO4hFAFNiexuZspp4G9fN
Kx+8gYaZIru7Df5uL/HyPvLlj00QBxujzK5O18dH0QWs+fH0HC3dDDrem1WvQcCbMDlA9qmKR6dX
f9pZr95Bot61CRt7qVDjId1Yz2OfMjMHgyKjOH4Swcz8MurCHVrkfEqkQ++h61bXRr3fjhqYn/sr
TUT6VYYzYA28KefUqI1zrunf6ma18/Jy102hvGCHcy9mZ7qX2mUj6fSmSw9pPxwJTWR+P97DRcJC
FzBgZ6c8orosvsgwgTMhjfvApXFlCn7pRcXVABn82gd0cunAKpuyYzKC9SbQc3MVudFLK4gfc7xG
E/b6B2sZV7nM6MGQ93gvhx/G7JpeF3dDCKp2COgw1OqDFboZ4SayIB7CLLOdQKqr4fTz05hBR9Vw
SXctUU/NvW9pI6RxKdkqBDs/b0u0DOSXJC7bXUvEiRwMyBhBhgV6BJoEiEZi+DVpkMD7xDk7rkbP
OeV5JvcOI1GtuhQRskDnHiZPmehZNOfRCgwH9o39Bwxf6UHj5+kTuh1l4AszCn8dq6FT7kWB/uJF
1yxOSGdLDFycUT+70Ak2kTCJUzS/ddl7lLsH53AkvIjTbh0F+IqYHHzRnEjZruvuQZ+j0UbyvWf7
ehhBKZrWsCoWcidm2WoP48WPQhdFcgkeQh0hcezg82BwtomD+KnOoiO75/vJNY8DXkQdcBmC3meb
w1XCOr0zMtnuAj3DkIzyvDLS/ExaHOrU8COCWuKQB0ZVe9Xg1z7/tx9pAH8JDeNK3/Gdqzj720Ib
aCfySOXjlRP1pX0Spjke+Kzeaxv4hRgIWctKHfrB1h4rLVz82a+AxbWzXRl7euPCe6zPdFfNa2Y6
BzfoP3NS6KTIwBcB0moODW57pG65LNOoINX8E2ZwbnUzt1bIVXtmL82mqdGuqyjeTqluHDK3BlBk
PU17FnQyplkbHDSr/W6oBt0nDfi4IEF/GIz0jgpj6gSWmT5caKUsfYvbk10BMYXt6GrCx0eUbbFa
c19TbEwNCRBvc9MPur0TGEwG9JoTUPnPudbXcU1BEPpAu6bLAg+CnE5NY9BuLvmAE+BwdGtaqI3Y
mhPe99Wo970fWBXNQk3GR0MYQl8u2pm3KKrLtZnU5ynynpxC1GvY6T6nIjxL0fzROfllVABhDKxI
pubsLDa+o1tfJ1DKR3PSA4AUDBrDDC8msEx5x5kj2sPaoWNVPCvCDySu+LdK2eBUthgpyM65vFUD
F1CS9h+YVsg+EkpYeY290TVHHoogOqq1QW3c3q5iJmgif+CYTkyOxpchLSY/osiG9X6bKiinuoP3
fY7tl3giwhMsbgXGrF3b/gU8eWZQEeA8T5GqO3BpcZZf6bj1xyR8S5Hd1tjkf3FEP3RURtCH2jPs
1lgLeLCxC0q+art+O1EK9g7kcRXJmCo1N/F8s4ih77cPwva71pn2VVNsE8veTYODixgMQav652HW
a6AExdaYWe+8mgLhhgjGqhf2j2LHRCAme7RdO9wpCBtrlfevnS2e+6TmLlseGymt9mPo1Htcpuus
5uzWy3BdWz20GBAdq9h2PiXVAcg7TFsMGG0W6MFIhc5uKD9VM1MyjrIr6WAEfZmJVSEnnzsgBa9N
yJXI+6BvUIIRMWQGJzjU1qIwdh39aLRY2D/zPG/Nkrkyi84cNczo52nihBHTP4s7gRF59sdDG/RF
lb7Atin9Gq+4a2fk+DXxIoCOYtzLXf6gzv0g3B3GsTtKrGpfs4NxS+ob34VuE7nnZ9ix7+uaCbtZ
tvikUpogBZgH1+73bDUOxdR+6jqzvoLMIQNLci2rcrLg/P5xQgZYRS23KNNAdjuIjtPsHEZHeFuA
e+mXCrtLgInhZDjdxVPNI53GxZEd7hxfGWM/VVHAnqqOzmxnmpWYgy+dfsvE8Jo11BpgpANTONUh
TjZSnC3irAzfoVApx3yJJnvTz6PChyaZDQCgC6N7UJYfjKa52HNQ7Q3xRy/PSLkvnKQ2qlfJ1D/F
4B5oBvauojF+yGOmW8+L6cgsUt+tyrcowu2HVesoXcYKBac78DLQduP8l2sHzG+DzpiQnrF7UEwA
o4/cr9fSyJ3tXN+XWTtArbZgvFfE4O25O2lVanJSYQTFKItfFOe5mVL6hinflb12FjHx7prjzVrS
PbiK8axOZUBTnpm/89/KN9DiAQd5xdMU6CUmOHvdKs/188QcYSE02skpXrBouj7dz5BjaEd2am3e
FAl84iI6DXydtsfAqYFHHNLHkc60tWUi5LRmsa0Cajyw/JBpCJhudXcJ7lkQDTyaIAlPvNj7KtcG
ulMGZ52wbsI4A6LtsJNcbqRnnAgJW6Hwkbo6KrakPoOFzfg2afisW4XiNWtrF1HdHTFIeMh1mMBo
OIeuWrTaBloCYypA8W6YfY6D/mmpxtgE4gw3ErQIlmNa+7Rjp/ulvZQPSgoYaoMhhNZid41BSKyC
nKqvpoxxxk3vTAZXBqbAXTvwFJbxthpregalYkr629nMQkeD0X8yACCGwbQOxvTIIbNdp/EM8iZM
AQo1PEob4G9TXJ86LyZBF9yVZvgnteuUgbq80819p9u/rYqUDxnA98o5xwtmPrWDe14MbfucY2Vi
4SMpQrrmKsAF+IysjdUw6ZAl5x0rHdcu9BnqddgKies8DAWFHUxdgzLieumINASatmKvanGZ9Isv
S7CQWUa7JUILDu0apUVHzEffFm1zKMRYHFo1fFOblO+E8EVubi0z+UmlGROswlrN2n/n8hYVAGPm
0cs3k4bBtoDDv2665MAxQGPzZJab7nGKjD+Brl67nHSgzh0MvJiscaf4E2JGtkj+FHCBDjn5/7Q3
n5j3GJu2ZT+ID23lqB47EFBwbcrfCMP9zRvabV3MYaDFojVy0lIdnJOLp6YpmF8zgwT5vHi9couZ
juHKXd4HR3hRELopi1oxwTMahQ0lP0JL/ego+94w1eRm9BB7wmaON6ZpfJZ2/tIUeNYnTF4NIC5p
j+4hpyll48E/0MsIrPIC3pgOeJuj7VRfnNHe8zljIKmCM17hmT2scZ1pmVtV8bBRbTH/DQhp4QB9
Th2LRbo9l4k9rK0SNm6Hs2jl1Eaw1RZ/d/HSBvjNkvQ1BN4og9zeoKLvHct+1ibkJlJxHwPY2VaL
3g1pP7gRlM3KpkccyuaQZR03S0zJY8C3IV1ij5RW7TPYUdEcYtlm+xQlOtXyboMK9OxZHuGAUT06
JedArhoKfVMCgYrRIxjm3HpkjJJO2oMxBoyTgwfXpTxlANFcd+B9DTre2/G5ddrwKh2LFsR9N9rR
C7GadWbRvKbHEl8PU//tFDINa8u/vXlWiTGju/LbcQ3ooRgy2L6zdiEMJ1mR7C2LUnzSw/ncmuY2
BwTs18n46Zolw0Hp8LcAsDtleu9N75kn7jMTRJkyyfXn2AJ3blx/sNoxFdVUdmxS/YPJRU97OgTj
sEYNmeJ5W0ZLgUkNWLA4SHvozlnPioayC5CC8xLvJqKMzJ2HbPDOIzNqWGXvlk5fWTjPzK9oSLax
3LMoRZ3feC1l5KbjV2V7CST+DAecjplHJyRpyKQV3acYQX2LPMuBQOM9jIrpmE7Dg9KZruKvZiuK
vAHGlaUoF5TG05Td6/W1yoCf2akBKC+GDGmH8GLH2rzQRBNsJoPWolITd1WRU8fNxJeH0hwl8Pbc
8q8m+byLzG63aYjonLbOkQ7fxMchOG6M1qXWvCo/hR3AdMYXgYffehz16JuCCxjGaTfvY43eMJpU
K4GljmQ/nylx25XSLGZzQ/nhGXVPRCWFd1nbO5YsMreClKHINdoLYaXGomLKv/iiZ+2u4Eizn2rc
n+brWI1c2kqtROvFHMmgamd5bPpxHDA39fZRMJzjuQaFlBi+O7j0zQj21IvGw+Tuak3yJAzoU7Fm
3cuxWkANEyZU93dc2ECSN42clBOvI5JdUKeM7TBjdy7AMQG6p2HWtBO19x5aMCfoqtm6TKhF5wag
AiNd2j+ilUkCfVsz7gQ47x4EBzZvdKKTtrwo9kmwY0iCHeK/8dwxrjSgCbW6c8IuIraTB/oEU+O8
xjaDHTBROwfnwjrKA1xFcsPekq0npLNNx8pX9yQfBYaPmOLM0qOyqALIhTyHaejAeS2G7dWu2x7w
10gTtS6bg2f2LIk8HegzOEeF+jYoGGLROSYdjMN8ZlKO0HyWhPwczgKD4QI2NMZsY7maH9QiJNfo
/Y6j5wO9C9cS5InjWc+6Re/41MV/7Kn8E7RiAUvss5YMJc3dcxEe6t47jYrCJ1PNaqsx/bdwQsTU
x4XAysYm/Jg5MfdVfqkj/kBcLkGXGudS8MaDIF1nFQ3OkVYdjVKsRycYrlNXsRMeW4w9PAK5nndI
VxngEOnsm5eeM44sNJ3RUBBsQAFjXsWW7BeBwWqEzsnYt3cIiaivpGfYb84TrIUqAE6CgT4orI5/
7ck1yBFPY5T4I2g9zphg50L96HTsrLuWViHT5mJ3DPaz7qfB8WxFKN059f1RWiWLfeK8NR4FTzZo
bb7XFdMZgJxeBXmFKDwnh9BPClbCMKaRxQkB1cruo+i6Z5d6QvQ9RVufNbwFVffmxg5deQxZifot
BJ/PwXR6nGEMzNx1PTEXTCaTFXwg9V2hTW6Lgf5GV9hyG9C1qJsLAFL+mmwcVmUm/ivOHvOILWb1
FC2H844gem2G89WwxuysdG1vTr1+6jGx/nupRvOE4QhbRW5SW5B/Bi3ZTk6Pp8JRNlSjLPCHqJB7
yjmuZD2+QgsETRY2942CGZfrmeNHPAHSZtwNDbqdIR89MV+QWxcQaphujEyQ0JWg4yf6ky/saXwQ
sRQ37Ich9RZovQW3DaSwGwXbMgbhqEUIjBnsW+ieki1Ci6eroTlvKNtvL8UrUCPvrVpz2OPb/x6W
vXSjVW+BV1HN6pYEVT3UJUFjj2lDy6+ohhxqNE/mnWujpUyeXWjgdyZVHnZLc4xklGtxKrXhKcV0
Ca09QLGTeGiT4tmdpLvKISW4KeWc8zQ+U2mO3NTp00bYeQudNlsbndOTvoh+rCLOfSQxdYdb4YFR
FY1WpYdO6loXBi8TQsDMPwHfuw1Az4VFe19441c6ZO5OlkDKy3r4Zi46Slls+x6opzBsNASjxOET
54eQxNKKUVJ9iOK/hgZIO4ppCc5L13eKfcqTwS9bfDWWlqYX0PfxhLQxedlDPGAA00WN073504If
vvcsmg441TZeQ62bRS8XA3RMBducgW46gZ6V3GdIApjGO3Okez3k2uSuIPYf4zSIsTwagvNy9Scd
G+atmdPzUYkfzx1TisDG8D7DRckWriGEm2Y/vTm3uzJJZtCgw9bpxNmr4ifo7vGmrow/UbctOvWg
JXcMy2s2qvWjRyFT0l7p0civVc9nylXia0aRvtka0pJw2V3nJDGg71FPFTaYArPaLwPWFh7dBtPz
clyJSb1q8NO3dp7xGRB7YsJDC29c0BAY2eE2mpxfO3rq4ouu5T/CtDeYUmtyFNJG12ue5xAgI3cp
j2BwSGs2g1t2290haOUbkWyeKFhDIWNve0M1x0TfdQmwvKkzepxGxac1D+ysJ6+/VGa5azH7rEJQ
4WEw9w+cU+KaUqe25ssUBtu/wC5+54wEdxLLszmUb6AvMKCGkFxb/vCMGOr1Yu91Jak5FRovFQfX
bTDZ87oToO3z4EOzZm7QFO2yQDsPngZVmEdlMfqmSsqepv0YRc7aqVkvvf4xCGCRN3YBRJpqvy1P
BNJJPwv0sjEIYmt8T0A9TL8X2L0GsvYqGku/P2THqXKucNxeXMuu96lHKwO0ypVmkfdMw7j33f8x
dybNjStZlv4rablupAFwdwyL6oU4kyI1SxHawEIxYJ5n/Pr6AL6qiohsi2dtvekNU5T0IkUScPd7
7znfaSGn0kTQW6oH2vMfYdDuUcNna8LgHzDQExyRljhdWe82eRxIJCPxt6nyEYH2OHfNlvuBiWj1
iA/UX1HT7qchG1/SfMB/pw8/rFAzzrFDlI7mOT5jGrjPU0AJN0SwllQ8GXsi1r4MzOY4mtBRJW0E
OBrxNppZ6XfJ0cs7+6EbQBwkqICilg5kO3zXCuMY9FRXula3a9/+HA7t11q854x+uxASWUqbn010
1xfu58adEegvveGMx6HBd566dwMbI3FkkvSv14gAHKsx9gPDN4P9y57Gy5SJLwkUk2YirwdeOgw5
sQMVjC1vcO/B05wZhd5YSH5bN6ZUnugOjCmqRBI2KhpCiCE/huzJqE3vHu3h3PBF6lFkYh2GujrN
02mG2MFdYTonT8kfXI/lc5A3zU4Jaq9ITGfGqrnbrwNbfakUmQuw5PppgJ4kSCAjQCjhr8HU0Gb7
oidfuLDMis4qvUO9oqbkrX2leDOwWlc35ZykI2uEcbHk7MJ0+b4x8QqZQkCry6ZDC+zKUtj9nAJQ
Q8c/ZO/KVn+ehuSRNbjEqWMFW1f4xNl2448BwahpIxeoGIFrJmstRFMIt7VmbSIRUj1n/m0r0QKn
3ryhT92uQ41fcpY12nwG1TVo5/zgKDvtluJ3Z1omEZnsfDkhl6si9AkEVHazC0ZeDofaQyM5wySu
vknNYVN7pv2CF8BDRLkmTiZWLT/wuGtnMejFxD239e8DqHwHs7DEdkzyaFtW0yEaagcfCxGD7kdd
UwU7zLNuKk/sM8KsNiq1uSg6c1tK7H4ViR1qdFa1wgqhkjrZ63407m1rrGHweSPtGj5OrUzekGzu
KF/gqkXoWqVLPqGv9cCqScMk9A06uyADTqPHqJEiG2buOQk4S7TJiz7yurvpiQyenZy2QNvZF9Lh
xRzhHmJIx8oP4KYP6Ch0Flci4l0MOe0bKv5ZuVy+h4w+8H7a8qCs8qnUnmEzfNKk9woaAieIYh3M
46ekLA2WVJ+eCVguJu8hPIDJItuifJCeBkVVqyHKOBdTpAayjilZQwhsVjjbMLOXZI/YpdjVRfil
473S7BoVdHIfZBBJy+DiNBkKXQ9G2KHonbuCLD3cUtzMTu7T1LLkrheEWRKbE63oz+5KDlIru+m+
tH4zsff2WGoAG656Ebz48fjeIzLmGuU7DaVYrTk/mu9VSm0/CPcTc9DPuKSJC5u9ddY7GuGN49KC
qNht91l80XzeFdLDyeQqv1ku1BeVF8+YaV+ZBtG6oGXLRTmsKGZ2Xj1K6jaHT65ALrHYQ22aUFnk
ysPiGGUb0uiGtUOwjyP7taZVQBuQVO590FtHoyEw3q+89HhFEmnswWkexJsUtzDOjJEJ3PIwc7Jd
bG17tgSq8360CLVuNeK90zOrfEQI01wZoBhHS6JjFyaraqEsiMBVxxEfgkbV+KRUxHYBJl8oodg0
en3TWZ7gQqN/mvccL/xAxoemI7rAnPUay1PJQIi+SKw9+ZG6aU0Ny0RNKryR68OpJtpmayvTZ83m
UqrQex+YSHLroSpPRSHfIRK269A0ujMzYH8HtvPkTmb9ODWs5VZW0EJygCgrHOF0Xmz0lp6M5iHT
Nqva8WGoww9kdeF9GxH25GapfTt4OhN7Z6UBDjs6IB3urqNjWUQXjzPUiXhOLIxTP763ZnMhDWIb
267xGBDqt5vXrXIZVjeK/8e4CNHyVCPOxnn87BNpAJYJmfcU3IkAmwrrUbFhLYMH45eAmNW2RsdX
Jt34nstCrkUYMYcP58DBKeWpiH/Q20ufl7NpXtQmECugfIr4rz35EtHaSieJIJC2kZWSasw4QPcZ
87nZuWwddZjfJK7u6rAAkoKjEYHKH2d7eeYRn55L3PbzV1o+3dpDTbM3DT/jWO2PjJwQDMfTned4
47uHwGtt9T+UlZI+jAr1ELRAusvBt8+2LXE61nSqCJYj/s6JWJNyo24PV+gK51l9bQmGQUbghnfl
bMDqIirbSfPyx7HjpqgQon1JdM6DMnLG+8k/dvOknWa56qL2bDgaU75ZbtoaXMp2gfj1+m9rVJP0
Em8Jd3lvu9G6d/XOOnpBY9DZ5QX8BH27z5PRz7N/ZG16n4dZU//HP03rn/+A6Tp/+/DtP/55Jakp
qZSypG4atgU0rvj6BSSPz28b/6vMJQwK4X43XMkKOVrHPDAY22bq1EfSOnRT8jkC1lWYgXgGA9xv
FHIq4CKA2FlmZ2nu8pDihcd6ONxGDuMzuxbRoSzz4IE7/WaElLJ2vAf8Dv3GsTLCj1qVHv7mhQCe
++2FWI5rCku5hqXbDoi5X16IY3VszvmEVq60ABJU+s5My8eg0TYFyLoNLazyMMv19dx/dsrWnzFg
PwbFsXkMgb5wIKTIRPCQKY7HXschH0IB25pl3mlEQQ2Br13JhFeg3//hvbfl73+yZUuhdEd3JVoD
W/+NYoe0mINeCUBXJbP0VqYy3cVlmu3qhH5+jAXoc9WYB2fUBI7y2D9kkxGf876mTzoVJh5b2jU7
ULjDGVWud/Rt+h2ZMp5qOzqmsyQGyR9qSEJM3Fl9vTwURbC2SLVZE1/sHdn6uguuAbqihkMryKYn
AFuiWocTiawOIauBPgFsliCvF1WVjJi96C6ooUaSBzg/LF9ZjXgnAhPypytpOoEOO9OKbgkizYfd
6AG3yjg4T/Sn75mo4opwSHT11YR+QdrOp6zt+UoL7kpbq97mNSioi/ypqTWglCF6TSvCVKQnLp2K
Wl7ioB/2w8BZtijQg6Gx5U40X+lqaycEO9FjZ5nNfc4xKBYE6f75UnP/7Z5xbEdwsUkw+EgJ5W/3
DCfGgK6XBlOELT7MSwjGk/80NlZ1DovxDqPFjRmAUN6ZWhGuSOYgxEFnyLYA5MBEqCd/zseKCYfA
bFvs+pna1CiyKpHLDoflaWsRvzQUM8xBbx5LAiMPWqBhjKEf+liGRryKbNPZSadia5BGv+lc+r5l
jb2uHIKnupqerNGOz1WoULZO1K+zRDMdMCsLlyFe6Gbq1rIyhneIg5blerSJNLOgqp4kCJwbJpXh
SUlA3KPn0vF16vSEKIO4Tt1+deDB7SuHcPObtMMXFCTEZKPzGvYwTkgXWZ6rUtxGZctEANvbU2WF
5X7qnLchdR8WHerygND4Afwaqh3p2Rsv5ahJ8G37kmto3YWlDy9NZdx7paBsH1JUG9KkJzMStoHt
jGFHjJvi1o8mtQ4yVbwzzVkXmau+OrNKr2thkFkdNrTO0tgScKZjmkjc8xRmHxyp4/1f38t96/zn
q8T6twXJnUmYBCc5HKUV3IpfFyQtsCiIDCA1eFPdbY3GGiKjVW+J14LJIgN9T24roBhbp83Q1+7Z
FXH7JEYWo5ErTNwgcQPR2BW4bx0Ef3ZINA9M4a4Nm4dWG4O7SX2ysUY+lhFNOd8LOX1VlD2R8aDX
TQo4R0t+FH3ywy2mM8pM7USCSE9TkolIMQHeLiJRb4oAjfUCY5lqlJy9IUjp65IN0RPjnYOVKKyc
/Gl5yNsWZAjqp2ez4MwyDtDRJzq3KwG6bNPMa8EgKnRTU5QeemV8D5Ow/qzl0I2zvHmb44dhMKSK
BqKevIKFJHt4JI7qz2+8NH9fVl2Wf1dXBAaypfHe//rGCzG2CmdVcmM7Lm4TqyhisER5urfFRk/7
d/DnEyy9QCe/JbduvcIDoZHVXyoZV4SLzHEcCOwQcOWMbdBa0OO0/XOt7Hs/jobHKDIIm06pa2WF
2XOmBrK42keyYD8v4uvlwWtpqoeG/+GMJq4hq3PNF0hAWwbw+kqvIVB70CFpZKQVaiTEZr3sp1uD
KpdzMP2YIL/4Qk/Xf35vDP33NwdMqWK+APfdMKXlOvOe9NN+X0OmK0h1g5FhB8FOG319D4iG43ZQ
7BfilINf0KLkptVnk9Coixc+2zpmz7meTwqjXHn03p9SEfZIFFR1mtrBuwUo/kbQK8MVEFDGaSEE
to31nQLKgFpaH83UqF+0TG+OAyYlSGf+Iaq9cWPEuQAm0adbQtjIixbhJ5xPAaQns13TYkzPZu/Q
P5d5eg5bjz4nCcdr6NTBoQ4ynya4A7Wf88krdYe7hji0HvS4P3eJaKiJXeuBuSNqGt5RVlHz1in7
mxb9P+e6zpvWCv3oeiGUJQo6JVYBZNsZWKK4MOh8doa+mg8JAnzXXUiy6Iq44n5rzE+X7znMffZa
OcfKYLvwZ1Y0h61p0xK6hhRWfsDXJUgoz8ntMdSGyZOPYmEwxlNpET6fOUF/HCPKQtVY8rkS1SUs
aiiarf2OFuVH5kXFAyn18DBjpMALpFTDAM80mza4Nd3jpIwfi9kHhfbxG3DG8LQ884s2/Js7yxDz
zvbzaZGLhoVMccwib06auv7r1QMLdErcALg9Dka5W/Cm5ewIQ7M5rfi7HSZKdn/KVctYQ+ZN9iXu
5Fc/D947paoHxj2k+sUNhLN0cteiQSvJxjHsqkpvT0PT2ccJ+Oa+aDAcGI186C2iLMiI8W+DUqRM
YGY1devkTNU+L9+xWeVPKoVGtTwdw6i603JP/3Djdt3HUbGtZdHfhoNhHB2uxJ0YVT2fXZjDGJiq
HctyQTQ0hzYIsq91bz3Kwr6wY0+nhSTU6Tb7WuRCYSz7iVDeDnSvBokxJrGX3tiRIVTxEUoaXQFd
tFec0PlNqE93Dck3t7Jzn68+GA3N4vWi6w0kdC5QAiB8RE+te1rcRz0rsyfdMj6C1g4+Jqg9JNLu
GBiOnxjVZBtBKuGeGd86qW0mr4Hemxvyl7JV0DY6I/gRwOJQR+BdSgyrCVQzxoIgta87dJij5ixt
o7xzUYrOtrweRRgUf3Ary5W/LP993dYnCqYZ2zLcM6eoyZ1t5XZ52s3YYYQaD8JJbxelr5jlvvo6
hxF4Flnh8g5KbGqh29yBZh1JVnLyV1cZTPIgdeIkpq63am2zlJ0ExhA3oI1gr5I1uVe8o6aG7oBt
/i2iqb1Gl+jtoGWydLaRXu+Yv5GEUvfTZ6KU7izRyx8wt1bERvzdqdyQ80X860UubfZmqbs2Z1VL
/Xa8m/zBSO2SIELaEDGswZLIVG6p1wGQJ3nJo/8NaA0G55boHRtUJLP0Gq+2WT6YlnE3mEb00o53
DRC/u0KP9tkUACFhSEvr2bfELs7RaTSwF4BBAyFhoIs4UkFnZWIxBRs70c1TE5FHMOnYA227gyIT
hpw0GVZEZq3IS7Lbl4Kkinom8iWGq85Nz2UnUAdF2XPBaPbRHozrHdEEQ3N/rRYqVyO8qMcxrQt5
bEsRPFkG0s8hq45G33TNjRVG6W322W6C4Lw8LBxO1XBK4pbS6ZrhZdDdmyBri7eRnvo2tbmGpO0X
b3FjPVsudrBAwuvrEGaQK28FM30OgVvjZBf+LrKBhYb9ZFbKLw+9r2yOQLG4fs8n2QapPNI7Bb/u
yNQmASIv3HONZBWVjhMf6UKQuTKbCdykRllVdXB44Nwj92JA1eAzH7POvpBpz7wIfBjz2Idre8IY
u3OqfRmkGvdKJ9hUS03vrkote5U4ZQABAz1EbpAq4ICohHMQzcBTRKd29hS2vQ5+SeS7ntM2Z1kG
GvU88mZBro4c1uUjkJI1wjTzxYSIf6ksBHBxdXV+Ip375AxDQqg7bDR91D+HoOQu3az3DEcD6mnW
u+3eSWNqM4sdCz01sz1V7lrPnIydSfO+Q+GOxu6CIFzb//lUYEJm/+mKt03dMplJWnJe2nUJsObX
ZT0g9JN4UwKewEdtSXLZ2zGqg3x6DNhzClCt+4LeMN1NLLKDczBkHu0bYjIE008veA1QTkfw1EYj
O9l9K569JLu4vrO5bpUGeiujhs4wYDEFUwAer+DM2dLDJd012/75xbi/suF5Mdy1lmJ/Eq6leLPm
F/vTCWdiqkobiVRzN9SQjKI9eZPE1K4WG4hZsFz6MwwsFOUEqaLdyb7E0DIXTXpRImqsCWBi5IvD
gArbT100CYtxDZ9ueJiA2yIxHN86G3ZCQtpZLqxvuBWYPkfl+/U3ra7RGPCRLMMAbJsYXgWBpDQh
G3bTZnEbjAN3TstWEs5ypzA0bkWZIAlbbI02asdTpYyd0t3otg4h8BYeKi4zhCHpM+18pqNib5oh
lsSlPSXkgWlRxpWjNeoJO0t/Nhaodpn8wLWJn6tPczADJQ4MbnWODuN0REWTX7R+1wUNcNscdoXh
r2vTjc9jjTaAepMsx16Zm0DSFm+8b0HsMRgu+m6vueowgf5eDVEh3lxQdCvU3NmxT0nJmM8n0Yuv
vH4/OExWF0h6mehfwa65J8xDIZTT+H4xylUmHfOo8tV+eVrAT/ubC9v5tVK38UgJYZA/yoBYoIMS
82n4p2tBBRZsfKv5ls9szHGaHfDm8t4UYiZNs7zcFLqv3UczHcpzzLONzfpRIjNeRR1RpQtFWxvp
4s7UtYzUQTz6GDUGQcQNrs/4LAJg2n3b7Er6gdso4yiBScFbJVHVoYmXRFsYdXc/trNIlamUweHq
wHEPvI7XimMeoylcLgnEY/9jw6uyxN91I74F05HF51moN2d5mL3eb7jBpqPppnS0+SYkf4Cuum0h
lDDNcjYh3SKmzij1xTorhnqXDGn9EE3AlOOphHO8GKat4s5itAy/tAQKHfaAdiKvJkXgwRuJgPYE
cU1zrwat/ngbmulzj/vlqHU5M8/5K4KN5Npq2/xxcthyslvTqh3wTj7kF386Nd60ckJYH4nxI6hV
y7EuohmPysv1voRJ9fzne14QSPHLAsbn7OgcSm3AyoZynN/OpaDWbDLskm+D+doLu7tWMhTfxZo9
tduHSVDdpROFRRsHr7YZ7EE+ju9GB1ehie6vl0Qf4i2Jmo6z40hbiqTTVd6J8nPp0SZIkwqPDCmb
n5FGwpZ/qFI7+YL+5utkOfGTlnTxsRgIioKRsfJZpD58vx9WsaAyorIrVl221uaI3uXBmTdYoON/
fhcowP7tbXBA4xsCYbEBM8/+rQdKyy+kNKZ/2VcpqjmDk2PUmdMXlUBj9/z3LNOnbRolb2PFZ4MZ
TG5tEwcsnOhij1oyh13A0UUXqMJCZuFfymwHiu8snLr6rAJ2pySRQEmD4lMRsCGPaTjeLw8OStCj
DCbAXN4nAqEwBfKFXnP+biz/0/xk+q/vctqrsUy/9VlFBl0A5gr3JMmN84EknM8nltSeGc7lF1Al
BKlOE6It+oXbyfd33FEOIzw4yBlyylMQA9MKohbFIlTh/MuYIjDBA1mdfcu9kfMYp+nCTy3h9Rg/
iq89ETp3ttAeGdbHt9ngfeomYkESPt+zDDXyGht2dkyjpDRzhH8KUzc/1bH4JswJyImFcRs1Jb34
KN9jv5VvpUc4VWrhWKqqCsq916qXLpCA/0g7p7Qkudt6o+HwrZpNqIVoCvaQDGd1WMFUQl147AjK
nW9yl1z1uU/WNULulttejo25T+aWHYP/6y8p/OBHv51NYVF234x/4ZGJl0C4BLdzbwyIR4be+z40
6b5OcKRWFbgNXNH1ScwPVOf1CQeO6vX4ROvV3F8rFNPL7V2aWeNLSBKqF3Xbq8/Pr+L+cfF0ToO6
cwdx8cI4O3eV751JEaEPmTCkvv4b8WDf6WlUwcR/K9C6v6GXOSMXJJKLPucGikbwAfGicGuazGOJ
IsonAzFtn036tS9pEGCtb519IfEquyLr7ovcGoG4JfJYWFZ7MGXPnIX6JdenZJe1gb/SKvs5y8f8
QYik2ebM5/dpbj6lY649qMZGbFQ253lGBf03do+a0JncDKK55DaSxGlqmw0oUrkmnqzZQ/lJ1k3V
2mi/w/xIsAwHQssmdnI28GpK089FVuqv4Cn6vers5KuVISFfJmOe/rUFrgkjMW72aTntTaHGM8He
3sXv4X9K5YtdVsvpKHWN3Nwu/9qwbGFMGF8l5+NLDdtsj9xll/kj5qPSFW8JLPNNWZfMNS2IGSNV
hTG8jaNXQVjk/CE6LQJJSAeqFNWPzOTt0DLgIL6Q8BzzLfrSD3+KLmBwm9ta6c0uxrO79Vq/39cq
avbdqKP7KeuDb8VkToWwaRojeRQQ/sBz2Y+VtPv1AmyNVDoer7Rj6egsDE5/zjz90Y9C9y/asamI
qdKs/Dn34E3GfbLxe3d6rens046Ga2hQMOFo8RKCqmYA4ZPeyeZhWQTngCViku6vdRoJS78FLv38
9H8//z/EPf3/mORk0lr+Q5JT//3b91+jnOb/4BrlZMp/MQ5zdZ0jELmtQO7++Y/++xzyZBj/AlRJ
9asjraGt43BOzvIlycly/0VFQNu0zts52Umpfwm6hoZj88/Y/I/6v4lvWg5d/1Nf27puWYZlszsp
gxLb0n/rz9Z1PHSSMNW1XnF396Ee4fvOEN/XtTg3FbaCiqMWZAOCppuINUH1HiVa5KhX3yYoNNTw
w4cWy8DECOuAbh0tW9HF/l7RuyH683gtw6oqefBjDYIrpIBubLyLMoF7DaDin0i9xsgWu3MgmTkc
yX0ls7aqp3WXoqT86eP464r8ecb6W0OaF2xaSjqK2aTjCMtd5kk/nUKRp+dkFpJB0/h6drskOIFF
bW/xeJ0z/X5pPaWFMgmiYGHiO4YbuutlP/TRRz7OGSAKzIvh5KAoE0e/daIKbJdBk3pp3XT1iFMz
Tx4zlJtnDlzT1u80wlN9zdj7pGPvQxiqK41InXUGJBjD5sG0u2LHWI/5bNTfRFETEs1j2zTI5tgW
fviaQ26EtL/u/FTRHy67pz+/L+K3So0LQZmQPAxWQopOhqC/ns4HH0ZR7ApsqA6e16X73Jhjd2gs
7B5QJ8WL5Sb5/qpGCGS6Bgez5odhja/WW8NwxZhYYMh3bbTwoU2aOSp2eRcrHCV9irPGZFgCtn4O
dL6WZoELB4kAmlMxTN2rItVy7+kSt5v81svOOOt12u6nMZGHKYW+4YSD9jenNOu3mkTXle0o3dJx
U833pfXb5W9lpjsMDVL3OsOmD1pAo23mUgr1fjteZOBor7MvMR2I1mmkme0M1EOPhV2XW21kkFEx
Go5q64F8KJJGO3wGpIUF6JDI8fSLaXhHiUKFUusUb4YDeKtMg7PXk3CJix2fg8yrXTR5KOG8lOj0
MRtvpQ0VMasNcA2qES+U0H89ZdVHTGG/6a11krPh3ZwfYASWm6AFNWgYDP1J1c0fc7csn5WuQK/l
gC69xpyeKwTHD4FtbpZnXtfpz1oK6ZK2wIPrhfpzhynsJmW+d7Lnp8GIpDuYhnrlwgWgXDHFG3R/
LkNSKs7L0/qNwOHmb8rE30QQ84pkm8xyLRcdhMvy9Fv5EBW6TUFYN2s1EBcd4fi8tUXSbkcH+62K
vPLQ+8ULARDOO5jeQ9w5zktpCH0Ptv4x6WO4xpPZ3GZBwzZL3NNthd0Q7Mn8fHkIdSvc95nlvBHv
9D0LRuMxDJG+aLIsNsQZxH+z5Cx/8a9rrC1Z8qVJ3UtvZ7n1flpysop2k1QSy12Y7IXduBdcDAw2
8sLejcIUa6+FAplmibeSMkUPm9sktOTUKP8VW7Z8VXQAxwtNO5XEbeyKOZRXEUbpLGFhfqBORjQG
52Cou0cHKIDZ+/59hZdgZbgkcQa1HMkOCaezqsJLZU/VPpnaRwmIe7ewnDQ8YDtaaZ/iGVixcDFo
JFzvVMic4lIUiMOsyHl3bQ3AFwl+eyYpRzFy+ExV3DEGMrJDBizwtUYbkDVZt245BJ7HUOH26Nsa
Ol2pvRWhiehe1N+EO7wZ3vC3F9BvBShXEHoFHT2nbbgki82b6c+NBgxjoPIDZBSlBnc9T+x0ow8z
n3Hq+m5Vh05/0LN8eAwH51TOJ+OE+/5Qpma8blvhPrfSSDZNnuS72IS3nC9F+jCgBvDT9g29jX5r
SD984uiMWHOi3b/EojCGf5aqJ6Motk9WiDOqmlF3dFU3Esp0NNMMbZcMkL4CjWOEMSIWFYTka9SQ
ryqiQ5Yphxub2TooSIxIHQdo6SxRMIKIsD+gQiuobnpmQtgiMoo4YuIYNksiUz6zdCPLPYQqsQ/Q
5cN9SrTOfR+1K4skxlM8V1BgbVCU5t+iqY4PPjBloFWROAwq+YpDaTok0oULiApr5QiKJRFpqyUw
cHlYaE1cxBXWEpm177kBKgMGhLHqev9DU6n7VPYutaNOHt2V06PbFSpnjdZ5mshPomZyOENberDe
xKYULpTwst3UoTVtG0Tru8aw4xlxLF5SBJ873zVA4jeEPBUu9AABOvCHVtdPQdqTE7d0akLlBbuo
Uljb7TnSdpAXDiffCD7QDqBt0otb0vqxAvwtNcabyO9XWpCNf0XNFVnSncO0q24Lj/lT+rR08U3p
Ak/xUxCtiL7umHoipqOX8zn2nHyFQQWUT65Q9gZ9vRMSTQsRK9Y9ayvtB268panVum7NaGp6SBiT
4kdzpvUYutjDreJTPjikX01FtvaLjiownoeNRX8q5+9nlk0OpQWJFvWb1+6CisFHqBvz9Jw2vCP6
4hUhCOu6rqo5KMYzbnpnGEl0eRusol9JUlX2mijrxzgw16IfaWszb01Ly6UH6oBPyo02XClKT8J1
9PcJi8oqFCRlVCTrNIg3KiR6byoIHgxma6trOYmleg1whro76oV5ZJtBr9/H3b3J9PFl6pDaow2N
nsOgtjdE4GxVLMgAdh3/AhgygRLq9V/oC94Q4dNgo2TQljhJt5tiRC1Lybk8NSf4rrMDcL4Isv/+
hTYT7Z3Sx+eJdEnUgEmzW2raNjNJDJk2DAmyd6kI9o6nNERlIgHeJAiHT3EWJMcmcp6iKi4PNGo6
9nAdMUXcX64oGRtn1Cc4gvm6CEV010htl8e9t8kBkBDWUDfbegaaSRvlnY00EAAlPlggArul8DLE
+FQtWZN4oeujO5rpPTEQOr6vGac26NHX3Gr+ajahc7cPTQAZZbnVQHCXK1qz5nZZQQZAssuEzgng
40vXuWvnzM8JHweGIlqaOcrg9fIbdGpMdL1xW33XxhYT+0DeBSudd+Go5F2Wr9rQyddWSAy9WRl/
I/GT/35y4uDE58XEXAnb/r2bC/LYoTeu2rVVbc1i+taZhvc2dKSopUgYtvSXtDfVkIKVooU6B5UV
vbXRQTPL4DUJXjSGHCcp/IKrGF4nXR1yADjuNGvvdkBJcmnb0rwsX3XzU5ED4C/9DEgB1pN9XiCC
TnK45r7peWh1GxQt08WA4gZ+BJWgJ8Q7enPr1YdZ6frirE/ibunotGbymT3yYwKkdyoskuldv2le
Ylv5Z/rCfz5VK0P9OsCkSLMcBMquSdgukk61DDh/2vyh5bW2FpjGyl6uyQCH9a3ZI6LXIWgT4Dl1
z8lklWcbJ3n3MlXEAjm6ThqMz1J/VVo3zScd2x9H0viHK9J1jk3VxEx/XkhTRVI8YUAn1VHvG7Fe
ckKHGejJcFCcIjjroZKM4MCNGgrjakFu5NKmMMAcnRE9H0fO6PtcIsMuG00xesteqqZuwq1vMm6A
J3A39W/XPyUufe6GlhjswbGR2hfaqu9w2OLNod2Nz+XgKVo/ZtZZn1CGbPrJ7D7I4Lgv3eZb5uGx
GlVcPJqN9u4UrHD0rC5G1GfP0ouiGz9u49tOya02NcB4+NyY3+ViXRomUVFCbvwK5nKNKr32XEAk
7pya4zUI+Ht+f8E5ptF0Owxg1wjHaQ65niX7627RRLrDzanlhybE+zKNU8n5wHU3i4gvLWFbVFEZ
rWUCKiBMAdsiFjqEDom6etLeAdprb5f3GyyOjRp/uKm7Ovk2sqOfxQIVpIe1KnDmrRZNk+rwMJKn
EWymIpdbvWKOuqSckdRCk9IorFVNutHNksxKJ90+kr/1avpDeocc+Stjy+KNuGltP2TOQzEWjjw4
Tv6wNKCWQ0tE5lw85um6L/gMI7a3dYde5lIJae0zq6oOlj2uIhdOZmmSjjM6w9eAe/kelcY3AV8C
akCNMZ01tgFV4AocovNVZPji07IadQk3mVurCzwduBwD7b65u9UsDyad1uvLzkDzQzLqR4SAevwW
mE0JaRbQql8b7uqaUTVZcXe6rng9OIXSd9yNgfemoSE6vtPOJ7iWzjw/QIZGM9u9K0Ll3kFR6E6Z
YVxAYFNeWwlYrDiGQpCIABJCwgRIRtCexpDw4xi063xWqiaAb2HVWfg4CnlR80NVGgSKUnJRqIOm
Z6zKseu/U3Utqqrt9afYHfMDllog5RzgtkjNMeqakUFnog32vt69aZFD5DJqmk9ZirADNgXhL+Ar
9+XEvsZhHGlvSliQSe6TMZLu7JtN8BnT9nbJxk05J1e9c7ukY18fTPrqGIW2LYIqVm+671MxBBfT
lIjTYIgsEZk+vOwGKdwrjCY4QfSBQQzsgM4TK9c7p+UiHigMbpuDBhQbVF1rPgYK71AcoNOh67QO
mqA56AzK72FZVislv+sGoqCy/FZPtnUuDLvb+s1Hopz63SdNagt0JNkwWmWcyYqFt1fDuB6h7f4Q
QQ+wT4ZwclMi22ZOsJtjYSXrhMu/h0zOLMDYUj5ifRrlueBzvTgefKu8qblQhhDOgUWUpeNW8x65
fDK9Xx9Mxf1WpSPxnfVEIGdujFvOw6/gn7q9Govnq8DdtvKNJlr0lRj9Cp0OrVHZ60w5eJTSMISv
3tj7cm5HVGP4wkTlW5eGM8rLQ+lUJBFYrllLkAYN/kFsEiTjzFyhQTxyeB02Y62yVea4+V6VmHIX
8XfS2Q+gvx9JpNwHdj6+4hU+dioMPzSt/cqmT8UP5S6wnP5D6zoGmnb9UemsMkX2ztTPPMQljlE9
CKu7TCntkDYN3IIM80GIXW2OdM76YnzIDeyv8I4fljnE9RZTUT3eq/ksmCXJF9xKClbFp2XvmGrb
3Ve1HFbXraTnbb+yZvmDnFWvt0/LOprGVGOpTRZL780MAbDIRvc66cNwGCLPIZCd6jrvA3EpW67A
YeYx9CDVNqhgrgtoi0gQZ46JUNGCWv2fXJ3XcqNc222viCoWsAinEsrJlnOfUB3c5Jy5+n+Auvb7
1T5RSbY7WCI8Yc4xK8VYw4Ysv0YZXJRCUV8mRw/3UWG8sq0Fi8B+8N33sjcntnZJwRV8UWe23SsL
gp8GSR9/xkFFV2sk25Ro5lPtoyDHsTncar3s77otkZLnzqeTN3Ib0DrvSs+0P0dfu5h9tEYqkrLw
t8ODPhATjfS0vHW5zv+Cu4bnS/U0BhaFh0NSbphnOD4riC6Dheg4CxMNmQqWJEVV91kXVLvJlMCV
Knjuk1mxVsz7LbGt5jbGcFQZmrMLDc4gbR7IpGXn7MYp1Nyqknfe1vbcaN9tTbc9GmT0esPvuPH7
jdIY+kceMOpJuFysg4LdtNlm5v3xdpL+Hm4bolbvaVPchDG9Upq+1EMGbj+us3VMms7JCuCOtAtQ
t0mVklQESvU81YFe1BJtKBcA2/ttJ4R9xKmmc0An0z7D8+Tb3C0rHIc/1Pxs2r72TGcD0MmKzHck
/yRyj5Uk2y98dWbdDsJ6HHhjoRMNMG9nDMY+oa5E7qCH2cmpzPQdBzdqP6l+EUGtASXCi3VKhf+0
NHQEQt3GvP2UfUZYKtKIeuMEjb1aEmcNolv3foSvrbJ+1KIMgUBF4ZM/cd7996zPJMYQ0/peLBSa
4Yst+b/dKQjCv4sIX2FTdPfRsKlGpLxqjY5xB2H/ajlIYBqEbqxjztFAH33Gb5Zfy5e8juHc9MUG
Jax3zJKQqfM4ornqghL9NbLsxzhTichmE4pp3AI9n5sJtJOFIiMWQmNK1LGf/ibF3D4JPzXXqUoT
mLUt/flcaef/r9wWaVSu6wCJ/eNu6L/jGfMHOobcDmIU1zxjxwWXNZeAAAtqFxKLsY/EPrHB/DuP
O9p80SyLkfSsRaPQA5fiqDQyGDURsT5DYpsbO8YHbsvgz5Drs/+ejWXhWc9NE2EoqbzB2xQYC11D
1hsUIp2/Qk61qQGgrWO7M67RxMkbpagNTK8vXCd810OreVXzKd8F8IZmuqlxVT0FT7vS7BvFPoOJ
HD/nyFZZmh+Aogy0RmZyVGdW3QT3p0UQn2a2fQq89qjidbw2gaxfoOBVylRBQJNnNqLYkfrIFtiZ
eMjD50p2EpY9imsJKGjzuNrVWdZvgtKJz6Y1xed4LIieHoa7DZwcaJe/Iic64zKFy425J9gYTyFt
slMusc7Mh4Vm+zP3/XXfxN49HUHXVTCyVvCxlXcbMTGGm854MhGO76qYYo/sYAsEeYyRukA+ZpRV
dRem9wR7rh7V5C2vzeDqMec04rShHLZ9jGN6+toojb8vuvSXp0J3x9cIWXAqrc+4XGt1JPBl8eUG
ZPLJVAHaJRKEGdHdS88YKzHdvgmeEZ4TqUJk1C5FY6cRgBeqjIIAEX/ZYRyREBt5bp3gDy4S2jnu
FNa+kCh6K0A8R1aItwXTTszhcOj68bTw2peHwr7qgACKpm9cv0tNTp4SPg9tZCVxyC81nuXhOTQN
5cS7nHL1a1M+iRzXfJ4RxYk6yH2sGUfpz7CWcbxG0vxVDT3/Q90erzkg6euk1sxqGCtecti4sNzY
vHYtUkl1HH9PPVh+FCf5huQRpDNL1Qd5hM60LwE99P38IB0qZDr+EmJMhWiKovfN9KgDl6Sksnjr
OYzf7KxI7i2SpzYYt2z4/euiHsM9CHfHP0N/w8k9z9wYR/intlMqfhGspIYWlJfHqQ5/HsYACYuv
FYA2qxWvRm2JV4BST2qjHO28Up7IxslBKtTayVBMlQDdgNrYrvo9jVl4zoXSEgojrVuoOg0eSkF3
lQBPrJcgBtsyTYDujXEZwaYs9zzblG8NgSan5RUhAcM59vMjNtyWubQN7rKqANVE/O2XwhSfy9jQ
L2YP7Pxb5UNw80MLdEwPb/MxossdUi8ADBwfYzunfDesJHqJ67m3cMz6jno6gH6RAFYISDFdjq6g
3rd2cR612ruSyja9FD4FcTZM/UFxmumFeBHK4mmm3Xq8TFAerdqpCbaCiQkQyiTd+wo+pS+/IKGo
D5TgFFHZ4YWfnybL08FEqdUHab5vzeGgzIvzkEDCQ6BA8B/gYC4fs0FttXOSaiNyzZznXMG4KhLQ
O6RkZeaOzSmuJRlR84+xILOksH42lpUevAAvSz46YmvBWZhPBsqmqpWEKEaRfyTmQ1Jw1nQCXll8
dbXxbkqIM+zE5QeyCRXrXbJ1ep2oxSa34ELRocQ5TkmhlPUeaDEMwAFnLw7Xu53bIMeUGLgzYbOs
gNjXBFUy3oOJPR3kB3tvdHK4q9bgP8dhvBroXtJ1XKTt2gjY7pdBec3riCA3J2vfGksnr7TXwz9t
UK2zuo/8Wbp7LksjfSrL7oeNBOzUAAxZ4Q2XLxRI65p8EKAh8/tQENezThpxyDLKIZNu/iMfvDe1
7hOM6M6Lqug4a+LGLcNaXhIunLvBiqEhzNrCRsbfRkf+yqMIWMSXgD0vcMF+Ym8cf2goxyHRMKUQ
BiRKvWjtF0ctLmGfia8GIz2xddqw5xYJsALsGvGbkGQqyQGbxyX9VaD88p3gVvtK8coWID15/nAb
TUbnmyRtCSkVJr+EE9LeMbR/odAs3DC20le8ONmxxEDEWLHyt7YdI7KYDRQGyY+ryi5LvsvL0rFc
okiqdaMQqbSSoW1x4c+CdY/d6RMhbO5WKIKPU1hma0AU0Pz8jkQViLfbhpLGmlXqI7s7/kb1Fkc6
5MsgpbbyGMf4OIyLgchTe/L6q854xSqNFkwhdxu3HcknqCAcPMx0y4/ML+OkwVqYEYe5hPGYduKd
dCrUQ+Bnh6ZWukNoef62r5Qckuqqs5vpJ7DAV8ZZP33moHaRePOW115RpGfvFnBOkPb8+pNVEzDR
Sv2iDZFxaatOv4SZJXYiK36Wopegb4iIWZ61qLI3PjDY9WIIXd7gJlEAUHaNvZE9aC5vTmJZHnLL
3nthOR2dMjiKHsDx2uwJq5PGjpy0jCkhV+DKVtL9aCBCXfxGpibyfw0F+EU0ABaetXhEhWbCMxCW
stJ1Pdx0tcasZuQgWyf1wBWjeVJZ4j0NXj2grHIYxkcsJwuvHa4Ozp17WtdvsH6jr6V4GSdr+Czr
kCwOPXiPmYWf03pEAeeoyic9GKmcJb4gMDVxZlf7LEsoq70sPE9aCUQY6c52Ucf/J5aPhcSsmvu3
MO5+KJH0vrnlruram54e+xNv8MN13yPh7Hz1N4lahFXZevXO+owduJxPsjnEK/Wn/MSEi0Noear1
zX3YRzgDiS30ol94DvZ4D2CKDxg2Gwd346R6Cd6NCPvyNDbgUhAvPubuPsZhFsTPuT0WTLuG5wg6
MniY5Dnq8+CoSkeH5Rs49tpigndy5ofxUQYCGdasDE0R9J8nTYuSUy2rHsFkax8nPrgVN7/oiCcH
Ndt8+ZDVjtk91HX6HHBeim5d/Pfsw5vk8ATmYVPYgKYCGY9Pah/8ebQkvtDfneVosVMqMq3twFyy
xWhGRnBdT4eCqfSIKP+dLN9pu1w5LO2nk/vKJ1jGbL98OfYq/BEwlL2tPkrnpDOTDoeo/TYEQDBh
9V9Jj6itMnPScJMBsJgCoY873VU3WuNUj3T6NsPIQ+ojzI3JT7qTGmdiMyj9P0K5h7a9FRCB/2eA
MwQ2TJQSH27QW9YlnAhACmCnustLgfkAyi1kM6lQc3ewbJFnAzPTsJgx+69OsysinldfeWH+y+KG
SqFoKzVK9nkJ2Fzr69vIATP0s9RK82w37exqS26wd6nIAp0LVTbJEYAEmL7hXLxiQ3wdCzG5SgQi
bhnQsBhLLlHbvCCiAXttBTlrLwb8y3ot7dDvPXaNehAgb0xKmJPkS8Gcxnxe24yDKprdvn728Vls
bOl3j2dNbGP7ZMFJgM+eut94SxPQmHYIa2bIhvemytRr45m/8WgbV2aAgjRYBnTLgzk5kiWfTF0l
JJwy0/J4tYwH9DLrkCCIT0cblTtwMBLhL90M1Bi7oPgo0vItmj/WiM8jxBu2X+65RSOQGMx3zbE8
F00Vv5id/UUFlV+ozNp7UMIsLDTxmhvk0P7Ps2HAZaHOeXu1ql+EmsEJjhHwnjrepeVrinMkRoOm
En/6kz5EDDir6pbXeXLTuqtS2e1zqyvt4THGlKN1wgBCEo4GIXyMCFrOvKzeJGDz3Un3ir01Zwss
zUc4dyCA/H5bTi3WTBjTV6SpKBKrHlWrigfUsCCXG4bRHJDIw1+Z9aMpqEwSUhNqKLtXtnJMDWyq
Ayk8vlFTPGfKc08oIohGs4Bt3nvPyA8icsDmbPdCizHC0fQJSmsX0Et9Wx5U0gj2yWhSuVbzbM/J
nsSsxzTS/moGwrul/VS/RaH2HNvkZC+znfkVSZzT+TEQt40X9JknrEzMGnCSohYHkTSbR5G6pC5L
suflS5YunKOM43a1zLWdxLh7Y5UcLTSaqcRMPqDO4sqOIgkfZ3hIJVkRUt814BmellFr7ODZ9I3Y
2fqeI1+ckeUEorZTaHj5taywhz6ue0vtMVYkVw86lmStHnCTY5bb+ojqZVwfqXgxp8avQx1wJeWT
uNmJLjfdJJg2zZuLWgPJFA248qGwfgvF766miWs6IwrULTpffOVF/lXYmX5i4vKJQ8k7Z05rrntA
2z8bQ5yBXw9vfqKXh4Sl+zbvrXUAFWAKq+KAwS3+oOhzNS1O12UaqXsrLRJ15zkkmGrVfhnUqnGQ
X4iwvWn0k5uub0CzmpMEfh/VZ8h75vbx/od1NbrTgimxJwKTHx/444qYOcqsofXiczUHdPkNGT70
noxWGDA8WYEBrHMUtfvwmyHvftysIiD+CTsAm0PSvqWmMqc7Mx/lnE/3GGdndQxKsSiWwTkPFYxA
Vi/fpYl9U7Yi2GipHr+IyWaPGTrXZJ7w23A00nZo7rnaUU43Q1dt9Dlohc2u97xk75iD/zNs8JUv
xhHG1MGNgQ7w2GGNqQGiJDMXnDUznJ8yfNSM4eYpI9nJ8+6itostJtzpZfIlC9hlF/p4JzR7zPbL
gUvlTm5C3xwzAwfFkhSTjom+lYE/bMNAPSw5Xqpf13vbntn8A3dWdnyFawEePTB7Q2o1u0nIt4LW
l7fJhX5P3SmRKc9T2qIdhwW1BLBIT3QHKxwn7GWkMC72HFyO+DoL0ORibL4VmZl/FKCjiTG81gHT
NzOfcVSxwdYYN3FqkMGE1RQf2Oy/LPvoW/UL61C1FVj0KiCLCFnTumM2DMJmIOjT4SbJJeeLXbO1
js0GZbbgr1x0FEQWb7PCds5Rof2E+sI1LOOQrETZn2IFQAtaq60xpWc0xP73/GSoG/Hh+/mLN4dY
Lg9W0f17NnyJ8hhGUXis8rp+Hu34HphYWrfsrzkuck87mG0HksCUh1R0++XoS8vou7eqabu8csjz
e/TIiCSGraboguL+uBz6gUc+lKf0Avw26eWybslw7ivvRKDzb9Sbn3BakPM0/YuH3IUVf87WL1M2
CCfO/w7/INAe8hJPr5O14pvFNlTpf31lsLZp6UHenXVHbUcMOsMIUEOZ8C5AkKLdf8+MqGZEGev9
sSzel+59eQhTpF3IEm6pwN9NGie5kHWkraRuJi96z5nZeN2bzCdzk5SVcQeb8jejFHxNZUf+ikWl
3GCzXa5pTrMbHSdZGwCXj+U8jk368sIwSdwUxbhg+SIvcBBTusbT+yELVi6mrfoHpedLj5WDamtv
YVqHO9/EyCUr9T3PiCBcBi5jokW3PjT+OVHxxtGckt2C/x3WI2I+ZPPa+IOLmYX5+svXCmOVwMyL
NLvlppeyR07t6qWFgA9ey7907J7X2HDQl+YKDqIc4iOODDKXMQ0Dg2YA9HBvTJJYA69X3FbUiHjK
LnguAiQcYdLUF2usLSqHNj0Ghg5bNvRbt2q13VKdLMdrEI+l25TIcxzkga5AIngpnGczRz1Xqr25
zmvrBY8wxsn5oFwyVm2CAHbgUMR20ERyNONS39RYX16KrnyTs0GO+TZ5AoM49qqzMaexv3izfAI4
QfZEqFACfUzz9qOs8t3ABW9FKs1wKRRRbUq7Jk2on8RJDjFjxdKpvx2IlSxVnY7ZWDfcszqARInY
5xRGYF8fw4K8b77zUEtOADCKw/JsEuX8rAkBUeqfRhrEbPVC4NljtQL9VrO29QRxgCp8LUdTj03V
nxfjRpN3ZbptyZNBjPeVj8Z303FuaOYfEy9boij2sdN0bvHLzOsxFqvR3GdeOpynstKICin150Sj
uHXK4gaIenG1dcUYnLx0VF14KtaeBjS7IQZpiQ4uo50zEB2Riqi6pHrV7PpWfhdTU13qEl4rXC+Q
UUtPlRDqtlp0apldADXsM323LHCZMw0MhDGC98Es3kIddjemQtkqPfCYuJWfy8izJUX+bJhDvZor
hmUWrcbaeFEilSVr71xNOVGlLjm8y0ShMdPKhSieQ6qo9S2cNOu4kJ5G2M5XxfJnUl48foKdDagh
AS/6hLRWqhFejZhhIVOWZxFI0EksUVfLHifv/wBmSl+XDDVeOF2YvmrzFoYXBsv5fd/QpC1TwIHL
xBZiHUdi7hDgxpZiucn0+jSclpdFxjC47aae3Do63Zhfm3BkH2vlH7vxzjH97VnaaX4q/XQz9c30
Nk3IcMMBdGky6v6XpmvIq/SpXXH71LdVAKvYqpVsG05Uow0QALcKOv+ilgwiH6d12WHFM9Q53ZPl
fH8AULEJFxkVq5X6+BCFLPVRUk2fkfd34UUsHIlqMgYChYNu5bUFXseQkCbVK5RLk3bOOoCabvhO
/AbBhmASAxNqFJAqrnZ4OBvBZn+wCD/ErGQ8GVWf3fym9s9aoSW4yevksjxT55ePZ05F2mUSdNu4
9gcWOWQwGZD425awC88arE0t/WQHlaVzI4bJeOjEV2oJn5BjmsXUBHttjURGLf3jSJiohZ6LTxFO
XQ94rdI8A4oODMpNUzHVWgRKeVdc+jLPVpHi/w1imvR8eE6rcUCgCIhVmUbxgoxj2MYDKhUo7I9j
BLEHQuoJVguR4LjCGfhqclyLfB6/ldZwDBAEEBGkjz+yeth7ZtB+JMTYrjvyeoIwJvQPUuHa6clV
iCMsyIGuveTtzR9ldF4ODalmf//V6Z0dgCEsftE4zxZi1oMrXa2eCyfVd/y5TZxO6TMRCsYL1qDV
cqDiitLZ0rFSjvX3Ef/1Z6urYucVg+nGYZmeixkRMRpKdCcYLd4IlD1kbPCysE3CFlSnutCZA/WZ
E6ENYxgItyla9kMWvoPKqpl4TDYxhbNR7bQ0mySWUlISTXmXRZCg0c7MI4XIcMkUGrY2JowlVMzC
VVrnXsooOoWx0jyF7FaRCGf1VouGcf14ydQaCTbYBBmyyGiqN2gQ/XrJ+RvCUdmJ+Yjq52MrwC7v
esWYbsaGaZMVOsLVZ5ffEAyHQhv7I/m/lybRuB1ZisDazGHTW/Yn/hBKnWwYn8KwRdc1xtXOTEZs
hGHt75SCd+ffmJtPernDUR2na5VeazOyxyHyQSUa16vAjQgiH3zeslWqFOw3ibYhG6XJD+N8ObFJ
AXIJ97bXOfFXKz/oyh9+34c0hGPxeLZ87fHdnjozLwzMu63mPbcN6wM/FuJgh6HyXMNXfzZtKFDR
JtNwluXtRy9b9rx5lF9xajLqm0pxY0kHZrgV4oaG3XJNSym+HhtcrYj/gb+KrKIZtQZX8VvledD0
Nb939xqyDntVpuQ8ev+KgkT700oHMP5yB+kjoCKIU8yrlA0suLF85eJNOii6UHCHVirc3DScfWy8
LRrBx7S3ArWJmlln+kWuz96sxHQSZvQ3HsInSMLggdM6O9YdPZmfOtB/zZA0Rz9+WeoGs9bGDUQX
e5DhLpGsozMDNaeSmHtIfQKsQhtuclQ4r0ZInIuvkGCVIfS6Fy1Fzah0Fup2hiBl/0vo5gBt0OEa
Rd5LwS+6KjWy0YXpfDTEFK5r0wRco/GBGmhvVQ4cLtQdShBP4C8RqG61YYfqkOT1olgnZvEMlh+S
WGMiYc/3Y0SAAZcZ9tlp/mJMDvPwMIN7a5fkjcOJQpFLdluW+StdBC7hLqR7pmIi5Sv8FcS622CO
UyzscBATlYtki8VIH8A3oOfaCRhrlOKu1I525PcJsnIChkMrwc0/IKePz1r4tcKgORiRHKYQXMPm
IIsyYx2MwVsM5h4cY7d2SNmrAb/HdQ6KQcjfWpLa2y6QbtFAotNg6LmOWk3uZE6M15UVgUKUGL6j
b4HvdLz/Fz0CgRrX7V+RSH9F5yvfbbnIb8ZtAB/UTeYjaSBUYAtr69p0WAx1K1zjBBMbrw3PUjHq
k2AGtGVVzxB46m5mG35xz3SrIutPelA2vPdjuOlD+dOeip9GwCCKoL5dECd/4JYCjQYGPyAt5cJ1
wu62itXI3xmSd6RSrcOIKX8TmU17Uf1vqMLboBvoUnE7rf3sgx433VopBMu2RAPXGt0sV2cOEuIs
QIePl0jTd4ZTDNvUQG1o6Oq3PlXvHYRlEAvmcZDaN1um9InpP47h+UFpWB+REpzstck5TIMenEFP
3fRBnTaeP/1iXxhe7VHeqnFbdzRuExwB19II6svaOc8j748tWYAgrft6S5Y00Q/VT9EM15LU+JUc
628yHYsVItW/fWZBubY78noMJnmqcIYNLPL7MBlYNR065l6L1k1EpTZJrgdhJ38MOSzOODY3asQ6
Sak/BvhQ7Ce1n3rFTcVXnT2ixnQj67x0a+WjHcS+w/oK9aGgFRTqU9Co435O/uICXr+OJrJLNccq
4Nlb2QziNMQqnGaA/wkz1GsRfPUZ4rTBE8k9J10D74jFRg7KcaLa71XZk9bTtLbrpLDPTMX+AwfK
ug5ig56k3vW1b5y2caG8BgMfaeI7rlC7304P3D1FpG9lO8diWgZERWzGPn51UDTsDhYj9UPV1C8I
GKzniE6sj4jcgE4zSDSaXK9wVhds/toolOu8aYCwxUCAfaPZaAr1axU/Nc30zhEy7kPETWtNR+pO
xJR3ax2Fn2w1KMcqp3zcCaD3uaJvuKO1m1K1YP4igvf9UCfnR/npMUflQh0NG5XIVrdKiepCBKGv
qsaWu8IK0EREZAr3mpYfepPrTg/8t+sKjkWr32W6Sb+rbaegBakSW/mm8+LdmKo/GQT+7o18x4wx
YW5YvfpgZHZDieZYxM/90ETu5AX9WitVH7h86ezqLLiPGXbnPK50t1CcdShx+ub+8EOzCntLZPDf
tAfT3/TDsUuBcPdpn3OvsZo158NfEfrc8Kx2NzigxuyG30kU1BssIkBVFDGrxVFXXYvpM6d8+Mdu
ORYSaQk3EWhhfTtdB5OwXK3rIhYXlG4KDP3aL3GTqQb8pHKjKx3h9YQ77UM/Ae0TWJfE407XG2wV
JWePW6l83iGc5ItFwvRgaCdW4/yqUgj4VYwYtOyM2vLI9MO7arB6G7uKobB5uwQnNUgQcpXT7KhU
KI2jhF5NrzTs+tp0zQN2GSTat+sOYc8ijN0EfXGpjRr5mcPyowL9vINOxxIwLffAmrBoV2IdGJxi
pk5enG7meKEi/sMKUU6sK0+KrptPFnE7s19Oe+Ve4Ll4zrqNIHUZ7roKUouOiTsZ7AmEQ573QzSt
2FOqattOQ3bRG+33qISct4EfurbGZSAaP5IItDvhwwh52gjLbLa1FfaQosxOXv+Vs1xn9DK4bSDK
62idw/SX6tXKQW9rQrvNmni1EZhNOflPbIqMTZh3pInkGlDPpOUfyX/HuXiyawQYTYnHy26dcF/E
S9AFOfStNxRHz9+3kXdvtc528RoHWFHAaVTDtTai3WSJ/IkA6A8lIVTIKIK3JtK/89L749POuER5
XO3ScY6cSW5O5M0tD1QLuL7T7G1l+FIl8BuTemDVNEcnD7INArXmkPbxFt4EN8dilHsVtqmhTe1O
k+QNyAjodlGPBxn54cWaH8BwvU1q+KORY/eVQGxuVXgRslbvsZqc0YmlhzZJnFNescOVNYg/GyXy
Sqt18z7rafS5M5F1TOMfap+B5f+0gzDF8d/LNZlwH0ns2DPgNXGl82p5xcEsEGBmQu2fy7eimWAj
l87XSEBLVnnPGrkjLoY14lK5vfcpmgJ/suUGT9dT1JeIZOpKbJrM6s+NCUpZtNUpFz1vVp1mroiC
Jx+5/p6wTc4jmpIusL2nWmvy3WSzb46rTHmqGDltdGpi2DX+we4Tbx9bk7JtMBT6dUPabMO7xKCw
2Pkx3gMDKn7e+tL1E6ff+aWczpMC+6VByXi04+7hfojjkthC0/Q3oe6w2mILj5UqPSVDEpCpt8uN
Wl13NUV+nfRA5Mf4V2biWrYy6zI1T7iq9N2g0fuoXFHBKZRvuYzRuwYUs1qWXcI6RJRqBTayfi+/
qIekTcpj1eDt6VRl63gto7A+OZu6Xe47i2SDlrxXYjxQHFohh41hcSli9TPfEYAYZUdqZ6wIIWJO
07cP8D/RmyUyXgnmDtuq0LhZ6cgIVDTIT50Rz+m0Ft4PM5dXAkdtbKx2sOksEW3Y2oSuotbWzRy5
kk9KiNuWHBjsioKeWnvCSU8xZNPENxuyqrMEcG0JhiPl5oWasyerz4rHPZvytyohFpd41Wib9d1n
2ybV2Qyh0bS6d5oSPz3GJBaHqhWvetRnvhzGXdbrF30oiGYZLNPt4caC85xzfjGSNZNP9k6E06hV
SZqcCBX2FJukFr/FG6Xfrb4ptzlz/lWrU9RKLf7tGMS6K2NsrFgtOIAcspzRXPmLhuPga5BKgpw4
zgFp1q5P73mVI6Lu0ZFMeJzQlUt7h37mCDpsTdcfs7jR1GsH0JoELwGJt++SU+bDS2Gt021Ss7FP
lC3rWM+MY4a7bd1SgJEYo5Liazu8UVSYqNo+dHYsbqIMNTa86q9Fq+eB6zKjTdIL+Z5i78gQPnVG
inkuRV0bqceisMmcJgpxG9b2zlFToFNRvQV7zXoGC9/B0tiK6np+CooXhW72WFnRoRiRjdvjPvct
UgokgakQVc6E45G1S6wNkI3UpXfqXtmH/OmDIUBa5Ym7Pauz0SS5k6b7TDWBWtOS/LQ6J9mHDM2I
JlD3ffdhl3VxVuNMuqGVkZVJn+AWjBQ2CdRLV4Y3buDx3i+b795LbmiPjHWuU7AGU77xZP/VaGZ4
dDwkM+y2Ies2WrWrGXiBKC79k2L06VpL2wxTGZ1yYQ7NplWEZGNUMcBzhmMVKVRLItmXavZM947x
yU/sI/usvVkn8cWZORtdScs01MbOy2KbzxJscDMWW0sSOOuZCF8y81QEGs5yFbw0/ol0y2r7B9jA
X+18f8usQt2NyncfPRHKZ130JMJr38fN2fegINqIGzBL9dn4XiQZZLexynbIYDjDp5bCrcjkqkOO
ta5qk7BwNaU5xnyzqargYHF4znkgyd7nI98UsW26rLhH10pwLgqtobcDi6U68py2IGvtCOoYOiQN
xUIeXQwp35o8bW5M81uSov3SUkHCDsO65saHBKQqjsuDIEpumoryECcpy0MCMGkQadUsgezGUHSy
Wbwh36Zd+yJjn7M67T5Y9hAHonH/BKVbHEOl4JxanuqJWhwJyuHEmL+zvFyepSjsktXy9H9e58tX
6byLDZEY34+XjDfiYxPa6itDduU1RvhZxtw0gvkVcKNPzsXounwvSmhvFDU3jnZZ+MStMiwgXBJU
1fyzBYcaa+Bu2CT62N0TD5qXobVbs2a1VpDPy1HjcQoSszL5+bZtutGN7OAqkLpcGlHucj2eDnYe
N8cJU2co7Wumv2IQUD+GoIZCkOfGO9TotebXryau0WsuEC53QVquZdg8G1idL11kofzG4RCEYXLT
UxYmahdWG8xy8pimNMdF4/Z2FR5sJuwwvqfIRQuDN4rh6mdlnlCrp1s9I3VY2o3JWSpgmrY5aZad
eIoS0pZFEPwo2uZ3ldQXaUUIIsKinUUa76QMUALaansHZuwSI0G93ZZnHeAkaQzB8/LQjqp2S7xv
JDrjhkUlkztiIXadOkOsiM5DWSOG8MgY4lq2XXfti8hjTSE7+sQQ8mHjKB/Ehf9yvCff8LU39mbi
FUAVtJv3FlzPRY3U7iWbCJQ3W2fFQCzf0QKrz14wxkd8A2RSqGCYRganhykrEP72rI2MIYUPqjG+
nhAnc1qm14+m0Poj0cDXgBkL+Uq+MeP8AIgbDq2fks6OpUxD9jpeIM5PB6FPclxZji0uyzdqj2w7
vZ9di/zYfw9WOIC3m39MGdh3ob4k1Wr+2n8/sjxbvuZ1eK2SsRWb/767fEMdFZB2GqKPhjnn8f/7
C5aXohJcrw2xe/x187/4P3+0gfW1GRJU5f/92f/+88vXMoWcZ11M1Xb5Gyidhr02ls+trxLKWRHi
eQxIJSEEyCjM4/IagkJjcAHmW+TCm5DIWoYZ3ogQe/7a8oPLNwY1DDZFA4KS3XUewJRmQkuyeEJM
M1FwmDZYTth/Rdynp0VqiQciYNQ2nbL/Y+3MeiNX1uz6V4x+50VwJgG3H3KeJaVmvRBSScV5JiNI
/novZh338b0NN2zAKIDIZA6VyiQZEd+399oDPkXfzx+7MWz4fM6Ky413EsZcg61sWZ//3Mwty0Cq
mZJG53d1tk20cS1t9REwraOF+r82slLFOVc+ofBWeyb/0FopnxgRPaoAWHP9b9ZDZxNujTQ6oMRp
e/sywF7Q9PrF6A6EPKdLFGT111i1CKaRMDB8YHK1+5/K07NLmTS/MjO2V0FcJg/N6BvIPtr6ThkE
NolBkhoWFR4BU0VysgHkQy10xUF5hJUKo6/2aRf7xxBc5M7C7HtOdNPb9CqxlgWlg303Vyarjkvg
gPTTn4uVTqGbuOf6pUFF4TA22u8u9yR0LzaTBCjvEkS0uu1z6PzfxRzKdzS4k4WVlq9c2ZtVhCSA
U4pNwGrzcrsLPOzqeIO+SijBQ2Ie28tgFe3F+o9bKvqlOlXsLQq/MiMvKSZLimpOK6KL0/RvWcYM
IDIx86ONGxB+l1tc8cHTXAJLDOo5A5BhrQqhriukFUAj3HtO20s2VQh7Kh1r14ANqfWCxzgtD6wJ
fIq8bAjOTlZEgKnN3/va1vqtImkcEqPzUcgkH56VF8fav9Ps1L+mtvKvWlTtgcQE6xibHb6LeERy
zmbSXJoWKG62Ttkw8yNxCwmwXt7dNiBiqju7h7rodo8xaIF3y0D6aIfou7Suzp+Y/x5u+9E2Txtq
f+M297Lu3ZqytSPS4DmLJbFIGJbmRMu1Gkv/l+YC1YDxr2QCfp2IjX6M82fO4G3oIp2rISdtc5wp
kYdiL56Dt7zRD55TI6NqR/Vsoec1lrjAzcmfS2mlVk+VW4Yn5VoV4L7qUzf95NFDR08oXbUzEyaL
mZL+OgpcQgGsMSk2GVEdeIY1i8wPLX7PMK1sxkDrjreNRkRhy8r42a+ybOkmU/mQR2a3c1Rv7gq/
c+4FsbikAmL+r1n+j0X4qzOjnYZI/K1vxmKjId059EHmPcQNwVdqMMJfLkrkgabuC5qfcEuWR7SP
AIs8Iq6L/ryHl0/PIomz54FqP70Qle5q6RpPnVu93f4T0/e+hVV7xyQSSFyUOx2rljx6hGncTEmC
3+R+vs+qgRAUNwfyB+Z1Y2WyeGi1rHyIW+jBXlPeWVY2bYBltdc66turTj6VwAt5d9tFqbA6il59
3+5pPalPRiIFi3oQQRqd7YNDTfEpxfpJeKGbYSieJON31jERyUJArrJk8ePaH5XxDnQiRrlU2Hde
Ka4BkdyPQTN8Thod+yIN7XvHN7UTXG2WbrFVfuZ9fwnBLT9DZydTtsQHMxiFoDqop5++yhdOneXv
FdyDues/bTXD999ifVhMbfJOJ08+Z16DONTw46vROiQkskgmQ7krd41O+nAF8WMRBHb8q2zFMR7d
735MtRONUagcmlhlkW7vYrs79rbbP7KsBznAkm9TS+9KSaZ+jEXZH0qPPNDb3ao26sfAyTZgp5jv
Z+YlT7Pg0QoCB5wgIh9q9/5jEADYpu9K10vXv6zJrkkUSIsdMU2ftE7Ni2ab3x2+k5VWCUA5fLWX
pppor3UYPEzff55/ZbO3Fl3q1m/9IL+zOKQqGcpnLDG0kXNb7TO8RWPZ4C5AxHgPOYWoX58+5iQf
Fcln9/W8PhkSEq77+e5tn1uW5X3klM81Z+ABtUh5f9vl5G6442dnmJ+f8fcLBlBDhKIEx9vLb/vR
4nNAA/1b9h3dscXtkbAiP6ShxXJ7PU1Sh4mdBL7ZKXG4bURui8M4b/6+e7tVIYpkLv9/etivAsyF
xrC5Pbm5Pfn2NrdX3HbeNlbufk6yK445ClORxdEpBjpDLga8yhVpsvZaa1r9/raBCd/uW2bpC8dJ
tXYNWVqTXXY/6bRtqU9Zh1AM48FyGXgLZGoPLqeYMgbzDt4VnZo00N+bBqq3LTSD0zMsllaaeKTQ
WP4y1Jz+2YSuuLAHwutru3ZZ5OZozEJDpAca/HPDOTvfNkOo/3XrdldvB3mELkQxvI2P6Ob/2jSS
n2UO7oiPQ0YatktGxh5j+0dXJsVCDHn5lJvYxGkY3+64wcgeCzcG3Oj+pN7qYRp2U1uaV3xY5l3g
NogVPON625ASxRfA7Hg9OT6eW9caQXNy7e0ChVoaNOu9a47ZmVRPk1p81X1OVYYxLeyf+1qr90Pn
Yg+c9+uA8VoiGSbYdw1S7X2qeuvZLW2IcJNPnkmxc3yw/06TirsgLAN0mSZCpUY3XsN2PFEIcQgf
5r/2clN79FB4bwWItB1GDf/qWwjWb0+Z36iPlf/WeHTMGy7SND+pBI+pbM4aqKLZN9G+jVDCmY2E
P2443mmNit9CF7FQZJvJGbaydnSFpa8l4bEvjWe+3p7a8Nad8sMPn8bzCl3QcOldhluGj3FTC4al
PulAjGLfvBRdgGSBk3Wde5h7kthNcXe79b2DvOp+AMh3LKmbjD5lO2y9PJAblCM6JBC3Z9yeG/Zq
B6QL6Kr1UaeRecJ975wR5DY41uabQICq9TjQAqJ2AMvGB3dRmGIZh0izyyQLe+pO7IxKBwbw7Sbf
f3eS29ttG6/UqvBSbUkhdOWwPlolo2wurZ99NywyvyJaKSzmjW87r/YezBg8PDj0qyi2cPAV67QW
1NcL9dlH7QRufw6okE72Irv8SK1RO5Vu8ddmmu/e9rFs2yqdkk6YJL5EFOP+78/78zLDfg5xYu3U
mEvW+R5luFSGSHM6RLm3TejE4YnLd3iaRtPelaZNd4FWX5lOb+EUJ9uhM+OTJqhcPtweUMrTV1Yu
NQxuPI+8pueCK/0Wvw7FrBmZj0bRHS8Frvsx9Eou/kEVbSHHGtK8c9xnxbX8Pm117b6Ka+0eavs2
sTXIpf+xPyf/aOHzJYlx6rbNmBxwY7QPhojyB+8Rjcq0sWxBy8xozPNUo3803VL/QlfDgqTpPlyi
Cdaap+wDwqv6wVPgZG7PcLOK8yz2nvNRWdskGu6L0bJXCmftsyT3gQJg95VIYrBGVar7MCrNI0VH
d64Mdl8AKzV6zkZWIjItsZ9LHdaq2fvLoo6bne6huVNINV8YoegY5fpshqr7lY+r/MFqsM3WmrMh
LFp/Qu2Sb4I6Euty9hIOVpUeNH5ZLGs8asa4Ro32g7X9IzHN5VtBFMNWZQgO0esUb7jXcHtFfn/p
nMa40yvgvWU9xA8R65gNJT26B5VQsDE43Fh+M6du02bT0RrcsjSJ6DDq/WpAe/rYo/FZRsnQvOQO
NksMiDaLzm485aN9MY1C++11Nt3tpP4Oo5zA0LprT2njIaIv43Qd94m6d5mkbFjjoBDWco2CcN6d
48FiuNNoWNGhNpnHMHZy5B1SD5tGy+92mZO7KG943ZM2SIqb4Js+o2k8xxHk2gXacOQ+cQjYsnlS
VUxmCOsunJeUSiLRtFg0ABwlVf6kxeWcydCrWbooPoxUP7et1J90FTt8p7TNbvv7ZDhifCzg4AsF
wZuAiNYx7yFidE/IAyHH11lxEI7qntyJaGy8Hd3aYuVAkVAOKwYqf60xUd720ppePSp2C3iccsaR
ZqDplpqfiVejrexzGUpis0lh2GIq6bfkmG0DIyQJSFLI7aVo732DTmNWAxHQzVQ7tzn1FBQ9y0Ik
5ZfQqmOugukllZ21nbqOmauV9y/MH063JwwJCpseYfMdgbvxmcZWxMcTxVdKYwuNXH6i0KkYON1m
o09Zt89iQNfoDpj9GP07iGiK6mFaHl3+BDOcHrpcHx9IrHIutfBXf+/C/cNx4JR3tyfc9iehTdKR
iFkX8prbxm2JKfFQzCy7gX5NxM+KzIrc9hOSvjs1ZtFDP29gb9h3hf7x956kdMKHQgQrF6nN5bbf
cePo2Bp5sgLo3G/CqZKvOopW0tQceUKALl+bdq4OddYTjWj3Pms5RebdHS7svek11er2osTPFbKA
qtjfXkTT9CXvp/ZeNU71bLbWInZKb4UGZ8R5UGKxHObVCqAYfKFmYC3DpMIKMa9qkCv+2C6T0QYj
64ZhdfgY+/t6cOxPZPccwinlWowz4zW3w9+3/Sqym4U3ieghTvP4VCNzWrXzC+pGW6KGNt+wfsXb
INEbkhhk/cJBdLC9xv7UXAdfXUvkdBoxqWEpaD+DSMpxYsXhuYt861n6EI9ATNdnG/7vM5WF33oD
3/32YCVnSm65bsgBfHN7y9jQdI+33XwXHdcTWTHtmWldTESmDUbOj4a13wLNLqGfOKLHPz7uNG30
MWI3H8qFiVbpxDeR/8bCXc9+ZTA+Zv+5m+TrAcpOlCdfuTI/orKnxdVRMjawkM6X3VWnj19W0LWL
xpwExDpCKSGDoQNuz1MeFUcqvoCnsyMg62KPnYSaXoNYK43cZW91ZFgATjfoh4HHJQ9Q4CIOOEZ3
k2vLvZRU9y3SS+lhHAd7ig63e9Ksw5WAeU7sdZtcQp2NYCBYmv6YrGfO3EFOhXedMTxGypzCiPtV
ZunaUlY6eJm8eGekZT2NpvwS+GQiRD6nZlKevHx4y0fAlBUK/S6w6CilwyMEsLXbj19MhW1jpMNk
BBdsn4TvBomxyky19m0TMo6Wb+yy/vCcZNpIij2wyN1TwyXyVU/DhzDSEtLiqJLPbIsP25GYRzCN
6V5QHIo0P0gndFaukWjPkCuOscqMT6PHEusoy9zbQXi2+zCjGZRf3RhdYmtFWzOLi23WGk9uMVzh
Wi6tLnp2kuFsafkR2cEpHtsnLdKWWRZ8TY74jasTH7+YjsFEeEJCmbFNK+IMFY1uvnpPT9vd3M0m
QSA7NoaAzRKXe03AogFcv1N9hTRPItDIBT95RywHpf6EdraiMsGfC34j39UlbU6V0FoSYJ4XrWeW
S3SYqxHxKXbSIFuWGgrKUrsAEfHXI+4OGn8F5IY8XHWsEJo+RRbSYvs2/BFqBjbaZZ5ER88OvIXQ
KMUA6PRWnuYT/TcQm5IzE4Q9ZG5Fg9cEScjEYB12ixGp1KF07BWWQIf2a9Us+pz4Sb2Ml23fJUsP
zMAqHdVP46vxzGL5Vx7AGepsuVVwdCqGv2UcWWId2+opgcn4TGLiU3EN6AMcAo0hwxXAF4auLNCj
eIS7t+ErXTzjHLoUDRL+GIiN2RbNw7RtDKqd2WoMMd64iQkSLTWfSjSPi4QTchlEk02IiKDNZ06E
8oLgWESffekEB31k0mOIQF/b9S9V9NoiJNJvWY4F6pb8uQs8B8UbZwXM33VjYa8jjRoNpUEAg1Qn
Fk0eabrRyDsPez8DRkH9FCjDNSpMRFShndCgZW2uq6k8GCq5mj7OAxGM+6EIu1UV0kcCy7VirOll
RD9BiJOIlDyheIWRgfgPNcxh8LsnzyBpx46MaUsB/DEF1rUNzZ4Ra0b4ub7zm8lWsSgc+ZPPfzJK
9ZUZpc2KmUM00Cp0Iv+trZPflq3tRJS84Dolyauh01bF2oZup4PsrvbWWfbo6gFtNFE8eaKOdlGN
7cywsnXlEseqqnzj1cmrWadf1HWQGsuE8tg6jcML/T9Wq7+gCx5bZGCFnhprSwzRIpsUOVSrbATJ
agIFxh1TYLQEWRD7+QtjXUeQlFNA7ld7UQV7oOiLKNK2XRf/iEmhGJHqWahJW1BlHNcAbMXGd43m
IIPhmLP6X06pu6TnHG+8qg2WRdpd6NysBi169PUQ82ltnn0tpMvciXcGdq5gxv04Kg/KF3KMao6C
yStajUlPHM8UXCzK5pZcFqVxQL+AzyEQOPvEqoutr46lyjLLu+eYRIpwSAeUB1m0bCmycaEnCbKq
FkaoG0tjDH9pafUw/5FjFn86wRkkKKugcaFPqmGybRS7sh8/iKkct/gQT1WfVFy0kxTjYIFB0AAv
a9mxAQPslLQ5ardmMSmHMj9haOCK8gV9kY4YTYcDPCFYMOq5Wh2Ep14bNX0H/cSctgIajiXPUf5v
TxeEKOpQMwA49ovW4iR1ObrTSf/kwooS0LCivRYOxVbWBFhmWbPKOpgDMQb/s0vkAxEIi51Z8jnG
yH/qSnVyMISjPSweu0tmARIs6bIbXtbMlYtftUkxKHWgwkmuwSz65unCHhDUzkRti0FqncHcCtv8
03MREw+dBW+qyLCNRPlnhYDqKTa7i+0Zr0E5PrRudSaPjx5QrUWLoXD5itGWoujnpLLSXaWXtP9l
9GIprizU9knzit2rI+rvQfNPKhIIoLJXxzd2smsFCY44OtBSRwHehKpIAb6QaVTyPVbmuwlUEOAg
8LB8bJFBWAhdTEcup9r50aY6Wmox7SOcwstUBce6y4YVhrN3DZGE0aX7KB1BbvUnBxv0IHmrSnkr
jCt7ioanbMrvJtrFHf1dq+vvR6qCS1AuS6orq9hJydQKNUxskFMjjNtZeBrc8hylw4NjdfLKOSfp
xwm4//k3pMtkywEUoi5ZEkbzmCDUQFxLdLAmHXbNAaGWYx7caeK6DRW31oJhMxVw3qo427Q1qFod
KEHrB1gWW5LYsuYbFQb1UB/d5dhW21j1F5XbL27POhtFMCcpvHxzlj10wSfT7aPnbBFD8sNcIWgt
o2Y8zKltsCpw/Q4SFjV6zz4eSMfoxqVRJE99byE3KlmrWFr9pQj1W/Npn6JGHoME+ouf7gfBcgvY
Tpje13NbqFI/bq6dG63+1KdrWFt3NkYIO1a7PDa2mh3eN83nZLRnkGM/dpXfCRl9Zqh4M+lHmzYF
DR3+IIL3cWsQgGpZwYtGiQwx856PppD2NvCHy2Ojc+0FDhFukebH5UqMAHQ0EzlyO7LW5ndAIyIx
uoxa5AK9Q8nhhwidifDKFwRXNtT3m3gz5QFfH2ESlH+QINlDgVGcSkcshgm3TL+empTxphfGomUU
XDTYtoSoFnj6f8BWgGZxxLjI/MQCVQCwVWveZcrU3teq35WVrVw5DUvhiWbpi21Z1wgvqCutq5wK
CDW1PRDbVcWcbNe6dJMyrvKWp5FJJFGz+cUpJYQVkJy/yBK5KqgFHyG+MZGXBEpbkJbuHEE+mF/0
/mtg5S9R27S/U1Uv7L7sP/4YS3t3vKdV8yeAcxyaYMlPuOO70DZ8tnxPLlYJWgaqmTk7yKw8r1YO
Fl8crywzJTSj0PPoH81ulUKxKI8tFGma5bnP4XyrMDRxuHlZcs38iHVj6ziW+Xsquh3xT8Mnc6xF
1JY0G0WAvnbUjloyOO+KFBZymeyRXzP7MWbfEkF3pDrmHHua8r6K2Gzg+VEy92hH2Jo6j5Uh9m0L
t8JIi/vbRoVyaejXP1bqsLL7u84JxkM1TtqqGdx2p6NYeQk9gE1Qpj9LKSFSPvttmK2i0Xa/ht9J
mOS/As2njQyW76OygrdR98xVYjpYyWaalgzz6x/zpxHD5M1T6NtpLklyRZsADw6z2B/7MOyG4uRr
xcstOjSx7fMfzHEjx+Zk64XcWgPFYsuZhjN4SWJvmtLjsCG+TAOofM5n1mcuhjUKl/HN4xq9yHAk
gCFVib8qQPxtncYF7t1SPdb13vmuLBZ5vnzxapfJDEiovzeNfJhM0DFO5pbHwqmGsxzfI7pNc28f
OGg1CH7KMVX0tUYsEh5STkJ5jr1m0Du80SCqDqzPSMm6C+xN3Lfje8Hk08v06TPsgLdKOpOrqp/C
h442NiaaXjsDevv058XsLXQP2xODB4AybKHxXV416YmFlLFpK//XzVhr5d8D3kWtZb0HeHQ80RJ2
noZ+criEk1tQqtZ+QpDUbtxCEl2oI6xP3JjUIFI0HmwD5ZVN+PToFTFUJKa596YNkgYEO/HONzhQ
W7rnphueiLPInxt7elNhMd4P9YRLpO33sTm2LzghoGR6FGZVPB1E0FRH01baIsOz0oUOUMsZgpAJ
/2wX1AY6D/xql9H5QJVG/HNxTfljTrcnNehJF/iiVqUamwcr94xDJeRGuNXlFuXGdEIgjHfa7Tgm
SFA5Tmvbde/bKBEPZPSC5pYmssNbiMRQoyOSlk83AtDAhDJmM0B/2IGCGHGL4Bk0y4ahWyDYA/f/
0RYYe//Y5kAPLTwZ4eaZP4eMB5s4sAiqnmrUGWzxSytKcbgF+UUexusbZzZQxgcW2/5e96sGOizY
CecMilOcwG/SfUp6/lubVWY8Wlc4zTYGhkYsVdCRBdzqW5fGph1cb1yxNorNR4x9TOY58Sks0Qmg
Hmca7SpMZIzjl0/IYqbgohLNh97vcqK+0/CRrVKbvkNxHRPrpeg79UU7/0WT1hvevOYKbsFZQi3I
aLda8EGLtBogHXnE1NeVejAoXyWt7NdpmSO1uh0DaWghr9SQ3BREOt0FNP9vZjQ/+CnMKnv646eU
P9Qv0AGwdq9n31xPXD2GjGifdY5GTNusTsx7D3IreSLCS663DW1gIsB19yeDnC+Uph7H1jEAK1cd
ZbG4vJRI5piddAc5p/JNke+gtcxqjKga0NUbpStPfe1shfYnYjlC7siJXDndb6McPSQUdoWIQqTr
Xmknt3btU+8GZPSFec2vslOEKTz9+SJClVs4nQr7Mc+YTdDzjLdaPi3HDt/ojSI/B7q6WTfcW+QI
rf/Asxrk1fAKc5ojowtwMVF8p9hQw0MFz4jGxvg46TRHTVbHx8SD7+FK0jRbVrrd5K+FGkaAOpAv
5khkw3A+88qiDzdHwdTNRLmtnCCISlhqc0D42KmIX71/KxxnuCKHiBZMXcYXkyCdtprhnE4xbjAU
5E9AgswD1r0L9CnvaagIcQcJke4dVFDrIA59CqsC3tFMxbiRb2WJJabvYbl2Maae3pHaLhpLnTjT
Gew/YkgMysJatKnZretugLfdUt1cuEZhncTt5uC4iip6TbLTjP6CYEmV60OvNbk1fHdZhEO4K8I+
OWraDsCLf18RFrLEa5NviuzXlNYei8zEGbZhzzEwAcmEE+18Vi1Bm77dGJfWQ6+jIG6ua6WcF623
r7KE1RpxhPVd3F09skpxy1586c/mOnQAt68Scl6P954hWOgxofKc949qlrZ56My1yPIOfdnqu5FZ
6bLHZH6pa4jz1gx1DvM8veKxTVCkwrAcCQNc8YeLpTvn7XQEHO4MvYC0paYKiKqClCTKbpObO4ET
qVxKb0zXJUzdP6ZdDx6YOZBVrLWj82hoHiX33sVgmkOOEBAdKYfRS4NrZgjLfSMUuJzT9BT1yKXn
SSxW2binqR6+SDEg+c6W1RRoryDXLNyomKypKkGNhcLyVOlMBqNcorCOUgZ9hpeQwgssYIv6+u3k
d+h9bRv8+xfUFUj833BSPCeevvXgYx7swRk2FX2NHSBDOvhj3z/BXdTXWkLgekjnM8X3D146jBEg
NXrJcZGRkW1ZZrnuwwF/t9eSPaQF9os0gLRBf8AOcBtkvdB6Mvcex9HuRvT+ewPOxt6SkPsZJSjb
C8KHlyxb4g34AGidBELli/+apG/o/xo4oLu0hF3DtLz5n/6vKTo+R146Gq62tAO/OowaJZcRr8XN
vi6wfR5peH8zRKDJH0YNT0Y9YUXQKdRFBqF3Iml2vqASk/vE6yBg0aHGo6+BtQNXQAXNp5c2W2E9
9bUZcV1kY9rUpxrD0fZJk8SPI1zeUzuO738/Q5TBsJB6Ex4UYSYMv/KUSt84uS4nSRtY1ccQiHDh
GNV1RF9w8a1gPeWpuGgFZ2uXTdD27Z8b3ylIDWvXBNW0BtRXv+tu/tLoIzZU0yzujJZwtGHe7wVu
sZrAFR9qrT2YySxBvuZxllH0EPWFy8XGI85644jBoI2DdcsNqD5VBvz1eZNag4YXsN/EaSfnntgq
tONjVUoQ/JzaGxQ51UGls3SU7teybvPw09fkukQr8O0N0zeE3+bZ9ivoLnYfH51EFBcdo89KQEp5
T41wD3Iv+M5V/2oPkXoJY6gP6eQqLFnZJshs476i9dVjRzhg3okvoQix+Az1pfdisO/jOrfC8gfz
+kcPlLCzHH8HnBat88wwi4i06UMmYrItmFqPTv6D/8O27BJLiph2rosG3ZzxMZIEtnYe1olnVkcx
vKK36oTMPwMu1GsvBDbuO1AAYFnxRwT5Z+8FMdSPxyLOM6BTcyAnzqM/m9s+x48w2mPKvNBTvv6R
qptNggpJ538mhMRwsvglJ0x0HVpOfJZ+kB9divCcemSEyChj5tCH3fdgPnVExBdoZL/VwOrBt72X
fhDOqmqNjHp1G7GYTPQtgQT9wwTTY8nqn7p9gQm1Bzwt5ch6Wg5gUPzJfh3cHJV1MH6lPsH1Vdbn
D5oVwsyZPGfn63F5jMvhmPaaRrcgs3eDJeTTZLgvSer0X4PL6rnWcudhjGtxGHoNXR5pePMEtllh
7OdwTm39FAfUkKeou6QT5KOhNPWdPcgYixNjFcQI+2qWZrd0ptKC41xrVDhCohx6l/pZm/VAWKlE
gaxYsTyXd/iGjF3V/ii4uUesuCS+zxsNcgbfzHxTWCY3b4/Dko+Opq9+364p/7/jKbc/5eUz/2n/
+z/FUf5z6uX/OMe/IOuUv7t/fdY/vYiszL8+3eqz+/ynO+uCoW986H+a8frTUiy7/QfhTzk/8//2
wf/2c3uXp7H6+fd/+0U8RDe/WwjfnAzK20P773//N8Mg/O+/yrCMu+mnAST//Z9e9SfIUhf/sHxQ
Oj5AIwPbkcW1+k+Qpf0P33Yt2/cNhyxJw5gf+SvI0nL/4YEHQ4qn8yLDMsj/bstbpqVl/8MzbIfY
S6LiTULfjP+XTEvD0v9z6IrpCHCJfDTd4/3+JUOOOlxY67GB9lfiToPxh2USMLk9cStDSDdpX12H
+RDDtU4MkSRz3oLrQ6D8uJDiEltPgJamC55GyuIF7ViCJYyF76iza1xZFhFEV4A6s3V3Xc+q2VR4
314yvEwuFTOLoQI6+m4of0WkNawLafZkZRhvrZzKfVP1W5WUFAQH+DItCs1tJtDgi0wVi95DoWI0
jr+1PLrtet7vbKufzn2IiNT20pWdWe6WbKQt0VaQw8rRJjdOs9dox2dkk1FT+FAMxbMmI7B3k04Z
2avHXU0M0LGt822fxYjM9XQjtVRbYRrvl2UNJEHRGVzoLB8L2cpD3SbeoiARjEY9XmU82qsoCpvF
EUBat4yTrif/Of8yHP9OhQFTQWcoVpifr0Ng/FQE25BI2NswLZ56JzcgnKONqnC/GoPTsVpPfqQl
f+Up5K/YetfSk+50sBhbVyyMDmiO48SPirXDupKKhW44Ld2OMmBk5MzYtfSrrysdT5J6QyxabRua
GF6IUd5vG1rccDcnHDlLu8k2dd++wNh5j0JzXDh86W3NpB+/zGpUXEG7Kj6ISIBNoN83pEmzJn6y
WMpu2g9g6fCsL1BuuSCxP2NEL0eo/49hbQSrIfXPwiWtCDSEWDptslJ6VmwcDVtQ1FSA7D313Dce
A0oVUDGbnb0TQnpHpYhKLWdp2ExGS3u6Sw08aE5JEjT17NF3vPUYfVlNPq5T3QLVkSEyiyDtJ8bG
z811DEwp19G4EkVqbqLKzBY41Z8DqPq7LFf84LF+6bruqWljY43WboMmeVyHb7Vt23jR2j0EHW/j
NQQ51kX56LXDh5cTtepHEuyCgXqF/uEiHEVI6waJg0YNiDLAURhIQKjg2Fs5WMO2dkOKhbl/rAbs
clkwXkwR7WormMvLhEykg5GAR/BoYKrCApb3WvUu6P7AJngVbSyT+hkW0xqPulkBc6/w80bORk8s
ksOdik/A/BcxOov5LGWpBQZ0hYglwCgtX+PRzJax6zNLtcJLa7+51vA4kS9+pF35nObZ8GCH7q+c
Nk3XR6wpyOOOTOgYdWfQnjCLBqA+bDRkoxPda/NBaNFHrT0YmDfWlONfDJkHp1ioRyKZGAYBIkRT
p6hGO7O3qtvZnUQu3AKEcd5EVrRLqXxUHy4Zb6RKjEtPdt5O7YdJxSyc9OMMA1viqI1YR5TF2XCt
nZ6nG5cZ75qAXwxoUYglrBof8gIzBpLeRWAbQCaaq8aRQ/eb+v4Aq8mxA+w8tcPcgTp3iZomoEsO
MaV+lxMu57SVO6urHtyk/RnyrliH9WCeKsTfG7r/NA+tyCO5g5+yGWFeW8U9R1rH3xweESOW58xb
mCn5LCSXrnpo2svCRnTrQAIL9K1peuGmKXxrpZvfFQBLfs6IQPbWYV6g0QeqM64hXYh8c6B0AFqz
QYOkyI3wKEINbvAFjm3lSyCa/ryCoYkJUnIEVjRd7CAhPpeODEYB9AdQEIAYsl4ZajF8VrA3Da8O
l65BLBs5KPx80LpoCCyQIK6bBm+0N6/kp9isICX0r3lSfUW8ZB8FLfK2uwhVNac9YAbHpuEhSPSN
9O6jDB0w9J2OVBMmXeRLLrAe8VgEGkVjc7VbqocFXvE6Hgp6GMlO9MZLnR6Ig4Vt46FkpjH0P5k7
k93KmXS7vorh8WWBwS5IA/bg9K36JqUJoZZ9zwg2T+/FLNzr8uAa8MCAJ6r6lSkpdQ4ZjNjf3muH
22Aau503Tv5KWeZq9FJ3K4oJGMWyNgy8baK30oNU9rcEnsP612wKf97KcIhPXGGMJcstBG6Xjrmc
DP9YvToqpC1ZkvRCqBHNeEqKaEfNDr9wELT7xBeQc4pyxwRvWMHhRR5nsgxMl8EDyMw4+KlhT+xH
wcTQkvNHYEq9zQliQoDUWwNk56rV42sJDgm7wgbqPhm/hHi+lMmt9ow7yWZnDYCNsWqvTt6QJLz4
SbJjex1uHcGR1ej13uXxGOb12eUTARfDduocxpYtlA72yVubT1fuMmMwGkwUdJPLPg1PuXHuEXv2
ExkzHNkpBkRTW0Cm6KiIsYcv/SxYtWW/Cbx8bbttu8WYJtdG0XLm7BBrC6m2cVRT9iex2qWNF7x5
zddkTKcp0tcC8upDWA7vrSHddW0rprut3T9m1cIWDfyLOwergD/DHtKdnDks9+G09y2JwSFkFj7W
dG+mXf/Hd8cjyyLd2PBDwB0bD1oM38v9bvFwYXKn16FN/SQt1xsj4Zw3Cuep8Lt8Byr4KgFOb5wp
cGBxM7aLaB7DJYpG0wm5Civ7pSIEijOSGG0khhT8HUjNzvbphd1AXL7qYmn0azDQKgbpODEmQSKU
u7mazLWV+RsrxYDCQUP/sQlNyRZLqHy12hntNcXq09btumlt/2YS5JHG5RfrzGDtTKo8GjOB7Lx0
P+Z22JVOOe/jweQcWjC79rDF+AOgihxGkQAs4fvW3kyiDalrvUqs4YWgsnWarDFb+Vb7g2kbiQ6j
Z5i4v2nb37tyOujF+FnjCl7+oHL7eSMcVKR+tAvSfsC7Ax5SGIJVveGvfqYpZ99qNg4YChGk/Ohs
UvG1EosNiBnw/QjubkNwIqA/giIMo1RPkwN/3JyNZicnrEWS61WNp74uwqvFjswXJJazIfL2Kigw
MA4kM2E+43EHgFmhdaGCP07R+KZ5uShG2dqTg3XEqy78ZCDmg8WbF6KmjgPoLitmT5RhoEzlx8Da
s7HZHSCey9w4Ff7QbmfffO60VOt+SMj8Wgr5pcp57nn22kuHeF/k4m5GSzZoMBNOQ/2Q0Gu/tq5+
4VPGE7ugw8525/uAVwJIR7IKWaKI56GoHtQco1IvD8iiD7YJK1Na0B8SJB/CmGEQx2mMrejgFuZn
7ocjEQqew3lbsUOQH26JNjvUWbE8/yFxm+MJAuvFs8bxAIccD8bUHO2h4G5O1lraO8uqgQMN0HqL
aBTruTDWaTmOV8+oLo1xmDWdGGHtwQeeR76zZr2XDk96v8Cei8QC2TyqmeBc+Ml33IsssTXTWrZW
DnHncd8VPWCmDg4M6bRVjkmYsYikra5PHtrcfNLa+FShM1Cti9FyKqhFdkvmjo7u7oh+BCx4Hi9+
85sq6T/IGnmOVLi1KXG7OZyy79njYQRg6AGhj1spJnydXYgjxMekqtiK28N3nMx3uRTU98E/mkb/
lUxSuTdL2KP18IjfEItQRbdglL869Vy+JoZ+dMq9HQPh5y6lquJk6omyJ496MNF/CZdWO1mcoPe9
NT4gC53aGzpsb6DcEPf1DR7gnq23WWmvImBUVNs0GNVtDEQWw00PgW4vvVMFEQneK0y/stoMHl/F
oB/0Q2kf6jxhis2j0gnfPQdmiwCjvOHos51M+ITZCN+sia0UDpKy1wNBs7UG+5B5U3b28Z2yb3OP
JrIHaA3eUQYcNbLJns1osa9K6uWj0P/oKhpIhTDpfBJQByrhOLvaDSqsOVF8cRIEmagYvIM3Yz+Q
hMPdAFjDzMr60NTuQ4f2AFSYV8jTENkZMERXe5jRXQh8GdRQFMe6IfnvTEtncAXNxh3uY0HcPZfy
PNY9D9nCBKg8TwcqGr4gb3NFln98z/gJ8FgBpa5ZiqoPoRsgFV1525n5hBo7XZq4/JQNAnJqBnct
Po7DPDYfPgL5Tjgu/i01IboYGYXFQOJnc4uiO5+axDjgGT7NBe1dTUPRALuSexFQipsBQKnqiefS
0PAkTG9QDB81JbGOjF3yRYKT1+BOp5ktODZD1CSE2FWtoujAEy2RzvdyXFRU6jbOBuLxcI9SbXJI
UpxoRIj3ScDSrPHYofB9N6WR33iCPVAI1qKf5TnNE7kZEhynyQB7ILZg9izwA6Dx5tbXlIkxd1tR
YMIqrPhl6bk0anmJzG4jI0gJE0Q1vh4CMAbllRqyu7Zi1hjQ4xcDXVmHYmQqn8/PLZdRpE2MMab5
QsAh34QQ0pKBh5Pi0MxQhPqPGYdLIPUJktgaEixth3n43qL2M6ACaOrqzwkn0M7AfucNpeb4B2Sf
3B07gpzvo0Mue+RE5nlQfPQcozoCuur0msjrL7Ka7adnW1P+KZuKfYzfr3pdarxyLhAxiFdxxLEu
kWD9p6mjLgdUFzu50/SHyTYGnAQVO5fjqzIH3CX3Vs6y1zobcwwCuApGzbl5k4hIruxKLAWmxDgZ
/x9Duz+70uRfwavuKhXulJXQ+VB67QW2JNhevmyAGqV5zqzrxXSQulwX1hy+NQ5s4155CAYsFKpp
FfIBqzhlbiDH4uPIPBkl9ME349eEoDh0ULmrW3hb1dhjjII7zGGSVB0x+3Gxb6Ynz0ee1ob/NRpA
Rfohn1dzyZVQ598AzzXm+waoWNsfp5YLvc19ehLEmSf3c0QOaaV5ouq2wzmBGMiog3xAxosDrIOp
BN4x8m5kmSrqc5D7oOszYf3q2jgla3qcXKDqgKKt/paSicwoV0gh495dOKC2YWDQi2ZCGXl6Vq1z
WzXA4PzE/NMW6qlNSD+LWLKnUt6v4bOUBDgVt4Sv/jBUwKNYmTvPHU9DHt1RkboInVevDOKNapiZ
a/y6mL2DfEoP9WDaXNLn3M67MzL9e1Y8dMEPjsC47Yaj1ylWvISTBoAfKIzV/J3Cwj7mlN1hL+zB
VzkuLC2lj8p8DrT9jTH1l0Hh3gK7gzUs+3Wyyd6nNo/nGJ9zx9aI1WBc1+1w8ZHOYcPMu4DJvmmM
cM68AF9A8MTLPWMiw1Un/KbbaEkOzUrGbRWmsGdHG/LfnN76cjxUdfQwEIMJ3P5qkY0rtfE9OeLN
Nvwn5c7Ym1qx9L0wL+6m8NQmEaOb/msyi4/Aws7JrZT2gju7fgf6fFeJNNn70aZBNK9qY1PHxs7q
2vOk6FLxDDC+SfDLSToB1RR56zJMKCYCCOao+pH78peIWLwyE603hg8fHRo7CD/K3cMEudP0vmBX
MZ7PXvOWd1hP9g323F0ZWc3OaJe9KQ9r2517wJZ408PpqyvS9wZGml95T4zVQ06g1hF4y5F9Yr3T
Q8u4BNkadDjII3rJt/NNV/O7ZhCytzB3buMpP+QJSzBDv4UOGZPUGmLIu2udkz7AwPcc+AlNLAko
OLsgOBUH8XYc9LcXzRi4gO2xD3q3OxsTp9VgewWEOEXuru0UphNhGtvUuDTK8y7oYRWSI38qnrXR
vLeOfxf1Je7LtF6nNolXq5dw3SDjdCU3Dclnd5c5Xzm0ZAaD6uKY3p2uzOo6lawJUbDw2FeZzp3b
xvoGxv80Gla2oxNg6/UTc9Ya6H/VIbQwtaX4aFUWgi63WD11W7OYT23OqciOjC2oO3wR6C8ORSTr
qE2PA71ea8vHUek3T3NedGDmdbkDE3SXe/Kdx+4P1BloFuDQ1oMb3da9BXySLpU1mfqQSr58VRxj
7MIj1aCEk4wL2y6AV3BYVGTnO6m74xiBkzPXhheKdWrmL8pZ8rBq/qCXfaULW1zQo/YGRia7lsG+
cgny5YEmJBLWp8w1sN1G6Vm6TX/qB8fAkFiQeerfYYhP2C5mXHo277+0gTeOFl70OLxT096Za/XY
Mt/Exu0U6AkVhKsM5lpG4zzYIHZKoRjWdNCvDMupOBJEvyOPf4YwJxoyH+JOAT7CApT7HA+cdj7G
PPM3cbb4Y6BEMYFtH5oxvAuFCreScPqqcatfHA9in37SfjWfkP0qirHNTAGVF1O5spoquEQsU6UR
3BazvgS5epOTA5nNkKy5VC3RD5c2PU1JLPYSTFaWnr2ekEichUsix/5D/1e7GoA+rHmYyvU0DL+9
Id/h7j7EJl5ti0ESeusGXUck82tB1VNWg81xIIZjlMn5J/kPQdjsHeYad4s2tGpHm2GeP+4FPPgr
xNt8M5id3OAKwTlNadhkLSN+brfa9fFb5xOGqbHZstC1qzowwMTm0VNuEK9Cgo9AYJuPse+jWrJD
D/0k/Iuf4LDZEgRLLXHoiesmw2ts19Ty1vkOCVyv3zj1A2MDEPH3uhJdRgIkA5po2t46ygmSyAlk
DQVMl7KhvAruPk8XRS2pTZEClJmzIoxyG2Uctp3eccm3QQcpZrMiE1/WnOkk1VIhs/lcGrgULUWI
1LSsrV4EQssZtu0QJTsYIvlK1duuDvNdbbrhLhipkKugmLph9zDXMVDw5Gw1fYlGQ52loHwNxGWy
Aa52J2zdsXBSExukYJyGjK1OVL/4YfNVxN7rDCZinAZ31cWc0SdahBklXCWR0pWVONzs2rkCwUla
/w/yDyOD5kGF5UqU4CgbujnR/qh0RlAjvzM/JKLl5Lhsdvxb9ioJGzpnFw/iHRcHm4LSIom72Jtn
XJIRzFGMsDYtkfeccK/lbGdPBGEQg9nuDNrmcSl/xzGogfz4f6gnw2oj7QXQlaxmk4peYJ9ti7kS
b9vGUD47TnM3U9JUCgq3PesWu+OFFBDvni6ic0F9d4goWveiOvSp/M2gwIFCRoUn2c+ZzHido24X
upQjc0yFwtr+KWb/3SGaXE+aBGvDZNfQb40KdlZQAD0ES7ICbdhzOpSnsfR+cGuqVd1iXdMkBnZJ
8izrmf2ZgiVK/XxIsxWKJ5k/d4CeNi9wzLk7zaLptjPP45XjxgCHTJTtYaiBk1YDii0rD6nMcc0+
qYarDqM7sNZGzkx3pBQ2AjqQVbLdDIqtyt/AqRr5tzkElEhdP4oISG8d/xG9vCxs+lVQnWzIH5Xm
gh38szHZ0x/T67H3pd8NrLBHU9JjosoB9yvqURYF3ob3FvkrhU2Hv/oTAU2RPZA8M8I8bS7aIUkV
wrLc2GWa7eUgXxLQDZh1efb5LGnl/E4ck3TYNNxGTW2tM6FePGyyPGnHhAcHt7wdYcAkl96tTUPR
dpAwEdD1S5PXw36w4peOknfOEl32AAvruStbzJxmLMHo5dHBTJ7rwMZNKluuDQHuaCr8ajexIIoF
ft0GdOa4JtPdKOjPwDVfWyLAJ4PD4Naa013hDcbrlIxUIfTkISBN7EojJm+DG/9aY1ohQ6w3sNGK
gxyBsZDvQH8xkNCdSJGicj1GXclHRUf94OQ/cweYlauju9WhscGm/15UYoP0Be+8E7sErGpNYm3f
iLC/5jeC0+cmazp9H0I63eZRaFzzqMeJzUuSZqG/zuwB8CwyFtahGfhgbr+0ethNbnPt5vAYF9VP
hpeMgxnXFfAeOrlaYXJy6ewtIe/kKNObUAKqMZrBO5Vtj9JD1DWPGzigKneOxBZIEX1Ic3Ru6yFB
AvoYq3DYYcb9dFObpUsbwB8x3ncNnkX8J2LdtiPuTK87eECCM05YDmpNLZYZkph+0W6M1eBWJyLB
xC5SdGHTpPRS5mjMCW7WnWcZB8ST5qp0/wiX4qolGweb9M8avfzFqdqvrC6djaoqG7QBAkvjg0tt
MvYp2VjfUPOLndbLXsJ8erTBh8DcRGL0BtYgUoaSqc197ehbWdNwyu24CsKKI2ZVAke7q5Jbx8R7
VluCLVhvPWf5odU63EzFLNZuLXm7eAaXsY2RvA7ftIESb+iwXFe6aIiCrB1KADluPQeJWDw1zjcW
x2llp1gDlA0DwE/njaKJjcX9GKuw2Dep/WQVE7XJ4/xqSxyWzW9m11TTNzdlUVQsjW60Fpn8HOrv
dBH+IDDjqwQIZ5YPUnvo/eUNNcJjY10sPB0YyX+01+3KvmL+o8I3UTlQaSWjTwLhxA0GQt92/aSC
fCAtovo1U2wwJqgnQaRf8Cls8fBfvTcOIJaJ48b/UQJVgYPyVD7oxv1qvIrNergzA5JU3nSUHoCt
GKNP2TpfdgGIk5BLv7XxgxNcKT4S5fzhkqZYmheWdgDbvelNobaJrj5Cn4rYtvJvRL11AmPD/X6j
+vmTuNemNtObqhQKx+Xwm8/4lSfvbpzLu86jYaKGt7ay6YT0jUjcDJLjMtOZLqPyKNd1csjc1rgL
l1+y99XehpMCcitwWY3q+UWGp1HXCxFIu0jYTL3H2pxOUda/6brZzKlOTz2QrQmp8qr4h+7NIj0y
QDxOhYyvjt+9gW3MTzFHjG6Ygp1BamvTMxviZJ9UO6hK9H6RHHIqfCYYXdjGdy7SCK+SiV52blu/
PHd4UpH8Q5z0CwfMxry4kV0HYd6Q3clLQa05rtPSftYYqF+PcVR9+PgYd43dPKUy3kJ5dmjsNsFx
O8nCBKjZGltZh03L48IPFcwI58p21VulqW3s522QsCGKXRNgug/rbaKENLfv6d8gR8Fe/NgE6m7w
9NsMRqn3UnJsHTyMJQtKaG3ade5B00JD447gSEUykJowcko+naiWOzCoj26ccYYlY8zb2BZM+lyb
kKfJ0bMFtF5iJb1UaROhgEqFR21hNHXsttAPDnVlemsz5jHfeQ+VIOTTi15so4ihd5D2p9Tun804
PLGZAjpkUHXWjb5B0zDmO73Y3iJ4+O0YZwSD1Rnjw8RixP008WgAdYJNf4QUuslNe50OXOFZzfyT
RJFcydR6VnSb1BV0Szaw0SawOEA2Izh+38oukQXNps9Gvpaha0Pxybrys23BuZpTTGUyvwZhA4oo
ugkUq/5oGTvKcSH+EK4CzMyQpRXRVnh+iHXa/BzdstraJTNSxvbywEVxsHODR54RXkPDik4GCwm7
7IMzFQKA0MjeCFA4malw1anmhYq+xzjpn2YYXBCb48/ktSnwRGrb14i1I+5qkzN3nn06FsMhWeMl
D2Lrze3a48w6FZqYMBavLX2BlPEI4zerTDJPbTJxk39bbvDKvIA+AGN+V50fbaXtqdVUkx8hakFI
c0d8lAyVdu+dsd/bimSr1acGV8O4TZKoeccwhlmDQnPGmcP3VPxWTfbj5eOz4KE+O5qih/CjZn8x
Z4wavYagnFbpju0mtZy6e4D7zGUg0vTIDAhiQ/3hzkVxsrvix/P0qVJQBC1lUSRg2NDrTX4buO/P
oaWRr1NU2KR5RZbhlGtHL0TeXjJXPtF+zRKSCW8VjuNRtngyrSilVxrlaYVVJTqaqcEDvfU3PcTb
29Lqec94fIXC/lS+PAGn/wmcBWHfOxsj7vwDfF2kHxyigPE3ziL3T7xu5Zhvyf06K04tmyBzUw5C
jnmYXZNh64zdtDI4WiJ2YmVGotQWl+DsPbkZGWN7lulWYL+ewLQvJv+tE4/MRRpap0sDf32a7quJ
cTmJAeqeQHlDqsCbW4VHts3+gRf9XdvcokYqmM4GjEUdhvADLWfNklexLSx10j6lMC76cfo1guaz
QrFdtQv/GAqkuA4DqZxE/RSV9d6E7C3LRXMNHEKrKGM2UF/0l09VhvcIRVdQasWeqDdaHYP/OkRU
swCkzGqdijw5SDNiQBeE+LazDiQUfzn00m+AHeOmkMlXJKkRHEUZoSynq9gs88vfD+y78kunW8CB
CwGlCvH3SdV257SPf6yY+c3c1ikHJQc3XqLeLTc6CiuljSigcyERPwEp/p0ZQnR1FX/R0Uu6H4wM
YCCmsuaAjs6crN8OhMIpeLSO4XvCZvnSFCUj8/CD3cxq8nV4jir3w1T2SjbhY0wrJ4+5kZ1JdFNT
4QD/YzO42UtKkya1Neqt8eRu1uhLenpRslDU6Q2PpeWk95iIN5x+7mCSzA9DTW12ARrdyWkfz23/
wdEVzxwLXilsJIL8Mvr0PZfQObXP6K9NvJmbIaMnZNYbsjEmyrC8cbWO6OzmizIkgCrzkjsrQp3W
SxQ1cKp5m/hYHtomO1tG9oqrKD2NDYk2ALEM5yWHMXzD2Sp1JDpRG4AfaO1kw7n7oN38nnozxE7P
/h6Uh2JaRGrXDyl26RMC+3glNblits9C14DMTXBXtwWvmlYch7yJyD8WiHDOAPySJEyIWTdCsSgH
7ivefh4mjvkIdZoJPHusYwNqntD5LnVL+jmYJ60LyytWdJlZyCfR4QNgL2VGxasx3lfoxTqkbywu
pu/QREcCEEIwiL2LaoqvdDJugEldzTZWWy3iHIb8fKfLhEJVSRR3ZuaqJuQdoaiuhV7HTZ6/txlE
Yb8KdxRb3jc2fbi1TWtuS1F1pdFiuEa5o80Bi7qKPtIExIVjPTSFTTsZNHeEabDAM9kxKh/aA1FW
/eouo/wMeGBgRoJd8Jidp6beRlNzx/H0Fxpssg8oA12hcyNRFTTqVnP86ne9tRvK+VyMysdNBqDF
wqwlwXiXrGm8fy+6AdiuMNkReBo/C5tD4yDzdzxw9iGcq2ewlIBL2vusUcleOSZUWL/8INJJTE9M
H7Pf55c0nMD8k2NM6GJsDHVKrLRjCI5gvDaWYz3E4YPUwzsjlWynerqBy2CmDqtZm9Y4r2TNyDQO
VbwK++KQ1kA4kt58UZP/M7a9cwKnaG2HDVBxfjfASpuCDPTaKZyj26bxtavmN4fg/ErBuD3pwagP
VZkYmHefnEVBTsoL/ZO4LNppwQuwgmRNyai0gRZfsdC1TMtCZAaJPr2A8kWcvHNIQ+B13yHshzgz
PNCx06oxc/w8cXrbBZw9e+3+upa4GtSTH0SbX0jLcEZzzTNeXSelfgMElL8JmnzTiP6+CzTvbz4d
VNjj3VrG6P9WuQXRsYDxUt9gyzGc4BtwEc/B4ZHxLj4n7zXOfCp3NOrdYFRwBHaNtJ9SwpxzNKOe
ay72cRmgZu0bPvxg9W8KWmQ6e+hBkYeLYwQKqjnPcpnDwGH7lw5o6YYZvSkkHHdgqOQZySeu/Ue4
mXeWT5tE4PNekhs7yZw6P0ARa8VUnSiR5NQTUylmjaCl8v6UlW9mRsL3/4lb+D81An+N/+2LgSGa
ftz/j//MU/z/o1vYEf8nt/Bz1n4k5c//5hRevuKfTmHH/AcRGM9CHMT16wvL/XensGX9A6mPPaHv
O1Q62Y7zH05h1/oHXg5bwip3PduRHibif3cKO/+wMQlbku9oe3iQxf+NU5jvU1f5BB1qsUFLDMqm
7ZgBJEyyDLYtJH/+9fGQlFH33/+r+LdGU1FMzzz8nLDaszP9aqr2LrWnbWtbX//yotz985v+l1IV
nKHLfvlqO7B5Ff71x5HS9OGTuq4QgSc80+Q3/tcf5wjR5Lmb6I1Hz9k9z4Ct1Vv+vYzh1/oxB6mS
c8DKN5cQYZfPck9E9SVg6HEmY6p2I7bCfzZPt/a3mw8872VQHvy4i2Hk8iG3caR5tjoONdyMv6WQ
7LtvrWQwb8vaJ79Va+ugSlG8mCSgdJ/uzCFAxq4s5hf/8SFg+mqx7BwIk1gvwI3Rs8wUCJmcNynM
hhPVlBU9UOR1Ozf8YGP81sZeeifa/lfSWbgGKZHtmZdFB4wYYm0zoGT2XR0GttZrocz6ilMJFKmb
xbDbU0hnXn52G1hfcWt7Z+I91BtOw3xoJD5EbYj+ME4ufgZwjw+0gZkPAFk0GXPsf0w2/pYCZnkO
kKWiQ4OZzarN0gE3apXdm45zJ7LEOo+8PZsuktTlzIPFGZsqj4DSnI2FiHSa/Xw6ieUDPVWkXzdZ
btT3Nq0tYd4tokl+tAYvQFBYuOh4uE/snpYaZzmbPL8t45E2DQfSiAoOrVs+j/TYHrPULda5U1G7
O+V7MVhPJRVNj0WL8mXAA7GM565qxaNiQ9xXZ1E8Ux7MZnscoDWEuJpTl1rWCWrGMFEujQcdqjna
A8Xl/d4wzSfRhs3R3KLNRhcxSvMCM8Fe47CP8XHRKWgVyUFX8XyHLoGJxrFochhF9wQHqa89/WiE
4blWMK7SoW1WXmOql64r39LAJiikfHVmoEY2JPAOgx6GB3T0+mFItXcwHExOSEqqCcnoc6MdTWn+
qdjhX7rELPcTkFhMvYSUzLk+TKNHBfvCwq0b0svCyfZWeR7AYd3Czpe3fTrJ2xpy1Mpj3rwbMAGd
I882GQHjk8halLrcYUiyfFBdc1JJOV3+16fonRMbV5N6HLIcKoRVTs8QO4yVy8nwDz8BsohdHcI8
+xqr5GKD6rjxo/bg97TauJnYGOliLIt9fD/VF1WkHGpg3G3/ljW7uJUPoBu49bK03+DVkDfKdRVc
Af/dldTE1fX0J2yMn7RJ8kMKWgYMWg6ApSmqpXQcKiEpp3VbOe5F0wMB1CU44B0mjaSeIs6Hl2EB
MzqKhyj81Wf4jI9GHg0vCTnn0EFndyazZ+xdARaypsnecX9QUlG54jhYghOPH0z3Cbk0WMwzIzn0
r2bsrWvbbJq/CFjSxaSgF8SsESFyx76mYkqHd4CRxhMj1xmMabvzGRwgnKVHd8wfy2Uo7ube27SA
LUMmlpBPmF7P7Nxj11iP0EMPppP9tr06ODngXAax/V0UIKPFhflQdA2kMEIDIzSKrsfsTviSIFK/
7oDDbAplndu4+yR1RHlgNjyaAh9FYEV0sCD/VNn0XHnJ+AYsmrtes+ceqce5s5vuqZBQlQi4uIsv
Ddd3YxyYJad/8EMySUN3Bgp1SoTd/cuHv59LWxwQPJqjfWY45rE0+2lrmkX1MAbjvWFDucgSRZuX
DNNLpZIfft/7XJMCA1GWbNIGWbhhjNRkACN1QI9MvYTO0eHJHdrJcczEY4p6/tTHiJ5O1e2xCHKS
kbZ915JCs7xy39WoAzGLIzifqidVJbrLYIW07M6VPNPs0Q38b1kY3j8/MFCjKaKDNRuW6fZvurlg
0RuV86p1nB7GwP0TVThnMr5ka2pffpQ+VHW8OS11SgzeDZp/j/XQPPjOmN5AqKSnuQ+jXdzm04ML
cWxVN5h1Qg1eXg7No3DYRaowISAjo23ewsOdmHml3fjhQFLel5ojT9UE5lY2YIGmwWkvAIhelI9x
DcoEIF8qDs/Ajt0NJ0WiIp1bruIUGH6l+6Mdd8FbFtU8+GZnByOkOlRd+eq7QjFCsIsTzSPtJaz1
GlricKn0OF8NM7sPBUPPoC/na5S4T1OscF+D8rsLpMtxHNDKvlrW9Njjc8h3cOtsdweKBd+O+5Wb
rn5xFZlkTeHAWsh5eCn6sTpYEy66PGeAH2S5OMam8ZFbVv6URC3YTm6avR2Z6tlyqyeC0skXFHKK
tgbI5JVLXdlcBpDMw/HSWJgyQyctntrJh+aSOM7X2NNqhQzzix65aOCrNDPHr3aAOTjM7lNOt+Me
1Lg4YBJIHumRZ7LHbCqAjP7ip060rihcfpymOWOmHRg36QyGcyqlc6oRUM9lZ2IVK6CIy4RjbzVS
Vck9d6OZuL02IxYqd24R6111Dv0Yv2+fp7sejfAD90amCvGue+p0RdhcYos/qtxKPRdjaQBMT5rt
3/80Kw8zaopXN538rTLy7P7vhwFmynYwpbeWPjSvzKrHVaZUc4Ub21yZ6M1rNPh2k9iR2Nd9cT9Z
V8sd11ZtR9fRaasNQP366rG8cWDKYE4tyJ8U/4onpi/pphIU5sGlV/JKw4N7/fv/Ej1SVJwcTRaY
zEa1sJZeqcauOWJUVk17H2IyzglxKhquvTnwFMebzrgLXOadCy/ALvD7jIIIjWPGj/OgxDVN0dor
Kg9x0j54uZkd3aB9lRSAf2OIP4Ui814KpnxZZ/wZcHtsQ9xGV7ACPfzizDxQIQ5vjCPs5Hb2cXT6
fBtmOtnlY+nufAhop1p2FizraZWMBbJetcTahZ3vpVvDsxq7+pazFmAZmz6oDurSxKuNLxdfP7Y/
I+NEVnRHtI4G4lraHRES44MzxjPGG8xhhu7EIzbUbseAzTzbbdNfrIEi6NaY2z0sMGvTGOjCU5e5
P9XRhlRstgh/Cln/7u8HmWYv2ra4TwXeQ3OOgqtWln/tx7a7ZuOZFi9BZrxuT8iSzWtO1L50CvuN
ScE7gMU/GFMzrkM323FBVmcjTNK7YPmQKCpuHcJUPLIyb6dSRReObPJ7u6/UKfa8r7//VTjZ/ZyO
4WWc0XhQz+U7xipAIfEax6T7ovCUbKqpaG7SIAtOboMuq7v2BL5dPTpqdFaOLq3P3CwpsqnFr3KG
S8jpeh/3ygVFxKysACLxZCwCXBXE5W3sZ8G+8SV9Nz6jY9V7yaYaIkzDFrIZL5H92dXDTZqmPtu2
JlnPhuPdzFFJSydUfVPrgeq+yqE9xLSvkmJD1GNxg0JOywXJp5c+SKaT5yIrtoBnHsRfmoMJtNmV
9q1jlwY7t4KCn8wzL7b5P4k6j+XIkWyJfhHMgIDeZiZSS2pyAyOritBaReDr56Df4m1oPTVlXV0p
Ajeuux9Hr9VgQ1yduPgYOueimGifSpJxT1RqlEGF52HT1ixn+Iy+OJ3pHucaL2XqxNVz1/5wk8lv
eSNoycv5lEF1yG/LC3uTDXRAz6wzhsNBnqEn0Djfqi++xTUFgV51YAEPh5VazIQYRjAtz6kp1UGr
KQ8kYCwv//1Q5rLzpcIsiJtsXxDY02J/uhmaMz/aKAt6he2YRuDszVJ8SMdiOkaVMWz92dH4erMb
9ZXdXmqeV0FYluNF9+P45OcCN4gbLfscCj7jNr1Rc3f1/EIh3/vgtEy6P8qBokPLTQ6Yl3HCMdB7
rROoyGwPltH/jJ6pbjICkjTb/rPon8qSsbztCEjKNqOmoFa//JatH7fJj0GiC7+QcJ9yot0E+xJ1
im1yn7FRkO9wypavB8FHdE2AYZTm0oPnE0WPgLx3NgplnDfFe009IfWaYbsFIZtczLj/xb9Y3rgQ
sUTn8eRlUXlD3S1v5fKjsOVNSE8d//+XYkA/nLlYbjGoHnHsWce5bYtDST+2SfKT8ZQftSAUr5no
6ElrTScQiP26gr72UTrU/eFZiLAvwvo37lmpJR/kbe11H/PuDNRnx8K8tGkkuaLR2dlXGF7xoGzx
RSB14T0I+ja2nwqsfgos1aa0LOO5bth11qqZ/n1A0IBQ0+cPYEzxsTDTZuNlSftRV1XNNm6OzgUe
o51Tg+dixcmv6fgTIt6yLegoEIchsVGLLexbiy1nqMz8s1IzmTAisPsSmMlSr0LkVt541tCJUPjp
fqrgecJjAbW8fAFi2Y1Pbf3CQOuttNbnQCQbes2Gml2ThTdi6Gq6w8SLkyzuMH1yLvUUs6fTW4hz
WdOQphkHk/mXUUCX2YvyMMJ2itr6RNTGobSg44wqJL6YDT+jq16oWHI2IQcZYbujYwj9X5Hj9bfy
6Qc8u46ZBjBDxqeDBH1MFWjYa8CoYEjUjZgfU27X1ERbVMhnIUrI4OnJdgwFvSEClbpS4wxZuZz3
xFiGa6ow22A0w+nUEdbKQxkwtj34Tlm3ArOaleLjNsN03puJ9VFPaCiJ4ptsj0Zy6tIF0e7DycU5
fRqEcYLR/px3Ewj7Ga+DM9Xm0aUj1k51644uUj2xFrB2LDxRgjxrLeYo3oENnFbuqIK868trMgzZ
o2ptHhEu+/+ksN07ZQjHocc9ljqg+Ws9/LQXSMLsFBsOt788rPh3esNxjiD04+HaCspFmatKoghV
gpTmxQhFBuwHPUoORmIy6tQJ3SSyza9thL3HjZzm1YJQwO02fUzD0otb5yoYYkWUt4/VK3qAvSZX
S6+WW+SB1Scw6axm2lf0Tjvz9+S0+Dd0+61zreeydeSGO7q2igkhpLOxwPVabx1WFcZSmtGwQmof
ow1GO4cs6CpPcPFDI+s1OILVrzRbOgSdEI4pN8kKv0dKZSn3rOivNgwPrjAWBg0OA4rG7HPRdd7R
uvQZCNiki6s1fVHksQtMdtME+wB+55aqBhpKEdAgohlBLax3kghU1OU2rYNcbFpHDBuXk5qsAw6t
ULonzKXC0fH25m9ikac18DDrJsRcuWA8nd59ddAZVmXdgSrpjQdBLQCtIXhcUq8rSn92FfT7kLMK
teBlNhyOjQksmw8RKMW4nsXQS65mOL1UTX4pXJs2Bv/mZ+qfgMC7BdVP7w9tkpHeewcF0HnTNiTv
Wus7sVS2bnQrXkuQHGiK+hHoSxjQyHKVTg21eBGXFbqdItRSFzrZ9hw9DO9x3KLFFbxV6SQjqqMw
U7PP50GfbcxEm/eq/elsCFv+jKGDnfwGqkfKJUb/qOf8OZkJkHdRvG5MTP6eW4tN1137pTsWhfTm
yEriJxvOZkTegXJV4rKCsLdVAnTMJ2TanOkOuiZvYM3OA3sC7wWhibqjVbvPBA5UDQjw8b8flp/U
xwrqFyv8wJ1t3J8ZYWStBsLWufVZdv6r0nOO4JEgWI273xefGtDmdY0vo7D8czZHrOv19ljU5K6h
Ut3RoAkU+wcj07JDQTYiC/XhGHK/RaRuxm1NhC0pvWqj6kVixmXW/2375FtXaMRgqV7TZLp50n3x
s4FUvK2vLL95JiLA8n3DtefbsRUbRYyRzPcc+LN9kFIjeU5J+LpozEMa6ene7EkBTnKvFntDa7Of
dzPvw2Wdgjjz2zdeyWxts4F4po9jy4rsUMvpaWqarznxbkhTj1jVzz7D3Rnt4zxFKceDdsp6OO1e
f4aolq3rUHu2h3EnO+IX9fRXzOJtqcgY2/if7CM4ZJxBFA1cBdLNmiJrRIcomLig4KMoUOlMUl4h
yoZrIEID7XqB7Y731bOztQj19KRXndzqtfkaj8589CfiDIbOG+jkJO2FRYpPIweW5wP9BjI9RSY9
gzXOYvJDBC1b1LYCCYFatRFff/WcqR+3NLAw5ANVVAmP+lHFDW5jXtrCnJ8newqctA5BW2OBCjsa
Uwl/lnh4f1JPD9dd6/5WWnxBSzm6nv/CjgKvhDYsOi/8+anGD82zyNrMJXco89s38gLbQvxnVsN4
xCn4O0mcAWWxMPcRfFOcGXhhaLXO2NC0+WdOJ96aB9u7p+dkukdjNegQ2kLZGyDfH5jjv7PQH7Zd
R/rTpA1YqexXnzOse3OdYif0PubZeZ6T4RKDyCchZ31NA44L7DtDjcU+S43vugTgRkj/BQY4Fivp
inVOfk5rXOwHnQ22DhMnKUQSNqaDycpq7xmrez6aiRnQ3/vsipA62GTOMM/CbWbH0iGC9kkgcutz
tMQHtQwwi0DErxw32abE+FeNoy2xj24PlGi4cCJUMz2wtNmR6R1pFR7AGZQIZoPerXEysKFvh6fQ
6C5NSdph1OhCtZ1Xe5rbFfDvfzjK/rXmnVLoc4Z5dm9GJ1uJv7ULGafvNW/l0lk9qOJsFj0m46EZ
HgSJicUq8nOWSy7UwJCfSQKc6TgTcYKlR0XYsNbAbOlsA1dlrvW7wuymrSbdQ1noDQdCofZOET1y
SRlXHg/lJs1pi/by6tZghVEyDA9Cb8SpGPG6Cjq314AVwDqPLzC2xXFGnlhVtCbtsnTHpMsNiPIc
f7xUnTs/J+WAADfBItaa+gtfxgY/sY1JYoh5pPNCuToevIoMJZvdyTuQNjNjFzKIRitC3WM9xiTF
IkG2X4N5YSPFJc42eaUbfEih1ZPXbAT+FXwWpGPjzcSijWwSwf0CZhVw2JxrU79EHuJ5JZVINlnx
RmGxv8VB8tBieBLjoKztHOOEpCRU32s2XJRo/KPnszjDd7DvbfJuouMc+BLtEx+ER2f688lP4Fd0
BFylTdobbmx4rKzpMzR1ruj8rSEaQrmjO8Zb91wLzAFvGwWo9BfqY79BuDeCnI3ZTvOhokR2GeSo
3kEfZVddedvac4kC69VtbLdFmh+TbmJqGLfDiE3UMNvfXtDR1mvXyOXJwpT/L86nf15GeoqHi7NG
s3geYqKcLURn3SWTE3UsARiGt0aOEGzYEw1xfKtbWWQ74IYKE/s3mffw3EwUGOn//N76dTzrUeM/
EUkNDNDBmdOY/bmljeoMd5R90UyzZCrxkXmypRFNiZODhYyBbKCSLjlA/hhWFGOE14LF19rTJf3k
tvUt87jcugyrkyjQWOcluk3AvSxZKEtHM7aoPTnpfJzTbV3vOif1NiaAt5VeTmK9eFlwO57Zs9P1
gfCBbT5yqSsIN3gEzJWTQJ6ZMbKMGUbHmWgq4XNqsyqy5vgGysBKrW+oyDgTqvg7ZB5ewZKDPDf4
x94vcOqyHI7TgamqYZnbpyQPonF6jC5kvKmF/8T2a+/0rLIHrnsEcTLBaS4pBCvpWuMS5b7wUXQM
3voqKtzNEvAGHwN8p2yBMYYDJewxGbUw6/lSD1V6N6eaKwgFd9v/+8WoiMQVwD2nOlEOWt5iUea4
DWBydnMhoaKb3U4Aw701FhmZMotPXOXRc+h2CSK3O/cw00KvLY44fxGWJ8ofHDG9k3w07o05fupe
ttMJwL3XBXBTJVhbRsbQvmtcZG7zDFKBnBpf/gm+2dyri6/0gxyi6sIMG51ETMAxBVSTewS+CtH9
oNTQMVr2W912QGWE8Q/c7IcD7W2V6skb/YYnFU2Ue+rt51SYf6q8cA/+8qaz/lrhuva3ZfYckyE/
KByDbIzq+OGEAEx1481OG/dsMRUF9vRr6O+ZSIKWxezGIYDpjZT0jhKcZaZ2M6y0Q9+D7qlifdi0
CzulEVdsIDO87PEpsWt/MxsdKaLOptt3ZMPJFkrf6cuf1SnfxzJ2zsywP1Zt3x/xynt2QlOhq7MC
ywVA/4yH7xK7jJhaTkVbnOIG71hIY2VQDQLjES4P7q1iNQiBcTIRN7OILrEQyb8mI/QXqQUWkmd7
/F84b+xEP+VEm9atidg/zVP30k34rKfy7hb9dElwbp/sUu5tZU07rdRz+lOMcO0M7hQwEl/6kIoS
241xLaQsVTSrZSSz5Fsac2nLw7o6Wf/1bereuGW8BEhSIBRNGW0eVGKsFrQkKQaJzOY3wVAtz0Sz
DBzX3fL7hg2pWPfWseW+WQWXy0zylnRteJDG61DPIzvwiXM0hNc0xiayjuES2gPg7BqsqVMFGRQ4
xFtL3cI2LPxvMVrabqLAaRX3DWw40/1rdYTzRmvJ0mLwuBnC3Qm76J5dX3XPpkIqxGZmHP77nxWR
IFyy06fL1AQsBRYkveZZL70HdzggCtp3gpj56HTrI2MZJOEIEH3KLzh3stoRV89BGlowMKN58fLB
ORo6hQiskdoN1z8st/iLgWpgeM3NTQdkc63hxjjYpP3riihgJsrnSqj5gpGH/oTlHUvbaxHig60a
wp2tD68ipg68q0xx/jPH7nBtEoGJkM2rbsMztcDQvpWjtROjp53zpLgAvS6ODu/j6r/aYptFbZyT
ekf/xW0FWehhls7adBBoqhaY+0jUhFsfOAqrVLvMbzCamph/hWmkR8/SOfyoRZww97kZl4iipMkk
SfDNWCP367GxOAAhibNz9U46aBpe0JotHeL6zvanD8yxw9PcAozQFwdLRGMPBEYYjyIh15FN9dVj
CkfUe5R1mZ/SgdrOxE+0nadXKckfKDMFdN0Vj/P4LqWM70bUffhj5QaipkgGOSwwTDl+urG6J1yM
OYZb92hoRGP4IhAsu8fltOHf+9YPtbfWNHEjSPf1X6qalmAMdU2mgd8GGjDx+Ej7a68hSBMpWTt/
UnA4EHhb9bIg1lcD2HXigul8m9wM9Vt/6yrH5DIZR4Czxg5PPGtNebQl7ByFo3Pqbj7v/cWdcZbD
HNa2elue5qnxyRmSvDdjHlZ1bT/7UYw50mlwhVbhXs9yhBoPh+NG813jCD6WM6zCKw3RcU39AI47
o523iQxfGkvVp8EQsCGUwamqWMZaiTgSwb61iT0GrYGfQUbZobf7blPSN7gNq9fMbJEhE7QasF7G
Ex32h7JpV7FTVJdEXxjhslSB7Mdb5A8iiGcbTLaTpdcuJD1plQTPGqgp/lxdZ19tM8P9GSPNRGOD
ww1rFNBTvPWm4TdqSprt4jHcV7COMKD6xdX0FO+taSX0WhMTUS0Kcc6eYZpVf+LTuiGwg7jIDX4t
q5g17X9gq677qhRPNjZv7po6MXWtVLuQuAKbvSVOqdpaO4sEl6TZo9Ha6DqmPfsg3Fe2tycWw6WS
UH7oHh01fmnYRAsKlK6W61c3/HKB6ShYv9ineqVNW/DYzapfhX7p3eoaCIlrcl0usm+/5iMKI9oI
hk5cS3ZApNC5DEEYmYmsqmxDZ+GpKEmhGiG1IJ2L5TReTcid16itAAdgPqaMZTSPSZ+TXnQ9YjOJ
886TL8UBxkPJIz8aSm6GY6b9tVNyjiBU7Y2TZCdXOWTJasgvo7iVHOKO50e7WFn9uhFy30z4FCA1
y9u4RA57Vt0oUdQPR+O2F0AaOou+xyp7n/NbxeIbogbCQpZqx04v9U0R+4eRx80v2d5tMaEtjham
Xl1tRwFQSVrm3UoVScRAn/l3ruy6wEqCW0IvuOjSIMkcpjnrqWHEavFXY/Sbsq1RFu6KOZJEQRbd
p4LPTijhb6vc6B7mjK7jhuxOkJLAVQG/Bumlr9O6LTaxzhpZwyryt2LRNOccVQrh7oypodp4tvIu
6WDm53oKi2AsUyNIY+T8uRa7gnXkgUPxT1hHH7HQuTMQQt1klNlvakNZKG6IdE5jfxsenu9JWOsk
k4yxtuoCDE2LddFlGBvLo+83vOncDyHV//UmC+dOGB8wR7yyVZoPGZKxkkTTLZcMlCXK5X7qkNxb
flSFIHtTtuMJh6+2UnkKa2IYxRaF72KWlrF1m/ifw1eHxU9c7l2/D6ReeEyi8jMf1El4tSIOt8CL
fUPd02ra2lwHwkkOl2kAkjXxEE4HPnoesFem1bnZkgL5ccesJ6IisRJ2rcPYidmIzsdx3ZA+W0k9
3SW13z/IHxLtYNjd97yJPgfvysFedafs8KuJzP5o1tgfnFIeuz+xFO4pYrgLYsAtNGokHvCM8lyq
sEUHpLKIIhEDLhc/yigst5iFvxoXYipxPjJgVjsc02XtwC6D1AkjhkUNNFi6IlB+7955hPw37maH
hPSxxvUCBJY1oPm0korWONemHUqKRv8s12xvgGSFLoplBbvNQPZF1uABzPKX+NgLdRb2B7BzEq3t
w+kh82CX19kJGk0gRT4Eeoo9l3VVduZixQzmzCD0eQ3MahrRUuRn3deB2dFEa2rDHaaZhk8I7Iyj
g8yc2Y1MHdSUKCvONrjp7R/sqtEvDa6nprPUCSbddmBh++L3WcP7bzWnlk/ls/GVgFzaV5X+CmZS
vZmlseOpND2Juf/SWzc/+w2lV4PrbLOKeFE6k8CPzShfNXP9RRp1PTuOeTeWH4g27do2ALQpaueZ
LGCStAr0etaxCyvyaqcNZMWKmSqZpmAhrX+1LJA2NG2QXElzDtj/aBrZkpIZ3TUJ9LfCWt5FbYyP
cVXoD4Iz/YYaxdeId4BOHwdIT9WC93FJBjCAReu00YwNU4J3rtAS1pVBCqXzxgJjm/Fsj8ioI9/0
zSQBDiOMytN//zSgn9I+rv1YLiGoYdhj1ib5GhLl8EYO1jAHjNL1FOEMTMq4XddCaT+22W5V3MfL
lm3TF5SJc/dJ3jwV1sFIfzZA0whqKe1/T35f0KHSwpLz5n+m6+CtdsNdVojorDeoxpaWvA5tQ+9w
ahBl9ALPYUsaCtv8YzmYaKHYm7zSGAnp1uA7tUv7d1/SRpWkiitKxH0SS/9wHvAOcHVLMRBA+m4A
Pd00HgBJgR2915ew8Amoj/mh7OSQg0mCMVRDezFi56UEQomRxz85XDkgTOBeSF1Kj0qpWVurLbFb
tOnaHVm8sYfn4AcJWo1bIhf9arCxQ0wGzTLVElrKZfsCchSkTePvdZdPid4DBMCOdXbFIE+WXjE+
pESlG0/1KzRwVMthmw+Uc+mdVm29oTo4EMLsoqK2eSghtY/xp6qcYt9mtX7xIwMQul1sazd9pggM
D7i7fCZxStGwVmRXS7wXhhDPbbnKihAuTBJ/V2bGPzRFt5cTNQlFbTK2gdSBTZXRo7wvq+lNOX1+
HBP+6KmomkNb5Oa6d7tDesspU3nYIxUX1EyyPUxKmqmo9ex4jlk1tLg6LDaImtqBFALdYU71x8Hj
w2eaWYwX097Yeg/FXpr6wSW7Pv7xuVgjRgEtm8vArFnM9B5/3UEpamxZhGERK9FtSGGQDfHrHT5c
DoC0PjpofjYgprE6ll6U7Wcn3NQEv7kyOFi4jnY2SPoIV1nflFcWsyvOw1uaDLTB1xBcBA3iiSof
5TCFa52UVeClMZj8WLJqMAFJDSkdsdRvDdekye6RonHWBWuPyZC3TtQwnmpIhm4U0j3a1lu06W8e
V8eiRASPfRqNHLreZ0XXmyziX7vm2WQz8Med3l5Ny/3nTnN2018djvmVanjIljHrkx59nQgUdkga
VFW6i8bE5JLPtkg63XSePZYdieyhcu7DJPHOVttcSktfuVN09Ey+yNDKoqxtTxA4NnLGn/hffTMn
NLcRSt4+gbzoL7xEu3LmSIviaD6PBPGtEtuXYxTfldN7J9bf4L006sx0zuhWnyJEtelXduF46JO5
vaYa9v6xlRedMiEWbxZLgXAgWmwz4efo6gEZjYwNpKntc7JoON78LQCEdMzzYMAzTa6BAC6Mok25
AJiMKH6q58reNrNzL3srPTfofqLiwGkNi6bsaeRdMbK1b4DxamgZ56ALgcej2+fjaJ6H+HVATB0p
UtqlEn3GiWUONcp98sKKe583veUdeybEme4JiDxpXagtK8/3LiQwPpOZaJPwvKBWUGbofvDO3ZAG
FSAgXbxT4O0dEq1l4sc8V/jTEyWP1GhXLvQqE1SWjF0YqplJ0oCiJapk2EP33c0zqjbIR6rEcSCO
79KQ33DdgKjiOw483iCYkjMgGv5AvHMtlVVoS3JXNBYLWhJHsSReEaX6PST5DUKfJisLhAbApe55
SFMy+gXfNhO+ZQ3N0qdsGEoMGszoj29ROH7YDLIbLr8LfDHD6JzRF0451XZUVwMXKlMhDVh0BN/Q
7VjRub90ThMkMmBAlA4IlrBxiqs3Om9Vmr1r0+Q+FhGt5vGwCWs/sClmwJXbrYpk9k6Yud5T8zVq
In+fZg23WolxK3V2eQH7NivcZSdHEUrUBFNtoYnZE/dWq8Xh6ONPzDUTANiQBFNjtQfVM1xHAOmZ
sSqEzwgoMlssFqn4rP77wRfVvsB3/GfKvtjm9tQeW/cANLdrs2tPdLdyU/vKSGTg87He3I46iTK3
r2LIIJ1EzQ3DmHnETdIfIBuvdOR/+Cv9K5k4CGp9e6RX8FrHkKtAfgZOGV/yFFsMd8K6tDnUuk+/
dIK6a+LdLPD5+NBpnazud37qV2tmWE4OHkKkv8idHBPN/k2awjt0pvSvour+Dl57txsxslBDxY3S
jONuyRl3Qif2BRkfU5zkdv6wlVRr1agMdiEjQt5kN9mlWydEY84MQEk+maX1JNglx5S9CgKTl7QY
38cQGUkmMcu0ODnhLyTAxNjRVQ/H1w6Z23YcTOJr9q0xcNV0afqS61DTcJZ4yXghTewmg7EaZx9N
tGFo0zgZtmMUPdvR0GzbdCZ2VUy7VkoyLiN9wsBeoY1/GLmwbvSsPlUp0TqU4ygd/krTICfXYznP
w5VqKwYbHfTOUvKBK/VL8ZBdMTL8s7t2T2LXvHHb2Fp+VgSpT9iIG8fOLZO7bnZEMPMS/dldbCAp
bXAYTIJYdRREAYvjit/tXTDReq/5e6okkUhKPqsuz3Ty8FRwGfG0MgphnuJnrZPvMklpDdS0zSEP
i3jPtyGBUc7YkRaeunfKPQ7dBEXWpbETRYkSTpVo3HMbKAd9xdbZ7an/KqpnaUeCwQWZvdYf7IWT
Xdc7NSWOi19mho9JMWhpsv6fi4S24LiDIpYJApvcx1DiIGRpGrAtN483IyWarOop/HHt6EjkDT5n
z7og4lxpgZKfQdmEtJt79NgYEyVAymGHiZvaj4hUEMJdNjfVEQXuCdznQwwWD4VZIsX1Mcc5hoJg
oLEgYU/5imflZqf4/ImMgKQwi0/BQLkeDQuEL5wpASEhBxMMa3OjF2wz7dghdaGpgi1Bd8r0UQ94
gJxkFPkHkeoMBaH2ZC38Dq7nXTDZwGQGM7nFFsIMALkuaOMw34kaG4y+yItRlb4bBmR3y0UM6Jf/
ur44eD7/V06vsCeLkC5Zc+akouFjBp/VGjoabDiGuHyqv8Tr6OUFPXJyocHqDReQJNOmdUjl/dnD
z7WejcHg5Qd3NYESX7fUWFwh1SLzd5zbXgpnlQ1SKY1bJ5CxfKdBeyUahjg4Gtu8IrDB1iV2ta8O
Yxa6Wc85GscfbpjdQXA8j2QjNyL80unvZDs6GpupiU26nOc1k9G0nZc7fpFQJ4hF6A8BPGPXT+i/
guSjMM+8dPU9YSrHn5Yalyzh/ozbBKpDe4zyynx251Lfm3wOOWmHzQx8BLt2xwJdzR+OOTEtsaFK
O47BkvmpY++yxtK6YcR1Nzyld+C+30FC0Lubz2o913chTyOGefaUvQxSIT4dQC4rC1R/oFEuRpS9
Ytc75d+9Azq49cs/GlMy3GTgnAmx7UyIJRTXrF2+TRsiLPckxvvmZ92HVAw5UR+1r47PS9/DAeA5
Y+DBJ04dy5o7ngHOHfCchu+w34gmg9cwu9HdpY5kNuxi13VWYPDVXlPCXAeSNaM0vHodivSRhGQf
ZVl+ZYh5K5V6rLqpz9pHonxt3Ymebx+hgDDBEdM8hsj+MGt1GAg9fXK8n7oTxsaifSYgZKoUxmow
93uECZ4WLA64tfPY6V15SCeQijpJAJBA4a5p8B4M2Kn2mg8626+IuMpE/NJ3Eq3HkKWKYL7dVo1j
0I+KDdGI6q2OCXwLr/WjBD0gknznKMBF1FQFaU7fnDsB0ZPZlXv03VjDf3smc2BuuyGGKNVg3NKW
3obU+pgdyVuEwXwlrRdJl9baUfZZcJIQ0EDhn8uDaFIM3pIu9YZkB+Ai6kR5OiR7UHT3FICFn+gM
Pi1u9Y5CiAaz+G4Yizcwk6+Mo9Hex+UDLNP6jSD0sE8BIazPm9lU0S6dAWvqqfieEcLBN82oOnW2
A157UaK0L+Zc21vibyXIrvaVDbW2GkaSodLLzL3rpc+S2P0moRx9y2gUryoK769x3J5M3XzYNmDU
QZvu81x9VYB/YeizjikgMPYRtNa8AmkUungfWaDu+pPR2c8xyaUjYR9A7xUhBdyYQCLi3ma/j4RX
2RQBG/CW6fOLznEJ688hvMOeqDqy/3sYjMkGMP9NMyCV5xzoPKPxcs4p7mFmr2PHcvKMWekwmANU
gXjSTsQC07Vtmx3wxNAGZlw6p1xMH5al2RvfzoJ0nu2jXdk/cw9HzS291xnvykvt8XCK5oiZfDg5
vku/xmy9h5Ku09myr7M7M2Ma/m2w/5UDlx+qnhOQfKfCVbAaR/O28Bed5xRCK3u9dto1rfFisEbd
Lgn6qUTy9FrzITVPrvEQVWs/0Yr1ZJZg/IzyYfXSONcltJxxSjddqzDsOEl1t+Ntqbss9mNzY+Fv
WdcpgQ6jOjL2MeDQgFpQb7VNBtpwwyIX15aaeFewa2py2zw3H7aBUSDJ4eASv/ozZbrYOgOxa5zU
8dbStB/YvzMoGXYEmQjnoHcKwu3sPYh9g86rqWy1J+xe6s3wJk5jViRg4No9ybLhURMf4joEDioK
WUuHPDy00eb5DXiYV2guVq3nnDtu8qSDe2JuZfJijjGFtcCIVQsVo/Giv0V/6NI/QkcB8dLyu4RY
pQaQpUIx9Vih95HF9qdh2ESlvJja4+FNahnbPcUVJbPyte/H3qovKn9du6gZU4UU0Xe7PubrV2D7
OPctmARA/5u44bgcGlfizUYZceK7L9h5xEb6Iyx+Y1iMDMGxdg2H6UcqmfN0cQO9j/44iU1BCoZX
4tEQfipg/Kv56krXA2moXYqI+RCfNaBO9hV+aB/zxSJBSQo1xbwfTQW427+jLU0rZnCKV0HEpgoc
jN02x7z0+73nim8/lYFrkt5hNqIR9mVSE3cTlmCE3Cmh6uSLqYNIJlLu8/H2ToNVPuEifCeqDfTL
0Q0Cy7LffFNVy75a918w++Pzbul944YT3PumlieEXliGWKK02mx2Fcj7pjnbTREGY9xTadreR5TP
xQx4xz150yVpQzH0v4SrA5dPcVFBni64kGA7mH7D8U0IocODOFXN8KVBwQKXmhwnSU7IJmAK7s/9
NdJwP9bVO2iwvb3wbGG2M9xQ8mWtFZEU9HLnX0ZDyDDz8DLQ5lN1RPCqA/JGNCxQzKFFyLyoiDvw
gAGDDl3iixs2z95cpbZLc0LZsMbjxcXdYsKfkmQeJrw2XeUfI9MI5LwU1co6mDEuBGnCqxrxd3aW
sbn8IZlwr+301Unbv10MzEgC5uyhd0kMm3W4o4R1h94m9i1Bf2UhJ9SPzB3/CoB0QYEWJaIvrLG3
RtH73TVgEMaib3DgYr+hYOAt5hQw/RQ9x+je3ZENR47o4lBTuML4gGxDTJGsDdxUAWU3whLCF8uj
DIhxJJil+2x3FfxElJcNnPl+t/AsGJSOWvHTm23Pt0374XbLopyqmlWBGx7jAUuuRUFZ+Dau/5Sh
3G66sL+7nva8vCNzDBB6Nsfn/nco2n7LRZ31hcKT69T0WJNuzVPGR7tLjF0GX1sirME7YuiiGfiP
FpYPd2GEkw2J9tmM8BZKPPyZx/fAfkKSlMGnM49Y25vq1EdU8tbjHxbs7BwUxWqF2kVxG27JHFwn
rxbIhskphOTb25kIWrI/PMoIdfjjiMcXMJSh8pU5c39Bjfo1ne7QD3NCBUF9ZqGNE8VFOkE7vPhz
yZfcvoxT9FbNDPw+Sww5vRf27G3zyApcK4ZNOOJnMNAMGokablpXDyUnsvtd32kHyK3J3kxjGUCS
WxDN/+PoPJYcN7Yg+kWIgEdhSxIgCfq2071BtJkBCt67r9eBFlpI70nTTcLUzZt5Mv7H4Icigodm
I4zOYd+WfKlF/tx3mvnKPqXahEfQOdYLucl7ymbCz9y64W0jr7HRVR9zcoLDhVGvmWhgKRA4y046
N1FjLYtZGhtWE25c1/o1nIazGa1BGLpGk38k2UJj5gbMDp2z0ORzSdEgKfCJFwLXKCPmd2WgSPWu
AuVYfyYw6ucr/aPnUW1WwqRjaSFsl5gaF2o8HxobC7DRj8nJLAfI5kN8wQNYHDAxA++burN0CD5F
z0W4iIPNYtaPlQplhguYAqodOgPwCXUot/k8/TL+jQc3QYNNi/G42By5aoPBA/4+zzBjfDMUHUZd
o1EWpXDLC+5ICT32Vubyo+gFQCI1zo5cJxrDIRU6ZV6i4uYXg7oIllqgKCO1Y64Ds1ObrripxvTc
Wfy4uG4/ycEenZIDwCB6j6UYJQ0qfDIZ8RjWc8S+xMZAMsHhxqoHwxXnUE2wU+7ZntLoE34YhuIG
a7OpmmOGizBN6K0D91hvoXBzvdUIzoQSY3PnGPpbG4bI/oqJj7Po/w2WLYOmg2a1EFU5cBYS8lSq
irVvi/FX0vKFfcE9xnmHuUftPCc1uVSbFwofd4Np9ZiBcdanKeQdK7c42zjiiN5rbg3XjIJwfkys
5M6FjD7EAvRqGSt5J1LJfFUeEyI69xHoMLYZiKaqHY1eGvlun4ojPsxPxLitm5moD6lxMjJd3VBG
wUek4IaqI/VIjIzfW4l5QYXyuVF5A1CRvsGN/YTIg7Mt7RY/spVXzqGbOEYcVSbwU7qqfNgWHmkh
wlMyyUsc1gn8PPtFt3Ex2Ei03B3tyVYjwnm5sdp/tgvuk0u2LL9GvrMcbU0eFfYlyygVmb4UQGqf
cSQcZAuHVXChUeDbA/9QoBZtCAUSnW0vo4asZTsQ2pj+11xN69ez448pOfIQFcJr2BnTZJm+zkLp
cdU4V5cVGS2eUUCrk3lTKvO5pIIpdjt9r4x5Hag9j15nzWkxGRFQnT5E9lnzSfypQ4vhx2lIcIP3
BsxqvqrZLY1s0K0ZUz+HSwkDB7ojzTISitDWmUJ3P+Z2vBZ31Zus69stQX/pFY52tLrC2Rkapxew
9/vc0s7FgsNBWQlGpANHT5lqZSd6pEJTRuVeJhyqOC0Fesg3RsHKEfZK94SdgeyOkFzNvfASC5XB
tvqN7LAmGfSt+gOKQA2wkZKs+RANzASaS8BQb7+Nyryq6YI+UDFxxEsT8ZqC6z3amZ+I5A0Hx/rh
rQ1Uqh7ta6ULtykI2zMu1KecYNgJ+NLBXPBoGrH76NYoH4cbZ8Pspx5zU/s2q6H8n+O6VQdbfzWl
dilZ+SmYzcG3g5Kmqoqo/r6rUusiU/1l7BHfZDre21yrr4D8t0vq7CVnjZ+QXcGmcZ3K4yMEcEYe
e6NPkXXIMsx5ehxBtqh/eQ0RR80c1rKxrAF/rw4tC2LfmGNfF1WxqwqWB5M5HwzBB6oTj2hckIOE
uB3P0fjnbqhwWeO2n7JlPDXWn1nYCE0pt32ougkEB13swxC9bt2nEVh41wz7rylsqsRpJ4prUubw
ZwyvxQOLYslRY7lGlaUzD7PZ0Yv2oC3AlKuecoBuqf8ZUfNp0E+BXrN8STWZ1xIIfes6SOn6EH0g
siiBrdjKrjTxrAqS7TtTIC83gmeX4lTXsEH/s8rC6yvHvPSfNP+2AXozGeioqrkoB2dPpCzetibz
sGzC8jgRnvJsVuJF5DCE8y/sETgeGQXsHn3vgVO67y7RT4qfsFHG9QlUI7Q+MbIpmm8uixXUfyW9
uF3koqQxCOfiY5AiPJtiT9/S7K9CTqMYTKZPuMTCXcTyc3UdUhOG9fAqSUEkKX+0gEpkpimJBOLe
uyqJD3HmskuNbNfPJ2fb0de0iWp1CCbHIoXrwrAEb+BBJac7K2nbLRZoRiar82gmo3amLq+uRqAW
jAZeMQsyGcUZnKy5Jvqcw8WknFYsl+I2IZ091riDmkWgEyNmPBnFZhjZ+6iRbd6peTmE9SdwH/Ph
KPNThgV6hwd9ILUDE9x6zsL4U+0QfVu7OprRyAmt0gKhmj+1tvy6kEKXyRUb6xtngEBFNJa96AD2
YpoExTc/zyZNtrZznOec7UdtnLIcb9qEgjYmA+ZwRIADFTRkutze8BaLeqQJ5ZAk1E6fUvZti3Pv
q9pGry6p08r+/e/8NCe9uKCo/3IFOFujzjr+czEY6QZPotv3Xw4NgNRoonvgXoblRHFYaJYE6Ljq
TGZcYvpMy0l4gTBP4zo+Rc4d0wXW+h7766tZdrYHgQyDvTr9Ku7ICkrRJLhu9XVquJcGut7ApyW7
KGIrnAZocROuZBgsomqOub44np0pf+gcMANOugSoa95EqmHJbaWPFJPptUISS/kNRaGQ+aFAgUm1
3FjuIrF90E2hYWQyU9qI2XixaO0P6QBcNRswa5r9L9wb25uk87ZgcbGGmFJDxXjCmIumysZul+FE
rqGsvOqadWgj+txKlkJeO6DaN0T9d2RTps2YcbY3Y9yga9Vx2L+Q71N50iU27EhlfLed+Ob+b/2N
WadbjFqEjRLfSNO3Nk1eMOZhzykhWgn26ds8IXIChyraUsIBviUSp7AUP5ymMdQuFQNe3nIjNaQV
GpHdE0UmJyG/IWHxJsKVuaujQr/g4GdDC8dRr38SfDM3xI8ewZOh3cEy0GvptHF02KBcxJy1ZI9/
ZUB+k3VDaQaskByIoGKGzTv9V74lR2s7a1qIzwSPnF6DZMvMtvRVbBsOWDb2f+p2MQviKAtwYRpg
Q7pRcLlNQv1ii+Xs6tVPlPfqfKgi89KUBDyqzqsybMexyIa9A9GyE3l6tItX9AfzHFWQxEclA3Cc
Vzei6LHP4vSVwLqxt5U68qylfuHxYm56BtBd4XwInZVqzLBw0MwbfqnwirVnKUGmVTonLmBwnrmI
Yqu7E8gNLiXY/ysxRR77bmdxZmLww55rFJjzm+xYiXLyskJZqIAjSQV7ZJ+acYh5xzhpxAo3RJpq
fyzNE/xCj4VoeGgBhfSz63HoyzbIqvMOOw1mbSN8K9giH+CfbuWAtVuqAP2xEMJ3SysaDpgDCOIn
xKD35N6RPdjUIyBBBUgzihwUhbBQyIGL1uTTSimPGhIHEXUZ05gQ0p3dwwy47bJY2Sfk43zvxtUY
6CyQZrWazpkW/kD3xfh4r8LZoSLUwYypi4MZRs6us4h8yUW5g+yjYLSsPlgZzci7/6YYN3JuZVhA
yI1PTCfboaXGXsrmSBfdAkXjpPYPrQaAQ0WoCQtWNlsHCOmujAlJy6HF6IxjcElzf7HRgMsIZbuu
j224ILprkq41MMUex3hqAs0JNFBvJSeGBCTxign9zR4XeirlNVf1GAGNtTY7JoBwBe7/Oo1E0JTG
cKtHfc+l3R9nhe834yh075vxOIeTdZrBhQAsfkuFZp84UOzirLAPeTeDYhft7MkeE2ZCNfe5AIzC
xq7kFT88oEYoQdEaSgDXhgVzGZY7KvtSPEQJyGmKjTYQ8raUYCfHpeQ5oSuW608DTJwYSfSEEnqf
SbEcpjmGtq8v7aGtBJIFneKHdkZBW8czMIlwPSHr5tjy6CcNy/4fR3DqPxuW+aRMvlMtSf1mwUq0
yQjxbQVCFLTIBsKhXbHBhocNJ8/+tLvKOWHs/JHhbDGYWfSYdYvYGza0cybXAi8PcHU1IWOomaF1
a6UTfBFmT48DoeouY+o2tKreDxo5CxU12Kvy3sYjbE43QpjkZ+Mw+qFUj40K+zaRvUx5bjxJszkk
uozeZwpazmlJZur/vw0bTexdtyrZOPC/WoyanKjS7Ei7CSWlmVJe4mqwNiRWhhPo6iDGGRf0sbgo
SozjoWQuyMswCsrQ2A2Eii9LoXwpsfEP/oX0O+toaOHiV2H5Z8I4Br2z/ZKKSc/C68zLd7Dn+UaN
zrVDQAn0hrFFX/rOB6ldd5366rDp3OaLEYQtD1KMcuT6IXKb5Yl28BYEMo6seZ6HbcUBiuAbAPfM
kS4l8BjQQE3POAjt3QC49VEMhOvVnkKiSVNOU529pCUrkM4kAdU7PKunnnEtVS6EvGDHzqdlyLo3
4bDMZ9VmswIpR4xHObXsl9od9HVc+h+UqQctM/Y8gX91SLCKas2bWUV0pVsEo8BnVzftTS2VEGeh
/ZrW71J8zHHk54KaaJBDaCNOwQmhJIDHoGjaj6jJqbISl7aRB1OTflV+TLRMqJQ/RGp+4jyyj7Dk
1uJlDEG9JpK8nTtva5JULedBh29TpuBk7mzO9vk0bvMcuhXmiJF6WIJRrxUmgGUSOxsCaKEHHc9e
VXNfNFZ8bQ81YKqPE9UEqUGUZ2pIf7MjmN61dt70bbcVInoLqb4asExFlEE6OLVloAHl78YdBa74
NIlF5mwsps44tQOJAqwCCFDnggxbuUS7nN9IT+ytqN9dFLAaAMfa2FJj4p6mHeqSkeB3qq6j/Bad
6dVQ72vKP0LWnwpIK23+UAQyUwSVmdP3ZM3E+Uo6EZjO1QWhsPmILe7EGSx0mb/kts6CmL1EzwiF
eU6Fo9LDuyia9ly57onRg1jGl1LbT3z3O6tzvMF8V6clAB5Ml2NPfmq+s7AHYte9agquZzPid74p
b1GiP/fRq2UVe7hYHkTWUPmuoO4diB4U8l2nYgy8jxNRqFEzRijMCzW7fmYqg/6hmjVhWXlh9y8n
qonLGQzCdm4oxAWnnaYV7uASs+a3I56zGlgDwZxwB/YX0qjy6tA+FaUXQAdZQhQ/+RTsNsyUvoYO
b8Mitoz3EZ4qvMdu3W+UsvIX5JBMMF5AM51qYJ8VI/d0SppmB5JmywbiHXDgZsC+rajNvjNwEhR3
tjkktq/Ya/2UbDwnoEn9IOe2loHCAlcRr54rDZRZftKQ0uBLsE9CeqcOhe1oYY9ebZwJfVFhRcwW
NDblxUBbJTVqZn6ZoGiPPi7ErWJhcqcyUuVjXGiDy6tj4ljBhBbmhByVCaYigF0wWO4XgAwLFvQF
tG7S/oRILS6v4aF4zky+HmyBVORuzHDvpM0nDg6PVJkfT+FrpQ/7AZRXBwIa2rxu2j7QskX7Mlk9
V+ih6fJXlvYJPPImsi5s9BVK0nvWfvpAuLSJue/5WebxuWcDJABMm9Uq2W1TQX1FqAMuD88xLLTE
gPqBhpzadCDGQSVPpMwOtsH5a/qD6/wQcfoHnsFZxzhC7N0P9ndUP6faV2ct+y5/UhF5U/dF7/62
lvw1uGaL5MciyKRWAbA3ixHN7r4q9aSMGX6i5tDzUdnPDL87UBjb7DLhKCkBzEDs2mgER9gwsls4
NlxwangtarAIZ8m1lNoOy/tkPxJsixJPIWOqu4++7T+ygskIkYB19oFCwKMh37rsB8f3hoSvykJY
Vjc1v1TdwJOPQITOVl9eKUkCFMKNbn22xUuOZ0WxOkhdt6x5Ax8GM3e4qlagYlENi7ugulLLZlYt
l1oJuEG2KW2bCAWDPm3zF7Nitz433iBLwMHatrWPIqNk7kCTxM6kQzbt/6xr8Cg9K2wocW+q1oVq
MTbJWF6DdEoDByd87vK+a5HB+NliwtI1EUsJDT75woYqZXehMZOx2B9YaQ/QozVqwNpsXxTtRu8x
z6L11e96RtHePsfmUJCr1Pg+DgLbZ8JjUSFo3OvE1ttD0rhePf+s68AO0nPXv3UkkNxx3mnook6/
I/d4oOl9g3lzR6DTZ7m56+LlYCXvZJFrCoQMNPOpr/ejPnhTzyRVgPVo/kq2ES6ibORee4ptRAmE
EOa1ap0oRNhUMPWmtCOCdhkbqgqZnFt2FigPSMaEQW0vGwlzYnxOr8BLAqe/NSE3XRZTXXRU0nNH
mlafb3B5yCr0G40T5JB4DTQkqwm6DDGRhtey07elK/0+ZyMcMY63fg9Ek1QlD3i/HUxkC7AXqVf8
5QS0tdkGqPGKV3ZY8fB9t36mOifOOJC3VocN1K0QogTAESyL9dg9FXH5kGD/eFNvR4mTwMB+ld76
iSdJ2AYcc7cuiZjIaJAqGUpYrM5ZfHxMc/IgzbxXGW6wIGDUbyCe0XWG70tAQsevFLkodQShQ/uD
7lSqlTjbs62HlEQb2iNvmGcH6qmxmSZYs3XOVwQm2Dd00Lv/atPLip5I8GWzXGMD4hfA9GjT69hT
caVNLJkqLKWZ9qOG/DnFe60lfkFVl9mSGgGJ39TsQMmtJ+HEOPEA6rOxDYimPLeK+AHDgKFkt0Sh
n7XhFhPITi1WDwz6xYxmX27gomxaU4ObooDF+l2zCQTDL6XRHmlN9LtUO9LV6I3au0pKZtFPQ/Ss
UFSn0I9IT8XFFc+5hJLMff60hsPt+d4AQ3cN5RWSBFspXiJigyVs5FULGt1QgzinQNOML8261Vpt
Vv14mPD6YNkbge6tPVGcLg9ASDZI9PsGYFeamjm1D/Du+4AZmU7IS07sgJGYr/hm3K3yoq6r+wRM
g88mgxHcegw8xidu6rkNWNr2eUsmKtspeolLZeDcyoCm4zdL4P7X8buq/MGs5RCF7ot9PR+zgv0Y
4Fj2/yhgL1F37eufsP0xxnfZoN+9OpP6jFnNjyN2L4zt1LHQkEMYPp6/qdjm7w+N+88aMJNzm5ZD
Q5RqfGns71HF4liifahPGb+jyZ0at+jpJ30pnzXrXozB2KI4W/mpNW545lYalZeHd+D7D1EAXQ9P
UkgP4teuiKtzGjp7jvZBIQ+Vpf6R9q+0zW23DcVDtFcbQxIdYbjXJlif9KLpdZDQNRayYqE1lR+X
w35fH4wOgTql4AhCXPmqdydclYdIZJjqkcxgbIofs7hoRX90oK/YWeZrPZUZHIDcOtmAMmhMihWJ
oMoEImznRdxutMPfdR73ce5cIYZ9xDp0jtQlvvLdZ+jQK9V0xnRzyRGciaIrIvbTdH60ph4oCDjW
FDTTMcwTGtPxVoXX1kwxav9TFhqsLTo5mz96+9cE7ROhbw4xhSTWn0wv/MkYH/ecPBVQWEdPEcLX
vC8J4fJqJdjLCYnOvMbbJ2padtrgHA2Lxg2BIIIFgKe6oB17Bgmup4w/f+qGcxP2AwS27taa6BoT
hrnpnT45v8cPtm4noYdcGDY9+sFYuLe5VyeEERu/7BqN91h5LBPT43r6cRtwDJFxZP7x1Zm+aP1U
9OVDryUziEsj5riGSlzuEPOUcnNa4T96vCXKU50YQbP8Ge2XzPwdQ0yKCrAduHfg3koYqpTMFoV4
jG6xoaTFo7zq14zqU76wW1Ve8ai/jEghLFZ+aenYpBYV1zkm4BFBDXDCq02w0SUObLKNIILFnMM7
cr7klN4jdFLnJDUajZULRKhMTKfYMT8XpjFOTPCJeK7b6rksdZKG9Duxe1AlR3zOXYT+0ri5iYRC
mDn9g5uK0ynETpMzv+m8mE8zlsV55rwD2g/7iJK8cVfQOVifS/xQht08ljhC/MywdaMkhPSbOMzf
dftMzwGyUPkMChdbqIG7ALOermwV6juFSZOy3exJZFrWubHiYznNR2I/Hd0BVN9w758ZVPZzqR0U
iIXUHMSZnx1q6KpzZZ3hmHpRzoEwFNG3TNSbg1LAiuoIfHTfmH869+rG7QaS2cZh2i85YriVwjuQ
Fc4gLD/ryn3P/9NKDy59yZNbHzoWlHXr7miYZzvdArhTfpbVKJWgGfcs5k5aFe5o4Ntb82GxWq/S
UYXXg4XSsm8v32xRbpMSDUjzQ3wYXCxGfsgGAxLnt0IKujL1l6wonkGdeirDXw7ZPudyV6Ea2QPo
Mj2YzKNauvg9+VmSlKqQ+SBoHnGU3nNBXBnOSzIMLyFQoHXeVKG/tttStZHLoZyYmNZQk1cQaH80
9fiGkM8hcNyNxW0tabfMZdNhrO6yP8n6o3Z3cGaslWPofTWwN9rgrP7VUIlXNA5Trn1b+qfVEaIN
X7ZjnKx1txh9zgbTJ626lfOwFrLaM1k1fM5/ijzhWU6/EQqetDGBMC61l4qobZjYgSE5kC7Hpbtm
YB5TelJnSLWs9l3lvYKVQbzG5/GzlCdXKfc0m763LKIosQnpml6IGhRVfkRyp9nGOujQgxOew7Ny
WWhZH6fiSaYhcwYo9IUCEXC5cd0eSmf0+4jMFCq2pHuaGAn1Ixtdxz3v8F0D3/htoABDyNmNYL3b
WgZTCzpq3C+y8TXiP0J+AKw8R+h77XLsaZdzzHvbPjXNY8W/QBhWzLtjXBcGJFwLGRR2WhfV2PaS
CXJcRBKIRX+tKje7hLEuvCJkAgbIlK7AVqrXdVzYarK8uSb+mx5LVgbWWMWlq5olSCIMdIkjDjyh
vYnTBMe4gpN0FXbbeSXFscuT/G66dsxnbRNzD1Q8GxCDfF2PdmPyVmrWPjIw48evocWhXIMw8mBS
3zb7xH4fNBovi4vTAWUltS/OKUcVt3oQYR37L96jyZotIPFItpMWb6jKrMr6TYdbJ+r/NpXFQSnB
/mUT8PxVFbqhchCgzOoaQnQ/eVHqF81Pjt95oBJDS9duzgf226Mw1h0qrrYRJAL1RGhELbGy8XtM
AiZGz0WQ7cub7CpgbTjgaY2faFGjTS5qmrumHlhXQqUPiLWcat5krcx9jjhA6Sg0NP5w4MevrBl4
zXwIpUc7PMs196qOVywGQCNEwMlLWiF0CiLZVb5rzQ8bcVhVrhqJBYpvORK6dza7rIS1EmvWyVCo
w3B0DnmcU5enSAsMiFMqmxyJsIJM6HfxncWbuWlarwVrrMcKRR/ccjTW1XXhN+FhhAYcAa6cuyfG
BL22AXsdZ93eSHXeNlX6okd3IBFpw7blWoKJCO1PshvYBCFdZNV7P+EAeerL6GSzgWLVsy3qUyuI
HpKqz1K/lmQh3qkoZ1h3tqbV+vl6kDEB+UZ+g/017/IvELGfk3mymeiyghY2kj9ObR7GCLI30mdV
Ol8Lo95QFAeXPaxTQhFDZymDkuRUhZYGe6ez7y5UNa63tWw5G7hR5oJ399VR/1VKdFByQKFHPDAF
bV2tyzGJZ66wn6L2Oc1JYleIy47PDjKhvUoBhvKTxp+lexyb8gZMZRci+DcLAtWIytPfBo2HvleJ
r0hTj8CFNjlQz4xiY31XRrtU6bdas67bxBZxCuTSMW3OXXdw5FnjODmAFSzLCccrMDj2mVBWYvsQ
syRgNeVbQ7NbWg3E/LCvewHG1f3K5Pyy6J3fk7mr0rCnWXc4mwpnMNtqziUQz+1oDkCUevXZaH6t
YUh8yABBqMONMsa1YFfVBn+oIG+4o9VeQS3QkwN5I11lFiuQQCUoTHBfU8vswc+yLoamhzgTptHR
qsYDxewp/mLDZJCJwSq25CV6I1F31RrJonAvPcOzQt2/Dm6LTzE20v0Umc9pVctjTSRaYsDw5mTt
Ak2FeWhj/Xlq2vGG75JKHhvD5ILgaCRmxBMVDydGHsrjybAUpeq1ef4LV2HgWU5XYV2iDBlILAYb
tITtbYhdgX7S5CqM5BoNk7nX+rXcdRDokQYenXFXwQA99BhWjwvrJjM3xM515/eMX/CCbPfW0gu7
zZtdnioySFnEsMRfZ0ES1bVb//QlNh5J6tqM5vgCAeutGAkvdqLuT/QQB7wAxqNJpaOzMPY5mRSv
CSrlvjcTUEBlu7NtZga3Mzxi5bdJ2tMBnAyZ9WEoDpIrx2op4uncd/YNT8NafK1q6ity/huFE1ih
aIOArNWXmES7/EWjDgvvAyqmIMww4X0rnO67qkfUN5qui9J5ZUroPSDVfoUESuHboG2rNpyoabrE
pjrsdQq5bmuagSYlUhiQ1eEi2E88yJ/SiSo9WQIP7lWeiflo/tMwpV+Bxht2CBufZ38ILKJzlvnK
Il9LKIUn3/4X/3cf4F+MaSMz+v00EdDSaA19IHF/h3Hz6Gyn+slAOEPYOlq9lh+HjLPNkMTsk6zY
m3mHl78lQN3D6DLY5nNyF8C8Rs3QN2340VgAi/ZzzU/VjKjc5bqusUPKq0DGb9rdLOO/mqOwmFqI
0+rxUnkQKdxR+auFpB4KflNQudgB9DxwkV9LCInmLbGgJi9KwfSaQPBpevrmer3Y2jJKdl+xweFl
pEsY1iiAVxpOFru85yme2wWsxU+Ztu5BG5S/WL2ZT9nWbJww/FONCe8kuDMA1+l2s2ZekAS5eDQ8
bCvioWNI5BjMZKOujttqYbvRpu3fOHbXg8/Aa2WavUrVlR0rHvY/M9WDQuE7NAYuIQWU5PIs8LKt
10U9uOZhMQHU5Zpb72kzfB0VWFy0LQYitk8yUkBVI0tolnzDE+4EJpneXrJcXmr54+h/tIkj/7bg
JaQ0F222p72x0NQ4Y6Ma8HOCpQaK2aRHs0SCDtcT8QSYy7DsF9Md8+usOZesagPdTXn6kcctKw3d
EAr5ZpC4ckAhYtTt0t5PKm0hj897c4ptDckhHTZ2QfAPJ8LYxV/gwHlgTWN51rs/AwTx0Bi/M6M+
CMmbr9Yj3uzKCe/pxkgpSkRUdFvH7xfjotT13gAmYlhZMPcLHmEIa5QHC+NmxDWi6SNP2x3Ru6CU
r10iAk3vvRTTazRkfuNQOFl9N7YBaVLD1ES/H7Yt2AGOrvDH/rUAzjZ6FYiCWCmjW3It4Mts4xJE
IS/oA7Ejj/O6byL4JtEz0g0paUpqea/V2Yz/ntd2+UpwxMdADgqXghnW4gr1sJZ8KqX7zXycgymx
1ZI81vdESWsboKJ+Fqt6wYXlJtSptfsUn/ZSEV/4csRNa7CuugENDywl8k1U9O92nO4hSZHroax7
eI+W+aCv7aDhD2raSxqWh1o6p0ajOMSbm3pLkMiXbchHy2YLJmiakr+yjZOM1b3bpv5ASYDt3u2u
2+v6a738S/WvCb/nCJaqYogM0Y9DBGutpiA4Cq/aR15xergqrvAM7c0kNDOBe18/pgKdpRJvrcqh
rL80e4sQpLFXe1r8kFvxh+gm+9aUWoZ02MIGudOXTNqYyQLkYNJ4MQ+/hfC/avwDDYEdnbfThJWL
+UIy+MkG33HaBpr5ksaAcLBTjXzcxO5I+LlPA7JNmrIdxCTeF9MG2mZgJBtdfDr5vkiO1NLRQCbD
h9G8TeJMQ2Afr9jt30IsxwqSGF02DCvJOUOtUhjcZO5FnBoK6I1CTvdMOy/9DSTLNqqKbTXSaWoA
qe8fumndR+NVuPSUvvyv+joHWBloMayYGw6bq59C9PbWDZ8GcipWauDowEw6T5c0X3YyCreO/SzK
q57XmCKWwOyg3qTFpQB3P2vwX7iiJuO5PxRIjGlcA4fCeGdgnC70Y425g9EsC0diaOzguA3U5MKg
zcgDGJ77EhEFDxl9Q7FE5HC2VawcFxf3DTYw03C42rGfK0dgHre5XA7EY9g85bvUZDThiE+Vn/lO
tQizIJizDv4JRc4uFgmPm6m3aDxNPxN8SpnxTlp+bzBitJiUN42isvoxoKwDGUVfHLp9yfZimcl1
WsisHANyhhvtPPXlhkO2F5nnfkbRENrTkgrfHfu/FUN8gZkpIxkQ9DB7B/QkKJzbiV1zikFyOrX5
B4yFZcSRJAIsF4TqVoceNnjKAnE0UgtdYqiD/un2iN++mZHorL6A1azSUf+k9bcSt+fYASeh3mXE
4ZVUO8HiLs8uuJ6ERb4g5h6JdmZ5WMJ7LGl7SLiQG0pH6YiEMl6jVa48qGspHtKmI4IUFpUCGz4t
Ge05QzvTRVNQXZbnK/uBp7J+d6onHZslEEp6hz8a8F6NQfwJg5kIMVEflaQ9A77fgCRJ2NQBqvJY
VUMM/k14gE4tBGnJHYXZVf1SOOFlPWV04aeC36nLeHFi35wGkvksM1yc7KV2tbWvOvvMuUXUcI/N
aKvrJdUn2rYG8kEDizLys1/67KPWLN/l/DKVIEUQhRIdV1cNdCbjxCV+1IisC5qEmsYe69sNRYvQ
iLmdLIIw0CKaZC2x0J5TofLllEwhzamO29sym4wD7qVLnGvHvLSo0dnMn+H++bxn0J1BGEnychUN
ndrroA+/Wl3fgQXHbRpIZ3ppsrV4laZjOkqbLvwzJMXWSqerXcW/gx6/O8naNoO+w4c4uhypYgM/
0ez0/yZwxDKnsQgsSXhyJkC8oUMBcmlQ80xTL91Bj5CArUpBJb3sfWF+QjZ/dCsVkxNdfHUi4Tua
x+L8SfQk6EJ3W7SUhJIX4tFqo88P9XSe3YSzzlj8vyoaqKYEWMxpmmJHgxxB1r32mBsBvbynGHM0
/WvQyu8BLnLWZdSMMyHyTqXec2XMs1+SQWx86tq7XUV3+0vrHg3hs7D9pc4yNOJvs1WDVqdUuBIf
ozL5+rI+KtMP2thPDZ8MD/CPtkds4kzrcDWvMV/WIQNQ+TBvML+l94IUN/tbRP+GgWaIBTGhMoik
3PURhh0XMb2qXC5h+xi55r4H9umq1bFu2MiY66LkQ9UyHMbz+5ilL31bPimjc1C56wrjq4VGYek9
E4s4LdOX1oPqMaBGleNRwt0uwBPYYuHEslE35e94bm04vdvM0weKVnOMtzSDOoLdsjwuMSjr6qkh
nqc3OPj7+Ja7Mf9Gd6xiUFH1SVmzc2RvKbN/wZMXuFW/rc8vo8nsyJCjDsrd1hbycmvXpsdHoDjU
ht1yFobstAhcnMrKeglndkTzNwdDjfl414EcEojq8OVYgZsLR3M2rKK50kZKVZLkwNptuIbgzsUr
mbHCOcRfJs9zGz+8xtteJd0SmX9xERRE6XHgacstdrdG6EX1xUgCtf3IXPFQaSCdn7CAc56V2mlp
qK9WtEMCjL88x3gJ4v84Oo/lyI0tiH4RIuDNtg0a7T3Z5AZBM4T3KLiv14EW0tNTzGhINlB1TeZJ
jtmp+Lnwvrlj+CR3aIWSeC9MayNlf22uePNL0UXvYXk3cOzkQK2CTOO4PyNUhW9hjGvARgYUxWOW
nevKZQGCjM1SPDJncbhgHjcrvE5wIgV3J0l6rYzVZgWbFyuRxUWiuRyNIFFZZ+FmJbdAA0Bzjd84
vHGsS0DWscIYzC5RQHKLLS15Q+WaoxYmq+DOYtg88AjU5Iy/qb9O5QI3WBMEIYulSp2X3B1EoIvo
gOCEjbS6RQ5R/8Wa+kxVA9AWQ38V7oiDEd4GSyIU9srlJTZzMl7jo1UDyqszlpSNdW0zffmTsgkM
bXmrKnwymG7X+NblamuH5ZL0gG1aYKYSPUNQ7nqRbrMEOSWkV0MJVgqjEofFDzcKg4K+9Ij3S9to
FeFH9/h5KEdaBTShwzNBPb9CTZrWS99fZBftL/8a0eOfyRStAYxIu2g7bpvH8MRwOiUrm1K4XFUf
TAUc5Mzd8iN4FQ9et1lxfHG21QX07gJLy4hJ8YacGE+2nj4CdAs9Nzmf4zmFM9BlSIi68Qzig9kJ
niW2idSSI4uzQfmO/ILRudX9Sd1K++xZ3laraensEAqIh35QuIUIuFUIOls6/2g4HAjtSEyZfLAc
AULym12Q1GGeo/HLpXfY56x2lXGtV0fzXmCEsTd8bG2yG0pu1kW9LrGI4ixHHTAdB+TAI9D2Rf43
vqASoFPGd0EZOmGHz9eO9pHNzhWPuS/a4WCBGze3bcRvPLsUQeQgL3nu+dK6iWAevkC+FDznYnIr
VoTpjoy6NuVrQnWI8c71y5VU3PHUIA/Aw9kHh1ReO4pHS7ruu50e7CV7n4XE0p7KcUtRHLTMjT2p
3KMSQgcj4BvtCmh1fICQ4bk2X4XbHjFJqIS8W7+YfK1/5MGhmC2gjPUemxPGKOz3IOFV00lhnR4c
K+u7tpmcDntTwCNaVfBwtqhdFeM0ak+2ykH6kJu7VrpG9ay5u2hGg3v5WeieYR+EcU6KbZCcm4ov
YUCzDjNHnP2G2+P4JFC7F+9y7GaG16IKAIxB1ebzjZp3wT8V6o0M6AxavYkMWPnxU1f6K1tXlYHx
rZtgEd44iRBIM2bDwEcxGC1RrKNiY9uS/CgoFYEA2esnyoJGf9IMtEymrSOFH4qTxuDA2hhQlTds
D+zsqKPHx4MMrWla4r8hKp3zm2vZTwhEpEN1k9TFvV2pB4MtZ/RU/HWceGg69XZTpa7abKHa9NWD
g4LH28cQwXNGUhCLCyZmwTeYbD9EwcNjT5qKm2sPWyzbeGspm/HeZ8tx2vfvKiP5EGXKyZDWvU5i
U4cQe+V8Jpy1eA3woGkPHpG83PPpNi2/+eh3m7qAY8myi5PWM8vjxOsS+EcDBfUmq7c8xKjQGIdf
0/cQdUK8rev5W9JIQHyfiLqzl8amMjhVwy9DPprD3ir2TePJ0s4mEjXdcaor9jJeUfuMs7Zxnkvk
pLGMd74hOaSNO03kZmVA9vVNFfxM1lIhpV4vr5O1skvcWStzxPSyUYkHSrZ58ZdqO03dgdnxoZhO
56pd6yBL/vhR8BlyT1Zre85lX2nmCW4LH0+7HU5of0sUSeFGd6jMwMGGG2aIuXru1ctwWspgDeoV
7RdrXCnfKNO6rH+ZZFsQ5NptHQCGXMegMDiFYlYB6w6jN0q5IyUnC1kfW3++1Pi82Bw07wR+xJSh
IFAQ6xVsI5dld28oZ5xfykG9Ye3GSnsFLNepFjLVUIIzalGdMR4G5xQ+dnfEvsXCmyfA/+k+J/I/
iIY2lyRmiXxRotJTIaWxuECgiytuOTOOdFiezFV2HUJ1wtQUF9RbTTuEmMHIifDChn1O7viq1GbP
7/MRW1LQL2qTecoK9Y35Lv1F3CjTFlQEBfy67QCybFJuxOLOW8O3Ti5Nt2Gun8MNTfkE30rNjT9n
jN9LgyTn7JDryVQp7RK9XcY/QL+MF8TB8jEDHuSnS85NjReWjRVKhUfbm9uWER6HHSlfRoW66T4M
9IUybTdTIQD66nUWlHTSzSIQAv0QPhbYAhur89T6WCE6wnwko2B+5uqGlVskdjZnMC9ICqeA2E2S
K1e1chwZpUXyqeWQ0ce7zjLTWA+M5HVMN15cbOqG42MF+CC59KsPja5wkQT7gB/WKxtcDmLV32Zk
VCMxHC5gztimVDI4gOvEVoatVb1jnuhUS+YDxJc66sY04WtDOQh5uw8EzfIejshwh5U1rasMhxiD
iUV/mD1b01oBuEucUyFDZ+XEdvHOpeE1pIUAiIPEZqWimOo20cfgLEfn2EdUeB5STp+UTn2FUqWV
l1qJ+3MVWB5InhL8CAEWiauKRfBgvlb9KETXPXnHKOD4yYJQrGxO0pVWH7Tw3PDgMNjObs5XPi5F
iUQGt9yZTKlkPg+WZs2In3Q7D7WaFHshsnjn1IJcxhBYLkGKVcEXUY4mQWfqrpQ9vrUiXCf6uoBF
wC7/X6+s+PrIcw9Z1XwGyCTvUn3SLwb2MXAoLCqJmTS421f1VxKxmtjSQiFmxcWjv4ieoV7izgQX
1OqvvPiRq1VX34ia6fgl9br/bci8oT5Z8zrxWvCxNVseHqJI0q/wNCE/YxNB1l8zn7ZwTeR+n/BR
TxdoEaPOEIoUwoU4SMnd5NsUSxYrrOOKepv4OxYZJj0Ej75vn3VnB1SeuW27ziyPg9oguEB6Z2A/
ZChv3ZgNfrlo8csu2NUNJ06DgaGLwNZ9Ay7IEhRr10FFMtDuDMhSkv8+Wh5CPH10G+3fRFpBhKX7
3P3hy4Me8FPUK7vdjM6XbW0b0Ow6hIfaayqCkfq7lu/D9sAYK5aZXIJQQlrmJQgKauvO5E17clz0
Z27mDN9H5BVn7a0wfjLre6y9HkdwUzLi5j8qQH8h/wDiAhHV3hYouiy0924NG6f2TH9X2ZuOBTe1
OkqN6Ygdk6Vnz7WQpUsd+Tj2jYXKOGPNO8QVi72sgcaAnQld+LSgFyh4V1DAGHOVqE57/FgcaehT
K+ArHJFYX6mP1WXyoqQW5/JkXWcM5NZ8abuWWKW4X6YTwkgYDTfJ4oFfQwKjg6IusQB4XQKb+gP9
3yqVzxSoomP+gyV8waw4L/9RlETWD9YKbh3efClbkXWWONukPE8N6FsaBtcyyZwCq7Lu2SH6X1hv
l4JMjjNRF2zPub4SBu1kjLvc21T0iBtb557ETxhQ4VJ9QYIze6aCe/AeNfedcsSuEDAw6VZ1ujLy
XY14Ie8POlkaCDmIU+vbYxmeleEmxeh+S851YkRwjVrUSOohRpPymJDBTzB7A8vlMaOuKmghgTAX
wx5rDzG2vBccd7x05YnHz+rpLD3QYQBq0InBvdoE9TGUyaiceRI8dNaTJ2tXDDmrAGhSc/nKYxXm
GwpaKoDoYjL9f+nOotslB5IjOTj4O+MWShleclVjlfbs+x1ZGixktiZmQZzb1lqb14fMl5caHp4A
ChN5u5w+B5iiQH2UZF2wEIh+HLECL0AqUvA7nLgdqsuU3cce5qx8kUriEpDVwKGluWXFLEuLiEym
2h+2oSNvgzLaiUl4AXTaoSRUmeYUbSASW3Qj1dpkrWq28m1O8xiNf1zafdwjVSAURrxICacqs4gL
f0Q2Gqz+LPXI8NKtztiFKYmmeMt5og2mk1YyOkJbmUFpDLYkRqJk4DEOQ044kLvLM1fI1WLSJWTV
j6YkHsPAEezkK9kitFtCo02HILoLjM9VdRmr8zgI+oxjXnwTSMPxjs4uvNac7EX+qdXTOh+/Uuzb
aD3zz4aTdyR/KiblQVJs1C8IZJRPo2nBWZeuXfBz7pS1jLyg3xoMxUpQCYmI+ehT6gzYa9iPEotj
hZelOk2c/nr3aq0WMpG+bYiPMip2Wb1yHNIROwvCDeMaEAsYT0yaNFyPtXGxU6hBPAjWwMw5tRa9
IMBwOqRMfFjx1h2TbAkgeuAKHQXcSq/OkWCX9csPuU04y6dnpP7kNakTAeHW1ZcOwaUpk2XW9cy+
oPFRx/HZNcw+g0sjv2sqVqzvZ55edANYAQvGn0Y/MrH3u8+uNBatw2jvMgCbSquXrH2SjYXe/TaF
b4g+XAIRbymqY4iTpjd076leMe4MDGAgc0y4TrsTUqGKlvCxkSwFo5iMrahIkDJsIhT0/iaUwdyw
cKsVHD+27lDv46XvQuEGOo2BGnM6K3buBQ4bF2loMnZffU6+2UAdaHMmtgIpy4CbXXZWUjJwzGDr
Q3RFUj27lnVVsbmrGdCye/xrcnZDbad6VsapZE5grqg9ULklEtspOB9aBSmgYkVZLQOlpozzbcZi
qN8J5J6kmOvKl2jGR5ajBGgvE2MTmmmykyCisvovD4PJoxccIlu8RVBdAsfwUYEYV3/Er2D4dxIu
AoTAEtt5E85ahbrbdGz0Var13vzP4LmNSJKkf76uHQsz8XybzyCQe0yOtBBR814gpShExkrWVmBp
KRc9bzEaamt/YLzVmt06i8qnwalEfBI+5q0o9A9cbx3dUOcamrNNx/pUCv2nloIrSbBrx/Q3SsvA
IJrofmaD1TRq4RoQClaPt6LFje4X7V62g0emJPFSv1Fo6xUU3Ekih7exGIyNsnMRTvZnNtZ3R6Zp
nGtuN6Z7zNhbpWr/tb6BmZw2omT1lefWsh9D7Akqraa6a9L4o5QDjdXLHCpYHPxOQ2VT2gT5DgdV
gSRQ/w6cmUZZTCiFEqiTqvNbZdJ3XDK4L0jxQr+Bv8dpC3BdAWoX2yTsr2h3Ptm17BfmmLbbYI0H
A8fuKj3mQ3KT/T5mAR7vwWzg+WwoGloSBtSSgR/IdN3tLMkVEvAwxdBN5q0MbAiCRhs/10IDp3Oq
iRqIFP7wKpw13ps6qfcJ5LSc2hWvPWtI/LorJI4y+vORODOdlKuuG4AE8XNU1Iesh9e0sN6TAYqg
wEcA8mEvsuymyWI/q4MpkitbIUE9DrC413tHZh1RKd4QhL9o0mGVAwhkRAhhrSbyBmfNgQ3giWwS
zNYcLmBFSUe2tW4b9keDIVtFDJXh89MvLJOnP9tLuXlSHfHPrHn/Lek1+LdqnOvc9qLGYMUDRv1w
zicj3pFSv0ttpNuD4PtL1wZj0Dw2/4ba2LdwfiWrvzZQnBf2wKmSd3uFxI0EOXHChydY3eaMdqfp
XLIcihVt09TWN0BBLCwE1kDqQuFUJNhpGOsnfvotLP894dRdhAi4+BJdKK4PwPlHZZJ4b8x8CxGA
/WGx05rANZRoWzqktIQgaRkMBjdDIGMVf4w8j74+HMVo3/GRam17BZxO1oUE4s2nt1Tp8XmMvLVG
Q0fp4dlsN2XgtxpjZi1d0X5Mzhma7d1WGF/X+qZuuWLn6VhEvkHJnLG9iXJXFWw1rexYh8Ym6fb1
2HlJ1pw1DSel4TwjxT9W8UubUZDz2l9DbYz5K2sjL9IetYYNu2VCkdGudQzK4kOCbNKGFjdSjJkE
ks8htzH6M0HiI1lRBeXMtcsyZo4pCqHXEH8n/ecUd/DGD7n2A3cTTtS0aFj5Qnny+pagpIm5FhtC
fFooUnPW6dlgrEsKkKhBNEol3mGXUsuBcCIbf4m/jDGkVbMsgStFr75KtGMNPxclklblEOJZYruT
smYEhEZMJjqtmPn41JhLIcdLX8qX8rhTSHOLfq3go26wPdEpc5i5ElIzqINsZRpAJsirlWIpOGaD
pFgP/au2PzX7E/QZUeNrO7yXyQehB4x6evosFJlddmiaCKGhvmpEcKgjDpg23abgtYP2rM6xljpw
Ir/ZxJnh5iDICsGsUibJrDYhxkIGINlB6RxWwaS0EdxKKJqrQrHWgfbwArQlHJTxBybXwng2oj0V
WuBGxmeeo0ZuHEa/f2AwydwJN3AN10SdoOHU1qpf8qohZAeNNQAIasZDObxk2zkqKcvldIlz+BBP
/i7Rpp06dMSiCNLecro6dnLqTu/9LwW4NCuIQ9FO7E5z4sJGdBsyiDlpYE8JyDz0iVNWDqxTNjEx
sgFewl6wiO97xkhgDYVmvHRqMYwEJLLoQ32XOYHZDa/6YMRBAXYgt9Y0kQxaQKAsA6dZqtS7Bf7A
ZZwyXTXkVcXvJvKrzMZT5+tgcqyLyqK9bbFm94xB+oZeQyBD98WWU/OCCMkLknBT5jkbCTpZUFMX
neFmZPNfZ7Y85sMlqk4GgLmFE8mbQGD/8OVTTZg2Z/RFncihNKR9xfrDyOx/FZIgabJvFCA+xn1Z
tYB8gV074ogmqK/wEBynpf8nmf07YUR7ZVLvZjjtsKAeLJSWxJ1AdSelRQIAbymXHAapWkAWtgcv
kL+b8OhXgdv70infOB23cOFBLL2qQ3ZyMm2TTPV5Mhlps7NxFOc2RjX8U3jfnXkIMfsPA5AeSJ7P
HONKgDQnQqaskXQDWG1rQdPOaXoHB7N/cdCmBPRLfhJ9jQb57kxQJdr+G6sfUwyFny3WBhyFSRtu
td5mrvwrmOqavct++KSG7VbK9ZXhF39yi2w4Ch5jm7pUpWd6vJZOpJXQ6TOnMy35qZkKeBfd489k
ICX/yY19GqNx2VYaEDXZMwCUGKDW4kZ9r/vyJURzMvpqTx4mIcGvIUHDrKoHaJcEqvdckeJhGhZx
ViCzQpTVyL/qqXuxKKI035jWrQk1Lxok0ieS48QGGrIPGDrrnrGcrDr/VjOXNTJUSxbuY6d8ld1H
243HKanueTe9ZDU6CtKY8N/D2kx+xHBpSTgNhjeJNi6umCLh5QfHnB3ViScovsf8cIeAKj2LVlZY
3uCZscYJOvZHzQHuFRBd8uTbZJ0CIWuUK++rixrqKHA7pLyGRqj92IPPyLGEFxN9y22zqKLGDYLo
2qoOubQkPRpmf04Rr7NGphnqsb2RJ/xUiWJAKXgapPTeTs5bLgd3gzG4wqAO2s82U6w/WeAhtRKq
qhyIMCMk6NwlFmUZYpBzz4T2UEErwRKGotGemoJFf0wWInv5IjWB5EfHDllx5osfi/hVBY7rihWP
RT/BnzoPhQANGMNtmIXM0x3a8q2vrTenjt5ru3LLQPutG5Q5cVG8QiQDhJO7Q10fIVyST2w6J8Op
L6OhLiN28HKJtsqa9tW8RLC4w/36AxGELFueYSgfYWufacI40e1DXRQHS591FnWACa8927rbYknO
UtNZGAJ/DWKSbcj6gjCvBHdBWzRv0GXfuLw2KYYNfXjCgHoviaUrRPqUDkNfn+wqeTal4mVFz1OK
mqxWfsp0GYaDlxQ6YpC2uZf+zffFLwUSisZurc8fNynqmKcHtG3FHWXT96gfESVe+qLaGUryUvkh
gWlFSLip5o4NOpXnT/4+GXnYRvkXfKwnBRH6/lNP6kgF2Cnp2KHF0V6dUyIMlLJlp9AWhPcqVU6F
UJZJLzZ9PZzCpv03ivysp5Kbm9X/UkqkY8xHg5bZczpopCmtTJ/2v7a+ILhctHm24BBGbQwfitWc
cyU/6iPiTTh+44hyvfggau6sgnRwpwTvlJ0dqCsCVXs3p5LYK5uZpdRt7GKuOvx9EYgDfCQ4EOmy
dQ6kK7oFk81e4gCCyBCkilejfKnZp5ZRMtuIePNme1PymcVwgdS/ArsfFB54WL+icxtp31NFNOU7
uHmgkW9JyqQGV1yAFKNBMMArq6TfhC8Q1g0BYtNyC86s5QwMOQ3goi8bt8ZeIzNOzVAxNBEbKvut
YjIlYacbtQ6rDQwTmCVmugpmfEsLpbH5IxiWUuHLHpjBUoSNfgceDOZBixLCAG1ZQtDE7shcQgLi
kowD+WLIyOTQ60EshYT3DRjM8dZ4JcxIVUGPUCDRfY8SJAt8cXbwAVWQfNlxk8UlSUaBJ7rfsh5X
PdPyEhBZiz6rc4idr9gGsm3SHHs5jSkEfZIh9Uty9mOqxr7eg/XY9k1AT+bDdquwmLButnL0bfp6
QhxToaBTEDxY5MElhbWViqvAipV0z6E4S1B56higrfRpMdWr0ccajYEyCi/pHBIyYNke203M9TLi
/G11xOCslZGY+RoYYhgC2Ca7QUaeSij8nFsK4cqO8JrRIMr5m95YS4nlWKW2K7Iq2AYOKDnttRkE
5zjuPKlihNa3O8retX8SaD0TjpX5DfBhITdwUmWMlFwjq8nMfrXgyZwKad6a6nwY2X8z143Lq9Xd
y3LYkQ/itrXHGUdfxQ+hY8o4SxQJFqix+Mfk2pYN42G1XZsVojK4ERF7DQuWp/JvxJ07EXLFkagb
V+QSmmOyLzE2JTscDGQ1ZS7/04s3rdpGqnkI9G6Hrlv9wNnm6sXv/Mf087gUW0mNgD87DzCBVDCI
PgNcArgXIXOoHFkOvMP6hytx0TcH9I2LDFtz/T0ieJIDhsfGj8gp9LqUDcjVz3hA3hPnjlpjKo+g
DyA8DtsZ7aomu878aaRLKzb8Si1+Qv53unc999TuH3aRSvnGH5tEHwIbXBKfyctVG0BfN+BMnIlu
UZJTxw2XNdGRsLJjiKkCO2e9dQJWkZU4JfbwBOCEjKU8MjxmuhhYyp68ZFQ7SBRustR4YM2pYb+a
4rdBnJTtLOZihni3xXmyp//L7jT94h3XRfYakdAq+q2KOoDrDpIvC1fC2hJLczqbvJIOOk8T+QET
SIrpHgFFHo0rGcl+Pb437J+oFVgWPYuZ5p3+gU5nKfQsgUQhrCVVltk4vSqSZQgKkEwpbhRmoUbl
AUxh/KogytZO8O8SOGnqrIgSzkogJcPdiajS61KUsuWbg8EuMl4Sqn1sz6zfIdZwldRokpLpEOIw
mXDyCwhuDZbrJlRAY/DQ4AmA68IvNVZBaLvzgULM6lpD51HJ/cZGXMJ8VUAa0ORz6DtMR9n6caCF
NZ7y3vJow8kiqulHDz4ixa73dx1odsEEu8DiN0FTEMB9DBShUjhSbqE0Vw90PrpsbpuKAQLj7gYQ
nj0MS5lJk0CDNxVsfQKolhXuK2Seo+qlMGFM1Dk6f15OgFbBvqOvkp0NC80WAC+wwwZMRkFlLYsQ
Mw6mZF96q5CFDiyprybM12ikgcRFy/nIGAxQW+JOMktRRLkKAgqHuzpkTIjcFjmnG4bAFCLGgpgi
iPYq4BmMYLI6XClmjC43ASxXsh4InnqC/9eHgt5ETNocL2qYGiRe0xAZ1RNxEqEg6JWP0U6P3Bhr
msZNjrHE13NX3TNAY01GM+KWLGOmYFoBeidGuISPq58kcmthVmj4bsYRWh+gmj5MtmmibUq+hcRg
N4Z4iUvrSgrokZSuii2EH0InS/vVrCmNyngPrck1nPnfzQRPOFqltumxTTm9vp8du6Rf71oFM2JA
lEWRkRvSQ0GRyc5CHoukGCYmMbXs2uBJYmpZTyCnFS9H4yqUbkXO+UpH24A+wiM8Ba91teAXGaO8
bsMKxqi0op3cgA+9QQZxwxZ9ETd92EdbWNnzqje23hrxL03YGXRXa5YCc4bq5mfDjJk3v0gfDZau
Opvxz0vmf4j6x5We4X+P/gSYzL4SriT/qxK6L+sxMjYCDOjmPzWMHF6yljQDI//oqisow/+dR6hj
TECXsk4fTi1KDDnyfGwy8J3xv0g5u9hXzLAOnXTbfEr0WOH0CKSrPCH25QZGsLQfMQwFyTW335L2
Yki/gQ/EFAmMYZFP9iYyfh3wEYldectub8Jtql6z5i2Krn34Uut/RIan9YfVvkrtbWJgq7F2rSWi
lKJ3UJC2/FHQk3doqgZWKhny715cDHFUos1APeVE3yMabeCNuoWHYyMP58C/gB3HQL6I0EObqA3V
BaD3/o6wSksvsrhP6iuN/5k61PAMdh6M0qug8xseYUi6rEtS8ag8FcJke9gkFtLTEvKDwsa2s//R
tOmZF2QFVrh26cQ8QQhjo+5fG+w45TydRDzi2LiFX7GS/RpU+xkO4JalkQ3vw+oeUQdFZqxcbVQR
AADAS7ONTy7HyL5hRFiQTVx5WMNCUDBWgnlEK4/OZSDXxZAA+jgQpXmUgsJERJxQgvXLp+zXSyyE
ruywsk3YJDLpoJMWfAwOI0Y1uerT96wQBhgOxoH3SjUWdfTWja+uAWgHkyWjm7OwcOYdk+70kdk0
sueJWZjyxDBnS3uncM1qXfV/kfnJQLlrWNTO9Z3F9MZG2ItoBmQ2UkzU5YgOJ1GiOxXLrKD66Ayk
r8ZqNlvHyWkCXdSrawCR9uQmMvN2ipOMECKuDJ9I1f4IVJMv5pAHj6H85sqVzHcS3HjUP9MACMRN
iX4n7S6jiNe7f4YGGV6/83Fq0yNrrl3xV44Qxc+2vU3tVcP4xX8OXeAmBmZirt7G4xtJx6uoD8Ec
nxo6YGYA9TOrkF4FK7RGfsThW7EO4rvdfmWIYwAU9Zg32z4BCUV1sbMsnQ/qWJpeqbwZLO7b4ppT
k6SUoI54L6gHQm1ZSCPalW+bJbaJFJsAo4VpXHkd++ZC1Cc6CpA48T0BRjLJb0VBqY2CCfdP0KPm
di5F/9kr7LGzvVOfjeI6oWizA/gfzMKbjJJTZYuLQwFsSFDMUkbekktisqquENqYHwbi8MLpyKVF
Jml8E0m/BBbR8u6mKfPI8GE3X3xBGMNN/5VLGyf7qlCh1dr74PxGoCgKViJh9MNEatXGF7091XP3
WByEuAjrGuhbRzuF8YW/J6EbFLtEP6PNHyQEOBKgcGSFOl06hmseHjTx1myL0ksWe1SNMVLPeNhi
BGLGN60bedzqwj/bgla07b0YranV45ospNNs8pua7WBlz/n/SiLZT2HFjhv1JJ0ovbrXhzWn7ngE
wgAkneyJ8NaXvKQTlldIS0o8HtTI3qkx2gzd3A3JIRiInRs/TVXZVCAhCMZyRU+rpWjEjCokJyoH
EM/A/2TCCRQwYGBaAKobCgjFRN/YvmBTTLdT2Mgz4wvU/BOg8J8ADagfMum22lsUKVd2PV96Wm+G
2ZKFH1a0pssNW6ZiGzHblBk42QLYm1Pso1NT65CXorPVk8IRNihGhw+1Vm5I9XFBDO9yoJJZMrrw
f70ueUaaypoSolARM+DMN1of34jq3I29tNPmcNFg2CeUVbndrZMZ0F4XhzGdmzWOmzkvZrA/Ci41
M8J0J8aDJSpylbBr9PGr0YMH6abXjvzqHptZY6ITU/0NGZ9exvgqVX8khGw9abxwEeb5mjIZnuX3
uK3MXQ4wy4+zzZQYW58Sx4Q5CSADPbq1A3wvhfY2rtutxtTSUkMv8ElxATsYUvKpRI0UDLVB5Ggt
DktJZ/XUT15s+3fDxImnZU9VHaSFanQW1udt0LIgzfv+OVVsJgO2/qSIXTuNP1LN1ac582DDksGd
zxOA8Ih9JzvcWczF4Tis++XYC6QiNTJbIpuoy5TfkiROQ517lOrV9FCy1Guhtd1+znXNfKYqaVDd
NUk/mKLdKFHFFk6CjKKd+CK3MUqZgpXhspNhsE/FUc/Kr0buvAls+uy4zOaF0czX6g3a4dH5FhD1
RqKkFkFDVLFmXhJqXYuMBy6B6VxrFBY+vEZacKD6K5DpB+yN117pYVP9dUl3SjTWjEMo/3VQ6ih5
S7CZspR9TjkPqW5/SZRu0q8JzmMiP6oC9DGoJBHPViIMjv3wbVf75C2zpYeBOM9HvVbX5Rkv01eG
baTISO8m/4pVIGsBnBJGo/wMDqQus+OLriIWC8wi/OFUK8pJ52uH63Pqrf7SmPIlZE/YxdBFyrsq
pu9KhBcMH1/ly4pGalHW/fmskgDpafrtA+r+YeAc0zLoonTW7Hv2uj3eGij7lvHs7cjz238JtLDS
lt4b2b7oVXoz6ANRCqxNM90bDhZLc2NMzOmL7jqZ2hmu5MHU4sPI8q+BA9sIskLlXcWUP4+mg19P
m6LLblB5TMJwMwLOZSlgWKMM9ygOX77N2lQITPYqM+McXHtGK2fl6ho3yroc6rVG7IVjbTQY0yki
mjS2jy1a3kgKNgNpukQOAxn3iZ6ASN0XrEVxGXCwg9i4yC1RoOTSCy4eMrWAhbeLUv5TEtdhvolD
e9J+ch/wU85kSrAwKJTWiwMKYeshwI3UyXfUjdsJlU6sg+WMzLVWtO7cG4ZAX+zpaTJlNdjm8gcZ
o3KQw/Ki5cq7nUzLKX6anbSL2a7bkK3GADG+tlgl8lWzvmIgYWDAyQ2IcDmxDwXTCYLCMzPnjIjJ
upeOjrOZATiB3xiPVkYEVURnugBgyMyOvTbv4xYC5oPd8ID3n7457oDtooNU1mErvKlBRagrTA+/
9Ok8oB8llAh5dgjjtHH6q+FHVzihJ7AqHhGXMmKkbvLRsCKAbiPiIEMsGZlwbYkyikJi6F5x6iAN
IfMvTjHQAPXUqLRi0OwInvOMIRM8FBPSYu1xa6teDhk05KUvbfUS85dmmhffsC9pi3of9JaaSAjY
WSC/TCu4BpS4sCd3QOs+Y3Lu2jLaZmwYhNA9VSoPIzQBdUa/Svk21WjPrHHa+pF1KKrfFilvUxrY
NdJd4zh4EbCSy+bRHrSD8QovZlCeVP4CyXYlLQF6u3a1Q5wSpfpVoWouwP0NqfE2jcp7JEufwZBe
gmZag5CzXsWYnIwm2aQCBSSpXIbJgA5jeaYEu9yo32kk9RBm0TZC7kXT30EEsx5qsaYb4t/yD4BU
AJSRNYNLCMFSfpms7WR/+RxIebDR2xsJwIV6xHvyXZAwWB2a3lPqXRQBTONxPOj9Y8o5tD0QplEy
V0U+RwpoAv8WVO9x/BMCUjP4q83maXyEfAyFy3gIdwUtgqNf1GxbI3Wlfc3WRXMDFTUR66f/COyP
5UPR/sYyWkT1JY6/6uHO6HV4Kfl5yj5YgQwU9/qttTxmb/R8ZfeynE2mbIWyleyd1G4LUD2Vs7T8
ozx+9vg3Wa9a+UfDuMFu3zT1XdRgDinw8Im00i+YJo6zXwxXyF5/EyIP+vnLHYnc0f+l1U9bIj77
UAE9Feqvrd8UHlsU6LO1zEW2XiHXyK5TDMzqUYsPqmw9epDWjbuM4gp3oSX/Q4LAuvQ/js5jOW5k
C6JfVBFAwVRhy/bdNE1PaYMgKRLeF+zXz8Esnt5IoxGphqlrMk8OXb5b1pEFysEML+KYU1bWb/zl
h+QWEh2nGZqksysuqnzyFf7LO0NiXnnNGqy1mG5auqUqCLE5/eKV2C3tCYb8PYFyGwdKeNbx5PI/
1NiUvVDwzIcHLVKUD1Lcwtjolq++u7TDHzWeIwq/jlcEgz/BCnu85OF5mu9BZzQIudhEZncGKyye
VPk79XxUy7PM30FNL0gJk1tl7ipzbwcR1tjkxtE/idbnHDcT9W8Igid0PTarK8t1Q4Yh63nSe5Cl
NzBRp/gJ0st6ebm9K3mKI/SkoCMztFh1Af3+lvrOwrjqfnuaffe73Z74zsbg0reXGvC0Ak3yFpX/
jP5cIBMP47vFLM+URI59uOK27dkNXJFEpz/0FrA0zXSnxmMR7AU59GRm96fYeYr0PQV9joXbU8Ae
vlX116btA2fhdl8ZhGH7Gjb37rLDtlnHJJvwBn+pakbe5sfTv07/UhdPZDrF1SsDezv8l8tnQxXN
epFnQDN5VeFTLlgqyc/Cu4tom9sQnN/8Vbl3k3lgNpx7MFs2MEhbD1PmKw/NkuLeeLH7u05CucfU
u7LvnsYZifs5XP7G3m2hLwivSsNUldycB5+xrX6ne4nszxRLc8sTNzFgL3MEOg8B6CvmXIx5Htz+
c2Y3X0zZTmMqMCCJWJvc2FO2cYuftd9e3xN880A2GVLM16C6m3nXQ3VPBvD4X0X3lUCKWQ+3e8Hr
L3wLUBGTHIRaJtkNxV0+7WP/3zS9B/Inlb++eu65vSZG7lKTX4M9uyZzM6FF/hpGwF311m8RedXv
MrwV0Gb8bYIOG8e7WBXRWBnjq3ZBtxxN+DCYU9/e58tFdY/Gvtf+vd++FvlVde8pgqzAc24U1hM7
eOmyK8B34T2E2YF/yHkx2jgzyt8wAjugPzTUkQT6sM0oHYYT4J+72P9p8jMZ7RYSUuuaiessX4A8
0yKwrZ5wxr1y6S0MJ/APbC6JrN8a+eJGdy02azvfY9qaO3RBd/6I8Ogtjn4D55kBio9xsCfHqPyS
TJtcDJUuMzeLHSVTJbi5P113nSLsB9VbwaCUQ0AHz3NwX6d/u+XOgVtjv+fN3/UBw2Nqrd43G3iq
/ctEccRgMfsvGcPuqLzp8+fIObvyrmn2y3DPpm3CZC6fE0wDOnwKqnORXYMZYc+27d+JAgEPjjDu
YrPodOVFUbTbJzt8YPERMq/tcRlM98MKLsBEaXrE39NSg0OB1pOHlb/NROQT4+y9kWj/EWlUyggZ
rvOCrW4OP2IagkgmaC6JNlpzl2lTCZ3u1FMh/NeyjL9E1nzPebbrKXbsuftRVJrbYPjIcP/d1JIZ
hma52JH7uxAgx5Leuk4+5fHUd29DMaK7jyyIIxGYca30lhARcrQLQq8CnyztOlW7gpDOxhR3tqxB
UdmA2u0IESxAba5IIzIWCHW6hXzvotZd0Wti/MmaGhERvG7lxN6ucjsE6SE2CrYsv1A+2IbF+Yo6
IDceB5KPNn9yjrZi5NO7FWNcFw9G6qa0cqkntjx8xcE31YlCP7zkTJDRqx9E31x9p9+mo7P9f+FJ
3AYqwLZh9RnvlwIBrjJxzITD50Zb4OPhZoUsvvT7drDOOTEqjHb9q6Vr1lE10Jllpreqp4Px9HwP
x9W1IPZ7KQNjM6POzwX6dbTjfBjeNuxjuSeieTtVidmbnheiTGig6iX4KWwj9xlUs0qyxE3FSc92
Ao6l2/ZJAQXC8rFMuvHMM/w0Dc6lsGICGvOOebUQty5FFMvSgmqQLp28TA4GNhmKPox8teYhjIOD
LjU5JR1Jlpqh7tA0K9kn+tNj8Tbz/FkJ/Cztysb1ynKi2qguOkMrWUW8QtbrDaX/pAnnRrjEeTE2
JI0H/xTDcqsEIOeBlmsA4PK5J6cxBbokOr7bkf31RtGyTQbysppmzgfoFSSaiJvZxgTD1v6SNO58
NK3722pdEvn0zy3yldJRi00/WPFpIfp8n481qu+WETuJbYBrk1bumXSW1ptrg+1c0CH0nrzEdvXU
jG39ZHODs1YGF4u7a/Tqbw+2DVE+3YUtSXceKo54l6ZzqDLYBgJ0L0rWTWxwRTR+/lKiCurajwVD
UOx49oFsRN6atrON0Zdu5q5qDsQa7eZSEeo1pnuWkRrByTr1W891MqKZw6vS2ne+/VtLJgy9avAj
MhbgK+sOX/CMUVkO4tkTwQMYlhLDIrlrZVDe66JpSMgcDmH9bhZElUqDHE0Ktzz15HHNgxZ3CUyB
0JLjOU0ofWIcwJD9bzsHr1iuUoTkMUdt3l/sdr7LVu2DNYToTev24Ao6+KAm5b1g5I33hd0MRHqi
oJpY7sIuhYczYcqeEp5Yl+lO1aCZcFogd/zB1AexfzsXOn3o++WP7vJyv+jkYAnX2RoAhfjinfwU
lIF/iHuCqQodke6ClvNmrvgtfjdREy0OqGVgcO5MzS6L4npMiI7c1aGFL1pFH1OBDwqYkUJVk1qP
Q7cgpV+eJqZ2h7xmmez14o+bhQ8UXuFlqkYgLAb3SJEI1hjGZsIH5mxUD7MCQLBUoLVkoBR1lTor
MrGoQaIrHDaE+V114a62NiLJoPNnq7fadx/Jl8EbkOV3Q+Gzy0ixEcTDk12m29xlxeT5qdwnLSb0
DCm5dDGt1KGLYdYi1qWifTLhTT2NZjva8DDQ427bgHHX6C79xpl8xMay+mydMb8pK0IlXNHinkHl
Dzk/2pDYgthoIIujZBSmichFbsqA12LnXOTimDa0Sd4QQHFha5SlKOr9vgWr1oR7ybgOqTSXwc1L
1glslPvaZ0cWD9OmI4yDGMRk1w4eLorgYeqRyHd6BpOPtAqQ9nAa5hIdbbp8JDEZXQJM+p7JynNa
+K/caQdKtl8mzwBXF5fx6DC+Ad93sCBUDwCvPry0Y32seyoB+18IYcar8GWQwXNCW/WYhVzjNJ07
HqD4lEsxMiWKfhuJgaub2UpOSBBAT/Ubl87X6s1jXmAhTosRelzwGBQw3USIBYu5BS93BIo5mdK7
vlFvqYlvQ0dcmLsJxVs6qOqPYXRfQAo99ZjouizcjtKWgPMbckX5cP0efF5nBd85bN+D26fnymHx
JZhNoBaKHrqCU8SW10QO55nVJ2CL15R39sbHBBT5zq4ybAT0HN3KMWaYNKNtIUSej6zF3sgqLTfZ
CxR/0kj85Vs71icpFZ+F/T0yRkpnn+h6yA6kDLc72U6/63M6DnPDTxoozPqu8xPnlDgQBXpCXGqy
6DZaeVcVcaqrfCA8OocP7wO3bSFB4vhgHcHr5MZxEQd3qWMd2qV8W6HzEJbRelvWtMsE0RzRILdB
sq6n0JstMZNxb2FTikTj2YM2HUwe5a4n/yVwnxH4QElf2Xlp4X7kS5tfDVLMyb0fl/wcZPN3XPWS
uBbme0O4blPzgNyFIvL2UFN59WIWymZFEtGZ6p1KjluRd1XIIf3qEHVWu2smFU/8vg0a/HX0inXz
UwzMaaO49vdjd2GDi4q702zkkT76Tfg4S1UcEbIrTkiyLYvd3CnDy5C195A38PvKq99YbCFJLg0S
mFKp3z0kqHphc90Z1wM8b5mX0MBGiqF9IbftbwNWMMbBCrJyOEE/hyPbx+5jwHrCop1Z5x0CpgdD
x6XUQp/L8+VwyIyUhUF7DAc6d5LonG1ZgDddkLvO6S8NGWfnJVzYfoYOn6aQznOirPjWHncGX7tU
uJKUIVOsdvGmsZSEJNnhl2uu7sTnKI1xbrwpfBOLvRkcXqZ9TBBg7yOyrio8f97MOTXjoVY8x6Hj
/tHW8lgJV9Ibm9tZVh8N+R/pNKAZiXHjikcd9NEe2DwfGVvdmT247tV3ZAf7CvzsqU6tHD3oyxDm
Z89gZRrjQvPwcCag2uXqhC3cMPQuovApSzFvRSn+VIg3rP01xgGi6dBP8XSV4rkogRe4Xfuv6VbI
ztBei9kftzZlYyp8ZEZQzSqyvrLCO+S6HRneQJ+dMOzn6iNREtQRdhjksi/BkuLWZcwQMmfddkH6
khSanK2k/ujQjW+7/9EiLW5ie2tVxfeMjSsaU9DpMVuYUds/vQherCA7yIqaUyqKA9c/pLx3AbrE
n12fPrkWt2UQoO/uva2RfYp56jkUo9406jVIgYOS8/IzqyY6zQaMHOvxlc8c4ovKGI16bEH4kET6
4GfBmoIHaH5ShAOwB0k9Dw/GkBPMGsiAHBbnthy6z8H093n6ymz3J46GYyKGE+lvRw9Vjbae7QbD
zGRGlsdeg++4//HS3yBzGHz1rJQqPNrZOjUISAXtVf5R+P4rEgruDK5F6uB0zKuKRzXFL54Bn5UF
+VkDsK0BDw9YBuvcC5a1meXA9p73mBIANLMqGuL5HFH+dj0NeSO5Go5u7yYPtUoamVePOHgiCBjd
YKw7Goo8iDKjje+EdQA7yNOwphDn0FTmGkqhEg7T5OBbrf9ZOdIELBmt/ehuq9n3cNFgidUozLZF
nj14IZPLtLAc/qURm8KTd4s7oNmxCPlzM1RGNQd5mtLks+4l9YZcXXf+ATuFRSJyEsJt6DiRkYRu
05LiEtkHqn3wSo5D8nzAbtSBsNV0ODkschSli6Vez2+u2zzl9YFjf2e144/K4WpH92YBxDL46DDN
0B9l6V28haTwJjPb/39Htf4xS5Vew3R+U2NF12QaDm8H73yB5GAKwe2DGGdrY32MS/AZSc7Zhqn4
DXPaJSg5KhqMufPYnZC/cMN6w10OuNgmvUbX6BzSEBu1EPK5K7HROHNJ/XXtBdq7qOu7jW3Vr3FN
aZfUksTSvH5pOjBBNu6cuid80Bcp6TwSB5TIoGcoYj+LAlNZZdIXn7YVHc5XMdNux7+Bp8Z96wA8
jOkmO7KdVgMWrJrSP/uqmaBElXpPDvipE/10dusY6/qAqrv1mWUGyDCS8RZCNxaDenyxFm6Fxfjg
YJcRaboLhMTHvVfNA9Bda9nTfC40FeN3yHg+ilEtNbwKYoHcD+ZwifOrj55Cf9BMUNN9p4sULXvG
ZjoZEMEC1FD+q8mst2DCcVOS0dSp4mFcg23CvH/veEfx10bz0ksupDu/I5qmwmEvCgDgOlrWtxut
CvbOv82s+DWNmQ1OUYNwusLMD+mHHe8o9g7d5808IMYJo2c3E+8ixCGeRC6COJstceOqby+imkKE
gRTJANacQtgnDCk2XR6lB40BUxjvEkF/ZACBurLVQXAzZ6sjR5ZHq1tgp9UvpCxvLGf5rDqaUTJr
mOn4Z132Bz2NQAuz3t72UKJRqKM01Shv0DeWkAAygS0O+veLXRHDyS7CcBZ92CsijXgxBMqS5IRQ
PVoi5VJmAfb4KN6nkIBRe6lgN1Tzpe768lzUDS9h3hVTdwuiEr6CTPBjz3FxwYdCAGx7crmJ55QJ
RJuBZyWdqsdE4cXHYcn/TQ4VceRjP5jLc5KPPyWxlZugkaRJZw9ZnT/bsnW2mfOG1uqPSeoX81o8
UJWstBrY+3OMrEmROMWwcj8qpNVOQIAgHd4TYqzfbIoj/P3tq2kY3ObuVnYK2HSarQxoTgFmyvDt
vkqvvJGt2s+p91qj31pS8U+1yKe9vjqUEqXFYnHi10QOFAlv6Hr8Y1dMWwl/BxvRivHYGZ+Ykh5B
ljVTWbgkr2tB5kVBNT3Ap2XULVivOUGzi+S9X0KDHW331u0mszmnbfxCuw7+NEriS+S4e1WnEm4w
NoLIYSuS7DEKQswiPYxJRtVcB9fGSTN6egd/bebjIR3GKd6Cnmm5hiwhGoIsex0hdhm2EFg/LL/q
9+EalNjiMFxyag6nf+2d+JZD3oqQKgyKZaPbugYhLWiifF6Fah6jmb7UxDrAFZ6s7pgMyNwCyPVt
EcqjncdwrAyJTyGY4VUch5cUY485dT4CVwHFxNC1jFWCU8czT4voHmpkfcIh9IDKjeFW8S/VAzPf
5nboo5/RWF8FWUu28bEEwD9J8+XF1vYL8FhahjLGUmSj+fLa+2YAdeYnGONzHFXdBFtQeAvRsXJ5
7HOqaiJKWUbFwdHhPqFUFidBULY1wRLOqOfKJvnqo/idbo6/Q2LoMDhHjVWdGhd1jLAJSI4zzr5x
pblU+8gm5WSO+FojijYWENz0jPyEnp5z09ynYrmuQrwumvgeaAbSPotPiXhoajLzytI7p1H/0gY8
743ui1uSsjeVdthiK4VgZpqsm7JGdptnCZVGACTSKxE1NPbEX5OMqSZTR07G94CsOyPcx2WNd9Uy
fsZhiHWAY71xWp9XQomHTZKKoKTpqOx5sChrSSbLEXw8yyJO0PTH12TVGmA1ymZ73Kj1KwV429KB
NL9Qi9MPaWUwkQoz7MbgqTG8I0zjEuJgvauII8hzPkklwvXcXNwovRRT/8UrBsdahimD2cERN+QR
Qd13GA63VaSijeqGK9ci7sV7QBC4h3GYJSkkRuyTgG6KdXBICR+lE11SlKPM6B6iWu7nNVajqF/n
oXw0HQaTxHKwrtofYWzRemm+GZPV+6aZXhRhRsy1ebvM3Cx11f3F8NlsycD8Rnn50hrYvXOJxSGR
RJstkion1Uy281HtxFBHW/NTV9XVEfrkKYF4pyL2BVrfo0Zrs7oDuo0VuqjnyMQYc0W3ObbvbiKX
s5HYhMsRJANYV6gQVsIYenw0Kj96dYOxsKEi74vVEzthySbUwUNxvRVO+BW4DIiCKXoSznFO5AtK
il+CL/RuHuHVq46cQBcddky2yY3H4EREtLhhMEFnql97PPsvy/StdMTOzmI0nK3BIROb2cHEH6mb
YGyqi4UBM6NuY0/kNxMnBvQkYyozRFfOKrAXhYLOYSHfamo5b8o++BPPhkosgXmbW3of7RySghEP
UkrUxKg4MzDUERQWE2FSN1LoAm76PTi+eyON/TUOaYucbDUKMnpvfO/NjqJHplp3hAZfisTlvOYd
w5B5a8AoTQ7Hktc3v+0gN0yf/3ZeQUAEb3ibjXfewupae0jU2ig9PmlCGHa757EkrA8DTnLj6+E0
18iEuo71iO3zDqZCXWeIGwAPkCY12MkQxc/GEiHkQZKgCG7DW0A3k+fpQyzc8dzmK/tm2Cze/CXS
8sNjTqRd76Q1csEF7+uAGp2hqf0mk/4rs9Sbn8Qb+IETmiceQN0A9UnQVJPvMKwfsQScAT/60yI2
F2/xdIvcaMtM9TNH5tAheDJYHKWbETvbBJTSVC5LH5XbUPMatmr/eRTLg0eIAA00SGp/PeucA4Xc
ANMkcfclmpzOIw6hJXYAFP45NOlfSeOPlNUmYGpkOxX4Uu80YWFDgcS1CLOClLPkZ5LZq+r8Xx3y
DNK1dyWG/rJ67XuN1ZzqWw6AZ3oDF6LJA7I01h9IM4FfUa47Ubx/bPchjdo+Bg5PHuw6L3ZB7bzg
h8WTgC6sXGAe4N1KJUFOyeicU670fvLBScZYFHW6sgpJVpwTzG/Gg6e5amRIc/udFpxmiB+CBTa7
FSJrqwOr2pNrug6etdxJ63cq+jc/LJ5KkuXlIB9BEaf3zkjsiVDwXasZJGrWLk9OHDLvidbpO/zZ
+LzMHFGAZYNtU4Tv7lS8hylC0jlkBLiC9ooog5IZtx8NgU65Av6B25nXrwg6fBVUmGmK5GOZ0k+A
707Y/12WvEXnzz6GZNiVQgaqxiHs+WHgoSRj5D1dr1ugQzJdICM656IrzavDfsaroIIPpkLEWpP8
0zBH2rltNm+Dmv1J6VLz1B5M97av2vUb/Jpn/70j1APXV8TmB6cFMdftIVMgtZ1lYUOc/fEahoJK
q+tQ1WgsRCS3sX0cesidRVBF902nuxuqcHmsHPRaWYqbvkSWjH4S4TW5ZMlxIGCMS8n9GTqNc+pK
RpQzCmvYm+wn/VkDunSx0CN/hYNEIvFMqSrKGyuDUZVPs4O09Twg+GVoiXY5xarI4JSPtt0OGlR4
NcjgJqxNy8Ys40RP9k3FdjkYAgh2kp2wU/CfOy6UCtJIJgumR0NELtp4y95jkJzivIceNf+rEXyW
1fwl12yuUYD2W/xnnpV/w+xbKHlzuc1ZkxaEBx7Ten6pJO7LfkKhFuQw50pXMQGpmUAeG82f4FZl
vEMjtLQ/o7bOHsBVO2J5Yiug3inQGlHq+awgKSmZmX1YmI/QL/Jd7rJAKAUB8gs3aBtXf2AUfFTV
AKaqZ07Ap1KLmAK2j1Yv3VUTUcCEDWtU0YJyaSXu54V9w6Yg1Dfy9DEYHICUGmBh7z05Xe7vXcVy
VAB9zzlDN3aOv866H1vH3teaCB6fCtNv2zdE/ATRmBeR4WRoliMj5D+58sGF4TdTUw0PzmYlapf/
wnA8O14pKCrZiA9Lf9/RIowZraMRE7l+CgRUDlMFUgZmkGRLyFyzSUWPgdLIdbM8kMz96Pb+exMx
A7MFYLtw9skAtptzO0yn3gcFDN+13E6/RZSoDaL+kILOxrTFilG8inoxdx2Z2FhFp0PniCODuauY
TbdpmSFiuycfkMiyjSuAdjuYznkS7Z1U45MKHChdIXpgNdt7J1nM2SmQTlastvZ6FW2UPW6RxWVu
4aUtOz1NkjnIYYXwawVgOnkHrwkTVDeQNNoGFfmWfmMx4Z7EtmV9fLENo50KVULTnLuZxMx8Gtb2
lqezQPeRpCP1g1cQVj1CwgiImiqaiikE1CzHZokyqfvccjDJu2SAR7H1UpQ8pjVFZK70gEU2e2yr
0H30zXTjReSP+hlKaWahhOUoFL8Ed5FISjfDfq+El+Qrf1cXWbl12jDbjTmehRGQi3DkcPVwnM/J
dZw9efQkKYseQ0ZmSb51tIkpptYNUG0aTzymdn3UUNBGrOrneC7fbFMMp9yvbv0Q8IwjPJJ6bIeo
isnaEaBB2MjMWitqxCeTvN+ugFqo/fpLxAEYqSZ81UBnmAjwYWctWbiGWyGZZpilUkFqT/71LniX
2PK/B2URfo2usx4x0iAxmFUIsL5P5p2XLseRRpiwJjluSgwISWChoIY36qxGnxzMLaJvLB+8qrdI
mgUBebkrP+jI/9bpMoHpRJ++NGx5ipFo2c9u4pyQHy4iOOK2mLHRIOpp+cg8oHWx9zmlt9PMMenE
4wMcX9YD0UPfuTBcAwsH2RABthrYay4f3twoYqGaNwKY/Q2qvKfKzR9HQZaMFdt/O79+JLeKKQUf
GEc281h2tCETB8hDwIKDbF1yh+vHs9RfiTc/xR3SdeOWT/PkPnvzMjD+gkUz+vZr7+UnCnj21gOO
ygZlMV82De/ozCHsoxshIAVX1/LY9MFzO7wLMi19f7klmUTeMLqDaQHgrNdMd41ahmPBsjX2iPBs
fewnNcRIac9nJk0RW3pyg5ku0o2SxdP7JIlETMVWQ90kgVAsE5Lh+jAs8PTkjWHb5oQDJyaR22Tl
9tN8qACkpci3yX3mggCEaTFI5OOp46FcQDLaxZ+Y5VGY/0RBeyr79L7hVdz9ZgHnt+qZdQzsplpx
lkNvGLzlcKXaapuxLD9QtXWUSSg2KrGzMu8xSYq/YRG9swWE+zGw2w3QOoX7iIZ+0Av7MqZkyMMi
voR/FxKhVwXXQEjen1jqHLnz0Wm21KlTebtUr1ONF9KCOd1Wr93ou6iU4agGRJM4REeHmtgS1uTG
qf7meHcqaiDPjOgVp7sU5n6BXMlGeRQxh8kAtJaS/9fgiNPmxis+2+Sa9wMDOsysGGB6anZyWrcJ
lh8y9ZjbftvGORJZH/OAIwNaeojQSWxv5PpiajSzSxRA/PlLNW8ZttxYoPjXWaAD+byjqRtpTVs6
6yhxN5hYnV3CqLgIAlADLITr5FgSawuTl1G539NWMrZiB8XuGyYqSkJ3hBRJXeh+kRCzGVgFWjTQ
mJ22TWVvXLQuRbbxGrZE9RJ/G48xcBkcpmXpb+acUR45DcOGmuY6pti+MhLLqQBhTcaEyCJWyEXj
kd/kASATq+f+0AYBh7Z/bMRHjUm2GxQWj2RfE0qWA7bLehr0OrtfE9kDhLKTRfOk83OPT4532y0N
i+EaR3cR8oOh/LTUi8d0NF8zU3VBMFHCOYdO2sIxYv9EpQXvWDfv2vQO5UsV7H2nwi4KzzMcbPrr
EJVMEGW7NVd1Dffzcf1agFtmgUgXHnDKABNoQEFnnw8zrpnyltkzzurmVnt/EaAVnvZJhUUbGfFq
SwkicTr88EFGNDVu3vWVjc8B6AMyybn7sGvzR4a8FjNPPUjjfFRpADXfpjMCblJLaW1ih9FqXifs
ukX+2rvO3hfl1pTm2Vj0MM4MFtANV+X8wZOgJrERNuTjBts6rbxXSRiabLv4j1thEvV7kAgsc8VT
VyDbmfJhuV08lMKD7/eollxzLsgQBfcCj4e0b1rIgGN4cMRnlPbDizMAmulGepzpncPG6udXf0mj
x/9/QBk+XwYquVCJ1zyf4ntLjdhokPY/RBqc5VBMt2xJmstiQ2NSZVjeViO7rlkP2ZXtcXDTqcg6
aNF6xA5A4VgU7mWdvrl1Oz4Jo53t4MzqFA0DSZ6Td594tUaNVNcEPHAVGMbk57pG+8ODcsb9M/8N
lNRcWmc8q6ivXtdfJ6xidBDj+uHqF46zf+G8WLds+4eTIubTSXX14Xbxk+gc97EyBRY3fvf/v7xk
vk/SSaN3ydCz/TJ1Q+OZxsfCQ1DeMT54XVEpXVmQD+n06hxZPCGOv2QfvluRt9Soe7cV8559d/Ue
L+WTYyt9ZdvVvI7wPP//ZSY2zPlrXD9lp5qNI2P95/+5fjqF5XGsMOhOigK9mxDIYwoP4Kuu9dhc
ejv6anhWg5D7GnXTc1XBF+8cZbjzd/EUu//kVDOs1UY/JQEik3Jiwma6JHpQBqD62DvtjRWM7a1Z
kPu0hMW9JmPmbTROjGdlUBz4nf137Nz0nnEbIQXu7P9IZnTmagWe9aizNnhIu/bqSRBpfOX3NgF2
bYXa3Br8Wm0+0qhF7fyR1Mt37cXNlenf8NQU80PAiesq1tNLdOjggkDump3bRWhYY3b/lJN/tdXC
+6gbBL9FiTVuqdvsoB30Og7qBRoh0V2gy9wkICiOM6LyZ0FWooJHFtt1deqkmbh34B5VmakPqR89
rwuOo3Lj4G6O+z/KMd2lwdoKj2k6A2mLvYh/Y6S473mTZwwX7+YsN8RbTue5yyWqqASHUCH+5svI
z3zODNhgqGei/KEN4Mu1PVEsPfCEh6wAVN5R/5KsAPD7/x8KhURoyQp9oPe98y1ueSuU48VPh2Uf
LRo0PnfQdXLldwSs7XNC8gck0L13UoILmaKypFOhc5/gsZp4WplHdcPOD+uc+0S6t1VdIwPxrb22
CCrM2+bPFJIZICeo6AsM0JmzKq4A87bJRBiAJeGXjMseEAY8Y3v88u2DW1Id3iyJ2i+suHeW65vD
OHA5JxWAT0sP8TxihkrMp5v0PP46my+xDwMZPkq6WaC6WTd+3XYnB86bWpftMSOsJaruAxudOqU2
MBwBJaBlV7633TWxW1KqMjM61kGMSKgfEoWSDZ3raNkIZBbZ7qjLn8xYRneTDxZb55TARTufOTX8
s8oAsMXKzH9Q+eGXqxPI350MQIwtn5aR7UtZY0LqDMBfX+eMHC25GZlV384z53g1mubiwI3URbhQ
Flq0KlIgEKvAVnCenZpJ0nDN9kXBWcMb9RDwz4OWCOz8DN4SyU2mUvoMRKJ8ZzhGFZCZPz0YegS6
zKOBeoo2fpp72E9dr6pdzN6SlbBlNqllQy5H5ltPhf0sHYSDEffDtyXLh9xLt2JGLu16YrxLoa2w
hkWs3c1iYpzVIKKhydnzx6bnxt07te/f0t5jwhVS7Rouxyl3k5PRY/chHdgbFiYLjzcEDCEvv9Mr
oMZfre2wC0pFPx0NhvrES5ojQxVkJo6VHvw51cdmctnWDlZb388x+CQbyBm4j5bN7v8/4KaACLWU
KO/+sq9B2M9u+gELFEdqPkMYMzmSrfWHzrBRFwvKcpQv+uzMAK0J8burciSdST9c2JnRR9ZpS7Dj
YN25VvLY16N7TFWf3cH6NDdx01b7/3/qiiy7u1lciFAOD8nNAnBy1WkysDBMB0sliS0U3QsWwuaq
PWx/ts7xj3G3XpVrX4nqxr+kTHsx6w9Wk0OCsuQxaQrvrLUdnpCgpP8gBWDlavP5SaI5OIyd889Y
3nfWFs0lCHyDkSSwSNkpM2qS7hRTyW6BEZkXQt7Hg6yNYckHpdut/OjOR6lw0/nCfgikA28qJwyl
D9L5vpgkmAu97yZP/5QhotFMzmLXBlBQIxOSXLU4y16+oWZKGIJ/S9rIUXT+xZdFdT/29LPB5FBr
j7i4AG54twY2ZtLS7PQ2OrlsKplPBR0hxL71GoyrNNCHIl3RaJ9bP+l3SVxh3hHIEUuBGFAA5+vb
4FJ5kftWk+c0lNyBZThDh0nxaSwh061YAq/qR5yxVYusKeqsxz5cNSOE3VpiX/kFEyYvtdHGkQ4V
29nF4IS6ZE2w78twXF9rN6WlfDbWbnaJxJBdrCHnzy1oeyRyn7fJI2ZnKezqyO30ZWDB/MfemTXF
rmRZ+q9cO8+tWxpdUltlPhDzCEQwv8iAA5pdg2v+9f2JzK6szDIrq35vs2tcOEAQoZBcvvde61vn
waS7KlQOYj/lxufZBeHzfrtLC6+9+qVR3gXCoxCM2Men4Z4iIDqIjEFTsQlLpZ9LyrJrXkp+lfAq
VIvjjde75qExg+HgaSTJNRC9fj4wQiBVhW6tRzv+GNKLLYFk7KFxArgm5ct4MYcmuG9a4+DYSXed
oUdtZLUovKxg2ySHlkX2VNIrYT7YyatXkWYi4/6OBfcwYZ48GXZl4rajk0MuV+YLcZgCDZzU/IHX
g04lkuOSeGmLm1BCKcciYy5ji+FbUenWMZ8/NHHyOOJL2rR6FLTwpfm3n+8mfQ6wKwnuqfLk7HB9
oOEGtB8awPnnw8+//3zWmNPb2LL7/pd///nS0ucQIrMlYNuvAwa/VZWQ9MjWPk9H76wg0OJuTbaF
aayGru9gDbMCFJKChuRdEwuKiYIi4PLxvPJuEiGW/imIzoPUkKNPqZGtvGxOUFB6dDbgDp5/PuMA
+AdDKfA/LB4JW7BDbfn6nrmwQz89RtVXM49ad7YGxS7qzppOy8xR89XzA3eaPzBWntZeiEci7mR7
yujHViHbnrqtIajKxL+d0ta/lQ6K6cR3WSPN6sHGxbYNu+daGP1eq9N+T99cB/mUOa+d7rELbP0A
pkfintwseBEGx7kv9QbcRHSPaoyt8PwO/nzWzF/+fFabtHKY1oAq5HWWsx2yaMOdbpYTqGo+ZGmK
b3jCrxejvwidtOJxGv325wPIUDy2yj6Mur6zwqDcYhx1gPyHzR7SYJk51rGePyRVXW90k9GW48hv
P7GHnXLKBGSO+W0nZXP4x4cSl+vWSwxSnGuv02fGKVI76AMEn7CsUcYwRm6V/+nrihwLbijYRL+H
ODSfXBpk3ATm+aJPWq2P2TUq8W9EymuR5Ph4hIxKe4wnbJdxBOg47+vrrLBpKWQHLWgP3ag7p58P
jFfilT1VUFWmMP+AVywIS2iZYpsQDiVButyXlqhKRsxkI90OZBLFJJrvjJqrVhiChBfItYtqYo8K
xjsyvN17OfWvWRe3Zd2dE8wEXNOspumA72nsR5o0zi0qY3hsGuoKO4uC64iKc2E2dAesjP24rjnZ
fPl4D6kvGQWRggi5472iv3oJBSii3FYgiVpuacA2tIKQkAlX65l+CaFeugPxVLNepm70DnWW+Sjg
qdRwWII/CwSpa25YPie6VXLdsM+pIRjmSBDWjO33jQfffsASrlFkLQ0J7dcF4bUkIohS0fKMnX7W
/YK8XjvVH/oUhUdHoykY3yrUMAt8HfFZgMg4xLV+4Refk84bd+YIST9gkIMiZZW5OeQnRVuqhtS6
CmBmrqQ6MhsltDui6VHCrMxjAUjR1XFcRMaFTsnSKN3fiV9R03S+dTek5DYFqcoI3Qgdwvgsui2R
5d8nBVEP+VBTVunWid4nGUDzSQHZRzIBDTGRdrxlgWF+2gkNpZ4ZbtINwdYaKvMkM++axNf4K5hs
beXLZliDaYqfdJ7GSk466dzkpa3KJvFZORx0TMG+cH7rvjen5s2mNxk9hKn50jmS6XZmPhQe9KmI
aNT9MMcGC7PYNy3motzUb92Yqs2W5Iiwq4s2SUrJkE8YcEdGaiYSllWnKoAeHhmRiW/XJ89HkK1i
T4ec1VIM592DbuKi12vyEgFISixgtEMiWxjnIM/Mc2UiypuCYJ3MS5JJ085HEY6oFWMQHiLYS6Z8
yyIrwinme8tOtMMJLUrBnhQ96RRtcQfoqz7Syt0AAkiLrTkwoRlfMk1fa1plXMOgm+lQBYUKjuQz
wsJ7kJj5tjBayDBtGD/0nYsSo4q3feDR7u6yZt0bbvxoGa+66MyrrIvkEQzwoYI6fFM2pFwj6Bwf
otFGih7235MFtR/VmrlnEofExgffzzvPLq8N2o3fRuPSymCb+X5B7yKOrIeJahpgE2OhstfNhzxC
JSorWtVOwXxd++7Lkx2Z6rbJNLxz2byYsDvbxLGeXLy+oHEZ6Rk2ESgxKNyHfRS3wwYZVkI3wA+f
zAD2A5DncK1693ZgvHGBdvEaGFr3aepzUUu97sztgikwn33V0g5lH7hqtMxZd2hwwMYTk+qXWoFr
vyPdpRu+CBDt/nZv/bmFlhp2ur7He5t5orhVMlUkJATa6ufLfMzK2/zZAAm4ConGY+dn0LXU7siW
kKAcnPBFkjbkTQFe0FZslJ2rXelh48Z7RUABOxAKDBiGZuglZ33+gCZkXBs1pR4WRqC7NnSOmunj
Jck151K49x4yN3rfA44Mu2JSYlbm1s9JKIQQiQgFNSSCMlXc6/X0lPVa/8C69aUPYEA6Jwq3UrfC
q6vdTIRNc+Xb8ssvH10LX1dvN9Y+HTQ2fvOmc5g5lP7NpMHvgiit3QVFiEpywD3pRsZzXgRMdGVz
51awowqpa1utQJlSWzp64BwNp9GUxqYLxvtkbN2j571EIdJlcyT7x1UpGadiIEKFgpi+IDk+1vhR
Jf07OkT3OnX52of1ujZcO1hnKkqfWdIPZBk6H0NNmIjrAKYYmZagY6kQfiENfC6Em+OiJqA47OV4
CTW1QzoulzEl5KYmZ/AhqlFyhX2v1jiaWZ0nhdWqH6jP4pt3Twf+aMNgPtPiZdYau4RwRjGOJKPT
t41wMNbFRL9CBUWHgD3Pg3yqqR57MciGhdvq4wuYoni06qNMIgViDsFllSRoWGKYtkBxTQAmpv+p
q8beefWgVm7mVSstBEcyA+tPfo7/J4/fyBrb+DYwBGxA1OiwxWM7OSGcJZd6MIelUzwVSPbghhDh
UCkFQciz+pWrdf42FFQd04hfaxBpzXUObcnmE5px9stv1Vf5JwLQkjZRTKvfL+50zoGd7822wlpc
9BK5AvpMtY20yDwNOdR9EUb2LZoRc+k4NkKVJnmk9NWAxdnVSSu42s3aIfBIFdGx95NPmTPQH0pw
uHR+wQgpClLXy64c4OLs2qpa/frj3/767//2Ofzv8Ku4o0jEhaD++u98/cmxr+Mwav7ly78+FDn/
/fzOf/zMP//GX0/xZ12o4rv5b39q81Wc3/Mv9a8/ND+b/3hk/vrfn93yvXn/py9WkubHeN9+1ePl
S7VZ8/MseB3zT/5Pv/nH18+jPIzl119+fZJQ0MyPFsaF/PX3b+1+/+WX6eo/B+pvx2l+/L9/c34B
f/l1KmTzJb/Cuvgvv/T1rhp+X/+TnYLu64awDaQr7q8/+q/5G4b3J8IZgTzI1Q1ft61ff8iCUJS/
/LKtPx1bF67vW/ySLkzn1x+qaH++Zfzp2S46RtewDMt2hfj1f1/6P72F/3hL/5BtfocHsFH8Sdfk
r5R/e6/nF+eahmdZtm9wH+GZuKbw+f7n+4Vm2vzz/ytouj6L50E4jpurpgrI2dSHEvWi/tzRsDBd
QdvYJRJHPEmbYI+ovPcZW2pAlE3sDJ0oT5XFxSq4x5cIE2Z4MNMPSBupLh/1sto4AslcmBTb0Is0
XPyPmBQdmr10VTMtfvaibtXa6KFCbo1NCzaxb1i6kdycJ60SN9VkX8HHIVZA7r4wfZ2BnNYfCsRp
VWbtaPOSvOSyIcqTlyYvSb7odG5+6Z2QAy60/Mv38Wj2AVSdXveP6URUUx4Xm1gU71lIGCMxBjc0
mPbu0EYLx+dajL3iVarXIU4vCCFnNEAF+CsOCNqCL8fe9xVnybtdqwOk/RdB0alQO8T5axjNige/
wYTTVQACEvgiedK9wkzF8lyNUFjpLiUCaRHMuugA5vA5bGSAyhYI6yDb4dbAJbyGFqROTeCW26CU
19EARVSqhyhO37RaPlYUDU1av4Y+puJW05GB9RxMYWubibJqjDVaTGwD/akjVTEx7sHePuKHQi3M
AP+mUyq5hYa21H1rF7SwtyYjYGiLmvDGYSvMZgIUs9l5r/TByzVF2MVAfQM9/8kSH64gBM5lzLus
cOUMBfoUvyKsdaImob900fgpg0FuPDgw0VMs9vGEGjKzirlTvTbQTS7yMYBo4L7H5AvqjjpFHjV9
aEPH96j4/Jws5BgnLtoGsWyC7DOankWcE7ZdwfuGYe/1BjqydPht9dSeoDApfp2NYv+2NuPY5hUS
lG0Vt0lNpntmf3F7ReaF9mhQzUlGw1rlJJWaEY4Sa3rxhdyHNoKZMXvOUZLzoMWuCNNwF9nfjpH6
mArZT08I0aLGXCG9oHZzfTz++WkEhCnD4GlQKcZj0fwuDevWb6h3eoRGNoyMTsw4whLzhZ42jxWj
2yEuOlxPCB8rS75MCuZFNDwUGAhdQNHpUD3XwHw8Pd8CNzr5Q/BuZdZ5rADV2JDuEsQeVkK/JLH1
bWK3h1ZqKV48E4+LdSjtmt00ohcmaQt8d5/dxEbGkK+acLGglBMbeu6moQpPNTr3sspekK06N3mR
v9sCnz+4/FyhRoa0xLxdm27mJ9Nl07WMkr3NG4RJhBYqgSJwoMWbHpl3dcrRjO3Sok3nffSc/6um
NZ+TBh0V/I7S7w/QevoxIFHEX8f2AKB3lijKYvjyqFzdCDKVdwyqCtVg5MI7bg82ys96ujdbNNhc
O4zbn620AcQdvNam9h3ODxKzKUGYtOlU/5iwYyr0YOkgElnGaWXQehN3tDma1WRyYtNl/o31TdkA
lONGXbW8O3tjd4VuDPx3ejc6DtU4XG1mgCBfm72d0a+Pnzl4TQ4nsiIju8i6nTG4H76O60vK91yK
aa3V5ruKQtz4ZWcseuLTzd59KEHmGD1ndepzjke5scdWyKtTt93gMlM/UFeecjxsBqNQU9s7Or1x
EHyNK/eE1qzcAognbHxa8RvPD88209qx2pSztDqzV1UYru1pZgwlmxHhkmaR6tupJW8fCe+IzXC9
NLjaU38ZmiNdkztTjEuVhEye6GLEHR3u/MbWwKZqAy1YueuAK5pPFLfrfGAOUZTbyNL3wwQumd80
enuFKB2FBjOIOmJ/mcBqig/CuE/IYrRxHDXarZE+CusV18Q2lfXGbdWSv29LNNnly6CzVY/0uyrW
Nqj8TPR1N04fn7GWLyNQTJIoRexs2043b/VuZzO1waSD3HTuSQl0RHJrgzKZJPxzgvLmY9KWRP1F
AsU1Ze/QwPkn0IpddW3Um/nhUCytQhJO5qnvfrJiVgkbyQlQac05ZmjGUf/dEOZx8rvvAMOwSODW
3ZUUv/YYXrjMl0TTb1uz2I0FICDLpdc/3hQsZm63R+TBOaBv66Qngo4bSBlizMQfyNEKvGGXVwSh
8v9Oi95bMOtsypvZmwgofI7XDcNHHSV6Tg6RJiF1iuA6lIp0BoKZkudeAgyr+vV8XBPFt4kLnI/z
6PerAaubgRTBI1OTPuFCj+qVGd0WA6x15vxlQT5B47t4r81DhbLGG0sMn2jvANHeJW54jqSBe9rf
1Em1MrTf07DpBSkpDgXPqGUntJh6Nm0j4PUVK5HJDdJziLQrivaxsLIXC46clTVv89d1WrxkYrzT
dOs2ENYzmIEr78rCQUZZw5JohvwOIcZdqocXWuV3dUY7H+6u6R8LkCRkdz9MhEYqH2NNOT66EpSH
ae3nRJmxzO5mfkMuCGqLSMMausfRCx9SFtEM3hsZSRu/Cl7NmJ+bukfNNe+o4Y+hi/dRFKcpBDGe
Jjnue0CexrNOEow5fNSCU6xhHB6rt2bMPvygWc6bfVwG97C+zeRFSu0e0o7rdpeWUAcNZuVoDReL
x9C64Gqh6lepdnY+4xHIbUvY24Bc0dD3CZpxLFfoDGz2M/fSr1cJ4WRonBZ2Ou58QiKrqWdQ6x9F
BkE139seNAnVXmDEVUAbMNSCGbcz+rc6gbXxPTbN/ZR0lym0WUTDJ5+Bs2j6lU/sbmDoKzstDjkp
vRi+Se9aF7z1+iS/9FesaBc09mdZuoAFx3fb7i+UXHHZvGtp9GzagliYtLzpwYTk+ktULpu0OVQa
gkUA7aGzLE5hOdLE0S65OzyTJHo/XzPCUGQB2F8Bpx2utEOkG3cVSTtTPR3SBd7nawO0GnrCyXPN
D4Qr38xtl0EyHctyeqK19pz62T6327fsZzSEKEQ79pY8xTN+ypoRbLE6+mAHDE5u9HUbd+4+lyGT
VcqcTp2TSX8p+kPsv5tQGaZTQKM5DbHfMk7N211R9auKg9KM2mWEdVnrSPARvGSEMrG1QVSXF4fK
lSfMlwRaMaEf7PbJTQlxy7rhG28mnb0PkpvWNYMi4zCAw5il7qPdXpWW3If69FKSX9SbzAzYwKB7
ZigcbRlcLdra+rCHcIOa6qEB+EgVi6+x89kZJxhCuTlOdnuJI9SGlYcdLdQmcuSthV2zG7ByhFKa
m35U5WMPFs0o5F6QhcEyThoKIEe2HaC54yB9CXFzhKq89T1rpUp1VMHFzt+tXiHyNNtHo44vcZve
jbVgoIe4N+LogQHRFVHyqXVI/fpM//M84ulE9oB8EM8vTdZ4eIwqj/g43m6S/hRA2ix4zJT2WIju
0R64KGTD6vKtIu3K/AtxqkbegXvEZvvIAnLNQnbb7rAT2CGFGVyTybtG/vhsejQOzYwqH9KbyZYt
ye+GnrVjIkxvDM9Zjy1cKkl2eInl3tKhfprvfcwW0mlKsZiQwWOo2xjqwQwYMOT5LGLAJ1yHEcHX
BNCn3n1to5CWNEDyJD2p9r5vt2kR/Y7GSq6K0RXIRUpvmaQ2lmluw6py1g1tlCEZRlK0gp2h3BMi
A47UtHMy5GzEBcjQuUcIj66tICK1CkDreOVlcJAIDyhj6LwDQEZDNiYzgytGAN/WGKV8pA61rMz9
iAgr1oYYNyaZi8issrFq2eugm8MLGi+12tNIT0NJic5p6Eg58wWIFdZzdw1T4aZzqiMb6/4oe/Se
QTlMS6u0MEtzKtWSRJwSlHrgHI0C4nzRdzYmitsyrF5bJ0SJNGJDT+igmvXjwET5hhKUiUdorVxi
/RaOnm1tp39UQkLb5BJpZH6WhRdxnxHe2omYMyU474iapdyfMfUBrT6sX5EVn4cpJ5rRzvK1bdQH
aZAhQOG16lxuyI1GbYPCALye0b0HoPKYox2UzshTx2vL0yhoODKGKlMBHE4nV0F9KsfZWJ3NvDOR
5yblYo269pUBBSEoJuxJn7c50T1ECQVwrkmv3hmusq3ws9PQevCgnEWUIx0fuKlnOA63OprfATnp
Im7JW5242jIU6/EMt0fP3rUlF+OiM6unJLC+jS760gMdkICAmYrRhYWvpxxy3LvJnW372kRAtm/m
x7QJ5TGpa2PVe6xSyTSRoDOUxAE135BQs0UdVdNt7wNe4pXgWOtcY1OS2bV2YUDw/vYr28U7jN54
2NYD1kyKEnrF2CLW6ETJwyqxuHkBdW5e2WKtaOxYFmtoDeTw1h6zbVmTi+oGOfsZxgmkKSI2LCBf
Y9+KD5VlPmQdTU2L17qsi2qlV11/jI2LwMf2WMxW41QMIHonRVBxYtRrJx9Tuv7wlVwopUSBzAE5
coSenkyzRPSDlNLgxrLEV6DaQ+YptQdVCSwntzxOdfAnAjELcGt0sQ7bgRtANpxD4XhfMLNbhlaU
gIKNh6XeIwPpU2CMZoB+W/WrmMvGcNPsWMZBD5Iz/R32frp0GOt4xtSgvfKqbZt6u8rEeuwYsER0
unIerLzQ96mXDAq9NHycOroJFhSNvM8ZLPk+xaMJZNtjog+EqcEkHjbkcDJISaII5R+BLY3DUAnP
cWpOVFUsQBA7yQPMWXA7BtH05sGlb+g1q0WbJwCve/nedsXenWDuudxOee+Z7lddeWJf+U2YhhEg
L+y8mHFmi0mptL66LonebVSGXuATHgbIn26vuk0CCtQKZ9baHQrn2KfxSFBP/MWaOt7ybkhKH39d
kTXbot6oR+Hu61r9/bPS89qdYSDkUF7M24+6pwlkdx3xfEAdw8GSFMGxY9QHk1MbUbLJO8vCBwFu
C+Lh3FcB69Y9ObJe+1FJuGkRkpqu0u6aZHci93C/2vAGBqv4wFzkXF2Si3TskD4yZCHST63wiqcQ
rXdo1rcR5+a+G9CthEwZL3FR4yzJQ/02JUMFnCTI3dJ3mDIQdrT1RnCvc9sW7khCSJ7+GU457Bbc
vk1h5mQRkdSQR4l/GKeoAX9ggzKLrJMw0v5CxbUfsb7uNLOa1r7E+O1DmU/C6lGL2/LeM78md9Lu
eWhsHqwZwOp7BsgBlY2wUJqm8hJFz71ZCgxG0af0M//VcYwnqxmGr8qEZdNNT8JKdiO0UiEQC3Y+
MHKHmApJRINumYc48gEk2IhycDgKbg5FrLFL31R69haV+Rd7Hew4+ZvKs6fSjvdc3utCAc41cVek
vnGPc2/T1KRMqeyUdoQQReSAWDVMaKmt3BINq733UHPgcp+dJ+ThVXm4zt2S/YHjjfg/VHVjFs62
qHkAhENOsw+pGDDpjHID0vgTjShZP+XFT9SXMRH0p8+MKLiZyzLHIz2EiFLJa0luAL8A/bEmUjYU
W86WxvV4hPfKxIIlBWGxh3bA34q3qvfWWRF/a37x5g0WVqhTPC2rrPvtQyasy/qFG8fKls4utN1d
VWfXbNh2Y/A2BhgWDZpJRk7fASYRj2qGD8E03GpIVKMpgy2PVBoY0INGe2ExzD6GWdjWGeMpH/IP
UBIbk2ijuICsS50rMJ2caEatAhnsdUd/rtQm05Lv2rPOSBwXFiRKTZJYRRdfTwiq1KCWGEF4YTXZ
akn2hscVQ6LC5RHSE/Hr6LufWcTcVGG9Bg/z/y0CH9omvGTZvV3EHwIxD0FizQn/Bx7HahYzc42T
HSXOgZsdlaPYLW0m58YaxnVO7Ym/FIXxR4nuAHtv/YIy2DPqx16Xx6Z1H2jEXH0Nx7wxB1r6J8+5
ZWIP3jVxyPSqw+/Ao2qGa4nNc5MJSbrFND05qCUXMubsKbK3rGi2JuElRoRCJ8XotQrr6MOcnF2s
KITDIIV82y8ZxZ4NIF8ol11srNCx6yjf5WgZl77+CB9gupkwmKtpNkDnWbmoZfeg6agjEUkAh4zn
URYzoHAY05WFTHERVxVKLihlTFw4sbLr1KI30uNrFLvYhKNlVTOkB/Ft9zEhFEn2YWWEi/NKXR8e
a1xf67x+6bN6q4X+b2MUrzlv/iKVcNxcm4qdRqfpPQz4EzoOVVtxdXgF+MyC1l7RfRiRduhyZGpG
B3N9PZmccwCKBYFJoqcjpfL8SIvg0y94SWMZffS9A7Nr/Hb5ia7n2EgQhBCSdgWC+/lzD8sFULQF
yDFiVapxL2txrxP7BUNxBqbgdIgdZ2vnJKvDCF96qj9NWFRi8NtNyU4RBA0WnZXjpysl2pNsrfvA
EedGQkBuvWUNNi/W8aehptpJM8Ss7uKrS+9TDwxiI1ZMyyyuZ4/5KEDEhccTlTbBOBZ/uZcSbhPP
OpjtPmVJnFQWPiSIGouesRjDxSJ3dknMlKkyom0kUdq49IP9nLwcyZmasUpaPQKL9Llp8mtgZ7S7
h9uprl5CnbNMajlaZuuexDc2s83c64em2YYcHIa7YH6R/ZOe1ZGD7s7Nd7Edsfp7DNqGgedXDmKX
CmqwotwjK//ABY7hVmOMWfI7cWlki84GuoWZc+KwQ3qoRm/NGOxoGT0TVHT/mIbPDQkvYNwapITZ
doyQ7jpo0OuyeRlV+i20LlxZlnzConBLP22Dls0z972Rfptuu+y17lRx4FWUfVuNtPBrQBoIkl1T
85SJiztGmrOt9JrUUf8LLysjgEreuV70oT7yQmeyoVEw+nts3h/h4J1jK1vZzfQEBBPDJfwR81VP
3HXBzaHxtX2o+fuqlW9Ic+4tj8B6OnWVw3k6ivRDKVZXK+pOh6JhEehja59hyC4NbZVg2L7pcSLR
blhodnbsOnFuA3mtTfue++HVD70d/PQ1Qs0lxO3vWi/eETTf1JzTw8SYJWmql4Dgzw1wy49vAGVW
wzw3sLX9mKKl52TOdOygABMxySjz3rMFdNeyJTcDCTbC1GdD+ru8oORArlaA6SSaBA3D74xhfwfD
ZPCcXRaEh3osX5Kpf7Jr9zwQhqICDNqD51KmWMWdRSUp4v7JpaFQYWGZD0ZDI5SMRJ5rxDwgId6R
c3pVgz+elLzaLTmVpLhnBZe4xLtfaJ9dw9k7DtnRqhAL4PGr3PjUJPk+7pDdOnEMDOE1t6hXGJk/
ddGnaOt07SoWY6sXD0HeHwJD7TAgMH6dPSlahQTB4r7mGN1RexhH+1z0xbWLBOoPVASx2LyHdUL2
r72taEVAdidMJCO+ShC/RkytGX6MkwHqidvl4HRwt/tFia+gtMSuDL2HGEjDfPuGt3GyY2fbS/Oe
NZ79gMeKqXW7HC++ExZ3Rk7jVueh4lDejZG1Gb0Gyi3hQnbNOj+E4zPbYa5Jgbu+VS9DZf3GTc84
reLsrTB4S/cSm9Ndp40ZzUmPKDh02LJBHxsug4EzQFbO1tF4ouRqs1DbcbxC7I7jif4OnSwKLGM1
JyVqIU7erktJrBUPAsMcCaeBy+aJvAEIkNjngE7Zg8q3iiRMpwjUHekdcahIGyzLHmctsJCWvHvl
09XpuDahgpBpCAYHc5eRfv3/+fL/bL5s/Hfz5etX/RG///NsmV/4+2zZ+nOeHvu+4RjCAGvg/afh
sgefZf6O6xJgYdv/mC6LPw3fMG2fbbdtmIym/zFdNv80LQa1vid8i2//v02XLZTY/2W6bOie6RkI
LnRiep35+/9putxy2k4lcx10TATXgv+wW0Au6L4PtVfAMWUE2rowhE3U7ssSR3FNbKKTyw3u6Glp
Qq1daxNTlNyUS5T+GP/K+nc4klWgx2A6yB1jAo0ReyrYGkexePbAFxHaEErEisZt2uNVoCGGjsJc
+UcPvil0NOQjuLKbkGLft1K2Ldmc5I6LnWgEQITZVuYBsdXNpC0UjmS8h2jT0zdsF+TsTWxkhTcs
0JN8zRoNR+/aFdHQ29yte/Z6kFIJoyC/DYukM+kbPRvOwYDlvjbG333LPrUqOxoSen1BiILUp8EQ
YQYmVKHBYyVJQXDo00qENhyfviy5HUhW1cDcedz7hICmTTveYBrtHmxhMZTaajXWBDQDzMVdIHCp
DNB9BVbEcgFrCp3dSouGLefPKp38Taw0f+XkBqgQ+QW58RZhoosNHMrKJOp4hR/njRTQfBUDACOl
itC2tiS0VvYWmzU7PCoQEICt+paJnhavgqn6AqCgbQy/hePTZRsmPUL15Dgkzz55wrFxVrBq/JGg
AH4QtkX6HmjY9xBUvtGtyW+InJ1vRtl+ogXNINH8zruArW8OtL1pQMzbwRnWoEE+FCmloi6hyFhv
PX1Ix2vZOUGfAm9mw8UAl1v6JVv4FB9wB1uWOrYaQUjVxwi44AItF0wiH5OsDQWydmt7IZogXMZd
sTLz4J3A7qqR16alQIDAyQEno30xBKe2Rw2ZzUlK46lkXGTo26yLntrOZoPmJDsLZKVNCBDpYGzN
aeislIYxhkcYIzAjZZDu4oA63ezPQHdykjPYqmcJpcP0miQd0XQGpUgnjXMff6tYHBEMvWkkLeCq
20LuW3EqY/7iroZjkjyEjDH7jrwuyDMIeSD1cHOpFPtNyzkFGuEqHYVqsEQEzuFroRS5lXjXiulp
tH1nMSjuWglUcDY1ZwJNj0KG99Lxzq7hvThsaSnv89s4t7El2teorolhtKBzutj5Ktl9SwMiBHYL
Dww2FREv2c7bS60DmzS6TW00Z2G519pwd435DbHpQ6Tjrcycx3AIjmWnbrE+CjFucKBDnnCiZxH1
9+Owd1pCjh11cY3ysw6DTUjLGWfJyS7jNcnLdl+tOHiHUVYX+Ai7tjvmAbrJfIIPG8jaXNJnPDHt
eQgFm9OgrRYRKd9ESZkvVR1eeKsX5quLl96ce7aZN6uwGu3T8uIX6HLADpD+q0MLD+JG74I3EJn9
jQYvccEcSNJlbRT9vrbAmV3177g6ds3Yko1t7Kw6n03lN42o3zUmyY7dvdLwwotNvYSlAOCkuCuJ
bkBvR2huSP5Bsxcgq24svSXYXLuvexLF3dQ9mHr6BDpiUc9ZtFGGgdGMAGIU5vCaVwLtI/u+zGxt
XFTpx5YOIJtO1bzESfYM8ITaFCuAgH1bdPY1zjDPqZaWVoyo/aa/r1F232DxjZaDb+5qBxt1zmkI
mX54pod+7nScfq0ePpG/h3oytj4YgSANZNzRROkDlO0GG0rye4oAnSafbV7uNNtGUpee3Q6hjO54
pM3XS2SR/GAUXdqJ9FCoc1tc+SlkNONgNi7QNfkc9yhUhqG/BfOllo2B5LoUbL0cl2y+CZ2oq5jg
SY9hh7FJCEOjEAxPMSGsCCYOvc6LyhzwnUFjkcSX3vsC0mHb/rZqsI5hR0MsHcleKnLOghKihVaN
dF507RD6iblCovKEU+kjFlHNdJtABp1+BWXD/eCB1OIfM998UT67btN6HtGNYOsKTzq2YQQBztHV
yk07PwePZDA6Dee+IT5lbIz7zqsOTojMmxXVQgWTXSpXXwiyTYEOvBlJOrIcEy5pBAuRkSI60EnF
X16zU/0kDyCn8wtDjnoVd8D03JWIbChiAGKlUCVUUj2PE6mBg2KSQsUXxuZjZWtv9YQt6/R/ODqv
5sSRMIr+IlUph1cyGDBgg8OLymGsnNWSWr9+T+/j1uyMbSx1f+Hec/EH/4aRe7Iza60xGIJBu/ca
gUKndL+Sgvo57ICgw1iofNqnnOgt5p2INZJlUiXosuTXaEtjZcf2NeFgNidNW7Ay5dDB3UnyUfAW
Z8z+JzKwVxZiiy56qj3/1ZHM+6u0/M3iGMxMRdvBLuA4Eka1sMljyRr0WZHqGkOLoYwouXB9Yppn
fTQXQ0pO7Ry8D731V7Ct6lhLLctQh9RZ5KAvr42QZBy41mNw5HMfdpTDDuMY1yuvYao9BreXCzcQ
3nqMfFJScEf3ibmdZ9z/vePla+h+H02PxL1z/X5VRb+A1hA0sWQwAZcJWV55e0kMcEscZtxtFhy1
3MERkwmqboMDwiymu8fez4SmEmOT5PjWXLwKrJJyfwQUKfYpj/xGM6ZLqhpxvYfN3WK79IbmgG9M
Lv20eU+6GsZD4H2aRvNiDPkd9uRuDqaS3DzTR+nJzJBJjEjZaOoWRz3SPFqRfFsAPl7YSeOuRZOi
24j8J90YicyzZoStCZDRhGUNzG+dkZsZrwQ75BoGU6i4BXbEZDqYjwhEwU106OZtsu4mYyMH7O/1
iFgn9peF6Z6HQmsW2WT+ed3ECqV+m+gmzYiNTZi7RxyPt1JDgmomP6B/SYvo9M2UzsYm6gtrHWjh
t66xC+GfDlYOlYHHPmmHADblAgVkkDGa9dvGWBe9DmG6vXWIipezFDB50uFJr7BbxYHxVU0B+ha5
i2tifPsow+2SqhszZE4YEkXc9m/alCOnY/66rNKJLtTKyecoIRjHpgXJiPD1FF07TqRqOVcF+wih
39IIEb9uvVMPKQJBbKzLIT8YxkDN14Jz9meWSKwLY58jlxuPzUtFvo5JPzcH3OOBqjUnyz5puE89
ZvhBzsC6ivqfUoFCCAhjajKxFg1/7C78x7W/n3xjLdDJA17PiSRkf93MYJagd8dutLMnPdnQNHPn
NAHhIiF4T6Nttae0zddmo1s4HUhv1guygXoOMZ+Lux1QSMQDdF35HTMb1XL6Pr4a0+59HdZbCoJh
z/7ohmR+41tehacAI240RytqyKcWAOWqYay+yPL2BZM48LS8/WBL6OXxXxYlTIfQskXFTxQ7mEtV
dNIE+4GHS8tzEPBO/Olh6hw8a0M0PCqJqgVPTY9cQiqUk/ObJgGQ9frSFTFLV4PBWR0ASOUmLHF8
LAw9zWGkoCrPkMeVGggqJ2Qw5xcAjS1sr0Pp/gSx8YiTfAuS686TT/iLA+jEretr4+evdeEgrksI
7myM9tTnxZdeEkFeMUQnJ5JYMPxxy1JyZsXJ8Nqg6KGB4vFrwBBnDEIm96d14oACHrk2t+kBx966
K9L5FCfjV63zPbdjfw66xtohhapWJjDrqZlvs2QoEJMuhu5M5cA6xV8a1idgg/nGdJQdxmB5O7S7
lMLQEJKpd9Z/wqSjdMk6dFASuX1rcgKwc2CBxrULc30Eempi7ZNss0J95My1DQv8qLcZSjRkhHmb
bOPBkeCqJ4U4Rds1pg7Zdn7ACBiQRTar0B5YyIQ0/KQz4cLC2Lvtrwwzf6VLCoCeuD5XMo9ra68g
9QLPSTewVOhrRJxRhcytZAe+1Ecb+xqowJUM0Piyb+UOwbtppi0mlegjrRnnAgZA4aFxcHTjHO06
zE49hTYRj+FrSB2/KYxOI14keXKyrkBV5BO+XNbUhBUBExN5aNIBNGkk6pilZI7tlZwSnqaIiYNr
lP8mw+NMsk4TKJiFFus/zoRiz0APy+Hs3ehB4aIXR72atY0oGJ7U1S4YjY1wsUakQXH0PWI5XIy9
5ALG9JCO+DMSh9JGMxHykjrjNpn95o6Y1aG2tS7G98BkbkKp1C0tz8r2GvGQw9qR/LdWqR+QkRSg
baJ9WPlafHDkP4RLazvjd1sORf2vd7pDJgdta+XyI0xMe5lbpG5J0oXLetbXVjRuZes5O6MkbCS1
K9S8a2ckZYLh4W5EfbusUxDQQagvA43u0Ej1c+U5WIZGQA1l+YJq5xNcB4deju8Sy9qL7IzXmTUH
Jl2J5BkMhOW966OVcJG1cs0aYTuYRnwwO/C1bQYXca7OUYxELr1lYNZfGFJeXTvrDp5OQnJU1Mtx
RA/cljJAMwD0Er8OUgOOhqn/7QJ7DbceaGLfwvFF6j1xx65qNPUklbHxJ1sDdXFOCHyHmiisfP/o
eQzleaRdpJTTB+BksAGSEOoCZgjrcboPI9Rw3nK2U3zjQsnFromjdjfHUFjdynjCjINYDMHdYfTt
Z5B8L+GEOtSrIKiY8oUAi3zbpxYvNzNWWCvVE26/amE3CXrjqfkSSk7XD9qNMUSKtIn+dW7KJ8NJ
j00c0OqFf4HpeYdKjo/Yz0EOEdmw0D0ezHEg7c0IiMuzxxbElc2/iyKADZXPmax13p4YjrWJQgps
bXUgI9KEGdZW3NsrlOlgyxzSGsYEkDmCMsTxjJ4JY4eF6Thg8rp7HHwipUeJTqrNmm13zwpUOHLd
6CObbF615dCzaJvwgzSKCFHZKB9sBJQSSgPcsA01vr1qDGxLib81CgsripZr2NtRwMdiPOH9Z2Dn
08e7Vn5oSTohemwiZk7Tmd1bJ78URCxyumRO91oWRrDUW7dG9VT9SYH6FmBguiTzZ2MnKBmEg4ZJ
N6xdxbW8NILBXTex9ohgoiTIc3GQ1SSD4dntMQouRPM0+gj7RE4OJZLhiAkvshmD5oeeVrCD5kgK
PflbzuBca3hIFpKtVT4kHYHmLYtP4mGWnV8PGxKx3guPztI3TLmuPINBwnDPtX5aNUVO5VlEay9O
0RLxfXkGPZNjonKipV46rmEuNxU5OSvaWA1Cm/vekpKD0XEFDoYrPW4t0r5UTgOfjD7jNs/HFF4K
c1VWC94uYWSA6RYdNIFgWk/RaU/ldcqMf6NAqkBKLhvuZJOFjFPRquNniCzCjkjd60KLKLTd0Hrv
xVT/6Q2vRwE3cV2b/cpGitoxTdoQO2ggPXA/UBMjinfA6DxcUr3cISxwsxJv6DvVOa2nfFcNmDvz
2qyWtYZGPo+/KMuqMpxgGCiOaR3+pCxM63y845ynxs7NboXA8mKzxvl/KNEDOMubpFw37LdpdbRd
KeqXSVjANMp1gYwLq0K8zmcXNXgOrnkkFGgBIoRJM78ItzYPxJ1fMfv+8+ajp1c7jlob+zNwe2dg
T0PEzNMg2nbBkCuo0cTmo894wGNf2XcPKyHO3cpJfnfJZwqyf3E8arQdGq2u7u2qLmZIEc/GwgLW
qvvHIUynZf3WBzAGqii4Q/D4kQbpFTPvP+5yNHpx99kB2wbVyuaF/aPGEEavALBqcOwYy2jwUpAJ
uSOyrOnK3csrb4RvAvS+3ho/OvpPH28n/Cv9FyALZgCNh4IinjNt3DYG73QrMpCa1c6NOb7YZ6Cj
QpNma/wtz3G4ClLOKlGVHyJwtkPhZKuibMmXn8PPADbh6Jo3n6WtBcTZyq79bL9RpONwidrfMW3v
Ri47tg/JvcMmaLHQZcj5LwFy6VETLjIrpYVpXmLhPhd6+teb+vcIO9RRXzmJyx9TxruyzDcWQoyF
aUaoBbPxyeodaPkmlZL+SozRTSQRS3RK+bQMd/gtl3UFqjN1gJp7jU3sTvfiW+mb3vo4X9T/J4vy
u7WNd53zHa6pDyfE4kQTLBlSEe2mkSKG0CJliLMxttNwVZg9F3mOFMBKa5Ru9p5xJ5FEfcBGDBAg
Zp9+2aY8DpMkydxe1bEwj3DXRGit5oRjPoy4WEk0KFPIuP0YCK7O1VA1jybpt9XcN+sZR9Qq4YGn
NoRJGs0fifTpFgYHtfxbE3bKQvK/DOiamVm49HSxaeYGYUv0rffuZ+1YzyOwuroTRDFVYweurV4i
fcrRAdYVGxBTDVgRzXQ/egnZrhoik2DE7CehtZCR/wL34wWeq7ccBvpdzU9Woc5UbhKAtU3y+HR9
9p/8dO2H5g8mm88m4x7FlIggLqSDz0VCdj3DtVLGlHFOdDARmiCF+e5cRoeTWfdru6kZDsAYYMIS
4VHHPMr2d+DTJSENXnd07irgBXjgR3h/ASxS9eeOpn+HYbsh6/217pHu6+XWb8AsiEm5pYRDenPa
MYSfV1RBCTW3/Tfye3C464Ox57M2wSbXxT3u7HvRtw42DACLddK9awz2FdObXeRYfbR++uHJr7kf
34WzFljPVjpb/EWSxAyvmUCPsfta6akOddY4TJrLRNDsmZdFXJ02kbYZOGmrannL4+Avx3PSdMMh
YlwRzuAdh5hfhkSMZk7WdwMPZmkaHMGDuRuN2VpRVU0qBmEVRGIXjg3Nac+i1mnLa15O7zZK3Vzn
KBA+VjQj6Pee1QNlLeXBYcc7W3A9nWAkIS0k0sCONsrku7RSC4Y/tbLUEKpEev3ct/3JKIRF/BuK
PydZl1zvS6DsyyEjApdQd+RJydHnztq4Iv6VQfLAVsC+GxoNslTcOLTw8R7WMFk6NbJSo3vSxGBt
w9xnjEyyJ6Fo7VbTeOH6yb6QlIPzg4JDU4OLemBb0PRItXP3ilipPxihtR4VDNDPDdbaaFzSiaFR
7Zq4oNpMQTz1T9A3d68SmOrbbs0rwhFvZvTZ6L6YyiXPedtT4WUnncwhzHc+ws5sgqZMxAXAmtcC
Jj7tXHjVB379cyjOcoJRVs3sT7o3FwH/lDFnMdHALPnMeQNYmzZwDisUbJRLJUHB1FB0C1sdh8jG
Tle21LSd32nwR0uodeD+w4S8Nx6oFTvteZkbEluXAXq0FJi9Mq1ZJYLAI4c7uPMww8KjQDRQQgZI
47cc31ce2l95gI/Y5sDCY5d+9Eb2FVkIE6ZZu/cO+5Da6vtl6HsW3zvoaCNO12IqP6pCv04dxGHX
RUwtOtTFJZQWTs4H44rGtwW4cUdlIxGMkcWIeDx9gMvap1tRJVSnTvJS1va3zO1g6SD8QxQgRuY7
GofSjJffbZ18BZRBmZj/QQ4hbKcD5msW9Ip+7C1NU5a7dEJ3Uw+Uzl0zMQWJq5VEt7YpjcFdVM5U
bIaoeegtUdZZx2cfhs385Gq/SRMBBSUsa+yZApgpSFp/dFeQGC590H8rsH7DUivOmR/KuERAXMCv
roVbrAddvsnMbTd53y1iZ0SCmkMQiQAf5ciOlo5RH8yiMFdZ85Ek4pSNSI/CsPCpyom6ZrazYs6q
Lwe3+g21rza7wI5W6SiVjXbTSK177hHRBlKLhZKNoMZN8Kf7MwGFZDsxAgvm8Je4sDOSo2GPx7xv
mpwSaGLSHdBaWa2FcjM+lkzpaS+Bl5tahMWGWDXDtYyFI5qJ88P4LFgLstfm+ISitBR19ppqwYW0
p/s4uqQD6GrHRm4Gs5klITjkaRCBhcB1myWwPjhXJtmD4ATdbooeUUlNRdikP6ETL/TwA/Dcu97G
d8sJGIa11t8U9t8GEEmepWplVZBL44gTX/e5Z2K8tEu9CY62S6DIJIc3m1KX0sG+jg0/lKYeb+Sw
aAXxlzQazZULNAj7F6OStPf2ddMi6mdGaAfutGzyZGOgWvctNlmhRLrSKBaoWXfrIj6UE4V4Z9BA
ENfkItE9lIkRraIWGhca4oOpaZtYwCId2p+glh/+BKtRqz304CnTWFDwW98mB6Fyxv1QEThjesWZ
o/nPrDMNtcynLCnQ0Y5xqQgc14jm6t5ZcUmRsRJ1X3M90FsU4jVr4n/ZDBQvKz8CryAviIzmdW0z
XZkwI+CkCo+ZuEoxftRNEe9kKz0cZEpTEIGTjw3j4OKaLADAxfbwlI7ekdDRz4zkINoWMpoat9e2
DlkmoKCSQ+LxFhoenF1DK4hKprio7CFboYU1rP4oCu8lJtmBQxu1TElQFSI5qvKG3BWcTBnJFrUk
GnWSH62Hb0sClWC5GXDfmuaTHY6v2RzjDU5Q8CdoHuqal651WeI4hf+d2uw9ulF/40Yc15mrYgJK
zDI16rV5tnezln4pGMsmFAXMDibb5mww0Ol8/Gh6hIfWajC6yfbsyfhHdLTC1cBXGZzg6rnVtLAz
cow1vHmiibQtXTJ6vPG5DoNjXSohFZ0w0wpTMh43b0HGOmMCN4ceA1hV9+MSjdaK4ILamyFPlUH1
hyCQRdshOmm6LMkJdtt1nA+naXYfUaMZhItyb3aBvp4jUMCeQ9xtaPFkORS20A3CtchIFTBdgrYR
3q8M0/8MzeytgRSoaF6PNNZ3LsKBpZ9gX6HS+FDwV3TFZwJ/wK/23G8eI+wcfdFKcv3SkTUHZ46f
hVe4B+7GbRnThYkC9Rwzq8HUmbDrBclxpRp3QgyxWqKYsvTJzzvy+Xz8cUSnQfL2Z16EJv8tfP9T
4H8oGR2aEUvs2Tqibsbak8FIT/PhE8l7NzCl6+3qH8LTRTNFDJbxvVpXz3NHnqShPdKnLnohxToN
pxtRNN+ESLKIn4NN4Nk/cWntY9852cGGAEDoRppBdQqvbsFFmXXvaWvzLnn53SqZZMHUTD+jNqfk
151mMwk73+hp9OyimzHtUDtPWbKeKBPXtZp5mZMs1i6ODex79T5JAnlrjGAboyYkTLDeuIZePume
vSp6Xl+fyPPGhI1rZ9cqLL0r8mRQmZtKd47OLG8eSKwt/WqOmcFxzG+HA3+Txsy4Ilnz4Uk66U6j
bhndNN+Ivv9NgpK3xxn9g8TlAobQA4KFTUJ209FOSMkaYNMd4iHqYYpUENLmc6SLgH5wIBEjdJhP
TjDED3YXffslMtPC0z5Gn/xzQBaAK7pmlXnpp8sGsHGtZTJp8RomLnsalaSXQISiXuRCx1xwcPvu
GJWlf1Q4tcEZ+y2twx4pBBk6/LJW+QgeCQ1YhKGoNN27gVI8gJ56qzWXgECY4dULsisESTWrxXbC
1IxBbiGiCDhtfxoiorG4eY16HeUYXQcHM17aWvVqTMUujyRsqNCxduWkYxOpmMYK4WlP1WReswTM
TyDyiR0e5gZ+LDx35Eiu4omCfjRQc5XmKalH/TKMwuHshAY1uuJOmz9zBhwtlKEMrjjN59rZ6vjj
QQgw6OAj6Wbf3JhstlbCKr9yze42BQDY0E4wE7rxOrIeQG9wmrbiydNG2JfYD5KR68wnbXcFexwG
X/oAgO0uI0FbhPQZEHfujaTlQuRz/fHIBb/IeyUQEZL4GShbp6xPPl3TcVhxE6UwtCSSBwSlFwgU
M51Cx3GyLXr/fQs/dzH7Y3qIUtzhjokmJ3ffEr3dRJ4Fkjr29kPes/goMLP4tgxWszCYQThya0VI
x73cWk60M9sAY/tCDcSiCNpXM2zhQtFO2eDI2ZjNAIu2IqFC7Y3ibgREyEgga6ugJ1LMLNoclQa/
BGNC/GM2ExaUVryDoV2VsQ4016+goKfZI2gQSZp6DRqzvHDuvSOT4ob0WQi6Y80wrTk0hvNSd/wq
rLn580yzWJIethv18asv5a6cATPLADFIVMl/Dv/mKqTVXhmaWvR6eo30P38gnscDgpnebBi5u43+
bLfNI6P+Bcbk7TQxQ2mb/KOZ8DgSre0hteMn6hi/bQq/3bUtrtSmECCViIlliMp1NniP0ufE1UIs
djoiyEGF4Y0AprPuOGVtjoQ7yPdhf+j6yaICCdOXwjOOuku2VR7882Uh90OAXYFUrvckJ5nP1ZZO
QgooTtOhoG0J9W0eM2ztpvEQuj3uiO5Qm7RNExaSfT+628LDdKT7xHFKmJfLpmn2aUXyxqRxc0KQ
NZeyLq8DLDrAwyRWocVXIPYOSSmxj7FCqknOkT6vT5RdvyQOhWMPutEjDbF96wk4WDjc9SrJ7ixd
DoPAdqimvOqENe3LdH0OilGDkDOKVTkl33Uf/GZ+8Zc4uCPbZn6pNGuTO9ObKCZW4LxVKp130XLc
rEYdxxD7Ly2ZMScl8x7XgkNq08AG0L5UREM+ZdZ4GSfWn6J3GLXm83dMn+pXDFrmqLs0Y8o9lBnt
SutZWUu/VS8tfE9cWEsTMCTL0JKwIuquhW7PyXGwip+w6fGiGkO0cluQc4wgwtL4KtC7Li0B3V9/
Q8klF/U2jBpAYi0fkdpWiggmMiBGlpnxIWxZou/mMdvMjcVuOMkZOY14dpVYtgPGwo15LnQuHrMk
ECqAGdjgOfKwmTAHNb4ojVi+z5KxxG4yJctXyW7f8+KPlhOwoRdlbZsOrG29coW5Vcfeturb4N2o
/nfbLMshZaBJxDA2+JWXDbtOpyfJIi1hZOAbx9maiBeI29emcvwlRPJyaU6pvUAXSqpWeBOI6qJ2
Wk1CJwHAFfPJrKrVBNgXdsJ5iGwkPO6LV+m7sR3fq7HkwjOD37zNdlzTuxmQ7c6FNjiF8kWUxp9O
leiH6fNgsfyNmuSaExPQJGh7rZauPsnEaRyMfsfBhLfjyC05MNidYGjjcKHHTh5OXFO4ZtOaXT47
fkX4+pUp+jkZ8H/UQTitChTMyxyY1ILxTMPqhESBaQFgWWmbzeagPXRM8Huv6kl/zSoWtYXc9DSI
aWv888BjraXZXN3a06iOQpc+blqnE3D3UY1ytd5aFqHl4XcmmZmG52gp7o0MSj4/umPM6iiDmcRu
8khrgaIU2dqzaSuUKimWAowOLIPMAkHBojKNflwz/ax1CbY8L3HShRjWIgZRA7rxA4CLhz6Jjhim
pLk5cDT1Mv9HBGPxbRfzzSuF/utUYu/l5UfHHX2F7EbP6Y/lEY/PFJE00nfRhT1CtUvoOnh0PRrQ
riaZJ7H2tu4/yGes91Jzp40OZa2NZPrVaPl1KmnY3Vp4tKtdtWkmXNtM7Njpz5c+v5SBHj2R3/KN
VG1l5j7xezABV66M/wGE2SeG156VvCy0PsOMII5qpp2axPBFQsobqY7ZnlfaX2ScpvBcMh2fv32P
XEmzUTPZ6Wbe36T24UeP5psz1ITppOLVyMDqDhze+5A3cAq77FlhYAgYj1atbBm8zAAZGYng6och
F2Qms0OIHVUkvgyCERp2vdBntzpA6bKIO5JrtZ53jmC5QgjtEHbgtNwRN3jNnna/rFoLeshQXnLX
rVaMm+TTnDCx08zsq/MGLi87/E2wlgqzIQiayWe1k8p5aigP6hjl30gAlDN1VB5VBtqbTLlWx1ku
IuVjRYowKl9rgsHVV05XieXVU97XRFcuWJoFqXyxjXLIRlhlO+WZlco9a2KjbbHTMpL4KbHXVths
O+W3ZYWxYIwaYS8N0cVhyg0w50pMuoiV1E6XLZ5QDt4OK2+hPL1IdfggcPmOyu9LVu+5wwA8Kydw
ozzBFeZgtvqcE+kuUa5h7AVIlDAS58pR3LrlyXLGOwl3O3SIPOSYj+FkEVD9vx+5vdvKn9wqp3KP
ZbnCuiydZ5BrNukQqO2oN48Ck3NDDTZjesaXZEBZwQddKEd0rbzRQpmkcajOyjXtK//0qJzUCZZq
H2t1qDzWGlfbyo0Zw2bKgZ0ywHWwZMfKmz1h0m6UW9vHtt0r//aknNwMhHlI4bUoj3feOHQQLdlR
pdbemgzBi2C8A6oWRF7sXUXU73LNO9mjvke7tdY779RhKud2kU+dovVhNy+V7zzBgG66ONFL5UlH
x4w+Apv6IHatuOZY1wtGjpqOFmjC1J7xa24wuePpXIqG3UYY2vTR0euUbaVyxQc52MlIw/ru+vYX
QlBj39s/wGdb5KKYWlPs9dCzGPuJu4ntPsB+r77J0C02rpddiHN8s2yIrHA1JCpSLtx9HUOWjuLX
uA/ug+0fXRnB1eFugPWZ23+BFFCy45udyPtkxA8sXvcCWMBE7hTogAiEQA5KIAcpEPYvjBv2kwqP
BjiQAh6QAAhmQATKRqJFbCU8+onW3cUAC3R1pZh8oyMkA4tMl/DWgjfwmSxobY2bgRBL8Aeaa64N
JngSLIIsFg6QBLr/Aw5CLqd76GXfpmIpoAKEhGOBpFechaShZY1BLwByuFXWDkgQOEPFZvifjNKB
a6DMfrXAN/RgHBpwDkO8w+HHz0q9q2gPDID2dP7vLRiIyRYvM9eSOhBYSEIt8kBG1Pl3CkCCO+XP
VUSJEbSEC2ICgQhLB6ATGnxlmwl2pmgU5F3gHJ0PE5gKaPO3GmwFKX/rRu4dYBaK7iJQyE0BLIKt
236PzpMWWe9aLc42WPKhjteaTQqPM2+nqV/GPiI/4Bkmx3GsaBp4yE6+wmsUi8w2LjnQDezyBxcI
R4UDJgDKMWAsz4B0eJ753brGqcPm4QDxoLQG6FED9oh0/iagD8WZcQB/OEqpCQhk8lMm09PbCCBE
q/DNnTSbHI6e3WR56kCJRPUq198H8CKN4owYAEdCwCMxAJKsP1u4hxDMfBX0exmYEg9cyfyB8/Rf
CcJExCQ7MxUAbGLxofAKrknK2DiAT3wAKBUgFAkQRQJGSergUABKARq7nQGnEMxTKmN1H5KXUne3
CixjEu6bXpzm2ju6YKwdog0ik9z6iezBCOWc16zD7upRRPWTR4nZojOZIf4yYyjabaLW0l96ReCs
y5sNCFKl3tZm/IU9jcfHcNe6g322Nd4UiaYKeybp84tDpF2WGzswpy+pYV46IM1Q888Tmw/+/I0A
uTefJkzj16jINoG8BLIB8WS9GbyQ6gVEq/YszG7tmiTvhMPN9OQbKPWLQgWpPw8QS4UH0WMQM5sP
51nY0ZWA8ksp09uQjo8OQO0A+NQMxAvdyBIDJABK79ga3Qt6vBvQpXsOV10qeJh91qSK/YsepS7u
Wqa/gbiycdbpkX7RSwTypFBGmXvMp+QmY755OZzRcZ0TNlmW6DZDC/nHim9xG5z13P9QxwjoTpYZ
ZPrw3U+CIPgE+lR8UydJ4GNUgn3irXz3fawvUZs9Rqc4RCDj/CXhzPfubw4QmchlxKtBHZyPZ1ld
OgPDX7H2u4tT3mliTiPhTC1TJ7AGM5IdRg7tBnjvUQdL12fpZcKi2Wjy8L+oL00e2N0vsSHOjfA/
WmZmft3tDZt3ihVkfNGe83kDeXHlC3lTx5z6X9ltvbIBulvDcG+QhuSjc8I9cmsAGrG4ubl6cnNR
jEVD9MAPPSYjdHVOxj55Y4N8EQOpdHnygGl8shv8duKseEaDJy+lpf3/g3VdfLM0+25U7H+1s/p+
AvV5DswpqcrKEbxgeSCX4iHGHGrLSx7GRyv9imV76GVwjrvkYaXRueg4o/lSDj9B6oLXqM/znJ4U
mcmZxBkqzYv6Bah/v7C6kzZsXSu6oSR6Qod2H63prUkSUCQkyffpuyWjB7l4LAe19jNxXfzy44t6
oozBP03ejyI00TTf+sIGTYHNGoV9UBRUgcON5p/mA9URD1+C4z1lTu2FE6ZJcdN9vpZwz+rPcjvc
Ne1XK0q0y8lDJvNbXs1X9UPNdnKhfYO8u7XkfGXl+JoK8YJC9+P/S0f3PkxzpIRlMRw/FJop8bwP
Ur1uTrt2LHGRovou2+ngAaNpR3Mb+8MaDl7A9E9xtHSt+YxngTYZJM2wIQ2Nyj1+Vd9CkeU7wlig
eH+oN4rP6mwI420YxtdcbNMhPZsGMezNtbOGl7G18b5i9jOGF3YDcA3THfkMQDWqy/+PjT7c1dMb
ORMeYOQLTHB9W3sK6v4FTc/7PA+3VNPfkNR8VA7Vq1dcmtz+QK6xnVJnw5PJBQG7TIZ3syrgNYm7
uidHuwA5O9KiMhFLxyskz1fRJzcn+kdI/MG2ooetkbGhYy/ir7H4/P96LbPoVeg9QZbFyaggkCXR
dmqyb9vKPts3f26v4YYAvHtb/MlweKbQfVHwnzjszsnIV3fEneXhWYn7WGx1tUSeDTbKH150M30H
InrRbPfYymcRAOVqpxvtLhkF+3j6vwxR39b/v8YANWiHJclCWYaylq/PHwTh4//v0zUP2vAazfpv
3EQ3BgjUeZ/qp3D78p0T+Gq7h8AnvGHkLItwRdvZuxnrbwUPBYF6qL3FvRchhhHyK5DMkPrQdXfb
M59bzq1GLRgzCPeTrz8V8QaB+85v+RtAWhaWi2qk3Oj8sVfd7Si+q8vLNFWXtSbz9LuvSZMrIszx
0cWlo2J5FD1USIzgBI0sQsCmctOhNSNzkE+L+rbbFtV88gIABpp+aqAtOEG0g8a/TalJPTr21BHH
zNNeEVbsCw9idZAcHQPQBTbsBNt+M2ZXdbO3QbGD7fATi3pZEeAzutHD0BBNaYb9HDrtMqqLk+Up
J0tfXcbyfUyNXwH3G1EUx2L9Otnlt9NOj8Ly/nXj8Fzkz5MWkNoVQ0kBzW0Pr6nJaQvdv7b8rV0Z
i4ClhRHdCBVfuKVFKp5H4nz+LlTYbzPtpT8eEpSVBSw+BOf4z4yAvEt95U2MvATcD8RF6Fi2YW8f
h4K/gNTJI26jcczlSiKvTELJ2UCodSCOc15eLFiK0OGOXmqcoqo/ynTfemKLPvtZZ5E3EXdx4ZJI
zgxQd3koSHh2CU4a1j2D6l5/SoDehTFx3+NvnSqj4HDLnTfe+uS5SaAmYmpCm+K70dGOmqc+GhBC
w/DTm61uyn2MWEZnLAnYE0XWAw71cayKJZO6s5L/EVTIbj58NUIWyCbBrIBSmeW2zT92qJSXzmqM
KGHQeup6dWgSEIroLcgNW1bZtFGfs6ookSXqQXRE136oFF52CDgO5MEZsnNEzeE732nQ3VyR3EQq
r5gNkLzW28DhTGMRPtTPOcExPiJE/GEsc2ZUnTHfScQqAZ3E0nYREg0/EU+RmXIiieFe9cOLpSGL
TIHUBZ0SNJMYYoE0yzlu+HLZeyG1gl8GPi4t2f5H3Xlsx41sWftV+gVQCz6ASQ+YBumTTmJREyyp
pIL3Hk/fX4AqkeKtq/rvpNffEygDQFJkGiDinL2/XY7TuQ+BnpooxK7iOQoE6unyWFHaGm33m9kQ
D0JtwrY0j/wkhDzmynW/ipOcuAZxQAPa8XQuZ736LW6ck1RXtsKL3bNuIc2xw307JiTrYv6hX1qw
z+WbqDfFRpG/JfurLoPqmsH2BnpCfGrf33WkJLZi3NEJXmnAReUvE+ATSfQPpASjGnIQatJ9Za0v
MipjAeB61P/2Nun1rfR6RxMsxZlMJCXfhdp87ine+o2zxyQ1TisQqhtdwJecsAQlVGb8sFkDQFw3
1zLuN040rWt/Wpu0aHxffnEJ+ByJyrP8mmRoDDr9vsjUKwaxwzxke6MKvWaq1po1wYhL961WAJbc
QjC5QWG6SSqdviKyQzLg53hb6/hyDJxK+WpQvzqswS2+QD1/kt9y5/5qIHFFKcDnFKkrYEtnAqtz
lq8Aj+R8Wb4LWWBS/K/X7TSvaendY9v/qJB2Ilz17EJOKTaj6h6i2dpSVYgoiEb3Pfg6xcg9Vv3P
eSiXauFdlpjPsX8fI2XqiXwXsFzHqy/GW5T9zz4Fc1ZZZa+is9kK9Wjx1Sc381w34yNashOM5Nse
dUEJMTUpn9Iq3cdx48lPAYyCM9ebGIvQH4NNqcbS0eWY0x0CeZrULHlkZ9SW1pEJ2obYu0w5k8Il
jpDLMxrMYPI3wSj2dULBflC2g197NZ/CsL53SAS7YZV7BuX40RygiDbRRTgJuL3xD7jvNJanA5B5
qlwr0xC0mDNW6Na6xtqisVx1+2SHwwPP7bXyhwcaJrdaonAJVM9WOSBSNVdocG8IoVsbOHbk1LQK
KHDMW9zG58GytvIwd3QQtM5edNzWsL9kgqspFJ8JB8Y0mDgIWSgwjjLwoOAenXzY9q25sQlmM5Uz
K5Kb+DT4m2wKqHIQ3mPPHjrqTV2OWx+mP3egDayrDT4p6RLCPbxJyQVRsmktdwPL2yvC9/hqXuil
91wMpOTcnr5ITcWEkBFfsCdvhLCt76Y+Iy7ThPZqbUc3PCrU+8I7KgKHybwGPWLBAgl/41wyU4Bd
Ka/kB1x1h9wb3/Xi8KGkg2sEWyvY4qDbtBSslOZ+8K/zxGrQKr1JmT17rp5LI7grue1FALdC64TA
kwoafHCgF7kSeDWHmhI6Z76yCdNVbC6tEZ7Lvl7jnFr3CEONuF6Txe35Y78xMvtk0xgfMhhmCUn0
SrJ3VBSsY3iKeQncAc80+dyDtca297GMeeOY4EVI5OVqjhUL4DjxQEv/KZqTQwfrWP8iP1ROBd0D
QTSwFmcE7RzC9EeOEpPGGKf7QaU5N+rw6sqdNhrbZXVotg8BS5kkNX6vSvXYRqGnaMDBw7055JvS
oo6nnyY+KjmLRAeHs9V/ziwFRCEdoDo9g/jZVXs1MW4tHQeyae0MhStM1295YrYbWkxrXHYAvkk1
015krpdVzl6+TO2f8SVVNgoJLTTaXLyGy0vO/9WYhNfSlKO2uO5iZgr6Wv6SwF25/LseFYcbPiuf
OvYZCQFeWCopUG/9WscSxSSAf+PI3+gDSOLimdTXrV04e2Lt73TTuDYqURthfxcp3anCc0iFjKBi
mw6CCdrZ5B73QZlRYhBUMobFDpXMDeFlq7ZTKSWUW3lh7rt+F0YQwbioJtVxuVarvOmu6mVU93IA
6JTmN12Ihha+Ha/GFIMmL/LtYIcnq+QT3EeeQqRZGwzQc1AoRd3W7NVj2opLkqeHRO8/lLThkhkO
lE5sGUtlTPrcrvVj6Jsohl3P1xDbaEC3KnJvcuuS0hpHq3hqoh4i2vy1JXXZHTIqMtGT/CQngHjx
2FznMj0PpXJnu8y1TIS0KFeaOjwRQbSzQWPQu96hGLvRgvKoEws40KrqGy/XynUWfhGs6yAPpKCq
Y+eYl/kW/bRHJWkt3+hKIN2Ist1k5Yf0DtChl6SPQQnM2jKvKgFUCKAOonY8GDsXiDkHWAO7elI9
n8jjwHfWsAGOVVVfkXZf/fRMoOFtFOVggrJDFowPZcKiB5jvGLn72kz36GVPGRGgscH/hMhmxteZ
Iq1QeRtAmq/12dlNOS1TptzOfGonWMgzxu8mRbVlVubXVI8ND4VREZcVUhVYUtZtHRMfkPb+B0NX
0O2XRrM9+qMTgpEqaRBnrAR8NPX/u/gQmTTx/1nyBFAPHWAGIR3/Jnti36Tf/qv487/On39KrPj+
vBdEiGL+ZqiO7aiqJSzdsg3zByOEQ+jpXA1Vi245pq475Ex8j6CwzN9Iq4AN4riGcB0YHj8gIRxS
TTisDk9SLds2tf8kguJnQohFlgVgENJiwXHolspP/ZkQUhudgpBWfiMIkRmsJ4e0zACzjcUS581r
c/uSafE27EK+duVr1MXyX2mqiRDG4KWwVYMkjp9gJDoODtHwXw1KeoQWR/5Yi1rANW+DqSAMlRyv
IvYw/x0IIvwYV+ZD2qY3sI02c2qRz1XtpGzfrdRvCQuIMJmeyM3aVcbMdCQ5Eqh5WypEjDXF1VaU
+1//8qb6c1DHy28Po1IH5GEh2LWBwLz97ecyG8aIywa5gAQ1O6Rbdkz74MOBmAtdD9oXqMrphGw2
iv8wK7S0hYPliCLKHN0PsMDL9Ak/10kZ6ktM3JHzyeyo2vtRsDcwOaA9VuKV6iAiFZDNBAqKYaKt
QSGhvAe/R5C5Kk3SfKMzamu1XSMcmPJpZdP8CoLw05BX2o2iYuQUZXgctGgrJvcYp/FtNeHMzG2Q
gDqIs/B+ytxj0DtH/HwQkajlixJ/rVbBXEsAepUDmoQ2rQ+T4WKa4q7FzJmGtgswLDW+hcxS8fGH
R0E5y6Uz25jiOMFEq6lLwgAurjoN8DX43xWVV6qDrviMBq9mcUv2YcB1OwV1IrSRxeW0RZl1SFTF
U4zg2aYXXof8KjDJjmUibv052AOB28YIYd2AkpGMLNFsPB5hc+h7Eh8VSXsxg5sRo33mYA/y0RoI
/aQY8W0YxndaruzcPCViLwR0nDJXK675xASicGjcWUxyEYPh7A49t8Y8k8PybvzPCbITphKbDD46
dWogBr6+ATrZq+iIHT5/TgGVWKzDNr4HXgN5BeRpMG6G0PQyhOeEJaCMmi9xisrIUh5xhqBqaW9n
vbpwuyZfM/HmlHA6ok2rmYzT0v7sjOFdGRRUNXETaPvcQHmkR7dlwl/UDgFL6iK4991qG9BxicKI
eUKEg6jSP/kjoSosvwZTOzFBQupUoOGhl3muhucBHgnLDOSZqAW0uKNVFegZeN92VWQJKuuOVUJv
ak/MRWla2L6BgGD+YoXhA8v6+8QcKKRk0hHWEyvbOkAK0FT6hjVip+IDy+Ul2OrMmk1XHT2nxT8Q
YqjEz6gDr2laz2ImRGmmYV4dl74XJTB3pBqN21xBjCViVCVLZAOSWZ8dF9vabxWY0+3z1AR/kHZH
Rvefdeki66cKq8BgNOcnGo5MaAJwq301Pduts0PANJCupSJpkst8G05NN6ebXH5D3Yg0larSKDQR
JnyjjMZJT/OnNreObousuceR4wblJWuZ1KKfdqsLbARPjflAjJhB1Zb2vVMgJLU/+YG7ISoP/3Y3
2qyeHCSFUrlWJMdy8H8vQl4JdSgJRq92qu4+FrzTbQZAhUw/5oF8zUm9emgoT9c+ge460QCTp8zN
c+H4hANk126K4c8OGO36zaQh8MjKi5XsihLYopqvrMT6TD7hxzp075ww+hhoIMa6ameFIPSd5ncX
5GuGnXKVkdFXtP4uU5U73/T/TMnsQDS+cfDcd8g1ptm5t2hBitj6DEGY2VJ78m9AqUKHSpzPrVwt
uOI4G+ZnBd7AxJyu0Zxv9VDtxtL6zCp9mG00rfopzugdtuVXBEyrUuh3flbvtEBlUi3gFZN2YqVP
VXmXWvYu7ZOPCpEZK6dNrkAzurR8cFxtX0+tF5Agh7PirM+k2/igRPj+zT2ue1Rv9EkBEONuwxG0
dxtix5OKQKTmtoNHMZAQrnR87hQ9BB5Et5QOVNtEH8wiWwNr8aYB+NGg3Iqh/Z0L+2fgRHjwVwSJ
sGyrd47WHPIkuW3mCbtScmtSQ7bteq/YTM3gh1Nuai5ZFh8haXkI9mDSzZ80SkKTX++IsGXOGHzo
i4AWB/aAiitWGd6xxn5qvqQGyUZAh2taMO051TqmjokXGNa3HA1TDtTzZiarxaCYUREmtyI60otm
yqXzOGB3tu9q1gisxcpLXZUX37ePJRElnQ3odizF50lXT/+7k7i3c7j/9v7vZIwJwzVs7WWuJyei
pHf9J0Fmv4xA+39LOXOZbvz7iaZXf/uWp5/zr285dPIp3+eYmsZsUTcRmKquJVRD0//i0BG78Zsw
VFXjRmahrrQlAu77HNMxfrOEIVTxfR6pcuh7zJnl/iYQsjmwI2DXGcL6T6aYrswwezPx0zVyk1RV
/iCuc7pmw8J7O3XC8zC5Kj3/szM/p1BHjlNplMdZp6jXKQg98qqiZL7sXDbqFEE3Xx6GLKSOr89Z
9g3y2a9nL48Ihqd62QLr73uiZtURHs6Yw4AwWpoMLw+hOKjHOGd2kwTVBHNCDhXKBuQBc+YyfvPw
5UmpLZTVYPnM58iD3nJnkRbpiUKr3FhW2Pcv46zqOgxxVExpX02kHBcUoLWGjq8SIf8h8Q88nXxO
1RpTcciZj+/10KZU//PPafPB4j+ji0Lk6uQlNR3Wid931eP4PEU2hReHcJ1ltGxQ/sMvezlalsCG
qHPVJ4WC73KiKkdl7XBgOceiCN+RCnu0ymm6zAT8xmpPn1knymyOy09oXK5TQs91DBz7KIA+yaJZ
8Ym01k+iiOP71ukh3ygg+oKkz47KACadQDo3ggy27EmsOT+8+bj/zdqBD/O/fIaEaQlAhhpBfo6x
HH9DMhSWFQNBENoZtASUCwNdbiI3TadLY3aIUJo01+6wHFmGy6MoY1KJJg51puWURDux0VO1PMDl
Y1K7jN88XMZuQRSrM0bthiW7yu13S1pfel023aCl1wJz6oDPnxwSyzkw6cGoF0enbAgETQLllOYB
/VeY7GuTUBREmdanuAYHG2nq7/U0JLsmVelX+Xb+wdapXw7dZ/JsTQ/4eszMyfGxTmXOyXJ6Qrm4
ZZ1eh8u+PEfVbpYI8OQZrwdfz1UsfUJ+Cv4Al/M+p8KztVCRHnT6AAeVXHE6Uj/GWjdkOuRsjr8c
Ws7yG2M69GX716mA0uiQ/HjS8ujNOa2bUWLH+qUqtnltmj47p40j48DMa5snMZJsO8FigPwevgjB
TDGzaSgRRCdN8/DNJjTqri1NsZpmHxvpaNvH100mYiYTP/YJAWMhwjOxWvYNM7OeHm3uxjZ7pHt5
3n7C05TwZaXs1MaS6Cw3umLWKxRKIbQMp6TGLZK7cErjzRh00x2GHMo3UaK8FEZe7hJ/89E1ufb+
fPVzDFO3uTibuCIty3m3wu5Hlc67ZaRnTed7aw9B41kJLKCeqrNIkEtj2AiGcnqAoKDsStSJFHV9
ICB0QofB+Ey/tbhYPaYzsLE8hLWZoeDtvr7sc0sPwIj2oGl3wQTkGwC6hV6R0ADS56BVzkPYAw4g
+QcHkwF1Se9HRF/WfVWn7RnwQvgxTILfm5T8EXPot6MWtwHCdBPYWwaNJemi8zLiA/rrL7WM3vyX
V0ZogvsChQe+1u/uCwZMoGl00pR8dPxGrkINj36tkZAA1y7bRGjlCWlLeXoZLw+D3nhKkqRmIlUm
6PeiYSUUEzDVFKEribsvCW7N1TipX8fC5jKmNMdBEc01IHX6NmFKmbqTcsiUUjnUduaTeS4fjoYQ
1mp52NCtwMAhz3p5+OYEI8fepKNYrkfg5YrT1oiG4vrS6wO1jFGP8e5G1hHDWb9F7dNdNSuH5wCC
4wPx5kjo3G9IvvBroeaGjo0D8PvDCJHySaOiv1WLkI5lHRT7X7/cLrmpP73cpqpjEKNPjSj7b0o9
ftzGuukM7kHFYopPVNcPr5tSVb4P8UYjC3wdL+f0y853p7+cuew0IGBHo5bvXk9ZHr37MWhCjJf/
tOGXffu/lLUAcILae2MDFzk1bUJqY1Khgup6VbKareQ0QI0jlTjL+kNTUxRVGkqky5F4wqN2g806
/X7SqORUnu1o97Jvebbc4O9n+r885/UIkLNop5T2NVx+jFh+jDxbweG6MV1AW6ZbzNzNdST7dQq0
ahnbcucy5Cupb7m8s4Ru5xa9SXHwrfZoU3qhMVk4MDnSiLaGNufrTgv0p+XRsq+TPGzcAjc9meed
bWyqNnZPdYHQXx3i6zJS5E1gedRE8fwPdTn3/a2VzwWkEEtzdVunrujKC9ibW+voWoE/xIY4DPWU
sSwZ9NugpzwXpA2eiSA3bpd92kwQuWF0M3ipucVQYVDvCd2RCY/F8qQjrP4Uwn9J5Kj1LcBxy4HC
JDG5YU6T96yyh0QvvbkI/lyE3Zgvg+PyKLV8nNVlY/DVlJLv1yO9iblISjQQ+xIPhfZjwEVOp5e8
LYFPzBkcc1XXf0W0LLEtkzJyUl88uXrtHpJsdo8KZNpj02gkMqEnXS/D1009Ot9Ped3H3ME91tF+
7vbqks9RDuWhwvAphDOe0sKgs7c8bKdEMbel31zHuei4hBtBeLDkSbmKE6vUzE/16Mee2VRPFlaI
Y4Ie/kiOlg1t/8d4nKrvR173xeGIuJWMbGxL81qdtIyUgnIkzd3P7hBZhQ/96CN9VXGn1Ka+L8lU
6pHTD+X61xcP8f4uZtmEJ8OmdlgqaSoT+Z8/JKkxRcOIvQLtRJMW0zrtyD2krOd6RYPG1dGNjlA1
RzlRnsDNXMyXlsL2x1nrrGMzSdStHMai7bzWsSfMpvJojoNLDdVqP7q9uY5cIjUL5IT3uMIOXFHz
yzKC3cC10S0/LqMxKZr7ycKYqpcw0Zd9y4a1zYakyOkCVYUkYcA0dZ25txlLgn83anKzvqvkhrNJ
jHVv1cFYQw5zP2aBF3Yi/BI1ebDR2iE/OrAQ7zQngkxiNOEXRx2+pnQI74FjP4Z5dEKEWAKeltY7
a7xdNj7Jg7dONj+DoaOs/WM/fSqoKUOLLl7R4pek8H874zDeV9p11oCOhlHepjqiGe77yXJrKHOt
qxpq8mQqN76MzioChwvs8lAJZdYNd/n8ZBU0GsuCJVG4RGvJzfvTnVi3m5vKKfOT7lJJRPwabt+f
tPy05Wf0ZiWYBDbcCOXKw5xVkvfm5KQty5Rl37LJEGq2zE44xw5RTodmg/mqzE6vpyz7jdfnLeOX
Z8ifirL95WQqKc1JgaR68EsDV3FDwSbXJ5SvNWhTree7tgyXIyC8k/OUwg7ktIrm2KWRm2WopK65
T6zhFthy+7Lr9WDSCRnOOuAr/PGE1+ezmNSweMXhejm6HFh+5jKcdFBjlmBOuhwoegBAJg6xQ9Hr
RHXSUdzN5dA/YY1+LvrSvdatJj4E+Z/LXjqoNf6+ElahPAmQbOiVM6iOZVibLTl2SY5mCsMAbihd
3OrjgMWurlQPxGJHTo3oxSayCpRd8vByTtmYMrAiPNhmIc5O2ndoqRKt2yuIN16Gy5HWncS5lptZ
5mpAc13ZftcRA+Sqp2WDq189iUETxdrqoHsOmYMPGsJ57oNDynQfV49a1GfAl9hK0A1AN2OpuVmO
LJu2YDYPZZ4zx0mzYQGJTy/7JkNQT9SRxqeRGt7pk9iiN9UBKxXaY4+FzeEGDBuSUWmDEOZvRsYm
h6lSZWvUMsFuGfpcuDytbdT1MtQ7lDRDegXbckGvOxz5piCgKGuTpZW01IaqVAmritzZmi/nZFqT
3y4H3pzXRRclc+tbKNL+qS7JebJDR/nIeindqcTdbJah24fzumdiBsqKoxqhKtweYTcvQ9b3a/o7
w94dSFdM5e1h2VTL9bzJiuiohI+dBlXgJtKHe2Oqo/ljlHLBAw7SEdmoWbTU8iIE4WIJTDiOti4j
9Usczs2OTIv62g3D940WEE6bJtd3u0W2V8dKv4w/nz2WT3rFsmN5fjoMZLW07WHSY3HWFUOcYw2C
J1+p1BxaPkBy13IwyDvaOYUlVqFoxffDRZjyKeMp5pynL+d93yXPmWKErjVXKSsZz7Nlk/YjN4HN
0LTqwRN8b/XI2FV8HvbRrPGXG2BZjzG3JILeNBGt9XK+rbtmInBaU++XjTo2mFPqYd4vQ38wqyvm
L0SiLdRU39dasL5TsynwJmSrMSC0pEYIagrJhEkeo9b0v+Vd+80yWStp9O82Yqyjsw8lHFasM0Ef
LXDKOjbyW1xbftpclw0xK80Vhkq3CsnypMzLAd48ViJy83pg2bccXQ6YBeWi12cUoBYOUDeL5LPu
QrCoGht8eZaGIAiRWTEDiWISVlWNrObwM/40ZmFTWAD8qYuLSx5Po4720SyM0qDxxBsp981VYR+L
SCMneDlZ7uvkectokk9dnh8mg/sP62HNercOgeFpaJZpuNLvruri/d1JscCE1tHgb8eUGSSrlfKp
QKuRhG1x3zW9ePCjeRNndvGUoPk7iZqmFKLe8ilv7cBzBLluIaIkjxJbtDHlq8p8+wnIibmHg4ZV
8cc+ty7MfShf7WVXLB/ldvqEr0/ZzgM4HLln2f3jOcvPGeRbt+z6sV/In/V66o/9tjGY+2VkGKTl
pgjYbqgntgcronutqlmBNK7P790eyOmUjcl2GS4HLDR9PTfwk0Hk4X2pE6KdzOpuGS1nNVlLHzBH
x/T6g7DaYfjPgmy/nOLnyaMs/6JoRcuzbPqgk8JaNl3SB6sMZ8d6OdCgMzk6jR9G+2UMJHjmcl9s
QlMNUcNDDqoaS9tPRsFwzoxTG04f46lk2gk5AxIM89H9crLa+spWV8kx8JsWsHQUKXdM8v07qyN0
nIYNDFS5L+50/472NXESSUVelhwuB4auh6aS1dflWVk4krBumjv8QOl26DPgc75b33V1V53KkRqS
ZjOL+zFcDrbyjNQxXs4IrJgz4r+GxTDVd8tpyy5YHlezKRsMtNGpFlrCKrggDWPkZ6w1bPUwFNWY
j2OejeeXQ41pfj+07Kzzciy8ZSfs3cdenT+laNPKi4uk9Gh1d8EMQJfstLr5h0KJIUtEbwrohjAd
pnS6YVPg1DVK/T9PvksLeGNX6D3EXfSOFn/LUfzYhLNCLF8UIjAy3EuXwcZtRXBtWvC3WZra99ks
ctrGtO0LGz6V1o7fjD6JPirwfWCVDJiT2oyc0i4V8MMU6iXQI0ErUtc6uUaHSyojjtAfMMK7lvZE
qfhrMoqr3xpoyOx+vFs2QfB5QF90W84si3I+9rtfr0Dely94EVyXdjLcVk1nyisTdd4uU4mCHERB
a2NrNGUKAsCRgeyyuBXawMNUAyZynlNTiAtzpsyWGbuwULlUq92ZqF5mWfboCRybBz007MMonHMt
MsPrnWQ6ukbEhKwoe6/LAMdZM+zlHi29MfrDIY7bARxHjsI6lKkBRfIhGd1pP+vBt8D2BxR9hXtK
K/UZskm6CUKBo8QhT6GY9LUvGueeuOZo7LE/07o4Uegxd03IkkjXjn1QG9cSDI2ZK/rV0hWkq2n+
exhXKD1z7YNL0MABGFtxq+GHWqmEdqVhi+BtJJC2DIts3wekRPYjBodBzGdLbnyKHKs0gNxNjx1N
RuMrT2Hv8+Yyc0RiWQe/mw2xY1ijHgzWcLdzMj0vuzHTaB5efGezPIla3HSjNvp4RpyePyWdB3VE
eepi39my8NiRjhA8tLDIFCgX0AH1ZxIVBBl6QIp//e6/X9JwybNQOpk0uQzDZAUqe0xvihQCJhFo
iKlFiqjiiHbEdJx+bOy8wcYdA61EPJeC3GrAv0TcqBGZjghbRX6GJV/Ziji+bvRQ8NaN7h9lZZYE
miFfzg3/Y5tMvLxpFV5mXwkujqEFl9qM03+4DS7FzbffacfmG01GFIoiboXUx37+g5DSjIoYwm5b
z/Rz/UzHKCY3GCCABBIORo0jsbfLvjHpgqOr2gDBy/yhQm69rsLO39bVmD0YUBuvIBh2auNmD10M
gGbKezS5FbEHPmaBNZwjcX43l7ez+E/mvb6nKXOg3XSOGZ1JFZ1hel6YRDiX5VGHyMRjYkwZWR5Y
NnkFsRxtkdjMy1NDEqtX0QCzShms8DL80ZgxsRWdPd0yyXOOvCXBHUBRFK6gFW+qPqseTBm73fKh
6bU+23dGwQLVn1D2LA+XTe+a8UqPMKi87pMzCvyOeWz9w5JZvCtF8/GiKGq7hO9otiVM8e7d8OFv
JoORNiCBVfcq0vt4ypJTlrjxy6Z0+3pTzCCMyqAJ7vrWcU+iHA+Z/OMA2RY7MavFxsZ8RXZzw1LW
dCYM5zbAHOF/1AcTMmmL8KmpbL7QyEU30KePalzOOxhcJKw7RN5CkrmZgMeNLsbMMQUuZY3iMSbO
GUQV6wfXqTTyWEBIlPJaX5RC4KNovyCrMsCtyX3Lxqqdde923WkZKVrhYzS2cdEEMNiCuOkQbuv6
OSUuYiMIXlkhHK5PM7aOcQZV1maJf6OmQ7SqNXOCyDBLsdBwPxrSIWlSIekmE19O1Xf3bdltcoG8
ayR7dzcjotnUuZQ9aH6x7SeYzEXE7VJ26AjWbXvVS6aOWhZBBSwKJuX519eJv/la0ThFG6m7lqna
livf6DfXCW0C1IILAlySU3mxrOBpgU2qJUAL1HBy3GZ17XGdeQQdVu7w6SMDGiC2NKGoDuL1YQh4
/7DsLB2SJsykntZKHFYHQGHASuSjZUOel9j6znwOQpuW4ssB8kfIT9gVk1l6IejmXVBzq53kOmB2
nPFa+1lPRXfaoBnMYOmxgbyf4XVCwFVl5pEk3n2k21+AJvoYdIq6Pym22p9CsJinZQhgDsUSRjzN
yXBp/7WZfaMlM9Gk/aOQP+Ebfbt3wVyLwTcOla4Z9En9m0HwhiNxL05ki807XS+tf7hfi/fTfL5S
TO65YTtc5xxLe/dOmK2JxXMOCKAf9ejQkTa9nS0/X5ddqJJP4gR3voFkL4YmsItcuzkrU+gFlp1c
zLJPL0oD/78JQsAfM92jm2VnHabpBT0a2fNDb61woMF5tJR+p7JUuLZuA9eXa+4HlkNWeaJPGpEX
yiuqoX/c9iR6Xlu5EZlWXmTVsQuKc1dXxTmbg+mY66KCepquCTIbHvVqGh4NER0myQsIOzvftLJc
XcgadbcUpWc1JDANS7FyWPZWKR8mw46OYR67mHJrzyEKloB1y70uu9wwTQ6xRtiTTmMM+D6njS0t
dtR1XBHk8PXkH88XzBhQcHaTN1n4CrNYPf/6W/MvcyveK0tFTcz7ZZmsz95NMEPX7GLdtUvgr6RA
2y6VLm0yh8euQIKpwMQnJ4ZhHARnogV2SzWIS4W+IViaoCm0qF1omQdE5tZBNyrroHBnAu7xzMzW
/VIDVlYx8zwg/VR2Sy922WRgpGi8ZRgXbMoe6B7ce8My3WPaN19CNdo3RAzsjXns92PJQlYKNpLc
2DJTrD9isSEbBHZbqoC1t3v6F06oNJtp6vqDK/DLv27ypKX9+TpezvHbaI/uevYiOX8clzap3CzD
131JNgi4Lz/OeT2ctsmfYVN2eGtjB4s19zS7LdotafLk3Wd4nMkSgUXcan2xBQCqJXwMBAhmoDoh
y6MwVvdt2oKXlusYlpf+luIytiabmR5JLfZeqLl/UYiLosiTwxOEXKqWjnZvJxV60PzTrz8Fmv03
X1kWGKYrUP0IG279zxfPrp7SSbROt81AlRNqBA6rFRTBN5XhHDNLbY5BWgL3ZKGCuHcO0dAAK4v7
6o9ljlw4uP9jJ3oE1TYctCKEYAF65yZrpvsiJqYJO94hAhl4CONVLa+iyybSi24rquSZQtF4aUte
wmTUiHN2Z8qSc8a1S76dgxod0naFX0hdRToCnx7mwCnB2/uyWYYZlvV+nrNd2AzNabIXGCC1OSWK
PJskkwxUX3pPQpJ5k6hmdDMphnZINQKksaZ8aRGxkgG0AiMYcz3GyFcO7j5gVrpjs5kbseONQLPD
FQxfnX2w5XqCdJ3gEMzaIRpBzxdEyx+MDE2Nb0WeTnvvEKT4cQNfy0i2d7vN2Ec1SYXFoxOGxZGY
1/RUG2qC8V/up2PiwaAIVj5wwDXseCZn8vOhkXbvqHW2b5N2zFAwUvN2O7S8uaE2nl1UxqpV9Xrb
Q706ti08oRsWrGctD/RT36ebqujiLZrF0OPzuM8AAh1IuYEcQT0TqFmWH/gFc94ZPzto7mTvZmYk
EXe9I6jUtrypRVsfEznugXXs6zaiYCaax7BSPilgn87LqJ71eg2FZPYCn/gchdmPp/AuH4caSOTQ
sARfxU39QG2yPSMJqB/mRtHwBsYOgbc0UFbO8KBi0a/HoEKCDBi0xQy0d40eeSbzGK1WqoMhN5Fk
hi1DXELEpZH8PBnpZ4hv2iVPRPvYhh9pOU5bPqhkBNcQV0zDmk5M68UxV49zGNoVLqFMZ4rApoh9
5R+mlQYGjp8W7lxXHcsClynYMK98p/2grAs7x7GaLSkxzR+lOd9PqH0OqtzUUq60DIPxKvrO2CcN
6Z5jtVGnlvy0AA4E4oncC1q6e4WeuudQrlqxWrvnZajNLaZBsqBguRrHfNTXOh3nbSFq6Y/M600V
Y5o31Xh+jMRIjMHsAoqyolPCVJteAsv9EjLdyvmHjrIhvRA/r234sx0LtSG+EkQHKBXfTsJapwiy
vje6bdMAirNnc3jwNfh9sai/meAILcwSGeIXLzYnEtOVUDssGyEfzQr4QlV/qnNnOJtyARemKiho
5g9OMAO78Xs4S6PufJhDEIGACQ8ht8VDKydRWpLmpyywP8daFHu6bNsuvduA7uw//JWmXBO8/ysF
nTZVuJZlWrZ8899MNUWut77O7wCETZPZQ2Z0seQG6AxogIr7np90pwmY+Tbo+aIuQy3AJF04xqUs
UN4buhscA1WZgA0Nd4M+dIDzDAXbqsarRO9s787AEoqmda7Lhqb70TJLh1kIu8pu8vei1MiXTKvs
aWgRDtatezE6Ikn8mpZ5OFf/w9l5LbeNdO36ilAFNPIpcxApKlryCcqWZ5BzxtX/D5oeyfb489Te
B0KhA5okhNC91huip56lyHlSb+tww7Qb3U0xPgdYkK7J+fBaCRF20wo+ukoJD8P2BCSn/8dy93eX
BHlIjQtCt2da0y/541xPfENx+mbT+0C+0gyWvtwILyEkRehlk7VOdyh6BG0qt7JQQ0U3g2BCkfnW
UR0g+jmJhVdcigfgoHfOxWhj50IjYKEa4kMAuUDXystk+tUlIoAPyIn/CnqXy0JtX5zoRd79Lbru
MHh5nQ7Rf/zGX5Fe8yLSNUHgzjEKlSv/lwiVVg4g25yi2XhEsrZkxAss7QykKAApmjAwk+pGbiJf
xAtWv8Xmo66PkbFSTRQ//T6FHjW42tpxmMCPxBNPpkZwC/dPQCLetkzPoNYwAgytSmB27oanYhDc
AOG08cKhuCFC7i7QstDWSV52Z4HQ2QrtQlwd/R47civPVoONBntsuUj6ItaxE50lngIfm5u4PPuG
t44Uz/z/uF9ci5NsmMRvVE7Qz/dLHsdtNiCUuRl6zkTXjOIGgYt4XZfarMSn3U5KSR7OHVCJtC3/
bA6N2DVe+im2bVz69LQdVqaeAiQpp1vDJHtJ0AbKOII35iF0UCZXHOMOUav00RzeYETaDwgZCbid
zEXK8TB1cbNpQ+2pjv3hqDgBepaaskdlYF1iG7iaMqcAY9Jpl6wfXqPSJILdJG+GBu8VvtBfaO+c
SxFZnwt7diN69UHIopVg/EeoS/LgfnmuuBDk4JoZhgXs4pdbJapzfhVOYRtnYJajzd/fMIzhgJD2
9z1ZR/6iWMIVcddtjJetGz20bYoet3BXtxPEh3UdTxPyyjp6Jlay9lhAHAooVafMOaPRrBx0tRTH
qWuaXZ8Yh2LGWBZjkEC5zx4RN7UQqibsaPfAMSt7Wk5KsROOO91WucMlPqslNB5r/j9PQsW/IzFg
xV2VKK9Lropp6M9XyVRkaoGVAxMTX7iLZEztjV2P+CSI+Da3YQHhZ45eQcwUyBD5HqOF4KDo6jdO
Tkuy3/MAUA3IMNRYg/X5sPXyLjgH+HGcUSE+q377dw9K7yarZxI0/8Elgi8sb5JeXVsD6k+OOVWb
P/8m+Sb4+T/qqppOqI/3BCzLmcz545uCTGVYiamooerXxrIxnDUuRynQMVO/qfPcOeQIWGNGqtw0
decRiDe/b9xkcNAXDvaA+Ml+pMpwIas/XpDhFicFyDGe5GE4ujcfGwdjGNLE7VJ0Gumgm16P22MU
+MNNWJUJ9nfz7qgWw00/b6a+2kZDiPamyyKoNfWTkiv+zZwySvsoOXQF1peh355MolM7xJLbY53U
9qoVubm0KiMnx7rBFR6AR46Um0ukC8UsvTtqNZlfD9G42dAJwiDwQsWz01Wt6co+SPXgHCva2otL
Er4B+gUXAfz8uqna4A2eXPwfz2d9nnb8+m8QRHZAOTqSb/vzv6EFBF8o3O6bmNOFagCuGwDHFO+2
gE69797E1L0EdqVgJiyUM3he76C0zg3xK/0YtMOpA728n3jZ721z/DoRqrmRm+F9Dzm4alGqpb02
hR4dJp+IptKiKDFvomp8zDIdBd10bE+hDf2nybQt/168W/Ly7j8uut/8WpDymsrkcza7k4u9H6Yn
RhrYrTtyMfc6hLzKRwymde3+RlGdeOMfR5wzXDKxf6M8eTdmWzMljxaV/UobuRKUSdH3UdXugioY
SJTsoVqm58myuk0j2nwPkG7tYZ0HXN1qt6R8Ca71wyc7Ssghl/htkKipllPXuVtXT6NVaFtgdTs1
Zm3PhlRXs9RnncfRVwAezpu2Q/Lfzu1HN2Q1ITc5OvonpyhP44R5tKYjwqH3zXirj+Mm7ar43i94
YvdOd4nD2tplpDxW+bxmsHBVWlnZ9KwJ3P/gVBUsNUW3txAdhUGah3Ps1FpnJYHq2MNn9c/nHgr2
v660ObLPSSdPBahD/HylFQFrUKP3SpLMYkcMPjiqk9nvAlgqYw6r1q01klFWxON9KN4a2+luQ8Qy
UY/fuLgjfcqmpFyVuUbcEqJXoef6PL0lrdapJwWRAHSQ5pwc3kGuCWPU9sa1j+/EvgPAFnrGUWnc
Pa480R5hY+SCW7U9AAtflt0svgkDclk2CxurFfByYLv0JOXUICFZohm764bg7c+nw/rNpThn+tGc
hprEeuCX0yFw7iuKIq02hkXWyKxfsiptv8RG2a2x4IgPCX5zvudHt5qXaEtrcJyt4zrRg1V37U1V
uytfRafDyGMoAmWwQ517Bk4iO1W7rKcRrsQ8E1vHsrDyJ3NCsj5OcQsYkIv0s/FrQyJmJ6cBpL8T
/Da3YzjqB1vP71yIGBbr5AhBfbc29nqcXMa+1VhJkgGHGFNvyzpaF/Wsc+4JMmXz7LIfUU/G824j
413dHPQqhxg5uEHBlWDQD8BWkIjRUI1zS0WsFOTqtnlPpDytTDhP9ujcV5bn3E/RuibexoJBHLtx
rE55iI/jn0++Oc86f3nqmeSMNUCb83Pv12mXW0QjgTWl3IigILU5pPc2NPp0MJNj2BY8rQNbbIze
qU6GFqp73VOxPjTaXY1HyYL4Tngxq+4xLaMbgGfbogzTTQLmcIdnSr8L44lUm1O+mA3ee7zPJjKd
r+DM9YeMm7TLjK9pboan2FeRwMO/Z3RmCb/A/1SRbj4gAIX8FqKq6dIvg41bGMjwTD7hQ4dEq1/y
7kdRe4hhYc7xDjvW0Dcaffc4Zd1D4AfajUuQxI4MsTW8NMZWhg2CNA4hIx0HD0F45s+nU56uX06n
TRJHJyPP/JsH1c+3NinXtiQLz63dWCynSXmt2wIPwhZOqRKzCgtL5a/BKV/zXotYf6Dannd2syE2
3G3BJJxE7z6GaMIuq7wUhIGe/QSPq3Tq7ioBtEXj+AfDq4qdYaxr5rsrr6q8FxTjNERwS6ZhYbfQ
tSHgbc2VHjaDdVvG9anR8Z6pfI3/ale8hVV0/PMPN+dJyk8/nOS7q+kmioAQrdRfJ2bcTXkxdFxH
FvpVWja2x6Ev9X3ZJqcG3cpNg3DyErxQh5BXb93o8/0JPEolSR/CuB2aZGk2hf4Qj4/T4Bio7xbp
rvH1SxPjjNmPLkS6PkEWQPTWrnRj+DseUrR2ktyWWVWcwXRvItIDACdDczO2JSAWnqcNuY4SCp6A
e+WOb3wgalm4tlYDnCbOzltd2XdqmCoLfizQEsxF1oHSZw8YKImZzpQ5CJ8aqQ1VykUnCol3XCbW
3pCz5Bwq2P9ZhAKe43bEnvLHao5zA7IwDk0JMvHP53gW/PjlHGuqZcvb1UJlQma3fnhni3GqIyxg
ko3vEu0wSvdUQEY5We2skttXxVIWmZlAiCbL6p4mfTRO4k5Wq1EjALrNB8iNZ9bJkgQF4lmyDqo1
omAwCUME6+8QJ7eXnmK2Gz3psjtZB45dXfWsGdfM871Tq4GGWCnGaK+ivGn2VptNl9gVeKVGnvpm
+Aczx/K+Kjvj4iZ6twp9zLxMluILtUHorOsB38u9dphuY8fCm+69XuiegCw/l0er/hvd9P525BWC
u3OaPgSsIzdNqriHxvObU2AGsPmxSnrO/PZr3tTxvoJ3GFxYQvD+CqsRlD2OQug+2M9j17XMYgh2
ValnP09OVy5QoKsR1Bvym3w0n51K1Uk1ZdES3fDhkE0W4RIwhCfHMA+F62gEVbr8FDtTHG/5LxUb
pDHJc5CERdOc7NF/PFS0f6/5bHJklmab6kxu1H8liRlFVii6lYabcTSCk49Nc9eUySe9haE+IMm3
GXmvv1rlk44F1hfXSicSHZW3LxJjelRC71LrevXFqDGT0h2hnkQ6nYuBpB6aqu5az2v3fkDcaImv
Yv/KyvFxrHwUQJOS/3SC7KYT4zTUaeZnMNYoNarCf/TRAFnbiltg2IxnLkinhyAyTkYalmdZwn0y
37pag5B/n4MtdXnet12ACgkI33XsZ5gB4k9x1giX77iqkUwTyFOGKKgT9tKf5hLLpfik1SCfSyV8
7LT4qzNYzs211Gtoa8X4A8iiMnTuUdVx25HFHum2uzLFFzUb9YsLZQ7BQOeL2QbdrQ/3k9mtgyWF
XrkI7WFZdEAWWb0Z540JjHXtBhEKNP2o3iQuAaIFSg/O1ArQeamDsGwPT8w2u89KqCAr5pt/t4qH
rbnifNWJEKCEQXQhqmtlDSx8vGmQdePl04ZbVNh/PZzUuSEPD6LW/WrUwPec1Et2aY1hjG+H0Pzi
zL9UYQjyFJDLjeVm/l4AJj30kzsceabPyo0D7DYgqWuzNsQd9zo6eHVbPCUmJlIpcqCvwFjeAjBs
GOtqGCsipr9o+fJK3YT8ULKacWX95VnlfT1qgO719mtaB/CVBzccDqGGVK/cw4/l+97g1+p/zEY0
61/re3jlhIBU1sFIH7m/Ekmy2cnXNlT8zpD5W+HBh0VcqNvbNK69M4KxyKDWYYyzJ7MkLhYCYasE
9BEA4nvZpcfLYl+WzmNdEvT+2JRz0XX1+gBKaPFRH0yufjSD6ntfWRQixAxE9pHlj959EcEV0epm
9UuDWrhQWH3gKM0MGJOoMbkxMDD5ofhRlyi+OBTtY0cEBlUOP+Q/YIoviSeiXVWE8aaLRmYJRXNx
hPDuFTupzpZRq8h4UW8S7cRIB51jHdvwczHykvNnm8oN0n3f+k4/wLYTEAm5pt4CHaN0uQiXG9Sd
sd6Su+BNkUuv0TFP5jX6MEB9DmvmVnNcvYFpuUzBJKCPY1fmIR7wKO1in1CYxEai1p9ivJta9SZz
0ODx/PE5F25206lJc+81OWqSRgN/a2juZVWj9c56ROVpFRWa2Haj4d74vY6cmodOTYg2XqyW2oUV
YL2rCS/s9arUbrso9leKyoMG9uYXfAbrHcKtz2pnW6wMsZvDV7gAsWfxfsZWa8DIAtPAJozTt7R6
dNrc+NI0pbry+gbHb0jUa4xmiGYyPYX2pvfcXg0k3wokP1JX9VFu1BnniJfwUCx0W9RHbd7IFjtr
5sXmXO6S4NDjdrmTDVqFJmmbQq/le7rLIkA+XB8svTgHTmjclKuO5IO7aXReu5bllATR08RWFqqt
9dWimNFn110t6JGEa2EypBEtVkw8Xzb/0EfuIh/lBchdkgwYEMtdy0pziMR/3JX/fv04mg6wlIib
blsWE9ufJ7W8K0NR+6q7BrE9rbWgYik2dbWxsAZ/hRmzQ9KO6OsUZ9kFhFkKYpA9dDJ1/OI2Sam3
O7N3QMHOmxgt+22sKEwYwoJI6YSJ6lLu6ghVJaj3DwSrOz8/yEq5N+Bj1E2mvUqwEWBVRm5z3uRm
dsMZ9h/UWaoZF2eBOWuVriyzGy5a3fvbP0/ANJx05sXoD/Ncg8eSPcNLNU1jBkYw8udzwSpv0Hsc
ybYAtxAwRExLmbSvfhWad9eN1mtb32AyFhk6Lh8Y2Cur2EAuwMGzLloavclc0zfS3bWdaNBz3Vfi
+DFExTu2z137VlYZEUal6ALpO63IbxG7Mg56IOpbc97UxMdu07S8TYfaOOSm31yr3utDBLCoTwYU
l//pK+tGvdthHqlh+hN4t8Ks3NtWzeylYWDTIIsfDZgQbFQFMcKK8PGtiHPkhgokxTudGOK86XRf
HOs+i4CqzLtImwvEw8b2otRAKGRdrBItRH+88/zXMdDHdexl6k4W89TF6btOnvnV5Q3mecSGeBO8
umIsl6x+SeAYQ/jc5dFKVHXwKoZi3BVDoALDZbShhAZgfVPHoHlQRNM8DKq96oQYLoFOybGUYc0r
RyVzSg982JtLYBZr2Sirsk7ggjy02V7W2ckA3wC0AxJqHHDdpMFd06f2SX6AiRjzVndr6IlzD88y
yocJ+eFOJbQVozhtirDcysHCINJPY28CA6Qns+O1VVTGxTGVzxM0P0jEqvmgZhH+iLBPV33tWw/W
YFS3iTYcqpzY4xI6yZff9ZWH6qL6OjmazVKxmxcFqXg2gvZendroG1HOJ8MdEYIywx41LYU4l40G
PMA6nP/mHvzGTuuNNzVFbBRNbRwCnMuUDNOunv1LZDHUMSv2sjH5aqFUVvdO85enRV/Rvo2fc6ub
1hmJ+pti3vBFcKebG8Bbf43UCBGM0FdXuGA3+0xDPipQULgAw1J2KwymEp5xbXzvdWF8z0zsEzY8
3lGWwJ12lxaWt4/PTx+n69h1pju1NdMHOFt7pTH0T2QpCEpnk72URTUmamtpUQl8ITgjB1IeEdCc
vIvTKeoh0usy+nvgS2qT6B4Sq82XRBusnSw2cV0fkeZLgBlV2JPUWXEefNywWEgSSiCgu8EjxsCd
lqLADmqhpqBF5C0lb0TARdrWxnqGq77Dd/fXcgAFfNvCn8Nx75/7NlZyROPRfsQ80jw2XmleeIOL
p7lkIUeBi4aqP4EMubaJKtNlWwFR7NrWjPr/w3FyTHUe5U/HzZ8uP+H98+Q3g3lW3KpW+2Uy7502
K76ilZCspio3TyHqJIgVpDoayqHxuUH+lgyo9uaHJMC6yHEuzaiEBy/UOhT9LP3ZjKuL7IFg6zdb
LysEzxUD1yS0uAMtCB9Ei5Sf7JG73cEGoPJiGJO51ovqaQp7oJtGR46uipSNyoPsDgN5VhOAO1+M
qXnmBYKR1gvO0LW/UE3lyRo664VUq7pUgmG4ixTT3ShuOh3lMFbreNdhSgNT5fdhoE0zzOljmLya
M5Fq5R7TJFWX+ej8YSy3Apkkx3KU/Hm+hxirVlgmpBHzBivR9VPiWjhmcP/LO5nsMTlOq4JblZkP
IgoxGLeZGi1yQiCYjbnBTYnE81PF0gabE/V7UbbKYj2L+sNw7PaZW/tIwerEMHAGSJZT2oHWDdJu
V5R5cy83Bo6IPeEzFwyIqZsPJs+ngzXC0vNR036oEAF5wDxhoZZeft+7XvhQhelr1InpS1ePuN2n
sXpxKzTeqjoOVrIh7kOWckJ5njpkcnMLKyxoj+5L6/I6nI80lJD5Uc8ihuX16Upt08yFYpfqHNn5
To17r2dKovLw7Hl7SQYcEeiF2Y/dslEw1UN6gSe5EkGpRG7ji6Iqfxc43d8rbhMBbejRDuBieYjr
aOGqffykzJuoB+rv6NmDhRPgU2SWJ8cV3q3s0GawMOog8k+yMR8RU8dqvTrIoqJk1QqnkjhHk6UW
F95fpAd81XpTEvhLga59ybKhAAVcC/j2pWWsksKsPkfNsMqs2HozWfOC7uj0u0BU1d4zYG8BHs5x
/8peZQ8rGO71tAFFiaPNNIXIVOHC+nl43/NN5W9Z9b4je2EcLz6/V113bmOjtm6n1AmeBoOole1D
kSuK/tRkBPWNuQhIUt/mk8SWtsWnBm3MpVn67j421tVk6uc2w6zMLbFLV7BkhEeIrnAWdyAKMlHu
4yQqrLOKKP70DNcwhXXcVKdUi75viiiHDqY1x4/6ROeEyx4fdbU13Vhq0e271Jlpvu/Hh32qbItY
/ZvHikfgnQ2LJW3dq9hAKWbzvU7xWqQubXT0ZBfZ4PKWP6lJsP+okntF/LVPC+2WRJt7kT0zy3su
k9IHlGt/6gjyHVxPvDhmYB2MlpdHkeTeJYShtsxUnBcGEqg4nEJgXzcREFPZLDsmwkYOp8SNXRQG
Ttqpo9Sn0It3pLHd6zAAGJj2JY1BKOKsul17yaT6ACUxl5KfSqjlo8xNm4uB9kXVovqOnE19141n
Z2KSGSsCKpEVO+5tqXfZBad2EzFveEyRwIlKbmrTtY6e6d6ok7qsCswnalt79COrvjdnQfe5VNit
xgM43dnBIC6y5AcRa4qq5J04N2Z2juGzi5apLAobQgMGGpjpauWr57OGKs0U6cIYj4ECKUlLKapv
eUxsSnT1K8EcnDPTSblx69S8iRVWkKmfxa8Ig5JXomvlZn+1Smo+Op2tbJIwtvZOWDYXDFYA4qC6
/y3bJg6sIUPTsWd24/5g11gGkTcHUDwXS4H7cUYuMsyr4ST3gmGEnvTeuQQHaR40ZGAPCu8a2QVI
zsYoR/tYscQ+F/PG61JMzNTCWspwgqyTexmeVMjDhddIxEe9bDSN4HmI1WHf1ZhWI/FGsOJjpDEP
lLOsuzaQPfgYaWx9Y1MGOMCQ2/+S5oP316hlC5Z25tvEqePpn0YPpJVt8uiBcygyu2NdDXKvwyXk
+f2gBhNTsLnmm5eC7pIHOcjLbVrADWueSN/0ShXPUZ4vdL8aX8IEi1mVxNsqN4zxxS2YAYdJjfz/
v7uJuVv6c7d+CHRW+7DU53p7sLJD2vqfTA3z6WAy6udJB3tDhLV/KyOsLRDLIJtZ1isvzvJvWK6j
3B8P/ice2uGqLXQTZqATbW3VnI5gBpPjkKFQZk5h40CLddpLVCaXcA4Fq0W9Kv3G+jphEL7onCR6
GIQybtD86Y6GmrY3oihZ5Fd69QhKAJBbHNTfAlRZXVHWf1t+/UkNcvGpz5N21aVhcBtFhrKxsmGH
r+y4QTR3/OyYbyppR/JWWr4bcaIHmJaPn6Pim6z2AveXaphi/mIapua+dN16rVh9vdM8NXupEvUM
U6wirGald/4QPhXCTF/cOmKZKBDslEW0YzBjYaFy7lCcfQLivZJHd758++AAXZdZ9uKm+EW5uAMf
u1jP7uuQsI+hDUDro0L/lBv9drJr9QE5s/SuUfp7k0zSpxDm9z4sWlzH7OxJA/NG3ITcYjobnBlE
MdEE1rToFpd1/NYN8Zcs1VXXGousS7qTTnBH1n1s0FeJb5XARESJTI+st+cqWU9chDCVsinVhT2W
zSFsw/GlCL75PKifdbxcbsqkgVU0V7d+kK5EPjUk+/rxJR7f/mevybO/jxWOb7oWKM8YdhFjqWp/
J4jU3/m2E2wt1otLRA/4gMJHYbkA/bm5lgEwYxtaQjdRhsm+K73MvgvHagMqRTu7c1Wnt9pt37RL
2ZZNqCTY03Sj2Ii7aiyfj43VNces1/MtL9Dx0gQtQCPu0mdPM4lAlLn7ZvUhwDqPy50V5LroK/st
JUu16OodKjnpUxUN2FyoeQ5TBSHczq6L3cR87WJNbbQysSt+STT1GUKe8XdU3JosuReZF6nLPgMN
mgmt2Ss5Nr6/7I3vrf+zn9IZLwiT1Q9h2X5qsf6479JInIIcveRBQLbKIlTKECQ28CUt4jt9dP6K
Sfq8jmIk0ZOo49FrI/9p1Ny97G85hrXWa8fizjHy14bElO37AODIwvsZS07QHM5Dm/dnGLvrwRxj
lIVDRMvDEMMQTJhfc7V5i5KwuoMKYfJKdKeFLgLntW97fKh6Bw8ODxIjc+G7cu7PGy9d81WnfYNK
84so34xAMV6JUuPpcB6Shn+H5xurVtdtpPDmunnj6aFx9L0SaSlKstEycU6Re3VBDiCsTXxw57qr
VlESTs02bermOvLHcfIQoaPlCeu9SMAgGsVYHz82PHOa/13UGrs+TvNGHpFHibmfMCNJ3fDN6Xv1
xF/yBHxazEJU8XGci1VmWEtbVM5OtvrDmK3DaSQfObeaiFhtqsrI1rIojMjZOYpjLQMrS5448xEC
N4hoy1b5GVCK3q6lsm9RJomPsutogsT25wzKPGySBelTTO7aF4W58fwYrw/Eih9YS2hLhcf5ThbL
Og9OrZk/y5KYeyQm2KWuddWjrHODOtlnRsJcRkL4TRwnsH32L9cjShxFye4n+M/g2Gu6sXobqta9
4YXuS9q7WOhy8V/sNHO2kdLOVLFWYLnXFJCQ8+LJjtOCOWk+4ROI8Nd814C1++FwJmPTBdmX74ej
vQw2rplwcNJCsEkVt5cS4nsDngHBLoBlz6Kr+r0fxsrSnIvAsYyNH2s+3pMU9cocVpHpTzvZiv2X
vagSDc793FrUzUueBdUtfjnD84DqT2HU4NtL3X1kUrroVVaAMPvKHULhGX5ifOlplu3RSrjVqaeA
MxRu9ykq7RKPurI8ytYpKPBFTdIHJBGqe0FIQFaHoaYdgpiVpjzI97MM2q0C03IeMkcMDW5bt/aT
IbmPo4CMkaKQgJtDTnIzTZ/arBzuZWFIM/TNE6ffyQWoX4zf+4dmkFZwPD8NoRjuzTh46ANRYn4X
2MHedX11HWZQSSEBm8a5B8Z1k4Hb/6FO4TUEbVg0mJDR2+CEnsW8kQ0VGKmbWjeXsl7rSvVYA/Lo
yyB7HBrz3LaNc670JsNqBTeFDKOlrWzEoDfaJwPRQtk6xqm57ywnWBgtot7QI+1NouQPU2uimj5X
KW32fU/WfRQ910En/KPP7w6Be6nuSLJzaVePIuy11ypu8NLT8ngDzlZ79bXu2EVW8RgMmQpxcmqW
WRBqr60PP7Ec1RE9Kc+7S3IFM1r64wuQLIvYqllDEbTOC79fFk2UHONJ6J9UnMH7QiSPZF30yxhP
T/Jlbo+h2GGoTkx57iUPcrBiP8rWfx8ke6WAu8NZHQ/e6Xd4QjvDkj6Kck+CF+SeCPx4Z2kawBOg
DGaZc5V+dP7zsb8MdQVDzJ/7MbzNW2VdpHW5cDvQOmbWqdV11xnwuASp5a8xNRd7i7dhuMKdhspr
0w8HpPoYLbOya1ayUm6m3pjy03VA0L79Nsud+6JQViQ+fX9cmwhVLuoQIbzZZVQ9p4EznR233PKo
HAh7pd+rZH1t5CPe6PnbR/310KDlnu9tnmN6k8JsL9qiP0NpkwV5qK0HM78ZOUHYe3xY9T4ymYEv
rRaDZJqrruPpAu3b0Rf3YYw1X9VwvcSuEp/JQ0zqYtZGHD39dC3JBrmpmnIPf0uHM0ffj3obMuU5
7YxvZG+jnSHH+OhicXKXZYiGww8fIXfr1utWhoFo1kfv69GsaUDF6o3A/W3+RvITOihu5zqz7nur
6BYtYJq1zPLJfF9cu7eRZ6PdOucCdRsvNgMH5I9cIPC3Yi0PaoJES5ZVa98SgMa29KcDmrkkq6ze
KNZAIWt8N/5JKL5/ihUxmYl4rOKAFOEys4kKtzmVifcSgpveXUs5/gG6CA20BebW0ObyyWNGrecW
WSc3KRzIYTGpKWIdqkiXejb82Cx7l/MhiMg62zBSPl9HlXVyBNklDJzyGCQRQM33D5a7srU2Rn0B
Ot9eNwgBGLrdHoP5W3mKh6e9R3QEZCsbcxz/LkYuD7y20OM1HKNbyVZgjc6yAVsHRYMWWWfZKcQW
WUb4dkZBoUZ4rZTt3wcPUYOaWPrKjr0fP0P8BZcLmvYhzL0biLvN2XNwX8BdpUQBYtYcyFKgh13x
OE3gaq+Ngw05w8PgA/5T/tCYWX9BBHQlG+VgXp+3S/KsqPfOozlx4CMaHD/LRnmQp0C8VaqXBnGn
ncxquZlNsA/aGA4fFo6NP2e0utq81su+H9H39/4/jNH80/ejm9x7r/8IxMv61LGvY8vS9XsICIdt
ehuWaXTDJKy6k1GY3qrvflM1OU5IOqer72RXqLF3skqWZOSG5evvDpRjyZHfD0w7+HC/GUsO897r
Y3jZ1TTL6/A/jwVeNrz5uUoeKMd6/0HdpH92ynlOOceY3qtlT1l6/wW/Ge9/nY3fjPWbH/W/TlA3
qEgXWMEXq8u3ZmMbt0qDhLXnZunG8g1/LSeQSme6d3H2l2yTNWaOG6QV9DaQW6ajXVzlp3wcH2Vp
Ik/1UGHDjiBG0F5nqCVhv3XaBMGSt/HSI7p3KgimDxgmNUO3Ehk8jJirUbZIxtW1oWlQhGPaystM
dsew6p8j0ZTHq3w2DpCV2dziDIDGJq2DC2GpGH5YWPM27p0dhGygH+yUtBQI+P1TNyTM6YtCS9ey
i2wAgq2jZg6c/XrYfKzh5scCh9qTrAocooVlFi5EI5w7eZBoWEkgevD1owpTSXeDEra1lHXyyLZO
0eaMC2fzUTcZ954P1s/xs1uZjjKm8VGWZKrqvSTblBpNgLmnTB3NpTIT2e3PPa8pri65bwBQprDB
k278HDp6uCqVyTlqwNpZY4SPSef+WB9HMfqkU3wCwBad6xS7G1eBP+JrdXSWGzUOMOiVxSZv1vBi
i+WvDXNrUYXMvk3jyw8HzPWyCLwP+HCAy9nvxp3r3Fos645bSn6Razc/6Y4KKc2chEUKDtdVD1MN
DpBn9GitYbv+sytroyhVBI6R9AobZcIJft691soOvl7NZlxuu+MXOtthHiqUdbbv8PqtI2PVgdM4
yk2dJO4Rt5e2hd39T2WWKsRbYM57XaP2+zDjwQ06JWQ65U9uDlpSxZJQ1l7b5CjX3cRDHTto+l3D
auFcFbASehjQpV5F9iqtpnbbBniDtU1tW1scm77BDu1xWpubMV5tDkqgnrpcONZ28Gd3Zh9fpGtz
U8beaaqwQ0JhZnEdv8Rj3NAHmxsS/mEu+nDj2V0CZhqNbVkHdff7nmKIsV7kavwSR725qyot2Ak1
J6zjp6lBLKwPbiHHgYmFgPdRFRR2cFtWw2ObjeZe9hpSmwM6FZKE0c+MJR/JHatZ49LQLFW4LWe/
5j1o6n573Rg4UC5q2C0k6n9qkJ0dTTnFVpgcBIJ/2kLWuSI3kC3ZyzFkzcdotYnJsuoYz70NUjkO
1CelVmFXzRs/xyN5UdjjVxEq3vaHOrlbjUjWxvgzy5L7fpgsKjl+m1adK8u2ZgJtE5OWrD4IpP4p
Nlwf8C8kv4+N7CYixIB/rreb1FzzlG2XVuNUpAy3mtSXTrG4WKtM19ZABIMH2dgP3xs5A+PC9usv
ST0ur/kLgWPB7Vy8pjpk0VSmH4v/x9h5LcmtK1n0ixhBb17L+2rfkl4YMufSg95+/SyiJJVOX83E
vCCYiQRbqq4mgcyde8Pi8Kf5Ya3PrIY2yaLh7/tAbW96plisL8usjXeqEU7Pup5pR4d39ELOSl+f
1scEZZirdAWTba7VxoZExWd9GBrttevL/T0+6wGStbGagyHllr3pNYBjOSI13WeLBL62sEn4XLLS
yS+276UrQGekj4MB8z4xX8nZNABkbE/Uy1ZyugvibBVL5xzzcd2/b5hQj1qG+jC1qyRSjI1mpp4L
rqABYz60yfpmB1Y5ona6izQrg/5tDgFr+jNEFn8s4QZrA1qmpQYFE5kxBW363nU3ZRzWp3g0qtsQ
GHm8AEE10vGEqDF9imh626X5PgnhbBLd7TdAS413nzbIhVkH49mNenXvujHSVS7ZoFgPTMq3qXXJ
ST7MDA7Rt2Bmlc4LSt+Tm+yiQKm3vW4mL57//f+BjvxbSGsMPZK3wVcVAfUWlJJVc/j5uEPUJ6RY
CuOGkZJbOTlQfP7DT1UhW02oOxxE7p1j2y2+wuCnUiHQklcNbugVIBSb7045bPWxQmMorQXytfq4
bWrduGqZr68yn9Jq180MHJWRfaUafQlj/UWFiuOxrTR60ESDcvOcmbd9k7JI2/lnzRn6d+fhdlqH
2/zc25ApylO6XNPwZ7eJ5qP9fU1eKP27eyEjNi20rvBRDsymkxXR/gszYwcNT1c/q2T8Z+M2GOWz
EgX1XE1gvgz05ahXNOWQFj9UAf0PiVc8Bq7RPHbQilIiz3fyHxqT6qaxN7SW8p9kDhAi1x1StNK0
IBqRi6IxbZ4Lo9hJN8w7PxdpnLlPbZzAcZrq1jE0hvewcYOnMcrDp9Lqpk2J6hDKiPjkEKVaDNuz
kezuPognDoY3uGe5KnZhqwQGsL7fyAdaudODUIeW/NeNdDfUVlXBi+bua1L1P1PnUSIMClRAugC1
4AwSDfJ20AjQABecpE3iHe68mAIa+r0RZOZzkGNmEIvcg4wiolUOFp5Z5PdXkBoGOX8cc7yMDDNe
xTmbC2+VDV9qo2iPvYmG+9qLkqM0kZXhfGO2r/SWgHbPSvEgB19o4iEzsjXJnP4sXVNlNYdg6B8L
Kyqtsy3QAQ/BublG4q6SWttFFgoMWVjpG1qFxi+O+wrNVPq5EGmyI0n50y3i1xYVapXCXBc5KpnR
THuCoqDlW6f6e3s2u1ZxL+AydzKi6a5NRetLo2uFs2yHjn/7hwGKx52FCHQvgi0C0I5TG//Y/VvD
s58c5ySuvqjEF1sEGSRx+klVBrEetH/UwajOclDYw96uQi+IVpaWzaSFaXPsU5BwEFH++cCtPPLl
aCRt4qqL6c32l6MDywlUhmxUU9o/gCJvhVDQyIPRdi0nC9MA9KtGWgvT07SXPiWw5+aXiD4Ylz6N
k9N6K/ZB5pfWrYyl33n8S/UqeKIa8yMPFPPL4LGHhIIaXalMABiI4HqSC2K19ZCHQkYxa03QWkGj
IvDkndO+gGX2tznWASX8tI5vs7GclaZVKOeb+Ts4ojT5GPRxAOEMEnRq5KHcgHI73WLaS+ub4XGM
xbSAWFV7cWsnf/BUZy8ngxZXULeLYmjsJ+nKkuhHaYjkLC23gcudJUeRqtHK4UlKccwO1E3YpvnJ
6WpEUOUlHY2TmhrH22wQdyguRSovhoRX9lDFNt0RiQBhU36V+3MdsN+ym/1VB8l5CrI6FUbP5+DD
livkGDakhmK/iJZySjia1bN9nU4ptHhL/vZahMIj+ib9rF7aXeZ9o+S/0LTW/uHVCOCYhp1Tsiop
bv6OFRTjQFcbrowFYGy+FipJSlE3JzHX0AEy7UmgdF8oHgDV8sfuQS0SOhKF6+/s2LevtUmBOu1F
9+jTSHo2QGUtJL7KsPXurAsIYxu/M16lKWebTNdvpg9z0WKojfIcdSAlSj2pNkpkwxbR9trjRDoQ
EalIfM/9+mAZvvH+t4gstCBpnDpB/YH8eNq/8wHMffsYcpD5cEvPAjQYQJR/mJAJ9EF7k4vYJIXG
7T56GP5cYEXUOxs7VmCNnMvDFW9fy6IZiOaF505MG0itjHeT1hhabBGOiWdTGejngoDSoez95yLD
yLznulH/WDSgTaOk1bWYuZStGvZkzwY5lHhZtwqtmW65DKr/tpW07lZyTT8zV5EkNdbSJ4mspO9+
H5QAAnpGCYHkNAX9VZuXolbRiy/FcPXgBbMXZdACZcv7s1Lgu00ohXFJh9Ntkd+7/bU3nPA0pNMu
Cis7Wo9DjYyoF35u6ACM1oamDNsqof9bBt/W2UiFrI0WekR5Z1Bq/DSXStuKfhgEgONxuMpwOQSt
9jZkEHamakYXMx+H/E+qauSwCLyaNOV/0ugyZ6GZTnbzyWAZJ33yI5DB0J/+jLt9ntI25nX3z+q+
Ti6R9xLfaI1WaL+NTqZe2aew1exTMI4kau+2vNJzO19E7lhupDkEWfkzJloOGYzjbOu6PRiPZ9Uo
qR2ZYOsv9jykSqisMjiVl6OckU451IBukDXyjG0lkv5StV13ua02nM8FLIxLhOTQnlD16FPVPtQw
0wKQrNTz1PD5S/dEEXpdF6V7iyKL/9omKSqtwIie1CA9yqguLgQ8y+q4qCq3WIVdWi8n2zYe7DAz
H7ra02gH5ug9u8zZJf2Vl237Om3P0i+HArqXpTcMCBLXLm2qUTttkL2AMLhGknVQBr7aMDI83n3J
kNWP2TxIX13T1CBD5JCkSbd0Ex9CIjco7cusFPhSRg28cFqtwjY86EcjHKy1F+f925iab2Vu2D+K
lPYk5Pg+/6+hRW+/KWiG/eAISg63+RkaGDT13e+aBU73Nofm812r/75r0fQe0pL50gL18KDTIL1y
qk6syyJnbzr78jFqdhBpjxRjfvmgTajPIyqGxhwhw+QQlQNtoEpxKW3feTCyMDgOefI0TIaziRO0
O1O6xs+ZlWvnuiyncSEvvbH3loYqmlXV+r+cGdRAZxk+xqAfyQUMWxktfX+sbmcmgNjTjvVIZQ0g
9nzfdG7o7jR9Q1VHO9qklH5iRx3rlDvQZQ1Bd1BdyPRp+RFPdPH5lDU0bylNOaHp6rRojaLYSx97
HPGUakeOh/WjMxswQ8D5jUDGQs7JqDTwtJXepspahsiJTFWeNNXjETT/KC+HqhF27M39pyPXOm61
IelvP10u8k16iPKgGXf3nw7B9qLXqvigeuFL2OvTWQ6VCV5mUQLuLYdZmWGe0PkQ+FU4s1IUpME3
cxwC9bYkrhV7503hM/qn6rm2EZKklRCaQAM5MkiSpnAaLnKwW2+4RDl1ApQzSYf9y2+XwVpFqRuV
QXKRMp0nYrM70jZoLGTmL/Lb7uhnvLuNIE5PgxLaJ31+DtGMZf1h+qLzVk6ErKUM+Vvc3VdRbtCn
mYZmvp0cuvnKpVMKWTX7gt5Hv7DIQkHmYYfPYR/lp6YcvtzyFHOyYpojAjYKB+n7HUEbd/jsBV6z
j8IMMj1kDB5MgRq4F2bTl7IBBqxrenpJm1rZlZ3SuDSTkhlfgNBE79Nw3LPj/SONeqAhXV65tp1e
YX3eoMGVo4NNpHTJqymPEdwOjd0Hv9uX7VLxjUeazMFu05RDXbLgedn3mwIk0FUHGrYbc8ifba8q
lxVUEpsU3e8HO+itBw9iro2ZeeUSwla0Kl1UFU5+Cf38HCIHgIQxejv9Vk8DmnEMeAX1gjOs1JGM
ZmkQI47ovOiMfZvqpbHSkLa4qARLnwwLQUqizlC6S5lK65rK3kd+/fIx4xaVXyaVb3kMJeQTYA1o
IutJf0Nj1l/2tqk+ejP3KYz84kzzK2xNfh1sVbWi52figJ6Z1o+R5+m85WhO9wH18vYE0s/TN3F9
dX1DPcpJ9qfqJtKh9IDl99DNQ+DX/BrlpT3CwSmvsizVQbrPlJxyeoT6YuOk2ZvTG+wqSf8f6wpS
AeCLwv556VWfqfqiDjALyiBdGmyjskeLhs9L6+rkzW0De+tGhrc1yCC/ulp6daqg++YVHFOzOhke
SgRej76L/IVD5/G3YC3nA8jsVs7UWMecggPVJhgpQSn0NFFaMDk3n0U3dgiUk+vmzYirs+ufk/cw
XxnoSA2TeilD7hM0ZBeT2h5SJYqPrg/rA6jC+Hg3pc+eJ+SVHDJ/AgwBhJj0aGQ0q1zaH4L6qZq1
3MWRVErw5KfRP+oIZ6i0pvm0TyeFJrrpUXr6rlOPUex9klO3oJiDXjzW6eq+JjJEuOyrgKTWfFc5
xFq9p2YeXaSl2p598bV8c78RPTLODqGs98yptw2VzGs1D/LKmjd01LPM24Q7+HRDT8knsG86ibrK
vkZm6FxRZWv2NCtBtfOv5SMaWCtHjEjHzrG35a5hPISwiB9+3s1BjzGKwYAYAWKtZYSmwiqvkSnx
Z90rZZx+ymApbqb9YVJQehmgOowEIk9uYE4rof4wY1U7ZRSTzhM5zmmVu7m2sniRrSUkx6st/yKm
8WfT2Nwm4vru+xT66TnhCL7luTf3edAPnbQ5m8Q6/yYtOaQOLJkLeTn6HegwPUQKwFXO9xB5Feth
hmbqBEGxhmBpOdWfTKWxntPRXYyVazzas9WFqbOEDAIY2GxWjWKhmtqfRTfUS9h8yk3GFiIGv45a
Km8+b19ZFnadKQCZ7e4SmY3zOASRcy15vt6CPQ5hRzdJvidyMomcRw4hKYJf5XPnR2+Jg4rTQk1a
0AXQZEu+7HG2JDe2ZNMWfAvopxAZZRc4lvkqB6vbMhmThepfl81s2o7wOfla+r70dY+DbgNs3q90
qDbnS91UQOkLa/enT07LcEfjcewJT1/JaDn4Aej2mw1vHfmYNmfbMN9MDg6tMiAnqF8glHaInDY5
u7Sb7JwRCNxsGUqSgFPgKpiHkQoG76+B6k9IvyfkADjvgR3p1T/MGAYsWtJjB1Dmv+LkCgHVFW86
Ho6l41tHJZ/VuSYEgGlRorHI3CihOZwQLR9OuhbyjfttilAoAtCrHS+AR3a3QG+eljEwIGctcOFf
ayzftNbpiIhFo0Jpu5C3RF+p9Mv8igiNd2109cWGvONgI7RzlcNYx/BU6skeRCK/cOnrzAxNuJb3
wh/O2tNfQrJCBxi1/r4W7O1KgcghiS5xrRarid6MVycUUGUg9OVblfJKT+25a63poSgE+5Yx8oFr
ZVBn0iBp95kNQ1ZaP0JjUu3Loc+3rRNrL1Wh/5ARdCIeKa5ln8LM69aoKRhHOwtrMg22Y+4q36t3
f6U1uTGcdDMJSkVNUSwckON/kKLImT9oUGynJt0eerw//h04xdC/lF4MrQF1nG3cWN+Uma1EDu7M
VHI35VVXt3QrIBP9wX+P9ejJ3iJa/U26InLs1MIlA8rv2+l6D+QTgkfpF35/qYcWLeW60B4aeoJX
de4na2nSgqY9ZKjb0IRZfr275FU1jCiRszsOkVpD9Caf+LwBr2yLzFcfZAh8HTwCON0tpSkn1IxX
gqsYK3lzY8y2GZrBwPyEso/i+MGa5euRXhoupStA3s0DD7ZkhTywtlLLptAXcloGGmNxEANMi6ET
fBnDBPUwqcHquOVO9UYyVUjujbMCaykl97LM7+hMmqF7Q2gNp7YIP9VUlc4W6NgXvwiDlTH12a6M
p+4lGkZ7m2eOWMlZgSzBWU/9r3Ky5PF40pToqwZjzVVX7PhqzkPPoYzHv11AK/RrQl4N1Sh28cjf
tjS9Cak+eRUOin2aeJ/Km6DNA3xf3qqdwi1aD+EJdIF1buNPhRiDowuvy9GeB3n1N9/fQoa0pbMw
nlb/99KhhddB6Ppaqh/chRHupry66STIaWmTv/6plZD9vrpPZGrVIUCswXQ1z97vFasjvGkudM/h
YFhoDaluvg+7HDQbPNLLQZ0y9mxWrOzaqcyOkKpmR3k1zTNIdW1MBwy3p9n1SlNRHiudFrIBIVL9
QqfZnJDLqsQ5oU2BTl8hnkZtfFEoIH5OHM1Y98nct9pjkoxftKlX0mjXBUe4cJIVCk3ek5isbQNf
0LGahzgTY7GXttWr0A+1er+Jej3aO9KUQVpo+zAAz/G3y6oWb4adjHtNK6n1pYVPHb5PHOAGCPKw
q4FyoawzRFst/zjMlnTd46RptVa6VOyuOBaZu68Lq30DsNjtlGhuMKrN7rMO5t1lI/K1BwW6btRK
mSlBjCc+9+8eaiBfsybnXREO6QO1poUq6vBhcnwa7VVdiCWUHNMqCOLTrWrazBVSWe6Mc7b/A6xf
0pL+gCPagp6lfFkbjrY0bCiGg8Qfn3O1no7068LfrXqf4mhIrkA6rOOI1PUCUazmjeRCRPk2yKjB
YibQuGwqukDAwKfm0nJHY5PKLixVpYlSZM0uG0P/In3yKsu098D0EE0NARU786vHmofS9Nyr5Q9v
adaLw92PcmV/Unx3KwNgme33nY6+nVkp3mPgAyqMYb8nURj0C7fu0bCcm2qbKEwQB1A+01B+hZLL
dFZTEdknDRkBqgz+tOGFEa70ue27yI1qoYY0MFlTo7+OPogNad5nu85tTtKUs9JUG7pt2txO4v/Q
Q1HSNSH8naXo0yoUNHW6btZDmyFiFCtp+cwj49sQudVVE23y3u2Gfsrfbc1U1irbZF6t3ycH/JBk
ngCcSj+SOW3u1BQNxYCD3oMr78cAdgu0yQoUCFEAcbzGujFgpEEPcV0Qo7UrGTDCqrLYdvYTcg+w
ZFgpz78gNB+G2Atpx6VbPLCK6BW8FkS7sy8IggH+7V+z8kr6cl+hA8Kh9THRc5+PWe+X4zANGxcJ
N1jFAhQ/q3CKUFhUsN0fnYl0VGhOFbJqjb5vWm3j+2bXLKQvo3epgf3Jq24x0qlZmr7vCPzg7ysH
pkeE8Mpy0SEeuzVmGoGinh7h74S60c9UpJqc8Ax4KFkHqMIvlSCNznatUDVXDS06NElEglFU3UZk
avo8idxeqNQnvnlKtPYhD/uP5xjnZvBicAamySuEn1C6NJ1Tm2x2MUXEc6zn6bJrQrFCXh4F1SIp
rO1IZcdko3wY0wgEmT2/+1y+EQc62xHadsdL72ZiN0ZGMvULenh6Tlmmco2bRrkOTvgpEjHCM7Ml
/aFI7EPMyRV9vBxdUM+KnwAzJDBSolWvDWBoprrskmXkvhhw2DxUorsEqqXtwhKl2cSqODzLyz+G
MH8XHufmu2uc2HkCF3Pm1oYjYtnTtQ55trix0m8tNWrjdeiOjzVcEId4npUhnK1I8KkhmIQWnHPj
OnsUKC6kQEeV4lio0roxvcBNRDGt2fCwVB7NQPEfkX0CEqJrX6Ql/VkZmTCuOv4SEQn/FmZ1Q7dU
S9FtZVxX1v61o7eZh7n7bFroasZhpm3M0S8+xWO7yamwfwsV9APsyJwuiudVZ7qHlaU83iedu0j4
Nn6uZ7J6A5WjQ5tm7ZHek0+BgvRQZg7G1zxW97UsnaYTBNAwQ/5oopTqlF8Gb1psaqsRWM81aa12
N3WFiQJnBF/yYLzWpgmNlxS/RDAmPjQgPRa3WoE3kgn7aHfzvGLOtZkkIQ8m1wNfttfF5Gd7WXeO
tPTicio5Ci3hxWK3vr6tKspLrRPBTeYOweFWbtIC/dmmE3nflK3trGwombZGaSObUvZA97Q+W6FI
ifwkGzKyjE0OYFM3Ppmxse+VLP7RGSS5miBLXiolGLcBgMx9Fk/BqrA4XEi1B5MEMztxxGUO0pZX
gnrqT6e05YCUc7wGz3MtaTgfc9OtbsAps1DzlaLF8UoMMz/X6F6hWfIhh+waUBFDMh36eZBXcvAM
hJPtOOwWN73YUiNp2SJzI2Vce3q3btqvTc2DXDgzbx3EBYNkKfjtu4fJVdI/3wOogAtUsN0U8xYm
a9GGUqVMlLTlcLNDu0ZlMmm+S671El4IsdBnzqsb9zrbkYPOB/jTyUdvH/yy47MbETsE7TKuUqQf
VuYY9teuqnv0prhCYoOTv9Eqa+kLShV1B6GOI1zTUb+9B8poL8y/izoR+w9+Mk3n0uzMbeBND7ld
fKk10XA4DoxXpxBf8iGJ0IyRCoQeokBxMGwh19SvVMeslRJGxgt4AlAQ8Ftt+05TN0EbozJDfeGL
vBI0kt+u7r7i7jNqKO0sBW3ZttAevWS4BHZVv3s+tf7OQdtMmpCxoFybxNCpZVb9Dohi5gbNOnQs
MA0fUFTivnlNVlxJ4P2QayrD5hlWufZKBkHHGKPMw+NOmrXWPmcA7kO9UC7NoMcP8ahmwCTqT9KS
g6iFDxLQMHeB0nkH4ZreIZ0Hj5oiL5ZuS5MCBXzSXBsvLmbgiaa9mLN4k2ukyVLOilC1LiJQH6V1
W3BJ3bp7Cb0sXyNX1q9NRMweWiA5m4xu59EPr4CMzooae9sKZP+1mAd9isIdhHv5YrDbxFqQ9Cyu
hhoP+7pTP0mJDekqheftU834YpdpvhrNCGLLrCyB96n9JdW0U00B/1m6On+ERtR1w4PXpBFwkhN9
I4m+dtWyPsgBmnt7y1kamhQRH9yqeO8rtduAEqpvJPUwC0BSP2avotA86FLhrZcDL652HcCCz3Pj
l6+o0BkuEn0vF03zSjlZsLzP/P9aTrmkWpGL5Jgco3DZxGgay8FVAXItynCqFxm/cOgbmAH1hhKr
0wZM3QKk2yG72engJ2U/QWuhOOTDeMEh9Bd3z4eJLqBX2oW6vs9qRMzkCWOqo7I7ycOHPGdMRuny
JLK7xdiQVyuyZBFZYnwonYqmP6GT8LZpHF4gQR2erULsmtGJ0B33u/dqYkd0KyXmE03DVqoY7zab
l9AsrFdBG/h11JV/pFudSAQClzDWkzmMa02E8Uqdc/gCtq8dzaKfESUHXhP+lgGXE2hVfZZh0i+l
wOWVnISV+bO0RlkMmIf7JDQoy2Bsdghx9gdao/tDEwQ/r7R2+NP0up4MfRw9udXkeOgFAC1CpuRT
WI3lPvW78aHoXqhhdSgezTs6OwIeNpUTr9/R5W1m1y91IaChJvFY7eMyoBSZG/2mBZTDm8mMD7Sp
7sEfBMceJtFFgyrwQ976n1waLT+BlBy3NKXwh9d4EVz+erNAKSKkNTFp3kogHdRNo09u7o3HIQwb
gMus8uApWHUuQNoxCl8MNC1Woz50x2nIqXnNV+o83H13M62EVyzuNutdU+iLic1+LZprohQFr/sy
+14PqJma4/CFZFa8zi0XsI2asLHjTz5tFZNtK4CDuA66l6QBWddmMOLdZhG+fcpsbyEnpUvro0uS
WtnFB8SEpqoVV+WWJndRPSpu0yx0A7JAt6dEKgcHXCHSwQ4/cyz/E4NU/Q5w7aVWm/41z4HdDLHT
bB3dqA7+TLtVxD8m107eYscLeO1NM06mNN6Nqe23mSG8daPF0dqDwG7VTU7wUOWrGknAq117CSUz
e9Q2idKIZTtm4YPTCpxqF7+Xg5KTxmOBHLTUVA4ICjzOv0ixFjHvsqoSB28Jnk4Jn6BhzLd91nwN
ABkdtcrc1u78tZYlLDn8npjkt7/wf1W5YjZYx4kVsrQ1pWq161zrx+1tX9TFd35Osu81MGo0dvzb
LMWhKc0a8kZBV7OjVNbZmgd5lbihdfbGTF1BP2Mt035Kp4V03gM7N9tVIShL6f8jxIP6eQt28oca
6xbkwtzqj5BOg5O/sjN9c58JTCoow8QjtkmndkHyGfLaodgNObrt0jK60c1XtwnDJGYW3q5BdO15
4MfofGybm7wleGpEL1vYOWI4jKUT5ikuYXoaTkN0ullyIjLHd0gygG5B38U2P2n/yZOjY5fVj9Cp
SDrFzvDk9Fq/9f3I2o+mm199Hl4rKIvDL4ZT7+WaNC4fk6Lk7w263dRP/inbsaNQ7ndPieH+EORS
jtJlkV29uLa7l9aICMWTb0MDVHdWtC6HOn5ECBUcrvqoV52/1qjPrqRps6tcKIaR7KNZVz46s0G3
HpP5euiFctQac6sM/jozqui9jyfnYNU9f/VF1y69QLMO1IwRZTGHEE47hZ1qWyKZkpTHTquovybu
1YdS4uDlnTgUTbWxYO7e+xkCE6rmF3sN8sFl3qG9DY0Jsh5Quo7errajt9F0qnU2FzXBzzZIzrnO
LFgeNSBrfISb5kOUHKb5hHQ3776gvo5FEt7mtDnqfw39sLz0qGkW4ZxPCY+e4lwcT3F5gpMAS9Zj
bIpTPIX5SV6J3KCGL23wZfmJs/V0dASydIT5jQdq8D55Wwsj/V6zlK89HfRdkHzX+kYD3D8m16B0
o2MVwiLaZLZ4B2x5lacAaPY+OXzVXqNYAHANYn8PEUFzqtCpWmnp2L2PAU93mObKsz8q3buwgkXb
9fZrB1Xfte3GzzLKMGtvFzuw0EnT4lC9cmnn2UuzSwAPOVrxODoNXYyjd4ui3Fpt7CZEKQzCspis
495uzPgiyiBaK1NuvbIpA/NZDOKfoXzhlWn9x43H17Jyq09VBO+ZUmTpbbU6qMae9E18YZv5c3Wl
RynP6SCfV2cp5ASRvTCn4j0RWfxCszJy8llsbSqLF1I2wSpK7/K3oqX53yk766LBOXlOoMgGUMdE
zV+kKoL8y2SpJiydRXVw3MrbDUNCd1Sq66tyNLtr2nbKdmavJQGQFCc7ydWNB0DkMfN8A0Vc3X93
kuo7KKzynxDY+42dZ1CpbbVGdDCCcaZVydkj29XYH7vB6Y8KJygKwdNeWhbYLRiHgyIuF/eYm32b
y4xkOMqpWtOgngkhCJDmLUjexS/gR6h7FE/8Dm1wOfDXFF7s4aq4kThL4+4OgSZcwgl2iTpz9e2H
CRmM9pu+GrzSWbrzLR2rzFSqUVG4r5K4Q9pYbyJjydvkjKak9RbkcX2KAjp2RvKQb6lRljvb6CCa
nWc9KL3WRTx5WzkbNZW7CHhOHOVs7bgIErn6Q+21lKfDPNklDl+aAoHbpNZDCOU3jQUpD9Cg0Fl7
Dd2kIhHdKSiqswfBVbBsjUK/+h5QkDJ6bDUtItnBkCB0GcNueblFCat4JDnoHCNR07w9KdBiKrUR
72WwXMshCOL+xjQ397sYFLHWfafbKxuJj4BHUSi2aE0USyqAzZlaK/ijOcU09am7Rqa9WvsQGTw7
aNU+jEG3pnwPb99oUQFLe1ffy2CFo97BUGHRK6AvPPkFDdTwZfxonDLc3/st5E559ps2n7303zfP
v/1Z31ZHL3Z3JooXRzlMdUgZ5y9mYMY6hx43W9zirMaA/GgOnO6Xfyy8O2O30Neg7bKFvLmaw95S
omaxulcQOFbZy3iIs+W9BPFRvvnvtoyX1YpbMUPaambu6b5393kUUPZF4nPRz+JZVlt71XYcnGah
9YBVNGq5Zz/RaPeSlzIoWQyB0EEWV+nR5qBHG/hPQr3gTQdf9F/8ebDCDzTsWIj2QMG2uRPo3VdK
Hw370yYf+MOVE5VaoYLo5do+Z7d7bSPnVaK3qqTm9WCZN0vO/bbk3BwpYV+wpt4iZffn78gqyuw1
CAtvLXtyEXzajXU0XGX/rZH25cYzQm8lJ+0sy54gxZJzt2EWezV06FJlq67td2jl2tGznJRrEgeJ
I+GZ4mgZ7hcers9tYigA++ufA1s7kuT1WbqF4tsq+WhNXcR+U29kmJ4bUA3JediG+02D8DZbJ8jK
/52Q+Wj/kaCRU9IWcyqnk5Lff8zLS9o9/J8c6VYDxRipqBK+ShjlqUvFFseZSLMhl+myI9pWZFPk
pRdlFKjUcYbmUv52GruBbYWKO7KslT7Tj/8mEJJUQnfTnLmI7gxEigaYKk1CZylDZDBoNh/MoD+u
ZFu3gdbag2F+v7XnSUstvt+7tGV9J8h/3LgJrZ/RsmX7X+s/eLjHrf9P3pGyQqu50GConbuJnMYB
2mA4gBW4apPIPXfoCYogzQ53f19a7bTo9bbfGGoyLO7B9xto813mteRPMhAUv24svNZdmCpZzszJ
/AuyAcWSahZN3rMpmgEw5nyVeaO6q+zkHzrdUBKQvhTWe7DCIUqyQdQnKKaEwSVoTfUpRXdrwSEe
3v4y0Z6qeSJUy1M1WzLCNUd9lQofIqx5gRwoaSyKllp2N6Tuskq74ZYEsWv9NQnQJc+LsABxkOnd
Wi2NcuWq6HovwOrAlehVe4oUpHhzfdh0fgkwS3LT3C75bOIbs42krvnIYiOdH5huJOeNTTPTMm9p
VGuWQUE/FryQDQ+W3Jg5En9ZkzvZ/coJaCIIqTjenitpba45WloH+Qj5G52nF4/NsgGQuZIPnQ/P
IOmbKDHtfLTcpEVosWtt4AXjygn1ZPEHD6hcPY0PBoilk4z+201hutUWydh5t2dlLR+IMjCZyUTp
CjjAcHRGUpeePCe53AH2syufXbcc+myGSp9c1AxCST+KG9rjk+Y0NvWPW31PE9Ou1XTrKst7Ju+S
FayEnMUFOGfKKN51mvFI2QhOTWiv0nN322brbWJ6B2BHIlQOWTN+nVTF3UoAfjL/7lU0PdbSlMB9
eSWHGzw/DUqy/+iP/+FDvPG1UkyN/WBQXGAOYyNg8/2XZpinm1vS/7d5qxE4tMNuA3WAjLHhtzaa
SvwkBys0a9hFUGlIZyE96bNp1DG9KrlIKzTQMqb3eE8jhX/x8iHmb4WGcrbAkniT1756NAxasuSX
6rfppK2/6iCDWqLsHV7lYIxBdE0CUsK5o1ubDxMiDbNN+D+UXdeSpLi2/SIiEEKYV0ifWV3tZ3pe
iJk+c/DeCPj6u7SpLmXnVE+c+6LQNhJZJkFssxZH3uvBIIF+ghAGshivOxnoXgr8GYRfFJ+igJbT
Dxck3NcLSSXFASiO5cGQIQFzruX3woraJxoQWem2GYmxOX6vDZTDPOhJLG2zfQIbOxrhJCq331rf
LXUWLjkiOigbikN1DPnuRiB1mYvlWwmumT2zgPmE5uviPXOr/9nDi0A4Uwv5vok9kP7ZqE8B9890
mPpBXiLLDJpqQK9XNhdIsXfAGLUVbgINohP82g1iZ6K7YVORHmCxE9ahs7xjRnPbRL3MacTv0cjR
4PLzMqZwF4Abn6PgUwDd6/U62q+242Yvkc0IyUqGnnnvPRROnjVkay0dZKnL7LIhuypRtFF62e5E
BNkaK3xXvLZuhpIazEhH1si3AfvbhD4YNFDF2IJTNLGeOmdgT1058CVYW6CLAQM3BNUFdMpgAXt1
CUhmE0uO5Qwy7nZC8HhHdtrCNk0edl6GjkK1kIa5LtJFwd38nqx1h8cINiPDtuMmNyHDAWbP29k/
s2GOPzpe9NlrZPGttkGwaM1zjQqqtPi2gHaZIdmCOGSa3XAvRI4WRAGH0myKY1vHfVgPs3EFrYvz
2woAdAWeCWRcA3DF/OtoVx9mF4WpVpqBW6Bo17NXtWlAOhqixBze24CmHQApsOmZE333JZKE5MCW
YecJT6ABBWEkj2JJdYJGLUWNrnU0Q+AfsSQqaCVZKMfIEy+OD5WuD4vJmXa1ECw8g5vwSOG6Sgfo
lvJPOc0ZmqURaCYjhfBI/GHbon3ao2B/zi1K28ldq2khbLSftv1zP2lWyCXw6shs7yUwStFREnPT
TeMdTaPBPUR9lJxnlKK2Bx1GfWudtgrTu18m5hxvL2QeOo4WN5pGdjrvPeQ/gqbzEN1Ha2p3W9QA
/IPuljYNlCTbOeIKqMOsD+RDZu1I4jY4BgjPEn6YETNFUBuDFdfpNgO0+D90/6tfEoOZHgfTI20X
D95/Vld4B1S0lE9jj4NDQFMabBQS1qwECZvjl09aTzPSrV2E83cZn0j1uJ5chtQBfD/Sl0jI4Rp6
Lc0kXRLHqaDIbPMq8M6BVBiw67xl3bW8wKsCSgMBYYIZClf8OqApDcgqAGMF4MG1smr9m860ja8K
yMisd/2lzop5EpgpauG0M62lFTVn5UVM33EINY0QkDfrFTRyAd5Ep4tFJWDgsV+vRcPW5kxT8rHw
lN+JFhU4nQS5AlpwC/O6mUEMFqCBtt6rpuyLKyN+aS12P9Q/i2R90OlltAu5POiKEWSLIiuBTqSu
YUboJA/euqbe2vC6eg/sAhm4CgVDGPwUl0BcbweveocqDwWloOrF2tXaDPc65TP24tT3swcQUOWm
VLQTzZSRJTOQdECaNOUIAcnJR2A6d4ZUIdHm1zaz+pdpEc8roLAblWvkCXpIe7DtDibgxU1jAXx/
UhsMZTuVi9fteV6ODi/+Aso0LLzDSVmo4cWzTww0FSXdfltDdteugOysEPPo8xnp6qCtZ3AAM/PP
D05WoCM6AAbFT0SDvSjMERuFFajnh2WT9U+sd3y0FEZWBhnqgQ9ArB6uXe8CjlaC5ZtmWWNYTUDy
NiXt6mR2E2h/8D7+ZxBZcSAr6TcXkjsJMopwm6rd0a8wXGcvOy/LnF7AIh3vYi9qd7MKeUyzjyZC
g2IcHbNANIxEHlnGbgKooYqAkAi0xuXsFTiKK32dopsEyJn7lklx1YOIBKrVp/w3FMPExwf9L0WU
uIsrLSUXH+sTFLBt67Xe8F3gR1jokpVrDljs1J7wP+CK7th1E8pprQTMV+h793cpfoO7OyVD6uFU
2AAZJx+QR2XPXA0WcotP8dzi9VOxZimVY3jmNc6r43Y/91qBfBEyTqG+bQOOq9/u+aTbngY09dFK
uVsyIwsfHg5rjZc5Vk/tjtjbOS4APIDWCXxkhS/AhZpxqFhn5HxA6y5wXqx2JKOqwAvqMc/2mTKT
7s5M7rMZN8cim/8ga9WjeqUBmihhM1UKtIlmqOsErxygeYDQtIJ+MgTWIi7C3DrHqQmtPgG50UCI
Tuglq0LPtpJdYTBUgqIjBJQdzIivNFstK74iv6XAS5Xlblp7VYYyX1pFC4zY7oPeRLt25qLZwVaN
EwpuZpuRbi3T6DKj9fxBn6gFelUz8xJNZAVw4382kIteuyA3grzA1Oz1xaRoshOakP+gmp/eVGk4
R/5O9UFodJHg4FI6s15/J4+VaoZe/X6pow0SVWWEmO7dnrRgKYDusbAMHFeAQ8Oxb/08mIsEaKH5
X+qSBkNKdJhyuR7MpEl/j4DgEDQM0WUEHioUDyS7vsqz3404ti/J2DuIBWTGl6n+zS8UEwFeHtSY
4HgUqQF9CH+bfcH3JG0+LvKKIiSFHhxaSDIS/S+rtZl02+bax8gjb7uM1mXAYzgaaOYnlegGFu23
y4L00qyCbU7Gwhin0wLaX6NxQUAW+yO7chUiphkNYPv5Aww864H00ql/+N0t+cf0ddHmT0vFz/vq
y9z50BUHX/yBVBXKaNXHudv7zSXb6nmMY7QofrJcFF8Zxvy56qz4KUGOLvRKq/kG3Bwk0B0mbvZc
OZ/RZH0ifRUZ6Ff3Zm8Hwh7UAv0hQWuCrmEUVrt4YVfIKs23KPPetx6AcQHn0L8zW7AFk97pR3D+
NlJeRf+pcHm+M6rMvNDggezzkpazLINHmUzaU5tzgHy8rNE+2x5aJneXp/PLxnq53jLW171zb/PY
CxN0MISxNbtga8k89Hvyahc7vQBqOXQ0NIvjXqTXjmCKVEqSadYpC80SBk6rxzVkocEeRsB0aPnX
W5IPmFlQTWQiXKLX6avqbe6uSh/lwWczr44/nZF4A0foaF0Kx7IuNl61eEjTwbScEmyBtVtuDuRV
KS+ya5FmrWlYF5rRsK0j74jNO3vs+YmWkaoH4AZehV+XkNLtRYcqO/AamijC9I0EISc10IwqMWlW
i5ZdtLh5N1S4qddEtMdme/TV+9FWWtTL3ZUf26mLUXeN+lDtFlsOsviuPYULymnqQCJailSc7NNr
lBkNgL4nll4dNZCSpXNbB0C9Bco+KSxEkw+VPf1xt1KvQZ0Of3Hc9r/buUGX4hWlKRwlLvPvQ4zU
Vu+27/F1rp/QU1w/lR0ek4GWK3xJETdMjYPW3fnQDmDr2XYgF59KNGhKwxqhWBZ3lQgMKLhA0Y9/
g++3PXpDXzwhq4dGIdUESOLE1nXYIelYPPEOT/u5PJPAlGZxPRxvyQ/t3iV6EbkBBORmwTEZZhNl
VUDbtLxgqM36aU4RqpZiFqH+4DTbPj19FhW+8Ap+0x/27sNHFUops3QQ4Z1y6dt23FXlcZGLdbNA
8tNXs2ybA/poox2yn8u17EYQ5tKUBhREL9daK0kmS9BkfL5qp4c1JG4LgYm9bI6k5Dxu2uBu+Z32
YZNtfcxGhGTM6XcL0I1Hrnp68hU1GjTYqmhQAAZoMzRExtkBwOhOSY6D0j0YtI5c9P5JwfbDiq6C
xvUqFEtgcLr1ZUAvcgxCciUj1L+iaQkU1lFb1pvPUk4o3dDuAKqcd4PD8tCic9qbpzX088W4my9o
uFHnPDrGjeNPEJ1aRDOcOCN479gnWYHiokMKB+zaUY7/BQeraRrLAUfDqQHMadUVmw9imDloRn94
02xbYgPeuw+Ud19kL96PO6Zl24AbGi2X5OPlZYuOP7UlgKZnNOENX3xnRGNYxVASm3YAEo4ndwW9
aOMn79ZxXEOrQIdpwoGmGuRlvd6mJRbigEjLgECtjeaK2AH3/AzGuVs5JvAyuwGpSjl93TYhy1CJ
8VLxWaFEYmO6Bhma8psNtB0AhqldUsXStxTtOXNmAByoYfJ5jso4VG73IFkYAlLeTVk/MmgjdM4w
E9F5taau65fVOd7EAAw4CdAJKCWf3+G4x67kRsaX9WqZvqgNarXTEOdXWrStJ++H7acBGNFgNzig
UBDZ9HJtrAsocPFE+XlAMsG6dAIE12RoS++H978vISsqoGw8dWjNNqft7nbatHNuXx13YkeubuR1
MeDG3qt7PMk004PWufQEIMu2RpuE2mjxGw81QGWg9W9tQ7r/weXucm9t4xVAWZVj/l8y3jm/PX1r
i8eVJj3NSNvJAjz3cizwz/TjF/PrX9TdJWWHTtnKa9ygKoC4gs7n8SJAqFEAuRBwEs7rgD4UKLVM
nsuEsElAU1pO5tQCvP+2Hclkppm+hN7nbt+HK5LPg+7hUmxs3IPogPCgPqf+CL+8JLlsH5CW3F1d
X277+R8u1SNTD4wBs7fjNOCG3Z5AUuxcHRVvWM15OjtCAjwCkh54ytAeRTI5D68rzCmF5ed1m7e5
Igx/2OybhrxcPm27x1ZVdwFeElADErF0v/0rxwynH5rSUKvDSasGi/5HSF7piKTtqLNL9lYB4vHH
Peoh7ZMDaTtWCyfUi2i27USb3u0/oQDGAQtWyFsXtYQZslM0tA57mf27jrUJgDfJh8/R/7Tkf936
we9B/H99yoe1D6LeygSHX5imprlzsviAQDfanc0J4FilwNMC4NQ1YNqqABXAQND2M/TG05R8cmBT
nVbpf15zgF4F01Igpa0W0+AIkAn3PWCftG7bFbnoCUxVlrejvYzYtUBgRFfoq/8iJFXtqhRkD+r0
SEOvzndbJTCOYR3qcKy/STcqQ5vhzLMT4i8cm8U14ykachHT1I2+jortdusUIYsEjAhlJA+TArw9
MExuDgzkRgaaEbIyrfp5y62N+NUgx2o9cll+Bz4KArpqYLnZH/re+R2w/+DBMSoEdsnQVHJKD9Rk
sGm5kRTbGrJH7TVqQXI0tjz5hHircZ6NaVHQwkCPSoR7zIFqcQRgUnkbEbC6xUaLmGRRBii2w/8y
6ciKrroXF9JtZun6+T6SjhWQj78YoF3Vm9EaLdLCdW3+6vPCO5A+NxGEGjmKvGXmokKR+8X4TiBd
NjZrczUBuv7OQyXZO9LHvZxuBtC6H/RkNIUHQrYU9FN6QedOgimoVmvXo+FktzmqTV0hLmacABH4
55yRThc95JFI9Gyg3KLmC8C8yC9pX51uethOlNUzuAiHYzI17RVUzS34mX7MZicGWhTIkD47bRkd
yEp+2uVON+AY7IFGmM/MRj9rbxwsa4o20Rxi8UwGp+5LIIlXy4FEbeCtfZaFFd+0ynSz9eaB0hFp
0SCvmXehABjNaKBAla+iVTTThge/2PZWAHwqR/J5WKK30bvigJIgAZg0aDKgdnLuGc2B+JgloLOe
GocBwEiCGN6KAEiBsrvnsbUKRBwqeTBG377kLQp0rBrtVwFNaQBHB+pSXwdyRDXSi06vqzsQy3Td
nISkqwxkxQJt1nuht/qHhfZB/UF9adJzh0fAlYZIlSU4XvEiks7iVneo5fJftnDRAUYNLmTQfm/p
Xpf9u+92RYS98YBV1wV13bjz+9Q7EKx7XDbDrani7yQR+ju6Up4d4PkBoRK47yXeHvEmbiYbUHyO
JoT36HbfVpN/zFA9ahpivtCCts3Sc5sNwCbJnfVTsYLXzi2aIyjs8g8R+mmf08hCPBwdSt+AV8vD
Pu7xscCn88XrAA0gK/Ytz73lMNlAqSI3vBkEdT13v9n9MKLOasfEBLrt134dSjTX6YLAJSllwn/k
ku/SyqgXjndmabYhOd1Z/jHFe8456p34LEC0cqOBv84s1qdDgIJpcLjGKLtQBiatoQAu1evULQcQ
DjSeGQ7AMhmCuMOr5p2dpgn6IS4gdQ8TSyRDQLo2XnE6JXezxcOPlCs61ANrZA2AB7DP5mOOxXoW
smtR5w5mwie/9VGJklr4X1V4V9XkpAdU+TgbwBXpNsCrXBTRDW0DpKLhAfQKXSIZ+HbR/nqHkPX/
2dRDAtncDSz5c/JLlG/ZUn6phqK+tpGfgJxQTWnoHHyr7+R8GusrcmZDCM5jVKW/OpKBxCYCRFOB
foWtX8QppI8+QdU1goKjDO1v7Z+GaIV/bhQo3tDOHP1dawS20CZLN8dKWRZhuWjHRmPXjVbT4KHz
tEV1/nElvD1ypH0yYE0eGOhKg42KZCUyEzVsDCdr0SP4R7wmjYvuMaCNV2gHgp24SjYzyRv3Cbm/
LKVdXhlSyB+QGj9oU/7F33GB81cIYPOwbr7QYIvJR3tJj1prFGbmJX5Vyub05ouDdiUdCBLgqX02
WZFMMglkr2071Oe9rPaFxe395vTLPR8uocXtAwHAcAbO4GiCKUWeK3plVq/HNKNB0su0lvNXc69e
oTt6E9ZmmhVqH5oBlQgv10vxJyC2+LY/LSOj3uphFYnaJVtBrWDUI5hG/QHBNVVyYFrNeqViA5q5
aYqolmMz/+iY49ODS74400v5Ai8taYTbRoOqZ1jHxQ76DMhoGU8EvtRsGoGhoUz3vnQV+c2bVaqa
Pga50Bb6YyxL6QAWRy0m5ZIBQjS1UxR30+akfPhwXJTWvmuBfNCJKuH7Js0ACm+DS+O57J3hEvlZ
Kv9DWrQJobacC3RJ2k4x70AhPljxM9lQlzVemD3558Xok6lEGRVQby5R0/KnFCUQT0MDqJwGjdEb
gYuB6khAb2EAaBmwZy3richaUqJ32XzGhCegVcVtS8YCHNRpdgE+ciAQQm4C7lr9FRwN/ZWpmRYf
zeSTsmIGoxNPUUZrIrP3eJ/Jsum3PHZBcK1uM/oOc3dnKul+ZIm4CbTd580X4NaXR2Clxzcgacc3
mj2IaYFnbjaM675II9AraB+aRRI5xp1e46PA1V4WoH5g023FiDMP1unVEke5a7OchkGaF2T6TIA0
DMax9+0jSaSfXo1aR7O3RMRpAeymzW/5POhof/0J9Np/120fi43gdOAmCkxRhgKmSYrmUiCXwrwo
NwIiiPmONDRQrDirruiUXTe1DgBjEw+kMO+mukO9AOsu9JbgFilaIUGzHRj0hqHfRfTLxcO7xoBM
YFBUOFTevcjcvbnoF5vOS/jVMw+kocHKC+CVAc/NTfEi9hAMT7KyO1dtjm7dXwTeaQFF6HF3wW0L
zQxH+sELUX+JZoC30c9rtxLJ8jbpNp3+/ZD11Zf0+nf6qtcqEId2R2sEQRTA9M2rVYCuN9ymrRm3
Z5rKobglgLM5zW43o6dIec5uK4wQGPso1WijH9qoUVNAZTghX2q57ZQ4AKCdVQEWrQRHcdqeEZlU
DPdrdMLbfvYRfMUGsJGL8TSrGmvSjXzY53VXPJOU9yJ9KozoHUmg3m6ekgm98/7iPqF72n2imW3w
5QJ6Zuzqu09gO37Re8WEZglW1GBQNkP3g89NpHYUBXE5orpVGstwY0rEHfejbbnFewtsSF+ZMIOi
c8bPzJqjT3FiglMBTsVQgOPGmL/QkkK68Y3lK8cLFYyo7wHeqpy7HVntaD15I/r9ayA7TgHrPfcG
JAX35mR4I00ztDNAILVwnOHegywjqsCALBNNe72UDHodzSxh1KcyFx9JctSm2u3Bl+UuSH0s7/Sw
pZ2yS26DpKulI6NbGU9rCiQY0aIzKwE4aqVUNEgG0nuO4oAD+QLKFP1CNAXUMNJTQw/klfnAeTY8
e6kLuAg/aT+AxTaJxiQcDPBmC7P9M49XBmqJDyXYw8TRS7zhUBZAOERnwfKOhgJISmBCyxHzHq2e
HY1lXK6yZhfgrouvTt2dYzOqPwJrBl+GEVTsqfPVKxLxPK7sK/kYKAO8GksCwvSJia+z5zfHwbZQ
OqV2AP8pCnsHIzqZwnye4zU/VyohQgPwqnLgibGbiefoiVSS8jMPLqjhf1lBhkSst8Z1R3C+veqt
dAKms4MApDCnDn2MdSWePAdfsQ4AFFNh97sNAIC6+wdrODmRJW8EAtArJICirbzTgt4l4DIqTABS
lh5Azm0PnfEaGYBXq/tUMw6eqdo8ohwQhOVpjZpu9D/kVxoaNYuKrrVA4QIKVqc04nCYUQjVfl9c
AYRX5IA8b7VwoPStK7qmxnhH00zJNCNz7yYeKBzJqcarZF4wI7hTkpNeI9oJxHiPcmXHn3te1Ue9
78O1xi7zz23Jw2XI6+VgZ3LZL7mPQ0gxowsa90Xkg7ZEqDTYmYPsq0QtEXL5eE/EdB1rfnmUNxNp
7xbcTclESwVbuj0wEJLgbr+79T0A4V8uyIu9AFUAisaj9W7o1eN5dq2pRHE5LC/yWz4/dP/uYoOl
Z9v/3/38SKAmZbsm4Ad2vgWOnLc+Am1YMyDP8iL6xHu3OBRpyU8O4l17LxUiNPEijMI8712TihdI
4US16UxFxdDMBCysYUpORWGX8ELHHrXp0Qzk0ugBommec7SyZUehAOdTb/jQoj3kiSTWTukZTyTU
jSnjqwev7b9nW647dHEnV43ESTPSWajmAYTPq3lqx09ZY+O9cRqWq1fny3UdbBGO0SnuEblCc9Iw
BjRlQ/rk2ZM4AZI5Ti9gpRnQ213Vu06xVi1pP14s7gck6cFW5Fi/FMmA/0FAZBYTKgxT1RMFHAqA
HM5gau05uuile3Wqcn6ypiG+oOP5OuHk+Gw2ZfxctLN1tKWJl4BXHc0MMNaA9Pr2oK4sL9mzAuBI
1FO5dVrWg3TCckbH7iZTOyaYzlBBqHo4yXOO+0Pi44wOYOrxHAnUhCMn/WShMBF4tmq6ybjsk/jj
Tp0rKuZUDeRQ4GDvlpY4axV5kJF0VmM0IKysGSrPfmxLhqEdkltXxF+d7E/Eu9AZ5sX+M19ZtDMi
vHn74+ICx1aaYS6LYe8Ww8jRV++778wGXV5z499IIr90SrMTQLT8HWDp/OMwT+ultQtc4FQaA5IF
/dqaePLh7FQw4e2Z4nkoFKUGGSQbolDYERhbkoRds6ZlV5o5aC3BXdZO91pHhrSo8VfKaSRF6c7H
obEvtj074J/qAYV+NGLfeR+v4EYIvLr4GiVefCUdGBUcFJqhgxUBrJ3rmGw/EaiK6yBAYUUOQ9uU
BB2ag3wRcAFdgS8RehzxTVwAvfDUeUckm8HRva7Lb+By+2Wi6C5HRD53cj6D7Tp8WAnMznxX1DwG
yx1gLVCCXN0MK68PaFPOUbnxQ0eGDlgQAwry4UODSLv6xlmMSpu5OEkZRW3AI4BALzRlamo3HOjr
M0ANVc1W3694RaepHnJVooUIKuq0lA+JfAFYwOijQMibpB1ILylwT4izEGdGHtZFjD/368ABXYU8
+atMM+7X6wXYADgk9tYPcwPGnbTh4pQw3l8ME0OOmnYAUxhjf1nw411otinJTp6kTLwUXa/b9GE5
OaW0k/an7fAtx/b6cnFyMGsE6aMulxdKjtGM/iw0S17zgtrwSx251N6UvOQFH5Zo8U1Hffk3zXHv
+WFrtx6Ke312MlxUqMTg8Qzpz2Tbbe3uadpS5Z3+g9550R+TLB2V0L0pI/mH/woylVSup/4NEM1p
eahlJ0FxCc5N582bDJvPw8IqP/RR5l6lU/Zg+wDvQszjE2qUZ/7bq2jkcTp8NJj9hxV1aNYRZoag
o4eKMJf7iC9gmEx0S2xyXCXRplxSC9C0c44QTtTjMajdK+BbdJtsdBmcaNHmb02ZffBk+2fVReGw
jKC7Rof7FHAFgL9N2wHkCQ4wiQrgGZ5JMpCsui1eziawb2NKymxq8tD1ZbSbI6M9AKaxGJHDlJER
UlMntXPSrMKf7yBmcOFpg24F1VYNcAZ6luY0uW4D/GHQp87z2O4T05vfl8yPEMdHS2AVWUAbc5bf
CDlY9pFAI52CE2YA9WFoYbl1dfNDhzszeltH9IMQ2DBP7O/e0DUHVPTKy6zg0SY10Ix0D6J2MSzs
jY4YrLMUjpreQevivrhN3foVRMjjDWgzoJNUjCO9nNO/0nL4vEz2/NkBut9hnDI3BGJ7Dbwb45vE
s/YKYEYUBGQ1qh8zxRBCsh7IZ3l1tEGzC2iVbA7btk4+HE08Xj7Q1DXX5AM6Ds7ofEeCWFl9pUq7
/j948pdDVx9xiOf+x8HxQP2GOFpfcwvFTlnnHoBmn+/bBFFrPGoAtbm9b2dRvEv6Eu3E9HpNb+Y4
JIFQ/eX9XL2qbzb/igb8bgPTpBMAPfz1McDuzSO3ivb0oN+ANrXfw+mBYB0elpBuTI/VwAFH5/LK
CnndLhfgjjQ4RcbrAhiJqkU0WmlJdpRys5NSD2UKdJrNc7OTq0vr3cWeT3kndqSjjRZ0poCCVG1H
Mm109xnIYorODhcT9MUI3g/9imoDlb10VHH00PUvM62L7HLcecwwkRrG+zygv+ADJE/DDmnNnZbk
zURezM6wICpx6MTxwthzj/3heH52tFqvu6H2ILQMNAYj8Y0anDY+Vyg7IKlzXQOIDa1RBTQdjOpg
sHi+eqCxyVEwcMNbjwf0fhyNaMg4U+xus7kjMarSiQdZZ/vXNEdZvTotbQcnpKpQo1ovbpij9qZ0
UOKKjEn7nobC89PDXAEeXOuqGtW51YwyYtN6JrXV/DYl/nibewCIOGvs7VPwe6AsVvZPiIL2T2Sg
GemQyZhRQ+7hWwWPBzdrmOcZxA7TURrFOzAoOsdYtXGk1MsRFUDx6suPOPh12OJtfWUUCzLbyheI
9vgC4T+dJBpoI7UH6cFbN4VlP9q73ojiGzDo2YoGWx+5B7F8JB0KwYz+iaZR7YDzPK8u/QjGI7tE
nJkGErsKUCk4hP21ZQoqF7V8Ki/ROgNqwoetok8pKMVwJ4My2rps8uZLy2gXWS14jgKvcd1NRvS9
sJ3fyzFnX4Hg3lxb007DpOHm18mcvePqttk+98Y/bOBY36oRiH8z+8IlmsZJaADuhnx99IWkHkBa
H/OsWQ/uIBFmVu6ki2fDAFRM1p9is/7soOoF1PMLSCdzVgYRCALPJBKbItC5yqBK2YuOQCLATfWi
05gRSy0+1rk7AdmAofiljLvrqLBEJ4UP5xCUqJbJTJa3dH49ts22RW5Ihr57awp9AirVa7Ytfy2T
pQHXs2vFZ9uSYCHojRxoxWa8n9qs321y67opCK65A8pgZfcMdLXJ/NkSHqKuWfScoAkErQRJzi8Z
TYVqICWZhk3sFALTnazcSbxbzgzLOaEFdaf9QGSLrpwu+hgZtrlnI3JJW67+5+qAt3Q2pfOrzDD3
fdm3AVUAPDo69bpbO8CA+MIG+yQy7xVOm+BDCWnqK4w+tM+AoYTk1OPVxTM8vu7vXBdP2jsfaDHh
kDFwt+Sm3LVNZX91EIbaL3h9O3QAxnofI+z3ARQXcVD4KIrmXZ99oKGUqxG0kWMftc5ok2bHQTO1
r5bE3aG+1Aexh4ieRWq0aHFP9oOTG8+kogEYUcMeEAHAW5OxB34H5bzY7H3tAbKPnIVfTSfb8d1g
nlozAHjNdGtUtK8vjBsrnfEDa9z664roqwoJDqsE3m5ifnBIcqvi4lfRlzJ29jYXy22o1YHpbhrH
UYf65zEKOs+LLmAkXG+Mt9DhlLfefDWQO4mdNL7N7gjA7Vf93Y7bXtkICB7RuyiJpr0f9tn8XeBP
7DOZIuSnP9bmTwq67moY+NMUaO3TPvqz3F3YegdsMuTE6YfTH61w8vKYA2cT8Ub51C3ushvN2ULD
SA64G1JqC1h+rFBQHEPi4CsHix+ANDm8RzRiOPcOSwJgpDMfNXBQOlJeqpIPt9Svh/d4+R7e9yWe
SKgpr3eko4GX6fquSdxtUcNw0AxmCTD4GNXfR+03LCZIjGOZBCkAU99rg77Oq94tq5+uowxGhZqm
DsAYaLiWiOpX0d8VGI0/ZQZbTk6Sz8eVJ9OXZbA/A4On/F6O7psOGXCbhQdUS7MKi3ly/hOnSNcD
tTL+7NhLekzWGMDHrWTPbgTat37mZpAUgIQQqYple4hOjV0yHNKy/4skrSeRhiRq0HNBUwTX613j
RABKUrhe0eLKXZeURmiYHYL0GufLB739xbMFGuN/wv8iD9Kt1vJsWfVytuuqDnHGyA4USKbgMrpz
UKIjQLq0AnWWVHWSthcrc76SSgen0Y1chczjSIWpWDVZ4zoyn3sZbuHq2QXigYrD/QzZSWK7dt9U
KzfSsz+QPQmGU4s0e1iqdWp9VwAoTKvm1I2OiYHUrOJQLq1VKJ7d3Qb6M5eReCfl+ChuoD8ROH/J
mR59drYOV5byj5SN6BSpb5PjAPWYoUgz/kkWXJ5TG+1AWwJjKAokaA0cahZghjhAgNkigFWV5Pti
9mqUAeA7lgMRaldNxQJeBdT4WGqIOLBUcIQH7LESdfEPiVQGJPrsODltdkMFoPmcCAAX9i1gVklc
3JU906yaQGEjENp044Y9+2qomt5HDVK39H6YJinAiFH92qAGAX3JvL72Pcoh0Sr92axY/Nmo5vxd
wtqPuO0mm0p29TmvwUyHAFcXplPt7EE0L2+zA+5FYldM8gIUWgVqMRVXI+lpyFGFAPYznGeBkn7h
pRwDntryOk/1139PGFNieVGNbG0zJKFZ1/3uDmdF8wguLghBvbJcdwTSQugqNORAHj7idPp7XLcV
GiIQpl7LBCnmn8U7nQF44tio+I50NORS5gffkwBFVwdnmRXq9NzJvUCPL5pKcFwmAzJx/rNvhpOT
AMjf73PASIGJSg9D2u39xAHa5ateGCC2arkih55BYf1g6HrFXTWinIMMbpEMx8pwZeB3sn22AQe9
d1yUSkVW3gLIPnXb56wp2CGdKmPzIUfP7ds9upEXPPoW8+NaFUPYjt2679RDrGti88bSDn07WqbZ
OKMmuZ9Av7mS2TEtuL+usZrku1x4daDXRa+2GSgUynREUy9ybDgyiDBXcWfbspFJoNfEpRv9U2Iu
O4Fo6SVO5HzhrzMSyUA6mQ4oXtIymfUSvYPW0WzIwUNkmn8/qLX/wxVNmSzbR6EVepleAUTkHx/l
wYfEtz4j6SxvdM5m98xzHz+oGsxp7AIwMTsRXkJnM2TMHEKwWyJhDG6DT0lV49Y7sy5oEnP9RLrO
tgBUZeTod+zNT3IF9HLvLs2BjGZcFUE3ecDUNsziU876P9iQLX96OHAFPUCPnoHNZ6IM52aXlomC
zuav1R6NE2cyARrDj0FG1oiuM3SyaR3NEj45J8uOvmt93LjJs914/jtED0AudlJEC4DgSaP3hhii
94OcDKCEmAwZYYtj2rnNHs9YtmviwTbQElLKk1OXQMBQ7rQQVKLLravSW0UupFOMcyW+ajLzvlRZ
WZwo1Kwj0elrTFp4uAVPFvCHVESa9OSWNTmwmkkuawXbLGJP4HgHrNh5KCL0CqKcODaT6j0NA4B9
L7zov/qLVW4q0tvqhcRGrP4U4SEHEEXAFoBppvpasL56XzjZfJEVfsPo8EGDoTt3F9xRUS6PbvNr
sfh/ZUtT1qE9oQhUW+sFlGSj6+3dqMWxFeTNwHUi6mA9+HaUIqWJWJzWJeq3L9Utoa6MbPd/jH3Z
ctw4sOwXMYIgCS6vve+tlmVb9gvD9oy5gAu4k/j6kyhqTF3N3DjnBQEUCpDdUpNAVVbmh4mmwNuo
ccIvZB9GO945lQAA4s+pYzldQEZGgNO4ydxNVgH3Tj7S8sb5eDK5TO1UmHzrpjg/TxXksqCqUaer
MbambUSicjQ1krxDq1Xket3g63QBRSVQ76l+YIMa/uZp4EHhORF4m5P4CjW4LtrriYqHSHCztI32
y7SfQc+2ye7SAu2EAneGu7FdOZ5VLPc8qgPoxnU4SQUOrzYuUqJgVXQtdSuVPBQT7ptTZ4/uxkS6
4OANAAHSsChj88YGUI9CWLbYtYPqIUKs11HjHDuP97d35hTBTcC9h7XNyuyI38J0x3c33oCaE3QB
Jr9OrAz/joYG//7R/R765bhOe44XB9TFVu/owKlLXOFZC+LlkENp4D+nyUjk4X2PIF8YiZ1d5Btv
+u47Un0RVegjlZbLIy8N85lbEhQUCnxwU5yVa69JdD1rN3WAVYEMvHXMy4iasEubJAxhDwvc+0GG
33df+SDMigFEaV0nWo3gxNgFXd5fKt8HJlZPzD6eNtJM57blyQ9shJpgWuy04r9s0IoDnVwFLoL/
gzP9SDwONtMYV6cP/5TlR1DP6IB19a36b9b0EB6MXeMlMceVDcbCczqW+YsNLrdt0BTm1gJ+9kUF
UXIZC4ZTjiVd0DdOKxfxtU/u3TFXSeJZB8OIxGtaGQAUQ6DJRf5oB4ndd3aoEQ8ASQUFkONOJr+q
vIVobRODRhBCG3sE3OsD7shf5iHz2+LcKKimpyr/BZWZVaQlZBzAsnTsOzh7SQ/GI2kraKaBH3I3
Nl537kbRnwHa6OfeYqsDswyRjwDTgmVBfXiZUd7kHVK7qdLf2Qj2d9OAhJbd8vATT90naJpN3weL
VRuyc21HuHO2QzH3zR7amQEFG+sQ1tW+Npru6uosfNcaybGxQIpHqvFkS8PxQR5ksnTaHncfY0WT
1ERB/3DwHvm4xwT9ZceFTuikw4elFw1g0POyZuXGYb8z0xYMnVWXFlsVoNoawarmGujGngOFutsn
oHjp3PAc2yFWu0Pd7Pus+p3bgClRI3SvSBK5Q6lUv0LdFvifl2nqBaqIr2Xw0ZxpPtSm08zPkBkr
V4Hpsx0ZJe+r67utMr1/pven/ciHevPqqBvja8s/7j+KOAasAho7c4HCB1I8PgqUKqRjvAfjQAR2
bF3E8LGeYXb6UO9AQ+gS7SsJGSVaUuQC0N3YP/oV+LpAyHXBBY1dIyO2rh2xPTaqq4+Idt2zOnZA
sa2n37phFCFCBp6IRLu/W0NOiYZ3hbyO9jREgRqUMXLAt/9AZydCybpSNVvWgnFtwcsuPtSjhoC1
H1w++M0bLj7/tTVt82EdDaNefofcsNwFuWAQPB2d7Dx307jLEc2SAe7S0vTWvZ6au41+172zupUd
IkCuHZyhz86yVP2+MMvbYvrX9jTV0M5zV+85QgUbaBW90fzjILCaKsYgU/DP3nni8XUUNfV6Co32
nKF0T67iVHZn5ntZsSMrkglRuA56eZIoUjyU48jlimaoeTeePcma6k1S2g/ilGqNw7xaz+Nl/uP6
d1t5Hei/HAMEINJMDbB3QrxAhE1zM4CVuVl44bNVGItuxa0o3i8zifahoRjse624d6QVtbTf1tIk
M7/JDlWUNLesDpThnhHf3y6m+UcZTc4OuI9+XyboJ4UcxVYx8vyJBRS1JjQ6Z85rLgGaUr6HMIRu
xj+9Cnp41Wp2A/S4WtE8jamXjCATiMfkvixZtnnnpn/YmPWIwi7Ty7/AbmuxEb7M1zQ7O9I0jWmf
+V+yrOn4kK0BwcILTqFKOGBAkJNa8yzMDAVPC2G3eOOGdXMh2yzebKKk4tDm6c/U5nIfiopdncGJ
dpMXeke39otPdmT/ArdR8dOoB43pd4G7tTk79WEKwiwEyH7YKRjg4ADVZ5wLBWPnUhZgtA+Ayc/N
X4pP/CUDIvF54MmmaQz+QiZpNRszBpcrjYQyEUq0syuNPDWOa9vvxbE2ahfv5NrYGkYTbDu9HAen
4hhVxrrF0f9EL3Ehimxrxh2Ye6u4eOnTxEX1pQs8jn6nczBrPnP+SgPyT/Lhl+UU7oXe+WMdZ1vF
oK5GHogoQyCwt8YVbYb3KbRsvWCFDLj8avsFIkIG9O6QeOSHBHWax16W4c0pbQQTzMH90nDzr3Ia
h9/BUykG53fXuz9cMB3PayHXIu+pEbnv1jJ/VBvPC+a1+KMMV0CEIGKpUc8Jks/bIcyj7YJ6dlyg
HnC5zlEGbkFCtGq2TpBPD1rQjqg7T2v+g/WpAnqu/A6isvgnlHFAhhqMyQMXcgvPl9gGgwcm6ug1
bWrjBdSK9pops/4Eyo/gHEnn73zQKhpj2rwWU+lcfKDmP5k2tLNjBD7ffLXNav1V3g3VI2v86pMR
KUQPwIO1pQUMp4enVNRbHrZiXZphuOVSdRdPN4Mupir1QZJ6ZAvdgq0nXXpFE6kfQJXBiUa3Xc19
8kLe+zjlozwu+1Bv2duM+XRMkDfEv1iC+BXJ0R5PnyREqCxLcPWibp/1ooV6+igvNOba2baKaJV2
DcDJeki2f62hKVST4pTFEWJ5t1qv6cYeKm2tdSDePeLhQ/VKdKYe2RaWPuZ0EtJ+3usHO/n+19IP
Nif7pk+p5xZE3gOC6Q7CRkC/rwZR4QblBNHVKoMEaiNgyJ7Hiw/ZWJzhyg+81f/GrEb0a10XfEG+
NNxBUz4BdNAE4btjAqmZT+IUpR7E+fR9lhqjNL4DH5lfMtuPANd0xQkMoW8enpHtTbesxA8Tejmr
ErhRCCfKFKer2j0stxErsxH4pfGfWbqmQLsaEhCx7ePvH990yLXuLCRBn+ibGxktgqcjK8G4jsl0
sJ19JLIMwD88JKxwYDegaO49UNjN+s9S8i3w974WbVse52cAvsd7Q1TZpmQuRA+N9lQmVs6vODNs
07r39qWv9oHnB0/UmHYN4q42/GZO45vJBuLtnjn9ihwgC4bAhtG3+8AxwMWtV5LvCGkYaDIH5bGE
jOG82xSKDDTalo/kF6gJcj/ptlTMRCVLVNEUcF7hJGhuFhP1yM2jQigam3iMztVQZopHWO9G4J6J
GijQhekWMeQUt2/wJ5GNqmvUn4m5nIRqa1zHSbe1C+XqeCjWlVsV90BExR0MFsV9GCBz0Ebgobe9
NHBWpZ62JTjKiyL9SX6I0GLCyGvrbLTRcVlLvVzX5wh/v5jnjaBNvMm54hfacfmphpF/SiB+B3FQ
/BsW+6SKZmUzDnzon4m4D8XeyKFqyGzTOOdCBttItDnKSmoDTPuw0QQNl4ZsNEs2GnaGnNZO1AVr
sqEEy6jnbWhcQyfpbbwsrFCyXbdVs/uvrcGu1G1lzsDXLgAid6Tbvlq+maxDlU0vbRJ0iPVHycPG
AXDn1oF/hVR2Aa13BS4SFLEcQlbfSxZ6K2n3xVPMeP4EPpbiyW3cs42r+4XsHA/bLdSQIMhFanaB
ZimPbBMFx1D83M5G0fJmW5sAjBE4okOhzE38gzzF296/oWBqApkqMMV6JL0t8J3erLEC9dZtMqgf
pKOyaKa8G37QX6GZRiEeg/81tFdQYV4COaP8TZIUE+iiBCKRvRybtc2RbO6t2ryRjRpHz+Kf03uu
mM3kUIAJ+QZqABCRgiFktdjm3fQeVYxAoYBqJvkCtJisPWQ9EAkCGxo1qgqE3DWndKKrtpPKXV/i
BuC7MgOdcOfcUN2EqFQU/mApqJONRDi3xa5CoB+FnfwiE02SP/VaFf209aLFRG6ltHee50JWQYe+
ch0Eq+M+mntkwy9nXwpQANMkNYsvDQNpfbXK/i+8iIqj6vIS0nz2pjRT8QlUWyfQB7iXCHmuCyK1
/aFh7IlMi516xjjhHE9+KoeyZ+qCE4hmhiivAELU2yxrvMjuD55p/297NZVAFSkYbjeGUZxnPKXi
KF5yp/S1dpDiisYQYdM+9fOnEXzPVgiWlkkUxVMHissn4XnljvykMpFQJr+y47MfaBH4JjQmHYv7
hwljYcfAEw+cGB9YMKpBVtswDCHEqGk0lnVEjwFa32cRonbrSyQAnoys5m5FY2VvYrPkkBNl3dHF
I+XoQ3gC5UzMuVOjNGdGbSPtWiEVuPkwYdj+D8uMpiPZPVY59zJHLW2Hb+9k/xiEYewrBydYNvjN
M9CA7bPpiBrIcx7uyUZNZHyeRCQe4BcUIELb00dBn1Qc9SB79eIjmehzI3s1hAlguOpfvuAXnH0H
FLQBVy8CyGB4+bbuoubg1on91WPmK1TWy6fa8tgLVFERlentr0VdGHsU00P6ZHrqBohecCL2RnT7
OrN5g6AhuwIyEO1VC5mU2TgTf5MrNXkcIuM9Qv1tnjfU0J3qojlb3I4vuYAiZIx6wNcyDPgmjoQ4
lmWSvFZKg8al92xaQ/Joe/GZvIAECvcpg6QyDe2qVKCq64ZrL0a8k4wsPHqscABskWI/n7P1YRvQ
oWuMg+yVztq+Y/u3vK12wgo7qErLtjxUUXErguEG9mhQn7sVaC2Ws2RdV8rc0UFQQNh1x8ygWC0n
yFYYiXxe8cmEDCS5Amq3KiKXH/+/DC9E+EJMMIvLBM0EY6jMmVxmsf+XL9l6aNOFEnTnYF6XzDl7
LUK89giKcd4ABYhAj3frbdu7cQjRrCBT2u2nMvFvNEFN1QpxQKgpnZ2XFa1eBu5NFGG4WlIXO1FD
68MouOH6pBprbQJyicZKtqgZQAGjFJBQc0gB0dP6iEk1MsiJk7kboZVI1nkMOcid103JkWxVLt9m
5zXkTUYTirpbhOUQp9fRvcBN0mNd53ew0SnzRLa+SI+epeLTuyjd3LU0DeeAbM6GHL0yQdTV9D9Z
uMRthGfUR7D92F+DLriPZc8efc/EJy+Vs7nyzOY0OCOYNLRXNsn3i/LRuwd1bj3CVs6LIqNMVhAg
yLNgDx6lNUNY/RsK17qV2zg+yA4H+Zym8UujTPkNwlp86yLefFDajU/dCvK55iNCknHC6Xa025vw
1G4AavN7CAbi7eBxBinydvhSsOnN7oG8CkW85qaJuXPqdNPnUHeYe37M3w/1RP/B9mH4x+XDVv+H
7ckF2doGP3LP08G5U2MarnNvW5zOBK5Vhw8Tkf2X7Kr+tpghlFSdxtp7IVOHaOjdrQ4fJDxEJuS+
Lvjrwgc/c8YvfnWthUIKYIP2dhq+Ekf8O7p4Gltt37cr6pLjwLzZsdXfqsbou70y2viBT5/fHMXW
Cd7ej1GbqJeAWz1C0OO+mHw7eeA9BUnKP67CdJCTET4iC9pGzZQ4wRpXmXJHQ/op1TT427KzcyQV
+ixao7q1PnQuym2d5tT07rlPu3LvD350XRqvymNEyjtcEVXi/BXlrNyTrXRdXA7JsS7FV0pfUqqS
8pppA1CpWYsY6ARkPmliNIDk8NoMdbUwdaaB13AjcVZNqzqGpqjOeroTQMggTDniy4DpUMFz2Qu5
qfraRtaGidy/BLpKwfF7/xInsoMI8PDcleWhcN38jjBqcafeNGbZ/a/FGGVDPs+YKtirBljmxURu
QIH88ngI3LTeiRryGFuknEEnBCIHPbGsSqJ43EDXYtosNvoHiGwadnXbR+tlq0yvNV0rPIQN/zXk
HCl0cgawyD1DbOTwYZP5P+B0HSrZxunY6Mo9pav5fMszbn0lUO5eBtXBFr1/kE7z0sdAhlITJYHC
IZswpT3hRx2NLF0cJus4unGZmQgMMdQCOKV4DFCfO0CtAbfO1BQPsrlWplVnqteAZe1JCOdXqV1R
gjJeRSgOvAnSRxNP6aOPvO6prQ8QXe0i4A5hz70QqPBUrPOmR8wMiLXemUCpHpe3pRiEikaE/TYX
2o88qb+4le8+JE+8p0o9OVnXpoAy4G8feJbP83AIK3df20WxJt86LLxHXUf2JpS9vaUhTaBydkS6
1M+ONsiWAb7Oyk3Zdexuu6AHbrumhRQDhkbJ2T2WaPyhU5uGZfaGFxDVYQ2IPWpdO5GHkY00pusD
yaLHOEPlh9genoHd9Y+JrypINIkst1ZVEjVnYJvGAxvrg5HJ5gx+EyB8LH1hoTE15Nf64yjnJf81
vdhy8yFzlCJkkALpQsT1Q2TMrpFGlxcte+tFSTZiolsbOShmUJCKWeDy0CWfGsJ8uG17R6sBxBAa
Wd9QGhp/kon4GqnAOwX6yMWVQHUA6uTUaNdX7tnduKIu0+OhYtHat0WzRVESZsiInCSyXLoBq5Ox
gwaYQGnkP7bG0b8FGscmsmRFvKYBgJZAxv9xo2HqxEiiJ1OGWyECBxLC9yvF4v6Sl3V/od7SLDbQ
6hW7ROQoiAQksLCy38Af4GASNfw86IZ6httpJV8JTGBhJxxVg8LZcgR4cK4yM9B5auPc0Hhe3saY
oi5NtfhswO/QyS3VB0ZGui8KTfdXDSguIRvjIQpHqCow0KWB1HPMbjql+J5aOeruF8SLLxK1g+gh
AHQafUETGje/heR2umGVytapTKwDTvjxJ1zuwiuwyDeqZW4Y9DWROQF3VzgdwLuVAnaauOegAP+p
HHm7Va4NJVxtc3IDuPTiSu/9wEIJdx/07MnyLFyEY1AogDF9+k4TXtH3UFtK9m3jg+ZOaMqeGMF1
lMzqbpnw3vtUAxe9UnYX4TIfG2CfRcDgtDRT0vmgx9SlVGTEtTFZFYz1SLjI8iz96H3TOgl4uhbj
B59cL1G95wPfDpwLqtHUKePedIqrVoGjBsPFBu0OfCI0LkV5b2OUivyX32ITdWUfS/+HLLzu2pZF
dzXHCdcpGtcpAuxuDerjYkT2WTd4MxdX0M8CU59OKFGPgNCpYzTxeC1IIC8DUuYa2h7fj275aJJ+
5wcTJB4So/nU47QAwcl0OJINKHHjhCx1iQI3uc0gdHoVrQGBJDuBbnbQAYQfCG4m21Dg9D1CrbHO
x/oGBBbAf12frVrbyw4mCxFWnJ6XcAeFKVA5V59cZV8/REBoWGkA0Diah8lHLKcCHQqyy/lQ3lFr
M2yaKjY3w+ThFxyMKd/ivT+s69JFnZ/hFMcsN/gzL/xoE5ZJhghD7T7zNLIeqn+hATmkAHZvBaAX
27qv8IIPwPqn4bppznN8p3Q31ghdH2eEvWO3T4sp5zWoeTPo8B5xF9sRfyg1sQAv7jxupP9SBJE4
pVaeAkCAmicoiDeaNuTttSQKH8AFv36hlxTZWRFPhySAZpMZDbjEVCF0hBD1FhMeTdRrM+sHtxvn
CNBBsLUD8LVavSEekDTFe7HMrbUVDd8Rt5WAoYjxwVxneHi8sEH+mN1aFtgH1AUO68J0853fmDnQ
CNHA9mB5D4+BEZ7yejLXrhO8BF7eaxD7T9/xzNeiAkVCbxlsD3HP7DlMxBl6wmxTgA9no0VZ7rFu
prjp7xB2QCUcqxlgKrClhi3PwkD9QJ+yY26E+eukADHyYldczSTPHk3kiVVs4cwMQhNUrRTOpaxM
+13TQsvjEuJD545Xn5dJ8mURC7tVPngVdB+iLT1TA1/9NrMQyWP9hKWHIz1bJ3piLo/Zj9Pauxbu
zenFBlqlbG9FfnpTZS5u1KMGN12Ukog+2pp61h5qoFhdXuyRjBqv5ZAPOOcCndXSl1DoLxzJUtY1
SuFs1oV3WeQ6vavCMzX+CODQkbrQaAbfvDnbE+0RLpOoQg7PVYTzaTemr60pX6istMFxG2J3Atqr
UxnuRdezM5WkUkP2KrSDtY+a0C3ZCu1LE6hNtY+OW7+QfWzsIdgM2CTXm5DHstOySeX3m8oM2mde
MhR5DhAghD6s8TkGwvqSFOW0yvUQVcjBqTBAH9rwVCGtAYodQDNG3VDPAXIbRGFpvl1siVlklxJV
GGDK/ONIxnx0s0vlTA+ccbw9TS526jkmHpdGjVJmxOW6NSrn+w1IOPhFpCh4NUGQWMigBt8NGqqO
ph6++79932C7D3b8NQ/tCicBtDSVp903X1jFflm7LElcezsyVDZTxUg09bjBFOUBSLbxSqZ3DSiT
ruQh/fww24Gp2iBjX2+WVy3+sJAwjiYJYWa8fg0jy52V6aDwpzOt8wCFageJgeHtxWx46XbQIOvF
NOTjdz4m9ZGP0HkK2dAdlkpBKjKE3O/bBAXIaZYmaAV6byvmykMyBmH5r21owvfyDFCAPoAKk2bb
sRf2ZXo6jkTM41eIMQKjDxIP18Oz1xa4K7CuOUIH3T7HKrDP1MNdy613EpFVsHHVB7K54JOodxx/
srNPXyT40BDYWFMhJiDl5hbhD28111p+qM6UhYQuuAA/SSiT8DZWwRbxQH6CahD+TKhak+o288RR
q6wBhBSnpufIsuTB7idk9ADjhxpq3ABvmHj2rkZl7ZHSDqGfs8s8S2qoNKaZ/9fvXaaCZje9PthU
3nhE/YyJb0+en4qvPWpvd51flPm2BWhFIkN/ZVpImtSkU9/OjtAvA9SRXEI76temALSTfDIPImur
yUHwGa/N/1xX1YHYDDXYLKleJPOc9pq17DhXhNAQj6LjXD5CQxzQj7NmNMCq/3LWa2knYG9X4MVd
KR3idrOpeDKRXKuUV97IRE1eVv7WbLm3piHAefkT9QaZvfMle1raELYCU5Onkzv0kc2ft/5F0Iec
1siGS+MXffjLx07D2VX/atwGDD0eR54rCH/G0FW8TlPJXqYK8PzI8NSBhh40qqBRo5ItDVlYhwAb
jYjmAg3ywg1TPA1DC/VwjMhDVQW0IsM74zXi53XyM8vkusQb6pvq5bCLsiw74perXkKWvZADCFBw
B7Oq4O4UN96DI3dJslAyhZoIGE0nw2lryaiMRQ4kkgiNre+M8SVtyhilMA7AhMs4DkFJ3nR/0aRh
VHi3U/fjuKR1aZkV69HkK+A4wdPM1fCEakS5jtMs+6WsbwyPsr88PNBWZViBcJIbESDVQfxJMQdI
ARxQtnRBS7OIXYLAKAWerRnKQjSQuqc6Lxyp4szgexpRE1Fh1zJ2NDybhrE5gPMetUJrSvywHqfz
NnBwifh33ohsi9uAB++SNxqTINqDQBvFNr3RXLpQfZr+SJmj8qAH51MOlvuhHcQa5YMWAmY1pFe0
D+mbIx4BIULxYGaZXQadYvdVVq3NRuTHTg9tq/T2LApS8KQjH5+UnN/ivLnTyGLfeGL5+1SI6W5H
TryRNpPfxta/ekZk/F349UH5hfe9rJNxjSCpsQugTo39wHcpQW98GFGqh0dokowHH+HRVTVx1A+S
0VMoPjJxnJjyED5QcHI3Ccv8De+69gko0u6psnBHKFDalrNm2xjIFujU6bumE/vRDI2LtHpEs/yv
kqVfITiZvqZt0iPxUqc7vF2S10QhD6wAobnxvM2/xEhqAoeevGpu+HMOONea3LJs6jbMR/E0zabB
eOgj48wz39kwlTxwL2cXsCCyCwDAiEK4BNcmQ5Ql1UH7gNsCj9R5nvxDEENnuCxB8SaACpcSl0Bk
kEDNBiu5gTTJcP5ybHZvHCt6ckuAnH2zLa7QzbQ/S4nYPg15Yb4f0uzibGrnZRiHttjj5Kg2cqzb
Z2mOA2oWlHk0baN5DgYU9YbOd5oDN2DzLIYoBGlcVLk3N0ccKonLLRhK+xce2t056gF6pWHcGcFj
yN01jZKa9y9JBaoChco0JLr6l9FOsnWHh87hLevMmYs/tj+ZW+qxClR6CcgktqhZms5QdEJ5JAo3
EU4A5suA8J0/bYsgbFcxFF2v1Ei3qq4IBfTrGHSNG7KZ+AdfJ90sQ14w71jYxpHs5EGTH4YozfkG
Bd0Qus3YlzyWPci3BZfaTjX44D5M0DDMJUg8Ic42AkfaynQdFby4RUlnbQyWqq95HCMvycO/PRdC
frit/QySCNG6ouzuk0i+D071MumXILGwmbpXCllAknwqt2RbJsBsfcRTqrjMdtPcimxgR/BqsLPi
LVDH1J3HTWydbdMFBFplmpoDLtoUVVo08uOSj6uHCiXZYZWdaI3DomyrS7zXZQPqCYAcvjfA5OwE
kBkHGkZI4vfht6ixqoNhGuUus7rku3CjXTrE5RdQXUwnEP/iXqXtJVcv0WRUt0RN+5qn7KkKAT6s
PCQXTaNjT0bmsicO3oDjVHCB2+8/NurhptxBwOqJVpqug7thaaKYQ8hNW0eQOE5bdtKEKz9wbkLg
DBxwn2zQ3u0Y4IoXEDdGZwlp2L0thHzkkWeuC1b0GxNlgGv6YHA8fBJ1jgyvB8WxyupwXpl8vPL0
CHIz2SbQMmOKFMbyqM+34IRDTQ4JkpEXzbf4NaEeOM43fuq0my63o1uXmfW5DsNohwxK9KXqnG9u
Y7l/uZXCidq3v4118OaaJXUNvbYMxzXtykP2rRay2fhV22xbTQKX6WI8ZsbgGMkbGyoruumcPnw/
VjRPrpbF8z0AyHdyXJbQ5OzHR6it52n8OTCCvzOjL55HlbDz2OFi5Aei+TE27W4MPPkVlCDlIQpG
LbvqON9U/Z3mext1lNgLPFhJ375EdfjwOtX8UNAPWIta7dOCtyi8Ub9ccFyesjFvHkSmmQjr1xS6
iMHVtbl3+OAjeJ5AVyINCv9E41iar5aV9htQeh5FU8d35fVduAmmg2qAQJ5HUwto5lTkLf408fjA
26m+lpP6YpkifG7HoriU0ONeG5bNbo2vflE0hBoucvyZWohkLQGTJLPbjUQCFR88AP9aCDgk9V/q
tlobjnp40pfnSX6igZR9dhy4/bktmfN5ygxwzPdW8nv42vKk+Z125u8KShZfkLCN8Xyb/Gvf8ezU
tkrtayjpPeIOnxYTifV96AHI04tQAXJQkKP4gc+jXFd95D7sMEbdXmEhfSsNiNU6foOSJR9V6Kod
6ydq/D6xzwUUt8sg7IIV2VBolCBqWlXHZvDf/ED9XoM7DRQJi42c0zCH3K/yLou9kIMJrnEG5oUq
r59oYijNn6qWgIWBP+DIe+CWUxCufgoaFC5wnmuiPrOtNsiSfu5qbq0kAL24ecT5Pa2ELiZTxgEw
jfie1wLZHdMLv/St88t2SvO3Whd+aXyJOwZ2drBCIyLUNA/VZgCDT/nZ4FHzILvlFu9MqDmTSLSA
m5rSDM3ENkGfQfQxFdY91I2IjenCEOALeOm4K3IDzSECey6yieRHtrnJkDSOM+7i+4y1s3PGY/xP
h35fDqikCxyBO7EYblXXI2DsogINLAzsWBbJMyIpb6ZlsjahSe2BSmSt7MoAGe8fH9YjRG4iTLjv
eA6C5VD8TW9p3uFnVTkqTekNTo2A9ifQYW5yomEP2sgn07JXNKJVFQQ99qjjeL9K5qBxNRBAANdy
4u9RBu7tJRPFcURCaeW5vHmmRiEzsy4rYCs6M2tn21AfUi+zHuSArHp+tBSegC5KDLN1PvFs3VrZ
24JsSv9OJUTnLSfWZHCaAu5dV2p6wHns1iZqX+1v4O9Vz3nr4L7rmdmveEjWKBRAbZ7ZvsY4R+DV
lD1ZMZSLwAcnLQTKW0iP62GCNNwar3NnPX8pSekx11/ays+3WQECNojTA0NBX1xG0zIFPehY2Gs5
hiFKuYq/zA5nTfyy2W1yM3bDnzu7IYLQ7UJX4Q6qbbNvkZifPb968hsGjUM8KFCCiQSaLL0nGcsJ
2VcLFMl/bFzIbF8H0cPyVbsfEFT+6rQghey8+KeN+r61E5vOFQzS9i2SDUgh7Sb+KX3jXIFKdx23
bXAyKhPXCbNJ7qFl4DumjmmfJVs8cByxhhoK1I/cESxYuHE/5yVip6F81HpAFshn1WDMFqjUrUy5
hqKA+Wz/VpYz/Z3aIA8QsTu8gDk72QX4cq1DZ8qHG/MKsAOXdrdrjSE/NsY04G7gvKjEBDhdWgxR
iX5A/UbyOkdTEg7GkIijvHZmwkQENF6xcPr3GP+R55ADKOOmnnNxdYBUNRLlWEU7OhcL7Gh5ENon
qUcerr1yQz7knfo4FnrqB8dXF+EZS1anyeqLY5uhTswzcA2t6nJrWiPYovSw6lDlQz1qzGzE+aps
+7UtqvLGQhtc36pGAa7rTwdElIoNCyL7MxQm3w/bGLQiy2yM8u9t2k0/ur7uV4Nn208sSZ2nXIzR
fQTzwGKytb2q+CcEusZDm/nulbl2/LnKd5XpW5+TQSSfy3zX6AHkU9Xz2H9umuLsGsJ/4qq1Piuj
nEdW71qfC569G/2ZM4QtXiZUQZRAT9W28UVO0ru7A+Ivpoi+9n3cnXzWI9CrJ4cyLUH2kjg7VBX/
tDrf3QBmaTxQ0/3L9KLpO3cMHYUaoivZ3Ur8En3w3q4CVP0NYzDgQYbkmf7QiqgwngE231ixaX2e
Ii+kEYo3cXPRc388aU6PLJxfP5sIgV3U5O/70WPr1scBKAIO7dU81HXbvqqumM4SbMCYGqdXpxUM
tAe8Aa4eQyQ8hOhflZWMZ1EItY4yMb1aBq4sPouivd0YuOBBdQP1VUAInWms8PdxlhChhhKFnn83
bq34JcPbD8o99Tc7EeV1acz/Ye+7lhzHuTRfpaKvlz0gCQLkxPQfsSRlU1JK6TNvGOmKFrSgffr9
CFWXsmr7n9kH2BuGYEh58OCczwDv8aUJQsSzDCMsor/2Y0cV42YBr0J1w0ICrgObeDKRn/v7Jnbp
u9zFpgHCxjwfPAo9kOfamT0njPq1h37joo3beguLeu02soo7FXJFVV94hLHsAAHrGgDvkLlqwIi0
NzjKkhuGz/WKBGDsB3MMB7/0RRKYRzkBUyiRqtz3rfXjoINyv09q7GhBBxmXWV1q8OdTRzWpuCrG
kJxPUKfWJkIgrenOS6padjtjSnZX6uElQPqy7n55WKUOpmaj+BFGXeZb0IPhhMKjJbSfRdx3+yJB
oUtENAExiYTram46QxOC7YKchRplsd2i3Bq9qMFET/I9HQmCIy+fEniJcbhfzSUCdeiUxuVUI+ub
T9h99qjcumokkLB6onESLVSz6CQHxlADo4qSwetpl6xDo8tuCzuPDjQnB9DoslsHVcHbIJXcjXG7
3Kg+a4rkbgrTFxQDfKuJ7JveAXwx72BYoFWO+chEUC853sVKNUHFB2E1HIHXoMkTNItjuJjY1S4m
zprphXNNHEY4lpWuWgDHCIPjufNyAKP1PtQM6scJ1PlNzeT7mEsOQEJsnx9l+UQgfJNyv68s+Cmo
YTUx65MnAY1jLxFTtmsgtHfVhgZdglnf3FiQAfUyy0peLWZuOC3o90B0y9qoirdxtpLNq4GAAm12
UF1WgBN1SE2ibzqrO17USy9olDYprHWvdd9ZWORJ6g4EbtldY9fsADBIApom0m2gLHenYJpBPFNZ
WduJTadWR0hUhE62rqYJ+gAzmyXAQpbqGb1WRBbNcZrVOEKU9UJ10QvYnuHVX0czGUbNyE0ReGc5
h5/nn69GjWb12yhPGAh8KJJ5FxivpqMoVgizXioI73lgsrp9OJSLC7RXPaogMXOeq5pa1Mo1sBed
B38w0GcQLbpxH5NbhjT+sde7jd0mVz0tyoeWT806CLNo1dsBfbId7lUDs15ZKFsfcUe4myAhewp5
XbuQIAqXDBk6v5mzUyojpQ62SDZRFXWbS+pKzqICalD1XZrz3Awpjc2lS01Tl+xr/XstsP1DKXvm
dZQxrOfg5cLdgIPiYIEIZrmRE1arxkoJ4p+57aR1fQ0rV7qCD6c8N+15uhooNJGvJTyMXNXH1Snx
qBvY2LHw6yXslIgNlrM3NVE9obqCbJixQdr18XJR1Z+bNN9aU3h7vqbq68YEWhb9NZIi4iUqkbwA
aOijpYgjOiuwbi3ZDivEAdlm6MbihPqP4+pVXH8QudVbq3pHpq4F7S63rk3olW41KOiAS0a6ey7q
l3C+GDZ2u15M1VNwrS2VdolSLZlsu1pL5MgvqidfpLfVFKy/OZA3SM+5EVDVbm9CpPLcVkOA8lXe
ODnWusrGW4n3cMNlFOyLAfEy1ybyDEWlzNNyLvaWPQ63ERRGVf9oAB4SNYKuoQCmPyMEKPQcIWjN
rusGSXO1vrfzneC86qs2hGle4gj/tMst4nw3KFJHv+p0+3zauY8VbFlaJNiV9RwTaFrnKc04peqm
Fxy6Sr41Mlohm+RIL9IKfG5KWm6aamsLzMm9EpRT84M8i3daBNbmjC+6HC52AKrvt+alb6iTCHjR
7N4OVhBB9IQlG3JkZZEdEErCD45DoAXfE4K/n4/6MfQYOHq73/qrzCgORQZ1hHlQzc/KINRd9dDi
EGdyrO48UNNBWwjKdA9Y9vQQB9auMzMj99JKGsDOVcZqsCrnpuY6djEZ8c+jJWTl/MLKG6xRGM2g
m3szclAX0Tj3lANdFHYdLbRXJe3Sz8UIdTg3B4jlnsXlfhtWc7hpNaA/OMWi02DHjfv/VTSLykJh
hB80zQZKXIc6lMaBMVR9YtanVY/iMGthg+TgFzmfoSarAdXMC83jEJfZpZUJuIwaaLUk9xM7NkEh
wZVpm12Pktm7shIEqKLynYpevwlbSm5SApVRO+F8pZphVLNTBI7RPKYOJtDZSzjIZD6AOvoNcaDl
3UXQ2Y3oVO9kBI1UFErFXPpWPeoQBBQb+IiP9yFKbDp0MAl0rYKk7K60AHGeegRvxzkYNGAi6UCR
2FOd9jznrKV2aTPdeNONErAzVbYx4PsDflyx7mFZvYFPGqAswAPDVQdFnctB9f2cFiXAN9BBrxZQ
4ps80qLIobzSLh5q6pHqq2FIRRKgDFSXcl5THmyqaUvO1lNn3176SSmBJwcERyMihFbmNB562FQ+
DIAs6KQP7mxI7NwMyBeOc7cwwPhEjASNsblZgta9sge7W2gloFFxoPWbeuYXw3NmB4YovR2Nxl7S
zCR+NdTWbZ/32jWL+Eq1wPqybn+dH3E4/Kr5ajCsWYAoxTnPVyfN89P5+qp1mc+nNF6KroDVzZyR
z522HFwABt8xl6xUn6AEMh7zKKXgGLitATAVxIN0tyMG2mrocmA9iFQ/wsDC2so8pygAJeOPdJ6K
U7+0z1kB8JkhWjpPVePnkHUC5CdFYR56qBK6MgDVFBtGIQ4fWkkXYUf1a1v2UbnBKl27UmcYv8wP
uhgBtqmxtTlnBxo9jPchhRDQ3BoyfE/unKzJHHDkVDqhYgE/Zgk4/pOAKKfqU5MdKQafDINcqL7B
1vcFYHpHKXF7K+x7fED5aQDKAsGe9tCSCljVAT9E1SQjZL4zNgbglmI0ygYGWbc+2o6CAkA7yvKH
wnwNMUSE/buL3rxQy18XAh/nQETuN3SxivHmQUtUZNcFRrYCchWZ+SGBGHvfQJZ9fqQOAWDR574h
J8Mq7qP9ZfDfzv2nKbZTDMuoTQUAMg5i97YE2SUmzbqMdWS5IAC560leL9OyjG5aCqyWcPL6Kaph
WzJI45PObKBKwBEZCOTN1Nj6ikaNsXV6GyIyZHyuOhsu3FByhnKi2dzFdXVPwjR+SyQ8xszcqY5F
0FW7LNFqXw0EiBwKIsZnE0YPy8ZkBdgtibycaVOdwGIRWbO6IdVWs2b7ZhKKl7yU15KHTQjjkHsw
ZeGek+cfjUHkY+OwxI+CojnWVOqrYdDIFvsBKMlF2jYUDgqKSW5ARzgiV0kPNiRtYAAexrLflCGs
psqZrRanBAfLrHCXApdN9alD1tzJHOsI+D4ow7XyBFHpcFHHYw01rBgBeA5xmgWSvH+3L+OTxYAI
Y+mwJz3QMlzHqlIZ/QA3TJavKEpaT4lR3ozFEJxKaCTjB20/q+7LLAnpxyeD1jfalAUnFo+HKKnI
ew2tvGtmEudoebdBUIcPEEqq9oaDva7a/evIDfgozlgb0pu9n5F+upI9+YzA/7ylwYiUS+MMq0Qj
8p5pDvi6qXj/hwmC0dkolSCHjjzfbsxssG97pDLyLoDqwdxUA2Y/kl0mnEeNJDDFC4ZxQRDBg61M
rFvRCb6HvvxNM3F6O/HcumVVdzQJfo+lUooiMOpawxQ3gvONnTYutOQi4MdwoHoS7Yw6sCGIO1D/
twHVVFPU5M5qAZVQbeh7FNvQBGC0YlBLBqlm4Gm0dPo8v5Ooo1+FBvJ4acrFXcUEvU10T42pHpEY
UPl2kmyn+jQSjQtD1BFKfJh/Of18tZGZtxPsLsxW3OlJ293GyQJxY7rromYJabFxI+YNPX5s6U71
qyYgCVhyxQCGMPg3nVvNWb2hMTof62TrwZ6H7nQNuPPzCJ9Tgud2Y5sngMSqtepT540qTcjnjKFq
Z04Rby2gutVlVFc0zEJ4sG3wyykHGKzSAkj4lUCoG0GBikCUnUYJ9GaLbeKHmUO+ruvfOWmll48A
soQUoKUpDvRlGOn1/WSmrxowUh9l01wh/dk9saESC0hm1TvUGyWkBpJjwLDhnKgOMGqVymdovWXQ
YHm2iJOsxxKVM9WMm2iZIKv30DWSApgK/loyT4M65lMf8wzgw9Ha25YMPTUfNFNj9lubDhroZCcg
/T9Uf13CbTQxcrLU9QSb/XwATKaZug28Ln48suY+yCN2G6gC/k+j1jxPXYVYdJ9VBkRa5nxWk8MT
I0kGKOf9zIKBJR9Bpu3S7t8kOJg71dMmAPrkrAx3Qham65SZPBZc0ivsapifpKx9e+Y8aN4kEbaP
nY6BULQAKjcDmVwN08YBOLXW7iFyaa8yQwKmPUkkKhP7Kh/l9Ygc+VEdrEjQo51Wvs5liXz93/34
l5kIV/tofelDCrmC7mtHva429mU2PitaX5aFj0nBrJOBmuK1o+lQ0Z1pfU7fliCRd8ZWdJP1mBnP
qpuKhq8zg/UL1ZzPFjxjJ+zC6usKzP0vZ3O8/q1T9fUuNaZnq9Sb+4x3S6C1q+ehTGCZkHbGUsuc
8rnP5RXEEULIVFPg3esQ+hNzf9Lo0uMmKtfqdFCbkarF6VVit19OB47+CsIL4d2kN4iKkTgoNA7N
EpKu0tEMn+3auaKZRW4bYZSHPK7ASJ77u9Ys/MYMhq3Ge/rUvKlewUexdZAA8FUzDjgoAE5lHib8
rqGkAk0xldGEo6a9T8oRkrz4qD3ELPZejNPqkstUM2pOVtY0gvGgU7cq7BI6kcaRQSnoCtieR17R
mQyRdOWVTevHJqf1Kbea+qS6AnRVc9fEy8AF4wcwphbkBN6PxZVjRWAxqIfZFGDR1pvnL31q4pf2
+aHqtURa25498uLKaia3oCBUOBMz3qPWJ/0YvydmZXsxKu6HEPJIu0CAEEAaYT03OgT129p4LwI+
ug6KficmpARQqIlWIF9pd5J5sPmqARa2khPQciF2gIATZZm0XgVEFMc4tJ5SgnxOgkIeABrRqnV0
cW+Q+AaKeOWbY0PxPoic8ZgXFbtKGWQo1QB+LRGAt698yGqwzWb+EGLUUyLxKagJWWo8c8rtW7yQ
ehPjT7lMmk57knp7voIIGuYFnRj3cICGgGxQ1eDE1geOlXcFGD6I8xYszlZjiaIiE2UGX5m5bYUo
F57bI6qoK3Nun6NA+JsBkD6AmddWNvhbwTRd90Rk1+BO6YggUUa4DAAqkV0nQau7ddb9GKBpOV1n
88BvZ6iBMOAYKGsdAnSoPKhL2bHU/RqaE5vM0O9HTWPPOjD0PlRvkJBC0eaRAmVjxi1/bvuyXiV9
Ea9iYfPnbkROENZtDzUEkre1dIiv+mk1PJUyCG+aKs8OIB8wty5H8NI0rV8Tk2prEN5Gr7cr/U7j
jrGnQfqsWoG0hlsCONQ8pA6l6ezw8ZNrTZr6XQ7RfbdIHLiC4Sa5aQ17nFfHYa933LliNiDuc+us
NwnKAAypwGs4N3+dRy2t38Pi9LEZJ3kY+piu45mnQkDmedLxE3ZF3fU7Y26iDBZIBzIT8GoFuT8A
wnruBsSiWSBVVa1Vc+jtU8R4vYRLW7cSikmjMP1QXPWwde+vOqH3xSouQD9k0BwF+gxbjaC8ygnw
QATpuZse3CvI//Nij625vsFWmq7bKmgOWIPLBdCb2Z3F4AfLzCl4aRJtzx1Ak916XGVl2RyzESlQ
UABBjOyC+igcu9z1Zdr4kznGbwHjiG/i6Vmz9R+xd9gk5nH+FMYQfKki0oEOwedyOYRJNe5KC/i7
YsDnOwwg1LMMv975ITNt/PT6rEbROZeubrTaSRoD3QQOGKQOgAWPBgMK3a7NtwQqvwJoGqim07sW
6vwLAx4Lu1oLxa41JmeRRILfOVmRu8MsHvt9gIzyp1NHhWtoDMboEQBYQ6k9ZGGgPYD7122LDD8i
1YRzDbQM+8RcqmZqttB+j9tqibxJ5hkk6xeaY8fPiWa/iioJjknnTEee5B+mQZPnRMpqwZFjW+Ou
gSaqRLwTyaOBHzJ87SfqqbOdvrRdqIT1+5bn7d3Af8yXtSlXQ5mSpTpdJ9l1hZvObd7XBkRTUDRj
NyMSjjdR19GbDsYyWtewnWpVYQGazASRaNXUWswYbGrjhtVFG3XW0HPomVMby8Lf10C87viahMT5
2HB6vvgAt4ZaVEsjiiAVR6enZOrHFxLnlsdY0e2gIEhusr/7x7nf/tk/zw/sYHwZgHb3Bjn+mN/i
n5zBG2mLYL32h07Cl4za0Nw2e+0hwV3EiywaXeXzdwJ3vhuU/adjW1fjQ4mIa+4tIJJ0PQb2+Xsb
xu6g5/gPW1CPeWxtkoKAZgADQPTxIU+gwWqYj4ZeB7ukjUFImptxGQD7Bc0cOH+jWTugA/ybk1oz
mPWccWl1ktWyAneR8p9OQsmD3QY6X+f2qK06K4L+VSK0664KTa/HDfCl5MYyHpL2E8qn92U7iMc2
iSG6kKbZXhTxdJVkNFk2qRHfO0MVuyYK/Z+pmbltqWkLK49QItG4BfVqHCzZsR3AXSClgWLijUbG
dk5YV5Wvhsnc1ggHlB+Au5gabOkgv3Uz1T34pAB4vtFxWBDATqBomx5qIBGfaw3WVK3oh2Np5dna
NK0BGPtGP/RFb7hOkJzsLK+vBTfDDRTt9XWBTOo1lLEjPyqZ8ZTqsJIiY/O911Hg5aJ4HxOcGBhG
e4sSF1YIJJFdvYUW0diEduTxbPAmrE0woZqbKYcGXtXC3KLvTpZRFyfo/hGrPcVp1p1MmLAe8yDE
1mtuzf0JgZ2OWUkEaWxNiV3fgalX3zVUriEeUx3PXRPw3RogXRs1GNnw5wPIivtqlPIcG0kSfleD
DLyXuw81ALPWGhcQV4EMNlARlQ+RnvfrRkv4rO0Ck6O+ARtCTq85fG2hEKIHW2ws6A3Fjlj1O5OA
u8EQZsAr0nQDkAWUe+Rwd843EULJlSDTj2Ypu3PznK2KbFTq5smWDXWboe990wqCbUZGfZcY0lmk
xqDdSoZIhFY6ePrC8JkJwcTSwR+N1vWLY8M5Qo+KT9hPF25jY+ccURMSF7r+qHWaeTNTXXaqv2jL
8WVs2aOTU2vJm174Y+Zg85OwlxbeDbArC1Ls+Ttn2cPF5Arhbw3hd/yJTGKPt44MqUs1YtwMCYHd
e+5AwduQ3ZUOrS+QSuaHcpZbHgXo5TLTWrcrgmdVs7qUsL5gtNVISoj0QVhtPdW8zP6tQqaaYp5s
GsnXyV8qbEZTQXcyaTzFdlOEtrKDqvJcQUdSXGs0fwDv8cx/U8Nh0bfwZJ+pb/k8x57n9LqA4TAb
Ug9ZGXNyo4g5e3WoJLyBtZQPC+ytg31Cagyrh63Omw0Es49f+s4PJe1vkJVPN79fDAEtBc0hDz11
7awc+32XLLRZv9+E0A6cVatPJdqvDpOEk3ttRyAymM5Z4F/1V3a8KOIkP1ym9hGsfMo8YRt1MXWC
MJHN5ZlVLlWf0VAkUQWk5MHvZ+A+zh8B/lQB4iDsNLlZOT9Ig2qEZtoU+5fxLydBidnyCruh4Aa2
JuLrJrgqSSSO1KGWC2pJ98b0cm9C9eJBYyi8jJDJWtO6Ne+tMj2qCRK0TtfGwn0McgHhGjvQ/Kb7
HuqNsTDM1F4OtYEyX0Jg8MymLQFIbauaVkRtT3eS72U1pm4ZJ+b9QPJ0r5oB/jJ3+nBC2gdUWVhr
+XqcR89TGDQuFKHYgZs9FBhj/RCAM/bc1yVbSoOIlWqmXY8qCSIfEsCe9PzhwgslTIvm/FGrj5Xm
IEshOxZs4imxZr0Mm3qTM5sQqTZeu6VDq28YdfCW8zCDbUXAPZbqwPTPfeqg8yq7DpN0XEaDE7iX
AXUGQtt0ix3ojeoPZG65bZ2Pyw47ngOzrC2II/p2mFuqSz2aBJyKROGrRiwGeYiROD2oZi8SbVOi
HqT6zzN+DuKTMZbwUYSU+88+9UhNxlqX+k4OYflLn3qUNbBz1fBCfFgD5C6DOOtKISlJAGljF2k5
wDB57jrMifcKfHkeAGPV2KD8eJpJlZavRnCZdGHRBJBaB5onf3z7j3/913+8D/8ZfhbHAqX1Im/+
9V9ovxflWEONRP7W/Nfqszi8is9GnfVz1q/n/Mu//d93374X9bf97fLu95nz0/08EZf/8fT+q3z9
pbHIZSzHU/tZjzefTZtJ9SR4ofPM/9fBb5/qKndj+fnXH+9Fm8M04+YzjIv8jx9Dm4+//jAIU5/E
+YOYr/9jcH6rf/1x+wrH9W/H+LOuP7+95h/f9nHVfiIs/r+u8fnayL/+0Cz2J7Ep5LtMw3Q4ZcT5
41v/+fcQJcxmBDLGFnYcf3zLi1pGf/1B+Z86YhHmMA7gHLEtnNMUrRpif3KLYNvLbMIY5hh//P1Z
/PKlXb7Eb3krjgVedYM3x/AkKAvPX+78Zi3TMCDYSaDTgtKhDu1PA+PvrzdxHmK6/r+o1ppRnHfY
vhd5uTCK/sD7+BHPu6waAUKQBMPCnIhbo+Q6FTMBKmqRF4mhyNnFzOU16bC/q/YEPjFLyoDj08e7
SXNC1N+gOGb1mIRSzYKCSo9sCzyOYuOA1AbUvYrsRWSEoCrV7QdwUgZkBkIUTvwOhVEXod9Hmxib
3qEPdlRAAhCgAGw4Wz8wY5dC4tSJpgdHh1R6QcdbffST0Er9JsFejg7hmyzLlRMRyExOHxlpUO+m
NnSWTf6GZ/8UqaMtwik7BAmqpQ0i4sAyNN9IYyw+DkRPqX7CR3MA5OIlBe03MD7qiKO+wYt9As6D
D70D1JARNPSj/T6YUGfIp8LXepOAeJcG7jRO0zqB7V09ADIK4Z4QkBIJlleJe/4HPAKXqJruobMH
lxerespK8YJbhZbVYHAEW9nOwhtJsB07vtQjbVgImb5FLPsIeHiCytCnAKl00aehBuFKD/IPAcOk
qR2+cxMgpU8bju1Zl4PmkoQgQFwPpXmcQBVbdBBp7kd26PngRaH2HevNRxTYdxVkb1es5VtbZv4E
RAxu3agh9T3uNH2+wF/S8DJKNb+bqSWQVHI1pJk8bLpRiuetD1UUeHpwPxjgf16kb7UIhWdIjq07
fFAA5QGumoVvnFonu0NuV8wueVDJGEX01k98g6pl6YG9Dp4s9C5jXYD1GH9vAnZoJigDGsbClDLw
RJ4dNWd6nHp4hRkWfhYcPCsI2aIscOqaxJ8qUIlI1QAKhXcfwNEShJL+AJYGPpBSfJaDxA8GEPBN
0Vm+tDWEwzlEIifc1+pwD73IfNETBwJyaRrBxm7ysDEF5jeDKKVZxEgNR9GCRiM836HCs5jME2xp
5GKInGFRN9VLVAA51tRiZpnCF3H6tGYFSQTbbqxrJkLS5t6U+YfMYtBBbG2W4ug2NDHlMh9Mw0v9
0WDY7gXjXjZp4fOmpj6wzAiVJmhe5APMQERyq09shY0t5oNygZCvPlomhozage5ap/uigt82on8v
mJVI8spsFrsQkoBePWY3zBGnhlEoWFzlFFFymL4ZRrYIBwpGTX0oBiiPOhk0OLPyFoDuZQx+nBOF
R4i02q6kQFD3GlBRk7aFSMwsNZYf5aeZOBsdvwOq5y9T2fV+bjEIeAYzwHMNZ0Q3S+ojJ6DqVmn/
MIx8ifD/5ctK/GN1+7qaYaH+dS2zgRgk1EBEZOgM6Plf1zIG8wOo5PJwZUMIxeWFtRoTtsZ+1MSP
NTvfAH+5/319Ml3/p2czbWZhN0iwfv72bF2r65oWBeGK28Usd360IMlh4mOlYBy28Tu2ZfuGpNcJ
L7Ala57++/eqzwvzLwv3/GYdTphl65aBd/zrm0UhwywKmBpAPCV9y2tue6HcQYjCg+jwiCVBfRcC
atNBtrNzsdMmvvzvXwL/h1egE2Sn5vsGoNzk11dATYsKmDOBytt1e2qIXRixTVUJb6TZogjS/+ED
t+fr/faOuWHg7qcbhFt4z78+Xw6xj7rD+rcyJ9xUIi5WdXotS6wkdS8T2HpBszSawCGswDCw+gfe
6KfcbP3KiLat/TIitrYknPYe2ir2bNt6ES3c1LsHu7Cx7UrXZlkBEERXNAVHvMok3I1KaA5jqctb
85SP4OJOPd9UNHlr9Bgx9EsBXV2LB5CxInHvWY69QOzyMmSa7YJSvBurAnaE4wTahbhvnQx8+KjG
Pqh/havenQihjgRKOgTn8RUuoHhkeXHceMIIjgA/8qqGWL6dYw0xm1XZ6ieQUfy6zvZUH2BkWwPu
EAIYq/hglX0X2sZDOtp3WGkcaYE4HxeQIbUP8Asewb/imyaYlhpuYVlbewWWdgiSZJ76Rfz/oJDj
34Xo+N/EhIvs2+1r1r1+FPXXKHA+6UcQaPM/mUM4FglCqWPotv0zCHTIn2BlITvEHBwArL6EgTr9
k1IEZ46JrT/FEUvMjzBQN//Ev97UHfzxdGogqPz71f1YJ8+x+j9Hgbqh/jtf/lsWFjFHtxDVWAaB
LLf923+L02kYzYlZy6QL7iTN3orIiNzm0dbYoYAMvDdaiFRsbhzkgARPQA8CFUwviEFuIOCdp0km
vFxkC9BFkZ4fTMhOQW+06bmXRT1xW60CMiABXDaLwlkJMV/xOhrdqE9bL6sF7Jwm5COcuN32jGuL
JDY0aFbhplkgekoGSONZHxayA1ho+WHQoCyMysSdZgfPOfuYKOLJpm6Qnej43fwWzEJ/z0Gvgqq3
J0I4BxQpqCKoo87QM3f+O4QRQqwpN7+X7aHulq0evakxowrvkfLdxAESGSiLxQAapEvYnoDmzsFl
aGfD8oTBdWKCpXg2OKBJ40pJqftdUSA8cu7soUvcxBTTUtZ4jRAXNlj6Or+sAbRqN9WtDWKxu6zD
QsWMyhuiEcVq+w76r2+JPk0uJ2UPfanyo52iFxJMjodSoe3rocDdsxldE8oOSWSBVREjKmxzwK6F
idS+3rgaHK+9SrwwBju8GmwsUUq8azO5RgYHlIMQwUhTeeAtvwf5sCvBKWodH5RYSeu7qgwfWS/i
uZ4FvTWRvGgx/a56Kid+1wrAhqCSV5jkqcJvBXzhm3AytkgGFatW0A0kBXvQWLLD2EGgWkYHq4UI
i5bU1JNJtaFgvixsnY0QtEiXLCJPcDDP1tS5KUA0HzjEesGLXMLHibgNCNSVAxw58Lcf8P/ZhQ12
s4QER1684wc8ubWgkH1on3RRbYxMwLEj6e+BQIAubvJc2fUA5UgEhqbTv3EHT9kiFOznBdgQgV9C
uwNl4OEGspnEQ74iqw+IxsBk6OUmBi+qgt+6DsNCUzPmDE62ybt0ugp4AcJ7GWPTUhnAW4JafRgF
PrAZAlRPV0aM1A/XdCz7WnjTI3PTWxNyukWzdUbslEhTvsHRCgVrVPcR4KKqUBQttlHpDYP8EbRU
YTwAa0V3AmTCrVrcISLsaCD+z/EfCxFiWYB4J+V3koA/mhUhrE44fe6sBjxTR3/OYLy0EHlh+An0
fdwSBY8jGNK3ZMyBggQarEymBPgD/WiR4SjHqPbwfeheWzuQibaR9ETxGxoAwKk79slqKmsh8BcF
kPgR4cjjIOPMx/bmlJQfiRYP1xEM7fK1QaIPA2R+8LSmDZJQz0NkB67ZIpvDGnwcUOXQaYC8i/MO
eMGyg2Ex8BaOl/MA3zhMAwP8gYypXlRRZvgEGdhNKb1Qj/o9h7FFDnk0ZLNvmd6P+6akM645LOGb
jnKvM1jaCjqBMBR1BjcOnBju0DB6zDtzEwPbsg0CgFlrUPLxrVO3zpF5FN1wB0waqlnkCSTPYm3b
KRCznfjowc1Zak1hX7V9A+VvJ7zvAfiv24j6gvJwDfoHasIU8BErn1Zcds26qAR+ZBZceCGCgRxW
8Sy7UfiQMr8bWNZvBZBcXsq8ev5CoDvCb3NStm7OrasyNIGA6G4B3i1nT8jHJg1euImbfXIdm9Da
dTQsupAUBId1Kp6RkHOS4QWU1GdnDEO/Cn0SD9KXE3SXYVzq9wPAdxGDqwdQsgbo70MBRrmznKIJ
cnn3ZtVYLnxB3mAlBLNvDYuYnYT60gFiASWODbVJ5AbAzrpVNSCMjanlOeWwNu36htqmgD9jACRH
ZFo4z1m3psH8XpvsBTabMBUeqlPOO+5LiBshGvwg3Uyl0as7aWe4WgQ19qYzt5AruAc8ooc9tzzZ
MbxMLYCgucP9whQdOK2fHcPeKMiWFDKenWUeGgM2wsKg3zXIjrq60Ja0b+Nlmk2bsjEL9ODZEfaE
upxcVCgeWGQEOwbfLT+t4ucmt14aaUGHwkLlRyJh54PLDrRDFkMlFpIGDFsUpMi6dg2EQOEpx/B4
hMMgGSHJNUYtfpy4Qy21T+jmr8hripejGSm2Ww6M4EuUwMvIibEsOCCzU8OCpAN+o6i8iOEBtC/o
O47ZSoe+olvCL9kzmX6MrFj6jdFS1y6xsXLgPJuY276KsRFl9ncOOJVPMxt0D8FyL7I7uIviV0TI
9YhcR1Xl7ww0VQPyF5os15qds60d5cEijQM/6+X/Ye88liPHkiz6RWiDxsMWQEgGg2RQ5wbGIJN4
0Fp+/Rywu8equmeqbfazycosSxECT7j7vecuYKEF/mNGwGeKfj4iN72zmrWqNc2ewdJ4omoLg6SK
bjD3FtsVzpjmmJTd8piNX5V+6UalO1gyXWlayQH52/xYtu5bMikiADuIyqOftmkf65dlHjEeDTU5
GrNdXtIIuXclAYDjNxyy7jyr47Ot1fR3M2VLH8Lw4yjJfLtTuAxYLd2KPHsBvrDh/utwoHlEnz2a
MaV9jN6CaBe9JTY1/YUtodg3avPdRBVaZQ51K59WMOyS82LcjY5Qdl+LKdmlYjNMpNKFon5vEmC6
jT+E6qNVKVulQ0A/mhOTKTa5vsefaXFQQqU+PTV2fG7L9H7Ok1s1jsBK5/K9cwQqd73cWaOmATCP
D22lPOgxlizF/qrUNWdqvSS0ZqBMC1aaamSQQIYDChzM2fHTsDHxhgVmLaJz0QDcVIGnxgpn0TT7
rWZuEGMeNa0mvJxAIiUw5f1ciLtUa1aqDzcXKx424WQ8Zibq69a1TtBR2mDNUJit/gRLow2GRv5K
5bj4Q70lkczdu1WzXXR3M5dSnkJZoDujC0xaUoSd3PzEBKvtMi9Rq/OQVxfdriuOY1vbkSJ1KPXc
L0stCjCC5a2yjfFceyHYnXGAomMPr6mJk6XR3LelMcCcXmh7cAhPcZDp820RojMneXYMwsJ1ny04
z97AUSymNnDGaAPb/KbWZ5L68DE0i5c4lvSlUWIyDMmTUyICKR1FxzxHL9J3WjpOZQRYS+Tv+krD
AOmpMj/FwafCad6TqQssiQSZaY63WVc63wUW7FZ2KELb+n60SXpgytwGcRolqGxW2aZiqycrcWDM
PQtlnBgrsr8iDhwTOdLDQE7WGVu9F19JwtcU9ewq1nmq5qeoAI+uAceNB/VbjUPhszN5VkGfLiyk
dZdP2rlPlgML7dJX4XdSDq94Jt6XCZ5xYl0YTOJ/HQrHjzP9a7E0MrA6oNMNVw6r+S3iEDpJ0277
1dBNgzgYrTzmHLQ9mg2l16WMJl1zvuiDmYPkUbyYw2mMczRWAzu7EY+72gSR29U3pRO/jllUc+Nw
2dQrcYH14k8N7x/YjWmOQaQQ/QpHrFGfGnfYh/r4pQmu6yIsMYSMtvRU7dGZrXspCbTKzd2g29IX
Md+BzNByR1q+H008KVPnGzlYQY0JqJ80uj8mzCzpSfFANAbRPe626pZb5iG/XYSiuG4nJ2AAbnuK
wpOfmmLjmvyFoTP6NG9lEOWotAvgKDCQMyKQ65c8K7yF342dVLz2d1Ufv+ODJxQjE4/LlFxNkZ7G
0NlDMwO+dOe4WnyQvyy7OStiuOtzIieqUhwSkT43WOGypfQypcy9FlfOvgh58VH47YTdpVG7fVlx
tSrb0PWA2OZHWtS3Tm8P50mjRx1xVB+1rraCRMMkJYeeu3d90rM+Paa1/aFlMr/lywxg4j38DMlD
w612qsXmatnVm3tfODDrIoEKEUUrxA6J+qFpX6pW2reTYY70SzGHpPK9jdowMMxBYR/X06MyNDe2
pMmJLELRehFMfMd+TG4tAzvnkKXiKTSpAmQyu35L3QE7Gru4yu6mDLdjOG6xU+6xVcMdpZ5joSW+
ORqvZb5z1lpBH+npC2P+NNGhA0hvA4uUcF9E+DEgH16hn/G15SyGzJZcNUZBVAV4bb1hnA/zaEUT
wCdQjKc6VMSOeXkQRkgCIZO5GxbNM0RQlPNldzZJv2GPB1mcGINvrpc/Hvg2MDvMZ8bobH/aOUOF
vGYNV8ykDPQ+vZah3niYT+5kSxJWbcYTb4wRqNm4XK4AwjQuuytvPNHgkpqSq5PaiafUrRMsjxYE
Rqhe3FJ/i3PLdUjBVqrO9cckX35+bz7x+34+iQHNNS1l+p7xdQmbd/Qc+Orja4Qu2rMrjnAgAFlL
efjzZwaYOFz342sOZ8SL5pyzrba9Kkqns6pMfuxq6rEerc+quGSwYR4aGvxWahjHeAUDYKZZlGy+
0Trc6aajqxtbS69WbPaIt0EyyKHVtt1ozjd9N/pyLQnCOuouPX/9oM7GJiStJ8iEcp9NJmCQSjY7
pb9t8lT32zbN+PKWZ6YvAsaZecpdvgQVw0PeKR+mkg93i0Ka0UosqAaVzhFCOPIHbhmebeqh5K/q
mEX23GzVSPmkXqi9bs6uP/VmL2jbr0WVq3//9+duz+IFDXzqdxp65U5VD+AoFzawpts0wJM9Bz5h
1cw44Obx2M71qSoKBPbTrpf9dJ6tIywOUCB9eWEww3AFZjxXh6JzT1bW3BojpXuyDk4jCCegGfXy
2Dj6oelZJzOJZNusbuzAGqCOzqMxn0tkyTh47XS32FG0BwnnaBN2uiR6s2c1PDr2yVpChQbBPPh2
shwnxs5epYqDG/PhRPNDaFEhh5uC6ssw7UPWJCD89Wkjs+QatxOrV14yWhal6z5FUXlb6u3XmHxp
3WhvqrV1Muj6nTWCE8x5ZCje2mB2TrKzvZkZpc+5PfiVyqPT2ryEELUpOXeMdRaIY0oXxGUMRpCP
Oo9Y6uvnLNQe90M9NH7Ld4F9BklvlOKTLx1MlZLYD/FkhKyKSCpPGdUHbZfzUtB5MEfUmE3Ea9KE
zQ8J7cGEwIXupeg/Qq2Rniv7ewt9sEd5gHCTloWFACn4WReJxq90oIYMLLd8ZuAbaVoQgHoGCtWE
0+3PcgBMmPh9m12d1j7oNSdoXCeHuGBr6ieGddHM2+AKZOSq5a/va/2sBb83l/anMhBr0dTuLp3o
nojcHPxMyE85lYd+VSg7mv6qJn0bjKZ5nrFeENRkHXKA4nOCqp3oZB7O9blUdd4pqa2kge5BeGzX
DVFJlnOUJtsa8dg2CikydKpAgEuAbQY6S+tfFUbdrZKzxlQ1vapccP7+csKFOZROk3lt71QDptj1
ksQOS8Oi8JVZkOTRIcbHccyIkCoMQR/f6rohNAsGZm4dTZH4Q8+W3efZdXaQaIMyBB9JzY0w2iul
WPZKxF6ItYi4FKKfeRuKsYb+mW91QvgkMsoVI8nXYa6vuYifzN74qAUva/0i6tZ+0kYFUUQEo0Nj
ygV5wBvgdneO8/bTMkty/rqfz3deO2bLCLsyMdNt3vXnyZouSRYxXspXxt6mSF5d0jKNpXnIYDwH
KEmXfSZIcirXeBBrZJQzriNAPEvAadLBBm4HU28BQ+VMPMT21Czb1lXAVvOsrRvkz8Y9RasefPi0
HZpBDf49D7w9X//PEYBZvuaQt7Y/v9Vw+FaEaO+5ju6hGDgHZP4zgWFjejRbCiNS5kLk7lgmgOtG
e7bzlnOZvuS6TCYZbq2ysUAR0TJjNAnsoWar9QpraMk3dJ/UcPioqvY5JXzg753w/3U6ZKzjlz83
VA1NMx3m9+uExP7XubrdOG0VhQjEgPJ6q0t/7OHbpouXkknr0vcruk9CtQ/m5GAL4/z9aRrixH5a
X5lSVPQdIwif0Xb9bk03+xJkJ8zQner7OrEONQ9h3PNUVspmbWe6lTr4IyvfisxzYugXPfT+0NP+
R9f4jwMvNAf//o4sAW3LRUbguLSw/6wUsF0Xc6C1XXvC+Zhzf6czZjESdVbkfP+GW46XoDuHv/53
9f/pH9bRPLhsLsyaDOPP/7BeFPFMEcRH2dRbDKtsCdZ5bQOTjrpROkjwbMvrLlIt7llbj/y+T7x8
ia+WcCj43XeD68Os3thx+yKJX+r1/Le5Xm56VrOM4r1oyqDnhaMfua53hrnmkCnt81+/EWOdCP7r
M+FoJCZrNlIcvFN/fiMGXiLcaLG1HXUW3vrK1zU+kgHQKhtbJNdqACyBAq6OWb4OVHqyCOKrPcc0
9rh6mOwOMS+rpa3rTM02Kc/rFp+yA/cGvd91k5s1crA5M0vcSs7MHzD+eREyTXbT9R7TGuJxLhZa
sqCK+S4lS/Pnnf7/HEj7a3HQviy++uaj/eMU6OeP/HMMxNQGmQpyHxQ8TIHWWc8/tEDC/ZvBM07O
H4+45Yh13vsPNZDm/M3UHJusBluYlqMaTKL/OQbS/4Yy1V1JOX8fH5n/lzmQ+W8rTdeI+2SzsgRX
GUv914muMPpM0preulmx67t0Y9Y0Tpn1j9OunVxOUnePW3HDaUSfoTzhXr0Z3HBv5jfoWO86NXmo
+vSu1+K7OJ5fJONnDDa3Q/HgQhRHnGjRX9NFAlRsRn0Tv/bj8G41FUDBtePXb0SO7ltb3k3UFJia
riXGMKdZELZwhHOr14qX2Op3aQVr0rG2dI4eoDBvSGzYdvI3vo6/XrHi3z4QA96746A2NG3bQb/1
5xUbO+2IA2WIdniGDV82DqEIg4WVvDrHEPG+ojADCTmaF2660e0PI1216sRP+/YMhNwJNDOKH61U
c+GvlIBxm5eJ5sd7olrvVKEWdqUMK+5PdBs4dW+2On2nymG5mVXtjslytm9wK3mpWTcXLcW/SUfZ
kCUBAt9GPsPV0TSsx/3I5MH0Z601j3TZaTyj62hITjkXhEdfzGPWbTCXKQfEJjHWNiOBVcsrLwbS
/mDzE8/uzsqRgdSmSirUhZYjg9kMTYKpWypcogxv1KaPAWPZ2iW3Y2KeEsW9rUPVvTVAbViVLc+8
llObMc8zIvB+tWosx5D5dtDQXeoXE1/WhNYlTCKYppi8t3alcFPMovxu0ZYPGbfipNuM3Bs3TknP
HrS7YVi+rEn5Zdih9lHO3Vv05q7hREqNatts/sNBY/6LosOC7WDbOoNWHn1NN8WqlfuDFq5lp2RA
BgaWg4Is+vQXcBnMfGFKUqrKfXTSkHqX9eS3evkudJo5aYJsi0Zol43VxS1N9VCUrb+oY0SKkvKY
Z85zm/XtvWy5BXRd4Xh1s/we1p8QetmdNcZs8CjcRzGq5kbLXWQrEcNCL7IvcRgpux6rIo3iblNJ
mW2rxVa8WnCTbOMcn1OT7kySYZkAMOiyqYr+w5Gvr2f6n04sw3Is7jFsC+t/1p3nj5+IFLWOGC+W
OyWJWJ3QtwOGnQC+rHYLvWf2Jzd2d1jZulPc0qdCmvOJNTw+Q2/ZMtAi2gd3XMsFOEiB93ndZEl6
+nr7asoOopO5ioab50bRwg0Jk+5hFJ9iLcushifZbqrgrxe09m8LmveAIYFZvGq5OlezP78hu2Qm
Q4vY2holpUU63Sj0Lw7hKJZNajDkcWdjvxg053UF3Ww/qfhSp/2UIU5DWCw2esJYZXbnt1YT2knr
9LOr9syEsJD+hxskN5z/4b7AXctUDab8jmP8CGL+8DwWbekS+xIZDFpRmRspiCQw9HFc39msGKg/
Oq6BpVTAvq8/zZeSkaQzTZspDs2bPBHZUVaWh+a0OyrThF7QSvBWFgq2ucwqtro2H2x4GE7U3akd
0X3RjH1GqM4mLt0HE8/ZPovUfS/nkji7O0ePHklVWRv5VbsznOGShN+RmjAIybIndRl2rtYdkgYL
fUX3vmjVCwpQtdSfdYP0w7qNjkn2HM619CcNBc8yqceqivtdPSYMbSMYk0ZT136StHs30d+iRVxV
23mswlRCNC1tNGQwoNYpb0yDRYnDp4EWPNMfAuze6DsHsp9PdFHZ0ghzcJxbZvUkXyXTc/t7sZSW
vowecOlmDtgZDMnVBT7cWOzj8WqYNVq6iMplSpC2mRiBBnmNBFONFuwyUJ34PKkDJUxJWUqjsyys
h3ZsMdNSZPZAq0RsanvRxeR9xc06D/5QMbpMQ0xP2cjeFzhk1PVV7MNtLr0krxIMcIQLTm81hPVr
yDwVhK1xberkeyidDzt0N1Llklovd1WXL8emV2gcGMNd2tZ32GY+QjUMipIRSa7PKGLHSPfEMMVQ
QMXJgI96a7vdSsmdqFhJpaBr+6tKsBRNDlNfxbW3SqXHdN2ultkVB1I1Oq8ZuDYy7kqotQXjtI3Z
xI9mXsFuCKObcWlwhuilGqgVXN3EiCEwJZE41WobboXMMGHJyNeXIWeyk403qd7cmIv60bXysQiX
5pgWGjrUJsL/Pqm3tCof1EizmHnpx7Ab6fnLhzpkjjHpyls7aBeGAEQssjC71tqhPs0vs00fI1Tv
cvmgTm27dbviLGpm2diKPLNTU95nnR1Qz9+K9DAWpNjwf0c4mWQT5tZorQVYqUZM10X31cWMDwTy
ZLw4I9U7LaXKVoiKRCO57Qn/oHxX+MMdyEPGkg+149DH7aN5m8TJc9JlX4VhtwH529oh7Go4gtEW
OgIA3kPZhG8WAA80m28VUFum3fHR1sddS9zQpg3hD7UFmWlWdh0aSwTznES+mnSzR9OJil7Ujk9e
gB1IOweuZHnT5ETbfHbxV1PNDMq2MZhwLp37MaXjAzJvvFcFvCHnXUuz4lR18wa0YeuFRanCpC78
WpacxXnhL1J9AMg9BTQ5nawtaRJI99Za93Qr+yxiQrzaJkv4Pwmleax5Y9vMm1gba28K6Y7Vae/s
BEEkRgtTKVsezN6sNrbb3ut5da/h9fdRTT4OTsmUbFKzgwLoM3VmtD2VpPoqo606No+11rpwxrXN
UDfHKN3nGojIWc8RjGe1iWba/IonRtJ1r70NRWpvlCLH1Ji8OkVzr426IJAMmWpaAoBsZHNvj89q
qAt6QPOvJpwf0tJ5Rh14J5zhLJcR9EBTvVth9jGBBcpqt2FVqw6ecubUK7WmmIHDDFq/j0lZC5hp
xL5rKbdKaB76tKGJn0b0uaLo1uHSuIVsuC3BIfDU6PUWDSgP/xS9m2HymBrxr0hXyIYe0kNtMKEt
F/W50xPlnHbGvYn8yct7dWPmxN0ITEZaEj04BrIcGxvgbTyrLt9a1OP9UZnTGWTcoO/ZuGGYM1qt
uq3OpdAbCpEFwmjVvZumPM2hjagABTMJTEHR09nCn/iLybNtdq+kqsZenfRf0louCN0jf1SjX9o4
PeaGOu56citof2mejAm2o05BFF0VaCzxFh6NSg/mIpTo2p0b3dSPWGpjhnIVLQtcx0VlV56rFFEw
irEI6nmzmOSFSOers2Xi1Xm3cQM3aukTDyPtTTzIiQpLCAn4egQ0R7RJ4yZU8p4LknobEi9nFEPD
TJPoCLJbv13R7FKr/MTjNfmEqHAbXtTHdOrulV4AmYf86qlIr5BRYmdNEiKpw2636t38InEaZNDy
RR2tN2kI09Pmetw1qvMRFd1JL93rMjFykQoQlzSXTKKyYQhI5n7KJhahyyc4khXuGPZXW+k3KTzA
xEX0VGAfRzfDWm2Il2jC+MEyR25tS3KorGUbZhqO6fRXUXY4/blqb6ZAiRma8Jnq5eLX2uSHEY3G
bDxYKsKGfjq6ahYMGpK6he12Ud0PMYVemHe3mWpf03FAQ2/ph4HmKggqIPxWZfrNmFpYc9eu4PDe
xJshivSjLeVDVHZ725G71ipGL8UjNtmn0WDxlWaNNGFA8NZVxhUF6NMANCNXxm/DaZ8SuzwNFkDI
phjvspUbDwGQwRzMmV5X7wf9Kw5zcLJWBOG6/2iieTO20XezgrBQWE0k3446vAghvSm1Iah2jGXa
uNvXc3WgfJtm9bl26GdPg/JIw5RN0R6+krxMHoYEpWuO0A1XlTdo6rOb1wBoel36Y/k9ZSTNiHjk
4LShQMQ5hPDM9UwbNZpWIfS3w/pY2+kXTlx6+/ljO+8Np746dfKk5fGRrA4u8gYyHjXdK479Gn67
QDzY2EUOxpgmpKsW3yrJ63O5hJQ5htzYWH8VMpymrFJ8oVsIu8pkQxR7d2xYTyiYootiILvp0E84
Nvcy5qPt1JZMZHY1NR3G18YKQNbAT/okk4eEIT3fIHnLfXLJumMx1WiTk3EXjtW3XSQfdAx8yUL2
LZQDeoWkqHZMaGV4ZOhhX1qRBIIEucGZP8t5WykuVDcUIMNUebk9voulREE0PJIPknrmHN46qnyt
m4Ir36tLCpfPQVh6Y6Xep+XMDaLDs1yOm9hieLzoHAP4KXYWpKUAOFUSRHb/GmMLd4js9SKYab4L
M9QcMaXm6nCv9fFRnUM3QCI+ktplm8C57F+d4FdiUJqtGi9P6lwFekTRoi7RK3HkUElJzu50siIa
EGEwO5rG5aZYbp2C/bJPaszfCqhQy9SwrgwHjqGLbS+/kzSOt0ndw9h1pGc2N5PO4AyvCjGCvW5v
qMM/lBhZiaNrT0BllADe2KG1Ql/rc0QKjfqsjsrMkdu/SmNh+9K0oFIc/W7OXvu+4VXW/Q5PzQV0
DNPBeeJRLy+MWug5ENyKAtC3MUH4nQuGkPrvEFbFPo3nq+tY926NO74nP8GzdOdWb8mzchmg6wUD
iqKOXI8qC40TW0sjOFVqpdqvX9gkiju71L9bWz1oggJwzBsN9N4niiuxTzrm8OU0bS01uRThiDaA
9jFg1cVHpwZVodvJlhCdBiqaNhtbkaLv00Qe4X2PbgFkPC2E9tqLfkF7cF92rbFLTCMYq75GvaEn
+zyigLX12zpG1adWzosdLfAwfDIYNkoKMYbDYi3Zik2kaIA8JHVHHXIV636JqCVHKCn8oZIs89i4
os+Cg5GFHeaf4lflbNDN+0m8DFtrIEpoVu0PSyXOVTjm3jATAkwzJCWl8hSOyilXhld1ZKkLMA5+
6EyPaUeq5oJTPkZKqdVHWFLPStl+US491xEK0rCLN4VE0Lirm/w1RTUiIPV55aQx7uCw02v9vmp1
GqFmxcmDW0gz0iIwcwkgABunIqarXvHG80nhBh03v/0GnBJ5ls6vGMNApm1FVf8eWmuPA5jzcMwl
X37K7K/FbdMq3wT7/FpkctQQUUZj8dYv8+AhpaFRgb5Tq99SM/0WM12CJm1PHfemuOXw68L4d+hW
LxllH6t99JJFfuURCge72jDv4fzNABE5e4Dcb0XSHs1Egr938m3adZ9pQ1KAgujURk/nNqvqre9r
3zKXXZrsqx6hX+fit7IG8WE48ykp4jvyYx5oxz2Wya8IFrWf9/NjMoMaGc65Gf9yeuPX4vY72+2/
bKmhlQvfYkGFg1wrF/iNyIWeWvMjc4rf8CM8ZJd3M82hTQ4XcO+q9rGokSIDwPT7IbK8QWmTXRsi
oqgzzF4VYRCzs5xTUr0DZK2mb7jdDXFU4bZDQ467zc78ND+2ItJ3oSNvVQeVlFGDT8nbg8ZdxauE
ds2KsNll4oXbmsNgMwLqg0JrHPnDXbhcpxTFTDrvwknyUHIq+wq1+bxmeg+yyn72k5ES2CcjsgHH
5QHX5fmGR6XJ/BRLJE6d5Osfin7jgiDyiM/dYZ2lClpsPzIqE6UfMiKli78p/z6KLm/Ztwjj0MbR
TxlGOMQ70lWVPmEB96kyyiBrEy6XybZzKKrGvHoulelg6NwydX1+stAhBXihvktneulz+UrdfRpg
M6OsIcqCoV5n63DAs/gJBd/jZFg7kVuE3RjjMWFa6C+l6eL2nsCFzshfm5pGXaLt0ow7PwLOGf0C
TrQeTTN+QREo9jWP9cLThvINl/eDGxXDJhgWFXWT1IOql0HSYdhXx4+fD31woMEhwAmG9K7SgXNb
opsQWtifsWm/9EgT4HryxqjMkFmKm8TpZy/S2Tw1OzuWdrUt9Qxoa5OjuLLOuo1HKhZrFRI/5MkA
yCE3gybDtdyZj1IQe9uo8qYkC93LK1ZBnpvPccs5HxnnnKT42UFoTheRIg9jtJYnT4tt36OMWeND
nlWHRceciHI82YYzatJ2KO6qkVmgq72Upbzki/vZlqa2mWW3h7h4YJne0W+/poqlEZN0cUS7kvIO
gq/A6rHx59247V3ksBGzYb2+7bTHlPBe3wi1a5mY+yURIC1VKrbCBXNjKcUDIXFs9vDS5zR9KB4d
pruLNtKlNVeFwXRc/z1GzcFCftNYRNdGxvsqsjZTpJR+RpGnRPH3oEMcnmEdcT3pX2fdhlhd1eRD
AM1sDPaYqin9VMR7l2I6Fym13FeEXJOtJT8MVTEc2WlPebJch6yMId3Lx5KRlJ/Y+UO+dNifVkUM
EjsMJ4+6Y101E33c8pku0cgZjxjCmePvVdjbLwzS4qn8TNAj6ePylIwkZeUWx0WyMMh29mEYPqd0
yqaCEEJNPI+zcc7yj45kFt8V8ruOJFIgEZQyPaCxY9pOgRHP5qtcprdweraJDPc6JXvA4MCdp1O3
Dr7EnBFZ250mYR9J8eMIFsTwqL9LvfrGkEgl048nmu3vHPgJknaMwQNYEa8APsJYbWfPEauPlE8E
DMNJNxFkjjwzsiUEWqbh78FKMTKO9SNpRw9Jrj8aRBsHfTuBSbC2WCOvdozOX5b6ScYctbXTPswL
XeCZkkVEqR8XxhW79HFs1VNjDi8Ybj5DobLtF+kxfv35p5VsOmYzjsnemI9uMr6DJETKy31gug6F
xkJGDJNEw32p2VYAavqlE2hjCcCg/B3eum46zuCkNkvX7pN2RvU5kF0k5/00Z01gDOz8WX4aGzvy
+9H01cj5DaiGyCIjfZACiYSc05J761viqO9NJ67GIHYmbUtOw60+j9+09gmhp1tCgwQeRhb1wdgZ
2BkqENRZMeOTYBk67vDgvs9l3PupjuC+aOjQF6VNA9cAuTyg8ipEyeCifccbfYoSLgbVfDJSdmeD
pFtPA1QZqNFD2WgPgDoEPaMQh/7QoaabE3ygNvom2EgzpbXabqxI3oYGKmxcEWnYjwDx1MqrVnT+
glq+wSFHb8TcujgaZmFsBzMWgR7eDChWuXPMZ9EZ7j5R53tseUPfNZsq0l6buDrZ4fRhVp0b6MJ8
zgyg0am+I/4ZEJqm7ZpeJe/cvUN3uG/TOULy/EtVjRWUo78UEzcvzSEHtCSpqLZz2GGZSaFBSq/u
MBwzzPglbnmCmy7KMUunLjcrfLQAEIVfmNo99ZtxXBroOZYqdyqIqYfesTHeLM6N65QMSVZq8Zhp
lBqL88h2SHhxVPZPS6jdp9r8ITohTjFi1EsO9GuavqsMIVUOZI5FeZ+ZeJGLMOUcaKXcDy6y+GEi
NrQ0cSGjb8du32vJiSTGmVj0Ygno1BAWgilxD7VtrbHgCvtZr3wtxdoLKCXdOJUWvydVWdxHyU5Z
oxy58HMPqY36qVZhJ4lOqrtC1PVTBddo78pq40wlKhyjVj44d71I5skXWNhA603z4MBKu3FabslT
ddtEYXLKYqSyeajYp0EkjyIIMwZjuWW5JHXaEJMWyzolyKI8p8rPUTiNcLaHXagneuSlM3JT0c37
MVqRyE2PWtCFN0iRToehUy90GECesJfdyDhzT8M808/MRvksdDqwhAEaJwOHxgagdMKgadRGQL/l
uDzUA8lIudvXeyNNlIdMwcfjtEQbhpw3yvz33wmfd7zXlkskp/xAn0r5kUS9xEK9Y2shckgoe1BT
4dFuiItyHXyyUY08XqrZjRqObOc1xhsLl/rJTC332NIrp9WS3WrrDz8/k3UDjb92bEo+poxRdR6F
SuO1DSUKf623t6rhLF6bX4yyz89pPmZ3Pz84JmHK9dijfG+JvFN0Ql1XSj06XHIY2+QbB4h+SQ3l
vY+s4jRMiHfEkrSHxoh5qNgfbzWpPf786ueH2ZJ37hB9GyON5IVPknXS1zd0FpgLYo72SLznh7Z6
RF2W7tVRtE/FnH7oY1VtLU1B0Nd1KX40QMhZP8u9k66PNu8ltKzykR4kkzVVJhs315NbMaNVnouV
ISGKxUP3yL6gClSb2cwfGfEw2dSArJ41vK5Je/Bys8BxH4MWSKOLrexK/ZHE3JF0HPL96hROww/g
n9tcE6BynjaKGeOY0vN7RVAhLapyKZekxsKou9usLLM3IlK+YqxaW1PhxglVPibQHJ0G7pZ4jZet
8ebcOI3+i9kL+UyLdsvZqN5h1vYwKi/nQU4Y+fQp2YsZXd/iGOXGzpAxhnjEjhpNbietxI0lR/eQ
uhbXK5nt6Ehhkyxqee4xQ4iuPs0t7deKxO4C/Sv5ETSoWdgXzFd4A0Q+d5ssLpkjsGV2Sgc5YoG6
7YztLivZm2VNIxp5/D1yPZwhjrMxNZkeUfmJs7Xs3VJ9q0RkH+3ItI694+K7y6UbGDb7JWW12Df1
fKhpjN4gPxAI7asnrSmMZ24dOMT+i70z2Y0cybLoF7HAedi6k06fNE+h2BAhhYLzTJqR/Po+JqCA
yiw0Er3vTSIXXR2Rkjtp9t49547Lrblp3i5NtWRfeaZ2K5z1QiN4c5QyMY+F6fBh0f3j5mP8BT35
M4sM6GHJ8oMHmRCLjTnanC4tqEP/J+M3RheyJ2KGpxzxUB/GVpBf9a7MLwsQGf0hjOb76TYp0/62
arQ69NKKAmrOyd+FCqlz//2V65dlvukHKAOGaG7o8qY885Q6aUXdRDlrDNKH1SPH/z7O+nm7eFlP
0FJSq7Q22XJTBX28+tt6bH07OKuEO4S5hvLJbIqbhS3rygTzkg4zsgwzeWeYdQ5y7qSdJr1obTwt
TEYANuY24jZop1eKLrTnUQ5f/Kzbyybb18l1VfRr8+4ByaqT5fPW7xagnET/CKr5/bvQY/EgaIyt
WfdsFLTzOACIOKD83GGYQybqHyZZ3UvGdWZesYwEWq0dUbOUD9//KJ360+ANvunNObOs4oHycO8W
C8yuVQ0T0i2U8wEgvMQPymb2LJTZgwyXUDVVcptiBugFTnzCCNodGTUZGbkHcSKt61iY8z7x/exY
DGxJhFV6sRw7yCa9gIMYKDA1eajL1kdsrk/7DqqRAyiP3IWZy9ZhkQhya77n00GetO6Z4NkuN/pi
K+9GS14l2XlSC4Z9IThYnTvSrHIT+cFZpqtWsyDWDS0Spr0+5PTu6vatNOv8j3vn2mNzKkvNiLiu
tfvFSc990iTnYBChwf0rdg3j+btWo0cHvkuKxI16maEqMTsjZl/DfTHZnCOc0B8qOj87hkYH2yKi
y03aPUOyPhGAzYfafNSJ4MXc8/FRazcsHu7KdsgIJxYRvbRjaJQZCu8TC1w3Dlr2x5OC+TUAqLPN
nzdXbEBtPm4Hz6zbWzs3Ee4E+WPLy9heLb6CCAQsH+orb4GBBTsFbg+UM5VuR/6FtJfU+vlstXyJ
EMeg17dIyjg8qcacuHiVXjY4M753A9up2TwsmVXddCONxcwr4kwUZtwW473y9pHblHZYyOnRSMqH
mY7l88THP5SF8Vqtso54U+9ot3tyLetumHpe6wUxTcEhu8iscKn7JjQnhkk2Cyj+/OJEnYXQOFfx
3ZR1yURm7s61Nsf4cM6WK7PI0lkji3x9oA6AhRn20dGrOep6u1HoF4m5nBPuSES25f5mMRruna/K
ZFid+eXZTKurSbDkykX51dVU0WYrGLuZrnUtNwjS3Jbd41LXPymBCMshC77GoXi2izR4CwZ9hUzD
Qk45DJ1w8zIc05HmHzmJeINweewrRsVFOpVXOpGHsLeLo7CxXo+dDjlnGXuk6NSDzosbuZDTgG1V
aFRTeZzIDe8q0Jw38u8aDsERQjfxnbsi1W/rrqT2oFt3WFHDti2T56ZarEvREQUtWqYmwzaOdICk
FRuhmKaHlW1ekP9AIiRST8l2jPKSGs2friBmkXeuHjq9PIyz6L74z33bSsN+lZP92PFJQbe8bTcO
yK3LQumAIsmMDVOh01bGfNGSC6NoiBwuUhXFYDwkYU2RKaPgTXNxCoD9djxm5cPEDnoyetZnS1/e
IGhFHb1uNy6Z4s1fz/YA+kpczOFKSmUkv/1oDKZo2jwv1GZNhnk/PloIhkmMizlkqYBasaCixmXk
yBnW/6yD8qusJk6ZKnrM1/lUm6kTy2AR0brgi4MM24uai4oohH32koCcMN9rrrsPLp1tYDRR1wt5
4OGdhPO89mHSKauQFbz4i7wTwRQPgzcf4QuTEKUBgm1Lj9Np7e/aLCn2GpcLY1hEbBU+gk8hZ2rz
7JwKVGbVxhz86rIpIhLLccryp31SsY+eK2PnLdZvg4Wuw3TziPI5Drz608XfOFTLSd/aJ98df0Va
0SZciTL8MysPm3lbjp7JlXrseAUpZPeQ8RRmLpjWB4Eqk19sVx16LJgXQaZ8n3K+4kuUwwmm/t4e
xuLBG3wevIIDkr00j/nKk2nIxHRkFMpXUA/NgXh4IN/MqWXMa+dGvGXWTVIw3mH6/y6ZSx8Lg+NW
TnslP4wHd7HALwLN3/vdQG3bRj4VvwCnieHUG169X6yARxshLzeJN0o4zjPCzL2c05tZQZaFH3UK
ujQUfsm+JxoUkGkrNNOB0ewVrNlDbfoK32SE/dNUQGf2jXYqyNMb+idXYZ8eQlwo0JlQ32sJF+pw
nkF7z0xfKmg0ZRzJCzulqE2+oKOiALVhHYJ1v6yNA0/k7hHZS7tvZhZ2Puj8Y60j96vMLM4VtNqM
wQ9NgLF68Ky2AltHhbiqczDkG9xrrwBYR+5TBcTy07loLYjsACu7KWi2cm3iTllxtyqgtldorbUB
2ZYKty3gbj0F4CYKxfVy6sTnDdxbHjtY3QVmt4DdtRkUK5TXVlAvU97m7CrQd4X4FQr9NWGAe1hg
TzHBCg5OFSZs8hxvFTisK4RYqI2uDlScQRf/mRRp3Nkwx7aij1vFIWNJpigpYIWsGOWxw+P53oo1
Zm8yt1PCa4bt0qbQ5kxBzhMGrvtWgc9IQOajo2DoVmHRPnz0qEDpUSHTrYKnB4VRD/DUBVy1owBr
RofJ1YK51nQoH/YWangDPcf9s4T9sVmtHXSIbfhR/K/S+zMomJtw1q1E6zUzLEiYfE/pF88h4G+F
gduAeKGX3+vw4blgGGFBjKcKHcdUx2MVmLyGKmeyzqgcznzkQENtBSWQ6/jgKRRdqNnVpPB0D049
YVAReYIlVGtyOC7c7jFLxLEdNnw7uPN2gULe05TtgY6F2Ofx7yks3laAvCpzAC4Q7IlbIhgvq0Lp
UeJOrRYaRME8SPuU8KpQ6L1QEL7a/5a9OYV9BYZUgem3hAXh9uuSmtXhHRe9iThOkO22kDS3sP6u
hcko+ckM8y3Xp46Uz5NhBAtRDgc4FVkApwPvic7FnvXnfjY4FBjLLM9JjQV7sYiHLP27s5hsv8Hm
5UyCE3pnPA652OJlDuAq2SWxZc2OVsDUNeX6VBld9kI5aMhUxb+AkqNAqbvfWNgahnk0ZPPz+zH4
INrYEtDIl3uKKmk8wKQQKKVCpuQKG9EIBsg1QGxdnAcMDMQjYNqVlIFDHT4mJWoYOj6kjoG8wVUa
hw2fg5u8U8wib9oJozG6h16QzKqNMUp6/kS9P/EBYzOSkIJ31SRK4y3Wpr8XP33S8on79kR1A34J
qUQTFG6924IVmlJQGLgofAoYq0NDOfGdsH8Hev0glbiiLP23Pnmjp65kVYnawtCShxX3G6tCVm1F
BiyABwOkw9iPoG57G0dGiSuD3WYRNRW5VZwspwafRqvEGrn6hVRKtlEq7QZW9/dZiThsjBylUnNs
BUsQDoN/dKwdnD5OFA1weFJCj05xfKR94W0CdB+8NUIUpO6FVFk6E27j+emzQbUAjFx+rBzlWXEs
Ysdj5yyUUkQwk6Av7tHSFyIoZZNgeaPj1LrPuyLfuV7KvKRQ6zsz2XZMmHjBK4EJH5BTYc0LpTHi
pCvJCRPFLR9P48xe0xm8/hZCa2Bl44rHgHEmk/YkFEqbImeOgRZHGK+bPyqlVslHEhkI29li+GgN
pheSwUz58bF4eFkQAT17StSiWZ86A0CN613Eau2GPOlXbiWceXC82Er2kmJ9qXrw9AYPjEVjoNLC
OJn+o3VJIBUWupABWmjEIZMomQxEpXXoCLgRycFWUtyOSjwjMNC4DSfibDPPTSoe3Y3GV3Cqdcxq
QPMfa5t+9hs/Hq81/jBC+ilnw4y8taouwb1OGM1p8XIvvlaE0qt6klemvjO+i2f18Yw9A/MIqqGD
Xs7sLJvutizZh45ueSgzWIrNco7q+nw17O1llBR4VbPOtJv6AjoAfnVuod/1nsaXxF+YnpcTVxLM
8/HY1b/9jtaFUaXz+DoSvWYYREQziem9/5x1jueuF2gHk1aNkBkuuWzD+O1J87GrXO/Wt1vlmGnX
K7WzIjSxv+4LHY/3hIP+Jiuxqg+Jc1rzmdOtqBlzkso2DGOKNMI3u26bhpt0ZuSVBQ88/q1jrlpl
nQBJSEU6lt0Efy2c3DLXNX5GY8fzdinuumH6ao3+vbSM2xLB5Y1Oq6NOB/29NtqfxuoOsGEDF+t3
PIDLMxv0hPtV7Dd5EG4K1YJ6hHsajSUKWEyeG6lT2GH0T1xx8vu5MX+MrsTAI3rSQHnp3W1B+Tg4
bX9X5eeZxdher12az2kB2U26Qwism/BWDVvcyuBt9XTj2pndBm2zcNski7Tp9Azgz+/DxqjPxWR9
5Bk7MvzcNgYehidibi9512h7aw1+IAzYDqTFn3ITle8Gu3VglSt9/9xx43V8sb6R5tpnuCH+n55Z
lW3W8IFa/neN2m3++Wv4lc6//oLPqP/Nv/EZ81/QX9AxylZLgMsl3f1vfAbBmu+RlVa4Hb5ciyT7
v/EZ51+66cDI2Kblm4A1ZL7/jc/o/yLh51gocH0bUMd2/i/4jMnf7K9peZJN7LuJa/MXMF3vb7SI
V+nk36ueB0Tn0hHHpzYYogVPda+RPsq50tUfaZqHGfE3Ufb3hrFcJQZSrkd+lGTyPfeaE/1MZ0Z9
l4qpANcYKPm5fk7m8R+i/f8VhCfCqpOisZmrEF7S/5bsb12rczCFDAfp8folIVB0ZWw1972d3sme
sO12D45//I/fJ4dEpRX+T4TQ+C+eQP3uQCtM19aDgG3nX+P3JZQeCnBnOJg4djWjDdHb71vrmgqa
REqXIfgcmeNPJC1hx0V/vikr68k/uRbbxC2PJt3FZeM2zT/8MIy/qSUdR/29+EDprokcwv07+SGG
0RnwZg8H10gOK6WAdarRLEXwlWgwVMzGtVgjNy59+x8Qo+8PxV8QC/5o04e6ggkDP/k7FOh07VDQ
gTEcRrKshDtPOm9GMJ272deZgieZzcWxjtYuidx2rXY9OWMmHEXsLDUjP5l90YzsRHT3kTQcH3xu
toWUj8ayPln69t6SfJ9fhDveFMHCMj2/r5lXcfEznxlT01zj7zVuXY2r74ORAZxuXFyTT3BR8HSd
I+p3Yz14yQ2iQnROuDNXHPZ5YvNe/NWJIYsJexm7xiWSTsE97EcM7ht3GtRK67zwP3/sfDKN/WXE
orV3Wix+Y3daM6Patb489gv6A17HO3IHV94Yd0Y6P/KXe7VpocKazC1w3Xa+u36mo8lCr+tZyeOo
9wWXtS5TVpR/kMga7n99GFwoID2A0OMrrMC6v35IC1M3DepKEZXRG1Oeqiw00sdBXIiSG3lMH6aX
hMRNKpPAwS6Yd+NLlu3XV7dEARBZ05nASzpB76LcMjZW/c/YlVqW27+GYMcJ3+f4QQRpr7W7wYig
T2FfihbFRRjYd8G5zI4Ve3rQ2i2uCmtvc14RXJ7Svo+KpopMak3qHwgYc5T5uoyGbueudwYQHC1H
Oen7nPaQm8rcC+dOrz/HOZzEnvZT/sRBHiYNeOlQNaeu3mXDAc7V9qgLOgfTYW2uZhGt+qGqY6QB
sFlTHbuYWGTIEiNr72f/tHB1Lg+a/jDgX8xOc3vXNIRVY3C9ZIiC8ZD0PPhCm1smHUj4pPznLj9X
VmwOZ73Td/V6GSq8fiSnz52gK3A/+sTy58jLjwv/PV16XG2aPvda8mh4MblaqvrMEXVH3Od3fOjy
7hZV8ULl9PaDC/CSPaX5aeOnJPBtIV2Cvwi37rq05l4j9iM4fzGlMeSDHhxKcbviUBEHy2Y0sR9/
YwqfvX96lPxdzMspnY9PwFGMazivKF29Jf6D2llSHB1t5ZcH3bmUwZsnnwIyt/6Glq3a5RYicgyP
pU/geL1h1gHdZe5zk3ldOj5yI7/bzDIWPcm9lecOiaXexpwwveCDZ3r81GgiXHrzwOGNsEk0jYKK
zzfXwM7tfvXC2ZsW28b5vq9TlI7kRKA11tE6ttxxSbJTOqdFFp/XpfrSCTWtEzu36svj2lVz2dvK
MkwMDksyXrm7CKrUy4kg00HDHG7G9fDsJPfVGur2USO+0KTUtX2QfdT1W5Nu3vpJ8+6D6rD4R3aY
aDO7NJoHSJsQ9frE/YmyBOYWTM/CTN/bKuOJ09ZszIMkk0kfhxXciuTex6rnHGE7t/5Fn57s9c0u
74ak3DukgD3nzco/Jyi8hZCq9Drijht5I9RubPpy55hpY+wMPxYC5RT7/sOv11Ii1L88rhmZBr7J
hAImjoPD397xOTa0zPHq+tBr26+lHofI60yAqcYyyOzDJiIRrc52rvH5q3WkXsMcLomKa9Z5ZKzr
1czaB31aboI5+MB/2HMLkn+Qz89H15rPzph8ViK5OibqYIs+KZCAT0k1RER1VBFP2UiE0jrakqRH
U6xpPDfGh+ZrIaau7B94dQ5Jf39fc6ayMHrwfiR7wmv7b59lGqZaO8+D/EDStucFgYhr1tDsDBCr
4WhLGnvm3+gy4NKFzs1wgYIQ9PSxvWdM4nZnsRQErFse/Z2DwaDEltbbH1pm3OijvAaJ97HQX7b3
6g2bTz/N2EPJMWnlKUu9e82W3o5DEpds7RQU7rwLrC3u8pYiUybTI60gq/nepLYX01E4RWVz20NB
8o3SAEUKDvVVfewLI3L68ereVhVHrUaw8KhSjYxEe2QI+byNWR76Th+JbtMYdhZcL218NHyjSMhU
B4NrM6M3ntl6Qt4rretrhpYmqurhtiAOCgf3rNdlVJhY/7tSzSPIqTQ9/ydTw+2qYf/Ewk0ijutf
cn+4tBv7Qs/lo6k5QxIaVqDdDvaxxH310dLeEWpj54d11QW7gCXSk/JfmvQFnf2uJvIfaNXl21/o
54bzvOYLf6dZay6e+VG76LpM3S8eoXPDdh2yqx8gKWN8dJ9UjnnvmP6LS6vxsSeqca0aISKvRk4C
voNGkj4tUE2aJBOb+GehOfxYHXmadM098xA6cPf1HwpAjXtJWmk2rGuzSRLzygxcuRubaKLOUWfp
d6kF41fz7WBcPb5ZNa6RxZpvJ2l1LGrb6dHb+mlvZlMQ930WN2VR3mWm/pJalfGRrKNz5Te0S710
RkVybA1rIG6N3+J7sfb9b8tsoj/LZXalqIhzyZR/NXSFHbSWDSqitPVUJbOit5z8YLIbuRYYp/gc
YZcsZvjsLh8OWUqQxzNlf+0T45VVW3JALcMLo81+rf5q3RD3arjDUyA8Oa52mHwgQT9AIBrUL0Pg
+SxAZLG3qH2LmyH4nfQCD8fQQgiWh7ErgtjAOkhHzdmuue3W2cjef3ziEMe4z6QE1bQI6i7ZOXXH
kV9XxdvX+dhoWaAZvThaU/Zi6+saZgYHvWZtHh1RipCwEMkobwhiSzIeap305DTOsv++z9dB+4BD
JKA3Kri1nBTzLR2HKeO9HdE9PJuQN7GWN2wmOUqKrAkx0c0gMiAENFnbC4SMyXsA+9QbBrRTo5P1
Q435KkEhkUVYzX5wiKNo0yWDf5UV70/iRPuiJPidrVzUE+dOa+mlo1+EZM2GfXRuiVxrxZfnz3JP
lxy3b2kdiu6rn2sGmhZZHLMcjrmR96FZGX9WXRhxIebrXKtjRbVsETlTA2utHM556wznajHvzWrK
eUchVTHUdsYZLb4bPl68rSvTu8UDism6lreZ6XCS1+uPgd/ThcoQUnmlGMmWafVT28aS2pXbQPD4
YVHIV9Ku6evL19+LXZSnemEmxWPh3LKVLNvNwK0XaHt99R6SVnutcabtLJYK8DcU8Ra8PBtWM3GS
iEcUVx5Ad9h7HHtcmGErP6WsRmhFCtYDLQVRXtPom1HDdagS+pTztch2GUzcbhhKEmUoeIaZTHdb
s5av0/7Nd7TkTML4wvPaiFCMq1h2HVKGxGvTei7gVpgtv4lS52Sc3hTtl02nVGQmyftQQ4m10r6w
7JvJuO41oKm9O1ivyP4cRY1mMd/S9eCUcxGzCC7p5ohJHlh8s1ARTVu1YLtlxJ0mZR9VFCHu5YhL
0KGGpSm6LjRYzmxTd+5RChzMpAoLDV1AN3XOvkqkCCUfgbqERyb5P/hGcVi6Dl6TO0VY9AwFgJwo
c1+BLEz+FMnnmen4Rl4RrisDEtmv/YSebJ7I5o6XLYGRMvtVhDraHDzOJozLYFMa446MsHnBptNz
IHD9UKXs8BznNFq4wwlY9mgH2vsqpjJcGo7ogxw5JRPNz7tTgY6Z/w+Im2ZCy0ISmuM9/tJkL0sH
IaTJxY88T77x2AbZw+UQ5pZhhVztDqYgh6bRc4qgq48hyXBIl1mcLvMLR5Jpry+V2BM5Al2duhYT
0dbsnW2O0rZHgmW3hNga72IRUk1NMpPbNpKLWc2HAORHI+hNxQ6PZPQAJ/bePNZMNqyubT6xBfhR
ratzZDoYdXJMThr2JypeOVgNzWm0OnYCzUipwGQ8JzTu6ijz+Gz+dlaaY0ZkdLqbJBF3oXoP9/K+
kiU4TL2NquFRy7JPoiNx4nB0zFzJjULjCsk+kh97nR2HyfXwvmLtqAaPm2NeM8gtPRHWLWjmWN+U
NBlcoMgORMQIqXq0u3Y4DdmZDOyYSTOxLFcsOQuHbYcezDSQsRGOQl/l96jDh1DT6EOo+L6SHymd
aDZfahlMNBPaw8Hyu7hJp2YHaZWcaO902UngKdWtGzulR2YpDCf0lnHeydSCbuD9y8WTEICLObrd
kGyyN8o0X499O/k5kGBR48ngaOUGZ7Qv3ai0p0Lj8lDxY921qXYuuS/eVY7w7lCouJe1yi+Fr8ru
+uW0VL5xTobNOJO7NqipQV5aCSO7TP7vYLVLBG1bcpl+u5xBrhpxvev3v3HOBv/Q7mkTAr7UJ4+n
fgTZBgcJ53x2OpIrQu8isbpwlYH2SN56uAD0PmelqZ+qdvBuv/9Rcly9TXHCHQyDrqO1YvrMc0J9
VKb6ZlL/+P6373/0xfq8oCKiSOO1t0dRgZGvf4hZGjoCT92NJnL5FzmkW4i3BR1dWeJXoV8DmN87
6l3in5K1yK8NbsRgsW/NfDRDm4IM8mlesoeUJMYNLcWCsanPyNt43IotYV3Ub5HZ1+UpsO3IVY3r
3eAFBydjGVljA2flwyv3JlP/oCknNsu0vWY1igLRpyJ2Zc+O3O0urS64kQYtnSdpMdzxH3qXwGUS
laDcR8Mfsh9t4m3eipmRzdRDZc8DTgMveGqmlNLeLrsU2BYXvS1/zYGbELDKvN3CYOpYSIMwLl/P
3JfVc1PSpy2DXrz7afdgWF0E82ret2nDziyoLn6q9l16T1YYqPIhzRC+GZ00bphXUxXnojW1EHSV
K2acljMPJD71CG7XgNXO3kfFz4CSPeyCi8ajGoM4tQNFeq6blTCYcH4vYyZJ6Q3bnVfPZNZBp3fm
mGNVKD3il1ayxwReclqqeH87hFzHhEumprHNXbymCB2Wbbfbql250W1Xr7MJQVSoHcthu61XG+w6
M5fLMpVkh4zhgRzqFe6c45fUPmqUJ8d5Tf2buhu9m9LTm2NRWD/n9d3ZEB1wteRD0lGfXI7246AV
zmNjIKcr1CtynOe70qFSYJ5WPuNUj+ROP4f12omnubeeKUaHACN77k1MTOYktQ8Fr4Kc9iUSCMFt
Yw2Pa7+lp4aRGMd+wPxC5attgtaWSlznKnsdCKZja05GYebWu+g8W5KUAvRef2VDRHYbLXLZp6dt
yI/aeocMlhU+Ye9Jpb45g8UOADt1zy9psAZhv+i/RoKP1Ia+bUszRPO803R5H6hEuU60XKqMuZVc
pMqcb4TPM1qtBtNi1ZgMXM7lwZBWin2dUAnHT1JbhNj5su9dQu2jSrdvKufuEXjfVPJdqgx84tZf
wBxtBGbXbw8jEbqAEcpQ2BUnUd/bcci+ZsTqqXenUaZ/NzOH/IF0iBFt5JI9620TY8c4in3rpnL6
ybtPaD/pcLg3KscPUMwAajVuF9IEUlgZgnKti0aBYy6xpz8LjJ7iAmwAgVGBAsP67qHfUPxAqkiC
xMwfAsUWGEAGAtjA7s2UAs/6agr2gopHaFgjjopQsAx51UEWNsUuIC4/T8AMnQr+KLrBLOVrp3iH
JpvuU35WQ4e6gqzDBwdUxUeAnr9z5DvzQaFtRxfnZeQ4g9sRsIJnNatgUItmnl5Tc702IBgZKAY7
p32+QCNQk7Bb3f6B3yYzrwXNs+I4eA9xqTjU7QDfoUgPLdWf5kI+zCAgm9Hy0gcKyRUd0ilOhDB/
VAKOfP/RnmJJPBy5Wkcrg5arsjH1N1Lkia4QFHu+GkAIuwY4ZfvKLANSpSCviyP4LDnlb8AsLpQy
aMuqGJcR2MVF1byrq5cUCKYAhnEVFeODx3RgMgG4TO5wniq0r1lxNHX9i/MvgW/wGjCbAtwGFcCL
6ThHv1vxaZVhSfb4aAHoWIaC96rPSZE7CTEIy9G+wGK0faXonmL7RD0XsmP5GKT9RJ43pAMTWV43
vNJhgA8fTqgGGJKKHKqF/LD15kqgQJxH4CKNg/+uyCmhyx8S4CNoDlqToJFY86Jrtz9tA51VTgjv
6GbjG6xGtpOKZoLu/aLQiS+yiyMf4IlL93EBgKIq71ECRFHp9VFY/CkOl3C0tCcXdKp+WsCo6GyP
fDNBxw5g1SrSylPMla7oKyYWx63fPirFZc3GUxC0NzYzYUVtVYrfovjyMoLiZgrsAvDatsdK8V7q
z+sUAOZzVDOHo16uBmi2+9nWasX52itybAIh0xRLpgGVeYO8+p3gEzgFL46b32mufQ+t8uwoHm1T
ZBqZ13MDqmaDrBWgaw0I2zzyNewU1TaCt1XVQsU94fSGt3dWw6M3oHBQYA+GYuPYoUOQktEdiKWA
Abx2YHSmy7FZcXWCO8VuNNxLN9mhZZDzmyuONxk4Xg+WZys+r1WkHgq2XJF7W9VfdQVQ1kB91uSG
00r2DthPKupvlygCMF+Zseb1D6bqiBnGD2PkaOn7PDZW8our3q8kTlkU8D6NOdvOe0fRhjiv+M+w
oVwUidiBJAaKTVyBFANgxQpokddaS7qHgirbfJSKa0RydBWAjukiXjnO/5koxQwTIfnvn3ATseqV
Sf2ysPIhWVAcSoVPfnOUAJWeIitdEEs9c29Bh0GUgC9xS+OOBsf0dO3LyM0RqzlDDD2YYTZZS2hA
nImiOSVY56z4ziKD9DQV8qnYzwAIlGJzGrNamiendM+Ffe9pVcVnLa2Zq5jElBRLqqhSE7yURyKm
eZM5DdtsIlT+DrQwLhWTWvuv9Tej2m4f3z/0xCLGMnb3vtOCHJfpzbg6BsuUEzdnaEEiGYc8dQOo
9vHCHUohXAv1f+l6q5sbfHRhPfjoKsB9qyI2gZa49bMsobhl7+TOuVH07aY43OYbyAXMBdBdAXVr
Hk0N4G5HYs4tGXZo3g+XLnoPwJeYFpl6/WcD+KuqZMGA601/sluv2MvlZ97oT0UjHkqwYRt82AUj
dhrE60YJx8xyxyBIlpZImhLFHm+KQraq6raEOfWt/nO2Kp5b8MpkizG+JG/NdhxG9ya1FUoGoqQ4
5xLgeTK5WDuYyjVQ6BkkulBs9MyZcSxHsrYT48Mk++M37Q++pjsLrFoovjqTzQ+TaA6sCKFw+6cL
iG1N3b1D5nbnCXRtA8F1GgQsOhD6L5KBBTC3tgU/R59f/6EB9KZEUR3LSASlwfIhgMEdRYXTkNyE
i4AUXxQz3gOPWz0zM7WASYn26gkuGmTkhwHgvI9bpgXmlEUkDSGsuJqk3fgb49kLoZ8zCihCmnlY
5ilEqv7kKa59BNreM79/00DeO+0Z9c4W2oqF5/51JDzqRxuYvKt4+VKR8wwcYQ+jDqB+VGR9oxh7
G9gejQ7UfcWUMwDEd7z+Zw4NMyxmp8RQl4XMdq7Y/bSC4mecHA0Jm8SFohb7FYKOKBQDWJMMt1Zw
kJZlx0zG4bGQs6khbkMttv64Ig8YkQhMMrkukPZR2cHgpcFgcfXCRhwUp3oc4xazUZ/RLFLhGd8N
PUayNVPzveUgKMvhAeAfE//DXmuDmofZjsZhO7nz9kciP6iQIHTIEBqMgnsiIYKYC+caZUygZEfs
1xSqwUCnYKNVmJRfwVemBbya90WOegEFw4CKIRurdYedlokgAiMAmfFG5+OQIXBYEDm43Gx586SP
NJHOMZJqQt2vuN/MO5srT2jY7DO84a2s3DU08vXFVMYIn2C2nSRHV1Ra6JvGc8orf6+hmRgBY6JA
mSdW5aBwcFEoJ4VIRoLiXnbo8+WrKbJHW59osde5NRO0pv6KWYpyXGwNKktsmbutv+3786hcGDNS
DMKoWKfb5DWBfqF7oSXcKp/LhKuuM0q5l571E++MvUcBCXGu2QF7hfTc5Z1AR0AerqvOfAnSvRAr
WHIvX9t5fPN0m7qyBIOZuTSxJruWRxsxXxx3Mmq14VgOpKRRgljKDeIrS0j61ilniIs8pHX8G5/7
NzsK8UQF0Zv6hSWCYeGIeCTIqdClMW4xPj20JAOzihpNSY7CnN+TxygRhYlN2DRVThMDuYmD5CRA
drIKX8SFzh45EdO5tjjBB4hfIj6N70n6aaNMQTlFjbVmIzua4klZVfoUQQQLW1YeB2ZYMrQRsNCm
kPKE9EjFtZzabINAa1dCMG/ahWwm1CMml005XcalPy1e+UckC7n3gdSkU8Ow1783Yb+VQVy3PrMc
XcnpzPSsldlz0bYfen9EifTkopUZ0Mt4aGZAmJEBwnCgvQMFUS6aHClNGWBQkcpTY9tfGvnBva8M
Nt5I8dJSFDvJYN3jLKC5PgA82hvyX4J+peCpTzjcBN36QsiuL0mgch4ZZM/43zM5bgZ87HW23+yQ
wwHNzggMhXQHIwiU+fjLQcZTKCtP0fyurfXe9LBBiZLM2TxO3JvnOxWA35eofWwUP3M1/9lcRBhL
8TyjAMoELiB+nCRRPeZgq3utZuuFnC+bNgRC0h84ymn3HorVswXHqY3v6+iFFkmXQ6YcRLNDln9g
HyzRE1VSMNLWrA+tnm7I3O90REaaMhpJpTZCcbQF4kzA8k/BZexUW1fXQwo1cy1bcCNR0WLsy3Wr
CJF3hOzNd2A56+Z/2Duz5raRLAv/InQgkVgSr9wpkhIpa39BSJaNfd/x6+eDumfClmusmPeJqnC3
q6IskAAyb957znc+Aq6ScJ+YeAhJtb3oM3XJmjkbfTdYQISaW0zmx1jAeAbV1KEAR/HyYs05fJVW
3AUuw+Zk5juFM+kJnRrlt26/+UN17ALrlQigftt4NN6RXD5RTNxHrqhYDy2x9I1622EC8PMB18PM
mSpn4pQ3s6fqsTrH7fgtnQp6SYS1L+M4JZ2u2gKM+9nOBCtjZlnhDtvXjX7CoNWSxed2a+nz6o90
8jUDYoA2U7GGjm9i5mTNovNm3c70rKk03zvTv5Q1lIcqW3kzZyunKly4M3ur8BHmjdC4JFiuETzX
NHO6TIBdKH/BRMQViK3aobnMQ7wgq3HRzaQvklR7RqTdtz72nm0KRASVw+1YV+/twA5smc3jkGxR
zLxMYYr3bSaK0To9VTNjzOPxcmfqWD/zx2QFiUxwRt/QmWIoOsEpSwGWoccSWy62PUczzcyZuWZK
QjgzQJ1ZM/PMAn5m9GLdh/yhem2drbzVrkkxvbcrwZYAOi2YGWrE2rxYQNWqyHvKNMhXbd6DAdfo
CXsJ1JeZxcbU51hnXDoZf8V2IvsN9jo4XnYVO7ehJJpNu9N4a9Ys2BqJbcz/CTYOYpObDAzOBAoH
bPTZn2ZKHLi4pgTVppn3mdtfhoDuDsmqnGvuZVicdQNLoWuFHCr0kWzYojgHwn+s+mTZzpS60Z+e
Sn3gXdLEe9vQ7yFvhe9N4GLs1XayiivKrDUQBvcQ45j1qtDfMMZZqBhDFxLQK5v4hL1jBNDzdONb
kQTuMs2zMzyPsz9hv3cghkcY2HVyaouZxdcEbEB2zYbuV8m4rk1Sj4RAed874SmyIlKHkui70KsN
3Qp1yvBkACfaJDMDUAcGWM9UwAo8YA4m0GtgfkKegyICQhCHYXbMnOc0xLTJPPwwxogpgA7WH/RB
MISdS/7wyLArFf5mQFvRuMkKK9qsvqdOyPCa4eWcuYYz4bCvYB3ayRuoQridMwWR41O6ZgyH2zC8
KgvqiXx4snXIib7rPLnbUM/kMkVf24LoQkYu9lUvOMMa4XsMhNGeaYwjIl2eU/8Stnm0qmdmY9ch
mKBRy0M5Ex27me3oTrxj+lSsC0ySW/oW76bl/lRync1gyHFiZJF7fb/wx8lfK7UbhThRQ2HQnMGS
Q0WoparYbsmN1zVUEXjz0/JmdECW5YGe3pLass1hLCEA4bWBX9nDsSTXCrUvZEsXwuUI6XKakZc+
cuMWBiaSAQKZ/FKeq6KqroYcI3IwvkaQM+MZoSlmmKYBeMqZ8ZrFDNpsZ+RmOMM3p6Ix5qagjiBr
RnPOkE7JYiur8Jsz4zuNAe00PDWTw2KKxw3ZP9ofX3uNKvK6nBkC2kMDzWfhsQ8fNJ9BoTgC7iwX
dCg8MHkyoIk6M1Y0B1q+IJEjZEmhDk2Fu8rN4RX03g2xYd1N1xI2SHL61ZjfYLzD+uNQ0ArzFdjK
T/S9b9qMOK1CYKcT1FPGV/EMQW1nHGpoouYl6SxaBkX0LKDCIU5H1NAYryMSCdUx0ozzXuyATZyA
NZ1rbuDRTORFj6AhN9RUPXRWBaWVnEp/5espPBXlvQofyKs9Q13j0TtUfkmx+ibHHOir3pHMMRrL
MaQxYeE/GGdEbPWDjMX7ZgbHhhBkcy+8qzW1FnhSXQiztaifchwuUfU+Oc5dlkMEESjfY8i0+Yyo
JfeaQ5rtfMOR/qYi40nKcucECDmQTEwLJG0OuStOs9W08Uo4aP0MdHzMgMDZ0Pn14H0pbboP5kTZ
8dbVaUFOKlwPGagvCLuGFt5hsdWYX/4kWOe28UmiM6Ez4zAjlAj5zAzrZWHambBcd2XqXHScitgj
yJomngN8SXODa30hYf+SqYvTacYBDzMYeFJEOfUz305MiA77Kbki78E8IMsb1ixJxaIzmu5QFAZP
y8f/Dat24jXKb4rITijoYtpbddw8F/qpS713vwvCm0J19TaLqp/FUJFpGLpbg5QcQIwI0BxsKS6f
dIJoHmXOSzRV9f7DRjzWFM1oAOkd5+EZcTkcBDlcu1Nj773Wh5mH9XrdlOlPTrXDdRubqzwuuh16
FbGKM5oFHolzx5E99MN93bDJcZD2DyrzHjCFiRUGNuBCKvSvGlyISxOVvOvnPXxH91XB89r5AWoF
F8JLXzGXhInwYMrIuL0PUwwvYK+ztZMn5RawwY96Bj60IrmfhsI+tEUMGzP0CR+Ff7EqbSwSZOiO
cyJgCJVJKXRwsXtXI1kZs6x6CmlDJFOGpTOx0ltF9sNkZM3Kbq1p7SJrXlnmrtODq8ZV3Mq8JOVS
WBB7uyjaleaekTMFR2+x5oU/Ixu5n0puXXulWeOVn+oHD+IR0F99B4d4LwJ9IRtUFX0zmpsixHRt
jrwFtlWJXZtaj01kDLvcnRnBhQARr0px1nJOJH65KdPCvJ/qBvTQcNcP5bAmOcybuR4FU5/qTKgW
+Te9fLdSqgQjJRyKoYS+lpGOQQTzzK4rMRaXdFgeunRAZJI2d3ijrR0AJOcOQei3nDTBbYbZ8mqk
SMhQtN0zEqSyzo0nZUX6NQv0CVZFvFTWgX4+cjov5ySflW9ZMlKAMfRZW6YzyxvLFwatt5B7Cpro
NUuL80jYrnkQLaPBOiv41uzpuvASqJwhzSxzRt/T7D/iQl8VndkfeLjo9TJcJBXrYFgUUHaPNSNX
3YMKU2MP25Oxn03uI0qfoduNnO7uaJxF6KczZzV1OJtTfdhIvQq2joqNY+qDy0IWOYpOezELutYq
UtENQU+JJahi5sm2mOCYIKBjLD88VHV86ibZr/3GsLf+VHSPjeZS4tetWiUMeFdTjWWm1poL0ajd
c1v6EmeT629r31kZum7cjx2+csUpvAMBvGgFpq+8H9GHDP11qcHx6upoZQRasiOX1LyLiHNDamfd
JoXK1qUjyvusbatdwDRhJX2kQiZ3/aDC8lJLvJLeaLScJUP9mETIQiUYDSmH6sbE4TqHcP107M6E
ocMpMvK3Tinpcs0ptU7PuxhpxPhYbfviUKPSRrUxm6nkXgtxSqV2KW60MoyXmtZ+06Vb3ZS0GzXK
7Zu8M6m38vQa9cd83BtJu7Wxk5RmZqxrVeS7yWGFoNkR7jgI2zzgjX8coodgAIsQw06Rk3wfMc29
hOF0U48869MAyzjMkJEOWh3eSp7h2kL+MLGb3DpD+xNQDfnCWNqaJCTDO88JcRVJtWvx4PNirmI9
rJ/sYHjqy1au3IgFKfASumHVwBOcZfpBSz/ktMQqW4QQiZrPNua8qwTB0GUaAnmc0Kr1dDaWkDvD
fTG0q06T1o1dJsmm5tIIlBxZWBSVMzXwIrSK74WAKPKzb9R6DJtpB7hs2oU+WlEc1pqJ6khvKS87
BwGdaqub2NTlYfT0aImkw1v3JjtGihTvmicKPRgfyu1kd271aFjoB6ii2jXSgRpmuCQUtNGd68wn
XNlDqm4pb5ulswC8RD2VMS0k70jTkQBl766p3iD8dXcFjv898/FF3NtioXc6Zq9g9vohiHMsOtEp
nuh73Srw0KV0IQS080VC7ve3Me/Tw9Q+EyQVuno/c0mTvZuDqDCKOjsm2G/0ispQE7RLILRumrpp
0QDSsMyCUDz3HvoBlFpbbpdLPMb4XKuWFkzrv0u9vTBeu9HcKT0hS28Ydbp4A6edlU9HKS3CECNZ
XNMy22FZJXOUTt2mTyRtRkD1LeCDjsTEWzNto9vRyxHECk5bH/8MepZHrGTyQyvs/Mp0w+IKvcOj
cHLYZKq8G2JXu5+EE1/3Vfyubidvyu46EA7fOC8p0afkh6gaU+QPZ2REhYNk5fXmtWZjiDBH/2jZ
XrftjPFHVofWFp1GsdSczL2U/eReJlsvEUHRKm/ibNyqyauXVqy5F0Wa7MLNvPaqtEowPC66C8cc
rhMesTprOpoaCMKWhN6Sxx1vPD020PwK77EBVk4zDYPXx2/9a5HYj35lN+cxdIuTMRSP+IThnyr5
ZEfatAqa3sazIc0nNwG05GenGtAZiOQU0RvJfssOpqjM5a7yonDF2NCH+1OpR9gP+bLyPAlUiPjI
PM2IEs6M5JIYR7dFYhSMVbKcQBGUHfy5RNOMZRAH1dYYhwm/8F1Oi2gxlImz50D0XSqow70ozCPe
D3sDKCXjH2BLXWQsVnRvileNnPCFceWPIUcMPT22YjCXCZgF10dPIyLzClb3nBMMoYEmCSVz0V7V
Yroy53cPv/ymdVFuudwsKS992d9mFg+YsGncpEH6kOMsJc9Av5ixo20nbCC0bRt0K3OnhXZ22RIW
o2t074xo2gWhQYVdCoaHyUgsjAPrXS8f8uiGNupFRDMDrSbupi0e+4FGixowr6qYqlVv/Z0VHoLJ
IXoOOscy7BHUmHV7DmPzVDgeyi6kQ/2Nl043GEHugoSkB0/HD+ndJ3A20274FtrOa6lzkitEDo30
Vh/9V9+zGMFiFijH8hHJLvxd65LoESHAHsjMIn/oQaw1TJfn2IEnR7l3WoIWH6zB98ai6a1pw8Yc
Ca5zSOJLZH4EoX/fpQxogE5fEvljxFHPtRT1C40rcfAMIiiF1aBhyb1XWMCnMcJvT6JZtnS7+p0N
7d0zgeDQqtj7zEESNInZQP+K/oOxGFT8Tavd20lTuwgD1KIM8YtXPhumruoltmKkmgEDoWpYSDrk
nCN2IG/uCnoSqyLoyOzV7iwzQSrmEGEfl9hUSvmz7fS3ssRGqPM0NUQzazTEm9qho06pHEUYnLmJ
kAKNCsJ0BvuHjgX9PWKhkwerMU4TtcvS1lEih+m/Jen/H7Yl5tC8/90ueH7NXtPfvYLzf/Afr6Dj
/Es4BrNyhZ9LZ5LIv/pvr6D8l27pUqKItRyDLDtyV/7jFXT/ZZuOZdKVNGZbnC2Q9//HK8ifR7+V
tr8pbYRTRHH9X7yC5h/KevfDP8AvxG1J2+LyfnWJZJbj1qRcmWvT5lyPygb8vYXK0DARUboOL5pv
/zS1Wt9SE2GmssZgVeIq8CXpEmWrblwkf0u7t390rYwO1ewQiLCZuy59YcSwV5pVPNsSBadwumQd
a56xYRAOgwcn2WL0unhh+/ljOTWnNigogNsaQBN5GDCIYT63xt58U3OFHyL6XWQpxRk6RQ3ZC13e
hGI56PpgmZv0ib0gMDC20IIis1pDqWzfsf/3X0X36J+tF7YrcG86JsMeSXjPR7zeL8YaBHkEJ3qu
XPsSQ3LqFrdgrhh1NtYzp1POedbGlQ1hpNEaITCizJFLI8DFZwvc1rjcKO77aTcYtJYYotDD9bFq
cZCKskag/Mf1KCakMqWH9BZgUQs8a4SfsQiUOpf0lXJf/vB1wTklHXajFA8iN34Yima6Y21j+5xr
pFu3qb6KVAHvck79TFH/aKovaD8gKPAYBGxLu/le0iAQkcWIZ9qMyQYaecKS2b6Y1uyHpMTeGCpc
Yc9/qsvhekpJcI9AWUQpGaMFjS2Ste0frpje6lCLtqFyEcIe67h8MYpOw+vTHqTCddaE9NfGyHj0
4iFahT4zbelGj43rxWtyATzcpbqTIqDVCCPW3qyHbNnqNK2dBo935ZqnuFabVtfudJAEma+RSN6V
t3qXhjt6rxY9zDta582mHvAGDmPzw9bPEUlgubP362QdpDQBTT94JczehQDx7ZfX/R/cpLNx9zcv
zvzmCB3Xpum4rqE+PxBWRV0Oa5MHIg8Ri4Y2OmM/uKjAB4qSlQSiJfGjHUy4koqD616GrFeErc2G
Po25OGIfLHg2MdiNKojTjiEIKoz0A6wcgBHaqiRPApZ6s+6isxmL9khNtPjiM8zv+a9+IpSirE82
Yh1sY6jx53Xil4eaI1U6a6wE4nrmPGNNH6azzV2lylc3l7d0MXbhfGZskmmE0eVfin7cDEn5MxxM
fzXALChoosDCROFDLjcKDDw3Wb3Osx/orh97+Fp/v+I//G2265BF5YAFNfnWxec4zjwomrgbFL2L
kSrR1l/I1f1ZO7SUrZDXUs/ebG1oFxmACKkztsvJWXCDKvzim/vz5jvKog2NS9OydeStv39xgOe9
tinhPyG3s5eGrZ6o7G5hrH31gz7+pN9vET/JNhwFgQM3zkdI4K+3qOj8zJrsBpcmlkItU/4SQAqy
2OqF8/KpR2MH2HyeSxvlNVgUroYkG3yWAXm1PcsG6KkYsAr6TgyPYDDsL6LCxJ8rI4UVO4YhLb4O
TkG/fxceD5BfFG2znojDGevnIJfDMi3KYh0DRqK3pS8V3YB1omPgq6afQUOahJgeMjn+0MLDFw/I
Z/8sD4jib2z18OnsP+5MreEw8jryvu2RWhUCpe7lr0NpP01NylZnezs2pEa5yyLK2d//pwL4hyXh
z12VlQA7tbDlHNv4+W0Ktb7XszZE4ConZrNNni95hCd8z8a0AAaGoxIQRmrLL1zcYrbL//6M0Jaj
MBAG8AHBfv77HWgHs64zuBoo1TAv9uW2a8sHP8tvHFFsvIDox7Vv91cw7W4IjLr7+6cWn4PibJef
bpvULbZJHuiHvf2XJ9QBkxGDJ6nWIspv2r69K3pCuRh3ja46k235HoTTredmD0IjEYEmlO2dsZs9
4I1DDF1tprz84pL+CO3lkgzgGJaioIK6YH1a12qTww6PK/wDod9C6aUxLNcSmZA+VC8I+F6k3+6C
BglpONzYWnvSxujU4niAeDc/xT16PoSOXVfcyfCUj8beTaCcNe3bWHPKMpObRBuwnlabhm88g+XU
qPKLpe7PJeb3z/DptWqAuXSez2dw4PMamXt2CUvjTu++uH3zUvXp4TFwlBo6hi8h2Qx+f3hsLQWg
ZkwYqP3qQeXjrUqmK2PZmM2uJ/HUKt0rqo13Eyk7XZyVzkwH4yHD8GUuurdkwjTu61890f94UexH
1Fy2KQ3nEyCCkU4T5eAR19DkAE6320nDEQd3Lub1agzCwuN2lwTZ0xg7Z7Ozl3XQ3mGsWTf0VUu0
O0N21rri6e/f1T886fhRqZlnjITO8/77V6XnUZIy6ZnZSqQLTvlTK8WpZgRVDfX67z/qn95pisyZ
UsHqbzmfNzoE2K5eYkNZh3GBDqOqOSVmapbVIQQANLboQ2eXlB0JSfRcCSMKglWoqDq/uI4/11Nl
SHy4SljSNoX+6fFwKyHsIcJpLF3vLDCPBTt/uHPtk6bGWzuo3hrTueoC+f73n2v888+1HeFY/FDT
mf/9L6tKqZEd441VtfZH690pspcUpwtzSP2UtuWTlqc341Dc9F65ilaTA/fKjF5YlcUiMTxOFyUd
Pz1g5sX07SeNKoRc1YMxIAr7+3X+kek5LzWEY/LtmMrUlfz0mrYwqfWyKau157tnYXZvviieoA6S
Z+AtcGgjPCOqtxX22dehlCJPuq90FFFoPNdTU3+nCbzKJPQT1zmLuH0Lu0r76hrne/T5FTc/tkPa
1GzQ8vfvkmievDSwjK1pFd7jHJNSvx2FcRoFnhBRPOC9HrFW5y9VOq680FnNnMa/f0/yn5Yz01Ss
u5TMirfn92tg9UhbUGe80Xr+veoZ4gHHQm7CPMku60vfCYjusmTSm9UHFEAboshufMRQ4LjCpTl1
FxhoFjNo8qK6SGxKSKSEjSTLQRMoNYENdNGFQshejhy/maZ49IErqAXxdtKLLXGqDtmNOhOWVeU7
ywo93WBMREhanlz9/bP+uXi5Cjq/RW3I5xTy0yujq8wJUMoKPHHmvS2sYZ/7DMJdxRBmpNHfaf1X
Ndh8B3+/w+y8NqUxYk3eGfPTt1v3hk1aXSJohtkJsyZmD9b06pN8qmWypxZBlWdM/SU1rGFlpLW7
UUZwnIoSGAuewb9/fuvPe826xQXpCCYNi/bm7/c6ipCbDDT610nQHR3E8V4cXsc1B77wEZz39ZjV
nNTol3U9sDnE+9kwXMfXKawJw6gpnfTwafRdOCTqxup+BOBrF3nUo1JKLOwKVPOIyo4xGLaBmU5T
V29JaVnMOOSSLoOx7CW2i+B72k17FTZPQTucO1dhFWK65SBmGjpG16wN+kTCKdLN+8C/KWq+IvSI
jF961S3tMn4IeqCGRTOuNCSBk08MnYOJOa72URo9YDc///1r+4Dt/HoTHcZhkiKOqnU+V37e9KbI
MGQe4FILEgTLCcFyYtAf/NaGPWGSvqnhrioLVS7s2H9nPGXt0IFcyDyfO//u/3UD+vfVKCGhTdB6
+miI/LIAB2kTYf4j/hxjEOMXBY22gLoR5k2L7jC66kVjLKdiVmCR97qaerwHnWp+/P1LmSu1z9+J
iTpT6S7vE8eg3x8l8LMk6OEFw0k8od8rgjfHTLG2lltSJh5yEwVsOX3x/v4BiuKjSxo9tkMxKzkY
zy/4Lx99KCA7WgQ6rdGr3DsVqeU2yVdyoMuB0N5DF2CLcDcCx9DSkfiDgJfou2jUnRxcfEqJNSKt
RGLty0ssVPjFy258ftnny+OoJedzBnnhH929Xy7PInciahTE4DTFQ0KibOj6t8nwzam8bRHTUuih
MNBqICi4yuUqhsIAqn9DKvC20j3a9d1NNFrxIinf7Cl9RZX/2BB3hwXWiBaRWcPMlPu/38Z5F/x0
GznBsuw7JtwvQFOfvlH6GHXmk+Naxxru2DhZeYNv7sHcPwlXPaqQXOFhlY2B+0UV/UcdwZelLP3j
oO4KUzqfFuN41NomIbBg3VjgrfFWogIz0qfiHQ3bZUxZj+naIzOdxGsDeV8hHWdU9cak9MkEG41g
NmMOi0KSlgfna3WN3I522PjF/vjHOf/jOg34X2zU1OEfz+QvN7UtzcDq6ZStgbtd3Lq7wYaxifrw
4rccoHN5YGqEeAvpWYnfjvQnjPDyVBctFDN7z7kfbsMszM/YZ7+oHwzzj7sn5iY2f7GxzSfb3+8e
HekqB3CB5LeOfxKjKa5bvBkQfvQH8oDMq57oxAXm/A0As1f2wx67QhVu8zoNtyxTRMM5LMoZfMNK
brua4E6RFmKpYb++mHQ/IyJoD5Zd3HiF95gWQfLVlzsD+D49fxSRAsyetHQ2ps9PQZuUzPlarVvX
aIk6ARHY0jiSo9wynSLc4r74mZB3DS6girZEZuhEUlUnUZUY1xNv0yFERJmGhxCLJn4tCFvU4f0h
D9qVaUTjCphJv7PcgAF+jMmgmJZdlbYrXZB/Z8p9J4t3sh3cfdkkj3Y8OtspTQm3m6MCAr+nUCiD
dTiI7WAmA8oy8DtDTPAnyua9ng/OKkzpm2OHIspt/hqjJFcrvdTPxJa4i9ztyY2Dq7F0fFffhogT
FxGtAFAqOUO8ACcp3LtjSbrQCipDs1R+uEYfvaO5ekV2SL2wK+tWt6Zo4YyMaQszftYbgQka2bcW
/LS0/IGMPlSzSfZuWWe0eDCAjXTjGNGbEOsIwMCmMKc7PA8XBKxPKTJKGREh0Aghl1OEQcJrwbch
bqwlz0QTuudigDiBwEFjRIAZHwUEjjEmdQheYf4X7rXrabAYGnNaWV22ouvnrnFPQMfEAqpJQhhc
lO1UtPqb1IfbwYTFPSRsSZY5HFqScpgBB1epoa4LxJgrG8f6wvDy6sYC5VBQSCwMny6rpwMANbWA
y4vtbp2bTbkx6mDvlz45SwghF2VqpRuaH6RC2aj8hTG+thNfvzea+eHj6WnIo8Pogm+kC6ts0wY1
ckKBGa22+o3jZ+3T3xfTP86G+CbofCpaTfQgnT82AG0sx8iCrLz2M3ln+eb9UDlvcE9eZnvWYJvv
2FxunUhfcZTwR+37Fz/+83GCH2870MXAM7FJuuanI89URsqMk6pba0mLT3OQFHCjhdDQX6XOOY2g
aVTYhA9JN8UwvgqxKQT0cQ6sN3+/ko8+zu/bCleidGIzhD4P0z4t7mk44W20k25tuWMI+289I5K9
rjOIr2Flx/VMOvFUMS7KogtpSy/6uM6kkntYWCGkDB4rbW95VXyLhHWRzI9X21f1Td6Em7Ko8+uw
ikmSdHEQl0M4J+AIHh6X7ETHwlkfytjCV6D9qO15FPTxByscXUb7HJiDsf14V/u0YWmWAZAcRM4z
rA56bHvsA6wD1YQSqA/OCAHaa7vdwucsYaR027DXcZkTbsJQICF73G7306DLi4uSUPTqUOYlsCNM
Zlvf4f1l1h5+UcT/w4ZksrAboDLnrqb9ASr8ZUOiiBndqu+7NWGa3toEpZs51nVu5zz+Fm4ZQ/10
oyDeSTDaUW/8BIPqrM3WxgkxlWqFJC1R5rAHXAL3qm/7Lxq9CDb+LCqofhSVGFfpSorU37elQCAW
9zwaQqVWyq1X94j+vcSYq7Bsh2htWWn2pSBz61pWZGD5BhpGu98SINXDhow3YdPqN4YnhxuHYsqs
huQ0TEi5IxFvjbasl8NMF0fUvuAATYlADSiG0r3rCdtYurKqt2ihq8VAzwlkXLMhw7TY6FQTC/yS
cjem8Ws4y2ZpPiJbbnNrOf+vSEfSqCUp9zE2naaL1kUjXOJkG9YUF/cdZ5q3cbrilDMSlXRdF3R8
iLeAKT7bQlGp7tI2Y1Y2b8FdG6UEbxJ8EI0Kih5REMguyBfYFnleoo6hrMNeOG5oHnkbL554aGJt
5ehFf21j5AgCGZxBa4GI0wqINco0kG9k/SaZ76HQ0GAZOXG6LlTqIKc+gjuxtXBNXJexufMduS09
Vx0NicdpRDCe8HHSCuVlHg3lKYdctCyGg9HoBY5E9PhtoR5mqwpQihxWQJ0ay6LomoMVGu9TvdLt
RByzVL3jFyRdbwKoVGZ8XiOiafK9rNz0zjKS7BvoBTZId2WPkbiuXes0FKF5Y7VFuPbT/B5Umdyn
nD+dCltbG8D/c9ni9rWFggdcRbL2DWQqdZaAJjD9dD8CTdoQc47lhR8XVZw3M1cnr74CUd5gJhn9
8HkKnpvYGi+aYX2HajPCd0G71jaoT3JuM9mKoVqzu9Q7hmOcuf0aWd58SMrLaLr2zegRyNQbjbrs
PulIT0tq8orG5iUu4nO3GygG9ikWbZ4EHV4qYs4lcnUignMH9c80HoPxvRixefY+ShywncrnpVKT
8d3pIuxQAaE7yuzPqTHUS1Prbwx74qw782qR9+X70PSzS8NpRDkKPaKePIiDRRLVkYFCtaord1qx
nr6Oc7lZ99J6TQyHXBUnggkTFxgcpsA4ipm9EBGPXNc+sHowfKEdXU3YPogzI3IZFNGBQxNPYBAc
Jst96BnKTpap7eEoYWDVSmcZhJ77kC7qsbfh0Ni3ER7tbezl68idqUGhTTgB44p12jTDNnVWQprt
woqt8C7tVXuoMv02Kp1Lbo3NcwbbFVzqtbJDfg4S3lua2dQXxTJqbXkHj8i8xHlyCnw46LpMvSMx
WhKdD+EHXgkXvCqiVVPGhMcHjn2CdTscqnltVb6F1aWyITmkSb/KFJIdhgnpIS416qVtPMba86S8
M6wVbpRdYxpCVEeRMz6LSapF1WpoqlB7IJ7Ursx2sq90TO6URcGxJPejd0PzmXfc6F2aWR4BY4Ek
QIbjW7DHgfCcasW4s4wsw29Xb+EEoouzCVsop02adRvXj61LOQ4kE/CKc5eCi6bAsDiBdm31zPm1
GHQ4agBgFABw8umJwb1x2+KOjEzzrhzybja83wB3Dddab2BjZYnjOHsMkqjfBbo4mrjmFjUfYwX6
153PT9XeQlT78TtRp4/1nOMsazovRL5rHmKzzKG94vbM/xqP/ZEXZBlPY3LuRbvIWY1vkQTsFU4/
R6j+gDkLbCVj+r1usEKl7T4I0HI7BYtqOFe4RY2rKg8GJODOmYzVnHBVBK+N5A5gzL5ORntZNn6N
3iDffZRiIwffPqIUhJan1tCq0ByYndgZ2XY0DU4jQUDkkgxeKg0LZdJcOUTznPwag1rsof5sJnwC
QUnYuCPTezNrdlPHB9GnhEyKAOtXqHs+UT+vLrL1Y6OPLVsxwjzOZEdr/sUMvWOHPW4XlMI6ED+0
QRw8YP1S6U5kvn3iAGqfjMiwTu8UGhZu+5PvNMO1Z/OLz0jgyov1U90A1fczIfYlC8aM8ZPHMZ0e
Ko+8FNNFQIGn4tYvCJT2k77dfPy21Ul0GJHJQ8DM4OrFfvFc5cMSHAO+Bre9pp5MlzZkkY3J/rbx
hXKWdXNo+lPjU6BFlJXbqaDEaHpTp1c6sK3EAUgM/pDeQy7UFkTgGK1mrSIPji53RyY0V+NsOKfT
1C/ybtY6u8WldHyYhn64hY9g7jUNS5QPDWhB5QP2VkXY3ya0I7iU61VnVABcC+2VfWw7cMKc7Nxa
9wQeoa/wTkN0cGzOQip0sYz3Xb7hXP7sKYSqZtQeS4O2RkFA36Ik6mqhrK1uYCrVoP4csjShqGOC
VpXPVlOQ7lJmV7m4T0cMBoiWkmU4l/mj5X5jh8LEwaAyktGwpndP9oTMQGuFABwIxXhXtth/HFCM
rkODOB9pKre7SfFd5KCo5+NJEpX37ZiJFf0Yc08cQFKm3bbBwYoWJhAwOOxLQqygklRrYV3Pqd4+
x2ANacsYAM7yhezwypbVDuraKvTi/BjXHoQk0qxMeqrbeqKgaesjDbf46Hbh0XDL22ZG+vSWV6Id
fYe8eyAkcQYyaTtbjeJbiPIVhnPbbJPekJyoyEbCF2+jwQmJ3L11u3g3dlx+VXjmvEIvLc8RWzds
SYGw4mDFcKddqxiyTtD/NGpoWz4oULO0DoVnW4u6wqkbMfCWRr1v8mmHreO9kA0bM9y0heFW2qYn
iXmlh5zcpnoCz+yM8dJpyAhKilORZg+NP76CS50W44Di3XSQN8eZA1u3cBcDtuptZLkWahi6HYXX
EZgNNQ3xOz63QUzHpEIapKUur6keHiGmr/QqJE2900sCkqvHBGMayO81PeEL9D+NaBX6OUSLkHb5
X3ydx27sSpZFv4gAvZmmN/JemhDSlRRBT0YE7dfXSnX3oNFAz14V7qu6mUlGHLP32gnuOEvD8Wzo
B8q43rWNu0tUK+GdE2euqIkUQSG5/xrElb796yXjHXwtiiLQYDtWzcsu9r/7CqyLHSbHNOp+3AVP
sb5EhFF/sMDqPyV5dWc3opS0J4dDEyS2DvR8joL0qKXxt4yjQcdWxaasUTshNOv3RYaOt5+9/Jjn
y9VQRusgifIH0spflY2WF+AnOv2uiQ+VReTvaIs3oSE4tQFsKScNp61ypvOocYUWBai2MX1vig5B
OV35Hps1aSX1+RGXLK6HYl5nPd4x084VT+6CfwKjRFIZa+u7X5rUHiRrB8oPrm+NkQ6KJ5An1rS7
vLSv+8hqHueYbEMLulJTwFcTRTUfmtn/0W5WHUFsQiDEErsOxp7UigH/1V+3FSVwtxEsg724BPg4
IXQxYiop+boL+HbygU/B9vbre9wfqPBfxgB41BxC5WkpB1dNm1oEHPoOC+lDASDp6u9NdOcA/jL8
dN2c8Z/s5XiZFHtE+VljnvMBL9IQCQ3Vf8UCgme8kcB/mEVEhj/TVKPB7N4/TGJ5bCTM8dopb7s0
qzn53Z3rOus6aSGaiW5a9bGyjpMM53OsQl7eIoXCU+7NMLdMWlnKtnEB9Nskb7AOLzFsOr/qrdA7
uiXAR1uFkoxwlw1nP95OTUu/hKmPHMbwDhovNzdsq9U4zvOe2V9yPYRZctWp9jaIM+9MKPRPq0CR
4vADQJqhE2gJC9MzoLo4kfrgsTFWosgOOYKGtLgVduoduH9j7CGzOtTBexuVLNULwgdGCScxG5N3
ayzglyu/uovDj87Hg9TYoDmWRJB70p/dLiGNbZIzh17zMtm+uFqsGUe8WNAhxr0NCQUbJi/kVl4g
CNSEjAI6Kz0ksXqvM9BQvG10HS0UMNf3bxusP1iAt3x34RX60PiaLID3qZP4MXE77/MoeJBsuABA
semgleQasBgUK4bkK07EebcsAAwp1ri4iv7h7wnAiXNIZ0NCo/lyxPBRZwDnvcusr/TDRy976AeO
iMYUUIsi5PwgZmfIzIFLKvMdvR+4Th+Dd0JmhifC+9mHtejRtzgtiUZmKl68LG/OVXuQuE4fpZ+7
q2bsb0M0G7tFu0dnSp87GA4bD6/Q6u+vlLRQL1nEfhcL32CdEd4ZBd7hpc10cC09k66zmakJ1jg4
DXkrkFlyd8Z16Ry9hRykvtsvyhLHOay79dgpcc5wp1iNt+yGmnGGXVevAvn5KhzIFgRcInaRBG5R
5oAZYTXCrmbiRjmHbiNAIpQ/Wg7fpRQeljtSWqN5GM8WdK0D8HbpqVPbV4Q4S8Zxtj/sWHdwTlrS
3U7QxNJ5bN+wQ8wpWa5saDbYuRrwTIR2VtFZ5nFyT0TascslAOyszkCoSmyTY0QSBNCnWtXXi0Xb
MHYdJ7XOKNND17vXNTKPcq43o5fSdjfywFtl3wtbBKfYSt/mNi822F9eELNSRS45MYENo+9hF0V+
cLJa8Q/cCDUKiA3qnlywep223ZB0ZzRbnynOwL0Jxk/f7uLVhLttF8URnz5gIGnl8Z7JrwePmyhh
k19pODpF6NRPlrucn3DKqV2bYJdd6mGlKnHto3UCdQxoqm4/BqVsDIsXbiQW2k2YZI8Mfr7ywUiA
afiGtYsh8Nb2G2yQRMiROwDEpR+LfyHq4NPU8ujV2fRcNrNZhWKM7jXGJZ7BaYcDhiHoNEUP0zNT
VTBfkno1CoF21uEvu0RzYlWpdwNkwW0hJnj52Tpy/eU6CiCVWMbseu9T5/xKOYyOoYfjkmb2TZqY
B7UoKs4ch3AME5ml39oXb33h5Mck0w+xgkjShyLadaW5W8J2P7Y5CI1mmVYLk45VaNSbaH2NHcFL
toV+AUQHeTZlR+iDdyUpkKvBJo4CRm5uN3Kbg6LNJTyRaXn0ABxAMEehOTf4q7p5aEHPwEszqJ7i
Ts97DzC9kyJlNiz/yT90jxF0yU0fZt9tZT59Ocu9y9pk7Tjmkc5V4ywOLmZGwWVrf8R1ETF4CW6S
eCBpWCaoaofho3SoosLQOTl2gdAaQzUUOesQ9/79kAThKUsohPq2uZnsaTyK6avK9aMewJDm79nc
BCtESdT8YQSIqjT3Q8Yt48xGYdZw9lFuHfiRvsgV5VupqkPO/IDCGRcuieo0aJUH8MLhCk1doMN8
Gq5ReHHzHWPXEZgjg0jMa9hKTAKo7AIdLAndVF0AbQOHzYog5h07MwgprdUfY0IXGldMqy4qw91S
9m/1jHOuGbxmk9vlsxv3JBwio+nDd9NjfG/6+i7feS0sz0T0/T7q1afunHlb0FDjW+4JBB/EcwVP
sgWajO0lWwhQcE4LGGK42xJW6iVMPEk02RvRh2DgSbYhVpUeEy/8TfUepRaiR2Nf3LFFec4UcSK5
fjcNDY7Q2cFr8bKMCu/dMLnRymVoh+dRbd2h5AxUUO1V3G4t8nlwHV2pRoAx8qnHlReum3GbZwxw
Bv/AnUviKQPJXQhzhAvxwRscAGOCMVYeRKdUzk/l8oNWPLs3LshlRO28n80OMSpnUcpFHSMMQnML
qoEqHUw0WV7YT3v05RbDijzZ1MaQVOu1+xQYOT63+WHp1T6T/gPt8EcdLlcB7Z8y8qab7IN90QqE
9C12g42puA1UfE2ff1u68RUkkWd3EBN1IQM2PE2zp8cdbsJ4A0GW83wYX2o/fxAua1sktLxFxILH
TSbuWJy+WwbuZpS1H2HpuQcH4EXzF+JOxCMm5dyDXmv75htkET4sTsKOmnBFn/OiCuqEHNa8ixiD
AeTI+Jb5RjoTkKGy7m6UJtk2I2IDDUKaTVX4k/pze1ZnonL0fVP5b2XBs6TT6ZTGS3SXUpiHSYFe
EDvstpnCdDcZsuszQ6HKxmwFwQNEmgjSNeuQq0Z6sBxMiAQDo3kNM9xDdfJqprDbh+MTmFXnoDqq
BotsoW3GFQ/4HC1Q48/kH7La4epariw7kduKMfuhc9wbC8r6tl2StTsT9KyxvG90KIBITKfISc92
RTBQzrLZ2euwk6T69um6KRUD1OUUEF2+Br3i7ock24yR3UMwsDb+gANeOdY3+OYf36mHTb/YydqU
0XdbQ9bOo+JxHubNJJ7tWLyVJZ1aqdkKOqr59aXzodO7CWLx0CVXIipwnU8Gx1cTfjCawVDaF88g
fg5+YpgVV+Q66c7jH+ZyE3vNjIewgJnArSDNUD25wvsX6eTsBNq9NyE9SHUpZMPC/joSiX52Gvi2
HRNZqfNDyDYZD8W4X0aqm6hoX0qPM5TPed33Dt1cgVahIZJ15xX5DisSVPtmfCH7DzBY0r0y40pu
ZVv+TCHJfYnhMjKOzxGSxmrLzRiD3OuhsAOvXkO2KG79qdrRJrbw1xP5PBQzMUDd+BPQAp+jiNhb
6YMqWULmxxlLEFY0rzl0BEJisXEnVvYLCW3ft/M1XE4PTl/zaw3IKAgcGui0jE+eh0Xc9obp5wik
JTgzrJM3Odh5PxLtK23qfRnjhaitmXVKTeBeFw43AX6cOts7s/3Ve+AbtKSCisrGPw/jN5P55iwa
wihiCiNu4MHFtz0YEAJJbx2yHg5Ex/bv4hlMDTZGqFUkC0859uDGgtHdmhPW2Pe/jTYRJHwOQq7X
AkrIX0XeMnXfM7fCjlSkN2QNY+AZcvyj4fgB0JUMTPmaukzvZTVn6zLS2F15AaEEBOBiF4Bm1lZh
Gl6BG63INO/3QTl8TRaG0ZqTb+gIUmoZRISSHpkgWbXyYnYQ8iGJdiHL6LYBq+e3I8HKhQ0sMAA0
Ahp6QQfNNpcEnGzURNjPDXkxl9vhI26F2iyZe4oUm4i2akmUkuLZgUJb+3Spzcw1pXhgmAIVpKRO
O9U/5spYGyT94OYyQMGN/y2YWbvIub1AetTRPgqtaB154Fcw+2MpL7p2/ZfUlYK5WvhothrfXVJx
G1utnHJGjIJNnMoZfgfBCYDJNqVEpm3ZvloZA6VFhu2zz6r/5NloN6u+eOK2uFO5nbFOI/Nk9qwt
J/a0RYlHJ2nIo0incD8oEpZpbw3B3rEwv7WG/9wqYrtE1sC2GRDPjKx6kGHt+gKupsO8jwV7eKDk
iJgNwESLfc3V6qc4dDoUWLjfwWNeBruMkoEX0VGZDwtHOsCTgB8EgBQXV/TleDgzhQCeV1c7YixH
omiCs9/oblcGFDx2j1HFU5Dhypa5SmauQnvfbVV1geU0hd7VOsDRVpYHveDLkz1EgRJgJY5exIr8
BVxBJjcTm/2A1z/M9ATloXyoIjAzOHUvPn30wsjZjjqSzyHiub3l+uW5b5606pprZFSR+ZwD17pq
suLsj8Nwcv27MtgNOSERRj8rKF2mz+SpS4PNmCbqflA1OsyBRqOM2XJH/Dr0ty3ZV+SRlYbpX02x
GnOukYyyu+yHN4PnnKfS+nAyOzgg9fzMF1GxKWC17snHKMvtoxf0a+OJ+ah6ZW/Hhn8b0p1pvas4
Q3ojxvi7GjOCYQU5pXHUBJ9u4MEOWYSEfvJG8KvPFcdgx8rKC0U1ddmNOqvO0cSSL+IlrdpbsmnD
3UTB64j2bFtjjPAhV2ylE+8YLndWhLZNNGW5SaCbk/q6PE8emw3cBc66H8wxG3v3IBrCngrsdBtu
8O8SJAthhdiM6UyZnRMPUZsb2VTN9jI0mB0vvlqct56B+g6sI0eI00dXbmqgUJvmPPzaI9cGGsjH
quFdSlpyTwrXc68DjYym88W3z987V805tK2Dyw22L4YO1FJWeciv+d/xGwhRTuM9tUnP6mREA+3x
FXW9L3cqIoU50x9FUpxFgNE5A7U4Ya/sRfnomLFb62ly4Iz1R4+nIkaToWZUa5ZhmkVK7LNL7AyR
MTcwMKz1Un332RRTjKKLuhJ20h4W09yUsjvMVvTtV83vZGMBM3S8VbtsenD7a7JsLjk2x5hzeDN3
Y73zZPPQlDmdurhMz9Mvo3idhiIdN0LPzKTZIB2T+yq/bGmyZrh23cylhrBZRUF139o1TYJV1oyF
YZTsi4nSmwmEpgauESOx72NymIHVy/r6OIX0AXgEuGgdftgaa92mbS5ETSx965YQjWOOiPEg25GA
seTTX8b0XrrFrm/h4xorolyV8raxychzM+MxS2Y0lcQNtLGKTGIdOP7JWA5cFwKnCMm8cQhIOvCA
2Rc5SQ8VwBV3F/Z5pL34HFrpth0y6wK9uA5SZztY82vZ8RdQE7baAGbOtib6GF45auaut7I9VNiQ
s25dp810N6FzbBNpnSbUAVCL0n5b5cUlZzw82ItrP7nu8EKHr0Uf3Pc87Wnl8AA2jOPTbiy2iZzJ
ZoHgekgMBFS7Ij7FtT21ywNKRM4vB0goOze2cAmOdGgLRoI+IAIm36QCZimIRX+bt0hZ8GScL/Gz
8TjJG8iu5cp3/F3j9M3zPDKMU7pe43nlrMnKR/bx+VU8ZyMlPfwKWz52gXj/Oy1KN6R/SmMM+n12
sCP8rqJ61zpSj6IKriwnOZaqne4yiQ5uiqEehoXs1sOsgN16wW6MpMvuUrAcZxXEKIv8QYEUQkfN
znaqTwIqNd0LXkU+8mfSxuUp06TL56N/2yu5teoGY22CXXO/hDyRfzqNEkzJeuHRqYGdoFMCXGjP
+f1gfw6giubAY4ooWLhG08EN6mQvGwmuaHmRSdMcKd0+fWeUlPzOsZ3hMzNw5vWxs2syaeQxUjkY
Y0eZy+xxVzpZdDfP1TO/KHjioKfjhpo42sU7+dmX3x3UdeM6cHHwUG/D5YJ6mS2b0LUyP6f/NUIj
wb4mgeAWQRoZroEJAHJP5dEKP1quwFtPCJrsoAtuLJHVF/3uih5n/i7n6reY6Xi8zr41UxtfBxea
C6Usi50k3fz1A1KN4EKNPNu1/xlf+AJkU62dmsJHA+nH6Aq6ttYRy3TqqJAR//q2cMfu4IfLm564
8yOXSALt3OAOA3pgonsz83CQW2PB1Z336cyHA3cKW0H5V0XbcH7nMaQfhrWqp+xKNeM/L/Vayh0q
mT4Ecm3BOMBHQBk6QY138pnwlwKOtUfASjfbTLC5lkSzbMzeDmuzc1S8ZzsBRr3NeXqJzO7TIaXx
DjeeVfzUHTqteMxewXw+RHJ4nI0NPt0a30ud3RVktbETtFDpKYbHaZ+/dm3xanwghHXsbiYXmtYw
YeEO53VI3g6JXp2zDTP2s3BSl6x4wpfUbXDe/k5taJFgXp88lT8Lv/voAk1Rlb3aTAG5QPGtV4KF
a8jH1aBznIZU9llcvC3C/xxa/83vouup874MaeFLiz4970cSKzTrjtyhtyMOE9JasOMk98hd8B7b
aAl2stL/uKeRhYDqQANp7+tAsTuFUk7rfk6T6KGqgl8CdMjYCQgiCOQV4uebfmAxWyIWMfQkW6tV
t01EZcgs2wFoxL2bbMgaORY1wVMeE7OV5R7HynloRfFYj9yodh19G9be9YDM0o2qhHxdZAQGkcWS
wr4I6Z5axOUr4bGo9F156FS/9aKu4Suvn4Tjb80U/XahfLUVf3bwJskfA39SAlaDwjrd2vxWY6j3
XiomIFQV0Y4h9Nug/IpbfZW4mA2kPtuu6U965FJiAMXWq7zGFfaQ9Q6vOjCBfajevL4Mr01NF2qk
s5kKhNFhUvY7u03sDbKo/URp47GLW6EL7rbY4keAlsOthSQHfpwiSiQTiMtAk4MR9FqCYqXJb7Wb
PMgMJh+iVPKF+C2rvK9RZRNaAZfcywjSdXyUKW2b3/r4nzZ/7nnbggvSdp7ZsOhgZ8G6n9HX7RQ8
SxMsMA5QJASefc7g2m5KjHgdvJo6oL6BxZ4tM3C0er5ynE3c5ce+rFGBEGEIKXAz5lh/PYWaRwIj
cIZLBipWf6thcCUYcTus88GiUIzYYzVtIjDx2IsvFIJqJItKcYp7mv1Py0iqFBETp5Y0rrQvX3tF
nZq4zJj4/6MB3iQpSb09pMi1naKGErN+G6m8dBhZq0BisYD1IzlOUnsjYj7lEoe73mbx6/CqU8U4
mz7lb82mAdahhyMDTpX3xCwpYpTF/if3R5vTOLnKaNgt2dJDM9vxJ0hok2AMLRdlmIaWTJkGi7HN
CAvbrR+U4yPuqsXAG2DZmyiDBIjhKLoZRjNvy9pBjvISeA4nnUDSEP5mynrosGog6ZyZH3dmV6vy
J/E8QDoPk6kjVhrlm4Upd0V/gdRAmBvi9Py1MMLbzVcFbdfOUs070TRrGXiPVrgu63xfiH6rs4VA
rARTbnt22Kq3pf2TuRgs0GATidERHQLb6iFbwh/gX8wd6sPgRGoVxvpfCIt6VMeWTpwpFUfqFHBy
LIiK/BKkjwxzaBDh+kKUo7VG7TI+Y8x6DGR3U2M+W4lLZomZs2sVhpRhc31a6sbdBoW6A2GKlqca
mRJfJjXLchfRloPX38SO/0Fg6xoJbZubG9W3N2Q26k1Y0SKltGEO3DrbI1Wuaq9JoltVAz9VPDeQ
6Bp5HQdLf5wYRuadQ2sdsMqJag6z+K3pUWY1QbH3S9oul5FH36IrYo3R3OYy1Ku5lsS+FSCF5/I6
BxC6mlvvs9CDOBIY1xYegvwWg3zIEszJa5vDzS2I/JxZBuoDmQy8MjWPOpGT37p9jiv2W5BMskOU
2T6KgRnqEnjXtbvI+SgL3OFI5BI4+VgnlpvCsdJNRqU3D/TMXD/I4Fu9hatwgz6yOFhAMniJA1rj
Pnt0qfK2GrzzuuxwYvlZvStcinT8gxEj1pnoNmpVxWdQOacnG9Q1tdhHqQcoRAl/iXhUb1U3fP7V
Dy3rWpiet52NajspMfk0sGN4ecto75nQPQQtnU/hRMvRNezgsmgev2Pu7nko7tGjUUp43Q9EMu+N
TEJw8UYOT5j7lk0ZzctdiyXQ05QnijTbtY46TFVN914TG3hRgrc7RY5UIIO7IFuua03bkqKSWqNN
QbUQUPa7I/iz0v8Xh+YD9f0Xbb1aE1K29mcyDcaZbjjqeclYcpo0/yobsexCOAW5TfaSYG/T9uiq
2QsfOEse7HE6xKF+IkGTYtXhax3CTUy0pyCSYRuxhR7H9tYU/kfd5QczLeek7w5uPJ1EGgUrKwnu
Ir85tOjCLx283iW9TfXZMhrLPjM3/ic9LpgEKZWtgeDqiHxApL17MhLMeSaMj4cPUWNLoKbfMVqB
2dvyNWzj3ry60G/ayNmkhT4J3lzEOCyK84+hSO7Hrn7pphbC0hsBKU/qsv0Xvn4AWIzKPOIAs12g
/hK9OB5+Isoasi1YLRN+c5nmo9uownuQ89eqJxymEqyS2/TLFwWBf9lmqDg5ewqyduYU4V7b+KN6
zm16xaWzbyy3CA8TC1Ck+uhxWP2eSF9BveP2z5Vf33XW/KaHfhfKXc73SGBc+934Nm1e+GkxLBxn
ItCGGDgbveHKat3rtEr7FYspG9819Xw7HZFFS5N+TpU5ZANUxfbR6WxE+OZDauc5E8lLO1vX9cLW
doYhSPrMIU7EodJYA2hc6Oj1TWf8/opva01qHaEApX3V2s6+9jQ6wcn97Qi623qjFy9rv4KjP40J
rgqmgAakzWEw5Awx/k6rEzD8//lHSv36v/8zYz9yekZC7N25It8RZcnKbRxoOg7is+o0hy0Fl1M9
2QIKBDj6H2/B7qDixGy8xH115eARIgfrTnqXynT8RpLdvcPAvAD4LJozeUiQbjzQGa+o3unTnWq4
rRkIsh+z4lPMriXI0K4ECMaHWFUnawCpMlDYw7YOq7OXdJuoNWa9iC5H6dMna2U3Xx6sjsRwriVz
T3AZ425CJu6TlNtXqY66yUepGNHJxE5QcZ3pYR9cXECZJBikHgOXbVp5X/mCBbyHDsaRiEYcn5bp
77/jX/QCsGBVawbAotsa7NUK58bM9HPi5zKt2aPyJeSsqG9BkV4CXzKSd4TV8EMxNc+iAgGm4e6H
qQsbGymmixG8aZIbYzULG/rgnBOyxOit2rMyVr13N4nfeSLKVhrX2dZz0V6Xe8DUq8UMKXig4l9U
oRwN+ABLPFyljW7WmjjxjdvLV/TMxbqX5GSJnAYmiOwtbTFJqmGFexRBOSlS1dYGUUV0KzUE+hEY
Q9NT50w8dFm2BwqxtxsiekadzFuvdO689sdFZYqJBLKpxqwUnrN+IfiUKFT0X93J36GbeZJo264M
bLhVJwd75yKEXkzCpEQtSJHVl1ThPmgjea61OOGSey8u6XstYjTskPamtTDD1Bh/MMsfvcan5Alw
Vbvu9OPBVr1VZICQ+4JDlxDTJ3bWz/3YkIaeM1Eop/SBgQVtVt/8k4X6zaf5KxogX5m+2Nu8nesq
UcsGfiSGVDTVg8Zcro00JKATRMWdQLJwyCiW0PeGt88P2p0gEvGmXt5CnS7bOMneZIFvYJogwAbs
57IlIAvH7fDKZL/04pdEeJ1uCXZyeQOTU+CPLG8xm45IYTFtlW9dBmSezdxA+rodXzcttxoChtM4
unfdkCQH4gLnDbaRnGgj/rYKZvZu8J1vnkBgsX/mCkbne5/NBJOtk7uQ2chkA6FjymrKgn+8cgfg
DVFgTWsbpMgGZtKKPSF2bexGCCDEaWbbs5c4zQxjmmHKQ/oqQkCXAWKhWzon2zkGpLJuJXuJvWez
p07MVO1R7jKfENdVE4ImVsEN4QouyMP4Z3brZcUplBGRLJ59/vK54/yjFBj54je2GwW3QXKdNTq9
GVqXGXV9dkvK6UA2PHmUVmftsbHwwEFRBZX3zGcCmjendI9z7j+1LOjacagfcwyP95PhD43UqlTl
4S7X+a/b1sUx6OHy+TKdT53kezUvKALnTZuj7a+C8rdkOhrM9rIjxf0QrMqGB9dv4Mir+V8aAevV
cbiuHSIBamJOJNUHgTqoxmONKrJMeqribuIXwFzYDsGnRjCSZcG8QdMco+vEgLfY8zXxNGBaUemu
qjj79ET9QZbzg+vgWkus+sL8VvmjSjgdJ8DoTkRBP3c+YjkfQHUeyR802+62WuS9YwO56il7SZw7
AKc1bBuNYZHPIisTSu7gV+4CTD3oU4Yr+o9NBEmpnsSB5fd1B5J/XTkc3oufrCPTfc0BH8sqgp2D
jmx7kdp74UM7qm9ozCXjZIrZjImbYv0xDWdBHXqJhPY2DcvlMYhfioFEC6WgQKuQYGf49KhvGDga
Cs9s4obNiSDybFPv7emTVThT6YbCcnYYBuXhv5Fv2QE+O4+Bs2cFYtghYEMvehJ0iwWuDDGW6Nef
UM4W2yYiRj6xpgdJ8B73mBgWyI7MmPIZVGjk8osEZZMzesc2M+qQe8Z315kBZY6SHkcR+tjW54/O
Uo6neXHmvRzY/zMOwfEHAXYDS5uhFFrY5dIPZYG77KbuFSUE6j1vpzFQ2Et9E4j2X2R3yDD8swnH
fNs7UILBBV8XC1kn4IDX4xRZHHPjdcloe9MshGPpmE+QiGf2fHAlJcEC/CCT6I5NfRmYVdFPrHnO
LlpLw4XORLUwqE67m6Fxi1XW5YzJhfpMe3nCRFdu/ZL/H4a/1JsgGra2TvYTRVMrtmpnk2e4LY11
O/eIB0RD8G5VItoJ9B2fE8dicK4KakCycFeU4z2zoslnCsECdFtM4ttOEtqumNQmO/sNnfYY8LVG
lM4YaxazGvXIUsZPPg3zNWbkmBOYV3UjLgTRs4mzw+Knj8N2U1ewaMtxQULY3c1FwLa6EiWJcNOt
Tud/bRNYxy5pSC/pEaLkge3vVD7o9SDjVYR4KWJHSjL1/AxXvLuOxy7bMe4tz2qMuHvFeBqD6S5v
MJj4Ql31y7cUDSkwZG5w52vqm6C4GosZFUG10HGkjo21nhbQqdf+ZQOfighsQT3y5DMtPSYV595M
W86od9nD0h12lcw0xY/6JR34bKbBOaFE3s5K2I+W12NTKdhB2XHKjCeZHhSxrytT2cl9r3HqisUT
p3pu9E6DBPwTqmVpOj52DbGLCCAqTo2srcX1yAm6BGyeZ4V/PAVM52d6IFnVf8/x4O88Ir7Q+n8P
yMrXhMW5SDwkHsre3LsBOhKFuscoBh6ujbTfGdybQcT3ixVgrPCRAKf1dzY8sqoBXAhaxzC4W8kF
lVc/Jc4qppjUc/nl6elYsgaxrrQ/vbvRIzq0V6Z6w0ZWzisB6rQ8oUYJ5pNOerEtXDSSf7pt4rbQ
W05nBzz3ismiAlfHEg+xC4xGvAuz6xdHq7m4hzpi0LlyNQapSxAepHDqm1JfDT1DF/qXtRaWvWp0
gFSG9z4vfrXVHQLF2lmmKCnkJP71LDejrnonl+S0ULGm43cS2bcj+UOEU4fEVvbdcD8lMGkzCp3M
yr6ynBycRJ5xS76EsfVKDNsnaCVhh7gAhnNBlqclnCdlqZ9N22EsGrvlu+G2XOsziEW1s6qO6d+k
vyZaJb/4FfGiV2yQxJflMBwLRiQuKOW09dQn75nsviLH/JuF+mdP9sl35Nr3Jp4NpwHfBjNgIDow
G8ipdbFp/bEyKqRxy8LsZ8j4IcPGei7gh9axs0JTth9K+0wCBNGfafHPd1PErv0PnIttkeOncFl6
ifIkyAl1ffMGBJWVDvsj4u52sUsEuH2x/1JH0NLNct4EwV0cfGcMg6KqfbZdknixJdyTAssXY3+B
E+FsaNUbwckPPqMHswD3l9yFG+ngAdKMA28Shuq0O1lY7aWXj6u+Ao4f8dgzJ5qWdTAND0sJo+7y
7VsDF4vgl8aVkq/rJg/2JCquOtA+kDDMxlWMi3G8Zbs65DqiZjlQSwhFfS5QJe6zen6BGXHT5Zk6
eCHivhDVP70vyvKxhKJs9/45UONDATT2ZtL1aXDRP2SRdRyU+12pQe6CsWWX5jUU6uPkrrqAJVaA
VqkiDNubeFrjOHzg4sGfVMePHQHXB1kyrJJG37pe37FqIfWMuIH9n3mDzBMehCZ41HUcHjFwMftT
oPDJwyZWtALJZybz6Atvfch90lSRT7VMsB+clCHmnwBnspIfp7OGPYvpFFsW0gu8cttprAX3FUOW
y6ojJ/1sT2DivnG0c6jJIluz+yYPzybl+9nJZHwwFyV/PWX84TkqNy4yv10SC39rJdmXy7xurfM0
5zAhPXJaGKH4DfrvKWXxEbvZwwwc+VA3RE8oO9laA9T1hNnVpkVsuukwyf8dNWMbL4eQ33LVBzT6
GW3TmXrRpbLL3N0pcFlK5EpHu6i3cK5Yo+ZZiHedFZGuRD80d/+KodzFefWZgvnfGkElYU+LtdWM
1dexw5Xd+9l4dEr0baOa1r4iezDqCuYyheCClEm+7Wrf3ZrReypZ2q3iPiMbgBdi21oTOytsbm7U
eyT61tsEjyGns35OPWZ4xACPWwjg50Ugnfn/jdL+/yU4XBBiyFvCKLQvEKj/bZUdLQ8jj+12W9DY
xEnU7skbL0mpmAPHSHykA2CXILpKnfixqmq5qcLsZ/oPe2fWG7d2btu/spF3GovtIi9OLnCq70tS
SZalF0KyZfZ9z19/B8tOji3n2DfvQRBgy2qqWOTqvm/OMRMDW2qJi5EK4UMYRyfKJqvp/yQRdLN4
fMyV0jqWJGXUXsupLXDvKDltS5+6OYL3ZUvoLHXK4LUpc2w+Gcl4Xc0xrrY8a0n9w5p6Q2Rqt4z/
GzQUJpTs9EHtwmxX0eGeRUHqrxsmb/6SOYfBEP0BDnKFc/3sHzelge+Niq2O1Up997EYqLTdTp+0
bK2tbOKMkHnbyTn/ZOsK2UOSi6+j2XkLEzUAqP4TRW/2vwS/rloZP8LX58nIKPVnYHqtaGKEQMNP
ui1pSbel1J47JYNVjOiOGiaML6QXAP3Aa6Hr1lOZUY63vkY5ycUmuSh2GHM++2JP3IN0irjOqnTv
5gBy2/IP5u4JYPP+uiGookRwDC77CjX7wduti7TwRuwLy8awTuqY0fO1vRcY+pirUDDNior38PtH
EEf+ry8KTQiE9eTXt2xrYnT88KKScGWN5PZi6TV3SZm/tQLT5FA8MKsTqIv3ANLCjJSgu9LVUgrD
GoHFbFr6NNFWfYLJYArPBkI8MzSbqREevkLqrzCTXStqhEpiQcb2m1JYFYnP4RGCE84Go3Q5QbYH
dosjNXb9HMTeMnZlu6ql3pN2RbDwyBQsCjSEXvTqEeFmOvSI2R1XKzl8wjP1pCV0EwlD4NXkRIIn
MmEp6jqhoEvwlRLgdXdLFQNRr/YLsyZFM84Pve0kB694AGomZ4WtX+AJYqZyVtCsxpnZ+g0t/PyO
XhPpUtEhSvXbwpb7Bk7ZvHxEH0NGhYOmaegperAFmbLjvoT0cHGjYLvGbcWOtPYWfq88Uw0ItZwG
ZUZtxHLPRaLvCQAhgZLPa4n56yw75TRJrUC1RttMI/mlDix5OLmjdD5a5ZGWQoOvpvJWVRZukkDl
BJOlT4qJKztthL1XDGL5Ks7XFC8du7dIAuWDJ71jXw71CwLS6qEsD79/Zn5hLEsThivVC0elTYo7
8d0j4wwZEMiuyFgmkNH3qXH0sujR7qqMDp9fz2wNM1gg24VmDLfUcqItu2UNBk7xMISL0CJJonF7
DN2odZIKf1Fc1U8y0j+3QbIcu97YWnSQ574yEqg8kiqd+9kfOFq/kGeA5miaowGS0ugv2e8uoeU7
eUCVe2lOxxSBkrEwin1HjNUMg/bFVAroHX72jbf0Hyw/jId/InkXL/XLX29pDb3u9JK8/f1v/81/
e83LXy/pl79mL+Vr8wWC77cf2H75+9/43e98fkv9YJmWhMusS9UES8XE/53Pb2kfcIJoYL90MIiC
WLl/8vlV+UEaQoWTbQEkA3nLvayypvb//jfV+uCAokB3b0O8I8Pa+nf4/M775ZplWvDEmybvTDBN
v1uXmtC3oeQWw4LQ7zV9r8Owiw/pQZ7zg3NWztHJv0lOySnjf8XJ3Y0Hb99vg73cJJtsl+3MfXOk
q7CojtjWjsURMdNROXHsONZ7mn5ou7GnbuBBrNyNt+13wZbpdZcdeDYP1SE8USQ5pKfuoM+pZB2U
Hdno23jTr/OdtUl3xp5otqO2j86YN4/BOT16Z/fU7MOjfzS3GG22aJX/sGD9iw9EFQbBYhp7F6nZ
04L2w9oR90rDsZnAyLEbF5FGFk76J+rbn17i3UBV9X7AHcNLEN89lY3mvp3Nfngab74tsH+lTXKT
BWld8VS8ByNyX9XrRUjTslWhvXsNlxwRohPprptBdRYpKbzJjlnDpDlM6nt3LMzgJYnoFTnFqtW6
m9ppFsj+tmb92XdSHvZ/jo1/8W5+uWA6toZtSlNjCPBEv6N6ZRQvORdEI0JLBBAxZcjR/AOk5Zfr
5SUskismdLnNuHhHaFGoUXSs5sMimWxTdYqUjgxxzf7DPk79Bfg8DT0Ap+yTbMCT+GN+fj7cwrb0
OGLAYJH5QgHgYtfFxdTTG4Pi8ShOaEnRIQTGCasjavB6PbCg0L+jBYHPsWYNjGXwQJlyXac6HoFJ
l0569JSYzAlvhlkStV9qrIgify26Kl5NLZ2YTpNOriHR2vBjHCThixy/dCRIiAo1isMVcU00xyzW
1XkU2ogiHWqLav/M28FUOXJ25e+qRXXB0brl8WdtcPeOfVsaSHDDnjq5RtendMHKy8gAGSKRhbEN
UUr9q2tLPO/K+Iw44bW2EAZLn/cbGv0mprtZiG5LmKJheU+EhV58WV7w7BL6M9lAQza6FMp6p700
jYaMe2omZRrl572XpDEwGKeBa3P2lfJpzCQS2SHSCbIlpbSN5ybZZZAaVZC3pHYbWD66qAfR0Q7I
7mVzUgd6IoWNTqcx6DMRBRuG/EtH3hItxQlOJvHZGwCCsCxgquF3lZ5IbJvCKc6w3EbnJfEpzfQU
JEPUis+1aBbZhA5wLeMWlZWwyemJCsq6cLZs5BykdQPrZj+drqvOuKR+cwEb+5C1GX+qNPbQwU7J
iPVYG5s/TE2/PuNsoBk+IIhAimvvqe9a78uM4Ox+0StQBkgl8LN4Fcn86fejVZvGyo97dhss4I+v
8466hY039exqeh2S2ZwkfElqZ+4b1k2GhpIkp21ll/uq8TeNPx4Q6c1bhjYRWIuITI3efDKztYr2
KXPNmyGZ+vvRi2OhqzeDb3uPz/3/8d6yfzGvTHTXX96oZFLBYghq9/0HksUtGXACpAoi/cm1vHRH
8UCha+ZJ8YcN4i/ZA9OHYgC+5ejOQmkZ0835YV3Qaj9oEkfvFlmYEl1anIkSe/RrjyEQvZUIO5S8
nrdQ0drE3MnOO1mheykr8aBH6R9u0K/T6TSPAnBk0wDr5n0eSC98O08hKVEocqBqFHtwC3+4XOMX
1v50vaYzQe2FBp1LvtsYcCoOg0qhkDctILpdnmunvKMEi6vAufTIGCjhHD3Ufn3eowjiw++6EBE7
cgsEFqCsJh7dG5HoM2bUh96l25NL86Zqn03ZrOrYvUzv3i2wePXVxvOVuzF5tgioNnv1wM2mjpkD
PWqNhe10+YKM0GwO22bZEkkxC5BXW0Z8r6XFOSnKvRjHQ6Lme5lVZ6uNVnWZ7cZGfZC4n7XusUdk
4TnhLkH7RlDhW27ipxz8TRpHLxygdpjOZyXORXNAX1M6Czep9hkTRl95W4GpWmniFfvpOZPEoom1
Rdm3izFt6IBebN2fayni+ulndThcOX66dJhk6Y/jwMSv2us+yp7qnG7AoNBTCT67+ByRKq6iVs4i
jlnIOXLqaf4dbcN4CLa0Z9bTJy70AjW0+jDWsBm9DoZWQeNKU9aEtomguXMgfLeTrkpVyEcuaeTx
HN6UkXWDwQq5uLqhI4Y039/UlnNMnGBtuvld1CW7YCjPrkr4Li2JtUZJr/C8VcE5F7oJMa1nOXUW
etIaiydaAZMmDyJLQeOlhaaNQh7XiJk8D0a+gJWOzHx6DMUhGLSHxCme4+GUK+muEwgcFTt9Gges
5CGxsHwyVXHu2VBNVFum68/T01thnhgjC/HcwdK5lyg3mP1o/OersOgeK5DrXqU9WF66SzX1c1eN
x8Bl04QJIAg/Iitd5b1y0TLqgK3ZPLo9hx7bxjJlH/um2sd9fgdFZZV3/h3GF0WIg50qR0f1thH0
LT/mvufxqoGHF5TePcP1ZZpfRWPfwMo8VrcUqJ3GOVdNvVfyap/W4ZMNUMeeGlEhbjPqSME2HUvg
YwiBoH0Xw3BoTXHwYeAIHeRY4m8SNdjqan4XBv66xToT+hnqow44O/e29e6rlL+WpfEuzb1TpHOr
kCW2mr6z2tYkwalA4NU8FiVJfy/14G81lhd8qgplJDMEzubtFegMqJNurEx/iI0RuNmnQMkR0oGP
iIwHNA6c0eWXKEoJhXV6ahgZyXgwrHPVLOcj70Fp9WXtG5SBVJylccYNjXaGr5D+F5gb0hCx4aJi
HEp2/F33qCpjNoPVMIttngGSmFvvMs33opLPmt2+2cQXZEF9XSkidh9lkl0ITLkVOQXnpC73lk3w
p+1cxm5Yt1G3mu6+EsUrz413CVzvWSSjtyBnDerFoWnFQ6i2u67YFl17M7ZQypiMJruG1cQ7IymX
flftSzXc1Xby2euzL7L6ZBjxS+TWd0rrQB1iLA3FxWlK2qDuVO9ZIsK9sSpWMp7DnPeKofSxrJvH
LMOY1HISYVSbA6KTKduz87Mn3Ul3tr6pPQQFo3rQfeNm7Ks9TI1DeBc3kGay/AlNhjLDXUgWwJDf
eVVKzfqlMB7q/M4OjGPq69RyY7LGQ3blTlA/WmxcWyXeNS0p4C7EH9ikAQ315MmI0tX0ExKbmRtH
OzZoC6k1N24drqffsDo4WiD/AfbtyizbIYchtHk8wHNbDXZBHZjnkibkaKUbJUrXWOZeVeqfwFQe
dKU8A4r57LT1vitfKelsyG+6rvJ9kOzsoDwb0j22af2oALK3nEksSfqytXZ97SO+lIPl+nBJYhJD
eIt4Ju8xOK0Kx18bob8pjakXE761GU0jQqdor65gkqyHjr8LC6vjw50BOGUvBQ6XEUpw+MFkPORD
cXZ4eGLv+8r5n2LFBHH+54nsl2rFVKF4+ZJVP5Yopt/4XqMwnQ8GpkXkxaSyUKaYcpW+1yj4FoA+
iwOPLXRNQ6r3PzUK/YOum1PlQjiGxZGZ3/pHjYLkQb4mq4nfk5ZBTND//a+fdnXVu69/PMvyV9/t
8xyNxDsNELnUxFShe3cmtxQr90dB97HNnEXsvbSQiBrd2jSlfhBMWvG0sUciRpMP6X2B+CIB6yQA
NoSvmaq28z5RP6e5hFAitQ1Tz6LHTkUHd0Wblep/Zq9yVpa+37cox2ZU28+5+dFLrDeq6qSRAepG
djjza/8tMsUnq0fH4y+I8kaj3IgXI/Ie7IIABCiCLl3/MVaWA6nrQTXO6ZMeFQ+q8Dg58RA/9O26
qVBPUmod0HU4Xg3xSGwTFuDIfHQIN46VZFVgbRFJCbiaI4+PNvHqcd+qdLQUp78ZMQQYZrbqgB4k
lrYU9LFGBB8KWdmyEDPM5CuVjIayl6g5UVWo4q6lBt3NrNlAoMEA/gBP+TJo+DktelKqfRcqe5Oc
aWnUi5omo5nzZlHLG6pc5YaDasVZFOw1EFUvlNYlnDBat6yZiOMufD0jH2lVh9YSQWgW+Ecozmj4
aKCW7Vp13Fe8WtwOca4wXpcbRJPnXFffBrv5ZCTiFtHELMUz3vnRbdE+Z/AxY2gp0gnPQRQtLb6N
YY/U66RiRkSjYvQocSKYyX1s6ITgqTN0NGhwYALIr5hVthYNUT20D1mu3lWZt6Mt17TJvMLGbGfi
BhXFSiuNHWa8OY4IQELZZbpS2/hMhXaTIEmF0j1zFX+pspU1dHenkiEty+TEcXPh1mDFHAxWMzOS
66n8DxjqKYRBhFjlYbrmJrUeARkA+Eq2gA3viIRa2uXWAr0r2n7VZHKFr+QFsfgBwcUCLxdAy2Zu
1/2+cOGtqGm4S1Md12m0L9rxXNnJOh7Cj1kzUKuxOZy7m0omBMAiEOfZ4Zh2Hsbgo9LB8RSrRAxz
tNvgKfpVXyZrS3w0i5sClieN9QvZ2zuaDkvTupg8aLlyMtyHyqNN4NMebZKTUZvrTsEDkWfHeHSf
i17ZDPad0djbLBbnXgUmoHWbPulYCWN2cM6iUdl620jtXWgdPJ7TaxiCpmrssEmsl1nFoMhUTs9I
fIElE24xvbbmv+aYTkqBHoXHvdCws8P2aGocgYR70lgoG8BJaURjoqcWd5+DuQ25aBf4hm/HZ+Ka
5ihU9z4RgX521KenqbeXgdoujDCB1YhN0XMpnHCfxmrHJuSIZ3Avbdg9QU3zTIvxJgbuc4qEehid
9VB/FXF2yRxx8NAU5Tj9KCXsSj9f1eYTAVWLBmEWHnrabegmyXVnbCk+Oz3KFNZwxuN9UUeKnson
ZK5HjikLynwlgkLp3xpp/xUp2sbhU1Nlv9d1dx8hD05oOkSOBawgRpHWbsbY3lh4eVsB78f7Yhrh
bSDjDWqxZR4N+7KmI+xoLNEKjqgROV68H2j7fqsi/me51Cm1/+/L5emlfamql7+2VUx9/8dFc/q9
74umND+w8pmWQVlTdfDqUEX5vmhO3yJfwXJ0S+gwoy2+Be3iWr23PxgqSk4HlrhNS2AKWfzHoml/
oEkqWUzpFvA7/9aaCZb83ZpJL8giU0SlaGHTdH4fqlJRvTPxqLuTbRwB72tubbL85GS3EBtT8+BX
54SUolbZNSRaDchaSYXF5NWIGNCENxPxKWpfLXXjRAeJDBJJF6uHMzmy0lsPV6fwv9Tdya8wQgLC
dFPgkgWCgxclvDUgXtUeoarP0thBMrERipg7lBelvom/5smxCJ5rtG3GOfaOuVjrJIHr+log+LY/
TnSE6d/qExGGM7BSs6zf25y/s7Nnbbp+r6jonTcVubZp+WAZZ7RROkm4yW1bn4VKZByaMGTMsny2
x8+evXODVYXpOO02lQXl6qiXD6W272jBec9dcqwSTOtvevpaNSepblrxSc8fRuumgGXpAHvZUbQo
tI3lcLrM5pydRICL4TIGOi6anRm9Xp+0f2vIPQZRkL99CV7+a/q1z1k+lIHn19ct0/98tbj89/1f
X7Pyr+Nldf/+J3/6RTZb319/2hn+9MXy2tO6bahQ3b1VTfztRai+TT/5//vN742v+yGnM/aZcmk9
/TXwFumPY8dk6/i/j7l580pT4e36dqYO2vTT/xhpxocppUQ36cewM/w+yGzjg0MVnkolhbApoJWR
9H2QafoHDbEFHS1N0tf9aZA5H2zNAoZLHvW0cZXy39mZ/lIp5RV0jTlAUi9lK2wz0H8sCpZ9B5hb
l2hLJEQcBXX1KnZRcERBPyNYEOlmhQVZKVVnXjREVQypZgGu8pqDwz7q5Hd5/7H3C86aaMg+9xoO
5zQDBYEXxITaU+wd47pWDd3shw/3X1ROr/2QH0ungp6jTj9SNyidYuN89879IA0rvXO8dQLWy7ES
dY09p0VwknPqN+3FUAXtmqNCu45QKWJ2hr1ihKcStu68ky7nzCHb9g4x0nYinyLnrPs5oPAm/pzn
gu9EXoqyqrgRDsZ1I0Gjb0WfMi1GywlXgXM339dgGC4Hu7uY1GrmXVdVf7jKX7r6XCUXZ1mUNznA
cLz5+f4U6GyoTCaAQqY3VQxafmDb2VCbL0Nsr2RxNJBRSGiT7JC8coV9GeAhvkfKcDjDVYJOyrrI
tlLP72QA52lMnWTZTW9eFD0eRKW6w2JI2/jWKz0kJuzec56E398sHsqf69xchs3zBdSVcq9glfj5
MnpI5ck4KDZaIM1cUoV0VrT3CJz1sLx5dqtgw4hhLYAwmgutHY5jc5NRD2RWVdRzWKcAqaooX7aZ
AcfX0x+0BFpNhq2g793hPrQp45rIkdhft/XKtF2aQGirDoODmanW2se84EgeKvjPs5RsimJQTiHI
arA7GMQ9GAXzqsw+DbVWn6jHDBH/aPvDzpkai4FNhIMZJyt8jpy1yF73Z11dPSsdVnzstOHRTscH
negKQs/yJ6JUBqqToVKO2zLBSoNHgCycyUfSBIhkrF08hQ/VVJQPgf/k541/n9HLMTmVHTDIaEY2
qcbeGio/aq1Cj8jo29iU1lDOlPopUcKLYVf1No21fGHQALLwZp603BLz39+2XwKhOKratO5RInEO
5oz8bowFRF6PXQQ+h2FiUlqilFS79soZXAzzflHOa2eQR+q5dXBfIyXe8wmTx4FmnQ4155Ws31wf
NTOqkOu7LWEO3Kg0XJZARv4wVGhivnvIiCtit4JkSqjX9tK7BocqMy9plCT5NpeNzA6cVHLcyHm4
/BbZkBeFsknhea/1onttcHDfDFmwiUS6iUwTIlrYQT3qBvMIKeDjoMIAAR859dBUNJJKU21S5Xmg
QzdHqKasfEiGh+vAHCyNOnOrLAic15bkSM91QwfXS5LxPpSVtSljnfKdG47rVAH3og39xygaGdEd
WRgVxWAR9AI2O+g2+CPdMirBGNFfcBe8WrBGWVHQSdCgFgmgCnJsdo3ecFajbcRw2IP7dS5TI57q
GdUoDh5mNhbLBNbWrLLUJ2qQ7VrgdZubg98cMk/5qKOGXnS5WR8qtHYWJU2oVH610NyquMkok/JB
2NAycYbbjkggr3cPoRngqmT4WZw8LcDs+5RS3L7qralrhF64jZHXj6Xrr+D4BfMI9P1SNiQUGm20
va4YVpMv07yM6Hb4H0EhZdukNDWSCgiMgs6BOLYPnV1FFXXxbaRpVOYwehInGBcIaE1fMXaJWd7Z
uHGOZu+P89DxvXnjhMzraagvQ5h8gI8IZLByMEemSFPQUVgErDQwD0WLIoMrGHy9v8kd9Mi5fUs3
Nl3XyfCFlMaZWUh5i+v4s9TLk6fb/rkL+OTVOB92ZRN/opKsyVI9JU0NfauNNeSx8EYK3TZIrOGA
mPngmYzBeALNdCerRptDacXfCTMbZVyVLhRbqTbXVaaBpGuOtfagmJ86/BnSMcIDbeU1w9Hd29Zw
siMDqxPqcFxLfNRhEVdYbmlrtiJ+uE5cmdFW1M7ds5YYzVz4efDJGh3giDkZMyVl6zoMrdVVQBob
ob4iMG3DtbQHq1Y5nmdZeVMa8atTZtaUagG/sFDQguGCi1MYjE0qC3htqItFn8qFBhkBUd5JH3Ds
6DUEnuvckOjxhFmFQJUThbBwCzKZMSQhYv79lKS/X0kY5OxSjEnaIpBjvM8VHnw7ooHe0l8imoaC
sG/gRHJ1zpzDvRzc4dZBBD842RZ9L087qmSzgYcDRt5c2TyUZKGw9qXxCP+uJ+5Tqhaj0G93XgAn
nHoRSm8HqltIa8v0Yy7YbOQuUAdrOWvaho1B2JxTHDZHNUov9WAsysat1gbT52aUw70rJsAXP6Yh
9P79tWvv26ZcO5oqi4MXmGudafnnVdQyQpl65HBOiuiDlvnpamSFX4XEnbFO7Goy7HfYSCKdsl4i
XZX4HpUIk6i+uVaqC6nL20DHmwJevobGjfWhKCNGG4EEswaSyKx3i/xplNpj2YvkkAymufn9NVwr
nT9u2/AKWmxg0fmRlgQXbuqI/9CF1hOD+J8EsEOMYJ1VrfGX2rDByUImFc2eOCluEg2PPoYZyqCN
05+z6JQV9Tkb/OQu1nBLtJAam9IgpsWnMOT6zUOkeupMVwdKhdMUoucc+/S+3UYGthM/FBvDlp9K
lVg2YApf1Qw8HqXLT2WYiL3Tha9NC8RlrOSpkJ05LbX2cdT2fVkjDXUiAfiY/asSimev6aH6afhI
U0JtFMNGU9r00bYUBQgrvA2gIqyW7SC90hLUTjX4q0ZhBhBDfgztxr0z2o8+psM/fKq/nJVZ8Qzd
MHR12sgb123+D5/qwB4CkmaPrYDd3gJbBVJPo4cnw/5xHTbDsk7c7qZS1OGmUZU1ITuwDRRoeJlS
3AEs9BKUbioeQjUWzUoD0Ho0hrDYjI0S7R2icXB8VcB3Zuxs7hoazL2O8cbMm3NX4Qd0u24NWOxz
66btpYgTbyFSd1+rgbo2M6L6rptOisT11ldVIjhZtezRv+hOhIxfM/25L2t5VMd0UYEn1PU2XStE
WMzb2LvDao9JvSaPr/Sltmx18fX3H94vQgEKHGwmpMDPzeSiOu/EXVbX503vafqKMgQrWt8/K5Hm
z8KKyI9AZWdWw5G+7nQi7VLoVOmrgNBq59bpya7oMl3fGmG5FFnR/0ETdhVC/DxamOUcoQlpYdw0
xLstDcqRVo4tk3an2MGyz8xD7FOLq1v9TUmaQyI7LPG6LLaceHqOIzDKeVJpS2Yc/28sI5PHPAv3
PgsmkZfjQ8Yqteud+9rTilvV9Z59TaRk+wYnZezMpYmLbtX0NP0zYcwd4kJXhda0y7LDZ1oY4tT7
6ICTEk2+C0hw0YKT1lx29L+/I9Yvk7zKlVGBMhwL0wGp4T9PEmqj57VMU3XVFvklr+N6PcoSxZOm
c+xs1mnWDwQ9ZIukafaZnhq72NWB3HrINJBBhM0qr12H7JBCrpQ4p2cYqRiiiuRzEeQHV+ovahB2
NyIHaKvDq0QFVJ87az7qgwSfjFGjr7ONByQY/0zQ7m3P+miD48VFzOziOEm2jRN926ZRfY/uelWR
JyVwTW8w+aHziO1bcDS7tAK4S/xXBuNAulsDMRHkgGzZ5BDiA8juCNxNbe3VbNsILkPqpXQFlSkS
S4AMGELxT9MRQG+BVpH5K9dmWL+IbkyJ/yTqYyj6tWXWGwlccl4RpfIHAY05fcg/PXuUHhgTjkkQ
LfP0+zjhCBO63nFkXIkafheVgjPBfX3q6gjHO3gnuadN/Q0UGLkOQjfJ915KQ6ccEdc57YFwx9Bb
mrGlL0bimNcdQnpyH7JzGjX34CPUJdhXjlM52w5IWwrEhghgiloZ906BSCP3Jdj40mXDYqLpG+gT
TBVqjmxF2Cw0o7OoxvcXv1XcvcRl5hXsIDHInWLXAqNeWJ9Ufk4O1AmbDEcgZJyj1tCXwexfYA6s
ME1PLjpy14J9r8Wge80/RflavxxJ+AyJ8LUgl1AUNdXpQf9hXlaValB7U6PuDzd3PZKps9CbaOsJ
/QKcx4QZPKnpS+ujG+JRlBluz8H1jW3W0qFRCOUJ3EWEZ2qtFQWIOg3OzGD3nPiKGH+CqC6RDMZt
0oQYQyNiYptEFquqxTCXV7BZi4DW2pBCa5FuFCLAMMdllDf5zAkU2A2eq9EJA5g/BjQYBHp+ZJru
Xd64G8UbbkHiKjNM2jhQtWhp2yCG0uZzh9TEip2OlG+WQYQrxoLlztgaeAYyyaFDcdIHzozc3655
ahBYseX6x1u77hWx1GQ0/wj2SbA1W0QgLom2f/r9HKLzqP7yALNLBhlm6BSSLWfq/P744XfaWA81
m7OVSScRcmluzILBjda+OloL0BEBx4JoYTTgCmyfZbP3uBZHp0gKAcs5OHqdzttOii1AzP4GMKy5
yzXNPZVTPNuIcXtLcBrNp4m+3UuIALGZiO015M8AKOZa/qkykO504XMV1OWtl1dAFIMeBt0U+duQ
PkpJAA8v1AkqAYOziCbMohZE3KBBsPz1PYCmayYWxiOaM3XBvsZLXyc33CFDmm4myt4g1wacdxIg
YpsQcZkhD9f3VIgympdpD1etheaNHeXIoaG+qyrrGIaqu4p12G6CrjJulhInFgjMeTaM5brUtc+k
p8mbb9dWBO6S5cle9iiY0ewBpkhTF6M5rmAy64nI44Bz47J/TMYpl6CqgrOBoZH69tjvK7MPN9dP
tKxIMPG66BDkoQLZCU6YR2nF5/yXKtkmLYYOTQzSXYZlWoz50/W/Molo7npWN0S6uH68HSqXTSQN
7yj8YCKPUwhq/TYH7gOIZrpGEl2XXY8qretGd0NwZczpBAsdQFyEY8KllzaFMbZDdg9Ipzq1U8yM
cCfwMVnm5cRsZwWKDl5Li4wtt5hNZ62VnfcHd3DbjaBqstf8/lnkprLuR5xu06poxOO4LyPvRhnq
YqMgElxCPI4nz7vz7aZ4uh7uJEyJVVWb6n1e58lO1gK+WRWR5yOjau9BLlDCABhbSMJG7hO75yUC
2rbvUYWd3nbmWudOa18jjrYdluK7mlCQoVDTZctInpnGycjH4qsDfc/UTlrV2VisJva63+6dRIcR
AvtgKTiqsZUwWHr6iQduaec6y+21IspbCbFywRHqMLY9vWFPhFvFTLVVaqfZPDLH3bd3H6g78hbL
g5JSGbsOkxohBP4hNoSu47zoRoDDFIg9fPMA7xl3JuWMVlGv3MkCHTObcmjcBUAGE7Ps/FrQGEU9
57zZzhwHyj7oaXub67W5r1NCERwQ5E7+yG08ceERjBEk3qHsb1KNQo1GMPSMCgeja7qhFdpeLBBJ
yqQfxYyAllamm1ya2rWWrHk9EPosXep54q6Mpgv3SpOGeyGbZKkGEGmgLcivcargT47Go6Fwhytz
hBaSW84arP1Hbq6yHbisuWOAYbZbYcKmtS6FUhYHiwXvervsqKyoWcinPgq1OwKVlyqG2oWobfUk
oAQIPdgHxeBeINvH03N/fRobzhmrsScIxComd2yF1CoRPavcoG1CrMLH2jGW13GSi9hdqGGlEuFS
b3Rfq848uCe1odylFjhwi5JWVB8NnwQc/P11VKsir49UY5jip+lNH0lcHDujPOhRtR5imoCY1Vvs
rVFrAbrgR9JWnuvGUm+j6tUQx9bP9Qs4rpTJymBMN9FbAehrDEV7UWOpgOxHvWqNw8bHUnpPt2+X
dBzAYXoYy4pw7aVWN188k1AlvTD6m7pRNHpz7qPp+pNyg42VHRMnkfgkbgEPSNeJSVGBOEZ6Y3Lo
1+h7wZZFEQ7axr80uvJUq/bYzpQ0yTaOK6ONabfgrDJSsRDg7K2aCktuV8m6sag494g4akJICqAO
ecyGH3OdWDmpTDm9oLRh/w/ToLI+Fg5FNb8wslsPBDK6hQev67K9JNIS/kts3JTjF/J760Ugunzn
FIVYpTJ4jkU7Hs28wANJjJPtDs+dYXcLHeIp0WjtBuitNWuUoljUej1A3AHqkjUaz6/Bjq5tDZJD
9PyT2gj/ttVbC6UiNCyW2fhESeat1ZHPkMvQLyhLuHvXtG9lQwk4xle3TwLTPpiltQBCJQ7krp2v
W1eBX2erJPYDfFT2UANJtZkiipmjV9qtOmTDXGdoe63jExDhD+2t15t3mXXjOiEOKg2eGcmFCYoG
S0R7288vsaao97KETucbgX57LR+g9wYEayl3ACziVU9fY2m4MRLsUAAhKeMUDFg7cXcIaZjVATS9
6681Yaxe1ACGce8fgFqlM2qgzpp8nue+JPDw+qaE4ZGzmPraSXfHneZZ0MYIsYF5J9elncnNAJMV
jBGGDQhH6fw6AfhJJ0A2kXEctPfCDtKNBXGGkzIbENM/R/+PuvNYkhtps+wT4TfAoTe9CK0jteAG
RmaSDq0BB/D0cwBWj1mX2cy+F8UqVjErIzIAxyfuPTfySZNVYbwh9jg/6SwQli+DxpAC18TbHMmD
0K+e1sLBKWLQ1gRpvXZ+8m5I/cAHS4FkaveI2d9h0BJ9o3T0pI0gXyXV5NYB5XWzMGNtO6HMHcml
M2iJTa2oXGNdxpnaNuVgXlPcvsubXA5B2xz+xB7qWMI2tKcc3jGoxtcyNpvzVOFDkox2XKNu925B
nz+bwY5LyENfIA9eyNHUzqywSxQkwzTcsDGLlcVMavlfRU74a1CNBhyE+W7VupuxU9ouEiAh/n6I
RkNkcN0dXIJPDlEuyQ8ZVlE9MTucyu8mY5w94HZBK9nwukXobhw2S2td720QfMhq8Jt2RxPlS5Mh
6516ypNiVPqZGoIoFFIMKodT2ydFaWiJIUwHNPJeSlVRKIuIXwZb26mCKBjPWctxZgIc0c1X6tL2
Bsn8h0OqfWQya6nK2qLraOa4cHhyU9yFZzRawTHQYZKk5oE8EPttjLPn5Y2VRv/RhfrwULugB+GK
UacmzWun4ec2iVshN4LlTDfU5SaEVrVefrIlgqVZpkLYQxPIfSF4p2gN3iNgNNuqwkYlzLfMyj71
3Iw2y5ekhSBaGNLIUZE9iHBZk0+wWdv2OcNl/qJQL63cNE92MQFSpCyCIG6GfWdW9gbJ0zF2Ju1o
FAHOqvlsxJ023kAmYFyaoJONFTPAcfgD9Dvcc+jVqPS08IEq2n1oqN3glg/7wlVzUBSHAGNPgGep
/2ExzRmRkZ/QBWk7kKU8jML+V5PnX0Xirgar197ifseGC+vZHCDiezj1Qx1V8GRb/mWIoDViRUcf
ZRTvDDy2QzZ8cCp271I1YoVrQN1r9EPc552zh5/gHTIZH1PLHa++/bOrXLxSVd89RVqyFi6xdi04
wU0pEZqPXmGdiGNp972N/lD1h9Ft+hfLKtp9nTQfhWVz/I1JS4glfM404vgVlWfwHIBG4tQpY2rB
SYTqGRo1sVs7zabpGRA5XmPyYLGBfGCHlBdvcHcFWYVHB+kfAmxGd5ZXZD/J4b7jTrNYFiXTBQAL
DWZ7BzHr/BAwBhLooivRks5TBG8FUm+6TaQZVcFN1ZYwPAuybI9MTrxd0VAXhf43bpDxHIUsNQfG
ngc4Arsoxlg2TWH0pBNAtEqrkyBvN66KB0MNe/bZ8bUMu3hNocPDSJlPKPfzZ6pS6upQXP0iyZ/a
2r73WldfmlL//HvUR2N3SGC54MRkRQhqmbjHIqJIjH7XFmI1LOviANUM3q5mhHsTMnSlY+vrJif7
MqN02zmkJTICPmVsGI4QZMhKJ2L4IpV1IqCyOxL+7eyX30lJQNQ8KG5gURlx9VPSYo3u3XIy65jr
MemELgFIg4i3pCCBZIyQORICKQ6FppCf0L8yHCddIpgERCqgngRGMSCAjIRwf631xfieB+20yqX7
KavMvyjb/vbMH0GTFlc9pQnCkTXQLsc4DVycIgUpxDj07OIIqYG9I30qQY1xeYT/hqmrt9Q2rDRK
NmJwNnlcR6cx6XIGBOk2TKe74l46lzFC1SITqNq6O6M8+0BIIWdjWksyCe0cX6TyDspufi2n5Bgn
d/471hu8AGPifijOrWtFn70m8EdxWDMbhv0MlZXdALxb81RVfXOsUh7BZgbEJINuuCGqQ0CSCsML
er7dNM+Clj/RMyI4Lnk5nh5ZR2aD5WdKg0oCa1GeJ9KmszrDgGNSyMQ6m1g3bIkfEJGxdaFGH+IM
XagWEo8YoRB9tR38j3pc/2G/z1wV07+BXNW29hrQ/8osoGbNo5HlWnK9mcZvE1w2FCQXkaW7oqjn
sHNasilJ4I64ggPH85H1N9MmnqatLPP4ffKqdzlA1uXE13iM8zubz0Ybx+YaaNa0Hfgeq9JDIOiz
vyoNvX42mdcUKhzI7U3f0paRBY2LtfeccDua2NB8LX5rvAalRRyRkUXi5Z79C+eP3ZPRGNQma7EQ
6Llh5ukxKWN9pXovvGSaemOYui/zMDjivrorP4ieCYrkIik/s2oIn/WBQPvUKVkaWqHcy6JgeWsh
4gi/l1IJYoNuDT95w8GuK9VbHQ/RTWKEsKoi3pGTPgBkd3zSh0klEB1P88m8M5eTg+V+DDDREa48
aSJ5I+KLDzyacM0G5o3i+gezfDYSFD/L0W6pCf2n7ZgH7qGLzzoDjwKJK5Vxrofafh4b87DUI22E
AkD3/N/ROOi7cr6OApWT9oRyh1LWudp5I17GzDNeZBJxAHRedjcZK/XYaR8CEGx/izd4nBM0ulzd
i374PbWZfawdESBxiH8pCVRmriUon6uz1Bw4G7p/rtNREmp/X16HFouLHOthByWK1rF1fP2og8GY
gksxDoepqRiHzMeDB7BkcuhjW7rQU2+V70M5F/vIno7QkvepT3W/9JHLIL0snVk8QQyHQy7MVgaK
8nOeaqTD8I8+SekuZfoEJM6S/S+7LI42rlltcOUxBHt5/ts3VWV6HJPq23QLk7EjP9AhabpTDMe0
Y1uzhwNprTOPH7A3TSeNGIJrC7go0xtjYzakQNINkNsSJWTN02xr+Av3zaici62iYZdOFaEOle9u
tQkH8tTFOxGj+k3SadPD1XyHpsdVH6TiBea3eU994xWgN7IWZkqO/jB6oXkqtB6/ExIWjpf0Hrju
3q2/JuK63mEcHrKRIatFHZNYcA4hHpFYjEaxFuR8tIKXXInsZwJnskAN8EnCwy+5tfp4fLAChaVY
uONKTybjRbTan5F4oLWOyAOJLZwgw5msG6KqhwhN8b4pAShnGhAzR8F73QuLGVcQYXUbg+lpqSLZ
Ou9HRqxjxzNRVJDFetW0+2LSCS4u2z/KiNShI/OCnCDga0Zh6ptsgO6WdD4NNAk8EWXcA57l1bJC
iWrL2499eiyCnLiNrn8uYbcdvRY3GAGNnC5JS2AL4BR/YKag5cdMa5yXYf6hel7yw4Abe2eefESM
LA8+WT67qjMb4JFQp4e0KK7EFH3gczX3y/HJ96U4b55c824jfqfVYTgwDSPKjszekD4XPiRegLXX
wFQwJrDXm+9Gr9zndE5u4vFxGmyV3NknUM1mLtnPtQnIEDLkuo6Rt+te6e/Lcp6D+yXxp4MDZV+u
bSGbUzW+mCmLhpoaZJcB7653MmGgPmRpvu/60eSsH0ysWyAK087ZRRkPxFLMgiI7/DZZ495LnxP9
n95H+OE6JkN1L5Qmdz1nb8kOBZL+iH6i4JGPFSO9Gw15YSXtbFPh8avy4luTbXPR9XqH542RpKez
DgyJghyL6aNTzUhol5RYyW3uvNJCAKZzuC31QMENuy0QvIPCdvB0pL7GdKjN6OBwVuMSneynoR4g
CUxbGzOsl4nh5tGq9qoEfYuvL68sgvR0RAhOJ46qpUUzZ6Whk8916aQN+6RlwBQT/3Ba9uZtX8gH
rypujtiFtZ/fc4EWX6vDgacW8T/slYlLEcT/pOP0UxFuIN3+0W1EvU9qHm1B0Oso/iCAOoH30xyo
myMOwMeqo2aOyvKrlWAgeb63r0OPCw300WaIX3Jww9fc738W+Am9TshLnOGUYC/4sLRjQlcK9o39
mWco7DPdvMVO9xYi6IHSZuYQ7Xg+2Txhsd/SV5qzQCT1ykdlm95xcGsWzppJOmVr7UVjZARLE4hB
/jF94ClMVH1Q7WdvKKqF0HzGJv87n3DUdUVV7yalIN6S+rxqDE2HrDvUwOkvy48xbTfLQNUqmQEv
SqRcjMmTqgnOcNyz5WPmWBRYmpPW69KBYVZMIqY5BtKK7oTPACTFo21YhIkh+ebCDprX0hIUck7X
/tWcLN8x8TEMLZ8QNY08xB2GhXpXmb2NW292BlcPuVUOc0rRLkhN2i9WCqlLQnqVn0SSNyccUK81
MWm3QvqHfPLdzQAX1zNFuTW7QuCVjMrHv/vWd+mIcl82fUWCC+2REcIzUJV88iAbPHWwmUyH+5Ur
099MyfADgNbdTQhvZ6Ri7yh4Gad080anLR7JqDfYweBzqR6jDJlBD7IkN9XZNIZqDcTI2LfN8CL1
MH8oYmNjBbA9UZeGf7UELpljDLFgPoelhsPTFsdCz0LIAoIEZmblTkXK0l+pUkU3tdPMIqar50hv
WmzFMfg8q6DHYU8xRyKQGSLi8c3kGHtDGfUOS8VeOXx/Q4q3qlCPnA2P9Tii3YltLFSL3itt7SsN
R7zpBERBV7SPSgri5qwQO6TiUKEFqSsZQ9oy7DXGo3Xhz7dBlg0Mx+34ElnRI2P5bmvprrmxs9+Q
jLU7cZeAJUjSOLgiK26aJin1aiM8LPFMPi9/66WM3GLdcy829fEwGf6O9DB3NVJWbosZ/DgJ5+4E
5KEkmUfJ7uJED/3xif+1cbbULIuYL6l6vv3i+UZsdFtu/JI7RZLqNJWZfauzYOtnhnrgfv3JCBYJ
Sl0y0ZpoCknRPee6KNa0e+NGTSxO0Ac8tHUrT4bUzgUj64MoLVY1deVQnZHnqbd+fLBayhxbWNW2
9c14Z5G6h1lAzUmu3qM3j/W9WdVhK3hoS2Ox/OKWPSSRzMYRlouV23iotdwp38aZvHReYJ1/61Hp
H0NtJp4NBKimbk+2V2+USG9s/gllEVNsTt7mA35bd2Ty5e+G/Nuah7JG92obZXbLquyQRjsZlZvY
KMKnUUbrZUaWEQY4v0XHBbRLWkN8UoX1BM8iA8+eYMKx8UKMlkjufdZ9E3NJO22a6T1MiJ4kbQco
bhplO+g/6XpA1LuKKsM+21b5yu6k3JsZ7Zgp6e49TpYNz0X2jIkJ94MfzHUMhmHTKD0jJyRtSPxA
xOeMdMMhYjd5GBy1Q1Wk70b2XMzMC+1IuhZRDoZRbDPNnuvVFHEH1YER9MnWBhvzVG9Qpf1K4mI6
zNwTxyj8e5dJZz2P+46EnDMyIpApMUeSylIQu6oQVzcALURhZG/QAABDYR28zf1n3o8kd9RtXsiz
Si/EizMTo6d6sUVAylyu/2bgsNOcPvqo035ch0EZYjNrZ5KcILy4i+IDMazdJspaewujAPcDTQ1K
YV7PpMSrUbb2huX7l1H1+hEke7/2AtvcpeDct1qiwHl7oX3NviNGg6vBSbkFlKOodzrCemKz2gdG
hyYQSQvjCc3g+qF8rfo42i9PhaaB0eL53nfY9i9D6ZGImrQd/FI32LL+wXef8Xmwpdgvz5zEStuj
xFu8s9QLYSLJGTZqtJ0cqPPzQNWJyXqxbA8m6/wpZ3Zyhgflgqu0votEBfuumo+9prhFpRvdtYjG
yjVo/GcdmDRcuRGyYPcdalSaQYlZrpmibZ176kq6IOlebpFsGQizBzC3BDaoU6fnj0NJ8UWPcM+i
Rr86MbhKg6yC5d5moN9vKpjRO7vN4WnnPhIB13m1Kv2kyVSdlnNGL4p7QiLCKR+s9ro81BrLJdO6
Lp6cgpVnlUlShHs6U/7h1ETekYa3eZQNmeSD353Iuo8QVQzVwenzP3Uvpr1mRncWC5/klhZH2Wms
yA0JerZz3V0e1c22dFqHPt6nDDWzij8SVHubkA5twBtf6KN9rrX+Vhd9cJax+63Qe6yCEdUfeAYI
MA6ccDYmyKrKqHmYskLuSgTnXDYOYKOBz06FDRphJ/R2Q0O4iQUfSS+Cbi1VDOl/TP6UlRfuw5is
QZNsoB0YmutyaUzRdPBgap8xHrJTpTW/1RUQwWAyTksf1TvMT1TlbqTfGWcVud+GwCGZ26DSl+lq
PNndDl3Ql1uV9jm0jAeG8dOFuhgQOxsdDCgwTTiFK5sSMm2bdG9YA1kI8/fqgJNfcpBQqzAy5NVW
nMxuUA4807yvpvSDE/WC1nPIz1uWyg5etEmoEwMtWKYYcnY23RXTprKk5dUhLoYOQuqh3QNs+oFW
YdhxTLlnaGErpu2MatrimLPb2ogImKwYbcAfaVvdg665xzYbzt7wQRk0ZgZblLWranFl0UNQUHDx
KxdZYCqrr046yYHPJoQNrb/pFveYYbZvRsAtbJkXA9H8WZZoez0hGRuicNgx8CJULcJuPZtejouE
0Kkt2PsWCZdWU51rq7pXhBFdgOUWhMWT3GFNzvNg18azxtW8Ho3muSnN8blyuJqiYUs468Hv++7d
ccJvuFgTkPAZX25rh3rgVOJwPjfSfluKsOWSFUQKJIrmGj9bmOWEnIZxvq09RJoOz7TloJBel+1y
EZ2VUXzkkp9MTm63TNJkywSrOfqT+1KiSd/iTXmvKD1vNoIWwD7BH3AIOS5faWyHUr4r4aybIf6J
0IoEgcb3gTQ0B71wZmrwZG/KDhKK5WhiN3GQo5fa5gJKdW2FxYkhFefrbBcRXfYsMeATV5SPTyUa
wXVf+f78XEEXqBFbueDRtTD+GWYwbxnbk248gvr3Afxu0FR++bhP7z2284ag9eOifTYmgfKWeBgv
i9VpuRY5OftTNjGEn3f15JVcspLzNfK93xEYkU1doHBEWhUXPsAtW16mMnS4FD+KydVv9o967KYz
uPQ1PgMaUnNmNBB1dVhkJ0o2c05YRJTNZIP9A3Z7iyyCS1XpHfvUSI/LPVJE0dEF47wxmAttls8N
/jzajpygdwHnLsvKg+8H9i+WM4BON4SYiR9eOIE+Mxm4WD6QtAmBa4CmgpstwiJcJt5NShYHdvwS
BqZ5jedfGiIlSpVCEQx1eavdM7K2D8kK8ynqCV/oSdlc99O6SZ7rSDwvCojUIx/TRPkm8Ry3nc6E
00lgdSOf3elje100DgGEs2ttvy/9gPJe0jCbbSV0CEvPwJBgFktlL5rXbIcKhFF9CR2bsEzFPwMd
2saLxaVjyH8rdPUiqt56rcGz0ppXW6+V4aEbZpQYZp6V1AbSa4OEHoDHv8OzksegNWTEmUn9lWKk
OgTkxF/aWTtdZeN7HRM/WTKsifzExLvZ/vDLyHhJsGdNYZMQedv1pD+b1oXSF0KUP9h3zeBpkjjO
QxJY9c3r2ghtY7pLaQBujfHHcJv8WoncW7dOqe08n4FDJYxLA/s6bJPyiQyW7mw48jFszYvgPH3t
SwjgBmKGax2RhAQv5zAFsj5HWf1axao5Tiw3xnnLAZB9k1KXDdmfAUXTw/Kgsx1mTwAEnkQkHxOw
g1cxqDcce4SVm1N78b7GWLiPHukFdrMLBmVuO3OOxJqecx07vhQ25des6apS6xJOqkfY6Bx8iLVt
3yNrkb19KVkkayPQ09wOvEPMrE0F09eyimdww9UWdefW9FGq6vk2os78tuqvmiwvZGTlWw10YbT7
2S0Qh8QMMtpPOFdW7TT5jAV4pRXqp2zK2LOhIyH8qlLH3JylTcq3joAsINrn4QckGNGtMcCT6Jx2
GGnnVVU5ZPVJE+OVkMvncpGkTE20IYNjxQIwWVeTXjxYGglI+twXR11z7ULvZ+KFNevb4tO29Ykw
jDQ4OIZ3zbqp2cHKZzluUXj4/UiLDUT95rKLA5nOddpIY358m7+D3G33dmOFICTwwnN/BG5gfTHx
MZJnmglCy3oSj5Fn9w9mKpuj0xWYblTPMIr2/0ocxjHWbIZUSeauDc10r8CKGQxTRlBY8AyvtJKI
mArRhz3X7KQtTduR2niTSEhXru4xA/K43LsogvNF6kmTP6APyvKDXZvVJfds+50g6HJl9yCUUh05
reYYybtFNglIwbj9HnsnfGK6lLIG2jBRD64+h95mJJty27Vk7IBScrY4FmeiRjwCcUiKm7CnENwR
DWxc0tLmFg1mxQlqB/0TCEK1sVRnfApiDipfccwjfzFsDf1Y0wFjYAWyCwqv+ca+M2xIQCluAEHw
z6bdBbw/q0q++yrwC4SXwhHH5evrkUVGmMf+feiukezRbujpV6cj4iiJrvi0q4YQ1vSZNCD/Qizg
GSOBv5u6sTvKIXxKK1ofqRaNnUBtmds7s7dwH8yTUKn1bH9ZavVvSE2cR92HQ9GNEzbt+cWFhvpU
Dpio5ToIE5r2vPLSY+kD1zI8m0xtM7zqeiOurdUZ98bB3h2eA33onhUZF8dZKy07MOqSXNB1l7Ca
UuQDRyp/NhQWDry1v3kn2r7UsJC0Vohkwc+PfdgSOBfl3VYUyAewja2NjANvmedODQ2gb34JBc+e
h3H1WXXqT0/f9WDG1M9Naos5bQlpZuShtOwM5yAQCK+tPIbrUhUMntAYXoPKOqCp+5VpRU3kyygv
+aQx3kkqoOfMaNYDA4vnKWWUkmim3ObkIOq9kZyR0H4oT7dflQm4qre2o5u7d4ep4chG/qlPzEcR
l1x5WA5OJDu7hyLMHHxko79KNUvjyDLuZpo7d2M+BCOZHnhemUfJQi3viK+8dABXrnXdN9D4Y5Jg
KT039VTLox+hSSlrbyND4iFr9RIwgLy1PQBWopXlHnTT0TIm9ehGLC5H1rLZoC5gJ0GumZJYRmPc
OISvXBJmRn+1eBUDlaPBfKwkpo5vE4ekA8+DCBLa0xuLqlFkD8tcxh9Z/f5dBkysera1qScXgB+z
gk7RSqz12efXIy34e5GH3sBurCTjksC6L2NyiR8qTf0NL7GzGUPfWhMD9bp8r7qWmMoCmez0YaBL
7LJiIl2Yqc1fZVyUO9rOnctz7gMybUZz2mYQyg5pn95Hkm9gbtCMrdTE9WvxxK80hDARzPu79m17
GhPG2nliefqzlJDV7GAsGMJM7GF7lwRgG2hB2h0jkiAumpq3HbZTG4gLmIASJn7Tg6x7MAOfs5+j
3ES2+aJlxoGQBUbjNcsJF/PeMuhWXseRKoHgAIDT3tyaRZw7cnST7xb3Aew0yxL4yoYDjB0C1TXn
1TWSv/ICvBvmcak8SWA/jCJ2r3ZFK5j1LjpkjzmltNvmJkuuyMbkTJY9jPV0VjzmWe6/46fLVPbi
O+5D4dYmGbl4S0B1Z+u2GXUEeYbYLiXdUp8YPNgBpCK5rrrWQ9k9Z3DMvzAO/q6GYAKZYzzrJAzs
NOg4aJJcdq22eTUJ8zARpR91JqprVrj+3fUANyzXAdE9TwSShoOdfRlt/Fp2I5q7oD02IbmBsja5
kwP/t2915nNQKJCTVfCS+fMElANcqHilhBwfYiwzqAw660am9yZimlPGJRvo+lzNXtdpcJqD533G
efPlJUNyacv2Rzb7GZEntCthDhXvY8qaUzj35DGiMAuNLhCfaZ2MPauC/rPEVbsNTdEeHXsiBqdK
Q9Kf469lZ9MbxXAzu0BSHpj5oSkA1hTmo1ZYj5rykfwinFvls2y888pvjePh4oSsJUQT/Zjs0iD0
xfyCXTdFevjLD5tTPFdLbUsTNPlD+Uky8n6am0IZROS3BHHKgkWuM8XkaYz9Y16obxbT41FF5Akp
m/C5tAviVWkwM0l6jjWrZjK2DCjKLHUujiL8F9z8UbEpRvATTbMJKWLHoxVbhWPtUs8qTARQ+bbI
A46G8DAklPeLCnGRbnYWgGD0k3goZcWRh04sKO3icdFwzv6Aoq3WCTf9pVDNrvcM4xo6snkUGL4K
IjU3jodQqB/x0iZdWO4Z0MYbNSsuBgcdj0y6Zrc8xviIHtN4X5gJDSnsncdJnbJZRlyHFF191X1w
hAqMqDbryUVGiUk3AZWFiLwTbX9GhttSoc2SWVkXCdSbtDgzqSgQZUF5XC7EaJ6WglTg+3hQLXU/
Y2kSZ9E6Eg7kEXkFXwaHridBO5GsLeaUDHfW/o5acuiCxN4gdPL+6siJvzm4/m/OQ5rjomYoNW8f
uxLFD8Kr5ihFdK3F0O9QHlo/TDItrXQ8QI4ODrkXfqMixqHem97D2FvVKmlJi+9TLbpaJXmqKfzM
Z7eyfstW/2V5XnwT5J68slD/BSYlvnnykxAK93HsDFIDW++eWyhzRau0Zzf8Wm4/61b3OHtTR/zS
3bq4mQBnmLJSe+CK0rdhPry2dpIfGCqaq1RU8UPpVs+iAseLKvyPPQwJzozmWWkOZUj4pOcZzcEs
qG9ivPrIuMxbn1+WO1Mggpx3wQSIGul5OXw0rkSnza1bFZH/t3ydO+dyTK5H8pAcHpcteUopjq3C
xUaGjnjVswzd9G6HvmJ5oZNzZwWBWF77rA2SjjPEDrvYEPXJ1zsGg1qHhn1+0iDYJ4JzXlnGDT1O
TEpPEGo/8mR4C7bNINRTrUXTbRGCL1WHlZo2Og1OyaCLqLD1VSKsQ9e35ikPiHIqaizYFsPqUzXE
KL3n9z0qDR2x7nQ7jCUr2WKAzIdu489b/W4Un1oc7LSiO4rCLS+VAy6z9gLGBqP2mdvkaheO5AZg
knSlFSLGw4r7rZVYxrlQXrkWJuVEzdJrjQOMw5TB830a4o/Ck+mN9aGxgsg9XASu7aIrz8tjdfC1
X/ow1vshD4drZ42oPOYHVTNQMUYpY862aqxzbvdPCYXubXkbhiKlz6CVQ2/NJlwCN3uqeg8gGTr6
7Zyql+XdLgld86ImPd27jhtuY693d0EcWhuZN85Dj3ZyLgeyiZAcfVIbqM24hDJ1LgRpt3HlNodE
66yHArNKNGrfUQP8VZFAPcI1i6y2fI4qP9pMg9aj7SPmlrQf7ZbEkN3QJRz71nBRmBivIhmLe0TL
qrujvBfzx+D88lg6PSSWYhlSo8tQ0zPCKVSvOq5J0EVXw4//zH8py0UR29r2Ew/u+tFXEC0sZcfc
AUSuZFNbgU9hCFJl4XVwnmUj4gciuHrfqS6cZDBTPSJ0uskjIUUlp5ztrKaF5mvdH+M8H/eVSl9R
U7Oz8zBNBHFgXJsia1ZDWdsYSabgOGcqOqF1RRff7gqbZrBMVH5MgWimcUsYwt+pBzag6cPN0FiV
weMUeNpLVkEEzsyJ+fAcxKv/sYXZHTOBIG/WZkrUdzkaUrgG/ZXbg7RFNRqb3E+pUJGGrxuzy148
vbqoEk2rg/jxmJWRfquj4q3pAgzURvLi+2N8TdKYFJSEXoZtQnmztO5JmZh/fDZxe7QohMSz+du5
TvyY4FJ4KcNXquXg3MRW9I9Tw/d3S2eAcK/ZoMWNXsAmQFtfrkUD2ujajmW47fmKNaooZuR14RJu
mdyaTCe0hgPgb3HYYSvYaQ0+9tzgwSQhDxxryKHLbkJzhnGv9xnFkxprcsFp85fvoBD+74sYCYXu
a2BRDfQ0y3HpAkb8e/Sous93kiNrzYJG7v0YwCDShG2Sqh9xrconI4MIAiblspRGXuB511QQyxmU
6BkjhYlL6bFNejg0gsjP1D7qcbfQ7bwKnxAwWhOCtcPM2/uMCux148wumiQyH5JudFZlLO2rPzik
mGXdgQK33fRp9T6mnn7xWXItBdhykJmfIaYpMirH6OTWVDZzA+80jDJzlD7IfvRbPgvRAZxoGx1x
x0UPPmMn83ZpjeJab8JhtzRxOEv0lcPE4zHyig8btZnjNO25Ci/epCF2ibdp4zhHWw8uRma3z9QP
V4YqM6OrRf/I4CVCgMaSz9dZ0JXFXtZXcxhqIgPsFAUx42Q5kOGhGdqWUUoCheXUZsbPpVTN2uIU
a1m/z4Xvbzv9FvcMjcxWDzajIYp5TfiRpS4WlrDp10jsuBHz0Xywi7ecxzH8v5C9h52/WIPbovMt
3aPITG+FEaQ5anH8bQRW96tsgPp5mKYM23tCocTw0iXGDmfCb0tl6YNiuxRVwP9qs9k7pZMSNowz
LNIGZPWqyXc2Co791E3X0PSnWy+qjuQ9e6swrElo/N2mbvA5DPIlaUXy6GgnFmu3NkqyLw1BycoK
pvDctiNNT0YtmrOtIBtA3odKa1Z6YP0ZVelc9DZQq2EoPq0h3EYVowEdEZQLovdUx22xYY7/qTLC
GMcc2i6pyn/RBP9At/7BMf1Fnn79N83rX7/9r/3vYo6Waf5N8vofBLD/bcyv2dH5/2Z+bYoMYcfX
/+B+zV/xD/fLMf4jENcSHMIIA2Le7ED8B/7Ff7Jcf/5XNkLE2R76f+Ffhv0fB7yFTj4O8DsefHzV
fxP27P9gBbfEHJ3jYfMn5OlfGNr/H5bWdv/tkPQNlB0oNfnfWSDF/o2lpenECefMoyfCU4ZCP5cp
GnSdVtrP0GtXbF/iU8osXLYcC2jFCALc66EBx9694UR/z4+C1F2pA1Vgr2rEP7WhPmFsPTgQUWak
vgkhPIzbHdUx4uH4ZDMOrTjUKusjzJKrPqp5C7cboWfY4Qwf1c8uxuZxHM8Co0wHzar3hxkKc3IM
nakvEFI4DfPf59dskXQtPwLRgMDi4Wg9DphbZ7UF4LSb5brUsAz/AN2b9O5OZDzYDo9YdujCabZY
dw+5/Op9XpLbMnOuqeJIUuTnEBXNtkUk5+nrLGu2QtfJ6V7lEcI+Y1Zp81dsrOevQhK5m38i86sp
iN7wp3o1f7VpD/s8pCHxydY2bgpaTweud/5XeLS2JobT1fxnQk/tfWM6z6j9SYs2vvhVhvYB+NQZ
q8MuwKcz51p3+XgOIS14w6WPh70w2p2XUdvz9vQxvSqWM/MnAGPmxGPnpPFy012e9y8BnyIO4L20
/r4+0fGmNe/m8NMuxIh+kffiJNckarfV9IK7d+Vo7eb/sHdmzXEjuRb+RezgvryStalKpc2yLPuF
IckW933nr78fqq+jbXdPO+b1xo2Ymfa0pSoyE4kEDoBz0oiNTue3XhFak45OgIb+cy0oqA7WLXu7
tluXarVHPpSgsr40GAkGIq/b9kxtOO8WHUuy1EzQ7FwL+4rnfYGSOO05gYppUCrfyQoIcHhZQWDe
iFh4DfchqrK2YhxqCN3avAPtVIMoH2HWGTfyoPHCCvH6soOyBMhEXsw3RHjT7v58UdmgTnUIR1ng
ptupjXo3t4h4YMKyaY7BMkY9Qcyxo283t6e9vCy4YCA/dvmYoWdwu6NjutsxLbOrSvMgBg0Us00Q
aHGVp5HJvJpZNPkx2RStbYHw3saUlnjYweR9ewL6EmpJZxx2NBXeyJJNi3PTKry/zHyEzS7JEZmx
VRiZGQgkHRizc+UyRxmplH9eQa83JaNdsYO0ePEijzZzYLSmpXTa7cTcLm9eLPssnE9EH2eScb/r
VkiI+w1NOPuya7eUMWliQryYSycjV26Ra7VgmZ3gxKI47jARrzN4Ts1g80V+toK7VsxE9radX2mG
D+lWkDWH9uYAZXEgllKk6l3JTzJXvlExQddIjh18X05unamao33X31kdugJmdrRN67Ifssiap8GG
3XJbNXD/0ryYtFuzzs4pKoSXJ3RHpCaLrecNj4ZjHmAkfOj1aQ8YyQxRTqPfQssa7G7DeNrmCaKz
Svwiy5IkFCrZTXmoqWYBF+5Y7s6Gh5J9kN1zrGOuoxkQXedQ/NgsHMJDN6qTHGVh5IXDuUcsOj3K
a2pQ8y+6fSOLXGpQ2NfdtnLnUyxpfPJN3iTlC9tpPckTphQ5xjZ/Ac2+UzzjoDjLk7W0oIgcQz05
xgqyotFDlScvCkhw3uXv9DTf19FjM86nyRsfVyTLCzZ95FjLbxbsnlKhNs8/B9ZMsz71jJHHKZkv
xqdYC6SiBGacKlkJMRC6mXfy6Zdt4aRRGt0UYXauOxXoC2RkGja5yVLzwA7OxsUHHeu635seEkQR
RN14E5eH1ku/pvNqdbMX+sVPRXRTWHZAwfFYGOk54iQyf7A1Z54K0kczehVLXet+k3GuaR8D9kJ4
WguSqqE56q3OAeOYACnxlSZmIarbM0EncgnHTuV58G4GBqzyzNRhHPjBNc4V7fLH3EmPrstK4FDk
sqBjmeErVgRR3jhcgh4fqXfFOWfbYnHgJgSUa3ZsZ+qcOZyJzCDU97CI7So8rI4fUNCZdTncXlwc
5WFWsUtevDE4LZCsx8b9iLXIj9nN+lTH3ED8U75AB11a+25bWLeLWeyprzDONT8MOXNEzF/Lp7SM
djcLyBEHXadmDhfCWV5btdZTPJrPTT4+Vnlx1siBaHv15fcKcZih/TwqMygmdS+Ww4zid7gKt8S3
hzhKTvU+Y+MidT0ts/PcaNMpg59NVijzDrW7HOzWeLYorMsva7N96E37Rl4T+ptAYcJuHmF6io9J
ZhxUNzsSSe7E0uT/y3bU2vxokvuNKUSJ1WGd58euXe60EQx8np8YfSBOL88Q1K1JdnTt9CwrnPec
gLl/NPEo8va5St9mmm0r8pByWPbyACCBOwfV5aKxmf7Cj4TTw2VxC+vgIZGZ9pRr0rPYbdgkx0jn
xuBWRp2JuabPWrbu5DYWD0FYdVBchokGFJa99U5X8rOrDQ9Agv8f2jKnCkGtB4nUfw5t9+238uVn
TUj5hb8iW8NxPJfZDsJGAkjC178iW1SCHZyeZutAmQYyDd+5o/U/LEEAAasYJDCIif+KbLU/PNex
KMd4VHzgyv2vRCG1X/mwGCancGVZzPvBX6NLCP0j9Yc7uVnO5EK6USFHG7iTV+cgV5qEVuKmwpTA
jqNme4+Omf6GjevCw/Yjc458u8XIGoRcwqr7q1qgVqnluFplupEwVb5WrqFQ8ZhEIErK2p1JFCzH
SARmxAlL+JZorz/s1z8w5LLOP/H3yFPYtspC6yglwRz38xrACGRBxzGnm4XAKuHMFErrGzlMXRbM
/Lx8xdX271/5N1Je+U4HJhCb5IaX937hu6lrzU7msUk3csVIMC0RdBd2W8kH5NaXeEmuT+LucII0
sblu0iqQu18f8JiEhhA6HJXsSIPEYVTujPHF6onJCebE6bkr/YWEPNkHBkWBuAmRSoJT/kZHuuDf
X4YuuH9YQY9dhLsHW4ce+ecVdEuzr2agk00IRiYrBsMIwA/cF280/RxkdyPwHUmBJHnINO6cntpF
Q8hgv7aqFrS4fwgDfMkO5AZe1OkSrHoW75OOGwliO15aq/CnbI25wAZC/gNbw6q3FBrVQL5XXlT+
KxekfOSqhITVaiDRGT0KO7kFbTBz3LBmtL7Zvk6UyZcRPUR+egKTQLG+XKeHHCIeyVJCQhI3f4uG
huwA84gUoh1Ce3kmWU3mYk4SEaVDe8lkkG7ayRbK38sDQQLvy/6RI0mYe8mk2AgJtSSAMgvSNUJ+
Jp9f5FklyZBoUxnvOpIHSRhQrboci4SwJkfW2WD/5oWjwE7D4PUgFxJmUA7kI4QzWk+BgReXuILn
kxgPAfmjRAlyluWnZZ1lIeR6GNt+Y9m+vTRY+Z/3ucTSCV2mXksoOLS+3K4SRcwOgRMfbS/OJnYv
V39uMrWbzYcFcfGlAa3+M2G5RGLcPxL1yp8ZJdrE3p0hJFI6NkKOQfwrEbneWzcdsy1y7qeG7Jd4
Xh5RLEMefwj1Q0TiF6GJfUlXxS5k3VFMuQR44ptIozZ9Pe1nto/wWxZtTs1DWpsHPV7vPGY/BvgZ
JQhRyY/kPS+LZqqbtb7R6IT59/PwNzZgOdweFLuqaAjiWsXh/EBmNdiqnVc2bDRiepKxiWuTwyz5
kySrLcuqECMvLDsL03EWJC6UjdER0pBYzDRfxdlBPxPEvNC/P6EoFvzN5Xnw3aGzAwcw7u/nJ1yY
5Co9BfejEkC70fBnZs4GaFwDi0Zxhf0pJfHFVNin2mt/t0j/4HWhNlJtcBWTtXJ+8Rn1UtaWZbBI
8gjiIcS3dau7KdBqf5VEaDDuZHuX5FVO4/droVrvamYlSKllExm6ZDLhUNEC72VPYkYOM54pfU0U
lHGpEkj9+9qZQiX4y6VlIqVs654FVRmr98va0SDd0vHNg4Mn0Cpn8yiC2ohbErQkDltau4OKnNim
n1pyIfEcGpYIxCDOTpyDxVldOcaSwV0MlwqQrAAtNJJ4wz9ykDMrgbZE0HKOa8v0GaUN5BxrwPiG
8Tkq5lOmWTfU6w6M/m/FdUaQWTFuP7fZOZruJI7+9wUQ+ah/XYBf7q4YokVL87i1BdYRryXm3ZIJ
yNUiO5npw0acYA42Qhs6FGLk1mJRJJeycXhgCXKzsjj/5tH+wa7R8NEwHEEETZNo68eTt+oIdbhR
9udVLu5cslJYwwKRRpeNEvxA0jB5DNoSjxJc//sz/MNdyCOYSGKhLW+5l6P3w+GP4omizZykG7EF
+Vo57CU+H6Lgo+SlHeCJaay/YcC0bAlTfrFLieDQFYE2Fjj1FwrMhN6XvHYp4yl5fvRwsvS3B1Sn
WO009GjyRZ5gyY+CLuWOemqqYSfBDi3OgQ2iIUYpzsfiOpJc2clShJDujDo/ToV2VzDfskLgxVZL
yCKZvwBGDgkJd1uxvkqaKDCUJJtyBXvZske2ks4ozLLlFsIoQjB9uVLEKGca3ARRtMzXaJ6vC49U
CpwH1CjDcV+gGW44cea67tEOSH+vEPAAjgiw1aXFWSFQXIB2qNSiv0JDNq4Ms2oy/c4cJ6EnuGSQ
st6SvcnDuWHKmCoXKq7D8YA+ojcBpZJ02Qt2IWd20YHTiH7p6tpJymX2/CohaCpAEP4bwj6ucSXg
Vx10YCEobDm6ztLTvk2izMUlp17iFkm18hJ0EydWKw9wZO3Gzjo0/LiAC1Li/p7ci8cvmmFnIlgl
oQ7aTttxk+4HM9q5JtwOKwyIsNRirYOQ90IM8Cpxsc07MGx5MDltKH35gn0IGjVkGyErl0DyEl2x
/pebEm+IsGZgCRxVA/nxnhKGyEnJJWHkz/Bp+xJZyVPrtHY60C6RHl+uLochOWbnwlMZhTugGPiB
8GDAduLgWJDvuyVhjkRGJrm12FXNtZ732Bm2RZdQ4MG38adlyMNS0NzKB8mTSGAkUJzEepK6VnMB
KgtlWgc1WfRBvkAwM3PBuyigbbyY7OcKbpJxSajVspdwqw6TIJ5uzC9NijSaoJaEnQhu+y6zCTRd
05vOd/I0cvfZfJh4aVktmK4fEyAqsU74io8CzcuKyPNJcDIDKgnilRLvJTWKoxjDQBhFfCEmIMdC
UEb5Jw2te3mVEboSg2FyAUcTVfXNLPUFCVuU5TRYC01A7GFE451AusR/1drBTsfXAvcj/Rysb2tj
HXJgKoGgBMWNqQ/It5h5sW0grs9BNRI7P6+JRUfUKqHj9Qh7lDEAvafrqXawOv4pL6nU405eTsxe
LlmJPOUkyB4Dcz/0PK0YsAQCOvq6zAhcDNMc0Snl5VIgI6DRFS8imLS8OEVEyCVe5X04zBIBXyBn
lkVOrKClmIYcYstmaHMOBP4WYLQMRxrgW/hoCTQFSCJoS5xhv9CfXj1LMCtpzgUoxGNnM1yuBoDP
ND5KPMCwzFHwSGt6g4zJr0ZSHDyARJMD7wBpBkO37Ralgv0yp2fJJOXPo5EeaQ+SiaYZtL8GKGcA
4yyvW9jOPrK2UKadPPyEIPuVNeAs06MJM1oXvgLaSU4onwuvwwkqgfNqDtt+/pJiw/KVrqkfoD1h
tLbd9aRzrlNspo38jeCNCQUe8YHikuRjJcw2460HwangdRKZShwtzy/BTUN9wAXeuUTjmf3cozXA
rB4CGNFRfkaWSALfBiYptLltoLMMgzNC15/wrIII2cRH8o6SD4gHkFxAvipaPYZXSLDN15mw7wJ6
8tdySOWb5XqUMFuSD4nVBRx1Iyto65sFsliBqiQlEMoIgxSGT2FIBryTTIxPkfWRLIJgnLvq0LgU
zd2DfK5cCGLXkoxeYkuQ4JiGK7sBjWRBBM8dgfwbLT2nHoX19mPFLSOufMHiNKvZJrF6moib+U5x
UZmWvRAvxjamnY0bCackeeDSAycIJ1TpksPEyD//QpZXDiv3lfgQyQtMjrbkOUzDqIxtD2jyyf6I
Ww5ZJVncUYeMIFzuYrt/QMmusGF1Zd2ltDW0BsOa9GnHnE0yzgvmutzqVLa6KPH16tqFgzlhkp/Q
0FjTo4RrfW4Sqn2o5pSgOzlK0UOM5pIBsWmy/7J5nbP/fnfkGUkRDkE2R9BoiQklXYXRj7k3YFv8
myyF/IwssjxKjnZecFbZdSn5yF1Pj9FGMFqVljj+FRQAW6E6cJJpczUAAIsDkVxFPJ18g6RLKe7W
bbOjrH/Zv6F2jI4tCRj/FVO+BE7/Xxr3yBD+M364Az98i5X98PL1W06v2LcftbHkV/9CErmAABIh
m6YcbtnEvj8iiY6qe45O/RwokbD3O5Jo/2Fpmo4+q2dblmMLsfJfNXI4A6hmGyY/YdG3+N/UyE1J
e34KP6FLsS3HMS0Euiy4mn4OvTNGc2xmWDoqYN7j2DfnsK4Y0EiWm5mhGUyNHq8C+lJF3VhZ+6oM
dA3DOOoEjm7cUnFQDpYBb344oxtjBpbX0oijxfm2b4s6MBYueasyNrCpv6cIbXrc21nmwg+IsjCM
kz3hR1cjrOhuFabIjnXzFK/QUqLpdTvWTu9bRXeei2rw64Q2ySa/Namg247ztUXGieA4ZoiyGwme
rKshtm5+2NG7P1fhR11bU3R1f10dJgc9ZDFF1sn7NdtdDRhVDY/wWhlUyNKrHj3T8AipycmBtCQI
hxHK8Ni8J615zTp0bg3mHCoRRCp1lQHUOvmUIeXNYFP/QMuQX8zWfdVa90OijwGVToh7aZu1buO4
nWgGK/aL6VITmBJiuxSSNLf+5JYR1PAlzMJacWVN/bMe2lcFrIh+7VDRpdcgn57LHAIHS6cXma6z
wHDWwEjsD9po3Mc1O5IYSMT38PQag4sulPI8Q4ETj/o989mwA9B3in+EoH2priGloAjxhkjQmQ7r
2zG+tUToJ22ZV1ATxoooe5gdPYBeSMurQj+UDxpEm5VCWy6BZ6RUG8+LYdd3IISpCeEm7ol5hZ/H
SN5n00Q73boPLQaLVPNztebvYZ3VDDhU0K21+3H0rmPPuetb71FB+Sv2ps9OX11ncffsdY1BCJa+
d655b83W3hiaTTjED/FaMmNIb2fSfOjG6X6wuutxDWFAmNkfGs7RHHS8T4nHw3ZR5VtNzG3swKqz
LpO3YZKKS0WY6z4VKhSkIaQ01KJhfTcQC2/RFKzlzx06uZEJ8wbKjUGCUFIS94d84dZWx+gdPpmv
TG0PVcczwvy5KWyDEjVTCEUPr/yqFR/FUJSwvO41E2QOFoMFLolKJVTTJvQL0+yjAh9ZvtK67EY6
n2CqMOg0xlZz4qeqA74cbPRehvImXYSSHvpAUrKKVlAtebt855CHXwnNr9N8gZ9gMt/pE6VnFcJv
C6nZkL5aH16MD0x7vYYxDCnUtq7nzIQQdia6Xc14Z+n188C1zlhEwqiPdd9Pu3F21INTYiUzDexg
1MOyq1btCVX3TVkM49WCCoevrJ0NVVUlas1jsu2zeTzYNVKRzhcNhqKDVTbeBjIh5cpBTNEfoxad
Z1U7qVZ7B/ms5fPy6oZ2IZLfQoEI2T3oOtFy5pbaBk6i2dcXqAJKmFyQkVoPzkizeZxnxP6QejI2
mTHfGEScJobbpJusrHe2jvqBDUUzLBrqhvbZm87Okl3frwcF5WKKB8bGsPWT2tL8Ha2wFBXjLY2i
95UNA4rifoaOZZs1Cmc8frez5kHhVlUK5TmeGIIqHf2jwxLBIGK6TA7FSZZfpRbhVj6ibYzmTGgP
jNCXyHjyEqbfEqJaEeeiomGvhH/2TLfsvUXPQFGGGygQwV/y2xxWkyOI53l05k9J1TKCPM44StjR
tKHtqeko8NjE0XsYGS9QS9/adJlv8pGGoHWFXg9SlsF8y3uG+ULEhGAbiL/BffZkpO9G45U7e7QJ
RjT3pJGaOmn0rrgTAtWWmjC0Mt+aLlONbQ7Vh6VDi+9VxVXnjVuEn2+ssj/R6AwbuzU8JxBYTwx3
BW2RHOqWRvJxfJCk1lCnaMOQ4bBnPYJ8JJGJm4+LFr/ni1APcV4geCM9lIYLs818R1dgmV9Izrvi
BUJOPqpwvq2zowfRR7cd1ZMVavf20vbboYDMo66qDbpekR+3DlR59RJDlXeCXxXSwCR55wCIs+mO
tZ00CBUXV410ikABQH9R1/uqNY/BTdzI8CwMTGhTMI+bW1+bsfd2Q+SS/bUMQrlYjOZQIo77cBPW
DTQZWkRlGt/urvbXcE0IyNZpZ+gR3CwoSUMHUQT28tXL7CsPycUZzic/VpLXmIfx7YM1LCpJKO4Y
hRs/1aA5ihY80lLiqZqEiyOmr98nc2cWMOLSMNbRhSYE160lH1Yj/NZa5n3bavfz3DzH3jWFSDOI
l5y8hFGifnDvlVybfYhb8U9aR4ll9eecuTalZywN69w2iyQGOdykpQe9WmsnQswl/Chj/whU4GIs
Ol4xaTdJH93S389Elxr/BvMy/wb3acQ8gF5U7lxu11/b8vp6HukFII7Pqq+6DRXdSPrg5Tu9Xm6X
wnjUjOEA9SvIgXNgQukWPaX9qtLUjNvi0mmakcp6+aGpP9ZNsunCeAuosklTViKdgjXeMGkGk4b9
WWnNq4RGX2at/Ngyr+ruTi21xyo0EKX9pqblOTHVx4iLyVKhVIa577ZQ1a9mqNwg0vX279HE3wFY
eW0pMVBB1Cy6HH8OtbR5aBgj57WJZfyUYUl43wRmmdSQzI1eEEhiUuArHWr6BnEzB614aUN3PY6H
i3pCiwR1S8GqLH+DDV/imF+iQNivTFszVGQeqHH+/Gg2PL5R3jPNVc99MNF+7Q7Tzpqeh+Yua7+6
dID36Lqhce8vlrHNGMCdVGgujWQHCzl0QK9NNt8ahX5T0AdY2vnnogUHW01G7ecT/9Hz+jySjIOB
H5qrfOwPowoQYnDyYvVWoKC2qY46PGqLOYFp0t0cPbl6t++M5TpV87sWMc04NY6ja29DGuSJjnZa
XB6jtD5ADtWgpr7k6c6ZmROuYbid1IdGg3Tfvcm4YpR51586zoZDowYpbGjft0mxKdf8IXbcfROr
e5du/YkIDoJc6O+hyWLeYoA+6N9t4O81JrEBz/RoRTEh2DalsP8DzJyafb4UWkRAyQA8oIefZcbV
3K770cMJjLAwewM8IjclHIrQuMZxse8tcwOx2iGfWzT5GGMr7IMREj7redBp/W9wcOdvrQXYgE1x
X1MdRwMJ/8VK8zH0uqioOlS2bOZWAHBbyCGZp4TeqCotKFIZkizskFklc/wM2xVzwHOCxH1G0KDF
zz3Tbpu0+GKqS7JtuOpKAFdRiy/Waqs1686Mun5bmJ/QvKJwFcs4ogW/cUnQIMOvfjjeG3ZUwJ6H
BoxlpLdVl52bkAC3HHG+gxa/VpoOf07S+HUEv8Ps2VddFj6qDdzoVYkCTk2QNxgaHk4xX4zuySw0
BovUMUgs5tTQEZnCZ6eqv00qc9eRsTzDa1v7bk8AE1pnWAThQLcZLYvbChr5eriGVT3I85DZvbwO
8oJRG1OHg26A3pUUHhpADJv6eP0bT/k3iReaRXQKbRQkSQF18pqfzUXPl5EuB61DtkW/Lwouhdoo
3zM0rUzuEV2HwYQq1KdGnf01o6LT6x/jxYVaPrQwrXX+mtNkvMDaxjQvV4V+Da3Vy8Wk/6v8/5y8
tYS97/3/qd54TSch/88IwPGlePmlN/7yG/+b+Dv2H7h5lR1U3Z+FsR105GlK9yyEkyyyStF4/J73
u39YOi09/B18M3/2HX3P+50/HJUimcf8uwf+phr/Td6v/Zr38xkq7Uio2KuAEo4jd/QPjshp4bNo
uw6q37G4lY720L0x0+pzAyLgmzFDzldL2T+MzvAQmnPG9NM4ER2YKM9MN/pYK8EinOA/LOA/JNx/
k4PmqfA7NF1RpeU9zV+cjzIUnT27TDJO8/jBhOYZmA65xBupfC31/ICgzos9pO+pnZy9/H7uoBqx
lpdl1p6EoCQkWvB7ZOobK3rXo+zFDHtDNL0g4c90kFa39xlJ9/v4N16TSW/W68cbVJ6cViRCLo0a
s23/4tizhRerSoj4ItdmhthtvsBcczXnXX0o3In5nWo6tlH8lkHeR3ISFZAN1TcpcXM73kTJdG14
81mkcLIaRoHOOMEef8sE+POkGXexDg1nSdTbO9dLkp2cydjpjCcoWn091FUWFDBPFQt0rU6aLNti
Lp9MM3yK6ZZmWgpStkJhNmaNHlfHpGlj2vVT5G48ixHJyRgevApHTF5tpSyUCm0krr0DszHv8/AY
DvlZAaZmGoiqRE0ZIf6gDy9qhVRX0u572z7CuGHnkGiZV3NUqv6svo6Rs1GhlkL7OnpWYTz3oSy/
KSCiT5j5yYfyKevNK603GYnTr5gQhhlKNx2/5HsZ9QuMZoTd20WVBNMrYoS4LOH3aU1UKaN1+Wgh
8OqT7Wq7y0+Yc/7eNE9LRdaSpNEQ2EN3RsrnMez6fMsMOSP6Sk+HNLZdDcWX2WyuinDJfBhNb4Zs
uU1Bp02EZS118ttCe6LQ94T6AyjzCi2EAUW8OjzAZJ0xzX9Q7foxhc8ztr/W8JXpBazl0qli2Hd9
A4e+uhLVmw0Tu8OKMvtCslc40ddOL18Gs9m56a3W2oeOcWsqvwt6U8yxeu3IGGXfMnsPaSPa7dQ1
0rHeFe36MS6gaKfG99Kl3FI2nHBB4n3SVjjVrf5LnLk0lxrBxMjnhn6DieQhuQor7Us9lS+TYUIU
aEx1YAKz1wqTYG3Kk0HlA3E2uPY4qR/LGTbGMkFLJzOoMjpvjqeEweWzWGxIsoTjWnIoNJLr3aQu
n03H9DPmqzlsHpXkvvjmRdOtbnt3Dmh3PZYu1CvdeHa8JyOHRT/L4z2ZHAlYlHzjD95Wz781tkUD
TcueTLqwtWXM8LtZwUtrHI9Qm69VxChbm9tWc7EDt6opFSf5ewsv9RxHDwXsEVuPifjNKG86U4us
7Gib2JAEUPQGhjo56F8zmLNcXUZq3ZRbk+FT0x/BU3ZtOD+WM+msF9b7JufDhtA4hAl0tagvKghS
Qac/o9EZxwhiLJLjVhDjmDlW6K6kf8u0ImTjZNuhZHwIsSrU4p7Mtn+qtWG/5rETrA4Zytqqn1cL
MqSqxhTrxcw3MRy4SLYxLp56+zmi4Er7iLob+xn6vLLfjZUDwwSDowHtg9ZQ3/Zjd0C7jO5kDNmN
qK2SDo/F56lK213YF7ofp91tnA+0sqPYi/CCGxDwA14NvMlsM7lbOoCJZUh2nQZrynxO3pJ9G7Z3
M6lD5nslv2ZPy9NkZJ+Y6YSJF1CDbhz8/quD7giMPfITSvaSrctTMZKnLmZJqbiU3rZcv4vd5Nxb
6S2H9kGGAhj2zEmNnXOr9gtVQNla40wD2eAbRvkiYIEXxS/8+Lzl4JxaiLrbUim2rqI9rVPRHnRw
zaCcnxAjiFrF2MAP2weFgb5bo5H/U+kEGE6GwChosWszcxdazEIr1m1bFi+iUBGByS0FR6pJhvZQ
atSSMZDZ3acZ7B1xg6E5jpts7AnAktyysPjZzHIBQ73lquSB8nYBWfSQkRnILvwuzt5XR9vGCdLW
ymTUPsWop8QkT6OFhIkPLpzWSdEw9UjSF6AUriKHpnrENPE34m2ZRMBnsH/IudiJk5OsT09xeTA6
tjZDTcc3MkJOUGSfMtVz1aANm0W8eGN1j+Oq3SkRknbpZH3T2voFRbbJ74HGwGjVczwkd7XJbiKd
kzGPMDwwe8roZEIzmIk1s53FNtROdDUWTJToUMDTg3Dxq8pcvxlpMIXxu1vgJ4aG151V8zCOfEOG
gI3fpsljliOB4KDyuNH72xHp7SAaJ0QYeT7oghva/XTwtiz/c9nrMD9TeYBA2ZiYDx4fjIlBL2py
QnOH8vHacabNrAJf1YFVKTKe17y5W5f+Qe75au4edG4mXQm30Ry9arn0ddogXeoT2edbmZhBNfFk
6YRxwUTlUaPdjiGxcN0joga/aJqVW0Vbn8ICZNaEBKu3lushxWR7ht79GLbRCMkObqpp3FfDeFN9
i2rvPHusqJ6F5THtTmrmUm8u1o9aTKoaF8Y13MT7MKkotbYcpJqDWebNm7UCWhjZy0V5G7aCF2K9
PqggUNCa6MVEBS817Ku2WLi32EEEjDZ5RwgPQ8Cm15dH1eAV5gSymqyN9opHgTzNWJY6gm5OTYDa
CbIY32qQo4eBKMzGw+Q4tArxIChWkLojMZMaMG+kK9svnPZ+FM7bi3msKD9uCqCUqAdruhAfJlc6
BOTMYfLUXcX4GXITaGuuNlpFpVMx4x0bG4bzgfEi4opozvc5pKh9yrm7iHm6efKeZDoCy/U31Diw
ryQy/YEP7GuM8GIQRsU9Wiv9dS8iwmYj0jt2j1MD7NY503RY1jtlZL5RnaEBSE3L3U31AMbK98oQ
0bjUD1XlHhRU3mia4JAkUYdMljXqlDyVh8sXQ2nfB6n+olVVcbFhJ0dbtjNukBj9MvUQ7TVQRObQ
fzJhR7cJzF+jHkUA/GlJnSUqfAUcszGh6Yed5rbvNI9b9j1UCHsvezCnzcd8Wa4SCUn6rAiDMv/W
1TWqGd43h58P+hhbdrzweupVZpZKmm0RpnBUY28byUsSY+Tyh2otlk3VtnhlDAkuIzajn/X9BM/h
QAg3ajQtp/XwVHR802JDiJIq9abpjK+FA5VNl9aQp81St0Eig1E/0O8adS+zmeDUXpzjMkc385x2
h1EDYjTaz6Frg9i3iNdfCM4RS7e2RgSxuQ6RmcIFhBigr6WQhQGHVZt40mDfyaGxWTPUBRC43qF3
V/r6cKNoZrWBgUMJWvxgSnCT15BxEyizs/mHaB2oxcn7Ld56H3tNvIm6CRUYkNBxpGfIrKDgpgD0
oI7Wuz0OX0ql7w/tuOJfzIeMEwKtpHK9pBRbdOPBS0samnsnChSjS4lc2minZg4dyvtE2tkuNu9M
o7b7k8eSXYwgJpe7R29daAvgt5ChsnpHdlzSxtUBt3aqX780Y0sDziodMxT54QJbNoWHBRn5p6Qu
mLGlOYe27jAPirypqI84X004WbtvOA3888wtoafsGOkEu0VrW7UhmK0yN/OnWev81rUCIJGXMOJU
Xg7jtBQvNECcsrJ/p8MHFTc9RHSoxT1SBup178rLp3eD4icExd4W+pgXx6TMo2Tuo6MNgZtNHDqM
GjUDSKUN562vpmAJ2Qv6HhDxpj0DfYgtXRz40dn9VMVh0HHkx8x+mMXN0o8CawTON8iQx6nH/FR2
ZsK0J16bYQ+YH9FL0K27eIrBF4S0grIihSUsVet5Etxq0EDdh1ozr8/Y/yci149z3TUUf/CgwGnX
WRGdDBpfvdW9ny10SgwOf2IhQ9sw3Cl9fvXeSpovbZkCY3CUw5YSnWoXQZHw1kZHlOp08RbB1Xyn
rmBjSf0BlqBxq8C3ST0tO6PcQ6+KxcokuPZF9+atF42Up6dPutyg+aDVjAk+gZKj90dbVeL5GX0/
myHRkOkEVF0jVJf1QUcmoFyoekKZmpYYtltBs2S7Q1CvkMyGyBZtUA6aSJH8Gu1WH5SUuTR9RcCF
09fHny6fpioTwKKTnS7pk5eiSOOqSITl1ic31OmHr/UgHeRRO0o4Xjp+cZSG/tIap01lxPDdnOKX
lbingT6DIEqLT0V6ewmE3dQNA3d8mxTy8WIiWTAsXG8P1wL8pIkXvXedhQCUV995WYM4EHVWOvWi
xzhSHm2IbmDxT+jtpQtM97BWUzmrcHxuKiVbNtR/z1GRPkdU4XZerjzYUbnJ1AQpQjIaw6x21mCe
mNhQAhtPIdWrD2M6oG9JYtZNyYvJBRda/ZG7sPC7Gu/PVNK3xVQzNCuSQFHIAjw1v44nWoJC+C59
BTJ5WqdTWuYDGUJg5QgEkD7rAmUSM5L/Weeea7V6NBuukcu/GQdN2ym2s26c+XkeuamK3sB90mVX
hJ/qEA9pDhWZoZGiPrCkcUD+Fkwqgwut/m0E7qa3iVb4i9zuTFm2L/JqlxMPqyrJru1pMx1fWXKo
HATVYOt0DwnBQlHV3q1oHKgZ5WGqo+TsFaFWRq+jvXQbx4NEOrfTjTaYKm1DfG83Twu9QfG2cNTy
6OXtVZ1mO8iRIGiyc23X9hAsWrZ7Hecm5MTZ3TyZcG56ugUryfoYedGuSxyYu03uxKgYH61kwmbQ
R/C1rgNzySoHm9Sg16GtzkWjhNZKaORcyvhuPT97WtcEC8Xebaojv9Kt3CsdU/JmEp2Q0IMj09J/
N5Twa2O9IB/0txim7dG9zHDUz0hSrjh57elZuisG5GK0+tMSThRsLd4/xXZghPzU0XK9jaN+3i1t
vq/X7AV2Uih+9BlCSFraqhGD+O9hyf+TjB2aRQf5f0Yl/7cv6fwCB12JAMNPfUmX3/3emKT+AUGH
prkqc2yeftm3vxqTdB12DiYWTUBny2FLvwOU5h+uC3KIVqyuQ/xhYA3fAUrzD8MFl8QSQO/o8v3v
AMq/9cVrtrRNyfSlbvCFv0DfntXnCghPCY/67H+hEMjEv56Djc1fqoXmS1pyq3H5DQApj/8TjAfP
kAr8+D/snUmP3Ea2tv+K0XsaZHBe3E0mmcyx5lING6I0cZ5n/vrviep2tyTrs+C7bFzAgGDZVckM
khHnvOcdYDojcURdKWHTb2BRgnUKTVFIxbDcp2F5tMWdRodrkPcUZ68x5TaMPAw19fKxZmOzyEhU
PpO+WGMm4evkvHOUiDjDnOtLVzxifuUm94TuGCFDKnIJ9kv3MDj4RjWPDaSUtf3ixC+WlvzilXzX
S3wLRr5/C03TgJYBoJEKff8tWl1d2HQJ+i1JVy7r58Vl1u2wh6rnDKJiqKm7oSOGCOpVTUaNuX7o
cKOba7YO2qIK094YR0T3xQ77vYXhnEII9QiVQRg1sVIE+pQ71O6N9VGkb7h44oIy43TObEhn5IND
tQJJjNnJxszflphkmfAu+5hWZEOET3gG4mpiEIkz+d885z8Bj//M1eLLOpYtoXHirN65XN/cugR3
2gjhdQkdVEdAV5IRk2JHCBxqf50oQIvQ3iqRufvrTxU/Ar+sNSusOrruAObDFPt+rWNzTkLSD0sk
c5CdQBtMADB3b4TVwYUlHcGjUYZjUdjMSYmKarCabTTYbvhbuQqHtZzvfp6Gh3JI9sYZR2i8qHHD
uBI27hbdmwlzSvok/fVV/+w556p5u12HNxmHnu+vusUveuV7kf6S7fCN93EC98L8MDsgOdZXjPTJ
PkDeGN92M7lV+F6FxlZJnvTq2UCr0KpvIzIzzYLZf5NAjB0WOu/HHlNP3Y81yO8abS/Yp6LQIliF
17UPtv6QsNUrdXsi8uMXT/xPBmVcLaNrWzIZbe1H7d7Yx/Nsk4gMCUfsIqvF46LH+szwpgXqR2Vu
XEzkYMPse2EdYHqdGaR2yue5fNJopns6WFPdr+Q7VfP0i9mA9pOd7Ltr+2GoMVXWNKjdyoMpHtZ4
3Lmt4q/UXPAE8aOnVmgvfeZ4KqShv77Lf5aJy2fzP6tiyyv75pXo+I9xGHGXde6BZuhYHRNoqLYB
PTidSsva6MUEnKjjMm79YtatyWfoh13ou0//YSSippiE9B2fntU44XWogYobUd6rre67YIjjiIED
pKiExCfMeAst/sUFiB9nXO+vpo4W36U8gRT2wzYIZB0Xas3C6z0YcycwOkM+FkreOgx0l4iIAlIF
I6Eu9+qwIC8ImSuAYW+/Vkru5Rlen9cab4cEcW2EAHryTD1dE1Pa2hAGjdUTU/Srm/aTI0hTdXi9
zAdtId4FY9/ctHFQXFUxx9JLc+YiqbtDQR5cFLXxSriZKdy1ohA+nrgMlobd2r3aGXlV4XRU2E9+
8QDJFfrxFuq6LUz0kgaqd3mt31zLQLBQjvds6SXwnyxWYZgeGbDbLb7rVrKd0aanzwqiTWzkvPA6
nONfvdg/215dA4Mxx9Yh4P7oNaC7fTlFC4yXjDc2zKxgrAjMCNureIwP9Xom9fIGLOKecNxLGRZn
JT6urbLBX91Tw1jKw3a1E3/6xbr87NFmPCY4YB0sEN63o2/WpVHKrJ4wGse7Ck18PB3aPj6Iut2p
Nq5AbbOrteokMC2EJkYaW3NrpNavuAF/JmpI7tS/r+GdavLNNYC6di0kSAokgT8qBu+CVcmy7KmL
yv24DNewKHD3ak5D9qCU4692tX+aTPzwcFAhCWpHakHpAvf9wxGino3ckaaxnl0YEC0yVpTxzNpG
bgMUaSvWdmNbECPdBwU0NckQSdZoF836mQiVADLfxbXzl2TSdmF7n8zGwWgNjw/bihUciXhUAuqj
HgiKJtb9Eg6Lb5GOIJpopw/SGQ1+eEpCHVSefjHhO2jnMh2DcS08ZzE8l21fMk8JHJmnHPp6RCgv
NGXCyQb4JTZlHsh34ako5Icx22tOvh/tBFEGsVKNcyjRYbWOfjTW+AZv7ENlk5KRi538LPAjr1Vj
FMPSDi08z0Oxr4mJynR1x4jT043QbwmdVZlpVR2G8YiterXYd0W8sZx7bE19aRpkhyii5OCNBq/I
Ia1pBuo/EsK7ALb1ZjTozN3mLrHoFkfF721xMlEbW07mLcqX0cAmmdwLTSv2Ke2/oRGkHMErJvPL
1D25VgQva/2Tmn3GuXFfTOktzJqtwa9XVusQMXFSQScyp0D1yMhtojYUr3OvEz6ZbLSV+yJeUUFB
8ZERaGccHQkX2AoWfySbizHUtouelhl/6VeJFRaZtkuXYm+LxwEyLoIIL0xfGw1TBmNFRUcIbd6D
u7sQgbTt1Pcbsj1xKCsY9nJsZ4j95tLv1OIUrbCT42kXOyMu4mmAV4UnZQDLUryE08VVKSQKjH7s
rZs+LdNBi5qrrDK8fiq3Lnt0CHpl1Q3gIYkF0n2DScwUFttWXgt7Oxxn5oSQqRxugPSxBbWZTbGh
207GYjtm5Rb1zaYsPhOzvU8O9geYcQycqgvoJUO37gFdBQ1stGN4dbrUpDGEKgNfrdu6eKrPak3O
LKlDuG9VOOIX1vOMHmBYrSDDcFP/ZOKkZMM/fdaGhC99FyYk5AEshDoaeLVFPkAxibbP1KJ9qI3H
YtB20ZAQUQAO60zozq60ttyGC483yVojSQgpIJS+swtpcMSDDeeN0HU3u7GsB0c0BATcuxEZJ7CV
i5KjMBkIZIBkLsWBGLtjoFyqHoAyMPX7YQiTcVMtNyUk0qnuWLiHpim2M49KS40tcSuN9EtMRvdR
81AXOC8N60YQXWlbd+2EPxPZL24MvIqAkOFY1tIzoFcta7LKO5LmXLBIMfl9STwmVWIfp77Za7se
6lZqp5uGiKVRXzd2+dzgfrwGrjIQnVH76Cm2rSl83NDAWACBoEXoztZ2Hjtn3Dl4T+dzuFurCVr+
W0vslwXLjsmr8I2WAB1mvy0E5zI2ITmDsDIFJ9+psinDYYBmy42Z+/JORjwsYX6seQsTPAPxOvYa
7o/ocHxrJgZVJezfyldTwWNOjNPMytueOxh+Fuu7cIp2GrnXBA7DBIg2jQJD7XPL0GHlB3IR43r7
uQbD1NfPlMsLqxo6BhK3V54HHPsfe2xOANK3RBNtShFtdA3lSWt7Qyz9wK7VHqCLtQ6DniRCQSxg
2VML1JU3hJ80bBZz6stY0wPMZfbuYHsjF0bA4bFgNgStFlC4Imk89cyu2jUY97ljij217bUkIiQW
6zcfMX7GA4Wvqs+eOWieGqEqWb6qGe74A14FWFSP7GhKv+6cMtub/Rti16Pu6EG0CpTeBiLIyrNV
iPepSlQPhgLsH13fbXtm53nbbSspWqEOJWwT474Rj7ZpC+i6NTOGud3oZwUZ4gCdpXOJK/tQuqiH
B5QGydU4SHL2QxdBVm7vEuODGd7bGN5pMTkkpoEtIITfGTlBqAeaMvg5LPaqdR9XYW8n7N9N7Bbc
XVI4jITtc5UGLVPjNrmZV2UnlSXZXBB9V8h54GaKsa/mrXHa6kJIoF/OE7+rPtTQjIhzY5jHoERA
aywPBsgcQWaNk/hl52zBVzyrxq9mAmVfhhPq/73Z1D5pbQTXFeeJJtVt8qCPFD/N1X2eY82vtvsB
2YzKN0EAaoY8IwOs/vkxCp92ZMJNNd/eb2CFd4SPWuvjEsVbSy8O/QTWD1FnINfALbptIx4Yp4zE
ZZKS4S1G5pdJ7Xekb5L5DnnG3FXdvKM12brZrV5HHEgk2kZB3+j4OWpPRYc1TDYEIZEZUansRZV7
MMODJHIObSqORLXutdWTlJx0FLtanBu2IhD4QAw9PjfqPdG2m46H2FrneyUmpwUPkNHy9Dz015gz
OtdOsRoeEv1ktvZh4JgkMuukmOF+nPRj2xqXznHQl+eB3LlIIDiQtrGTxzDg0zEfdc8AW8xXX+dA
k6cyw98TUVrsddT3mXlCX3csK+00ArOUoekRiXdotYxwGuM42W2gaFxUAbaj6sSytYGe9AGUUp+3
zisEF05loVERyL+LUAbJE0PlyuUeWTm6l/HcG+QlsQzUnl5Hb/n+40N0UFX93PFRqdB28iAi4/Vk
DSqS3cKTB05lw0tml8hR/zpfBd134/iyWqKIGmR2aew5ZdA0T4Xebid5StXrPVE8e8PkeBLKXlY3
00jqn3LuHf1S5tq5ee1rZQ+/eDeApyo6lvY9atim3EJS3Kq9uiODwa8n4VkjR6Cj+I57AaDZSfmc
9KjG+P0670kwHe3roVfgKTF2T17VmoKIQosM8gC7W2LQhdDOhZJ51ZDtnZpFN7LbJaW7nqxDnsW3
1qSf5L8nms78BOWv4T7AAjgn7sFs8n26mMcYkcUg1FMUKxSO+sVuOZnb+ggXJB0U31xCH2zlNZsY
0SkYB0bxYVTD63n+HNXGbVPaZGbtHdxN21g/6al2Dsc+eId9uCZZJGlOE6hMMMJ8eepHzK9n8qC6
e4X5zUrhkVUfDEB4SzEPBMjdSmm/ZZaepnWBo/WBxXMbr+IUurVfTebV2DkPlVM9RGZ+XnpYLKHz
QAjOnqpyJxoDQ0akRLCnYhfx+hLuZ3ICU17XBZk0AS9nENUtjd15NMb7qNWeADHijcakctOWLWXh
emWATjTUp2oYPjRVRgZfcwdigQ5n0C88eAlRpNsqhInEAWyBcEUaZUvHmjdPImUvSJlo5eOXhMpX
S4cjs+xAAyo96DVaaoE9RaznYwB+dumnVNnPxWR7uUmmPQ7DFtRzMK4TWug7ayQqPOLDCZqojoka
ftVralBFfaIbPCRMn5dG8UM3vHbS/Av992mw1E+95p5FNO9SYMSsna+6ZH7VrO6uy+b7nMpMFCGZ
TrPxrFQZ5MXrdFX9ZFE/lcr6OsXtnYEsEdXIZmI7IEhjVxbTGavu+74kSlynLufI2EYQ6TxlnZiC
L8YZJPCTHpY401jOh76tTpx259rWt6pAjsqHb+J4fG1U7T5kLTHC8pbha6pHNzD7roz+ZDvrq0jV
p1yzrsakvlOb5jHKefFq/Vw54minH1Poc2u43OsqvYstjrTd92Rwsq/FkunFnKzIbuOw/KCq3El7
eNbb9d5qYRJNZfayqC9GPWmQj4wOZ2U2qNy4VKjh5fuJHcReG+97XkPWFfco9qGW7qNVSeHObteM
xxVfeJHSSfFA9ULHG94+qhEBlG3ymlNwuQ8pdwca8tmskkPNY+qGC0GFLYd/tD5B3jktuONnSNwI
ZDwVinpxEsZCqnphGESMBtmN7NXyy1VI4YgTunax7KtG6zDyxg6y9pMZSkAgJg+LyyUB6CBygqQZ
+xNz7rmYmWw92ixkc+xgydvauHGVJ/QB9Hs7rXk1CF3OrQiv0fZEGk+wx0L01uqLlxk/B1wf1qTc
a3ALSQwBkNoaeJx08ceEqAOj/wrjbDvNCpBZ4oURbnRbloijhkFoDP/UTG6nOtvLLSRcknzTlR1H
Nq8/s0AH4/pZAAaztMUruUYHuQEigQzkJ1mJDDNis2STigkdxEEmg/ykqd5UR7v+ebA57HT9CE/K
10P9KLfuohiRhXp5LE5OYTLZo0dIzcOYgavRVsgOSh5CEkmCOk2bR5PGnzhCYnJCgYc+iRS/nTxH
W0Vc1mIIBkRo8jhMyXCrhg5vjtJzmzYQq3HJtPABx+ZNP4X+qEUHJWsDM8R/Zax9kNSdqfik4O5q
1b2eK/dgU+N3Cl0Wx7Or3+pYQ1cCYxE925PgBxcw3Td9F2RWuYvJ0TA79qu62Ds2Sbu2sg9V40rv
hHccG3GcBiboK6Wxqe4iMH9HZy7JpWhNtlfWq6n6KhtXeYJGPT1y0Qd4LZ5HeipHmsri/m/zr/xw
S3eKjdhZtvhrRddJm5ckcIpmdVfXyoNI2rt2vh2mah/b4YO7lrdIHpZNJZOLnTurMY/rakIb6QNp
OblpyuIgbORibshkPqoTHrLwbJV7hxF0XD/KSzJ5oOyWg5kTxNCylyK10AWC+lJtzYKcPp0/aeMH
3EhokTc50MRKGmaOi0JFl4wdODK/XdQku6YDINRCPwnhZ3FrJSCh8vLXtraNWjrI/J8dpsnTJFv6
qi7ha7LXteEeovj7/xMl1gYT0YNw2mAS9sGy9YuSQXYijbQ0Wl/WHlEPUA1CIIczEQcJXBzmph3q
GxmVpp0WaDC8qMFSwFJm2L2QfteF11mun2vB0W0pe+JTMQh+BF85aLV+ahuxI879OBEr1phgmTav
riuuysg6TB95wiiR/Eg4D6qlX4qaUgZhWc+7gvXAyc6cg75wlySmwy+yIAxyHA4qLm+zZ6fKzZLl
t6m5vMqnSBsLbp55wK2UdHb9bMPVm2PO4sYTRDr2X2snfbdDnowDBkle3CWymwxX3XOL0M+y675e
N3IJE9o7+Tal3KmBCrxSINKUbRADHCmSplgAHgD6yOOEdA2Sy8ptYfI2ECQqq1ab8bl8seULLjWW
bQgoxJsXxfpx6QsQIPH+O94rWXCPkR4vD6/qtTgbsbqTL2JLAm+JJXQxmodFW17l3/F6+EpnHGV6
i27fkDnFDkUCOikXbkFAfcuV8UnyCuU6dBE0t1Ac5bNE287x4WI1A+pi1R9Kk2dLQnIkfVMIEvge
vCOT/6fG+QdatG9AWu+tf/vtS9kn/SJDOf7nH5cKQvmXtn3rvzXieP+hPwbe4ndGAZoKWwH53fee
voIgCw0yJmEWBjork0nCHwNv63cHtw2bERlbprTk+M/A2/rdskHFXRMbRCbhaGz+RlqFJoM0vgPb
HYSh6Ligo2A0YauuBJ2/AXQ7K48ZVmSzh1LymikyEtbGr+GvKzGeDuzZfR3vZsulVFDxPfiAlJ+J
hhHksbPpsfKsr6X1IywTsSzI42O/Xp4M1923U3ddVNhqpbTfeX2amu5URxyh6DNM8XFFlj3a3aFK
q8tY6vjQNVcjw1sldw42GxTCAT9xoHctjp/S6i+fceUKulTfad38tHRYzdM9r32BF81L71B+OB2q
2/YgbRnCcDgpKpayq4JgQyNZObFRl+wzs9mos3kRxXQTR8KHRbJxqFKc6K5Mo/vajr7W9iVWSNQW
S/QMyS0FgUn5vxTlJMzxtESI9cb+0IMpmNFpofevXNQZxtGq16sGawKUg4hJN3NHIyHWY0fU0Sr2
KkmHZElZZefBFJJkpqOqxAcNRU3enKa0YEmgvpM9LqOCx7E6Zetn2erU1ghni2QtRKsJY3VNLc5x
N13Nnf2YFcpTQptTUkzNZX5L9s29OysPk3AfEa/AeFmhBNjXCcvZZfVeyfRLNk6fyK657SXkDehl
T+7ZsKFeT74V8S2a9DbJs1cMUDahsLDLE886vcSg5TCEydvK+mtldu9aJb1tekKhi/ZNlMXtQrxi
6SRHcoq2Jvsqo9zAGpO7mSDQTV0kL4pielrTfbBjBYpVQ2r9cgZRvP/7+9B/Jf2GfJq/2obu+99O
Sd93v72Vn3+7+jIm3bfb0fsP/2c7Qn9nCMeGqqDbbG5/sG/E7zL7RthC6oSZe/Gf/tiM7N8NEnMY
ucDZMWA5fLMZ2b8jKbZhy/yLtPP3bIH+NDt1GD6yJVpsSY5G9tMPQ+tljBoxMztmMxI3kQAZmsD9
itcK+0El20QDEREQV1KgZqt5pJxr00ebf3GNOxQpMIpp1qB9qiW0O3dnmxMnMqxwjL3sFwi5Ae8v
WHBFlXyuQ1KMFeLl42A0rI2K4sgV0sCMFqKFmpCMtKYPxnRF9+epyUNUYDBZfK3ewi7fOnW8UXsG
A5np1/aLpmINrWxDtWaeXvhRCKhBGutCDSiwWtYbDUTyybyaxH1Wk8qGiNdx8GmJ0P5ALqIS1K60
5WmkFm3v1OJjOxJl1yH2onnTVvRg9kOcgh7GkS8QkTnkoOGI5Av4lAbfj8rFU2hdlibyrMwC6SHB
raNWmJk3hfpFNPQHLBs6bjxM+fZYSsjtMmWYscaI06ggElj8H1vzNVyKbZKSLkoI/UUCOGLE2ex5
oPWDojr0r3jz9FZzl60REQrjifghxD4RIaYwpfPsjNQqECkAlvmGp2IH1tQb5A/0RPvi1FI4VMlQ
z6HVBhPcyFhHezO215q6Bj1ca4xft2Y3nZyuPSQdddyola+lu6Lr0KO7cO7ORob+p6puWhNOVHdq
ECmtc3K39u11KkWMZVx6ThfdybNErkE1Dgc06+c2DC92sXGX9rqboyACkpI9mw2mIAYTK4oOpNe9
l0u6xKa/2Oe0Ns538mLXot8u83ByYTJy1u8jy73r7OxVXkY9roFc+jIWwTK9pJNBaKAS9PrihaxM
63LHGvdc6zmmiq+otq+HVT9qCg+Xvk1VOkW+9ZKuV5WOWpNyj0H8OcP8lWb8jMr3glCKVhDwVr+2
wQWNIX1NzcGX50sGLdYISZxwe7IqTEQlJezMheCR0BfhsGuBoOtoxbI7x2cy9nuVscCMWWsDCLzO
Aa5DUJOoNEtKZ+VrMpJAYYnATh2PX7F36FjSdlujTI82U0812n7GfmWrFjThIZFM+aFSk0u5qnvy
7h+yBtEsyi9H5PS3L0p2mhICdJ3XvjF3RR77+vwIFdZT+leqhX7TpDx4kXHBNWg3jOa9JcaDOTJm
Cw9O55761b1TQmubqKuPLaC1dgfD0C9zYvMQhaTWS9p4hxWsVeBqoXPVLpcDj4z3KVTgjrePUrOm
AqxUpvVmGk/6rHnyr7IqOlkluGlJ8EWueV0GcZn6IX4e1C9aX20m5A6qiX1pPwZzxhoPX1aRHRpI
rIvMdiT0xDYX7A6RhkbCK5H32mO2bfWnFqEXgmH0S/E2hZCnOV/S6bZPgXi/jit4BfYqyScTtBnD
iwYxaYpfSoTIIWFy0A6vofpU1pccB0oHbd6gP1TxBWORAlv0sK+CwsFfU31E0xSLa504Q9f4gumQ
S7Ohp9mlb2NvioeAENBtV5Gew30YCRaLyUrMDiNCjFHBuqovj6ZEkNmomhYO+Qr3K78FedlY4+uA
oVUn+n24fFQxQuwGdir1o2SuiDQ7pMgX3JFpAxS+sV2fybg/2fPCZpls3cEJ4iWoNbx/55kkPjql
EdP6ZfYxhdwzTvJbNuxZgO6wpRnIT7W8wLt63Fcjn1IXl1HX96uIcBZ2d11JCBFj7hbfSc3J9vCt
/WLsfSKhmKA8q8MEIMl2R86f/DEkDWeZ3TJiu5SbH5G6/4qUYvzICZFnEwi/gNIjq+8fteuCjPlV
T2bep7TYm+hAqlZ5NArJ9ihvEnAKZYr9WQC0c3NJb/c1aVtVMmCq8BymH08MoJ6F4rE19xhPnHCl
8mCUn4WB/QQaE6xSkEySOKoO0NhfayGTye6WOPqQJKuX4OWajxxmqwWLnTIbsr81cHhpMbO5gQ0/
okqlTNNS2lKMv9GCrCpXkbI7sYNMRhQIRp8xHWCzDtdNgoaOwKQlwk1I5Soc9I3rsBsVOA6xtdVK
91hF95k2nOS5UU/KuSEp3MQw/P0C236r2GD3WuCw0S1rdlZHiELshcOEcJeNr8KYLVGjwInr41g8
N1Z0cSCMFzqHl3Pn1Dm8BuWMMdAtbP9bDpBd4ZJdl53lZhsWqt+NGorCHBeQwe/I9FI7Nm2bzY6Y
pJJfLje7vhq285h9EKhwBGM42zpaqnILb/4uVacrUuofCR0IOtQS1tCfwrjYj0N2y6l6liKZcWY/
n3dVz2C1zveqYH9Y0M7k+G8y6ujAKbSxuiG7CRppHEh0ZxqRgnGtBka0sudwYjKb8GEPg0U3kDiT
uFuCSObVTV9XNx07nwYFAWD6KmI///sF71OSJfWXz8nbf5UNBiXoLyre8/ApwTXkn+24jN55/5E/
6lz1d4dS9t3pSXeQ9tFb/1Hpar9Lswf0A5pDjqS0tPh3pWv8rmmqIbt00iNNR2aXdKCw8f/8Q9Mx
wnAwwhCQzF1STey/1Xb/iUbFNuIIwTVwakGXlF35N133JHrLnlIYgOtE3FJm4Xz9XI13DCMg+ZW4
JuLnplGFruoviH5/Yif+8MHG9x8cQjchLVF+sHttpE8p7jOR8sggZvvN7fgJL9oSf2KrCUynABf4
huyW/PP9J6WzmWiW/IqD5HeT86oQ/s0c5EPNkKMX1E265PIp93Vd3rCT3TnWcJg1Tqm8PNRmea61
/qAolOiTSgQfZgshgi0wb49fC8JmbUbbfUhq944kPhUJrdvhcIhzkJarGOmOO6tFXpcN15i2BaWS
n8WcHjsgs6hd8dlWPjRj/FwW5kafE5rV19EEKMdCs2HHEtFTXa4gp+lLS3ydVWMdDf47DRj3dOPV
IOCapeIy9cV5hJbkSu5W2J0qW/mQucNpFhRxTE5kGENKeJ6aUXER99ZSOrUD+/Hk3llTd15ILYqp
3lK8HoYqv5UjuyWnRUFc3uhs6LhpX5nd6kUm9oookeTGzhzqvmN7xUXOa+FV5QSGF4iW8Ez4+MW3
o/WYNwpn5j510AWDHqodSKPj3mUMKCQUGmrG3mpHQB779pn2PLegt6geDsEkyqfbWPI9Ye6iBYQc
FO3JFjJSX5HBHgqiXlR6TR0fS8d5kMeOPGJSa/SdGhZe4Y/UoHnB7GnGJvGC5+TOXiVEw8ZtiUtR
5vtMRC+Tmu0DiEc+1vtkQELrsO8XmJ0pVWpTNNcuVpBjVZ3lJNyY3Idpdc6jwzgozAJGYQ2IsYIT
XwmjYA2tU9pQD2Zvnci+Znr8opSnPqsPnQE2Ad8f4tU5srPbJokJEVTOpUtQvKmck8g8ZqydZQRu
RQJjlG47YA3DSrdypSoINBUH31Szz8NBaSiiOVLJ+TktCKcL29wOKFkztboJDYaQzuzFRoQEECQl
HHdoqQ5BnFqMima/jSZ/iuLAFacZ2SXZ2Nsx2lc8bTNHXZ5bRxXGjVnM5FROOyO197kS+WuTbHvG
l1NebEaGxfwJc6zHT265YgiMUPGgIM7rXGZRtU1oPOM04KliuZI/aYTmVj63uMufKp2ztqByqWAc
lOF5tXmzltHPGZTH0CgHVTZuUD94M7S+u5aPXNq0b9KTrSuYRjAeF1F3aHrjyJm9n+f7IeRcQyBJ
YtSt6a70MdyeYtrUEwcsFOY4LZnBQzsPjb3TP/Tr/GxDzLCW5GXUy7OuttcFnijyf+0ZvMuB2VKy
pO65WqXDfvyAAQCEIl4+BX1tFwWmDaNGS+6UwdxPmXkUnKpjYtJ82PetoZztbvLDaQlW2sasuLJq
7YYSwhlP8s3DfNWXQ/QIrarr3MqPkogfeutzBmcwqebtbIx0xpOvr/m+4jrsON/38suLOtBrJiNg
l+W0ow7eopfwiYu+oI7+9H5vHdffyeJJ1EQyxaqn5hFsCCSdc3TMCbVq0vaACPm2VfK9gjN+zuxj
jKarCih+tsy9/E6LNhyUpLvu1f4AiRayjZzzq3hGTJs87A46AdoZdYid4knckrnAdLJyHieR7Jzm
xoFyBlU8Hq9l75lXbK8QREPWrSKbI4kwtC3u6wjmBmHWEFR1tgeTeHS8YS1vDtOXQvBmt6H92HXK
U19RPIYjqQeAlWyfdV+9dXZ5nQj7Urb6xXDtz7YaHZs6uqsLCUX2B6OobiIlfOJghTzGw5RkXjQ5
hAXTTp0iSlezSc/6kAeNYKIic1mbFzNl6wAOUUikZEQBWZHB18yfbfSgZu6dyZZPFBSjEbdGNi9d
ImL0NSL+GqtnhTHg2o4fW2vOGb9AAimMY5PFfseurpb1i9FdxWwhSV5uugRrQfg7RQ2YHzbXCbLr
HMKOKU0OImtPWjt57N11HY3vFZ4cSNIYn2X9S0Q8U96UuXeu7zLts1Exah5m2CHKOWZnXi3r3A6s
jgN1j6zazdi4933aYTFUEIXKExgPJy1Zr9SEKjmbPvZ25xkwYJrG2LEY9yt+huaknhvE1Mo+mrDh
L3CIbxWIsxBt8ZE0mxD2KtuLLS5ub+wJIb+pk+mK7PVAPpXJdRMnt7KixWdzT/d/NUzljV1+sXVU
QTFEJJSqrT2RjU66h6jvRxesemUd6vR2Ecqt4jr3nRmfVye/E216m7KvDal5MfvlowMEgkly3X1U
lOUqm5zHChbypv2iucO9VfLock+G/LWBO9VEV44hAtLh4fbYD6NbX2uLeWESvmWJcOyOML4Jxrw+
OGMOV8sBKeo/EmfxqmY4zKolpin1zGkGuyXr5qscRiaH+AnTrX04r8Fi00yxTSXMp90bt6veEtgN
doKoFXQoC51dy51eVMaio/No2qBkSew7/Xpqwy8WFqpUAJ9dMznEcxNoZUElob2UplcO7WFtmafl
b9jSeDbZIBLob3QTKw59L2uThslm1dp3k42qC6/mpYA6+QDyLm2FPRgVhOiZmyECGCOyYaji40CV
4+bJMTXY3bI1mEN6uHUk/phBR5zjnpS8xhDo2q7BO6l+G1LYI7U0bs2c+oWSJl+inXEdpR0egs7d
WDATSTov+yTvQ6xE12LhYX0Lac/H2KVYRsH5t4Z6/6W9hTRB/f+LWR8G0q/eofQtVntV99uhywHW
v8fU5a/4V69h01AQrillyFKxAnb9717DFr8bBCzhY+BYTPIQK/+71xBkcyKlQCNkm7IBkGK4f/Ua
/CfNEbyZAhEsbvt/q9OQeohv9RJoWHG0w85fpQtipvjDfG9W2zQfO54j2xSYag04seRGshV6cz9Y
ANSLmb0CTH2wjPmAUq6LopNuRqheBbS3UL/NavvwzWr+rDX4yRXhw2sYaADJ0FRp9L7tfVDbLD10
imjnJmZg9dgNO8r4wV7oexp9+kXK159sf+X3N3EWtR2EPDZr8P2nNa4ytv2k8f0jjbTfgflaFAk2
GjdIuw51Ex4T/YytdIxiw0CFGkfGbTJi+O1M8wdjKqgtTeOxieOHRXFBpUOsrgwIyRTDY5fhnLMU
X9cOHLFZds0SHqnva0V/6kyoL5Y0zVYhHeMeZW7scPCdsv2kDPCLTB2kaMF3PyckRjCWM0ePTuQ6
ivHLSPXq5n+z6C68OKJESVz4oe8TYz4mY4MOBoHkuEkjfDF0Nf3a9tdh1f+i9/sRKXtfcpQIKFPR
UIl3id43zW0Th30zzjxyYQlzC3ZptuikEMQRkF73bhjx6a+/3E8cHLGO+3/cncly3NiyZX+lrOZI
Q9+UWU2ij2Aw2IqiNIGJatD3Pb6+lke+fCYGdUnLGr7BNV0pJQYCOPDjx9332qickGw7cAsul1Sd
wJO2VD5RjcpraEw70s/bpp+STdqAaM1Cpr6DVVxyIjo7YJkzXpRhelNmZgT3qr8O9eY6U6tb+r0o
l4b7qr4Og2IzBuPOTdfNjvoeLEPejfcvXJPbfvF2vrpw4sPv78LQeFOfiDzJ6qxT6A5PmRL9IJPs
cWLPwwWjCFd+oO+LgXytgtMd9oJ1zyCz95TVteEjO8o/X5AEJSiiItO9eDn9KsMboCZ97YPikUCB
dqBfRJVyYCLyR85enzpMR9fTCPpyBL4wHRkI3HLivK875fH9u2P/IXbZBvJqgKG8xNYl5KGYxigw
O0bObKjbANtvFPCDXq5dT1Wqrh2z/wy2qsDvjW5VGUYehUWMPrxuAVT6GQHsdef49357RNDUMt4M
ejB9UVXzuWVkUBe4jM8oVZsOw97wsocCbN+KcZt8YSwFTMl06xOnIuh/PjOHXc5rPKfAsaz6x9jY
J1oqL9rALJPSPmt60S/8LPnqGuk6wO6ic5JfDDJthxzoWKd/VXL7SfeUhaKS0dCwZKCWZ+7Ru5hc
UgY6NkY8oD+Z8s8lBOdFEIe/Oqd/smtr24bWs9vZa0snbms+HY33b7M80ss1aJDxG7AVPAOIwus1
WPldBArMYLBvyr5iq46eKZ6fdB2Yb6+z3MbQvGtVZfogSrxRKBMmbMrptqlqzJ2ol/BSp+vAKxEZ
1nEDOaz+1HVQsMEK3Bm4IHH0PPRCkcxyVAvxB1Wws+/mxXd2iIN0EiyGaTRV6nO/hag+mssqN6Nw
M8ELumrwnOxiRmLFis2q52qBBOHaSrt0r1ndzmkeHYAER3/8NnVes/QZ8GOgErjRHIt3SZ0uyjqZ
FgZg5izWVzGz7sZ4Ax1+nGfAfDF7SBpziFGarAKppN6QxWHmqg14C8xXcdAk64lJ4pXXT08Yp/Gn
OfN+7z9l7Y36HodwVdWx9fE8G2eg89v223cOm3rQOfiSUWoIlJgyfFTN687sTerukJkMpgTbmlM6
e6FRNvGiU/2XXtlWLnuFPlt7k16sIt4SUV0/aOQPhvNS+ihaurHsoVVkt7VpbSs1/TrBvUIwY29m
fgcUElS1U+8MI4DY7pyyoR33houPTDvuWkzGtrpo5dGr7MLCPnktw0hOoUNtUQ6KqT4pDfOsVGRs
p7tWZx1Xgyi5Q5l8qIboR+14tLd8yEYtwzhYT/nfPWTS66TFn8NQbBdBnrPSvOiLFdJvpm6ytXLn
V2pSkxwSHCE8K0FtY4dX5cAD7WMmBEaVAXkKNfd9a5zSgO8S9Qz3paX52MwTJHhr3JO20cLLi2Q9
uvMhVpVvxhjba+YWe2+CdunYCcIx/mmmGztdmd1N3jH0o9FTg5rrZj3j4OnXLvMZrfZv9YGsJLGu
GaY/cBjGDWljMLXQ9t68zO/DxkhWY5l6m3FkUwg9KlE5YqWR96W2nce6pKIwGZgwhGxwSgTkr2dL
q2jqW5xEHJPjsdl3g3DNVxkxvIs5m9vUw7A6/94mydVkBexyifqS2D7CeTekNZTdZ23yIpUCKzE5
nDMH0EM3i23j7v2VKXvc63eRJJeZD15Ew6bCfhF/TNX0UypRNKLtOFw1AdVwW7xyjCJ5IUQ8p/4v
P2YkS/KVf/vJhB0G3xixI1nRLsHPjMbx0CZa6VbDgFOd3xldd6wr1kHjID8z1X3nmFttYKd4/4Pf
EPktgeAQa2F0WxbTNhfFcf6UjroOT1AZLLSVCnq1vvN/Ifs8OXVhbixsBIYhJedQO+wIq7sO4GOH
JxbmkmO/NGf0P0rzSS/MddnOE6SwW2B0P3R9fnr/St8+HC4UB2PTATRNy+IibywZ7C68foYePeov
vFlXTmFt0yh/qJVkLdYgNrviCJ3u/Y99u/O//lj577/FKhUUWl/Hk4cVk4+VeUMBxgjTW1er+48+
SUapLtYfn8VpC3CNPI3L/U/T2rFBvOBhp0zfum6/KNa9NQFTzqdN3bn7iBH7DjelMZw1IkH8xUOS
aQ3jZtbdZB1qvHN+hYVfhVZrVKgMBLn2JUozZOjF5xCmzTDVD3MqPMs+QGNnsR3YNQ1J6pG9TojA
jyXaGoH2FHTImZlk/zIrTb/oS0QtwdnRKoafivXgjV5F8zJw+uvYLpifrLWHynMpyqcWooiAAcdt
MbQzJg3hL9ErBWF3PQfuxumM/RgW6b5r89ugr9BSVHd6CpSuUFDJepGzdbpfCDasq1l8YTxzG1v4
Fsaz90WtPBUyDN4HbopgXnKY5BaKNWYyDeJwzyFIWwNj0yHDSr2Z/Wjjl6hmTpIz3gBkdvSW2Nsy
na+GJjI3b9O75shIPc0fKpwhNzK/USfhBodASfFlYo4KU6cVmKl9qg7MvUHFS7pJXUiaHJkL+hMU
XUAq13X+NTNJvCYD6XWQf06T6SkfeQpVUMaICqc7rBIeEl9tFt4Qv/Rh8sO010pra/So2WCj69T0
ym3ITNVyNrtlohCOPY5fBVZX6yqdymUWVGyV6PURrQ33fejfTj4xvC9LbwNcmZNUg8gGXvdVXYwL
qbnZg5g6ZPEGnUc5I0PJrOClCQD5JWaMglm56qeUG9NFvxJ3rUbpc9TZYI3ymApuTNPYUw7WzL7l
D+Z12PLV6pTg1IzTzk9pPIyuevAa4zZN8qNbDtdorL5m+Ga7UfNQdXYBEFG/KUsslJifeYoaC/aw
5d8ymSQ+WI9gvVES2D6PoFETlCkKkvse8R9boTO0CZLQ6jb3SqgI2UszUAbzQsbJDferrmjZIhp5
EI1ewt/JOL+PW68dAwyMGWwrlPugLME7qQmGl91LRw3bSZJtO84Qiuk5YjeDaVfzib/wNRvx+jBh
68JKTVrPPoElgq04WqQaEP4WjlftFIU5vFzrukU/Zzdnzqk3YPfJOJDsb20MJ7O2kJ9FuXrTMLaA
qvZgagFeTbwUgJO7T3bDrzXbX9SiBMV4qYcGmWE8Vyb7Mgmvy1G7Q8qZkotlX2PFfEot7+An5ADI
Sp6pJjySqF2D1CDzVw69ghWG1rrI8diGx9yAppQnPwI7YmwYoGmZTYdgwO3NNe+8kPbt1FLPM2Ny
Kbv/mWvj9yBsMZEB9Kfh6DFanIrrsP1ZIep3GlgATsMGaFbWXp+YO+tDe+OWLgpZV12gIljlGdi+
elY4SwfgyfG4+2a31+FQPceST3YziRpwQ+aqJuVeb2dm6TD2A4TFrIbVfbFoJAy9Dld6ZpZyiv1r
Px6ufSX+0RiPjQYDdArilwLIdx+KY+gAXzVLVYQZFQJIeLCB9aNtgHNxhDj1KZZ/Y0rid4YlDp09
smJ/xCnSQbNUqS1NW1rcq9Ton0qzfG4Ch+EcGBkIi1a8F4umSUFDqvZGrURbz4FNn9vrzru1jfkh
6wZ1oVm3jt0HS1uhCWDexDnnX9NSGasyIIjPOoDV0Aluw0mEVSNc8UfVsp61lGfjhO0h8vM9PNwH
pXEemeV4ap3i2tBTSj/O9VwckZQ167OTYFAh+FDsGfi2cZcXc7RNZutKYbRnWVTmkvNLvyR3vs5c
C3B5OKzTnuGkNB5gKea3mUL72U1mA4kyLTT3po2HX6TfDf5Z+lOr+998h35XKsTtbxzhuWi1pVcG
+tRIpwP3cVcleL5pNDRV7RMtT28zBC1UhDZ6sKpizdhKs7Tm+OSUBnes8qpDVzHkCuBlpZbeU5kF
mLYNnzOm8e2Wd8JFzY59pvQsLII5QfbFnNM1Iy8BHKKAFEtnvAB3tT4376ZZ65edTdM5cUSTXN9Y
AT2mugxWVMUZSXIhPxAoaNw9jJ4vJt7BahjT01RwCVN6NRYO5hjMKWhReOUqcGlbOtlNuKVRiGqy
JavniG8tM8veTEbKlSnZtybtATnES1sH9t7VvJamxluoWIzUiDjVCMzFiCN78uCkYbLxzO+2YuC+
F2KylrTatik95ufmXVEUD2qBHNyStD3ijMrL/jUcnU3pZQeQuie1HJWFpRTLYDCAjlnV86jlD01A
n1pNuy/65D10WBZ6pfIzAnxmt6DRDPQyelIcOksDNzZGL3k9vAQdzJC52/Xj/IOa/g9cxjhbWLSy
LKXeIxfnm3UpokqbM6D/aIWskdIj9GC7vovbT1VfsC4ptHpxfA8X7BuYbBX3n/TFKntjAbEqIeuj
9J+7lOUmDZs6RuTez6reiD0k7dQpRuP/atmc+I3XaVXuG7OlaDUGHMGIXt3djLl6nybYTiScCub0
Wwt54XuqiywqdLa29i2Z/BHjT+czNVAciH5xGJykmBYtZhg8mg3FN3Z5mshBvlGcewqrEK6KTdw7
E4kHBkuSpOd3yCvTDL29iqLavZ17XkzGNguFpNWqGb1snufK/plqDncNzEcPco8iLWEuK3uEyPyR
ZXDDUmM+mnn/JcIdYeHIctfi/CHHjKlTgZD2iiCzTiPKDNcZv1o5o7wzKA44F6RGxUPo5ngx+PfO
VH59/96+mV3n3lLOFo8dPGQ4ZF+k9GZhgIrJC2+dTSR4DRR5kvrcYIEgbl+peEAv9JHTL7nDcqzS
JcaRt05sAimOCXZwqlem6jzHAbuKagxPYx5TbJ6YftHMUz0DSkam6LvhnR7NOEmIokXB2u/9L2Fc
UuPkS/AxTPmDyJAywesFAtfKbfss9NYVevuwL46YxoiRS8keHN/iBvpc1tVt2jrTEoOoK72+1QN7
mwbkwHZOKhYnsVilf/NVIs/cprdSJ0iGea+HwVaq2k7FI+sUhPFq8WAV1UNjMsGcVaveUGjOkva+
/43OUKzXp0sobIaG3sGmlvjGIqcKIfb71BfX8+RBcsrVByZrToVV00fj2L7rNOA44fMMEaSaR30t
a3sFwe5psiqEexqBJckKY0lDOo4TbQtM/ZcR1eoHRTjzD3depBUIH0yUXbZ6cdDyGU/uKU8AGCgo
AHlJcWywMVie3zBOfIFvwYDB3nWN+2QQsiU5ATmC3ymn1LIeqYpHvJa0UHzVRoZFL7zJH6SW6WjE
IDWjusQDWtCl/KkP1V1r+Es9HK9Vr3joi/6ami8M0S5YJrZVoDlYuk3iI38kW+Og4ky8fkPmHZQY
QLH4LXhZ+sH784dTmGHgYWTQF3IoDeqvV17DSbtSfctZW+TsMGVouFOP0wUGs1fM9Pj+svjDsRY2
H4bOFMSoPF4C3pyBZ+oVrIooKG+rmcAyU9GzQ0T8WHhYlYPxisf4OqHp338wLxiOh6pL/ng5FWe2
eh1F3uxwZgvAV+YJOqwsfsLb4GCO7qcAKdycwUQC8Zd9UHD90x226DS6yDboLF4GqNmKlbiPW2fd
j3hu8qDv6s7e46v7ZI0wHtDRfBBN3pAgiSb0tajuuBpwW/sSFleEcYWbZ+Os04rtMff4fz2DT1EK
zdMcwi+zqSwCISaco32Xeo92nP3d+PpXbez/mZowk0L+f+5iowl7ivLvjMeeW9lt+PN/bXGP//Yj
yn82r8Zm5ef8MzZL5xlcs4tM3KZ7R3Xsv1vZtvYX3pF00cDN2rqG7Ou/W9nMxmJM6ursF7ZG7PKo
1vwzNqv/RbORn2QjaPq7y/0v1Kr6GZ75ezRndzLAiyJldAwKaPZFlIy8oVIYyYEBA+4v0lp8EoGb
AadRJ3trTR1aCW/fe0xp6/1Kfm2tpQtg01PMrdRyhGcXIUriqL+kIblJwvwo/9Shz2I0xp3a21t9
oCTTOvu6cPehQV8LGT2F5TPlpbbu5J/MsKZyH2eUNKFkat1xvKXMo0c7NkRrKI7R1JK8OntxXsf6
7ZR11p2gfSwOHgDLCn/ayVXE9IDhx2ROdhT+U0yvUkd/JheJTh8twU5cyKnUH+X63Dl+AW53yjvI
UxWQMJALdPfR/PQrJnpf/BKV/ezi41bvJsfewgra4gVPX4Kf62BkNpvGnTexUXBn7+QDFVW/U8z8
qFNpDRv9jjmCbTLcDEl5H3fmNhzy4+iFW1xYFvIDx8HZh067kovK85whf/Z4ypcjtVu5GrmhfcSY
FP8WyMDz6JgnuXjpqqBT24qmqbSMbcmzE1bWmMJEYI6UuHTUMgYi29XExEEVWPsISbtNBcoODNgM
i6l2bmw9OdqxPCLO0woaWOpR05jSfzROLMp9OWVHtUiP5yZAM+xzkHdgr/c0oU65yR3WgHHw3/PU
3AburjCqq4iAX7rKVu+NO053J3Uy7uqyfqYaeIdPyMpMrK2VrYHQ74uGC+qsrWbSYiCZHPhu8ivJ
xymKP2kcUW3vpuLJuXHPANZP17VP88Rf6nhEOJRqJWAviEfy5WV/Fq5dRfsfsIoVIdhK0+OQ9Dej
eRps0ByTv8IsWP5BrhhbPTzjCCgobyfSQY0VqtZ/f5VcYwZZUe9A656/uvxrE4JEVbV8N2MLtmAr
t0QLSb7L9KWaw1+qzi7TaGSq1j4wTOg8tDPH6Fcqt6YvNh6r+fzlyEJ6buHEg5d7Ij9DVhvQTEE5
nuTyZkg4HZ+pIiSkYiWwCYNbJ++evJ99N5yhVh2/z00GPflxteo9Gryrci9LhHjtAL0NrqA8YfaL
VeVq6zpjxJr76yAskbfPRgI6dfArS/ckLyd2JEfBJchXk0soFHctzVIZWbEne99GLsPj5nb+0pvT
Q6DeR+q9fJ78TIkNwkwY+FqBp3wD2rOVz9AQKc8DFMStWoxXcmOoIfBatx/kem+OCkQxshxipWzH
iBEucp2uNvDMDrJkpVAayLRpNxs1ZR6HUnP0IlceyqZY1y5SONJw3syqaI8A9cDHb+Pa3DYzMD2R
9zX1M1D5PWwOiGnmduFyu7zROLkAGeUp/baD3P4dZ/9X3mW3RQTX4P/+b6m6X0TfV9d9cXwsy77X
IW5iwpVWz/J6Bh2ugKPy9+TZ9/H/BD+LP3yMe5mpnO8PZxA6MsIiNi7uz4CKqK/GPDkb0GJJgzkF
jAx3n8BgnaJ9yyDPyAidLHV5/nLHMt5wPSboEQVsX3ksW+vU5t6pa827JDZON1WZoWoFREYlVpnz
rVSTFeyt3XADUxddafCpJ80P1P6hyerngUrq3KXHOe2e08yHIs44CwF2zmmTsk5xpf7mSiuE10tq
hbrCOrVpcIJDShgTapMrnKeedXRiwWxCOnQe44aY989rJNeNcOrFTp2TrMnWm/dxsZG3zk+OUb+c
Bv1BYlGiF8/nfF52qiH4qdbWyuYpS7jTgNNJyNEbQqI6Ji+1E75Iux7i7G1lbtXSPKlccJSjXdbC
D1bD5dzA5VO6WA2F4fzXKpZbK/dn5EAiUbYScS0UoNC09u8vQGkFXi5AChf07DliM9Yll/RbW8h0
85lTjBOf93PZboAwPUqUg///QfJ6Nl1481mMp3E6gM6BIOj1Z9VxWRuNjQteQYSVjfyfHIEG5V62
O1lqsrXJ9i2hJqGyGTAXioMUv5NNUjZMRvJOMYGQKtOdbEPQNQoWiNwfuXA55cj9inlZQ9VE42mx
Z0Ki4z6e94TZ2XOOufNoDKrdwsyMO9nQBv74HE4LEHc+4ZYlzJgzown5Byels23D2/uAiAdGmyZ6
qdf3AfEaHpMubqlNs3Ec55uKWVLm8yKxk+MDs+yCn7ZqbeViFTg/AUmDVK///YOXg7EMDNKPdC/y
Ps3oKqPtLEGTk8Cx1mTnl+2I88cHy/rNqUXWNSNHLuuMzqx+eRIHphyHTFLE6FCdk2R9fl1t252p
YWFEo+u8+5PxyBs8jf4Hy+5Mx7+83diPoJui58otv6jAJFof2yHSydU88VJnOVGKmJBm3l5+rQ17
OXCyx1N4bQwKNOrsWGj1s6w2SRvjKj/KupSNRbZJ2T8kJe5MYzei9ZL1GnT2Sbq4ll7gCJQcB8rA
soEYVKckPAnycmaAWpajBHn5jHkghSPEhfgjYuJFbhcaW8yBt+P1OWRZJAQx6BGyItnpEdA9ljqv
JUkOlQtEksVzrVkb6ZJyleEmVKrHpiZ95LMkXTQKxv5V1jCbmxLfTpi+9eYhZZnJmhp52O+vpzdz
bjxk22Xqid62i+nM5WhZouRK62VEEjlI6Fq8nWNkJ3OCFOrcaJTLlDhfB+y2LakL0Zb0IeJa378S
XcLkxQPnShgghjVvWzLu+zqmVX7EfAKGTlXOPJiubdP2pvaKgxdOTEbtwLCcJAOQV04uSBZ/AnLe
IRmVwFGTYFsxJUISJkmKDK5Skpm4qI51Hnxw3/6wM2NMxVynyauBxfhFUFRINipv5GInogAdaQ5L
j5J8w0lYp/kHeYD19tbwDtr0dJhHJOJfzmck+FUBaCP0FOTAPK27oLQOTVievOJG8LVy+BNOVsMc
gjwZtErHtGSz5mwlvmsZRS/iaJt4pzlzT42e3iiKsYYI9CLxtkytu7RvV/OM81yVY8fWPDupt9Ip
g7HbarF7kuQqVcel0QIQYquX5EvOJ0wEwtZOj76WH1P2IYv01FONk4TtAT9or7G3oWEALsKyuNVo
RCn7xKA1rQbu6V8vINkRXZ3oKGZY+sUsWzHYOcNI3KXzOXLCYReeUDKvE5qlkr3LmLUumTt7RsTL
mA3Ri7zCCg5leSLCKbZsDrl/H5QUkHRw9zIQgfJcYX+8f7lvswabKR92cHZWKTFfLPee0dHUDaaY
/JUDSVA/R7QjAqGPQjU8nwSUYHP+yH9VAvofqmSw2I3/cw0IG5M2akIKQXUQ5X/UMcgP+Kf4Y/5F
MZTCP3NYuHCZBo/uH820+Rc+QyJH+Js59juqzP3LYWwUaTT7suCByNn+Kf64f1Fx1xFhn4tCBoPg
/6L482Zfdi3XdqW6JHViQAwXOYBp961S0PVfwRr+2qTFT0mvEhvvWdiO0ah9Nwr9eszzndKXDD5U
97/duj+cSi5D3/njXcqnHOmpU18e2jzf8hSvoyouRwU/s/cNCt8c5Z/POW0o/Jv3P86V1/b3fUE+
j3l9NOzcVVKvi/Q6bOlFOgPgNSs17xvt0MXp0qm9A3WNex12am7mPyuYq4OV7+JMOwqGVBjA7ozc
qjeuVE1ne/dOpU5AdNt7IVfDSL/yYDAOtnadFuG+/TyRzLqcler62NQm7gQYA1fmyknJHRi9nf1o
B+p70UODCDQYG+4upVoxgILukGxG0cFLbkZn/u6nGG0q+94K7pojc4YHtNO7mKgjf11P4BiC/Cyz
dksFD6BLCoPk0PSwaPVgH6ftlu7dPfjOoQ32hZbetbNyI5yNqvRBgNdrv/+biSk8yspBGhY+g/hd
e4p6JT+0waLCnDnsTO6vCVj9+4/iT08eZhajyq7N4tPkv/926tBcq2vy0GRjyE+lCSlPaJHN0Wdi
xa615f/Ph1m2Q5/We5vpKn2OnXxvcTIFy+l59baA6B/XV1ECuyX7aPb7vDm8WWUUdClHscZgFL7+
bk4cWVY3aN4qVp3tjO+F4KQ5/H4q/YNieAOG2v6m19dzcJ369g6Hyas2QsTqz5+DFiVpZYMB9qbv
w2xcTyaQcM/7xeDwBy/D5bnv/C4wsUyFmfIz88uvrzL0w8LKKV2upsIF2tNu09p5zK3wZM3Zl/fv
v25d7lDnDyPBpztE14Kc7PWHmUZr+k7Kh6V2dmuPMG0arGUHVPZM1AggqrL7TeDB5I+jQ4KKt1O3
RtLcGLyU0zRsYxwh1BYldV7cGoLEwXzCHmAPNJRyXcZKrV3SYwbdQ8/if71qrMzip9Q2RgCyQli3
NYTm47hEJLBk7owhcf4aqCCBWglmz03DLcnkUjTbc4cfVAb/RQOBDKLE7ZA/MsNTDD16+X6RB9Fa
g5YfjmjrGTxRairiMVguvVqoCda7iKMH42BM46auooPgCdTxW2V+8aFnlbbFVNy4LflhiUhNMQ6D
87jNNQufZ0BP6KjJqlYp6Bu7HK5c9MJStq65Q6mDwNUxdxSMYP62+4RqcaiC2gqC9RnDEH32lLux
/Gohuo7br0ym0HylYYlm2Ue+DWUFYI4It2NYY2jtkVthfYpDchytlXleuaDViqhedIZ/D9Ri6yN4
ZkZ8H+vUXAS+xdcJ6mjd4gw9lPYyB7EFRmwz4CiVzTvMRzp8RJo2eA4meAz81DBWNtOM1Uwf8pVx
mUCWHXCv4lFZC9oVpdB6NturyJlWyQBdQFPxog71E0eDahfFMBwbezj6erwtgrZaVkNxpVQcw3CJ
w11e75fjUKG+ntRiaVm4XGcKc+eFU2PKnfVbBWQttNDHlBnSsqK7njEKgCNDigVLyf1Q+mBtjjTY
ocrOmbLJImspTyDmz4UCQed6aUYd5Z54GXTdFRMnjDOSyCrDKU3GkyB30rjAIaLBpogBpSXRF6uC
+qZNfQaizENQsWiABtSeuQjMlnlR8B0FC9CODkzkvghx1u6gcskMHrc7scZ152+EMiZy27KFToCd
ew/fYQoMJkq4f+4vL0h3oqsOS4aThgpaX7DuSozHAyAd6Kir4AozwysE6+vRZATIi3cNzy6Z7Yc5
H/BSz29d2KRadGhK52EALzTxEBrci6aoxTAJRTDfzE3VVaOMqMp9EMaYUHXLKZxODmekUA13WnRb
gPQQ6oMOZjuGnBDwrzBRPNSYCYJXx0xDEAj/Bcf9j9VMVCUEjFcx9qy7pDaC+ELX3pzwhlCJcezK
4CzU/ZUQ56p5wAIpPuQ+FP9p00bm9TR7x3zgPOXg8MmbUE7hQc/am5imsNEu+Al3TdneeADLRhdb
ZPZDBiWvYmTQsgQsnGUE9wfSe1U4zsMZjsCrTaa9lT8bMfcIqg38zqXQ8ISnkCb2smtwUtCjA8qi
A9O4q5oKu2m9pKbKi1fdcOQ4pGW7axlA9PMRJKxyzHQsRlB1TDUwwURhDm83KcDmIG6slazHTnog
7kBwSK7Hdt6GJr4MzC9kSb1P9YEmXLqTJ+aBYy3FBL0M18J7Eg6e5fEMXKgDEAcg2m87KARuCLsZ
9HuIAYY05N1pIdy6xGQPqgE+CPIYRrtqNXQm0qPDLGtg4KnRr70BeMUYHhw9wH4BpUtoEq/4PTht
CdVSPosdczl789b0mU4BPjKgBZAfnU8DA7RoUvBZmHPYhYqzmqnJdOm15YBI5T64CXMrSXjvFSNj
ZQNflFExayeK83TCMxovhRjMmvxUEcAzy7o1w3jDAMCiwKgAsQhwfXAjhve5COpvYVLcIv1ZKtI9
wVrpC2zzlSCoTKggsdpvskI5xnV/ClL7g4zj7Kd3sT5FieswsiZqiMuZBBok9qwFDCmVVXEUXotL
BSnR48MoBD3G9IYsWruQ8BpItM0InWzZx85WwozptUsdNi1TNtel5W8QdFH+Tr7C2RJX0TVKk83c
n6qs4yg5nIS64LDeBg/GBjAcC4ulPjU4yO8LiGk2DBYEGdtGY3gUTzc1GAG7zKcEXzNdJYAMxBUV
TBeeae/v+merzjf3gOY2sxn4C3M0fb3p6+2gDnleeliMRXuLPgD0Hc/lZYqHjaO2S0HRVL4AzQhv
QEtS6YvyFgm/PyQ3kPjbO9au7ifAgc/ylicqRkOBdT1OFnh39h7FXHZRfBBuo8BNiolfY2ZyQIRN
KQSa/GcE3chP+s0ZSekylGEQCcYBlUi6GnplU5pErQCHE269xGIYhqv2k45YWWGXbjVA8RDMcrNb
A15jwHFeVQosljpD3gWFYqXiDwRcaBMAgUuageEaHi4sET2E3xG09KuBwuCb9P7NfeNWi/jdJFYg
vmayR8O87/XNTR0/Viun8FYKstyyBbQjNA7e8hYrHDwbPCwlHXXGhCDbYWBw50zzNh6pbHYxsUa/
Tt2HwYe4rINf6uCABKxFufkuyJcusJbCU7Dzr/Jmy/d+/+ol3btcGUxCeBrmKPTsZFri9+y/nIsQ
+EJM9h8F66wa1oL6GVvvg+OlnF7ffgwVX1hlKun4xem2roIZ9xaqT9pI0E2tnQ8T4/1vAhr87WeA
PGPclqEc8eF+/VUUTB4S2mreKqvB47EMqe1TRDRI7clJk+hQVERcKSrybqpVuy9y+tkCFoQ7Q0vz
uqVK9v41vTlbsTR+vyTZO387W+UYSVidzyV1fkdjGLRPUNwKUEUHw+PO/QdHuTfdDFmK1A40E8EP
p7nLARLLrgK/VQNvNRThveCnkiBZYuS77pJgPWp4XEEjw/9zo0IzzDubxD/Gbcv8IOb+h+sAQucx
PWAY6kW8kTYHOA/fXXnk5T3ihbGBDYZ3YwR/DBPmNk13QiTKQTclwKC8oVy0ygfttHPv5nLR0dE1
LWqHKqXwi7tfKHUfBr3nMj/S7vsMSwV/PBWcGDwPOBGLYcplkfBrUdya2CurcbeXtzKv2AWKjiGL
r03fU78DKUbwNqFDvr8+JDS8d4XG6/VRN2XpahFX6KNqNJMbENHbonmeyhI6l9hX5uQ1H64S+d6X
n8o5jJBlAeZAnfz6U0OshhybnAlnxGaZZyVYq35t4qAguaeTHOWJ+ER9vwX2WpHQWx9gK/4UdNB5
U/dRbWpqlx3wQhnNKpuJBlhhTma/gQwhB60Pdj0hd7/5njZtdmYhGc8iyL3+nvB74kGxI4IOKC+F
ZGiwINdA/1RAupEK31tZBKsPEBVoL4E5Fzx3B8rQrOS30wgNi1TaY660ZNMYOnMpBCI3APVE35vO
zacgzJfl9MtBfBqD3sRL4FCiOzU1ZeOEX8z4qTP9pymCwEmkMcfkKJCuMaH5BMkrGMwD2/1x0oA7
czEdGtSG1rjGh0qykXVEKFB5I80q+bupQzQb5pWci+REM7JotTpcK2hnFKX6YGX+KXLRm2Cy0aEy
QQH09b3TndJ2GoV7p2IiWDMMf06sE2tp6Oz7HKLefxGcPwVv9ASqzEQA1bisQs0uUgjSepevrn6P
Gx2dc/0Nkc6dEFwj5E0OBzOJILNa3QiKzh6BmBVstkjsR4BpucIR2Dx5dvWtkPmSnPc75IgtUc8C
rqZAme0xeQnd5ItJPaMEGe5yzvbVXxHEJVfkQ9GntpivFQiCtdrQkeRGqyZCapiGrAyjyfANNXdy
YO8d41BkV3LO6jnrSYRgPgBWqwpa9mtrJRCSxyu40yGte3ZuGlc2p9xg28AjSXmySYl/Z3vrqiag
bPx9Q2sXJjUeKaQEFq6x/QvCsoPvat8lHZR5ENn/ZYFqELffv/n6nwICk6yQ8W2HTt25U/XbNhU2
U5imETdfbnQZc1iFRQXCofDbT57DcRybIIG/tYqMvDuPhpteE8claYQJRT1nVdPNjQCU015mCMS8
xpt9OwI1f/9C//RCI2aWiKFLC/kiWSmSIBinmHA5VP4P8aXUYbEL30wej5hJpJT0BEf1/sfqZ+XI
ZcSkV055XqerQ+f69dswWHpvzohR4dZTpIFQLlziRo0P8gJOiCvDOLiXdIODPyVrUHuImYoArB79
uBCTqHBV87zXc6HfyoL2suyLYAvtjp2FAYvaY4Nim+wMF2dYHJja8P58znLJioerFupW7qZfNJy4
ld66didmotR9SrrmtpIsdsuI/0nxTBaTwpprk3YfsPkmrFCBIUrYS8J+X5UbjoQLo8Y32PmboSx7
c0zdbIChKIt57HeeXmxik0crhxyO9VI/MymMtiT08shRR+zlCGWwaSIT20/10eBo63MordsRUxXO
TCTDfqt8GiEwVZl1ONcPdf9eDoASdxUOSzh4LyTGcuwd0MXHIMmKKEDr5jxymkRD0m9PdWguM6xC
h4hhw6+StxTxSqH9OQWc7Pn82GOQPca6Szv0UbMP7HFVcaiQOpkwzlAHDiGzrB1fVgN/T21FGMgq
82bYIEqEQMCxVTESy7vj1ND7pAb4/9g7k964tSwJ/5fe84HzsCUzmYOUSg0pydKGkGyL8zzz1/d3
9dp4GlwW3rZRQBXKKFtKJnl57zkRcSISPCJI2WKbME8RyYYmiWjmaJ8LM2jVBNeXtO08AAUQI1ip
82Zg2dvEI8bAVN2por7smbbuK4C2BrNpDPFx0sN/A0GkNUC392vhgq8CXJrpj2ySiGViTH9ZNi2+
ecIBv8OasQfZ4zTyBVk/ay+yKa1evfMpG5eyQRN2FNtCj6WgVuiYRuIBmYzrARumkGCyoJH8poiJ
LuDdnSVopRGnTtw+8XnvsCWkR9JsjEA5mQqwTOxAfEm2TsKWT7btLanTwr4RuzmGdxi9Jg63wWBP
ABsBxIZ4TCEbFTEpKwgLjbXRL86p76uHsLkZzP5MGNMJc8ip1A5JN/rBQuumPNQ5q55BSV4Ud3Zw
FZ3nVXyZzQzFsr8ZlKzRwMbM1WXywSrI7lsqvGda/4tX+ncliEUBxLQA/jukgrx/o5VAC7UcURAu
FPm2sPWtMNsktNALEb2IyImI2IyEDljWSIPEC5JUTHOERmqnvSYyKKP2J81y8BQrw09hExtxljj4
gYtCUUBxoob48zWL3e3TJgSCAUhqyULb8f6SW7tG1CEuOVZF9h7VzKmeWVngjwIZ7PCr/fMHar/r
2mymikwbJYBtftz2WqWsnShk22sY4Wco3ZvIn+CseNTB1Fs63YyUVLHKe1nfyzaIFHW9wGLTRLrT
QLtTIP9MSzGTJx0jsImwBzgBIQlLllDrzXK3aqz+zEwxJpVrUJGrzLoWmeLCkLYLiGaSfobNf4cm
iOx69QgX4Ox/Jsxvb/7IlfOz/3DlQpjyD1nOwvjFlRvYARo68zUaylWGX3ixfiXp2CTp0No5CMzQ
zhga79QvrtwSsV4q3S6HJ46B5r/iyj8tS7jjVzMLIXLiaj6cxhLW42NYqKR0CDApnjez/aVQ7eO7
9uEjPlQaeEXQ2o58BHrTg11GPmkMMcfqUGKXE41fGKV9erNfPw3mT+bWOOpHjUsnDSkz0XKwapjF
L4pjiR6rxNI0jQBJk5NoRd8898u/N423UmdhN/9+L+ETETQoOuaMCBw+bn8OGZy1vCDDt+HoDLeU
szPBTqWEddbBvKkLchA0rJU5AvQoZYRxvuhmEGZoD3Gz56HwGso9WTJv/nxlv70wBgQZWsM6BonA
+01OSXQFe98pWJWRdC2CZaKR+B1sakPxrBtmyLLpC4nRq2Pfu41V3Iw3nynW25vyV1fDGTEP+lYK
pPVi0GeQYk+bV8wr4ZNedXgBgBQUIAMCKjLoPP78pX+3oN9egDis3lxAZzNl09R86SpLaAeifaSn
2z9/xGdIhi/5anlH440T0cc1lljzwPBnxxMPgKBkgoc49ESMXJpc4My1M3P9IM5tsa07HWbHuA9b
xRdtnvLp2OUqyP3Do1FWIbs/vrqNbvRqmjbBCkv6jmY2neYVMXerucU7vSBKqI52Eu0QtR3B2SwA
BJrzXZ3bt1HbfUG7a7/ToFjgUyIkkOL+Iz5Erq8dakMerLTxjHxLkSi1dSw8c2EPBUTQ1Dh+W6FL
I3JbVEDaFD1Es1Af6nuHYdSunlZLCPPIiSaYHFGKiU4khCdOeGcpKs/7inoTbngeFl+HWaDsMeBi
h35effGAf7eIeJVRynFc82Z/gD/rpipMPSqDVadD0MCfi8gp4bSuq72HLeamikq8zlGlUiE6OjmB
vF2z8xC1xhd1w6c2jYeMYgptASNuOoDv++WcBxgBBGMRrEiHlqfZj0E7HE7xqsRRnY5Nw9Q7+mJ9
f3JCfRUwIeDGA1Znwuvj/KcW2gpOIOinUvn0avBPP7KMEH/kegtGMl+0NboaBXpNTrA9RoBbh1hq
IhEUO5pgspyZoJjZOe9pbOM+9MXLL1pfAR1MVnglypTAOZbLRQNnPWvmjYZaQJ6njZAcSGW2daoa
j+2FChdSnmUtssmEF7WxUPHLp9n4akpBs3/3RiFWJWUTjZH6SR+5RLadSp3lrMwg3So6tqvOfslg
ubRHdRrOMrzLh+XSxNgVhcuqNwSBA6AEDF7MvR9P/Y4JaX9mCoCQAeFz7+QJQRYE/pTxw4TdSgY9
VWEHN07HmoU9wfNU8+ALB35a4ldOEqeVtdVQR9NIZI3Gnm1ulyW5nin/hKpD5G5bsBpZFeKTXYue
bzsRvTZphD/AdIicCoPnJW64HIPpAN7PzDYKmmqU8BK0Uiwkkr0FIzLV0FCQ43rplzZWqEC5WiRd
0EgOblkfhe+8bE9b8yE8NVF1hvu3z460k7vOdci0Fi3nNBNCjat/mqgHU+vPRLpbirjYoTcTupCS
eI1MmzcToQzi0kyyIvox3MDrnfdz6PXFOYf4Pukijz27M7OHeu7OBKebqO1u1CSfLmEjIoiwDt8z
dr+XmLQKSNIa50uEORCwvd8xqSMgAAEHCIJ6wg4owwdQ8I01SQT4p+1E6C6xfUiyDkirD4LuHkxE
MHgYdlTlZZsRhxWe5qZ84gAjNg37F8mK8WucLtSRL6bbdzmhAiLY0iI2LrgIS/1UV62fm9h8L2SI
0qkvSXTVFNllmAqjHgyzQNdE6lsfdkcb1ZvQjphTuq2tSxs7cOG+L0B03HFY09o2YM7IUW9Bm7c0
EnciTMgwuG7szbDbm2YkFckaPT7xnA3jm+yRYr8szZeIpysOIfHE6+xIKUkEATj0I4kqpyxqtkRI
4X6E2oMlEkFICw8wkR0gNaTjwf5RJ2wZIjCJfkCGl8gnGcsmsRETDo1GmKJBGsczgC0aYbzs+biS
QLtwaY8Ov00EyTFmuBIkLxRciuI6tzAQ48Msg6CFDLLQ7Mj+hsEIuVMcBinSFbgtrL2KXeyIZXxu
Gt1ukhbcJA5K0zO4J5gD7G0SRC0OMQaqc54U5lakZg0WCBp7shTLmzQwzprRE1In5qrWqIO3YQoL
RVBMBnPZFPlWwEkiP6d/yVtAJSm9ihKS67u1wCDJlPKFEisdCH+5Ef+PAa6S8kimtsfvNfBt6F3c
4G5FRNPUEYWGIvksHzPfxplIoJJJDn5mQdBySZUgG6xxLXCdlhQWmdNQcDPTEnuY3PjqsGzb1DMN
LjXfKyEMDj+llaDVYBiCiV14iCLAK6aftypS/cA7jVFxDY3vT4IWjiwBWEuFDEPcUZs1VkL3agSF
h+ShFCO1FiIaO+O41BYcpRcB6Pm6iRwL5400JREN9FdEuChq75cyc254NIn/9kh7xJqN+GIxYoqE
ozsziIgA/Rn1kWSBdCuHmEygf5ogWHQisYYIAxaRM4NGiMmkDaaY+yZ8QTq8T9E3CKXEOJGowmLu
UAcZbEZjjgWoTMZ5iANdgI6cUxbxhYDI9IzCQGf9qydb6b1SSfZC9hXydEUNIUg4pYkfyJhA8MBF
4vuiB2d4ILuClRIJhF06bzCo4DsRjWQ8/Lk0+N0RAchhG6b8OwUEjhYmEzWqA+DTHEGUsPCbNr2h
fnEEf7JX+VtaCBEO12LaykdpYRLoWVXbDmHK4H050aMR35AcO5dckkuxtzH448kDwRwzMSrod5SG
IIOAUGZWBePRNqWnyPRYAI+dKVgLoZVsBPfakD6GyqnDgi+omiPZ36bd3QtUPQCCSigh/3y/Prmq
/P1FTHAWG/gDUez7AqbTkqgArnAYeEvIbDwKmV6LqxR2fyfqiAMimpXgkhI00hP/KyGkCYsHxeyf
F03F0ZIXPyEZRunO6N++qK4+Dfe8Xh00yWsRjTBPoPlvugXVyMZMy5BOzyO7hdTtBKegF8uzUCQJ
4HBx+jXyT6gs6D1s1IQuRWgVhSboz3fqtyvrzaV8uFHTgN1VC2q+MrTpwqrDxI0Iekha6/Tnz/k0
RsR3BvNCLoR0WGGFfWj5h6yOJbXTHCaYs4dKJmyawZiyAYxUSOIhQVG8d8UQrC3Ei0JtJdSsqUqm
dXPUHckXx4YTNDsJrVHjOOdheSxrZEcwMSK+5M9X+7suh1oMPYWFUxJ/+HBbzHBuMgvPTdSFvNKg
7yJ6qJU4YG55cu6sR25pqKT/scaJPbJgARhtvhKbYk698eerEbfmQ3fL3AP6Dk5d2fik75YSS4vw
P0QWoTwKqL8k40l0MSI0NSu+QhZ+078zOaXhs4GWhD98eFBSpaMNy2r0JMku77W1KRyjEQIIlFxg
6gSk/vnr4e7yuy/ItsIKQd1lWB/udmY2U97FfGSlU5FwKPa8qjaRk3G6ZjqduEMG95kvE6ol8U8E
qCHmzHpyzsTIVYDuSiyZNs28fI9B4X7WRlgdlseibo05o67BvsCJVknqYJEHeYdYWNCyC9RuVcob
Qd3WcOhjXXro2Sd+XGiNKLk2TUgupImJgelsluew5pjLpZsJsD6pW8JjEm+wnfM41Q52ZOy7ZvBi
kdxFBqQYUtLJqsmJkrUGg0EBeS0H6U4Apj2xbDYcEfuPnDEJl3klJpkpswcsr26inicXs6uArjkb
GeR2NbtfC4ZA4BfiQBfvhKjAe8FttjAy7HBVRqtQhAcJmzaz8pS+O+ozK5QeQGTAixRjm05OvHm9
wzHcNkdJqGdgMk0n9QQ1IGpezr229ETNjM/teahLKyF9xfJ7H0bpy8C7qgHj6P10LT0LdS4TdxvE
Iq9qOUEzCK5FEDmCtBf1s1KPZE/7HUKMYiAmhyI+kqVrERNtEPUswHkJnWhnqXtd7c7MYGtUyZk4
boSIE4VBXAfXIlOUkMtUOiNQDGqB2106523HETLY51oS7rLpQArPSgTYCJZL6dFpU1xkQEIViBgx
c6u4Pc1WsgVOw4rttTvZCFZD1NDR8CSlN2aGPpMepaZdsshFbTvnfLbw1m6i/aihHeBJDF19lPPw
2pknL8z8qqJb4BfE5GsV+ZnAmTTnxuiBCCbtMLaPmiGCslhQ0P9OTiuRYj7I44iG52Ss/Nw+IcoD
mjBQK9JVyLEXU/cIIX9mtfvc/I50jP8kFFqGUJoXKG2wdG+6edNn2UrB1Y9RtZaaCmZMwe0xZr9C
2fNdaOVN8rUFt+CE1m1Adxw4NBLFfCEuU/DUekoRRMiVeAFCB4k+3NQET2CY04WRH1vzpPUlwk5a
vPZR6P7rMb8UOKqIG1XRlSqVth/zAXuTCJE+aWlgF0RrXS0zRsMlsAyQS2mkVwUwjEB7jW5PY3kQ
AbRCTiXk/iG/qq/xV4xxJ3b1OX2g7tcnv5VQEwIWinUr5hz+DkYcfPHOiQIkd9qdULvMVBu6zDCO
OQKLdDuTEwTqYd3ZuqvS04lcvASFoshpNXPwWbw+Zcx8rZLbLPG44L4M2iNBBU/jaY4uFrn7gvr5
jN6ZWAIwt0ZyhYMT0etc9Zszn6HVpOf+0GmF0o3oWnImdYREWijlxVIT9UachjeWxRXriEzRTzba
VzK+zyoNWRhemYDuTKghTnhfepRyLTeyRqZem7G66XWCUHcDVuicfxWzov1GV0n9ZaLbhW/EYOnj
d1YKRyoKKbTxv0z20uIQSk2OgMtI4HU+uxlQea/WTwJRa3Us8w0mQDhkIk2ER/0YaTx7ozvWdXQ9
l/YpHdi5NHWPOctEMvoQjb4gsqVpfDYJnpidfheZeeMq9ng2LTWs8uzm/a1WJo/zMBBoZSJQRkM4
QhEbuA6X86twnMNcPACAAyHu6OEQRQay4GVt5OCjiUktaDGGx7jw24SXI/0cRz1wyzzdBgGp6zQc
paUdyhRIAiiiteJrepTrltczb0bkLIjmC5D2coQr7UZXbeVHJ4W7Tm/Qq2/LDGmOUG20ubV4fRTe
JzYJgaa5XBTKfDF2bNAxuvXKRHeUXsiGcyOkh1PB3r4QnNmYB8w9T63hY1l9JSHT7pq8cG2qb4Zu
vzOa61UJ74uUMjS7Fzo6tQDWgMefyIIWHRwjLiLhtRjRHEwYEJfSfglXAt3I6Exjxb7phvJRzUlA
pek2k2VrsqELnbOud89SE/2cJ1MjEgzYaL7pJGdvk0Y2sIGIGfk2lK6Nrn3KKeVeZ1aG4KY0qcS1
ukcah2A/De879PCxA5CAID1qI1eoQwJkc+xO+/FuFJIMhMmBXVzia5KTNmfsBZxALsPlCPalcR0C
uCMA57ruZJ8zSIzClB18percpFwGmPWVmKEQJ1ot0yM2tT/Pk2uDFmWSsxZvoRAiCSJ+QmXAot7P
gF6CKbZjdTWFD73BwVIhEENynSL3EieIVVm3wu3I6pD1ZMV55ExelyqeXkmr149iViTMG0ZekH8B
OVq46Bp1thVnicPIAAMq2DWFrtmSC8+0AzHlDNZJVwIDMS3nTgigs5Sv3zI7MP6QI5mMxThxxVyF
tFzno/0s8fKK2Zc+lO5cpyapYdTNk0gVJf0BwdtLMDKV5YwbEXXZVqwtPQA7wft4Ri2lhV6QYQaO
kEC0yI1xymz9JpHP8fs9xk1/oWUZAxJgRxjWRu1KwEpC5SEaPqNpjpXcPesAF9HY3zJ7vxqK+JsZ
U/dELb6cTv4Up7JrElFZzUxNdtZdraWeNMXbVrWvscV9wOgcx7PgYWa+kdtonUw7v9SZ6ynM0R/s
C4EvCWxgZBEHrf1jIjXiFT7iOFenECVgyvGOmizrPTGQ0Y9IahicYR5hXZAN1prWplS0vdM/IiR8
lWXM5bGRumcRLainwV7LseimlBb/CsZwL7p6cE+EAiphFmZzCL+LMiUmcNRG6UeO0J2tT5Quyj7K
LzU7ARbAlEFVN9LMhITAx3EkecIA2k9yjaRHg+oVF9HXgY5l/KKB+9QcsJUjxITPpTFA2SSg/Dfn
SgeAnc+tbK3EIF45M+9GeSQw0RarFQEn/blYVwT0/64ZQaAsuDb2NR3jxI8OrDKeZJOGc9FqSHh/
1RSX5vAg5HwyqhpRlIr31iwZulG/aps/n1243DgoQVFGQ5N8DOSZcbY1TX20VhVyo2WuPSGwAn3Y
ChQHt+KNGB+KlfRRk58iIzmnqzyPUXUKZZVAikLW7uvd+O/k/v+ogkv7z0IEtyye4ubnO59G8RO/
5Af2X4gIGBCmz0dFwJD9P/IDNAZQdZB18If/l0b4S36g/sUMPhynRZ/LeDE/9Et9oP5FIJ+C9gAx
MB3ivxIffJopxmhX5B0il9Rtiy73A882TSpxAoumgFipd6bZ/ZilYa8u5kGEsWVN+8KEkOrmRv5d
VbLnYplIiBhuclVkBYmkD8nRidSYKf2zxiuc5boDz8DwLvIWm4rkzX39HdEvHA/evXFcro7GiRuD
AIf1/+Fy4S0CaNhcWdkWJUcDbC0pgeX1gxPTXsWHML93is4mzHbBa4dd0gDMzDXkd6FSMhQKfCyn
5IJ12IxT6uEGH7SZV8k9YXPOcmzUWqUG0gkYpqznMDjW6kGegDHtYFFx5Q1qTzE6ty7txi8WxHp5
Ui1uqpJo3YarLBJb4XxO8hjskfYok/1C79Xe19nOUZa7WuoHt4YbctGHo1Br6CAcddWneomM9qfq
KCRIaHifm9zIqGOqijVF9Kg2o4w0Hq2+m1F2q/dMcJ2W0SK+rEwvw5I8ahL+tmkjIgeSdkLU1KA1
IpsgzDo3wGJ92/JvUq3zszRuPLMiY6HEy3KQRftce6TY3ORyVHtVxBGMo7SOBHKZ8ngVW4OGTI5R
EuFFaMrJpazI3yW1utT75LGiiRhraTuiv3f73FSYa9RDRMxox5bvfRb+zMnIc/OxTN0GKWajQobz
YOmygQGcJpY2bWrve/mhqBM4RfORfe1mXsKryrgMQyKDh1E+xcCzuOe139VYjuELOjdckua8aoYt
k0Z+VmvfZQNv+Wgh+SMNf6Z5RuwsQRiRXOf4YSuh56S7WU5id0DuO8zR9bBYt+Oo9TjbvjANVjJF
nC7+xGGBQyVhPSm233p2ERHW5LQzNgvRMLDB045CqGfEg3upVUNC2FWzstB0/L27/6ut9P+nD66A
s/7zTur1zdP3p/L9TspP/LOTmq/TXTpmC5ifvwlvNZ2/hNUspmc0lcY/Ii52UUfD0hbMEC+C1+3t
1zaq/EXGKOcnMzUIDbDR/DeGJ6rzUSYgNlIGQF5nc7Blfx1afFN7FBMYkRlY2NdG3bcsHbzIXK5p
akqvn9dxR8hOglw4HDM3LNCcs7O7eb1JCUdJHqw53jQVqRojYYfzFPp4zdM5CQd9bIj6pUX7r9Hz
TEvjYfi6iuzwqeqDBtwY8sXJqD4CSr6lY1JgTmcHa7kR0/GCuNYQUo7gQmz1Z3P0Utu8nHBxlRPz
ojPFv5nSH2o7PtrWqoUm7uWXsrkH8b+bsLB3JznxG4X4HEtLq3V3P7RnmSLpfkwI0jbWiUtxHJ/u
6jZriP1jVHNC2tsTudMsZzALIMTBtImnplolIkSlX9LHJSpvGKp0PFRKbEMK0FxdBznUPdtAtU36
gXnbKmIXJnWWkaZ2XSZMeMUt8/KxU1Ybw9wXcVat5SFQV2z6VfsQRtzJPK2/VTX582hyedEzu/YD
g5nU3qmo8jXIZHDOzlXOSmMaNqpMwPXoLKgpxuTFiNHpTF2LFkbC22uM6nVrVWxvyU3YdZHbWcQe
TgzZnZWhejLUp0Y5kGE37DDZGfy2LFdzlphuQ8LRKhlGpoAUL2twX1OK4PuyLNznuVm1CezJIpGW
lkbynbDHpScmyWdqbKj2ytWRZmdmgfVVsvjaGJAahq4lbyMiC83+oI/LXYs7i98ZPPQp2/RTeKzM
ctcHyQ9BiNh2dVMNwT7HesS1Z4I6KrHqVHtvZJxgVUGCSWI8Amifay2if1qnWDP8g1c1CQvFmXLM
jicwwugM2h06V70ShsPZAE/cGgp0IQd6XLffBgIN1nFS1G4FFYaHhdOpJ4dWzsUPXmfekviNkE01
tsJzOy5e8AihzyEEhcybrpRO6JcugkELV2oXbAuneJQx5lGcp5EH744iLsrQ+8MMJYbT+fdcCc+E
BRYZSPG2KRBtRDqUQ2ex0DrL3Mtx/yzcmKeUX69GzNey0u/KprysgUeSqP9WgdwlhYhoxchRpHgs
OgMeNYgiavCJzPZ8y+7hK7F8p9bDYW4tRpxMt+y6K63FHlFL7ROxTSj6pQ7HZuZpxvSHJYFJRSpv
F/6A5AgVLCO8bMVMVEJQSrEcuhillIEUJS6XK0eITxCCnZxuafBqiB/jQOWw1Ze9E9q7RlIqMIra
3uRdLeOQJD2VscYkM2mXisMr07St1yXhWdLmj8IbOrajmzlGJVLEDGcwKswEwFAT5GH9lMzysVbM
2Zsq9XsZkQSmLmfxqJ9H6XA1wI0vBKQV+BnMqfUNI7etDTZaVunjXGFmL7Jf4prVXNbLpolqLKnt
kTlC81si1TfayPK14vom7nKN4Zp1A1XnjfdzlipfFXu/qfVoq4T4y6CVYXjrfTenDTqJzl2hrrpa
82Ql3C+zna6KJPw5zZEbWwFBSOl5UZV4GCjT36zXvzqC/5/6kFngnP/5DL55en56fwDzz38dwNpf
TONSdoOWUowyhfpPK8NfAaZy4CCL4fCSObZ/tTLIpTGoB/OkVWZEweRB/jqE+St+IXmOkGz0/nTQ
/8J1TP/c/4vcVIoAZp4cx/nYzHRQNSRBUVFbPTNB4/Niq5eNNlwHeruXCqYfh29GTnBGoaR7AqK2
bEd1cWVh86BHEl6O6lGLwgtNGjddlm6j+Fkv7pvQ2NqN7I5yc804Hm80UT/aAoarhOfZ3O0VOKC4
YgpANhs3SBs/1U3mdb7JkrPJgU/NRD5GTA3IU/PsBOaFHNm4Ge5iUnx0rb+ezIoQJX20/359/ruA
accp8P60gGNyFNZ92z11cd++X8v85K+1rP6FLJQ0T6LIFXzqhI7611SA9pcsqw5sKv4Sps7owNu1
bKhM+aIHlWXM92z+6p+1rLNNGQzsGzDTTPT9m7X82VKOPc+RAXnQjRtMJ3zY/eALqlyd8ZiQE+tC
H00i3bSrCA9vOIRdPK/1/lqVKjQ3/X0f5KDU/c2iZ+tsKbdNwkFIJImSiamw3IuvBtUhOMyLTaLF
wnqnNjN8KmKsAIdMSE6ASixg+2uG4zxUejCKizf1E973xeM8dT7jrCdOYSyCPApBONPBQwT5EyJ5
TYMIVzpcL7nlE2CA7wv85kDp6OQ+S9stl9xrx4xpMSz6pRaJl3RTBDCpdkwX2BJUSV5clawardz0
WnimSdW3pSPkxiQVrgdBIw9cDklpTJZbGu6XpGz3xciwsqlfDAte8/FyFBFqWrxKsmEvme1Gt+J1
oY5/66v/+z79D8b2X79P7lNDLEn2M5/fvlCvP/rPC4XACDZPQY3DKIsYYP/1Qql/2cj0ofsYhWBC
Q4zs/nM48BpaIJmYPAiV9bvDAZoMZN8Ww/0cK//mfRKRJ++QIwwkwLjIROHoAkF6nSF5058R78Ox
NakqfthrBG8oyck5BTBByNGjpV2Vd5J8l87rskYGe+xO/QtkrX2gqA3LdfykgiSYbs40pnFKSE1z
Nvy4xqhsvNaCzWKuK9tNHFjnFXoDin1lJg52MzWusa4P2XcbN+xqDdSk68RH+BJbfuuWjjsBiDgM
pq5J/YAWUxGautW2qdz0UH4LA3e6XWinbFhwt7+EDAq+YyyeQ9MuW6Kyg5Pd0ghxBK1m6ygQ+ovq
LLpONXea3FDCWMyNar+/nxnkdyfCK4arPvLfLIbfYXLiZP98Z0VQEbsemLQpoOo3d9YsCm3o0A+t
KDmr6CmizoW+dvBiQNO8ioJjPyOUZcDSJWwbUQIVtalsBngkEvvguK+Ghx7Tm9g1VvioPRuKOz1A
9Dl0RAB4h772wty1XzB7JuqJepsKP1i87od9Kd3Gp46uJSHK0crZytyGW1S5xQ1N23AkjViu3PZ8
eQpzX3thMDlYqevqobpn1jFNIIjQfIs/RE/1lYwJv/hz2K2tx6Dbc/P1m5iAE5f0C7n0Q32FhNQh
ZpbwLTjFdtu9sKVmd9mjEROwBkG4wsovZSBVXmWEIaM9uP/zrVY/yZHEGkYazywCK1jTPxDWSqIs
TlrI6gqo/yk4kM97k56Zl8p94VfH/GDgB+dBcNW7Yh9elqtgbeLOZ/vBRfHTuBy38fOfr+fVTuc9
//H+ejhd3z55W+4rI+MoXRWX43VztDPXek5ullNxbnyrLwhrqFx53fnaSV3nm2DTHsJb/dis6faO
pIZsYRZ32WZYK1fh5UiQ/YvJGiBoa4+yZ0vo3r20y3QsK1zpTD6rv5C1Cdj9N8v2n5v5YdnOajtR
F3LxwaM+uyIK9QVTjeKG7JyTdNE/hmfylbnJr5pd+7P7kW6Su8x29R2m1qUr/6glf5E98FgDByRX
9ZuN86AcCOn1i0OyVtbWOngonvVL7UraWHvtljhP37k0ftiP2mV+4xzBZomlPUKXhtiFrepy9edn
8+o68v7ZsNeiWxPyVQWM6wNSPsfhEtSqxn73RKw1Mc7mU3WpPQ8nfc3kd+nj+xY9G4cuc4cXEH6+
SfdkbxEpl4WbP+tnBngtXnXflsvyWT3r75Xdny/wsywVDP/tBYrn82bbGOpYxX6eC7QP5n48RA95
7I0X+mk+Bkf5XD2Lj8m2WXd7JqpvwI3//Omf36T3Hy72tDcf3i+dlS2Rrq7kTX4R7IpteZ6uoi+M
YT5rWz98xQ/va1aOCygzX9Fw2b1MT0DGXruaV4GbuYqX+tkBqObP3+w3PkF8NRXvEc0GJ6W7ev/V
hk4rpZZ/sRKZuLMbWCv9Volc9Eyq6jutWz1N18ZjcW3fK2ul8lAZNVezdKbnX1zI77+9KqZrGWGl
whb9/Zt7TCjhCOLACzZ9pz3vLgcbVT4Mvte8CMxAdYtyXWquTH7p85/vwZcf/WHxl9LcTOoEY8M9
iE7EiC5boiM36VV3FmyzzLX9MPHbL3aUz2Oo4nG/+cIf7rxEhGO6NHzq5Pcb6UJfp3soKI7+2Yfz
38j8L/LRPTBVeK9VX91u8ds/vfBvPv3DksYKNy4nsZ/FdwB9nH/qOrtvvzHG9ROtw/OSfPWBH/EZ
COZ3X/fD6k6zPihana87+MNuuA9/6rtpjTAx9cov7qxwM//83ejthWIarwDnw1LKljpS0mGEKtu3
ppv9CDlpCqoL315cZnxIpI9OzF1MFdJYT13Azd2l2uIRIacbTQKRxIbOLZ4JTTY1Lz/kt8CthoU4
dTMlO7vZ4XQgB64lb8d41Uur6vaL9SjOkk/PRki+LapPoJMPtypL6ykfxfVTEMWLF0eH4C5V/Zyk
UxRNl/qzZIrKT0nX2lP+MH+12zHCKVb8pysguoKyAdID3zr+/s3LaIfAEU3GFRTf9af8wjgNPwYV
JBWd5Tpm6MX2GqgsDmEKskN4o8Kkuk54OWe7cLiuLudD+mQ8ECYaXEfn9eKOGVJVH25S0bw6f+mC
fYbSTHHV1Itqt0nPGP8u9JWE8MjxnRIjw22jIzKEqfXnq+47YxSy7dbsCLwVxAn4Iw5u6Sq5rfh9
C+nz/nTKn61vyJMhLDFE0e2zJMIzHF2vN+grU99pqVtNzEaRJc0s26r5ziybY/9QupOjnWOHPhB0
gXcwwzPXeq5sOut28BGOSQVl8DbXtyUCncoXwiv2INu1r0vZTREwa5517KytnuwC2aNJZoP0MpkB
okMun8/NZrkpn/Jn1DZ405B73aEfumxfRsbhruZnJo3io9l6NYa+olsozufneU+P2zZkuwMPYYjj
Nb3XtFv1OnjEB7orXcJF6wuMY/XRLY6dszPxXWGwCAXcuLOJOms3R6dFkrSb1Osu2FFgk3v67IQr
e0E36nb31SW7vE0fnx9m7aqzMd48ZCl6OufCic819Yc1FqABvsQ5Oto3pbZXCbgmgxwW3zTdvv7e
LJezucq+6cOKWHuoh7C9hq1QQrDuytPUMzhz66Wlcr/HONx66p817lq9US6Vb+UzsjOqdjs6YN4h
6esh9xVmg9J11+wnxqL1+KbPCGrfTKqXBVAI3pxvmCYKF9AI7J49tfUV6zpqD4N00MKLVPOj9qap
t0V4ifsQqXRwGQ6SJnWTKD/qFPn9muRb9jij2STMpz7QOPWR2zNnGWyypzoQHZVGpqBqfnfkTeEW
ygaJQma5keIhpcxyl173iloTYoKMLt566qCGjHLm0Cjwpn0xn/f2OXMFbG+O8SPYDM3JaQ/41yTZ
sSq/acOFpXj9Q3wFfIJEmDC8kMV2qaV7WgppXFfkiST+nPtVurOUzdKkPFPeMUZKVswUWfGxSY7p
dHKqvQiBuTVit2sOLfta6c6PzrMjKChem1WRe8sDmVQTC/UeEoKYc5NUsWTTKOsxXOk9xLtn3Iqp
aCSbwR4Zq7IB4zQLj01OijycwVqcF2hJlQ0j8J2FjxP+A74MQNQg5hZXJMke/Y1VrEym6RpC9856
XLAq1vdGrryS4QfHs01fCzfzcMsVaZJXYUA3e0SXUFrifYxHKvZ79El2tMOUVw69SnHll/nCaTFG
InyTn1k7P2UV/7CVwi0iT7xbjQwzYpaTtH7FYGqy0uoNTXEUe7RyabpGADGpbvOjSr0M+iPymEoI
0w3ff+l2c+3b5aYzjhj6yApmAwQN9PhqP9EJYk+E0ZeZ+wMuP697z5lKl259q421Ha4q8pcH5hCa
74vtZdm+7/dJj8DlsqjvWg6IZrcsW+QQyUt4HtxABQ10Jdm6ac5QQxrlelaol71ec7OzPlnBSNrD
Yafba1b9+JTyZTJfpfIiernEX40Vjs7xuUl2jnMToKGVd8s173p0R2M/ancIav1g9nWcEknAFImQ
26xc/y9359VbN7q257+ykXNusBcgCRBy9aVeLNknhK1ZZi8vO99fn4uab2OsZUWKz4KcjceS2Z96
F89dO9V3BOOz6/rQXmQ3hdwUOnwLGIHHpv+e8l6zL4x9tJr3+iHatVGgj4Gp+en3tAkauVfKVR0e
2/LOdi7y8aQqu2gKwBQX5Y9uvCnVTdM9qw3vwdpV4XqvUucQFXvbgGlyY+tXTXmcDrV2KbRV3Aae
2OrZVapnftw+lcpDWl1qemC3G6Pyqy/Z06z6+rcczbIimHGQr4Js2tUqhPk92WJ6GtO1O211wBPF
ShtW7JAV9750ebX8IQxU88kiIVwjOmSi6KWuPHnULZwLb1JlmxjIlcS+wwsGMwEddIYBGvq96Ljt
sgoX853XP4YX6fXU3vGcrBygy02+K27kT5qaQe7Nlr2Y8ZKpcDGvvPh6NFfJN0CyZmCQ755gwzrV
vvFQEb00GTTek4ihgibqpnwsv1Vfo+/DpY5mbR5IinUszeInHh6lPLY4JrcU1oESkDktRgvlJsc5
AxEptMfczUyIxEXZCRz84lxie3qtXdgH4zp5kvcAAbDPJPpaLxEWcf58yfqgvXPC1UAqOeW1n7+g
w1WYy6HcGsU6X1xmu4hCgb0gUylSyU353WMYsvd+ZNDQy4D2P9NWXbHmLWjYtyfLaIT/2Tcr1L+N
xjcZXKQXvEP1HTrDXJJ606zNDaQOlQ3HtaEg0uk7GOGxFAnqU31KtU14qzt+kgUMaFzE7zEZ4ELz
dVEvpQT+EwhFgfN1od4ml2b/rMqrpFmN9oXnwZK/zFyWiEHzbZlrFWtHhW0chMjqhwEpacLDGzas
y5J+Uzy5T+XPgajgm7y+DGiQrTiOT82G+VwKA3sM+JaXF4FWWpKfgnLi2vw+hM8ApX/lumiZMCWn
+oBLHoSkS+eqawLN9O3kOqF3b9FM25QvWgpqINB1RAX2lYc1xao5uM8mULIcbr8Pwqdx1jinqtBb
TgtsWF05XzRefB0857bWj5TS4C5fnAd+Oj7RIH91bJAUqPMjQB40V+ODeJoU3jlYUb5I4ACt028x
SnAnBf42+A9/dZwPsbZkQgrY/NmgglGD4suY7vWr+rnSDoZOgF1J54JrQ65sY3Bvvc1Ub9LxNnM3
eQSpBmntjRLtZHXnakEHkV8PtDU32VUC0p+cA0sJ9OtUI9B4PO/nwtrTbglCN2wmZ9hTqE/ghYNk
pXTwa77D/B1uppcUKDdDJKQ1XHErt0JBDYSJmrjTLeHztdPAxd/n6Kem3pSa7xQg0lCHv6yig9YE
Di+7ctFOR1tuZhv9gXuVcrPea+nNWB+MFA/Zg0XehgpfoY7HpnkNUTsl1DMRNWBwkzOMl/bWPnRf
m3SlTYem2qBpIgQM/UCqO/W5ulZuq4eK4INi9jWvX3LhHYZH66HQgnlPyffUbd3nMvOtbB1dAzsD
BJY1227C3PPCQzPQQA7nUCs7mRzry/mJeQfMqPAF6IZzEd96hwWzfJ0/i87PvqtHor/3EB7no3tl
Hjq04X3ti7d3g/QOhvQjvVx9ZXwXx64I9EuSPBeXZjdqfyWFP5jH2tlYVDkCmRS/uEacNr0kQjpf
q+/6VfRccta18PsHJP3mXa344ffwcVB86yuF37E9asYayzPj3i5oZz5p394fEDF117GJQlB40bd6
0xEk6Ip07DxX3pPIXhh2a95thISf9cQTJm7ovMHlyiiC/rH/GrXoS7D29Blhq6xLgTXWG6u/VjDL
rA69cmxuGUUbXwAnecNDxZz30x7m3R7wn/M1z3pAC0VSxNk4X+JB+ReuHHDPhx/JBHk/MHHJZRIn
GdJfzPvpMp780LwU1eG1j/ujHdDV96E7if++/M5LVc8N/P7udWf9z5/+j7iBN7/U/s/XfyQ6Vavv
3fc3f4A/iAbabX9q5rtT2+d/H+C/fvL/9i//dXr9Vx7m+vQ//ttL1Zfd8q9FSVX+usFhFbKsXD5Y
p3b/umT3c3rvt/6z+WFfqrEO9VjvAyX+Z+1j/HtBKAOzWyQJcSzikf5n7eP+e5H9Ax/1u7oaf4Wm
Eut7HEQdQ2XL/weYAH7lt87XAq+AOISKGxj65WdD6jAOE9ecMdQynB8JzUuDOv1EI/ZsuY9uk+Di
+FWN0Y5x53Xb2CBuVfimfPTArvDKDlp6i3q40cP7gko1ZEMW6b50Rz6RY2FZxPefFWYxcfko2eCo
RYi+CwXjaAKNARuEBA0CSkgOTluteITt6qeEOsEmRLOsVV4xrVexo+Ff/944cjOoEIj2HhLMtIXU
nLdZdE3/UyItk6NTMWcZhcBjOlAqdCUp30b8AkITml5OPSGc6KFhCe+wany8BV0inzKA+ovtFf9w
kvDTeN1TJDmoUjWOxjwuhFv8NKpPeXzS7dL3CkhPwFw7VmRy8I5eGD0O810b3rmeDOZEJb/19nUz
WT+SQfvS5hZ9ihdW/osm2wFX+G7YpqZJn4VO0BBiaLBAc7xFtnjUy8VU6Kuq0iggXUISpb4JI/xy
TedoMn+p65MoHu3+xmLdlYG7sFi9eE0YJIK2CnRxCivH0L7AqpXsNlKxquwf3cwC2QIXyUARro+X
UomhWzyXoN+eWvtu1M1g+Z+OerIdbhk/KosRrx4uFJAbJsW+Eyv+nMLFS0/1kKMJsvWUcNdoEuma
E/ItK6+bkXpal1q8SzHvnSZs2A7wtNGp5eXIIeGMPxrazZlK08ww1rKfyvypZkGFFE6nKEiTz/6k
oLFSnErL9jOLls3LDnN3atlUtbi76dLz+wHAc9YE6E20Y7HWB/4T/JUyLrODhtXStBaInYr8Fpuz
ldoxONUuW9yMUOwMzCJn0PI4yx8Jd0LUq7y56dE7TyaMrXhqbCnMfNw17ZOaHExah1hh71m2mHj0
AErRm65QxQT8hRbopgubgz7KYz+dpFdgaWYG68W8x7cRHll8Yo27snpKxSkR5oWbUjCM7VNSnrro
9OcR9zJ5aaq2+tl9GHRX9//r4V+gU/91eb95OP/J/xcDLwwlhnCfBt7kbeD9+7f+E3jBsIBfwXDV
ckDFoFb5JvYi9bGoMBrnGBYIKaBKDA+TPBPolUdE/A+GhdiLMwdjVkTSDTa6f7RzXyLr25kjJpSm
ZiwOFrYH5/dthaGp1uRkwjFWnTH5uYUATwkuq/9M+G4pVH47DMgCfTEtWUacbw+T1Ex6RnxwV1oH
3qVklydvMY7YaBrtBSV6beebRemyq8qty156cb3Kih0jBMEIzDSUbVPGgdHfxxNkwhJ3mxeZXtjQ
MLJuRDSFPUUVOIgF2WgM1UWFMfNtPPR+K811pDU7HYksZ3KCkU2lLtSdO3jo53zm/PPOzXS1hQq0
CF/gTXVW/iiNg7rgrBsrF7b2aFxCg/PD6fTLG3bz9037VUnz/WypgV9apO50iE9nzyzSQoTrE4ub
qaMbNyzSZFJFba9Rhx0jrDSp/WYJ+jHRX5AFBNmAIFAGaJuSWu/6+c4lZ7hsekhQk33qq5+p+zha
Ee074iDuFMQMnk3jSUQ8CmZ4cbLRKwulNRvjDAMwcnjsux9SPAzk05CEmZg/5Hjb2eam94z9xN0d
aWg73fSLxg1wlltF5AaLPYCKeUBLaksyBfZycWhD/UpVx1fF96J+GZjtlqYMbMx8vPpSX3AUkIdm
Emyt3quMwpDE8dG3CCzYsF3MHMCzV2GjAS7fZ4CfOpoO/IVUTIfN5GeWkEiXTQR+XUbRw+K0cNW6
RT0NQYU6GBb1NAVBBVJKGdNdAm621RPE+qBkCBcZ+WGx27PBFLvmOpznoKzZRxa3I0OWlnnIQolF
Ebx1Jj9T+NuYgXX/KNsOWbRy23qnFkG6hq4v141NivqfGCwmL5d5jHM36iCSeYY82ZOySigz8hQ0
MxJyFuMB7VbEVOvIQnlDuB852RKpVMQhVx3PZqAzRUwOXAzUI8Hddor1lDq3tUljZSsbhOM2oNOO
lX5a7JHcTvND5Ycc3ONAY+6Y7RrHJJ/ySTFoE8irVVGu7fmL+6OSA6L/a3LtzkgTwgFaA66K9jee
TZO4jJNnucwfGphOjCulvSpbA3XwbdsAtW6Vg+AD1z3Ay9IfbEb2bnSUSXlhzHfGgm5hCJLKYW8q
410Yz0f8EcDTI6luIOkxLrCZl4QXpWp7nsO3Iiajarxd7lPW31oaxDYOzxB85BJlyWbDbDbgnKBf
IIvESF+qjwgjwIPSr4ymfC4r8yKt7E0rwOlL7doAzz4ZQOJnzA1KufYQceuYso9MjNKixc2ZtmXL
7dhPBqMS73JoNb9cyiA3QtkoT74NS4HkLqWSR83UL8XTx1/3K2L6LFKy+0HIhvi/6C6crUXTCF8+
ryKGqJSlenKvtrBykVBjskPN1gJGmNLnJOp9yrhVR1OXxNS/nm+Cox/XsT0FH5/QO5H7zfksK81f
llJAAJJJL4nc2Xw5jQxDq5+FRysd+0rhbWsP0FD/SYR7N4yyGF9MdFTbPNd8kEVT19o4w1BTcqyt
ftYkiIph1+uF/VGj+P8lgcv8sGQB7ZbzPP5uPBcJ7+XH/1Or2OhpuwjUQjRdPFGWZvC/4IGQtv5t
QmI2ITFRrWgWv/VffaKiOf/mb0Bzk89wU1H/gQcqlv1vftYj5ZOoKH4op/6gUXw7XgBsS98Bgh1w
u4M0vHNerDh8HJYYnX6XzLH9FPchgL4yUwk1uTdXyOXE1pcqLjCh6MpGZJ98mm9fS2i+HJiLAbPh
OGT5V7DSL18CTqFWmk/NuA89AzMKkvBajJF5r8Wts/34oztjrS/HYoMO2nEhzMGWO7/S1uoNq5Zd
j7l8FVtXNMjxjdRMT6za0Cb5qbOdPlSUImxFwsqaWeYI1ky1ii/k5uNz4cH+UrrZy1OzVC4YuStK
xN/0tdJRVSVjCxcdjtK8TCc738m6BDo4IlCc14B5Pz7e21nA66Uj247mDK+cbaM+8zbgeH1cezC/
hn0XM7r2QpWmDymsE7cZW/Ka8bRiFO4netgAv99c5XLDYT8Ail3gWFganIW5rMvtRBSZ3I/IfTGv
dMrpZzS4pYEZVZdPqLTUyb4x5vSm190y3ajaWH3rrabqNvGcMkj8+CbYC9rgnzTwehcWNKwFGQNh
BrDsb+9Ca3edHNR+YjGJKl8wVEly1XRKSbbCZwPQOJJWUHuUaCiOTd737lXnaHXvZ6OZzbdm0nVX
7hQbzf1cugBskmI0n6GajeVXlJIURvq9U2PY6g7hD2GKMLtJ9Hlxl9VrvDEUVyvXwo6otDpUvHNo
cVZUQWtEJWpliRSFKr1OrZuiqUQXNEImmDuPlmABPideHsRgihyo26aCufeI39dSr7SJn2JM91fc
z1W+NbBLf+4rHWWaAdmNn1ZtKI9lZpfYUctdn4tr05nvKmBSLH21Dh4I+oMAZrohYl4eY33KitSN
UUXNa/NbiHX0vVakqYS6raVsOPtEHa4FhHKmRjAI9H0vcxXohifCByT0mMw7eoMziFeCRr7/+OGd
vcHETzDM3qLiSMgAyXyG8pl16dRFr7Ld0wtc3M16oPyTjEs8M97aSowxX+ZEn7RYZwd9fYEXXi3B
wvNwVj87aCdEIr1GTntLa4wvcFndQLRuuEJ9xfCpT42DrMFyfHyl5wGZr8YCNYz2AZ0qPN3lpH4J
iaOMNTPLOhXuWaJQpVho1W7DLmFfmBuhtY7URT5FatLKmHLp5svHh/89ItO32jZ5issH53R2eBnF
cphDfIkGJRwOxdDH962mJffT3IXBx4daqCbnHySGlTCVLfp4wtNyLr9cqmKbGb6uptzrtQsWUx89
+8rM3fZxzgnGe91Iq4MgbouLFpfvHeaWJejNOWadU1e160ACict6/fFZvXf/6aeBEL7mpXPZR6Ow
UI/K2SMzKqB1mGtvN+U5Gi4JPswnr4uo8I2pHt21yPTw9PHBX1GKZzHK1hzedRsGgPZ3n/rLLREk
RJdZrtyjAGWg0NXJasnEDpPBVpMsUqjyl669HsOfRWcBDzBdJUTEaU7SR6GFICX0uG+VVWf1OB2Y
CJsqLI29yvFrEbpfjclymTYapVilrSaQxKpqcDiePjjQSpWCPqRLlClfd4mhpEFnZhoqWEnEPiaq
QnnIpaqofl/JaEQlyua/NUcAY8ckKgxxmdJ7YOi2Yti+HHS2pXrpYsmmqFnnw/a20bIaMR2v+sJ7
HBJbID/Ro+H3ySf03ovFbMjyuJGIyVuvYpO/3EWIq84kZN8zUVYT92jEmecFCoLQu67MzA6Nq9RT
fcObCKCzgvDYOhraHJ5BP03Dg1JqEhDUoP/4+OG+Lftf84+tU3fAmIfnbpln+Wfs00YCSFP3YysZ
AKga3CGGx0kNOFpFSBEIVCK07601Vp8c+b3aB/E1ZmKoh5CM3bOveorruchilp+FozFfLkzx1zAO
HQ+InUQFQHcoGbDqs2Vd5XWKxN9SSdGGsKwIdx/fBQQG3nz1Ds2Hw/pj2b1Bj6QlefvV13lR0YQ4
aPWl4kIDadc39p0ZstHKVYBCxjQeyZLtqsu8OOis+qFNwys1a1Zonm4hU6IMgK8fQnq7DmuCUoeV
UKbyIorEtkU2f47YkSWwTj4+be8sLvx92qQxqGkm/i6/laq6kmPYqBc7LdP3adZfQPi5hwUwBqmD
WnvcoSI4Jvk3pcEu3EF5JfHAuQgomHmVEjIExXNoM+J2kNvIup0ctckf8W9ZuSVQAEWpLmINvK4V
7by8vLSBuxiJ82P2ANGHcJ0rJIo9q8CLQrnggMfRHnHXsNTD2Ipru2Q+UQBPmmOWErlrCxBEXbIS
c+/4DdNtB/HTsi4QItNvrCYGWCTyCnFuxkJVoxyzXCuCSTd+xqiQX2FcychKAo2qY+OLSBAnq2f3
XjcRyxrdW7VGt9ubMu9CT6br2lCfqCPF1hxbDagL62lIcTS02U3ds+aPI7QcjFlHpbVEC7+7q4t5
F+tjsuu8VnDxIEJQDGV86QLPbydWCl54ETfzV4GNO7y+r0Zb41VubWAuHAejvIxMscnC4hLn6Wsl
xAdPxaWsEN51I6zbRNWeHT3dunn0yYt79vlSBvDmUkHz5dJEILP19r0dNBsFgqQK903pdkjPeEYe
cLXqWlG85MboJqaDzL73MR9hICeA5x+/gct38UtqeD0+Y2s4kSQAhpT62+O3SORqvaHlBzd0DgW9
/o3R1+EKy5v46Y+PRAGCLCDlOxvJ805pKgpZoOwQ7rIiEU+lSk5eFcrk3ZlTDEzyjw8GehtLRoPx
DIc8uywnG1u1DRXW17OOZWCnJXK6hBKZvtRtMXz9+GC/N15sV4kR4JHpAWjL397DNFRKLBocdy97
Wy8RbfSQ8VW1YQJzatfA88z6E2XjJbKePTVeHB3mEgEfHcyzI6ppN1l56YZ7u9WnjSbCewM/tS9T
4xWrrumyjTEiz/HxVb5zTFTZuDzyH0PtV5rAL+mvTo1kcGU4442t2ruxTkHZYUh5rHrVu+5qVH4K
HsUnL815u7e8n9xbCieVBnMxMXl7byurQr8qVGDpSlsHyYhaEDqbIMtidW1QtK0cqy623WBZ/qxR
f3hSghWLqvLh46s/z/6/nchZgjEF6PzZbPJ9tuy7q9wr0K2faoIhS1lsFCcF6wgpr7sid4ASjgow
MVRLGHNGOEfga/EZZeA8dSx3Bjkec7HS4dU7Tx3thApw5JbTXtES51s69jV7VcqeRwoQrdqOsjFu
7KxdGAQoixifZK7lDfvtDWQzyoQH/QIABm+fi20qqTr1nre39E7d6kw5/irKOP/ky3rnnaOoWQzl
XGcJkmfFDctwT3ZA7SEqoPrrNGZ1SETCnCGefrQ9+9bECvNP+BH07L9fm4HGHARcG1c6OLNvr62e
ozoVLSMGkfHO+zLvXYA5abYd03p8QYe4/Woid0nmRaeFgOIIgHF1NeEin3jf7UEBGhojOpRu0swY
prUmQ9flkww77DMUL7ss9HEqgKlaUIpEq1jPSlu2f+k5F9T2pg3qrGoNwKhsTx69eravZO3pGxiC
bKnLuY3QOdVHEEVEzoNwMjS1olGJsrWtZhA9JdaLP6oWwL1RquJn7qoKlbwwN/APFeDuQws8LvfE
IY8ipNpCy0ArWpZ/JbyjNwJ/mhc2NQWQ0BCN2iwiF3VaNz9NWKIfTFW0X2bOBBVtrQbiN7rVqqqn
ZN0b5cDSv7G/Jl6N+l09Nke1YBFjtKoayLRLCxYIQq7LRk0udIYBq6mK4Z5jGMMWkXVF13WTL1mU
PDRlZV2YWRLeaG1b2mvHiguqkNmLj5oWKk+xGJqdVVZzs3MY75TrpgCS4jppd2HGtfPFjsR4YVRm
eqNoFcoy3P6WYsUetp0h3WOYgZG2Wbde9JWZnbAy/tlNvXPNHEY92oWQx6wBqji74AVMs0ANu2qm
b4mThMe8qwFnlvw18MvSAfdP3L+wsh4qbq1INHbaQh4Gq+lu+zZMtwOTFExQMvmtTdvyohGuflF2
EsgXLQzgTgY4V4BNnO3yPgW6kbh7ta6w0WHqY7DPGrv+EnVJBMfL2njprXgGlLuYFempl91X1hip
n/XP78UVRimUJWRqRolnuYU2zZ2ctogPlTG6ygrXsvRkpq55FeEKdgw1tz22alhdZWWtxleD0+f3
9OLFOuzt/raMQEnoVV6hpGXO/UPD+C25ySI2IgyPrGfEX73PNjHvpV+Sg0UjYpObvOXvf0lM6Kzr
6sQcfN+O6DVE+cDr5SH9bObgflV0EW4/TgXvlEwm3bRJ1Y4wBYd9ezzCcRp2de/thwI3XNFLsUll
E61kU82fRNnf2hqC/NJtQvJf8jzT/rfHUpRerzMHBXRh5fFVn9j6TtdrATjFM9bVpIOZD4XJB+Fh
O2OJ5JBYbr4ZqTu+NsxIglmpssei0cu9VlZL1qbxV3D2wsI56dZ2M+rAmjVnfpGFp4ICigUUd6rc
T24ZQ2hO9CxfmBBnkafhAZHSz2Kqac0p/WufH0x7NC4G2h2IZIm5NgpEy+Leae6FTZhttU6H/pIk
j2YoHTDDLhaylZTd1ZRbIwb3U8J6NTXWY8eCVVWH7JqiB+ZtL/IjAiNyRwFQfvOSFgfqfFE4yvBe
c5McAnKSgRCujdMwOd5GGHZ6bDKmFElrAlXFl3dlD+p81Xqq2IydBemjkBUy7mBm6e6djd474Prx
sGgPnh4afqi7bD3tgi+wkAPhOoqyaW0JcmI7wFIY2SAfZDeZP9K6YQlsow+C8G/Bc1rQ7V5pX6AA
OgRd05ibSfcgFo9FOt/HeppexWruwcYBFyoTekSWtEV7ow72sM80Z0Kkfo73Mp+dettUlrZSBM1e
LJAMmfU5uqjKpMPUKmHIijMSOLgR3G9cZxcDOxhkMmeNX9aGQx6XPyslOjHxandOPZ7iJKmOU9hg
69lA0EJikn26ClVIUQH3DTRuflECsupbB8Vm2hmW/DmyDwL7GDF56CSEIsXKl6YMxU04FtgTBJYx
dDvHnMr1rDTJOo0A5Bl51t6ks40jW5Wb/jiHENPUSceZwBGHudZwWOp61bpN8Zm6wl+pXbkNEJE8
y+AZm5h6XFkNUnW+OkyqhOjeq9xN12m2+WjbweT0sA8wrgflb6I3bqeOtlOriSLMHGwDoZW0u3IU
qw0iWagFdivzuB2QttdXIrIsiFa2uXUKlCyaZR6sqJPKTR+8aDNL1X12IlBaskaa2yiKCLk1FXsE
W/pyAsJmzBoiqDPclGJ03M3HseedWEczQ1vD6o+1w7nwRjtkVmYpTPI6D9+CInFgw8Qoiueh94z5
bfNZMljK6/PP1qDmR/YRDJPqnsU6acZ5qJF8d9g5dth71Yo7YkmSeo3vdPUlhiQXam9bqPOlSZXC
NjAcidwgZhC8Z1NOky65T+NnS6DfT8uls9NZqTDiRaP2LEeRecZJTysFub6+fqgVM8WI0Gj7p5hY
ui48I7ovh4UNH1b5da5qyrU12tVNqorxr1lkofnJY/k9Z2IGpemLiqaD69K5XuWYlCI0hKHi9ZYj
IkKoCAZgR0FuwfjSqjxdq1Qja/4BZffxC/HZkc+S3zwObHXyND90Es/6cHLkLbgmebTLvD26BnuM
LlOAAEzItn985PPxHx0RF714OrPNMJkrn4V0AWm+FlOT7C2zZV6STNSzgYITwZOVxSWstyzFKbZL
maoAB8lQVCFwW0xo80h5+fhcfu8T3pyKfvY+RKGdVoRVBWFg8Jpai8WjzuYTKGfojyPQlbr8dPX7
eweEPDrYD/ovKMC/6aNXBn6FXb5kNGOsbX+ME/2vDkH7+48v7fdqYznMa6nBoor9zdsKoCywDGGX
n+1pQMBwmONUKijmjLkK0Fkd1NXHh3v3qfJRMelWXaa755sKxVT6JEzd7DBVmXmQmhru6xji61iL
AWVfTTjIUI0LpHs0rr2xRVPEoRf5+Cx+rxa46H9O4lxvo+97PCJbQL1uqVChjFoK6wx9kXU2088K
B5j2ZKn4MaQGK1dhfrZEeuemg8HXCHwgOsFSnH1V4xQZqRp36V5DkB4mlJHv61xi1ZclyScl3juH
YngOdhRTLKbXrzCjX6rXDgQVELoqP1hh6N5WoV2uKQad9TzN2me0j3fKSYImu04GfoZtQzB4+zLp
jQfITHb5vmCRA/hCkV0WlI2BElpL1YbGqlUPyqab++HFzSpHZc4iVX3rENEyX2Phf5OZyUAWlXqr
BKJJ4bU6uTodnNIJzQskUceDoYbzi55O1herMsDpOSPef5sytuPuAjOuVP75HaTwR6uYdp37Z599
IWPcRjUbgXhPg5IxTUR+V2mN+dmOIKF//F6+E21/vX/ncT7O2qm0kinbWzWFXSAtJsxjihm4m8xi
KxN63kbWGAx1rvgk0L8Tbn499PmyRZ1HrRrzEQsrBFfrdTMnmLGg+BLlwcfX+M63p7OjRSQPFUkT
s8a370im6iUgIibSRVIXGymyfI36x7jSYlTw0EKJVot0+l4ZRLVRBim2Hx/+nVBOOoFJYyIwzUT1
7Gl6qB+HE/XavunL23Ji2gHhDOxjqUfRVVKAnfSJSdGfJ/ClmWO4+TqfPjcUGhqH3Ywsl6gn7G+J
3egnp0L4QhdNxIYcEzDRTfY2soros4D7zoMFqeJhaeCZry/x2/uNVZJZWUJXdw3QqA5E5YRPVVGV
YYZge8EKJmtSp18lmtcobBQFmoCM3pIU85+8w/eN5WezD6O8fhh7y/uu6TXKAB8/k/eSAgKKSx2o
s8HGoePtOc5ZPNNS5RSAcYmJXTvVAEMRCZDzgL5GVgB2zCfdwjTRhfqajd2qnNXwk4Lj9Si/FqP4
sQPWYM5OTF5C2PJ1/hIqQeDH8YjD976mkDjpQ+R8kXGLm1s/q8Acpz7pTl6PxSJiG5HzzRwE6qKA
W9weQydnwAMXE7JgGICvBb3dtVdJxzraTwar+xZXQtWv4ipu213SlSpsI62AGRynFlyU2JjdF2Z5
7KyqsVJ/GKk9XyNdCZUljQaGaJ6d01sI+pR971nRhdcW3pNZh7q5Ylsd/xmEZMGtmI7naUxedbAO
6lnlVcRRo7Bul/uJ0nuVTuN8iJQ8h3HiQKwRLc8ggnf08Uuw5Ia3d98kKrAkYvQPP+C8gx/zvvQS
l0VzojRGEE1ofjdWlvPMc2U1a7H6ieDTeWLkIqnxHaYCTFqW/fLbp42zl6V1bBzwUIZcNUTacImp
VLMq1UL/5Os/D3nLoWioFnIdki7kireHikiAsdphBV4kamZt4hSA1ibSK4YUNGPhPYiKkPmf3XRB
6Vq41+amphif3N/Xyur8Bi9W7eytOAm4F2/PYrT42GfFVPdTr+LqN5XasDPErFFwCa0Gk6FS8iAS
gWcrZsZeimmG7nSgwRNaeyySZ/cuZTpXrZhxTjcfP/zzIMUdQuiR7KpRDHGDzgJA1JqTWQpb24uo
TAD7MRebGcgO7vPHxwES996hUJClvSMaLo/+7W1IC0Wmy6JyjxZexrRqXJyneuR21m1VPw54iG7N
rhxXYVgYt8kgbcQxlGTd6ViCg3SkFy4A0U9l1GzqEKK7moGRY3Y9YeWHGxhCVuY1yn/5VnOxoXcF
zk4yETFAIYEEkiG8bRyZznMaO4wXWKg4z0qv6LsqKrp9nY3FccAI7wn8ZoKjLpIPrEgEevaRGWjK
qG+6ARpdBPOvjxu8x4wWr5DGRdVwLFhHDvMob1wvd/AkRyYGxI+3r7RJ32DwNNxG5jjvDK9yjzMe
7YcpzcXtYBjPIZmfdUAq3F0h9PLaxRFs5aUzPPrOwK6IOU1zIUIdolqmwScZ2lkJKoyqfjTM2Dfe
jD6BEtnA8XtTf+ykSpMUS0y1RGV6gdVri53hrH5l3BO9aHqGelOG6xKO3c3EK+iglWvIaQ4KCof9
PDswIOxyKLfT7DjoHbjMQfQRon7leRjEaFHNqlWBEzgNTIj6FIMQRgK6862sc/NBJv2wDkMZMoI3
QunXYe+uY9dClYDp5LoynfI2MSYICoCyfgyO8I4RY3z4KvGE+FCSX/axtgurGFxAok7XRV5MO69I
vTvD6JB2KKLGRxoa6FcSVtVmaLMFLyCMErHSotm0bszHUpoFhnLGfFA8D3r7PJycSdeuFcOD+dJm
dSc2jiXRQ+py7a8ijJ0fI1vdfTtZp4ZJAoAp80tZRt3PMRbWFR+O+iV2mh7P8NK9jGorY/o0RP0L
r8RhoMz6yY4dORTVG6HfK22ytSw5fikTq34MDRQwkB0csLAwb2wrTIbVjGsbbIo8Waguk0TneqAF
9IvC/jmHIV1gNtcA1Vw42mPJ1iEytb+sdnb8KE2tdeMOw9dmLL019T7ixuzifSBWDn6cqLdptYeK
XW4k9zLHdgLd+2vFFtkz7MgRCmfY/m/OzmNJUmXbtl+EGVp0Q0ekFlVZlR2sJMKRDg44X/8G+75G
ZWRaht3bOadRtpMAHBdrzTlm8GO0+ufAdjTWlwx2Q5EGv+qwZSvfDpTDNiN1GYCGXf4nGWzavj7+
LDcmC6tNCn01JpTxej2RTxbIaj3R4v/uS02+N9ZmF/dtGZKf0WfmczX0NTgBx26GbR8M5MMIREa7
WbR4msaIexM0b6pW62MbyxfGd7qrYtxNGrRUPUhzj7yqOtlBYn/J3aQ/8V3lR7+pvoc9ORp25Vx7
hg1Ix4yxNUUBLA31Jde8IDKYT9ZQJte64XeOXd2+lEiZ2GSCAo2xIHlNwxdnhoW/Mi3oPL6q/b1T
FurLuPT6qWfMYADjhoDQzLLk17TP4us6l1AiyNtovY32umu3DI0Xq+VZIYeXuFFn+ycb6JldJTII
w4TCNFIEhyVYdEmEpYZv1a4t3KZt9iOOmvxb6MVDvKoMHy81ARD6GxZiuAHKy1taTbTKtnk4iBua
OfCqOsT263wOynVZeSPUGRLseIQ5Viz+jABamYfFVaZ7/54ROJKUxB6hKsZubWun/R7KAAVkbw+b
ssvZz0VJ/uDUvX+Y3NGja0ipIfBqcUUGiIsLqSaNMZoKHN+Z/pWO468pTtOD00hQXbqWr9Iz8001
wHJhCh1/DKY1oeQjPjezPGenJknBGuczXK8AhuAg2TqtUR2DYaUsfFckBFuGSlYbfFk8Uyuf1kO2
JPdZs4QS46mC/GyV5sludGvr3mrinCQkr4H9FfjWraFcD+ZsXXcHhKdyG4eDhwKp+TqaEErJdL1p
Jl/9MEY1XxE4KVa5arttlNTBVqHUO/piFIRzedOO1LrwB9rs8YSO7Htp1cmLRmK7GRARyVVOwfsk
dDhvmNvEerSckT1CNll7LN5wPwwxXes8KO57AyhM75aY3kjfPLrRkK9V6WXXDPxhXrNkiZVLQ52I
perWsasbt0pIRTYqkoCh8ob5hM6pwH+OYlYCZuGhjKq7nlIj2wQJNJqyquAwjtFKchcQ0hwK1rkV
73Km+62pPaBXdiIOHEUIiBwbCfOmdfeI0Js7iltk3SS6ijeJ149ghTlUWmphFXmV3CMq8baTvwRM
ZvNI2EjcHj0BvCRQEz8tzbpw6+ZWcFPSWcCOPRO6uwTeGBUtTZame+VAIxW1R1JMVUxY4+rsb2GX
dF1U2F6PCLs3XeLeI2N4CAY5sDRx6TIN1LYnTpTEK2d+Nct5xnedlrciaaNXZ7KDzRRKGDuG/bXH
kQJRuouPBHYhBDEmXNeKN6F7HWP8By3McfV6LLwfc2O/mjr46xMmtHUC+dvvG6h3FmChMR5PU0j0
zbrvZfVTYr5b0Ub43vqD2HrYTDbkqnzXJVE6gxH98mJP3HSN5zz4ZICu6AN5u8Epd3YS1odOR/VV
HRh/S9bw22ns/5Iz0105AdsYWj31vrUopxlF+soqHb/aKsTHP41y4CHWxc98JKZIJaG3TSlAbtjg
4FMcAPTIPuy2BvllfJ+QcKJBPKCZQW+SYKBvHe9bH/b3yOCA5mWwtVvYXbogebLMq23sTsOwCczS
ui1E8VjGzM5x6WJ1jPLgqneD8khqS3I1NfrZX0yWmiI77Z/FG+rA4sOaWX5LSz84tlNvPtiTgyDO
SmMQ9dhdhIZDM+sRDnHoPnr28Fg17UveGPRg4wVRE5cBZaMQxYglr/RYU05j58pAQyl/Z+Q2geip
6k/jOIBo4ivfsCRym57xbaDdta3gN1Dc97dwE+QmtQq9Dora2qJNhVU58imYzbUVGN/qrCELqSyX
pUY+zO3cXWkHhnTvQdA388n5aUH/X3cWMmOZez+0jNBBKs/ZN6qOV13D4lKZhKSnxNQA+VHmTjTm
r4TZfZUE/lUbWYfZGv46GeujZIW9qpT3TQwzI83K/xh99SfyORJatR7WNakyD9KijzhWtPpCMyb9
23m2lLZ+mS0xL02Yt1u3wJ2hUPkc26I54EK3tsxfQHxigApJkhvgbDL29fUyL6jgazOULismx1Pf
FyAagpLIobwgLdZXzhFlwEtnNslNF9avPm33vZ2O7S61p5+uD/cNE2LHmd3NeCezc6sGNFWdjoed
YkFZnkS64dj5XblVt+fcQeJmNf1pRqYWJtH0yYLv2WUuidei3bWUZU4SsRML9kyCVgtsvabZ7/Tz
UxmDYQhHEhLyDnBQ0ZEOLA2xymR1G83W80jBYaVag3gnI+cDsrv9bCMPnaOarLwI80seZsfaxe8e
WhhDW5OTPa73XTG67drOwmJbl8yY6RhnV4bJpa1Oy6vMIwDQ6qOaWG8FQVIZPxsng7bkD8l9LMph
7btoKQvDNh8FJ17+rhET7q6eGsMJgG5iIqpa/sZcD0+1iOy1YwZgDMWEG4TCc1ePzhV7e9hlI+tT
bTTfc8QZK2Wx6Z8n5k/PL9wfCRaLU56lLId2HK2yRvOHktphNPBBBRywX0Na10e+kHjdt/mXknzT
W1cJ8asNg+RZzumDGTUv5FY4a6nCK9qNztqrwfhZypbboK3ug9631l0ETj+eG8gebv/YdzH00ZE0
phatxaZsgqtxqm/GSTUbf6Tqv0mMzt/OfQvZhLxJKhdEOQ6ekW6HGgJnEsKSc4PCWLNtDhAMkEXW
lcLdqIGzd15m3S2OPW60y5Ij9aY/fmL/6dH2rnwd2GvpNwtGMZa3fl+0rwhMALhbsXJemkmfoHxM
W/q4f8umLKFdNTYM1LyVoL3gYJAOxRITVaTkVtNgPUnDrg5iUtA1Si9p15WtJrrsQkAJZFsHAyS3
NmOjow09GlwFsoncXTUCXfXMbrR5DULAmcuCv47oMVx1XCMWibpOyuDb1HQ3MvMweM+k9Lb41Qnu
4C+HagZGUFbZOiyUeyvcotrRtr5yM5fmPoe0g4eXeo2auL7mKCZ2c5rim6cZdmyzYhfMw0NqDHxa
QtF+7Pp4V3feLxzejy2q7ZWuvJewacvbwDV+z1VODzwjuw5TzkGTHFfmqnvW0Jak0jPaIy+h+eyT
JF0LA2Ca5heNJVC+HsPYhjr7KbP0fC3zEWZO0T+EtvK3NaWzDe1TVv2KfOmWUE3s1/N8Ctz+yTDm
L8Iqb6noctlA5E9d13Ke6anhr/0otsgYk8WDO0cG4996kY0E9qnGH20wejeFmaRXfD0uFvbY8DcB
WcvrbgnOtiJ+Wp3MxKdTJwToiLm8nhsQta3f7v3CDrd+wNtzB0evTaew9tL2jLsy8ibMGuy/eNn1
Pgz7lzjOTFKl52Bn9Oyc5w5GJy+FAnBRGtd2HV3ZbA7ZOyXMOYL9VDIb2aEOTYUCwXKvEE7d0Nop
72zO1zK1xXNlOPJucFssI6gW105Ka55jDpsitnxTUH8twW5s+tB5jRr0ca1jqdusRprS+P4X8imh
jPvxuCkEQrUiXzafUYwULi4yuLIEELHtQg2RTy1Yz7RUt/jVwt1sxM9u3LRbjsSkz8sGIzrhe0ej
BlmTpJHaWQ4HmIbAv70fe69NnkbrseFRdtkUbgdkyg9zPyNt1TQXky5PiP+eo3U6tQd7FH9LZWxr
6Q8bl7UPnBHzlWNLogsbOIwtOz+2ZAEnDQqqm9imXT8Meb8lN23agmqXRNpBwzSNQR7twqCu7Oev
WKLiHYeSazmw2ASarZOYp3Rn1v5r3uY17D6W39AfmDQ6cIdFCO2PmkS9YT7+a6ADXiHSggYadg+l
KtODyzTmBfIuwEx0Xfm4QxLhXbUC2sOMYRw/bXtr0kHa6MrvN4E/n1i/Ke8b/khsyDxuPQfAITlU
iBwQQW/YXXQAJqJHGx03nf8K6/1sruYo/mnUYCQSM7U2NlueZGy8HVc1t60rgefiuQMn6t0mlEMo
CBdUbaOi39RBynzvExsy9Dnfpk+YyDxOaKg424U+NRSnFkvuK75O0YH16xXihh6v4l0bVNe14/V7
t61ug7YtdtLWqJKldaVIkl85XfeSuvl1lWZfmY3Da3IZ5xU7AlaHXj00s3zBi418xk4B14/cpqpR
/uvGZJda3c1NwxQrbTJN4ugxFj4husn0vZwEVN7RYX9jZHptG7E4CWDUR6ckv7GvlHEoK8eDCUlU
d+172bYWyQtalpZxI38OUoN8wPACVQtIJD/2oVNJs09dg2gOme6JY6LPmjvjUWBJeMTrRQNwGK0j
O2qOoZXnfjH0BII0lw8Ty/GLouRzbD3tPfQDw1BhUKVOVWLjojQI5thgl6ROXRTYu7pv/LWgKLY2
7BkKUmem7FdKo7uZOsijgnREDh7OfB24bb/J7Og11eho47nGwqL6DtYNLEUkO4shxlvGvV/th9F4
rKIEHyG4ipJJ/AvbjHvDqH5NeXiNWLVcM8ieVdSKrWjDn2ESc2D30++VWf0kwrlYKySym2Kq9TLF
1idrAqYdl72xoqp1Yy7sLL/O1Uk2UMLCDjpw0tRflGJl6s2pgzg+pYexLs0nh7ClNYokvbEtQ24b
lUa7OGSXqpvYvA4hRePoT1a9hJhRxg2IhijZFzaAizHpEbeO80vRT8aNOwTdgWxWtnUps5umJcO6
6XCY9QBtBtk87FURAWVN7SeXWF2tXX/j6OlHlVbfo7CPVviJXq3MIrqxcH6WnktYJ0d4QF4GONla
UgwTcL9J7oyoEQ7dsU1twkQyg1MCNNKkiH6YRgd8VpeHmNKfUybZYZh1spXe9Hvw62+9FBnLWv8w
NEvxcezVZjZy/9EqtbHLpF3u6Z9RZAtc0gQHsjFM2d1XASOtkKikfXfwQLT0x1iN2Xrq83uEWhFx
wp65nRm/T74uvglaOLiNmt/2iP2F0kX9oNt0uFNZ9Q1ykVib4XBnU75E+rzQqomrCgWbxCrtNCpC
K9oHufVgx0QTsWvuVmZb36re+tXp5Ue5kj4Q5Wu+v/wlx+qkMmjeGS8HjIX/NTL8q8SrvrCE/KbC
dWsYbCpaRCAHTjqEjFgBbrLBU0dIReg+8fufCGEWVDGsFxFa38NWuqtGdcy6fgmJsmjKcD9VcvyS
BF12x1IDz7KoEDF0rr0OcTCgYLbzbavG6F72Lnl4Yco7RHrWmXm+U5W2j2DawIvKGQa5q27HYJq3
Zo+IcDG72TnsSKPigI2JeCMSg/TpMt+h0rc2U1T9zJGQbkafvVxssTWEWpexG8wfZdoBUGs7ADFi
vjbc3v1VRGh3h95K9249yd1QinhdRqPFwQBDATNwTv7s9BRW7XjSaQGKOgt/ioA5WtcGwOmS43Vz
l8/lV2yL0Sr32+aWU8p1X2d/Ig1RNiUSkP15127zvOn2hjsjrFe15r81H/pM/51SdhXob9kZlBys
HaGmQ9v7UOk8V2+gwPWboWyHPQCA56qgnDYTDixH4KRebiAAndqAoOl8CRev2cZSut6QcYlMT5FA
7lWvDnw0Dm6INyeHXRDukoaFS1D+mWHGCMDjSRw9jP4w3ygjI+lTl+2RO+URLFV+GcLb1XV8Z7SN
te1G51s0AS8ayEPdVMp5RRBJfg3J3OvII/6troHj4gWft2Xek20bpt/misURIcT0qIMEmmngqPvU
FVTksDQfo3bQ17SC9a2dWJqJ1G3WXoi+MxNBtgOm95XpB+oq4UhdkME697J9N7dfsO1iAuXJrMKy
CrBjRszF7ZDXz1p3YGnlNF67/ggwdezBWZfYFxwfIXk0fzOsab6dfbx7GKBhqyr/B/uSJ6sG/j4Z
JrAuRFTbIByWDIAI/TtKzVWZD90dYdE1Oehzw5w2WqfMBkheB8PeEX60Nkf8lX4XIOuFQTDVISER
zXgdtLrdSFrIfuPctqlRYJOYp50x5mW3svNi3mOdSAEJDVTUvLAPb6B1TesRZcXK1B0IQqn19NRR
aL3qjaQ5VBVYQyn69LlOqFxxgi2eyiymSZP5mBfCbFrXpqwOs8fAQhaDOFXSCM6JPj5QuY/vZBGz
5GD65zZaDFtOV8xUyTyqb1bjS6qiTn7HOoiToBmC/TTC70okXahtjWT0Ty7c6sb2Z/crRS4ojM3Y
3tTR9NcKMnmbevVLa+nmRQ821e65SdFsuj0LFjUpBaB+nuzsMY7aPzQFzXUagPvOMoT3sNScDWl+
pM4PUQ45bUQrNJ1yEo33U4q9K6QB9isxG/fbyFe2S/w4+TZTqCE7OR1ocQ+x2f3MpHvjBghGOA6m
V3aZdldNZZvrSJEzEBlB/FIbqQywikzzw0Ry55UcZ9IUhgSxmUXP71BOCXtxNRWvPRiNU0INYVX3
engeiQ+8TSGFbovar2GcRekhlnG44Thfb5Kx7e7crBm+ZwjxN2U7qRMOl/gQ5anc4kZWu1IocWKW
mbdJGVIkL42/IJVAXRWxsTHtLN3HLgLbVemRLZHU7GnGxhBbWvlIlBYrZJq22bXwTPU8irSnfpEm
Vyk756MaF7IkS1UZGcQbtIZzxXa224qZ/UcMgeW+iAc40fUMdr7QuNmTFBOpVfv4bVxkhCG1osYv
WYnDGj195GWnavDQg8SWeDbpdVCBcvGZUlH/HkxUiGPVwfXHPjxKCVcjoxlZGO0fXPPONnQHg9QL
g6KDU1nrLPafrRq3sVNSImdz+tttTCaQArtNgxhk7cvE2Rh2Yx5mI7D3wu8s/LQgw6sgK07RhNct
7aW/wXLLUMqwumKK6XdUDOwDKvkaJ4JRHBEkz0eTaj18ONCmYLWmjZ8ETFmTxRCJCAfRi44a5TJZ
H6U7rntl+ceMLsvXUoGnpPJHXcRoYlQQIYaXnv9wb2qr5SgXZfvZbPND4owmQ3xx23qF/TWxDTh3
1Nc4//TLg4+qe7ezDVqjRQ4IfmRSLqF0RWP4i91Qu4I3QczAUltOS7e7t+3BPCQDOc6WMEGdQvRC
Wd2KZ3xGamW0FVYLe9ndxR4JllR4t4bIkgNR7v51H7U4CQznUibfBzoEF/8hYYzsGhZN4tt+dDoK
dP2yMI9F6+B7FsQ50yii5E+GnWO4l5wS5+YzOu24b5B2IwfCD3+OrzAxUlIpGKxj12bDiY8FtUkK
QW2OiUAwaO/esySTGO6zoJscm7APXOInnUuw+AmBh1uD12hbFLfORN9TXfMhWIkDXC0xdyOl/QOy
q/nWnSKEM27JGVnDNPu88/+BBgPxCPgpsE1kxXpnbX9/CPu5VzmxR4Ez3FTSlkcxpAjLMX/QrWhk
SJBanGQg38s0n5DZl80lM/Y7nRN3HqGu9MnJ5icgMXr7ruseR19HavMRZSOXrlH7l9vaCTTnoNxw
dpHHQkvDwH+in4wOV7Fp9bcSnUF84XG8U0GgBEGjiQLGBwWNTOLtL5ElVGFdTOTXNNqpmSXsJt7T
Yov+fv7Y3xlsqdagefN9XrhnY7RcZD//iKpiMw26UXa4mfKOKdT2frWcCb+2iYpAz1v3gT3VJ3tQ
812S5T85r3L8K4j9+PxnvBty/ArsQZBSkadivTt7+6BDwoR8N5oDRYSZX04dDaPmpxWOI/ZJPgSj
vEjw++CaWJEApUXUg5ZA7bd37qejl7pmErFaZDSzFsZBqPNx3wqN5HEe/guUdy+pfN6/WPgUlmey
+bWRsZzbqAtP5lFiUgnKhK7Tmzlg7dyWsiDLg4t3waHojfbJGAuyUwI4yKQzTG7rHstaDu4+h1bz
lIScPANpVARD0Ti7oHF9N9+FUMZhEdiWBz4Htdfbx8KpRYi6nPzjlGY58IGOnS7Cj5uEtufz52/9
3TePfxhcmcP/4SMg1fbtpcYgD4CGG/4xymEfuOzUVkNZJ0C8oKrtdEdwkzVQmyPt27qNYnbln1//
/F0gcQeZyOsAUvef1Pvt9cFeIndKgJHEbU8tS+BUXXhdbXJBofzRdRBOLogHplbs82+vE2ecuOd5
ig95TX+RIwaqawIlkZd8fj/v5i8Pm7y9yAIxLy8q8bOZO8toLdIAKE9INIYH1RsSyBP0WLuTpOh0
sFk9es4cdC3K5264lG04JPwffgQzF3qx5UPGnP72bpMh6i3V1cRoh5IGbR106spOjDjflQZKNQra
WsDQ7oqQQvGAoJu+mYuz2e0b64JQ8iy/0Q+WBwLcy4Q7QRfbcc9EhEzPg6osezFpMIXPX9rQ6a/k
hPbd1UUNh7D6pRDRXWuw86vKMZNNhseQk6YpXlzCybCaFxwEqgNFq00kKA65VWqujAWCfuGxnesr
l5+KwhIj/4I8CM5tpWARnUJptzjFlRvcRlj7rIjYJtstylc3rMe9NVHmb4Z4Wjugow79oLEKmDjR
jIx/CAVfa9n1wS23saRRUe698AttXty/AsX/fqGN05aFkYPd+VIxMjvRh/GL0xjHj07nFLtWFhwE
07H4qRPDOIRlkVEFGv7GtjC+tW5IF6Uu/Bt83pesDO9N+svjcgkwNGFNMp8u09g/65ZX9F7Dwkve
VCvTYtMGpJZzYGk0sh1KmE9uV5OMpd1YfxlSiuSr1mPeXLtJFMWPherGZ0PPwfWU9UN2hGcnQ+z+
RkJQteHTdCk68RvaRxbuZNVwGMhiB0UFp+/yyzRmRAwFIil+p71bfPXTOr8VXSF/dbkPPy2fmMlW
cUa5ejUFafLz89dwPj8vb+E/tAmbs9D2vbNv3LAirJwmYVjSdMHdWAsesJz0dhaWcUEX+9GQxIy6
mFMQXPMZvX3GpdIywYxbngo7UUfT8ed1G8Gmq/imkZzTfPz81s7Xg/9uDTcVqyLbL/wHb68XxqGc
BuyupzinzBUFMj/lgRfRDgKvXwhbb9Ii8K5wPDsPCh7WhU/wwu2ef4FRaNgRblpxijuOt3JI4k0T
Tf5OYAdaTSFW1s9v9+PrcUC2LHacQOTf3i7SCZbY0Q0JUbWNOwsI4yqjrHnC+dTxPTv2hfv7cOSg
3/7/1zt3yeVWWY4T6MWDqgp8U27PV8UHmpLAB+n9wjD9+Oa4q4XFBzPmbG3XnUxnJdPwYMas5UGf
qUORh2Rq5bDrkZWFF2an9zeHHIvdBNgGZ7Fhnj3MbtCzRek5Pk5mi2ZO+L1FQFDDPnYjE+Qzn7+6
D1ZaTFsssa7H/3I2PPs0fJ27KT2L8GDXYfTIaaWx1lSIDXuN/0i+xrYXPZiiVH+Q3+UPk2PfVx2x
WRd+hc0IeTsjv/0Vy0v4ZxKUTlwYypLRQj2jgD0n5nedR7Q2LXx5SUEsFFLkDOQn1chMdigkJj+9
66rSOvbDoP4Pr2CxaNj/TU/v0Kya8Pp4Vl1/LKTRb5U1uoxsc9o6iR9e8IJ89Lb/vdTZ6ArTgakR
ofRhlgU9P7S3O11k9lpQoNt//pDfD2SecYj3OwBx9z4C2u0tm4JrXJ4qKew/TpfPX+PChr2GJetX
F9Tw1j+/4Pm5hHHMppR4W8dk00hp+O1LLVjdES2znFZJ6WzyIRNbxLDqO43FpRVNR16IJvny+UWX
B3Y+kqB78eUshQ5oVm8vGrjoBO3MRYagBdLoiVy/oUYwvabB2ZHG4/Rw4YJ0y6zfXRjFH71LTgCc
PtmM0xQ4+3JjhyoPMJnqhPTAvqo8Dl55MVi7MBysw+d3+cG7ZG0Jqa3A3FtMJW/v0sGkmLSjdA+T
GbdqjzAlROlqY1pmTUuX8m/UzNHmf39RZl0XESKyC+wsby/apl2FdMfKTmxj6pfGH/54gB9WLW3/
oxdpvfv8ch+8STSBFA+ghlBROR8+Qd4q1At+ilVjrvFlAuC1sUPurcpSGxHVqAWcNN3nIyb1z6/8
wYvEkk/Fm+KJz/d39lGmaV8bZjCHB3+avZuKbs/WDLsQ2SQExs8v9d/aeDZeGS840DHM0D4OzmY+
e/KBEnIkPYxjlW9l0JNIqtiQpDnyEXuw46Mr5IT5w6nWUSH0bjBqqqi9/ttpq97E9SxvP/9JHzx3
SAlYgVjseNHnpLIscAdFI0McfWXt68pxtk1QoT8rqA011tAyDbbTT1qB28+v+8F0wXUBZy7+RR8/
0tvhJaJxUHQWCCgOAD2pMEdp0qPVz5P2zhldLAHQOD6/5HsYGqJMXjVLO9h/ijZnn6xSWVKH2ouP
QT85pNJu6/wb1KyMcKiUo8g85AfPn9xdPxb500Qfccvmo98NQ2Rd+Ljc5ZM9GwjOUq7zuHcewflp
M+5wPKFCTU5T60YjClyE2yGqnScbcXK0bZuiQxWGl3yvy9j5racC9nQfoHohKqpI/naZPX9XZjwV
p6wPh9dmaNrxQCOuzpFkefNDOc1JhRY2jIGZlktcVdFkX3WXNvXOaeyYTX4UT2pdtGHMmwb6/LOn
lnTX2MOIXTDzKmKggzEBRd4E+q8ZtfDiYmVOJWIAC2Ntn0lMSK0U0QPbW+R3wVTlP2o01M+D4TTB
2q+DNr3wrX4wE7okBFABWYrMOH3fjhoCQAbIo644trmDzBaJyvjQCYGrixCRgijxSgzqwhfywfzA
q8Jo52IjtOHlv72mKCVOlBpde1vhG+qGMiPiV/vNKSnK/NK4+GBY0JCnYA8cl6y65bf8szPqQoWG
NZyXMhslZ3R3ofFUsPm9RHBdJu+3w4/1kjIiH8OiPj4vYU3ZBHu37PSxoMvVEpTad+XOt2HNXtiG
vH94wLiWAD93oTKY54mNfZ7g6/eK+kgnzT8AHMHugq1k5cGI+vL55/1+RqEiSiXYcSAgsCidrZKm
oSOz98n1nJSHvbfDGbDn1EYsOo0W4/cA/YcYWLuaL6xc78ckyuYQH3ZETZDa49mY9FppQfY3neMQ
K0VekE6hFc1qEMydenYNdPntVF3YEnywk3971bPlOS2aBrABjnZQgOoUDtrZoioQqD5nMFFzHNwY
I+qi1BMkSzvp9IVitXvhiYfLhPl2GAG3DKjzWzbUDYAqb4drL8Ja1pkoT0HsWGKDeD+WBzra/nMo
dD9icmnhEXZtS6etrBL7tc6qClcdW45+r/2MNyTSTpFoTwl7XdMsCCnTK7dYEUjEcahL2Rivx3CU
v/zcg0YddnjKe2USyuVHifc3wOCxkfSDN74sDA/WcVngrBzb1tnQAZOn0m3Ui6hKeZ2GbnGd+bX/
14+F+NnL3NCrJARUcgpDYf0GQRbsRYUMcqVnFT25mWYiJIcAJBPHXTJay9bPrftaB2G+baYiydGf
luQG0gBof5haICIsstgiTtKMqscZOSOiG206I3aAligRMw/KeGtrnKHb0gOFuqllrL+nmWAv0E/z
NB18YVhAt9Bo0NsddalQiaDhJsmxsoddYhAYFVtWjtk3KeSRrW4/IUUqzPCmNWP/dz6ONMm91h+/
0vIx/zaRCJsDEGjfOwZ2673i4HKwsuRpRZhzVfm/nXaCTSZTTSKmPzjAmcMwTh//918m+2TO07iY
aEWejdVclZ2srCk/Rb2urnFyQdyCfLPRTqev256w9mkYxQUg5vuZh2mZVFuCPijVY/59OzZBHiZV
SobLMTWH9jRaidikUxPdFXniXZi1P7oUvt//cmsW+sTZzCP1nJtUgbxj6tcNOr8uCIC/LJHJCnLw
pT3kMp+cf3QsEDScmOTCdxXXJgoFVqAyO4XdVCbfQhov5s6r51qt3RQT+AbKCaPNmJT9qLtJlbue
zUK90k2l5gvT+wdzLkVVDiV0fN0g9M/erLMkEmCkmo9Adk3nttMZapmym+WNSHMyOhlv/mPQe+J/
UngJ1CXh9v5/7vbfkLqPpj+2qwgKI5sSuX++kTamcjYwVcbHjDC4rYgHosjDhFiuwF3U+P2fsDXS
owyAnEzUFu7qnrb956N6ubez98C0h5CRWh7NuHOSreitOWm1UEctfDh6yJyJCyzQhQQXRvIHC8zC
NYHlsfTeaKy+HcmYHtidiTE99fZMlHfexJhqPTQgIm7TA846Q1x4rctfPL+1ZT5np8WBzHLPNsre
OHQjjtrk5JLM7XXxKcjM6Mok6+xqxp+uj6FJPnpl4R/5/Jl+eKv/XHj593/2P1HeYN+pnfzUD4Ex
nxqU9hYSPt+9d0Ts11d5BXX7wjU/eI+2yUGXvQDbSsbU22s6Uxy2sZ9lJ+m74y/VgbBfKykjuf38
3qyzaSKEc8CazUiha03v7r9//+fmdBhkFlSU6JDA/X8UmZsCgbLrTRrH1TNbh1v80d06x16INhsy
rG5t+I19MO2bMVnkcNOxaRwLpYnfHj//be9/mkV3xOYYxsmIPurZDBZYswK634sjCkDIi6NNgEWa
xyn9bEWj4AIj42x48SC4Goo1nvbSxTzvyFBGtwJk4sHRInADPlNdrA3S+g7+TJBtmUWakzFRw2HN
ymckxiVW7NmR97/L26a7MCsWl555tmHzMXwE8WjkJ8qsLPax9ldtnwEyTquNMSTDYcrI/JvwOX3/
3z9lx6ZcBP6EBSlY3sI/A8DP6jF2C52dYjaJG4r25nfPKnrUerl6+PxS5xPkfzf577XOtmYwR8g9
oudykgNdrHKJ8AUFJPbtMPoHnclxPRSyX6nI0sRT4qOykclc+hEfDCumR+o5dOWZws6T9iqXlDRb
QIGbCiPeN8Rm3/X9aCIKB52fzM4Am2E0mUjm8jqdImRKJeCJLLG8tRzU79LP8y/+EBV3XmVd6m4j
g3o7yy2PCL0AEUPR0mZ9t3tVpq40MNr0FLSFvJoC29wXBKCsohzTTTyHZF9iXfZpsAILJT8TL7Jv
Lta53FmZEZJ52SCCSNs8+JUGrb2q3KyEMicpVUHbufKc2sL+Lqb/x9mZ7LiNdN32iQiwb6Yk1Uup
VKaynRCutE0y2AT77un/Jd9JOctw4ruTQqEMF0WJjDhxzt5r7xPE3kyOb2NaBbNLlxUCK1tV7Tyl
q/bMQnGwL14NwSP/nmM4CiOrI5LakEhQWY5W+EwEZHR4urZeLfvSmEn9SfoquatHI1pFmUwuHVS9
tQbEE2QqbBvM9EOJD1UxSRvPUfSidM1jKi7FDKNMeZuRxfhKYs70nmX8WABpRYVt0nBKBepjL8MR
jJI/QNsx8jGl/WzGI6SDUmQHoyI4Q6Tdcwl6IRSWS4GM0Phidp4gkhrluaB1txVx4qD7xC5UR1gr
yqYlz82RSVhr4EgWou2e9ap8kTpdcC+Z3bBMJi0gM2bZCowLDEErnA65HadvqbIYR8zOLqnrLBGD
3pcPeqoNYjUUrFcxR45AGZT8vhb0UabiJi6DqAwiwFGghCtjdbRGw121zi3vNZ/cb+qwWKFX2Mqh
zdBqJorTY+sgcm+RJKZXrslgfyDlSe9ZlwYmJPfNTLfIiBXQACK18gWwTWpAqagwgFSJ3BtZjEt2
8SwsVvOP//1tRlZHkIDDcnmDGf2+cniNU8CRjbwtZZhaIaGrhjgEyDI+542R2ngmUkzUWjk/kC1r
Ir+WYll8cOiFtvr7R/lU8d1eGuvGtWeGzXCVouT3T4KDCJuBmarYa/PprfoFADeR3Dxnk24jhHFK
Saq7qn+1dn7apX9d97Zko/qCmI3c7vfrMs9y2kRrEZeqUcYYY0bLt09ckbdfbE5/2B0oK0mbtByL
COTPDVGcw6PXmvW8Bb61rMtuavfCkCUoGlktVz2pNI4xLtYDenRfHOr/sFzeZBQoNqHvUNl8qn56
YcRGbpPMZBvs9WOyLCm+5BsPG0XIF7f5qzT/V413+0K52K0TjdyF0IBPXyhw+NTxjGXepl5tfLdk
ei9kn4UCrz5OvIl/JLk8F637IKf8cej6FZag3axOu3IZjj34YZ1g4MSK1kmRc3iMq9VgKqelh4s8
LviNjWMxO1uAIEctLx4jfT6nk/XodVjk8+Lkoe+Zlrelxp+85EdCulf4RH04SueycfYmflYzv+LW
WhtTfywKjFzows0YcmNFsEyrGB2d0OhOy/q1Xk8wUL7FRrlDCh5aUEbcrjovM2Hc+CDpLYR0GThk
Vqdm7ld6iZ8OWwtGIdN5QyOerf/+jnxWJ/76bjkIAjxGT2RQs//+sDYVgqkbDHRrjPrsM0Zh1Dmn
FkRuzMkyg1HkJKb3qKd1HJZUY2vIR/laSiIwvihub1f69CuTB0GL+YasIgD9P58EcohayGjbzU76
4XJUXEiliKfGz4H+Lisb93IZ/v32P12TpYFBFT1FAlstRs23RPp/lzkRj61ZW62182AePJmTOj61
VAJLOHctm78nh/orwuWnVenXJRFt4X1DP4GM7FO1kywWXXAns3edOxtYtdQbbiIvWL6zfG+jHA9a
8VU9/99rUtBTN6g3gCda1E8vUDNmTtfkmbYTShPvuzGRasiMEnYvZAoi6F2w97jQtXm0vjj9fipc
uNvfr/zpR4UbWvVqKbWb+NVY60meHIqhS3nAy/aBZhTw0jqhmbV45YpIhK9Siv5040hAVQ9poKrR
0/n9982wL9ZdVRs7NWEJpMIWK6MceR3HtHtvLIKrUxen8N8fqk9r46971ukhgXFDcUk3/veLuuSk
CwdH4W5Rib1S8Do9oYXL771ON17/fqn/Pr/oXHllPDr+zNA/Y3SbfEnboWmNnd040+W2UwSlNxHJ
NqXKLhWi2Pz9ep+2tl+3hoSZ+yIdluyW25//61iwVJy3cgI9wWioUeO3EPvLUGACLL+40J+eG75A
/ZZoiVr98x5a0vxsWXLUHbJkYGB5O1+qktOPOZveBd8OkP+bD9exDXJKhNN98dj+4T4RIrhsOVgd
eXw+vTDKktmgKx1thyUUjzCUsAmZemRjW/37F/qHB1SDro4im5+RUuXTib4UvcMa1Jo7Q3j6uI5T
FmQULxXTG1lYYpUqfWWHKfiSr0QQf7hFxA+MUr2b7oyF4dNPuZi9sImq5ac0hxw7eF586INZvP39
Bv90mf+nPkZLyHL3aYXV45qkh6YxdhkdHDC+MMbmbTW5CKP+fqH/vgo2Sn5AcLdSiNnX7a3816PJ
ZIeJitTtndlYHVZ6HLZgZrioF2Qlkj5/Jqw+D//3i1J9oVEipelmrPj9ojZJbAARpbObLL0+ICtp
rjnde9RRzpA9KCPBKV9c8T+LCydUw9LR3gBwxK/26YqymFsll5HYJ6UtVM5wlnsBtoa+wlan6vnv
t/eft/B2Mde2dcT7v4Iwf789T9aNkadVttexQ/X8eM5irGyzhO+QudiK49rtH13wXy+44sYLDvrx
f5xoMufHLcIjyrfLYvpZzB8hhbKIOyI9D17vkWK+JQxbs7dYnqIvlu3/PKlcis2KWvOmvtU+V0J6
1Wtx6bX5fi619J2D/ZAEU+nJ8n995bkOWwODuNvwlBD137/UolNdqbSABRo18WgFkykCrkLxu4Uj
rpiaH6WG0/bvP+Sfnpob1JdpI48ktqPfrykbYzbbbMr2CW/7uctH9zWfdQfMuH2jnfx/XEznIiqj
NvqHty/6X29i5Y1YBLuSaiZFdLSquiR9p7WRAAATi/z294v96RF1PMvCw8N2wab7+8XsoVnQwenZ
XqqAT4ooEo8mGI0VEEFGin3jrjqbeR9jxWbv9nb0xUZxe93+VbSycnOTOgOOm2abm/30xZZ6m3gz
iPD95MX9oSs5AaVxJDdK7Mg7tRlHP9O8ZBXTxlr9/cb/s3PQkKQtyW/K4wrH+9M5m+zFNMI5LPeV
h5YNQ3nTb2en1lTa+02dhyPItfxgL3b1Rc3xpwuzwtIbpEhnxH/783/9vFj5Uptg5XyPpDsPs442
TV63xmbO3NnPW2DO5GxOXzxTn88pty+aDhiB9DipkF19bn1nyjC0C/lfe+Ha6Y7eAxQk6h3frJKL
W6fRtUu7i26W5mZyx/SB3G33WA7m/d+/9P9sMnwK9JeIvxArsgjrv987Qo5Fja2m2ANNEOS0EiT7
RPK3fUmoZMrAIfXmqznDH75udk7rVxLhr5ry90u6Tc98biQaJtWj7ntr3uZlKiyeUUun7ZIARUMH
9lWT/U8XtVA8EUlgsqF+NsehYQMLHw3F3qPjR2q5dH1Uxd2eGKMqxPFr7Vy7/Spp5Q8LsIm42IGN
7/Ivn3vt+SjcLiXRdt8oBmS3GdbYLYS66q9//xGNX93rT2+t5TKeYm9jKoaV5vfvtBxSw6pHOs4I
cVTYfto0IeZV+FJz0naZeFccu20ix/yOZoEdFuZQQam3RL7OaceDnQLfv5ZTZP50SbCdAn0a+Ybi
yHzLVSs6YJxA/KRqxHeDY9LeY9vq73uCDTYzL9a4GhpM9aZb9YcIhlYTpFNn/vQG0pR9CE9tgb5K
ojJopd0/G2Nq3I+9Fm3BWCh7Rh3KpcXa+uCaCz5lMiScPEAv0pJv0TbrvgUX6S9abt23TV0eSBvX
gmka8jlc0IX8M2EdenLxrwP6qbg6De4k/9GVKYEY0M2vdd3WmzkxaNZ2HSjYDkSLupEaUr92qI1/
JoNZrq9Q49Q+E2P4vkSYjyugIBKki1h4JaMRwCEcOeeWV6wUNGn6cSY2sRHu+OYWkZh9HTrpd3sw
W1KhQY7nfmtlRGu5BNgvZW6FiWMnT0sfRYeB7T5EijiG0qubNXoagG9R1IkLuH73sR/j9jtZZEDF
p7rorpiz5kvXzBbEaEvxIDvqzNNp1mvtjkO5PfuFpBQPecfFj5nZGfAJhpRhUnfxfZk1xZtLC2St
670STCozqFWSdWiEKW+uI0QR+E+Dk5KC6iypvXERkwl/AmQhg8nOC3TL/QC/mRLj2UW59ijBuO56
u6qvHXL2ndPU/b3hVdFrQbAr3R6gZsLMByjbBLDOiKwCSkZnb7F63UvOrRsbKtpeSbV+F0NcLMmD
cM0WXIFWfdNp+BWXlB4Fr2RfZt2ahJzmCjIUerSMojHzVZ3UNb9HmN6GSRPxe0TLlG4KR0ZHtwes
F84zwLgaktylbAvtkoxlJ1d9OSw3uAZoTbJH3OKlHQ0AB8TupvkqV+32iAwdNuVkNJ23w7IER2EQ
yyih+podMGnLOyc40ZCpktXo2DFaGSMZB0BG6rSp0yx/r5lnPShLPx6REud7Ziawa8qq/W4Z0/IA
EGQ4GokWE4oNfDoF0TqBbFRMi+mClY7JxcNPYQZECjhgGtwGy52+DPYu7rWpDVvFKaBYptrBqBPL
QQfTV+2q4ii9moeoFEfc6B3EPmG3e8MgW4eUyuo9MZcES4wzbAee/Bdoquxndhclru9WSXdnlo52
8Qp0xgHJaOrJahr5HieVnj8wqq2QOTeCEQYxusXT2AIeTKzEE1BqoA4C4yBO0FzEqAWxbUCyyW+u
yCTTxyKsWU2sa6W7xLaVQEid0GIynzySvIVooKjVOnCyZPzZaJEXapMczSABckFm3aguj0tRG9fZ
c9mPu8ELYpIb/L7KJhHAbhMHp7J6w6/l2K6xJzCtSjH4gLYky9cf6HgGLkq6vVZAsB5Sd14lZrLw
EHLcVAc3f0orpwNyZunUwigxr5gh4gdNTWmRQRXWtooBNMqfCkJ8kKyY8BeK4i0ppQ5XnnDVfZsA
G6ezRZRKrQ0zpyMIYzxIw7cyctMzFyLlYJ4SQCQE28ljFCXNexzNMg5Y+JYnhEwQKh3yL7B9ZG2z
nYs4PjSONm9BAqJl6ON+Li79bEFDhxdiHp1y0nYeuYUnHe7C3tUUefDMvnqKs8HYUV10O8siC741
vPw1mqpqlYKGeXQYDp3tyHFhPev2NtZGNd0ofblsk8gR66hXtHVpkLtJ0pWtf+sLiDSjYr5WvQMW
2MgAhS+jGAyopIZz9Jou3d6izE5DWZdra6xnmA4zEabdVI5+mhrmlToDIHYiSCMEeZYnky/AehwI
mQ8iIOYGRHsH1IavSgfDLr1xHX5YRZC45hSZgSaqH7YlnAc3lAWxUUHUFygWCc0CYoTb19kqooYi
Uy7ZzZDaUwiGZtPZh7RLyWqlaDhPMJO3+dikd/BsnH2XlNErPA02hZ7uNa8F5y0E3uroBJ2V18hl
ROqGbjoy7BY5fBWbgiyHdKGq13pyzMOCsC3U3CE69apWbjQDWlAyaNamhUN8adyuII127I6IyWFG
Orn91BF6f1YXaV/wEaJdBlGs/5Mbar9VnQrEPpOyZ+yCwubsgBUbyomCzzTuhXtd6mbaFDR2txOk
Cyo+Ly4DqzQ49nMMSr4ot/9Q+VErqJz1KRg46386tUWUAZ4rinwfO3kaRmqp72cmDZWvaK0Dx99I
v7L5/qEGuw2vECA4+BE5lP5epMRASqymVPO9UivpBhLXvBrLun60hFvsZnewT7n80nZlojrj//up
OIIn74L0vMWhUuX/ft2BpBXQTWO+r8wlTGZeX2N+G1vtY2hID1acfDda1WnohicNfyyWnmdFY7PU
5V7Jkgvpy8GoTyd3iQNNl6dyUH9QjZxlmT31Mb7pwttETv99pAIM9EpnHBJ5P7yye58d+2iW/U6N
65cCwtWMq3gDQT+nxs+3ovXe8HoGOHjfozo2VmpCSErkAdmdm+EwE2xQjgM1Sdme9Zx1My3PYLqu
rREdJ6GuhOE9Mtc+6LPQYbL3oWFDym7b4aXMvUsbW1R9SVDxbvkKrKJeyBMngLtIwqTQcyDpVrjo
eoi5LgUb6obOBP5WUY+FdK6iGr4bDgw72tmlZx37vNvaCjEBS/XTq+q90adBwdQKfI30OQi/RdKp
4MNlF8sGstzqu5mAWLWeHz0x7bPWea295QcJBR+1kt3ifppz1SR1gPn15jkhnMSNzywcQdtXD1oy
r2ahHeZMhwgOp4mxPvWNM++XaTwwhnxaFHPdK+0q6cDdZbPog1TpDoaibYs2OdoDsEbiSxlpgcbu
dyQcopg33CNpHSHqeDBOLdIXsy0e4KIc4BKtFrVfWBem28Sv4VMtG+zH63KqieYpNX92hoeWVlsj
9ZU6NjLoTOVNyxm25uxuq8Ko971Vvw7d81gZK9wbjxVujyASKlEKmY1onxJFuVmIsvelc4PZA/JV
qPc9DXT4QKw4cVmGFlneoAU/iO1aiT5WiGEsXzqrVI+cWnO/ijUSZAe4nPqQP7cA9kdb8TU+K5hs
GdBQOFUpsPyOkD0lmjdV3IjAbaCfd+k3ZpDeymVisppmYzvDvo04BUwdpCpXbUnmdMyLA6AGzYG2
By28a0sA3XNWPKF33FRZth+oRknj7kOcbDvYAAv5Ou1Tir+XRA5osdo/utPXZFj2F0jbx2RU3lNz
+Mn4/jtM+k2ryu8z+JNyyk8ossERleYz8OwV7Zp3tZx3vTvv6wlSHTc+OZX0hYmi0PDiwJTpaUnk
oTCh9slx3mMy2yXjtJ4Tr+RQk50gZYbgh7amNu3awbzm9Q1ZNO5JT/DNoryXY/K9bLNni0q0G4w3
AuTv51xdjX3z4SlirTXD2lCrLX5vUGaLGipCvYwJAD09D0xLWcceGt4Be7ynTKjMjS50tSlwhbNx
NDNU+mYtyAjxcQ/woSTnyezYUK/UxfiItgpIbbyb3Haj68Xe6qoguuHrieUW4rbNTEQuu/tBb+9c
ZbnO/biLKK26xkWS44zIku3A7TWoNvzKc2l+KLY4l2r3CrlxH9f6U63wclokAlgVAETK0M3Qzjwu
Epol9V7ZvbmWtq/16cdIjEI2xIcIsaReLG/g7TZNNn8fKs47sLI8rfiBEOteMb0P9q6gaZxv5kwk
RKJC4ePg/IPwm9feERuvc3ZKNtzXqdzoorqjcVME6jJf2xwNd5roZ91J1jMvGgkk9cOcKXcJqCu/
yOaaZ5a8AlOGaFzuLOje+VSfnIHjZi0eqrbZ6+Xw7kZeIDLQ6bxfiktZobW175TNNZLVGnXYnSX7
uyJNr4i+91iiXyyprw1LeUDRvCYffj2JDtcaAVtDvmoXiFaWF06gYaIOnL4qfzrttI0MZZt0rLGM
K18MXdlQ2N+NUbItZjNEz3OfeaSAiPaSdZDc7WjQ/UkClU2sDd2SkrlyuRWTOFdVsyoiXKvquC3i
rAgGrTvoff4U2XwrbrVrlw5CsRuTsMxXb6YWrCYbrgVr6Smf5TnNOQPFaW/7/HQuYzaAV2oPHdYp
sxBexkHr5ENaZLCASeOOvJgaZTKx5soHu1bDgbFSlSZbmeav5JcyaFf+oWCjYh2yazLogZ70G91o
V7NhBEjFmD+XG6WY7oSmr7Sp2Vi1EZiTfiQygvQUywSBeuPaludpngMQ0cTHaGVCBMuw85z6opfg
hjNB0LSKrjse8bBUH6k13teKtQZovLe74rj08Tlu0oAeI+HGi0r2V1s8Vhkhq9Izt05XBzJud0nC
EhKP5SUpx380kKGJrUl/ILPUN1X12YNQ0EseWSK2W3MKVa09xqlxMTQY0Y73mHhyREFkqtitOK6R
7db7emPwDNb2Wk+7daRND9TEW32K71X4cGyKa/w95BiV5zlKH4fWWXded0HF/OypLSLi8tvMOVJE
y7Zwi2PrRU+ZUioQ/eS6JCjc6r1xVbvKRmkTiAbdVktcgzwUwpdU98Ozp3QfQ7GwDPGGPwtN/ySH
oFksPmaZX+LM+GFVKuuVrkKjXtAHdlP15PX4FSo7eRWF2KZSXat5eXdb0prGODpuuZn7NqxuqSP9
bbtAMhWoVUR4V8ZepF0X29hnIz9urcTrJGJXTEDkycjYjdQfrUY2lZo8gqgPOrZxv4PcPRb5Leeh
Wxt6Td2MbsnJMGXUdfU+sqDby7TKneYyWPGhK7hJ2GoGTMgWBEqmDyegGUyfsx3vQajn9TmyYXhX
2CnDsbN3pI+tFq/fEzdLJ6YnnYQm32AOT44wNs1Ctsc4dh83TUs13NQ9WXdKYuMNb8g9xNZXDpSI
b4rhZanjzJ/iaK1F1p2U4IBpFG4TwbDIBtSuacNG7axtaTup309wTEsIrUEsa3clyq7csCOdGpmd
vM5cgWnOA6GJlVKkFPLAr1WDbnL7XMgsjFr1JwqH1dR5h6bmJDo2rASGepaD++Zq87ktzGf44azx
uvlsje45q9Mt02KI2sXOnlUg5tBpRQNJ21LobsF4ZUXO8urYp8ZjWyq00lO269K1w2TpDtBPt8qi
r0nN2ugjSUU2YPEuWk1RfJA54H1gPJEZ/2hu/X5aYS2nSoYF61gdHqGRrlN3ekYf5xBv3p40VmRA
j6vJkneId7Z88Puqzg6Tu7wnCAaJK3N/DFH1tNjde00PSrHmnzfFrdpWHezOcqdN6gA2VQk1Zb7P
OuxETMp811O2pixyPxX9Lu9wA2XZlUxWfQuWnzib7EMhV5cwc0Jc8kysEMXhmBteDXt+yNxk9Kt8
em8IAJOKe2KjgcuVbDLOob5lYBicDcIy7BGUKmXYRDfHr3hgfDEM9xE6zYAmwqEb3dXcGKvZqnof
gUflS8ujZ2XIixDedCxrjsyja8Rr/C3vY5fdYQB5yzJkPZpyhzjktYrr3Eeg6YSA8cJ4koBzk+e2
6aj2lGmXRtazaSQffZewuMSb2uBZqgGF4/TcttS/HXxzkrkIksf+rZrtfaL267Lp94NmQLiKJZqp
OgkR84RF2Sdr3hSktZ34RijUpo0H9BIU+D0o24woGEn9YC+x59uVeindEvQlv2bU2Wja2IgA3gfC
JdRgGZsVTQg/G6YPGSuIabwX57YGc9Dcddlk+IZXgNtUkucK765vO/pPEADbObK2KkcR+I7MiaVQ
YtCezo2w7V4gqCNcFPIeWOSF/IOLo5HzZN3il3QiO+q+XRXpwA/QZdcmTU8yb2VQusBGXHrIFC/v
aVu/VKUkisy479TC8zt93BrGL9jkeBk4QoDwt1b92IOKlc5dB++gIgaQnUNlcVYtGkHNefKsQzlZ
O1nUJ28cnyeJ/1HNQ7t0N0OTHZVKchyvjJAXfgkSzYIrIB/VrHpqOc4GEFpDs+agip386uoFEJ4k
0LVua07ZfSuSHce8Q18s9X7qjBd8zgTaOGQlYWQndym9RE2BclgxrmVZnMQY70VRc8aXJTFruRnC
zd3lbS39WtXu2pu2xhXm3hEm/GqT+IHqWi7ikqgx5ZndHxbV/IY/8Yr58WogWNYFWWmM7pDBZb1+
NlX32iEYxRhGUsqw6HdOYUKzBBUTWDcm9Hij59rWP5wJCDSpya4tJUEbLo+mVqmnNmuUoFXH0Oyc
d9L71r2ZOGHkpDtA48cIZgddym+5zoZOHtC7CbqcLXDamrwz7Rw/5Oj55Jyyy1TkSczRmTi2dVXA
cC5mzQvHxbq39Sq0kBZPZXpL2XKUO9MWsN6L8tUptGZvJ2xXbJ8rztEnKSnTpThNOrzqpSl/Kny+
zBRo9i1kiaYN/nwolZVCCEzvLhtRXrO0eiYk88WsIWDNkuwam7wY06AcRLd+0kXTgdZK0L4IJ/vW
mNUuVVxfTmO2lq782SXqWYmNZm13C7Df3jlaQx3apJTR6avus6EuONyKda0MBAHk1VlNcn9qrDhk
X4bwLzX2odQMzMI+V4I1j/AUp+1fpVWsDU2+5wjJfUNnkgHzZW1nBL8hXHlQwIyGRPt+DO64IZtw
pyjdXlGxWMVd921UbNJsEJ+FjKr4AXXU512c8j+Lz6TZ3WOI/SFSXG9mvjWdfmM0/Zpk0quzEDhF
XKPfaA58KSV6rJf4JKR6RCZfBLajHgdND6WVclPZ8DJp5GAzkUlRJqGs1G/aoYVmfGDX+qoqHKKu
NFbtTnQnMc9nI9E3ZJHJdWIUB8HDMZPB0KXyTeLPHFUNSSmNNtCMATnALxyuzn2c2h+1bd73FrWa
ASCTEtclishSCl8At8YsgoZ8ueOoHhqmSI7gwlcgyfaEK67qNOFA25DIUr4LxrVZQ/Zfii+TAVAS
aLZCyS02Ec3Y0FuIjiNfYVs23Z2c3ENim1Q6tk8Bjho888LZXHZkKb6UhjLQGyWvwWFvLRcOIkob
73LJ34WJ4Dbdq1S0DyTitBLJ1piS5dLHySme6jOM1LukdYOFJkW+xHvVne/IuNN8q55fI6066qST
mZ1B7WKtFUTxxtIkW2e+PVGz2x+9JXvLXes7XtohyCfyLJzYK8IutUOcFm90bSmAh6CHF57zsude
WQUclY/MEf6B9+UwMks3LJmhPaj7JdMvIp2HNXlRwG7j48JD5Q/CudIZoPTR5iv0sZ3IKFclPthQ
DgbNTKskvVVsNUW5uk55GIiF86PEfG967YAm8rkYopkqvibczLAPupIeOkT+q5vRz3H7jZjiI/lB
9/Tkj3rR/2w7vQuEYz6BFbjrCnev3DJAJ/O7TKMmmGraTDBOfKOc77SGELSGTKLSybf2LdKvLNLk
JDsShIwYVbA2T6dRSV51xfphmcM/VsvJzJDqiRbptifYam2MPBEAPMwuW7cJIRFueRE60RST4a7J
rgyjRm/CRZkfFFpW5OuG5Cb1O6OTVyH0R3ajIrT7JMxbgpgLczoBSDya/bSWTR0sTNNs0Bz4tOSH
hjaKFEvnuRfa3i2dI1sCy3MHJ7+L+tAk3+W9pOmNnwwy/dxTXqSjzoSLwWFtcWqIc0quZlpbbRkY
EOXpkax5Z+6SyPiYE5vFTIiVLpIfUFD5u8SD+XpivRFlvLYZZkCL8lWbiNO263kQVf2nTb5Mo+ts
XUocyGg6pzGsGOsWDjVML63aUctGtYJ1+NUYJRA+1z1h0woBQVerSSsvTr4oW70kKnDKou9q6rzE
NS98rxIKI9BeUgFW9t6OjR8DRQiRPvq+pXPMYCJ5V7K8DeKGIDNvYQF0iYcLKjVZlXM3+0ufFWF5
64MD+cPCMZ4mlh5Pr+bT1JAMZ442r19rBRaI/yBfqBNKhUqptD2Yd3m/jkwanx72ajsXfBd1JVdd
Hh/mdFwb1S13tOo+OPidFld7FCmACzN370zCKW5n1Cs+jmmlWeWFVQeLkUFipu5tGbQwnxZ6TbxX
JXxL64kpGHa/+oyWFSLeZSkddjq7M8sqkca390QQJpq49VNDGERrlzIQkprbMswHkhsPCnj6ddzb
D07R8kjTdWht48LD8V2f00OFX93sOVrohb7qo+JomsMxj+TOVjNyJ+eNmjj3y6idgYc+j1Che6lf
tK7cuTJ9mor8xSliJtF1+qpq1p2+0JGQlrJtNcQ5zniHq+A6xyxOdcuBn2eOEnjlqvTWGSqXneVg
NNI3qdNdR3pvpWyeHa4LkJtpZ+OcVNE/xCAEIX+SuSCWHyLKwK6hmMRVT/QJswlSLQv3ThhWyFBh
ZWREjltldMnU+tBqdew7pLQB23vU6jcCJCfsRa9Fzp5G54LrxByH5luII6fi0UPXU9f6IwHSZ4Kt
gCMnLDl181EMC8w8b1ZCB2vYStxiUhDJ5cTBthojMsa6DJjX/B18B/0i155wfkQLGStuVMH0Nhl2
mrRqDfW17USIuZx+tjNek0i/KhUZPrWeH92hfRBKeppTjSiA8WBFlKhSI1YnGZRdpXb7rHLPrlu/
YdYIJnN+IPHpmiwOcQnOg8f+oBEm6mXWsdSJz0mGFYGKO63PtbWtcQzwkj3mpKfZpCMpqoJmvmZ+
q4WF8FaMuypnwieGX6Nz+Y1ePsMwUmywkL3mI8F5DRkwdmobPj/ar2LADGZjXsXm/MIwaVMNKXE4
hbl2xoh6L8e8NTmH3OO/ZoZzb3Rth4ERZP84Fs+VLXY6jWlbcbZOOl7iRTx0lbczCAHUG28/NUzp
LeucqvIxMpufZIc/F051kNK8q4r5XPQTnXkrdHhVRxRA1kJ2bxsT/FBlW0yNa5HLFzWOw8oYjh2R
i0TlbSe9/wmHgPPXMr0IlRi+2rGucaRyriW6La4t4Yu5P6gkXLd9+xSz3SjmHIcW9ky/FLHO6Nrh
wEml7Pc28z1bpi+R2iCXwdpEFipZBgOKiKrfJNAYsGuRfmExB9VJ3lNlTH1BQe5Tz4nALFVwUiQO
zZwmlSUtKOCTbUlAWmOad1rPBCE1+TKm9l2NCfegX1nQ1O4IzAyK2biLJcwgj5tuhlCKaJXPDc+a
bn7PXLPaW3lprgFAH7Rm2cQuxWWkg2+KwNczyBlXnsHYOBkukKZOM4QQU9bnxKB/PFSWX2XKB7iI
W8My3iut8kT05Hf6YHdEEwcjFDW/osczkEzjD7p+znhtRbXsZLvQCxkPyfx/nJ3HjuRIlq7fZdaX
ALVYzIZ0Ol2Ei9BiQ4TIoFZG0iiefj7vzcXNGVRj7qKBAroq0yOcNDvnl+RF3CLpiVhmIO1Iuh+e
YZeTYElSTH8t6EDVXJaFsVkYPwPFVX7dt3vcljuG5SgnuBKpjvukKXhE+B4d1XyOZyjtubEeqtyO
ZM1Yn1mhk3vPsvF+RyP/KuGnurjaaSsFCJ66UBZuZXttiL9NvT6rcaIGZlk8lbM2+l4mvwoMibq2
fkiLmFMQtLkxt2mqnppMhpWjn5Uue22y9H710q2UVAbkZl/7al1+uH3+K9b1xTa4LUsw6yZGeeMw
gtXV7iaQW5Vkd3szMsHcrv5B0xLFE/4SyjeLsJb6BhfUM5E9UTWmaBd7hJl0d3ySP0MDc9sGuZfx
uCSYVUhE9Jn/riiQ1EC3qVAe1IRojGahmbw91Cm2nbJvnzV9Obp2ciS5dEvAOEmydqZswP8+DMKB
fLfODlAvFzm02/iWzi2Hfq/MVP6opfzBg3s303UXeDTlZau51/TsggFabvMWxgy3+zh7GwDyS0Ei
R1K7PjlLoZyN7TprB6EnbhCb6x2CtXCsmu1UG+EKDGlJqoiydDlqbXpYcXAiuY0m8wWZ5n2nsv8s
YmfXqo+Hcrck1ZdQ5K7S9TA3nUBa3rfAeuYbnYPkCJOl9LwLgsBzZo7fsNUvk/LZulQ7dRyq/NKO
MOGGz7tR+M6tB9Dqsaj2BpUWDjdmR0Nf40aN9BhZebH02fxFU3ifZPWu7W+lybfmyKp8EjFizknZ
5p4HS08npevlJ0QEJwSHXGL4uBiocK+8oEbaSnrMlNh6Rf156piCGob8vph+WBTe3ck9e6L3HYK3
RTNEwnNmRDOKiXkcOYtC/XY+ER0gPnnzvylD/CKngmewoKuWUtC2JK5nRuKpu/k7bTKvhWbvK0N5
4tLzx7WKNFHS47peY2fZckVt0ersplq7SmiWjsLsVEfcMXJJ4gp0lHJjEJpl00Bn9A6tYVQ8SmRe
ff5tNVRRZhMai+wrLd3DuM6fQ/XTFk7iezSzq3kdmMBHrCPZiywb+JLy7DHixIAv7VpsZFscLVAv
6sDuFiM+GdO00YUI1H4MGwheadTbNNO31GSfcEQFrdm8UAeK32HaeKYMvYx4EtHEVFOuxgPull1f
Iam7edTqIfathqHJqK0diA0XuTPdxZ4XALQbIXYimi/H/GhP1pasc9+jPYtaXBihXDuRBxZiiA6c
ZHy1lHZPysteR6FmZ+pjnMy/AxVeXlzgwdL9cXmrKXk1XEfzy9YMp0U7T1S3NNl6cjCG+NjqIpVa
XTpKtpOTHifVORvw0jim3b2bK1E5eK/pQp9azU5h9uR/fcW1cgYHiPspRK3yWDjaXZz+qSf9qOc4
B3XWU31Q7kdlOS8shnBiH5b6DBwxXyeDk0b01tFwil28HgwqvQPagvbz0F57yFbWOriZ6Y1Bks7q
luV07IZ3Jc+7LTqd3m9S56zn7OcQE4lb/M6j+1FmdXzACEsZpHeD/A6LRgnqYuJ6tK+F2T90hkL1
TsnxMtSUugxn8nD+dAVAyCKj0uq5tmi98lr5na6qT+/ixencLY5VzMUNeqr3Zok3opOhIa03hdQ3
f2Zl95Y5oxNqfHJ68xugHiht3svFPdD5+5DQ/9EoCgvWyNlERP3w0ijUNzcuuIZKXlunMgYTgfqo
u80ztsG3zE5Oa1VtU7O9zq73uFJbp0zJTrrFXa8Z2552paUhezPVT32aPJOZT0wHJ72B3VqfnkYG
8a4dA60VF4NK4Dx1acxk3Brt5YI89ECTqJ9YIN7gPWonHmO1CYFQMtoQ37uYDhZL7BedwpfB3RRN
/1ysw7OqFw9r6waGdA4Av1Ah7SP9XAAhyTO8yYK9cHwfKJmuzX6LzyiD8oiDLkl3fdI+wpJxvKnF
PYdgqExQz2Tc8uYrpO4qa7+5hQHSpvGq1WUTmSln2LIm+t1Qiw060kOK/N0UnvWFGNJWAZkyJazI
pPIL/OunJnYZNicmjzi3pqNjdDf5HbtRkVZ8sYDIcHxAa8txAU9cSgYNwE2377961/lZFO/IoBqm
WmWhNFQJfTLTO6elv1sqn8Vq7afGtXdM5J/jaJ0JYd45WEYE7X6bdFyWqKpsHgnQYr21TjJhxa1u
MVR4T6upeBjKOKDabvTVvjjkXbUTZhYAn0ZOPJDysRC92Ov1BkvKA5HPV7XWokVp7pxp9Lvl5gnD
3E1D4WNJXrvdWg/eDEwUj2cg7ki4nXGPygslkdXAG3icB22do9Hw3M4fqCGB7T72Qt/WROiPq+J3
tsH4TDFEJTeTrB+cJWHQMELRDrvGLh5jG7i5mzfYOq9JLUs/h3+rK1uEqjGFU8Vp33RE2IqmIhmh
HJH7ttQIHCvLau91Sm6eZFF6+xIxXqS6kB38Rtd8Q7R/TaSIwu0HVcNnQ67GCo0U5V+ODRLC6Hql
MIJgFpmlnyYBspRnOQ6vHN0xX54m/igoeZOq3dr5QlBXyc1gEphSyAMYzclN5/2gw1NMZpTwolbf
CrVMhZZvhUBlYeivAmf5RjW7Ny3p4TUYhXrIAz1LLn1Z3yki9UmgCMr+BYPltvZi+reoyBu8kGYE
fxio12zbq4IaK/X0q25RoTx00A7ANfYIZ9v6a29HRqbtS1JsboNy3473I1lYlFOkTKrG1e7oJkk+
PErFRAzsLxKS2JoQKdHZU6h5GFE1pOCZmLb3ckyfciti8YHbqniilCIJ6QQPqZPcqOi2erjH0fzK
OhN4Mb/rjOLCYhOO+XiXVdZe7+c1cJRr0XG9dPSTbcpFpYkFGxfJAoYvrOZAfhOtz7V2Lm66vMJl
C3NgoKl/ouiw0K0ryWiX3vL2qlR8dVoJleKZbLx62zp257c6sl/3iCTrh6XhuiA3GPFSt4o8NzVf
pHUDnqmH28ckb3gVEpuqOEGBrxvNqNmA2UbJeHvNCuVJ0ellZzco8+yICpt7uFE/FFfyBDC4r8Xg
e6P9VhnwiImWXnTqpeXUnhNvIYGiv64ubRBV2gST4+28VdC2B1urz+yq7K+UfEUz0hhZMKgR1te6
ioc4fNwDi8x/OPZZXIe6Mn9FIp0+yHqPMdjViuSnihXzFyyz+tO5Q/FpeGI+WQ4VK2jCl+JtSmtB
kN0SO396z3J3JoVqpl/CVIoPObr8szItnRrUxDWd6STLTk5O191mrWliP4oVyZbvULB80GSrHzRq
dZnBDUtromxyZ0hCE5BsLev6hWgcanS8P673aSzXuLKjLNN3Zhz/aT1yKLJNC6a+Vu7emaDRrGRg
a6biYViGs70ygojRnANakLis5C8o/Y/djE/ZfCM0xXBkSjoVQ/eiIl9GUwt8kw54uJYLBa6BSu8T
Vwf6elsDCHRWbdu1c5h7vNiVucHufCbpLOpoFkZPHToG1aSr96AB62pEeQyDoW7xZI3+koAULSs0
YCMCr1O/KLsjcF3HLV1xg+XDRUsF0lFvOo7m+MLZDqjT7QbaOFHJ6U1AY+MpUZUvKI8+oGiUTBgE
HeS00uyLiAYGWmWdpmj7UQE+aFczhPz1gPOrT21R3zuPyG+YAOlSaYjc81vM8pqr5XeaaFWYjtQE
5NCgVvLrQe4OzehPdRKs2Ly4XULUwXyb5jau1s0tIlD34jNJAoDaKxB3P90Jyg27lRWIKgsfMyHJ
Ed0WzeeGvNQN4laYdoP1aYkUVCUs009Jsp6FZrwS47ZrKo9C+oTO4fZTy8THUouwFHS1ZsmPQCcM
c0yGCjp0H6t9FC/xfTkrz8kgaNTk5MmWQYTTmp+nrPVHKJ5OuJ8zBeBka+3tgnXN0Z5SV3kxzISp
JHngp9op2UgHuO6TpRD0Zr2dVsoT8+G7rNdQWey7CXCba5qLrbyiiDTATJJD1nb4JjS/mtLIrWNC
jPIutKjro7jt7FlthEsiGnLlcW65XyihPk4No3WFiB20QC7IEFQamhf+igoAf+wuqJo33HD5OcHG
H5Ts1GkjN3ox0FotN5oEZrOYJ2zLPi21+sdIXIZtiO5afJE+eK4UDmFeAFrmNh3sOpznZnKr54Wl
taCr1u5b03cGfhVJuy8NpIAmInYTApmMoOduwPuQubQ56aY45muPoqWQLP6xeUYmui1Hjh+FBa1M
vEOOzqdfEX6XY0Aa0Y759oOf6qWeK/QesJIr7SCu81QOYg+KfKVEMygcZMkdIsASmJqu4wz0BgkG
1o67EZmCt3r3rhG/F1j6skSEhKEF0o7/jCVWgYmO4bwTe7UoT6tkb23RNC33i+miGqQhz1H3yeQd
3WoM0TRDnIA6uBzO1aIfi9XYUJVcBqhB3Lu1AdBvnPupFUdbVHeZ0fmUkkRVKb7MvHx223yB1ejJ
LEg8lCY36iqrt+Zabcy82GewRD4GqmiZkaekyX1/i/Gp6ggRU6AZ0z33x3bqO1pWs4A4H8bnW6no
PGFSlpcYBEC6p16pr1K6WAcdXl531w5uqJcUC7qJ9kpCMgUouRIuK8EYbLdUYp/N1g4nozo54op1
66lt8oTnon5lir/JpRA+NVxtA5PsmljTtm0tFE4j/csAfTpGDqi0iyfbp0StO98mUE2boQjphOqI
mWHZt4Ih5Q6SbrVtzZz91bvEyltjO1ETZ0hvSDtKG2pvTX1Lf+jThCZmHSC2Ek+dSvboHMqsM3Pc
ewpuA7GUEf2ll4EvOkvUXWUT7tuDBikt967N7Q0KxP+kG2ipdrBm9yPztHtjVDYoGQ/jiFgwHsO8
L2VAsP4r5fHbNpc7BEebeUyuZmOEk259dR0Ccw/14KAw3g7droVLyJAMzsa7q6Pnr4hfQr5MHlTm
nCUNcD5JUhtB+Cj+iwu3SUTmFqeE6pM/um+tZSsmN+pAZbiFNzMGm0Sdnx2NCFYMLF/QWpEpqQAW
3es66XhX4Lks5gUpl8BLcqqP+n09x4dF5JtOKm9mbj4CQUUOHqfYKyOPGZIit0Dy27fi9D1lYsSC
gDRsbHbpTWpXMQZ7sruDpUEoO35XAqndmC/Xxc22RKRvErN5Ktn9fCnMYz4JdDDTyeuaQBXiUg7V
wzrTFaJlkZxdjcO2NSGYVZDGJzEaH8Ri0OMNDyJBWdS+QiqcPWlWd+7waSDfjNG7G87KF52cvVa5
5ov1OyMaC1qlnpFCLeduYU8nloKuc7pg1dE+Nq0Zycw51r32QzjnEBQ3gexNSUoRalSSJgmwwTyE
jquEw4Fz1f1yIN5ebe/bXHmt9YF+8fog8n6f8f/B2J5KVZzHVN0O1MaCL/zkmRFxjQYDhiF1yXdT
horO8VpBBjYcbe2WR290rzSMIr5l9pHDYTIHes8N+bjI5N3JJUQkBZ2iOGgMI607ftRKN8KXKGBY
uvfaWea1Thu6iGLg6PGYYbUr2/ETCzt/ET4zS+FlTqj59Cfe6Hk0N1XDcwEk+lWg+wmm5JY/lBeZ
3zQMBG7H7+m2h4yT+5Rp9T7R450NnMunfoLh+ZI2uLrTS24pjSEaQb7AKa4UxhPNpiKwFPGWuemx
NuZrTiQR4BxDuX43tvIOMwmbh0UGJZT9aW5dEsKoYfdrTXkSQ/E+Wh4cTHLsdZAB4OyH7GZz0cS9
2yeBao33RESzUtLkXMUoLNIkhr8moahe4bxp5Ua8wKTiiFHdpTdJ30CzrUmlHm3Tedj3SAw7vUu3
/Zw8GpPLoiBTsWmbmuAtw1yiuLUigRgV5Qxy/O63hLxe0nLy+4UOeK0zjymVjH4395DRnPLMiAdP
eDKw+oZVEomHJZsf0mx/nenB9lBpoN3j53CeqEl9ZP65S8zit6mnM21xPja30Osl27b5mze84pwS
lxjFQNbkaALRvAkahMMOyZwp66OuC7L0syTsPfEnrTVW4ZL+PDexKG2l7wAx4Sbho/HvLM82WUGh
O9R3cq6fCVj1APSccABc5e7q7VCZh9tUf09PxMVCV9Q2dgKHNh3MxC6jVneORMoBQLonOOKAvBNG
UL7bqgWHMA1ZBMZQHCbiyf11GLbE1B4Fdwyc0FnnJItxhrJJzdjl6q1ekDIVqx9FYtYbxFTR3I8v
sySbT/M+iFIIp944yDJjpFzRg3SNvaGo6wcUBKqwTA6yts+Nts6ByJqd3Woo7LP4phVD5ypqD2ef
g6/yRn1l64TTyYtSp31bjOqFvBvA+UZ/yJlxy7Z4Nqd8Qx/zgd/kvq4M0vDWx3q0zE1rV+q2oCKA
aIWNo8PtNKaC4mkJlKG8+XlEpJTT7Vs3UCVjsJKw2ZP3mOujGRD0dfbS6svgDkdmFWZsSYVLgZyj
fafVdCIKYJvb+YPkTyGnKxrXYavo4mnS8j9DKva0q53iYrk4cX+x05oNxLpnGOT+1LlpyV5aqLMf
i/GnlctvTU5RPxXneskfpg41vem0rw5kWakBqJELsNH5XXN0nVLomRGF9DAtT5hVaEOYtouWYFRq
eF3TXP0SdnNSs+oepnJDNfW9kVAXWDQ0IrQRTCgInHpcc4dyeysGfUdMaybH2wYUL8ZFoODvhPqu
exlP0vTuSPPZ5nZw1+nUtNanJpSnGMhOHdzfGPHXdTXhWMvkmwiA/QrCSC7JeaagfVTXzlfdMcOz
mqPuWywTvKPlMqsfPSnuaLaa9pXKA4JoS/ezZnyepq4JST7Z4kvGVtqgTDcR9PXVn4SPEw7TcGjq
NFLi9mj39rlwlTsFWU7eUSjGnbHXk+a9WzxY67XYWaZ+LxNnQpoAebm2HgymKj8HPiZBa7gTqoY2
4pS25Nb9rUp568r57NX5mrrVp7JOhMyRKA2GNTcE5jDu6YKzf+0IKV8LlFSD+ZbwGPiD4tibkdWV
vKktDaS/mNju5qL80+QjDRKd8VxTeknnGWOBql2nBC9fjQvZ6GLD7yWKjRZlpLV+sbA+12bzmKqN
vlH66Robys+ymC/lODMJFVY0wEySd/tLGZ6K9MB8bY0sLMGCbNHgjhQ4tOvuKa7RwS/DY9Wz4uPg
IWi6G8I1LQocVeYcEtvs+DxJ37KSl9oz3hKnVndqAXtEk/qbWY3nLp6iKW9eKSIJy7n4upWk+IYy
5NtGrf64tfdUYLrjsM42JCWcYkNQIF0dYktQwqg9j7L8HnsHvUC8r+Qot1QChRK5zqPWcif1aHPg
crqtcD25p4TDDduZeFnwCkuv65AWBmzXoiEiDnfE5FKfLvIa+MTpEJpkLu6Hxjzo5vCQpcZGm2YH
l5AWirjk+BK/60Trq3R0dNyYv13M/beme4vY5BTZjMPBwAJOHLYdp3wCwvpsYe3M0vFV0vGtRTyu
TvLau3kftAUHsRhlpFOvrrQexyueS13U/JHTLuOeB3t8aehVj2rBqoeqbsd/M+/cOFsiG7MSu0fx
S8VDTStmhugEsWY7DzqH+vDW98lRxcEL8S0O+UgvVGLhYFxPAyLzWIfPa1LArQWNbwkVZGrqD0nT
/qI25wq2YxLy1WyZM0f8+3481xQ5FidtlhG3f7GpkNyQfBAmdfcnv6l+nGnriCysWqNlxeG65lhz
XJgFO25XpDB9cUS++WY17pmQ8h/VWlzmZudQtfG80ROvOyJ6DTOVlS3FJJA1zg1to3pUsfWjVk2v
9I9f9cGIcmN8KAq5qYvybFcL78QM8lc+OtUclAnYeJZtLBvlExE/kZlDeLhJDx2nMaFSY05VnnJr
zqvhUKZXU4+3XWXcGRX8MQQUENxWR30J2+vuizR9cBK93ebq2j+itdAxw9KVLjh5Gp553vdxM5rG
ndoUO9bkfkvWF5OgTYxsiliNKOnhVORAfoOT01PFP9Q6C98Qk0a4GnDn+bFEd0NcbfeDQZ8EPSck
FHjX6bnFEGzshIaiIEvlAbWbtyV03Vfl9Kza3b3DU0ydO8ynmiXfueFuFjXdmbeDDdDjwwP50wf9
KUkla61T1zvMhpNv5WNNO3zx6S7p1SVJCzALmetorpfYmx6aVrmQYNwHympz7HlHR20bRINTWFso
TuZsPZeOeQKx8qm0C1JTvSSJdiSWHOsbWQZZu3ZBos9d0KYm+1rPiNPZZ49CzZktay7SC9Wp6MHh
iJHEm2O9axByzln9XFOxQ6TjjuzCSCvnI0aO136AEKNc5+jo8w3U3nUKbhdLnPsx3qqm4CuRkUyL
a227mFWQCgVp0mM5WvHXGPolQzjAw1282CtE0DpZr6ZAW4x34NoszIC6hq2hsoqv3IvzwLBHOzBS
JljRp1t6dzbGwHYos+dea/Ax2+qjtNvbN4eqail5R0WUdyDVshsgyU0yLpzk07GbvbaUO7nC+xbp
yHSEw2swQgcKU6IPNZbxQeMc35RF8sLCeKmd9i67BUVrqXInrfIX0oEMsxVHZ4tdQXLJYut3Jjfd
uB3lNELWu2pFaO7KBzLdByJw4Qs5mbbcn1GrZY8tgY+wxqa6R53Bu6s26RZTgAKUA8cep/quiPkh
GNl49FK7DezauuN3ubeEFlnF8OQO8xBWKEDcvj60+sJapN+hYfkh4fHNWMC/9RaXTtGrb0YZ8zk5
bKlYD+Mqe1rQWgQL6pvC1CLHYpP1NGdbwY+ukv3cMD9s5JyZ2t/bstF9WYkDAohIJjdAbxqmgKjS
76ZFMh3H63bWUMwmatL6tZIMPuKuyVcAT4QcT3VHB2ZJKMZmwFvKyTujnlqNbENsQE2savvHbLmz
Mti/oE4TO0iKZYmmgUnTNuW7xfXr0/oUjZqDWNhTOBrEpeItaRIucxDPN2k6j3VKfnI7vq0DE8Hk
BoU+XpObc1YkwxkX6bhRpyrUiiJCaH9qWdywksL15f1LXbtYhOQhjucXY3S2Bdi7IwekSHr57qTK
RcmHQKKHs/X5zpqz77HO7oZl2cX4WhHdn5a0QvbvWodEvf0+aOzAN7Vu9aT6KPM+UivlroHRiFJG
AfR58llF9E05VG34lsy/rFzbdTUW2XR5y2e5GT0pwz5XO0Jm85dlmE+1iorRLIidpbWbucb5pAfv
J04a1GTj8seajVdGv49EX8iQmbKTFHKX5dqjXIGP52b6gesa8fnNv+ps4CEznzuHaXrCrwRM2J46
jDU46I6LTHE3KFhtnVtHuSpYVKrbAxtP516XYSy114GYg0Fto6SXl7Zo5iBf1BxRqhKjH2FtiVtT
Dyh/RqrTbTtrQRAlP1VUfxXckMXlHXZ1fCUDm4daE5hHHQWKZ0LK05npc9kaT9QZvuXEjYMhRzOf
TitvMrq0jQNmD6wfq/aSGvns65go4ZMicyrvYI+gLlOFveOmnaJK6YKqBBBjjlZTu0grv+srVWx6
FJ3g/kct1h9Uj0117DWmkMY+eHXxNJkjI9bSPqx9GmWxc16rKUorJGiiJem8hzCyljWg2eceq9Eh
lTNAlZMcSTmPbM34mPXaCWkDuRTIpNGeAlB4U3nvtn/SBmkNQSDvRoq7WaAIZuW1ci8Q1grQUfzx
zLraqI36EGOqplfA5IJqEIj0EL7eTbYiuc1FzKRp9yDn5giMm18N9h64K7RUbkFtnp4dlsl7Wur6
VbehJ+NiQ7jAblG5ZmiMg+VQIXRE+yaYjlNNP1i94s+qebVXohM8AO6SN09qX4tJBrlH8oppfBi9
vWtM7YdWlZc5U3+7mISHWp77PL9TqvWtdscrz9ejwtVhdfmdSmPbCE644mUovPHa91y2q5Ke51H7
7iaL77TfaTpkdh2/pxbEu6auV4HYxqcd5zfJOAvY1tkwjkjcEEarENTjDgbgkPWchxRNASejo1tb
WJki7BtMzZi+/b7yNorQvg2ZnGIY2nn6Gjnu9aY8MUo+O251VTIKhlnnocu8R6rUyaVrL7Zp0GC7
AkqBSlrr+BaXNYNBtYOo25C7f03sP15TXaTX7jTCMzfkWELo1UHa4UZ2J/na6NpVsKdUMSbouf7I
kuF0q2fHqdkjtoS86oFjSF6wgqTCUiuGj9ypQ/IUn+JMRvDuJzCb5HYGntp4eTQ646nzmo4ioO6q
LMsjM/ocZF3Hl52RjJHiMTXt9kpqxLUupy8XslE180sca1sSLyCkHaxK5TqUwYR+uhjhiUV/ZwzO
hWflLmm1KCGP/Ej9HVkD2TRuu7l6rrgNnKKNDL0PEQ8Eq1OEQ9r9xLRREJkwPdrmwOySiJ8KWazh
ypPUSRmHnYOKaw/zhBC9lWcbzVg4cS4xCAMcIPTS2vmuTPuNHfOkVC5ARmqjQfI+FOBZRegPhtn1
gNF4702o4tRG02O/aJoAsyq9k1QT3U+c9ZAOmHYIcPgcxmJXWi2Yr46YuoTm0ouLO3IDJMsUJDHK
ziq7w29BNO2CaALrSIYco1ndTyojD0Qsd37PZN/JOfS04WtswYgwVBLRkAxRlaQXx+0vDYeBvTS/
CYYqnrABy6k23dmjfDL4+Ca6q0HDBzoYR3fUQ5GDUiV2gRm02+Fpx85IRF7aPQqWAP6EO63gXOj0
D2ugoMpITviiQ4OJ2J/wL7j5LZaixIM1CAbZvP7qb/AG1xLiqXQ3F8ReJN6bN2WvMyHgZbyG+P72
ZIBAoMP5xMsZMdUbvOdRdabD4AJE3FRBCed5N4YJlF9ZIm5VZwjk3NiXqfndafVWHc0I0PFqQfqp
QvMCa7r9AopiQ5bpodBoMJDprshj3HrWRWhc7kvfh7RDJ6heza2SWg9FOb7i2HvFJb5PTa3d4Ow/
Yz/aaZWz6Wwi42DJCx2XumvKl96KA9nx/FYluKjn8wy/qZ3yZyQLI+1p2rCz1U8didXKYbMiZ66L
cRZX6oPe4vNoZ+D6hcdmqUhDYTBZ640zgLqqjRZ5VbvnL373ZhoIRId2XocarLpd7v3k9DQ6agav
lpx6UyMmDA+tsx5nXX2bK/OQVS6CJGMXExk0NMh10/lIteAt2KhCBWZ92hrf28ond+qUoAXVRXcx
MWO1o37wMIrpFZKrAs0E2mLU2L2L9syd+PjKcCcNcsMY41a3Oqt86gQe2JTZpbFsziiFc5wY+0mG
/5IA9uoStPCljt7cL7XOmsvCKnq5iaGJDZGe25zWtti5H43kcSiMSIEM0kj9WuWAgrzhxKnoxFSe
m6aIytm5Zkm9X9aJ/VipfogYsF55o9OXeMV3rs/PLkOrn/SlFtA9du06HlUHjsb12lBjO0xy+NWs
5dVjpObJrSXKBPWNpZD0A/V8cyEQU7JPhIpGUd9YHh5wO8Wlrk6coMXG7rz3sSyf8iWBpuJeU7uC
33zc+0yH5yZ7M+d2l2vaxqKOjJCza62s0dwun4tc9t7NaIzHHjnDgGW7Hl8zzWSxNgNRm/8mZfJ/
SCwl9FA1iWIlgpbYx/83hSZjTyxt1SwOC3quoDUA18HptcdacBj8cx7g37mDFoHzhuNYDrmD/JF/
JyGX0q5Q1q31YW1NoC9Vuiy62lB08t9EFP8dFvqvv8iF/9f5qRzN+Ct2kBJTGAmdVMVO2AOIk9NH
hIjMm1owj3QSHEhdCaWZpPzfl2iSqU9YJ6E6tgOV89dvU+lHMuZVt8LcWEzvaxXX6maZrfjfZfhr
f4cH3X5E07R1Ojupufhv/XnC68m3kjLeD9YUUxU45pyiSoJWi/fN6uL2Ms+x/sIlmLxk/aJjnByr
BSbEKOzLmscSVQKCNSSq//wda3+nKf3rg9n2rWhPpWBVu303358PWZ30//kf2v+BYRzjAbRsL2FB
nQ2Wzo6TxE1hrIxsnpvDajmpx3zeiShVM2UGRaOsJiCPe8EyLfrk0KzliMRstcz44OopHYaklHBV
aiO7JBUYk/X+zx9a//sl+PtD/5Uu24/TuC6um+2VpV7TfSOojut6ZGGtVHdCfVn0dXhlnUqSw6Bm
I1YNWEcUPq0kuoD5HztO2aEla/HFn82kvZHyab3QJqEPCGiVPNGiYrD5ogoLnp9y4dICqOPfd94M
FwEuRwXfB3r3YffPP9rfDWO3PivX/L/fh/7X96EbheiLjEtq6lIE3wjdN0ltfMpMSQMUzb+M5K+q
i59W9QgoUmbEcOBoY2jYpF8Qe13itS5HfI6Vq/9/9KW7pueQ66s7hAV5f72ntVkQXCzGeFcQ1gl8
qlteEzUk/H47BUV2m3/+Vej/06Np8bNwJBDQbLp/f8v/Rdl5LEmKRFn0izBzwHFgGzpSRGakrtxg
JdFaOPD1c+hZTFVUWaaN9apVEYDj4r17z7WlGcWjPRx7WyXDnaaaZTIdiNG/jbNQdifXmEL02EmM
Xj9omsjEgTOWuDGn3sA9LUURLq56r9qg+YX+X0ZOEZ+Hjiz4LYha/1VHNZU1J0gyb5tORoQNMY/Y
eGYrB7iRfS1aMugPTgzc6OBzYAe81ms9PhvaRWbY97hEbj6+6X9NhbD9hefZjmSxXubk3z7HPKD1
SB0hPTKSAywpHGT7m8x0On+Nc0/Md7qv2KlT0KzrZyv2YYJ+/AMuI7WWAQg62WdW5DAIw/kCHO3l
CeXusAZH4cWztyfZdDgCqcpf4Wna50FjskOFisQNJGLdA86y057qbS5fp1IAK0WTXvlrFVJBDOx5
OXuY8bBEIijkC3ygfLUq41ywMaKC/unHv/5fE8P/DRlmtD8fHwvGHHpj4B6iHHLmQm2iuEWLlGI/
yDyEtR9fzlyYb78z4Zav9ffXtUz7v70unHClUVY6vqpF5t4MPmc4XKdNEWekaM3ZFrxAQza669dv
zbaLB/3JyvmvJZpP0fdcMvCwJy6f0G/X50QCqsRxkiun1xUK6iZGjz/hZPsssvRf4xLcnrTsZZ3k
A/nzQmOF3DcvnJ6NYjoUV1EUO4iS6cy9s/XG0tt5YjwnGLe+RnzM+08e8wIRvHzM4NmXUQnd33Mv
XmvD99aYI7x9hph7mBk9N2hO5Bow/Tsq8oEdOOqSRDgvJhrEVTrRqQjKVG9GDkCQMLT38vEv+tfj
YGIilZZkHptEjIvHEYOGDtuOKF/VhVsjHurrsp4RVJhmtPZpcmybbkLxALrzkzd+mQroAo53hAXU
3aF8tsQv/nlpWYM3RtpXHn07eskdMaBudOjqwsw92QO0TI3WfoXq2b51UBqvXMFZ4eO7/2tivvgJ
F4PB6SXqgD4D0JRnAbwLP5TYrSqXyp1TJfM61gEqZJo242eBrX/vo7i05bJCWphjl6CAP+8+ibCq
1YK7Hw27fBlV/w1JjVg5I4dlpNGALk0ovxDIQJeglX/oktmkWV/Ya7/R6rMF8RJ+ubwLm/QFQXYu
aHV18S6GMnP82ZPTEVyrd85o4e7MNiHYz6fSXHeq+yzx6/I74HogrBF28xkq0724+zHAKWA0c3Os
kz5/joBbbCvb61eD0S2Wran6ZDH4x/25DHFQw75j/h1rIwfTjmKTfK9E5wPKHji4/MfGrdRLXPdC
Rvx4YP01nUnzj+tdfOdOXI65m4ao/pE7mFsBTrk4WFlCnezjC13cmCc50zhEvCwRcRYI/eXf/zZv
pnSO8miO5GEOs0qzsy68Z8cO+5l6vVlXK7sZPgt8uZgyGLIwkn3mi+W8wbnqYjdD5RSf5sLV6QUW
H7qj1TFUOcmDE1bcfEDTNfUdjhxnBtL38d1efjXLtYkOA9Dqk4bEt3Nx7QJngOVFiXsg4xlRSThK
nHMO8Jh0A9+x61e939aIvNySU8kYJjRXyOI0dwj7SXePm5MyrfT94x91sVT/9wqWnSS/yFYS9fef
r4Ds9GwiEdHGzNuJr06YAqjx+3o34Vj9ZFN1MV/976VstjM2e2vhehfDaopG6O5RYx9mX+W70adC
aZmhwpwRPkR1pHdtMo6fjLC/r2lKB54up1lGmlDLkvbbCHPqkfpbq6YDZILqxuvs5qmg+/yUFPDg
seRglYonbDQfP9TL1YFbNaVrETHiSjDKbE/+vGwSej3iUfI320yZ17pVuE1jYU3WhrwjA+BHmWt8
bLLJiLJLaV5OTlHG90Zg9NuPf8rf75dl0eewK9jAw+m9mKtst8gzpwR03FLJ+DnRc34lOjV7zae4
+yRs5LNLXQwlVSBuiVA8HnQGOhNHin8aljCcygcr+MkT/nvmYDZ0KYiY3BIf08V7zSGE25ms5wOl
JWmjF7LbV6+UdBPIb/8yNlkw7T5+kP+4IhtZTgQ8Teo+Yhlpv40kwgwqisxyPnBMKiGP6XIBBRtn
oQQeKLNGWfnxBf+aqRg3TIpLAgQJiOwt/7wgi0829g4qo5CaHO0wQ3NdM3HjCSPeJH4FXYMNoTWM
NlkPFCX0/3fk+D7zIxemR09w+WUwfCm9VGk/AYZnt8apD4a4Xtd2L74CJxGfPNy/PtP/riX5WBxa
XjzBP+9Vk66b6QlcQz910IiDRlgHIyj1DRlVLmXC0ntcUk8+uerfrxQDnuBlWuwgSQK8eMJ923gd
Ks7+oESK0H6oNB3tWMfPVPdsiXDFpXj78Uv9140CrWaPQjiD9dfWARnl1NKSyRcYdfYo3LbYlTSa
t/3sIZaMx3cA0PUnt3kxkEjFI4Ge2BImJHZtlC3/fLhgKYMkrAJ19Jn+drkymhvsHAllYEl5NgBZ
FU90h0dED/Ent/v3pTkWmaZFSU/ZHBsudmZGWNMLj0b3WOVz/1BNBf4tRSQ6ocJixriRd4r8jxx8
8CkYAL9+sktfhs3vBxZJNrwg7VeaJBCx3i8z1m/frFxSGKJJgaWeqUeEfvA2V5nzzZmMO8pmJNm5
jQD2O1RXAH4+2yRfTIc89j8vvjyb3y5eUz7EouXAQ9CwJVajAXR5RRKIAQwM7kL0yb1eDmZHMBdC
fuck5DqO5V98QkwDOcYZqmwY/8VNTP3ikd17jUjRMox0Q8YK9YCPB/PFHXpcEhI7NSGLTZVHleLi
DhvXJv89CY/WhBRjRjd99gykLAL23PXHl7p4k/9dihK4pNhkWRabqD8vNYWOI8nQi6/8ic9qGzj4
zOfOkk8IemgGWXM72+dM2zUSls4MvrSJU1j//8FssoNwl6oQLkjn4jcEMgqLZJDOkU6xdV58hAEB
vDpuQOclfbIDmNg+zkWOBmUOSUX45BH841syyY9RFLDJPEIV8ecj8EJl5FD3nGNnJZ3ciDnPxDp3
WCfWCU/uoRVjbl8B6jXGbRuN1v3Hb+DiZf83nFlz0TZx2OUlXHD3fbds22xKnaMk6+prqEQ8rZ2w
bDx0NtXcbz6+2sU8+d/VMOEvMxcnbEIG/rzZKAEe7HhgJZt8zg6azv8N6Q6I0EIht2U0vlYpqpyP
r7k8wMvZglABUyyZk5xHli/stw/WC+PcCtvAwf3r4vEe8dAkiJnQ7m4/vtC/bk65DiF+BFwuU/Kf
F8qaMgwU6UZHpx0IrC8cxIcWbd47ndO7LcfafML/lr59fNWLT+i/R8rKCoVtWdaZDf+8KnnNfp4P
gvloiF8ikYg198ZxHSU2iti6emraIt7oEv9CXBfuJy+UWX95ZxfPl42EtfSwTETj7sU6lDTkOY2c
Do4gndvd2Jr9YRiwXMYiT777PWvIuhR96oAzrKcnwwzzM1BPEnoKxxtWtMrRVyPDDjdYT3y8Qfb8
1FJwQn9RuOl1QrM9XJUx+habnj/Cp0hcT0vJr08s4HB1kL2kTezcihYpjRtXOEfUkO3dpIUhNgpk
B4129QprzvRiDEip1qMKJLrjUsMK8rEdFrHzHHSSdyaBvcp1Ytep3nqWgURDDTiw4grqHOdxg/br
8E3MzXQfovNAh1SokS6ngga3m00DiecgCFdddTTzmm1lEhOOONTP9Q5BLaqtqsYZf8BAHmO0wtaN
nVuGuHhauLr+yidXF0VuHI7XVkoji16dMg5NPyEtw5YfX+WzlcTbKoMCCyXBUK+gF6CYlObk3EQj
BZ01Gj9wiDo0cHmHbq/J6VmIy23TDNNGWdEIZTkNDn2kdbbLE5j3QCc0hqohINRj7KI22deOguMS
+sl8Mm3wJ0ah05sZBL7aZ5xtkUP2gep3sm/jr11n148xvZ2rSQ2ptS7HiMcYuU7zTDsOn5IHKgdl
Jx8dYr3Zyp+GAjXxlHkBpWtrDNZI/rvviRGh4GjiDnmRkXWn2QnUUz7k2R2tD2D0tZeLH+YiSk0H
p/xK7Jg8h+BDYsxornV0SpvZuh/gjzSFkFigObKsInTj6znD4p8yiFa0UIydrLR4MS28XhzbYD1U
RB1sLbfjOVhD12053LhbB6pLsCUorXgYGSLA+iJRgHPrTU6Ulh237SqqasM75MmYs7MjHyRoy4So
J7rpeuzr1Vzb8rU1lQf2VgV3pWystR0uPqMxRs+kBwQJK4451r5AEAvCJJX3LsyofJ8HnftIjKXa
Y3gw3hwxG9dDUqcVJX5yzzad8EvUqjJGcM9vtaKD9qsE05dw4u/MO7m1d1qciqcpC4h/aJZ61q4L
VVCsQmknxxiU1k/GFb0GU6R3rk69eWVniftWIhWIVx3KwDe7WPgRFr5gKjZOIPl6hmw8stnsBE4o
rcE+RrY325Al3OJFAcW3V6LqYwR+jWetpzEEPBDZJBOUBr7keKqGs5wC/z21B/m98FKEA3CQ+h+G
DHLelJUPGUc8aFK+BHDoL8QDWkEduuO2+WllspvXWVqg1dOtzImMCK1X02qHA8Gq8cnAXX4m2wG1
+FipYjcKo/ySxoHctIgOz3GiINS0U2mSwEUceGemDUXlhQJdEee6gAQ2fstOd8OWE6YsCt8Ezt1i
w0F7Xd4JQ8xnPfeYrOduiqcDLHjYYkVbI0nugvTctoRzWbbREogmnBYbWp8gjEi0aBfNaMK+3AzT
VwKrIWNTWrTaq9FT6VuWJEaBIKadjp6bTyubju4VpJ5F2xwyedUdUDzIzIO8gg1l7r2SJJvITV1o
JAbG7hjwlR3lxsGpciw6taPR3ppzuKf5lR1SU8JygkpsXgXwjn+GiPzAJaPUAXBp+Q8CN+UuHxwA
0Ti6UgeZoY2MrXHHYw45/0g4zs+8y+CD9SL5lmAfQs4Ypz7AmZxsMjdQG6MW5a7yBaJH8vHA2efG
y2xp+5q6DX407HzXYnSjg2nG5YutiCuwAzM5e7qvD16V1sjtEjT1k1KSGc6PjMUeXMO1kvyDdVQW
gBdIP9pkUdi9On7o7gecw+sitIwDSHFUsMyYN4SXZZsSX/EhKfoGaJ+LMaENJPXoSk/Jo2yN8Ghb
KNrKaTggh41uIrgnB8H6HKxRxcKPggDNlBDLfG/RDEUWIe121UH1OMU9gGjfqOtzOWICiF2kAkmb
VtscMt4Khvy8daGoQ9FihosteGo9sM0FJynWthOitTI6YzRumKP1uJlotKxiRxXr2B0qsChI6rx2
9h+DqrDPFTmyN0yNwVEQQXFojIy/xbT7nVS7cTf4gdg7WulbLwNttqpHQX8QNuzezBvnKwQzZqQ6
qfQ6Rpx7ZKEFaw5ndyWsSmzbGJvfwvd9N7PefaKGTv89tuVCJ/KsEz5oUP2Z5m7s3mHKm/gL9ptp
PIDCDlf5grMpVNeeMjHzmkyiv7wMvx5rsostzdFPYS/Mq6RM1DvBhL4FJ6JaEERRXaBEagWwwKpf
dpUifBD0HvZkC41HUA/qgHzgZORJtMbeFuwhMXjWSgsLnHneGRs/UN7jRJExW/PVZthm3InFMsHg
xrwb+T8FfLErLcjLAUSDHdGa6/c58+medto0Nn3QtBvqOMEzunhgMWgwlL/VTc2Hxv8QGXh3Av8r
xE2Lz97Ei5ZYUGsDZZpvSYh6FGmgLdcpesI9gm3zEHpzdJq7nGihDtvwGnQtFDXsEAitsY6x/oVF
tE1dFaOxmRX+PL9+nWr0524Ul4+dUiYaClYWzhMBNtG+CQval7LZNz35Z+7k6u+zxf44ipX7s8pc
VFWlH2MHSx1r7UToytO6vDXAu+0g44PAs13dWjujyP179vMmAA8bIurcdu6+mrJ6rQnRiHmkab94
XnhQepyTp95psXLgr1BnEbVtupnFMEscy4l5g2eOSjZpXcnG8BCNx8LJjvDrsKPayS+0yQky1HB+
NouGpVZbLpp8Z/GpRj2pFwVgbx+L6Msgaogjw1wTZRKzJgzmaIBNYbOjm5EIEcvG7jYxLA/WCAlk
HhusE0npRasUff46g2J3jlUZPZs99OS6DABjJiAg3aKqKbEnzc7pc7Iwddp+9dPqS+r607rW5IUb
7pj+cNNuCQrI5uSKxjoKalXBd9Io3K3ZK7vjbC/5lZ7fE96CrvjZKhz2f1bQBkyvyI3A2ZYI4XvL
OIWTPbdrz01IraghooD3XDgTRImaYe0+amLgUJ/j0XxlijKjjYrx/LX1jIiPQg5x3mwqSBOE9d2s
jAh3SCqYAlHIGc7DnBbWgUofO0dRdM26ILZxF+VpG21aSzr5ulI0brYEHWT1UeaucTV3VbNJM0f+
QDYhDiO5zNvIgeVlTx2Z3k7lo2FPMUrZs4n/ciLvBwXddJxjK4dcyH5NukRLEAJF0BXHBWyLOWBv
rUBDzKRlXPFrCRrpU6PeWjE84dVctmfqdQ9Z133DAxs8NlN7T9MlfjHCQJPsMssM7m5cgJtqMJlU
eT9XW92X084kUO6eHIinamr094hcBMQLtF/JdaPWC8AlQrYLzi1GL6sXoqqB6Hia4GgUAGByLLch
VnQAmtFGS3hJtEcRZQZVAwNrCkf7ll1+wmqK/Wck7USW9LYGfdvaJW6/qMivc7hneKxUesecz/JX
pu7eFjUCT/Dd6JMe/Ca89Rvz0UZysrIm8MoQBlLW//grbsuDtHAqU/h5UMRwrnCus1aUE+kzDZGk
GPBgg3GQMc0OBMHEAB5Fdz9J+3Fcots8xnXRhQec2c+ZZ94z7pJ9OMCiX2qDunQ5bttvfYVJmVik
M9/9eUzhAPmx/dOU2G5NAw8YgWjWOLY3/UAIDDtdtjqJfDFTATYWPgj2ohZXl1QBJrDWKu8CK8rX
hYOFXSx+0zTxkr1J65yJEAygAXVI+DM4NHIYr2VjfrEXqzL5gvsqGN4gNP/iIEtyhJ9sC6M8ZkxW
xzpGcmGX0a1ONB5NCRCu7IhZsYd9G49fMxzRO63te5xMqYt9CDoKGry5PuYGlr3RHk3CPVHOL4Y+
t7fBLwx4yujMmWE8bKZ8/A5d6ImN0SNbuXuSccEjhdF2HjyIei1kxdn9wobsmu0CfXekNXsiuFwC
KQwSUSrbuR35Ynd2Hid3k+/LddhG7aot7WqdVtNJBWiKRnTXRh+dvHp8TPTMNsbKHiVwIWemrGRP
Ot545FdC8uDUJ1IvYvGDL6fH5guYDlKeuCJzApA5Zb5WQOYIqN3reODz8HlltcsO3RlHujILLUKn
6i0O5q9zlLwHDu4EM6v3M7KHe21kwPHGRB9S0lr2Wk63SU+MalMRJUXa55a3RBeN0hvODvZdcZ03
K1+VLwKRdzFCOo8cdhbETDyi/zHWgYlVXmmzQClDSomoEaXPFl4VwyvVjSszFhkJskKZ/pUnhuba
BMnMZl3Y7PXK6zCRv+gLXOHyUtddTAJmFSHxNbpQXqWlX36jPhk8Oi3Y1FJl6YHaib8dsTYVRvEz
N5mAy0GDSPZcmuVJtXXznO+zIyGaW4QdKgIfC0jxYiLxssNyo63il4lFxBGMwzbwj32lyTfoklXE
gn7VW95dV88ALMf8JiqZ0HRHKkWOeG9LtJFBcMtiPrOMJ28eWF4LS14TI3zVtliUZPGlWyTqnUUM
QSBYuKGSpq8GltiXBuczL8l7ljY50nB+nkIdfk9l/rV1XSiKDZfiaHrGIvygrZbqzaC2TW5aq7mo
b8LeBahegdUNbLjEGC6w9oQCN04i+IkubRyVElle1fKMTSM7EKDwENTdgqJpX+PJCPZdO1fgp1CQ
hLrMTl1Y3s5Qf/Ns5s/T9k9osc1eZWhbekxKsojcw2hUz4binECRstmXxJugvyalAZsBmYViBnsd
eK9EU8KwsIn4GUznTSPnJuKpmiBTyPm9Cj3MylFEWGvFQVjaagtM9E6nJf4I95pN6MZu/TOKKtDH
ZfoDd/R7G5AJIQfsD+wwxSpvArHDhNncxbDi73KTpR5+X3L0q2o4uBw9EAcW3Z2tqvy5k9pcJUYZ
Hmtl9j8KEhnXo9+A61WQZrbKiI8jziFnRarue5OzYe3YRam42885OdB+ES+WwBrjd/JDzrP5apde
s647F5e8UU0HilB7nZp40uNvHLW6oxmO28awjqmFaFZmEyp1OABNZ57Hcnl5YXQG0+2vIyANO0NC
/lXa/prE3dnoGnvlh+kDEun8h5HWPyrNI4XDTtZmV4Eb8lnhlZuA6S6c8xTg2BHzs1HPBGkZyb7K
GJgGXm4DViOO9i+we2/qFpyiS5IzZYK5okML1MZkx7wm+GBmieTcgANwBETqI6JjbxJB9amiem/U
+QuO5DvH6ACk5RvXZYdAveZXUY4JAaA6NtEYDC+e4V6b+YhXWwOoU/7RiMYTIG0uOAXfqsS+wn0J
UW/qE2QsfJBGiNszS+6Htk62EWgxdEvwQZAP7OGXsHPs9T7pqluk4uVBm9FLz3gXTD9ghDDekvNw
ZXm1s4GJ81h6xn1ROofZIc+Fhve6LvOnNAHUaTBGiiINVhNBx1Xtv9E12IzYrBap+XsZpPd0k/Z5
Ve1dNb5kcYBfaLhl7vqG32zDBv0KaRKsHQIFXf2apgCSYvqUE24h6c0Pg+ceHDr/aylZjWOaWjHt
A74k9zrX+Utqa9g8KUrOLL4epLyPI+O75dbmSY7tvjD9eNfUya3bh3vTqa6kVYIPUuWawFN9itz2
xormXyIGwmTYbJmnoDohF/6V44zm5p6gPTrgx0hDpleTbNyY0KZoGbeNP19XBlDGpuK5SijppV+9
9lZnrDt/3tpx/E7FGKGHd45LTP8hhtQk5YiqpXyHjbtkHYe3RdzdqpoABZVXDw2jaRX6IO9jancu
0AI1GNdZTNll8EnQBrS0w33zrfOwTBbOBFSCWJSupERjT2wPGgo5BG9tLOyem0hnD6ThEE0Qk/hp
YvC2Rv9Uus1BDjzxmIR6p+Ookb/lnXdus+B2COqX2QbjJZvyfqJ4mRrBdVpH93WgbsU8XGEWeSFu
9Klus9McUN9xhud+wvXTCEyQPcWduE5e0eBc9eb0WtbVC8cowXZBEoodzz/myblKRtzALrjGzo7O
ae/jOY5I1yNs1PHqF+QBS3HgqE2VECcgv5lhuJt0gAO5y861Zb8ElA+EQABrec4+E9VDiVV7NVsl
XSv3K15NinSR+Mka/KRMgJY9hM/EjjZk5rAsWdZLnzcHZrpv7QD2xcbBuDZGa8eEiiG7Dt5J2yBb
3Rtwm5UO+jbD+WHVxVOS5NskUM8R5wAvwWWGGH9xxlXMKVHrr1sHwZPsZXZDGsQhhJfW21CbQrKK
cT3ftZb3Hgh4IyzHxRcvDW6CvNrQKT6w0Wcbo5mzXT9Yt5773MfGaY5D77r2J/0SlOz9A4/NgDOE
26GFUx4QD9GEYKM7JwquTQ5ZLAFhd11Z5XOck2Wgi8Fnjcxu/IrpZnQhw7pNfRVO3VtqWI/QKp/K
fCY9GAsXqDbP37nd+CUfiMeZ3JQIp/wpnvTRqub2vkymaD+GGKQiddfFxFGpEROmZpiYoht3jaTS
4BvkfobiVbEZUvwq0HP+cVbdOap9TkexOe3y3n7rjAIvNr7/FWnsbLTcGJOiVfOsqqZbxEPJ2sia
/GGQCkZJnm0kVJBdBK6dwBhWypLBhBPzJnCJZ9S94Aghhohoqg5tWR/egGAg7VKptRPXHbqr6id1
GWsdFw6wAoAFeKtLZR1bx+k3JZDxe2RD01vjOsaeIi1kEejvWxjfzYlULRjbSKsZf/AsULLdD7Nx
DoOS0D4Ee5s5drJD6LhwWSxbG0viG9bBKijlJtQ6pUaSVo+GtuP7ASU/DsM881czKvtxTUIHfmmR
O9DX8/J2MBoFDMianwjVTQAxFf5WTRJaQiusZ7uH/z4pyD4Ufwm8tQkmWrtT/62K0gIgfEe5yp8w
EEGOlW3wgAHyJMYovp9NvrMaJxr7SaXnW7Jowiek6dDKvWnHoe2ss+KWpW7cUEzbcdI4eaQmbZUs
i71YIk1C2W9nT9QbR1ScIBOXuhtl2U1MSvM+aYMd5cQfVAHxUxJZuC7TYOmZZqSH4epCkdUToakx
RtoWroYqLk4kowKdJvF5tXhaZNBdc8we2ZyIc4bPZFt1xCuO5pehJTalCqit6vRgJtHraFEy8MyA
BkZClX2qjFNKaXHjNOo9caqzGtO7xJqdnSs9pullN1SJW8ovNBgkZ5OGov701SySV8OGX5Ul1r03
wwKkzIFt2byybPOGPinAAHBHVUUtrOiN2ynl484nT6wzSfZn482bhDyFtJxuBJVMUkZwvw4xmF0D
jpUkrLMOTnRUMU04D/UMczQmDrP1gcEop903Q5ledxONFEKZyGrAGOSsJcCYNZprijQhaHeZEXRj
px7pjpH5zc2ax0UTZJIBsIMGWwDDyjcGR9wmN57YKP+arO4ZAxRxuC5BQ11Rr/PMvnPCeecQ8uCl
ZCI2+uRaGdiiMbjxKMLaC+oda3dJuZI6TFCfm0LBibRKVmj7IaeovZnr3L9F87anR3sjqahsBEGR
21qMFjMNNwvebWPFASk3eFxLsZ1CJmR6ZsfMUFQlCBfMYv1zyt1TkKPmqobrvrE05euJ3L+elIIm
VsY11hrOZmx27E3TkFHTl3m166Qob+ZMJPe17bFYCvXeExfz1psV83Jo2w9xh98oqQgiHyHinRpJ
Y6Qyg/GV/daMyqfnT3Kq7nZqCsj7HfDHfpLZtmyFsRMUXjdRxYsj2MteOKmPbsKxMi+7cD2O4XcK
SsztCL73QumHOm3YS5NLSrU7fI2wnW8A9p5Y9aO1BuyL9Z5RF3jt2aaORLkG2uxksVasGlOqu7HX
5Lf0yya5MbrNQCGU90xhG+kmAvqerULUgSpwKWlsiMSQe2tkcPVVtkln8LfaguyMJUzuxOAYX+Zm
xvlllowTCZxazcrZZhASriC5Yf525uStc8b5NoNhe9XHDNFCUkCpXZuMx3Q0AUY4JKvSwbgtOQ0/
WjU0pYxt+da0OMDOgZv527avna9kTCXbJiOCjernCxj+X/D+vtVuQ1aXm4lNbOTNNiF5aDVmLFSG
m4V7bwA2X2os/OWg4h1xse+0ImiF5wZnWr9qyb70tM8Jx+Y4VbtQWScadaNHUc2uisc4TLNt0KYu
y6LxMkR9c8rLKH7qy9F4VH0TP0kPPB1CDrGrBWFhFCgicEI4jhHa9ubacvJpXyjF4Zpu+Fam3nL6
Ja4zmNhs2U0GOzJzvLdwSNvDEDpg1nxqy31c2oToEWATFu6Xzm8lqFMqYw62yU3YwbBvW7c/OaPr
LEDedIvuiAVsoGU7uuJ7MKRkFgOtuaqV6KhU07WeVPFiLepQouvLXaBKqqbRbAc72s7XLcV0OFyR
nW0GKKIatkQy3MpAuFvT9a1Vldv2fjSZt8PAIo8n7fJ9NBk/CRuTR/SDnPCUQ+0/Vsl9FDqcIFT4
pRPSvcvpcq9MelXUO2Aj+y75jdbc7w0iC5RtzDuskoeBcg09NqiMjuduGmsCDIke46U1VFuQJNJh
nlcAUAajYBujr0uzvYqyxCMKTu06w7lRJB9sJ9luO+BAK1NHdPGb7s6Fep23xcks+KMVXV21BLT1
xTZjdt7pGOwQeQpUM2J/3niivNIVvOpMDMTFQL2AfgejiWfq6mpjD3a+ye2gWXUtucnOMICW9WeG
pLbZ/nT0UtTYv9G1wKpc+d9mcsfqxvk+q+gltcpx66rhVqjkpgmgGJPKfUMQ9Y+4tZtV1o2EDEAs
DyMRbXw77mBHhEdWmZQsew5bEaRhWUdLpSW7KckScZzyaNQlIXkJhU5jpCkyqe4YZfI6qLpsy4xx
zmv7unGwSSzgHcwyO44EjJtpGTzgeletmRwXLu7aDqKRfb9sdoUlyEFvxjM1zfq7NQ/3sQidbdwF
NASb7mdt0pXmseN9/SHIS2j99iCieBd17P/9WUKNqDhA5g8RhGhqD5FYm521TePwPe6yB7YXjw5s
aerpzKINtEx75rcJuPxulet1r5sbTnbum9SByxyjCCs22dvGbkZ4gEtOTKMXQr9KruDTjpuwrM6m
m99nXQFIrHoq4A7qwD+0TXKbSTq2kahPPdK7layKY9Kp1yBwthL6k5B+hBG/I/fRbcp1WuRvsWn/
EKk+GhzvnZwpNkMYgYTCu7VbqtOta7y5MnmhpHEMUkjCrSrv6TliU0zqd3PsT5lKty6sg1k033zb
lrumd8mgM2BzhJyTsha8DocppAeRJ3ZVDdoNIvm8zi1C0xj4tyFbi60kuWLVKwM3WdtcZ175indh
2LqSA8nSnyjy6j7XBq7pZt2R4wNnrd0lXf9AFIdasUaeu9B8kTZPOkseEHHd10n+C0KcpoQBwLEF
Aj+l3U3isUsjYoYX6pJeJgVc5kKyFkRF8XUI62NhgSFy4DrYgdtsC8/Mtrlq3+3G/orKhzGZkh/X
DeCqSuIeVqm2jnWd3wxFRlOWrNoyByAStV53zJeEpsYr17n24WrOaKk1CP5V2PQn/OYb0D8sU7bu
Du3AeVQ540vHnBNqz1ybHHdXmapvyCa4MqP2qTKTJ7S2a0UsW8gnaNb+rmpTGPqAy2mGlju7kbcc
aUukNcV2GCHvgyEiXRgSoAc6p1HmTWpnN1MzW1dhB605MH08mN5pNKMzUTAHdru7bLA53y+JBRhT
4dDzx1kQryad3bUJf8Ou8ScmD8pQ8EqzcQG34cG1y+aqpKqEMg7czPJ8HPsujuO7nPo/s5faBcD0
DK/4mmfZNWcBagcDYTRNdevTslv9D2dnths5kibdJyJApzu329gjpFBIISml1A0h5cJ9X5zk0/+H
1TeVqkQm/sGgG9M9mJIUQfpin9mxWgQP6EfvdQ0CMYewPHFIMcYnJK6PdhTv7pRf6uUGmCbRAV7O
LmCqy2TMf541vYeFtdRa0jkbvFeTjNYtZ56+Ky5B4YjFczRvei98CXsK82pIoomUNwSXMDR51kYG
xrcsaF98KThYIWqEMcf7LO7PEX+3Hlmd5sZiKtaNJrTY7rXBH1h6/U9Aq+x4fVPeTe4UbLUtmBi7
S118JDZ+Xj9ENk6VqAHAI9J9Sk67dXRDG0bp305ldfG7ML+4Q/NSpy4vnYMlwNf9MWLA4hvevZy5
j5GG/85k58bExGCF+ocZD7TapgCdU3vXVOPBdahIaUtzPcXOQ2R1RxsyM9ms6ItVN7vZ0DOSWQT8
lbztpu+8+VTYwzvjLbSFpeZzEK+A6AauFlO9rztGTFYbTE+8I2QnPOPahD1H7ykneJYw4ZP9t6oM
d3p5qCtMSPZUPPut/1bEVg14haqKpLVwsgeRs5tcrtEOTWSm0/802+pLG6e7YIF4yMI9j7n+EoXu
i1smODYcZP3JMJbZRMTtmA+eD4/rsbypa7ZEshcXGm6Q9eviq4PRfT2o9IonA3CJ+d13pztc4WdC
uQvFyvsCCZieYnA068LA2GLrGmtJ8GzaHd9u5z2SFhxWFrwenm8flgtq6p3LZYAZPUV6WfJkV86t
N9YWAh1gHD/FzRUzzOu66UdrN7c4Mn/UjgXIq82/xJ7e+yRyrJVtD/u+LG7MOuS7xKFDwL4X7yDW
35yEc1HrYVhoUFFXRC7o8GFqFFj0r2ZcAlSnj07N7y/Bm6Zyeulr8a64RZO7wX+RmlyFY/GW5iC7
HVWt0Wu+yoEXooSfsaoaluPUyIqtYSYRjfT0UkQDoiubzg0RhJNQ7VHM6DZtVh3hNH2XYXhPeiVe
N0YP1Kb2YXD6+TYdrR+JQpbPhuU8ACiYZZkqQGm6SHTqZEJ1jjuwexSG4AV2H+MJQH9Xf1Ug+LyE
mVoEoQpuB9ahIGCqiEsTbufECQSkecwcnEMFdQPvhl/ecet7E2X/zTLCV0I/xMR8D56MgLtTE/7j
zAIao6cSWsXFWwZBml40LAe95s6m8KMlXX7IIWA7tkbF7i1iHIF9choe1NKByNrm40ucRfaZFsI9
G/5SdcK/eU1/RpwB42r/dPzh5KTTOg/zn53AGziliaCwoKOJwjv6tFqtqX070G75tY8zalcwV2Ry
fLeZVGwT4AWYic68RMhjcXTthHRWoeyP3JPO0JO+e1P8ZfTLDmqkpGfWeO9mTS9BE6CCOAfSuym0
5b7blLB5fBpoVUu7gqDuhpq04+xBG3Yne5NP4ZJeYzdHgLl1iKNuhzB543Zxg4XoaLjFuUimeVO2
TE4cZBWzn55GHBBE5/OTaTTb2PGxZUSE8MyeStRCOAK1L002Va2vs8mey10k3iOz77jXf2O7Ofgi
KtZ5jegSNpTrKubQhL3OTaWeMgEzN7HpAkeuv1aswCdsImwWDDNXZYe+kCuuRQYTY+QQ82zB07zI
xHyY2qE9cJSC7po8aovK9VZOJ5O14zjW0579/me1UCmamLrAmmYhdpzLxJxlVfsjMWTrRU0ZTHwk
NvpI9nKSbyPtfEOcXSH4wm/qQp+GS3vlD94jRazxqUwL3iZ2UtM09TbmlLcWnPSSNL1mRfyTPXLr
VdkXsK9wwjv3Xafo/0Wh13UV+RuypzcJ/5hVx2anhVFs2KY/rNKs1v2AjWhimKIY7K7nan5jHJ9v
HdCBV2dk4BvP+V0GgYPYY/6TAslgI/jKsZ35iC6gKU2u99zRr2goCG495jdhcv9k60FgjdHTxpe6
cYp9puhsaJdfeuJej49V7ZbJ+SZhk82hI2snfjCSAIeUo9cyyWl9AtKXNozBjOalqBoWzSCgzdql
lggRZjXYw8+qMoG1xvdeL+9nKzqrpBeUkRdUoo/oX2Ji4mgHX/PRLckbYC1x3fQuxasIG9f+Wc7y
GtBydep1BIaYeSbLK5M7C9sYryd/U6TwBEB/DWVxBC14M83Rm+X1NuuRi7pVy3qZeT8HgUsRs2EN
t/WIk2YpXYX1Y2CxGwvarwETqgANSfkjXlRvDZkNrpOXHKoK/u6EeIj8QuGDomprtqd9hXnkJGiK
Xzu2fUNrzpUGozVjEH9d0BsTTt4Lr9zJHqHKSdu5t6r2m5TGXa3Ega3LPyztsWOFNUSP7V2SCaov
QxYTs3T3rkV+hkHfrlDqAlG3Z4Uk1pny/DTp4khByO8dMGdZt2kWaBNlBF+tIAnA8VJ7RS1yu85H
8GntpPasSeKYjAUaQFuiFRg887KP9sQf0AAnuqvG5iRmcyv6/olxEyWDdAxNKb921V/i1K0Xlp5/
jipjfrDq+aG2qV4062BPcOC+isAEqMU0mjvfKqyshxQ/+SrS0TN91/TNIgDFNX7YyHkqBrkFXBUd
JeQNgKrtsQPNzrVr+jYHEbctytuT/M1F8qSvvb9GgOc40opH3fYnTnGwkBO1rV1mVXTPZ0rwT1a3
Zd0/9jUkg9g4dLFxKYS4NLPmUDR8t+bc2YIj5kYo3waq0iFs0UbGqZBNm3NOv6NYGPdPhjLUszB1
xXjPcOEh6/ER9BDTVlD28VS4m4rTL71yzZ2Vw90vqulUluJnI6y7Bnv8xqN1Z0n0+p2+KwbGAzwj
9ark8Y79iMRQ6R+iFLEqZkQjRwhnJIu5JSwDQ5YOUPFQd4E6V/0NUXUOEA71a1QLXIwJiuog+30o
GRwKz905uSU3HDdoboneAzM5ixi/DvcK3In+98ZDTyw1TgvGtfuIm9O6Qmp7Tl06Qbra2nfIED0o
j5Uzhx9BVd4WqtZrx++wrEFk5hq9M0U6rzo8yvjyb/Fa21v8Xvw3xYilsrn1w1C/h2BLDmOC08kI
lDhO0KDWqi23vXZ/Fk11Sc36DFrz0NvmiYQnHupBfbU0RC/SltWulSLD3lOgVrZ1dQGEQdpeVm/M
FcHU0lxgQ7ebGvmYstOdrdH4ifHt0fLbB5HGtzohoV9klbgaY37v6e4Lpk+eQJ9zoqJkdAO64b2U
zT3dn8kWDeCknWA/VeImSPkUnXZKbioZPeMDHFZhOGTbwco1k3xjQz9VTBctLwtD2QJ3cPgjVxQU
WpmpcB63PHZkNdeFNr1tPXOiCbPmhztQIDx3S5tBoOKPLrApZrfr8pA11m2OgIRBDqtJPkH4NOQa
+8e9XY3E9FzKlgy1bwNr6wNg41hhLw27bKyF5MhTheUekZjGBF1/TeacsQBld4lh4iKccGszNU/3
IsAHglv6FghPsq7TdhFwAAbSvBqt+85/wh3vr0QqKHKk/nI1ONW8TkQuwPtx8/YDjvZ4Z1ba8J5K
Fb9bXbmrE/5fymF4pjGErr/cpfZETTH+DuoMabJhtuqpi5bizhSkKQxFBTFyHY/KLphG99RCMzxw
GyLcxcMVkgzEi0AjkGvml8Jg3+4tfbVqrDd6HCfKS2ERg+ReAYCnxQ6GNuziawHVkE81oOhjYMLJ
EGnd0lyzcgx5W3spYEyD46CYqx9jnF6Hwvjhaxy9ZUoagVKZbpdzxKyk+FnhgEkj/VWb3Ydusmei
QdFqwsM1hyamM/FBnxTXO8v/hjsPGudYAGLvdr7BByuq6W3IZ4nrtADx7QGtTXyXyTm+RFqj+FoH
rr2rQFRfZ9VwbYrL77HtPUl3fGUKw8PHNHHoOTpHI0u5bU5vMsiOg4xR+6Lq3aK2gdxQH36fcTWs
7KUXeJDVwZ7q93pIjlj5v6q4/h5L+9T75bm1HDDiIDxDQLbDZO1nJLRlnzwQgOH+P1XP//TdyEA+
q5gq+DbX5m3QRfvQ907EjkGy6vIYS+MqZbDpOnrVJh9R0hvKb8GUfsCPRhFXWIsGvXMM8+r1zoG0
2nFgDL/KbfSLunEPwk9w9RmbtmeqhKXye9L6NM8WyY56WIKhfVJt4jH5iNPcouLWy28zciqrVqVM
SCVAEZWBVIRXyWnVyAdGaHg1oLhmOGvjcT/U1V0ccJ0kmLnzB+CPMqchacAAMJvcLw0cChOmsvVQ
MV6usu8a4W0OykcyhJgzAPcJLgb+GH6N6/LU+ZxqmP/SUOFPF6tPX1B/1obD+a0ak349dtgzBt/L
11DhKF8f9mIWSCvNiGttdI5FJw88qHod+MCxCkCkgXNqDO/icztfOROoXRZxhrjOIs97a1ME1bpV
UCfsur5pqnbrWJihxdIvl1TJqV2kx7TBcAQF5awykwu5i5FiziY6paeNivKztI0zZ29AIQo5GHFj
X0xMBHoVsnmIKWm2CK0w4kgyrLJsiE/cDPU3Kx7pubPS8KnzwwHKcArW3LeuTTvSQDc2HCyD0R9Y
KtkvDK8Sx3pAM567Jj2PRqPvm0b46TqK+bt8RbP1qMZ+XWe5u6scn5IWcwgYupKW4bkwq+9Jo9xd
JHIIsoDLvwG5cs9ZnedXZHhcSnn4mCFDHLjVNMy3rWYPmYxKdoZqx8D2kz2IsfHqp3F6iyeNWmAN
qY2tyYJ8OYmeqr2xlOY2VDWXe7NnMZ+xpAP6Ix3FHC7ZRA0qV8io82i7jX5GF402tLzKF3cIkhO0
BEyZDVa9yLLqr+BJ8qPuu+HYxlwlaqvtoI9RLTFmgX0jBk1VDF9+iW0zB8LrTpQiQNoYbaqIllJC
WnQwQIUMOasENnTa5LtpkKS9mg7It93W3+j7MdH3RW/BKZYB8143uk8z4oCx1ak10RQqBWp821yw
HLJkkn17zcuL6zFatDOK4zAq0GhRc3jZdcGozvTMfviFQYdOhJySFfR4jFZY3+HdRydrnTdPFd1u
9gNJpZtoMZTKMN3BPOrWClh1uS4HezxQtfxh+4U6GbXOb0xddzxX7diutaIKjrMyOYW27Ip9006U
U3b8GoFcUNIpo4kKmfuIKNlwVAdMy7IGfIx/6mPGQGar2A83kkDZAeko3yd5nJoIsJLBzdyS62jr
7t7DssBZ2q8hzVfqmpJqgZVhh2uuhi2SOrWFFEvSfTnXmB008B12D5L7K5sh2yZU+POQn9RVz217
U49z80AsmbpjRc6wzsrwzpgZ5KRBRCFBFi0RkizDVGJn+IDLsrubkmC+c4fx+0ir5K0rabnAZcGZ
L8pmpo42sqalmntth/qiUoiMSR1QEoNGvuS8Qy5YBq2e+T8Dq1MVcG0ER2323daYhXcy0URBaZYl
q+EwfhhZtZSHoG4qnyBaoXoa0vU8uzvC0N7XwU5wgvcFpmnDYwxsZknzw0id5lkyhNxFffroVswg
FkDF7VzVwePE37Cpspi3988x0s8UG5dcu+UhdsDtceCdfY5xVopzTBbVDmS6dK5Rn6l5s5g8cMAd
ZdleMDkMt5MlTBqNm/7AatY+carzv1hJU541dwDxl1/pN9FkQtGmqzDIC0/IT9Fk0BFGTuWkf6zL
cb6p01rFW7BN6qjibg7/EmT93d8v0YQ82xWOpfief83RVg7Oj7YsvCOdqZJvWoXRaxvWWKkydyjt
tzmO6ofeNfR3zBse4+CWeU0xJB783bBayr781PnLJ/Ap/L98J7z2IA5MWyq4tNavv1NBmXhntz2F
sZaJKgxW/aHqxFJmlrQcI8i8lH+D7nn//EP/nee1GUmbAgwa5lh3gbD9+kNHaynWga5/0rUot3Yc
TnvfojuUK0F7dCdz3BhuMu9LwLg/mNwMGzSKrwlc16cGN9FRzUz3pKYLOc1ZRO1U+FcrAYG0bp0C
/6N0cAeWs+/dNWXTXlJYXOSDneyM7yd+hPOfPeZRqg7opppMQ4purGgRBSIptrqdphv0ZJ/zhAuJ
P5/ekjRDYBqCO9tERo9Vf1IQ6Dd9wzx9jpNuk5udXDcsziu2JvV1LokEiaax6A6ho0Q07EFjNwXH
BqffgRuewYWq5pvuxxjnuJwiRFN4nNshd9F5wsZgN3Dz6rnk2V2HLpD10Ip4SixSaT9mmxaPwe6o
dlz85lZPKExUNjeUqXJPAchUyrlczPdatRhwpH7mPlM8B1zlWZMjeOSay9kJjY6pTBUtfg8bf+LG
TEDnUsyFuqNt79EdlhmmROe9i4y0etYBEAjYnCPLdWzSSKKnYxgU9bNRJuLcTzCFTT/kqFc11O4F
tKIdzDKjo9sMfoYQ4ClvNsQhn9zgKmuv3qEpYybNeSmv7iDnnxqNnhupZZ1VSvivQR6daZ6JEHuN
sKSCx8kfiSfUj71pRTfcBcb3SVO7zhi0/6KTTn8w9o5PPOrVrpRtdpI1j0bgpGy6UZOvnJhdJSMx
udEEcvH1UbxqEll/xDCNzUnHARegIhj2Ko/NPXEZNrgcI+W9W1lYf2WS4Y6nPKCXaXjrGva4E0Ph
7e1ORac0bvsrOaJ0zfs9bGKbfgFfiKM3RowVnZxI5egGe+pPoNJkFDCAJj0qTiRr7Cb0N4qp+Ki4
7GOP5DOvYcCuXcWl2MvrjOFwV+HF8txVFTMOl/DP13TmpVc/aPHuVhzrD6gwP3qJZ1/kLPGsv9gj
yWPhc9bVfdgNNXBgw/smDZtAMg7ovF/bVa+RsNTwbOhkQr0w/IfM9THMiNJdXGJevU2jgNWgVPWJ
SQdcQqMe7lB9g63omvfJbPwD4F7Cf4jSR1wTjEU9ymJnsrNHlY0msc5UrwY3Ly68hsPea/uFpmnS
QUQ74WGoveKSyXy8EE13+JOXqTFvRHkZRltuCywGuxaPGHJJwA4XB2i/fmtzlLXwyZYhCkZsmN2P
YaiTdRrq+YvBCWSNJbndiIxTSEmrxakU0Xvrtd+IaPb4J+kCtMcK1UUz5nNFMN9L2Id3THq/4bf8
gmhS7Kcwio/sqv2upw5i17EQ4ChY+ouMeopP2KkJKXBmQ1Aw8faDU97ICvRyHxTd1jH1W2UX7TXM
oO3jpGuMdWrXdBxhkL1RAcNjgxD3tqxx96aagybXUQ6VgpUu6ilTm0OyAzCEqCrjVBRW77TjDPEq
9agLbBl/U2wc9bdJ4ONnbgoiAJ1FqgEd+ZkxKVbInitwZ0gKlpIpuPOTRH843M9HUtWesTWGrt0M
YiLWl1AA6xHKxzodkVMiwc7Bs4nvR0PbxUrBTSUc00rUjdbb4f77gYaV3KscTVf4Vr8pKvnSeIH4
mDFkX6I8DmhtM8WN4y0lj0PivhIZJGQUZq9acXdKsKluIqzEqyhL+11oCPvsVANiRyg7vDFzvtd+
jAOVADfHGP4hBnm77UTC9RqUVXKZBfpDWDfp1moj0uZFSotwi8XmNLijuPYcqU8FBl7SC1z2/LKU
uyLAbJXG+BNtO0bfxOayAZMkN/Szo5a39QOp6IDatdAiGRpdwcqTYzMMo7sW2KjJWXvldy8Z5LV3
eTopkKkIUtMPBeEDadAzJBOT5TUUgee+Ycek0jrq/duwm7tNnyq6Mz04ZgWuW1KQnJxpXRVbu+Du
ULRAykszjnDEhgAFotlCjk76Ux5Hza4f/WSXo39vCIzFhJMYpLRzoG7GnodEzVF7QmfAzuQHaus4
47wzNJKyKbv4kGeWPFQ9LTVGOpknanHL8yRL/MJC4Minsf7YdGj289DOB5kLzX8cP3idl++Ix4qI
ZLuv7KZYJaPvvTAfa2j2njgULoXtXpaZj0oTD1NlNW9i7i3XovdwNNaS0TX44YNDfnadzHbzKD28
x4Cp0nWM2jytrESX5J+YY68rluqD7LxuPfty2EFvqHe6jF0UkZJAlRMTraMFVS9JqoWB5DtMM6al
i9M2MU44apNj56ZVDReGYfO5tVFiMdmZKZ51rZ+gU7k/RrTFSAqTy7VIo27nTl3zPCSJs5htnbVv
G8WupqIQfmTj0yKtzK+TmMRrM6DlFLF+xGBT3FKc84VHHKNrmHZPHnGFo1kZGdLo6Nw3oii3gZoz
ykQnxIqaIRzQa+9BYBa/jem3uKpctK9dIRjAFTEivvRxhlZC+4fBDqtqS2cFIzZt0u8FtX0TGkHK
1spK1ZeteyodWbxmY2K9ura1XFdkQD7cHXV0H7s6enHiZVTdMwrRmh09xeu0acDYbSk7arBV+naL
mDUGNKaQPlaZnDbC8sajJ4anSEX1mZyhInTE0+Oxyd6MczEwhgWhMTgNxV0hf9rI+fygpU+ZdaBx
ncEPCVc1VP4br5ut72okFtabQ4EcV4/7sCzUC2B8tZPCjHZJ70R7RaUzzg5kbuljmk2qVDORHvH0
UP2ecGKoI9/bOBTYrD1y67g0+uYBZEL6zOFQ3BsJgxaizOhEfYiPww99ZBcETnb5futnhsD8NVc3
CbLisSOTe4xaU9/7kcMpRWNbHWdvYG2trVXnttYa8qN7jQzp7egRNg5tGpD5sVpGrlh6tya2t2XC
tExzWWdaahQuegyLs5FXxr2WCLS449G2RkzmjlzIFDSkH/PYUTcuOFYaDIErO0ANjok50DJIM/O6
EGFDzCGzbtPOgkK0NNk2fZ4fUzdC1R85/lSDw1wOIeTRmWx+NT8o72soR1vP6+t9PHbzxu442klr
fuks5CrDAk6Btlg622TKzTWGz+6itAq3nOaNbdramBRm4WOkj60TU0dng/M62zZzmu1ZA/B7VIoK
rhrZlYYcREgzUw9BnVMCVZfV40CN4DaDArCrpWJbQUla11Q3r63CnDaYhkPUwXJ4JnUnbvI6QmUs
ELjXHXa+S5IVlMGPRHRdr/CqFRREZNWlWWVoUvk6DLRfJUmGEJFkjiZgEww7TRvACfstSmxPW3I6
xkyUg9Dgnq3mLXckvSmFbK8Wx41zmlneva50dMNCgNuUdwBXaIvsVzOXJ/sZvuMe4oAF3SM447Rz
OVa1z6iNeDYnPw/2TTnPmP7xisBktw85YuApso3h6FYxcYaJsR79n+jIyCszC87cW09khMILz/Sw
p3wbjDVQn4t2J++E6iq2hUkGjmk2TVI0Zidbr4zCF+rDuU85pr2POrWM9gt5S6KB7umxMLeZFZW7
3oGIYM4emd2xT+G3APFgfUqCPR/LdI4x6VzsHqiMG7ps8nNrbn2z8L+yoAbzBnICNUOUcR11aTXb
pgoyMk1hitNnpo6OeRPjFg4dkY2ZFwyCcxDG7F2NPEOKkPm8zU3ff06t5e4QZjyDtPrc1sryblBq
WLfUNHvHaBqgaNmORjmKZlY5PkaEpkLzSrf9kwBmH62VTyMp7t32lKYQVYYBvd1pUuOAIzMD1aL1
Jks7e08LSXaejVluyonIcGf7DhYxEs+9yJ3H0R6ikw4w+aBQxbu0wgzUBcWXvgUwwpHKu/EyMIQT
Dp2dHZrBPp2ThDOZS3/dkLc/cYn2Jw+s+tYZIpPOMCR8tqiLUUXegflC/+5gjEdEmdQOMzR5pjnA
vQuU2yCZ0bWHqW5ACqXtjzL3nb3XdwFleziN8tKJtpolY+MavGUS2MO7Hku4SctK5nfl/MQGbT3V
RjS86JwdPht6fY+H2rhErgI9MJvcBgezuO/mmAZEtMm9U1bu2eim/DkcKL2cgMCzDuUB17ogoV/M
qQgR4jLTJc2RU4oIRdr/UhdlV2KLSKJjjsH8vsTcsY0pJFzFDhAMho5cG4NwuKmSqtqIlrtiKYvi
G9cnAmxQZx4bgXkuGhibx4pyZj+muhBqp9prlPFlwgS3gi631xRZZD64hY87OIIsPPt40u20d/8C
N/ssxiyqgOVatD6C+fXhc/yqChgNGJByeQUTh2GiSZvVq0fbJdP/Lh//Qmz7D1Lsfz/MMeGZgR+0
PtNt+9Ibs6rgOA9hOpqpx+ZQl/u9OtOyZx6TtomZ7DJVxdGPvyfRfHU9Ju73P0tin8lqy28BSRSS
m225ZEA+kdW4SnSiYts+Mc5IDqokcM4JYK7VdmzKcu9NDYJ90KpjjUjyl4/gdx+37QiLf/Hv/0Fo
G2aNOxyH+qk0PedbyurCMqvspQ48xpPxf/lpqJQ2Q2OpPPeT0hbRNd/IyKJ5YOrNewz/5S4xrPAm
NVr78c8f6mdIHh8q25trcQtZmHH/yHD/ovHZZlpApO4MDis5LeQDYa6K858CoZI6dflhkNRiCGHx
0O/+/JM/cwCXn2xbywNF+wem9k/sQTlVtB4lqT60ATHgcB4GHMKmYXz/848Ry4f1ST/zAA3iuEK3
ZHT/6ed4El6n2/TxyRhC9TAlxbANS4ubnOHm3ORQlK2y/5pFEJOyava2QVy7WGDkzz//Hr95glxL
eoIbgMkvIz9hLYs5SLWDz/jUh/FwSocxeDI5VGzyUTEK/PPP+qxTLh/t/xCeUDx5W+Svi4PqA7Yy
ZjoHG1WUOZ1jv6ihdvaFHfcP/azcvzAzf9Pjo9BJhEubGC8HEuGvP3BYGtm0PWXsIzEkJ7y1u76M
cqzo0X0Wk2wItd9uUuT1jQWMaDVrlbzjjul2iW+0rPtNsceHP+OjRK3884fx2+fM44zKPIibjr98
WP96wkMRQZjxhvDoGollHG2IHu6u8wqSAH/+Qb97lWjt4BNAiLMJpv36g3rtCOQfNuOht+Rwo6Ew
AqvxcvmlK1RGcLWPwi9gI8e/ECd/92Q5GFnk8mMtS3z6tmHdceGfMfgFQzXf8r/hMnL0dKijXP5F
AP8MR10erH//qE+ifDDnDTYKGZ3qTo03Ee/Rsh3GsIYYzltDdKFB2iRLYMm/QO1/9xa7cMcsc6lj
gVb6ab8jhWclWewmJ8deSGJaWMyTcATTpMoMMVT5sBVOlO/xx437nmJ3EnEgNgYRdH/hr3vL5/lp
QXH5mizToSHGlp8F+X6ax6ieuHKC9JxffSNkyu+jw3K5sFXMITGq6BweHWSJTcvptn0ogSO69xEi
OxXtXjNxig+kyXWI6Z5cxzZC9GlQhfnNsJr2ISgR+ole94sjRC26tRIy8PEFFiOtX4x+SVxAmDgq
Lk1PgIHHh4hxRYF5JjAHrINh8CGKKSQF5M7Fa6AtMsX09I7JxmwbRTn34HB+6/uOAihZKHrhY+cp
hcSWrYi64huC0hNghdWpb+7DedIV0zVcUEAUKuYG7jxUMZM1NZABF0nprCPZ5i5nXFuOx5aQ08cU
Z095ELsfgQGXZDM4WQYtd9ThrdNlxaOeDAvVQi9sPSMj/Mnfg/l8M9pzJldZUZPYaqEJwEp1Cfhj
icvpDx6m28ADicAsyMtP8IPcj2x2Kf9tieTnjyOjkOaLixR3LgGHBvBrY4erRJ4Ot67pqXJvJaXf
kAaEw7NzY7ubLomrr/4Mo6grudD9eTkQv1t4YPjy0DLCkjyXv64HdjRUeV7UQB4TQ/ebgOBjjLNZ
z8ZVM7bHijlXeHYaQgPF1R2DyrtvbZhv14naShOSlpk+2mMOVi0jejPsqGqH2/iXX9L678PsLR0r
EHlduiLc5f/+r9UR8dTyopKzbcXDvnKDHgtBQ55bx+EX5aQMWwy+eNlD3ABENkIs9Ifz4Kbpq+dj
SfrLEvp5KWPA5nJHd/gfmitM69NvYzYyzqo88o8ShOwPssqY5eqguM21+vrnP9z6DSaXlxhArxJs
gGDbf/3DO3qH2ad87ziXMaoP8cUAf1PfkJhlPdXX1MkZY+QdOD4mP1H4rbDm4icD/Tq6QxSlXSuu
GfvwHjXds59j91zh7bCQN3xV459nKX0so8q74fDsHbKsTf5SKfJ5k+ez8jhscn7hA3PY5n/9A/AF
qGAQLZ/VoMXFMXPoA0zJWPw4nS/Np///343HuRusPrXzzn8GsjPBZBOUFXfb/xkf57HfRzU4rXUf
2N/+/O3858bxz4MAQJkTqRLs3Z/enRpwgnL90TtSrp5ccfwEK9rQW7gPUbqla3nWKJ8saEpW0Q2Z
S/RWiwnkX36Lzyv98hFDPOfOwaPC8fjz46hQAHuYXsdCWSngYk88Dw4ZNqcJnYO0KL53uJDvnLHW
9/NiHfFIiawMSHxgYMl/8K//A7GbHAeDcemTQ/rPolJHDpyCPvaPXt07r5wKvAs9noT06f46ZHlU
b7vR+ltx6D9/6L+3PD4In/dkuQHR//WfbgMvciABTSFyoZUWajWK3ts5hDBeZDLPD22c9z8QorlF
2Fkd35gzLJ5tmE0U26uxuUBhlM1B12N8G9a++RAzmUd8LaVz5SYn3uwoDN+jFJ0aOIAwn+jdyPNd
Uzgs/kVMH9XDOKWBPDaVnWabUUOSefGzidB9HsZZsw55NGkvbioMPlM4RW8MgYazp3w4Y8JEs8bP
bOljZMrmraJmmekrJj+qwKmKcc4V3e/uBnqrG+xU7NZnKq1BlnH1RpXjEVxR/x1Nq8rrq2HVR1z6
T21VMOCq6CO779Owu06NS+rFwcWSrwpcf+qhVdhZTnpIGEoToSLPnOBBJFo41vFdYATN917OhbNx
usYa/vbY/mZp8zntosXb1Khw5fh1ZQg70RPuNPyjYC04+GOME1iQRg2jGcdnK4L7xhfZuZlisRsC
39gGTIv+Um71m5WcH89p2PSpY0K7/vV3MIqc70xj/vJSph7r2mZaRrNoPI6nsGjpuP/zq/q75ZwN
jNudZf9Dll9e5X/vYyKqwQ7nwVFHTn9DKYj6YTVVBD6YgNC6cwNv2xs2726vUoePopZmvpZzz9AN
N/F8X0k03JUTwXQ4dHZuDeuQ2stX25hkuA6nwQlWJjoVKaDJ7faar/Fvrbmfz9bLO8Zn5doSYy5o
40/Xh6JpcplbnX9sQmucwLW74WvqewMBgbrQ9ZojmQLO0pTO/+PsvHbkRrYo+0UE6Bl8TW/KqYzc
C6GW1LRBH3RfP4u6g4GKWchED9CA0FCjmSSDYc7Ze+3vqIWg2Vx/gh9eHkI1aF3CaMiqev8ARTuW
DcFZ/tGsY9TsBqthTDwo5bOesmsGMQWfXLYNlW3fuPLy3GSz+iIGccl0tIXpLFU1YFGiIKyEf2yN
bEKuHka4amxRNHd9E7mEhGm4QKAMW+jRrt/zh1eej0ykphgm2p739+wPU8XjJKe4RuFx5l0Xc+wt
jvfaUls36OxPrYXD/PpFL9ft+YRssIDyB9loiy/DqAahctkER9txsEBGnSc+se2FChEJuent/Eaw
9eWLZXPDZEDOEXIycn/e3yR8vbS10d+Digm6H1pXuD/h9lafJ1AbOphMEi3x/fX+dxNRorhxs5fT
gDBt0mwF224PjfnisyyhjQ1Jwhi2SVxGONGHz3iU/JNXxMF/3A/x3bNdQJ7G4GWXsvx+GvTPgwEA
DbUtSeVlGjkR3FHfFqvEHeRzO9TWjZPg8ubmK1JYcJDoGaRneIsdGCIWDsOjyk6NPrcZndjPfwLw
JCdqgJ/z30bN/67lENHBlE6tZfEW3TgsYyaGOYkr0NM1fvEOV74oP/n06LB52bb2X9/d4pLLega6
TCNAvpydaBp01abwyoTpwMmZA/MmvXHA/+hZQnDW8X1Ru2L6ez9KfauuZDWRd6qZrfdQ5AFurywN
YGDb06//n0eJHMwVLJLsnxeXGjQ7ll4xHEI4SK/YSqOvtQmThnps9WMwYvVw/XoXUsb/Pcj/d8Hl
R2BFI1mdRp2hr0EmXfadsXUpSx1ScN57EH9y700FR3sAEHBxYXBtNLNAnhHF/q5Bj/Vy/fcsZ73l
z1mcfIh2qFp6cOIQO3MjuyB+6zW2h7GlGdI6b3XPdIHHPPBuxa/PD/bvXeSfCyMdFYTlkNi3PLFg
/M9StGTmIUFOswppK3GgBEnrFrtRBlhfzJjLotws0OBz4oGUphtjNW2v3/9HQ41CJUV8ThfoKRf3
n2ShrDphCVgLpn6ODb9aJxkesaIr3RtL28eXQsArHAqPFzNEXeC2DwklOFAAD9cN3ftDIjCraZbt
36jBLpcVHi7HQUqwZJeaPnPS+1GdFZOoA9QXJ29Wf4STBanRg0GMiEbdmWlj3niKH17PdxyC0edF
zFlsVyZqLJrbyIxuXj66NCWNGNNcpqsfwMuSf0Q40hy7/uI+GLgIgDiss7EksG95i/6koekcK74j
6Xm7PGy8rR+E4ZcUwc6qA+mLHM+Ib1z0g0FLPZc71C2HaWk5aFu89akbFdlppn8KCMmsZOuEY6vC
OzSwgDfsi9gt5hramr4SndpQd+1unUU/uneKNAxYvh7XWs7/HjNEGBl1gFTXCA9uGsqnMKVAIVKM
r35NcixxPcGNrcNH75gLEkbF5ogPdv77vzfVdFXiuPO9g292/UGrfJwubmvuwBWbu16I5J/rL9ie
B81ihqCuyjaQ0g/j2V6sAolGN7YAeHRKfGxkyHfwJ6+cIDbPA/p/2Oi+cB4tg1rZKsll+43NooJo
0yRvrecgMqEWGn8J0VQiF4ghvqy6IrYt4A8agstBdWDvgr4Vz2OQDs8GTxn0FDmLSEEFVpKYImSL
PopyUG+C24ni70074WssxlanRNln3yzLJaeq6mr/wcbGfRpKg6SkkNdxTgYnSDYOejgNLI/nnmN0
QvHaGVwLDY1btnedFoobE8xHb+jvYbH4CiuaWyNn0VnBO0J9D4jh2LEtmffunfzZU3688dl/NA4R
9VMtZLKhSLfY0PVoKFRsS/1A7zlYa6Ev7mNTK99YpwCclmo6Fpnwbmy0Lr9BB7k4BEpSp2l1L50H
FB2M3nRw8WdOepcU0bQpyanYxYNl3s0+3bM0B++1DFDc1B4JA9dH5QfdLccBAcbWEiA38/jiM0BP
GbC7Qh+ruvSHsDgQ9vjCNuxm3HsPf+IW6SBiitrJNnkV1+uMduumyVExGnrxZMRI3VpGPJqNybsx
O12+//c/bd78//WFMrgB/+m9dqQG1/+a+hICE7zG6FgiUv5cBqbbbK4/jT8P+/03SnVW6A5L1vxQ
ltvCeWTYQ28GaMAS6IAJbQJjT50kJhDCRcm2JzgJnC5FDl1sAk7ShKTUch9nVfuAfxQEQ8xq+xxO
xrCTYUZUJdbVvt9jcpBzoJIsXr3KMr40yeg+JCkx4HxUhtPvgQmmP1gCEDL29An/CRSG4/WQ6sUZ
zhG4LN2C4Y6uC7PTHEoOycGqwulWYOxFbZId/3xu833OU5SPl8uQapGulV3QH32ChbudDgx+i14F
0bclizw6alpZ1zQ2y4KiVNdO+qbNAwu5bI3s9frLMD54//wWSvMeS/98/nn//r3GC40CT+MxVVa1
l5MHqXEC+GvaSBOUH9Vvcy4zjCYiMKSC8Z3wfCEddSRi6P6vxCGkSQps9n4qwGNx9t9d/4Uf/MC5
XjxHGlLUMPTFfCEaiWqu1dMTdMcQRbuFbHklpj77jXtCPSMXbm6cJOaNzsX49KmMWwRDs2AvPglv
jPCHdDlOgzKDHWDz7LX7OqYPcGNW+mhecCmyEQJKPRzb3nzvf318pQQfLHM9O06GqYDIeaYWnxwd
U24RNupH0DR2TYAUwsfnSk7iza9wmm3aARURsP/Shi5UTSRpJvW8tLHsuSs5JaV34xVcTtmM179+
5uKBENoZAShQ7HejUodn5rsvZYgO33MSXAitC7oB7Mh/rP/NHwn7BsxS/KELZ/FsPD0hrTOvwmNg
6LQJ2dCdEwhZjwSEiBsv/HKT7biMftdiRz/X6heXiobOaum/kSkjXessojJfa8Jt/6ll2Nw4hX94
KbQuho4jizLOYpNtd33F4URlR0u5+qOTYL5BIoo1oPRv1dz/bK6W45h9F1VUNjXc2OLED6iEsBs2
wweyHOx2zsCQ926dGhh1hkHmxBkY6bNe05U4x5hrSQZoRjWsPKmnHiLr0O/XQzfumkCRiUBykffd
UnnRryOJh3blVx1G0ipXPgffQuru2QQUSvyQY9UKMaxy3FMxtXQsiahXrwUM1VcBNdf8/xicRPdw
gJhLjwyY99+QLVtgeA1CZDNBEp3VDohSy+pn5THGgaCOcVfS+7w+KX30RdBFsWnusJngz/cXRT3r
pJUTRcfUQZB8KJqw+U38TxLtYzKZcvzLWud9naqiMG/scD+6MjVxpDK82dnW+P7KvW8hrfSS7Igw
AICnWZkbAArJwQNCtNFUKzaNr4qn67c7fwCLkeTNFVa+D/Rz6IHeX9TrzdzweJlHKb36a06Wns77
t0cCB2JrbeWIgq5fcH5+FxfkG0GpN0sTl8Uc7FSDk9ZGeuKdKli21Dzhk2oFyH9sJP/Cm8Abk5o9
KuncU1+uX/xis2g5UDOwqMJAdHnLi7ttLFIe9GQUx1G27ko4rbnuhNnvQtxvD2U/PIkm57iYecM+
G6LwcP3qFzMEV+cpM6ANUtZZgt4/67gMMIFWhk2zSqUduXeqR0Huul/63jWfr1/rYjBxLcHR9E9T
zmRD/v5atdJFkkWZfgR/OyOB8NVv0lEQy5hXxac+adp9QYfrxlU/uEOD7qMB5pnZ3XHmX/XXqud5
jTaqzvaOeGSzdpuVNUmLuPCTeoU1qC9W12/yYixx7Ea9Mr9L/uDDeX85QbPICaqY12krd9qMXRj8
pgfj48Awp+67pxeEMwSxFlCA9UjsuHEE/mA0sXexuFNPp9rhLy6vSZqGOgWOY2F03svQY0Rj4oQa
AUv1U2JH/Xmw3HhPNgzqYws5x/W7v9Q9WQ4rKP4XTMcUR8ViNOd9E6LvDrTj5NfugWDQx7IVzYM3
WsPGNuMRfJZjbVojejV0Zay81sLSCzZoe/13XGyq+Bl0pnzDtudGsLEYalpkliHdIetYsSOnzqLS
4dXJ825//TIXMxWXoZ6EXBPdCZ3LxW5RJ39qTBws5n2V4Hqa6vI3BEOgTkXmtDQsQeRfv+BlbdYi
Os+eTzKIqdlKL54vtDxXt0D9H1FrKY3qwGBh4pCRt8rrSmSnlp8kDzG5gLDFRj8+Ga4azbUOHw6y
YgnznLS7ILVvjPrLQ8b8uzweNP1Mujd/+p1/fWVzAno4YcY+RvAaDkaGZ8OZiM0a2MyaKObXCbsD
/M9oway+NmhRjt6NsffBh85MyqpMoZzPb6kiNazIIyyVYAbRIutcl0A4xn2SJdZw6nL0Jjf2Vh8M
MVqfDID5ZXCqXQwx5ecFWXSJd6QREAHWwmf/bewSP7jxaD/4oqkmuCYf1TzQ9HkM/vVkh5qdiEGI
5ZHIj+IXkS5kSgUx1iqTPjUKSvy44G+PXV126AuoalwfcR/cpkCGinB/xhqwi3x/+WKajSvE2Z/w
zgcNqFQXPI6aUHrfuM8PviVBU0ogsmYC47D+/kKuQWqwRmX6iOmtuYvaPD/givrkJynBIE2fHK/f
10cjlqY1kySNFf4xFiufN7p2FvlhcuK8ZP2kAep9gSBr/cuvaE9Ki8l610MvKA/SsTHtA/Qlk7sB
jPXz+g+ZZ+R3mw96nWyv2FuZABN8c1ESM8MC802CEsCuCI+cJtvc2Jrvb5yZxiunpnt2SJK7scX6
4FvxqeORGAG1AwnwYhoJJz92qINkJ98MtB2w6+hB0wEGrMtMas/Xb/BC6+Bwh9S/6Vhze/R05yH2
1wi2wt6OjAZbollJmFTQck81oPbn0sr6EA6QiL/bpYwf6J/1GMRS47WpwybZZA5GYzA5Y/gS67jM
1zRGw2PSwS/ZDkGFHw/GAwl/aeW9ySnAjFdDP+5utMPgmFy8IZ/zMhL42XmA2GDx+z27y8rWlwlC
6cIFuUd8u9H9y78cMe3u635QzMZVtyHD9SUgQEe0rbGamokgd4P4Dde440yyT/1iOxrt3si1vSmn
b66Btb32QdYGUUtZcDwr8DArUYkT6lTWb0yaQCLQaAXbxKgPpUaWkawx6MVNve+8fhvU+ovIYJ1B
TICcFYwvhKEdMPdBPJris6m6oxx5mINxdCFM+JnaElH4xKwlVhNsiLrx35qgPPeVA38PglJIJcao
ByIJqXJZ5MgTDn5EC/wznCFu0xgeTCXvpkL+yzOHQhY9y6F4q0o1PvD/+MQwoM4tS37C9Hma3E9C
wO3HkJ2G1HNWdWedVO4/sXEqD2NCSnZObpeRjTpdAUXN0Qbd5FW/zVi85Sb59b4klr2O/a/JLBGL
qh5wqIIZYUpj6xmYwAC8rLMh+Cwa55zAIZoM+7lyqgMhBMR0eqG/tweIYz6RTV45vFi4LQ69N0Cf
kyCH15kkkCZrquC11uRDTQKFn5IQ6+vJW5LSivLjhkSHYKcPDoHf+cnwJ05g1dmX+jEitWCTRHhO
2V09V7lGf2E8Q1d5JDVHgDzUXwcDTtcAY7ytx6+EgO/CiI1nJ/eoaB+Up0ObH5/8ojw6UpI0aaQ7
ctsP/qj2kxdD9wK1abtEFXdTAwVtqL7UbrMjZDpYmZFHriDQwzIsT6Em1mi8CW4JLcL4TARCmabf
hZH1jx52G70t3Yc+kTun5JYi4ay1seMkSVkLVvlab6K3tijTg2+Bbx7COwLHD7kpzxmhkhCz0Aj2
yY8gYchYRvdzSoH8whqWxzji4KnM4iGsCGfzSbsKTKD36L6dzt30Wv5AbZdAFvcHcO77GBKE2Q0A
OmprG3eut/KmqN3XTnhAgUBAg4vJWNbnDrOFMZqfu9QrN13trntCxhoygV1wj46knC3L+rM5QBKk
bHzXl2LNHmlnY7YEvBN+6VVxDmL7OQmIeCXc4RhL+yuhJ7+Q7OyN8HMVTM95DtwzCj7ZFf48SVzB
SGpjc1SZ/cN0ol3Q29uwhZdXlf4DOEK4bSbI+dwbHkHVrilA/NInshMJ8lkrAkTtMToMoYJyEEU4
3VVGmIh5V2eq24jRBxTQ7ASEBiyOm9qtCyKcDJ0YjxFdextu8hEFZkSTcDcLeURnQufwthN00brL
jvZA+mfxqXGtI//hxvK7pzCe9npW/ptOZMb1GPLTvvrdjfVB79TrBEjf6Qh+msofLTwVEU/kxltv
9OK+2wTm8pU/p5P7Qt/8H1iDGzdyz1ajf01SMh3ziLCoFnJG2+49H/KlVn1yQ1re7WDtiqojCkXf
Om18bDtzXQJVmIzsH8ql/YYNxG99qnbZoKatHsgjgSLnvCieENnsi6n6UTTW3VCbmN4VJbym2QEk
MFZwJL529Lz3Gs7AczBMj6gtv8NS8zZBXj+NqfbYxfaTpNyxGfQKumADd9tSb4A8v/Zd+o2+Vr6h
4r/uIZAQ+fKpB9KBkHnTkWPrWOMrVAYQa7LGN005szfv3YRIkEFFuDbdszviC61E8urG8O4DWPSG
mHhBec/Mjaqc7ERmkHisVzoe5kyTZMoQdtIhsA0itB6ACb5Mbnyqo8bYcoZ+0jIP9EG+T8j/6phg
+sz+aTTFHb3AAne0/A0n5GSW9YljPe+gWtt6/Iju/sfUhS9J2ZwJf40wh1TnxFdPsSZOkV/tBZRB
psrq0HrmT731X2zIno5OnGAJFt6GtL3CWXFODSIUm/w5SeGeBESwETnRiW7XpHzEUz6ccPKuwAC+
df10cAUB0J1HC7x1+0ddm/ZVW3yBdZph2IhCUA/BOTTinRvBZy3ko5EW94HbPJlh84mkepK11UGZ
xDLo1v2Y2D9b39v7qjkEmb9ua29bgHRD9bsZYncd6qBgzN5bG1b1vSaTlUogqda8KoWX1euxpzap
/owe+liM+mcCYd1HgjxgnOgHMQQvkcbzyLrXYfR/crrepvD3sN9+Q1L7WDjjJ92rHpAt/MDwfZ9J
461W5t6O4nEFk4ZICasnzqQudjYac7DL7Oqy/Evuzqke+Ex8iCsrLXMY/sM+HmFmZNrvgpAzjPjh
p6Kadhjk1kYMg6nWTWI8lZmuHELeUV4SMWhsrbamc5Ekv9rQnP3KGweK3qrsoKsScPqQQ3GJXPds
BM5B1epUk/rg9KD04vAognyHPmlrdfFZRbPjn7k1JGSQs/vnWGPYOVrPqqyj1Ffxmj2KMQeFyS2G
mBdqfS/M23tfDode9acgoKvmTNUmTPzzoLvtRjh4PlNFUSto9qlUZ0sjassizWwyPoOs/iZaq1wx
RcA4NcWPiPTQooTfM7bPjV+8ZaX7WUbWfUvu1JgxlY+Odc4JqoJ0wVzcwDAq+5aTZaXtVK2dMI08
U/95AEvyFbPr42gPw8rOrW/9nKTRz9KOVgLN8WDkBg1cYuwhu1Yl+4BOTl2xCITBV6G8s1TeY8W+
LgztbRmqRycftkNXSCLQLTrmkrxGx/tsatMWeFC5AdaPjd8iySjbaG5HW41i16oKdRzYOTlDnTzV
NJiDrh92niTxSOe/b1pOytM2FSaZPeVTjQ++YAgntvzp69NdA7BiFVi44Rt9eJwcZuTEXBdF9eiF
9Xff044QjjeThaO8jD4hEcLP3fSb2IdUCVP6B1Luc6VDtIinVONjITGFFJxQ0+58bTgXhO7NqfLg
7Lv84KGNeZzIn64zIz8ipaXMKV70MTt7QDkjm1Eb860YbfB1TAw6ZWCE9bpfj169jgf9QTFv2Vrw
kGfDxg0tQqZT1N+8lKk37HVXma+qKX6ZqY6KJ3tJcdsHY7GObPNeNe25MsQrOLO7CkybCmc8t9au
3dIiOi4IT7Yd/wpIxlWyW2eWQdcWGBoY4V0ry7tYxC+KzVvixZ8N9gc1giRK0SBE9KQaiR+QpDd0
/7V5Ys17cfonc3mYOtfi4GKQFd8j+HWPjZeJE/Q22rUJEdb9VCU3LnVZyUMvYrqmYZr0pP1lK9AP
8Y2U2shGINTQ/8dkQ/9OI5e+OIFiz5nhlttJwnBCrVvduPTlmZBL07rHyIF727QXd9nBT0KUVGfH
QPPUjn1o+GNQItppZeNvOEnCLVFje+Ogc9mctdBTUwTnEWPTt9zFidiOk4ZRFqVHabTxi1YjEqjn
CJpqbEyYXOTrpSDo0eZjxOumSCctIXsZDANYlTRJTQ5LNCm4XHZoV5u1ljj2jSbdZS2CH0ixBQEr
auQLCzZZQOSyzUd2BA6t2CmdHIO7sCaB/UZt509j7P2hnJKePktzqUdQRV0c+UDxA1CqPO3AujsW
d5VeTm+kBVd3Y27FkPMTtoUKvArpz7Wf3HltGv90sjKjUI8yP964Jc24vVVoxgMpwS32yi5sqwNe
V6LMfML33sAHx6yVdP+eC9Jb/B3cLqx37VhsgU2ruyr163sNsxFrTuWwr+IwVLLjg8CVHjyIN+cG
EvkdVa+ufQIe7Z/1NkngljFN6zeqqR/USjAr+LSADGTvNvPn+xO8MYTVZI5aRNpmAim36dq5Wa+H
4JpzeUw8OL+ABrXHCaPg49TC+VUZ25HrdYQPvkdUJwjbjFnaQm/+/Y+QeZ2LKKy4Xq7Fe7cs+nHD
9JxAvOcHREfwMKRcVrRs4ru8i63V9ctf1qfwhWCgtfE82BZ9qfeXt/WGE7ivkhPHV+/RK6fhja4b
9Om0fBMgHG888w/GOiJ0Sk9UHCikL8t+JJXD2BKFdrBGiIRr7X+9UKVy/YYQ86PHOmNPqSoLNK7O
8rEmU4Wdxo1OZL7667KsrIMPbWkan2HSr7zRTAhuqJKX60/zsgCFTo8iH61+Ci6+tygrtqruk67D
OVm4k9r2nNVXbQlwOgxgLl6/1AeTqY/3mYaATbEW6cP7F+ebPsfztElPpRrA1lGWSbASsdaDbayi
Nj03KBluNAY+6IPw6mhdUhb3ZzftYi5tHC0NsmDKUAYW1XNvhZS3wJj+TBUB4hJ0EexldOVM5AU7
OoKlbB33dT1GD5LI9Vtj94N37NONQmuLQRZxxeIdN3HPJqx3e5ayVj3Wdq3vG1W7r9UoHyLDHjAH
WsNBMqhvfDQfjGLa1VgL0bVg7Fp+s0gTo5p1M4cZWXDeZGYD11kwp97Sai/Gk8BpgGQEYAZdVOo4
y75I10Z2IWsH+1jcVAeiktuexGzDIeg8Dm+RExaPk4sxFVKpRt7KO6J8/H5EjfSEQJ4k2hFps7R3
XTsYj50cx8dRpOGLSGsNWFzRe+W+Gqyx31wfz8uxxeVZ/ZgB6W4xslgb3l8+7QNBSrLdH9zOldtO
tEUD0CeB9E+QI/553T2OtIfumwq/eumobJdZdfNdokR7uv5TFq/3//4SrKbMiKgNlz0QzSAW0pmM
/tCPpU20paurU1+WACqvX+dPl+Gv9fh/F6I2PpNI4FUshbaZbU2tOYt6S3KO+hFvThunZJsNxVMv
KURpmrmVk7OhPfZoe8k9NcmBylV1APt7Apiv7erI+Drm8keRZf6dUuk/13/h5ZBwKN7jG0Q+gMj8
zzv7q8YdFloT8Zz6A2nzMSm2tcFpWxnG9L2VVRLvyF+0iASZrLDFmB6WN9bGy+Hv0h2ajdUYKFmm
57//6/IcyZOstISPqlrkxzYIEtDxk/vW58kttMViOp1fBcq9eSMAnGTu8r6/VDUVY2q3rTiMgzHg
tw9993NsAnndw+aZG30Zmsd1N/phemNS/WC0cV3qeajbEectN2VeEkuMsYSLhRkoixmr0FCxyjXi
ma6/zD992/fDDc8wreNZyIRAdjncVAI8zXRFcDBBR8QE7GrmbzlomKZoPFJej8pigCGGavEh6qII
B1VuWY+61fgTKTcseYdkcEVEZHUu+hsd/uVmjBeAqsDxmVdnWsPFgh1HTZEBkEpPBgqVozI5mRIF
O8dzBBWRqV20miVKa9jBnEihcQOzIf3w+hOap5h3D2gWP7GeMt/yStg1vB8Ehj4NYJWpYUDQHzb4
xoe16XGMxJ6IYrCO7TmYVm41AB6bMGj/+wQM2ktwMmNlsVD7L3YPRUPAkm024pAQDEm2mBtYZ99q
IFpOatoTeueflYzEppg999fvfLENFHQnkcqAn0CNBSdjqWDtydApOCh5aBuqdC8Gi3B3v/tSJaGg
eTYZh+uXu3zb8/Vo/rLkeLMncfG5IcdH2jshTCRes21ICIHvrHqaBY0rBrKjVdZ9l+39BMdVtW8A
ITuxu/ETLiYXDqAAWwVnKxYdABvvX3Y0eVMojdg+VI2qynVOlQTdXtFSZ2CiiT5JoXd3loyNR14X
4Du6Ac0v3cmnzzE06t9+lKafoj71niQBXDszt/Qb72QxMbDyYCWaHR/IKcG9LXFOTVdFGrAqWvHt
IL4nk9DlwaxbON7Xn8TiQczXmU2boLnQp6LfXLRqfbOyGup/WJ7zavheytFl9y9DqsWkzb9dv9af
vu9fn9ifi3E1HT0HDWJ3qQuDyqgiLYL63KCTStdqGLOHfigJizE2WtSon7EyCNsJXMt/85VL3axJ
23/gOfVE0CV9mW6ybix+dj0sR+Cz/vibyE4IxCFhes+aE/rPRoaxbEV1kvTOyW+m5+t38NHTYsWe
vxYECsgH3g8bj1SQ0YkolscI3f9JgGdGJGNO/ddARu4tatZi/f3ztNC2IxygqW17yx5tZrDFZQss
jkMWdgWOqwaSQeD2gOIAofw0UhdSTKUlRgfxoFQ3ChMf3SrHYt4SfmVWqMUXEogkhh3AaSZyw/Q+
cTyuQiUEVj5diBtlmsvBjmwBSA8DnqMLWpv3j5VWnoYQx7SPRjuQRzCNzbCqKS7ceqIX5SAOulD2
0Oyx1mB/XB4M/dwocn/I3aOXkuK2bzHbU9DUxqDb1FBdh7VRhfbnNizKmqCDylwLs8kg6Pae9jok
sStWQ2xZcGeCGgGvHEyPZHcJYwx5/dTcWJAu3/+8I8C5zdTMuriEXFWM38AlhvDoulS7EaUC5U00
+n91r+06UrJpxhB3D5tpujH5sNrxxN99qZSIPKI2EK3MJ3ZvXjL+2nwRA5r2iUVGs5bqwUPUwott
YBEhtGowyMa+pM9Kqyr9VWeVQ7a1EZXmCk1GQ0Jj68LtzUfLxDpi5L+SKHG/aT1bt40dKhJdLfjh
RMboyDTXNqk3P9y+E4+JoDbAOUpr1IpcjTDd8AaJjhAy6sVO05VMzprXGg8ct8jtbDT6jWCC7ICg
m4zAq7Wdwm7t4jZ9TTwTSXGmC3JpYaYE9PXbEi02gdBuiyElKI6DGXXmaQq1NvmkFxbxqolVeySM
6Ub3RD2RxmTtT9aWgi0UanLhzd+0lAETIequvpmGGvMDNSLSnliiCSkgFiYgzNssAKHRrdrpqjG1
7ZDY1rh3mqKkrEOvOr1PJ7yDjxVU6y8oZPXfVimN+9xpPH/dOJX3s6gjOgL50DaUsgGXbjQmAcjv
aaBqzLJyKtZjWKjXeqTNQJ9WVKCoLc/al1JN51RGNPQmpxsbyGRJfOrIpSu2Vj+Yj3rSy2FNrQuX
HR3rmpK4inij8IbGfzXgZsXGLltuRQ8s8xe/RZ7Tweb0rODn3ampS/9tRxOqcQ5C8Gm0jOD3EOgl
SQOkcCbryU3gv5GP2WTbpkpTTgqZKb8UUVff55rdJmsXrwZdpGJgE2UnWnSf5umQEn4himyHYyjT
Zk2jIJRCz7MXzZA0GAvLJ8vQEtgmVo6dw29Pm6SKNnhYugbKD4oq5Aedf9IJBSIPoA2bn66FCIcY
QKv/+t8m/9ne685zIUsmJxJ7nsX++iYaQyjmSTs+5XGrP/W89gMSUHUvxkDc+AAXOzL892xD51MX
6j+E1MsdUm51EokWCPJAGK23kWQz3DVtX3rbqi6zt7Ztbh17/4h4F188yiljFplaM4trMQfb6Rhh
QMfdqkWy0Tddgu0zd5RhroI8iB0g0c54RllFiz4eYvnbi9v4DccZsuqyn4KVsIfgXMeIlqDH1W6w
A/weIC1KyurrAFH8P7YTWBftP8sS5yacV8vFcUAL65olAqaxh+5rWgUpTezl1nL0q7uk16dfY52Y
r9dHwOKIwGvxkVtzXGfriHpxuU4hvjUy4WKCVByGNyUKtzWQWH1V6m28NUuzObr4S38HgZMdR4zg
N8qa8wBbviIKT9BoIWygCV0USVzOhhhHqNGwB3Dt44AoJtyBHCee8fp9XtiqGH9YCB1O1nO3COf8
+6Geqcmt6FUHxzzTerFCf8HhVGPqV9+iwBx88DcZAWucxAwswiLLSfPyRCdWbooiZiuooX9zMtGR
4G4jml+NnQrhMgGzyW/81A++FOpW1PJwerK+mItfmk9OWJugL0+5ahwEEwXsj6ofohfZMMEeY0Pm
t3LBPrgkvTrEygYvg2e0/FLKoOuCfApPGqs2CWphc6caY/pUZna9Kn0ruFEIuRx1zCpIkVmO59r5
0vHk5zA+jYnWJcFs6Mz10rrzJqN+JMf2a+0WauURETMz7BEjO2O8uTEWFsWReS6a92UUmk0+NP55
PxZQjiCRRvN89MO6O1VRkq3LNpnWee7H5JJk46HlrLqPclIhkkK1APsifUfkeQ6lWhC8nQUpkjhC
qCWxRj5AvzhObrhdLrcrdNGYJvl16DIvinaIPaZywOR7opJB1k5a2w9TFBR7EGL2jY/w8nHMG1SK
lJQJUGQv7UPjYIKhH4vkNAEtg5fvjadpIlp83qFAIiy81RiF+q0y0cVekEE+Q1nwaflzlWJx8JBK
dbqUPuGYYVh5qyARVr1WRU1OgVV246vqGu9LnOYVDCPVw4QlnMftVwSTc86y6K+LfBIPTlWl2qqx
9TKGmTD0v4bS8snOcQF0rgpNk/Dzx+YhRLQtyfUw9VcRV6CR7VZNcyRn1D14UUKmD1WxriSpPEaA
FddWDpE0RSi1alUsnotGxPecuouUQi4R8m2cgxVutUr7TOYpUq5IlwlcVRD23SoN8M7vHcjmOUlP
UB62HBHzejUmLhdOhrSodoEipRz5kub/YCJJntDY1jcG0OU3jQZW9zwqP/Pyt7SjhVLZhZc04Snu
B/3UCjmdJEk9BNTm3i7Tcu8/f9NYsmZMMbO4jshl/j1/7SVIje+tyMVTkg1Zgk7LifZkYxtbgk/8
Q9aCjxxRlZwtpxu2FKSjzzc+6rnE8n4pYXcBw2NmlWBuWZYXcBeFfV/64UkvB+ofaBldkhxkG9Pt
jfXpWeOIbXLmzipFcEkxRpuy4rM6RhOJXTdOfx+MbXwm7KzY61DRWH5RKnRzBNJ5fEosm01uGchH
bOXu2q2chiokkR5NVAAIcuJ4e/0xfDBtIL2Yz1dIxlFgLN5CR8RnE6RFRKpA052CQVF8cNk+78tk
uIUguly8OUZRdp0rzRxD9UWhpc4SkBke19J1N31yW6P4UYZ9eOPUfnEVodNP5hrgZKluLR0AfItp
FPeAkUnhhOFU5jla3Whwxxvjd1lOZgPC72QMzWp75Bz+Yt0tKU/5tmQRLJOGfKIuNqI7s8pJAGbE
qRj7WzbeC1J359CuYvpMcJ9FZz/Pvui1BAsw40x6KqotXIL/+FIpIc9oDJz4NIA5QL7/tLrYH8WU
4XwUYtBf5u7ajlEcvzWhFu2uX+oPke/dZ/TnWrTOTeoXPIbFtBx5w2BnQA9PyLKM34nlBCcjSYiI
6uvCYcGLa3eVKR85nSu1RBLxrdxz4MvoH5PN3D/SUtPp/3B2Xrt1I9kafiICzOGW3FlWsGU53RBy
Yqpizk9/PmpuelOCCB8MYKC7Ma5dxQor/MHuuwx/itYRD6WhRFHgJa0CQKrUYxQCHGxZRT/3j4NA
lyXAOaX74xqoLB40KHhfZU59E8TzoEI8M6iZkBR19kVrygr0smWh4/f+lF8FI+AVoAx4tCwwI34l
Au42FOPKqcsuBvbFDVY4omj9iWJRFsgQlWiquVGNHyZwmS9e3Bu/ZpGVn/7tNyyJGHIGKoxAPi/t
6OsvXGmJOslMV06lqJB86FRr3CHBYlMGG6vPKubai6RUtOeDyR/9ACJ1I+h8RVlj9xNqEnTyLJOk
rVV5EqjbMy3p9IL5uLtXZfsnjq3iCyrO962oPJg1WJ/rimkvYPvmkOr6V1Q37F2fbGoZvj6J0O5N
9jqhOp+Fsur1apSAYa08UblYXC/9Pke2/Rn8LfJdphY6f2LIi8fUUUNkd4QCL7UMFfNrUoXRzQB9
5zK0Q+9HWZ3+46UOJHnR56CtvCg7viLGDvhPgWWq88sExgQbudm4lLKSO28ymr3X1v3JLepwlyfO
+V83x5Ib8aAskgdsj9VyIHFSGVNLuDpp3O1AFwXOh0ZW6faDAnf+LmrMJg4ac5rsJWiJxYfcilBb
e/9XaK8uYr7KIpPPVc/jwgVx/VWQWK/mwXTiS1gM7RN/GI+aM1DCayJh/0YZCVS6p439fY/d57Oc
a/csXJw3cqimv+Mp1P7aIjO/U5dRtwAM61dv+TQIp9ADRMJ4+XP903RblAPv7YgILocXPbhAzEZ6
ZybC3XhhX63Dy2BQlDmuC49yjZaQ2jQ36CDFZxWY3inl5hP4MgJahj1M2jwHIwJHO7VTMfkpR/Fs
Nu3XeuhcTIwA0JuEjjuUMtqNz7NegsVCAUl4YIGLbiRPxfUSWAjwRoM6JpfKsIrdEBvFaUgcwF+O
PmwBVZa/6+qNYCxeZNo4SO4trMfrsWQeR8rszTj3VAgotwi83OamkvmtmLzH3DI+v7/zXmQ9VuOZ
KrEMzz+VAmqV1+PlwinrysIewC6RUQ7cLst+LwrAuKpDTFCoz6KG6KtND7Op6SB2UJmTGHn34WT9
Eqk9JUGE7VkT1Phbf85aQLN7wvMuBQUPSSxo+p7KnNOiJuR3VqPceDOgAAxHHci7lHmnb3E9TtUx
1Rc1Fd6guTkUrWkhGh71k0QIGIU6X4tnS/ilU8XlHpz+cD9CnYh9N0qGp3nEYtG37Tn/Ab0dpQCi
VUuCTU4LAoc5HHOA62Fd35hMgn9j1k14gKoin6MwQQS+ILU4N17eK0iQZYVzkGj4glAyZLtLhlwv
Agp5GAe7czXYzEqtH5xpkJ9sBOSS/UxFd7Px8DreJjtFKMD2FmUC6irXHyXsU6sZ9AjGK0w6G3C9
bTyXqtLIQM3jbDHki0Tij8L1OoQosrI/plIKxGjGOq42dshLMrPaIcvzyS2p09d5VUcKp0b10tGz
z7Mh9PqizSZAdsM9ZzT+6p2qyeIuwe4gP3aDNOAUiKmq9kBgauPg2i4ZCV6j0Lv6Cr7uTwRle+2L
0vbKD6seyvEQ9smk+4bajupPLXEQS0GGKR1x3sP5jZ2VnWe++hcaMFwBfGRh3CmjO2R7izInhsUC
/Z2g1Tvt0cHyIjkZkacmHzEey2Hawy9TUc3hptzhdRuHgRlmmvWjwT8oO9BajH9hM4Qfd5Zb+Cdr
SUkD3c4m6z4xTSM5mEpilTtVL2CkeSNtzt2oUZ7/S38VI03//ZO4BjWRsC86ibSQKKItdNxVnFIi
9mIrGOeeJ/LyD1MEkwIR5+5kz/3nELO102ymECy0HErhWHS3uH8ocB77rd33+gYC+MtDjPiIboKY
Ma43H14wYk6SSTkX/NLTwNk5JfqpmDuxgyYkH96f9usCCaNpC/SSBJP3d/nv/0lt8a/AFn50lXM/
t0UQdnigto3d7El7moNIrGrfYDj9/pivU8hlTA9M+8KzfpXIYbrXSS1UaFf1UXZQ44U/URr5A0RW
fT85Wr+H4waeY1C2HtM3Z0uNlLIs+kB87evZCoW55QirnHUOE9YcwvGljOJ9kQ74uc7zwBIjbfD+
dF8HF5SCUMLEiYcImFflelDLnrw6GuroEgtTwQkYGwAX92F93to5q9mBywGnvciaYE9CvcJeJa0F
suCutPELLL0kfBIyl3tKo8nj0KTOQdWxbpVFsZlbrqb3v1E5LpyZpea5hiULO8wsFHmwOArL6gPF
Zy4PkBnYERjpj3FsKLGVYpkwrq65WZsQcrM60Klu+dFcJ+e4j+xD7oFBfX/Z1wd6+WGsOygxtGHJ
PtZKJE47Tga83vSCtcRHrcQtctdhQolS/DDoxkFRwnwIQj2DqKIq2aOCe/AMJlap6TFuHbPVoX75
LRjx8UsofXKNry6XZjCVnPg3PmtZOp0KvINuSwsMTdcO3WmoyM02Jv/GV2G8BSpPwm/SGbjedNQv
3GGiR3sCh97kZ7u1sz/1UiHyYx686JiqkHD3Qyhl8kCM7WIUOQ3HyXQxLabTGD+NwyD/GpDcv9Wt
nua7jd+3emJfFoTrDVgGcvJcQKt7J0b7U2pKnFzCSBdBbLvyNAlz8K2uX2pYdA1zG0vbCXSbX1Qd
NekJruD7P2IVV778huVAcuEvmrxrac46bnmzQAXAZlDkSRWFfrsU2A4y8cyNEPaNo8l15yxFy8We
cB3Fh3DDZkyow9M8QoAmvipu+3jxbZ8wkrbMltina8VG1211zy7zI2kgbQCnS3anrmsruFk48IM4
YlEuv4ikNoPRSdxAt+fKz1SlwyOgcPZlPRgbV94bcNmlnEMDBJAada11yq0aoVZ1NdIgqQIbcq/p
5UyDgUB4pOM+GTciztQ6SNupzU8K7rFDUOFYlh2Gbhp+xCEWeAdvklDEZz3Jwdr2/Fe/hu9iLgQ8
/q+01d2UTlUv4g2JyDeOKk2UJc/AbuC1CxXV3AkkXBRdEKMOj1FrPjSFIQ65RH0r1fAzfX8TLh/h
P+Hdy0dCfZpCKvcn0BH9+qBqeY2TuwuliBYM8sS0sogvMFOM+tL5pSw2GrnAKyUEAHLKJZ5p7w//
xmzRH0H9cbmXsFtcncOhVrzciywMcftYHAot003csrP2ZA9ptI+9od7KMdU3jh0ZJtw5RnzRgrye
cYTU5NKnSy9W2Tc/jdJ173p7kL9ic9a+wyuKPmtzqV+MtPZOeqG7e1Nvx33p1eWhLKfqFFYaHRHL
aM1q7zYebUt1UI2dIVOZ+hkeNb8HGj3sH1JVfIMJYyuJLJ9VlKUZADRctNK5+G5rc44OiddTRq5h
ZP/ucFn71SNvXOwVs9TVy6iP8QA/wuixX1jIhzFkvykJMYGOMpf2IZLLxt2YwGHv9Wa6S6dcO2p6
A1MUkdv27BX1cBlGRIUD1xiib2AqkjMMIu820vPxe6vG1sdoaLIv5RwL4g/id2ASsNNxv+orFAZg
uz05VdVhD2djj0vbzN2LNs6+Ib9vfjC1iW6pmaDHvJubsvkyqBC7AmkINM3p6o2X2bPEvQWN7CnJ
TeNhdpzsR00hCWefRXwclzn1JHroh0GmVPrjSFk4x0HZqkqMzZYala2rJ8OL3UAmY/hDxy/wQ5q6
0X0eJVSDbK25TxrqatApqoPtdv3TiMBXF7RN4ULO7US4QyI+fUbLP4vhAGDp+duY6mhv2m1zqNIm
GX2J5up8o4MfmfyE9kd0h0EeSowNX0/vq/zTrKP5sXEdv/E6IlAMTI8+EvWVdU2yHLl+8ln1UPjs
atKfVIUq7PUhEtrvH6+39joFJeJqxG4Wwuj1Xp+7HEKAEaHqOaITtsfiHTGhcu4aF4PayLU3hnsN
1kXzjBo/ODSHkhHeu9fj6Y1ievAvMlx9ymQ8kQDmxUVXO4EcSR56zm4kbfvWSmvRb6K9pn2ySyd2
UFp1KcH+f+bOm8fLR61ibcrbzRF9TrK+E2bryg9lNuM/9VzO6XFGoHLaGOyNB9bi1gYFwQkG7rO6
x8Iq0saiVQiy7dTdW3WIREDaGHtttmqKGEUadIm0N7bRG1936fDCzCXWAlywiuq8YlBiMbTxxYkM
3EQrD/1lWAc7E5f1jS+7esuZ0KL/Q1lCW1xhKOhff1gMU9SMuym6dIaSAWaxH0NHDM+2otW+NmMO
KRLtNNoFJJj3v+JqYV8GNqmcU3qELfcqewlTxbEIWqJLhDQHkEasqk1lVI5zVlaHHovWU+52W/HD
amH/N+iSk9KuAtS6bvVZKhEx/YToUpiQeP1xKmbKAwuw0ikU9Jjfn6K2fpJexoPwTK1Hf2E0rVa3
n1IXdOAcnitE08ODBYfGubGszkoeKkoyX0pt1ihpRZwjuOmzaQe6aLscQRcKhkDzJiPFkzcK8dsD
fpHvsknUfKVRG75MyFj/7nV839GU1bFPGapq8kdqYX/VsbTOhl2ZqEBQN6nQCFLdiwZm+bNpc8Xv
aAwM6W7A2B5/SUfto0AxBaU92v5y2M3mHN4mvdI3u8SQ85+qiLUPll4W1NH72UHJeU6ydudptWP6
Nlb16Y3W6Oltk+rjs2wR4wwmbTSifVeUSuxrdo49ZZfG0EbcRqtNX59y+6EFUHJfIWznC95rIIFK
HnuQjnt6SHkxAXGUBFLfF8xBtc81leY7qJOe7NrVxu+k/1V4TgzV/jSrozfv5qHSHu1IVRd7sMxG
8r2YbfkzirpQ7Igo9c/ky1Wxo7hk3zfFgBwKb8monaZJ7b5j6jMyrJXWxTG1UzM9K4a0mn2cdiWS
FhiogjWN4atSFHXD+6rozW+ZSIcv6F227ocwaU15wCWzUP0+z/Mvoh5c85zGEZ10Qw3dZ5BTykeX
cluLnoI1orrTa9NHwaRVfyx4X/dgJrXsJLUmJljT55JSrOjN7Am5jNLy68xyKWkAYP1ux9ZGu3gV
qy27FFY8iDZud1bMWOV05ZQWs6hzpC2BlB+JzZzPwH2Ki4WOwr6vm/jbxrlY/sL/xKYvA9J8QBsW
ZTggdKsB6xxWYybgw0K9tu+MMUnOw1B/Vr2pvQll8bdrM+2se7JHvN2hiZ20+yZxt3w01zcQseBi
tu4Cc1jEAdZuApNmo9wYSW5ZUvaj5pS/RjYLYh70MitIj0dgb1uCx+vrljF1AgOUTMleGHz1nKg2
lJPa6ST9/6hAEyvvWq4hp8gf6Jt0D60+h9+yEV0n3+k0Z6Mmtx6c72xBW8BwB+YCGITldvxPTY6A
Trf6DvsEjFLC+ogxTN7exHpc3HpNDNuIDmLx3MBv+60jXb8l9/jGLmO92WhU6HSdAvj16ChqdYCr
IbmhPZl+mY04/ibmIuZYl0BpMWRsko2Max21LPsMlrLBBoOZBqtvFbXQHCiMCL/DCy1ie4d9TINB
doE9QGIpOwfw/N4wjjMoLoIVoMpZsQWhfGvOzJSnhnIEcgurFW9oXVPdpQo6lZqyU+echo+Owl8A
zs6+T42w2KCEvzUgGLgXuUkC0fUDB9hSzp07RRdLj/+yu7WAmkPxQVSV62dz35/+/SQjWrFIVgBn
4Twt5Zj/bCk+n+q0KbIxup4P4HxrtZpQiHKVH3Wh6x8q2SnymCtDaftFrqAi4WQyV/ZmNY93mlbb
W1ieN+dPtrusOIdsXeSW8HZVrS6ji40A4UGJqgFRGOO7lqKho412l25EMauA/2WHQbznJaLIDWhs
NX8ot5Xe6biG203Z0uNQO0oulFMTa7+x0qvC1stIBEt4ZRkvNMnVSA78WsQOPLYS7uzxvhZu+L1S
s7Hwo04X57htvfmAj2b6F1UkjE4iA/tzvxzVNN+ITl+vMYAf6CCUMpD1Bvlw/c0nC+wcKpbJors1
p4GF8HUOE8Xu/8h0diDQhVW11Ul/4+qCLkY1GJgFANT1Qaojk+gijUkdR3q2O89SEPQqPR1hz7BV
1PuBM0G5NYqecMurt0SXX88YGBExMlw1pqytBXNq+ioD/p8kAW7+t21pYuLNhhBZk4OIB+D+/zhV
iOIuGETYZTYKo9crrCkqnu3Y/F68XO/uM+rjSHnlEK7wdUSwRiJTV80WIE+8CIJKH4kh0E/GJ76R
Wz/ljW2HUBAvFnco22tdcJM91hiIyEeXoagnAYSijr/nDdYwEzf9t661tI993owf+2Kcc7pxqDj5
hWVhO/z+/l821VXIQNuKRiVUCFIiAmr9ekko8Km6oEQHvqU2goy2PppwhfOxqRG7eH+oV197GWpR
QOZLL/46q9w678paxZZDXiAexSe1EsPFdfJmL0xRnbtOGTfW+NUd8jIelwhVXGoH6/EGtHBaYjxx
QU1RPNekBB+tqMg3FvDVCVpGYTZ0Ceg+ow98vYCOMYi4KtHtmOqx+IgyfxhQKKH73pHu0QR1d7A+
afZCYTq8v56vsUnL0JQCCTApVYCSux46z+tojsZUXvBDyiERTZTTEq8+mBE2zZOaUTSue5UaeaGe
BlUSeM36ADYZOGrQdBEYPooPG5fYqjy6IBf5TcDpPUQFKJauLjEZoXvbDIm8ZG6oHcMwNmkCu+at
ZsGUUlyoTcOhKqqd2/z999Ug24Y0QAuJWvA6+K0SCZEF5elLlDaIU6KhdNLxETmIcPpRoS3nz0Cq
AqkM8LTmLtmLlM6ir6Mu/IBNYnbQdDQ13/9NbyzGQvSgjLRwCzA/vv5ArcUdWjW5uNQw1j7GrTY+
IBLWP4Wp/A5p7ofiqRD98INDGHbSNr7EGyfbAQBNtwYsMo/banBT1KWdpE52EZPmfsjbfgYpp1pH
vQ635vnS/VndIgu2e4H7Lh2zNQCjxpvQbpOBHVWFjoWl8qhgWj91qBOSmR9MmJSHzALbLAc7dnjO
K6k/WbCM2kAHAn9ukB/eR7lXHMH/VwGgxJEqEETVygejrp88L+2znS5TVBltrQ3M2C1/anL0amqQ
IjsBC3QOxdw0T9rY2R+kLOlFvf8t11kNG9tZPHiISlTi7XUEuJBuMtiF4lIqbXsz8E9fRSnbyLdH
9UkdCycAdDZsXJmvAF7LqFCiF6MhDJyRibneQXZHID54YXbpR2Af8J+SgxbZiIXiurXnc1KZgC0B
eyAqy4Ni2el5UpP+tw42aUk77DsVkyJ6R46+sbveuPZYCcDt9EbxXlm/G7Lxsr5tjeSSWe1wL9yY
ZksXG75VDcsFZCZ7Kal/yFT9Z+eAZU1AlYNmR53JRbzuek1Go9K62gIW3DnEY7hXDgddGf46ekWJ
3EpMfJg43kPTxjcSudP+n53feb8QbnEp6gE6Yitcjy8GQ4lzsD1nG/V35UcbumXzC4GF8Dyr8fT4
/rZ7fYpZ40UPnf8tfnurweii9mpdpu5ZzQTl717Ul1hBQEDNGufL+0O93uEvXAUEPcFVklcZ1/Oi
14xSixW550okw8EOTeuhoRt9yMuwfi7Kqj1AEtmqA7+xwymPANxDrwJ6wiuwr2LMYEewOzl7TSqw
PVTxkkzHglDEtP0GLuavGpjRUzRW+iXV6Kz1ZZQheSu6u7ky8ZwFMLdokJcbGd/rhSfQYiHI9WAW
cLNdr0Zr2bSyKtqKbotcbEwvk5dzKPM7G5H5rfb/66U3dfT9SEN4NikYrQZLsnkUdqc67CBtfja8
qjiqugXmOtOz/rF09PAh0+18q1b8xhxBm1sWpSJkYUBSXs8RHz91MvXZOXd55uzgetqf+gqx5a6V
+cb1+fopZIaAo/AOQhqTXON6qAS/D60D33D2rMZE21rPAyld8zCHdXOXh1BNa1dmD1HtVrsZxY+N
i/R1LAi1lDCXG4viEBf49fBYM+miRpzzrNRefR70RHug02RXG2nr61txgdUQihH5kCuvYQNjWbRl
q9beeSabpNKOwcqPOu7cv4bdQNpNgHQ/a0OmP1vpQI7z/vldHvTrR5jBaTswMlUDbHSv56jVjTMY
9uCdnaa6dYo+OZT4R54yRG8P9bBlWfq6CLRcvShd8iqirsmY18N5lVeVTqkxVzm03EeQ5ULMfPDq
hYZj9hleFJn3bIyGPBqIOH/VvXALMvTWjGHjLOE94Ye67tZNTVoM+qTzEzDx/ZYK95M9af23ygnr
YM7LrVP6xnFZPi4wJTYTJdbVY2zO3MOiNzDvWTCofm7o088ubbzHQcJReP9jvrFhwbcTTKN5uMCo
V/c+JrSFzKde4Wh6ygcLSYEHMyr7jUreegEBOBHO8JpBcEANZ40Fc8xSqUf2B/hx0fOCGu13ML8h
JhFddOtMIt5EE6xL1C8jQi0nIgW2SePzetdEtlNYwJjnM/0i5wMOmQYqcH3U/K5G2w3QM6g+CHdu
j7mr/zSdvkFNwcbMLVSS0/sLvL6Qlh+yKIDYS27Pn6vta8Y9VRV3iC5VGUdBMSrj3poTIta06oqv
1FQ1/BEmeSjj5utQNePu/eHX35fhqRgzLO1Basfr5LTAkmKM9BRBAN7UjzFYJNdHw13ZYhS98YVx
fqKwxCcmQl8LzQiNMnSCY8p5VLoxUGQnT1YeK34y9IsdfbnFpV2/ZMxrkR+2F7QmOc8anwqfYqaE
VE7nvFWmnwBl8n2kVl8USR9yogIXRNXk/eNT/TImbb3FHZ6ayjrnxAVHul2JllmbRXSrq7z+ppaK
cimpAx/e/2zrC/5/Q8FnpNRP1r/OApxGlE7nZfYZa47kVpqRcmMkdhoFKo3z+1pqve5PuOOgWdnp
9dYF9HpxgYgtcMRFG5NG6+oVs0bH7k1V786hcMfbfE7NXdsYBupyWgyvtU8QpbeacuNRe72FKGug
IwbaiYIcUej1kdWbMi3HHFkmb5Y9SI9OWA8VBsjDVNk/lLFC0vb9RX5rQEABtkokROqzZvcUwoCn
kuDFQcHA3Y9GVz57ZZV+aZw0PfVpUW/E2K+vAohUfFFwVaaFQttqggjeyC6Zne48EIAfB2KIu8Kc
v6ku2B40+dsEKgbA1F2G0oxfoOiy1TF7vauW8htRMHphhCnGsiD/qfbrKQVL8GP2uRbyd5Oqzt6A
yjMYRZrCmO3UQ+XG9Q7pNHtDGvCtgQEL8HqjAslltJp5V1ZdZ8SU9ZFZEtjDOFHeX6SjFM9GDRoo
8EKob7DKMvezjYjy1od+fQm+ZDaoChBjL2i663lPE4e2QzLlnOrSfRCpBqp3nvSNm/6N7QQskA0M
OAHE8/opnfuZyu6oOed+cvPET9Hqx13FqxH36XD3eIxoqfwjTI/MlI/5n4VdfVE4N6ge9ciIAJbE
bransC5uRgsTpYAWcDPdV4vW1PvH5q1tDBKSGHKRLSbMvl5NIPKYNcWmg4TV2Dw0E+L96DVV2CBQ
fkE8xCG1k6OG+GmN5dC5Qf7t6/u/4FVMyLSBAqJ1TSLDflrDmaQdtt3Iw3ueCyM5iVDDxDIW2qOl
u/XRbc34gYOkgCTLtKAS1AY1zCT27/+IFwfS/8bBL2sPPhJsO/gDIPbX68Cd7IAHhICTt7nATcQb
7EersdIJ4rBd9BCTWvhXZqzosR9Kzz7pag1CUKHr4yeyGrW9ojWdL8q4fTQGXTvE+YyfTKnO3x2h
lFkA/VY/1pWnP8o5qT6J0UlVvzEU62eWCvXQjaXAB8ItK5BTmgx66uvo/nVqhJWhM0JaZujok4Ka
y+8Gtzo8i2a2iT+Xmjgrs4JVCL01ZR85ZnEQKAPhjeygP7LLWiC291oU439CPjft7AIBioMrRvl5
iJF5bJwSgzbb6Iq91RviXm0XCSdtdmcHGS8VV6i0zNQsyDIMsJA5GY3fQ4gFjD8XyaI8FEbGGEQ0
9y8yFSgIelaNLmli+NrQ4yKWZMPD1GrKHsRfdZjS0n7IIhyOlFadjhUeUJepyvOvoiv1Y1Io5jfp
jtYh1hMRqH2r39ZNEaNTw2PVBnnrVXgEKVtyB29tQV4q8nbSTJ6PtYwPsCvksJROI5WOQjQ68qo+
C7UwD+xa5u+RpkxlF0IqgDQ7m6F5GNs4/jd+7gISXgT3YH8i+opV36qUArGDTJB+29nT/upCOneq
mPVdEU6jT1G0Psxywt8t3dK7fQvGTVFugUJw9kxY89dbPxuNkhiyULB+VOC+o2W399QMcaHRxPeo
WKB1JfDsqNK+NYOR7ESEDEg39p9bIrlDrkwiQMdsOtphEt5MhHBB2DR1gLzA/weKB4OLFBLmC43u
1WVVWIqhN16C7g36BXuvB6jlCKt50rMwPbx/IazStpePwfvKbrAp21HKuV4UDOAbAdMnuoypksKn
SGflV4qd4S4S1UbWtvxV/7l6XoZa5DcdRmJS66je6DJvbLq2OiMj1KHmOxraLVaYk28Iumu2jZTL
+3NbRYQvA6JvQnmK6jQcrdULCqqridHPU84pVUKs4GJlJyoTLWclGY8A4uZzhCnNxu5+a5aQ71hT
G4UToLLXC6rUvWZ5be+cI1QdD4Rq7WfHytpAA5e+h1FRbcT3b0wSDaplJFJUwE2rC50aA8VvdA3P
PPKlDLpZmpYfVSqAM4QC4rOjx1LbZWVilBtZ2vo2WdaXmv9yk9A3JiBdbVNDS6Ay0JI9OxS7690w
283PKa2nekkbMVozW5U41UmyJv+ARl8Z7oq8AeA2uDLZEhJ+Yx/zW4g+afnBAViHqaU+RFGt4tBb
RkXl7iAd6OLQ1/PQ+ZPNm7QRha9iQ6au0RVGhImZe3jWrrbW4go0jzk8sTA0Er91ap3Y22wOMOwd
P+Ol8zEhE+fSkcXGC/7WRMEDMP6CmuM+W+2vuHEtYbrJGUFE/dy6+C2hh5KeNE+kX//5/DgAgqkl
gxpbyr3XQw1I7nt0hgGuLrBqNJLm9IvWYx51DAc4hrvU6nke9ULNN/b0G3NE44VIDYMQ5BTWiSRI
ErwcYiM7K7aYL+04ohEM3uRjiCXBBgzxJV9a3UosJswy4P88iN4qyrdTbC/DRQ5pSGBx0CTNEHpU
76qscHfoJFWfkGTPnnOB31Uj3OxOaUG09jVulIpTuw/vr/gq5l9O1PJlqbhAciNOXH3cEfcz2Y60
aeMCL+qdqXVwhEwTAsWGlNgbZ5cTa1L5AHKweNGspm0poyxTwqRTagAwHboDB7T4Lfui8qmLmjeA
Nrs9Nqq8yUJX7nOIUcd/nSvgDlJnulRgo2F3Xe+uVjYtIkj2fOpqMA60KsOluYnQ7xZ0/81FRV+a
YuFCIlz3etM+qVvcCt1ToxjJz3QU5l8qWlsgsLf2LH7OFMaXfsgrGwlMNHM8M0DOG+DPTPp9UegE
AHWJo9vclluB/OsLiHsOlSXaMIh0U1e6Xj2rR7zU8ArQQYSNLRe+4UwHWVl1dCrGfPoOKml4Ssxa
/2U2hrXVen3j0VkKZ4vIAxg0tO+uR5/SYUizfMTtGU26HaAhpIOUyrgLFcrpqaoh2Eym8893LiUl
wEAQvNiv6FlcDyr4a2VrldlFCt7DY26H9n3Rzemfll6UiQWqaD62qjQWF9yxrjaCiZfw8PqiYL+C
bgSBxn1Pg/V6+IZj1KAvNJ2yuEQpvu318TjT+bpX2tIxFh2zbB+iboOPoWo+2WUd3WXViLZa6flc
PUpgyCyBIlVnt/pUOoqPtbxpbaTz63O9IPYovgPzJdKiX7Y+125LZwxDk+jiqF24ixohDyN0i4dY
VMmxU7riwmPRBqLL0j2v4+wLraY1/P7RXp2Flx9BsksJma4Wkdf6aKdFa01jG7E9eBO9NIy/OCix
BKC1on8s0izztXilcC7g7BFYXn+VKkwk64+IfJzb6UPTIq2jlLaJma/THzIisLpRhxs9ccqNq/qt
OdLlRluFF4qu++oChffpFvpIh6ePpYosYtla5sUzDbRrEVqQ2e79JcWLb/1ULctKl4HnEL4/WKJ1
AE0JCBNzO/HOemsP3a7SHHEkAcUi0IOIfdHirusCtQ3HYy4zddcpk/ptNEZ956bm7NshrFMlQfm6
6p3cLwZNOzWdOviqmyGxKszkqUjdJHAsqR2R0oruIvrgH/rErR/buSovHqSIjwB2AG3TlsZoO4Rr
vaTrxd8Gs/HKL0VX/NbCMoNXMZvIDWG6GfWKsQ8rymVzppcHy67T7z3Qvnu4aqURwFUou10sTdkE
2KxC3HbTHumVOlQCRc9D1LXKZHjMBy28K3PeXj9ss/C5pzJw11QxeXmXLilEH5ZlH5Qc4AkEVRPf
4KAT3ybVjLp6H7a3KfL+p25Olo61a1Y+Jrjg0RIbTsRUK/Ack3mP/Ld3HC1XfJ4b808ah9lNEo5T
oOqtkviKPk43Jtoxj2hvD4HFO0UNRSaBUMJy+cf84CBSe0gqNT6g3J3dpTbudLTLKNuhrNiRjmP2
lzh/DBh65zqb21+ZB1c4n7N65yFh7LejxcXZo0eioGLxe2ELfZlyx/oIhtt4rtIeWbs5sz82jlXu
caUejmkSi0DDwuQ3MnmlckrB4p14r/vHLlTSm8Quxl+N6vRnTFFrXDLnuvhrVo1yjw6J9rnANNSv
W+l+iAEwPIZhNQaDcDE/F+2fvrCcXRe5mHL2Peafve0dw6Ipgpy6xIecLt+NORnOh14vtQL9xlru
0rJEYbPNxsBwBkxNRwRHPGlE96j2FNRxMERLklbs+rwbH5HgLO9xATbuTCNVvsZmOAdNDodSxIWW
H8MEfbqGl/Rzr2rdV2UsB5w+s+phFiI+1NS9/abXq2BUpLzkXve5SfTobDpDPflAyaodFOc4qHF3
OpiJTD9Cm7V23Zj1u3Gc3V2C5JDfN119B7xtPBh5mD6gia0pWHqWcRXUo13dZ1Ot7Yu6FvuMv2fn
hEAb0HhGJzTx7E8xXKTIHzIJ1ZMI5kzTmfwZPdN9jVLpk0aW+zA13EAO2HA/ln0M4EvDxnmi2Xhj
aUnyBeZT/tuSSIDZI9YuBXL1R0x5oiBNCvR8J8TlshZXb9/VIucYh1b1lBez8RQ5ae1beEveRSzv
A60P7XvfR6WPJUh6ydWxl+CU8zkYkLGgP4hIep17IWam2OymQ+YFeefMzxQ5NaTuQSJpg1TPM8zW
IJWe4kun8dTAQTWhuK1MbOPH1Ppqzo0KORlfFlQlgqaRD1lDF1nBXdMXCuEVzrPOiSOQUUhqytMY
KpSUlvqWLeh8p4X1GDbxj0zVRFBIN0ZmaHYPVlkc6AE+lvgJ+9XSOZEIY+57qfQf5rCLTovE8o66
d0RpMncv9NxZdYH8+p6bz/sB88u8S4y0xT+zb7tPnjuY3/uwio2zmTbup8nJlacE6sWvzCjGZI9j
pPEZsSNtCDo11u+QR4CVNU4UrAPN6939JB3rjN+XiUs6ckQVnsZzXKFAneBFHrkgSndTXbfRwW1j
cqA+syPhs1w1jrZK8nugs36bmtOznKhhq7X1fxSdx5KjyBaGn4gIvNkC8lL56jIboru6B+8SkiR5
+vm0m4g7MbckQeY5v533W8WXZuSZ2LUyGm4FUbNu3PPXWE9mpakVpxZC3foOFfN19dfI/EuWYESU
gD0q51Y5PfGl8WKgRa5OMseu1PGHeIO/U02QP0ajZT56ZoF+wJwL/dsdCPTXEegU5xz88XxvWUxz
1yYmYxoRzXiusUPwSGWeg6/6ljdcNLtOKQ87WFTLQ7UKnQR2HvxExSDfJEpsdOCyeVPu4P2bxTI9
91XvwvqMPX9v41dJKJptv2nLiQX34lMhGu+tD/xh3wTZ+lra1rifo0HumiLsz0ukFwYiZ0R1rInb
Ld2OEdK1qp9GLU2CvAaodFYszyK4p3n6S4a4D0jPiVvDIGibTPg4h343iHCqGi5DvZTxSIFSurWN
eQ3zoiW+Fzr00ad4dItbV/ZfVT37J2V003kRvjhTs+bgTl/qY1hBdQyjPb8VlK61pCIMzd61VwPV
WjeedZlTAlcNwR0eXQEEbfL0HmtbT++ZNB5Cabd0WftWTu2zVWHFMwkhOG1zE/0xlFHXSRkWDIdY
BQ53Ze6jV7fRNzkWzhnnoRcXNW9fVdMikxJSPJxdlZcJfhaA8zpqbuHc1TcvyuzjkDvOR0Ulwy9r
hf/k3JMZycbOxCyam1t/uven/qoqezsNvSd3/mRNRGTb3dPG/fUmQu4cakSMi+iD4FwQFfKe03N8
RF0Wvk/SuzuxlrU+VjWJWKhFJYYHbyL0Im5WI7wuUVFiJZTGwRONfrEMy435C+Rp7WBXq6qruBLy
/m0oQi+dul7tPWzLgIhd9VFGk7HD5cW2AHR6JsU9PK40cuodRQPFwVYZwCPggtjb9aTLOJMEjKCN
rcL9ENVRKgDRHh1LG8/F5CLRLrxZ/444iM244bcs7w+H9VnQkHOqPdV1sdXl03ueZe0hKFab2La6
GfYZb+11w2qKY6Ftj87Q8BogALcAjq5G09mPIiswDPXDEmd6xL+Z99k9I8M/NS3FFXwZFNFm/RsR
0MZj1dj+e9lqB9hnND8KYK+9cPV0K0klfZlmquvCoe9fZrTxHwPZX0nUtdltWXhNB+kSnW3iIrHa
uboKYXh7wEv1gl49f8mb5idX9fboUJn4EmacWZNW7l6hGnr1hkF86s3SN9BTuijq0Xut7H47uH1k
c33W5p/eDzaOxnKAsJXz0bS0czI08UFpVgddeHRGwsi07ux9lLOUyCnyE+KV0RR2VXjzZBYSyFbc
3yVF7ZfWKpaKMq4VydSNRt7urZbNf8RsVElU9tHRWIA13bzu0o2t6Q2nDOGzTTDv7BrQk45d9Ckq
Nw5jGLRPranxdjtZscM2TPJdV7ZJbaoJDW7X/ovspt+trRxO4BbufnZm9NjD3PzOGG1iq22aHd0n
dmx3ORzP5vUfWvo1SM3otrHlifUcTio/4LNjwFPEMTwWK3D9aHPhjMx2EI2Of3F6+19dB+qoAtM4
eoPnHVza1S6+KaxvItUdhjc6zUdiC8cqrcdZnQijHfcWIudzTzbT0XWE8TgAahBs2qnZ9w/UxwVu
yrDofwfzm+H8Cwn/GZbG3fUj3eyLQnnhTxtx213jTJjiuPWoAJ8b1aZ23dzd1CNmNTht42XxrQLm
qI32Hg7tWBn5tpuHdtpl7uhds3AJElcGwc9SBc3NFPOctMLOn/Ily3Bqe0LGHnqEk9nKEU5e1FcK
GwIEX1n10NMkvV/9Kbgs3UyLvHYD8c/lbmSY0F33ZFvL9rM5/vbGA+y/h2vTXzwD8+RGwvpDTQqw
TXb7WH4RJ1pdG3uYfqME6k+l141/ao+TkXI8X8t07myyXcYeei52C6v8FfVmVcZaeD5/JGWb+mhz
R17ZBrhg3QwVWyzbCL0y0nef43TNb5O/qCaurbDc+bXNKjl49RcSs+3Tthvvbps2fxl5u6TcjM7P
6ONfZbtx3L2JxrtCf1F5x6g3wkdtqJnId3tub1gOgh3/CzeY2+XfeQsZG8ksPzV+V+/8WXRXK6js
x0Ab1PaSb3zUBF19GSW5iSKv/S8taO/eo3konyyuvlc/y+RjKDZv1xu2cxSmELdxUtZ5lNZ8CY2V
40yC3rzXuTE8VJvY/jhy9MpYTKhYx8YIDnmhVqy/cp1+nCJYnnEC0W1QrnwGU6wkj3RRMOTxrCbx
tDl9d6GtyLwR02ybidSW+tbTVBfxgPL2jYaOccdQbyblMphPOc00bCYEFtakcSeWMXRPA3Emb2R1
G4dM1/YXCdJmskzzssaFyvSuBn+5SQqwrxtLPDnotvu7yMW92maZP5qxZ+8j+E1RGD9gTlpr8e1E
JXX1nTfYNh+DAx7lLJh4rzUCdBOCP3XIUttVSqiHlYf42A7jBu+ad9dNDcG/xmzUCzr56AX3g9qL
oCk/wCEXDPS+on3RshcnrqpR7sXSejerD9SzldFNR9xZxBnjac/6NVcw0w7OyLe74ZeDx48EcSyc
0D49IILaAILcf3d1sRAIVpcpjPd08futejZk7l3z0O6eTVeWR20sy59C5shM7ICOdsvNeM3zKDI4
fMzmRJrvLJKQi+WXbY/RsRMBDwQ08cGVU3bGaKMei5AQUFz8hByORb6KtLSq9ru0IDsZXJaRwCfZ
eUFM5be3swQc31EhCdTYPVRDRsFcEZKKZr5NCiJHgWjoOv5vC11MDkart597WeAJ1YDtUVbQTCyn
zcyDb41FeA69lXJDMJM01yoI4tFfyiv1T1HcBdnyiPJiOM3RrD9yM68/DH9UJ8P0CyYye8gOetP5
LgfFuALPas6P1t6NYdekvVypgqXhDh6rtP/Whb2m/mqLH9H17YXu0uitKKfmJP1iTu1iQw4/NNwf
XlsdGgzaj1gHi13r6L9kG6weyUZi4frzyem09fqUT5G1B0WDkbWC7Gg1amMLndu7VWvNRcJvHv3Q
Heq7dyyhTzDYM15tYmc1utuLxo9is3EfhonKpsEOqJZq1x9JOHaSjZ3DgWva4z/yV/OLN3XWFE9G
a346mdMdOGTdC59BcOtRUL9tk9hlRa//bIvT3QTcFzmfWOfpo+MZNjx3JzLxJ8qQJGRr4fyAhgjo
/dxILWas1JLaTwO6uNLsDmxMVB0k0xY+ryzmB7WF3aXXTMN91Dnv1mL8sUhTfLbrcXjrWrP+ZQg7
fFvovfzZsAkm9cKalPNhE8stZJy3ZfFR5QXR2u1iHqw5mi45Pos89ky97QKW2tQKiq1MSE8teenH
gP4c8jIg3MzPhlzIUzUH1TfstnVcmDx/WSoS38EUyJfc8Ifb2Pgth7c3qbjrm/ndNYKOlJ3Nqgl+
N8yrsRjec2ka7ncvSbtAih+klUZUzmTuypub2XMft95qsUEqwpqWtUncnonAUrwFjarlPWCjqXbI
epFxUYx+KDxH/XD86n01j/Zlszf3rXORwRjOnbVb9WQ/j1nHv0iKyENP2kXqsKqkE3UcO+lrfe1X
RxVHJUfB4W2Xn2ZB2BKQdHZtM/Z+kvl+Vajn455Q9IOzRkSvLctnQ1DLjq4oUqCL/mvovFcTe0xi
T9PVZZKNR099hEBPlE+5xBRLFNu1Z/jpitNkLySGU11VT6x3XC219d3Y0sRnRAMMUpZzWPcP09Y9
503+00pC0JnGAgqu4lBYLzYdtkR8bQmjzZBs40qaUU77sittLy3CekyDoFA7gwe7zYYwpiDigK5T
JrbSTiKa5uZomlOkWrqd8r2NZc8ic5QYkXisOIlbx+jY77fH0ttkHFXhd8i4d4TKi/Yr6QSHaGv2
BEa9Nn1bpXZQFCyCAWfSJi6wKK+ONb6XlfOryhcr9dA6JAsyxpQD80j3y5fsxH/FALdRt3XHfUFp
MLfLWx7xXavun0uHW+ob8gL+fRxWej39TCa1u9VxgB5nF+Te+yzoesOjMsel2QGhbMW0h+v4IfHE
AUpYfgZRPwxO3cTLXN8VWvahrSwz5uW0Y6Xqz8jPl4Q24GbnVBTj1RxEh1EWMtXO8KX75p1Blxrd
kf9AqKIECuq0aljxIruWofmfn69ZUtCQwDlc/xI9ydDMlPogLYNJ0bLUQRXV37oc2OwgtWN7CagW
8qvH2dgskpJNP62lh1rXBq6qZTfHwaDDxGu609iaLg0Ey59lym+jTz+YFHV4LCfOqmAZ67hwnSC2
yqm/Rmv0GYTGDNhHxbjocSPGAS6QP52q9ZHGBWQouh7+EeTVEXU8yGPp85rHQTe7TgKfubz3iKDu
WuJ674+QNcQl2/5zmVEdW9Rdv8tUQ7JMP0yX0FbrCUZcuHEkfeeyoSx7FJWaqxhScz4sFBudQxma
aRUWtOtZ7ZIs2WZevaJivx26oHkicsJK7068VPnV+JdMOSaz3ls/Ij2qS7dFWxdHfjm96TyYjwOL
2bWQ811s1cjXxSjrJcHIMz/a0s0SRyFdj8F6Z2ojos44b7a0v/3GWS6rRhzFg09GkRH4MrGsyjop
n6oY1xyNIxlkxUENs0itiJ+LksR2V4+j/7bQ6fpQtiTojUuoH+TCxUdNap3OoLQ76an1WeYl8bij
E70EoSa6TBFQgTaZUVcO5pc3F1ywC5HSxO1sTbxmtvs3r8xwNxkG5SJaFqdwKe0EzdgZUkWlRlcb
DFjWM4PQH+SEtzrsj30W1CfXmlgrsotDbRm6+Q6w0ujirnO+xoJgPwNlXTyH1osz048S0CkbO8r9
LzDCf4tb+VfXA3KCHSd9Tsuvyq9otgv9z9JTwBAdiSE1523S9urgaAvhnAA8G2b3PS8Mj0zJ7kOv
SNQ2P2xOTlZ/rYte9xQkWreNVPzYxgoTZ0Vl7V2+Iy0NUOdwO5vuWByoUrszVX4ek7j7mIUN68Y8
fAVz8LcIBYp/5b6bY/EsWsZRowCvL6dY5dlxCbZjNXknbx5JLKiOUHh84Fq9hBZvSRvaqWE5RtxX
3esyIRa05te5pOV7bkQijPI2u9FNLfkzPZkognr/qeXQQ3DVLWk0qsnkRI7onM1LrmGzL/bmIv/W
zfhJ3whosTH6rKjirbXnr5llhdrGYk83yJRGpM6kRS2CndEwI4Y9FIdBv+teRtImj6+xGNLGf6NW
eNNhSpOiMl+2wSkO5Jr+sgVTbW/pfRE09r7gXSYSfnCYTkzaSW/sn8EDkjL3GrJafNlNlz1JMbrp
JqIgdiPpPudy9HcRRS1ANqGfDNn85raF2HfwxDdjolB8bbuXzDaL2OuXOZ7NaM9t8z3P2UePmiQZ
kfXES58/MkE/2dpqY2NbD00A+FhnbINlBf8weYB8k6C8AMki+8Q2d+vfMhDurUAw887qFibYiM0T
3ItHiPq8vvW+7i9zL41LE83eK7AVciytch0Xs848kO1geGWOAibJsOeDYOX7ybWIYY7G6ThKDUSy
liRfeRg8s+hf7pcUwaDFTuh8tg6brc8ICGVcOw29aPeRiOAW/WGHXYTSlvAd++7tbgk5wLqL483U
dHS2JTGW7kJwt8VCGAdL+6CopUin0bh4mNjjYsIs7fi3xuc/aPRdnXpe3Ryyoh3O3mh/TrMxHLXp
yD39nzhua+a5oATxR+1p7i1fwQ+p8LZ5E+2lfR8RX2tAVRF5f7La4XXatn/d3H833nqYjSB7sSfZ
7mTrDJe6s/K0pkEidkLqfJYM6Xmmm0cbaA0OTb34hjMnkLL5ZfTLy2LNRVLZ7JWwsb9BEPP3SFBW
2IWIBqF6YInWAmCXfJHtmBvdV6eEc1kavSa93/zD9JofLNTmR4VlIkV/ckcyFp14ROtexFKAgfpC
7mt+XjJ31WudB2E6Ka9GwWnKFC+ReqfhYHzXQTHvPWPID/O8tGC8BawcKUxJAyK203OwJB2HwTMw
VJAQXgBC049HPWXf45Dnl1L5b5r6hXQrSlqE/I6jg0HvZdG2vEb95Hw1i+0lW1P8zuxBMJh5VA2s
U5WuPSC7RUJ4ai3jXbDrJmHYjJdgIftpziPIP/VmeQbM39I9Fg0fyS+qe+Wt9Y9i1vEw2JoyDj71
aRNNvgMc5Dyc/b/LZPvXgNCGGKnuCIHmNG8RlClnWlskZbBGb1se/LdO4z97At0Nc1hOy16nR9jT
79prjf0dDjHYS44C2c/elUT5Thy8bFVkNqE9MlOjNG52sIbHhlU1qbT1WoWdk2yDLa4y8q+2I8yU
bLQ1LXMmcHukWaKZoF39qWxPg7wfjyUFiVNvk2noQVxSUZX6vlQ7dOCAesti7wZLi4TMxTFuCcjf
W2rjZXBo3Z2VfJD1+Fm1dfZgFU25V4393tDIQOduJHcsW2U6+5BYIXVPu5kqgF1Qb9/wpmxxUqwH
vgaHr8yuDmMQTIdaz9ne6Qvk9rN/4V3QiZV11vs2eWq/DjKKWefMyxzWBT1sU9/sCNY2+R49KKK1
ia7wN9MRT2H/1+gFq3rZ3ij1wcdIvvURtgQh8VD7Bw0ItqMLuDkuIgrjfCqMxFflFeq1PZZh/zeS
AWmWBBOD3t+nW0rP4iKvlt0U1AM8GB0g/uisR48I3NQV02Uk6udoBLO89WH0Ga2+mfCjLWke6ikO
zH46lMbwYlT8pDEsgyDOjp7ILujhjqquOKLAFCefsPqCw8PPQzpieZB7yyfPKFf6KfDr8jA4dsH/
k98llNEOJ+Lo3nxeg4MRNv9ISmsSj8SuxG3z5mhl7bCr6rb6L/La7kxaYXEc5qFKixwNu7/ZnFYW
O/7scWnh1V/P+erpB7W4X9K2131+f/QlMpC02GqrYY1E6MaR5yPfqeZjlYXl1ZpsgDuzzw9LzQ4i
o7A+l+68PSsdyss2NYR7t5b53rYVZGszdPvSAetxa7/br6Egx09SuLS35CROpe70zu2d+QlfPvO4
6Yt0zrwhNsY8vNDY+GONW54TDdyP74CKQ5mUVLglntgIPrQhsQkHKZ10g2xOl8GTIFrArJ1NFTbA
2LZzDQP4bjTLpy4MDbQIDGiDpaZ9QFTQf5zHzZdeazPZrEY8hkHVn1CNrOB0w3xo2WlPbNndKR8r
573UrvvVNERS9rmfHQYT1igOV9L1DcNw4TMWjoFOcJUEtr/zR6NJgQfqfRCuGHQI79+RocdXKl3w
3WrzH2FzeZ6GJTstHABpVTtFcvfbkMPIQ2K60XrCdQRjqbsqqciWQq3V9tzOssrABhS1j56Gyi76
9pRZOoiJtV7TxvTGpDRrkh0VKFkIXfVcsNKlwguWQ+7wIJOf0tE7krvEEy1PgHwirpZ12pVGKI6a
seFAe5t7BhsUaSuwQMymNSaUro8pZR0Pi8BihBye08Ie9AJcZjHXMnif2W77561bspgVABRCWHkU
O4a6n8uQBacGcPLIblQcZcULwp0ZpcXsi2OxMKbnRCVz1Pr5TRhU8YzhWl8KNOipkkI8zMPEqRyQ
YT9alfkHqKVINvJ1OF/cNi2cTSctF/AhokznZYPlTdWiy10w2/JMS8J6lhtNzWVVjEdVYFYln626
6IyzOc6bIEisgRuHWxcfBUWBcOKhFS/FYu0mKTW14ezx5pY3MD61GxMXISKOdMGyP6wqXsdqfCI9
qNk1ZbOAcYxt++Qh4XgViK32g1tFF3rjGRfVbM7QVqRyAs6jjnEmWVzxgHj8k5qOoKRVlWI3eucK
GX6hZe1O3ujJ69pv25NuPPEhimLc25yPD922sJzKcfxZa+keVgLlPqsJyUSGRPUytNFytqWqXmzR
1D+m/2zMPqu6GXXjUx61HsOCbvWuieR4mQftf3helj9nKzWiXF42CgWkJ99BHzJf1BqKQi733d51
2oSsbfFob775QeRGuwvsrX60Kz9AFBtYz2wsNUtDOJZ/etV0hOjO7nHURXXrybEhT2ZdnkZdywc2
7ODCPlEV6eqOQCo+hP3jCID0XbX2dB46l7UulH7awnDsvIyxMDZxjX7UmGJPvJCQVwhf7atHhWss
pyo/1621PQrXm/6jgtp/oV+QmaJey/BhNuzsl4c6msWSeJYiVpHHGi7DrL+Cwiy/zWyIFgY3a/ia
y2k8e/bqfDc+MpbSBYhfenN7ogupefPlZqbjVBbH0V27lH4F+eiYsyYIFtFX3AmksjFfY3sSi2G8
gPB1v9tm4RvX3kAx8IDkX2EYfWjmdnmwllo9RqLKv5Q5Vb882fbnlebk6zKV9b/Jx/sASJXTFB0x
oFnxaBjoGGhXt69iNOZHE2ySAi3LeAwJfI8XXu8/YnL0oxN22o+txalesq6DB1iL9dnptuZYdASa
K96cXWta/q2Vyn6hlcd7RafgsDVOM1ys3B4IewYzh59PAeTnEw092UkNLv6brIEx2qJl+OoGj8ci
YlBnFSjlcqX9ojsbDGO/us3Pzh1FKq/mZCwfPcKnZMZ9D0Qn5gO4sPU6LhYUz1qOgo21978acyj2
oVrUi1g2xW+KiGG/LS5xCEEYATM25e8IGuI6Dt58sdhpjVUx7CJmPcCvDqdoCFsgicp7sZ1MfDjc
iO/MIc0/fszhSJvW9GxzWxBfS8TrSvpkPl7xH7pPOgrmM8cYvsLWKVk7qQsgGXgu+jTAjbfnhy+P
+XCn5Pt5KV47MKpdb0rNqzzIUR94jGmmj1w6/FQUPFsMGT9GtnRXJpasY3S0OQQKgG5CLPKz1TTi
a9Jmf4nKtnwfdVDuyIyrd03v1s9cUQzQQef3r2E3sDR5gTe/9FR4XmTjG78bx9Z/yrHHUxAQDduF
A7d97Rp7HbhYbYeouiy2w+VTbWgpey/4Z9atug2lhza8nqwXwdXbpZQSwWPa8/olzZGmq8IPrq4t
iqcOsOeC2MLBZVRWLvO8Cv/kfmufOQTrXR3ceU1hOs3LGnYInLAaMMGV0Td9uP1F21Z+c1bfigc0
+r/r2nV2eT7wu1tZ9SqrUf3SY02OPomMj46dVxFoWth9RI42/9TSmFlCRjqPB3Pdzvk0zZ8WiS6H
PkCKoLX8Uw2T+tS+lR0NVc05gam188uZZ65ribIoA2MpONWn7CIsjzIxu/XLgyk9349Hd+K0EMT4
xaYu3dQrVhIEa1JuDua05DdK4vqfDfGQB5hGoWVi544+tC6mAnZbQmInqaKzhSO0il1+qZRqUuC7
0rfXY9WHYYpJeE0sp8hTxHPNg7fZ/YdHcG7qR4v9PudetSsY2j5ls7LnZqX+Tdur/tILkjlFmMzL
tq39bqaP7W+/IYQEMrEaJlO7u0ZOazzbSFQ+fRSz53VGwZJ0Bn5CN8iMp2yxix3WjnyvLGc5OgFN
CkBd5jEi3f9hgZk5WlM13qooypMsmzEuwBZ+t5UzPlNFJn8btHKyADjmeWN2SzubTbXV2ZJSU6lT
k9X2KAOzvIbgclz4LPCyncVDOa+Y9jI34jQU8lLaRf67HcclHdSkmLaGdi+DIbwEDKv7vgvza8g1
kYqwDvlpLKfZsUGyc/uDt5yb0HT2k5i6W7hg02PcD6NjlU/eLjBr/8etjO1pDO3hyQ9ccQvcrHmi
xTK/BDA5DIRNw/dOpMDnhhn9QAFWtG9D3VE0u+YLKbOjNR4m5u0Tqmz9Ym4+LEA2d9A4PkjJkzfV
9XltWhgTDoaXGRkf7I0zq8NqAHzDaC3QQE1XAPlH6+s0eMatmOrlNluU6HlUPAwJaAzNfpES31Gh
NEvQJKCKgj5AXtKZHGl2aOlrsxnVLYCI2Q0AFZhWcvE06zWcYsSRPP7u+BQE6nO1SvVkdVF08NsO
1Gwxwl9m69ofiOT8a454/+KERVdhAe30n6z0xwufN0oVoBltgrQM8cJ04WuPj/rJr/xoThbmkAPG
QHXJLKl+9+M6P8jV7N8HrC2vKBu2c7nUUP7EvtipaWhxYEzA6zr34UM9oP5ATJVf3QA0wFUioC5R
mTa3YwWh7JlOtMNNZZ+MyUD2RtzBzvAUQhhDdCbbQdlPSdY43h+3qOabxtX5oqlCOvcYJHr4hM7d
5z1za1X3UQbFPvcvkp8/HsBrQAVwoKZsaWtqrjaoyNJYz/eX9X3d6u7WekhbkJfNaxxSffagJmO7
ZKOd3zY0mq8+QdNR7G1Z/gO6Y8JjOoP73z0gNwnzcal2qmcQ361VII6GVRvXvnXvMH29kSaQ1+3w
u4K8BBptjesqifjEWV//i8JwupSGOcSjwn1UeXmUcn2MsHJAqrSGWOGa+LoyjgJhxVHMhf802crl
0OFyeEKoTWdgIdowDuuVKDhzan+ida5+k90OC0DJifff6CGYBwRAMo//ljbHuFZL/R/xmP3LFnTO
ZXL1esVNKA+gdvI5qLyQSQ34ZH4IvCz8CrLZSgfNpQ2wXAmokZaRoZ37fQCXWqemLZt3l2BT3Bpt
rU/laOnzinPs0yYp8ndmGth+xoinexy3SAIWq/ZvJouxAshV8qMmmhB4SyLmBJ8rlvPsB6tMhppu
tAQPf2HdJsesnJQRNNf7WhBDf5qmgXIMu67KSwbHnF1t1Al/AzUM994YeyKb6K5NS6a2yWQqTTIA
LjZZg9MZc59eL2rA1vIns7VGkuXWPFBp7XtTsB9hf4qnTTvri7/StLILCvCHF6rPjHwHR45EGrGx
2PaUdOs35S+ri6EWL1HcD/hpd+EGy7xzNdHYSSeUaPZbs4UyLV22JPS4wZifcjOECe8q7IUQs2NN
J6XHJhz3AvCXmyA3nHfXm9s/7lR3xiH3osW56WAMJDmAJNGRiYh06sq7Opasfnn2tvIyuMfZnoRD
MnVJ7IqUVb9CNs46v8H6IziAKCBcl81LdLsFDRJYGtZ9canGYPtWnHvTVTlgo3dJBvqdQiqlrv0w
UG2Ya2NYd/Bm7FIkodj80sQrPA2WvxYgbayOB7ZLGhPmcqumBDAFhRbE69zEjK6F9T4sdzN2W8i6
OYZN3Q0XuGdvg9zu6vaCNwXa0Adk3nj5MHrQn5PJKQELUuriEgrXJeKeh3dREerTPdkkCyzoZIfN
sVqWIXucVEjR1NyaBFdAwY5WrIqmruiHtSy2xs6osl3JrOfsDFoioTZ5prG+OxIpziCRVsSKhiFK
WWtKht/J7RQvGdLH4OBYSkBPMEI8mBTOiv9MXZCWi7ARNCvWI6rIXa0sESXD0nMPeR7NSTvLqDEr
kNzhi7jZNggkuF1hngkk25zYoUztH2rPZos1eZnWHtqwQzrWTeAiOptKB31EQHKBXzjFd0ujRsF6
naGAZ3KqIqr5POT/JqIbYrg7uOmdjAoQX6xajpGYVcM1N/seUtZNN75imagma18VdfslcoGAIEPW
WXfJVFZD/x4uS01LrByJU6RHiZoQ/gorJ3b6GjQsdgGzII3rHHLBp1Oo8XNqFGkzjo1W/H4zDRZc
7wQSnP3P0XktN25EQfSLUIUcXpGYkwIVXlDSSkLGIKev96Hf7PJ6FUgO5vY93U3w/rGKJ/U+1KXu
BGsmCYssyL5MNinSTccutbLkLVls1fh4hnI5TlGPOHBFt/xNqtRmnOfFJANr95+5yuHiRqoodFdR
TNHc5AHwPhC2nilnlX2/Pu/mx4p08lRroX3uwQotBohOY/TaKnuVnOlY2A2r5i3klslcCY/RdIx9
YraEurFmHDYuaep27WHq196ilqaUsKgdp+eZ0bf86szeVALHqSHAjShDeHfoclm3PdvPg1M0ZRIO
5qxVz9MqL/KWfuncZusTDeYhAWwdfLOOamR0RmYSlFzuUbkkuYR7rjKEeddZaUi85zAGU+bkUVgt
AiN80k3S8q62a2Tu7LmyQepUWxgRtH7KAkrm12fdxVqhExtTRD5gBdkS+fjMrcZbjdqKfqiqYqbV
ygg+QqaRWKYf3Iq0PUgdTb9o/0wFDnAFCmtDCcmBSAvbab0h69vU9BbQnSzF0xLFNp99paoDdpeM
7hgVdAd4rVFYn0mKWv/I+YqC4Uy2q6diJSSNpB5pZ8Ahrq8zOmrOFaVuRTDxvyRP/aq0ys7WImQP
CJrUDLM1kt6lVcx//M7U5t0i3hRMV4uLoeRUrA2T7fW4ajfYtzp5o8il606rmSVmoFLgk/GlEg2M
RJKy8lB060jOLJkXOi+gQFX+zc2lX7zRahNxXoQ2rh89YSYMcBqZ6yEdBaJDWlM1nkUIRyyhMwip
TWKOyvRPWyeSOtyOkZaS997BIbGngXwaj5KcpyNMR8ROUI4yxVdlqc33ZENwAfCUCl3ze+Hle8HD
Xi67JpmEA6JCpDQ9JJFm/0Toi67NZU/+JArBepWzHh4T/iyVg1iPlmrTd0P1BaOOdzcyE1KdG0kx
Szx6jqzvlamW2NnkzLJBw6+XgotCN7LPnjTaMsj6VThXLldsJ/KHf8aTJBvrYl2aDV0YndQk8u8i
ErXwp9mYDJIeBJ/2GS1FYbNJxa5rtYjJgDZGqW41tdSsw5QWqKryRLDK3kRvrzZTXIhLaklJuyma
7BHu1sFUYi3CCx8IASkTNto0m8AZD1eL41QjQZBpZPzUqzmCOE3pQBRkTlrGsLI3O64Yj3Of283c
fNRaLIwNnTcUjjX6pH/Dq9W5DyOUia3KcVJ/lHNn4PCb1EqtXstC0UffVptVPrPhaCfa2RwnOTpr
ZjZHLY9wLxSKlQ/PZeuY0jNKKgdsW+f1d0qyQQ0GG4nsht4DHNsT+Afz1zVD62n9zBTMnIRrSOs6
/dy0zvwvtiu9mCCAK6pCYVn5F18jPUyncoiClY1jjl2xxwY1D74x6MsSZOZjYiG6W6RekkjVeFYh
ViM63ajzIxtH0oy9pqlTcSsyqzNh5TXxbzIcdXJVibVGkKFgAd82rNgJl2Ee5F06m9bJaahXDCdq
2yCXm9ayQVspgj7YmMjs0LSkgXVJzoLQw8ymplgn82HYgVFyjWF5hOsimJRCrH45IDcIwk4ffQil
I4PKAS/6nPNyzl5gULJg7PQxI651fcAnoLfcjuSYN03DsjwN7KXu0wP9yzmkTEV+1DVRjGi5dY7K
W5Mmt5EFbdp+t6IimRgonFGpBRLVvLFMm9if+qIeP7RCJJ2vVWM1BxH1Ex1xQV03e6MjK3UgSPSZ
P6UORtkfFe7QQVfmehPKQ1pz8ReaKQjvGiXQMSOv/5LF1O9DgXzhi842S4ybrWn7uaXNY+BIhNq5
ojTwhSCdcpyytaaVbYbBHj2ch8CGjrQa+U+BhCn9ml2cpd9sbduMP4pEM90qqWSMX9BGWxpQ6y5d
TyPRaOuGD06n3QojRTJ36hVVtIW7zcOiX5NfW1VxBqRjF+XU4izobCxjdXYxo5ja776J25EFbxSz
3sBs6lD4TOv2Lhsise4tithfNHtSPrq4jKxtEWt1FMr/I7GTIzlv5jDYo59xhcGcBUL+nVFzmHCW
Vv18wgQUKV7FSoye6pab0GYs5Zi0orKKWA4QLvcAC8opOpBoQlDqWstS9Mr8ZNW7NI/kd3jzXv1c
iD13Amb/3NquSldKe2p6WWbAdsrPRVGxnIml7kUyAUutyJqeO/rnvqfSsH54JHfPtk6IEedROiyu
iadgN1PadFzbDjC1ShfK/hrY5Bp22lTeh7wr7kOSzrOvqPlKGVUXP3oRdCP+i1bYbtekGI9hoFqn
bVtgkzaolLpScFDdM6ayUGMyLwPmO16vJW9++DbS55xAv8HtO2PWeQQXuCSWhQftMrURDDehJr7I
+4heq0kDa67muU09iwUkmC8MM6BtKbE1GeZWl13yLOnFcmwuszvNwaAb8MZ6bBz0qNmkzFNALilP
v8g2T7nVM9GTTpaymQQQinzHWdZPUdKE6ZpGE1/FmJUoUHFsamxzhv67yKLiDfncri5w0nAiq6Oi
SsiK3u8NkO51M+iV/EMuVnzvbWv+ES0c1h64XrsofWSGdqJ23NWWeuGtqkv3rDH7TdM38p7eL4rI
6N2SO5+BV4pDDKVRuyvb1dlIgw4VMheDdF2Non6C6Ct8ZHJZBZVWzKASUBqrI8G7yfyA4awPbVgo
k7JDvsfNbhTtTx45ItD1SQo7W6+/+CePpSv7ijBrVle3+NVG80XlPoCmdVjnk2ENAZVo7mPV2y63
vjBdZjF/kb5Art2lEoD3d47wbUziOzhWcjFw1JVMGsWkHpNx3svLaYzFOVqibUfimOxkzysJ6ikf
M8IZ3w0QOsO5m0O9IezC8ZKeveB66Mj7o0vINzDdiunH0PMdQljYNXWYzgzVrLnaPjTN/CPv82Pd
JGFdXOYUJqOz2cwKzxHahk3Ce2ZcdQmmNQW4NJsdK5x/IiIakuXvb00eUR4nH/ZQPOemc8+iPOzt
eddM763GLS9fAnuQLqxBn7NoDON2va9FfuOtH6T54vfFnOKQK4I5st5GWKe2Br9er0UB5F9bodQh
2o7N1pz75yGRWFdnXin92k7FzicC2s08FblUWhzgDuqD0g5LQ3cxGb7yGlt0Eu3VRn/qnfmO+/hb
49YMik0HzaAEi/lZgd2OIrn281fO9SUDi+nbn0h7dXqTJjatPI5yxFfqvdXKvTobEICaMBleO0Rg
SzoJUbmpwoA+CUl4a8eDcx3x+5q7xSmfKngId+onT157XnIVllqUfgsag2JIy+riDrHlgcofGZ4z
rtIrUxxGlTmksK7Ur62uuV12xtzhQ2e5xJkze1iupX0JCuQV6lHJyXPl9aaN74oCYZnTITUVnsNu
xDJQ3Yoth/3GhDXGRwqhHdiW+Hb0hH91XMUcofpW7I2hHt0FAheJ1Qzi5hH5SsatQTiGl8bPVHkC
LvGpmPlMAJNZnjFNYbFsIx2uoZSu6pR9d52NP0bTds7j9/DgJklc99sB1/ejbkABqejhnybrWU7e
jQEk92HqrdLPuTX2aWUd4DiulT491c5lNj6Fuhfzz4SLWyPfJV6hwlQ/knf4pseG28A+7UZswxg/
8Gjxci8DTv4Y1bynZ+Gs1NnVHlYUKGvLrDwMR7094DKN4s+Kv4d3+ysnK+Kt7QuNh9lIgljXYxjm
VYoPfb9TvhOeZp3T4Niu/8bssKIsaNh8K1bxVdg4mzg95i8LYeMQY5p6M0H1pPZXyr+k6EMzN210
SeSw5r8bXF5hC5YLy+3CeS5iYFxA7MLNTFfOXKCCUg6IW4ImEfOhLjasf1Zt17BGK79X1cuko9Rc
dXPbdl4TBapCqj11ilfCcN2Fp0z8xNNC0S7COUF+mdHvChRmUTqKMPshaC7p3D67i+Vu1Ndlvq+r
N5CbF5/5DDiKy8lrZoFihLOxxaMPFfNW1BdR3FnYtN2RmC+sYkH6iVm+a0CRPF4DEmcazntD/7Ot
axqzn5cVn4Q2P63xqp+MSmLcC9jE4UrOg3HB+9LVgcF2HUETN98DrREhJ59mbPM0RmE3+LrpeSCh
sKpSAIR/mGjker9e9Gqz3FKgnOSmq8A5uh40ToL5eIKk5jwdQyYYqhF6io6l9NM4dWX/w87UlRTY
h9TqwRKekpjFS6TLINH5iTDEfd3wk5I+ea24lMai3bT8YaehyyWKnpL2EV4fBdjnz7NxV6RPsWKT
i1M+yMVWaP/QAtGEZob2+p0+Hvzfg6+nGFaXJnInXLwcQd/1rLwlRBqivx9b6ae2zGBNz11uYIeI
fVUyNyOqmxWxHyJIRxThTPRuohPcKEUp5OQYyCjOBZ9npTY2TVOFihz/1OmIR1UmwrFl+U4HpcUO
NDHxxUe7ZC5wRSkHy/6HfdOPEsDTyArYM4ZccZ+msT4aShZ2QvXKqt2IQbn2CmBPYu7kVL1DBT0u
5R6ynz/wUEUEYuPHb76PMNN03rz0frpCCSrgHvEGi07Qy8iB6rJT+CiaI3IWqHMyHvuCmxkOCKV6
S5HoZpm7aeb4OrdGHquh0g8eFRGerg/hzCJ1Hf7hVd6Z8m8z/SbtNS1jry7kcd3SXUbkQrQoPFx5
KuTs59eC92yLSYNWL7BoK2wTGpVvc5dEwCZiVBUwrxnrvyEXhn3VCP5aXpjNG5nMm4XItTlZYilg
Y0DXBudx3G7jtjaaTwL8uj9Z69mJ1Fm8Gqc6Wqv2XFlrPR+ksYDkNxoIXCCoTJeLf3g9a7FTyC9L
Ajx5nbZJYjJn/6hFo6SWIy/Scyy/k0NqAC8nZT1eEo/40Wob0sgZYTGtRl45MRtoTQ2nChXgFA+8
rJiuJmXk0W74vLueU53C5mE9FT1vbupNPYtNMuQSUk0jvpRBfcGEva0mCBlntV4rh9BNHD1VUxd+
VihEKEikEnIP48Jcugw8sleujQJoBj4zlSPHVmNHaMqMCmNfeoR5B7GN+Sl3tC3RZscilpt/kkME
dB/pPxRfQR/N6VGo9hPL1ENWUcVtxvfZdp5I6Ze9mqAV3FLYuOyubrzBZhSagJziUcY4IL3E0rBv
5/4mwa4bkiIxV1Lq1KtBJ5vvfV73/grI5VnaA8mZc9dZCBwUq34kgpBhWYN+k7Xu007zTwMoy00r
bG7CVHYlHCIXZuVo2P13q5p+UhOtMCzD3iofFa+jCUlGm6dHflq3qxwSLiqMd3hFX4c0eS1U/d1g
bYzBg5xI226OmA1yt4AEcnl37ZH+fodOMH3aJ9h2mmomJfEirbynVsERRK8n+e/tjvUpr3/WPMks
qdAonitN92EJiJYYdbddbD6XaAV76Acm4jo5lxILEL29pIn2VRty0CsWTeTjVjTqdmDf5aZ1e42U
/lPOyCHCDSGUY2JqW26un4kYQtaj0MjDv5jaRE2yAmuw30h7AMWqQPefEAg+DTVn7MJdretuZU1B
IjuXQaTvfIq9CTuJmpEUQR1ibK2+bvcuOD4u1PmCaEhD4NLv4sLhQfjpFON2XCK0F+MJmMhb8Uw8
NoA9+RTMXTI65SCnvAjzQTVxEc2p8BZeBGhc5nvTt80OofCaGfJFb/8hhB/B2L1pSjZkdgRWtZxN
EX2pFC8vLZm67Lk8oRq/Cu9LNr+1S8o8mx0wstq3kp287EzrPetHEBhgce0TshJJK1t9wpOJ41T8
NioDxE6/X/5KdfJqoDjolSfOuMd+3cPcGFDpsoFyPk3RO7ax0M5VzzDnMJteRhx7jTXuc35Q0rYx
ZvmVtNWta563YUTfFRXRGIEKiOgEtYAMyb2p2iTjhOz4A0pmiLr1qm6DgOct4skevzv8sLg4pLXx
pOo9VkJLzT32EkSfhDGICDxHNZwW873mDkdSjqeKQ+y8V4kVJvG2JL905go5Krlnlxwd3SapyFXQ
Poxo2zxcgdEVadl7OK408z0aR28Y93oKHlucTEneCzwOUqtfCVCBkto5+bLRp/l9xegVSeulUkyf
m6fhcMUq12eBzJxNb4bVnge0AehFD1tZYGJOjUcdb9O4bSyIMdyJj5+z/5C5eERV8rSYCymsqcu8
hSWfv6Q0XrqZyJIe5FyrNoRy+22j7IUVQdNxN64Ji8heCvWnxC6psCIk1U9W6Uz+Fu1nisqxvErV
OTb9gmGRHPUGK8XEIlISTrDgwzIz+7Gk8aem5HwoghqfVzK8tPWRxKSTQyv2PN3URz4sc+1Un1V1
R5XAFzait0wFCyy0myXEPs/qM1P+SIQLefChlZzylsVzxoBRvLNgt7p7KraL/c8atk4H6iicX5M4
mCi5zAr+mG4id1b3tNp2LS523XqpBUtQanIN/NRlDWcIOVGVh2S094PypnGDBsMKSIcIcplVYH5O
IKJYiznmELSy169bpz6C6rNsrbD4JH7pXE1t1ynXtP+I13OcNX6zEPsQGxSIr9ZTW9N+DSImg3wT
axklpIGwHjIZ5M6xFsDCY9fv/c6pd1H03aSvFgplQe3exBZB/5rYInUW24UZDiHfG3bpcvkjGGko
bub6M4mPdr1VNbMFD3tCmkvo37csP6oAF/MzyV/kAfljFrI4lJtNoj4n1iFG2uy5Dt8rFOWEQ5Oa
uCfYlVkZELv8tg/IArFFUFZBhh9aIcbo2JUHYwzinNkLrfI4E39iFWQ3+fX7ZJ34T7aWuFiokv6y
dnsn37FXS+RDBkoXHy3MGWl2KbNr1fLbSH70+a1P/7J7N3kTBiPVzx7k3LvW/bCV740DQ3xomxpQ
pP8oDp1uXX6T9GCc7mWMe36Tr+GifI895s4AXMp9mMrpA0svtanuSEuwtXY/z+6sv5W8Nsu/Sjuh
chQNKuMmirdZGcz2x7TuyUrMJMKjTnx+ZWkjmbxsvMzgGa+NeldZenfsBfESBmrGE3ujG1c13yxo
iKtHOoHDxdJ8E+oBQNPmoaNz6tcfhQ3hbpOmxUAQ7cv0i/51V243kry1+k8iMMvyDtHl9rlXZB6Q
YQAgMreYc+QlWJLXqP7Mpl/kB1kMSGunmQOEWnHOWzwqoyltaq6bdX2Vh0BR9gmuj05bQ6R0L8n/
InC5dDPXv/WymTNCTu8GV+B0VIj/Wfh6fxVis5Ffq2LX6I5n5l8xPEdXTS6bnoMzS+6snJQoKNoD
pgHuko+YAzrgW+DP6UtZVJ9ppXWOM1CkxbVDuqTdjhYebKGm89Wx0UqLYzVsjeXTYLoS40kCPlv6
S1obHpxcgE+9FITK4PdM5YOcPmHRLfoEgvhiWbdi+OnqPpStfGNxZ12SM/wWhHaI+uzDPyAUHAvt
rXMs/rJrP41gUYPnZDwOFmTf6ZTM+6Y5yS/69PdAmvEqfThRwJ2lmc8kP/XF6vVYLlvWC2orhwWe
jbnsX2tyH/Ts3YrDojUAruKgK3QfRc/TmJv5TbizlvkDoTfWuAZV9aeM/IYrdiPjttDqk1a+mNay
kUgRmchS1MQvZPBGXbLAhgmxyyRgT+BbNXMkmL3UHlV9Zzm1K88ISqSWKaCeBPFhEvlK5JVNCcX2
HX6U7FykAhU4SS9CYdVolBvbiD0eY4hMIlji9ZhWbTgtUcvpJv1lvNByA3FefcS6/aKln/i7XICr
g9MPYZ+wdV8mz66s7QJQGnGtB3vnN+1ri761lWqXKryzhe7nxVFBMMNl3mdvkvMeldS6zNq2e9yV
wK3WdvrNB/KSpz5M5uWZQgD87URLdXyCW7PzFgbRJNJ90TyZjc2JzOwSqwcYMU4XKAj5GRKLfBBM
p0ntpZLjL/ZXq7/EDN2sAvnGwHPxxjEo4Vl/5MDnEBcR6TVihxtnn+A61axHWqa9McYyjJSnIk14
LvQsTCm1xvkDn8Milkd6o+71lqdcafLrJ/Y+dk6UgOnJ2VF2PYFB7Jn4uy6kNc2oY47hswr0qqpw
bb1zV6lw5bJgMt9Tleau2WZ0trHV+GW83iT7psjrlw6f0K0ny7lEyVOsEYMzLxw3u7TbY1fn6v05
pe/l9CpESJriykVcVc/O9EtcK+6a2TUG210kNmTRi7K8K8gI65Dv5Ua8Cqz56+x8wP0Dy/+2xl9s
TC5OtnrVN7nkhLqebDXwdEKTL3bMoKDwrMQYPTPTNRyeA3ODThBanE3BtEYuGqKv9dgM9Dd1nNxu
RA7BSjpCs3egyM1hEl95+bag5JbyRVK3MXeRXFxipJyH+ZskDLcdyG4vll1mR9eaD+fDmxlhdpBr
LiKA9H01+HbJODVgCgCEimZ705r3jmaERuMstZsgxd3YcVns/7Fl3mmz/RJbhms4l1GnXBL+3F4a
kuLJ22H/JS+vEUKY4M65cIup8nxTppHfoBOTHOOxJfW1YQiLsg2YKLxa1j1iVSreRa2z3CzUUzNv
ntoCuI6TwpJfLOnbLnvYEy4fNtbIClVAyuiivj2aHKTyKpaXmfApco19bcw3s7bsYjRluiVQP81N
ulx7CcXoI9P5cvQ3xcmb0h5r2P7VFOQBUVcvqXwl9VASCsg2a6vMd2d+srm6dP3kr/mekconRIJ4
KmUr2Mc2EUM3FoZ2RxbItrLGk2jfOpyC6Q4SGfcHJxTzgvwYLZEDh8TrZhZjjJFkaLgVhNaYUr90
rS2SPdDEhPZdqx+lvnOI85riT3s6tumOA4O1L4b8mT/+GP9BSVmLYbenzSIpZq75Fldw0UlXUp+3
gi+T1wOVDfk7EWOmW/Xdobe6k1pZt5iI1lo1X5PUUBEjusyTE9w2cDu3uep9S0pDLUEVtzDIkg5h
uV2uXfFdwgTaApWZSWRoF92vC8YzS1MzF439PA/MWtb6m/TxdhniZzx8H2CxDVKI9R4/zCbgD7j5
12gzLybJbpO+kYxyPwsEUaXUNxSVBqnZBslqPMVVGZoY25XW5OzHx4wscXM6Rn150PFw6G+piU9S
EQ3bzmbZKw9L2Nrgk9KgqyQ8cTgW+TgOvUx1N/ZqPNtEtORoLK5Fy4Mry+wXJNXMiMmyL3XidFss
Wbz9wb4Dq20/Rf4Q5bsVgWgKRSb/KahogzK/ZHO1fczZ0SLvszm+dnV2k7FXCarRXfKxaFa12RHZ
DG+dCv/hAKiMKD9QrDo7ffOWZelNz0jzIL4xMJoBImBSNmObX1vSDEIFwdu2GDx0zbmWBcKyatc3
2oGBIUuNrZBZYgXBVkmH310VQDklLZl0FjvVrkvGe4JuFuiEFPtAWHpoLAL5QPDxagvO72FtyqCW
um0cqy9dBwXSaPZrleLKmp2nVJm+hqr6KhpovjjKLiIv7mnE7aCXu6vRcI5HmtgPUfFdYcgSC9de
oeCr5BOsElra68xuTv1hZ9qf0RO6lg3f5AJhqk/Vv6ZYL0YrHJzcjERF809haG0lVAsCuniKq98G
6pFop9d1YdtSqup3jOrlLcn0Cm4ZyquNyWN8q6PyDIPzm+mWvh9nDieTYCRKpSnwUVkip5begBBn
vzVJpjI+WDDrJzpEfyKRXlfL2c2qtSfU5gwC6JOy+EN6zyUaU+Dd/sZFvUVbroVrTUh6YFgQbLIO
7DfaIbTFoakig1QdVlAAnKYHBURyGymZziBvxnl9qxvnW3/sh4sFnQSFpGy2STvnIclvz7OCOiA3
BvosmRbdMOxrVF6aXrCRWHlCiUzEDIwZzdWq/iwZ6bRJpvWwlvXZyjQWng+EoE/zHTwAeR5292qt
nEyJBnc+G/uF2LBAcQhmJBDjLVvpWZnsoK6tMxE5O1Vy7jB+O1PijeKwqMh4i8aqgjOS4G47rd+z
NnvrYsR7um4+0mTeEhZ3XidOrVp5rEyMd7OyYcFyfBSM0ObRWFRiMdWAcN4/BeRwnDHMQmUERd5p
nmLEG0jx1B0d7kJ5Vv2RJ7gjXH8DG/5XZfq11ocX8A1m+Hi+KQLrGNFIKAAmVsQOr6tTnchuZn+p
XhZos2DmYc6H+yVW7YDM1NHVmZ09KVVf855kPjI2Yw8kC0W0m7/STr/HS/Ui6dErdbHdvsmGg76u
H1Hf7se439ilGpoPR3GyPgT/aKOm9ueo27VbPTr+WmJjnBrfrGGE49ge8NcHbZn9Iy7xmEwATqzQ
MhLjHLX+EvXMvkmX/xpUNS+LkfjUAoDPMBMHpUxiLiMmySX3643dNmNsNx15vt3ZT/9mmfRlVcNT
t+DL7ek6fZM6PefiyidDi7twTZT3qlX2sAHGyc4HTDSgGF5nile+T69SNDT/FF1hiLClatULGWOv
i9kcklV67Zr1lRX6FeBe+NGybuYZirICq3RjMb8VVXdVrJU7DeczLuHfnoGFeiY51OJ5VyvEzlUE
AjNDoECQRNC7XZre0qyHEuujHbjFO5iRzONFfWJTSvZKd8Wmf5wm9XVRzdAsiK8laLa24oOZjd95
x+2aNFZ238NrO5v+wGWF6GGo41k+KDqdWxbFJQnBs0T4tL5h8e1LkqfI1XYWPXm+XLbgxIPMcQ4q
TZimKf00NOfwp/nh+5HvYmGewMxLiPWh1CbTTW0UJ+RmK6Ao74nS8MoHdUHcmbsX/ZEyG+FN4alQ
3xRr3mo8aERaM+9gyV5GdfUkZzx1o/E8qDAY7Uj2K8hL6lW6dOhieNxSH13NTA7YtXCiSN9rzFu+
UZ3r5NhquERN7WdZ/ILx7p2ojnc6jt4HhQfLxM5T6ix4/3LaDwmyTG5sjTj3oT1qlk4Sz5S09hdi
Ez1d6q9qWb8NxeNk6vV9L5YLDD1mAGej63yQo5yfhI5Tqu3jlwg1ns2X868dQUDU/MvuueHM9VcZ
py+Sbe2r3j6Zc8RdUelt1C5ewnLUfstl/OA5ha6NUsmipg81i1E+toKxbr8VtIw+rnBclLuF/akw
5B1I6bPWZ4tLgcHBbuolXKV/xDchOWAOV9jBoMahB1N2M++6KsOOeYzIlsjmm8qQ3tH3OWAzznj0
SoaEfb/btVK5tU1SIpsINY+4j1T3MC8Rsyz7SVXvI4yFRqr9m5suC6Nk8R/iIaGGbpwxvw7o8SnB
qtrwDyg7lOokIpSlIP2jcs5pU93MxeHKbP1K4pXEezfmEp2uUVBbVojLwEuJcpqLfxH878pwKY0q
bzgAokICrv4DC/bTtN3MOfuSis9PXGHDMWb2+SeoqjNGhjeHjYodk7nU2KfUoHOdoLGGPXL2Wksa
ah/s06bXidXShvjJXB9uomHDk3LyTNBeSy59hctxjMZCtUvtErQGgfWkJMZubttDW4V20/O4XEPC
O31iCZFa2KCpL8RC89D8kKwfIs783tGu2ao9axIir6mG8WpurKGh+cz5tmzFtxpa6/WSjWB3rQbc
VBhwnUd/C9+wyYlcxKQPWcarVv6twnJ77QNx/WZPd7XC470ynAwcg6izwPFhb3Ycc00DPq0FiV28
ZVNIFhfpgwsyOw/oDOW0m101Q89nd036l7cghizXjHOBIMye6twMraIYO+4piW8t7B3VP2X9q0kT
QkiHpVnMr1k+m9ngVcO7EIq7mq9rRp7lp6SFUsXCs6yPUzNjOFaJJqOtxSR+gY89RYLIzWBr0/Mw
KAe5ZRzmCkDMtSfJCJBpAy/cnQhORRQxwshqTyPTtxyJs6KncBUVV8im2jtV8laUBIU0mgVwWaxf
S7HAaqaXVYcCjp07+Q/fKcK1PLQHEm2fCwqX0ri7jZq671Uesuxd5erc2zG77tRbMpanvaUfJdy9
FL/8y2rKCvQtSWumbfoqz4RiwLjq+CJGsdRLksjnz3L+TOSMvjWiJsyfyAqHgdMuyTc17PvQYepO
CVJICj8l/aYT9H9EyKm6QfpIvEtt6O36YvWEe0vmAfxzA169GQZOTV40MZVhOQl/hArkmUmRD3pX
nN+sODlHM9yYkvnpOP70AzGNq8ae2jKucaH5eqdviHLYY/4kIPdG2CpwGAHWzkqgSrUR6bDDDBNU
MlLDMtmvYpZPc6UDKdoXPqe72E7pQsujGzT/Q7XyRHFNibei3edKi8lXjOgQZU82FAKbFqCvX15B
k7loKE5Yy85Tar3qy0udPefld6R/VvgMemSkCbEnqcCBpvwoRoTBUjnlOZ8XZfji7hky4h7k+ZTk
94Uo/JKNuDsV9Taq2r32H0fnteSosm3RLyICb16FAHlTUqm66oUoi4fEm6/fQ/vp3IhzT3dLgsxl
5hzThGNYnxv7MecvKhBSUVzkQVvPkUnjmwUKe5YMPUJsmxujMq4Giwnaynw4Os0318k6jR30eNoh
Sb+j6a3pu3sv5KvTPAvJEAzaazMk+0y55A56NdkqPxn1n4GzznG8sReD1byMvFaad5TpLxCMWJHg
zbDybG2Gwsf6QsHziWHZGL9kNpDcGl6tlR+kCjAwjjdomwP6KmAY8UtqVZtMY1a5mPS/GZrwDnSt
LbFFQ9iM9x3kF/OSDO16ohjPnAzodRaHi1fOClcCT4tc3pLit1z6zTCWTFsYOZrTdelUwALf6ciR
ro/r3PDIIAlQKv8OVn6dEQKIPl5jC4qY/cYRIRHTuOliig1EFQMrGEV+sxhRoFtdSeIvJeAJt86g
yR4bMAZ3rcdUBSkSEyU4/WjnQbr0LktT7FhAjxGImweQc6hod4mxTfN2Xca7Lv50uj3EF24lVlPM
vPNxZ6elp7Iia4qHBXxKdRTP0pFPKGkAfr5WPtl7xpSUmN8HtEI6vUXIw59ELlebC+LBG3s0AKXu
1mBMigmZh2BvZaLMgKCkvLPC5w96SyWVdtjap9VrCly+dfRmBVH+jUiZFdULy1uTdh/1Y542u74L
16GNGymRVZckR78yJ90lUvEYzUjGdHUj0dro6U4YZBW2tzm7pdjEpPwas+oPP83mnNpXsxV+Ovw6
pXGQZWa/+qve/LMVFKHBCOmFHhfwkQcFjQEizh8bNM9s8kWYH7ypWhI+1HBe413bLs43LkG+TKt+
d6Tsmdq+E7kpexnleVUw0sIkcS8H8AhVJQ+7qYBCV9b9abEx1BldvQ2r5zEwr5NMCVK1/lENNpbW
bcz/mvHYqRj0cLHDQhRf4Vys4o5VRrzvNK/nYxOB8c2MuISY+KGiSsm4AZ12oEUxXOxL7mRNCJKR
Ekl7cGvYI7ZyvqY8GaM9ZlkUrFCDSfyJysDsvCxGtFsquyapOJkpUc7TvwE527JZps04/oIYWpW6
l0f7SdxpqBh2t9bXkK0VNiyKb1sntpE2o9fUNdpDp38MZRAjc5v95kp3tALBuBr1z7b+kjQX0NMw
cAxxDAu3iHy87znUaClos7sxnYAcsg/s7w4jS0O/2doWyescYYlw03CXNsdGY/h97Ud/HLam8aVO
O5vt1uAL5bOzUaHiubAZDts3PVJOVXqGCTewtonKfWJjAo0AU7wLxFjsyTBENCp+YL9rUl7pP3Ne
O+U7VOKlCICaTvpFSg+WBMFuHXZMBhXVL2lYht0stiQpcEP5shbAoh5tn/5EaSA3XJAdwdjJmZGz
MZcuPW6mX4RBFQJLBzPzkn9UbNcwHwXq+CmUE6T/0yTW0uBqvIlpc02LVx3Ni4VCZafUzOiBTt15
q9jnMjtseKNeWZA1YtpG6pGJbrgcdM6F3ivSM9hMyAlJf5afQQKKK+bPEOOCOPMcuhINqPQeqwdz
+sKgBjSGpcrk4U7wVPOvq5nMc7gwoWyMQICiZ1zUyfVTU7stBTo1Plh/Rzq30tV6b3ZEJi6ZN+fj
Oc+UayzdZCi3ifnqtG8qxyNsaYBFqseQHRqAIPq4B641FH+O9tHovjq9CeVfxCNvO2gBsMqDT9sb
zaUwPB2UqBJUKCmWlxr4orYhWE1Rd0xuBjMLjIR7ZGCQp71wW79gKXcWXsFDkX8oBGRwXHYvjIPU
aU/lRGvdKqeaXQCD72Ij94HYFyYe+a2pkpnRexNKVObyAN0FXpBd1SAIwfXkpmJr8GV3R5OFFD+O
hd4SG3cwg3mH2cCCoVnLTCDy9GpPPiDL2PGaiXXxLlFPVnwA9CgclKV+BGMoc+cWM/fGKg9zc1Qr
+CJPb/EaapQVP1gjGrBeqMZ6kghhcKT+3B/FvMpwIKb3Tj8ayfuo3mze72qrA4iZWSl+m1AXOdFm
CJsjv4ObdncUBErptfoq14+m8oi7P+tTQ8CPodU2YVT/YEmOER9m96LyU+3I/HdVs9vSPAbALA3V
yMMY0bUbi6PlRWPvjX/FYL3lqwRGZCdn/ubQpFwYezdnuZX8KvY9Zq/ZvGBUT7K7+jHK67z4atWX
tAoM+/BEUnA8DQxCmNNsbHU/pBzaOwTTKLrX/69LoSOwUUJEvzamgxVejP7Aepl7lfMeANtOjrCk
7mvNK/8otjGAau1eWJSuUMCDHIobZu8mEMmWBklp9lGBvnQ6KAwr8pBh1q6B8oDgbvak9LsVRBwE
ju1FSVDUL1Z3UiEeI7cEShu5/RN5jfeD6FHHvopiq49v8+gp8nthIl708E7ET1ASwxwUS5QCXLu4
PsOdVrzUy0GxiYdF7nbkZM+WfWn9q+yrqh4UaVcP3qJvcoO/ETHsYWqvvNIFgljl3JdsmDxh+gbj
JeHO5REIR6/4VEOgWo1kW0qAooBcH+OEunpVsUZTEeafaES1+aKNTLnYaa0aUH2oagcKU9dgedGx
gFsZ9ptEmipYvmkT9htTDUKNjB9CKVaYM9Hr227cu4jw2KJz0TY6qlW4GduQbCjgJtMu7TxE91rB
EDSAVEFGBmRK6jlvyDfj8y2iF8XzhoyIs6NkdvKHTu3pM3GbevEZKy2I+gDHNIfQnDxqL0Qp/yL9
OHfkrPzJwCApbMgIXeuM4ujHiTz7V2on1XmxLW67bTgdZe1bI32Q7bsLRDLlu4A7i3VBCSQ1w1eS
FadOf+0Avy7w9ORYO0Cs3XTLsgf95RrpNu82LXDFELV9xyIyk411rminVO0/zbbfhBXxBIn8oskz
yTeFx4jwWHUk/OB1PozCfqEyeh454kcvoOuaithZsdIEUDHY+9t8PXK0vLYdXb2jjH99JfmjLmOb
0Vrhjk9+cNjETx/GSHGGzcyOhyCfQr/QZiSq1XZGmeI8d5RTupps48emGEupMue0pJs7Dk7iW6CG
mnNb2+C3BUFLV7PDDoEXRYNglE4/cX+pC3IhihUctVh6ew44JnutP3kFJHX4ab4DsStJN2dmxgkO
N+OKlF4dba8k/3R+WUTL6GbRTdRbRPyy5mI55tI92OIo6z9afLSaH116LWua8nLdccnMf9H0O5Vf
CCJgyy/SCqUnepGK75d+hxJ3N41u4y4eI9F/T37GuEbyBbVZL+kk/BDZV7RJ7g370tRF6ix/MUbh
cYIIbyQ3FLxheY1hIBjn5ZGQd936auECYx0FGjaf+iaEB8QXVnod6rJvHFhG75pHlLTgSKuV8Mz3
cnYZ6Ju4gf7kffJlIXtGI/hqMyhSXPRkjbVvGEU+hivPHX8c4qrmI7Sou68Un0wOSjADsNXrw7Mc
sOBjrMWr5JvVNur2tBTsJRLs9vsI3mu0kdAh7adoQzGkMNwLNNqfdBujKFn42f3+l0MBCQbJVP2a
gsOATVlvJYI3nvpvyAzyMb0hu4PtQok5vxR/KNks5qsVvCGedkZZK8xMvK3pXfoJj3K5hgc37gS9
oHSjkFFRfBzSA/3RwmXfImpZwaFK4OKvotP0QRJEAO7D5iPBE91GCnMUAt8uYjr1DbcwtvqN/TW9
5w+ktaaL+vqzRWxWrtJg3EEpBCtYfhSop2MXsANtvnmct/lrz2e2Psf4SOwXLQvr53nZ5AnH4aZE
mMNmhcSAE+ayeJtfwEQBnu4Qzf9Lf9XmgPUhKbdahT+WRbg/4313yKxb5+pG2RHEZmyIykofiUTD
FLDFZf5kVJcpcC7ApVXK5S/MJAPe71fF9js0tExRNXosxjMvU++zF6+4BVDn1lBjYN9tk8lVz9nd
XPN9OW/ORv3DPFz/4VJYFiCNu+6MPBqx0Iit9UKBgPBWuZUfIWVK6lE5bMuviK76J74hc9DhbByj
H4QxMfMh/iHT2kZYx3rxgmhjli9w3jDzilV4dgCsf08ni9M2h0+y4mKDbk53qmlvza4z3YVi3Nqj
4VCRrsDEUVbzHSfCYFzSPbJDBcUdo4V4q2Yr1IZ40xEYjbBKoQcceHhbA8zZ3RKenTyaBGvcPs6v
S38qxtXyaL74jwiZU/MwJpeSWjzUMWgv8CIKX0XabQZjux9YtbuZfq5YRbnEDkUMgimLq9WT8/qi
I30LOr84ORsW14iDeUEkaYXRDX3Q3vS6IAY+B9/Fa0EXjCvrX/tl/bJVZPF9wxdVI5nn3oKRjdCG
SBkF/fomrV+HKxhBpfIZjAGhjzPP4Tx+YdeezGfnO3c+s5dsOGfQRooVmQKYX4CgukyO/rjhKatK
j81vae2oHOoPBtDOV664BYPzaIdflZHkavmH50mK/urEF/NO8uvH9GwXkf6v9P00BdFw6Q306G68
KXI/aY8tf1q0NU/sD2cnQQKxr9CYbqufREKe5maITe/c0PY9uZf74kf913yRAIg7QP02cTIgVH8d
FT/mVd8yQG6xWoDFY4VAQt5i0ii7ZJOuLeUJOAjGdG8U/2rI0PrMqWX4sgQEGO4Ktlu3wdeW2H+y
Ci7JONka+zKT7SAvRdt6qHjtOeJVfDCL4sg9lbGvMWQCeez0P4LLcEROT6pCY30MhsYo7QvDELVd
gFEX5NpDhOwBGd8y0V6Z2SHNiNlKmaB1W6vE4n6xkjsLQlEeSwLeJh72b609aYJfSKtOeZqtmyIw
woNk3/g/rPZXbuwVQFFogp96eQAWszY7h+qSpo2XW6E9WTMEKNWd0vj0XyD/3xv4jrjsK88WxpsD
ZLUT9pc+/eXxT4kaRdJuhg44oPg0iI5KA105Sd190XzgqRLryifknemPvoNUeQQLQF3z3W+QpOBn
4OREVEfrMGSMhItn9VU/9B7uSPmL6hGu1b1EqNzZfyB/CIjMgqzT1k4I7QHvy0gjOXyD4YYwGAZx
QzNL3Z3ubax5C9qnmd5pcB55CxPW7h7CXCfnnM9Pm3OoizthvGzTnyUnDODuNUadNeJxyJlxQ/tp
tY08baYGsxcqC0mhUwye5EqSRSINQv58YvXUcKfyX+uoCvOJU4x+zroM5U5foLYC/O3lTUmbCiEO
AXpOlGNzT4flND0Z1q34Fyv5gTjAgUZGNapbI6VeURHNpyP1hfKnsBrWdAb5TuHl5kcOPThC7j5A
gl1a/tQk9W3lqk+HTpYerUrVOibHRFXdUN/DbmAJ0G6As9C8F/tQ5cEeFmWLGX49DQtm2g5rDhSY
MQWkbPNaEf8VIm7jkusPHQNNYvIoGfNjZuq7pZNe6rZBacdRg3NkXYcpIndZ9PxvzXcdN6UjqN3Y
uJtgClexxoaREgVRV4CzXobss3zAV3myoo3tMKggrxfjpFWVF6Pbsrr6ltLRVZLszjAa9MHe2B3h
BsAxYVgxq0L9BFpExvoTs7JDYd5w3qrmuZ+/dG4SKUVNB3rOktHn4WGVsYFZRO70jHmZkFLqsNHQ
eupvayz+GZHml3G5UZSfvuGvlXQT7fP409oUL6lE2dQ5b1H6bkYU0CLZiNE8Sg7aDR4okS47Z9Rz
L3ake5W0d3J3HkCg3QhHLrYVXjJWpZXERRpCjog7jGGdguM/x3SMtLysZYyz8HjsH0T1TC+f2sRE
OTZVgqWDF01ug6ZodpFT4+AFNZJp+w4wuiwhsuO9bDoD0c/MoK38ISIGxw8zXTv0xz5x7ZSFO207
3NYLHAYdXFB9B7qwbcjR4CQtMDA4wFOGZWdL9s5e0p2sTa+6Co4v1I9d2G4dLd+Yltg4kwpVUjlN
Zbte4D2TjIuvDHEMrgf4sv8QFK5BP1I6cM+L+rGEsz9lClslunAkpixZFChMM12Xpd1MArlgpWR2
R9fmHNqu+I6GY5695U6zGvuXqECAI7IDCD1Y2sywoYizy1XHU6VTTSU6OzP0hEmiS5yU0RQYmoKA
XdNgHOj0O3Gcng0RK9sMzPxqVodHEXbrnJmyI0/XoceJ2EwUYAD2pxb9HIaNHiAEf6pzfqauqIju
bftRqL+cAn4bWessZqdasAp+wyzj2l250/piw+J9BaPyLUGpo5GwklV0L/Mpmq+1ek0jCWIiosHF
7HmXFdaROMQJ5DuhoqC6ExV47JPDXDGtYXZjMeh7g0aZEBzeFkEsxNSSsWnDSloVNTp3jPIEWJIv
tVLaKLCG5i2cip2szHvxdAoYEdPl0VFxZJk2TqrytS+db6JStkmeBXn+YfJ5W0MJNF7VvGTKYvoS
XqcxV0CRk9DSySh7SpQ9/XNu1ikHkRAmZ0wmiayt+E4UycFluwRalBgu/I6PgmlMgHFW9Zts3FqF
/gIXpKVV2OliD6bAoBW0oUmMmPIk5lldNGCvkfZO0eMLXBCLDz9tal5bjbTZrvdaSkYJZG3YtKgv
bC8GWr+yVU6mnnxp4L/1LqStshPrqCTSNm/1o94lxzAqjiPft/UIo+7IVo4pN8IoPiW7k3OX6ndL
7R9QFl+nlNBs6zNPmAuJnEvMXj1dGgvJAyVfGZtKEysluUXfXVO8OIvzphfhbxWPvqjRhyB536Fl
vcA6B30k7gr4vAZojAXoUEGLXKuoy5fWlRXNq3vzNDP3RWFOFYEGDrsYvTqSS+VHZlI+hShnjG+g
Lc1Io82mxWD8KBUWulpnL4w7DZ8XCt7QbgY3qgwYNwcDvrnODtEsGec3axXNMCFb53EuAtWC0D7q
gAziQ6RS7ZHEs27NIhjM+DbCiUEe8TCLdEvI709G55bOZDfys0kDM+uW6RpM53+lY28Ge3lpUMjn
FhphjK/EfZ1Vtp4N0+WWAJA5rm6lgsUXTpE0k/0R3yQxffOY7HKFPquEw9ZepXbsqJOzsyQBVGXh
YsNEqzAFz/GqwWqgsP+0OTTm6U5CmtcjCg2rYFYTBtWqT4IrtbhGqeVw1ki4ATCLOeMJXklQ21KQ
YfiZunDVV5T0GVEoOs42arn4kWBFNKp9n7ybPUvS4t3B9miKYzF9yvZpGr+k4kBsMG+Usskx2wAK
Dko6ZzR6G2Ez1GCXgsTR1Vlt2UPlx4O5S/U38FdzTKyWWuFH4atG50QDGCGNh1O1iiOJ5pyTglBe
5HCUSdyIiY1/HUNCyJVjG28mwwTut11eNRtuv3UtLkYh1jgH1+U4I54Lsb6j187kvclkJ4PbkKnZ
V9ojQRe9foWD+nwhvBGoomk4wRxr68joVlpmA3ATyQt5jxBfsdqvKmqsCQJQvEAZmPDUCapvpcBm
mzQHDYcZKK2TYbXruBYnme8kdVDZcyKy7lg5jBOxHCIKyV6Ie1gbYJsnp7xWCC4M5yk2SQHzT34i
J/tnuRj+ZCB72GaMfdmvSPwEtJYtsAN+cfluUkfbUbLta5WQIXXxhvg5aVdZ0nP1ZqyWuFLN+YgW
2RtZh2XzTGoZikrygkwCimJ5l/fMVBXL2bVMRMx23KJCAHov72JMiGOl+hTlWHhmqr2h/X3uDlmn
rGvnmFicYKx1SpNddJXf8lnaa0p17GrnLavTxzLO22no1o2SngUD8iEdjyZzP0MGetPDIsWsnS35
q6XYX0NCaW53rzYIG5U2YkSnmWvx3rbENRLFC1lYW4t5qZmOuzzMtuXEpRV3bqZ2xrpAmNCqZpCG
nIN2TfXd2ltkJ7u2E+uMZRn/CkDkFgEla3JtH2B692mSIwMfNgmhizLny1z225iVLYaKA2ABeFrW
xVTHdwPgCw7R8ciK4ikXC7Pw3ZQE6uEs35uDyoonKnZEl1JpZf2jSNFi42+swdg3KA+B/SGYf4+e
I3XR/gqqPIdx2v8rjxn/QbwZ4tCNOmULyQBMJgO8DJIuigszVXfLk16xVLfc+m5bftMMZAGtU9R9
yuj5s/5niXh7Fx4QRBS47mbnvaFffGYvzzUb9wpdKKjn+N4+rX4L+BpAO4h5fPKjcdbCdOiY/bGI
VyeG/UyOSRPhj2UKZIqgJykqHKfPthcrNIJB3BFhxTeod/FWIrLbtYeWXOyC1gbdlFNTQOon+ylN
uKC6c+davIchYzcbUCYOw0TbFq251sVvpnwVTHQUjCagHDhIM0JpTBWyKjYEBi5DbOxsk39hPFDR
ME6016bR6KuasXgOLP+zaGQe/ilxLmIwvxclFq85Wq3HnAnl2qDbuSRVMbvaPEx+Pc/tqSBScU0V
oqPYGhGK1qN+ag2LjeRgRW92aKFst3rnQwMWx6RiAeutoA4bTZX0AZ4wWDBPLYqEcRTRSYysN1NG
fWc0wiLyG8XiS1HxRTSA/7eTSN4Gm/YdhgsNbZ5EgdqqZwPvs1eYi7nJAbyeUkkfPpB7sczvGibo
6aIe1Y65kBZW5W6IuRas1oloYXXa9mgamP62+6lC9Ggs1zKOHrFJNNncmG+AoxWP74aLRSOuArWu
Azlf7V9HeMZIwyFfeUtF5puRqaankC50sxZOB6dt80M+G5o/muIZmm7ZkIliwIxIveZjbcmPRaQf
qsl5NnWtcR/maVmTR2butIkks6LVN3oeUdPRSPrMgkOWKNbM9mHgqna0hEmc1mgR1qfQPMSkbJ0S
OIkkvyCP1CPCYdJpDg+yNX2nVq0pK+VJUrXT6K0fTBbh0lLSqTEYGsB4cae1nbFxiEVctV1vYhqq
hRcqxehqABExzwMGK+PJDEgXLThQNcW8W1mIz9Awe6ZypYzzSEx/hsmaUII6GjQQrs740CWceYoF
0pWMIQzp/Q0QEKKpQmqYWyBAdYImUoadlEWcsJKeBQgGxSt86vzSLBnudqTWTCNzXQ8vDonNrlja
MNATZwJRMoX45vK2WOdWw5tShYDUGuc1C/HP1+zEvaxO+A7SoaZimbBdtZpNXoIBKChvu+aqqONS
I03DbK2FdnVypiQZfL3jLkaAi1lkphzCSDxw0oSKpywTsyB+/R2fS/dDij7umeiTvwBnLwRj1+Bq
8rIk+Wq7jAGQDUONQId91CMHSJAEv2ftwF8o+B/SNYv3OtQyIPddTaRep/HAxfmmkE1Q3r02EFmD
D2UR83jjAGA+EhX1mUd5JMBpgJUDgnPVyt0/LOT1yiaHy5Nt0R1mfL2ss0ymgrJK2R0LRGuN1pw7
7j4vbJ/6uSb91vPY+kpTBY6GbIrbzDGPkpX2XsxJtdPgxYOiVKVtOYLdygcCcgcIpgjIBjkA485k
Fpbl/O50WXsvpcTYExIF34tbkg84a5x+E7ZZMji0QBLGtO8zJJ3GlBffdtHmZ2K0wz2SfSz2ejun
PkIN5OlE87yHkcHgsQZ9+s+ReEiM0W4ZICYVcjlbxSS0YHFJcDq8FV2t+H3CfnruB4zJVcYVPet0
10rGR5Wb8WMKsYkuoHtfzTiOXJuY4z1Z3YE0G0d8tYdem7TAXqxnKxUV34kqYQJP2o8xpYcyk2Fe
JZoDCSTi/zePZ4enAdUArdgqjJps1TVDeZphP67GtH+ftORgAorlROlRzJDbeICThfM9YYFVYAnA
Dg0xrB8vfWvx7nAo4tKSyr9+ZkNDWAGOO7s3jgOR2lt+gB2Qzn3GHEqtiaY0rRvceCDB0auJR29M
oVkPAvbEU09OjugNocpHlMvfkzBvmrAeY5gfm6UH5i3nUaAzGvgpRFJcK2CrGOv558/FiKylDR2X
DD7T1RztnhGDvrbg+q4gMsauQFWyDkv1PUycEeICHUARKZ0r+uJdi6x/IYSb3Kpi7JjGhHjtmZ4B
WGIVNiUTam3k5x3sVlrFZh84cY+ItE7Ns1rE9rG0caxb5fhiybMETg7x16DgQ7d7qqcxQxWTEdbE
XzataoVda68l72CM/8gcKJi2NmzM42qhPdcj31EAlegGmDhq+MUlieBpQGKjaWqWRyZs47d4Wrx6
Tq1j7bCV4k2RXSKh4o3RdbCgrOGtU4Y2GGJKi4G4xn2dVJ/wJFoSBEsw/jCgMb/nn6lK0FbTteiw
Sp6aVuanzWV+ZIc0pwaGnNkchjqS8aeVNYoK6wwObdlPusSdBfsv0IbZALFjYPIdq99lXLoVR/YN
L78RLGOfH6aRsf4Cx2PDvIiEapo1JVTqtTIv6udglQ536ARZJ45CpvoLiJ8QKkRCxI1LbLuyXgZU
qJltlMyjYpPhVV5LX+msfWmlPftD1h/DxbgV+eKJyrwXSP4vNSajjSIPWOgNZ/QWo0OGu9gbFor2
Dl0b13AUb8hX4mWFTsuE23CAtmjqPW/CikQAuzrMnfKpKrGHLaNituuAwIyGz55A61WlgvGIuvJF
MHPT6B5WFHEDlZMKOsno4KbJSG1kIrq3XclyWHvG/kRRxAMKb8AdpJw+IR83TEC/Q4eORhurg6RK
P7Le3DGMdMjqyOhguFL6chFdY4PDIJwmpOGR/R62WBOXKe7ZKyI6grQdEXZmwx4jKhG1kXHBpwFj
WnkCOFiz4lmaVqYOEBAS6Yc8Eh4sQb+wDaZSiDRLQDNNQuegoLGFlHxxBHWtXvQXsjfslakQ3NfZ
3WeLUn/dddOr5cjRBhRT4UJZS3FNI6VlR4wkacb8XaV42gkp+kbK7oBWCgnoEPW0hue/xz3M4Asi
BRrOtGpOufH0/8UjmDxjSFbow89ZNZPyoXQXx6D9RzTFWGk032RzoCYSE0eP9Sewarh5URgB11AD
sbq7ZxqYrGK2ZBd9Jz78IeL1sdFqoWNH4Z/CaBLPs2EeM1wtQk9/elK6EWGQqiPVS7XBYfTsS7Mv
eVGLT3lpP5KOc9eocArAaU82pT3uieHjpBMlAmib32IYClo3oR9S9sn70QKlg8j2NWGXH5mKREdS
S2cJsArPkPXEAU9pupcW21tk+5JOw2+TTA+tsRhxlCwXk+pEOaWxzV5eDFP6GHkp3UyZ/tTYOJDZ
dyhhbyel8os6Ur7HrYRwSCA20ntWnZwJX9VQKkFOrgNEC7IdTYYz7sxf/SeEKtFB4yYoJOOqpfHO
lBnfh9LTLdBdl6Hi9SsioisFYVt6msL87ohJmaez1SB6GvuO7bm5vGsN7bGM9JkNqHPtsVSDYDca
1s0Tzf88o0RTLUbU+vRhmKySYuKAB4KvGElSgYz2YQFTjxITmYOsDecyJSciQ21C3sqbheF0Mwzy
T17H//j7ZVThYDr72txKhvoww1awaHFUTzelNzQO+VGf0Mtrs/XEFS0aVyjchYHjBRxK+hqNEf3O
9BJj9k/C6ObIPR+Nkz7RJ4f8RYO+3aid6kFkY7bR9SzzinCZdzY0iqve1sbFSfv5bGQ0dLU87SDJ
gw+1/hStIzmghkcDbYHFDzym7tc0S+JWlKpZa/bMUqXrC7iuSUdjG4ZHyRb2jpbX8lsZke2oj52r
Pt2EiDAxpS/xWJ5MaaAyeJr0jEFgD1R3PXmAmineythBg2aU77GWR76Sd43XW6yTwBvlV2dMxJ6E
sNmllnLJiqPh4Ow2LHb0PMmGb878fn2ZsMFuKT5FnH3IpjOt41wV66Ri7VoSDmjLLaQoWbYIf7IB
i2Xxs3iN/hnU8bUk/8wtG1XYJayTigm+yzPciDu6tII8jvyiOqkWRFkkZR0PnzW9Qac7mCpPHwLg
zqm4zux9MtdbHDaz18Xzuc2qnUI3qWspm2uOpqQwD13X3E0sFK39cLT+c16kc4R4ZJg0xIXTxVjm
IDeI4J0r/BRL+jEkC6vrKmit8vTEA48GqRJNRomlzyJoFfhQagoxZPqfp3Meq+V14PbnH0Kxg24a
khJlfzHX/pDGH1qc7SAO3qP2LLAkt7JPbNM6qlucVIrbd7sJOcFikMwbsxEEwNCq3jwxc1e6XxuR
nCZfJ1AcVfhDmhlsw5dhRvbGLA+mBxhvTyl+UiB+jgXmq3kvxS3ryn1JKKNuvUN1ckPFvMgDRcb0
yzbvNMZ/k8aCexZr6sugL1pXsqo9uuqjox47dsel7UtMzpSoCKhwWc1bh6rHJ/OA0IPcEMfR2ui+
Ci0QIqAqPMXFg71/qkcfqvHd658d2X659gGb1AWYz1ievDUpe0vBokk9/fk4rUlw+1KYoYQse+bS
ujR0A1pO3+K1g+ZOpFVn2ka0j8YgHDCU/YwVrYn4Z0I2LvcXJ9+rNHc5ckhSg+jN89cJrIpe66cS
nlJVaAdqX7fA2NRh2YYf59YmpAteBc6+Labe1YQKMh6pTkFYyjVtpwyxSOkDQ9lkdKES3XuIeG3a
k3bAH0SKsb2N1S3W6SdO/hwZt1m5Z7ynsmiwmEvPj4bOROwE2I8lO0k1UhPgRMmj6i26spSp8Vfb
h0hG+wOvOTNDeNna4oWmHoS14mrPSb2hY9R8om4R+1Hg1RYOETg2C3J37uYIQhykfLdGj0pUHHsE
5FDSr7V4jYLDJLCHW+bsFhLv7eInc5hViphHBFzadCMQjc9Mt0cxlDHhBVePkej9ifIvMcqprQLA
AgduttNZXhfh57g8MFPtoTkxLEfsp4v3ivDNht3FkEdbnZCrhc4MfVPBz3PW8tCXxtoXTguh7msi
IzIigi1luGeZu648h+3ZGhkIZdbKZpmY8p2reZDIFyvc5/3IIuI+zkfYx8h/biHnu+pEfPJxKziA
rOJjyfgshr03K/CXRH1Lb3Cf11lzkgQ4JfQtcvlNNrlLgO0qhRymV91+kbl/jE9JUE2Zue8QFzHZ
0nHRLw5shaV6h6XS27eO+jSbsfPPX7DX/bxCSaf/ySH9OqPLAXD48JThwe+hAN0vGQvLguEUsETT
4KL6j6PzWm4cyYLoFyGigCq4V5GgFY28qBeEWqLgvcfXz8E8TMTG7qxaTYO6lTfzJPt+37pRZo0f
JtlKPoB29+pO+rqMQ25uwf+qJpRfyJs/DBHnQrC1MoDtZUua5KG3w03cxp9tXeJZ7L8Su1mltu6N
YkMDt4lLDY6OLputE/HRppLCAGphdrinuGRH0XCYp9+xe5f2oZQIsIF1GhYNhDpE3YJmVrOP5vmb
NMGmV92ODQTPHqzk1g/07WubERbjfdKs32x8pbuAJfKLMpiV56esxzOgbnAPH4hBrIe+e6aOyhRg
G/nS0HD1afBcqmL+GkW2nat9N5wdIoS6fa+lvatFgpe0w5BF2qbGeFFoZxSDtUBbnTHt4q6gC5ot
1IDXTh0qR9HQBx9Y53bk81AsHnWhvCBsHmJ93FJXsYcSD1dkWlMz+NAjEUaYI/RUO6r2IyTNMIx/
I1FHpwnfyTdvGqkRBee5od6SbG+rlwHIvx1Qbl03qKAmu6BgXfTgJvBP0H+Cm4GRkKlsYGGCUZwZ
q6gRRWP7qW/heBSnqHmxgZuVzrUthy1c0ofAQbjUgM8VqGrYd63ptxsmeCbYpfToTUR0WM8hjimf
7EX9kPm3btBX4Yg+yNXSENUmUSgXdnAgWUwZIJiSUtsDWH5O7Y4AiLsnxIsUQRGHtFa5+RkZ2Ulo
C2eSSafB9dT8mPz5KZsmTXz6br1rKyhUPPzi4M7mfidhEiRGs2/ttxr8WFKnj/PwSpkZjd53jB26
zgGV7ypUDFXjDb8qd9fYLwaXzIwk6IBAh+YZmHtAFH78mPRHH16mPFIz06k99fQJhiB1abPfIb4J
4xpgJ3IZWs1T1ZOaQVfDjJsR+QIOFD2N/r2MXszgd2zoDKzXOZct9UXO0w3w0iGfo/Xb07/JwBwk
v1NishVFIdc4vk0GHuw3aT6GiNFy4pN4cBwyIDzs7PHPppFwZtngdcW5qx5dOFlQ0tQrfh+ZHEpn
p7ONdF7m8WMYXiMfWw9vNT3JLrA9uETPbfDZtZ/Enh+C6qUb+lfpnAv/jmOHsoSHaYJBwkWL6wi5
NAXRl02pe85pWJz+9RY/6oMbgcw02CRbFgBT9Vr6vws4q8TwFgNgT/bVtE5wFA89UxYDcaU57Bnz
c0eOrpu2pW7yHGHoC3EKTF/l8G7oVLJmz1GzHqkHruIdsGL+Z4pCrF2e/2sm9MhLA4C150bDAMtw
OhykQw0L7xwhDa3XD06grU133E3snXmAdcskSkMpn3Au4fsg8yYd1yqW06Mb435+Sv27DicarvEg
9qrd1c7bUBNFWleL1EIS7KrZV8PZ4Mgayx2fMdEClCBaNB0ExStu+qa0Hzv9FphsfK8lqonmTSir
TTiKuCtWqETJcBbiNcVAlDivNMuudfIgRoGzEp1HVC+u/l4Xya6EQS2yTwXMN7noDCDTjoEw57SK
gsdoxE+dHk3W03O7jZIfQ9914z20Afdk/CRwunoobz2GtSymAKviMVKV0bpwuVGbZbUfKhzfYEaO
Zs7WNumLnRvijSyiuliXQwJ6GqtrErh7htyEdAqkM7t7GQPEHl8A3v8fuRGZ9B5TahPgWI1asVZ0
D0cIlGkcXRst9VDetq1zMXrcCTgK9X6o2UIrkAS4N4BDchdcjyjOvMH4+tVBYVeK/a/QdreljRG7
Zl424QI5MZ1xMSYbwn8tplmuKgetJIXQmHAFCcMI5zJwz3bMF27waAI/gTU/xc6w6VPdC3xx1Exs
KqG1i6L0ILjLuLa6zlN46sceuzK2A64ua8P5MecblRpIKsEBaNxrhmdK16et1YgthYK7npXnSse9
W/REyfpoQ/0w0unkwTClaIlru783RHYUUMKc6GgYkAXyeQ0ocMVDCVR0s8oKTwjzwZktyn3CzTAX
T274TYEBf+i9GsTZqX9tnMI+eoVsYgdeoEM2dzrCWPsEarOi6RbZOX8WRBIivflMmM6c7sOcXWyI
82WU1lsZ648EaB+MrvgWgq2q6dIzholfGzSanRNeNjXUnyEF6sLo1rZgdzbcRr7atVFtuGa9utBO
UJnW1WjD6qVnfij8baoMGgTnVQawLpJbH15Wmr0zO1Gu0iOi17tspPWYPEVZvWVGufFzkklYwwwI
AGQR2E0wcsrmMvjVuSmss8kqTXA4WXib0cCe2+gl1vhH54pZv/EeesvXwmn/aGYH0TA9AzQ4GGXp
zRxQfmFvTaPalcEwsvCRHzK2jlRArSvxGfC6TU61FnF9UNMfzW60fazKrH3q+JYEpnEXuD1BRQMC
TPQ1hJ01mJMHgQkOS4/X6VCR9HNHlKMo4I8of2uZFigZsjt4l0XFUVOwBGqjxxIHZ+Zy6eZOivkK
6wxCVRLzLCuHl5B9uIr1laEkG+qUxqXWo++G9mm/pw+wWtdTsK0742PE3ChQ5jAo4GPGCOswQ3Ta
TSf9i/PyYAUx0xwxnCB4Sxd5wdXWCyOWM2rHC7iKeuvsALlSIRmdniIGxb2W2gvqkCiyO1Kh9VDT
JWLV1rkGeDmedZMvaAbsxNqE/p+ZEBiY32yt3mDR2ITIDhkgSdufXyIoHEXb7QRmLUc+Kx4oPcNX
DRs38+u1FT1PfbczGvqB2+yTzCsSMbMS2KCpYT3AUw94O4t46kF/HPfb9etzgpka/PPAtb7FwM1w
7kBN5JnhLdN8PTRMbO80LhOrYxvCo4ZJaUTgq/n/BT74aj7QuSM8GTP7yM8yigA8YdmNTMIgVLhn
7RZU3yoqxYcoHS8mu1eBrqB+aJUPwUZiYKfnxti5Rdry+ccQ4UDW9DH4VvZZVgD/JrwXYe2fIks9
hm3K7AuCCmMLrQs0H9xaDKPgPSQgdwFDYl3K4li46TN9Vtd+cnZFAuBD9xEsyqe0QQwO6ykj9m2I
B8OgisCBvTcbBcagvyTiXW9Ho2U/XPymIV2BT1UBx4+HuFumFGsxSiUNJFr72WcwdwvFWjbfBmSB
A4cGT65y2Bqt8TFUf2N3HHDlj+wq04tJmhmfEloqfPVwJ8O3RoOMPZCFik6tek3KF9UQO1nWV7ua
daqDZ6+OPt0hvPbis8zvoVwWct0ps7BPF80pK6zL5ETg7T2fEzaug0drIiLaULaQXgx+GycVW4Co
Hooh0bzkPAXKc5zD1P0ZNumN6StX2MJ0+Zz3qO+Ws02owCGxkSyMtGA6SDWdskiDhBbz11waC4Lf
WmuedZoMYf6oxt73LOwe7BCLQ4W35JLXxz58Kn1nXbuKpxXDa+FoMYouRt3kN8uiG6AFLyQiaSLl
Y2b4MrTkfSiCp8Q1t8Dk9lhfOJLtm9HVqyKjaT2VdIripWtpMfmkKQgylU6UdDzGSel1Vn2wSirL
k6PVHHxBRc7cPlcRREm0GdHtA4tTVKBvWiPWZOisRV09WcPEvQWYMpnqbNT4TpO6bvG/6k8+gbi8
jB/9AopH5N986V90QTzT8ddjLfeOyDdZOz/Df8BbGW8wZ29HkqAW9ya38UGKHNquY1bBG57iAw1e
HEHZefPJ+gw3AW8h3+QIw8kcvnWIzqkiW0ejHF0aXlp+20ABBkb/wL50jJWpr4HcuhTNR+97PQB+
82OAdeyzZhk59StsmX56K7qLlX40vHDK5m7ubJz4a3A/M3CGOrRBbeVC0Cmbs9IvPVzc0sbqbL4m
xhttdlANP8tEY0P5MTEYNR2vlEm2H7M+k1cxreLp240Iof+rp4PbGSu2aVivvan4GptLBIXELigp
vgZNgPEU+NbeSE+B/1TpV0rfyAlCZCaKg18hwpY7ax+xc/Ht54ZgQqOj13VqXfqYs+yLzjez7sM1
cXG6VtbU1tDYxb2yT1Yh3jiQ4GAhTWAyLJZRujsqw3x+42H+IHu0GgkiYrss292I7cpVf0H/xvWu
RzoGRQI+Cvee8wdkuXdYejD3yJuVWZ4m7gHmJb53DPNPLSUywQFX9YPGFVuCE2TiQjTs6lPuE4Xk
hbGcgx+V4DkZ7eLAB24LxZrs2nu3QL5xVCfHRvvxqe0KsDk8UKzK2/2Tl0+mdm2SExvoh3rcz6LA
Gwu4AwohUv5DYsKUM+ECc+NDbJPjM215TKjDWochCJJVOgfYu5H1bE4H8CRqiYDGq2nsNx0l8/01
mBwa/XgwgTrEc7xqaXkNlnkNLG9uW+u2wUbHMt+13/PQWi/ULWvmjwZS24ebgiExcP9BDJbOGgNp
Vl/U4EnZed0IQWtVzVqTPRD3NemILuPvZc/3ZwMO4upv9wu2ycjP4WyQ4WypEnuvXHbr63heAFAG
g9uppd8ZDC9A9V3Y5tFzY4L0YvkZ/umB7djEhoboN7ejCQof7kjMl2McbLvIxtgg7ybZ0WxcErX9
Sxc8peQ/SuufilnUUhFgIZAVvdgH6Y9wYBGONUXF8TrUfIqKsn0TNHtK23CrdfuZcz1XEx506lUY
LkjF4jlB16n57hLD4p3Iyu4oQCXl8qAWWTFX14QCr8QkGJy/RaNLrqagmmPcZLxnLPyX9Z2nEcUg
rreqi5GOvZmFBOtS/Nw+CEaL8G+DiyNiLur5yGv9V1PcmjT+7pN6m6hTb344inqfiJSbvJpGu9am
XQovsaRqt83vnSAfk/8JCJMuJUggma6MOCsWkc82uF05EXJTS3WgDgYwXQejYsHX873kUekyeJGO
CpfWd/SJYfwlATCF7E1c+2TnbzSuA1ogaQLkV+NzPykSEB+pA0iI3ZYvTwJrbjf/KrT1ylkGdf7y
xXMqazAfQJQCejRyHIJQEIfUa1kazMR/sg8OvqJpjm0zwO0Lj8FSOLpobfK3Q7SiQ4yjl2cwU35W
mu90ox8nAHiTWgFExXj1BKrnwVQfTWY+1aXDbudJqtexZqHNkmJIXlvr34Chry7CU8lMGvHs8BUh
QsBO0/BrWXe9fI/bO5NiiilpoOSgFDTmudck5Gwrl3vSrZN/g609SraYY/FiUZFgEf2S9DP6EVN4
/W1hDCvJFLABKbOXHqqhr7lrAMN+bm8mC6M/7g03PJnxTxIAM1hSetOjXT9l2k/J9iAwtxmTeMuM
MXiBBU4Ad5YtAcYnniieep6vJQNiyzTa3SojP2DbeZ37S6ldqaD44LB/wODBFEqQCPpGy++QvoeZ
wFOztLtkJP3EZzz5nDiotOKlib7wqz3MysZL82+k271GnHPAz4Sl5zbsKyL6PXy0r103nMD+pS57
gw/hnhVBD4Nwt8YcCwI5n2cvirkmO1BiqI820WIM4m7uVF2neMB3POD3G5Dp5UPMtaMckRQZBBav
ZRy8EzL1iOU6KCFTdukwwrv5NXPw8SnoAETMqjogm54SnF0lTsiZyNo81b9qQreUNDzl/mtJJ6PD
KlPnZ2Dnq8d069CqgpENWXvfmby52aZtCQyNqCEUXU3DH2A0hODvUHZ/Q1tvNM3YmwFLhwltBF95
jc8d3/VKL+9DgEzvftnlu8aJwlF+GNWjxESqiPtmaj8YNze9pSGcLcduVkHXPmJ4Zw/y2M6fvXGv
HS5Ky+tAfQOj4CqbCPcXzzUndk0AKKbRKVWl10iff61Y3novtY1LMaePZutvyqH3mkA+lPLdNOoP
ujofytne0gHGcI2LlOoyfYo/WIuxYhg97PUbsxgvM900JlORHb/r4/xo97dRzD9+TRirEbAB7ol9
q7svMIJHI/inBXxjwyM7Qa18djSCjOYbrcMga0avJvxV4NAsZjquC+s0yve0pnKueA6QITTX38dZ
5SlgWw0LEBGpTQMvM2buLPvdOA03wVfCFA6o+N/AlR5FzxgO/mWIWG7aMG+G6zI4SPm3fNL19tZF
7VpNhTeaMKuCYGVo3boalgZhkzeP1VOvtiUDBLtoGjT4isAkPnXlriIogIfhiAMA0yiuD3C18Uym
KPo3s4XIiHTGTnC28UpWMfA281UhMAXL5pVCdBzvNjG7motd0+RfUaXBv2BfBdMXPyKzR2MRAJDb
ahERrAKmdjiQHyCbkMe/bgMqYdQvRqx9Qt/aaRE7P8sNr5OMFwsapW39LzBfL/G3cIS5z0HQhK9S
1fpucXmClXQZM+IZSZ4vYq/Gs+XC5eVKlalpS7YAdH+zwnbMLjT/yI1546ivbHoRpMpprt3qzhfa
8b5ns1K0Z0F0M+WOn/Ga4J7W2ChrO/bfewn51AiDjzlP3jW644NMpx2OiVPLvWnxCaWvrfusRzgA
WFeH7a0ufguiEmM57IfmaFNzx+0PExR9ACV0ppoUcVhIRFvrSMHeLtcNgNHWfoa4kWXtPiVbkZXO
T9HEhE/aV1nJcZMM3LCrcOYUKNwnvUl3uA4JO6MYyLb5fwJhqE96WtrSsxv6j7HMNnYKcYBbIfB+
FsQDbkVWMSyNqTXllRxPsuMJq1cGidK5uovCuLoVqZQeHB1X3+rRWhB5ecZhGwI/GO1tRo0VxjbS
JdXHpIpj388GT+w23nUikVTl5ESnbVK4dQ80mM38BbOhF9klFR3hORAuSnP022bTySmWNRr9c7oo
XqMhO0QleKYMC10hztIebUzI4i+Zy3BXsSgy6vgYRgXm7cCHOea/9gRBeXLY5IzCP4Gbeu329SZQ
84GuG2or3BMlv1jK8MA1Y8ATXk7HqG0hNdf+EWvGz+QQ9TPcGJd685to2MMLuJ2WUfzDtPnVWJyh
zgR1Pq06bH1c3noWy6GLNAh5BlPI3L3TmXFNa/oCc19y+yvXWVgcLTg565GWToJuHDc5XUxFfmUR
wDFdabg+RxJWA+cv12610zS2H35G21I8XoNsQFXMsZIMFbd+M0OgJskS69B9a+0SN0yXkhlwwzms
rXM9ei119quN0V7aEb42vPcGV5GiHyKxLRxJ2Ukp+TEBmKQocKSra9q0nb0fZLcftPEwCfEn6vFn
jowLZZaXzHKOCjJiijih+3TQ1v5n3VE02DlHKTljlGgx+uuXpB5vUS1fFMY1QM1k4GqBBTbBQ4N9
3a+ikxLlqzKpr1d8v1z64Pj85wvyAMlkomnPsr7plV/7vek5QwkmkIZVyRHXjDxo0Pjxu4RcfIY0
ueeSCb6KZtbXeWEye7WPw4Q6WrrJTu/pqIkn893Vggp52NiUhJ1x9YFz0dYpHcoPlTKOBH4+ozgm
9Arqle8hTXjFaFM+4T+6IA9N7sYyn/Dp53a5FbAMXLfZdY7zTVcWPYOKIHt1ALfsYkan5rbO3nW0
zlSPJHxA59roHBuKRZOWu6zz0wxjo+R5ZQruEBA5dMem1qlZPHkli0zR+R+jlXpF9FLxpcZzWmPg
6j+xMrzp9GzriXuByLYppbOpBGSPaOEv0hggsoMthpvM0bcWVgJwR6cJDgZbfe7huPZcLw9acBzJ
uvz/DgeuN7bgfkQKMEcarVUhPmf2pOB9OaXNEQtG3ZRq3Zbut7+k+QqUaRidjWdk+QGrFH0+xGYm
DHvZpI5RiIuKfTAdH6UHSBuaEsaNqAn+csnkbVQoVMo9haL8LaaRuI7LzEOukhxZn1+jgQWis9xy
qty9KyP9CTErYNz/pGp5T+fyqTGx+zYoiNCffvopG73Z7i4GxFbZnavW3dqxQwxHgRjNuYvQzNvY
ACisnuUwWHtlONkmLyzq03zuX6D3VYUJOEtcQtIQHkYUHYPPBslfx0UA4SuGNdvwMklRiSTfiAcZ
spb/Wc5Ozucv8apQBwAwbXwXDIKw3hrbfc/EfDR4P8eQG47dZNXeRfdgpgXjGGQzx3r6ZdKirWPP
dC3zsdMEtRXUYkRt5imV3m29+iOTA85ghlwUWVzg7LLekksKqSeqnqq2/tbcaGvU2S9W4Y9RcA3n
PPmO624j554opvzSDHEZw+VQybLlojWckOMu5czpL3Ltw+nojusC7Ty4HFCFmf+5dfnkTjhzJ/S5
tVbmAhrZ8LKcRfyzaQexCSz/fZjxRNOqg23vxYAHCchzusNSWYRakNNdLemk4dWZadDhbseiv+b4
2EQqbdeTcI1VGwPS7nvOUqkc8FW+/Y6PlA5oxyxuZkXmqNGtYKOS4cfOifiPkwmzIGfVHETO3lRc
ueMRXEluhIKsoMmPjt6dOPoXieGdti0FESg51q3tGcipeiGxprgF5nnArjVepZnnEBKx6YxP5Qzp
z8ELAsDcoLFE49vg+x2NKoSQhmlQtCoYcA9IHQUxEJWme6WVqMLwzEfLzxgr5NJxNBmksyPux2ab
WLCf43BHs6d8mLoOJbB4bHt/9MIIa0SOlQo4or2WqICDVvzTqhHQJVPfKB6UPrN0wsdBwoRM3yqw
eJjPFaI2mkRiermIfnFiYVxHoIO0hTLxYFNSgKPskKNHjhrhz4Q9vu+a2IA4XTP9ULYVVOXeImPh
mdLHJJWl2CiZ5BjRD1yVqRgQfhM52OiTud/oeoweqbeGe29myW2VaEl8LUgGerqtxdPBRDCDK1qm
EGJHZxzeLbfjCRBEbmb+JEmS5lvSFpbGzqNU/pFfeLosludzFlf/hMXGzskxdo8O0Xxha/ZGjKQm
pqJ+7lTf6t5Ao9Ch7LVX3aIKEIRBK7/KODdex4Iy+jKX0T1LTeObaSC7hmPfb4VqIe132E/TEK5I
03C7lJhewpgXqZMdN3ILiSLXWrUxYtqw+Dr+RTMiW2ksX9/BdHjSSiDuOl/xPo6HR6J3x8yp4ouV
N5BpdB4SUVOiQLAiItYN6tF3EyTmNHD5ldjetb0w2QbrlmcQoDyLPPoxfRgQZSIXSC5N35qt+YD5
KM10U87vxIJahr+pINbdZd95oslVnmYka92h3Y65oY6dP3Yrx2aeNKKQ3VrT9/mXmrHl5lKzYQNh
SJoG2iSLGJO+1HkXHHrQV+Notc9wJorvSsng0betBcqoAxwmyrTvlImb24xpgov8Csif6N91SflA
L587o9uKjgdEGBCeJy2j2T56oale5zG/aGaEih7pR8Kob4ChVq1qSTZwUx2gqBhD9TI7+iPdt4qC
TFqIohHeSc2NtEgcXvQu3YRZ/5EmFTd5TQNJ6x9LKksaMHQN5cGK5+B6qt3PJoa0oLHEXfIznFIz
ILb4HOn+tp0W4EGJCjiHLsAaGEyZMe5zAvRBHd/aBbAwDutWd14qgiF6M91yXuL1sFCasOMTFCQj
L0MeIRyVD3Gpr/QUdcSa04se9R++BiW8i6NDb9CuGdA/AcrR5j4GJjIDe9v1xJ9qyVJAljzR2dw9
Oca4MfTi4o8SiBLmW3ZN1r4pxAfZFEaXkCudbOfH3qywM5vIBrmYDgm/ymibj4afHxor+McudWJb
ll2DVrJ5LwhQ1sw8Q54RvKnUbqYiKs20FxN7c25pdEIMMEeKHODXXHphqV5drd9P8fSGzL71bZZ/
yl5TSwxDo0f5sc1/0s52hFqutZX+NImkN4Hi+iSyHqmWwKrAqKasfd/Qd1aXNHykh0g2r7KN90la
HWVBADJmuaYJnL5h0j5llMsO6CpmhKLuQAHDuDD39qmNMWC36d1qM66H824c2y2PcjzxyZOqNK+t
hl1XpS/5QM4KckIJCsyd2Xhig0wRyzIkrJXr2q+tVO2DS2qDjU3IyiZmMQMA1DAhsSZm329mk+We
KWJgR5FZ74MxPgXAmRii4GPRT4AizN8b+cRe58Tnk3x6xDZMWkDBgyWX2Yvk4jbsrUlDQrYRuDEi
vyQyGw/Ec6ERdJa1T/gXqAl1vZI4ocL2SOsjAkESf8Vd9S9up5d+cGdg6jkTboT8PUIJ9CRZ5cSX
C4tRVYfMEgiELvdkVwMbTAkONUMINiqx8gMPsC97hA5aIaSswoZJODEYDWfD/2ozKz5UpQaNvHRZ
cAbIr8pWQLh9+nKqGe2n7z7qlt8IBxUn0jSka5Tdn65ztHVtKXsP8JyIBykDLq7IlCIB0syj6ptM
Pj0o8CxMHLKO2wGlcUg8yV6MC7z6dYyGky3rcWUWEa6qMjTBYpTsPRZpHEUOteertiiKMS2uepzG
qdlu2tF6nnQKe9zK3zh9bSC5WvSs2deZ7rKkMgFzc+kxUkK0Bh0gOOmiwNhHk3Mx+3FHi9Khm8Wh
zjICeflSjz0dnSi9j6qbV3aLBZz/moYOysHYiO1YGD1VmOlYgw2fRD92shYnUzIdFmW3j83S0ykA
AqeQApaAMV+bNs+jgE5kDGOdPf3TrOmpmcZHjDshngkUvgaZhe0gluY+HG66kWDIjs81f8trFZjx
2YTrUoa04Mhhr9MNylZbLr15hsOOoNRWvaneZMXrYzdluRaZDhGfC1AzRD9VgvQKdt4LsvAZictE
s2Y+nKP4mtScs+3AlmBIzcabGciRX1Hn4hCjkG9i6ItrnkVDjX1mMF/jKXvvZAuZiwdyrbsHqhju
SU8rZUPO02/4E+P4nuvpjRTEuW7041wxbkVVhmFuIunXGS05ynjyirqjgCNd7uB7ejCebZ4ti3sF
xgS8ly0UCGtZ1P7yp32amfMiWwQNUuCmcO+StRiNW6suxF1pumdjpL9Hb3mDWkK8D4Wtb6e+uERj
s0+EdgQsIw7uON2VNHcda2K6FOlVaIQ3NPG2tsmATVq6bRYlVkshnyMOE+y/O3P00ibGawLjsDXD
PdbRNdF7PGbxH0IdTl/7NUzo3dKogMG4cGqC8UsfO58pOHwyTAxrFizPriJWrgPuDXLJlr7d9UZB
kKd4dKGxcJHg5eF7HLQgqSx7b/TaFjzKN+U/twS3L2FxKGU+tAc59qSuoBfOWJZsw/wnjOajWMiB
Fbs5ChZvYMS3c1puRttlL18C65mD71pR6MFiAZz4V4urYrbF3u0gs6m23xKFqJF7Q35V4MRtLqE+
o3MxgnVoyzVj0A4pFnaXi8c09/tzzEzut+KQ1xgpqopgHI4W/5rNU4V8F1s7YjAI6CSqgKT4UIsX
ixUuJwRivqMrqxJvNg0lGQsJC8JCnyfbPtOQjk11sWzT9AI3uAsmSHT7bdsufVDhY6bq3UiIR2Bf
DVzrZZE8zFncp0AnwJj8tdXdisJjH3XP5ZhexQjWSHfw9fIqbQT+WjGnNzNytzmeV6ZF7LrwckMw
uxE0qntIYWiPeGRU+GOGal+wknAtIKkzs1PqbHK8vCXpGDXxnBf5ay/wi+ZqV9JvOTfJuxX7r7Nl
+sAW3DNfIQDVdAtifVWhuKRo1uw05aXKBLdarukpEl1UN9/U0y5QCm/gJjCk2a2wsWdLwAh83q5p
Zx6qUd2ChgKOGQEynSI6RNno5+W3NjU2orkGk8U9FLEEm+uHj2HBikMlmyRmPGZzigCO7057aNQ9
B49p4iksX7UO9y5YgJ6gpq6++nR4qcLpJdfGZ265fCgK89WsnE2tjHc7pnhMI0sxcDbXnbWeR+lp
PbGT1m/fjM58bRx58NW0ZDWpipEeOvuPw9NPCqjqiiZdImm2i90qEONeT6etoILBoeQMcxbe6Waf
OooMC4zoguOpTNyTljaHsjHXxKQOIbSWKusOgJYeR+5wI77AdmmcTyZ+qkthJQ3m+FWmCJ8aewAQ
8HSrsJh3dJ6ugbubTS6hdmmd3I6H3qg165RNjNAh3+Q49CwNeGyh7wOfNXflrE3Hf7ZoevGmCC96
apZrCzPFoJuPeswkPHHWRNm8U3wfWmrjxtR+N0IAVjPucvqOgGytiQ+tydpwXzNXVlDdiBOuOHS3
vdk8L0WwdnCPkw+i7CSNmlVnfuso6bwono8DXQ94DBvouhjLa7tcD6UA1RL0H2bTPvVs3wRBhRzK
TFGMYJm4RaBDHzpEcQdM9hANfMZS4noUAVAg0u6HGAl9ED9k+zYBvM7MDXhM5bu+LDxDR7cZrxHO
LB+dZ4YJNAMAr7UFQ21t3RoLfh2AX8fFUNM1gF49OlHl5ba4Iy1xbSVvRcBXO0QGbLoxie4k+T4q
K1f06hma1yXprcm0wCuS6N2PCbSOIYItcjEa08CG2pbusygaUL+ESccKNnJIC5KbD99DnofXjC5V
La44HyaKHcg94i0lhDrWM+UG7ndl17tGjF4+T7fMYc3V8CNYSPF7DqlBCNmvTmEs9lpqPPcllINh
KvDEMu1Im3O70LBjhJVWPZPPhvaA4E0xZRCGX1OfwETPkJLh06zlUlFdavg3tYLEkh8jtoQ5jSml
0p50078W6bwl3HVR5H0ewFbYxL3wmCZQarUxHx/7CNxMgdcujep8B/Rp77rwt2gtlw0GVE2ULXce
QIy4/Uun2GadtdeJNqxq2NNjTiJR75NLzeduo2ssiHrSzWs97aIDd/G/LMQ74Xd5sG2GRNuhM+La
s9OfuO+fkPqYGROU6EqKnr6jyMKg3be7IAW7Nfs9E2OWUDDYm/sSl8+6IGT+YPHZejAku2siLxWy
cekwbiDhVwnNTwMxBEbjhmF6GSmwt4UU/STtjilXkuiR5T4TJ43La/beVqdAbmfbJ2DN6jF7o6v+
oeIWUjDgDx0b9oVxe54QMJkpF1BRhyF9iv8q1vAgYnwojn79U4dHMF4EdX866quaCiQXZ7b5DAcM
oMDVbZ4kpik66tYOEa9W/5cQdR3GZ6N5CsH6IfiU1t5uDgBw+umDKrKyvNDcxR10IumXfo3DBtTj
rNhlnUKTM7CkY/FSCgzTn4nhpeFPr51wRlRge6mWcMpzUL9p6fKfdtrwRoWYqQNHr/k0ERz5+I+j
81huHNuC4BchAt5sSRh6L4rihiFKLXjv8fWTmOV70dMtkcC9x1RlAcpKCkpeY2fgd0j8gN8lKOxE
RIkJS6085lcWWagjxARxtC2QkQK5EWqhT8GP4MlRglOkMABhmoChXZFQ1SzG87jFnRJznn+QAamO
6xQcK1QSbUU+h594JZvCyu10h0++XWs5clynrHZ9sIp++Q8bMphGb8KzqC+L4oOd/zgb4/HMrrSC
oHC3MbaRuPFx4xqrfhfi7LDoBZbpH7hOkIIazZFg14EN95dCtyP7FESNlu8MfZ1gS408YkrYNQTZ
15wqIGB3iPZ9Rfz5jfIyIqTP+tWjm9YiQT7oDaT28ABvSWXzztqJZKDkqh4VIiioTBHEaDaVHIts
eB0yye0nwGQg7tvw5AOJmN41mYSsImQ3QUAj28QW4SLi1zcq6rkdZF0DToI8XHSi72JmZLRAtXUc
w7ekekyz22yhdE6QDmQDO6W+j6pnc1evUnAMxDPx6/2JjdXwoSdLXnMumGoloJcPubZ2ASozNkap
M2FyG+A7uBBpU+0xkAGAXIdpQZWCVP2Eq5XEu3LaNycFswPcl/Iz5szo/sX6FZ/0silwnSsVeh+2
Nvyjt7Z8ptlF0o+iwU47/BlalHPF/hVx9NpGiIKF8tHJBnsSGNgttdEhzUlid4hXLryAp/rU8736
00NRREAto0pYlniiQcCNtISfGW7tAGz4Mv5k3TT5dnrpRU8sfsY7biquhDRF8cdCCgs6oyy7uTWf
lUViLMDohfrb7nWusXyJUkrjuV5n3Yp1CqgUsbP59qDk4ixni6CgzXN5G8W/GjwpdqrBrg3cluSE
uHDGcHdOYBoRnxKpDN4GD2vF7ePQ19eZKyBdtYcf65FjiKB5VvcIg8AhM7e1fo0j70j3b34P7wok
ETRoHmJayVq0lxdqlicrphKqKubExka/j7XfMj3lBHUZaI34Yi/N1+nq0Told9bT0WyjCABcdo3f
ZbzW/2Wf+LzM9Bgd5pudcxB1Cn8lMXQkvf/VH1DXVdODBpT9BSQrcxUQsHrjy0KCVTd2cUcS3NYb
HGJs0a6EuTPL6g0uZh7nTY/C6y4gU5lsRv1R4DSo8JCbGEgtAfu6AiGQbwutD0IWXpEjHi8BZj9q
3d6JwDD3mCPR4m2Db8JGdB30l02iAXW2OrrJVWBq8QluBpQSocy1YDPFJLCx9F2mu8xeoc+hqWG2
tTRZ/YNgOwcvO9xVGDbFLQ+8UH+HwYY2uQqA7C+DHcvD3FHR9QPDzjclWdHlczwP3UoLCQVxZlZ7
u2QdjuCXx4NSSRRWAfnzKtJ12vMtqhgKlwhMJVUTLB4kFrC2pgVayKf15QfunIMAGCQmqdiGCVVf
gNsjqRghXjlos2eMdup0lp06PHHTTc15t3nKmHfionEb2cZHr4vuGCx1Eo0yHBSfzEeUT+GjyfkV
NjDBNANlJPHA1BA7YPDgQg6JxcDXE+tj3e/k+KyNXvEDBxRLWw6zCcVyvpGJKtCRkaKmWSS7bv6X
5WJHGGkB+wrM0cIETT0/HkJ/I4mE7QAvvb8d3irp868limgtwh6ELmkh7FAroaLsIjv7yeSt+oRP
FserRHclnp5gibUcGWP4Lid7evC3g/kbMC+GTvPDvAbYXvWBDq3W1rnpToj23yQdJsNyggSy0cqV
pR7QGzE94F+MeVjGufimpGeIuNPrlboDz1xQun9mD6xV2CLR8arcSFw15Y5iY7aw1OugO6oNT4dC
9ovqDR1xwOU7hNCpo5wDqmk65tm48aJoygG0KanyyK77pyH85mhiG44Xbu4dILxUxUQ2Y5FRGbDy
izSH0Zpxav/YDwFSR0aiJn+9vJawx1evP4gqntaeBUS0c/l1KGjYKnwEOMo+03JlfJED5hBMmM6B
rYuOzDtxr5Q3iVdYpPc6KcXJ/FSQ67KPkxwx4M5D1nXOUFcTJcNjlc4wY8aSXtt7ryNJdnNSTb5q
wNWg9n4hiOTRP4uvlQ7tMKQJ+qrNr1HfpcNGSDel5hTJbqRZ1JAf8Ux/SzhDjQ2fT/RkTYazCWsS
KDRioNk+lcz0fyUcMbRAIUGTuSsQ91aoJx8tKk96IV40ct6GS6asB8kJ2kU6bhjlHMJwFTLbV9Rv
ieNS6056tB3Dg8DN1YzvWiGGvr01psI4aQ40cMjLMV6OEpNhtc32/WbOjrgqyk8Ju0VYaux9cIGm
C+nBsDG9ix9UEDqvJxzlvf8XY8OCjN5seBiKP3Avhb9XfxmJZQwE8enPNIOFiJmAaosp1YeKHuqX
ZKOyd9Vgw5CVbAm8tvM6iH59ZD+yKBjvp3Z16T+tPwFmen30Lde4vg41mbjFLvzMaxeyVc4i9mSZ
B19ZqC2K0wUPAQaOBjhLvS0aLyvP0xqieqyu5ekYp7aSfOA8FJtLBzvmHr/WtckT6UFzUwqMrK6w
7YihQsAE+jJ1/DezrXGN7S+jiP1oR1e6S/pWZ4sQbec2S16F+b2FpQwi5DecQGAsMwwTo0tEzMTj
pXllu4/bDRsHU9tn0i6vtvUXpjAVyRicAvYMPpj1JWiARr7n/VM0rwj8g2YzUvQ2T/kxvbie4qts
bQqNjmgbtTyi1w6WTHCvunv94GfRih8Daoj4l546dT66gaKx6e4rR+MqdxEvxwvcm0xgWepNH762
xxbKwL9h9SHfcqyFR9SoFEjGN44X5dt4XQyScI4a+XXCZ9FugPnJ1VreTYkdNfAu9iBghd8k4Yf+
Vxsuj8cM3hOwyFFJ+vJGnPaQKBaKfFDnlODpMoA3Lz7V8JwiCjKhwW+6eK9wwDb8Cul3bh5D86M6
jPBoOGoUqix+Nn7qFqMKO8gRUA4Rgv379a+c9CViQFXbZcm2bNaFUC2kuzl3FcyXd5nxwwqQm4UE
ySHamfLOUDc4DsM8RxYO13dTdXuJw4FGPwb4WR1blvWZy8SYGfxougjT5dYFfhzyyOhfefkY9M1A
YEjkkHyKVBEMhCLf8CMl3EYdOj4JcqGXDR9ZsKRugi9RdPasR5BvJqva8O4DEDBsC5kWkIHRDaAy
qL84twkFYNnJ7YRHoopX3XdnHaiYsUihae8x2k7oEOHN2OhHU1S+FpaAox5iMrYl9ZRrWxm0JUJx
ZhV+/VM06SqUNzmy+HHqHgHWPjlaD/7WmrBfMXtvHjmTkfEYoUlrv9k4M3+tWKe4OIxnNpu0ieQV
Qk+8LKEin6SqWRTWsrjjF6ZeRvfJKgRs+NMw3gC7O9qsZqMxWxFLzoF4r809CFET1wxVnfJryIei
QPRvJ/yflCryjhK8Zp2Tf9fBSYXUT1SFMW4S5CkICRho3627YSwrJKM5l/QqvPJgdThvYeRwu8gE
HFO7h92z8d+sNYEd6QeLYnCyroZ0G4oDbijtnwH+AUPUmtOqm4DBiTv1j8VsTg8IMRzTEKt1XiWd
3rFJveRSRi68Y1wH7Hm5aKTQy3jDkc0O1zLzwGRRj0mz4todOMsERs0CFJs/UK39xL9wItTW4JL7
yY0zfmQZp0KzkwicID1H3o0kbswuHm8q7tipie1AkEVxqO2lkbpM/qa2lQ2PagUGk//IhL9JdEHy
k9pLzEp+o1qQo6MUHdQXvwERKwwQh+Pg/wAaITqglu6tdbFeO51iH8k6PbYREXp7k7H7voBsvvIP
MbgTd8+p+GGUsVNL0rIubtSBirEtxwMs7RgBszS+5yFZFMLzBqI1R4mSDp4znbyw21QquqgtoQ0K
5IPXI8eaMzqhaCuSm4Y2daHwQf7Wgtp1Vgv4PUUayzpv/OqiGweUGgB1HBHF8ZS0i/y1T19PUlUR
21iGndSHTgFlxPbs0XPj8uzBdtIozUCplHtB3Yw/cgUfbBsLm4Gag7hV3wYAYV5pIqbmMHBPInvQ
rqqyDPmAxTe2VsKEx+o8xKscO5EvQcaxi9QWgY/fyO8yh0+RkbIo7WrZpjT3wwsTl85/iNKB5I5O
ORKiUEu0udmTORXja/A6CPIZ6ustxl4xWaEDXbTMYp36kxGSXFuYkoDPZnbchiBOKcTbo0jWN4J9
RqK1XWSfA7PNvGKcqgQUpiNV+H4IV6pEYA2a0qn5q8kMTLt9MWMRr6y3r2g6DkV1GoSVUdyktCVc
icCk3ut7tklt4cbZVxWsKqoWUmM9qWsWPVjbWcfcE58uTCAsCkQdHPqZYixLXpXSKJdZ2ewSAgzN
+qYB4LKqb9mauC+gsqfbGsEH6unsrL6e2Ss8KlK28iXFLphPmtDZF7pZnseIlO7xGqvfhmba8xJa
LARUJ8leb/CTz3ZlJEFmhTHwV3thPh/nYvKiN9teAl8pnVQMkiGWUzClDVA+PCsTnn8/w5Em3Y2q
/fOBtyXjUZW+y+FAXLDR0BdMa6FL1wllj8U61zrk7co3sGmSkNPLdiFidw7FPyGYeMteP0naekSy
Oxb5cnIRX4rxWCjwd18GOU45QkXJZgy20JVPvVSPatvfRnCRizqq3nrSsjYez9hceeZptYu2RfBb
sYASy/S3C4p1nAUJzbf2GYUxIWZBQvdApK+k60/R1+7gnGhH4/uAmB7FjerVhbye4Mp0JnLo4MVp
DsaoqXaJOXvogztbTAKYeoy0o6x+KYJ4EvKX2w5NvFXbQVwqbc4UhFFbWRQ/Yjsd2xbYjWUSD9X3
iuyytJPvLTTGJGrQ+BNExDIgC8hD7ighz6NZr+aU4Bd1JH6WeBEjfUrkYAuE7iT0nSsgZteqFJ5I
7fVoKnzG9WKzbXmKtTeaGIK4IQywqfrpg30qFrx2sYOlqeSWhDFVpu5YwQfeZFBksYhgAk6qbDEw
bE/SeBXOwvKd3my4uwCJOC9Uy6N4Dgz79fYlcdfOIl1YCCxvGZ/W60IlGvFI7IokMcaEATEte7Kd
xuY7GjRngscgwzCyq+y7ZbOCd1A7ZeJB6K9G96ELX71wTAQvi0mjObO7L/VjYG6TzmnRQc1snBXN
RpF/TOMpHy9T5IZRYU/1rX6tY+ToAxjy9Ju4J0RLGxnDGHmfsOXyS0wfmOvdOpcs+PWsVxExkKLE
IkWITyHtWCy60E4QpT1qxtoDya3blDWrdlS0baaueY9bquL5F/MGtkxKCGr/OlrXqr0kUbfK1GvF
GG3wlNLVx21tftfN5yQ4IGdCgS93C8w7FJ3IFMEy/MNMT0GwCloGuP/6nYYeHCmX+GOh8jXXIiwy
rs26B0bmTt3S4n9byu5F3qoRrfXSTtF6Qod2y29y+q6sMIMFIc3P8g/0y6V4sAMCHq3vy8ITek89
I7RkALOGA/Sn78XNcNQ3/UUTF/TtzyhakrvuYqweNvkd9mKybtzwczxr12It7ZgjnoBq2e0XdRPv
sf5FOs/jdcu3eBPMZflGGWiP4CnIrrTjLRjZd7xnvXOF1fNJ3LsnboGIO/kfmiKbmgVpxbG/G8pS
pgBeoiWq/4LaCSjuyFpKyUu18z9mJ8x1J0yLS+QST6ifhFxal3AvqfsUREG07d46Yz/X/Im+lT3G
vmVvZ5fUJkPBMeZqEZLguXGUfWuHp+KSPPstfaKLZcCJrq9bvFK2iKU27R3ni3A0mXhuyj2z4A/1
t7SVEa8Il+J0iXc8EjaCW9tcMBbajXtpBypvSVZRuCBBnkGxpxItNWyzdwiA58Z82byxwQEtz0DC
f6fvyuaWvQon47d6EPnZrMV/cI45HrUl5vs1jp+rtmKG9BmdscVhoT40NmBBtyg21F5Y9YwVoV/j
68qPSaH0+qbs3aaMNlBEntQjGMna1c6Uf2SoZCD/4dT9+DfjyRZ0iTH/I7iadp0diTPapGtgcH/+
LRzd8SG7lcdL5uZ7cV04UMLT4sZwkxHt61ie+l3vmguTkkJ3rU3/O+yZcUMu5Vzwmn3+FaKHR2W4
7QOH0LGMm3ahu/mGNG+bN7RdFofyhNHipEPOKJcIK9fGljgTzal2wpWajK81X8ZL6TCjJX74tLV5
/Pq6mg+u+V2zN3+KwwQYihSSBSl3tvURHSQ2kMwPFi/2MY62J0jyKDyZKmgEwpHCcmZIydxl9hzv
KhjbDkNnwB1oTyY+Kg83pNPsFBt1ZmBjW1xabvuRribinr3ss7QZN+KazXfElOp0CYfxPlFXMxSl
BLfrQ3ghg8ehuLyXPzrDD5cJ2icZjT/TI1+JXu8EX/rf+F0vyz2rCLZexVa4C3vf0Z/DkRGMMz5D
J1wFPzB9vclGdOZSmkubcq1vk32+LTELLfhANrC2NsYhX6X3bp3YXL4exRS/6ZK0Ho92i9Fc9OYd
PRCGY0fnKbIRa8srnyt6598kp0LbuSRNe40Ime0625V/Ax+4k/y2F/IvHZkBafk9PYYd8CyWlk/T
/jGPiofgczWr0JzJsc7KXXbnSBjUQ1c0+Qw5FiVt6hJbo7rWLsHaPKPymx4svuG9PZSHcvUPPKbl
BUM8OF1lFZJ+uYJmqbiKLW15NxCtbqJDvK6cYaHZiAQQH7mZG1whfK2IsHQCO/ij4mK3yCZvI3j+
Lb0ld/6hi7gxOZg0N3G10+jVq3LF27wvHsYuWzPu2Ddf1i+HOVPE0VgSbe0Wvwzg7eo6rItrujRv
vgNQA4o0Amg6tg9zTTj935xYsAwdyyFPLVxQurkMizAKebzCEF8P1bG8hM7LplKkykbKiBCitfuf
/mQ53cpwwNL85isMUo/ixoPFDLldDCeJMd0uWccHbEKu9gaVtGWcuHqtEUohy14w+dSd1vHn/eyq
Lpfxqp9t0usJew3PsYR3ez/IjuDwObEIRe73SJ7V4pRdNXI4bd+j1iAejhFhccL+0u+ClU7784sp
JSK71OZ55qanUmVH9DT44+BMAkfNtsU6L915arXpPutub3R3ksWY8DJsf92YdYSbYRv+yz082U9/
j3sXKPKF4tm0xSNjeVot/uBX8m626towFtX2teLbYqy7F86Mh2mcyb9Aic5uYdmvkhU/uvZP7l1Z
ZrGN8Rjl11mkeXlj4DVCZ+DzOLD2OADP5EO/Tm64Kj3BKRhDUuxv9fVrTeiF75EbxrUCrqVeQR+a
NjjZ63sse1wOxoPrlI5tAAOC3kuz2d21Hy0vmuAggpJVR92IGzz1JGMg2+IYIsUOQ7HPDHbdbbUL
z1q29dcS+i4X3YYILIn+jkHSHx8ntAk/cKA1bTKn+ycwLe5WPWNiaZl4TI1nvZI92qk9lAzLFoED
T+vNQ77kYlt0b2uZMMj+zm8m9OfNcK9Pxob0xNBC+rKML0rtFOuKJhgR0TKFharvdcMhu/yIEx7J
LkeefEMxv4IODdi73M8jQG4P1sPqsqltKCEBDy/DW0e+KgSELFjAudMKzXL8wViZwSi1sud/cygy
8H7kh+I0XOunTvgF35LpyPwZYaEy1NnL69dOwE6EgP2dfUrb6NozNl72vA8yr/4aQ8UXLXbbLTHt
W3/tL00jbneZsW2zQp3E+N3mYqhJ8/BofEMkNVjw12iHvFJZGZI7RE7iaXNYwoFDjkdmU527A1cG
88O1bDdP2iXe1OFanCz2Ft+axBJsIVNRtN99shgdVKjJKb2rG993UTZESDQxCd+D+R+9ECmVqhtw
o7SvzNYW2TEn9mDff+RLlHMfL2WhHbJjcNRP9Ue6Z+fGWjH9YN+F/GUoPc5TxnziKdwZiU3fd2ku
g+MvmVwFnuoxt/lCvrIud6iCcQJ5oov+R7PHVXrKWDIvrTWPuAsNGT2pC626G5aFN3ixaIuf7Raf
5TgXTQsSTagIPpJNu85v3ZlW99ZyHRItysV3l5xPbprL5BY75RiwN3Iljs1p1VM7LmMei4nlikyc
/KL4tT4BsryCzYgs65xeDFBOJKvHdn3mkofyc2QMuGgoOkbCoZchQxZ/Sd/rMTOddpzOzIZ+KNaW
wgpc6stj9cy9ku+Jo56vboVJwwf1jcNQhyNP8HgfNppn/sDu2s0hLnj1bsPB/MV/hm5rhNa4My7B
m8NBc1RyhRbxFiy13WwTF1wKOhqq3CfcQlfZ0H7JJjUHhD6W76fCS20VKfKKB2H6YDQAmQemIJsz
QkZu4ZrApBW9dGhjy+Q83lpUK8tccZgIpMzQgYcsLJLAFuVW9DAVuNyEgSecmg887+jUEFBgbAAt
KLFRXwCplz79ueTgKFvjYF5JZBjvX+jOFzEnH5Fu6QfUnUVv8/e3HpyaM/D/73G+OqsjPs4tdCE0
kdQYEM0WPIQQuviM3GHFAZKSEzMn3dI3sF1lGPX6IeUG5aQkrevf8JFNnvoG9CNwKEzJ+8XIcMZy
sg1F+JuexZG/lvV7vGX/axD/ajjMMQ0qdmb01dZqnQABisjWwO4GbzB2DK6B9Hbcqp9JsIbKzxaR
hVPYIrazIw6kj57Vyao6MC1uMo+w4PExQcdlDZ/a3Z/0l/M+3xAlwk6BRIDRoeDkpSFbzr4AIrQJ
UQpOE1NtXg2J7dGcy9vGS9KILuTx6g/KzjLaEZFM5kZLTOoZ+T/XUff9ov7G3f4AqhwWm4FFPB57
Q7ni0lcJWoX7aZgPsV6HCKQD+nklobJONzzQFYO18ZVvWnxFigR5MeWalMnoMod1VTGnYn+lFcaC
6Xl2Caw9s5G8Z1aNhYMFCpAhbZCWZLFq/qHPLq/e438m4bvLftDJj0RsZn9SQDWZ21iFCnlvqHjo
FvynI8LYUrnDo8SiuouSU1gf6uEQjud8ejDbWSbZKhT+Yg2RmQPeVehgIQueWXJBsWdDEs4ip/y0
atzm7CI0Yq4JWdNMV2OjLY3Fz9S0Hx0kgrS+vhgMqz5CgwROiJR6MZStkuzNVvibFS6lNV79QYdR
Ji1SGGUdK0R0aoxT1UeQ4IKYTjI1Ub3qK9otvDrNoWMhSDiQl4vVl0hY3sKKhwBPTaIzvMIgovTo
HDUr+hlFY5OLxdNSyuc0MbCrrBS9EsrDVCIzG/PRNhDrjSI2njyPTVHI+DJZAaNJ7qpJFvnI/LS2
cFTV3aShk0BkYgnFQamBKI4xOk2xVX5FA+6XMSiCC/70AjJpWQ+yB0eKlzRshQOBmcpfovCno6Q4
ZHBH03L4FUQgiUKImyB4Pcyi/sxEwpeF5qN7Ectaa5hJAzmHdCJBoki7XURaaEFaUqigcNW0Cr1i
qH8bKSvf3Oy9HIXXYlAnoE9jw0VnonJQ+tRpoba8gsD41iu2YuIYtzZZZplddvr1RagGKJOOOwH3
mNZQkrW4QEYsmWqtvYW+niegEqJPooXC/pTw2WPiJ8K034iicI50binccat2xLhVTSOKkxfXsfmK
NhM61yE3Cag0z7GavFOZacgrVp4d+ZBC1Jy1YtxOoIr0yGf4p70QgurjgFSSMyDH83ZIAr3YmnoA
Gq+rib4OWVtZ1iYmQu1Vme8Ir69EgMogdf9Upf+MpQ6as8gwNxKuAPk3Vs1kJgUAM+N+BiRG8/vX
Ibf2WT756D2SqYTbyBw7eNYahuEJiHAjSutB+yv4mOrwr/PhyHOhC+2MnGDmr13zJiEz1+eMao6B
yo2ZA+FMuHB5qCI2Y3GjMXs5jRr9uy4tEllZ9+FT8clGKotVZ3WQNr9a8sZC7S0SEtMM1qofNISt
4BkgfoUTTQa7Tl88KcIzNbkKG2EjwuuJawtZ5AvTe4lP4DcyGRNgiRjZdMQ1m61y5shiJ9P4KnHC
j7IJTMvkvYR9ohm8HrmHDpsg9hDCIY1YmzvYGKG86LSN7PKb5DKynkQYidKfCTBTHGRgFhhsFY2l
UU12FxG5Z/jLJF7p/r8i4QiPBE7h8hqPAyXPIS3N1Thtc8mV2H4XIkokZgbFOsKTIbI79l+fFUeK
zBYlYnsipMywtG+gRB/lawbQWQDuXuWfYkZ8CBPeAzkvvaJsj0YMRaYMlXyJhPlRJhFbEfPI2bav
h3FVjcK+J4Ye61u0S4XyqOiC3cjNNqrrpaQFV3lANMpl6ZNulqbBY9TkO6pIpBPDZyG1T+zDHN3U
Fon52ZQ4uLP/Q6XYNnAHMO4+Jyq5xT0IBrC02wyLVJ2JJE7jnx628QgR0Vy/qEle4AdfrUZRtM2q
AzRhNbtNEMOtLnFV6J+oiXT/d6QnEuZTAs1pEljfhll+G7yArfHjYxPSoD8Q2ncIVUhbVDbIFonb
2ksv3v8uJqCPAjIoD0l5KvkBEu1aEYSJ4p+mGICtqp1wTqUNwhVW2rHwNeArAoeKfWatx3yH7KUn
dTp1M08Xwu1EcUyQNyNYLJKkuCyKwFgaAmnPXUlEHlOxnA45klalgSJFX/k69j3Ii1q2r/Dj0XNk
7R1cnJsXCpSe9Yvm5qX8vlJrqyM6EPW9RCOSsG6bWhKMf5IcTzGnQH6faUgVbVs8dEsf/WE8tJzA
VOfVQUSkFxKfLUlfEVdrU3H3pozarHlu638UynwtXsACCZFil+lTYTVAJZZ+dDW0ClpcRoN6x8b1
KHZoKUpS1Kmfuy8twPLdfIhsDQzSqluRJzZYk27DLhF053Gky8h2PV2bwiia11cOWImmCqEyXxL3
nIAiWVI2KaurRL9HMRINzpa4/yfr4JO147yYLVCbzgnk2IXpdf2SyUTCcKW5xVhEBIpbwWifMthQ
oU+XikQhkcCgZt8xXLNgkwz5TSJu8WXJq6hHWJDztSisS/D/b3L4VHX0LTE9ZBQmBz8i4FwjOveU
DIPWobffC8ygIC8wC18rdHVGXh1rCIyDn2GAAwPJonHIT2MX4RV6y5MnIYsT/K9QAVrYHMwGbkW7
h9PqiCVsMfORDL6NMQFchsZ7NzKwissJ2zP5ZSK2OLUUwA8wVC3mncmrc5qKNNFuWpcGNw7LxPaa
RtWpH9GhYggp/OBpqpRPgv4pqy2etQJxhRbuY+rHrpXxwuGXOhBtx2kkwA2cZf0+/rLYbnqJJX/W
Q+GR/V1e0PBgVUabG0bbfDA3RdzfJdn6Ah3ghak5LawU23SeMlIJkI9l4T1WM2hn2DHBdrOUxOSx
iuIX7OVH2RPfoBkEIgerpBh3IDmuajb+tGHxVjVlLWWczbC5FzAdt0bRiXZvNbfKwLmGlU31y88g
rt79i3ZS1kJXpL7MAZg0dAtT/4xRPcxM1oyECXISSGoQs9rRyEcsGB+B7UDEUZ2ACpBPe7NQBmHa
vTSQsYqAiWtUh0hxd4SEIYGZLUE6cENJga35QwdUKfR0VQiQHloRptlDN2W8vW8t+KsUdR+x3i1w
zFuDhuuVMgzGflN8AaRFmlbagAvoi+2eS4QzK+MhekUkC6wMUowS82cCSSUqtyFBLNpwWtFxlOg+
8D42F5UP0HfHZoNcA3cHscAkXTStW5jnqb3qyiV8/QuI4eJCA57JslXDnL9mXgvud/Ax+iPMAgko
sdFh3bdReS/nfG0Aa5vY8giQfyE/YuwVHUvcwNpDtNAeeQD6FjUV3EBJi1p0OsLg4DMFo/XqMqou
lgbRbTIPkXr0mThTMckD3OjjyB5psj5hEr0UsESEI8+x8v1wy33ABKlF/bFsR9CfJ1LWqFLsrkCW
vKlfu8zySFrAQ5Gza0RrO9wyDt2MdaS6SR96ugFz3xe72IJDuwy4/qd3pf9OxSYDxEpX75aMD1FI
yAyPv9EWNMGGjsWQ7wOMQW0plK6qHWN2AuwTdE8FJmOCs+LN0nVP4Pf0fdtUfkPo+mhMJY+lodqS
exA7cbt7KTuCvh1D3mr5B1EEiyYnWMDaqsJnpV7iEZP/SmoIL9oCku3rP5khbpYS6ojyJdBRvsJN
ynh8WLjAorK4jZsJdlo8A2mtuVp98d1oS2nYdsIT0+XMXh7dng+RA3NEi6v1K8RHE3VlSdHDii5g
dcAhXvyUCDXpKCe6hHxFI1PDVEteqZ3lR4nVQbwLg5VM85SSb0r4It5ujDXfNeDCirmr1WK4VW2C
i20MY4u+OtSJuqRlYqcsDP/6gNL/dQh9PMlzRYL4hmhbnWcBLsfg+pOTyrcUGuu25segUKe3A4ey
QJ+nrFEa8ky3I28eI7/aEYZDr22NfitqM54UJDJVTXpX1uJf9ARt8jqjAlYDNDdwwtbqJthPjxB1
0AE7jxXjnjrg6RgPcHtkJtSoKpBBlqt4WgHc0Ve4qEp6aEbwKXwlZr98PPzYqjedkBrHHiLHdoMY
m9LSsM2/dJN9YuogWhQVHwSAyOmKS//W7FhHIucY9aqR7vw8aIAQm3I6yFQRT7zTZugRbYWFwfSx
Jizq3wzRi00nq3v8EQZpJh8jk1fwmdO6hl6GbxqPEKlPi8ryXsUyFRzcDETW7ROSA/CI18vxyz+1
B+mnOpq/YNlZJH+Ee74d4ZwjNsyOhLed9b+ihTTN/Df4h4CJoKkdmkzEEdMRrEezTs8K16yH7chy
JG94wL/VbOkkwaxkRrFD8s1IeJyQzD/ZeU/VuqPayZKnIBxT01ZTp2gdTfMIS50Q8ZNJ/9cTQiB+
ZfFGlndJThm4MMTNTK2iXF4Mexkf29JiX0MscAprzmN17tsTEgLmKQyNn6RqF1+IBhvBIU0ZhZC1
mOUDgw0QXRK+U8IJwYuXC6KefHCRLoesn66IEYQ3vuE0nQGkm9nZfqjgOqIudfJHIDhhvMv8faO5
VbyJMk8QTpV4JN6cYUTMyfTykGpB/WrY/ULPuA9fc4XCyi5Zg+iT6UlECkeCrg+Yq9F25iQcmJ75
VLSLwqF4EEfUKQSgghR0rBWJ0xSUEaESnv4X+B7vCQsUCLYsI4KTdiUi2V8S+OBJj1n4/cP+x/zX
vaWdsC5sZkgJTmuG6AyU/Ed8DP9eZ3qu+o9q30SLr5JbsSQFM/cYeEPm4Kvuo0X9D+EmnRrxfhgF
9bWyad4KYdpQ/CL3JS1TBYEuxwj6EgEE109758SMNxorhndJ+ULG+mWiho5tQEfr6qv8x+2oMb5/
B99EaXqIqs7BRwqh/y9YBefSrX9bcYGkF5b6Sby8joBoIeIeUE8wpCu/xpWyNpHvOcQ3iudolRG8
u+SnMZx0HVIWYxfzHVoj7dyvs4/u29ySNcZE3ELpsUAIyLlC6AzJ1cNbP9Zrf4/DgNLVJA2Pv/4g
8bntWdRZF+VkfgQztZB9gHSOMZQu/ZWy4j9AAVPOQ1MyGIkKpZilEfPko/KA8PYfR+exHLmxBdEv
QgQ8qrbtvSHZdBsEm0PBAwVvvv4dvI024kjDbqDqmsyT70xW+L9PJ2M3vSCwEx/FW3XO/nqurq2D
EYLpPWzRX9h8j/zYrGnxdjiMiQ9+Bizcckjs/aJZ81F8D49gq52Nc/905Sr+5hs1XuUbPG+32MMF
OPGq+rd6Q10RHYnnu1OFhD/NC/2UdJftx8D8lSNheqRsPUfMPWt75yMktY7Jw+NupXHnAeBZtM/2
YaBVw0SBc3lNyZ1ygK54R7tflGjMGcjTgD/os9zc2SQaHMStj07OtCQGcZMevJu/a1lflYfqTV2z
M7/7kY1BzcGBzvXK0xlDzigWmHA4RdGjouq+Enu+j57hOybYWXrqf7HMMVF+H8ZTdGWFoC3DYz2t
6l9QYpD7z82P+9QQgnJdfJHoNO3Uk5EyMi6r2hjb/Kf/xF0cIjEu18W9+jdDmg8Stxm2k9swmwIX
CLCjc0rGGZRs/xz+Uxvv0lzFTUsAXi3ZhtXjhkRWHnnm5oABJ2+lRW8WVRqzqn/9M+Hg4qhl3k50
xSNEq79oybYlEttHybbFTmPAvllEgGnFgdkp01aXMaPaUqha4yooXtBjqfwtmx8cRhwLNb40CW3i
DkLFigRcEpTK8QSVJurFwmLqD54MC35r3NNuWeGtCYnC6ixk1Vspdwh8E/nidltV/fbRhg1FUG50
FAgPYq8Xoc1RfEjEI1N/kOt8NeCbAKq1QbEziS3AmFUX/UKrjcuN0/N1pyviz2f3GpMYFrnJysGd
1F7c8K+b1SqQS7+DaW+H15kI3GmI6Wbd9Natzw4B3zmKUkorxufyTe9eLeMBgd3Ozn66bdNPI+eM
4DAMzzWcbQhy3T5zrxEugZZbc6heyjamHFkZDK2ZkC3s1lkPrc6oCbcauyD2N6ONtPg/6L1bryxX
uLGHgi1UR+nIKFclN9yyAYs90yCqqMVIh0KENWD64muKauhsex/QH5BwnjX5UrXxpSXSz2gehvUG
ci5hNprnjD+YTTS4Oiy6Ms0P0Wmsu+AXMEs+HD29XmVWvypIq+gr1MUjXbZV4kcw1LL9oy3z0u1I
N1dtnRIr9z5qtsQPDR9ECnDnBlRrqLkx5qyZakdPUSAG+xTGTqthoK/NcV0xyJxzDHgH3B/decsx
Mvvblkq8vtnxDslUqnOjZ6/tvXsm7o5CfNDXESsstm7NAIWPdCMWEcHZL4+Sy1hUp8K4GxNSUxZ+
M3AND55rcXoWwNiRa0esvECSk9Majhx9uf9vIvkhtLNVzy+KXZyzksUUKeDEPB+y+suClO6kKxVN
a9Dw20bQh3v5TpfkOZHFmaJfaNQzqA6KuW170eybBRECmW+Vr/zf2XfxO2YbZnu/+FGBmXNbO3u6
Qt/Y1t/DCT8QxG+MckgzigxNyba5yzcE9j6zs3lisrUQVUcrbV9tdBJZ3lld88KV/2mfxCvk9xxv
FgQD8UqVmn5Ld8VLP7KsomG8IXrEbMNfPN6HPHZMc/94xdnmvA5kjj7oVQCpMJvEtkQuzGzUWgTn
+pTe20P8CHDkUcYdqaWQgZX7ZtvuGDFGFoHaYMb39YgLGKIDigrvffjAfpLttReLgThen0dgruR3
gCXxPu/Ld2pLFT5c9J2zsu94DzttwZUGxgJf5dY9FEf7wKIF28K6dbY6wTaXduN/dlt0mgOwqdfg
yKoLkWJOBYmzYdb5sjeYKATyIysoUJCH4L34QK+UPBVuHzdYDH+oCDD6GysAPXQZ/oKBURIt9Xt2
QmRW/7K3y75sNiO35r3bpuc5twzJGiMasSAtzV+jEkOg27JNOIpL89vB97yItb019R2q7hrX7yJ+
EH7BtUHcU821/1NuMdpjELoya2ZdWuFGH5fqhq5mr7hc3jnjJp71O4maYJxidOhbdw0FFIEXV9Kh
3uUnOAn1k+fB29qv7m92ng2SkOBahBvmk/YvtjfynOfr/pNRQLNw79YX6QwvPPcbTvSow3SF52Fe
56DfOxTMVdbmudtGKO4WAbpb+Omr/hPOPZLgrX8UxSo9aaf4bTwH7Yonq1g3w9J/UPLfFeiKa3Px
N8ENViSN5L6+CJgby/LVPifc/091idA8L6M768Hk5BzIkMNgiW/x2gFx+CLtAwrRhlWVtivZzC/M
/9iGkz2491eIb+7xzWiO3atOgP2yPWFG1B7J+f8fwpdJZ03pMX0M+/Da4jFcN4fwl1EU63P7nu5G
RuDL+jD1AE+XNdYNRiXJjeqzeTjEC4GTpuR5xNYRZAfEa0thUti2gtXyJnzg44z/unt6SXfocxkT
QBYreQ278W4Vzq2xCf5j1BNSGjpQAYtSXMQ0bRPM4TFehij4cuHZ9KV90lEk+MLYWsnwKO1z5N9r
pW2i+YdLto0O/WHkb0x6Dq9IThq8KhEgJLdAFqLcE+27CRByLPYmVu4OGkdD6Th0LFC7gEIfKm5v
VRdheu8iSDe+QkqR0M5CRys2acjFuqhuJS0UsKx5+emKtWL0iI4jPPT4KaHt4in0jJSNwJcbE+TB
QxdvKh2x7SniwejXPWQ6NEXZZ1jsAufSph6eBA5I2qqa0JFV++KJrWnfY8RZYbbpaP0mfADyShOZ
ZOuI7sjheluNebBJ1HtRMfpVh6o+6BrN0REalFXvw3at1w/s98pcOszn4KJoPE5qJUoNfzwA5l0S
HbAM9A6T7BfdBtdAJsW1S69CEVnSXcLyMOgMKg6ji0kPBPbSfCCwpuqepavGEmBHBbCe3tE+ZsO+
mOFp9whdFyJGYOb+QLvk7TVvC45xrfzDHPxSByiKt0irAQ4Q6TqyAqDXZUZb5+wKEOfiol6CrEj9
bT5tMNRvCBiF2vnpj4wxNxSRNFIY+Rg8mBRIkvDMExJnO5ldLdOcg802XshLPUFVXjjBT2DcMfWU
LFuzjNCMo00BL7cDEweENkxJ+uqZxifNwhOIvcoq75j2FTiHvn8kKOgIo0jcTaTvJPGuIibrYOeB
wN20knGQYaEutRLzXytHkiKaVSQA/eahvU3mjAO2CZDQNcQxGbV7UZ7Jz1i2SKx9yVpnyCz2KxEB
rvPK1w5/K8N1Vr5hsp6BbxuBMzBKl1/ULn+itDHJNa2b37af1LPSQOkHWiD/pcQOPKVfVPu+562I
e5ncCrMmLCOxH0E1RvuuJZba8wLwBW7to5Zl2TvG6i8eRxtTe+cAg7IDkNMjlbnnBKSAlbaD0Utl
xScROf5WH0gAq4qxxNYEI3SOCJebkCiG13pgARmpyvg3ZG1Fnm9LcJ1BgdjqdrcxgxIJTISFK010
Iua8Vrw1zYjhvgAlYpRRcxuygvMu09qAeWZDJIRhmvbJy/qgX0Qe6mqw4nLflQUQ/KkIIcxLhDaW
R/vlDzwLTmORUxvp48Q2nuO/NSftPcuMebpVQHJjCOhhvU7b8DOJu4x8xb5+b+JKp2ccPbGxCGhb
e30qrnHpZJCTUg/buA0ivvbEd1Sn3DKerfR9lJFkGLoRgzyVG0TBCqemFk3zJBbHpi2YkTmFea3c
BsESgGPGtEyruEcFQyZziO6xL9NbahES4hqWViwDeHdsvWp7R1Q5G4A2wNI8kOTTR/Doh9jIX/Ws
Y3LQM5ALWjy0zYyONJNm3CsZQnFyxgeg5CHiUusAVGRZ8dYOkUdDZtBLjQmjDeIOymPYWDp/qTYv
Ps00AX/rJDU+ecvuUAvm40thKBT+OshgBtV5/qsFPJKIC4aQ/4A+U5cGR6vLbWFL7xkNY3oL+gbX
zaggQZtxQk2idEl1PXrxa+OmtFnKIt4DiIdefleONpsibW9XQ5WXhU6VYChJ0ZBa9Cf8A+dJ0mSc
u2XZ43D02z0oFIFTnTXUex2UGoPHFFieKVrMvhM+xyx13fOY19FjCoh/TIfkn6/3v2PJ8jSwG+uV
NCim81URr6yifbHCzjxOvmg1/JSqzFak5PRoy2NOizxxZ4ofqahfuc16bTJI663iBjDDoPG7Uh7G
hb4bTaOsDxGBBCfIkpxWcQw2lfYnGRkgmEW6FkJwldoWw7+wZk8F19C8aY7y73mhmPeVUzm+hDzJ
61pvSAltcCL7E2Ak9rUAB3tWi6CoP/ju2MjoIK33qQbkhOmxtSGz1F/VIo9voZI+iaAp+Kd8DIjX
656lzUYFfiBr10I2G5VMqL5A2QxEnr3pEfTYxIcQz+NfAVmZkwqdWr90Yx1dqwCYg1f0kol7QqSH
6eakQ49MHYLams5lMaZzjDaxOSQ6njS4yJjC5OxB74fk2Ol883J0rWdfG/nT8APy4g2XqRuGFJJ5
SzXrqWWa7ggb4np0O2TLrUYwnM5BcSOQPbh4etqf+9gzDhkMfMylmPDsqO63ml/W6DF53SxH9Afl
kgtXu6I7WpXWXojYa95EbRXoViLTO0rZt+juRzyFcLBQvlCr+iYha0zuHEA1IKRIfgNaZ/nKZBho
+5+jATRJHwwGEB49teElgsQxd/4ZMpKeqBTgKfBi3w0y/pZmDw6CjCRGar0kWTEaLWSUBHFU+5q1
PADdOH2RTTS8Qo+rJZdjywNUISBRRUHB0MazVUeF5r4jNxzVHtnVnlkXL40qgos+oZ3x2QyvBjZo
L9wAxrZrwb7D7iVdpO2MfWdG6K7A0dqH1I36TZB09jlXg/0z2CbyTenhq+6nYJ1nY/+Mq5Gnugh9
j7l11SHDswR1Z+FNL501VWe3HSHKjjkaqcRJaKtaYyeaWghkGuhAnLLOLmVaAC4fA/gNKp2NZn2G
ZdXQqvSc9QMTJtyU4GSARsa7rESqN/XwHSPbJjJB6dDDIjv4yoqRMepgfoZD6q8TgrzWoz6iYvE7
7LtpGJWYhBHOd5YNKaODF9FUNRy+wAwOHJ0MEvMR2tKibIIEV/QUw4HSOopECcTCN+cowURZaAxD
eStCTdG2RFn/UjoByrXe5uRsUqIe+4QYMy4JCsGKkW03+gKJXVhEsL5JbAC1qBjXlal2tVTnsrMn
B91KGmQIKEjGIUj/qiYqkg2QrX4XuhnMj4IcN0cV4V3TXTS9Lslxnu0PtDoN7BeukAD01VDYHzCN
ZiyNK5gGNbEa1mYXJufBDSWqmpRV7yCVe6TKVZidi/RKDcP2siZNuDMd9iFuAgst6BwWkUlvstCh
Xmpvo6GnHgT5ut7KsG42darjGswgA2QdMY9L2O4QB7yRXeUCgBNdnpaAvenCmFYZ6i/q6ERDWhNV
LhJB3yy3vYX1tq0AfSFtKAATMI2J0Vmd/CpAutYHwbZPOrUtK8i8hAhonFIjcj9zYIUqE97KIMVi
1KsJ7zkSlohRWybCs4DovM56C2tAF9SnvGuxjBe1OkHA5tWcSOMl17zXf9LCf4G/lTws37N/CW9v
PoG+h3tdg9MfOtTfASXB1jfQHpV6y5+1BEtD6YQ4+FMCEfDwwZdeGDVAuEVCWlW4qAqzhNjaho8q
zh2ML2FfHo1Khu+mH/zXo4OaSzP8iWnKT5eS9VkQ9V+N7Yza1rN6OnWXBcpIqk+KY99lTBYEz7iN
8k0Qx9HWIG1mE3uCCXFcQeYy9U4+iGaSh8qqvoXTyBPposHO7sLuZLsRPqxWsixhIuIG/iMqJ8HY
RUgSSBtLYGYbMrQFXW+YK2OoZqWjlHzSRTN2J0vF3T+z5l1dlkZKjM2AHuQPkVW8lsr7jkOnXLV9
DzpN7xy6aY6XixVNstj5sJBwAibkUTYdWx8dXFIc4uhqaDDsFWovLjpqDxaEJh7FtlXZyZ+semOr
Qr8VBew5lntRujUlMZRTAIE3FSkLz2wgeWLpV4a5jUOWnmYdij0jNs8m5M1AvBk4abevBwcTjUJS
XsRZex3QIC1cRVIkj3d/BzZs3kuzabdekMcHr+sZZcQ9rUgVTg+lVMaLkcU95q1+RBaOsLMtGnJg
ZRKRjxH7a9125NqFNg70z9ROvgRGksd+uKsdT9zinIUY9KtiMwCV3vDdzxuEpPk23KEFjhE4uyli
UGIKp2eLk2vHyYZZ4Y4FH/zour+EURXvdlrAx8oH+z87Lq0LEV3ZFtVO+l0PTIRSO+jOXNDm1qgB
Wok06Vaqr7KD7Ot0O9V98+amI6LjcGiWDhhUdE6DPOuekRwyu06OhmKp6rU9YxtSyWuK72HahIEJ
pRh75ofb49Pziadb8nh0r5PR/5ROj8lJb40nzNb44FqOcXCquc2x+b3AxHlPzWEeWJoCqejkmgGR
2rJeBxWJS6UJaKbSwGNYiV2uesd0yZ4p51bAJH4aXeMyLjQDjFjvXzk+EKHEaJSxu6KGiElhHOJE
e+iDJdGu1elHlxAzmBhCOw5mkt8niIBLUixeA0Qxx0YPw7VlJcEuGT3tqBPhuqlHk5a6TF37o5Vh
+Em06/CWIlLbakJ4zzAayQkPpL/jlYRLaym+qm5AhdsM2biTavT/YDoaV7eal9wybwEJlclBIIvd
jF7nMWFXdPuMBd7yyiE70LR6Vg5ma/Mkl8PAtcImf8xjLvRQdfZTBrF7zSeH1zxkN06eJ50vlkbt
KouqJrYpgwE4ZQLJKmowXZtoHl1or+BQavY8ehCmLBqrSnvJHcD8SDESb11LJoHoaPrj0Joj6Ftn
Rk9aA1oK/MrSKZtjWKJLjZ3IP7ha/T6Gozr3QTTQ9nuTB2s77PZ5CkItDMFX6obdb2C5m6RYppRR
Y5//UrQd0FYScZfvqqC9kSDWb7sqApXeloO4k2g2wqHI/3V5pa17bxL/kjwNtjpo0WMV9saBmcmr
62vpi9Y6w65LC9pggxv9HjUye/Zx0jAplWiqFA1ryRS3+avCJkSw6wkm8XURfVZeDHuBRviHswX4
iO7nF58u7INHZ1p5fKWYHOweZZk922bsrDsQQqlOMYkBq4Ym5dNKC+84FBGrfAr7EVGvAmMkR3yq
qpvXIsKYR3st1RN7D9e9lU4Zv4W0XC3P4sZpohDns+G/+TG+CM32bbJ3TXWdDM3cD20WXGwlWVfF
egXESIfoMQTT0Z8M5lmEdoLpiLMPYeuTw/5TH17Cphg+XUGb4lpTse1LnG+tPQNVRstgzmYHH5Pr
koDTEbUOCptVnNJYj0UGMkjfZNJW1vYG8BrGJOEau8ouCA0z9PAv8COSwqIaDJBVNf/xtVs0W1Cr
yspi/ee1KbOXMsHxLhlCl8RZLEPhkJ7q2gFCtLz8tGst2cX6ZBPCHXBdKmf61Yx8fKtLVqS5pYCY
O8V0z124/fism85BoKoDkhmmjnWoWwDtMvx6fE0z0zuoVpo3Ls6LqZzhP5Fk/lnAzGU2PupoeClb
rLFl9T8kCMM31AbphuEWkaKRgVEe7Xj6wjNWI5Cf/oYUsRcgX4yqE1kg5hRikkA+eyoiOb64ImMF
qechqTfAOrrW985+F9mf2dDnx7g3wrOnd8YuLhQyzTibwwmoDJyVGElu7cmoX3utVx11q+UQaFB9
WgW/YeWM1ZcYyhhY6ywhdnwfh7IFyJcTmbHBCAOEib8mPPO369vgjRPT/ZCNI69tEwDxmSXbed2V
7xRZzrYuOxx80nMkIUR28bCEHV10C5FWGwaQSvOw2vRVG27KRJ920nIw08DmVcVK6xQIJhGnxafo
a4X8KLd+OM8ZuJTK3JcJ3pAyxVwBXIKxcmNw4aL/xfxt49kNJ/tfTiO4HFOSAuOhd/fV6OPSy6vf
JCjEqh1KcIRB0z81m3DSJKbG5/iFllYDEPKV4KmWE5tPF3FS3bB4NtVIfe2lR3DV8s/VQ+ehSbM9
+qKqMLhAxSDvi5RLvmVYOC6TNd3QrFMqgwzDazpA6JgpoUC9G5ZeFhFsqpG/ceJYR0YQ3p5cB4yt
QpKcUV87Gb5mTvdnRdU/fTJ4NMhpU1XSQ9NDNzMVqEIlS1M3CbZZoy8Lr90MFfejlxIlCeZ6oXcB
njFrQ6W+TGFeDVbykU0eC3udtDgolISpIvHgbNoIfXoj7YFCohpObjWCyFHtPdfan0KidCncjRfg
LJxC616kLdS5ntqCMqpcd31MAFZfJ2uXJY3BXM2u/YtLpHydJG8OoQBLq0E3NOb+tYnyX99E1MqD
2DrTq0nYjWtwmGkCIo1+SGEV8xUOJy0cT6AVoNTZO8LF1j4GDqdC8OloVIJiL1zS1mO8mKa5Mbxy
j2/hzQ+ifSMZjinjo3XxnU5yr10GpIqBBgHDqpFRGsQ9IJYwxTbSjHMytVw9/anzkHrWrBzGlHj2
BLnU6DQ0Qay4QoiIfnfzVfZSZlgWR1ZvrNhslsmKd9RqrXvT2LtcL49ailvQqxitS8ieyCa8La80
liGQJ+QMXdyB490KzaOupkdiO2gK46XvOk/UiVuamqWcmtdibtEEWysPO0k4blpEvzYGNiY2G+YI
7Y8XiiUs4D2jLyrYWRfi99cG14CVNtcsbA80ga+GVf25TnBLEBboKRbyIX0xpyDAXepjD7Wx4srv
PqxxF8R4jBqgqIZ+neYFmvyzwhmNV+7btANrdIsba0tWI55lxqsbE2RVELZbDRWTgl+MrNdk9t3B
ILU69+AOJCLZD/J5Qv0GRrLGsqG5zVlHkSfdae9Z7DTJ6ujeGFfA1LB5A+RqQDMxfRrOR60/3Zwo
IiSKByg1WnZqxBrSBczMXUv6ejftXPqKzltjHmHJRfYldhGDSUM2/A3VvwqmmndP8wfASE0eBcEN
BBuHAbRRW3xXqIlsdExNaX2FLIv1XEJCmRZpAzSSQE09mbaSHNlM/44EYZlfZswE2r1PGWSxla7v
mmBNftHCTX8ooFGJXZXxZrIeiJlAp2ssVab+UhDkQe1K+p36LcCaRr+l+nEnLojhGisMFhqvrTIQ
bcAHfiYmm6tOsTWOd5OefZmQRSni123lI/u2tzGyuwBvL2NvahJC2ZZOz2RAsrAasv+0qFmzKdUD
eJaoxxnTHKTTngwfiSBr4+IrJDU9glnGVrV/KQCjUP0YHxz0i4hwXjUoimfWAIDqBodsofJpGv25
wjM/BKgKewaRk7d1UXUz8IpNpGb97Ggr212UUQPPGw40rnZwCQewb0/g31tsOCsDBGPno8qY77N0
plL/CHQbvsZK2ravcfjr9XiLUD6I64y2mKMAmn7mxsPCp9oK8h9rMg85GJCA7a0o/K2ZJdZWb0s2
4HJDScKrHOw4lTIOIgaYdZX/TaV9GSNwP/iJzgFfp+O2+wjysCv6nwjWgh+bK19juYnMzmsj1qsR
saK8w56P5YAsr5AhRsI1xLia9rnlmvNBxNmkO0ifsQECGUyxw4iLx3QOmcz3ntlfJCV8P1mrTEcB
7rXU+Nn4aWHHGoRgUm2eiTX8mgzzLCNxlDqO2Hrq9q3sN03I0GDkT5vBdyYN/g6J80VnfJtmxB83
KQIlpt0tgv0lBbq1Fsq1jwHZ8HCTxDsZ7+jWnAbkDuUzZnD7K6xBEyWpTUMycVAapYYdlI0GmNhJ
YbZM/elIbvE8K6bbDpd+g1NW5GCtI/dseoKr0jXfbGNWh7odgirux86xvIU2+hVCM+foNjXLa6e6
9CkxgkEnFl1HzZXZ2a4RHlvmskJMSZjBHD3EsTcAUYtSECCinKD3uj+jHu8EDUtuYYAOnbs2BFs1
9myhmBtFgzV7hR4lVkLRc7yGnsNgNpQwO+me/E6E+yAvIaQ3d7+A+VY1n10PCndIxvfcs86Wag4+
qYI0n/D3Lb+puT2cNSfTb2HEVxmIWzOGL62sj51D0BQzkV0NKDhq2MHplnUzY20fy2Qd0qxTMewc
rbwwazhZHpKqiKRm0je9okTaqTBgKj94+jBVe0g/uhV/pXb2FnTWe0ywxmLIm62rq53VYFfyh51r
RydS21bM1lYuySO6nX/1lBc8p8XNBlI4YjhQCX4iN093pBrvvQ7QLXXUskexWXrdKrHGc9ehLscg
1PDscJ9IBKeJAAnIpSQ7f2Nx76ZsPONZzWJ6aJLIo2RsQn5y+jYEuJsL9RqSjUgN4O7ZAewEj9VC
66anmAo+LeutMJmL+4R+64GVM4l1mCH6K3MgI4W2lzfaytQ/tDoIrK1gw+5lQ5Lm29SqA435fVIC
Ah+iZJuRtosrMwYl7JrO66C7p8TBGWIQGankhQTirdXF+y6GglUVp9pBSKDCbZYBlKPCoL/au1m+
rxMidnJ4M/U0J/zOxIDaZ9FVPULJOHZETVNODI+V+d1F3pnKb8Pg7IeZ9DK1zF8qqJ1bjw8/DXZS
suJkArSu0/RpcXw5VrmSvnGoQnQJPouYGnw7dX0BYNeqZuBu2/wJmbw6YPgGX0f2Pd2VyQ8Krnmi
NElaL9Y9sU6HxAa9KZkicqupqynQiIaMVkRe/EYj2YBaV70aaNhohMJVN1ozlbPYtWn4qTk4XWJd
HkwHkR/h3QMRWYtaUGqn+pqKcE2tctS0fp8GJAbnPCkJOW90/D+mRoASOXd7YgSpeQzS2pPyTngO
BZGOXgCGNmu1veEFz7THWIUPjbssK1ZFkP1L4+lCh/rIvPZF1T7+aw1KWY8TwovQO4cMKFJFIhqh
cbswMRaqvskRw2vQww6y7PtEQa+cAloDB5llfjrG+N+U57c0QeFLKsauiPMB7GT1NLt5qzRaBxJ0
D6KuHk7s22dVQf6w2f4tQ4eJSNUyRA38UG17ThI+kHGd6HxHFsMkjH0MEuo2po+sjqYczk1krwoL
WYk3mrtyjKhKhPgjwSsl9IrDnwUZ0g4cGXVEkl9lXJ1G79b95FySMKazZX8+zK2vo39JCSdKBjCY
I4frzTNnDb/lwXYsjoaXsv9T/X3IGJjrkXZoywK9hwHUKEBYKqBq1zF73wrTQGxDt/czbSsnDuSy
MNcm9B9yis4RAwpOnzp4oZcxnv3UcmXW/Lp5wiLVg5sCzygJoo7Jl7qmnfsWe/oWSypLh67/YcJ3
HQyJRyzQwhWtD3d3pJplrscf2HqXRgS5ivjzMZBrx1NPl9fPDcwNGayfMdIuW+9fBN6fZWgN6UYx
AgJ72jdnV+K/jzFMOw3/tdhj8IJJgx294FWdhqPQkY/a5fx1js6512Zrc491KwTl0MfDRxXr2ipz
o9uQAqpKwjPtx6+dRZ+GPSbLrkAPXFLpJzaBNPybzop/MzP/b6gryQi4+21EfbMcfAiEwvF52YKM
B0VBO8O5zf7a+QS4jrjAyaMEu4SKluIa5sFUvTI5OI91ry0yjxHQjADNxx53zDTdHUtH6N/8tMpt
dsy0DP5Ad01TNB/JaLFdH3d+D2jNZtLlB+gTVXsZBm5x24i+cmiLmoZmwy7PPLDXIDHei6SEnG1q
FyOYDDqd6UzOYv7UGsRqJDbs2RetwLdtCmSZVSUQnLjTsTMxZdaOnADgddtk0A+NaRwNLIk6oGCa
7jdLA1rlc4SbFXrwqBAdDuDsmWnBkw8MNSpKzkpOJ01Ldz4+0trFMUkpMzrJVtcCtM3V+MdEam05
08aOhMEtPY9ih5hpj2ZjE7KTO6XvocTykk7uP1JKr3Vh77sQ/JMbUgml3mzmHnEMFAJoAr0zWBFA
JEnYmittYL1YGfGPMmiJNUMXVzkxmmAfitsg+fE7Bcittl+JTz968OmWFRVOMvRbj9gDZsiwVccZ
W27W746HrHOyu0dOxExVz3z/0sGLYWFkYJy69Fz87p3wNlOkd2feem8VCNRocR2u4wqHRgVhFaRi
avTR2nERHNdTXR2LvN7bbAvL1geAk2jHzASb6cjsL/Xdm8b0dtvY/leMuIdk55s/NQ9tPoqKsfkg
A3kvEHHwxF1ZMHAUyOgdwyawDl1GdyIlfjG2wVvC1l53iOOzhqzRBKYIeYnFRKROJu9DKA9+1X/a
Tf6sZi97Q++aq/rI8v82QVSF3jac9NQ6RJSqjmLbbSqsP/rFT9In25hj3TDfqZhbwB0MI9B+tV+t
IgTMSYF/sxqvHGazD9+AZGyn94ADfOFiODOC4KTL2UpYIvJR5qOS4lUOJJgRFGCizJsaRJVKU1gb
GkSlxU7WzbEq9Y+4d37TOtprPszIMf5IM4g/QuOAzsxfHduUwmbZCOeikazKSnjX9P3BT4ed17rf
OMfXVaF9K7curm7jJSh0muCzNsA0G9BcF7E3r5RhTQ3EXCTtOmsMeIpEa8YmamroHtJlpF7m9obp
E/rGpsXFiJUt7OTT7ap/mrRHIvD4u7slQHZaUtZUyOIgBdhLzbGAPTJ+bwUaYjHZ65pdtpeWb0o6
D0ofKDJNT59fDfCAUjR1JBUsLPIJbZkfRdYe2RYZi5C4UggBL0XlXoQ7XdMK8WKfBb8ZqsJq0CHE
geHEdaUoC5A+0PbgCGLjepSYZo0seDioA3WB4zA2P4VNDZ+Gs6nGYHIl0Wf3zL9iR1uVMbFE5AlE
rsUmqXqJW/j2RPplDSd4jEUSf7LxE+DOTOMAzatYWi3ZM5W4FE72Q1zSd2F4W0aNv3bvgWwU33n8
P47OYzlSZYuiX0REAombqrwveTMhpG41HhJI7NffxZ28eAPd7lYVZB6z99rmdZq7zUwRkyj0WH58
9R3ApY16tI361Y7eMt8CYoptyTd/kg6y+8Tt1lXPmjw4T0weUVvjXrT6KILhpNDxVQALQ6KrDWkf
qqJ+dPPFN4YdU2K7nkemCH39lBjTY4DApyHOADXJhgSWVQpaZkKX1Aft2qKXa3hwYjvZ0pbumLbx
osZXS6hPnTtnokd3M57NSEnC5YxT007vjFc/vBGnWEZPSyOIGsMgXmyIL3YlMazk0GcS7yoIRQyJ
pmnp/FXUrOYRS6JRP6bNaCMSNQ5Zk31PSfintVkBJwnICTd4SDv9NoPNLspq3/cUwWZPS1wqjEH1
cDJs80LfhyOkDx5xMA+rAVNu0SjWvY4kLFA8Z0v+RRWdu9G65IM4ygRNroBLFkeHgSqdtcZL2OMv
LxGGrBIMDH3b3k3OjMKKXyecT6OgLAmWTbsrOC9drCfC9IgDaXDhmICA2sVEp9hmHVgTbVAI8fvx
dI/mVG8Jbk52ASz9Ms9gXGP0sVX2ljLDEQ4V4ciDgswIn+OQE2mqvZiPIY2fWMukh1zb7c7W/kU4
MLBqN68/Uv71NjaogaSyk9tB8ZsEhgo1R4c55Z8Z16jtHUwxqudEysZSouim8Q9M55cbIjnmEmx/
mZDybutDpxAFE86ZM6Qwls/ceKbfI1kiEv1Re/KhsdR5tmssmSiPYPc6EdkTQbVppKCniZn7/C8p
krJ89jR+7NxUJ8+kjtRp9m0QjyPHHheYB9vHs8HhtvQNDknZGfdU05XPfUu/Jp9Q5jEC65BXdRMF
N9PBg0zSTxttRJJkADawXoSQZTDC0pAryqm5nS6T0ewI9EEFwZUScK+Ng/7quuGV7JN9TD+X9cPB
ZSAxTHb4nHj5Pp+n37EecB/6zFlSHTD2qZCAao2sfdHVi+l19K2GkbL7bvox2Iw+OqPKuTrlaF9r
j219imWZ5bgJQmkCeDJHBkLg9DVtkGMWtXXMawxMvomPc/K+usq52l6/T6bqnGNK8f3szKUL3z4F
xZLAcIni+W+cBsWKgC/nOowg9HgHjmTLJ5u8xL1XBsY+GqEOaic/WwKojlXm1xkpFViHXSTY8zJU
fKgkQy8mfq2bf0lNAnPrm8cxd564529uwhCzRCWwNZrAOKZ+TsRwAGNRm8Ubyz51iKV7JxXJYgeP
410qfUmJ7CGMctdl82eM/oeDGHOD1VjtOrAxi+VjMG4dw1gFwgXbpBuA9+6Taqb1EnAv7QCeTWtu
7Bp/u2J+Go/OtdDyPTC71wDTbsTqYJsgq2xRNpKpfaLYoyjsKbWaRu5jD9m018Xwtk0U7JBWMZdP
eAtoo5uGhNuuoC+syAhT4uQHZf2F9GVtOjiuyHZeWVrld9Yl7g6OxyHEPOzhAJqC+pEb44t67XM0
I2qA4Lnkp33DKw514Pd4SVhHm0RjcrazEnX4H5tFN46jhKwnO3rMqwipo6H8baxyhRcZDVvvMzF2
R1Gt2BdQp01PbaaHU5249baxmvfMxteVGTFOHCTvJE//1vQY4ILIFKqynEjdknyngcY5rBWxq0nF
NAkAx3ZEmAwoGbNRvkVXuxEtaoAOiLPnPdc1NWfWV84+boO3xsWhFgdoRmAmHOxJbOo+/c1adixt
NAAOLh5lzhaB0gebBH5WZT2nyMPoEeq1qmHISLvnMFQ4ht2JF7hoUz5pZKOP0RDyRxM6OXvNo58R
g5Nmh9nuX32BGazOre9Go6XIyi2CQzy20nj1Mu+9AuvWFeRl+JV+tRx1gDMyrWUzHC3VLqnqRQ78
RJdr11YXL+juVce2ZnRxqGcZpXjTOC9jNrz4TkRqU+7GcEXNs+8yy/IsARfSc9W6mP2vYubcmyoO
7771nxPhPpdGujPYNiQRsw7aU3q3YdqXno9Ge0CtO3bhBwfaJmbOjheDTOKG3xTRin7MhXmLh/7q
MvsiSso+d53QhCwV44kWKABY03ok6pbfpW8dGouxveRS4Lexr2WACb0kOCJo7A1/a3NgEW1dUDx9
O8H4EVkW5Otw3hH67m08dsRrM6ZSnvuzi+eHXGzBEEkN6EA5hg6z0RuUnQqyPO++OTfBdnbnf3Py
UU3BPQcTk7gjC5WZCb5PNCxaF4YijiP2Q8rxEY/d0WFs0NQsOUvM1lXhf6gZU3QapZ8mJaiIE58r
vn+hS9w7OUjtqQU1FzjzJls8X3E8RLfCabOdZwgAbjM0xyL2bXAY8jTDdPYholMiiBtl127muAVX
TlYhUxg2bCisKUjSHbQIzjqSP6rM3QSlC0iiKopVJZHWpgXOFaaUlOoRktnYfM8N+WK23Wvz/6Dd
jN7GKTn5oXxtzTTYiaQ5pBnsyfA8V7A8GR1EQTqtaa3bfz64dVmq5z7HkBhImylae61tH/YQqvKH
POBgDTzj1/N67MIk+oSNYpzNTr9NEaZFyBcvUeJSM4RMecbSDEFyS826zHKRK/MfBB3rT1tav5ov
4sEKwy9VgfELsBEm7rXrMnDdmA4bJ303KlMjlQDDViz0RIL9dpk7fxNp+5KOHg8HF1Yc8K2P1adX
YmZxYrzJzXKfDtLjSCVaII6ZaUkWBM4cHeMlRTwsENpho5v6Z6eO9nFT7tsg/lKapQxr3vsQj0j0
zYGFoSEhZltn5UfvBbu4XWGgbq+zipGjV7/2fumTv5CYGz0N+3o56TxkpeUA0RBx3Uo5Acpeays8
A2IVQvRItjsr9hbjRGeRDhczFSibeT/xxaZZBlZmgm3Xts+9Hi4JxhSnKp7t0uB7Ll51O91KzyPy
r8S4mKTs6GGYP+RkcsMqNI9aTkTFw4QK4a+MzkeaO7dyof/42DAamH9V3d85009KQv+wiYSK/AFl
L148b7L3WeVHj5MpgQLLl4xsRb5r6IjOfPTJ8cnorSIfq6MZl6e+K7xt3eTb2eRPEveJJEij+DGM
Cfw3O2gLjfa6yiHNSCsgFsMfnzJEjN1UbSa7JTIsBJKa9cgDmy5MVqSO/0n9+g0Z2Q+fOpqsbJ+l
wApAXGdB9Jp2nmYZg7BOMcEIi/eWEBE9EO6nvNeJlRGeHin3S6/QZeMubdKDMbY5h5F97TLxaFX8
imVnUWRw/DGARSLMbDFDIQtiwZ1UtrZAwjyVzM/WvXafzPZ/iDe5hRNshkpBOaV4oDzYO+QQlxHF
E2Oku29OdIk0cr6ZH2Og364z44OzdiHimThy3hl6fKCfy0ByGWtSj8m1CexyhcAbAdmARR5vmQNC
CCHW1pV0Zb5M1+HID89t/DMXDaBQtlQRiIt2GDatLVZewDamgddges02UMNvmf9tAS9Iy9uqvjnU
BihTHd01w3npN2u/4w2eIVTI4E51jQVVSAo1HleNWoi0CnHqWB8lkz6ENq68Iek/vCy/dhMqxZK6
g/lGtKuj+V8d9VuJHL23IiIeiRFN6+i7N2Mc33WZb1KDDIe6Z2SiOsaQda44z1hUeoiOuWZhKP4t
G97ZusSxLVsok40JQb/H21t17ab0PeLD8IB2UDPCPrhUdfNlmMsYKjaPlkeFmTUXaTGAswX8Yl8y
4zJrExqN0x7HJLzOlvEqFa/z5K/LkcltAYrAG0ltHlmue191f0oikmC7vFD4HCXwjqMNcWAoH3Uy
rVFDNQMO6e5CD44FjOoWLGvff5vTqP6quPL/oNaRJIMOxnZA28eUpel+c8RxT8hdaWyjMIvIfXMq
mLP4SwC05X7/nCOz2WRDaLy1ZTX95H6KuVcURnsuQkN8pWgGTs44j4eRU+1q9Yl+Ha0RuPHc1itD
FfBEetvC/GkKPFey6klu1ma1MZMQOrSDFTwQYXiAksSdEWPKrRz2Q34OOKNP+u4+Y8HZpA0a8y4o
/wlHZhuWmRPWXh3/KSsHf1mFwrDtCujM2iSeJe7e2wL4rTFuEh8nSRoTYFmSir2SRgASrm8wUE1V
de9baoWoa9BNQXuzDPgmA6Nmhv/RGLwnY/qhkc+dU7/BjG1MNKf4ZNhqws9g15fs+UBcFs982i0q
ce6xGDly10bTqZtnAfsiJc22wqeUL1HOZQI1pCqomywHEl5EADZnjIJpmCqN/qNmpObzHz4UAUGA
buPYPIRDTbAicTxd5zDJZKlP42Yu0oE4TzZ8Pr+O4893MZh2fHbt5c/ujICOGuqflwWw9Ssjgvop
jCSbVnqYp2skuUoRU8P0oRDy4eoxQnDThXQpDPpFBHDk3+pOIFkQnwandBFSJ04G49p6WaFoj8qk
YQqiOgbipr9tyb3eZSUjf5nO4lON1BHMPKrrVJhPSWvrTaa9WzKoLwtZfN7bh0B71x5UZ98xms8q
7w/OHdw9kqmXmuMDAsqXsCBWIcIgMdrDvSr6akt3AuujIckuwYrd+QUOd/npIBmYhDJZPxd3uog/
k88uxWlg5NuKVGsni66JMx7CBO5mZz3nc/g8y/QrSDuKYL2Po/w58RHvEXCebU3d75s+5oIuN9wy
yU6gMI2FtaU/Oiv8cY2v3kofjojnX6yM2JWebeM0VLcZgSe62o/Ctu7CLH9dBFAYjepHqWv6rJrz
3n+uZ0bvqWm9hZlEWmVdmxLUUGZRJAwJ+4G2e2QXN79XQXuwEx+NjhW+tmjdCKiCQw24IwlaQPGT
PW1KCrR1KINHwzDCnae858Fkp0pf95ZF46ZvrfehJwgmaZ9LyqiHzsbzLHJO/DQiPy5BMnt2mCFx
MbHHnxN8OYnyLXQJvXrIQlQkQ/nEPfIQsq4xSXdunArxicVq11resCpMGcJi1Cl7StDB2XhkfTWq
4IuWZyPrAmpcY4UC9m/kix+OEn/Z5lrbmIjTuINca/WPht2A0BEJmzFTdM+Z00GEitNXA+zIiNBd
sP+jT00xoXro7TARrPOZJ9NMTPS3ZC4VXTe+ZZnH5L2VoOVN6+hFlbfjM9lnQf+P1OL6XHv6aSDO
kbFju0bjBUmh2cLk3CtJPAHms3UKW1KWBrOhFASYwSMVJJqpSn9ILH+dK/kphviKHpVyo3QPOsv7
K8rTFc7BgKUx0ZlLB1cKtHZRwF+Y93Ld2oxDo9S74rVDXG6U8U5U6e8UcRLEegDX1eF51Xa08me4
GTkOBG+iJKrQgw2u+JJd86+T1NqceM2pN8N/kyPvfsQEBB8kRsx5Md7bhb12hILLC9pi7uVH4vKn
2uXF8Xv88VH1kOhxbQQm2A/L/AhMlCSuhZaZbJbC468jtlWbHP559No5miZlOMQ5BqkgvoSLohTw
6ibMwXnXmfuo02Rrj9WGafznoEYIQjV+6MGtaStaNRwp/jc9QvI5x+IgJC67ihmZIQx3X0elYBaj
xbMZGqiYqrK7WS1vfS4WO4TZXlMOrprdwFDMq5jHlMyUB6qojWislUW2jFPpZ8cBfOEj/pI8BR1z
FJYwK1Nk5waJlTKjHyedzmWo2JyZ2zSxYYB++tA2tL2vw+638ut0ZbM5qBjacnPfc2ynvF+gAoOf
DGGLFndrhpFOltZcpheJ6tSXXxUlVRoBnAp8QCvOEm4JegUcOCtKYnA/JoyAiMAPpcQlD+Fv8usb
mrANZdFGaxgJofuQuuZWe/+0Qdyh9adR8kWiIUrdb3Ywy6EbuZAA5LFU7hYW4rUaMB/DGDE8tMbW
CMcUUQxbwC4kv4NYNIwR3AawuEdY8sCnphLUtTOedQEES4Jz4ClSFcdBRwiVrc9RE7PRr9dJzJQW
W2cMW4ChWECcpx2Y5xoRUzh8e2T0UXE8WBTCsQtklh+r+vDbm0puUZzqDlZnjaIvQCBr1c26kf1m
Uia5AvJnMCj3A+5QYW/6qrm3oAl4WrcFXo6s1g99WqwcqwEA/MTvzC54XWE0R/TVdn8t4FqYHhcZ
+baGloXF58HzxTYu16jcoUOBp6RLQPWO/kgc3YxYpN49tO4u8V/YhbEPm7Ze6TDAGTc53G/96jls
MNRr7aD1txCTzGvMbBTLF1Gq13haJQ2PqUVUEQgZVusBIwHrWMTYD6IbYt4cjbUFUAPhh8N3AOBs
46FkVvNLPXwpwrskrvVpRqXOX4c6d2vnBvmmxnvoVO8R1KJo4c5wakWtuwJ7uA2pA1h37ojeRmeP
PRNshc7NrR98YpPbL4ncbmV8u+oMcdjg8pjYgUXSvUoUYRl0kBl3Zy4tqL5QDFk8VAhCyX+C1Oas
7ELfPIMEpfpVkjjITqkiSzaa+UTn7FpqAX3T/eZ23hXe1ZkOk38yocrZKFvdDtpWQbbi3sPUHJAZ
nA7XusgOaTOz02AIEx+0/WXOQFPm4pDO3amdBKMTdFUfIYsXh+wl72h0jN7XAbqNbHrJeTthhLhY
GCx11FBA/ZdmvvrQPTziunO4rchR3PpaN2JVswuVw2eQvqmy4/pZperVxOjhsVMmtdLbzSA2MvEz
wYji8VvgREAGIlKBghoHwxOnjOiXzSUxZH2zaxcrK7le5pspSwjQpwgspqweK6hMqB10+TcnsY8v
LF+e4RBkGbzpf735FFNx2qDPYLGu2EM23UsY0+YAxmqMRdwL7JzTr6thSv4i5HpAr/UwFwNL7AVR
Ue58qOYN6C0LfhF2PZz70aocTWq87uZ64jFQzmXsu1M/dqc4+Z1pHtp0Xo8JRCwuI5xuJOFG9wTh
noG/ATfxrs+fRpekwpRlvnONIp4iGjs0DDzjSOyILM38jpErbmYAcI54TOAJ8yrn8jcFrzDJs4TI
LKxmo9BRBLR91uTt1BBBPJuegi44tAaXe/sUqYQ0LRirCStPcMIF8c9GbnyVY7BXxTP1+qXRgHSY
VWv4FHHPHvUtT/+qyETJ70hig1OKMzt4m3wgXkiCdtrlpgL5jPRUH1hRHedo+BhU8Vu0coMTGohs
dPFCYJjjy5QQVYbpyUDDhpTkMg//0xGTUDGJhwTDKDKaAIO5vxQjD6P6rRLzwW6ZQ5nDaorjn6a1
t0ac/UZDdZY2wGg+EtqgB/R2F+GCakfuMo/DfUyZfjj1Cj09A5Df3h7OdfLetL/GLE8ZSokR3e5D
5BBrKvYjuroijk6T7W/chr1j8rc20KMNeGft4hr5BMEkFCpB++Pr+DQAze0Zxdhd+ndOp60kHNkv
vkytIY5la1cfgrzfG5AjHLGImSFDWeZbAOtP91+UMKc5DvY2JUacKtLJwo2FAZlfi3+FWBSbLkVv
bGODfVRGurHSpwmkmMf0uxmw43S/isW2Vbpb5fwdnZ+c619yQjjznVHnE9RjFT3lsdiN1YWKhIuD
PbX/2iHYzvuPsrhiFhtt4kTXpd7WzJ15+K+WfXFz9BYQa3vj0QBYI/X8MGcLxHU8MRSHZ1E9zP6/
uXkV1S3Lv5sYryNpdHayjkfwt48F+wZCghrK1hxiv8tQqmI+GcRnH2p1AmUQ/oZ6mWE6+QFbXGTI
trvBWrbK6osJwbtICCtXSIxDEnPNXSdYP/kBeC8IuxFyYxARcHcR8fmrET/Hg2wY8IVdCq8bviSN
Fdr3fe3nrO9rdhX2waH4nKmuV3gR4M2Du4iptIMBSiDbHypvP/rrA+ju9KOg+adReEC/4lGiO99p
9F0k32XOSDdRDw5z6jIFzrKrgnMIm7h1lmRXqB5TT401ohVqnVuNHxddiWKxE/BVZ9jOwOVFQFzI
hNXNlw6BnYhsJ7Pg0WxYF8Zp8ycm2WRys9ti4+Ydqp1pjfkLVxwLCcrwCl7Eg9LJPvVRkrFJb/BU
z5ABKkg28Rw82fbWS3/Y00HvLO5KiS0ohI3PHEMG/XFhTAvz0xz/xYTB2Pivkeb64yEC5VLbR0yw
6xldJ94RjiJe+R6CM0lozNC2bYFEuTdXoei2AxoICTrBwA2gGPKZ4XsUwbeWAXGNuKno3bClmGxF
qVbT985l+1E0gND6Zk9qJdM1OyRozE3YKyl+WiF30a7FQr+Yn71gooFMP2VPxi7aEWukwbT8YhWT
Lsq3tYnHXynCvw3ao5pPwBF/yECEK/VS2K95h/obcIIRXzPXfijC/jAWN1Wf5uQt4CCLwdKUPkS5
DEYqlRf297YfH5gTlhNdyUtvwaq2ALXxLdOVrEYGSV7KiA5madC4F1A8hQZyBxMAf6ome75ZbI2m
/uobqAOBTTSKwHdHOm4WXgbd3tris0E8M6v2bJImPUbPqkpfC2PYIhMHu7fzuemw627TOsOnREyD
NBCLMltL9tiF2Ofa28yJ/xpM5HuJEkQEO8Nhy+gXG86SFHCi9a2spIJp1cfPLVwFOyqeS7e4aJx8
HsMvV6TPfndvLXKPS3CU+I/QA15C9D/Yxs5KfHQ+5OTIelRdc0nFy2j/tSnC2/q9Ebhp/XubfmBk
Yzy6ydVJ6uTeEW7spMbOlM7O0ZgiaSESAgmzJc3IMc59RCAg38VEWrCRyg+z4q1J2z9hm2yZ7JEF
kAevA+pgGvwdKBMA+9SREbMSAi1sXNrlVc3PMyKjfqxuBgFsbW1uCr8vH0LGZH0fr83kHnXvZfgP
MZ62TqUgWS0lRhOLWe+1W8r+dQ/2YRY3Wz7DgeG1Hw5JpTcClXzvGnvg9FtZmDvpTeueJQdah4pU
krNGod744fuUGlsxi4PDFLOqf6f6GwXOJsNs1lrTsckEW4sPHT17xXkpdyNEdfNABC8hhug3DV5w
eJlSopfXyamIaM8aWK8NL91MoyID6j4kf5BJHiRUBhX9QQC/ZrOEzzJFzMrkfXgae6RijOEK+6xJ
opLO32n+A0X/IHuSnZB26PitJZUkRzzpscpwMRIkM3vBtuWOB57Qiob+Af2/1/BPJhOou3gQiMol
QMdPdpnX3VIXTuyYVwc7ep6hoTV8d1NNBSdeFYiqQnxrQv1wuniPM3NAm6Hl1vRZfv8WGfhR/SY8
wE3TlyVu/Xjxu+jA0JGfALxb3pLCuwztI8h6CrSHBn52lz/NNe+mDf0SireHfhQFcjYyURxwHh1M
ViUcBR7GL++bJM3Zyg6xgSEnw/DhjZiG5UNp1i9mleAx01tMXasG+YUrrmQk46ht/HskLhk2T5KR
2g9e9dDhm9kY3pvL+yZGVj/EhhlnP/2qms+WDstSsK64+upu27U/ot2yn4RCE0cxdxTFVnilFFD9
O52NZhSBEhKmwIQU+ITmTbDmRP8KIZv/z8gmYHOBk6sGOe+jqQhCvGm4BmtPgdfWWwPJKYPAo3aJ
JsJgObZPjPFWMdBLjylwb5BmVLj7EqMDXnJshDQ3YXYXECxMcW+jRa0do0SKt5lLtwEq3ml/6Fmb
+F6rOx7KTU2it4BmJbYVr5PiD3bLl8i5IUiD09tCleIyj4blKTg5PloFuEr8vDTOREg41kkq+MST
3PY8vyhqU9639GqPMGGsbFsam5mxOySxoUQZegrbZ50d+2qD98Ipzy6qZkRKIJWf6EbWetqNotjZ
7SObAll8m3w2Mar2gb9WIvCSJhncqFgnli+EEa9aSlxjeMura9ZQH+l+jWz+kBZLzCs7BOs7nGlB
5MyG9H3U5TaojzN04ZnhSlyS7+fhrxlI6g34Bfnw8hIdOZe8k6PrV6SBnQh9YYW3D3gkyjzgPKxW
HSLYGCUjiQKm1//m8UmIatuzXJ5Q1+cZVAHcByDbTJ8QkGxk+Z/apAlE59p5UtVBk7HTJPB7S/mo
iwIrGWlNlNg5EPtQHgQKl9Ep4BpNd9Po8NdqZKDjJZrW2WI3EHhwvvUYHLAgby0ubFIrEyNYOyFf
aBgBHJ7BY3UvQIU2RoLeWfpc7N5wpZ5+sB0ueHKrxL6NHNbVL1P9gdKKveRDDTlVOOM6tnFkAz/I
wZELG2MPbiRBnA8GBe7pZjWM85dHdO1UkNbEFiRMg1viXLLw9X8AkIaFPtcEGMuNpd7tGT0CtW/o
nQom81bEZzt215QevZTQcG6lugFqsQi6IdUSNeHRJYYgwJ+a4uphgbpDOrhm6MgjeHZA7oMWcHr3
QlEAOTe/MOAnYSm7Wc6TjICTzcDyRhkCRg22ZdkRf2Eh8Bq3TVT/RLPBB3RE/yCA6jRjQXAVyjAs
CFDY04GXzLm4rhOvsVQEjOKjsxvkDN3zur2OZbKkogzNtckNMrCy/BcC0GcSpv2mWGKj4wLlnYEa
cgVcAFnEwHgN4QqeWptjNpYLdl686Nq5jwMYJBWSiBLAC2xZ7HhtjHYOGYnG22pqsUMou+z6/ZMY
w09c3GRGslHRub3r7OToyOiQom4IOrJEYdIAXwyIuxNxcUO0xwuXHDuv28lgoJyUC5d21rdxnniT
GpynQTNB+XeRX/bJfEqdHCtHUZMKaKly0xXGF4OdfeUw4Z0WKcDkkh8WeRSaRI0Ll62/FjYWM1Vg
6gLlwjTNCg/F0lMa1skynWNsTd/GxOTLI0S7s+W3h7cVeRwlF0O0ggsbQ8iI3SRXQFato1VxYhXZ
OpbfPYRmsw/XNlLmit4WXxDhosq+s6i8WVXwMY4ROxtkN7ktYqToMXRdA/nvvCyyh+mPz5wSo4Iz
bYdg+MNA9S3w/Z8wnjS6IgSa/uLxmtHRZUg7V1HARBmxwRVXwo1Wz/zhYSDtPCctLGrar7pzoWNg
MwtqsjQHhCZ+l5FxpoOlKsJr0KDEYIeczxDIM9muhTTealjwLGeS2rtUsfjDenTX0sV6KKBKaYFj
UdshSV5q1+CSwMRBzIk0mdLgfhlD5xCjGrc96BCoZVP/JgyIhqX/OhLyhSYdTwa6Q+A/sSBs2qDY
mqOrU8hT198THAtS8cIu9iCzFxx2yOf1WD+PIap8rFIeOxTjb0yOtuHme4bs37oRkDvBlKEU9Z/A
5FmM9/TO922Yhenac3ky/YFUOE9/hKG37eHFIYq2WD4izYXB6JEGYacpgujp3jvekwVnPy6ci5HT
FzPvjvNXrBaHIYMUYfRUikhm7fFKS7VOmvZkOS8CtgYqTxIUiFhA8ZLQwOPQoxKxWUTRcAVfWV0d
chnvqkm9OVjzcq7EcVmqt/IAmAerGkN1IJgp7V/beptB4TTKQzLDYtSw1rpY3LDByHTnmSQlKsFu
bUXJPiPUhdaQimU4d7y0Vc3Mxt0YfBu+5W2m9q3XTzp6hSYQ4EqmLQzLmzOepuRutZcGmHQOXqpi
UklU0eRC4Wdpy4p1C5thVyMzz9DnmAwax2Jg3g+HHj1zCtvWhSTtMNzq5beChlG/majiQrfdoPTZ
1EN+mSkWc+Nn4T76KEya4ZQyAWfB/mAVYPBRMLblsJuIeqH/P6nmezD0xg2/3ZZjAaMuHLc5oThM
Q+DIe5MxDMkRNEOoKDpIfDFqhsKZvmaGx5IMzW4xeuC8Kive1WabNBnxNkBG9TI3WiT9mLFajYko
pvthkFsaWzMMnsAt8ezO8Xsu9K3ANbS80eWMX3FBAPnlgSfx0IjupcQ07bANLrxhj1z95E9/FQzw
vv6HXP7BhVg7KzgvNXGl7IJbHNFZB+UIyaupOIbEuCExZpWUvDTW3kRtX1veowoWw8qs7rLeTfpn
St7rAYe39q9GgrHx5vOoJa2LbFuex+4rS24x/GsEmQ+p026CSPOXjVvT7fdFKoAh67WDvc9mAQJI
BsNBt+qc4C1ql0Q8Wdp8yhSUrj/8bWxyn8eqBfobRScp1S7S9u+Q5igkxTn1krdWkSiaY0/MQs62
2urmdTcWu9GSzJhrE84FhWM1US5xljJHG46gN561ci8KdUPMUCsFvx50+V6O6T8PNiYHufeUh+Pd
hzYXhdpaxVglDGRGaJzFJa5N3Jm2wRkgNgJXecxcVuQVe6N+Mzuw1eKJcOzFT2GfbUdhkza+Awgs
zIQofZKkFuAu8hO4SCqnJNmxYaLazspjZrDwtZDCPkDagLScdxcsus7KzUSPWQoSlhQKdjBpFcEo
j/1ytfoWevxMGX8jc9hLrUm6zzYAkHyUu6xhkjp+x8z4o0K54EC+XGuR8c3eew6Rc9WbfkgIFpQQ
hy0loLaQ88/CnksyWIOoVPsMrSdcFHunbL5qB2KmPfEzefTijgiJivCfioZj0zmorzlzB1J9kmja
tyDfu9J+c4roVsd4OEP3R9saV1r1mlX9N9i88dDpkJRbUd8q9W0w1K2cga8ccSOeUZe3n8FZBSt+
sG5lRmqZCSA5mq7zVDxXCH2cnPx2ZW09Fa/acXyK+PIxMa7DlCJS+AB61cK/N9G0mXa6YxO0jbXa
KsmdmZuPlt92WHmY4OcxyoO8Lr+sHPpAK0/NSIRAGg9PioEUIqDo5rj2S2IkJxPWkB2Vl75Wy9iP
JRssCsFYvQpx66TWXXcuzg9jw9LuaETVP02eQuBHO8GLnqKiZGzPOC8O2YzzKBurDvU5KzqAkl5B
bHeNkdKtsY37xe/sdt8K7GeSDUSwhbMC6g6TuWal1OnkU9iQphtO6CC9113AUjOfx41j5lAJnOGx
7hH7C02AUZHa9cGwum2RTawmu+o9trnd0mZb4WhdVWIxTznQcNVS0Oe6+0SahvAPAesOZtm5HgL8
stlPaIC8j9F4zRlBrHYze5c8of2Sqt1FBpEFRijvUwg4N1zCj8gu3M4TXBfPJiaxqm9tb47/cXQe
XZEraRD9RTpHXqlteUNRQOE3OkCDpJRP+fz17+otZjHTPUAXUpovIm5wbbNnviqezzbhIN741oag
LVl0yEuzYXALdJkS89zJ7q5UxefsJkey8+gw43uImBjF7Vue0aJuYAok13TyCjmgD4SsTcZeBTR+
RjFJ+V44f77nXFNHPeBJcN/4Ak9BzhowFvWTNQH1SohsMm8FL+wUVk4PAkHnocm2pT2Uh8FS33RA
XvK6+Gcn9dmO7Ytjze4mD61sL3Buyq54Ix9z6oJgmdot2/7wh/1tF/v2hz8ZWA/8u6pDqZnqaEdm
f0d0bqPRXH3hnafaOk8KTrFR3Rfa+zOH4LEdolNrNx/C5vRrJK0NAJ5r1jgab6wde6FGAFPJKYJL
7prFqxItDwBkQR2k92aafjnFzJDU31jUXhjSPw55u89NJn1BhG3Sk+/zwCeYly7OduGAoIybf2jU
pIYX1cV6UFav7oMmvYS9vw9M+xOwSEEMSX7iQTpNcb0xXGuBPq+GiIBN/CIGKjVDTKJNJff4fjbt
kB1SwM5hhemfetSqmT9wVW2KKHq1naUuQZyo2SRJ7TItkBFyQsFcJlLGJknsOwr4buAj7bWvwk1R
01DTsxIC+H3AN3ihaRK9hXPeUANakJU+5CH3t8qCOs9hwZHZuQ3zEVx88TS13f0MCd3wlyBbCZU3
bNtdNeGZIxdVsASbf0FHrqJGKiTTQNDNMKk0sGBvA1XEXeuzItc+eP0YPHM+P80T2Jg+Pde1vKWV
vMxJewqGYJnqwlzxUXeCObxPEvcFhAL95711K5LhvjehqbvutnKTQx/4nD7qtRWmF2VSVDTGJloI
TCyOpOmnFyisRWx9qWT06NT4BZvZwquQEXXR1n031pc8SvMNcUJQS6HDkd8W6QZrKAUgjjufdGD8
M3qhQDN0D2MY8GPY8NcIT8kh5XOomjs35a5ra5pABkL6uI9vyhtfnZH+iQq68Rob4Be5uQvcwIsv
u6UltP92LaTWvNWvmd+8l8jXVUIPBoCRx9RNschYm65Gsc9t/9yHlbW1WFUhvmGMn4TEIimzH9Oj
G8Rzxm1ck9PKzOJidD3+SFQtXAWEJdzSs7fA4bgONO8jHjIm2gh1xvwT18EppX/hkPqzQt91st2Y
L72o3CZk6b/gWm22inkADp6MYbf5BWyWGgMv7l5w9w9rPOP8O0jtbKwKnWruacKqFKkyw3hPCsUK
NOu7usVsyiu2KmHRrcnfsao4idrzLrykNecmi5EDskZ2ndzpoZk4e1UeXnPfGY6mSkiNGQcWvqMQ
6lFHVM4JZF3ATktxDh/X0c+ICGWYHLdeTlxbEULc9RBB2AG6s5ppBnemjYWPfO3P3kkZWbxttTQ3
hJ6Wwpn4aYqClGqmnhko0pODLWOL0xKCD++a5yvsvCG1LV33nKQBZ/IALgGXMxmPgA4878mmI9kz
uI61yM+rroj33YgcTqqFg6TP8SvmeyQxs1ArYhpMW66zMkfE8bQaX7wRDzTf8d1TKHWYJfaRSaNV
0s8z8lFrXmRc0GglTfemnYRyo2VuxcAoesCTzQkm/VXcETPhgESuL+wDtJenIAkd3cIkABZY8t1s
Wea7KjTKBUv4LnXb8Q8s30SCJJa6FEOHti72fjQRoY1DuFijb68Gc3h1K83OP1DHEA/os5ztxxws
nXkX9cVBWH2Ars4VNvJgNiLcSeLHlbimU7nk6Mf6KR6MvZuOQJ/0+M9K7S+dgCwptGQ94YOxxuk2
sXC1TRDD4mBbtWt5qbGEvILaYTkfAx5EV/NnlCHE2N6xfcsXz3ReJsgYSHT4Bj2r+JsksBYLIhwv
FVpdbCAPhGPTr9kpuIA3HBPUQBN1hfRhsh2tvKGgNt36UCGFNkEBD3JS4i0U3UtZBXJHFuWuqwqg
BnPxRgrhrN1xb3nlc2CpfZ5Hz5k/P7ulvo+H6mkgr+TCnYVs+wFm7tp43s6I6bu2RgT2wBDbxgdV
GjVkNQPxGLfRoSurXWkmt9ldOCkZ3kgp7hUp5yLkTAVffDdOiuWIPa/hnkfU4A96qrHG1H+tafeO
BrbmUWeH3rdw2ozM9TNxhGx7Li1AGYjPbC653CXNopMs0eUpNgJy/iGjPkptZz78MKOZbFgSJr1z
j4X0ITTGH5UUJRMH72pWAYZSbo9QQLIfSkW5rDJ2aHrrHAD8EiQzABhrhmbRburhF7tcThzWHZLs
fyk7DZmS4ptc04OMog9npLhQtJJFOPhthbqCF30Bf86xzL3zIzKxacloM66vWQZrZBAP00xTF8h6
mghtPPc8eyRlsB9YgCinVDGIt13Wv8LBhlCPBB9iVMvIxH8qDF75tq2ZUGZ78v2cX+SAP6pIUDty
boDOHB5Qdo/enFxUPjxZwiPhxckcGWJdJPT54Mh7bNzs7FZ5cXBzqj/9Yb7g1S3pNDVvsBD2vj0c
gfk/lHr+acr5nSMznwwWIlT4MaLFogDWWc5rx0qMc81yw/nUM8YHk8zwO7ze+NYDBz6opR0gbJBO
0lRXHKcpV95NFsxrqM3FnWNlt7lw5H2ZZmpd9QhFnYCGlYBkBhN5nfve3fqMUVh2uPNNJpMdI2TH
0QbBSoq791FrvqRm8eWRxCJL3HLdr81fbO4oBF53rNqRsd2kDp7nVbeBWmYyfySha0kHYz/kHbM/
k7bPtlbHsBbvY2KCKMvx3sJiPfgNVyEmmeu2QdvsrfAmWxJJKUaTVZZPd40el6R/juc0/AiTgH3G
300u/pm8BQ6kl7WZ3nFkIfFmO8GDXhYtw/rHHOqhFjNElCSkFV6NfId0eCI1f5bG+BSV5jlyvXvG
9J/xZL5wqGNlI/jV2yh6Gn5cRI58Vc9MImftfeuOAg4orBcYIP9I6r6qkiNIQZHUqKw34CXoKDGl
HyJq/8qcydgKHGQCtSlzT/MwfCeB8LZsUv0Bk/NmpJSSt3Si9aqftwZEriHuAxZbZDH2hXYVW4QF
Wrtjhj46OEWofJAbo6thl7nNXdmU5zQEAuExLeV0C2ejnN3PgtvZtoVSw4xfcoHhWtU0miSGj5N2
EPNnVFD7yZ+T1aO5Rnh7FeJug8D4wW7zLvmXg4B5gZBw70LRM2x7PEwlWy1g/N0oGUcmvEL9zO4+
CbAD5YulMyra4OoVdXDve1yOsQJzgXyOop4lliaWVD2DwSCYZjP1iY2HnnuetPuLmYtPC0YAkhCQ
fuhKGzeynpzSfKwdl3aKud5GnLwRLNWDn9FHM5q/eo6ZMpg4dKHeWMh+OqZ+L/OPQeuikswvOeN3
Tr4MX6Ser0Hg3sZ+KS0wol8mY8z+yTf6nf8punHLZ7DPBJAdVzywBKzS0iY22FjxDuZKd4eT+nFq
EPMmvBJbZtKUXqnUOPcdo41QEF1tGCDtOhtrFjJhvS+0fs54+/IQ30MvCQrG/nxlfuUBOYOMlSlM
SE6Bzcl3zG5lGvW8h8xN/iCM3qQBM6UM8XF0PA+R75P6sPO9T0ftwplhCzuqTO0HA168tvSXGIOz
K568hKNzmfqfA3jvjeB1ObjQDjlILQtfDZbQROeD7E5LF3CFWJ4igokcsRi5EXBGdzPZWZJcGydQ
f0BTYDfnhOGmANhYkpAyJmVvnju3CZ67RE04v1huB3w0nEFrk0lmgTnfdsL1ZGJRMcalOEwhrBD/
5slalNDwp/ScaG3gPbRr944o4buyzAIjtvpF3ybQRqa/yjCzpfG54GFYJw4T3bYnum+DMnF4vwmO
yrURcyGNcv8jo456Dbb0mMALpeKMD83DEMVrTlFHGns7GzsTH2O95hCDxQB3yAZLsLftVOacOly+
udn+82Xyz3TzhU9/UzF93/zdnav6nWS+olIK1dqlsmEYt7PF4ps5N0tjpx3r6J+dc5A18oWSJqK9
mHAEgJ0lUWfgOBDpIhC7pEWScekTal38xDjKXPbjzteY3AygSxMdhejXC0xp4dfUO/qc8QyWC6XK
np50SCXS5D3LGaiJHfEWSih28MlgppaH1HUeEpVu69F+Kvv6B6/yCUIsXrG6/Gxbc14evz+pUEwS
ml+o5NNZeCgHikUTYZWHus1ep0qfwqZ7i53pt+95szMvvAHyvxZjS81RmmBlUXrtDf/DETnitU31
TCcE98du56GwTilqKwkFSDCi2qFW/rV0MvMzck+mmCjlKGvSuge1/kDEGDWafXgbjfVPyW6/TlHy
n4piukvzoITjRTMPOIUfUNzP5Bv/wN9892Mb0XDnHBvThyUd0tQi60s4VodEljsu41xDO+++NAMo
E2FXXxovUo9JYl7AYF2LREHzjNWRXWrjpIrhGV+b+NCt63Dvzmm6APJ/UtuItpVwjgH2Z/QMkyde
tP9Crp3zhGHR71H5y4kLO61gqqNNE5/ckkt6C+JLP9pnxjgc0E3+DRH94TD960M++gtuJDwz6rSP
IqKneu4VBY1Z4d1l7sTqH4RPEgQCyWfWoIl0UgtY6d7wy2bveNg5Hct6FUHzOGczY3CKwmHU8Who
9DjKltwfww2fwKXvusE9ge5gLo6r7LBklzSj7V0RIQ+GWBndCsJgmjERseGjAciyi45CK+ttVs6n
GLBE5Y13FYbxURuNxVCz7nYZIsYqldUXDPkUNSPDzEkYNR6fjCl7DZJ51dTi6HCo1qR5SflFNxk3
z6mn957Zf6Wu/TVTBoF67DHPd3/klDxh/nmir+KtLoczmAuaoBNzLTLgkZKu3VlvO8JlGV82MXH2
aG8fFummqTnm5wORIDWkT71nE1MsgYd429ZszuU074MI1cEeZqbkxBPDwLuqsfrqhgTUWszdSI9o
eKCpeqlfxWSfImvCwJLa7xo6W+FE26QI91mqX2WUPQUJ3VbltzAwHHvBWWfyOjPGHAM6eHp4rZN/
i8E9QsKifS9gc6R/MdfYf8N9yxsa1d2n2fMi2tTQGRwmEQcxytAlVbNFIjTLOUBaxJIUdwj2P+b4
RTyLI2d3NFoyo+ByCaCc2DzowKxotu8vVTFf5WwzRa3fdMpYvGD7QWBvquJQOy3l5P2nEPIu1NlT
TU1VFHgnLzW3Hb3peVaee2oIOGgcc0o6VGO/ZaiwLcVEJtNgqmjb31T/ZjC0UdIeQ8a6taS7jKrf
eRGks5x+NLSzfS2sXVVybbOF/9RbeARs6i9nI7lGOn5Lqv5QsEQ3Bf3ALeHW2jnJgUO+CR9AOOau
qf6s6qsCWVrF2WXM8H+1jeQN5EndVlVwCQN7J3vrZ56nXcDZTQTcbxtL0f0Z0XnDDbbN/3rhHqok
Y5y1jPhfuWmsutp9yjFlVegTqX4MGZxEDT2+PKDEGh6att/5YjhU3bRtK5+87oyZ1F03o/0yV9Om
LoZ8Y/TkNpa6cad7oYztLU3nq5WGL1WcXiIs3iy/9yFV3Ei+kGoM+CHyJNJ6S4XNLUpCoAcLeYM1
mdq0nA6DuqN01Outa6/m6SALqgadaT+oBE6t7e2sAfmLHol7w0atManVnhL9XVAkZ2NEAcOEOVMl
ah2lzTdr7L0OGU+0E59DEMx/Mp9+vSTIwXsZYJAkDdhNitG+gIMUw7u+dGgIR4cgIlmJPDwHIYiA
ZqoeGSOHu2wYLoYnPnVdqDXZnydRkD628R1GefU4V/jtYypEOUy67JtIKoYDVUNBCA9i0Jm61e88
Dl89tAHaGnbcrPCHz4QeAUfSvyNduLCm3CE67KZCbn2JZwy6+YUKrnRjKPAKNYO0IOmvXBlWvVmf
Qkx9HuJR7xdnSShdRMURfvLZqeh8AzVl96AvHCi21GIQyClpWJFevYFEjy2YcEcKm3zVJPE7cGW2
VdO3GZYb/E0XRd7NYBXhy2ZKbUKZYNgQ0TsxQ20PKdnorIZUC8i9jED287IKa6aXK9uHP+nOHF5m
R+Coml5szjrKwkqpixMXgOsyL5MBMbMpDMgItTvOFKfWgEiE+NU5+L9kAz6bOilzIyfGeFnL/4OD
WLdx8xpUJgx+DEyRSemwpexLNnF9UsxbGofqqBxTpsFOTojDO6slqlyaEUEi7p54AYf0rratc6xH
PmHqmqfy6HPrmAx9Z6ulId19sWb/JfLtc95iF9AhOqqu1AbbADqWM+yHjDJZHAUImV5DG5xfDQen
U3/EcsEXlngSGpPd0N7Bc7sbmuG+8CBA9NRCaLXEKdC3Ut++qi64JRoxKGr0ESHjMIH9Zl64Y2RC
nYRzHqQut8IP0Zjs4hfexbr3ERfl/Gri5+iMJN64OGRSBfwevxHK6jqIwPanegfe76Kj9iGg6Tdw
9Rei1MES1Suc755UsTrao3zuRPcLzgrPtxlRUo6TlceJHRzbon+mWWrbmf13PnEExxx3yzSA4cn5
G5PkI8Rp7hfenvMd1fOZKjbmHLJz0IUeDafWAS5Z+c/KRBHqh3fLh3bhtvZLrKc7x0khIwXHpUms
C3q1ammgwCloXdpSCX6MxU/m0ASYNsbVFD1W+7j6iDLnJ26TRbNdegzr4ImJT7RurXZPCI8LRwbH
1dEPjlk+gW77rir+WQ0jla0/YJ/hCnELg+qxa7NiN5b+0wAMAY2gjK8xHT+Ow3IcpBDYSFC4bkq2
juIn9NLye1b5rxHy88uQGDyYXiKDi4xYyXZT+sk+a+ctCgworezmMTwxcqyvE+7DsSCE8NcutyE3
VO8ecqufzGezaG5dy2mQO/CjC4GsAx1t2wa08IwMVzYfGjnsyDOcWr+5x+d8K13sKAlXU3wsSAV6
S3EWc5N6X8OQ4GyMzbIoSgSffJMBApw4ha97BRM3cdYBMpQcmlObsMqRTjtMSXUKKv1Uu9a7tIaL
y1+aQmTcxv1o+F1WfoiwGj3KrLgmRGr0OH7qifql3iu5eLqzi0kgfOSu+jHm7s7s8BfOCtNBjzov
bfdmLpFAr33rlb/NW3LjVCXivCDw5WQcfO1zajvYGpkGJ7F7j7D7asfVgyO8d6rhIKLRrT4xBcQy
nUXTHkr0Tz6GJ9AAD1acELhr7gw7f9GSY15kPFW4ZoMZYWEqTgydD743Pgzl8BR56gBd9OTQOlPH
rBx4bqaOqgwjLo7zOB4lA6uwt9kn6B8c7Zvnlpg9eoYJ3amvXapRkpOR4Jsw1VMLvaMsjC+aoT5q
hg4mXQI+sEhk62jZ/1EbveyDQ8utHvIHa4xv2QhvpHeLh64sN0lWrRtch7Iyf7sQ+qzXOpC3sJxi
pYTXyNZgMTXDqezTgDdTFcxMCw9JBwk3yD4I9hDQHDreJowEMNIqOe4VD06h/bvYCi5JND84Ptkq
L/iL8/CnR+pAbvce/QG9iGoGF+NJ5nLaIhMYmvTGAWCsIEaDPro3x/gOEXBpvv5n1NOjhemVspGz
7vkJ9BhvKpxyTTwt1Y3bJCOYQH0iDu4EJmwd3eV8TzeO0PamR5DW+4ZofCkYjAzRXmfTzY0QEIa2
Po5dcOlL9wK68Uuiv4XcsysnPRtOe5fVobGU3GApGe/8ODkEAwhUUe+jzHh2TB6ZmP7blPQXwJLV
yKxxlbFJxVxjMO3TLSQllenV1usMQGh6HmDER8/4nr29FUNCyhYkmNVon7bG5DhhG4iaFEAsmzP2
KnEihpgysShedYCiHoZ0qGDlN1iCsBxsgyhjeAONqnF7C0GDioPB0G/Ip+e5YhQlR1Sw6a4end2c
z2+T6b6JST4w1dkk6Xg3q3FrlmC6aFKkrw2nMMiwYE65uXPhw1gLt1XQygcaLaNLAP3GffW6Za6Q
4i8KAXluq9wDsTkwCtpUhZteIYLVC7YRirz00g/QBdVmFrO64rGIaXrCuODY+CF9vO/nAG7B2sS2
/aBhfdwxoljCXpP8wFsrfuwKI7lm3f6lHc9GSrbJueT+IDbxKOcP4ZP/snvB4lEHSxS3cFroGrpz
ttplgfdqIvwB6JW7MhPeCfiYfx3NwHyL3SSiSF7ZggDcDF4gxkBVAxzBTcVbEHsW0YRhvvkl6j0V
5b7HWJsoDfbeGV4gJ3vN7Skkw8b9vHUY/ShjDW1v3WTTK7mLXYNvNCFcb3bdVaSPFn3dvW9eTeyj
2qmPZkjscXzPK6SHfoH+Yvhxl4YkyOD8b1ME52dsVmGKHoPvGwwFO1C0GoFYLk5srm5YxsL2gwsN
lmz3QKwYvd/e6YYXtmMCgQGjKHxwxMUqHMxVXzDmC50NTYbXkj5x36RksC5ejVieidSd3Lw4DhEI
Zd7h3hg5d3ln6U+fxQg8qnUfBt6wOHipRXxKG2S7kfUSwiw1gbu5+2szvS1BQ6CfoUXQhshUqouo
rh6+WcMPHsfYln0ybz89fAt5+Aq/cmdCeQk85wVL1qYNu19tzXe1WzzGNXk8nW7p07rRQrdZhmUk
/g9e3zP5jy/N+Feb6aG1OkAi09pSF+wra09TKFFRjV6FnCYRyleYw84zhcqYNFciGunzgSRd+2sh
b9BLmPTRMFpXWyclWOeFd3gx1whOWM2m7GIbxYvXtN4pGthQDDOQZ2LcOynn9wyg7cuQU85a1+Zi
cCE6SGyBCTKB4W6eL3alL67TnGUKVmDE1Mrz6Mhb7WMPdvI3FzvAWbaZpEE0KS74ovp9lJgmT0/M
VQ+5AjPZ1D4KnHYM2vPvMc1/Q0BEIHgmBGibAz8B7NU40bIGw8K4yaYfvvVQJMjzw3ks06P23fms
Mrvf4tm8co3nbV0+Ej9xJGBd9aySZvwSVftlt8OPPQU3pUDPJj1axxwTYcMi64/uL2NOAl0DyATL
pFHO55ZrVYSdg6DLn5s4b/b2AI0qoYBiycSJaLghoRwDDxK4Eh3OSyH84T40wuQZN4jxKcbRP5l9
8do4XvYuDBwlbL3VOcmpVNKlDUjV9gEgsug7pmw2RVL7p66rfqizerKNGq+J8PKjTCf/BU37Fyb3
v9zMQwCeEsplGNGETMtZWxH+JylVnpgEj2fFMfxYF2UJOZ18EOKP/2mMQ8ZINYYDrhe6MNukxAxP
3r+eJ9DTtTcx1oyA2ONj+K5Smt/hCpzZN+s1BL0/iOL+G/cIvnpeibte6J88nf7SiryyqF9Kh2Iq
lgfsaRPnWV7FvYF171BMvfGhm8Q7+GnTUqWVdRfRtOOjSkJKkXs7XVeKmb202RqrasZbFoc/0PMI
iaUBdxEOFTPjbCoGch8MYeWSDPJNTz2Uou2uDlDmdVFxvUsqsD/1MKUXel3SfezDDnKzU1NpZg7N
AhjzS2v+KkT5a9aWd816pe5kOD6OjutgP8iKP+GMrFaTpRAMHZz7zYAm58SEJXwLO6eWPPmehwVF
N/ESs8CHUzUW7oyRPkkIx4ynqurs82tjO0QtqzQrRlCBtAHE1O7o/+qRykK0Uks2O+zcNqlwq31B
Z/G31C8C/m8Uw+IwLBJim7F71Y0riGWHRyuy6m0JQfNJdnZ/DELK2xjy3lLp0jURg1Lgz3gjm+Sl
1eNHHxLG6SLbevBMIoIuKBCOo0O/lWHbkz9z+7OSBWAPqy3mSwyUeJfMyZkwNY4U2BJg3Xt9EbXb
bbDJfgWGl9/PgQkUNzHliwi9lMerk9TQ2W/Nwg/vtZrflc4VfD2WSzAFeJMiTR0kMSQOkJG+WC0u
stzk6j47GFSnkAeoToB2e9HZaQsbcn5Onrd3nmH4InM2LlS3gpJtP9btV1dKjhwzk4U5iJxnoUmD
QdzUDBjDp6RbxJ4QPqdJR9TR0ig77sSlzjLmYI3vaFkyiUs0jH+UjTWFInsABGBS9wmBrY0qqaj1
x9YisAE8X1njzcRPQtel6Lt/UYAbBnJQuUSgFaF+u3mOORoeSiOpt9Q6fgNWDyk7aaD9ZJx/+6AJ
toldpCuyzjPDOi6NXiy4GKWJs+9qp7jUs0h2wmo9/HDVZwx3Fna9oGJJDyzJScERPVTD1W8YEmqv
Tbdmlse3ENLi1ppoxEwN3LKCtoIVv9pN5nvhSpndh9+V17BkgFfa5OKBlPSHwB4dqJiuf7Zyq9hn
Fq64KLDJ4DcCa04q4Zk3qBDpBFB1yLzPzo2dg2x1817osserrD4C393B5jgPRY7+lfFmWuHdMDYf
hsO4P4/RBCuD9HEGC+ooLHogWxMnygBtcMVw7WqUEkkrrP4CDTV8BFq2Qn627v26f+6wFx3yWh7x
b3E9IowOVAy+iIj7p1HjKGYQ9Yvn8L1u1LtjiGeuqjcEA3tVMdvBHA8OapjpDzczH2AniafRWUDA
fax+IG4WjPlSCHz9wjRQs97kNmfStpxoDR1AD0L1a3YuIBNGE4azc/l6YIu48fb0MpqCzK5KCJ8M
uTgNbk5h4nJ8xlG+qgqV3rk4sVdcBb1vO3Ig6cwtzABNxw+ULHuLjQoh1eqQH6Y3PqVL7WAlHWx8
9mHhEhqqCpygbhv+8w2qdyNr2RQFM3k9e80p7DRulUymJ9+aP1k2opXZ8NNBrTPeW/ZkAu3l2pkS
wl11tab86IYS8tqAAFkLnm3gA/MHF0DE33L+6IzK38YzY5WUMdQpTrh/2A633mJpKsyZUofMW9bu
BG1jTmmsNaHYbnUpHplpmruYmg2eSBftUjnHKnCKrTGx8TCl8nGDWZyyK3qMEqwEFBiRRRHidUhH
fXBc98gZjKekm++xWtRklaFV1q1GwavAmLf9A+6nu5Tj+R7He3/oJP5P4ceKp8I1dlHBaY7mC86i
ciyAaHNSCs3U2rFmeHcUrY+7rg0FkAEdu8eyiqq7LB7sfTX1ATUYOdaCup5Be2PKOeYp4V1p2jj9
DP4gmAIktjHxX3uC/WREvfDApG2is8xHHgthQGG/Cqpd4BFCU1VBqARnxW4IvegU6EpvY1MiEVvm
ORAhFZ7hFJPVSbAO4Ga3lrnxtzcufvI4+7FyFDPWqGFrqcLZeaKd93Cc+ZXTEQ6T38HmSjqDZyPt
2yfDI3hoM9jJg+nBJ68CwadEgOsLMGGZ6br3uXC839ormiPe125NYoWgVqaLDddW8hDT6OJZCvOj
ruf0yYr0v7qXxApxiz6Pg04efbNhY1LLVSvpI5PVApcwBMh033DT4tRPqqIxTM7pIR1bQepjrAnG
4d2daPWtmpKOjrj3/hy3+7FsmexlG8GrocxlRZMyXE/Ya1xuLIH4KvOzE0JbyUv+q0xxMtF2pbaz
yJjY2dmYnLKWdla/KdxdDe1rJWl52RKpSF/8ugXNKD1CdVb4miQO5VVAH2yucYsxaM6jvZGByIc3
Ti0GKwnNZjuzgIWbsltweZRvbV/BMq8GIn0l3k5Cox9DY9IBbgTey2ALVOjQZCLMpW8lgjrlhAbm
qgcaqKPmi5o3boZNR+TBj/H9Qyjf+o1TbQByUq82VP3JGsMPv46GL6cG2y5s/5+HlEz5h3czY/E+
g29acYJ7wZ7sATGDuOlMGVsKBvILJbCM0OgSWk092WpUbedAus24dnHzay3U58IT8sj3euzj9JFW
SJQbF9XPJkZ/4xra7vw8OdBI9y0E47RhAI4hHQsQYZ7wopAbjgcr/0uLeDq6ZXTzGNkCK0I0cAHP
04k1jzdaPoHfAm86FtFEnlsAUqjhh+Pwte+HtnsvTQuK2ADQpwRdwUPy7acjKhMXWJx8Lox5OjQ2
2LhfhZ6gqqbNiLfCwZw6oeRT9aagRtjLeibjlzkUJ0ZqI5YwWR9UQeNaFbIwBJV/P7HBFyUZlXki
xlCpJmE1xkKBzQapO+93cxY/ZmHwE1FMig9BQy/OIlbSxiKf5Ytd5ZbNgUl6teWiDrrUpVatG6In
T1gRgxCaECcVlOxoI1U79jy+d1b7QK2qx0TPFcdJ02CUFSSyGlKBGxUQxMudGrvxxFmwEpGxLb0J
2KPTquBDpJpRbZHFdyCCeWcBz71WnuroPhIvemzc1TwpsLJlyasZl+o9GyGXI3tPp5rf3IeNQ0kj
srLxRTEKfVdxwjT7qrpVHqwTiihxNE3xGTCfy5pUIsyrCFulE52hrJ48VPc3jTUbiEPL9cf7R9yN
ivLOvGfBoNzDJauWY4ls2Vc5TTHppEN4Dp/NiCtjDvD+CF8WskFCEyaQ2fKUuOm3STf446TJHNuq
v2HYhnbUm0zDnOI5G2rOHvYIy2eMTESOJP10nDHaMZBAcFpiulmdh+QxAapkfpK/BgziqOcaN7M1
XrgAflsRAnrKrgdUZ5kRDBMpnHqKTkWZV6Sj/KvMsx/X4WgTTA1DPZkgHLWxsnF1J0wFqrrmdm2y
dRlQyta29IIfGCGfSlg4Kucnxn7q4Dr5tKG0Aa4sy9x9M7bfTZ58FP0cPyZlR+uN1V8K2f1Iz34u
0+TPVCW1P9DeIuI767DrSfqk/6zOv3W5+WgWFQVGQ3HPwXtxnPMLQ5i6Fphbjsx6ecRMf4dQjiBU
NCHFx7V38mP/h40n3hMXxyLHYWwThXAj2nx67Zmkh4l+sAPrAnif4PQID6PyXusheC8DsDdzDkh5
DC5+MOKmxva86mbc2SoIaBQwIlhuUV5+ZQkB3gShIlWN/2sP7njkPy7NVBOl2GwkoAyWKidP2o9G
nA/7ci4VDDKToL1XUCRkpsvtFtWFiYuqD5HVgf7Op6o8QWLwjwbU/cOsa8p2/+PovJYkxaEg+kWK
ACFAvHb5qva+54Voi3fC8/V72NfdiN2ZqkLo5s08KZaM5GqInZuoZHaY8ZmnyFSbTpSgOqQk5GxP
aDM24QZVB9PZrqaPqvL+oVn8JZL6xhXPImUs7gZutm63wlxTzA681uTuf6s0baQH4eLscHM2LFHq
lSSTyR9ZQ/+eFUQ3iXiNc/CgZ33beERyjcLIhr/jJ6ja8/9A3MSuHj1q2nDrABEYkvYTI0q8mUxH
/6IZHqrM//FL6j+kE5EQm5vmXliGfahEWclr90ms1Z6JcbGIU0x3wqFtP/ItM8hINz7SWnSMYfVv
Blo3MN6n+MKl1W/mSi77cpqmpwhXDmt2lWwwm6NsaPGgdGDt+6mtKIfiOajy5hMbUvWSLCVebvwu
KDY0hcpogEOqg+aUYONtriAbJ69W1mv4xkKdCSrbn0EGN8fVFa927c8vw4ip6cqmJ3Ebee30GJIL
uRIFmwlmVfabFjgtpTyOp2nl6EoPMKrnif445dSQIdc6Txg45M4lg7VdGYBbAZCZTAbWEhhvbAND
DpdEFFgM47lx71G3H0hvTTjOyW4HMe7skv3Ylaks+bvg97pNx5bkD5xctnKNAw1QDSrjc6hDAVSc
7qHAEQL+CMLe9xy1B7d33U9h1xNPc3tvOnIwqJktOx9v7VLjlGs13pAgrRJOlb5ceE+5LcIxPzT+
PXih0p+fMoZRIpk4ZGMs/FTYlcNTYxYygk2JQdNEfB8qk8NDRMMQG8f8JjZU9llzZD3hDaUoIxKw
a+aKMOmUikevp8o5tYua8iY2lvkSd7xKhmbP/ph9Ru8TYKNOYMOq/7mlf2HnSA9CkcO8ozqY/yIB
9QdT2BzQMMSuGgYOlgY7S8A+osV6hn0wuJuD7Fg67UVZ/mtXdsACW/y4Ui36kFoQCGA28sklYBNa
Fx4O8zfTsqmy7bhy2It17i487BHGnaD9uM2ppbaAx5RK1VRd904fHlDa7QN2t1tG/OIxYXrfjgUQ
yiKcXyZfN5gA6Wjh6d06YeYdR08WZ6nX44YINlGlCinXBQF7pQPvx/coeRmqVSS3Mfs0ARb7TI8X
nzQE9QKYyBo/jVhfg+10pfqlFNS7ho1NIwqFRLCZ7Ru3tcJD3Sj1jD7K86nUfnFwDlZkVM9kk5aH
JOk/hEzeSkHWQpMuQafnUED9EfcU6k77QiEr5EhfVwVQfZauEpaz7GmKjQiHSJe33djEyzZqG0lb
EqkhwjEp+PboT3g0Wji+8K95/OkriOE6+mnwrpGYWbLQv4I8om9aKMHEEvk/VM7ylobsj/gWcbHN
UX+dswNBFCl/plo/hsp56uvUQmYqcpLrqbi4UYTMITuBcztI8Pz49WWW3edoux4+IuDofLA9ROH4
K28I3puo+46brN624UQPKju1+95rqmtHBythQpWX2PHao5VZYExdDCmZsDsWIg7wLMH6e1iy/tA3
jXJRO13rMnZWsdeyoDDYLed9LebmuSWPuWtRKTZlyRhZ9+B3Uyx9iTMDRAo6svQ1Fg3RF9QyTWNx
UXl3ooDEpPiPEudaSh90Q6yUfKiH3gYlUyEVehkXYBKa/Udom+7BLb1qreAIdo0DDaOMqoG9eZQf
rcrz35VwSdNIY91VuWjP+G7L45S13akETUS8b9SbgistbgZ8a33iBncmLjSUx8p/SlPRP/uWKk4h
TagHtiPRzmk8TYdoHr9wgewPvI25quCat3AqdH33Pjuw6TJck7BEQsp9pxaPgmqrQ1jZbHWJ7Bz7
JllfPA1GCKTsXUd9Wejl1AYv5rdsY7E3HvCSOUKiFJKPe1pvquS69X1qplXK4pfGEFxcz7WasN+Q
zJQ0Hm9LE713DUiizCXxxR9BnVBHwEaUBKPyYiGemFTPZRDpXTIvr4NX3ae5qCHvuCEggpbeQfZj
JD0kUsBQzjv2iO62HKm4qjukwIIA6+zjKZ3zZqtFF+LuhCoPGPNx1u7nMGLmoiyPDAMhQ4hBw8Mw
6dMc9N9WottN5+g7UzOIjLreQg3OXk0ngofQJwIUdSMGUN22HGjgVztE64Ow7JUzioGEXz67Uqtt
vvIBWw8Yd6QkO832Ee8OKEwE8Qg69ft8TMSu0228L5ibV95QAoIlbK7bRVZP3uDOtx3tAy6+GgZ+
YqoCVsvkKIe6SlnfZjoKnnKqMbgdRtr5RycKdwqP3hdCEHi1/0jWmm/ekcAJNR6ffTTQXUMG23af
9Zjg9wrJjYndAPSmA647L4g7IsifsYPGbEpb8kJ00hLihENa9y8LvWIHhyjSMQynZxUtDuDopXyS
ss1gxVASdKiM+D9R4hx5k4w7r66jC+OaC7JEhDeWxFKWBJm7zfrhriHxt6lZDZzxomTHcBoWXiAD
BYgJOdkQufnK7qzqtVWG1Jzwe7593AKe4BujOQZdB0PnXe6F4a6wwAj7Jfh5kSLDuh03hKgSZGBc
nt5AeuzpBOv9RAJhtUNj72pbWQ9iZItNl0Ry1OkIQI63hfNLxUz/2nXOX6k1v9Y+6S+TSFe9A5Fa
B+2wbTNfbho+0b0jQiqCi4KaOsgQCEJxVxxk5Nd3RJHIBHcYYblcpwSmmpioqxOfavoMtlbJC5D/
6lsSxzm7DK+/KPCtBLTqG+wb4ZXQsXWWXgazy7X9fWjz1m2tjn7cFD0qCPznSQ3XSjv9byH8+K6Y
Pf3StgW0TNHacFVy+mlxBsbYtmDmkLGmhDiZongXIeFpPljiDfXAWUjIyjsg1cawJb1bqu+8fW7o
0hBMuDdx3dpQXDrnogwBsCQLgHaE+cOgHNLp1PXggIs2Q508Y9F9IkXH1hM0AZUbecJXJSyaDI1e
rqNatlfKNb/JVP/JoI6u6aS/makPeMI1OW+46OY7H6Q4QI7+GGXtbRgRPFbsZndWq7A6zVnCAmvR
O6mCmW5Ri6CvjZEqR5/bsv5vjvkEA99mD7hdADE/0PQnVtHaLmA8Wd05dlNGg16epy58YS0BYSRL
fcw+NB7yuTzgZ/+SCrUh7azslETZY51J741hAnf/Sq8xKqpPXTHYVy0LWK6LwV60QK1D6qk4D/xw
txj9BZOfWm5H7SZWKW8oQvFB+W17IHJFis5HateEeit/TbSZsv0IlCMoNxfOJYv9P7hc6Z6T+ZqS
4u+s8O1jsPSAJsH3/NVu+MvPlJlU3dBwEB/skX54z+SfTYh4znBjEd9a+kMep+ORz6U+OMiPFM25
5ZEf64j+ww4XnJXe+EHAjrTlKMUVNG8dihi2hQdjop2Bbyso3a7T7OEX1Qcxht12qufw1Ul6qrMG
nOCjpQW57tZ6TI0iw8B7DANyW5T3TTDc52XIQ8DxTMCiPDYuCBZh559dl/6DgJmTwuNwYTnTbqvS
pdaJjp6XoXZxCwxNdU5moy5NZFxa4+Bh5R74fPAfv37suoc6QUWl18ecp7nptwUC+TobddumxR0z
UD987ZIPPFQRj2W6gmr7KdZPqbNU3M6dzxpHwElmxAFMDgF3tArug5Y62F6RX4ROLABbIOKjmThY
qd/oeSVtM+UkdubSvrj0c23nUPuXaozZ4kUNPeEB9tm0HgfILsXO63jYLA+1mmspdO7au/aQ4wl9
+8cy6h4dLxxwauYf3kzCYRzqektg6zEKQrXVJWPrnOevuW4BQPv116SqTwOijfEruXddA2ghR2F1
V5pN+g1xot/oGMTtMNGv5WbqdwySPymgA7LZu0uaED4XIPdH0aCHLoZoHMiu6JABlQYHD51vWAzN
OLSfUJgwvXMPfAZw9aHGXh8S/K4s+6CSpCgubARYUyQIdWgNyuwVZMWTg6/5iopedP4Asb/3g0vm
rT54ttfHKsTWZy01BsC8C28rk5LJimG+WE0T7ds2AScNpUGUjDGF8yBjieQqEyyzrfOW4fmXCmcv
wCFsFQXp+IkeOLK9n6j+uCHRQ8ZCA/02PijG1hxAUdzW0/hFjgrACIhpChzZUpVV9930Lh8pexzM
z8OpyPKdK4MXv2zUOXQV/68B2bJTOO09KgVVuBrCbpDV1dGo1YjfBv42XPg2yyl/jdEdP/Qc1exm
MfT7xOs2Sx/cR50MGKZy+Z0tzmNANdQztwv9RhmQv1cDovxMN9EO50rLmUl19+iHN6ku2i04Fmoj
IvXKXoj8oayDLWMBvow2D54Xz3mLCHlcqYjmcnvETJM1WXFJOqbUJmj4xbGDubYc7JepxYkpnb68
Vtl4R1EFFwZ0JY8TGn+lxq0I62Spu98y6JqTZmGyDzIDJM+zmK5b8Q87xYoJhgWBFonTJoOzFvJ7
JhxJTDm0KPbtsQoN7nKd6AjbTwq3y3Nfepq9hWzHW8dCqgithMpe2b9AW3rTqQP6I+C/yYS97Jcg
nK69bqXoQjzYZ+XcXdHr8TXI8j52M8BEFVeCRnnjsRCaOF2Dy1suoHkpm2gS/+y7yKVY9tP9UoVf
dEmzoeRiwKyBAa6aWHELrsqbpuG+z+DLx1CNxTO3ViSMhKxdNpkzrS7Jue2TN4i4P5WAkWNb6pFa
IOuRewdBfSoV6A6AWmNjTXa6dn4MlPdTcKOix4R32xzKtZ+5GT7qCVk36hNU2JTmKWq8JD93jwC1
8WAjZuRHCH9ghkkF6lZWiB0nMtt7t7OetEfiZRKibnhPm3Fbam4R+EXy+0bBm4yWwQERaYAUWfeZ
QccGnbEbx+HNVPHRidxHBhm6vufcuUwZQbihK7OtTwTlzsubX3fG8OLLytsIEbDod77biiu9sqjq
aFlkuJl+sbpIwgd3iefkzPN54PvEButok5XAaJbyOiR/gaOvuJ/X3qFS1COurXpgMYfC1fj6klfm
ZLw82SNH7MuhFTtWg8Ue6vJ0FXdA4+RaU6rz+CyTEvxh0kDkyhAVMF+8zX35BWBlV/h+eO/69T8z
LRicIrSZs/ZTKiITROg5wGzRTGl5UjUggKXpl2MdRADEgqk09wz57DK7tKCKwhq/xiBub2wKxTEj
K/NpFEo6J3r5bzFovXkE1ZhJCGtPkP4NWIpg24CUyvOq22rqenjMyvaYkq/Z0wXKvaCoggsD+nBU
xpiTDamLtjosw2Vpv1vccChQLP/6pIrh1OBzLKzYfp3UHL4nrKU2c0EQpHNMfhxl69wyolOYWFBB
Uce4+YooEXD5fMHOtLUe0lRiHLX66MNhrWdHzbPjr2xyQ4tgbMDGTmI2gN0Ysiak3CP4ESq0TZvu
kO7dbRPL29jp3520fMrRuTYSS/dlbCIycOmkjxNpoF2WwMFLVOpfOv5s20kGNj3BLqRhTh3AFr8C
bWLLyrE8BrKoLrVmC13GvOuyPvzoexppnMTC+Z1Rnl7kVNHwPdja0H1osXwsyKNf0fSj7gZKTiDa
GPso0+6zWjL3nOAEI+jh3qq2LZFnrOqFPdrFZp/Jda5Ln5xET7eZzQU67oL4WMSqwu5D/tiW7CI7
FTj7ZGoJeqXOnVMm4yWaW32Y4JzS/+J/8gDDegxRLztyQUPo3Ek/PqLAfzqTfsSk/ejL6McIgnvN
IkvkWMA/1kLz2zr45x0xCFmEX1NP7UycNfbdCC3tZPnTIwP0N/PqtHXmFM++6+woaBEnG/PULl66
oxXEt0nMsYM2nV4LL/td+MnsLVkBHS+L/owxB09e1pJjR3LCC403dYRZHsMrfes96dzFIqE/jDmu
i9JuG6k8uEtZf3M+2Nlju7rkkBuxyNjk0iMu7Y0cOvqZItBPAxSPG5oReanGYHMbwzaeTAeVCemL
7VoPKlL3GRb/HewR96oaw9MkQeZqKFtAVtiHRp4jjmwEaXrW7bVs1POSjm+h5qBqxyU54bDDdgi5
mzfudKgDxW8mdLhBNdw6iq7eTUH5RIk9fSIYiNe9K8qW5P00rtfkOve/dBX6rMnjM9V9a9EYUds+
wrNvsb6tm45SXywjQWg/qy68eNl0rmrW/11OlwHCWH7Vhhg5xoj8v02XVOBr2gYT7Z+F1t1Gjs0d
ZiwbbWI+sM68HhGwqGMk9t2O3ZMTZGo3AkvYlG7yPljmycuq+dpvAugxfvsjK0FOYjWsonOmh3JB
kuvq7q8a2DDNlgRNwOoYcRYUdYV/e9PNAUU+YTzdjd54aKdkvq6i+SGdnQ8MgqifIR4D3wMWmJU9
j24KcDyCOI5s27Gydx9dr3pJfesxrjBUc9jBgOz9J34x2Cv8ur5jFmbE4KKGvosbBEysRWhz5J8B
NtjareYaZ/x/UFOvBeL6Jqvn3TQ0DKh1PW5CUTnH3plPFrnZq8Tt0BSxCl+ymlDwNGHFxIG0LgxZ
6EcWg6Nx3huWnPw1qzcbqsmKH0k2cyP8Y2Y4nksoA1fM8TT4oFJfsXNbFUB1mjL1knUGal3BlctI
eEEJMKVtkKO2equZIa8/KkgGiLWSuSFpH8B7IxMQJgv4QbK2WAhIk5M/5KshyE+db+XaWGYGA0zC
ct97U37b5LU3ueKY0U50qPvmkZ3Gu+cseKeX3NqkbnkBdE8uaJy3XY7VcCl9CeEdY1FIHNzxpox2
HbQhLxA3k2q/qjy4ZTeCo9Y212YZcRdm012lu+LWq2gTpQ2ETRpra5oj/41h8VGF9l1tg5ZxFs0h
nBVnEQIRJfEhd6z4Ea468p0EYKCeLz2/I61/J2luoyzhn0TgnoYYfOngTIciUiUpkubocjWhnYN6
Dtd8O372nLLuoQze/h06B23T/mKzSupxcXkN9uDGQsOs4VjRa20p3HiCQqZCGlYOy/gKpuyGbuyP
VpOPaia2h6s1apgj72i8+mWBToQIyE2giClYVjSNeFQpenHX7PpZH6nYgLcrORLbJNiRuLw3MeZ1
aPHnOrafl0Y0N0jTUASpP7P5RfJgXrRv/St7Mo5FNN4lxBlcbwYljLmNqCScVeg52IB8Nhz4LCbT
54yHCdzQ0KsOsU2tD4YHm94D7mm1Nd7VIv5IRvNqvAgiZIInIJ36vzrv3zzfftLR8gwE7ZWk8zV5
g2ILVO5JLJhiB42WuFSzeyxszeYiTJyTcPtbk3gHI+PPoC95Dv2mOzlxR2eVLZ+j1X+FsRNtyCR/
iJSUdwjo2j638l+L85GHrWCv4OmIi4aKCGJY/U3ctt+1Sd44Zz9HyUV9qQqkadjrGS0yCtX3mMRA
1znqCZ/wAPUp/2cbNyD5LsqUB+uNaSncpk3e00Ey0D+e+9VtmkQCzws1mjF75FOE/HxuyDdtiX9R
XJ2x0fBNN2PCtm+Ry26M6j+tOXnCAUsLRe/vMs9bdoWJ7F1AGmiDEXentX/SqUruK2V5Zwfu04E8
Drz+gK1jiRuYnswsOLAraDGc9wwxcn4DYPxn9zCK7Oo0t5E4LLDfj8SNvI29xKhISJFqWM942KHn
MPWJCldezxLV/bGGFinE9V4MhnnG6S7dejr4V6Nc3Q2leCnx32yz0f7pSY9j9cmfelzDd4GD/0EV
AB+XWb13MUIN/tj5rYvTVzBhKIBZ4QHZh//nkEaow/QS4nzc8rfFPhgTO2EfzLmVadT1eAraq7xy
q98IjxG1Niz6lvgmtWd1sXV506Df85vtzrU3OifNKplpjTa3scOr4fdT/6qS4jgXsJiS0DmPvkNn
11pXuH6FcrL9zdBZEEDidscuk5pFsLje7D+prvmiW5D+stjU90vdoK10NGpifGHVbDnXlpz2yUAd
1OTSnTYShb4SbQybY3S961r37QcXqWPQpfV3m/eGAvt4ehhsH4efqpw3ufQ0Zzn+ck5wvh+wFQcf
nJn4Alszlk+LLfIDLAL2W6bBA5RQT1B2BPu8VOUAiSBmRvhZ9lBRIPvXpnlGR6PSDksi6lyh8Nd7
fGe1ceZ97mh65O1Ov2WAEG5aSEFUAGNGENJ6YGRuv6e6R8bLUln98yZb7rLJ/h4Ly2ybTJL5ralT
zSdPvXhxmJ2CUdW/JsPeSonEM7WU1tkgkVwxPC+/6AcYLiYWNzWLAEgRLjZ+k8feh1tI/5rrPuBb
PqdpG85AOd2m/qbweLVdQqpkQITiWdE2OCrivvE8P0d5lV18tgjXwnX0A/5uoK+iIgRXWXaC8SfK
Pu2JrURcObD2G5AXheyDOxXzY7+S7oQwxiodhdCPLVx5fdv/erkkfxEOphrPTILcVp3hJ+0d/6lM
GceGcfKw/VBRXPXJguOLzFQKFw6diZ1QT2QLtZnSWX6YNig0jGJeyi14gthmViE3cjKJMRdziJ3U
VFHUhmfdXy3hqpC0NOfzA2WH0T9eID5uWxZgJbWSmUPHjc9+d29R9xdXrMOUFRkgVCXRRyW2rFIh
fScGuU08OKz67+Vamjv4M52cdX3Uhb/m5kQMsaLo3RszW/gbo7UU3rL/nBbzRalcjRVo3mvX3GFJ
kVfBIpjbR7IBV0XNNMCouJDo7O1+b6hm3DLO6LWOsgCuSkBiX8Vgq4I2YXAPcNNw957T+K4tBcNp
nCw7FeXTFe/vio8XsS+AQkZwiaQ6mRre6s8CUmTkFCSkUZsuWcROgfNFgBArs6vZmVm/F8FL5Af9
5zyX3FYSbntLvO6Em+Q818trR6yf2PGp1AF6fRSgCy7mo6SvFbd1c1Pp4s1Enj6FQRx89JHNnKMI
CtxTa4vHDs2XI9iOkx+nJdboZF3IzttkJyiCTA1QfihodCtBYsT5AVeJodOVmFbH/Gpsafdr4/C7
dfvuccIrTOkRXb8bu52KowVXrP/MQWJChZ0rmNF+U4zVoQwcgII9frGnzswxl5PmPgMDx822K7Z1
zwkM3YOo5kInwFhM6W7oqJEs2yzAP5jfBJ0nt6BLDiaOYLDG5ILZ9FOWE8nbSnugew28eNXBEHUq
98ZKFDzFQiD3J3e5Yv4Ya0iPRjovMrawY8dZLHjtUoiC+Q4cm2R9x9W3ZR1tJGlA7FpTz8skb9+K
pGPKbZEmwQ/Uhhmjj0l7Atdr+ZYg/rsti5LOg8yrvMYQ+2yzLygc18BIkYE9y35kozM/TybssTN6
X4MVvBGwwQQZMDaxgOxX8sNIgJKNuGKbArDX8rZQFwxys3pX9XgqS9xrjW6eGolO2fNN8EAW7dEe
YDAS8x7JSRPVbRw8J4vC7qZGlocRnzWgm4C0Xs7wDNMg8NcwEjRzt6NAnm1KS0wNfSA+RvxOhBWT
/QzmdhshPiAUARPQ+Ax3fd0ADCS6BI8+rPd9nz+bpLsDQDNTvkvMNWR2pkyClyiBqIch5JahV9Fm
rnNcpOPIFULhH2oF2wROrhr2F4nV9BQt9l0uBqIN+L7anChc1lZflW3oA/L9x5JzFjzwpcw9yp7T
kV+Zqtq1B2ldSqVfPdPxRtf1L1s9extLXqqG9oRYzsPdOOafWZ7/YWTa9bbH7QnrN2bSpF9kt4Fy
XOLRshzacuulIWSGtrl8ysSkAWBYuUBOqF3mgSkjKsXM0OinjNFY7YK0wJUYtFh3dzje5ifIK4i4
jVOoGxQTGpI4Yes3L+1pktKqC3BG4RNv7xerMGBkcmt8x3bXEvYFNpniVkpHzIIlP/A0cCgcKGh2
g7Og8pndGr6zzdBwcDV2/GTFvX9vu8nP5Dgv9dTdM8S4vHiVi12HV7Ssca/XQQ4zVv90CeuOwVf5
J4EDnD1d/uqUetzUwi4u1qzWGxom2GgdFFXLsiJHdtks8LFv3cadXgMuQieAADi5OqZr1EuEpDIU
X6U1kBJwyNIdJkk2jPByBZyNVeaJkEZE6xEd0ShQk6AWfqSqhI2Qz96WHixz5xl2juRq020P1fCK
iAAVjQnOU7yVyTug4fzTkfR44620iOji8tC4D66KFINfEuDecH3yzalT548yLyErVI36xz4sox6u
5y8e0trnhAqgmVtx8KPYMISJOod/GsnwymWtv+e+lgKvLqobh0/gh9ug/eub1j9QN73sqVeKfjPH
m7/HMIju7Qm3Ru7STcxe3D3oRpPfQRqhEpyFFU/b6AU7J4vymwQ34EdHiOUBUad5cke726i4YMvr
V35JlQl2uXFvM1+/aLlQeojoaPaaNnnAw7FnHsqibp/nOCjvNItA/BAjcSi3q7LHkCPmjW/Q3FlO
sr6DWgSFJhPuvo4ljqbKKmh7CH1eOHXKzaLpFlDxfW7Lu8Xr8KbV9AXLq0ICVli6pRm29kr2LGQg
z+AuKCqeFgD8hSvYGxko3XHWnhdCBld9LziKch1jV4Pd6A4Ynup+VIzyJrpoPkS4c0yv4RhEexd+
7FVXJh/VUMNmWWHsUbHy1ddByuunfBNnMIvK3vIvfgPbLRkRlNOk6g+OrW9swjfIicj5i50yYZTO
y1jTnJqyjHPyocdzjADUm4GMlINfPEEfrb2YToIYITEdGPLzdAqu9MQh5wuuAYAGV7Q5bosxrk+N
BwDDWYl9ha1GymOweZv/R0kv138WHv+tW0UPgPRp4ouyN+gUVMel1EUlScUlWaz0RpalCamShYeA
VXdcbCC3Q4mdq5Z+g6RGG+4e+nIOMDOM7OR8NpoUveMcD2va2f2Fqu8gUcEzZXDlv3JdXJVrNYc/
ZV9zOT/rlv1hX76mxZiTZun4eFyxxizNd2khA6DJRORguV8XsQAlLHg4fD+/5xh/N157ThdivnqO
kYvbARO7LJ48Xb4uRU3KPIm6HV7K8TrIAQT7PQ+l7XYHu4vFJsiwfjJ+xS9S9q9jRF8pasNmsu03
bus9L0c7i855RdiBBWVWnGwRsjHvGawPDOj5baBXEleLXpF2ld73mQQMnA/mGkTDtOkF5zYPZv2v
wHJP+yyHwyiLH1VF8GTn8SEkSoeftf8MQ6SlYlHBPXDK5IFi4mY7TOlzWsIRY70EtXCN6o7MOMdY
jeHBavir62T15VcTcrjnD4cI5sMmjvmz2oI9EGMIu/HKZpk6y3uMMk9L0FFSYxZzoIA5uBqc7rcq
xU/pwrDxfPicUcJvjTsQ16w8vIR6pkarPxc+93i/gAKTjvIT1wRCb178axLigsaa5aYOl7dxcrHK
Nc8sdiCQqOhvQPoGgl5Quj4O8tZNOyQzsL473YhT1XtiL4V41iH+2VGzu5ycFa8sZbJbgvo28t0V
8pzRYSHpYRg4BDv8qa6ETjzFw49HlyWQRTKdXkBWM2mZHK1RvoTsrtjuja/hVDxTC+XyvbEYdrP6
r1jamyZE99I6f8AKYhg6KfGkhPcwtDMlbhNzlsJOR/HYSH8QztTetz9tFTTHGd84ye34u7QrAO62
7YFvK1/BBZqDrduRmBUe8TGgArCJCPbXIaIVbwumap+qeR9ZCk8zadPK2P86P2Fqmijjyv6y0MG1
j9vtjA0SZnEInsN2xa2rqrsuJeVfag88noOIvgKaFSn+TFP9J+YQ3ihLdgw9MoCxOZ+8KotOxo/+
8n4Aplb1cEPBfz5UYgDrHaqUoX8cj10D1apYkLHiJE8vQz6nx6RHFwZECkwjrHtoH3AmN53l8xXY
ZXAkuH8OonC6AkgsOYiNxvlVvLtNR0VC08gD6z4bvZ6oa2Hul8gtb/3O/14Mz0AxOCuvIEAGbv50
xjyFV/c9CZv7uJXW9RwXHneohruPqvFJXwlvwGtoevOP2xHhcU+6P6QV/H8RUEkC6CzXq7EZd/hE
5jNV89hBmY/pp82Ce6ZM1HWmVbKJtsMSy/bPGerrvmwqazuXa2lKStYhWS20cRu81XO0WitRdAlv
R7dewgBkCDQQMfLe8Ptlt11SD/fp2OfXo0qetM+XkWOrOWmr+RjGsmfl6qPahXG+GZMgvys9p8G2
TTc9cWvrs4lpqJGe9B4Sf/oQ5YD/o2EX1XTHnlOG7Sx/YhhwtHbwKEeOH2+7ykJYc4ORGX1AquVG
vByyiJdM3o0NA3ns3QdjTKaIutmjJYR89WgNP3r4BK6KpP4Zx5UxW7r+aQiK74oqiA004IeaiH9m
gi+X7dSO6xbndOGgHmczdplcbzxlfrFZ4vpUBm73kDfXRYZNOpiAkyGsmWotU1rnmmke5AafSYzS
uuCZaUDYAW8Sa1h52bo1B6s9F6/SGY8o+hHgk6F4iIX0Ppipq+3QmPkoyaY+qKn962osukHTNAfj
RCwS41qDDKSFoOfCamVEqUSm4g031C/Gk/bKnbyfuaF5POGXt0sc8W78JDl5jvep2GMCBdDLyee3
u5swT2wnL/ikq+q7ixL6VnzUSh83FCpb/eqZ1LkuXD3u3H69X7dkQU3kjGen08k/0nc7GXXY74PF
bEdTj4cwn79idlCEzaLmFLSlf8fG4QK9lLYnX4SHPkS6ar3Yxms++5c8E+JKOQz5zhh96d7FzOuO
71jEH9xG+8eGh+vAN+YD/CrtcxjFWIEwj+Mi/RoG/YUCza5kpr8naLvq1rdddkRCvwcIXXes3rtT
IhoIYH0c/sYqHm89v8W7Mo7dltu1t6Gte+D6M8RwBUa6bwp2GAnhhv0462uns3nEPToXEhxkzKmi
9Mjm0TAybBP+iODTkUzqUpJVlsoGh7mcAYIeHYpdCeZfHDk9lMJ9C4LKy04i8Oy1TXt0+nt+BHfB
HBzS/yg7jyWJkezK/kpbrwkbdwAOMTbNRWiVEanVBpYSWgMO8fVzomfDKpYVbZZNVlVmhoA/v+/e
c/EkUQgHK2mKHuz8yjw2tlmRnGwjehSldZGpU65CauSGGBq6NHnm9KVxiTi3F/kIhBim/TjM90iK
yPnYNqP42aROxSlKDjab3IOHe1WByb8GDWCRtxEawhTDEXAANAQ+25A21/dXgkUFTx3EWIgGLf37
dI7evdk8WFfU8YyMUPPFzzqacAv57aV8FWEYLMsMKjZ0XWcW6zDRt6qK32VK0ipqHhnp2IoV4xO1
VLsxZxGHKYzHcLmeaZa1gMXi/rUPSol1Wkavft99/Js9g0uO/JnuE7aaIRBTDjbundFHPzkthg6X
GCZ8OuWLs2ZXBVXDozTTEmcvK08zlvUVfmu0R5x4y6sl9qsYAy4ckT4qhzVnyAG7wCiC1ZCZZdvq
ioBygWHwHRmScu12glyrklt6xy8d/dEaED6CgFhUVTduXT1ghLDY9b6yC/5tnHSXx8xz89y/EcDe
lp11qPz0rWj0o1nku5SlhQt/DkhQ+GwSk00ll9o8d/e5CPaD9p7NKgeVLIAB6SGDh5Em49rBs7vj
+GWIYABYSDEZt7IM7jC2X2bVf00U0O2ItiV0lo08w/vHVrgW7yt5RhD2t6rJ5UJZrJMgJv9CdoYm
SBRsa7e2WCjA5ks2T1t8LnI1qbhek1RONkNc3ZOI4x+KP900f6KhK9jgoOIPnJloq9uwJJxBkxT0
/ZQkWJkQoZsoI19RlkNjQDc5XyHonBee0EeMWxfsmRFgWOcdJVKcPEjIuTV+Oyj1dlZVZNMoaXJR
6ATKoKfd3ZyZb7GeX5WGhKJxhhiu8ePkHuKlU/2KKgzWCKlwYHteE0NO8Inj5q5vwt8mCR/73GVN
7r8IuoSXV7acFVxPEL5pC5vu6GTAleFjNVtZgj0mQh6Z/pkkn1F8EYrIV5PmWpzK4SFPWC7zCj6A
RzP4hoitoOC6mbiDMBE8h2FDKq/5CGOC3QSi+d0DrKMDU/BSRO1R2P1X1bnOguTjr9ETEVB18jjG
nMx2f7V3xlDApv5FySndKDXC+eTauYIqjgeF0FWEMkQUIbnB8F5AvWGkpRP5rpxG4gg5lhNpm6yt
huuvk9oPxGkBZLebPrsOzqpst3GMoBpUtlpPrJnuydbCufCzV0F4MfRKlBo5Lw3VvJTSPktbbZTT
VITF9IUY7E3ccueC8Uw3n2KDWfPUSaRNXjMoKNeYiHeUnbt3+3rtd5p7j4B/1p2xaDxY5ErJerxG
plpnhneQymRgrQc0ZR5ykXu1y1UjW0NTXNh3nqfZuO/7Ym0yjpFP5/cbn4wAzogOOMx4Gr+TMdD3
9sSSEaMwe5ve54/vjbVrsACUnQnqUGYkbIvmYMnqPA0IpfZ4rC3gJ0PxRJLvwenzVWrYFRDXBg8r
ZA5zDnZ0BvarUKXtsZXJfVCaWPzqkXOeWVj288mrCms5pM2J4wwfY0msbYjOPfOA4UKcca8UqCSc
P+oGhphnBJuhBXCQp9VtLOL7xjfv2AUiVGNxytH77SG6p2lh7eLdXJi9fggS7yvvLd6g9Jvaxe+4
7d5y4AptZN2SNbq0PoeHD6Je+ZTnGuTIGsrbGv5Wa0KVZWTGkVAsPZnST+EfBWwLPqNnFWHUzrLk
TNL4ahxk5TJl4sbjZrulDHs1wD9fu2Tc2tm7ONRa0vK1jgLjYU6kt42clo98+VX1Hp2zPuaoWbCn
NqejFdnHvCBFH3MRCeJhm+XJrzMDJOz9Bwa1F8dxn4Qz/ZBU2dDibS5xgMzLeQRRKILy1So73GxN
8+Xbqv2Y3ZgxDtQif0y4zWpp7SzY5avaYuvRVWF0Rky19tagn8HCbXSGp6OVfFVNEV4s7uWcazXc
8iR/1IjsqibMoIfomsZyTvRAhque7S+QFv8YWu29a2SszK1436AHLyvXp4o+cs/8bYAhy+bLDGkA
SMYfd2KrB/K3Wdet+yPInZBUuk8U/7I9vqgR/DpupB1OlG2pxZbi2E9hKEIT2RffjdM4zhCweO9y
hMilVfp3vYjSXdpF66a2tgYBK6JMT7MTPNd18xmHvkdpYPrkDPbZkRU0iaS/EaKgP7CbjvhNf2OM
cngcTDhudbU2pX6a5vQT6uElILFw7bVB2LPcI6CQ26yeBibY5DnmIoNbJj5nRA+mEG2kMPsXvoB0
N3jDuREld7gpuo06RVMKT196VN4TpBMM/tE+LcdzTX+vV/ToZkLfC4cdTpD27xKc9pIrwftoqV/X
h97rw1E+BkTnlMALmM3VoRc5dV18pha1nbzMHbXYjInrSHjeAt7YgPxUYvqiWiBkWGwBt7cHw8E6
1xXEoGMnRKSIWIiMZ7szWI3F/htvfr4Q+J9jDPCuV91qRgeMHCOVwNgnXFgKnmnAXHOqVzAF9OkR
bSoqg6MhMm8SnT51iJwUPwANA9xxB+5/acUx0FATMm5xCJvxI7BoU1SOuJ364RiZ1u3Ys/SIuh3g
8++rFEozWIfbRJXnwUjWeav3DDIrKbPPkOmXN70wSIXjDvFNKjTAYzDQ0iyFvhDutRipMGnah3CU
0O8HnBN9fUom/ystY6Yki+Ct/xpbLKit6cH1KMAzB38XesmWT8h4GX2R7JzGMpZhGwdLIJuf83j1
9tlxvcl5MzYgeNTCR0pfyizP8fpCLpvcblOnPc4oBuBhxoaXFDei9F4CWW9aOBJcQxh+uYmuQG6v
rJ4XtQ7mlY1beY1pYxN2xXOdlU85ndPL1C+ePIE8q8roIH0IR3XyguUJG1Wo4CYgeKX1vJmCEmIO
1Sf2VGwIKFfrCpYdGJ0zZtGPVpXLcaJe1JuMk1Xx5Uu0PgOnQ/NxXV67GIuzJHLgZz29DxD5gWFc
AgTmTmNGzurqCCw4Wwaeso51Hh7tUaFCZvOWhPBH2WGHwHtFBYSXfYd+utaj9WLmcsVGNVgOmMgW
E61QJHz7ZOM28oncPg6ngvez806ptHcVgCGc88nBrovoJvRpR1MTGBAj7wFp8K8bLvATlFWIWPPG
Lf2VC6zXjfkD+pylSJb3L0OYrYMp4xxzKKAvPZ5VmWrveBLTbXEt4G6JUqwGbR0tiDoLx5Kgg2qP
6+QVMU2wIyu/kxEiude+pXG0Jxx3tJQGZu5RrNRh7MULRYGVL5wUdCputphK7EmxelxY3sSDM/0Y
ovkpmnqiJQxCi+TaeRBI8xgYkhSp90h37X5u3Wg/AYfuxuB1xhwDfLoPNngosLh21EIgNa/SOD94
rfxNW47zIth3hfGSlbVFUyE22vSKj+kTj18TZPWonYvjc9OGiew79T0Qm71vOK/4c4/sZe9c3BDL
Qs9PsnUnGFTJo4TwUTDVEt88oPLhEpAu266iXI34XawicgG86kewS6SZJ+NGSn9vd6peyU4jhUf7
hL1+PlErEflcxOJM4SyvvSOup7NdyR/fNC92WX52M6ntgGBhnrf2cjCcHYfZya641+TD4xwEcjf/
e7gH4DRX/Qc+BdouvQkLK/8otFyy8nS+1ufauva/YGdFTBIrOibu6qwgRZ//BFyShgRxpiX7WYTJ
g/acN4A2OGB1eD8k0XGImM38vnny2m6D8nkf4+dbNx37MXyv33xi2PcCiXUs6yCL7EnIhEWDyyxp
Jg0QRDpgpz4WW2+uYErjjzEsjEJsv4sFlWq7WWcnt6LP2Ud1dLl/arRgbg7B/QysnRYXToSODwyv
425OvB88p8+VlZ4CQx1a1hYMeHiBzIpLIbRATBFd/FxpHNDTQHUvGA/U6obADKZvNlE+4qCUO6rM
v6wsZJuasiwcGEuxj9qEMVfsFCGoFCdfyrvcmz5DVZ1pVvip2N5xZ41XMVZvEwS7DNQN7iYs30X+
DVeiWkxkzJzCfEi8mhbm3qfk5GqMBsLVDXBbGfSOoy5PMlEnSRHEXHBFVAmW1rjeVwldwFOjHxi1
7wZP7urKvQvtHD4cU0QKxGFIMKim/FfLcKSy1KMWo4mjz8Z396kZ3atUH1yIZFua3bghzslHKEt+
hdg64mfcC5sUahOqejlCU16OwK5Sf6q+Gp8LXSSRuBEsjhh89E0kaX/JHP0pa7aw4RVSWOeVtfWb
FONs0x/Zk/yMuniBfEXOotQe00p0sFrHBWtknwGXe0s7nn7drA2OuWtv7bR9JOgPVj6lYAEx3Tiw
jo2WKJYU4xmMS900HlRMA2bkH2207K4wUXxpL4jhBC6MeXzsZHdBCOdp0yY72yiBdBrdr8DH1AXp
BqbHDmniGYB4s0gMHHrcYd7iUpzNK8xfXtctSeSuZ8t6b7Gg9hGxXayDoWpvDaN7Yjl3qRzj1LvX
rgGKF5u+/YTU+lN3NhYmW1NYTR4faMuOz8G0FIb/ILxg3FDhzOEa2+eAfazMml8pcOT69I4vhqq+
+GIiH4MnVHnIAEWS3fTJFbUOQD+PD0NbfGrleUtTVP6eWEmDLSriyFNL3u1nbCmbobd/ei/PNk5f
BhvYrXdZ7jTYc8nQhYQNufuji8fw2pfER+k4DjrIfTUPX7e611HzhHsQmsMQlnSUlAqDKhoMO4bV
YCs+ujwBqDSYt4i9Bd452MUWvvfNmMltkPsQa6nmtvLi4BKu96VBooCCI1YWK56gy9HpvvvUSdcd
C6QNi2MYS/DctrUIcO24IPchuXNSAweq/i2KXc8k+9JX0UMZFOeWSubOsrbWLDYUJjSr1B/BK4gv
0+JJHg3iO5VsUVztA3Psmy3X00t7BY4b7p7uy5n1CfnhIQm3bouFJJLxejQ72AQkL9cCv+QS1Oew
1DGJmnwOws2gCJqYfM+qkELGqUl2aP1PcZvSMzkmGy3MDSLMa+mrowizVTsNz3NKm2gp78wwf/LN
6YeD9cmfps80NbGGalttZwsas4QJ2gf2SUfZ2lP/fv4WxZqUTo8/FgtOoBlck+qRrxdzSNeRefII
CPVHN6wgKdekb1I4F6b5lhTQ7jD3nMmlb7I8YL6jhStKi1Oq3LdCpA+eKaIDfn+mviK6zVLrwk7i
rrOhQ3JYrTsO18XsGZtstLdBV74bHROpGf1GjrpJI5uTUW/nIj+NqQBRQ3AFCID7oTP6+MjyyZKp
z8rusC+vaIDaU9ZxL7SPi8r8aS1O/THDtnL1DkgnO5jSfQ2mYTfI8qIyXXGwsj0VdPnmed7toLKs
yhojtSIjmzbdox80F9ygW7hkFnuslC1hChQnQvZaevhgb2Xdb1OcLmUibkUHccjsjn1UfhhtfatG
hZeT7BzVnHQEYiIe8hOi8y+dWSsdJKehgx3jOuFD08pq4c7iLahpAr8WgqKuvmaYZufRedWJrC6a
7zaZZaQkLqeM5MS0yZrRqJBJxE+TvQFahqveTczK/AVr6gD32oy+W0ocl7FdpUs3rS8zSjfeNI4o
nlVHN7e2fdR8Tr2D+dGRkKbySqEycJ8LwW5wGo1LbZqPEaKcWUVrHiDRtnNgX1N3oFjSsbxwbzF6
B6tBkNIluABSvs6sZdZTBNEnQYt/ZsoQk4kJef58yISjMJA1G+5IQHbRIAMv+nTqasuKfoYwVuub
adJnbOoG/alcMUzfs6/Jw2eR2GLja7iqVW/eCVaCexV48C2hdzzWTnwUrfVpjNbRyCeafAsQFcXE
wziqQJK5ecPOBh/p1JwYqxBso5VDxM+Z5o0y8NFZ5pYF3+fURD9UqiS4vHhyJCBPPCLzC42sDJr0
OSmrce833gXmCR3p/JzUnHZRPSFOD+F9nwrIBkRgGXXp5nXaa7kz7PUkgNYQlMaxMIJ9PM5EDRx6
jVB0YaBGt6IZ7z3b3/seVWRdmR0DJv1lMxNPA4r3Ek3IJ40271MI9Fk5vXvBfIl78x2/8y4nx7Sg
szBZTrJ9GFLjxbARqe2ed5QaX/A2DqnGIAw+BSsrvOVwU8Pu2soKwAs/Xr9rwFCuCepy8hOMZ/mA
rbQuKdTMJE0hQ/DpJqZDJ+c1sOUQBZsDIHyNa77hU6YbJTRvcO5voIqUy/JKECeLNXI3a1mMNF27
0qX9MEHNWDUGDUSYqj0Mn7jsqwfuw4AseOna0bki1Z1wO1bOE7jad1wR3D2dV5LTn7Ysfrw5JMDK
P14zuVvNG4tZBEwqUIPKv9dZ+D7nmFV6qu6c60e5DLpHCiiefJRWupToj2pd6PZEOFbpDByqGSva
GOxgo40OKdH/rT0WdFOE18Ln/ui1SJ8tq8fQS08gGjvS0axRLN4iU3Qj0YvuEIz0wLfIDLrwWAZX
w8Ft2RVaVsYZ3/xgu8Gbozm75p7LUOWORKjrbgAtD5t9oGvJM+q7YuSsGyOZrCikWNWipvM1SEhG
qQqzFN7ONRSsddaUz47Vo6K69Xpwpm/R6pcxH4dFAWeTEfRqImjgcteChwFmFbnEpiEwikkkA6vc
Wun4Ky0LQAZ1JzG4cnNyPsOJ4HwycofudYBvyItp1KDAbDlW+Ehmkb0bkdi3AbBn+DlT0T0PfQSm
URdbhOlLqcTZtjsGUjFdlO0i+Zdovw7FEEj8N8FgIh6SDEF/5mrU39q1hSyR9Hx0qCBMuuFlii3y
7JoVntUZ707DIhEi4wqVZ1ubUAj8/FCAcCV369NHWNiHWosD9eHrvJ5vuB486SJit8+JiVF73pqE
APCw3hW1gjrfgsoMSXzNmf1bjeaBAMCELjHfsLUDGuSqRVK4LxiucctE/msYFjcz0i7VFJiAhHuq
vSbcQst/t5hiJpknS6cTT7LEeSmJGXpYJ+m6CQ+wWXbjHLykZYviRXGGK1FPvUMPlXPRD0G4svx2
BZqOnFZKoV5Q0zvSbRjCvgmATTxRuaIbebgeSnfbuKROvY6C2yZzHiLspywb+X3QZBczPB5oB6jw
6KgNbyF76Qa1t9Xi2bfrL5VM+j6Iaf6tev8GwyEwSLjXjngj0L6Z+nHnOdw1OyM4+LUFx5iNDHzT
BEcD+lczH0s6NbAyUeKlZmC/cV+tAvx6Cy9Lf4rKuzcyTVFdP9yErfXrdv6G3qsdHQ1nm31MlxNG
7tmFDrqk+Lunq6OQ8zMtuxYvtPyWaftg93o82SZR3E4Y1aJxJuuxjcvnruEVUtrjngFsgeGpXnLD
v3MaRP0Ucq5y+2/quN9mODsk+U32n9i6BJ9rs+NJFA0pLKxW3ULB3vs0Pfku+XbZez9hzmY/mKkJ
BZRvqOBlNPRtTDER+ikmjbHeU1j9gLgXrepMniwvfcGQi017Kt+9Wj7wH7NgHLYfCTUZoUnrBJUQ
x4ETI3amW1ux2q3dOYZSn7+Yvv6xQHCSlBwBlVpXEEyhvkAjk2zKj10tjUOnsH1gmavXo0w/RcSt
aDJhMCRsr7ELpvtwQjCvBrzW4dCyaPKylyZPXl0zHu5tcpWb1o+DXVtjdHILvnpmgcocTpAazYHu
1qs97JSjReyigTPXqIoXCPm34GEuQ5yiMsX1tBVm6HNX7LxdM9vdu9FjKbyq6dJta663IjuGLS9I
K+Gegk7+YlInlR8DWIh9K6SCoW/XEKUNOCKV3DYtUJ8pkft+gO5REl49I3WWm9bitzWSnr9rxL7o
UAR0ClkQbPC3gCSfivojsoMId494QuG2bsBL1FubNtMRANv82FXSYC9qETwvc2nusklZrMJpytzT
f5I/y6RDj5zdz5ZkGggXdYBhFnC9H4Z1hBX7FRq1eQSdN+1cv2teKzW0dw3v/T3FpT19mrJ+sPVc
bLWiqDYZWvJkfnJOkK9gpdE4gLvhwWb1fMl1UVFy5LFSJV3NbRpILp9PaZDjK7B65frSl0yU2UT7
m++3+U5zleYVc58JDfX3Xt//wuX9GkDKbLXtRPsg4SbJ0sU4mLNR3lAsFqwLq9sGavqhWh2/QNK/
WLVFrSp3I9rAoxeSDaRJKyLRM1Ry2kHRomuVPfXwOjFnFyQpm8cKdYX8DDBHDR5v3bjEUkrILzLm
uRV3qzSzXrN2Krddr8IlhRlbuK/sAkdbXj2KtbvqnNYqlk4cftM22R4wXFCjZQtEO9MPcLr0dnOv
a6YbLyKKF2WFdbKJda8DE7qZVEG3T1Uh7ikzr1ae20J/ZiXzXEb+jJxKR/BAGwyjPSd1UyXzvZGk
wMOy8lkA9lk4ueMjujlc4GhsapD7oudgHi86sR4DOsBouUNwxchPFaLVIJd0BjZeSyr4UAkzkO9g
gFNIgHZTfkHRZjXT6pHDy+NcGIMHznEYGx22ii5GM57ToTj1lZM8KYLKmEU0E49lXNKcoSbqhQRf
kb/C8OO4F/XRmCCbgXmMiJVS+4DJjo9Cjh7OrfSrUQOGCuCYqJZ9cDMWHMNpMXTbaWKEy9KQDWmX
wen15d6cEsAIbX/QEmmkHtKAsJXeSs1CaW4MXCnO/E6mDgiOjs9QA+gVkuozsECFjL41HyxW+8R3
RBpvKwgLN07Wkzb2nlIRq5WLc3k7BGjwgTGyliuGYZPPeli4YcSldLZNJnyH1iqvenJK6ygIs6+r
on3I2vyd4Op8AwbvuSLBtDJnF4i9DcsskyJ9suKx3oxeF98C5RProYFtUZEo22WImVs39sESB6Qe
bGV/KnDUa9cE52FpO/iGN+hvjRD+fsuOtgbjcHZtCEEtkhpyAKLGCBGSE52Xus+oD4/4nzgMDmSM
X0XePpbT/Oha5VNaK701mrxGvU16ej659duF46NCUMkRpuN924h6FTnW2XS1PMte0IMUSzLwBjVo
bZntjcZNd6JlBvRpWiABzoDYuxMnVz5AQcQsnWB/bIYtrppgabLNWfPcY1/UMFakAaSnKJrAbff3
ObYRjz6DPMSz7SSxgcmeYw8fVE53rQP/Iaoew1BB45bMwgTk+7vWUvcc2umalqACf3Z94fe9hjOZ
KObhvqqyXQa+cWklyV4ExcQgxGIvAOV99MCnLTsFgsav0E4cR2CJkvjZdpatrbUSXcD/1Hc5oKx1
bl1R231GrY3Tv6CeTjdDUs67uMz0soqDx7H1KIwVNIBMVyv9nHTXhw0rwqIm7d8k1BpzcnorDrmO
9F7H97OnhnaNuecK4EmMl5ETjSlelqfJath3YthncKJGa67u4aU2R6HJnhArf6CYlztxI+0F0gd1
fbkFedAlQszAxbKt5xHkcN/G9DbSaIjDlIVuc9BAxpZ+1P1A6S13ZR0WyzpIvmSr653hGyZsNq87
m5Ytlp1ZUP6t4gcrBNIWBvSnOl6p3zPXeCPUqI5wntKdwa6KhjITA5AX54BPB4RlzJL8795IsGN6
Bik9Hi5NGbpPcmKOyeF5j6kzL5Gbr9WxZX2aI00rZQI9QdWsOnk60zvHyDy2DzFO4FfXaSQ19oJw
fVFMJwvq0orHY7YufcjJQzKbT4RT7E/kffcVsPBvxX1kx1QW78kviL3UMDlwGteXLqawCbo5VKPc
xBBKypuICNZP/ZYM3Ie2gDHck2YK/QISpGtcpyYhgKJuqATwUosLp8OHzwlV8M5OUD46Adk6plc3
0qQIuFTjzZEvVgGwGg95cNP7mi1Aalj4wUOH4jDtGvt0jtsb9pM+ew/fg+nT+w6V0DYyXOJI64Fr
yfAtgU7eeWHGm24CY+BymwCe61vn1Ws6toCD1X1UXjKx0W7S51Ej7Uei6+6MMnUO9dzYOKNckr/J
GCgu/IINY1dYXMITM2sOrjF9m7Et99RMdaDPJtr3WpBU5MTL4atsoCZVrOJJonTUwNEQ79767Yhr
yfKbV517/NctCQGCOm1CsEbF7Ge1+cDMCkzOtq8iWkRrXnsdICiGYOwBsbw0gR+e8pqrtAJRcvZi
55f8nLeJKpv6AOFwb/BMbogNi098DjR2MU2ECYguh9lzNcyGWtdR/NOP1Y8ifruPLI8wZaf1nWyN
GwS2/i4WqENOwe4Ktky+sVLGWSJmX9UE0SEqfNYvPuuggLKgpV/r8W0uQ+uFDxwETRXOW0GCa4eG
FO74Eulw0wmqPRiDmeFhUG9YUjdrOWRqA9sk2FV56GxsECd4Ji002DRokV9H9TrhMH8jMZLfEMnh
1mv4JRQUsgv7bPDifdfA7nSaON41I7UQPObDKyAcrPCrlzbGUdO9ejd0FcsEWHXQTHikAPfip1EB
Fo3VLWKeA/fVnLYDq/w7ZdTOOeATdFaok8sezA5v9HDUVa+PlXKjT5blWNBqTINZ306XuecHIzll
4tC5mga4WViAr7CYXZt90WDLcuapVfZcn71sLm7b0uHyPSmmT4+cSecobtklXUoAEp39GLVw/aYw
/CJyGe8HK3waKXTeO3T43reR4l+YuTZh1eUlFBOlgqY7nowhZNLTI9pGVubRlo8AepcKJaNOi1pq
JpO8evOHY27XzeUa5wXpRmDP5Zrg4qG+sOSl4Ml0m2idujNVWm2TYiXwSWIEdqiOFZ9CnrWGGg/9
lDHVQk0+JF6sb/rOvHPIci7nway4/hKFkMCHmUKIMY/CtNfKxFgU2YJ1H/ouceeOQEdtuVDke3p4
l9LK9RG2U7wImP9xU6qO3VWR48odCNIE1WTymTI85+gIbR6BenKchIJZP88zqAqRCLn1dGKs6TiZ
pThDkofxb2CVP0p675e9BT1doFgyyib2CxvP4NbsZIzi05H5CRBLqMi102XLJMX2BIc0toVe7BrC
y3qlM3KsC7pIHG/LrdSmJgu3AV/Rlm5dvGfQE1u+bQnGigX5c//kcqBTtggooz2WU4Y7fSR4WpNu
VJBkISQV6c6pyQ1wKJZGt2WMGDf/QQdiVw7Q6jHn5kCG5vKpxkw+wqwrgRyvdNL+NEbx0qrhJq54
RswpPSYFzdDUWqbyQM04z4zI1TXy/Wzqu3/+43/95//5Gv93+FPeltmE4vCPos9vy7jo2n/9U/3z
H9X/+7/uv//1T8e1XZ+dsOcqUzjCM12P///Xx33MI/hf/5T/wQdEDfiOEz7mZnozXStjjugiqkAL
TGio/vufZv/3n8YOyLNZUVqKK++fflqUTAAtcnKsNBUK/BpxScc9LYUsz//+Bzn//QfZUijoW74l
hDTFH/+sXmMiH1IVH0JbRpSfyMQrtrHFw3Uhp7p/bsQYPfz9j/yrV1KadJdLhEvpe3/6kXXeA+au
4uTAYYM/irYqln7UteI157yV//9/oOPyqRRC+Iw84voC/Jf3zUa/yZRpJoCalb+w9UiKP2Zawqvt
L3uI7au//+vcv3hBbXo5TT7pJsti648/LycBFhpxGbNUp4lCGjgwQxRyjOjxoxuSInFTp9/9/c+U
f/WSKgfojWf5ro835I8/lOIr3N6dkRx0xL5425oKFDWBQAKua0ek6oWMZfhhYj4FoZxemQb4ucNL
iBRxrIfY/EJrpIyn4ZbhYjAjTc6skngf/8Ov+RefatvhTQBPaNmOUPKPv2YyjtyZZJYe6Dfs1uWQ
ZBv2d2jDOZsPvggua/9E72rp2Cs8JpSIaUySns9kz3MbA8lYqFUO2G/z97/YX71nHIS8aTaGV9f5
08tnQhFx53BMDjFBwheoo/Gp8UdVLbq2muU5ipwC3r0do8L+/Q/+yzfOU7bv2qbp2Eycf3xFNHYP
tnUeCdfCStEYK1RzIQ+D6qHO1teaeKBpx9RgjCjxtRNMFVSO2fmzpSKUyJCh0rGRDo2s7P+HL46p
rn/2nx55SkicEgjrPCL8P70stI50oxXp6JAlDgfd5Ifk8q70VzZvPO9nWwP0GpJnbq35SZKc6VbY
c2GXm2rMPsaws7egI/Sdpxpc1ybeDaKCnq4Q+30DPElr3JsoTofRS8uXSk0C1iPB210irfDXIpTx
KGIGws6xr8DgxOP+1MG3tBy5LTp1RWKM7Ueb025UQzL6NF0HCEg2uu5DbHPOpHKi28GxsltVkhdJ
wAjgr4EbAmuHQaXtWuYh7Rfi2BHI3ppR+FHNDdYgg+7kaVLEQJu6vjBQ0+XlkKiwMN3vlBfB96hq
lWKxkEX4kJe1c+GKXuGcqMu97tzyOZ1hMTZslF+dYkreG9evvmJBuxrQIOMmsZNwh6sbWwz5Fb3q
59TdKO6sO3sO3NNANxs3XmWv2oLqSj+Yh4OoTbnyPMK1g40bJwUaepoJf7AqsiR5bZPwI7j8Kt2F
VUoxnNE1DwK8DnlpEAbhXpqO5uBuBbg7YFRmvSbOUj7xoDJ2pnsN4jeO+TMNLRZdQUuvw/Y7SLZW
M0zTgvhweiC7pt4ruyY2CpoQrji8E0ze2trUfYupk1vJnd02yR3GNmxGgUPRKp8Ge1EOJswSyCU3
1N4Ej77I+tVQKXGTNQVfbMsLx4q69Lp59pEm0HeIg38MRqlfnalyYeUBb87aavwWJFBDxOOGgDxz
DwbrrD9yrU62DkSPFdYYcw3Owf1NyfjumizHXkY33IMqTdaseqZoTQNNIjYeuvONnY7TQzmq4TzY
jWJmirM3IHryKFNIBKRuieMaiZfdi1GHt62Z0iFfgbRZGkUPBoE7LxeRPGmLPc2hA3avIF3jAEgP
nZm2xnZQZg5znpgtp3cxdxjOrsK2S35ukTQsxBbe3GKNMWItWPfQ4on0VfgrR9cF9TYwLZXnZKQ+
imo5GMawC5zQm1eym4dXhN3+FPsBllgEQLxqkfl/OTuvHbeRtltfEQFWFeOpUkvq6HZo2yfEODHn
zKv/H3oDGy1KkOAPGAwGmPGUmCq871rP2jbIrgkdJlqTWqQ1WuvES5p62xJbsTPbMd3ZIrE+tWAJ
n7W6mg7YA51D25XTzyqT0Km0gRQ53JLtzsO/8ux1dr5NB3fOkHTAJqziSoX4jhpfYxcL+IUql2vE
9Kt7MnnAyBl4NyfzPs/c/jEtRu9HPtZkaMQEX2TEMD3CTPXuRhssbYja04X0L8k1j2FTQJcsJGcS
u6X3EoJUf6iNlGVIC9Lxra6RiceFNXuarcBe+/jnnozUh3zkjaFJPpGWtHPpo3V/pjVixbhssp3J
ZMHr0sYHWubGHv9s/xTG5vAW6FyQ0Zr6t6kHHLLB8eQ8UchofmKGreO103oUpVUx7EbcM7TvYoJx
ejm6hEnjoAhiz3/UAprjvDLDHynKyrqxlF9YikzdZo2UuGg5pC62Ky6A0Cxt4vAovTiKNw1WC8DE
zlvoAo8wukq8RTVdluvL0IXtA11ABa0aNQtF4cWgbIqGpoLKcKS4qA6mhdEFcHa4ryU5pdeHmv9X
yzXFlIINANxB2xaLja0stN7GY8b1TamD0zC1jJdEV+xcvEh8KoQb/w8DWijF2Ba54CGd+Ya/2/+5
XQANGIXP0TVHCxRyYX50sRmzH3Pbu9EohhtL+qUHaLO5NdjkGA460dPxBlHUdLBDcgjJqdjGSnyW
BLc/jGabUaAJEYfOtKnrN/XC8+OM4Bo2qkhl8yBPx9RtvRMkwKPXJSjrOdE5YW0UGAEArKotrRtv
y4VHaNm6MqXDI8QoudwWZITTNXASWUyH6VGXozxOEekploJDSv6H8/P61Yl5E7R4ZyxbGrSkXVdZ
bB1PLy8fANe7xI8eWWSL/4ZWeg4S7TxR0JQm9T2kxZxsgrpD9ZQPQ/cnZqn9QeMg+ihplTNjl37+
3FJ7GW/c9/llPfthfDamcIUpLHN+Lu/eLQsAkjnk3mzPzoa7wTG0OwJwMIbZJSdTZFmvQUigjZ/2
1Z/r98S9MLJjsTtzXMlmWc637N3IgdvBgYAQgv7RLr5UfvJzgLm2ccRgwGCiCVcGONt0o7e3UTWV
NyapS9dNbK1rSGvevKrFG1B3lartboSyNEa/REldbZzNKrS9gukhpzkE2T30t2mPWO76dV/4ujjm
sF/WSc7mcLyYPlI76CH9+XxdPQBQQT1mY6gQwLxVWuiIcjjKdlHd+KQvfF6MZ5JJ6Ric/MXi2ELf
rS1VwmNuJtLW9kk3ys9V3QzmDGk1mhsv1YVLZA62DZLGKJNLYzFhacQ81lXpIujsiTGKpV5vaNkT
7GtScprSeNzS2P52/baK+RNavMk235dS0tHFPPbp+6RhJSALsoqPdWO6H1t2JVB9NFrOgJywkpZe
GyAXMeyOiluXsD9OYYF3VGMB/648QIPHTtftfF0Ek/MWKKpQh+u/8MKkYwvXcJgHOKdRijn9gbQR
7DxrYe9CQ7Dov9GuAOaOJKlH01zJR7bL2q2p/MKYnKXpb+iGYdm2sXjZUHZ0mmFxlM9bI9lGnavQ
R6lw9g+QsefYn69f4oXXDLkcj56joLLU8ptulZPnEceZIwdndchoa6/LvMPvo6MlvD6UuHhppk01
S/DIxXJKFa0Zu5HMwmOspWLfkUP6NGB421RN126aTlmrUkpyywOaQq1LLgiRefldXIcjmkgsKni4
/jQDqXne7Jci1eHGR3DhXtjCtmmLYJsUQl88btrJyiwooBxdIA0f2sYF2+5CZ45tGp/X78WFV9+F
B0hZz7Q45P49or+bSocowTWGk/pY8rAVEV8FjViyjG4eqC8MBNqaYhSrmMM6Ns/p7wbSCVoG/6/H
xwQJ32e3Kg1Cy6aEUL/rF3ReVHB06HxczfxwOdbL04F6AdrNQ6Z1HDOcYcZk4dwx5Jazelysjalr
8XXY66F+HVM219qEDQ5gMsrLNWBA5C55QGYf4SDZjR+2fKimMNk3UG40DNS//L7T3wWBKMSKhCmj
HqbxMfYtg9wJwmHGKblRaVouj39HIqTUZGWUzKaLO8B94dRJH/pAXBQQ0KbGs5Mg+jR0FG3oHOMj
yceAKnvh7PsylfmNZerilbI882k5OnvOxcxRo7IwaRF7ewelvg33gi77rq8CQjZI2AS+e/2JXxyO
92ou4DpYAOc3792bZeSYJanJuIeitltUTBUencoFq2FK/9O/D0X9zxKo09hTW4u1UEuxquM3Sg5+
01a0MTDbP4GcaUZW30gft9dHu/QceYF5bZhVyO1aPEdEURmVhBw6QJCRtpFEJdnHevxoVBTksKWx
PMVtASCV9jhgV3Fj0bl0X5mJKQm6OtV4fbEqTnrAzg2W3SHBUZCv+ZGRRqBryiwITTq/sac7+27n
txY+jU5RnH86Kx1jBcDNEvnpkbnWfFS+Zo1zAO3kbxsm7B8pGkHUdEXWFPt48jiUI5/w39wuSp8D
w6GDGRUqQYUNxZB+kWegE+BQHt/4ii89E4tNmMltmWfMxf4kIO0kzIrCO5iFkqBDs+Y3vBjQ62Nl
gqpMiVs3rfRAyqFGR6uwveP1d+LSQ3GFsue/YEE4i2+LgLCwcXK7OhQyp80Eu2PmWE7OdJdUA1rQ
66P9LZ2/3xn9fSj//3IhUZ5+W53XkBmEtGJPW74Fp4xgDkM4GBBdrAjM+S8pIaAEYvxV+DFRd7hi
rv+A5XZwHp/dJ2Vz5BJ84ovx9crGCZC7Cd3GviA2qC+eAftRgKLWQ8Ny3oR1+Er/fVAHj5zlOlLa
cln5hcwK6KDyvAPnPw3bXACKNco19E/Wl8bhfjv6dGvf+3cbvbjTLFy6Y3B01nX1d4/6bhbztBKv
jwcz3PDhx6M06j38olY7lA+NA/wT1LA3fdFyqxM7z4z14ruREVNKNbmOwk0psDjfX78NZydPbv7J
T5rfxXc/aSSmKHZl7B3yOIYDGTUR8utIkiWIcMghdtYINLd9MJSZAYAQ9GxBZFqyXOulA0ql9jv1
5sqIQm9H1JSzu/Hz5l3Q2R2b34x5l2RLtfgUfCvSpWrT5KCXzU/Xt7ytQfzois4NVnSVoq1oCKXT
3IBWJbP1flLV8Hb9N8xDLH8CtQXaeY5jseItNmoqRRyCozE5TOjTaeRAbrBtoHuqsb5bWI62pk+I
mMrH9MbcfGEaYm9umJwBEciY9uK7CCifGhiA40Nd051WQxKQeQZMkbCN6YW+8rjVlQYGsBLfbNdX
r9cv+8Ik5EiK5rRsWBgIqT99MSaF17mqBm1fdSGUhNYiIiZM2T/Tm78x312agRiAYdTMa6HucjpW
KAhungDcEIjTi0NNHxMioztuhQolHsc4eoQl0W5INxGrIJspinkW3piFlueF+UOYzwkWaTDOvPif
/oYejQJkVj8mp7vXH42xru+mZHL2pa+AKZPteGPaPb+/86xjOKz6FuvuclNuWTKSMRkpx7Gx45cp
KqvHFjLec+4OwfZfH6Wt2CFakFsMpYtlMYM8Wij3tHyOKcazQzBoP0Mqdp/9QjNufK/nNxG7B8Ua
IXielrvcTojUhFDOEepgIq/+NSrRrTl75EfSGJ0n4XCsun5l558IpUCT0dAB85Hoi22hy147davO
OUQtLg1MBeZW7wbzxfZ0F5ddm69L1ePfH+YmhqXlm+vDn08NtjKpuipD8upa+vzz3k2eIRbfqQFV
ekDABlkHpQG4+choj5k3IOmB+jo91GDhnlrwbzce6qVbTbnX0GkGAt5bHoHURGxSaJfZwak8HMpZ
2PjxLoEdNW1V2KfoURPwItev93ylpuSLFYwKkQViyll8pwCdy8KII4A0naGKu5660Ydp8HP6XoRI
rxwz76qtLjqEldcHvnCjEc5QhrQd6Sr+dnqjS5u+TwvU9VDqJaUZRQPnDmeeiSGjkneFbvXbSpjj
fd8N8t+/U5MNsqvTJGQ+/LuAvnvGIgD47rSle4CSQkAvTIRNRsjgDxck1Y158MKUwNmCEpWDlmHe
e55eZWrRDzLMuD+gRCwPEZ/Y3RAVw8ZKMSBfv6EXPhybLT97n3n3zwM9HYojfGCNyZgccvVXuZSH
L5xdPTwdWPlKRJGP5F2TjAQn9qsHV/jH9eHtC28v239Ku9QjbJoXiy9HaFMXABnUIeo4RXwwNTGR
os1mBL1xFcvPwh5BFOJxQO4qB/uDZbZ2SzNyoK8Rtkb9J8MDThQP3R5rh6c/r0j9CUoclb6TYkvy
AsCRQCl+0aAxvg06YpBt1arZeUq+9K8kgeC+HbzBwb6aEUC0ArkB5coDSkw1fUrGV4m340mrxuJH
FVT+T1kM3m+A2GDJhJ7B0QvacEAXFpFrscLXq39n6+b8xPg9vXmEshPcFiS0iVMW8G6PvAF/M1vD
19icRsJu6HW9xZVM/wBoKvTdQGJitI6QzeF9GRuT2KCkGZ0N3USQurQQ6ZNy+vuO5L6vUPwl0LR1
cL9kDwIwcXad60xPoTTYClhOZH0EPhnRXyVAQaztya0+WDhwUoDKCodsXRC/REI0YaGy0YzwvmYT
knPfc/NQpiEIzNwux2IdKSIMb7x3Fz5kXjvaYizylo0C8PS9i5zWsvJpCI+UCb1H0NbdIaQxvqum
sT0SgATTR45fCKwsb3zGFwdWlGRcNpHsFhYvXIlvOSgUcdktB7v6YcShg1XOiZpkW6V5AT0zc7wP
JaB6YA5DZ7xef+GVdWHudOZTPvUQsntZsU6vXMpeVmmDKoTmP87vCHPxZ7T09Jezsl/puQ0S0Glx
JJgp0VcdhC9MRan9syjackItG6TOinOpfIsjWPFro5MFHnAXU2uV/ky0/rcewpdc1VLjs1CgozxR
/OfnoEeasRF3EWYNsDt5+w38FqkVSTZ+Fm2ZPaYpKVeY0ceVEOUcQhPn6BVNvb8fHNc6CKJ71og0
fqYA9LY2STk74C0l+ALoyEPV14eENjMp5QSD+mkuQMeNf1p/NIG0aTF5aBnvOi7ksfmQZ8avXHbq
obeHjmRLTdtZXo6oHHbfCi8DL2Jd0KMvSbLZOohWyWpRIFEUKWSENSKtsR3iZKUqcjzckQ7RCFKP
hyRknQV6f6gh527qaKI+FNezgThqnjgz1V+4y9la6fFPWLQjaBZiR0lQq+5Vqhxsr9oftvNgBCjq
P1s45j5YncSP16A8apkzsHB30wc3QhZAkCf2UxKX0Gta4VYihti0PSmRpBCU9wnO452XaN4GFLNG
toWsN+Ug//jsBnbOZMFnw1mItd1yXgUn3Hu00eW2wHC2RtLrEJIGwymKQXez2SZXZcrLlEQEl8y8
vOuI7yzjWaocM7GlQ/wgfRDZK6pwxbru/OZhCMxsG8Qdx6FJNx8yuwHj3nKSjCo+/ZY/TgBhEIMS
oYhlYM9AjO8Z26mcwZLAVQ5oEDTAbXp6l1h9j7y7GD73QxO+WjnZTNz6+HUsi/CJDXRz142kW2H/
N+5KLY35YgEiuA5a6pCFA/sRZjFYk/AeY0i5kY4gvgx1bVdbOUS/OfqDkBwbnY0P3DYYe8yehAfB
KNQeqnDSX7QGKnGH2QlrcSFe9BjZcB7ARonsZs4uSuNX0AMW6GVbf3ITiYtDsx1Sk3QRA9HAYGKB
d2p5hFoDK2TSAathXEoOqsMGmhjOtwkPOGBID7BMPNo8lt6JNshB0q9paQFInnKbSmaB8QOEe3DI
GqTWWCcMwktpqKBPkiX8P1t/oOip/YcZloeRhp0kVSQLzBzEIpWWTa3r4zEqm+ZzaqcuvGk8WyG4
ZKwuuO47TYg70sStQzmN7lOqGqw0ZqJtJxRh68D2w4MEQos7BON6SDFobbNc32vxhKrIAM8X8E3h
e9H8ve93Yq8RHL0C8NriKHZTviFJQoZRJt/LuGrIhnWLt9G340MSxvD3NU7xsgox27B8ds9NxR82
UvSHqiHKhPJDuAOtQR2dzTcEOLKeNjYDrkSQgH9o/EwmdzrS4HCFttjLSM/uIb5WadYBgu1b65A7
ug1D0WbxqorpkE2ABCAJExfZ+t5ncw6ls0GOJKvB6XVEiVUBfKG1YUzqBLAUg08kzag+u9HwDdJi
Q0A2kQpf7bLFBFPAhP4a1Hr9GsDOuK/npWqAaAHvJ0I0b2e8P0yZ/cb13f6hHvSUHSJhLgTb8BGZ
yfSf2cb2f/XkDn8ivUaoI5FhT1get/EcqZx2+rTNZAElnwn9SwbxfWfKQAckRzbNQE1+g2PrU2mY
2noqwIGu8lQK3BdgGBFh9rsxJuU7TeXXHrfrZsoIgYpKUR2rrODpKyBYXtQGa5+43PWk1RqR0yTO
/LIt4nOF9EDGEkvy1lXDr8rroi12+WklO1f7jqzHvUN6Vd5h9oq/zL73gyVj88V0IuelJsYKDFpu
gFKE2+cbFiIv33O2KhiYTdyh2PaalL+jsjOJJMPvvHMqvd2rYsRuT3XvgbgxUos0rF6iahAH5WjW
t9PQMGhoxhs5lAHOvva7b1Swx6DoHlXtfR9pCMAyMLIj731+VyaltzMIzlnVJr7K3IFVOSqNS1N+
g0bQ0u70UofraBTdk1YD4NbwLiJpa6ZnDZv7i4bbkZAWG/irlURkyBRT8jUGgXLjSHNhI+oYliFt
upFUesViXyDjMiyBmRMwoxndusrlTywD2lem0HqTCRgN1/cBN4aTi5oOmgFNM7KQiCXHmLBpklN2
j9yzf8qKVoN/bYQ3Bjzb6LO7p0umg4+k4kiB9XTbUXIQJdi0jo5xjLfjGFoCIDluSrWJgTxSZqSw
Vq1VDWHiburbsdvVVWv/uX7VZ5uv+UdwXLRQ9M0CrMVNrqYiNMI6TY66aMPHwsFQgmkmwnmbmB8T
bNJ/mr7o2AoNYrhV4Dw7VM1jg6Njs8LVI8o6vQEIU8fegtEx9/3VFxcRBKIaouw8IlAGo3kMSXnW
Dw1k4GOSWFhUijzUAX/GGO5nzzj5e4ke/VKBqX2OYM4gOu+E66+u36Gz94JfaVNcpADOu8j+8PRX
mlXY6+UwOAdVBxwdij6CKwGGat8Ftfoak1W8vz6gvPRM5nMmOjUlrDO5QUGDPq+bKTkOfkdZr5xK
G93oaIM8CuGisjb2zKvEjMegdJFDfq9t2YpNU3cgYnsDyBT+guI5CFMwjl1UNKCnqIdQjwRF9Tzk
WvubWR7XLU/AGNY+2WU/gHlJso/ZNaCoYKLHvQhfW9MZZKO7Rv7ADs54HEPPuiXKc+cKwUkVlzuL
wgU9z2wiQBFweoNxsw3YCANxIH5bcmSbaoczGuLWkt0XLimUnGPRvxHRi9smKyLtm0Z05S4IMGOv
REG5WdqjePTDyR33fp+QUy+zCZQwVs2USViHpTS1nclLDC/8hQfWfa1zihrrRC/TPSeP6b4H9fQm
9MHwHvGw9fUxFPjrMpG2L047etPWwcaFEJMzJVFmjiJEqgY09BRTyXp1NAmCuvd6WPAJkI5PoW1P
2Zo9O/ayitPFMYQH/XUqcvkpcSdCCfTAG46owaMc2oznkY/QCXhRk9sytwcepyTMIhIWDxp4IKFF
rWuUV+3Zs1Bmlv81CfsJ7rxrV0QaEEXtwgY1qi+OHWn1Po3CAUZEF+cb+E0dmDG6eYRzVJlPknMP
u1PWaT1Ta4zsdy0q7LR6IsdfVWV4NOoL1Lcr1+gwzI9GzS1nwS6hFcfNF3R5ZKqJcazUOhwreJxZ
Fv6S6CjJJhra7peZu8W+MePxUcscwHE1GrJqr3o7+djg1gRQWQkdIlLXGsUdr5n7YE1B/yyHoRpu
zK5nqqJZu0HhD5umtGdzxeK16vWgirKqlodhMOX0nEB/GB+6Icf/phApfyO2uqKEXsM0iRB0VXNC
l4/rA35h9QTvjAXSmroOopxM3WSHw0t8vP6hn81//EIL5TV2HUGdR80fxrv6lSPSspbtZB4itsrr
ZDIxK7uN3A9x7X65PtTZEXe+GTS3uCn0zs88Om06kRZcVyN5YV6y1YvuI6eOYKPrnBLcyLCPozQe
rg9pXPisBQs3RUEKoWefNVSckdLvSCRRFatPnJVrDZW5am7Vyy7dxbkXa9EgoHQh53//7i7CBeAl
C1zjkMEldjDGusOvHE8gNgqnBgxz/arOVgNu5PvRFm+Vy8afNBHbOdAK7gHX+aHAKyyzHupapE1f
g3S2Uf7zmJR22bfa81bBWMoePL3g4nOYS27R9fmuIorCfQkG3zUPgLSyimNQHn69PuZ8HaeTMoo8
B4ElOguJxnux6hEiANkModaxGoQHkZ1dF4mBhWmSnWNEzrOSKeCrAY/Xt56Q0VvdgwsPdb7Uuf6I
xdB25pfr3UNtSmwhhTDaA3yRcVO3pvHoJ0mPWCy+pVi6dKVYD9kEzWsP+8zToRKvqkeih8Kj16bR
XVG46gC8PNjJDldLHDeSXJ9EfW4STdtfv8fnFymQSmH6cnm2yHUWF+nm1EJ9uNiH1lCcASFGkRSv
GT3knEif2uJGne28oYzyiToXgmGeqS6txXwD9qnxFDGch2nURnU0hhbw9hS033o96r715F++2nZt
Hy03sZ4n2ZevhpqsN45b4Uui6v6nE7ndj+v34OzuMy1JyRZU8phnTe/p3e/6rs6JIUdh0LTDN1sn
g0NOPI8VT8X+hhIANGFiw7sq3eFGTf9CbxPBCxpXKM1UA866uDJHPo0B1D8C67HJGkq3ie2toXKb
3r1ttc2fEnDDx66WAQFlZtY8VBwM5I2P+9INMOS8BYeeyGlncQNKoAARruBiDxIGLmtRtpSEUjsM
xp3Sw5zA7qorH6MqcPEXq4F+0vUHcLYyzOsCxys8gA4d9DP51oiBODGs6DjWoaAmaNskdP5o0sGC
9q/Vw9GKKqNcXR/07M2fB7XwYnLVc9V1UXFV01BoPqWOIykS7GSzKE83uT52+z43yD7698FMLBGM
xg3Wl+040FOG4wtyzEq2cDuzVXAOSEN0dpYE/HDjys7WB64M84wu6YfxYrmL89SUgnzIEaPtW4l9
dCNwE/0XGUblgqc3xE9y8rSX65d3cUSGZK2d14flA1SBzxYZndjRxi+3beyKuPAJh1snonJPBMct
eeGl8ejMMDsrg/7qme8Arl6MMyk4uvmIt4593SqPUTxEet48EMgZ3l2/PjFPSydLEbf0/YCLWzrq
44h93wuObCk+BpJUhzSh10SXDzlUrSnIAanxMbJakqWipjiYrEr70BYexa/OuyVGuPC9umguKEkg
/zCQB55OWHPGW48sQ9sXdjId8M+mn0LoZHdORkUT7w38/c4c1pllWMmNd+vSp4oEHXsWy8W8lzsd
WreNlnIBX03ZD9E9YVZY14mbHJM1SwyEkKmT028Sh+CKXn8EFwZ20ZFSvWKytMSy0QrcdeQ4mIt9
0siPxPHlJL/pcQM4Lm/iox9MW8qrt3Slf608i+fOnXYF18WeS+qLSQI2e2Y6GmxeR1OEA7dNTA6P
yCV9IZoTsQLHFzhQOkfNK5klq0iukaWNjwa+O/fJyaCVDS3gI+VV0bQuFJG5EVoeb5fW/YQbtnLM
+yh3nGZtB+H3uqKGvQlySe3ZJWva2QF16Utamk1wGMbcfA0SURB2pxsgkgcv7rItoMocdiXgcIM6
jev/0NyKk5ah+uqxm0kZD64K4KQkTuhT5QHa/D3LEgwjPV2FPWEB+pNlVEqtha8c1EN/udQKasAu
7eSM2uVsONc2B3Hs/D7/VraU61G9u12yTgAOPDexAkblxX5w5/mmqFdyIjFqL8dUvLHEBx9SwGAN
pXdyvVZ9F0276y/GxY9hlsnj/Jp9MYu9k0mqE9zeqqHKqaVrTjvRxrXGjqZVXcHCcoK923f9hw6+
8f/ySvI+kug8OxaWxcEOHIZux41/kDHxY0Q00TLCvhwjodnFMRVuSCreje/v0tUi/kQAQNd47o2f
fn/JMNhx4RNoKkpMp0B0bbtf5aOYAqTWlvvq1wM1KPhxyJLscqhvaTwurJpYBFC9zpYv9o3zRPlu
Uwztp4szLYLC6wyogJu8CfUDujgqQgoFRnFjf3RhokeFOZfdZpUFX+HpcHkjERjmWnUYajvezQvQ
FhR7s688RcqfDqfl+ss0//9Ov3fKQDBpaAHPPsKlFsoqpwHuThsAy1DNx9YXGo0qDD/R/zKOQJzP
mUohm15cFyYmzSilQNpA9/53NgBEaibl/7h+NecPi6uxqV+7TGK8o+r07vmdAcJAhslx1lDf0f4P
P4DAeEv6Uj5fH+n8tZxHQmNlupbk1LacJz1TVYTS8SnQVnukapSFqBg657UOEa5vjbgh6c0e0+5B
T7zeuLG7Ol8bqNrZqPOQROMCW5q3cquZqU8kWnBsdovHMNHibtNMk99sLGhPQESJ4vtTM0l/vH7Z
FxTrpyMvVmJOvgFt8ioE4ZAmW6MI7F1dq19TS9pVFnjpA/pv+RSG1ncCAL6Mmo6V3xE1NAfRbQnI
a9cJqZYY3OPqxuR0/kRm0TTywXmH61ADOX32YvJSXEkGggId0JNLKPzBgbB3MKMeJgLQ1l9RT/pi
qo/14/WbcvFpsKMG/4I0lU/ydOSuAdYL1pF+hQsS2s16VpHCic21MWLIV6JJ7rKWpO3ro56/62i1
Z8OJNTsU5XJLqGy/MvTCbA459txPETyQzz2orgMhp7dMGReHomkJHZq3nU/r9AI5HqleYsLdW4Ne
v+WJdIK3xIqdj1Vue+L1+nVdfI74VOatNeaWv0a2dxOu5sD+TAZT249RQzpHEBWfhq4W6NFT2/Q2
7WgS29CiNjLWqVUZwb9W0BAOoeVjR4nYFynlYqLqKrdogS9Wh87uyd+kwWFVm8jM6uLGjHheK51H
kpIpxJy7MUsQEwlG2EKArh3C1op2sWTpckwIAJmB2sfIGmcN56HbJCX4PpS+9XaqiAAi0ry6MwPN
/pATfruTrfM/yGN1DJBURzGTwchZvM5DLYZ60DF0uBQS001j9qQEtrgfySYcIIBff9znCx6VSoUB
gEWeEunSPY9mMuhEAa2JNcHcJZ5jbaNQeNsa7cAemXV7d3288491dqRhY6f4wLZ6WWML4dF2AVF+
h0rPA85Ptreyw1FsET1U+6AgmzXi6PjP8zVnB+ZqDNx/66XzTXj3TpudA0uDEQ4hL9yBfRuAfTdi
v2Qhz9fb3v5QB0K7MUFcKLXMJxZHGBYtNJsy2+moVprFihNRduzsCfhSMWDWh+GBGqVRL6RWfQ/b
6SsBUgEWo6DiDdSzG3Py/LGc7i7e/wK1rAI4mlsLPTXTg2MQLbsmqd1Ea+TonnXjBv+dY89GIiwX
oTXLvvtXbvbuDkN41VzupnvIEevMSp5oE/BJsdoU8tkiYXPVOBNKB61A3eP13d72ArFzjXbaQbAW
+BjqW63mS282dWMHB8/fKWWxT2exqREiVSRUjHCuGlfR+OhlupuCyN9EWtB9vf5mi0uvtsFEwu6H
Ss9Zb1s0TdlWoxUe6TtEnARqazv2PXtWA7QLsWFophR86Kwr39re7NcEErR3UWDJjW3RMhjQvqwt
jczD3mSJ9r2gwR5KINL1n3nhnWBeAaw3Wwuohy468LmdqMBy8xi/WOIdUT4QMIBINbgxzPxyL14I
hsHvTPXVoh2y2KhMfeh5k1t4ezgF1n9ebAIaMkn0AXkTsDMgeeTgc2AillGW3n3F93erKnW+as4F
lHluw6VJX2/x0U/UUZMc7tWeUKJsDeWH8gXbwidqs9qP6/f0wlCAY9he07hmd+0uLja0iral46Oh
WSNpaHDqbAPOmLTgMYtuARkuPD8MYhJmmkvxFMjK6axCzJael12nHea+0hHEKHjoWBHtceMBXrom
LPgwCvH0Yuqdf8e7L5owohY+OJzCEdg3xkbqieBmkz55s5NCuDdG+6s0OX1fWO8oj6INgcOI++50
OA8I1NhOCGJBlmr5moQSo/9Maz7+CM/e+Q5LFDDsGI2luW0aBDLAi6fqSF6xlW4q0EzBvkMO98Tp
OH0MdRgJdEGjZk09sBu3rj4gBURfMZBGlqN0o19uHAWBc7fAdud3DUEv+DZF7ciaFRSnl+GgUqA5
24+HJEAuu9ONUAybEft1MQNF+1vW0PPNGsPRAMQ4CA+FnffpcLU1wR9JnQxtWzoRkQVNu9gnRtdE
G/5reAaF09pfcz+QyYbYjlB++dcXH0Q0nQT+xnuP2f50fGTzKWotOhmQYJ17h6g12t86cWf6cKvk
e2G/xlgspLNZ0WZnKE/H4miexYZPRmZexXa0I1zP2YSWrn3JUVAchD/42zpDPbySgyKYU/PjbKW0
vPio58J9itAR9VtJiswLilPr1nM/X2zmihBnXooHeJqWJ9+YnaZejFF8LDTREeXdCRLnhxKtWSGS
WR89Use48c1c2GBA55mb26y3AJCWPrVKEMSszSCFBhhh+1kRRfaoTbImcxZUMdg9JwUMDYrPBsLe
O+5/RSaQumoE3d3qXV64frZXvFFQJimSL6GfRaE5+C8pRCNfI9uP5u2mycOBrNu8fCXWY/znbSRI
B5eKFKsLq9lyvHboutrntTxMRe0+pEH+OhA4RDTm8CfPaQlYQy+/X3/XL95ufOIwYmlgUiFavIBV
mI0VhvT0oAWEgO9dJ57R3MUYutvA1Fttpys/6bbOoMrnwiUS/gEzBMoPQXLXrQ//wjwzq8c4faKX
Mvn2Tj8G0lSSLMgH7RAkffQR4Y9Yu6Ig0jRJ/r0CSMVRoMmi2sKktjzY1wmNKjEJ/GP4zlxkwE7/
ZxA1QHI3CMvnbvLMN0IFbWtjEF9xa2f5/7bJi5WB+g5rK/JcTkXG4rZ3BMi2va6Fx9knuelB5m2y
bECNj0t7PXeeNpzL8o0g+nML35BFN4DDpdJAX+tpqx7I1/7uwSK5K9q820UK4jQpinLVBLFxnMoU
zAB/HiNO1x+DoE/uKS7GWwK8NEzFnfUURsK7kxU50q3nhlQgnWHrhln8u2DF2oZT5x2d0vf2bemR
IVbCt8VC4T0mVKw5SvnZJihFTTwhERWjofUvM6ZqZY6yOZYJCRrmmAefctBz94nXQYAe4NoTYuz8
Vviw10Eaelu+uHFXKiPe0mtJ9hGt7v1k+1/5zHSyOvRii+ZyQC3soncvAudDDCiPRCY1PIE5t1Gg
uPW9AHZ+LKQZ3QetkWfbya7SndEIdg9BpraD6/6nJ0X9Euam2oSek9zXGlEgbOcd2Ne06kuNjMIi
ae0n1wvbtRaUpOOiOfkteft3oYGLBHA2dOYkbnZRMuq7EYP2K2xNguhjxNyjaWBycFtiwWldHuqm
Gj4R/YTdSBAZIwMg4ENhqh08bPKAoLWbTj6uiLKZQRBJ+tK6mV2sWfIJg7GstiS2BQ68vgrpzqzh
vrerCkbmqkO69TggubrPA25eFcTuwW4H9TQWrUnKeR7OS0TQ/hz7pHyqeqPadKGHgl3ooLK1uivW
yjdGOnytsD+SUibAvur6YXC7L9rABZrhUDxDfA/oVTTj1rS8ct8Wzrgv+h4vuJ7VD3kdhisa0P7O
i2P7OY4gZeid6eHW6M3thGyO6ETboonoV49GBKg7Rzq2gXvYPbuFiZ48sj4RgEWHONXifa1RgtbM
uv1ITFSAOrWivlcarChRrnButUJ+hA720hPT/ZpoMrrXga/QzBnvB3OMt8zMPzDneMcW+tCKg5m5
7SJX3BWmw5vP1mJc6QEp7eWIWjsLJKzWsMYM5/cZ0ct6sfYzQoSJpiS9bGjzld7DZbUQrNybg4qK
WXRoHGD/lzu/VeH/UXYeu5EjW9d9ogBogm5KMq2klFSSqlQ1IVSO3ns+/bdYg/9vZQpKXOAOGrcb
YpIMhjln77U3YTvrO06ceONM6FmWaU53KXCtDX2L6RV5mOobs00sn6HU3+emcW6J/g5I/nDUNzWv
nAi0paJ9jQpzPiRgIf10zsmYS7rwNg2AYvI0jBcLir/XhQqM9SnS35w+lS7mjHm/GI64jTFUeSsa
8OQ0k3IY8evtyri07hQGNQH09nLfZ1Z+yxhX7pd5Mh+DbKpPatiR5hmrkpDHLvaBa5WHqorqm75S
R082Giywlr1cXHbWdmiT72lJwtBE93CzIEj6UwjnHpuBdoKyY93QMPlFwup4XPS6vclq/lNbB7ws
GhxFswRkZi7WKkp0ZtyGZgvySh2tu2IS8beSpebOdvpqaw26ug05cj6GyVCf8O4t7pIzC07z8i22
R/GGLQ8BnV4yL+E+eIri2GJcY35YDL26KcdA7hONLLPCjuy7Qevne5Ln1Fdz1qrXGgHZDRoByDJN
C7g/Et+LSv5uk+573ZT2SWSyRZGpVjzDnBSreY1H5ZDqmyG1v7aQzsZGQHHt+PhBA5yWiGWvrRjM
4jj+3i9wBEev9aMC8Z5RSF+pGFtVTgB4WoLuXbLmp9o49Q97Li1/Lsdw57QF1p3ZMm4yQx+vFCX/
bd/O1yD0ZjRpMN7SXTo7nXSdqMxYxy3Xr5wqV+Fc/q1NQimp+q9HfK3SxsUnOCtHx0L0DtGSfMY/
cjVUn6pgDd/Uqrmh9mJ2w0NeyvZFlGszKcWmA6MWnlDiohvsLNweU/cKcYcJtyXBLPcjZdC9vnS6
a1TJi4Mkx3MkohwkkcDQTzw7H+PG0cmLVJNj1ATsBwtdGx8lqcr6tdrQukBfPjx4OOuZCMLA2Zlo
7OqwBRgcHKQg3bhmR8snPBTmDoksmRWmwyozNg+2UZvHXnVY9KY2elRD8sqTuLIeP9/GfbRz4pS+
Sq8Av1Fnfj+wprQkrkqhg1IZpeEZQ08Aca6UpHKiP7qyQ798xDxczaFFhMmUs8HZneMDaOsa/uoB
x3b21E41SmJdrRb9ym74si0EFNTgf//UPvTEzreDI6xyAioXqk6sXsESvrSKNmwbLNQBCSFL9TVk
cXJFGKJsN8bH0nxp9LzZFXpNH5VylZeWunHlcLhe9N17x7OKYkSjD4zYl1/3/kk3PRZ5kdYLK+di
rOOram4StSQ4sVO7cdrkaqR+7YJZXim8XrxhHoYFwoflg8Yx/3R23TROEFcR5cDcFZyqTtFACQ5i
g+vH2nw+mC6nKa7FsZR6zLoTd877qqER9rnTVZxDJj0tthbihIeRtCzF1ewux72RQoze1rlYfktl
EXAUkU/9zBCqZxvEwTM2S23K7Wuf3MVxjEePwm1VIFMhQpd19ggMMYxFisOlSZLltR8je+84eUQe
Kr61ikglwuZQFOGkZ7ecYJlj0xafqqzI9+RnRffJHOcFy7WxWG+mIWKw+FWjH/WpQkf2+SP84G29
+6lnU2sQ8WBTCXhkAKC9UYFMP2uYBDxgmOb280v9gyyej0jHonZG4CJdyvNuu2rHaUT7Sh7mQRXB
NpVWt+wqaY/s48uG7C9lWRYm3soe2q+x3fya+jl1vJpsq8wdI5mUbk4XLNz0xFMTAhYXOtIUTNuP
iE9Ug8+pIQAeEND8lPH8v+QKqZs/IVeI+V6VvHU3UQcn9+CswzVz0pSEotzUyp4U0sz63sQmyYGt
k4U7POAEoMs6z+hHTaAFak3Er2FFfcn//KFcHmspBNNyo2ZBuYoiwtk6kEqtNKm+50eCD5RdNhrq
EUQjGUGIQvzIwAaQoNB41QMxEN5el54MxujKm/lgvFKSdgyi9Nb+wblvIVAIriMaNjwajrLchnos
to7Va1uc3tijjIEwwc/v+oNRt3ahqGuyrGMOOLtpvdEanH+6QOcxRqeAeO83fIL91nZA/Hx+qQ8W
AQSDuJow2QOyON87GFaRhkPR6IeM1uGR4Muwogg5aVfBaf+WrrPhTXoNDSfMSSZ6vLOvXotqq5JZ
rB+chXShv+ESR1Dca87mLk44+YdTCHnxISGkuatjbe08drnIQ1OpDhzKhnqq95ifjb869poQw3JC
wNKC6gsKhq5Xh4z5/JBxxL6LrVwbPafj/LXR5Gzdd51BJuawTLniCdOieZppbalhrQztP+xxgj9K
Uw+/YiyZOHSClGButchw+nXCuMuNyvrViL7FUCzCeF238uKY95Jgu0zNm2lTIZXTXSoP5n0rWwGp
IFKgmNN/J0i4G+NtlJKgAylX4vAKAmV5HSBG4X8l7iuz5mNeY9nvynsVsc02rHvqJMW8yeGUF69T
xie4b3CR595IPtTvguLwXVF10+PSmvOfasrbtzzt+8YDLp391lrVyfaRqCXofsXKX0wHP4tfy0j+
dpLAkuT5heWyGTuTUthISeJrk9vkd0xmF35jv4+XGhu9Hu7Ql9XUKJV2JoIrCqIeVWcqOjdyRt5T
uQxW/1RYolJO5JDPoHWIvTJwVdfW92KaJvFa6kT2uRBzF06MtdnsqsyuN20q3IZsuaNYTUj8a6oD
/qRZ3bNeqaL1WiNWdZ8EmPypwcgM0nE1yt3W2dyxDSx1E+d4htrV5bxjl24Miyx1CZ/KNhVBggRg
Eol7Qz45xmOVCDCO4ebcBn7ezagRIzsbsk1gEQS5pfaNnYDIrEDZ0mTtbllJ6+Wm1evozZS9+oiM
QP826kt4ja9/OZ9QlV4l/2hC6Cacfwkkvw2NEUfdIZuj79ClrG1RjoafqpX8AhRjuaIao6t1udfR
af5QglrxdbTv3y+4qRESTqn3GCYr5Wh3y2+0ml+jqfMFiZ1Nn9yk6vSCpPRr6GiHQmD6hsdyKCqy
J1C0/qxD6rKLDphBjRyDUMoWY3uwqF+MInJ2clQw2eVE9bbQil1zIH+wT8YToh8QLFPp9gWjo6Xj
4Et0qc4iYR6MoWb4WVgpHjUVxZeV48VtAZZdX9gD6sVBG/ubbNK+0IHe6Xl7nIeZwB8Ulx0pGfMU
87rVnBzrfI0bE/tebVIfOnFzU2gl2ZFwXl1YL48ROw13aYIDyLTH1pz241ITZhLl0Y9F/kubNY/r
6+AGOhZR9AV44kJgTapH7QVuDKi8sjUx3c/8J+K2NMVJ75+6zt5pA4kQM3YtLyqzU1uQbIHPqCfU
VLYd/a9wE69lg7Eo/jh19adqu3sSwm9MIvtcxaB+pKsbmJW70Ba/5UI6Rsg5u3bgUEE4PYoiBXac
Ri8w7u91J6KA2r8MZdGx9UBu7VRfHcKJsHs7R0chWIq62sLS7IYTUfFKNfrgcP8Mdn2oEqwSRBkv
LXbLWVGeDHv+Ihb7CZ/qpiG+zYECZQuD8k7jF3X20GbRxo7EQa0j8Mcye2kXGDnDfMejOxGyd5e1
KdMqnjXEJYXQn6IGsifweZ80uTu96Eg0AQwJC1F7Dlvlph+LI3HAr8IiOT0t/uRZcVPQi1+6lviW
ZqSbxt4tyx7I/ELfkk/gV5gYZhAkFOG29CceMH3ctuWaJB+8WTL5lhKyiIb4VXSBb+vUqCbrqTKL
ngCa6CfLylZFb67YFa7Jzvw9Kv2NEmlvzWxTg83DfVouD7meoSruuo0SiG9BRuKuJI+8k+HXkWgB
z27qR9MMHhqhv1kDbKFQuavhErnDtBBCTSaQF6+mZzI0NtmgHhKrPI2kDAIZVl2iB+8yGA9WgXW7
ziBPkGE/ynQ3pOIrJlki77Kv677KHKef2P82OUShXoandjT2YFp8hZyfNDOebWHfNRF7Gjl/Kat2
pIQJaRLbuQOcAY3SbrC0OyHiBn7LtBliQAqduTXzjugX5PhR8VqbxSYRzpaTnp+PwQZpLFkr0T7J
20c9oxDTO3eMkn2BSaAztWNOjPRiF3f8jSf2ewZpW9oeospJlPqvKFteVNFvhqzYKE4AC366r6lk
KbhRe9Kolal/nQBDxUV0IKgKnFPpR31+E/TiJ63Vws3D9pRU/Z3KMHKN1gDiFPuG6I+jOZ0o4Byr
XkciRwYMStMfsBC2dpL5nd4+gN/yLGfcUKfbj6buLUP42sjmeQ77W5UihCuol4F9NOkuOXwoljiC
0nkkVdoVPBY2PruUnBZrbl+IMjlZovg6EOajxgsERWfbr4jzKDMeR0HUWKj4emncWImxYZT8GR0K
ELU2PaXVdBMv2V7GxotZmbu2Xl+HaW9E0O2mTjvVVfSyBMlDV427JIg24WR64La+ADLxg7L6BZM+
9hwt+I5RgvJ9vS+L5ZuQ0ejNCdyiqpQUDYNBujFgoI3DbIGs+BQ6TebWpeZTLaFJmMQguXXjKRIj
MnXIXbBdBKCfSPOA19xT5f2em/nPqTfvpqp/68rhyNnAdue2w16qyy2Fqr0dk6Gl2xvVyDd5mu4b
W8FQPT1F1gBIqPrSmP0IptMGbD9GLPMJxBNAY9Pgi2aNU6X+HGT7SrH/hmECkafdDUUKAigJaURU
TugpjXGrJeR2VgX49GF4kfEAJD+Y+TrMTZYv7Mfs/mCZ4SlvCGItnJfOqE5kUz/y7m/roh09FLa4
5athrfNrvjMvP6pBPtLCjmjmcJKNCcKcMvEjXmo/zkgU1Zd2Y1TqsVQlE6AW7+fQVjgaKWT8tRBe
ooPaybvRmvxQzXha4y3sdZ8C85G4ijtl3X8OoIYytTFd3ttBB0TklUk8utQv9pJGSWuRbwlC8DDA
vOYtAvzQDvBoDibPyi9N40FBWEVTrSl9J5uOcCuRAZQ3etQ+p9J+tUPcMB3aGSM0b4dRbmo93Jrl
uDOSnHPb6Odt6CM0O0hcjoSaPOpqw2PuPSCuR7NXN0XRHFKj+cHrfUojQTBfah9KyRBOiMQlqB7U
WuYHjn1TLMkPknE1F7fezwAsE4NZ+WuL7HZQ8z+Q5lXXaYbtDD7ARrs+GsPrNPZQahtaS0n/iwz6
/HZOmc5nNdgqy3AYmvFEYM59Ws83sb0g+avHzEv75bdqT82xN4xoYyoUbB3TQ9e6Cap0cCFJHAk9
I4ktBPGCAyALzJ/mVL8BxPShQO5p25FVNkd7BKacB2IouotOXb4f2QwS07VtlfkZV8hump3bPsm/
EtLgMS88V3MNNaXJPNHH0Y1MK1bxobnL5Pg1gFvREFqxb63iLwljzDalITEoBZ0PqeAhmIf7Oubk
MdQVw7y9DZW/QKZ+j4XyU6/YaGK19Wqzvcl7wy2l3HcTBwPL2Kggcfyg7k9dLhyvaVMWu2X60fc6
T7+cHwyF1F0nmwnGyzexCmcTwebAdif6Hun6SzpHW9NkFarIw53hxSaLuplMse9GZndlyb9At3nU
LBLeNPOpzqLRHUx7D978gRAMwyUZ0Z9tcdJszPqF/NOxoS7y4mHm3MJdbrra/LsM7c08Es/dpg/j
YB4UIrOiDqIeZbfBuLez+CAze6QB1G6SpehdS9iw7fqtFjQ7q5Bf9Hjeai0cd4rGE9+M6PRn0UZA
fGUEAa3zwq69T9Xgvhbzt2QaPCVId2mWfiX+9HHKkodA2tvEmhmF/T2NhI1mWt+dtNs7WbBrLfUk
8v5kzeadAa8Art+2XxpAUFH2FwrP73Qcnpt8vqXLeF/1i0cgBVYeNTyVWUAfrbSoEpHzpQXPlpM/
5B1tzLS8HbPKx+h3P+gUwEeR8CwXPr7JzaPpoDbzqXYUtkHdvkhYzx123dUPdAZ3pWF+AS99H9T5
K95OKihz+GgTQZ6K6EWbgLv1Y+YSKURLavzGqXb2OEO/9CV8Ncf51nQzfTxy6YOY8hV23d41++Jp
6fV7lPCvca1tnSDQ/KZnfhWF2CGFxzHVzZ4NRMWFV+2VYbFx2sFbW70mK3SeskfEHSVSGHcaHLJJ
cfyhH9kjl51b5amfVGLLuYLajPIbBsZfW1sYBVH2hYwGgHBdRGB6N94CXCPwKbb/EGLDxqHcpqF6
QtJ4tMfgYBFzGBlUbgbR/HKQ3niTo9wLLTyGQ7AN5+hbCeLKpQHCsbL+O3Tp81iNe6u3vKKcUFpR
Q8xlUbiFNjxRAjqVVBlxL38tVHHsknaX837XvWyoRgxba9kn6TXzzeUxysSgTJWclpyDHvusfg11
I68spekPC2atLaVE7UtTMWoC3fhCo8TZfV4p+egQ9d/6xdnlEkpMGh2J+ZBW5XRSq6HdTHqn7Vok
FVeKMhSCPzixIdZcIRSEeFEsfn9isyBS4nmu0ezpTqHvO6mXtwCioCCRS6ka7FxFXrpS6OaTNVKa
woKW15EnpkU0XpkqyYnTZ3TTCNB7axF1xhzlRAFkfCAypAc6XX6Kmzi71XJMaC6wRUx24BxYAUfi
eE131EmfWTlvUbFOsgHcTra/D5koCvK6s9gu/JW2trh5MVV/h2J03kS4wD8rF2V4VjPa6W6PfgF9
k8NEU869HXjoYhzTD5ql+0vCUNPsqOt2jtdFRLmTcminLAByNgZvrPV63vY6lNoikXUFEmyp8dJN
kZigOSrBWzEyFl0W3GWGoxKZ96SGKom3cKa8KeWQ/8mKbpj8FNfnHZKLfwdWa+blMa8Y7lLYdrGt
7FydXDXuewpR4JfZIwVZSOWoTwiiH42WfeWU9hT5alSBNvTBpHxSQkW9D+sJyES6yOo2s4eQTacM
Y3svUvqfu7gSfeKCwYkfmnHIv1vWNP7tAf2AedFi+8nMqv4PBJgw5s5H60sEu+4hLKz5TyPncfCT
SHDGBQtQ3A2s5jGUOOTh5FuQL4aIwMl/ECNH6SPkRDB6gOKoo4V4AHIGQVWHPv+H9WPSxxIH7ji8
6nIYf0zxJOBLChVmkw5eJPSWslRJfVHbL8mQPANAjGavI1vgG/LFFrb+uHYSUzl2bkOgfAubplZ1
N3S4oWGZMe0kDtQ7gLBoXwDg70TCNEjEKXGV1orVtEOxuFgIjp0YmGYUiR026m2zONEqqiJ/CLM6
J6xAtShDDA2aDTNuHJyRQo8Kdx4kJ3jo3rWySbHr9C4u/OY2tmMbYiWKxS9Loxd/wCZkENJqO3kx
2iT7MbL5ekUCbR0j1DWc6RxZWYcWHgbHITObdxRJqsB18l6zvSTECe8G5iBect6h4XXdKGNPF6i/
3SZBvAsBJo4cPw0Gdhl8J82qk4eHFMd8V9e6Ih9VYv/zyZ+zIHQtMQOZ1sYhFon2pIt175Cn34Gb
Wj8MMmn8Lk7rvWiN0EvslVva9BxN9LVX31HNUY1m1zracCX64Wwi+mc0dOgBqHIt3KLoej8RzcMk
KNAocmtCEt30WTj5aiTbbdrKa57my0tRm0IsCIEMgv9FSk7WU4SnrS63kvIDmMUueknMIaXei4P3
87n8bOngrta6G+QwKNXU88/Vmi1BtfAPc7kNm6G/HaCubHPZS6+ckUJIp7GutOgvbs0mwc2hk027
i7b2+budgq5fwt4Jt1GPGzaDZu3rc9Nue1XXt5/f2j8L1H/q7BAVYImAKAO8Ay/mQg1AeTuSRVB3
O3QXyIpjFWZI9TYW/QsZtyTMClwzhEDdTLLcZNLaG3G/RUG32kl/hUtDMdUe2U3Cm/jfuhq07Pnw
cGEA1ucfL7BA5YD904qm5aZCeCDRTo2tTH/gVraVF8n8cI0LcN7+RI6LG00B4Y9ZnbXrvM5qNXyx
eWx3O3C++kbXl+OUQtXUdEpkVTk/Yw0/5RT0onC87ak9u3ZfHYeyLa4UYM9bH/wIrPr//MErrhyV
5vuPaDSyDHpc6aBCogQlHOtUJRnFqaY+xO1DTz5GoRV7qaev3RD4zaBsaendodHEA9R5cL9Uaozq
L8RWTMz5voqmvSiJg5uyFyGbYycVPzTbR3OCafz5aDobuKuSWWFrhU8FjzMVfP39L9dY5+giJ/Ze
iUN0IrUVir8I5RpotMNApvznV7vs9q2XY7+DqGtNtrDPHlQ+mmnS41E9lCGHtx7/mTsmIt0VBSK+
xgLeWWeq9K2YwOQAj543lUV6xbz74S3bSAIM3OIoUM5uGeF+reG8svYm+d0PZTs4+4mD7JFuiLgy
MC5tKCpYEh25ByYs5ryzLSURG85oaVNyECW75xq1YFGsKlI+4H2ex/ldPqshRFkR/sjK/z0TQWUJ
Q5QBTZF9/DnrjO4MhGhox4D1bMpUtQHjIAOOm9Q26SU6Nawrb/dfr/Y/M9O/wUTU3arTRe2NXun9
YMJh2y5ELwjUYIEsOFFVCMha2RnfIE7ZnTsN6hBuJTktv5wsRkZKrqy6MDdAhd+Melg/tI3lm1ZB
J6OlkzP4ZRhPVFtae6l3Y4mT8hjhmhxdEyLx6E09zcGNPtfmRK3SGP8S8DaqTHqJ/Flok2lvp2bI
xs3ng/jypWKywr2EzpzUAHqd7++SghcUb9vOj23T2G4zws5exkw7dDolntIWb8HY5CChLZC5DYeu
z69+6bkgTw9VkgkTlTnnHBFQBEqST5nSHmqrxten0cp/6wj/ezPNVgMcKKuDo9LN24bGoF7jxl/e
OhdfJQwSgQsMqbM+k8P21VELDfcWWLTEmyOLHkMQQip1KXEb3bYmISLZ8QKsn3ZXqN0zG3piwv73
R8Aqg1+H++egd/Yr6qhe1DniKOtoZQoOAtljxczrGDeL0bYJxPopjn24zeGtZc16duWc+C+R9XyY
owQAC0ccFuKbs686J6kcRzQtl0lMKlLcQadSFAcTLssOKoBv2UQLuHwD9CdiO1PeyKmdn3M1V8lO
XYJIO4g4LB/rOLF/lamaSNeci/5XkIzdlzaKoMvpgMIehUK7IRDtA3PpsjNBoMzmPOYk3vbabVc7
32xLDH9jqU6kGFjB4Hhjkpf4LpLYuikGu8hPqaVWyj7IzGI8lBiQLK8qloD8KF1mFWV72rjuIOGt
buZ5nHH7BrWVbpoWZ4/HJx4UN1ZoTfK2QrXSujJJ4dKRORhrL1kkzemKcuoDGydsEQyT6ECwA7M+
vP+ydLvHpjIxvESDkNedRTJD7lTNvvWVRqJpRrnt3Mu4mjQ/0AzxbPV1T8cdkuI99GdlhATSICca
pNb9bxu8dWrDvMtCqVtkX2H+eP/TmqXsuwJ4HL38mVxJHKdeIkyxaR29uTK+Vp3E++HFwGJHQ+94
RXWdm3nMRtNwV4AHy+3O/kLkX9IfsqIVtZcUXfJAFkC2H1R1uOa0+EBmarGNZSsDHoyt87lesA6r
TkclnB6DOpoaP6j04mtDHDUC+Kmg/lmnLZR6wDJK8LNTlYd5bCQnWKWnQCRI4mureLTcvAzrJ4Y2
WQaDPtaHXGrkbxqNkX7tMkd5tvs+JB1BaSlD8Vd+VQK6ya5Xp+DaRH250COL4+PgvMnGE5zK+3cm
s5b69RhFxyEd8jvNpDo5DUp0tLTaurL0fTB0uRbbQMIjWf1YAd9fKwtpZun9UhwoD2b6JkLnrW0a
yrcgMcJ+zxwZZ7tJMegwcgRJwk1kxmq5j5YcOnoaLk6x1XSR0WKwg05e+XUfPQhrhf6RMcLy/M/b
9l8zpaxZm2RK2oFccuxhbfMXlfH8TejF+Pr53Pzvb70fvYwfE7Iisi72H+d0ayeVTdZoznQI2cQd
RJ/ilTNXLq5e5Q+yqUpPdNVAHSgWVU7MBLxgCBr9w9JV5l+jmzg0OaMWt57AvXwFf31xAkd15yCQ
AJ6C1Itd+/uXBFZwNIq+CA5VXi6vSQ/0AtFQrV6DO1x+wVwHLAymiRURY5x5v3FQTLMYh+KAp8PZ
pWhVXCfRX/QwMTdabL0JKIjPnz/3swMv89P7S57NT86oNNFksdMEDYvlos2jPNhbpZHYfjehpPCD
xQQz//lFPxpXqFzggqz+P4Tc75+nbS86KtO8BNZlYKoIoGHlbO5OER71K6feDx7p6qSXiARRCl44
/OO8gzVN8+hIkBeJCqXSKYQ7tHnXu5notZ+js1Dkm9vIWv7nj4eiBNpaygmEUaE1fH+T0cgKWNHl
P84i1U9hk1l+Lc3+YRxJ3P2fnyfmzxW8YbL6Wee0OdKtVLOObROpVYxcqLTLr1obFgej0BAYfH6t
y60cUiHVwTSnM9erypnwlRJUuxgZ32knlslVqKcl2a6dcTs1aSxIhkhGv44JoMF8VV+pOV0OVlBa
FJwoEdjIH8/d+Yi7slqQOn1IRdo9jAHVfzeyjerNlqgOcLxc47BebppXdhfaZokeHqrM2TssNSIk
8LIGhwRQtp9TVqC1RwNcZCgP9RFmBLuihmAUMf/vHACWcBSeFId0MmzP32lqZJWUlRgPhhEvz8VS
VdvJsBoyXXrtConog8e6Yq+Y6FUmekNfP9f/TPN2iBlqjsfsiFrROMEILG8nWJGTL7GefTfjkC37
54PocgJY9wqGyrbIpoZ2HidA8SAVcUdwmi1zZwvzKUMyWeXLI6xi6+3za11O3kAjAB0BbVl5MefM
rUbJ1EBUAbrCJq/Mg8iZftBvLbTyP7/Q5WPkTGf+f8PI2WCpF0WPBErKg+R807iaUjkzGPqg+a2o
hZ26WdLSRf/8mpcBBFhL12QGJB5ooC8UwcS7mEIfUKvES1dOd86YI9Tu1Xz5bgikhC7RJCnFJDGn
0bFKpWGgrpgJsVLGVP+1WoYNBEV4wNyiX6MlqFGpBtIOTTi+UaqkFGuD3mt7YdWq6VKfE5yq1bR3
NsJ08vyohPPwFA6G+gLFG1snQdDdYzK3i/Rh89qEazlm/b9r79etNMPHoMOHa2R9Ef8Zr8qA2Nd0
BM4cTrS9qwxK8oymqSg8TYA0237+iD/YovFesQFJlfUK1/LZFs2Ct6AmS94cmrzJ7qeBwF5EgcVG
NUW+U4w83tWJSeYTJOCDJbt0x59YNlmnOh7ti+hLA/HvykR4+f3wkwgchNuiSiC22vsn0NDDEoo6
L2DK9PLeLCfFH8nMuQvDun38/PYvPx+WsNXJxvxHseWckuvEFBij2DIOxaTX9iZQe/lT7TkeXhnJ
l+sKNAgC36SExkOl7+wpq3neLvokdeoTZGbt8lYxfGUOhy8DIe4hJPNG01/hberJRonCfPIpKzt/
Pr/XD77gf7YT1he6oIR0vn+scxLERt5E8lAi9SODwsYb6rdKFgpSnybykkoC5K6aCC4XGbiD4KWo
SKD7RXH//qpJDUen1JroCGq5+daFTIz7EIPSl2aojZ/QW1WLXiQa8E1HskrnKWHVJNsGEvy8JcJ3
OKlOWRY+nz76cfEYoA3Jhl1IrTLxzSkXGXXDPFA3cRBKIhGJnMbPM1o15ib6Dzf2EBGlEIQWHUtT
ZycGDw9NQuMg1yVoEKEcfwk5T12aRLrYUTPGd2pacpCtgs40kG62debPddLGvBOMvm4ajmyNq8os
M5wYVftXjvaCjWukmUdD0pg5eieip+OI1j7PPOzYoU3FdsDdrjqLCiFWOE/gvMpDi5zuBxXZ/GSj
qwGzCl+x9nJDaVpvmukskoUWWJXPCROdmBLqocv5oo73nd0xy4kZ8JlXjCG96QjSg+ZXxJe1XmEn
CkpSJ+IhjOzkryxv/0p57w4zWFPoWGHVIDaHI/nZQOqKaTUP1kQCUtEaCndaHHwGSKTyh7ZzQN/M
IkJWrNObhFkf6XbtV04815tSFCYJ8XrY+qWTRq+qMpjAAPPYKfwMqBx+yw6NOFUMLU09im1Ef+Tz
GM7UcCgfuU2kWuSPLf0oXNWo++lZ6jUieTrm9JgMcpq8krgPeOGBisppGrF57qy0lw36EN2RG/Qq
WG6ngF6ES1z3YKMgyKmy/25HRO/myn2icIYZhvO6GOrDMsSduiWYrMKPnijOq4iX8lkNyIQ8cqQw
DXrFQ6ZfqapcnhaBxnBusNmJsvYRHfL+mxn7KDcoCGTHMrC+KcFY7pOMxklMQo2ngUGnWauoVD/k
D7vWnsCx9jctahTXSvUBHRkQvBs46/aVc83F/EHbGsAGp1g+YzZTZ19y0PfUFNlNHbWq0o+RronI
TWYbwR4U6CfEySitP5+xLhYCrkjxRYdMt/qQ7LOeROBUrTF1CYVVZFLZNnVoA/nYO9p0V8s2fPv8
ah/cH9t+lkKmKZ75P3HKfxbesVaHFmMIKVCYre8ynHib0KE9V8q8f7O17srS88HNIUGCSyM5d2On
PnucVWrWE4aJ4qhXDqmEjTFVuwoQUrbtzdBK/M9v7nKh4zLYPtcVCJXUOQ0rS6xk7nVh75F9NS8a
rvPbli/lSinh4p7Wm2HDy30x2yPgeT9wFSMSnTZl4WFuHfJ6hNXdD71h+cE4Fdc2LuvzeTcLcS1M
MjabX3pWlJneX2toBXZ+DYvckiOdKeD1I5msrJcOt5UP56Ojx4LRwlZyBJWp2qKSyOW9bof2lZu+
GDfrD+F7IjwD3v4FaKzC82ljYYQ/ng6z6uK06ArXcpL+2ziQVYHJIbmykn/QMJTQbji8UY+kdnPe
WBdzB7ggXYW9aTodOG9gIk0UZjkMuH5RaRPKUkQyNnWtlwQlm2/o4fzr8xH1wbsmgBfVqUI1By/1
2fhFLt+Q/itsPCuEMtbDkpLD3PXDrTPVbXtlJvjwjv9ztX///j8fZxElSk9Os9hrUnkgJcT0WVDt
lyqOxzsnOc3GjZOkzPvdveyvmeU/ulPK3GyRMahibTgb1YkzB/qQyfAgjCLelxTgbyosYJuoX5Yr
c+zlPpEN7/+7FIvr+0EdxuFCMKRt7fUF6gN9UYqUbkNY9LNRpi3RlEph/C3KJspc0w5Az6dROF0L
OvhgQPNGqYjSkV4BZmc/gvkjErEjwoOjZ1HpF4E+OW4fIoLb1USTZRATxmS+MkF9eNG17sFXSwLV
eTUWD4AYBrUU/8fZefVYanVb9BchkcMrnFy5urqqul9Qh2rY5AybX/8N+uX2CaojX0u2JdsyB9js
sNacY+7MAWsKx53ujiNe9FVHGIclCJ/r58P3fF9Kv5DFDPoBzQtaO8dPetDiyWTfIQ7khxHRNg7I
5mwO0Q+zYUTvydQoBNTRjFWqsll/fumLgxkT/LKNonrHtHF8bbul0sr1o4NT0qOdiG79bVS9R4+3
ip/obfVrY+7GjV4MzpMOXGM7psM1O/ql572kkDg86mVkn5xI4gyMyQysnT2vECn7WaLa+jL1tqPb
p35vp86VOsylr4jyC1fkcMd7PrlpFfqOM2aNu0vMQXvImNUPrlLIJzS5zhWBwaV3i/QEZy9hDSxH
J/cm1bD0dGk4YGdk+mFNsnma04r8Xz0HQLpyiMl7H/sSzy8fVXVtulhGzsnCtJynl20Sm2Q2csdv
l+TM0mIPnx3qMu5eC6F4kw92zSivDKNLDxT8PjBNaqP8cbIAMiFxWLfVcBcVInuzCdhbZeVgvfYu
e9/PR+z5pWBy0NuF9bXs+c2TGcELzUZjYfd2PYLr9eiRnVZLtXqa6ef/90txR9bCqicjjk3w8dMD
2jV3IOIp01fRfEuQ4Pw0dGa9me3Z3Xx+VxdqH7Rr/7nWSXvAGVsnoeG4iFAi21u1TQ1D0yuVLFyH
vbBcolB1rEtIwi1r47VT3m09zLX7YuxScCkzcmDiWZ3qtlFCGIif/7rzQQyOmWoB5yyN79Q82fzW
+mwUdh73e4gU4eMIjfXbNEmgqbGmHaQ2Wd9GdwT+FU79f56KuTIyOioi6A5RdRy/gmSkMmERarkv
9G5ALJIgek5d8T6GYUVPvR3+80DmeoBvKAlTkD6THqHtDC27iSD3d+No+aEeWt8EdjgziGat+u9t
P66GSgXRKSsZNabju7NiESU1QoH9ovHcDDRbEyofTXtPppa4MuddmOm5GIIMniVdBTomxxfTRtsu
k1QN96U3y7uEEQYeC3RV6LVVEmiuUt+lZIGuaGyr61gYzsHEPnZlqTs/T2qLJsTh02Vnvhwrj3+F
NYYiXCCCgKD/SFW0Wy8dp8OcYOsoKuuVQDvgbU5Pf8MU6qvmIbvulajZFLhw/H50ozsKWFe+8/P1
h9mZLiATC/MJIMPj34R22klDdch2eTazX8Yvb72FqAm0O91lodi1dsf58r9/UvgmwECzs+IxnLx6
gtDliCjI3aEuLuRuKsix3nk2Wy5fi+x032TDFPppT+sjKOMiu2bduDThOPCIqYdRfLbZuB/fNBGR
OFNLXdkrmh67m5j1V/samy9zhLfNG0lVC7S+MLqlxgHoA6oJjj4vi5NxrRGBjF+4j96YiNF6ff5k
lhXxeM1CPustHCjPInD2VOSgZBpRPQMOmbrt9S1bhnFdkd7qa3ar4hSMsw3R692Vg9Pfdfj0qv/3
ODjIHD8OXJcNXpAepSHMh02pZmzhw1gipneqdLHHWTPpmZNwjdd2UtDBTYVCLJ9uYosbnNz8oxi4
vSp7rgkkNrWo2BXIMGCqJ12q7Xh21ZWZ8cI6yBLooKldahJnQX1jVGrYNO1sLyh7P+RmHQkswY0M
/a4vrefP38n5WYDgDkTDEGyXqotxujqFFuQIwqWpNEHJ3JUgpB5Nt+607RRbdnWjNI1NDW5MvN4v
EmvR+s8yna7c8qXvlK0qJRFuGrrMya8Y1RQ9SkOGRmVTxJVNrb7WZj2u67BP13Ns6leKX5eWPerT
tF7BhyykueMx0as5qW6TDHcZ1a4siE0T5dxU1zfYI3ERF0m4EtQ9PyZKOFdu9dJHAHmG18pZniDG
k68ziVRghyZqAWiLKVgSB2+rO/czSJGpBVycJTOWaDFl2bXsw0vjCvkFJUi0xnx/J1eGsiZVvc/C
HU6Gpl6pZLrG69EdVN331MK7FnB0NrKYAHEf0l1i309o1cl3B9tfHZLUpMHi9upuYOU4pODtdnHi
vepmY+9o5s1rBxGlb/VoCT4f1+bpXGMQGcdzBsiBCukM2Vu6YyHoNRmE0ozK3rKz7AkA13hl+3QO
L+cmaZEjh7TZwnGePR5IbJpyx2jp+8am6HOE2034lWr6ABGgdpXkzpja7rbI5oVcqGQ/qI+hnXBx
vX9MkzrGgYAMBwGyT+Y/c26EL2aWWSnQVNl+6d0Ub26fG25gR7HSbkbCmkFDtVaqX3lYZ58fd2Gg
SUA4xN8p+hzfheo0RS3Avu8LBGMPEpt8HFj4icaF2dc/FMIsr0X3nH2BXBIZ6WI6WeKqT0N0KiJ0
rK6rrH0Ydq26HqnrjnutENObKCaEAmGBwd8nHMK2N4h9rGvj469S9WhZ4Aew/6d9zqy3bIGP79l2
ksEqpzrcG01ef8fxh2dUITb6JRVIqKj895HwxywMoRu3uE/8LnQKSoDtlAJNk33xkbV5+d1OU+2B
dAHxJsbafHO1CsOszfwSjLGy+Jkt0SUbVUsIN4W80Fo/FUZmvLIrQlCirFeubAYvPde/tWyKhHDp
Ts9rePLdJh9pa87MZDvN61yE3Gb8MCnRSOhobN3GrU5AEiTgK4PobHrhgdLsXoIX0AggLzl+oH2c
CDvsXbkX7LWqlYoN8jWSlCZ8R01gUnz+ff9V+p6+P9R+Djh4yqL0DI4vJzpVlV2aAtca9Sn8kWO0
VdZOKIvmfuipNuBJM7yPFrdutLK8EO1dnkAhoZGc7ApNNzdVko+giau8m9bj5MBzG3Ga9xzfydeK
u2iOoN8k+Q2LMN9sTrzXtXf1t8Z1eg+0n8mQQl5h0O46vge16HoW1hbWbZ1XfkhiPGsVqvrOYPdY
5/ad00bPYFYaX8zOujT7be22V61hOlc5+RV8BYuYjNTYRaxz/CvQyFVxbEQWMmWvmu7H2CiewrqR
i4tIEt0iFc+Wj4hA4vyW/43xmimAK25p22OoZB/rRIE0tJpERMe0Mmp4nZtvJ5OHfJMARr2NDbsU
a68i/qsrNUWuugqGAgQTuPnvfVsNN6pS0VFs7KL6iAwAY8RO5ula2ICdyz4kRpIqCibWOSKKz0n1
xAsSnmd8W/LmcfJFDdIhhbSbp6Eq7fZOqZxKh97bVX+cJLXeybgHTjYQS/IytG5iBMSYTnlgWnCG
V7lHqNp6bmGZBREoGvm1sgftu0KAR7FLaNa52E21NFtVolevCSMurR/2EsfA0QkbFblXx8/eE23Y
dqIy91VnwupXlbq/VcMin4MhCXOC2xRNRPeT1lUflljSRTJM2fnO0sbuNqOqAOTfsfpyg1rFA0Te
C7u8UZNIeXa8SX7QQ5yV217h3ObTlLfko6KqyiMpCle1p8vp7mQQ4XQBImjg+1tqnsc3gu8498Ss
9XuRxNVDolZQyeGiBcyPYkOi6eTTXzbW5tiGgbQ5oc6TiqDZtMT684nhwjREvRXxK4IzjT3Aybyg
DFRzYg1wh0dEaYCxqNqnhghfbDdNrhwtzvcYWACRW9iklyB0Pi3Zl0U7Oxpz0KEn/+dX2I9y1SD6
urJXPT/e42tDqcPuGFyHpp8eKHtiU6xK0qhVYWFF0dL1nkyzeDdK2/7eI2meg7aoh6e6h+e4w/qw
VnNn+/lTvfQj8D1yJqO+wPHt1PvSS6UawSSSg2waXbkuSuzjtpaNf9KmI62NMhIJEDmZYsFgpzU7
ysguKUMQbv7ryi85n67QA7CNZa7SUZicNhnzpA+zGmP4IbGcfJM19jd1hjUu07A95K02bUU+hSvC
1HK/nctuLVJU9DHxuivacu2Vqsf5aFvMKBA08agv2+qT/Z82mENvIP8A8TipPwby7f9E5vSjScNr
3ILzPRrdL0q+tMK4Z/Kbjj8wc4gLD1sWOBOplf2q6EZ9o/et/cuau60TGd01S+mlC9I18JYVnS3a
36nrn2aY52WpB/ZRHOh3Ok9RPZR3ZSqct6ZviJzARrf5/MVeepRLO4jagLfYWE/qR0aoarGsnPiA
Rir+NbHAt+tqqmBsG87kvXx+sbNTGNUHi8+WjwofL8v98dOEYQeYcem8tAKxJgq90DXvKNVMxnos
CZRh9yDdN9PUFf3Kl3Thytyja9L6oj5EJObxlWEtWF7T96BfiPI40KcT8PN690sRym8WEPdH17zq
2rrwaJfm03LS5U+UeMfXHNqmC+k6KXtdryM1aKw+s1E7NtkU1E1VD6+fP9zzUiCUXb6KxYC5rGun
M9ZcqW2TcZGDbcXuexHn+tdGqo0DQS9rHluEdw9Ytk37C9qLUN2GXlwpO0rf0Y8mqesO/MHgqEhP
GjYVspvsa7ryC0Mbjw+rFcpjKOinm+Rwrnt3tEi6jPOoObQytza2kkTbwU3EYzHn/zn6kOeBeoB6
N6JvlseTfZ6RT42mj46yy2kG+GzRsw+AH+kNdZ7omchfdZfz1ytT06WbRHKNE4TjEZrd5d//8/26
YSUscgjyQ5c76V72DRQi1LN7t5DxnY006sondWGQQRZQFxO6ja79VH3oqJXZFXkHTdgARbaLQIB6
gW1TCvaVusIB/v8YZEyGvD+HKfFMaThoREwUwFr35TK6V5Ye2ppP0aj6DlcI4VrfNu0jjH7wWJqb
Rg7ZL1blwjAjQH2tsGt6VRdSdqB7VTfuE/wHVx7I+ZrJ+RaqDcsV6k8aTSevHQi5CwhPc3cWFq2f
EjrMbdvgn0MGiPBs8CZAJNAKUBm5u9hzujUJvdfigs6mm+U3LIojhjndgVO+chelNQwslg3VTPV1
FA3JTQkw99mYq3ITtmH6amb2tabhpTvH9UzZBwIEE86p3rdxEXnCFEcINBraLacLUGYD7lR71qiE
tGFJkDhas9EIwZTUEQEgiN9+fz5ATskA+HIYhcyySGYQOPP5HX8Ag6japqyM/FBSiqA7Sm7YjESe
0wmqwbCDNi3rhTKn18P3IufMSO1NC+8IEiO/xMFsCKaMEM8/OFCKOzn0xNEqVELqVRlrKLbaDDRQ
BM5mg70BRlia6PZ9FbXmD0jPAtW3k3t/KLi4z7qTuFd8uGcf23Jv7AIWLwdO2NPXWiZyNlSlRy1i
1mqQSbe6VaHe3iacNK4sWBcvhaucyvmC2DjVEWDbCuu65ESq1Ua77VuVU2jOSbrV7Wu10fOFg9ta
1Higp+hlkXJ1/MoKa8zQU5neTp8TEEREjmQ2cJjWe1XbgbyghH34exdOTQFEZjlATEqbP3jxVOVB
RpSMA6qv1zPMqkZtB7qjmNdi4i98T+y9aLNRpHZYv0+WUopyYQXWOKJLEs33ihrmd4UaYmzprZRQ
pUauhHXV7LXsRo4OV8tjoZpDqR7vnGWfbI1CUpfG0kzyQ1Fl1o9O9VAoem1qlavPP5lLr/qf6zgn
j38WCg3Dpg53FUaeFGjnbBJ+HA7Gh6PQ3Ls2g5+tUNwWbsClJ4sngPnp+G3T+8gdyRliVzmF+9DT
C1pb00xRXlTV7Ug+zabkoBOMnnVvuKyPcT4hyY0SehB0j/3IUgjKqUjmgSCJMXhSrswgfyvip88d
caxj4uyB03M6g8zOKKEkTeKAXNWIgqly9JfakQ6U7cILUW+nWBeCLNftr9ShUxspZ+t90WUUUfoy
qPz5mV5TPJpArEZbtiJjuwNEiSSkryZIuIjWRbm1kWO9Zmms3RScstgC4VnwPbgLpFWhDxDrvq77
Jw9qlBuQ4FQ0CEoEOHa5UL7AoYsHvXC817DTjHo1x1J7dapQOms9csYwqNMJD6TRa6W2+3y0/H0/
x48H4yNKVhSQuA3QaB+/P3ADM4FrpdyP0zS8Znbu0DZhCEWr1jLmfANEWetXQrRpvyLQE9B1x3rU
rryS3CLcn7lyY2ZFf2+1mfUtsyqCn3Kh3MSt6+W+2lSJDIQMoynwojTUfDvNckKii9z93adp1wEr
FBF85ZoH5gtpyp9A0/JkXegNqFujkmEHLnKW7D/Swi0fP7/75UM/vnmLjS3dfU7m2I5PzWWFZwun
Sypt10MxcWCkTum4aWMMboHU8igO6hAtBwI6u3yZDSV0r309y8d4+gOwrZApxalpwdkdP/0IlAge
lgZBw9gTL6poRvklJFiFwMus/k7eVvLbKFOX5wbqOSJmWxDgNJR5bPuqNrvxpu2q8dqh8cIMvjwW
zqmY2Zce+MmvImwiZMy42QFmIHSw3tXvrLKd9oSjgVhOYOUKdQFodk4S9Hnf+e4gPJ/YH8xdljv4
ZmF9oRb/X/fCbL+phrH9YUPGnvhkpqFtaWRJEWX7WnrJzq3zekuIrpOgJSUjxsqSa4W9S6NjKeii
n6UydAaKAhPVNiZEUmTeYtzGvSPXbZOXX9qaMGp3KKlmjvHPiriYK6v1+VKxeLocFGEcwNh7nRQk
wFLImaWRCJyy6oGjCmXMNoRlyWuohPPJG889rvu/+0rtrL3nKaKEaq4o+xFYxsai/suEo+S/wdwO
d/YUX1stloFzPNwhl5n48yj9oBv6O/D+Oc4gbbc7GqQJ9OvRaQ+aPZko60iy/m3r0PQTn8NzuTaB
4pd4xoZSIQSh0P87swn2CwcO+qiLde708Q6FU5dF00QHcCCm72rJa4166k3Jo+nl8/nl0vNFBYBS
l2ImrJWTF6lGptp7SupwZhzjHcECX8wc8TVBlMl6qg3jSifzr83h9PmimVyYSQtD7JRGRX6Rq04p
pNFE9M1dGdcACOe0M8t7RA/5l9yWPO9uwFcDbFUwHbskjrxhY86fjYgAErZppaRy7+rtQwzSJCZt
0E5X6TQ0f0RmTN0uZh0DbAqEOKpU8yuzOUh672bQrToQbpxvSMmA9a+U9+RUjtZbGhWVtpeaFuu3
btZXzgceKEjcbqUAX6uMKf0hy8idVv0gaSF6o5fVBEOOEaddBAsEMSWT/trbmf5Chqde+F7RkRw8
DnjZA90azfEOom7xMWVOb/tZ48Tf0q8JYcpGH+kbxEsNeo9p3rp40C2/ArL4JV6eh2Wk2W6ObTsF
esyCtk4VTf5MdKyhUGi6mGQnKF6KX1dG0/lUDheEaDyn92EyG9jyjKSJybeJImqTI8L+lUIHy/Hn
KlcL1s+ypuWiU+1b29XYvBrjOMkVQzn7gaiHZ1t6w31pz+0j/XyQsZOMUkjelHzvMP+R/vn5MDzf
7y5EDUbEUsvBm3syDDsYtpWRlhBR2r5WVq3i9c+aNlbRoVbV/hvppRq02sKF5Pv5hS9976wUrHC0
jaB4LRPdP997W5NQqsRtcpCj40h/0Ox5vmvzwYx2uROFN2gGkngtcMi9pPMsNq4mpyvfxPl2mO8B
vT+g2IWJc4qWs6kduE4txL5steYldwVCSE7y94NSyyt7qUuXonmCe4YrsaVY1pN/7tbsopaoh6w8
9O0kVZ8effsV8fZMVkGoctr5/NmeNx7RwvFIF+cTTVvKgseXwy4/aYKclL2XJUSFt63xI3F60l85
rpOvHZYrK+5lUE/eh6xGCPBgV4OhGK6hJc5XK34HymIKE5SO8Hgc/w7kyuQxSdvYK2Fv9au2RdAW
SKm45ZVl8cIw5kJUiZBoUKk/LU6xhXNn0oxxZ9vqSy3MMQgnfdjrOSErEsJOgBAnu7LpON8DcHNI
UNjz/J3Glw3cP+80tweg1xMrVqNakjRPC7nZ1s5c/bVIhqrdGeaojveZaOavdVYS9Pv5S77wAXkE
e7FosjTSYj55x3IGlaY3tjhkpiEfumjqAgSp5L2mC24c6cXSEaULSjqZTy13+s/7Y1ZHPmCmDHZc
1A2O777VwfYm0RgfXOJJWQvC6eBWTGZ+rmE2pZFBHm3IXnQ2aJt9fucXKj9cexHmuEs8OrqW42tn
aWLNqaFjlspgVJFYkKwSZX5WpfgZqd0NYtjR75vpjrSdW5kDwIMvRZFO3ghV+5OF5FY4kHMts52p
1bW7WSNvt1PQRyeD9AXpbesGvjFptKbHpxGOQWql12Skl14f8j88ibQKUOacfBrG5LR9laMD16wi
BVAMMVdqRQP4virIJRnZKgsTgrlTw24WnX1FR3JpQrIg6eB90wA/nAqYjUwqdai70b4uiEEmi6vy
E7cgVDeNrwFcL00CTPFMtBSZ0P+d3Gkbh1JFcjft6c8REEo4BJkCRqvCTf18XFz6IJdDCesZHBJU
wcfDAo/nhElckNNXW5bzUaSNNj43iTVMgWBtJlxozkjgc5LE/MPKTJjR59e/9Ez/vf4ySf0zIYiZ
LDjgjUCx2JiSgbTgFnKNwF24VMm15vTZxWjaQUyDTbQYBs+UaX00eVKzU3fXJ2CaQ4K/fX0ylLU2
l8OV7+3ipdidU19eHLSnGtI0CVWrNkV6KJ0pt3wpegvzp5K5PjJ+Uo4/f4pnb3HxfMIIQVZIz909
ZYiGsytC0XbdHvak9wWoGI5EG488xveObxyHySK0Uni0RlnsP7/2OStkidmDAcz6ycEHfcHxK+Th
2Z02z2DyyOW1/DQxxpQ8BGEQ9mEM8jsg+yncz2C+e1SlTRRvBHHhKExzozEDEdctqdW9JpXnkqiV
IeCQPHrk5hGAmLmllm7Zi2SS5DSSNx+ctHP3XWTNhAPk0+RsO41gPKaktPrVLa1CoffKbwfMDPRY
6UWF31OPMq8sY3yF5+KO40d+ctde0asU4TJ7p80WWXvF1DHlZIiF+1Xvlje61d5XqkKyeagSmzVZ
NxEG9tzpV2Permkx79tWblSFMBvvW5bQsC/hxCsDouNwHO6nqltFhg0/X7W+RtGrqaXvtKd8YZEL
o8zrwWb/x8zw7sBrK+fe78P+T+UhL2jIUt4nufqcpta9KJnH29/u1O6NVntqCTqrqvx2SrOAXcY6
Ht1fVqN+t8yC2kyhyg3YZuBDDQcrNa9WGK2sNel3N5XMex/E5s+ewPj1pDYvZpSRbG49aYbYIg77
o4CO88FG0k/JSClqYnlL1Pwhk8UTrmgC+bTuTvbmisblYcrzW0uQX5bZh7BSb72yfZ875wlq3cbU
ieCq3TxQVGK0LRTJRD7UGFLCIvGduSpuIgsEq8zSZxzjBI3rZNRwUigoJMxz+SSN9PuSktKVJZk5
6MasfN/hmSysd1jIu1g0tQ/xIZhD8y2apjs7Up9E2D8WRGKl9aL9VfHwdtQLW9yAIhzvbbfl8Jx8
Jf3hmzE361QfVp2X79BGC+CXaueLxFyjU9mTBblKZGzsrNh8o0qWBlZpKL6pz2uRQZoT6Li9VtmM
hnpPta5eZ9NQ7dp4eKZRXRNy4TwPKjHMDXuhTVF47n2sOqvMEE8aJKitW8RzkLG82lDnD2jBiY2R
8yaD0Lct2f7zY0bk+vF7r1gEkOEt5KOq9vpgU2QsQFLMpTk+ok35TvTru1lOjyQ5fZGE7BTlHO5l
opA5hzmeWFYBNL9ZU44BGljHu7I3SI6BLplm5LwWBA7ZHHb0IgbHVdjtpgrR2xg6gbVzSX0SHwn6
sPzPHAMXadnboU97VxX7VmQleWNNxd5AJTeGsHJ9/Ba65dcOtELpqU9zFwWaF63w1B3cxjvY/PYg
q7Pa11QbA5ZX8czCdZFKm4zaeWPL5mtmRM9T1IuVoLjoRwLDjJLzzYXFLOG9SCbfbro30tD0i46v
VJsyjZDG5s0a0Q9P1JqFOTyPWAo2ZTH2G0/mv0aYf1wFZ3tIM5kBhr5odJMtInw9MAx5TxLPozaG
B3BPGaeg+UfkwOnv0CwGFhDglRrpa8+YpqCXRFyEXQQ8JSTnZy6UoA0RZTaG9BfCAlltuOA8pr2x
ap7iOfbWucOJNSRlnRSKisCljjeasz9V+76+NSz6lvUcEoXudeoNEgb7Xpt1shbSWQesAplbpvlG
quq8s6qOVp5phn5URrFfSaVdIa7INkJXqp2nNgT0NU0XNI78qZYDxceewU+u6KOWi/fS1B5itztY
0PrYUcNf0fkH9KyTbH4VRrQC6MIhXnVeLfYJG8r5rY9uYgoKxXnSTIl2NAq79URQxofqRl8tqxYr
cg2rIOmjL6birNzR3if8YrOe/mQifnLtaqWHkxmYhfGr0vW9WeO3GbETrdkm/4qSrNvHmOxJA/Ti
FQ1UF0mKQB8OorseRbxNK/WRXKpq54zqEGhVO9+3hGsEqsw3fak95WWydyz9T62X9wStE5qh5b+b
2VhRAX4CqXobpdpNGNn014RlojxUilUyDzdyIPSpFuvSyIqAMrviy1QEYZ7clrK8m3MiydgZIcwc
jHthZ6qf1QvKsXPBiaPg8Yu22jEH/yqqNMLgmLy1lvNOwN5T2Bov3pSoCBAiRGL6LnLLQxSDB8q5
uK+zEsRUEcHLtHZgRBDGRlOlc5EQSFuwdpiUadYWZL4726p2Q+gFc2SuQeYc0kUpiXVp08XOTZbH
v7JOrobU2hv1kK76xvzdOcOWw9Z2ZG+CgpTUIM9FgkMdWMCRKX+2IfTGNtxmuG5QiGJAbEgP6qLk
qSZALvHCu0KC3w3Jo23qR7eoKfe4u3YeHiH1xn5LFpxpy83gIOYvw+FnSOyHlwxfGqQmh5ZwNNrf
NgI0pX2Z3CYiL0+Qvg4UT5pOwaOOb6pUecpCgVNh/q6NKqmIFpNaN4c3M7IYp64ORRK1h8Ix34oB
FLAURRmg+Sw2WUg4tVa0TVCQVrIzK+sRLuQqqdNbEXlvZB6yEwFF5jn7icHhx4X4YQx6TPGqfoyF
XBtN+cU15I7lYNfY+iM7lTdLUR7NTt7zUb57rf5tcLSXsicQlF7ILRGzd9FcPKPmBQdjZYQuiJux
0h9p0r71fbvuiLRa02kvmdziW0TFhi9nusXQFDa6Pm6R9bl+R47oWkcespmc4hnt4Aa+4+/YRDln
WREIhrT1y1E+T603ESI4bt20vrHd7iaLGzfoR9MNtEb7OUv1tTf1e1rlta/KYlolrv1OusqLUkYA
dWAJ+DNNN7RHHRzlymRymNRw5TWat+f8bpCqA1Y460T8bhWjQbMIWRR7uZg2m4NQIU8T5G4VYlXS
D4PZNiJyFidEynlhQGrC9z+QOAc0Mitp8plpGG3QXAybvMjjb3pemj4k0PAQT8Vt7xAROI1C81Vr
HohH0V4IGay27gBHuhmbxHcLw92YCZNiMQBcmnT3NzIowE+KDetoiDcqMKgVwUM7kpUtch6JTczq
tvOdkHgmX0XwE3j6RKJN5faB2bmPWtG5xFZWr5iAKd0a5otetq96Exl+n1GfrD0GCx6IN+FMD3pb
PWXw31YMx4eEvp3fGKlNBnSrw8+arQDXt+tjZIZNpZCXGruJubKp1N0tPLWAMNubTlVujUp9G/DY
+bGu3ZZjTyJHZs8rTpJ3DQ7I1DHv69p61PTkvXbnO3tWbgYlfmij7j5Sq3slUh7sqnpkHSP4VtNf
+qiVuFeHdWuaP23pbJjKt3YOUywTOjPQYMIm6osH0g02ekxQAwmC8TYjl4sM5W3Y43YCWfVq5+Fv
djfaOlKtH7VRPltJc+u4yVuvZPfDWD3QJ/lmhzrGO+2jqcJDKrKPxmMbpLQtGXv2zs7zbRWRKpi5
d2lhQcr1etzZTfON+ejDqMkmMjz5mpmMKFfrh6ArukNaI2KYNe115kcVMWgLp8sX7CX/kWEtbsxq
/B6Z9U8ZIxuxcKCncbKN0umjB2Uc6FoybYw5JPcPhTg0/kPqoimZvJtQGz7wbY3rlBjGe90egYKZ
/bfY7RkEakzoYTzdRT3wwFrCwQrzJZXQ3NRxZTH52OnGHWwWI08PKrvf4YQgNZGVLJsKnDCEwYFS
z9dS7xnkoBH3UEF+SE/8ruvxuSv6yTeayF4VQvs69J61Wgas7058ta3EVY3x+dbQFKbyoh1W7WBb
b3VJADFbym+4+hBlGTT54/YJ4dRzI937WmmWScP5TrJ2HyABVndRNu6ruU7WVZ4MK/i2u9yQh7jU
Q/q9zp7K154C3LNTj8bKbsLIH+Nkp87TPvFGhm4tKXkpXr1xJIBrpqJiG2WlHVhK+GuwlzCqULqB
LNJXkoYfscHvmcg3tdbet5P2R8jZQWiAksxmCriLHe03/HFvhw+ANgbkh00lDXdlzXClM0fbz2lJ
HmaEt9xA+ujrbTiuxjba8CYG366zV/LgB9+QA9j8ihjorjNIIDQL4aeGck+h7ntpubDrrC9KRPpt
aPVbp9ZXkpQt4PCNtq8N+RbSTrkn3qpcuc3MvsAr7+qY/6jDNcau6KVAx+aTTsYcqnTPFjsdv2vK
txJ3bRAOdr/BUpMvdv7hwdYGBX1epm07Q/+AJtxuDIKhtmicHma7AHw32PiknaT2O6N5M5wy963C
2/L0Wr8byQHM8ZsHWdy/DxX5iGWGMEPY49cic8nVcmZsIWx+2lT9YxfKUyM9L4iGMt7GRrdLJ0wt
0JSkX0bdbiRsxc6GjxpN6HpqXXWTh2T+mThg6pygQZuDfNNlJbCnzvVxyxWrkBFtmOIp6sm+zizy
sFS7U9elWmiwDGyH181RoBRj/C5SnRInqi733rBlvm5l4qzB9nEwm0YXsZDnhm9ZbWuP0D44pLdx
dJCTG+3ofgJkhwvx3UD8rt8qrD5eQHZbvMWcpq8I+TD8JNI/5tT5LUwEQCKHBdeBzLn3zEZ5i5RK
X81jrz5pYhzfC7MZt9iP9W0Wp/M6cZdx3OnO1rDbad0ncsCyn0cpFiRNu5vGSXCg0tyhAAkcDw+N
Z/Xr1BlmkoP7yV3FuIe+xZ1eQ6ev8dXPk2JYfiKy7o5MeWJlqmF4GuwWvOVkT2zIM10fHrWBJpJq
lRHc9+jD4v8BvbSbv+aFIx5QCsZfLPQYQcQp/LuRKJwF8c0MfsbBOyDRNQ3MCiEf1Ihxp7tdtymV
UDyKPi5fJ2EVWzxZcltWs84Dj+znRkTOxiikSyA5+iXTDdXAyDX70JAnsKJA4m3IvCcTzexeLDpZ
7OPxL/yPs/NYstvm2vUVsYoE85Q7787tDpImLCUTDGDOV38e6hscNburd/m3Z7ZsbJLAwgpv6AWE
ZABY8l9TtNmto7r+ycijdsEIjOmxHKvmbkJ8alfj8nGlxyPeeKapjTcA6PHeZZSx61v/C3zvZNeU
6Xgu9ULsyGr9W+Qp/S2lW/hkNyH+pBIDNsz0tHwnZFsfRaWHO6FHYM8gbB0npRkbeCvqxC0acddH
9m6SKDbWbWccUjl1u64hZsKwgaM9+d8tKtiTO/ndFuWqiHoUl9ZZlFUw0OI/Ugg7CCf2yblBc5k6
bzYf56bC4r0p0FIs2mpvx6rn3JvOtrE0O8g63zvopYVAKsX2y+RXGFuRSd+jrz+d8gib4XjM+1MG
BHJrEezORiXKbV0glU29VrxKdAfIdZzpwWOy+iDTmB8zO3QgBN7gJ41J+73rymbjVH171cGCB7aj
x9fdGFknfyib5VGd+9moPegcejlvxpwWw9wueoeky9Q7SVd9xcvN2jPeSm5ir88OYWVhbjcbBHIC
RbgrvFHu0A1MN41Zetsyb3LSqyTvzmNO8pLTk/nqh2jwQelAuT4xtb3baM3LAIj4W9xWM3BLxx53
zNoVk1ljuuoqZsAyTM5o3m/tUTNw45pJmKrwgXC29ZW1nbX5etamf5JWnQbfI46nwx3pwQ9PVM9F
6ryWVUU+n92y8qszzP9WdvfQ4OKNb7n3os3Vv5nmXakywXFVoxJh+PiKdvfzCLowUGp4ZHr/knt+
uzGb6NkanH0xaA8UFjU343BYnLpFrYmg4UBtdS//1+mJv7G5t8PkNzbPT4Wmv8xJcjbq8j5y4huz
6X7WU7Ebsup+avztIk25T1pqrLZBnRQyhIk/ePEsZu0wZgplI3EPq2oPyDoPIuXvwqR0tqmZ711S
0U3v4gCmwq0+9NlWlcY1tcxdH+VfM0PeVkgaO4N2F3O09FYtztJoO0a9JASxW7WxCkQ1Xo2zdYS0
fBC4q2yq2RXb2PGetVlUQV0YkHed8+SoJwdKUBRT4fd/BJ7CK6RmW1KZ+Bib1W9XpxRBBCwY+OHV
LEZ4Qfb32stvoRduQR16YPnyaqMPI/KbZuOTZ0p/6oMYNNG3aBj6kn5OPW4SUABb0fkvfqrfRDUd
wdDSN/YwvmbKBSbmD494aMB9xY5HN9WxipvfRdQdmFBd14ONfqsAjW4Mw9mY3KdeyRdon2S3MLe1
CDcd273RxXDtRsUubprvRm8gBB2T+ucT+zVynd+IsF6ZxbCNDYoJu6Y1UVga1M3UwEQeGp5hPNde
+8tX5qnrxpu6oxiYrXtJMRi4vYR4a/CMuZd5vBl3qWDin06BibVe4JZcWfkT9JgpCJOuPi2Ig6Cm
hNzklpsei9r7FuMeyztOsAjEP7irKG61fW/TlSqx0xr9OHCnVmyGQrsBx9IF4K12snLPtWmdtd4+
cge/KkH3A9oGRM1om9Y4iAORCKwIgxURZjF3Cc3IUKlN5Lv9DvuOo2ISI9F8aFV2Y7bVWUQlYzxN
R+PUuCo5GSTrQzCOVAWotH5R1bjL9WHvmfFrPehPUS2/Yg5PvjCrw2A3O4m4XaCZWI+lKe3TEsRO
J3MtkH7z0Cqxdc2Wko6Cto3za2108CPLCqrOdOd39sNMVtAV1a7jAmlUtWuxB8WKOIYqgicC0bb/
Qu/rrk6NnWrnLcKECLY67k/PTv9BEefJ1ZxjQRveGYxX4Xa/9FE/dzi8oBhwOxs2xVv06I3ZvgdV
FEhEQ/m9wz92MvxOQHEGOIheuTj8bNPeyJHOtegsY6UO2/hbFEGwjGYImNZ1EYtd32X3ph7eNKX+
rBFKksx4GEMcfgfvxpbF90pPDh44811rTwYhC0SRYylzqy13UuSp16VbMvn1EXiQtdGUtun88med
enszFndT6P4wwnqH0yy22MZ845HhHzKbI1Vm/hzMvX9XqvwbUzX2+Ail1Evq+8mfZ4aGKLgWfXrd
1hx2VdcYHs1f6LndtAz6Ce5Vf4uE50PpD1iJ1QjkOvrwy9K8CLMl617EKZoVrpLHZqAwo4V7RvkT
C9fpB95EX8oYrSGrwy5JJWmzwX21xKAidG4rEHjHdIruisF/9XztO2nrDnXl19rTXrMQTVIfC0wn
JmFvaSfmlXcjRO4ElWH/9hnM0Fi38q2T1d9KWZ8GEw2juQZBJNmLG3p9ALK4ejep5hIOzc4hJTXw
5u5Rlyk9nNe71NwXEUzw3qkedYsHRX11MHFjYg7tafq/KQ3jAGjitajLf/Oh2Ed98wxsYV/6/cH2
hyupS+r69rvWEidlcZ/FTR14raUtnbsdff+7WJPTrpzj69iVWFcD0NHzcN/HzHcs418B+Cfwpvlc
ZgtqNzw6YfgTK3ekiqf5HgfWmx6PZ7sK914NICqirFKJfyI5/e5H89bPybxTH1GwcuP0dLqnmTp8
fE1bdeUz2q+LYicK7OkrrYVbW94Zfki6BTYrS/aAWDlh1laU4qh34bGO/Z3pOPxh80qElCEDZEl7
Nh7lcmdF9G0s7dSj0KBmJpYCjJ/Z7jzX/mVL7GurfKKBrw6IKW1HutxdfQsP9D5RxrWI+t8yn35L
vdgqw1PbwYj2pd4dc2zm0sAOmY35/jeEF3denv2U9jAcZmGfOyGTbTTbjzpziyYrtICBBe7tzl3R
MlZEKfupsE1Kw3C+NqbkBo/3g8tvrt2GoG7HX6ZsoBjXmYhEsv+38cpDY6ZXitoPVNcGNPJVbJWL
i/ggtmrOaIg3MBktdcMwT9IaKq7BpAVGBZZpKrtmH6b0oTI5ZxRMXYOUl3ftZPM2Mrxyl87pnWyL
4xwSJRJLvIYmR04nOymBlWZd9c/gJjfGFL7Qct9Trf6IkvpcY5W2iFz+tpr4NqWY4p7e0oUBwW5c
xx0iYdq8uIhFWxDzNKDDl9DAmT2yGE8hH6XGHz28d4AHGrlGy0syD4llYssV3iHice3bOdBLx3js
2JZ52gKoeR3m6tqKF4CLfnTtf/Rae9bxgp6j6TyJFMAklWvB0EqW6a4v3Ne8qujwZMldk0n2zOJZ
bW79tD8m5H5+1e3mUgZjlJzbofvSOfQl9eGxDK2dQu4aZf8T2EmczXTri1XxX+cq2tbRc0jQ0p3q
qZn0x9gFrVnJ6KAvNWCv7WcxHf06O4EBeOS2fQwzqJB+eKKLuO9HCv44eW6tEkUi54iQdtC4xsGo
Bf7RVIR9doFa8w54SSRBBIHbF/cgptorVHtZ9DK1ayYPs1X0D6oKY3dRqkz8Yz+F8mvUhdSnn4+V
P1oSrtSC4l4gEGufm4V2NEtT944T5MEbLK2zrSYAmjFYqjZRO8sLaKiP1kN3D/IRUiEMdZaB/l9A
hA5jadSgaQhrTjt1+9HDxacYovmmBWeoB7WB6O6FKfIHGAEUZv7/kiuQhz3hiM00GHHHccjxxcid
czaaRPoBy/vP3+aHS8GUQcoCXUPIJW+fbkRdv50h253nOUrvskYb+JTeeFSjjC+YSLyDlbFXsN9A
ghMuOgqnK0RH78YVeL6YvlT+5w4SM1dkGvc1tEIH0kiQDk6T7cZIs9r//pSg2aGCu6wMGWy1dJ4y
E7ScOTqHjujveicR31Ocp/aRm8//fP5C3wF04GTT18dsCp6HidPC2xfKjKDBs6yV5yICQheAc9X6
PdS66JIm/Qdfjj2JcOtCWUVFZgVZywu4AyIC86mYKT3HZjNh+kRF32fOpSPw0VKwE/huC0HSWbNj
ZUrNqQCSnI0o0r+10va/j3SfSOqTcL6ApfrguLFF3MXhD401lLrfvr+iKWozc/FmVeFYXJVz3pd3
WmVn1XGMUabZjSLv5guYnD9n+A2eGwGlP/RmNLhgYq8NHUm/GjsuhTxrtj0jNSoH/zpDJ3Y+pjFG
l5veK0Jaj2Jisq/aiv5DnlTTPxisko7PLqNahKF77eQltug2JWJmw3bqxZBe+KEfONeCMwMFjQAN
DjxQiN++HZgxC/BVIlfowagDCgf7Q3XhZGx4U/ot0CIaPfE8ei8Cw/hvYShGDzwccihBO/pFHaRx
jmJajzfGuViMeGhvlMzWHYkuxH7W9Sh+MVJpPutY+PyocpVM+7iPxQlccS4CJ4wzNLBdp/sROnlq
bKCsO5eIdR8AbomzbACc7yxyJGe1s8spQ0WoCvMzhmb52c4GzQywR9cPGRPyX14co6YrY9quoKdC
+5sVtjYoAdIIHD7GrqU9//mRfrf9ec8+JffisABMbK0mQUY2DMgBwiIbEpoOI+tsLErZZ5Soq0ti
qO/2P606rKfBoQHKBNG9ulEFg8W5UiI+K5QOqLIBzjTSRtt2ArftptaXz5/tA/Yx63GNWlgfCOTn
zLc7yojjGbxpqp3GSRmbaFLerqgGujKU6RhjUmPEDaMU5ZCqTy3UBVld1Ov/4AX//RvECv7KDLWi
DirxYsxjZOSLvtonsfc6Z2F9QR/mDyvzzUnn9QJndDnw5nLdrcILOauEgmTJk0rmQm1j6WnmtVvU
7s/Jq729EaIOE4y6S/kSJ9GjdOV0aiJjekDvyd02wpoRMJMlvjagHr555ZiYxxnIFPN3V9v2kXLA
J1sjVUTn1w+04MTdgIHuz6i3ZvvY9FrmBBGiDhmecubcvZRDi+WPGds3uTkPdL5EeTtHDfWK7bTy
ulLzdxxFaHOrpNI2TBMgYzmiPiEGS5xCjmM7zYAIhgZc/2YR2d1ZJtZRftyLcJMlcXKEfh3tZruj
bTWODM/R1KBZl9og1UN4cGkwIqNFa360gNKlWnZt6qNxjQ5sdbJLg+5gjEkiAleq244qyQ30Pyr3
K+gHdetmrfd1Ar148J2uvtIgmzD66FSxTxpp3gyVIAV0NVA6+FxAqxNmB9Pk8w387r5dPij6/CD0
kV5hyvB2/6oCJ4s0Q50SXe6oDhA1L+fnOHRG7wJG+6NNCsl6uSi44Ul63y4UApPUPX/WjhrT8LNp
2/QVbVpsYW5f8jz86JnQFoSDBzqMUnMVAB2DQsaJUqwcI6v4hjA+pkiRbXfj7v/w7hbUPcrSiEob
q3fXa45RIzgWntqpxisCP4Hm2hbKuRA/Pwzof3+j1aHzq0VfxPLkuZt6RkqJCGL6cKcJcs8G4Qkn
SBQjGdBW3gZjRZR+UYJnPNk/f/644qP3igQAvHcA1EBwl9j7VyrvKoo3z6ZzjowBdKuMcc/S4eRa
oQktoGwlqRNnDMcipo0umKsiADTvgYSQtmAa3T7rdbsU0WHu1xsvxkcEuQ4E+3ZhNQ/WjeVl6X0K
ydo4JHk5p7sW9+OMCUrj3HU+OmpgTmMPj2ynnucL33J5h+vAht4AkRzfE6gEq+05OhWeAoMR81bB
IyZj1v12C1QXtolJF+rzF/nhpSFA2rPL2aTE07cvskvBZpe2r+Ec0DS3Bmn0wfelvp26US0+mSib
tYK5JmKKO0qnZAPB1bvwwB9dlIt9L6LVVJ8g1d/+hn60oyErlH/KhxxVvY6xzRZh4nmLBqEN419v
Hi489UcrIk6DlBbCEBS8q1dc5qVrGz124jrIZXXOipaJkq43g3esI69EKcPvimHXRD4zl9H0SyWD
tsowEZ6m1nReKreQ9Jw64EgP3mDROM+zrHSY6oLS3Jqha0yHz3/yR5vCAtvuOeDN0U5cBRKVZYBo
sCM54zmGh4RssWgSdlLR5Jfpz8/XWoLFegNaCNN6GF9Sl68FCtpmRBcQYUmcbwv6P6XId9PYO19p
0DJ8QlGOMUxzSW9jyXfXi/4VlNdiQZOoF+Zpm539IvYfDEzNNjUqmgABtPa5aQBER6lqmAYBuP78
cd+7kJMIEjcRbKEFstD93u4/B9C5p0ZoYQkoVgBqPOyxzFuECDoGj3XQEbXvDazY50OWJ051m+R5
ZDONQdF8b6NRYd8AMLHu1SBoW0FcycODAaALyFVVtjehRDF7Y8jZEdzjFuTvnEJPP7WcrvLkmhoD
z7Zw0wsNnXchEtV/Oh0UXiiSLHzlt0/lKel5VUmTOo76ytxUGd2HoK9kc6EZ8O4ssQ6Mazo4C0MY
2Yi360SkD1pb2dEZEetqQIOkBf+aohzrF8IOxiLTv3/+vT5YEAjrkgGhfsT1veykv2J/l0cGMgTV
gMYxNfmXaCydF4kEHrRaLzXKQ2emKrpw8b07fibS0eBG0WejEcDrfLsmxzLLFHngKZ06us9Nb8l6
K4d8pDnYCPoenz/iR8tB1iG1hWHOllz+/V+PaMqiq3FBRrw98/ryKg7TCWhzoVfurm/mcNh/vtx7
7XweD1lgLp0lnX6XEZmdlwCjoTseI6nTQxwgCd0MbhfecSFE7mbyxPhqx5VZ7egxx096hcrkti0s
Ezhfb0T6DnqWcjexXQHw//zHvb/rIQexhxdJPhPT8bUMjBqUPU8hqNGhIAHHgDI28w0Jr6+2daNp
z0iSwB5wE98s0Z0oii+jl3iv2eJrDTAmQT20HlOzZphbgfAoa5GLTdiOeN4Dkq9pUzkUCKcSnZF7
R2JUiyyDYpyOj9ud5Ui4kx5QkC22hNYl4Z93gXZJCvHKgK+EcQEmWG8/s/Itit88VKTnPtM5vXf2
fsiMao7HrQRbgO8jAI7PX+d7qQqEiunyIp+ENhSdoNVWDiPgXLVbyfOAggAqGXETjEZpXfmesjdG
jkqymeRPyDZ0xzhNU9wjGGF7AMuDDNHPwDLDU5jX9iWhg2XZN/EfRUJawUggYVsBL311JTvgDGNZ
mhhj9bbOGV7k4NtyGk0w5HaFpWQIsu7Cq1j+n+/W5KZbWgEuFOT1MQNGY7iZOZ28osmSF/RkNAg4
zRzX6U4y/kXPs46QsbaAF6ZtVaqdhD0hEcwqptsmxaonEP6AVPaF3/V+X3DTQw1EhIfrl5P5dl+k
cM36Ei7IAvPDnGuuDKw80b0oR5TUus7ZuJONBEyWan4UuG7a5CePLk67mZWoXiB228n9VM1IGRRj
OHSHtrSKEDC7k8CKiQvf2eh+otVfPv/ZqwuHqMjpRKwJWRYqOexf3v5qQfd8sp2mP4aV3/wAxpTf
AiYqL4SDVZ6wrCKQa0YLAzc6dLBX38xLi9nvrbQ9unOGnm7qNcVJYFOxd5oCXI2Y1Zapu3VukuaS
18vqsyxLE4oQT8fqhctunacC2neNTIr+mIqxeoE8lGwzr0wOExHom2vFxfeo1Ibnz9/qH9XIvzbp
n1VpdqO2a1kGfdTVPQ4wbNZB7UOGs4f2JSpwLvui43sOXKLvu+uUQ/7qh3b/jJWjeOXsIvpcdZX/
pY1hjoFpSTAULdXeBE0DTwGbcTQauri6VFWvmLt/ficRGjFYm5LME+s8oLQjPRvq4ThM2vjkefAE
YW3ZkEnqTN8lDKDvIi8e0BLQvcBsMv9CvvPB+sv9AIUV8wVe2KrdloRdn2VYAR9Hs8zGQHULHSCP
pvmafhA4loxQSPFNdtedqgJFhW3Xlol5IZlctt/qa8G3J6yTpQtDX2ddaihRE8Hv51ia0me8Lum2
wssU6DZpYa8uOcd/9NCYt9Jn91G+eb85nNQf46nv4J7o1aOVlf5dH6Zyq6PZdZuS9G6H3MF+3Zub
q9ofLrntvTuMVKI8JwxY1JgoGFZ7sxZ2bKhccw7WmJUnRfdpY8+gdEfdkfcYF48/ba/wdsTySwnZ
nyzvzYtGgItpCUA9WssY3axiZJiiKtb1PiaCFlIRR6RopuIUtQ1Spo70ivJb5E6atqskY71fmSma
e41BxdVgL3hKWbgUmrhUZMcOSRSBCms9F0xaVYjZpV01+gN/QBy02VL1uVNUyWUQi8Ruf8AQD/Mt
6AZzm06mg5R+mKH45HRK0K43HeQs4wzHBOBG0yuEtwJqUvcLO6wy3YIhHa1jKCu/JPdws/zQOHr5
lZpC/KKHjDi7oI8xb+JWz3+nthaVOwN8TuDpoCd3KF7TmIzduB+2cyOb6VQhiU2wv8N43DkD7jlp
KoZRhmdNEt64OB5C91d7z1JPswSnUc5nO/mWYVyNqtzYeQhTGcdi9voJVp9de4ei6rtyN7hV1G9n
lcTlVW85tbtVtuf+GMD6YyhYJd+b2BJfaHI6TxFeKr/afI56jrWC+8nEzDp1tiVfM3oqi95LbyGC
Cd1N4+hx85OnVZbLjEN2N3o+xxE3Wm6DDomQGDpqTVpvxsGrIAGLRJ24eKt/ZgTFEOX3zB4Je/gx
dx7Dsul5bA1s65ENJKdLzUm7cJDfb23uXvIRsUQUmOSrcDbLyhT4nZP+5cDaLVfG1wsL/L7HEhpm
DbiOukfjqpLaz88D/rsIshQYnKhFes8mOVxdcFlUFqUrpXdE0C3e5Xlt3I1Aq08RrrQX7tJ1LuhR
t+HeQqDyyPwRlV3FTJdMx3WaJDvnjjZcRWMq823fWemJrIE6AH0bFOwRpTS/tbmbHfOMymQD11+7
8bXKMQ/gyqUWpGPYQMGUPRz/z9/Fu/DG70PLgomlyQtx1kqEZRY1LhQZ91gOdvzUd0V8K6Ut72uF
HGUQTXV0azmxeUhnt3ix+xl+9ec/4N2Vzw/gO6CYzcSUydE6yjBTK2C8uEenaoyaUUNazftxlNnv
aszjfztbRNmhiuUc7f77wkuiwfoCs831eNDpUjFnGDadTYFjSkqp+DD0UXOHhOuXTMWKkw3s7fM1
Vyn4n92ALiWavcvtBSH5bQKHJc8AtR4R47j1kP7Q6rBqj7UxedqhBijcbQBldsaFN/wua+QJEagT
NCuEoyP3/3bRuvZBZsFbOjNKSdVWTFP2ENUZ1JbPH+7DdVBppj9Nkort19t15l5H93uq0vNU9saD
YwNGbJ3hv8vDAU1YSlWDFJiNs9ovrQpFAsCtOTmQjfsM0YBQjoEuaSEeQKK24zmzG7c8ff5sf2Zd
f12GJN5ECsIFDR+klOj/v324IjY9qbMhALbb6S8aaNYcVFrjPRZVNR8pB6OHSMEER+LBe/JCN+w2
Tt5U/4YAsfa4Z9TjPrcM8GcqLuXWAInVb5oG+CiQqDx6iIvJODNrN689oywfi6Yzr+yxql8mEO0v
nnLCx0of20fo0tWzEuH8KtrEOqWSDmuEw5BAtEVy8VVRuzVaTe1szYzh+rdGhnjsbN+OMjR/CnSQ
UE6uCtCsiUoozwsbELCqjLu8LabvEtpfHSQas9pAz8ruX5GlRgxZtPeuwdwrHJwGwwm4H/2Fm+bD
7SrQBw9KV7n9BhujHDqGAucUSKOe0r2RxcCiJYLDz7FKmkd+2fitCocM5EVZ000C0qUfK7ONrsco
t4hBYXEtrM65Rd1gfEqtiYOZFfFhwEIOUXPZ3dZDog7g5N0zolERdHwcBx9Lz2yvHAbg/SayG/Po
EO1eddF4MmASGF6rpq7v46QdqgvhfXWT/NkVf44yivTohqwbZcrMU+DkSpzcPB22GgPQAxytaRPG
hbiwA1eh439L+UsGiuw3fh2r0+VV3lSXmpEs4PzpyayQ6IGbkQEazJ07U1nFhQbZKi7/b8Oz4Qxa
myCQ1gpanT+7jS9N7UQ1Kw6GwJKn98JkL9AO+DLOGCcgU5A/fn7M/kzs3x2zpSinV4C0vL1Kd2OE
ASfYEzBQYiHkFkc7c7qvKksPrwEK0SID9gxbdB5jE/FcI6v8XaGs/LmQ6BME6HmYj1PYmSKIktH3
oe0qPGe9qoHdYro4713rpegOheNPHflhZ3xtVVJPd15bR5c+2Cq9+fMClxufQoXpOQqTbyNG7Pm5
hVpkek68rtlMKNlSJBTtPmxjsfFHLGxCAL7oLurGhVvmo11JZCSvQvHNetdrjGtHs9LMnE9R3Db7
qBUC6hKmh0adGxdi/ke7hCf1CcVCx6RrFRartuu91hhB88yauRs1V7stbVme5hJKSpGNrxxk58vn
m+R9L5VYvIi6IQC2OEyuMSajJUcxjXp86lw/Lw5T1SfFNmOMXywqh16O5n3bf9EsrT7E1Emo18Bz
aOFjtpGAWzZ6JVz6Mv6JPwIs7c9/3EcvZGk4ujo534LMefvVk2LUlJGPA+7DLr0gU9ZoVyqjvx8t
u3Z2U08w3bloiYYXFn7/0VGi56jqBFzMCdeJHB+hLG1d+kcMffxHrIfr33EzQ1RKhunb58+4uuj5
3o4AG0jgA+TJX6udLS20ZZoeBSjXKVwoNQiXlVjG2PmldGm5y99GAzq3Nq1puh0kp+uGR2MyeU6z
Sp2bMYv+0dFnumdWW95NOjK4gZQuxoJo0Z1CGGnRxq36Mr9wlN5HXcoD1JgWeB1NB2v53H+NCaZF
qTFRM81rzYTq37UivWVEr+21flA709XFhXz8g88oliEIjwsRGcji2wUzq28l4WQ61mnRBMo35xs0
HzwcFepLFt3vp3J8R74gubdHQxjtqbdrdQhd9p4RaSddjfqLUTEBsS2tO7ZyHL8CtKeZo9ODg7Nk
O+WPUejFuZlHeR0n5Cfb2s/C+xTtNhs9d0f+mhwdKpxG7S4CF2gZwHowMOXWLLVe36Tl3D7KMPYG
2InosG/FPKs0+Hxjvj98bx9odXt0IlIkJJ46J0i/Upo7sgbD49v1qTBH+NapDHt0dY1WvxAGVxt1
yesBhdE+ZMwvFvTn2zdpiIrpDIyEM7T95mGEzRxEeQWvTPqPNJesHVqXsJZz1/0HL/L2wmOvNumf
1RlYs9uY3djGH5WtvzYppdWIL0aJ86tVlKhcOs86sMotmqDocveQ3z9/y6vj/2c59w/EWwd4Rwh+
+7D1XMuqbRjq57K0qm2LnyfMYnf2L8GVVmfhfwsB66GPsug9rkNaAXwgLIbePxYWjHm3s7OTE7bF
SZeVfeGZPlpqAbkwAAfiR7L/9pmi1tbnPrSSk0fu7myKtHerx75uutei74Rz4ZCv05w/T/bXcuuS
LE6zHvqwyE4IeJe3aATKKpjMMDepBjLkLSoJBvsYjrIzr/EyQVFAKzILp/fSsdODsBrvB4q8cmtG
01c9Vs4dQ/R4PgyzmZYbrZRdtJNl7Wb0y4o03LnY1hnHsrkYrdY7DwMaGrC0Ri0aMzTPVxEE/6G0
Kcw5OrWj2T2GuobJoKbc35kroqcOl8fywlZff6dlQXvZdUQrkqv1BGTEi6HoNLyAtLy3T1VUzScD
8/ONkdrThY+0yt+A1LIUbl7o84L5std9ZmjgaQOpmUITJbENupzjXnaZtkvtJj8AIEaVx7OyfVMl
09PnB+yjt0pPRveQIeQmt1dvFS5p75khAqtYrSb2xrZm1NRoBqErYUn0lsAl7z9f8aPX6oLUWTDy
lLnvbp1YS2Xb45AxdHlhBniWCW2Tk0bdF3Ha/frvi3Ga0ZB1dBKkdfqWW3Yf5ygOHqtRt+INbVtc
sUMgPiTwsaUV/61w+vMdF3ggYZbw+M4XrS0LxXYa7KMhorCHSYRf4ybuVaqePKu15IGpY33Jvm91
E/1ZlFSMoRL/bzwC1jdRXvZDC7H2aHna77JRaPQlmdhYlWTUH0lzZ7iF+8/n7/WjbUMva9Fe5m+g
bW9jGFlxKkdP+UcigtjU8DGv+14VN2MiwkeYbv+xzFieEfg/Zufkg8wL1527VHgg29LEPYLA9FFe
y6cD4rxqF5bjsPvPj0ZwZlDLLUc+uEZr0Orwu9KJ3KOJUf2G/jBHoU+6s9u61HGzLv77eXiz3ioL
wxEHK4cudNA4tX5QZQ/Xsy3GfWjo/sN/fzKDGoaaHj3cd11IVAlSZ/RZCWVE7+zPsL+bIbFeEVya
jn0pq//DmyR5X3THbUAf7grlBjcTK1g3149ZOk07smvg60L6YxFQUkcY2MpoulCZrOu1PxtlYTHR
ruMJkU9+uzHrjJxQi1A5ao2Waow/aqL4gnlzsu8jw6y39kISjXT3vs0j0V8ZjHttvOvd0A3EaAJT
YLtrP6bQTl4+f/sfHFPSJvBoS5kOEGh1ZCgZx3J2APEq046ex7ADFd171XyTl8q/gaJl7+GGQKn4
fNkPTirv30IdAH4Q7mli9ULmiG8gOpZNbPt2hlGB7Gnd38VhlG4GGxuTz9f7ILzjr8oICfgRv3l9
ayInkyNiwxCiU6q4NbqhagN6E6ifpsrzfny+2BrBvHxuwb0ljKVJC7Zi9XQ+o2AsgU1oja2awk3a
uNnXIa/jHm82L37uzE7DFWEwBkZa/jD+yISiLxoP/fQTVYvkwtB69ewUq4sJ1DLZXyxu37OAlDZ7
+B+Mp1kn5F5DjkKFAJXw3tyBZUPD7sLTLwfobc3KekT95YAtEPvVloKhl2W2SNJzqifyNDa2DGKo
MsfWnsuD3aPYJ+oZeEgxige/IIZVxJn/duX975kB+wJuBk4BBert/pqxoRZdN8BBG8Q87Dw9yZ/t
Lmx/odvVX9M8Gy5NyVc7+t2Kq4DpA9Etnd5oTtGIhjGzcftpVFy9wYQh2w5ZPP0CsgiC5/IU6zcN
QXGBFnENEXrfPmUNOx68heucWr8ugn4akOkNO39DgeLv82zMKP2iBtngClh5rVlXNOnBtBT52XO6
TWuFxtFTkfnCXe0+4+6TIgOChEiI2NvPHuow9GKEZSdEEYTR7fheVuACV4fQ723Q0lA7fAuCUmr2
LZ6vI8rt4t4u7HRTtZob9K118koUNvNKwBVBoGJGBzcwvXRDoXE7iQTd0Lz/kQ751Ujvnklx6gXQ
vFDBnCysrK35qTacK1OLN5oY7ibUCbZStXeFHm11rZheGm86auZ4FGWZBhF2dUfVlD6M8vxeaeUp
xL+Ef/rbR33JK+mEuzHkdIHKbQsXHScxVgsRsiNq/0xLldqBH3vot42OQqvVhgxDRkZLfrKcf1XW
oEVYpk6DgGVVGAF9YWpL4YAGgJuuQ3QqeN2+m32hGtQedIbiwSjS6Nc02GmyK9A/oPvYOdHW73Xt
JNOKb2Xn7t6th+JoSBe3M82UGWo85RQ/TnFVNztY2g6GmiaKln48ZstBSa9Qoml2+OTN26TJwsP/
4+g8lmRVkij4RZihxbagoHRrucG6772PRCcqEV8/XrObMXszr7uLSiIjTrgP8ONCi5xw4tFMjuDI
TElhNVWoNL35XDLXfM/TxSLM2N4hT7J8m8f029IkYEbKYRC20zNEoQ8PWl1ozvk/rlAfnQSrwi68
99INlngnEMVLUjQ4sPt7E6jN5pQB/yhjY6PSsSr9pPl2IhYn2HfQM09dNonz3AkRVbCqSMiU5l99
YuLfc+M45k1TgT4gmhAYWvPA8gOnIfMNIpOElsHU2HoijbW5jKOjLm3TfdXd1LzCdWpPvp5XyUwy
lz2JND+7G9s1Yp7PptT+rasvEqWvIAlV6cXMUf1ptxAdiWa5AaTK7GYvC9NTu8bdVMYD3S7Xue3+
mbllRQW5u2InYTSeNErMBA3zf4KmAz1dRYwBUFu4prouwmbw/AcoE+arttgDLES1xINW5l/63PLv
m+0/4IC1KJuRd6dc4z4Vt/Ud9HEBoqjAgYP04AoE03+Uma8dGlZXWCgBzrJIEBukHYxQOR6/4DC2
V3bqvk29XmPfmsqGB7Y3HnKjUcBrxfrqAvd6H9w85Z3ifWR9ILHRMo5ylmF4Tuegu4wbKXALU2ri
SgfYtaW6KAPsHnktoQ8QeW6ISA8HT647H4VdFj+z40ExC1S/cyppxUIG3ldmuyrZcBHBZxTaOkRe
2sxg0iZzbg489CUj/c1fix0ec/1McFA/V64aQsitUDOhWvE1hvaZ7Zystd6crYCPQeYBsSBnUTHX
Tcj3Sz7mujI/tXQzD+ha5T9pFDVIF2LKoYsGad9ooowAj1fevuYrR0yXK/9bZur4AhsewGdp5Wzi
VN52NXp3e/C0yUtWmc0v6ZY1Ice/eBqDLE/EoFtcgEaNvukIXYXxOGvmUvtd2tT+0UWqwWYQ9vyk
FmuJFfGXX38L6jc1iG3fm1YBmm3OHrMSZnRmsixgpmoL6zYb/qQu1GxHTf5lmIwFYMe8cFQW66dm
AJlxGnMOJ0MWO3sIvARZSvVQyNkGCpq7nJ/WzzZNxcHJMiLHBTv15ZyZNwu3B0Z4z41GFzoEWrf+
L/ocZ4TD36knZaV97G6juAZFhwIwdb0vKsvlNPASjPrJmGOrkDgep6oGX1GzxIRsS4ZM3e90YXAb
sNFhwVSqH++s6CZakUm34eKsVQRuevvXF4QBBKsNB3Nps4McGaIq3xf/ua15YwtY3LWvi/2ZASi7
WartQ83u0TGPZSX+86ztP1Et5YPBM3NHqtV7zQVQsoE6jhVI5+eFBNRhzgJN7jVIHWQfnZQokePI
Z5pVEYtn8z9qKPZjbAPu5Hxfa2yyDFquHyx6pDMK2KVevxxxhML9r+TT2jvO65jLYO8UTZnuGn2Y
dtRAeqyhbuTrEfhteA+8sziWccYyv01FBZDTWv+kwd2u3DvweeCitihN6ibmsO94gpZRniqheSe9
LWGhFoNvhcvoBk++ZY6HovX73QD2w9n1pdmXO0t0FRJBpbsHBglr7LF38lYrfTSiKgdxFo1jzThs
Hcdoyi19J+vVuAKvInM0KG4INbunFSzIwjN3bESuMNwaqOabzEKtX7hxzs54yuxAi7yeY9nJHF5s
TVd7f53CHw73EQiESaV4qVH2mFzh0u2Lca35Pdf+fPWI1OQQ4nIQLSyvkKGys+kw2OO0B1ld7DXR
VLu89MQeRlnKrh/wxcHzKjLxMqtHDgTo7qUcAhUGFv3fXTkBknI6F/XH2i2XfKAW0QLejKGsCnOm
qzJxuJar+elOGgRGrSp6uuMb9s25k97JbL3m4BYtKFOcqHB7ET1mfGlU9kdkonzt2DIO7ZXpwU6H
Ubazp9zYz6MNEJ1vYmcTJ9pUke7ICSTLwspemv7LNru7FFOdUAGXzwvLt5HAnRNnWf9FywXMDgPs
P0MwfBtT+dqb6cUTDXOdgGJ9U9cGe4g9qNcKWo+Y1HDWjNZ7TN05XLuR7xXhvpWgsAnP2lUqD5vG
hZHb95/WxOt2HQgtaXVlstnVcXrz2Gcm2GIxi8Qo7LfN6sgT8tRQAPDnyCHPm/BQdgyyIrNsD2Kx
AaUSXmErn6Nt0u0NXFj5AkP51k3aGuqWILiQgcO8/5FZJDN6iKggQ/V1/umXO4i1c85FZkQEyd6F
4gMtfPnu5N7b3GvvRTOPib6YN8cZrV21QBftag3snQ3wFhIXCfVxAw0K/xVY54OTGeEq+h+/sl48
C23CNBhHCRQv9UFrCXGxFJhzhifhmFkyNHXBwquv1K5rddCaSnjpH21tZERYorpVBPzfAVamD65J
YGLoBIDVyVUy9ESXqH5hH6JhS1pPYy1YyovIIKelC+7a3Cy9pFfOV6GrpExRR8gFAJsHGbd4mqsm
Fp5zmXxMelmBk3IcfurN/vYq7TzTy32Exca0rnUu5DvP0BjWRJrZqaXZF+aT+94LDRty9lP1yiTR
a3S31EKqahQOkOyerdPF6V6WEREAJCV5IA//yuZaYtXqakyg1ibetcB6PKPmM54Thdw6t5FZ+A1m
BEMBTLWYbkmvdePa8R5Fj5su85aExXYixXnm8GnUR7OpPm1/fs4VBxZTlJ2cgf+7y0Ofuwkc3x+t
r5OusJ5UV7/YZhmzkfTCKQbU2mbOoscU/eau2+p/+Nh3eKH/WYtNNEbmjyREd9Lso3S685dyRAga
WG6Y8o7J+SHgQOUcO3prAOAqILdP9QO//ENZj1fNz/82s3tbfTv0qwWYrPxrVdOLcIxbCeZeyTTx
RffY5MwrGBX9qEqx9pI/sMC1B7H22ckBqB2YCeR0wPLH4kdfZqBw07wbwWjHBuO+phIypK91tie7
IFRdrjHjz9Oc2V5MrVAdzKr5xQAQWZv5wOvu06n4n8PP72+4XJxk1pxuXyuf31gc29k9KR5L3h32
Qyfy09hUEd6seAngcbpGlC7BRXj5nk2VKG87bjZFiQdhG9aQDN6h2vr0btN6C0aKBjbXXwwgrpHL
7kYUODwEzooGlzm6EWuNxC+Y2x7zw+yYBu4/D9GHSwq4rQuuI/OV+n/fF+A+s6b9QvJJK13c0NVY
4ewbT7MHvx30nO1xYNte6kedmn/x8YTCnGPhKwQi/s2tiu/NnOKtt4+8+lkicvbwIS/TjH3FyKGT
5lUvd/ZWXLU1SFCfROnYJesg/mBM+xVjStiDG9JS32zbBCJHNjKUo67221SpOCjMjBNE4+/Dnkrl
18NhbuQX6p/xP5ZAWCP0JSOvBsJ2IYNnseaRR7guNO/5TKCsNOp77+ZTlmdG8W0Xw1vTFr+F8r4L
cN9Ga24R+9FUKcFVIm9AswPCQRz7quYWtEXpJv1k9JzvWqK3oIsXwsr812z6kAQeSvvOIlucr11c
C3vftMZ+qNxXq82pAG2quzspC+cji4IOqFIxjKGa7tHagDQ0wNyO12hz3FITsVdtBGE3mN7OL8f3
pkMooZz6o5AkrvKCOk/roHvLXv1aNXO9EhbQrq89jbar9+2P07G4f1mg1+0LPSNS1qasEgEKhTAa
cBXP5t1gahzg3bZrtfWWtgH06qGLuMcXYSaGx7HiniLq20LkNii5mWzyL4GcF7Qu/JMjjIg2KzAI
rA+rGvK4tOTVGauvgWEYG/DLv87wU940ROWw3e1UypqBXVNJz3qNzESebYMQMZuNSVU1gCEtYcar
6F7zxXmWLkOUidcVKZAW5UqlfjvSn7t+QxttLbthWAGcIUKLOqd/bYZtx0u3vDS5NYaDwQcTFOMh
c7RDZbdXO++j0WKAISv7OvLzZCwV7vPJrtmr7fDBdI8mWNZ9rtYjZrrhUBUwyTp55Le6GuDR9GEx
wyLnNbF0cMRJ2P6lDA/trPnrgVDjWqFdJYbIndVwEe687AqMg15oipHD58N1KzDtJXdG1Q18PH4L
5EIGvJuXC1yEeafP7FG7he7ttVYjCtPhVhpdbcl2Zj9zd5669MJ1TL8BNmbtEmDR0Syba6/Dn9fR
P9u9+1jcV+XH7nDnZsxD88EpvVtaI66KdIhStXwWlW5Fme/P8Pym/zxDI8i7gs7dYLNY+vraL06Y
de5H0WfjdR5GYDisEEV6Bbp7bOTJvFe2VeCuL2ltXZjiAw9tu4Oyi2pX9Tg2dAuM66DRJzEGVmBZ
JMX8rab3bgiQY3Q7mw3hNleXbmpfB72giJadDgoUkqPmDf6ukw6rIj4vsgb50q4jrZdv2nW2zBMF
5xHg97nNtCsTnfG+9LNPLc0JxVirHULFNaw7+yA8NbDWA5mPntOBeLnczbrsd709v00B7G/+k1dF
U8rbw9byLwqUj2rgRMBK8LgEXYHRb4WC7t6PJzVe6nklN6o4tVYTA1N3y/sF7wCM2lK3d/Nc7uRQ
TYetzJK+tg5Y7t7Z9AjrWr+Watr51PQmqMNQN2Dn5Tb/lUZrXBGJ4kkGL4icjdZZBEb91W+LN9Nc
45I7hkNxydY1WKaM7/LOwMAHb35YkADMHrod2zzk1NVlbZ+hOcW4MXS2jEAfmoP7lWvTUz8Y/4o0
e1ftvSww0r2U+Sf1fZRK51mY0573xse6cHlqfbj19sbYK9CcCJf7VWnrm6JgbAbtObDb6TiYKTbg
VR2VnvHCG27LiHGclElkuj/d5sRUZklQLE9rur4rCyiTU6bJtMK6taeFZ4vuZp0/j+WcX7wFzCM7
vU2o5xkUHo8Xbx5g4Gqbcdg3+XjTNvY91pE3u2uXOkTLDrkGH2Y6a//RIj+Sqf0gWWlwbSws9kPl
sZutv4Zbz+dG8ct46F98qOSFwqCVIfJpuus6yP+KAnivpt9WFM471xA/MO1FBO37HziI88B62b7W
/EfvLpgA6Wmt8msd06Qrx+e2Jiiz6v4vyDcYzO6f2mySYsu/PU0L4pWawVHZGBrb+J2hOKYG4oVM
kTNGjC1eJKT9ceufM0ol0h72oXbKbzVo09ERKB+kDwN7aqEhQmhluWDOrqyLpeBJxbGx6LZlanQO
DsSNwhhPljvdStd/2dJsOpZmjmWv4+Nk+sz9Y/vonOUvZZ8b1QEKh85eeLS2Z3s137apTNTcXY3F
LvaYobhsDt5bU/RNuEj1qtyyuSlTvTDtdd4Nu37ROJzpOG1+CPnguIJ7U6x4bsMwnGoTxHI7L4kx
WB9lINKwH1AQ9N6YwG/eLvYi0BnYV58SHQR5NFl9HjEwZDUqDSLsIy4LHVY0AeonL5zYcx7XSHzI
rE6194oUhPKy2fedfFDO/FFCHS2s6m/qjg96bcuztIhkTs0WjxJE5IQ/WqeI8YeFHkPN3nCZeuAy
TK5l+nLj9v7A+s63VdrhYqCtG2HsVrZ+7nTb3m3LuJ/T+bHDnsYpQuoUr5XuDpE7Szo47X7Jt3gb
3Y+pt3580EneHJy3loUX/S6s1WnCrMWNkx020TqaCdZq+lYN++Bu1j/2sJFaHf1NLkCF1lqC9PHm
V+gbhgDwfpbCQ+3gGs+wGPVyv1jOuOvlyr3KwQAijhBQjd0wweu8Px5TUbwuVp4UPUtsBVnJwMtu
qqGzULrjtbXNpDe5glSTSTo8TVo/e/FFS7vVe3UrdBLZdtqqgn47wOtCDyCuDYlynDAYPcoJ88AB
cvGd/tDLBY4pQzbC7IJMbPBVdH6ybZwBRn1K24zVriZWtpOkWgYxVbOPlXtvz7HoZwfridd4iKUQ
3CrGJlPbW4N1MY0+Wto5zkFUBQg+B40/XSWLs0eJAVn6MZ1I01mMwDuXILlPi3lLbJuQTz3d2nU8
FZV3NVx5YZOAR3pNKu4EYgC/7BLg8oxbToaeHvKlmvxYYXxJc7ZSPRCt9epBv81kYjGv5LZbX8eV
/nqt/TbG5N7vbyHwzWjtpwvf30TQ3wzSNtYkupwKmx4KOC9FScEtAw71SWjmr72lCbA2Fremb4Pz
EXT/Z8vKPVUiNdfgvfZ03pqiZe1r4OB1rnW/nNxlO089rjQ/uI2gV02uKnPbJKgBmcHp0VxpR2dU
N1Ykj5OhX029OGQtOFhbi8fSPDdrZuzI90Q1KiGlCAkPjTy0q3fo+vJYZ1N0fzPr8x20S48hq17a
FhYxgPiK6rvA2n5YU7N/KFHKhf3SP3t2zZukOgmv3W9exmrZtEBj7VL7OGU85KX5VHbDlYXCp1FP
H30AFrOmjXE9Qdxuu+mPchaW+Kj8PRFpOmnwZrjoon1eCidxrelGqTDvK71K2sL2iDpZxsXpgGrN
KGc0awjBjac3tdkZokH3Ma24kHb69tAX8/TSBvVp9mSZ5C6dLZ+MFLgVOSrcAvmbzfNAlu5RGvNl
sHMGJluklv4MWC/WNG9vKmhLeaV/qC7d0dCK9NVBPU9xCaS9K7cU57VzoNm7x1R5a0fBfCXg/8E5
6GCHheq+9CyFrWzory5HSbPQZ2IpEfgD8p6cViENmtRcaw4A7XUpVpwiwD4qOGx7N+X25PTW1ahw
5ukaWOZM2MC3G3jspNq5rqiU2VAWFByl/os9lcgnfYNygA0M2hj1R8McjnpKXCTY3UHnPGNWcq2n
8qdnkbTXNrGHwcJPIPWCa/H06EzBs6tY6sjpyucuakMJj94JYLLwbWsQYNjNepO+fKWja5w6lb/T
rmwvHHW03oyxvisiw5n6BRWGx61T055Utfw4WXWGhebsYAKzmiK+MzQKYZ41Z1IJcTuIh2wLQBSw
NjoWCbukDXOtOaLfmSwNv9GMv3DttJNRap8VDwY9r+0o9IHtEwrKPHu0Mgo13x1h+W4tu3drixTL
ufpTHm8gyPTB+C6seyOAscdhKVwKfmulkVua2ndn4HYm2IYyoEdDkBrLUQvownj6Q7eaeIzmJrad
KeYNdfEBctk0/fHR1VFJwe+qlUZjZd0KgOa0NPuwXqdhV2r9A8yuL2WZf3pVO292c7dzBH4T9uPS
8KesKZzc5rkFzZ/qeP8YGxx9p6a+8LFSzfsZUly2zM5ZBOpT6IV/KHTbiaQladUhurrCbJVPKljP
mbgXhFMbMe2hbKNFH/Gs7fGkvOpKfg3bKGnb6mVU69ZHKqFOOQbA8y27Mf45pGCWwnHVnL225XgE
PC/eDHkodevJHwq0PIH2vtooFTsY62oZDp7Ww93tmv1S4nWEy+/iEdSJvpckdXgPDPXchJZD1ZsP
zF3zcdqOM3/nyF/miOUpsqMlewLQj3dyAquosEPjHzMGvENe4sFljuiOxpaLOc/2lisN2jde+GPU
DRKXUNf8q+wNcQjfIJeBGFuS1sHMgzdXMq3sZPqVWV3LYjAvbTOon1Uw0G1zNJQfPYtEiLPy9VOq
6mixKesv3sWmgtnN7W++LvtA037nTX/QhwwrcPERSG5chRnQGUwtXrDVdh7M+dcpguA4iTJeUdIi
aEUmi7sJIcVPlwbWNUXM+7PK+U9pIOylI+GU/RBOZvvgLcV7WVWXKV/xelp7c2PIkJk1t7qt23mF
R0dyhS/v5bHIweQW438QQ65o7PST8Pm26sW/oLcSp8ItYncfhrnUEYrHgKiFeR7hqcEuvLZzGvdO
tbe26jB72bfM7sVNWTJCsuGa3/vclqH+k2X1nTvdt1toiWbMz6QyXtj7OZf04wazehvnCsVwsA9S
ccd2lI9Zk72UWdHskF8nbpMDQViJlCDwso3sdS22h0nVb23Hv4hWfIZiTJ5Xdt2ZEqDO1YuT1w/v
xcgrO3DOZK7gxQ7qpTFmf2+X2hoNxvg7tBQEfgEbxU87M3LG5kdM+hftvv7czxwSs4fMRuN75Ln4
MoL8n+23EE7yMsokvs5KWR2zYTbHmpxgOvtwZ3tDz1JRp4VkptGgtf6zL6qkZOxfGdl+nvSFuH/+
orou4RUfWlr/qEn/Kkxke7IFGr9Fxro9LBD5loknziK3a5odYhPfPKmgeZy28a/kzuUsmR5OevmL
lO/LTumPyZaXVj3joFR5Go+Zv68zrBngSOJ2Qv5r8qpXyCTDmg2ynWNuP95IC8L9FO6ACS0FDOZv
r5q3/gYjM7NlzI66Xf9xbTYhJVCx0LdphQsz+w46oeAtlkgZRE/gsc2Ys8KjTwJ9+tRwgA1BdZCd
cxsHlX2zjkefPD0Gmv0aaOkUCVF0B2adl3RkhW8kQejoMxRA/5ghcDgNiKUjbdQ/5TCDuuSEc2pi
ALbJc9nQddAyljKzvPudGVDEW6pdS29+77ea+zLNj2adXsg8P1j2ule1vVyWhiUlZGdqPwfuuatE
pEznL1QAJjA6Dku25a3psoiPlkTsbrS3lv6bdhn8hfzzmgCBfdkIdCTQfd+dNXjcXKyla3Oii8Vr
Um/YrayiAMHe4k7JFuCrHTBzOBkh3s5xmYnIZydF4oNkISJHFA09CYDMGh9XvtoAx7SoWauEDtTF
6wtqicBAQZqFg0B3yUqmu9MCuzxI3/40oUQicNr2NISe+OLvu1RchSpv8yom7FfS++QfpcoJHkq7
j0tTX/bsiAoWLt18lxruSyW5ANTw//ct7ZPJMCgcAizBXlsfodvGYtFurbIxWWr1O28/lI55Gbvj
9qDG4Q8cmsdJ1z5tkiM7dyu/NiFvWTE9TmX6sM54G5yZFx+n/D+QxV+yduJ+0R83YioHtpNwxtF7
416smnYIm8U4bPCm2KTY9e69XbBpY+htP31uPAOQuWYsHNTNFjn1gttBW5993Y7shf44Kg6+zozF
DH54jkrxSdb2F0pxsNcZUr9vNMXQsnVRlwWwCM2jaY/fwK1OPWft0kx/S+wQTaf/W+4qHrE6z6w/
PAg7eMj6ft9Z3IOg8cLfMbEz230a8uo70G+yyP/4yRQ0/3FleezH9FJ0WbQG+o9rUpDTicSTII8C
9EJe5Y+rb1EbWfMHPUvFkNg/loppsCGav66mc8diYjCCYwhTnGp6bn0Z6D3uGP8DIOAfFMfPDdKG
plmq8P9WgnK+Aa0ITSv9VeP84Y7DO3fKc+OU0ZBPtNacY1a4R8xjr2bjhmx1npAFtiBly6RfJXkg
9wVnV+JY9UlPs9vccOnwqxPkZxTI6frm+kVklepe/FmY0Zi0eBMDCjuqqruGFsWxENV1coJXjsg9
09njUAq8NvrPcB9FjiX87VKoozCGl2GTz5Y/HjPshqm1Rm6rLhkqRWNqv2FJYFHn0ue5cSHtCwvy
UTBO504Zyay4lLFsffQKqt10sOlH5nthD4wx2hWdV9B9wsL7T7dN5tf9jzA99ofbyNSWJ2vMQakw
LhjqyyiNuHONg2PzPcfrbbbphRT3W+E7583WkHXkkCJ14SIHq9eHfmriOkd13tCE49ltENKp2eB2
4Z2WyXr2giXyOuclG3NGyAteOt1LYAide9Xu07xMhFAX7if4asrjLEaeCiYlzG8XcXe5Mqlappp7
TZmgODkvDuY7kSKgF/us3l4y5L76RMe2brUg9HLtzOg16lCi+rXxZmXpocnkCUFnrHf9wzjZVKic
Dj2+Lc3mMC/WJqqrNKo1WhIdURdNs2NPDG+TtzIA4cvWj9NdCHWu1+xR26heCAzXEa9hWgLlqVZN
YgqEV0SsVeEeFrc4k0JkuxWxXKt4mpu/dTpSpy7nevOfMsc93ZFa+3Wd2I+gwXxvB45ccGmvnxpn
fiOPceFGd1Q5SUGXUkaoMYSN/mAp7Zp6xaWZt6MdlPhAMK80Nn3etrnwIR6DWrs4k5NUir6yN3A6
pIVx0Wj8dcV2bP3tcWlIFzRufZxqCdbATl/qkhSG0p0YBDFFtJ++ZgUSu6y0MbM3R3E3MDIFuGnL
kpil9p+U4psuLlftinxZSTCuGoPxIsw8njeDcbTOoJYOIi+L2NAwwtPcYUKybsups73nzZGs1JjN
peby4C5zyBTzMBQWT5kGDaW1+ZZq2H4WX1xWIZ6rer0pNNdy9RhGGDdN5U9eSS7aoGkvbYO7i3gH
M3As+DlTUXO9d3y09O2NnD8b5xOfXan+YC6OtrH8Akh+qPT8xmQCy0D6splopDQnWU1FF1U8LEqL
9FxEGIou6BMTe7BvNbH9VU8/TdIHFX7AanPeu269DGYd97MVZz3VttCQ3LDKEC6m91KDB86G7Elp
Bj+CvOTLENZq+zPAWp5keXGN2buVy3x2pM49cPAe6qoPp2KOmX3xoisOfUVd6HPfcAbt6jTMqXnW
Xq2ivGUO+cLWWUDkzV5YUZByu/JODD7OwIImpCV0Dcir0C/M17fa5SakVc6xLJgGK8/601osNiv+
HWc6BuyvTO+WyJN0DPajhfFFEmeItFy+bbZ7s+bh6m9ccoWxRpMu9RBUSNIE5gXlZ7BzlGVdF523
9pa+shUa7H0NKc3ArcZkr7kvqwdn0tAW8VwYY66H0k0fuZkecq0/WXmTTHbwZzDzfdAjAHaLyEbL
iMqSOzXJ61VeGlELpt/We9qv7wDYyl2n1Lnus9fME6gdh/NSl58TfU+PhibTuye0HSKse7GGRjW8
gJs5EvDaV7CMRgrYuMjsf4vnnnRzeKpwUfKAHjxekXRA3d10R6u4s7XD3/vc9VylKIUIVmDf1N7a
pTgO+fzIB5Tt1Gz+sQeReFuBUGjVuAbdb1OtXcem7CmjKux4ZNW0rsByx10wyTREmPlm/0tJ44eD
Q1bTFdG6CPP+VDPdHfe8zpKBZZRpHe9moea8DnP3kos8BgjEBpqrjtm2/NokUyLlVf/x2JghyaxH
uTqR4Wls2s7byqiPWsSxeZ4IgpkxPfH5feVgi+wNt8AM4M/PB21HKEbuRD8PO41sx35LtwdNdY9d
Q4MusE7zaP26vq/vG5dizDVk/H8EpW1sxgOGjRNeSaI9GstQhXASks2swpm0zGe/YARbk9HqGWPy
tW8Am4hnbHeffmldyo1m4cJ8qJw+mGl9T7b1W5M3u1FthOB3aoyq1I93vtteDfqfO3mw8MdHFoje
t5HQQ+sanG4wOvwlXIqWfPpmLPulaW+K1p2Uw7Z3c+PGtB9pUd481xt3Nb03DkgCiDKtth5pjYit
uTqZbj8yZykerYqR0TTkB3NWZiTb7Vi2fUys6p2UM8Z5tzr0Qc/P5zgPgZtdM01evLlEFmfx8iex
u1IDMrxg4Y9+78oq7eRYZezMePHEWnzo/vK+aM1/Zm/+6GXOySmfeptz0LTTOJvq582dnqpxgZzm
fPR0hIkhZHvMeuHcwPFqyhjn5dMQ0GncpiAK5hJjPLL7aXhr17Tn4YVoRc761ik7JOMap8H6AmLz
fpkbwywX7o55+6ffcBlZmBEbYHsSfRVHDSmgmU3PiLXCZbHO0uR7J1M33liOb5r8bdUz0ghf8h7S
LdbsreonHvXBkVGhmVwLGz+LO/LHocosXuWqe+NEgPPv61zmUXMEyGObPNICXf70ZW5eZtY5Q83V
Jp66Eeu4PX66Zfte+GUakYcwdq3X5nGvZBH3qfiwsjIZM1nt4UL40dbS8duUEw8yBYBKrkN4NE7d
lEtAOh1qL33iztKRENV/iEKezIlzWsHzsajjv9M13c9mcyh6cTCG6q/FhGi3+aV33SoC0F1aRC3l
cyIMUT9Uqsh3PSGNwXJ+F7WOz8Q8DlgJXNrE1gtQtMSf9R3c/OIUwO46axuFYe+yy5Ep8cpjrt/8
AV6GPrZv5JquI8f+jun/w7TMb5s/dqGFG4YLDhM1y3tZBra5ayyyNurq3f84O7PluLFky/5KWb6j
Luah7VY9BBBzcKZIkS8wUiIxzzO+vhdY2ZkkxGB06aksS1IgAsDx48d9+9ptllzWyXjpwfkC5oFb
olLsM388T5Dv2J7QerYHg8rw6lucx/mr5i14Ig0niKqlZ0CHSc8EPMZ0kxpUmty7EbzTQqoeFS1c
6lm1NylnoulZaJ3fUf0MdjllrgqhB7Vg3Q4s+rxxYtKH4v57sebtYyvaaTViwTxk3JW2HlrBwbod
anUT6iaVEAzqc0GslzIWwZjHyE+Cn99g8nAjNVgdMymwU2Jap3JdRY7WBeYhK9F6N4F/ZaHBL3Bt
jkTOYToZThinD0SW6zYdtDNUgLbVhf6S4+BNmwbUkFWxs02TbjGHCTuD6rkaaKQ6nuaFnEqpJFpK
OpCkReMPurbKQkSTdR4047WC8LQhoYPOhz60o38R6cO3QYrvDS3ZZUjr/bzfoVcGXFeuPakR7Zhu
YtJoyzjEZ7VP2pWBzD1xs3WQdE7jW9/6Lq12htTdpX6M+Wr3GlpI6pTO2o0d8p+QBEAerDuOXlhL
JFuroo6IwhOMubW1Uhnlb3UV5u0y85uNH2q7VJUh/STtxVDhGh3rS8b08e8exNpJIGU7RpKDB/LD
C39IV7lk7jU8+bJeeo4LqQb+b3CHYkyoVarmTgh1chn5Yr6WZSG0R0ZqF6oi3fmuhA1Stw8hR9O0
Q4QreDQH/Wi8rurxqu9d7OMUc4/5aOqEYgKpJ+1oKA9qsaoH/VwlxdTGHklGzWBUJLI74aHGwU8X
D4XaoOZQ1wDDKHSqrWMm4U1YSvdyni7TDj6QqZ8ZDcMLgiojTRtvhFpwF6wc2l3kHjuqLLpNIkul
nmQZcuOCF/NMLPg9ZaU2NpKBeNEI4sEsaQroIVosC+zqUu7dwclM2uq1ifOsEnGkmawvxcnQPdSp
5STIQusLIybARkaRbKIoY+Praur9Ix5litk8MTm5SiPVKcoMk9/BiXvtNYySvWsADhwqjnd9VjHf
3OXMolfXgxKT3SjSpoiUF93AXUoQxcEJOiuzmQ8PFrkX4R0dutALE0yG6kZqzwNDofedmQszQHzd
hVQMJl8imUwzqjD4LvIf1PY7nrcOzjCVbvQSPxdof/qi1rWXdkiRQkms5MQ0KNvUSkZDWfzu18Nt
yklFLFHbadaaAV9Ecv4BxvvPPox+MKHvGOHkjVuuYiZZUJJUGB9n7VMb1nuo1lTrsey+daXxKqJp
LgrSSm+0Q5nq8i0miwc5Fi/MlIpeSJFuz9ORHe7+ZgwQ0/cxIwmewjcbdO8waMIdI4NXfhefGWzN
FHkPvF2Bo4iAdtK8P+8797lXuxvANPuwZcXIhQVc0Eo49GQP3K9laWIkyXw8EMpKcgYzOrSRFtBA
Vu5Ii75JlXnRB8KWs7m/Av1AKR8bBUoLvmOgt6Ii5oq3kkYjVeH8RmXTrfjePAfOtdDuwYkndXWj
qPhwuWqwSUdhJ1T9NuxRwYdyf23K9ROkjbOGFjbipE2u1ZdjF4S2GnDu8o0otms9wygDM3bf5dFK
FjtbzmYqtjWpS0XaKn9PvIL6EDPNEL2kiJYC6VbkFhtpiC5cWlPbuiliog2GHa4fHMQq3ERsZ4Gc
eAshA6il5I/QlF46LZV20RDigyX3xSpG5E5hq1tHTbqhXfLYJOI2suJr5rfD+yzAYVY34GEq3kON
o1eZmRuaSi3VP2HZG5YdkJ2wtL/LgvrQ+IgjfSP0cIiUHjR8CDDfLQ5oyUiKJHeVNonTFuFykPzN
UKlQQ4fbViuaxSBQgISqtjbLBLfG+oUj8n0t9fu41m67uF2mBY6VgMT2CBC3uo6cha5LWJUKeITi
VmOkDDkgb0wukAD7SiYuC0O/NNQO61tSRrPWcYucpihIZg9KgEKzbqzzPKAz77U/zLbgX9G7islZ
+jBQl53u03fnQOA0dXmnxxK9ykwj9DU0pYDi2lbs3XlK8hpK2XVKQrZoo/yauuxacfOtVQTnfVBv
hE6KVm2NGEcf0/sqBkil5gqHxaF7ZL4EI0veLlpuHho/zg8p41zREPCXSmMdIsyBu7v3XRR+PUM4
an3Gnx0SE1P5PqRdUdhNHjDn5F4xkLgwx2BfmD7lxQA7hDwDLWe5N2ritnYhyQ+BLuhM4uLBzV5k
azFjJ6bPQb8CYATC/CGw6mcpNLxFpljreswehjI4FwJiU6OrP3QGYxCM5k+GoTmgkOtdXyGiUIV2
z+xWBwhb+15ht27rZWf7uJ47PqfUwfIerJyybibpcPeR+xsNu29M4Ry59iAG92xKDqiFVYCbdSjr
1yDKkTZnCCng0D+onv+sVw3a01RR17JRSQcpjpi1hARmUzXSl51SXsGai5yetHdVogigBShtW8u9
jbXuYBo1t5h5Ei1M7NoP927l8ujyetOXueOXxWUW+49FnIULf+DI2CXFWY2qZiHmzfe4Gq1lSJNI
5nPxb8/ui8SkS6irDo28M8ukOg4WehtE6VOtFI5FnyVzh1fNbW7VXr/BKoIxeX0ktYivBE+61Jvm
EDMFHkri2tVMbLXCcKGlDNlFTA2gocQ7jZF/BYlxu66V2MEYAGME173Le2/XRBTgDbnYRUp0iGpl
02udo5ZoTSvDaUmUqsBDZZy+CiphQPK9TaXql36r4R3eDOzFilMa+Y4GwneEC+WC14Dni4REwNA9
UrudnnbiJlDyh7pS16JIQTeIo21dKxfyZJla4FTUE0EzrdgpCDolncKlMl5WTCHkigLNjyk4ZTzn
2LPKBe3Vx6GOxRmtqK+A1sWoozbo2w9XIQI/1S2fCkVdip18keNN3Iy64fBuXGgBeqI+PoMYOgk8
EIkn3kXo6oexLsQDB1Rl7ZuiPUBU6ev+0Uq0fRmJV43ECoh0Y+9y6EoM/55vcQd049CbnH+F3iSH
UQbO1IhnsqzfSql7oTGwyShVLexxLmsPfubu5Ra5g4sjdhkrFKrYx5YyJfY94oqC5jr6JUj6d6Xg
N+jTGRqi5XRRsi/aRpZdu+AE8IZTGsSAJvkOR+/zriOFSuQ+4OnIr6Pb7PCE0R2j1ZZRlUzCAY9c
vEYuW5Boe51B3uZt4YuVCxSsK72XXru2daJaOnh9eNYP5h1z0ASQmrGXPojCFZE9QTmFXTQCAKzR
9K1MEwmzkrWoDufQhSn4Cg7Ej291Pl4pHg7LEj5aNJgXrIHlEMvDmnU2UCngsDUwhbBTiuEB2b7T
C95Oc+VrITAostTlmcZ04LVMyoR0CLoAYtlsYVST8WsRMI3ih6u89RvKKkG2CEBgLlQgkJrV7ywz
v6gRx9aReNAD8VUwshcjz190pX4lKHtr2Wq3WlLT9uMUXWrXhC67lGl158/Iw640qul0GA9x3zu6
9ywYrlNlwtIXBPoQLA3MxD2mkzgj71UhIXPDENIcVSj9tZNrySHS8nNw1gt6uE8NTLMe84sFXryD
g1jiloPYBa24RUf7DZZkcCB1uBwD5dmixbNIfZzVGwHn4EKkFVHXtEzyVqQ7iPq6EddjSetG926x
pH+qLWHCdGf3cUQdS0kekAedj1l5kAtxmQmEmYKXomms5zLHXywKPGbS0hThYMGQRbnLhWpL9kAZ
LNlQaztrXVqTWePjV2ea54qsCZOU+wylr522wbPbIn7MKzSz0Q5xwVIzxxuIi8vQok6b+7avyt/c
PD2gPPHJyNHKWrzbeU9ptFDpHoqUUilzMXTSo0UeDzQPDmGOt/Ig45csqjtczK8z1n2SlxdN0TFz
HF3pabFsjZ7WWDm1UWG7oKRLe/UbFa9hMWT+tYajAPUv67xVs0MXMMNnIaiKsZjFR9foowch9M7k
VoCU3VePKm2hIYno8aLAiqqVltY3Zi98x2URZRpuAYvYoGXl1d1jE9c/umy4VgPhzDf7NTP/Sz/y
nCxSUI8z1rqIauFFrBAu8cLfRRzKcX1ARx5wf1D4qqiMFL4x48EW9ucDfdeBpmbvfQcpc8gzapNw
ec49KdhbjTuuG4PY3JQo14wuRxMpKgiqKwXSONEhSSJkzRhRykMaMg0k0jKswu5qbMIWd+I22Zmh
/N1KpW9FzUhDo2xrUT0bFGTVGJ9R2g3URw+rHbsvEJS6Q4U9+rikiXhdciw+5yynL81Of/IZFdl/
zS/4DJcAHZWKm6lreExMg/7vWGJglXTUjjEOJHJUnEtaV14zPlIv+5ABjP/+UhNbz9Lh2uuSPn2V
d5cySrdlw0zcrVELwqqJg2xj1FwqtTz1BBDhjagxZwW8u5YxozLABwqYUGLktUpE/zalsoYhuljc
xcXQ/xglNtzBDRnNwTDK7qSgoSwR9FTWsFxvKfh9+/qXT2SCX74NYgAVyB8Wz8qMKugyBKZS+Le2
Yykbr4Wn68w5piCDg1B66GNBWZEBP0dhoywCy6hO0EA+caSzRAVIhQ7/BUSoNWPA4E+jtqUg+Duy
JmSnMlU5pOeUPswR1bPLyskM2vFsiMGmV5KG9dY3669vwadfAmIuaDcF3gv2PB+fvoikT6ybZNjm
ZiZcqQoZQJJ317Sh5Y0Xdcray8J0I6SUVfEUxZVJ9tMTGJbpof/yGMB0qFjHaqqhzEAlsWKMuHgE
w9bPwuKbkaqxC5A9C0/Ri+ZElDc6hjEhHXUciERVmZEqGsNwtdrw3S09xNoGCI8iS4pKG/+YYWEx
MrwVFTVfEXoQw5oK0dmlm1ImlnBiHcx4N29fxITbybewZJCPsxcvbHRx4kIxIGRgMoSyss8dsk3j
tq8K+bypgbjJmPKcAvl9elmgywC/YMUBD/34rOvSGFSlyukbFtZ5mTY1WbJaLAcAsbQbUE7XXj+c
eLhv+KnZ07UgompYDIi8ZcbsBZM8/FkL3XK3od54zVmlSj5OKYlGPzjvovgZbx+GlE1iD3kuafBU
pi4afQ18gsO0il7GrjiI7XLXHM90XsFntvtBXGjocgs6M944zWsxz+p0et0FSHobXL7BGXBQimt9
gIGgGdGO1Zx0ttqG1q4REXJxDvAZeXSLIYEgniic+2BVqp1TlkZDVVUY1QNlH3clGm2gXYq1xTvS
D+J4UwN+wJ+BApZnq5E1Ddf1WhzRCmkKZmYE7zWWIs4muZ9ekGAGBscnSx7RF8vdLZpCtLF6NLg0
YiypzVa67oYGzdgwv3bDtLzwpEyn1I2hLeMyaZdHyyLUs3tT7OtXv7H8+kQQ/GSn4flM3ty8kJDn
5lEIVFSrQzrYmV7SPYwmohgjI7dT5VE+Adn65P2b4NyypmlgiRRl9ipQBjaSpkzjXQTAz7Mjq/UK
Z4xKi9F3VL3MSPSRdzGOtVyfiLWfhBhaN+CQ4GjLXHt2ZdEaAm8A5rGtzJbymOvRKu/QYy2/jqYz
VuG0rtmqRUlURGiFljpbYIwRRiPnY2M7GsmZEuBDfB6LeshJUYaNqENlHphgPoWx+uy2KpwpQJ9q
6E+s6Qm/28CHaDBGwipD7RIld9J7XuLY9emSMQOtuBD+1GDoTmQNn93R9xedx1KVpFjQOKdFne/T
pw0lLNnDUJWLUwHk192BG2mqugZHibdn+iLvfl0pKkkhtqWx9Qgw34Au99R/Og5YBS2al6+f3ye7
4YR150KKpBqkRMrHi2Ueno4g0pJdkstMdyYQXpSc4rWlS5UjZw2WeUMOkqemFZGrfrZiAiJYff0l
Pnuc5HxkJSi3pnf243cggfejREFyxiRvtE5lJh0HMQmZS4y+94muLCq5jk6km9P7Pw/SOmgnXlrk
W6I6Wx8WkJKiZi5qW0lmFDu+nrERaIPPuGmdFFVmg+iK0xOv0C+RByYWjHnwERM1CuDrxx8qGONI
OTUftmpOBSr2KQAxyt5vWpmY+fU9/eVthbEn4gpm8PtIdOapFg8OZAhMm21j1ehGxLoUzoa6O8nk
/eU+ch1I/bAYZXIqfR5Mq0JXEYYZAns6c2PTbNw0nxC046ucZQxxpQBzTjy6z36aMqURb7hxYNUf
72LSNKpHv6jZjpacMhBQIqTH/+Py6xv4ybPCthgdEwB9YOPzxL1rO7WV9QDIlxrSjmuRECcxcwpt
FRXrry/12T00FdaeKEnTw5pR0yjRmJgIcCmaZz2naqGCuptXV7R5om9su92JGzj3BjIAML45i022
jLDi5xGmihllAItnMN6SE8TM2qMRpOoxZQIds2+vRDg1mOZaDaP6YKSIs6wYfoyZSZKd9+6zF5vl
uoZbcWK7/GU34WhgQWRiuzLxPJ7fCGlAWKPnorEtDGkvU55cWXpZrTBmbZywGRpmzKgYuskpaOpn
NwQIJruZbgIUJQZ9fKWKwbKqrvE0JqWFqkI0CfHB9sUAgVxfxiWaWsmVxZek6s2NjofKD8sFtQ+l
RcuHK+yresS/Xagz/KpWpJaDnkqnWNufvI+mQvSg1cNLyVf9+BU1vfSR3g46EhnmDTNRarawDQt7
zJRTnO03UOKH4IiLjgaXkllikgjeyo/XggnW+UiFYD/oVlUslY7WMy0LTaSHqjCY6CQUlZgKqVrt
O/1ujUJoiaFBNLYyFQbeWOQzrqH1ttC60nOPjW/MLA4K2W5M0t1YoPvOu0xFHaAbfowfBiKShav5
477o2/E5jsNRYZzP40BSM3GQI9WVmToqS96IJKXZtpBU3/oh4+XRXUSxlgMiw3mNjMPQe3nJkb+j
dxCaptOHrhXslS7C3zuUhvgSpRPUolRnEqWLxnsGmehYwXwqBAd+uR5tOCCUz23XZtfD4GcPRVMW
d67o9S/tODDUKne5d+93gR+f2Bt+2QS559gzEQEk4JXobj7ec7qItTxEgUnT3MyuXEnI64WCDc4V
mY6IxFkd20uJeWL/v802puuqGkFuspIx1JlvRO6rrVK7FChqU/zmD7LAgDNq9FVT9tXr13Hu1+Po
7L2aJRt+2uQjGC3qpkO6qMoD54QOGAcT806F9ejeEovRLqPeXHTt6utrfxJjqStZLPDJdgvc3cfb
S6lBDcZWGLdgD5pdE0sFd5fuE27nAYpG2l5fX++TUAZoGvyISGalSPNy1oDC3GxpnGwHCeaX0atE
zjz1zpDhIZtnHN0WoEXA6qyGzddX/rXkpBgylyas43+rcOD++FNp6kpGO+kyegQeNXIYqTXszhty
06GdEtEYkBl+3LRj3WXMh8notPoQB0LAhBNtS4iBwTqSH/ndiZzk11fcAIaNuE7iRE41YPrzd4lt
UBuu3pZesItxcNiKslIxihxDRtBG98It096eGBYnLvprhqtgeWZBhiUVmmp+05vx/qrRkOih0oZI
gBL9il61uyrIxJYtnDX0mkHJAbozxkXd58OTzpzAwh/B1H79UKZ7/jGisq0AppU5rPBdzNmbX7qy
P5kkCxtEX8ZNmxcplQjrMFX311qOe7tkQnQYPCRcicnM6dvV/+dH/3+8l+zyPxeq/v2//PePLKcJ
6vn17D//fZG/pDd1+fJSnz3l/zv907/+6sd/+O+z4EeZVdlrPf9bH/4Rn//n9Z2n+unDfyzTOqiH
q+alHK5fKgrgbxfgm05/8//3D//x8vYpt0P+8q8/fmRNCkXu+sULsvSPP/9o+/Nffxjc6P95//F/
/tn5U8I/Wz3FUfyU/vzHtpr+p5r/y5enqv7XH4Jm/JN8g2KARDmYQDh553Qvb3+kS//EbkaiJIDb
pMXxj+ulWVn70z8T/0lNifTa0CzsL6gk/PGPKmv+82fyPzm6iTxqA1s6jqjqH//vW354XH8/vn+g
MwBqTwT/1x8f3x4BuSlxWYYB8vHVNUq17vBENNaq69Npaa8DJb6IcwFqtPG9jswHpOXf6OadyEc/
Jth/X2627VuuLLAJSzC1JukjjV8xP2Ft8DGJ+fuTZym7PiYcYtvaXGvyHZ8PVOE2M7xv757tn3ft
/V16q2n8vcj++nR5un3vVnivGRB06h6JgOOl624pLps1FKNlsxLOPHeh7eSFuPCcUzv2kdskz3bM
EFRarKW9vtaaPWUdKJTmqZg1hYPPfsksQmLcFyAkzg1+SbfMfzbraI0YbievNDtx8nV14iDwMSD/
fcNmITEC0+ri1cG0Ug+9KFZtheAjSbeK+Ki75Ykfc+w2zXZcK9F1RFOusS76TeX9jJFNf/283+xS
P7tL0xXfPe/Y9+iRWWO0ccfk0NNPwzDidoyAI4SWAwvklVmHleIWeDbRP6rZ3xKweEGEdpkGxGKI
3XM3Yj4R6+KDCiJEULQnVtlDADkYUpxyI1SiMwIh04bo7Ovv/DEN+fuOz+K/l5lqmXaKuZ7UtooE
55j2eo8CN+xP3JVZkvX3JWbBQmqYwBRp66yHJD8304HDeCzegJA9L6OCCm3HQJNGv3WwynWRMcKT
nCBjH1ncb7jsd48DrGrGfopOKqquGTTRmhGt9vev75t07FWdRY4wrUwyxt5Yp2a8Cur2pmratVDS
ilUYAojT74qVLTgX2E3rOwkyQq+WF7752nve2mxZ9IL6qDHhcOLrHFmg0izUwOBLof0m2lrcDXf5
CmXeZYEyo1xYa/hXm+hZFE89zyO/XJqFmSqswe4MnbEWVET4aASXuqo+dTiJwET7rqVoaHx8kBaB
Wd2PCbKBacKqcpPvWQ7vpGwnvtgOS2w4BRDqTvz+I4v67TG9e9ay1oNDQPqyDrfKqt/GF/iRX2pn
wCp3YBSc+Iwq/9eXOnalWYzqGG5lrI3wEYjbQfeXpac6X3/yLFH+a6VIs8ikdl0eVL5n8hBl27cR
LAMzWgyrdKnfx+vmxA84sizeag7vbpWvuPi6WexKjXuv9u2qZe4vQ4z/9Y84khpI0wv67tNZb4MH
0Y3UYG3upn1CWQvrem1sv/74Y3d/FkyKgNaFD1EXwc5tVTK0eiIROPa5sxSDUXvFU8VCW9fBk5qS
9K+//r5H4uvbIeDd7ZBDeJHdMImCOcn56Vncc5yB9K3cf/35Rxbj/ExVNLWIa5xhoaRUt0zoZNmT
S1GqLxlbkk/EuiMvzNz4tO87DzYgr6WgfMuEdYwyHd3w19//WI4kTj/s3Q1S0ea7dSxZvC8IwFcM
3OtX6PQiu3KiW3g3S8NYDqEt0fg/ZRB55FmLsxWMiUroA6W12JBeUgZ3BgBxX/+aY588W8Cp59aY
jugafqp7C3W/R4D8+pOPPYPpiu9uU8WS9RRhMNfUjfYxJl+Kju4vrE4sqyl2f5K5zK298Jg1arUF
xhdPlJFRNUFjCctAiJe6KL8oWfikJNl/Z4/9V5gTZ2u4GUXy4oiku6JGCUH+t2//bBGPYjAiyALy
bgz7gOgpusKJ2/8Wvj67QbPtnsGBXkpG2VozFHDFnOHKW3prpiJ7W15lTroWTuQss+rAnzeHMuds
I5eYLB91j5dzDA+1+rMqGpuTqImpQ2Qeyup1zPGPHq9+463iYrOtnMm8MakqBUSuVq9Kw9y5yLSg
JHz96Z/fND5+trb9ioPbWHIgqVeoUJe+DRnFdLDatvsl4tq1cqI18unby3VmC1rENiTHuFtbl6WM
8L1DRF8pGIQaq1pQNiPGNnFwKsn/dCFyrdkSdzFUYTIhM9dJcD9k+5BAezoYTivgl7eMD5+tctU1
CslKZG1dLVuHQS8nWecblRyuXoPFPXHIOvpYZlt0mYGvG2Gpr8Ur6GRbutW2fy/ftEtp6e+aRf3w
9eP/dOvjx8yWuap5lWzl4Hs9tj5dW41iBq11Yzar3/v82WqPFWQjYycZ6xF87+QuATR7NQbGQoZY
/XuXmK160bAay+tZ9VpTZQslIl5p1U7JYQ2E3okVf+SFMmcLvpQYg3JdRnmNDgwTREQ3PlOQ5X79
Cz4/p9C0ny3xDL6ONxSRuTYAeIPExRS8UqytOmDNEsIJa9LHrJTvfQFOPQ02hm/NxzCoHv0YEMeo
pXe9CszHj+M9qpT81LeaXrVPXvR5xbUCaJYM0/Q/2Nl8i1Z+MzF/Dr3dLtVVcTFs1Ouvf/+0cj67
0Cw0NAP2Bm5R0jJkBLfrdNS4/on379iDm0WCRlFV3P06Uq8Cfhpa68JwCvnp6+997MNnkSBRjUCj
5ggHkSleNFt3FGoZFpROZOlvZ+DP7sssBvhl4qbpaOhvaXp7qTy7u3QrLvOblnij7Pzr5FI+MD5q
45oQLfTzYvP17zr2PGZBQZR1+IQxW0JbbRAgLRBbLb7+5GN3bBYOhDxt8DQvrbWc7+O8RwfzkFcn
rNOOhDJzFgdUNemR5XKoAVV4LjEELzTDSoLxiUHHiQzs88Mf4ohZHBCbts8MGMXr0pFW8lN31m5a
G+X0Q7kTnPBEQHs7pH/y3Odu7IaKAzQlF50R5vCK4fA9E6dngqpdFsDc8tZ6wGoow6soq5gSsoBg
xJiLYAZ844XKBQNT4yojMth+pRX4U/Rw6xgu/a0HaMyyBVgpdRLExHOzQwhqFbej62+Cwvu9N2+u
fmTyKpI7k1wnZ76K4T/HLG5+74vPAgEuSOLYjyYk62JjaQhbLtpo/fVHH1kuc7GHUA4pkx4cdzWQ
fcw047UOGsv5vQ+fxQBVD0EWoIrmhi+7/nuJI8vXH3xkKRrzRe5b0qAxgLH2DDgtAhS/Tv/hZsKJ
2HgsgTFmS50J8riDrknaartXhrT4Tz5eQPmVnHop7OR9nJ0I8scewGzlJ9kgeHFHRdobmBxBguzJ
J5bikZgydxgesgassM5hpQaTzUqT0h7U7IOitSey4mMXmO38rpInKlYFFrM1D9OAmtL2DsZ6DnHy
+9fP+cjN0Wcr1lID6khTuiqLW2y4F2RkJ96gmQDmr2PQvDkKWr3E7YEqW7VUd8l1snG3kNi2xUFY
ywsMEranIuKb5PyTiDgfuhDbESqGgTMGif0totTMBvtqQQTDkjhuzlBEhAuMkh40qf+JWHBVikG0
oAhKxVy8U5iMHAdmrUFhSajLmMLLH7zEfIbEfRaHkzuclN1p5B913OHjpR+ohf9MB+mbxuixzTDr
RdtleICpoLA8Bu9qeWm46oUXeHuYIN8EFTM5sQsvwHecSv+PvRfT03xXSsCZAGAQGnFubbeUnGBZ
43364G4jW4fyuZDszBG2Iujw8997S2ZhJmpAS3StwA12YaAG/mXAvP3vffQs0NAY9M1CEdgygnu8
TOpTrsfHIow+izCaG5S5Elfmul9JK99W9jzz5BuyHXs6izEPEZ4I8J/Xv1AqzgKMBt8hVAbdwsFM
uodUvAvH4RI16l6UR92uq+Je66oGW8i033WuYbtQhdO8+on74UIKhaWWRxCvWkoRv3VL51JQ37Uw
Z8pVcx1It4YGU6098cHHfqk2i0eBWUaDEIrmOoeATB9o32fRt7LEoSXBNkc34E4rgEAKUoyMI5Bb
QBXDCzTqNWTw9QsoXHAZtXFKKX5kk9JmwatpfPwQOjoGknrn+XeqBlzyNzcobVp675YYGJy+GgUy
AibCizvVruzsTL6MfRsEpEg5X9jCM/j6eU1f95Pwpc2TD6JGD9uZPhQ+PYDklr4m24HgLTz30S+D
E4fUI5Fem8UMkbM72pleWxfFHmPQBeh65+vvjyr3yC+YxQev08JwcFMXll9xIUxcThVflyRr8HBq
xX1fWrdwxLFrtYBOKUYC7bGrvutt+5q1igDFjnOzHpaPuhjeM3B+yGQZR0Hrph28MzwMD2oR7ltI
1kVmEe2yfE8Sf+nrdF8roWc+pR1voPLTfjVb4DsS9CJFOktSw1ZTGLRjvWPQ+U7EIixO2w30VCok
E5WdoeKD3k9+M6awGRvlQodIGuTRrZ6k66CTt0HeU+qqrOcEMJ+V9Jsxlu8hyZwzafikNOZSESC3
SFHljB34YLOnmtiChRqhJVVQ1pvOeExLjCQA4CaGAyH6sQvzPVCNyhar5MbSZGwAFXdX9QriFldZ
GrmyK630xnLxDCkK2daa9NqQ06shLW+gXvzEFBIWRQBcrJvYWXkbPWXIoLGnwvMR8P0qEa1nrx2X
UdZkuD7FkImbCaTRtc9YXzwFIRuyptx54GjcMYQSkfeM0JiL0PLAWld3ZRXaWtmhJkPQjZHKtSY1
G+AROLMEjF6DvjkTCvyIRE9iitM4G2igIjnH3soSxEWQVpcowXDb8ptdhlOFrSCHX6RCh5dg3lEi
8bFr8VJH7fr7Cke4RSzp55nVHLRBvwwyoARuAcijHPdphwVV2/2ssxrNPo6XSuvgddrYeSg8lkF2
VRr9w5C3P3IGbOqwxLxNHVC9u81zJGcx5p3NWaSq7jJLUjDdzNXnevU8CsGzWmWrMOvv6j5aigV0
pWHAgKLocUj3H6vO3dKdurCSciVVlmmblHaAVkiIyaxy13Wh02tmDCAhZsgTZT+D3zdBrfgOBzOG
VIZFalqPvaLvfWBpkNLjK0iuKZ0jXuBB0g+1b22iTFxLQy9SB2ZM0uwngOr4zRKDJbbGuPHmJf6T
yTbMW9AiGr6IZi1CRgKesEpUAdxB126Yzt4rrYEFkKYuYz3bi/jf8Stu61I5SIWxteTsm9T2V4mm
Rg5eroeyMy+mk0gvD6/lIP1eO1nipf0YK7FtQnWWGSZxeFwZYX8PZxJmNsxEP+xuE2nid7bX9RBc
6HHFE2KoB2ZtsKsEt1+YMRZEQ1zcsBZWXi6fOCseSz/nomZR9oNUmzQitSPaowPZ6cJ7JD0jO1Ls
4oaU8NRcxLFUYz6okHk47mVlREWkcNrGpgaz8q5wWzSwPbRB7dq5rV9/HWunnfaTvUKdlRgYKBM6
DqvUrjv/HBNR27DiNQRK41kx7/pm+fVVjuwVc+FuJWgdlqboB6tSdBQLpEPTn/joY0USdbZph70/
EMPeCuTdEqtiR79MN7DbVvLGtccTB6cjmcF8BAfQdJ2KOsxkr/W2kggQH0EoaO8TO/axj5/+/3fJ
QUMZwm0grK0xR0BfiuSbmH9iNz1276f//91neyJehIGLDKRt1m39Wvs/f++ZzvZoHxVrIiZ0PdqK
XTn7oZ4afT9Wn55POJg+g/w++m8Y5L2TthZy+2qvlspKDF/9sT5HxfiYlzU4w+yQKONyhFaGzmUP
vwSaLiZ7wSVTbyfer2O3b5b2d4LuQVYMCHIS6hkqilusJU8oDI4kauos0c+03AJBwg+Nc6pmECXN
ZAn5mTHzxSif6oQdOdvN56q9FoYlHhcGvOCdqNwkRYJXxSYLTg2rH4kgyiyHl7OUVCHpCdb0oQEB
BGf4qdCZlwJb7vqzJILV0GbBiaPqkccxpwK0cYR0WfHddV6P3wSxuR6x1P69VTifgC2ljJm4IKSh
q6FHfor+L2dXths3zyyfSIBWSrrVPjMe747t3AhJ7FD7vj/9KRn4AYefOcQxchVfUMOlm83u6ipw
64sSL5yAVmMMHFQ70gwZI9QcwgFIpDRcgySST0l42RZ5e8zYOLgtaV4llQm+TOIPMYQ/KfqeT60k
WHXe+Iyt24rWoP0fRS+yQKKYgKwrczVoMAqxDLwPMDe+JclGLo14eZHe8hQLMLVpCEvltsu+lxbQ
GDOWUmDuQepDQvSO5yifK3ATixx8b/kZO9bQgx5vOnYXUgegU+oDDTSXbrxOUA/QBc8tzgligcNo
cE/ieNt2UAyNtMj2tVDxu1CUdODcQCxQ2G5jWYJgkB22zSneiU08Q2SynL1VmQtaN1WAa3WwzG/K
u6ZdAbbtmelxI4KF4f3y/bOf7rd1yTaCBAmS+CDyNe9VimKVKjj3POjFB6z30+BzstR6B2FqsDNt
EAg0rF/1Et9XVC0guTUG6rY4UgJC/an5mdXD8+XjxEuLqIw5KzlIdkDaYIajO/prFRqBEqEhxtNv
ZOhVH+ij5oKaOwTM8vIHOU5VZcx7nUgiE7sl2Pzbdpeshfbr90Zm7NqszbgDTBtVMvmmsa5XkUPi
/WLGnBcFVO0tZJfDQgNgvn+FnMjlH8wLJ1XGlo2lB9d0MlkfNbcE4eQUGX6PcLLwi3AVfIVjEiw0
V5I3VFoH5BJJDzal8recl6h2I3qhQvQvZ4VYSG7X9W0KFBse50f9aAfj0/S8viohyPW9OpB/I5v2
eHnFeHNhzFtZpCwdYsSBqPsFPYgQ9eVagZY11Gcuf4D3HPowk09GWOltlxqbDlWeyLiBsGlYu8Tr
gU3w1GAK50iIgtlPzxePIRZsW6GmC/DkYIbzNqGW2aLfc67R4wmBpmHVWkeRU9AfbUi82MWzZsoJ
Nkx0JDhujIXgIqtLAF7BiVbU1kWaxR9A6SU/XV5C3uCMgaM21sxTDFXLpYvk4lbrr7pG8IDkDc1Y
ODTuavBDIN+OZAgyJgOICOokicB+LrAVnkWyHb60H621b5Fm0sOcOGjgPaELErxkLkhKPIjViI4Z
7yAzlt+N0qJ0BEHOfITmqNce2zMQRLm7hZZTP3YOqExBV30tytJyFo6F6YJRCuy3YPiGFmYB0V2Q
ZtYKShayfXt5zzkOgIXowvrBAQ4wYYiC5X2tGptTQIFB4Nd5oIH/YHTzpUhBfGmE2sMOGOtDyII2
futR30aizNlbDOaI+CVIKMEDJLpOeEkYFqdLIa4zFeBiDkFPDr6PzlOPqg9VHQ/sChrofA9JBLkb
EcSTt4T71n1yPFBRNLdFQoJLXm/0Cj5A8O7jnDR5/96ncbtCl4wS1JvhpF5BmtYeEe/a0MX4dXnn
ecMz1l6iV6gG570dZgBXZsboDuOToQVqoYhMZTfuLxwlC9e1IYw7asNHzkXHBoBF0wVnDw6DL0eW
K7pZeI5fZm75WoOihzrjM3nhTF4atSFEotASnzj1QfPnCOUNENZeXjRe0CUz5g84ra1sDcA2swuu
bRcq4Q3kA5FOdkFf6cke5GaQTzRC+1YI7N035L/LiG7vf89Bb65VidbN/ZNN52nBCCtCK2AB96ah
5Jr8FEX3Xx9kiwX1GmPRj0iSAw2r1i6sxxADer9+/v+HLW0A9eRGkRsLuyA+gzM3bM/dSTOd7Xly
AFO9M89g6fGB3gPLqhJc3quP3MJXC7ef/E8GlEMmoIFoB+D6YP8i8XADJb3VmQf1DNQNFML1B0g/
RzUafORBNt2xMO7nVL9FgyxkZQGBcDpZOvUD+TFlxqmNwdyOlMJ5TpVnTc6vk0XZSz/L/VJCMQwi
2aXSvqhD8rQhXz/o+WFNeq+M+1NBwbZea9JJpoWfVWU0q4nhpO121opFgDPjuDwwIP07V6uhddXv
RgBiiuqg+3WoHzoIzzj2WcEVOLxTz3y7vK68Y8L4JduElAaKraidK6/1hhq3ELzBG5lxSSsELAgY
S+EhjN9Qk3UH7eF7P5kJP9QKRVu7L2NIvdy0WeFIzdPlgb++ni2W32UkNkpDu4uj2l0+3IC1XRoE
W/r1U95i+Y66AdUNYIis0G67q3YAX3vnmlMV5H3mQwMal2YXJb0WXZ7IHod/YSssmNjq6sEy6Q4b
7VBDmV/j5GehHUcw2g7x38uf4Dhqi0UUL52a5Xm/xKG9I6+0KD/nrnVj+KO3+WVAPRG4gzcX5q2h
5palJjG+kxjF71laoOS87pLA2cOWZujQEmZ9v75CLYtxMHq60HQwJqi4zxArz3/boL7Qld+bRQXX
DccgLMaqxwaFxBFa1CHUxFqn3qQI501wvr5ur1UsljOpRPm/VWYkczTq70C47vdyR5zyUTqKE0a8
CTAWLctjWQwytiLO/w4I8NrcvXyYOIZnMRYN9v3NarcREu+1dldS+7rUczctReUQ3vBMTCHLTaOZ
urInkE1PG0kgJ9W1khKBtX3kaL4yNyaM0LaqhXSpio2tJ+SHCmgo9jd6I/3NJc2Nt/WU6e19PFpX
ILiEVobRgcoE99Qmbc+m3lytoEJzhhbqMXUNuV7Q2qvoxnaXrYqd1FReUCJ4HqvpURJBsTjrwWKM
lQLUL5B4ldC7aty0wxSlXfq3m0WvHI4hseBiko7rQreGRkSDBvccgwUqRq0A1FPHZJVFQG/OYWRx
wrZmo2jUmzQaYhpZ0PmEnIHo+flRWvhiR1mUsLYlkxJneRLpTXxlNAUk1/KntSiu0TTjzV17zKoq
hCyMfkqs6U8ht0FujGBkIveqUUN5C5O3RrQ4z50PKdf7MaV+I413s4n2ili1b+JsVRwr2Y5Dm0dG
vpySMQsSCl1lXG5OYoAqdYTQXj7g3u9qkHyD18lrrCFx+xgKWnr+MNECaIpJeUH3NXXKuYMIsb1A
ZimNdBO6NQg0AU5pZiiP5lAwVewpcSyQEniTlhtODNY0lJklT9PiU2egqUBe2t4dbAMyg0N9naY6
iCnk+kWWrF+SYr0P/Xo9ggoZZHNQV8vrn0lanKkNUSNLX4653Zz6Ub+HftCzsdLNScoa2B29/UM1
NKqNahdJIMEq1/YwZCkJ2kV9AEc4VBbsNnNj+BG5qW6afnmi/XDMF1AAg/L0Rlvbo2rihjfrxt8S
7VyATt6pAWVI0hZqDHL3BuTyHMZW/qBQiNoo5KzkaWRv6bmtIDDY1E/oz6gdyOVCZC5/l20goiZt
X+IRFUwC/vem1Q90bKhnSeWtXutX9Uj8Pk0gKTdkN6CauiM1ZGh1LbtT1zmIkxUKg+O9tG4/Jjzi
6QJh2d6qIciW9Q2UuY1rozP93pifl6J72HrIVehSE+ZbA3SodrjsLzl3Iou4rbe9ebVDE64ab1dg
jnc7ki7ApwDhNJm7OrJ3+TscS2bhtxRybdlo9uCNM6Gra9XPOTBThdp4Zl4t37sVWeDtMDRlo8iF
FLb0HUIWU3l/+bdzHilk9xuf3gsrCPBUKc0pMC7ZVVvHN6MqORAqAUJukJ0KBNvFYgaXv8XxRYS5
GNXGIkNtVRJqZU+tQt1qE2aoeEMzV2MO3n6kIBsJENQ4RGrqrj3Ht0PU+NCsxMFzqrP5eHkSnFuB
Bbs2yaYXlpFIyOq9ETCMQMnBBUmoYJt5R4m5I6FqOquAVeNS2FVxzcE4wL0+pyj2bWsiuhM4H2FR
qxPYRBTZSLFY8XmqdKegjUMBP0GVURBncRaJRa+STrG6ZcB2oEnmsTXwhE+k/gxguAgIycmyWSwg
tYGqhqYbsG0gnm6a2/oIXPZ20mf3f5s+hDGENM9x6YyRyKFwThmLVO1ivTahAC+FSVWdoPsU1lYr
qMJy9sTcV/KTHY4dCP2NYaBRFv8G/14wK1BP6yHWWfTfsz62O6ZFStIAUA+RQGq4m2T4A8SCLtsE
Z11MxrCzfrZLUOXFQF++FujkNzXle/bANseUkz1CTHiTIKkNJuHujAsGstzn2BIsCm/ZmZg3tfsk
2ZpeCmXtZc5P4GlBX5WTqA+XF4Y3PGPO8QI9MdDuxmh+B3/NAc0PUbYcRmEFgLPwbFuMkTf2atYx
Fr7MAhnaTmROXy7/dN7Q+4Xx6UBCjmCrJAonEUOMKh1laB3JqwjIxLl1WBx2K48tep1hvTI0kuYm
uc+1+lEd0HdjlOWVuWRPaqb+vDwRTk6BRWOXpj1P6EiWQghSvJZb+5x343tMs2NZWLljN9JLMk4n
CN34l7/HqYxbBmMNFSIhG4gQoFgaaMpWEKaRKx8E1W/jll8N5out6McUqrkVdBwuf5KzVywqtM5T
G0q2CA4yej3S41w+fm9cxjrapC/NIgfjVra2Tgyttln0yOcuEmMZQIlLFR0HKdy0FiDo6gXC1F6u
DeedlHgqsoc+mUfIHcd3CA7dy9PhJWNYSOcKL5XWfYujEG5rsKdkATd2YwXkbPkbamaBKKvMuf9Y
VCdplE42R9x/lflrF4uq0UfeCKJa3thMpmc2084ueyqhyxHK3RD40bfU6QuB2XM8FgvntFc03Whl
iZi5RksXsXfS0+ssmV/KovoWLAVojX89SwF6+HRScKosJKAn9COU0NUB3PryJvOWZ7eRT35r20Ds
N04YnQ6ZI5UvrQnJBO3pe4Mzpt1nSJoTXM1Rls4eXYF7ka/V4u57g7MxrFzOwJL3SWTRm5lGq5y7
k/rNi1RnTDmZinhauzkOkRIMrDZ10QoWGvl6b859dPn3c55bLGbT7ItZmWYknLfGhjwGpGAWJ4Gi
bYs1Gt6/9Q0WspmU8zJrCwgaFvWtLp9zoEJo9VqDwUzEVcc5Pyxoc+0XkiQqGvCyfglGKLFOIxAP
Wok+hMtT4H2AsV/oxjTJ0O4kV2bhFbEW2NMa2fYoqKB+cBN/kZRhsZp5maopTimwmgXVnLpv7pLc
OiytXXmbGoMmV48sGxG/moMtupffYkofyyF718pF9qAjcRPHyN4MRCuAdspBoA6knguhMb+16eTL
VeYPs/ZmGwuI3DXrCnq/vrLU5TdXZ1+1T+ab2osMEmmKJCGVnywImrYTWGpA9iY4pLzVZ9yD0oFK
MC+HOBz6I6Tnku1gK4JHDyeo0VjnAH3AUTaKODSqn7Z+Y5lpCPQH5OoeKbChbWeLoHe8DzGOAr0l
WlKtQP00f6ZguNoJQaoTUjaq5mx3m6sH07E+1Gj7RV0MbGCXjy0HbGKxONF6AlVXZgBf3PtKgA6z
bXCak+7AD7rbe6ELezx4O8REBvakkUTZwICZK0fD/NNpnSspollwBmexokYF6uwYAsthBliEBSQ5
xEokx4gzkRoK7wP7nn06v7O8KrSakPxflzXUbd2JN3Lqsm8GFixiFMp+JjUBCEa1ULspqviuoXq4
9qKrmXP7s3znfdrMmtHCOubqOhsPBKFX24emsNjJe7azqFGVVgUdNZTcer94nII6IvedN11Jz9mD
ErvjK9p2cZ4y6JIGln/54HKCYxYyGscq3YF4MMv8p6X8XUW6Hx/Yty8cLYsNVWfoos8lYERdMLxk
EJkenQZVaEivugNa4Wpn8VUvDUS9T7yTxVh9r0o1cnM5Komp7kgQ+csU3YtNEcsQx6mw/K9Qv4JS
ro57z2rVxcm09qeB/3TqdgSC8TDg9VoO32NxAif2v0ZSQzxgKtDJFc6LCmXfDr1D+c/cbkUaTJy5
sCDSFDqZmaX0cZgu5GyVqit1YEnsm9axyvGpL3R/MUSscDwUAgsnbcYu0SZ5n4wru8UbJEvNgB4n
YDArEL5ODlSC6xtRjPWheffFoWOpWyetAX0KWElDk0QK5LzD1bfczgNjVVCHtr+DWG2/Ro/Dg5KA
EIe6nSsGAnKe0izctC9yovYjKoSxvdzLhQIp28qnGjl2Zq1A7Vn/qcpLuKStwHQ5yCMwuP97UNql
bdcCUimhlK9Xud0/txsQM3XqUXPtowLNMyhvyCG6eLQAOmVQvJ+KW11aVfyY8o/Ul05s2xBmt96+
5Us+zsAn757F8yyhtoHu6/5+m0BUnovEpThe6uPJ+mnkdBp1SGZjptMQ6eMhth8v/2Lu8WTcxtBL
ozRaMtyG6u7uCVSMTx2ahh8GkIdVR4i9eYALCj62D/rV6WRfGdKog5UcuRbjwXihkRJBG90xEnf1
cIl7omw/b60Y92GVoH3pKxzDZO/c1pPfqdKLCIs5NyCLPYUWSFKXFMuVVa8kPZc0BeT4pURZ8PIS
cX47iz1VtSQdZ3nfjhrt+w/mJMgK8G4jFnYqqzWg0UqDm9XANbTHhPpjgcgZuuLBhg0YwiJUNA/C
GJcnwkumsIBTybYySwV2GtD/nY22xMVXPZv+B8dnYN9+r4HLYiVf5nbajGSRkSpcf8YZ1HTK3rEa
zxZBQjnXKos4XbWBNlC0xMO4bxwIFnutedTjWrBKvOPEvAm6kcyytGK7J4hq2h001SCoWdzMi4gy
mbvvuyl+chyW3uhqAWxU2MU2euAN0BaO2otKCFSn8xtIwTyq0IEFuU6o56BlJEM1eD2pb9AX17vT
1FyBqkDEYcrJALCo1KXVTFCSwYllFbgaivI8I5XryAUS69kcDI1GBY8R3rIyHgDd7Og8iDFpFGLC
ERK8mjT+mOf0qQPQ8fL5/vpcmCwCdYXufa5VANvoazST22kDzVDwvaGZNwKFu8pNrY3Djt4X65/S
jKr8W2UkkD79exroVur6uKEgoBSBsd3nCloz1mMFxobv/fR9Qz6dtkbR5DGPbbSaoBFq7WJXtl/L
evEuj/71tposoLOLqaKXEkbPdz2pe+CD/BEpZ2qL5BW+9r4Qj/3352+xkVe2jXPTV+90fDRFzHO8
H86YubRVKYAXWHZrwXNSL/PZ7avskSTbS7cQW7A8vF/PmLpkFupkgf80nNPsipS6GmbS2goOJW9w
5uqmcWGgVVOKATA4D2iH+f8pw/+Pmwxlo3+XfF7HKW42pKvjtfVzezyrwAsZtuhnc64hkwVxLgaa
0rIZL+LZnf2946F207APiAOPGFJPRHPA2WEWxwndNrBx5MBJGHm9OmpmAUhC2tfcAvkHaQUbzPE5
LNErkKf1Nm4Wzn9xNDOgPMit2jxcti3O/rK4zRKCfmjYzKRQaV+z+s3cXr43LhOig6+/b5oc41ol
mlcf1+T18ri8tdjn8cnTqM2WrpSg/jgXxm1Vp9fQcQx6ogh+Nm94xmJTFVRQw4RjqZSvUxxo6IzR
p/fLP5231IydToVlySii0GhrKoAdFY82SXR5aN4xZKzU6qw+MyFXFG7Tc5X6MdqwVLAgZ5uolM9b
F8ZcwThWAy6HDxjxAOTX4sr0OhVxf34dH0DS/t89tQDyI3kCkINZrG6K3oI532VfHpvM9BXj9vIS
cRKVJgusBJ3YiLYGkMJDHnLviYy9yXQ+GuP82uveRak4zuPUZKGV85AUfaahtz075PeQER0OO3MZ
gH+6Y4FtCG/v4mh7+c33EkAmi7acAFyWDLTFhJXuQ1xioAStGN9r6DJZ/Ik95GmtSBgccMebvikO
uRH7gg3hbTtjygUgoqVqzUnUgztVsvWzWVS3dmscUKhz0xS9q2rvGwNoStb5uZzoQ5qBU7FWg0KT
D6pROsZkBkXxzegR6or/HsN5SSXcV5graUGTqbWtt+ab6oxJe2i3vA4vT5tjqix0RUOQN60VGHnL
6Zeut05fjY5s4hUg2jLeBxhfgHmlpO8BojCnFnKfJeCsVYF+v005F+jQDS5Pg5NAMFmhZqiNjIsp
azTaL9hVDedwep6Oys+dfBzSFxDKpULGZY73YfEsLV5iUwZIOBi7VEeF3A4EPz0taf5engtnxQgT
eNethKbcHe0TGw+rNgUZdMQoONNMexFsOm8Cuwl8urVIqpM6h8J8qKZ6pI3LFSTXndraBMU9zs3C
Ik1r065qOwOAQQEix1k22QVvnmBxOFbKIkytbYK8YgFwWzz9AnRbrag3VQM6nUA3nwgzRF+nEE0W
b2opA/TMZ8xgryJNt/KPykPe4Hd+1j3pLIP6RTkjVXRLZcf+9qli7B3sbQ2tdGyKIeFOS/9U3Y9F
1LDKmw9z15sJmhn6wUyivAcHWT87qF46o5mj/7LIvW7xpY1Cw4sI3ne8zzE2r+JYxajM7giW4ZD7
1mEOcNYiUXp5N4T/5u9Mll9V16BF1rU7Qtd67ogPnsGHZvHSFCklU3FmWSSoyjnHLAJ10+uiyPdz
PA45StQ6gMYiFQqev2Kxp2h+lOSmwxymoP21y4JQ33oFmrLzZ29wR/CkXpeCSizH2lkQapzby2IU
cPGJ9sNQfynD/Wq/XnZVvBXaXdgnR6JlRN3qHK5KG8NuoE4CEs3LI/N+9P73TyObuUWWTNr3WD6v
meqOaLbYi/nfG32fz6fRO0nt9RIZNfDW9gcqQ2zE2GhYykDGf+8DjDH3ypQC/QSwfYPDPz1uBHWw
4HtDM7ZsFR0a6DVg0kD66Vhj4cU6GudX3b08PC8wZXkSVUOzUErtAKdLHbxV3dzfovR9L6Erv7pw
FDwRePvLRPA56iWArew7ML7IxYam25tcERkuZ3AWQQeOXNAAAzMZ6vWtjhaS+edoCnCaH9W/L5wP
C5oDJW8qrxaWf3Q9/W4F23aHAtZx/7eXEczwl+HGL+sBpeF7UV8v59JjKRI7tekVqM6hdQPct42S
BZkNyoauD/vRebu87RxLZhF16qaNTbLsdzbqU7Jue3TMBP6HNzRjyssyFUWMoAkEc02UrORmShPB
RcMbev/7JzsmTZokdW0AhkaeO/R1dw+XV4MTgumM+aYtiKmnXEdUDBLhdjlUttfVsVNV95fH5/1u
xoa7tk4Nnag0mpYl1A1yWu3Uvzw0J9WOVsh/10Rr4soGTeyeatp5EFJ/Rm+quzMglKjzW/dypL0q
olcsbyKMGTeFkk31hLzKHnZvj+NZAbEqrjKvPNS3+eis0TfflSymbii6NIeUPAAS9LZY7wn6KeL3
y0vGMS8WTEcmW4fIEnY7RgRJE8md6BUacP1ilV2zErhtzpH66E78dFRXND7vLb0AZebpsTHn4zpb
P+vNQA14eb48D85msJi6juhNts6IjeX0bgY1c7MU3uWROQ6VpT8EU3iu0Sq1wxTskPNjYZ7o9ufy
0Lx12SfzaV2wAmkTA+oXtUA4y/jVkBMC50xQUUNgEbxlYYzZkmcbmDfk6LblhEZ6Z023793yGmPG
dUtqq6hgamCoJsmRZleLCAHI+9GMFRvLppRKV6FpVX2VqltdBKDhnXXGYM2szNuxqJOoGjJwS49O
gUfA3DbAJNygkfPynnJ+PItfk/tYQWsVus+KdTwmM8hKkMkQ9RhyQPkmS3VoxSAUq2KYq6a3pk/L
7bFp9AU0bMZbMQwS+N7Xm5l0JJgU6ag3/d/Lk+J+d1/STyd1WnRt21RckWB7OaRRetTulSMYc06i
ZxOn7x+8iv9+AVpGsZQtUH7NDrtYcAtl+T2iUL3kKMKZccyNhbaRojSqVsX+l23tmuVdPIDsKe5d
KdW+ZxQskk0dSLltoGQPzSqDVMp9HKP9lghcHO/n/8eWNc1OBiDzNgrhkSxIE9D7WbcKMsyXd5nj
6T4QTZ82eVOmZMh6+FClmL0OdJ01aV1zFjWX8m5nFsAG5SRUIvbmDuUm/wGlAfMF0HO0AxZ/qeq0
Vy0QsVXYCiIvXtmJhbDptICUxADX1/urv6S++TtLHNsf/M1PiGcAoffd9AWLZrO0Iqk7GcxxxAag
Yx2m66pPoLCii949HFSmyULYVDqqtakg8rYj86Z6HAAT6sMlAuq2Oo2e5po/9EiN1lMRinC4PJNn
cWzNRpa+qHGWi5m8QWOxhzDofd/eGXodNrV+gl7gkY5z1FMhTf3u4L94X7DoNZobima2O3b2ZvES
F3yhvny7BuC5OIl8AOcO+Dibn844teg01fJqg+62Cgz5CqxsaKTXnam8tuP7y3bEMdSPvMenb+hz
1g9thm8U6HbtcM1MIwLpExUiSngfYDxBvyx1pS0WEgTn6aW7MgL1vX4it+vr6NWH+KXawPdHvWYW
eDXOlfbxWv40n0rPa0mbkY9YSBGti+IRI7m7vFQcl/NxG3waWpPqQq4A2Qu7ZgKM67VdKlfWCoFD
473nP872p+FJnttTPaIbaHlRgiZAw7kDiYgXcKG71BMJ0HN2gwWkSZthN3GJU9vP5mM1QOnEkoJC
KSKtTAWNCx8XyBeWwYLS4n7K2iVDVtEu5sndchASD6hdGerLYOmPW5fe22p1FY+QiiWxljvNiBmn
PYoOo3W3ZKtfalLmQQQAF0evHatsrt1xUxJHH0poE+WnJGs3z5bbULNEopycY8Pi3bREW+ahgBmY
CnjoErzCYpFv5xwbFtnWJYZEFtSgkEEsr3c9ovEXgHNR6uaHLnUzZzpXrtAR7hHtV2u//4hPh6jv
ezqkdMkjPYu6gxnkoGxsngEgX/zyNQ1awfXO8UwszI3aqbwTmNFotOUXzSTofN3kQK6MQ1X0V6ms
CqyZt3aM81BpB26SHmvXlrHTFj/GBozMEEq7bNC8Td8X8dNikUpScrWDMZjrjDiLuBsuwstD86yZ
Ba+hDtTa8ozeBz3U/wIhHqG/5W/7gk4aKLx1ohiOk2FnuRSx031BCULsdZkMByItT60xXSctNA3X
Ff3PiwkdJCJZgjQyJ04hLIxNyq01bRtA4eexn1wVvt2zGyvU1tkpVznqq1L2qF7/zErpp9KW920x
BQVYYZzVFPXYcwrlhOVYzDLNlqoK2JnqJf+xY5Brt3TtX8ZZCUePBF0Yu7UvMqiPePu/BgXiwn/P
SJL1MW7hhUZ154AV0DWiONSuituUOusPM3X0H6RzVFfzgJd356D6BeYbpU0dEtRBE4pgq9yF3/35
p6NapblpxbKWomwqu0EebVHs/fmINqJe4Ki+tjXCwuVyPL0nG72cUVxYx2XQ7oe5uLdzW4CA5ETU
hEXLtZOtzMta0KjzGtVZ/xpBH1peDk2TI8SRHrCKXuKLslBfV7aIzTiOJLOHYS7xMfloBFqUhjs+
XY1EaA3eWjGeA0rnNrFH5AVNbfCJZh7VoXnoN1HQxBueSSpsCC4JALUgYt2qqC1nt7Lia3kqvcvO
6esggLAgurbOSNK2ChLu07O6oDkTqnUpSkMCL/G1WyUshk5DF2pM0dwfSYvtzBYEwlJRjPT1vUNY
3ByZzYSC2SmNrLMMNmQz2A7dzXYaotYjN+qLdNzek6N5EFXkOAvFIuiQM5WR9cuyqCH0RtmSUB3e
bL086raovsjZaRZHt9Cxk0CVl0aJrrgqearjv2upCfaZN/j+909OQyPbIi/dmkYlKbyyfu+WOChs
wV7wdnn/+6fBV4igTZ0G5rMKERNV381GUCvg/WrGdCfIilUSQRwM/tgrGZJsXV9E5Jt98YSlPdz6
RVeSNYXa5Qr+9/lRa3LH7J4uWxbvtzOGu4fv2qIXSVRk1bVkdpFBRhAvaQLABieqIKwYejMqatzB
GYRFd4C6Il6dH/2B22HxDTcNRBgrzjRYZF2slGBMbvZzn65XC4VuoW3d5atISow3PAucGbUNTg2E
3I361tmxk80/DVt0Y3Mq9oQF0i0LuAlzCVEdaCHh/BEBB9p1FylhEqkn8zVzRTEexxmxCDq5iOcO
yBkaIYZ0hn7nRh+CLIsdIj9I4Mu7fKR4e85i6ZI8Ab1WidpZU9YvJZkhu1LZTgVQb5VKV2UDDUUT
Ylmrem1lPdRd4T4A5hOUf78OMAlL81RJmQ5aPQBSjHVxlqJxNOVXjZ6g1oC+4fyYJoJHI8ebsCA6
qBlYzTBUWdRaqzfHk9fIL4L1+zpRQ1jkXLuuY2/GyNBbs63ebdlyBM8zdYp5K6CeZZ4XdfjTrtWv
xsQBX7fqhEqlKObhHRHGH1R6DG3JTEM2QnH6HxMuK1CrPxv303FvrM+O0k8pLD0wQgr7qPYI5It4
lcXXmbNd0BiSzx+IKKQsQ1K5w3HySQBiXerkz4JV5dgwi62jZIVSh5YAwX6jds6SOs2j6o8hZAn8
PqBv218Q8YhJcDnhHAu1g5xnXukpUgoZEvpKRA5rsIsyiYBKvMns2/fpLoMQ6GpWCSZjb6d6UdxR
/o2slcCAOWeARdnFyFYosVKlUdGZrVuqw5VhQvunyqzXbbFfjC15vLwnHFtlIXcQftzSuQO0EqQU
YVLS3rHL7c4iLYhJQZ/pDJUejWUn8Awci2Whd8ZcZ+sSg1uwBuBd6qU31ZYFlD681w5L7dh2pV1v
eof9kCDDWxzr9q/ZPo/55CpxfbdIP3KKhKh6jayvgzDfmQr/8hIqHzXYL+yHMJH9qlFk+VIZaHsS
P8TIjkurZh+VrC6c1VBPFcSInQEXM/rQOt2BrPHLXKqrt6xdc20YTVhJ3e0ggT4jQxTj9HS916Cy
rZZJ48ntVkYmKUs/Xg1QIZgLOjNmK9LSrQ7bdEZvWz3dLQjShimp3HWO3X4Db2OaTqfCbvx8rN5s
U35ITBtZNQgQL3oNWb7rqqrvGiU9mWb7WJOtdvDuuVqu2s64t5YWv4R0iSvlbeMOlnY7auVTWSal
RzLqqlJyjBP1pWoMZ1mW36tZHssED+sNGJ+4NiZ3ISkUyjZ/oUlgUOPYVG0US6CvmenQOUVmeBoZ
7lXoQpGVvk1687vfEr+3i97pcqwXGHXBWNbEDoBEV2YzRaMxAq/U6prTNWCOjeldUozX9mw+DzR7
bGPjqNL1IPeS5YKe2S/G9kRbO1ykEjRJw98RUTggeTfFOD/P8oYSNCiccxJ7c7KPaB1KeXzC6yxo
afEu1Um4juURqUfTLINyWzxET4elGlunNs/dYsshVdsrc0KWxK52BeA+98cY+tBFaA9FWBdQgKMg
KOn/EFwO0MoDUwaery1oQJfmqKi6r8zkUbeVAEjaa7WWn7L8e5T7hIVPykqiz3SmeKbJratnP5fv
NSMSFi+5ZrNU7+IliL/+glAezJCSh1Kj4GHAC1hYyKRRmRCtkWVcuE+Dt7dMlFCqaPzsXvaab+ro
EYNx2YBaNRAYrNNo7K3nrd+Chtp3hVIfLjsCji9luTnNWZ06tafAYg7WIenNG9Krz91WHzu58my1
eSf2/HD5UzxHysQItiWRsh/WLIrz4fX/OLuS3ch1ZflFAihqoraSap5cntsbwkNbEiVSpKj561/4
rA6M6+uHu+iG3Q1UaSCTmZGREXXkrhzZ/pL7/MP7+A/R7LsyYrSMdZQLUEodLausHth9ZYM9d6f2
2vRwevcCza7QpVZI5qB5QL4EpPNpzGhcHjFWscqhlDTzCFLRdZ8udXQqW9Qz/qTT3vEws+YAy3HB
5TUjmfZtmM9ZUQXF3TLNa+ZV+9Hpb8oxgARpK7dzZ5/drjkBDL+EjbOD1NMvK+6HJ/hdk7GOLMS3
haq2ZQCmZSnSXwn4PzQWw+/qi7HThXOPdHELdZkzVjJmAc0u3P6v7djwu9gi1YFokYpCPVC/k/Hq
xk/jbwpwP1VC3xmi06Aq+DUiIeAntD8PJm1SCIjAK4YBa/v/SCj8kD9999EuIrhyzjl6ylBXj7YQ
sTlL6sdrVfxm2vYTePidKUpwhjmlM4gte/GjtLin6KPAcT5zwy9dlC9/lhZdsl97cV8sm/+wb76T
RyWDFnBkPfRQJDkY25zqOTxEprNJ5GLUwMJiAOBK0nrsIgX5Jaf+Icn9zh51BFwSCMZPt6BLZrqB
qfZo1hBcC8SYUt+uWVjCdP36S9T5oSz6TiRtHEaGCu4o23ZEHmLnE2/tnnVuk1gRZqNm60aSN0jp
3I+s+awCNq2tuxyUF9zMLnuJ5nCTs+IQ8PxPrMzFoSg96zFKXJnvIdy/izy8oc6Zk771zo5fPjed
2UYaznLaTOvJtYmCP0HRK/iLTatYzFftyPNc2s9eT1tWm20TlxnLi402v82z/yOm9J/e69cC/lei
r+ayqMiA3aaNd/WmKM+cwE3DcLxV4eIkwpCEDe24LuGb00EMYEb2uZYiPE+LbeAm0GmY5g58CweJ
z7EkJzKw7dhWEk6o9G1o+Av6mWqN+eH/jV4f+l8h718X7JNimfpIov7uzG6Khw01p+I3lY8ftu13
9iwvBovyFHGzgnASzfc9+0vlL/zrnyLnd3PxuVSV9uaqQnrLYOyl6k8OH054Oe6qsaKJW9UwkmLe
CaKsh0H2v5zbPwaKb6epGKaASQeIob+BowKwBKhGZt3WZqjqdu0+whTN/ncVrZ8qle8qlc5iQBit
ArDM3A3b0NWYp9MbRneuUqbLKz/8LgL7UzT/TqwtDaQw1BJW2/y1NyldgXWWDqk9wgycJ6AMZ7/1
Tn4g8ITfebbFUEHgbCRya1dTRh7BRegydQdu8pol/jo8kKwCZkHyRD38hjj+cIR/Z936bhCB/Imv
nOyGsEtDX/97mPsBwf9OtXVF73Ev+PrcsNqJIIAQpDnT3l9Pg/2tZvzhsPhOup16vnRT7sotp/fg
zbj+qmv3oZdZWMlU4zYaeFZ0D//9fn7Yst63eFCKzqthZVdt+dS86UVcIHB4XPhvmhA/Pa5v2LuE
9bWNofyztaHdj62EUqddFXH50eTe5/92B98KbDmXs8cHFNhOFO41qkpN7Lly3V8CwA+H6HddyW6M
+sYH/rupdb8Pl1UXIqXtZToFh7g+92C3kuo3YbifFu13ju5ICkYZ2Akhyumi5Mcw4r8ghz+8iO/M
XA4DrFYHoDG53scAUxlVhMlS7Jry/r+/hZ8+/6vu+de5Qs3U+vLLAGShw5uN2McMgHTS6t13fnWV
/AGKpN9KtFqbTtUOmqT+JgAoAQ5Embr7+paC8fX/oLz8sP2+k3HHmBfIzvA1/NSCDTDBpqN7hFl1
Ev1vS+o7FZdhq830a5hdQI2YsQCIcc6zznN3msW7QqE10uhtREnwSz3zUwX9nZqrW3x4EYN8CnHZ
FweIQ/TlQkSKHNq4AczlCv/q8/qjbKC2Bs24MFI7KNv9byHzuxDl7AxsICPwSlLtLXl2zRs6ChTj
4P995f0Ah34n7rpBLWYMlpfbBi1o1JX6dgpdloq63WjWn5b+t1naH0Lldwavb7vcR6iB9q+NMhKu
pwnDoeQ3hb2fTv7vlN0cPXRKSswUDGvy2Z+/iiuYEmVfnj2wSy5/5ev+ENC+83VL6HjzdkKf1VhJ
E6hvrYa2es8D8z50egf6HN5U17W/kEB+eDvfubty9OtZt2Ae+I3zEhbxDfC+twhCcElDW5P4db3+
78vgpzX+nbI7LG0vixpSJt5lWX9lM/weIS5dVm2qN7+lMj9E6O8k3aqJmN86oIG4o01q8HHoL6DN
T6//n/zzXwFUVAJvJf9negvNqht5/Xr943pa5Wn49Dtf86cb+Pr3f30NWRwpCVo6276Ysny64/K3
tsRP+eQ/d/avj255KeJ4xEcHly9nab2WGC3nqV4N6CWrl+Vvefeby9E/L/U/1F3/LIJ/fdekoNOh
p3/oS7Tay/Pb2qTFmn7I5ymN9uYj/n8YJv54Y99KgG62IbR40D1osxog+bHaOysxJ+HRvyPrJpu3
7p9fNSqD+B+j0v90b9+yACuYlw9tIbZVmSNSi+CxkBU8FNwBHsrNFo30m6BnL8vo37q8bxMuALw7
9UiTwW+fIie8qMg9Ct2j21FEqUOsTUQ1voZlfG4ldQ7KJy9aLwQWyfGd41RFklM/66f+r9J61frm
JaybQ6T9O2vpccmLLnFjMaVhWz/nwn1yckFRRFs/ETXGqhSW0RetfO+4/dY0aEa6T01TzUlbOod8
BARYm/C+MN2O+s3JswadiDxM41jDQ6hjiWTl1bR2C4u7Q+93742iQRbRCTqg0070roaWd9OmwstR
IBDqbuciuO+iYVOz5WwoTaNKvJFljpPZwJoV43ZrtzhXVTgnQTBeqh7WHXkodNYQeOcE9VV75kZK
9qep+K7ixanP54N0/BvSmL1P541c6IXxGN3cBazySQfrXmgYzMT+hCG1aesRpVKAJ/uZ9QdakjFl
jXlpybjv+PzHtOJhyMnbQuRNHwzeIQZ3MyV0eIUl3ivMrKrN5JN7Pi9HNVdD0s+BSQi4+YkzYqjI
R3fNgztuQgTMs0tabYeSuqlQYZwstD8QT61GL7JJObJT7bUQdiaVulaCRlnU+i/uRJdNFYoXzTDY
Lj2ZIic+mmr85BNJY+JtXD2vYqZSKPF9BHN0Zwr3kjsDTU0gcSiQx7yP9rr+ammzHJY0zYPXDnnC
HPVeKYdkZEG3Rmrn7NbVnWwKaMgXg0ipGM45Y6nqnQet6X4Yxidulo0MmueZeX/pAuUcE1157LyF
MojXxGXlqrT5Lva6u0pF99z4b4EpDjH6S4m72IwP6m4wA3jbyj31MDaDrWG1li4OKQcadmJxDpAH
eJocKNKGUOX2oby4oTHFPLYMV4s0mwECoBNcFUtOMjsDAmuls1UCK4/X+gH+mYeJqk9UDyfQgl+m
oRjQ+xlvhsFfUtOGO3Db0WxzI+z83oUfwXC7lCGYYlS/q45jRHhu/3h+fxssMuNldTPCM26Jxpup
R+8HflmJcjQ+0lObugkLuCcPWT+WVxlNb7XnHpxGnHkFgxRnRPU7MPkIFjuIEF289wOxXyb1WbrR
kwhAUza5erFzAciuWaoE//3Gw+mix+BY9DJIZZ/DwTqoDrmKrl4/rBYnPAy8IglW3InT6H6JG+gJ
yWA/9O1aAlRdT9C865z80jPAGWU7JoQMJqub6X30+q3WX9YV1bs7c5MtwjTrTkg/7abwvbEo3sHW
Smcpb2O7PJfW/1BtCavr4F2M4WscdhcNU7W0bMIxndgMS1Sp07kWj6XMH6a+eCU1RKl0qDcD7V/8
bnmksdn5rqeSxgF/Uy1/SpBFUh3GsFKVzp4CqTByXpfSXel+3Fjnq8FpuEmgmGgSDbWFuB3gMeC3
mzKHqd40o+3m6p1x9f1EKoQhrDV/GI/g/+8pGnGciCkZJ+VlgbAPgeGftOjRU+yO/QgzV5+WV946
K4iE1mlh/S1IHZeRlptxgLpNiMNuVbt4lzA7nKlG82KYxCHI0UXuK2gJduWpd9tXqDtzNDrdba6Y
n+lQAZHIj3NcQ1pM6iIZtPdWoi+cMO4uqev1p4o4L9otWDYE3UroAk6ktH3Ow/qZuGO1jbtArKQy
f2cLZ9mJPfkuSTuxnD3XO5ug3ExdtWUV2rZhnf8p6vYkxkKC7F7fln776UG0Y+ncIyHhzSL1TTUW
D7LH0yGtd1XRuBqcXGZBDTd2Jh7CZdh2sd5QX19zOq2I9Z4XrhHmHWfFy/qou1LCB6lIdQVNMS7N
AZeAM2GCLlbfIpY5U4Sf8vI0t/0rPGnuRiMeCSepCGuezCEsKCfRPvLFNImOoZjNjRvBF4KcRAWD
EJdWz6j51taDo66ztFupik1e1CcVV7uuXJ4Vy6F+6p6XyttMOX/vTXTC7NveL71sVF2A7ykOoi0f
3GI481Hta6/ZtAUBCo4WPNoZt1qGNkVeVyeqHVcQmJGpa0yX2i5Y5co+F42JcMiWW2GLOZVGgNLR
pTGjBupM3alygv1kxDlU9jygfdCJ+IP7DGLuFPrPZYgWmf5apEMO48c+vB1CN07k4L3FRXnT2qBM
hOOZpGAcrPM5uiV4vVHTHacOfX6YFK4Kkt/1oX/NC7pdJHxfG4gerVqlV7i/u6pl3s73MSgxwcZj
jkaz8iLhJC2RJfxgQWZw54FkkYNTEedcV4f3Qxg9axllpeDnNg66RPn+Fga1xxhnU8z6IKF9gXJ3
HHauotCe6PZ+RE7V19PnfKuGCNJo8Xs1LJ+6K85mhqgcjRXcXOo8G4dxHS58z3MHvf7wjUcUK9Ei
E5C8TaE08eQW4ALEEs1w4p3lMFtI7ARO4vljlUJy7aEl4WNosbmFX/VZXbyjMZtKO5yJODDfoRgT
4C9O6B2WcP6McnPna/YooVkLYSOgsxzMvyVEU2EqmiQKxifC7LSBEtmp9dsMB2oawfMK4o1Vskz+
STgc85DxRyynKembfu9QsBsCMh2pxJB+/3XYzAOMUnScr2bPbOksMlcauV2w30iorm3AeuQ6HeJK
sS99DO/ZXmRtTG+7SJOs4yQ+RDgVkxLTDllZ43m01fDedBI/tMOCRSauEE3C94zFWlr/FPKpT1yf
n+txvMk5h1trcdR0Ojpj8Fc0+srdctexMCXMRVQGhySRJr6GQ3kiInjJrThXnJ2U1DsytwhixqRj
6KdNu2AhcjHuGBQtVL14a6WgyU/wabQ/DQt2RFeTJgv6AJNcnoR3secmtEXu0df1U0yHh4EWXbrg
VErn0j/aGKQ3200mGTV/dSD3lho1+YnmzbbqgzdpEKhVdRMH8aHRIfKghhwVzx+LKgZliXZXf1D3
Y0jfRcQe48AeYs5k0pUhplR7sVdh/96VQqY4368IRK+kCc6tBUdR6nAXLdFKlwvcohZmsq6d93Yc
d03QHvJerQJY6hrKn3UA9+3Wf+wtxm5dEm2p1z6FgUVK2Sx7p0O0E+0fDKEInDPxcSJ8i25jjy3v
z2m+lCvP8nXZLI9a9WeoOJ8KrYJMjvln6NcvXpO/la09+c6okkgObmr4fDsgIYDjBvGTOKbvRQ5B
jKpaKT7oFStb8CnF0Q4Fw1GXmyxgNEyKmD2IttoPDlJvWFcnHWgiU8CzdnRZMjvGSahtNq4Nt5GZ
kUn0co22OHxQiicISh2WgTyzLn93u/G54/VNMQSXpZcdvDimPx1Bv5Z5MI/mFgoO3sEOIYidzQW+
UQdNvCv8ae+pbrwkmmFsPuvuhVTlTsZj+1aNs0hgFJ9xLWOV9AIgy0xkyqYGDsz1cBkaCxdmZzow
tBEGGC6vAZUI8Hn4XmBOr2X6pihVk8Lhs1u3dXWa3Gk9IhIkS97StC68vyqiG0eYByHrvU/kHe3H
8zDYu5gh5x9ovragKUNLYKnSqqSQ0u6e2zxHAxVeINPoQrwXE81Up421p8aqP7BGv8DB+QTWzwVD
TMcij465pifukNsl9y7u0OxFOKikk3pT8thLwJE4qlytIO3gpbKi63zqr8HovkQxopbkr0FLM+gz
Hwuav8/gASUc7CkMOWamK8ekmoY/eV3PqxYs9sxpSo6xMnGTS3bpRjfxK5IVmB3GNCyrdta2tyL0
9mHAH4u5IpvYUnhtBfULpdhuC+yCcQkYHcOFrU3sILnj+kZ4ctn5oYBtktiSXttkmOXTEPH7WQYo
nhDtkLXunElBkTJstvlSP8Bp7iCwvRNTQOJRRl2dlb7/NDbF/TLPXuorVDJLZd9dNXcpET0kgFA0
Jm4U5UkwhyyVwsN2d+OzGq1IItPet557HXT5CoOJMyvZLlj68xBO1wjJq9cfQHb7oFG1jjp1mT2N
kUSWFnVwhBFGg5qlDTOzjKuQCqjaxkgNosGe0CCGCLg4R6E614UtVq1rb5SFa9dg3Sd0WJaVkOVe
yfbQqylKvMV/c9hYpgi9rzEmQsQY1CgSmtVo+WdeT2uXkZOC20bSmfhY1axLA1WgptJ0iyw4Xs3c
P7uwqUpk2CKScvDZHJAaGqTXU23kqnXEoZL+AgnYus16STaRGWBD3Mmz1hixDOd0oc5JTuElivdN
W3G8jeCau+4nM+2QTBYh1yHVIaDBFqvx3Bv37+CKbdPMOzXIOKG5d4o6u/WLHEZ6PT95es6cbvFS
r8eVOn1zW7bwS2CeXot22jmlDzkFEu/DSnxUfPhjSu/Z6Tu6XihGyRbSXVgBzr5f7yla0EVI15Mf
bXTLNrKOs7iOHrSYLgIXVypvxYbCT+nXEbQ407sj82cvFg/ILQ+9Wz+6c/UQW0hrRPGps3QHuxKZ
MIvxiWJ5rBxUGkaUtyFZNo6P6rUsnVsy+M9Dye+rSa7rBmvFifgff5kubhWs+NQ+tkJe5gV/bHdu
mvYGgrHrAklb39vLYvUeFXkqrLxZpkglGPfReAbV/eA34U1QO0My9x14fpNjE6qrtZN7ZjUAUMzw
EF9ERG+mKvhsEfYlM6/tHChIKfrvQT+uAmUhu11XD3Qi77PJX0XIP6BEL3B25DTtvvTrFu686m7s
MofHLKnc/nOcQWALy15iirjJeAuWiM/YllskYKGo2oQs7pGZ+lz0Dlwc5+gLoGFpaBhPuW7vJxjE
IYO8trY9UtvmBzLXYzKCgId0J0ZUc8s9ioVT3qHWVx6/d5lznBmIvHyRyAnb+QhP9VVcFjvPC6FT
108bEBxWZUv+diMx6aLdp7Lor+CXPoA7hbE3OpxZ4KAW7VZxj4pOemlXAJiIIMRB/fnAWNelXAmb
eQFgk6lbhlTR8BR9Zey6L+5zbJ3EHQUeFwUeoMf56AXdVlZTFruhm42x+tM1KNswWU4TjOyGmU+j
P8jw4O5r4FzEPrqA7kwxrLrJO0wQyUmsZ+PE7cgmmJoBiFOzagO91kV8oGgzJlAJWC/EwPhDHHQw
9Gk3DxAmkShlAHzJOLzz1XS2lSsSOSKZqtmJel6+Vg1OhhbF7NiRe1hKYP85/EEHoLRg/aQerfK0
YOHe8502wcX8lXF9gDE6suCI7yaJNLCY9RFl7bshOL9ULG976n5WoXzvo+l+CsmZ2P6+afMrDaIl
QR13JLFFrHbvRa3XBYh1TYUh8pF3ryiM3TT2+KE17S7oHLQIh+AtDtlK1PGBOzjOMcP5MnKFGFJ7
d0xM7z6hT1WoNkvvp1GYBFEksB/Ke+6AhNzLKfMIu+coaj3s2HTAWL2durWunY+xiwwWEQM/tdR3
mvCEdfxSTJGXEb+dslCFt5Vsstr24PLGRzUE5x55ZtwM+ToIUE9zKa864DixxcZTAwS7QLh3TXPj
ws86rXX9UQXdhrbRk4ezsayWD169d4bflhEQRfgH31DJK3gHll0q9HDbfBVuZeFtZ0zcG+zyBHWy
SLsqePKn+sjc9k64021sGJozIOOMy9qboWyL1OJS8PHQl81jMMbr1u03BAIlXPurXhWHLgquXU+e
LKd/jO9uTL3s3XZGKe/h2RZ6ORFM0iJDeWHLfBGsXbOGbfNy3no5cl9er4zO29Qaeoyc6g2Ixsmj
/B6AySlSnYfCNX/3QvJaeu2eucMMuWD2SB1E+GnwHkxIVmpQTzyA7INbdfdhTx5oJT61hqKxqtja
cZYb1qlDjhQ58VAiytI952bUqST0BSruiDn1GirLF5fzMqEMZWHgyUdb2n1uUGPFpVkHk8CtiKdB
qmu01CxRS72G1xl0vEL/aWrr16amu7Dga3ey+8ZbVry2RUKYuPjEoNTO19Csq9GHVqeOqZ0y0d8m
ks/FDC69W2wHpwAoll+CCPtaVAcat3v5dch+VWh5fnVGvreUHXFsgC6dX2rQtLy4Occs3MR9vyt5
82AqsOJYUKWhG+6jlr7YnqLeArpC4mLXAaduFlolpdZp2y19EjT6vZNyQ6v2sZnoTZEj2kLEPhjr
VdEvGRSaLp4f3pQTSRT0I4CCIgzmcXtyWXyDXHY/KXgBsdF9I0CfJAA0gioW1PL7fG5WLmbradSc
ZgbSis1vdTNki1FvoIY9GhlvG8nJ2qPLKyZTH6oh3ANj/TNXJov85mADVDEg3BWjfwlE/wFm8bNy
/W0RzXtYEOxqxwIWLgFWFhsugH9wsbVe/ZWTqaceZw7CNYiPlqX1YhG7R7Ee7fAkYvAAKnQmkgAp
Y+CIXc5qpIn8a2KeOlsb0/WArA+NgOtS9vdx3pzBm0UanuMmguCCbX3K/fGhqYcEtC+SgdD6Fw4a
czrReKMCBxild1+KmqU20JnhDjpbnfNg0NlNAefvZCEeXYWiiwPf4nOd9qY+2uLR5HzbVJhhl+V2
gBSjA5OUlOUTOIHkoFW9jmuACji3oIaXwebuAKD6ASlz0lQsE26wXUyx6kmUyblfj9y7X4A6qaH6
RN6aVXWzD4G1LPglHXvYuOLkPFG3WwNdvXw5awSzzrza76CwF1zHhm8HSdatWJB7uZvFGaFFHOTn
JuDrtqiwnvybjkscKlOqKiQyE3sfWbzvfPnHrSBqyPJVZIIVA3CFBLndsYqcfBa9RL1/KzznyTTQ
ByHNyoTjQfgqI7TetjUUfJgH1j/iQcJVh3c40l00sBead6mmzq6p5cbr4FlS2zc41J4GEtZJgz4o
itJhpcfu7DfRqx6XA7FmN0PCPxmMPDdc3XRBdIxjU2SDB/Ze3GwXNX1KaTeNQ3dgXbzrqNs6XXSs
S7vhnM3JLPznyuAqMFgFKxnkb37T71zY+USivFdxdxENEEmkiHwml74MM+qiyST5Q4RFEjfqQKFY
ODgVYuwS3GhwJXM6HHnLoWliz0DfDJBXss/HeOV5xEPGrLZ50Ox7t3+2an6ZFFIQOhNkSZ2TxMbd
kig4wn0WoCOAOGrHDVwhbqDl9s6qB6Ada+E0D7XEgdY1czo4COD5su9bNCNKByZkjkEzAtQY66oH
FaAc1i2BBlS5L1yVgk6dmT6mX3gZGtmS6FRDlCqohq2U4wqamBszLcOOIdcDn+cN83RFYhqkYx1d
MPPiRwmWP6KKrwCIAl0g8QNj5V3TfUgHhazmGVKbo+1xUywvz1PQYrIa8kPAyUDfTqYeQkTAG1NH
szJTLLp1rXkqwubNVeazpHRTK0uAV9Kn2BN73k1pr2KITfDMi6pPggBZG3MzRxycn/pcmepW+foo
mn7TR0uLdKh46/HCV70T7SK4r6AMZli6Y/nm6wAWvu2m0Oa97Otdby3+qlD2hn6/8v3pXBTOriqd
fSjppkA+wIr+UgX9e8hUpqL80HC7WhTm7sSnDetyRWojkjiQ57Zizxia3pAYMRSm3FU1PZo6vGt6
oPSSVIARW3Yn/C4deBikAwoGnNEGKUH0wXUBxRvhPYV+xFLtjhk4Th5upBvSwYcsNYq1LswPVEoM
RUU76FypBIDlHzOM5Yo6025x6wfpuHsRtOuRItLT+amenItLAJ1EMZqKFTN9ilmBazQXmOyJK/kV
1A9L014iY9/m3H8J5viYh6AI1yVUSif4fvvTWCZePEtIFLDbcrBb3vVbig5n0ESfQVFcOx3USRwN
0XFwiwNsIZKWIwJAcqjgIscsRQRsIgC2MhDlJzYCGQx2kHL04ORq9AlZK+bYGnrHJ4ywVR3/sF2N
Rlth0LGx40rV6JIGDuB8Rk+M+jKVTvcyYDArccvFJmOgbufSeQfh+LzM/jks4L+Hqg5B1Nx2zbSz
ctyIOEA9UJZAAsLz4i+rEcDYWCB6xvVuiJ1joTo/KzSmsiwP13UOh5Egj7Z6JBfadzvsk+sCNUPr
zTtq52Nv2mbt2YklpafVakHwnGP16MTlq0Wiambk5mJcAbG698f+3fL+Kyku1oLlXWJjH9OUigLZ
j25rt7qIqEtoMYXpXAyfjLbISfEC5QR9lwBNxxWbhoP1LZAsm1/LtronXrcu6jqD8sOdB1h+pRs8
X1rQa1CyrHHpmxrfGtqoXcvDg+PlqOS8aY1ovK2leNd8wnoPoNsX4o2g+bZxW0Ph2xtj9MnxMCGC
6VJnzLwJbYF+hCjZvFS4ICXCnSm7nTeXF88DsdsW08EZQacmDVqxYE695lW8gbPE2xIukHlyxIdj
IO7UBsWam3EX8KJPfaKuMlzWKIVmDMRN+xyX19lpuNRjcyDxsi6gOFqNzu1czetWDcd60Zmi5Qnh
7paZHKqwiCF6kfs8HkA/ZsvnOJmVGcd1H9obD5iIt0x/FySuSUjMKih8iWQMzaeu27Ayf6ExPy0S
t06kvx6JCgHrY87Qxnhc9JEVZDhF8BJPqh64vYn4uRCQkjbGpvWs2MkGMAVWIzIadwzctaqbY+6q
ld/1jwsL0qYMD4VFClXGdbgfSJFCFeVjpHz6P47OY7lxJYmiX1QRcIUCtgToKZHyZoOQuvvB24L/
+jmczYuJmI5uiQSqMm+eezPANFVsyHcutm7KJeg0D0M0X/2G9oGczH+d44ZzYu6X4l6f1m9sPn6u
nToL5rx3N1k5Y+6w+ucBy9zGVR6esSV7XszMDbTNc6Ws1dk6ZfJUrCZIry2v9egeRb1eGmfZCf6y
toEu0WK5WlPGqe0jgLlD9ZYzi+8c+ywNuoZkmC8UAzfVtXu/HEPyprLAZPI1FxROlkdrijviYLW8
rVnFhhzmiffMLtszQhFbx3GIb7prP6xseUuckRkrkfdI0vbB8Qk6i8Z9idQU5Wm65Tz/tuaclVil
s3HHsghyZVyS3kk2omMV2j3AIVUwBZNs92vl/VOzfhfYbQNXIrYPPWs2Ryt6+H8c0iCiKqiX/Llf
m3MTF4e6wuhLUtzK4Y9wtLpiZyQAu9F6XBNwmEliLR3/ZvWybpcsOkceFFmVn3nbLmOXhBK5iTeO
fT3CPTAwDMcu/Z4LcVSzu4tzst45XgF/3Xi72vEryvgNxzR/F7grdTJ2UJMmBNHsdUmtYTN7BjKq
Zrei59uBiMWfMi/DflDHPncPbTZs3bgho6U76JlLRjv4p+qvlHlu3aNRENX0lA7t1VdYRszkDbX0
vxJ9Lhjnni2XkTK2bcUuCSnHW8YQAGCju8na+WxQFpZyPdSTCq3G/fGSXPCM2s95b71Z5tgHMZOZ
jT2xX9AUeehk+n1JoxPa5c/oudXGZua0yfzyQFrhZagnEbjG8KesYx3mbWLBIYz7btSKO+NlEslt
MKtdtjJjLdsHV8iQOeo5q33nb2Yv51EzzHGaz7Ef/nP41u2eeX6+si3RF4+rlW4dOV4bp71kXv1o
iOZp5jBbpF4O8SSvxbIeRn9kjrZAobh982CQ7T55gTHWWyflTK7NTF2scX2S/Xh2raXcF/6SbYvK
PDHlOCgTY6fnJ3Yw2O2HvWR/yTlg/WmlCVQ2dqUfn0fpfQKmHIyk7Jkt9QRt1XNySG12E4iq3pVe
tARuwlPbZQAcfUJKMvc1RYdd55tMZm9mG+/WJY93i05vper7AwDRFPpDlQczRE+gy4aNT8o8Wt58
nFZEdM9rElIRkmRvDG2+dUxrOpUedPMMsU1HAiRqqPNgG0/xUsY4edWLXsatHTv/Wt+1Nmsbne0k
2cp2OE3wyolk7ou0tkkEmUiJ/ddt8we76k5JPpAwa2wN8HUqgKBr2v6F9omBVU+dMMXl1qTOzK3+
J3c6eMexPvhO8iW95H3SpFB0FC3zmPHd1JLlqsaT3cQ7Z6l2o+V9L8l0EkN16RQqhY6qg2eYt7la
AhMakF4vRkyzan4Aq0COt39r7kknqvZ+1AK+UnbYy8/CmaWLr5U7fxM5pGx0XnaC8/wuNBUkKYJh
rAdmfcSoQvm395G9GlGZilHg1HGv5G4zy2YAXdB/9IbU4Zo43/m8spWX0Tja9cUp3DlIFwNcwZPX
Vk5Pa07IGZMhzhyk4ExYn6Oun61oVLi4dYj/DXfkaKtNaw7Q5isVjw3QukkstSUkDVORm/6Ysb9f
p3XfDdMJ9wuV84KzOrqspjZD9N8wsoxHx882Tuo816I0YUk58X0n2uVDf/cme1+kB3zWXJ0Igl/e
CpPT5BeXHI5EzX+t1b15HhPVuBvCznBuk07rsHHyp74yr7KWAbgiBzNa1Ki4DtXZ9+artMbvcZ1w
0w/fcTO9TtN6m9uCwY1F4kcpZhdoMmIKWW8pvB6kXRlBxPAs6MZkO5smGm/SgqaNeeBY3bMx56fY
Frsa7jYW5aWtsmclvJtirL/paZ2CsuR/6UXerGT96yKRlSt9Z8fRUujo6E7THNaK2Xp6H8QkwMKB
3xXMuOoOlSYtYj5ZJglp5Z1W506zYfn2HYO90JN+icb2O2rUCU30EGc1cztaBlOd5ZilYW+2xpH0
SVYL6lszuafUd64ZGxKZ8Q5vU2uf7XzNwnhUL7E7s0hg5h8bMsZUbFgO1WA+iHX4s4r8iH+pCJf7
pMXt1ffEcMrjht3UTnOKU8w/S3lwvKbYjHb9RId9w4rworJ2r9R0HVqKK0XtPvduaC7GLe+iJ48i
UEzlLrENvTGT5mAlk3k0jHwr0nqfeuahIrf3n1zMR7vj1+LD4j59rmum/bl/B6fzS+RRMU6i2c3l
e8xWTwXyTErHr6tW0FSZMQVfVQcPUbWE41rwew7kYV3/Dh6xBIOh1xcO1zjM71/pGMuDmwtu9pni
ygapDLOG61bzOm9nK2uQxYgMcGwbcBH0ouQ/g2oLbBZ1iMDxBO34n2YAsHjgOqVvu4GcnK8oHx+n
ajlkXvEdGaz7cjLvyOlHP2fUAcM9G9KtqINqif85OjW3ozKiYJHFT5YLdTBWoIAlpbuEVJRKbv0I
cXQZcn8nWzqgsSCDN7Veksy9mDiOLZQx1yGunpniOauKoBZyHzN/BLz88YcGcdwA6p+N0F69jWpk
vpnqXIZZNTNu9ECLDOCNcTsZ+iB1+p8sEwqeiBlpiRhpl9kDFv0HJ62CNEu2Qogn25IPCGsX3/Sp
CJ0XeL9HxO5dZYzlIfUidtVNFbiKd8vqjPlc5X11foxw1tAzR6kdh06yXr2Yn4vGYMIGamgaGdF0
QR7HrytO0HYgQ7k0iJZayYXLBZGE8i3S6BtpvyBVDBI5SuSPBagWoQd/qTCGbew2V1dBces643ea
uiMLM/JNkkXNZnEaYkn66HGoSC9Y82yTqkhT+Tm/1tq+mutAreSy8TBfmQPHems7KSMCb9niA2Vu
rOOzPbqELtaOvV0njZdcdk+tY7z4WRO0ho8Q53ho5uuVnWABkOABxC1M7T5sF4E1MIm2bpOfeALn
sLWu2f0cjhSlIRRNaI6zfTKGirnx+EWMBvkOdWgw8rPs9G9pkrzYGQxBtGS0xQfZtGILsHJqcxNU
tuO6aq3d4Hu7MnF+WRy4bgq1HrockSxzUR8MYlG41JqS4r1ML+2gqG44xBdowBsOz/9cBp6haps/
6Yq26Fv+vYJTpy7h8efZ4Fvrh1PX+794gf/jhj5oLHrhUAE+Ksl4svKGLSFyL7E/XaRuH4QOW7rK
wFgdKK85pWyoDCrasV05D6JM/VSuujrjgkhdbvKsfNGpuB8wFpHDjR8mWSe4lsfjopNLVlgPU6/F
gyrlW0mvufF8GZh9xqoAQweNtK9d3h1cD1XU84NKJn/Q0keKctDCsq+PrtGE3OywpJXzmTnJFjRs
RkkgE61rLJz+ZnyUvmnu1Nh8+6J7dWc2THsgvkV9KBa9swrfDxYHDiSNP816JrG4rRTz2nZf+3Lf
u/ODUOu48a06XNOU+VLUXISs77Lj+M6lbG3nTELmdjfdEgPilX1g+s17bJPAYaJMxjq/QxRDUDjz
W+GKxyyaMSXI/WDLvd9mbEY23x2Nr8Ou/WPWQXnxwF+YzqpL2TL/t1eWmhoLetK4XCqSVprBuxAY
cao1V0tmm6EVkX/ggmwzGh9udqLaFyjGamPMYD3CXAVbj+w5WJeIkylp46NbqSwYCnvcR5PVfI9R
v+yTzHtMVPzqGNNVpXexPefDsGW1y12gX2dd9anvGf9OqjlJY1iRm/wXLecxLOPu1DNyEXN2TeeO
Gy4db1FTjdvC6S6QN5tBlu+DNP8yIrCOzMzQe1qiGBxCWzzrljJyCYQDUxdZf1PH+8+tmj+mtr9G
23gZTaoqOiUZ5o3DtN79L4+xw7WyNRmLOyjn62Pq8S2P6i9HkosAnpwGme1kNPGhLSnWn4pCUQ/o
z6OLx97IWEbgMVrIYG1SDfESdWGrzW9ZodqaNlhbLRAEiai5DKM4lUu9gFfVuxXb4uKMx5ZlWIcC
27Flcmvqathlct3ldXXybf/ZjWOGTfIrnpI/0eh9FbEmu1iqMz6YcGT9M51u/0Hurdgo2BPGos5u
LDB0IoTPwxhmjrs1+YA3DTjDpka94AI8mGhOlWs/jOUYLHb5N/EnppYtpfe6VU5xztXyknr+gRDU
hWc0ehtNg1BPlxKXGdacLtPOy13c4p3z6pvilfnVPwOg2LvvES0iaHMHyW5Yh6BL3AlVcyypE/Mm
IGWfHyVBiUrd6BXID9qjjuLQ0smfZRUBw6pzhc08ACocgjyhKY0K9xIt6pyWxgimgP5QKnUuuqYK
VWlMYTNzUOaWEkHMyOpF2Z0TxsbkAr1qgyK3SMOZNJqd6VvZxuuiL1P6N2mtlzE1XsqxonDStyzV
t27xD2Y+20BkQmyMKmFsdqfJKvslZrrZlt6/LmnDIU5q0hKrf+6aPvVO82HxPceWdbbp35juF8+e
6zNFzk61LP/o2nojDSTnEXO3syefmIA9+o39XK7mgXcBO8GS7azJ2oEAH/Vo/lKRXCOvODGW+ltD
GRjTEp/TbCauzCu8nVaLCKducMKlW8I6Mp9Nf9pFJpUhiRAp5zYkYJGXSOdleyUG5Fg2fh+kUm7F
jGJX54Uijek+tYn0v8lqgTncTAfIG9wu9FCIlebM2NnMl8e5iQ4iN96SmW6i4lFkk9GLGJtrty63
uMNIvhI/Xc7WJa2WNyPN06CxBQJn37FZieDzIErXozLmXVy6r0bbAKHbd3QYgdU0ohe3856Wnlc6
szViOkVs3W7FiOyRJsVGeOkl91FFOS6m/epSIWX3ljRH191OuYucXVPguW21MWvzRzEA2JqmfHE9
+1HN/BOgk+8aPWLiG4YXe0rm+CdX3HqucEEJWX+z2G6+71m8KllrHBp9TqVTAcAkTG+F3hpspNoO
TvY4rf5Hz3qNSPYgZTG2EpiGOTO2nWqPFRt1PQCujWADc1BYjjy3c1qE/qIPhWuke3dg6pCUTMzb
aNPEEdXSHTzWY7oFZKnvs3yoOjno4zrl0+tKwRmmyAqfNSORrta/td/CmfatcfDdf74l1w2TMrm1
tP2SiPIhS5w3S6yPbizeRA7dXhEgtfM6m6yoKr8zJe+e7EvaktINSo/OujEsuVF6ZrNmwok3lBNz
d1FtvNnkdqqr79KaIt7iFBGtw8ZDybhpAWXOVUQVyCvx6S7jixyXJ7eF2S395GYBg27wCzxWoCJB
W+hXe07bsEudLGxFfHGS2t/19zidtiyHGveNvVXIhYPnbtK6K8CsSSHlF66mBlWHDVaxuZpPiRB/
1ti89M6ib1Ya2Tsxrx5EcPdfnWhz54+su+4r9Yy0cz+r9O9Y2pcWp0vQ10A5ZuyOYQTztispfRvJ
iJ78RmxB15i5UOupnaG5+f3qh/rqTZX2wActvhrJXs5ihsGih/801+mIwIUCgJYColFPm3YcrnGU
KJQ+5Iwlsm8+4hWs6oY5/VU1MFVdGvFkTiaTiaE/mIt7yrv1hdfuZvvyr0RsWCw7mPzxlOEmudlz
tndXAGG+O5/4pmSQL1XTHoZqPcUw+UWGEEu2QrYkp6KbT612TlzsxzbLnxcqYFsM26Za10BazTFn
Cas7lO/C4Seq4jEcZ4IJKyvaxVipQ0up0B30NrItOIIkPxhGdMsz9ZTfYZTGbS8azwUkJSKVmkIP
48Emb8sfa8S54g3uiydRZcTCPLKR/bSJbWTcAUd5w2ojo+w2locZV2ILKWcPZFVQcTWnfKyOK/hy
20UkpNvpu1HorzQ1T40PQqogGicnP4+Tc+RQRAPKrENplTczVW/VPWSO25v8/kJc5gh8NM/oXden
ZQWCGdJ9WsW3mmgQJI10Ywjrj4WmgVTu//ZLvo3z+kUZ2d5w/HxbQ1gd+7l/XMxkx1mqN468H9HD
/JPwRZQyg8tSF5fYh42hZdi1rFLvE9apZmLBxZM+SJ3sZ50/1iSe2G52b93q6+Q5uw5jSsIErl2X
TzvxBAOv8bfO+fioUhEjVPlWYC9yx/wLSOLgp/6TXUVIZB3djU+EngY+m4tl31VmMPXrEaLgyfPz
X2vmxLDU9BE3ab9xEgtKCieNyya+SEZcr21V84rqwDPT51HH/+GHCteoP/NHcaqV1aHi44hsRG+V
v3RDNqIfTK/KmeugGNNp25r+d2N9y1HwAyRmgBZ3m2UcQE2ehiY5za13jFTyhN7+EafxzjX7w8TH
UJvuZyxyEJXyc4yXglnZvLOrfu+w+46Tw3yaRPQyl8a7mNQpL6uOAVv0auVRwPNDeLQJGYAbjc1e
QX+PzIksGE9n+oQQOJjJOuwI17w4unssUfH5PoB/Bn0xMUIMdf1ieGTfNx5wP6IUZ8w+NaCBrFo8
C+5k6LgjqPoLqOEP+quJGkF1y/jkvHjJc+omO7q20CgMeHFIpQgWP+7R6nMPnnoGfi4r+EyV4rBj
BmYY6BnCcu1N0nYKLnY6jwSHMeWHpGB/NIPw3D9MaNyAsfuqwl+JYLtYxhhkmQroz9JtJXQeLj0g
40TCGbdCDlrQ9Kd2aX74/9/nOXtsazpJmK6wNGeiApuBQCC+9Kkh/YdMZYBx9YAGdxgZ01hpx3sF
F4PUnfjG0RlmiwrGe/KSfgcBeMrAWaNENzwzy4kbnjm/+4+Xxw09aAk2VSjEq97ZGkmKq4nWQGcY
hKaqfKJdtzdoz+HAgWtr+ZKMKvSFd6jc/pw4Bjd1ebU9Z0se/7bs5B/WEED2ZMsjQ85j7xrf2T3P
cNWkO0Ysb7ImUlJie1+2w96dy+xoAInXWEVHboUXZcHE+VPP2CPjHcCmWIZjn3xG84Lo4UyH3pye
7Tw7IWmrDdEcJyS+T9Yv1Ns18sSxnAfOqDKjKhXPw1K+xSI9d4b/Qq+3NTLxAh3zUpu0OUbBxmKf
RUgH3Vnky9kvWMl+Ouwjgz0e6oyBkWJl/UTGYl0XDq2OfhR1e5TKofSqSlwa5XpW2qHLgigK/Ga4
ylzf3Gxmzu18zcuIIhoDXdN1GjN7H9CNmJC6b6v0LyW6gkFoUlkVxzaOmWdygdcFMVKRtbELDqNB
AIw2ztSFJsCBGS2ET+bmo9t6iMisu97IMaJfY5kMTlt6EeTWbrJ/ABm3bht9LX31b1VLIDp9jqz4
LSNBphmLhwgiamT7ajPQJ3Dtf9ilxxNr2R+daPl+EcHxQ22w5oR9yYGHAQADyzyLraj1Lp2aZWOP
yXHxe56aKtsZq97N9QROMa1B7ssXY0EtWVbW4lpRb4eDZ8TbvEqvS9fshLEycin/JWw+S3V+QeI8
FbH/sVr2g9vWW1/3x8kbxk0XlzuQA34mNW1mmfy4Qpt7MaD/QhRqBrJ9mb2OHS+QEYGMyeGJhdTB
YBk8cdGDq9Kjq5nM0oUNxbxvGvd7rt1DDe9sm5qQmP5d64RVAvdKg22ZosWzZzv0u3Vmf6a2efOh
x5rEuy0ZT3Nr6n3s1vO2xuqQCmZGI22tKJMPAKzfZmqI7lCZzXB03fi2KpnogXSkUKa95varJdhs
Pkn4z+Tu6O3x16AbrZHiDJHxv7U1Hmw7P4uCCE2x4JZCu8U/RVtU5EfSuB4pfU9NZu1ayVJScPsN
Q45j0rrPS80huMo4LC39KA0atXbA9dr1zsUqwE0cbMsaqHxohtcUUwtWoGzDb3LMmwkyLHtbMoBD
paj06fgD0x0Df2oe0wzapCfNlJ6qfTSn+oq2dTT6DFB6Xu/GScxOhKd6GU4gp6O2auUpL5zQpU7o
PeRy238vqpGU9Am4ZEiNdmcb7gkj0EMfVa/FZPq7ugFSv/ufluG5mpy9abrbhkx7S4s3OVuAuYxn
4XhcVth2dJSpd6qMHl+Vdcn8gioNQNrvnF3tefZO3xHWpHnCdffuVeLLMJxvHCeANf1XPS0/Rox+
l1TVyRTyDis7+8Kt8OQoa6JwjAeoc8PfdAapVY38ahCKUZJ/BJ+3E7W/4wA7EQv0rdFGApi65NwV
Dax+I87R1J77pjokfkbrFv8domxrGeXRTJJ/S4wou2SPi5BrMOn+pYFDzkrvg7Z0W1fZfx7zZ2mu
uETKwCrM5zx1v+2hoNtfJOBHcYZWZaqhThSYNl2F+LB5hzQ/52aOiw8x4B5xveXSRhrSpNmNrbN1
tXFbZXK0JsRiTaLkINr/WkL7FqX+ViUYcs3cDH8T4G1MpTv31tU2FLRF/DmZGIzGDCIlVax4dZvH
ielbmjngRK31z3OQ7xqrobagdWAaABaYkmWb68Bx/KNntXTJy1MzRVvRIfjEafk7iCSwfJiCUdKE
F1SXXgT7Nqa7BItuYJgZtUDdFxtZimtsk02PnYruT4ZacC0CuaW4N6RFATvALGJVrKPyoluaBa5M
xA4L012WYsSO8VQxebGOkcMqTU97f4qUsoeD60cMmKeKHn98/oy4ir40PBuNc7Lm4VFZ4rEqAI8T
8+bm9raR1gmZ8DTRxQbkzQ6BdpKrVsOlL6dvh6mPhYwFSOtsO4uob8HdGdW3ZGaCMejqOTLSD1yk
7CxsJIYU5n0DnjVtWzvHsL+7ElrDJAy5uc8WhUmergG+5+Fw6jo3UIWnA67Fq8Y43cnpUZJlorX5
bqXNgzXJZ0vOYdWXKSMHRFpV129jEpE27uqCAhLPSyedx2VqtsvExLQWDdNJOvLaxXYc51uNcayK
4bcy9TEkYhdb08Wt+FbHpG6CPC9aTCjNYfY0GOMAmNSNHBhORB1e7w2rPUfIbdg4x03ZJfvStgwy
tJsv2Vk7ZcQ7rwR9mTy+spp0u6nDoZyuBzVEOD3x2vOv4OByM3frG+jYBZNDMx4PwAqBkG1YyRw3
s+mEfa6cDc6OC0n1/xpffdJSlPAI/a9YqA3GHHs3vFK2dHfPsl4DzFUh2kkAXolrugDnM3u1c3X+
gwgbNE7EKdxYz6qjWh59ecsdMlulOR48UZwSw58QC+edSHw+Q+ebOuuQTcXPWhhsgmwEHS3YwL3y
muP87JhM0Fp9YNcH74qLX6mnsFJg55tcmMGKhfd+0ymUgPkzy0cjsL0aS4TFw1wkx9UgjNVH/0xq
e1853c0S097tqz1N9XsX9+fag4bLM/vNaB0Q/7oMZ7ffrEq9j1xKhGGejLrYUtgcyKZ9QfM5tk19
ZY60j9r4FdMqXtqGYSbgzFLnWI4X71aN2bG1YNiSPH9wykhufE3dGMUQVqvERiPNhzp2KVfHkw/q
IQCumTGxoGvs3ifV7pfI3Braeq7V8tEO7W9WLBdDG922HMcHH+vYnNnW1uydz86rtrhHiQxIF+rb
JDpavvkKQDfff6m/pVG+Z706lDa1NKFn+8V3852dFPiRez3swMkTrLjwte6IqUHn/GdcbVByQUgG
QiWko99/wFykmMrJtQDHcFPzKRIunvkc6mi9GxMM+taKR623//Yt2pK0ePDW+zshk+WrZcufrLif
DSv6s4wRhgOba7N1S2hLlY2nzoyvQmb3JUDtU3m3xw34Ki1GAdxDeFsaWe+dzji5CUSGZ5qvRkVK
wX2PMg3RONU/HUPRTb1MZyOt8Zk45RkP/4clXcbZfbEnaWbaNB7a0xTt2sLJQ+rLvzanDXhEnCPq
TusWP5x9zOo5P1a9iYk/GsaPlIxx4hPuL6XNWo18sQ8Lkzx/pLpwm+aQLksXrD7jK89kW7rl7AYv
uWauClftv6nFfh69dsIM6fwp3aW7K7DntmdYqLvPdvXek240NkvnbxJ3+MhtnFF9DxhIakchoy2x
BjdG20HVNiAnPRmLOv6exIIdw24+WD2P6ljE/M3FMVnoUVpKWXQd/63Nkn9SAPx2XNgubVze2q/U
HTcSRT8s0T7PLGvbVkR5GDZpK9Wsg2qlALL65cs1jH0ec6SUmDJJzexfSUyVeMLdj6aL9mJy5pdM
lK/8+WeFT6yWyXZMMRFwtPnNGlMhT5/F4J6GlUEcZPtR2c3D/83+pjmeczH/ZoM4LTHga139Cl+J
UA/2cx3PvLBFSPxWHwDnhriRHChn56gnl04mhaXo5U+bYX7Q8/Kvbmv4C5v7tfPTV3uIkLeS+A32
9xoN8j97lb8si3sjbeQrB0sqKE7NARiOrrzJOOjT6afpGKwYPb1H0WU7957lj6WVDJTiphkLNVb2
Yubrb9RYlzLH0WuVLFixvmjNfj0hLpblBZbKPtiHsxu94qdEyb47yt+1QdrKWqm3jB5kxdPvrSv1
14QBc26fpaNPyp9vAo66Hcn1VguMN3ub1bKzZjEhARKOYpTkHHSNejOFRVB+ulsK+VDa7p9iHD5s
ObnhYtvfAq5FoNJyLTePMU4WPa2fWg6hnjF8LQJ8RRo9FpQJEQg9K8n7bXw/Hmf+8UmVh7i4c4BZ
CXSjuxfHps+oauvUpgUDqcL6TZXC+JrYTjgW+BdyDXmOYMDEByI/xnhV0cumDkwl1PumzVu0c/GE
zWdrgbuAsJ+Gtq3CXk0YN3t5NRZ3A1H6OXUafy89VV/3nwjln/6cnBerIhjV5Uaw3SEkHxDvrL66
6SP7tm6S1SkOLphsBU4EFRezfKjFepD4FTGlnntjgt0gtCQD1UCq7+cv2S+vY5Y8uU2yzXzrOLTj
H78ar13FjtwVA3HjHgqbOsJVrbGbM8ZATXZUov5qVvO5aJx/2jJfUWt+fEiuWaK8wQ78diLq6GEi
CwgGnx1d2r8+9S4lgirjrfam4uackFbgG/NRWGm+8SqmiK5A5I+1wM6FUbfjvhw8PrYEzHIwuSal
Bq/NSYnSXgQeP0E6ktexr1EQCMgoNpBwOSd49Maj2QWWx8afAhMXUUQXKrud5obotXttVX0pSZbY
MoAZMHm0xMy0Pl1z31/XwjkZsv1YEgAYcAag8PyYrwmxMfaX1dCEmj3nY5V+ZAW9R5L1X8jcX9ay
UqpXb4ZtXqtIXUdp/jYg6yYy4FY35b5XM0Oy5Mn26d5i8O458U5jtb4BCf03LnWoIUP62Ps1anUZ
4uFYVwiZk3EcVnwqvUFUu+C5UBX7LCqXS70hSWSjypxhXuU9qmR4taPiYTbSZyMe3hmR7+zU+KmG
alcQcLPto/VPbuQHd6D7kRkBGdJMr35WbY2+f1GN2Pn1RMCB/mcqzOiJr8id78r/TC7TRCJ1mK2D
p1Ad1kG+FQSJyEkFlikO0eicsJLseJdDI6t/XGSt0kQHZP7x1bfEZC1mNRLtJ98UQVg9e4yx6bJe
Z6h+E6smrSSrv1u7xzqUthwDXYkc3qx/69l4FTjCen7GA2OLO1Ikr+WQLKGFe9jIVPG4Zt5rP+Tv
aeLhPYnbZzGgeGWUEXHfPncFlKLf/HVt+5oTC5IDNPBkrft1rM8gyQQNKWZyUC9Oksdk9WRHWSRj
0LZ5HhpDcvSzZOalbePTrGtmG8PwNjjywy1RsTJK/MHwsWGrOGfOk/+lNt+7LZee1U6vfqrZRq6N
T6pcm0esCPhjAUYZ+vIZpqKLecCH/3F2JruNI123fSICbIJkcKqGkmzJkvtmQjidmez7nk//L+ad
5KebsoCaFFCugiiRwWjO2XvtAMWyV1NasfEfL6wsZOMW3VSevQ5ygdA8UBD3m/dtkP5IKqQz1BEf
FM/H0mggu/JLn9pB2VBjHaIlURHljYGW8wb0D0imiB20wjF1HVfdpqW+kmslKs0Aye5Ev7sv2yck
qLe2goCsSb0XNcBRTBXdHCQSGiq3sRcnK3bylKJTNGPWVNhIWrBj1QOC/mFwR4r5ULWMHQKWxx5D
WdiD9YimbG8Z+rPaIzRqZf2zq3D3DMVRM/s3LWueBc4vu7KXNEOPuam+2+24DSx1k/gaZhDtTSHy
UE/yo6UNhygTeKGSr36Kg33axz6DXXlp9RaXb48Hb3q0lWKbJK3OHUMAi0flVyNsehLN00CHrYjg
ZdscJq303XMQeZZB+hEjyl8UtnyrU/0mY7LjDMAjFumrCFH/SZ9pV2rGM+LCfSQILhF9Sasz8cNN
BXrPwB4nuyLdD45drSUSV6AMq1ENDgUZL0tpc07UwnKPl20T5Ug1e8d+VuVw6hXn1e6tD9mXoduH
3c6ihSXiYlOY0Rt9QRaKtCAqJj8ZMv5p+zzdqcJg6mT7VncoOWAPaKICxEvGDj7QgAElRY/kJd1Y
afJkDxNeYmEsxmTcNaP2o+n9OyOktVfnouEF5HXQqTJ3lfeAaGILBmPbISrp++yWLBp0lNakLmNB
DSGBI2pPxVdnqDvpjKu0116mqjmQfpIsRJpOiAycn9KBBJ9jz1OtglDe6NExk5M+zNIih72orv3K
Om2rTVk/q7+OapM8QElHKR1uwPBiCBqfcE/xf3Oq4pTx5iTjxzg3EY30mWzpcGkr5Saki55qGMZH
Xg0EjuxwWhVdvECBq8/XrWre+gBdEmNXaeUNZ+c1t8vNJh8wiYIRKpCz2MMujgOWq4VHL2AZU0GJ
A+MEtuiZzdxLb6g/VGU+tXWCsJooeolT1A/dyJQcPeISP3ZQjw51C/BhSDjBUz4aqApbByGyX9JM
P0sBWEGHNjtM1gObcrmWY34sewRSijWuHBMveddoP3BkHsOGDXhXlLB9Bof/HtG4r/q7gRhXKgwo
bRMT8WgpfwylhxIlMjm4RwNFO/nhiWyXc24vlPBoDs6dP0g3KdQfThPeq7O6uJerYpo717aGhKzU
H1M7WU9C3k4ovBVmjSlTD1TAtroYPlElbdUx2neB82HFEulLd58nEYqiMm9WbdQfhYBGUM+NXdoH
eErCrYJzhhbzcdR9VGFm/RBTSsY67O/Lxn9Op1q/S+NZkzmo1SGcyjslyirXoe8nsQgeR826Z5fN
eshMm8U02BJV56DlYXQYvXcMi/mu08tuobFXeC4L+zj4KU3mor1Lcf0xa0wvTRDaK02gm40L+3ci
0D4qw08nGN00tZ+yPGTC6/q9ZO6vo6Bf1Rq1VElyKs3GpZeDUtCo8rInKnsU7+jvN1VRrLwmXMsU
cgfpUjRM2GVHOvSreb3x9JUPcsIxlV2jYaenCrJPYrG3zXc8/cBOcgP3QbSp9QxCf/1h+tPJSJKt
P4Z3Y2ofKAW6QfpTLTK6o8OJt+GxCjpXy6N7hzZ0avg3muXvuh6v38RRiZOEsceydDfQhlgpwAdd
upxPok+eDKpbMlQ+Y92hr2aJ0+SPD1aDZblNZHSoQ/qlbYwtGL1d6RkPTTJBVOuUYkl+/Gckm/Y+
jXlynUEB3dT6e5lTcBN2VTxWiYjcsQduk1S3vUg3OQ5xpovxViFdadHVbAK8bllZeJWgqEpEcUJH
yCb1m2YU3npSEU+1w7T0DVwguEUfAjV56DznITftZQJlLavyXypdh0VFHEffhbAUwQqWdnFf4YLu
4CgyBQanhOPtgmDdZ1Vh5uTgM8s5t4EIDh3J1nSg9P1Y8W0mXJrkO7r1UB78Di/1IAG3JcOdY/Lu
UPVcIITdtE5/yEnnDQwypSbmOV1XflqVhsYU4uwkDjTF7wEJ3WYN7mDOYnmKYZMuR41ErlSire4z
65lS7NLGXsrAh05jT8yJSEOUeBM15YtpkaCtGBIvqnkcpK8u0EQ9eGlLQkZ/4pdsxgL14FQa4DWJ
K6HCEzJXanRksLPQ0/BC2yXcbtmjG44clYAZq9zoGl/WqmuXrRDVAM5lfXlkJbwXgbpRpjBHIRk/
9M6kr2p2LOg0SBPTl04I49ATeOogVJaUPEunQxaFK0GTTwohAVjV4RKw5mOskvdVUp/CwM5BIfbv
jMjnMWi2oq9v5/V+mNrXImqfUqaWqm5eOo9eZTuO/hplAsYaU3tVAHQtqd8QoxbVztYq+dLCQriH
rDGkvuw4CT2FYtjR+xwYWvif2GBujMSh1Kl/ScN+Bi56UhWEZfq4JRfiw8jqG6akDcfdjRyyp4YR
2mrdZx12azu2XiDhvGdzFVCPwn1fzyXZuAfGAGeOVsSiMIo7lF8/YU5yrREBZ12OH5Hu7cIqevOd
/FeiTB+liUHRZNyvLDX6kcybmiZF169UslqGPnJs6UhKRuncoozTdejbt1HS7bmtLwptJk+z8fFI
DdjHPKmEOO/KO8M3X/TcdHEZ3fiidDNdXY/WtKdpiNksch1UvhOor1hQwgu00E3DydUqOQL6DChS
S5h0+npK+pchwmRdtxtC0k69ad7mzYBMTFY1BQ4YiBQTevbCmMn1g4KOblll0xrpwv1omztK0x99
gYrE9zezYoMjIC30/keqJIdish4rU6UrZAOga5OTJ7SnpLMOY2FRWVdf7KH6PVk9WXXjB4pytzf1
fdH224DCmGfShy2i6sbJhjcDd6zmsayhYadEVD0ojX9ABxWvBnS6noaENrVPGgXMMYF+RG37OIb+
WsEbOLXqYa4fRXb1gB595/QpvU3Ce5yWlwFXKZgvGR4IOkeiUx6GyD5QJcyXsCV/xX54LNhfsRd4
58DG63KMLeChfrh24mhPwZ+CD5zcoR9+a6M4aU4F88EQj9jfHmwtZQ+XbWu9vImi/nHCdLJsYzGg
Rovv46LalTYiVRAzB+lr6GAttNARDXu+zpc5ZY9Z3t0hUeWQMVa7Dik1kD17YfohbjBH0RZxHP8E
CQEOzyl/VlI5jZ396DRggQON7l+FFWaSMcgNQEJx9dQa9saAIAFKzJX6PL3YmrYObWoEjQ8wAciC
Af0EtwFi5LZL2FVIsYx6B8ApXrMEGDRMgqURgRr0Qv8oTc9xlSR7o0S2x8559GkRDgRaohhEDeiz
W0vsEB0zWsZ1FunZA8jXmwA9muFh1al9cKKZdGCjpwIV8TC39l5RKo0reoc/xkoe61o+TDpnWNHg
0DEC10qgDOUEGeLQLSaUqJ1XoXLXDLgfVXIilfZx8kJ2pkGA9BKPRg/rj4affhJW+a7RkQADx+ag
wcJSIMoMo/KlMhyOGVqBEtg/+apH53eK3jIz/0hbD3ckfY+g2xV2x8/P/E8eymdmjp9OGtA51I9h
1nOqxUEBtx5HRPMVT5yG7fpUTEjgcprrubRftckRiJPo2Y/ql25DWRRq6KxghMoVPEo3rxqsLRPH
KC8JTOqy2WNP33TVxenvzibLcJyPZAweBxu+eBm6UHPbSOCHd/KfY4k+t46Dld37aN7ljaY7N3B+
kZI4B7qDR9OAjDXRQtDrYh/66dLGSLKzRXdre35H74pCimNaYg3UFFO68ZRN6JFs5aRNIa1V56Hq
5WudBZReKBAVwEYKysmOQraw49lb2+gPZIQw/2X4zR2kIbUdPHSlam19VQUXhcEmI3dnLHYmWMHb
vux+C4kgk2kG0mM/ewKK4SlEPe00wYfgxLECEDDe5nHoLVRKwZBdkfYyBcWKtx5U2NNxwNZhTEEy
lmWC5sdvV4VhTYuhMpS70U5++Kr9FqayXZmT8yNFUYjf/M6qi7Vh47ChjO4oDGwJedCrqFIHaxGQ
HZ/lLBvqRxcaGwmDSw/Map1IgGWR59xSB1rXufoGGGpnAh7OMzIGU8x3XSeJ4mh3fQ2P0cTWPY7s
ARRP3zWkaRpDsmpHwKOBMNdgrahH2QgDmo9myHHMKgl/LGCqcPjz1XZctkNwown26qpOnm1n/tJ8
jNyIzANKtU1fzd9hm6oarpr83tKUQ5yyztoQnKz2RNjosg1yOFQROtDEeshhQTXwmmZgd9nQJMmK
BsxntaupnQcV8BFdrrTI2zNWd2FDcFVIAWQhVIXFhCKhNaofKibMpdTHYKH4dbhSveB2grANB4ct
2xDtRRFlS4/Cj5FTXG8rCVbXeknHbFPazitsxV/tqLhD2NznafekNcYNXqgXgGefkcYpLkaxFccm
80iJK89h7UHmcee1Xo1KrkIgbhxtAL5JLtplKcfnCslC7c2ar+7oGQObBH92VoPCSJp013fFtsDW
jy6E7phfvwcyfUzAiKSJcWthOFsUWBwUdbyFw/BYtIW1DGNxbwfJxpPTLoz1JwRPM3LK/kHgxkfg
s0ceMnS/dcNKlukbox/WhY9ZpyLvSy8Mjq3hZ5GAL69ld+pTDeJFIrZRGZ8ajS69VuofQ1TeE4r2
i/JqveQ4to0qgxIwzd/QCV+rKnlAPbIjQXQtqZtmU8GqpBiAFPLhIdejJym0dVtbDWXr5k5pzAfH
wCQtMVvqVUd8rB88m3lwx3aVqm8lX3MqxyvssSgohyctREJObdIxihL5HrXZka201idLfxZXybw5
pG35anYcdDM62zqTeGr/0gcHvb9wjlKRbmOVP6bE4LyEHLuzXVFPu55eXjKObpBbN71RrgLdWXI2
XTvFmC+tKeY0pI+fWs0ajgRgHc3mIIdEYibM4oOIZfJb++IAtzbgjIv1eegUdhrOz1zpvrLBemsQ
gi1rs3ZhzP4WdnZTy3it+0XONDr8LIIeGz1GbXqWe5Ret4ktbtU4+IVeaV9k0cmuwQMWjbnAornF
25OjWiWRBT/jzdimKz/T8JB6s69zxdnsRTU4QAUZXrfI/uGX3XvvB+usRqIepGu6dFuIv1ULf5kU
zCyxZ3Q1WfJtuEPozMw/bcfCeRhnjhbaTgTanNyTCal+NQwfvkeXr5nEyRt5VdjXf3G8h8OMgzYN
Q7fIJBLrMVsQU3ZS5kOx4sx6mTxZYQ94jfP4qGGeWPgNx0Vfr9gKSP+3DWIQyaJOxBx8jym599gd
G1I+mj0pQab6E9faojGKfUodMmNG0lGFmNSAgiJaomhiu670Cq6MAmw0Nnan3TjdeAiDcAMAwl6o
oXXyFU5Q1lSynDH6lcncIre/76P0LR19PPL455e1ZbrF6N2EsRqt+BeqsG3xGcySey+bpRYmJLGw
zTYsjTHz+aCz+JOdmSvbkfm8gHrne9WN6bXrXonWxKzuJg9HtEFVesitz9bzb+Op7VxiD2+FgtxG
g+vF4f9lqEDTxUAgEpKY0cOlt1rpfUalEy5qlGt+J05DM7CsCbScgfrcDu175usuqmTkmTZCIg15
BpbfT3aNjat4Ac+l2Fq1CF0trj6UPl71BtR7HJgrGskISenE1la3rsfibQxb+N2W9pQ37Kdb43eU
Gb9gtzzSAgdmKbWSSgau/9imbwppZJtaOgjk/kmPohvdM1+LsMKxkDKdwwS5caYBOYcMEjeKkNnS
StWXZgy5ynOAZxiHyS6ePE9FGKNbuHZpni2ouu2ywH9KpLPTDfthTHkLkzw+JY3/OLQDYTBYUu1U
efJtOP5pzA6VlkPkP+odJtQwmOjsDV9gqhROjVm5pKeNdiAo3LjWP2ZDdetYc2e3Xwuv+EIDTFgB
HNuydl5rOCOD2s7g5H6bYPWAfEkPi10w5Rb0J7l6nJzqvU7QXXmq+pGmHBSagUJxop2KwtkWXkOl
xNJ+VY5F23LkVkTs5vCF/aiEeIXVDka49sylJas3utLUf028bHUav1CcsJhghsekxC5I7A4+mDJ9
jJGR0KVCgstxXKULsQ5zmmy2DPGiRkW30kAtug5j3er54vgG6fOilqZPsZKs28u6DYybsQmf0Fq8
BKLeUxLhfG2NJyo6d2wEfNyy5V2N/Blxj/kZRxAfqw4auKfu69r5EhT3tmkJ20TVB6rM1P0R/w+8
eRXMxqRfBR2La26Jz8gvqZmFeOKVERnyFACmcRykvFRaQw1sXe0cDNtO4JBZr07XADGx1Ddm/ZWT
1V9pPVprtaAKHdFJAGbyALKRGHKNwxYK2Bk2GfwE9Iv8R0H2UCn9vhmE/OpM6z2w6PVbA86ZqlJA
7mlsNSd2qeVbpvp37Bfp7/fiPk7YIPde9JjWzh+ZyZvUCfG1/XE7o2gir38fLUSadB8IAIHg25Uu
EOeXvi2fs9K87WHp6+rwWasT+gv2bogFvxqTb1MoYp+mKQaz+qHpwh+dQLcDdbMBIMRhKtFbtOWU
+4Mgvkm0lE1TE9xU3ax8wn7AAs2hXaWwFZ3GMf6qcIF/H0B0IQFNnfOW/oqkkSVWyR656dbi3TB/
Y/xf1Czq3vTy/edfSO5RzxLWoiZSW2N+o7sOz37fvZRY47//6EvZSepZshrO/CSmQqNssCZsxDpx
/QPSpxv6qls05leioC7doPnvf92gMg1l75mkB+sTh0yZabeGLUBnAgvlVPX9L7mQ0aXOf//rGm0x
geSdQmxG4U/SX/HBVFFyJWjsQoS3ehadFCR1NzUMtA0Kho3JfjuK0AXobkLyCJgW1PdXLqTN6Yj/
SABS57//9Ss4rRmjSujrxnr276ZVvah/OXf1u/I8usSvbLVm9d/u1hy099d1gmAUIHTgd5Qs5LYg
8YOFw7uScqddet7nsUnIvkrQSspGfiD7xFtBPKM712O1ZMVuClGFubHcYgPQ1L525y49o7PspLgy
GrpShL40Lo6HDVL1eTxTmF5y4kvfphvsSM6GKW2JseLp+7uo/fvNJMnpf29jEzht5fcy2GZvMz9k
l3JBjrPPoloPS22ZrxTQC1dmmUvXOpsFjL5gZfcHj1rM0Qo+IWN9/yP+feNM52wGaFk7vSrlxnkF
QC7vpMqTCdq/Ul5rcBD6/fdXufTtz6YA2fmxWg9kRJumdaMBn50A1H//0Zd+wPmbD4oQ8EKOrs+S
p7zK3zPqwb55GvzmvZJvaNKuPIELk6XpzD/ur7cGJ35oIjL3NvFLv/5/sbkh+8i96rKz36Ag+/4H
Gf/OoTSds1kAiyvru98ClZ1yBJpB8MMMhh9eNhauLE192U3pZxMWPQocKkJ5yq7PqCMTrdmwoqCP
BsyKwLJ2Fv3TBhw0+Lp1LKIYfzIt/CTp3wRoD5rJ6rpLtM8ZyHsPJ3XesANYNnrkpYjxIFpTKLO0
K4/p0t2zzwZwpI+Zp8+oXLFpdu1H4Ma4qBbw9v8ErlMg//7u/XshAJ78vw+pyjNhaR7+1Dq3HtKC
nkxuP2mjdL//+EsDWf/fjxfqIHDOMrdppUaIVrMPwvxKUuulO/QnF+6v8ZVaVGbqhnhQFIbWDXbT
m/yAIGOJW6A/ButrUYYXVhnTOZsrYQ4k2lQybXnP7Vre1BtUkvD3IMks5YIuIabfzfd369JPkmcz
5BBHFeHgWAs5H8sN0ZMbuYr31Yu6wqd+Ndny0i+SZ2OrSgE4DSOXCV+AZCSLYBmuAf8sG/knBlJZ
eVfezQuPX56NLi8ZaCVFcxQocQmLYeD9d/7zKyLPZknkA3ZMA83fwpIgocXFYkcwxxoN3TpdYdW2
r6zQl37F2ZRparGSdFSSt7a59cptnb59/7h1/dInz3//awiPdGRmpAxJU5lxP6MQ7UHSEw5KKhN+
d4AVsM1JeBkMsm4g0YVTsilLb+vZ4Ppr/NMAZe7QvWdU4OBm9iU195BWWLtJ89iN9XbTxePKiyu0
YkT6hMHGUL1hP6YCJVgWfbaofkkv2igJJ051Ck+grLNF1SZfnePRBk1J14FsiOxcHrQe/0UoxrU/
VXeRUW16e1yVFTz/if7SwlBQVPfEimiyfJ3q9tOGZK1rw22bYUYL0d7Tap2WURxvFMXem7J7iOMQ
901yq4rsnn6Kq/hzNXfWG1fU7Kv6TUFJWEgBnNt+0wx4tk7EiTDoO/h08XAvFdq0pd/cF2n7PpQG
TQffA1Bpc1/GiqpJowu4+fEpzjmhdZEBmLHBVAG+Dnkcad5LfJpwxm1si5S/HyvZngQqXl01npSh
OBANtMYFvg6KFjqH6nwIB82syIHUjsnXn4ISuiRf95cKCuhIzZ84g7rqbFYQ457GGGyyii9sRPhn
Kl39CjvIb7pj4rHxp2xl6jG1PvHVpTUKmgZufRWEq1FMyNyERkgjshvsJMeu0WG4D7hTG+OIV+8W
JeBtT0JcWdrHHkx8B7XWiLN1kVbY7sLbpHHeTat7VxrvVRvbz7pT4BlElJmTuGErHqrH2unus3r6
qGL7EPrl1qi6W5a0fT2lzx6y+KaJeH9kHa8rScu1TfM3s7HvWoHBDh4p/qPsBDoTbWX8yy7K3x2J
6CM+QZ1YDVSCH7E100hM78uvMJc1Gr71ET5SU0HLDgL/LY6iGDcEnZM8HYrVNLTreupndmD7bpoy
WgW56op0enaS8CfwPhrsVJ3C6D7BP4pd8iEt5XOvlDvqPx6YxQYXDkkivWpTbZtaCXI/QvkfKpQR
UDgtI0i5eyVQjqlCKaMHqX6D4f0tkqQ/EbMSof6Y0Pb6QnF1M33QNP8tMgYc4ib/XIwEqbnmgM6O
w99s38vf87LZBkF+YyeEHKPMIOIn6JytHuf/cQcrz7Y1ekDRD2VnsFVJd+ChKYcADcF/W/bl2brc
BPnEfoYQYM/SjpZoDjnIlEiG1xay+Uv+/yczU56daWLLaeKJ2JAtPI4H9WVOBw+X9FBOxhqw/X9e
m+XZ2mykDuljZRlsK7FmlXG9nb9v7IW26Vc4cu6VlfH+/Vx9Yaa2z1ZmrVUH2Yf8IH0OAO32KErW
33+yfmkLdraM5Q2V10jtom2WUnjPo2aPuCcCslivNezvCzEYT3nun4Rj0wugd6N3Jb5XuMFF/qiX
zabztC0VsZWa09Ly8odxil5GEJR+xnlS1Kj9YRr9Ej2abPju+++/9qUbcrYoqmWoVxbomq3aPlT5
az78/G+fe7Ykasgpk7zsgq2mwzDNHERO/pWix6WvfPZGgRZNEJ43fHS3HJJfCUXz77/zpSd49jb5
lk5prs8x2gzakdDB+zQy93k+XXmbLn382ctUsCkIS6cNUKtFh6LSdoXSbXVZXDlsXihAmPbZS1RY
oWWIBqtygoh2J9bhvbJM6F2g0YPt99Js+q2x0z9gWV7ZUF26onX2Nk16VAaVTCMyyC1sNwvz6G2s
ZeQqy2yr3TemS3TpRqSLfPufHpB1tuH1W9a72gz87dyDNxL6dN1GBsHq+0+/tG23zra5mQ1Qf6CI
s+WNdcPbeG3t6jdrAaNj46+mKzPQPB38Y0q1zqaJBFE1xkcAm13jrJQMx22PB846CiAk3/+OC+PM
Onula1UbCnsiDaXI/OWAzL8MnpP4x/cfPj/af339s/dakV7iCOGFW5LvDph63SwwwNXY4qc/Ipby
E+cDICNWhf7h+wtq8+vxryueve6OTt+g1qgLcDpXEMwGe32IXurYf0ax9zINUMQUqMFuBa1nQD2M
LeTapecH/69L6/z9r319YiiCTVfjo2eH5Zmk+m5MtVsQce9tpnDSKioQXQgEE2G9TW2lrXsRbTny
8/+CAFmJEmN1gX/V609NrV2Z/rR5tP/rW53NI1mcaUoW1D7D1H+Ai/s2R7Q3P/DSuuGpu2lXHKV3
CW+ece09vzSizmaWpCkg/aaTQgnIfpv2Lrv3lbO0D9qy3rOn40x77ZRuXrjl5tmUYpZR2mcqhBbN
TN7rPH7Ph2RZ1AU2++YNae2jkRsrORq7NjQeqxBomVa79ImfY4P2MHTON9/MiLMqJbYT7X4UBXvm
GAZTJ6VrQl/AZwJvggysX1PlbCg8ELNjhNGirg2JYgZFQJpZu9ZovsxWfWqD5GlOIU3DgF2tBOGq
1Vj4UH2DnZkqvNR9qn4YerRl7oCAETsCh4L4LJQBVE+4D0T6Y24etZ64bbRgr5BpQprZ2i7qd0Oo
Ng5sZa/J7oBI+cokeWkaE2czDKB2K8nIsNmCVNml9+kyXmYvRKovMOev9GvvxoXX0jybiwVM0p4j
b7BFUp7/gsnHqFOraNmZFQ1p+mvLsYQVmNZuTatcAByzqvE/Dsg/o+evF9MGuTMONBgpc1GQMMr2
VALfNGLr5EG+8CN5b5tYvvOenu6vwOzWzuBvxskhDzf56ejBlRbPhZ2IeXanvQw9oGGym0zr/q6s
w1e7dtbfT3sXXjnzbBKPEjqeCSzHLb2RjTqy665DkFhi8f3HW5e++tk8nuJhBk4yxNu6qkaS3cqb
UMptSDEC/uqRZJDX0sda1xpgZHXlllbqV9D6czBDDUc8UUhb8PSHOX43IQR7UMWD6dWQgq3sQMBJ
syZx6k6nOOGK1jpWAm0MjeUQ5sH0HOIBoaZ/H3rpT8+ALR52rH2GQ6N1AmBgBpE7KZ5LPF6GYIYY
IXjyjpYUwKSNCdVX4LuewFwVRMFH3dcgsEYKC057r87BtbSU68l8NpVql/nyKazlPkRblRfee9c0
r7Y5GatB1K95ohw0wyFiEetJYkD8CtXwa+idKy/IhXVenD3AnMAEaimJv3UKTPSvMSKpQOd46bx8
/wQvtWHE2RMscssYraKOtvK5c6nnbIMlZIQ1gdV4+VcAHN1r5b8LY1GcrcAxNPgKkTAnG7O5VUDp
lzbxapy3r/ySCwuaOFtmvWJos9GU84KmucYqcuMNFcC+xw2J9p3UCKrB8HTc7CBapGs3ybWG4IWX
QJytpKlvKYpsbX/bk3cwZu8GqoYrv2leGv+xSIuzJdMiy6szYtrjYkMEkZtuWndYm8tmU1+Z5i98
d+NsocREXOedydE/MAlcqwFTXmv8ahe+u3n2vLMQmnZlqD5RcN16KKWBsRxlsE1WA7GgNQZzr542
EQRBPZBXbtiFMWaejYHSsy0UYfg+jOBWVYDz4X0bFeXKnunSp5896N7AfwznIdp6PvmeCG0E9ksn
a6+M4Pme/+Nhm2cPO+tgLumVSTNOC41diA8NPmDQI98T8GqU4ODZbBUQf0ZonJLV90PswgAQZwNA
zYZAn1QmmEg138G17630Ws3KuHC/xNninkgxJraT8jRSstUJHZrk9GTJ4Q6UJLF4I4aP8XVqkDAN
AphtwJS+ykGSWmVyLwf1yMv8OaXFe5Qkhz62b7Oh2qh66Hb4KBQSMmO92grTg5oINAFnESVDIKO3
mSYpRbJWYAQin5m8vNgHWWuA8dJ1deOPQEK+v3mXppyzox4MBW+oEcVsQ2v8YjsJLqB5cioqvPhq
VxOqNyNTNt9fS7uwpzXO7ibpoxC0fGoh4z16pm4llu0B/fmdtxtPww0SSGcz95+su+79yhUvbM6M
s5/njWGUaVkfbPululTXycrbNTfYdlzfvXYW1y6MEeNs85NRkArrtptFNMNqWiUrgnJms8gDd5Nf
uZ5VB8opaq507C8M9z9D9a8tX0KahNrDyOAdoySt/27i/7aJM+YL/vXBSkXyGSp5f2sN8XpEz5Xb
v75/DJe+8tk86icK8U8FW2RRYr9SalfTotX3H31h/Bpn0yUsKeJTvS7cVmV2K4N+GQX4J+DSNca+
KH5hW/z+OpcOE8bZzJk5bDIGe+7Kv8gNmv+tszQ2yv2f9rUbXZn8L/2a8/mTCBOkfFxEyYylXT3N
Gv2m2lg4MQvPI1TvSrHzUsFKP5sz/bjKvNwImagzdpm24z+WiVaQoxNKN+iCinhJeN2WrNdE3GyE
Gn1EotsLDdBsTcKpGNGy9yWRY7b6eOUGX1hs9bPJwUorwx8KpnE8tPtMnW5LP3OJaTtZrK2ZUTyF
drkf0FwBrrjScr8wH+lnswN48LwvagcwsEdyYmGSyWUvwVoTwcAuSP/5/S+7MPr1s/nBt/sxDXOG
aDCUuy7AzhXYAFq+//BL4/JPFf6vt7asVWGTC6hsujfrhnjGrfGgHPqVvqLMeXttXBrzm/qPhf1P
w/evqzSOpKhlgX/uQb6gRHfIXxflvAoeaz09WmRTrgGePXgieMK8kKz6Tl9ldb6HSaCuwrI+lSRm
0SIk+luJGh8Pd+fNTslojwH9XYCDRmo90VX1wUF2TbZzGqiPcFjIDgcZv2wbaxuBJL5pjQwKrDQO
eZ8p2MpArVy5k5cG4NksNdIrbSB0MRoI/VyjVOLTgdBGzeQtyxwteKbIRwj3Phb8oqXEUW6/v/Kl
AXI2h5m2bLSxF+F2JA2mTt/Tq22rS598Nmnl5mA5xQw9MySgNac2SF9pO5Sx+icSwFcbLiCh5Rwy
pm1kY/VhW4LOGMhHPFvwMJZvvv+Fl85o+tnERlZKVxk5u9qOAK9F8W7cQiUkYGxp3nR3YqvfKqdr
lbML503tfGojDLOzK4u7aVLxyR4lTIrAfvOr//hb/pQj/3oXUmdswUjME9Uq26vLaa8t8mW4UT6m
pbGMV6TlrK7ctQs7iz/7qL+uZBBvjeCLsithZ92yLUDMmuaNZSHLDsNTQ7BtkZDbrtglAhsk672V
vtgKeTxGgBPVBzuimQ9Xvss8GP8xA/xZSf76LqbSZJEwzWBbgJ8cl4TZrfONcQeoNvvklL25Jk65
9Pjme/HXddADYJ4R3N1c4mrGKkagyMJP38v69covuTCX/Rmjf13BbPOBDDuukOw1d1pVx8BNl1/t
yn+nVrC69jsuLbF/xEp/XcbJyPaE5htu/cHZdR6JmFQKUux5oB+M/+PsPJZjRbpo/UREAJmYnGKq
KCPvNSGkY/CQJJ6nvwvdO1DnL4obZ9IRreiGIn3uvfa35ncIEg69Yu70ibtWB7NhE2tNmEelM8Wo
x5yJQJlreUYhBN9Y4FYWg68d5NsPAueQ6gVMKoJkJmdUBd7DzmhjpK4NVGmdMVKAjJIY1yRLj/2w
73cNRxWeYm8cvtZ+ubR6dLHKgWFCeDHRHoHhnHJ1o0nWciqyeB+yD2HyHCeAwdV2KOnzccenXudR
KOBh3HF5xK0MaVnBjyIzOMzpGAmhjirzcCTXIQcaVwthrzfmt//2EuksM2vWqCfVMqqBKQgNG7ds
sKVhUdTzp8tvWJ70wwqgSucYrVc7BZW0aWCo2icwHcesVhYxfHKrMBslncYwbwyntQaT1gC7VbSM
Gstw4qiEUT+N5jYuh51Ws43z79qnLAPt21QQA6AxpG6yANQFOHBBm8C9fEDfpPa+Leet0bX2GulE
kaF+lbKSY9zy4tXmKLUByu9giPRgg/eJsnnXqNW9oX3YfbzrGfP74UmBSE3p4fEHvwRhImKiJteX
+2+tVZeV/dtHg0rQUPhMIWmMkkFQ9XfMBrM0flW30mMrq4AqrQKkUKLKEjjoIvmJ9Mch056hVd5o
zLWHS2sAG+CfFVrQJKBA2Ak7QFYTHZTiv5fb5ucVhspS/obTgs1EQ5Bajz+A64GTxbjxw7WvC/T/
ThzKpJsNBGGUdqizCVqjrD2ohpGEi5AXigjCLDVJPbMnx3lOrvt0anCvIqe8th6qfoZ3gtij/PpA
ScRcLuppMQPE/03NT67Mu8KC1+KUQQIH+l9Oga2LbQ00svA3zTTDmbBVpyOMUFPN/sgHnTmRjeJU
luY7m5J3lYUTqtnqIEGha5OSZxbGd2XJcapI2K43rI+2qm/5AEuBNEWxbQyUSteVvyFPfzBNdtbh
+gtxy41SxRT2BBaMSLr0s1Xsu8EG/5IZ4LKCUyUcVS3vZ70I8hD2JNW0RzXzuWKgD0w2jBKJ9tbl
FFAx2BvFffOnLQxUq6rVrw6mdCGdr5oCHlgaRdV+2eHarcQQToLQ7cAjmrqK2j4ncfpiR8MvXGFR
1sfHVwWeap5mW6OL2uL7EawLgEzgRIh60QWuheppC1BUkYDzW1kUCqTQBrKKPUWR/V63IXD7QF11
8+vYCBhAmC9Ict5EDWrA27z39Vb91JLwUPUqHI8xIJveurdp7lsRmGdWNP8uwT3q1NaLYnWX5vBb
H7rpoWHkMUmKp6rHW8Ea5a6RKjvLQh1uxq5Lvah2rCbAvpvxGcCRk1K0H3mTHstGwOYi7RA/BUMS
OapmY1daG/LSGmgNXcoaNuCczGAOUphQkKCIcuPhX4ron8a8tPThNgMfH4VizDPtwYaH7V4Rww03
YQWupPWex0AGIGbr6VX62cDKFEA0aDTC9kWPAFxMYC4E8vIvHXa+Rg7UgKqivFN0sUftsnNhbnEa
zCF0Qxj4WDACJkT7FXY5iOy1DuO5CaZ4SCqjaJ3Bk8zuB2+K0bQx07yqis+ZasEJ3pwW1tvehAPd
kI4nvU0NePtlf82wMCCDVDPEQAY/6m14Xw+1N1nKsxVOQBuw5DY1BQwOcAnYj0o4eOkMoHA1nqgA
3YYU91MT/Vba/Fakllt1HyUs6ppxfIV1GiAKaXTV6PlN32veFJFPYlpAtQzzzlQyAI2UGa4r4tMw
kt9lBpRVoonPeNFsppkBbgceaOfRVVjQZD/mxk3J2K8oEX9SAR66OiG9X3TKvd3oG4vXV5buh36U
NemmVvLBAk0lGAtjP9nWU4iSWsCH7J1dpvEBGmjfKsAKAAmx0FEX1wD52swquGuY27lBnpXFlgdx
2IfZAo+CGk9dlr4N8OUFISR2Ue72NmSTz6v0pKAatkNBXQOvdvD5GGy2hsIvZuMMv/MPIeKregLN
EHgbhVEUv4cA3U10cuBTBx43SBapEYNXxwoQiZKbXmT3OqdP6tQ8XN4jft7NqZwky2MRQSVBcTMh
jxOsTChAvb0BNALIILjLXn7JSjyHyvmyaoZBCBy0lpsyCHtevAsfYfXsw2IeRUZms/GalckvJ82Y
ZoLuOORQeGUvM+rRbWvr0PPzPk3lGH+TJMiR1gxSgCyg4O4Ccwo7AnMroP/zIYbKAf0pZYSoxoSU
nDd6oFCA6XIMPcsHZWunuYab+/ldggJxf6M7lvXqh/EvB/cni1M9tPG+/MwP4jeMFjx4mcWu6Sh7
sQeMi2yc39fabfn7t9OZAYB10hDofVrwGNnIzwQrnj5sJA2+oh8/fIdc51cNNIR+DFmDGrUN9l41
dqq/fAwsVrnTePzZ+jv/RcIcHpG3CNDs4/3lBlwZaGzpx2+fZatq12ZKh8+qsWI15TGe293Go1fG
ApOaTIMPSoYsWRKMKvRIVAkzKPwsYKpr8QzbJ9Ud4+phGpvbIoNrBInvOhTz643SwhhV/Wxr897M
yjd1bk8TLF87OKcaDEUBYZEBKjKOXkPKq6Sg1zZAYVWRwD1o5gJl+HkEKUiDIi1L1Zy67fZ63j+i
PHBwKiga4VRmPInGvCostld0eEF3IGOD5grpeAUIFxmB5MW14F6h5RPA/l5iYTOZbWtjIK21iv7f
FtfhskVB/IqCDO8ZWf+nA70gtksPptV3l1t+7RXSQd9qwFPNWhPatPLONJ+68G9EPwyWbRwelkjd
T2NVOuoXIfx9GIUMIgHjBo7yyVOt/A3tK5iTx/wh67bu5frye394kVyeptqmYCFqI4K4rqEbrOMF
cAdi65RXV8BS+A1MaVE5eYDyf2+WM+zmuXrPG5wdaRH/HoQ4MQsjAlavmT8QWzmaBhIJOcIqYA3f
jjD3vNze2toPlW4QYGDZA+mx9SgQYmsjtjmA8KHDE+xen4pdWsbg/WqfamN+QOdzEGSrTGBlz/s6
3n2bvgXUjr0N8GdAzfo94jjTzsNTZWvX0VA+gV23pTj/Srn81BXSXDZoFVHOUTTQTMUxbcTvjjDd
qXmHf/TpuVX1GfxoeMTBoLxyld5+zcuk2o/zZO6tqTqUnJwnvT30bL6rVO3AigH29PnC9gIcJxqs
Q9WIX6rRv2TmAGT3iIWvn3ZtSr3LfbSyftvScRrY9T7TCkS4QVnSq3d445Xd4fKjV9ZQuXKmVOZJ
o+W4TLcISHnVj5qtupm1R0uLBVAufQmX+CjocPuazbfE2MhprA5ZaY1A0RP80McKu6QHtLoPSfIp
+n+l0srGBrCyTtjSOoGzEzBVGVfAai4dENUS/h6DjpuxGziMDt3vgpUbx6Vlnv0wOuVqGQoGZlil
MGWfBys6RCmMgMHO7hwUGl+HZoQqzVI8ZEXsX+7wrwD/T++T5nseGuU0DWUaqEcSo3YwqK6p27jz
KfbiT4T9Wblnf1EQhHj1VopvZU2XC6eTGnWQvQHxqg3nWMY9io1rjg4hnJsuf9TKULOWF39bSkIA
E9OmhxRDQ+FlHJ7AGN/onZWpZy1///bkyUwAMSMxpMfdBM8cDcyJ+kbXNO/yD1+J5FNr+aJvz4e/
cYqMD8KRLWDzXla7EOjt4SHuwjbXByd7fDZcvk//7cRkSTdna9FnMVBAAoHLKyx+wU3bkguvNZQ0
2+seHgxq14NJFk2vfZJ6JIlvEQXa+OVrQ0ia8qM5UROEXezbYnwyovNAzwnCxTpAjxs9sTaGpBkP
ECXyyQyRNLoXoF5VDsicR3Btr6y7+W9z6Pf86R+7QS7pscHbQLAFsduB2aj8vO+L542PWLlSyMU7
tMGNv+dopnHXn03TaR8iv3fI3jhG7rTIVTfzhyu7t1zHM7JQ7RjH7j3Y5jkb1Z1RQXcVVjqAoWN9
Q6YahXdG6+Z5ezXa4AwgrgHXnkh9JLG+UybYv6DWuqPdmfTa0+XPX+lCuexnaGmaaBGOpxGs2sZ7
am4MvrVvlRaBVmehnrIsC8Z6uDGnMkjB+7ZjNaBWfUssbaP31n6+vBZksM40KJq0BCWwLZ/1fuPQ
uzJ5TGnaz3GWw4kLl2Y1UgBptjXHyuAChjpI4P3GjZes/XppATDGPrTKJbigGHzfL9Q2VuOy8289
K01/CpcWGAejaYjQ91YKMPusWJ//9mxp4o9JB/N5ONMFavo7tk+b+JuVFdFYjhbflvbFJwwmbVkS
dBNA6nA6oi4F7Pjyj17RD1O5NGRue64YAiHi6Lq4LnwYfezMV+Fkm0nmtZ+/TIZvP5+OBmrSYS8Z
TIA/QjmGdDHODLD/vfwBa49fxuq3xw9NPac1zj2BjjLDFq4MCYcTVbJ1Ilh7/PL3b49ndZEnYOLD
u149KwTEAb+a7i//8hVRJjWkeWq1oQEYUIUMH4x6cfs+EC/yrftWc1GB6wzANc1Oegzvt45Pqy+U
5m/VwIuRcnxMeYaZ8L59jN0FP5Wf0ufOI4DciM2taWWpkCXiTDEi1YyXXRC123CGBYr1hje3LRCL
l1tvZZkwpJksJjVH6qdGCQorrpTKfhTF1l1mhdVCZYl4krFOKYRA2SfMJZxFSMmDHuG0ETpZftyu
1ViLeMmycMSqFZDZ4dSjPSyxQopTG5IonQ/6KuJeKBUA+cQrr+erZGfCC2Sj6VZfKx3dYbo0wXcE
bdcl9FMo3SMwC4+RBhdXtX7TLfsqNJoKZl7guoQEmSVYXHCYoUQ6Xcj0N3mqwfZ42VwGPZ4RbVKi
vzA420gBr0aXpQXDQLYhhYUjLjI3uMsHAAxA4+3oD61v7uIj3H4vD6AVvReVS+8onDPmesZ7YHKN
poenS8A/gUGhD1Cc7dkBxij9FlpqZRmRC4xG2D7aQ5Ehls2zZ5xqz2UZH9tGbBw61x4vrSSwuTCU
hONT+ngMjDB3OopKxX+M1sklRSDQjgYKGOIg0nTXSkpXzPB7iZ+m+uVyV6xckuWaIpLyeIRiFlkL
Op1MTdvVUGYOE6C5U7UrtAq2scOJTMlGqGrlGCaLyGNsF7ATw/RuSO3ns3XIoYY36w75s6tC/TfK
F/2SqX7bORJEeupOt9LA1OOrsdW8uQ/vraLZ0ButLLCyqDxhFoPXOHIY5fRAYTUOiOxs3eb9P6Ze
ZS15ZmQD1Zo0C+zwGsWjbq/+Wy0M/WLKfW8YeAimuoYnq2V7ZnXvKQA4Xx5IazucrBnPIFMl8zJU
kUA3XrGuBqGH3B6sXB3lWF4bCEbAmuh2420rfSDLwXsNnHxmIwhsiBiE4dBGNt5GOTJCjkrf/kVE
lAbQ8PjgScOZtYCPvFa9Z5EATCp/7cvxbprh+6uwjaPQ2or2Fbj81rLmOMD6MweuYACjeQ/ovaNB
9gmIXeTPx/SZ7vSg3ypqWDs4ypJxJM/TkQGFGyjFDRkBZk3VnT3egXhyattfqgVrAvjEZlsRjpUl
TtaQZ2PHu3kZNRFYU2DQ2/BeNK2NybRymJCl4xruBfAdUZbYdYQcvEH8RKhPl0fJSlxOlw5dpFKn
qjKrODA4aPvZY6lBKwp4zhh5CQrNwAXbXX7RWgvp/z2qtjFy8aaFTSAUKIyZFfbc8Vr3aWVt7DJr
rSQducAu0gde40vC4i+qK5y83wger235svQ6KWJQMFAwFJjvyykIpow+cPDDDjZ1N5G3de5Z+f2y
6lpP03GcNFRhppoOwFo9CHhb5P+49MiSa61P66HtUYi5INF3hXBzD4BKb5xwcIT5mTf+yX1Idzfm
+tq3SIekYeRK3bXoCzXWHWDqREY3PuSr0X8I7MoqaqjGC2KkqL9svcHXvHyn/9W8xq32+tNCyG28
7hy+Fm/ijrvKQdnYk9e+ZxnU35au3jDhkFyCvNXZ+lUa4+YPuePlebHC4KCymBoCzWJKyIzchJ6e
MgHath17ZVW9hVh6gereF8j9J+EM8sBcXdE4DAH2h+MhVwQkLc2tmaouKtFnXzDg+jOE9C7/sJUJ
K6uvK7gRAWC69KGtOnqSuGHDUVeyiQ1A0/3Uj9J6ICYSI827LDzm4DJk7Zui0j2QNXVHY3A8ufwR
a5elr+TKt54TSRnn0Pf932P07C1cy9CD95mDdt6V+3hj8VlrLCm6ksXRBAtUDBBS117Fzq1I/Hwr
aLtCWKCyxporud3EOjAcUxrCqFNlh7AI4Z5nE1goxgoqJUGhA3akQF2PNia7rBp2SouEfg03iTJN
/xJYSfo6hS23Bc0fPAJgYVlWu0FFxao94j8W2sky07vEamF3Pt8Uuhp7g1YiUTbzP1arGy4dQZDP
ouqJDtbTlOcnklbInZDQ72NouvKQnxIL+gGtAOcv10a4fyThuSphSSXyFCsNwESCiw+eQoIzt2wf
WtNdX0JPqGnVPZxyXpQib30CnRo2heF3z01YItvhY97m762Jqpq+y61DNKECACMdcqG0AahSgyTs
XPQaCkZ5lW2MmpWTkyw3T9Qi1iPMyoCqpVfq93mXO7A7dixj40qxsp6o0vpY6Vpb9qOKG1FKboQ2
PcIG4+3yiF9Lycsicxieh0ldoES4K6+hvhz6J5K7A8AczzoSYPUeYr12b5twRTzgn6F1MPazrzvb
QfOVI4VMktdmjCAyIU1ltuk+jIYrUzG8NrdOtqIf6ilvUGWjko2uWrktyWh5I4piOtgzCmPFRzrf
csWFj6zfsshpyNPlFl2Z2zJTHu48lVCUCa8Iq9uKKm9KE+26YuvouJbnVaWVUJtyXRcW2mtwB3/2
TFcLTHSKuWuvuuDyJ6wtg7KwnI8CSmdVw2r70HtJADmLh0K24wy6b+Ylm3TftaaSlkFchNupxtoR
qOH0wlHm2ob01si2gu8/P57IGnMu1LQrShpD4XXCxpgl55FsHE9/HkdEVpinpq1G8PZDcRa9L0aB
ImhgPJR8B19Ham1MzZ+XFSIryIgylLNl4PoH7z6Qqk8jtFQRfGAjsr/czWvts7z422anFRPcX6Cz
CkIGG4pecfiEQhx0w+XH/7xqEVkthmA8pKQLgNzAapx2f2m2cbxa+93LC7/9bp2gStuwEfIIlfQu
VrIeFVy4nqWi2vjlK0d4IhPhbT1V415Dywhv8r+qlA7zfe7Mrg5XiM2g3VoHSzO5BLKDZbCCCGps
GGFUu2Fe+zDO9hWl3jgurjWVdMtRkmmido6EiJkdKX0Yp5tQ/fy37pUmb1HCMLM10b0LnQ4FDCcl
MfzLj1751bJMLINDNkng6BzM3SuqhPZT/BblW7VOK8NSZpczMxqpmPIkqFQ4n0JZ1m1JidmPZ1Qi
a7eaIcnNpgYKP9PeRHk1RbkLox3UiDkNIIVl6Rvp78sNtDZAZZU4Txtqtgt1HwoJD7axSH2MQbSv
DpWXPGxdy9a6Yfn7t3mGguwC9jeYZ4oyu2H8pxSWw/KtkOLK6Jf1Wwm3Db0AnRkljMMVxONHLSWO
QaxTzoyN0b/W1VK0IjSEoFHT5YEw/8TkbR629sdlhv7vbYTI9GMt6jM7zIDdMd8NBiMScir28x4Y
SOMIKuGmMmVlHwaK+r890LR2rsU61qHGn3yYxp3gCQrOVudh48FlZKs6b0VwQ2RhF0iCbTODAwqZ
x+KCU8Cd5l0fHBGIyJl2+jkOCoQaW+qFbOtivrKDygqvEQyxNmE5Aqd7uPrcYpE9DvBpfshgzflp
BPCWQh7eRSXOI93BURDFIS47kqdiF84efMKSB+VxYy4to+GHzpSNMkoiqhm1tFkwuROQNY3TZi4u
fU5xKP12dCJvS9u+9snL37/NJ9RjpFyz4gxiAFTJwAgAvI2cNJ6Zw8or3FqF9JXBKeu+OlYOij4g
Dwfv4WZ2O0DudwgLwNoCZtutj+PQvr3qn7XYDZ3uETazCAz424Ep/YvW9VODSusGL6y6TTTgFbR2
AECbwX4eVL2cqyDEWw9MjVWnr5Hg5lH1UppwOaZmME8zGPlts6ODUkHRXd2mscFhYY2qFiCpj9iP
naRsX6mp2G5TuuyKpcQzh/i6pXA+J8kOoK1ntUelQAlkhINsAjlHDYPZhukb4ZsG3wCiYSlLfHgl
OdPcL97HiqtE9DFtUFyiqHgqnTmsAQhczueugAt4OL1NYHZ1pfVewsBaww2ynkxvNvsEZsdJ7qmm
gZu7qr5NNcpIC66piON2v+EvB3+n4aBAxzxPg2vxAiZMiXVkRXWTDFp1EOF8HFXzNGfiLct57JSw
n046JEdN9X0wzbMx63dqxOcjVzN4k7bR4DQMctu6CmzRvmtwSxCV6fICB/+JwfVb1W5KLT8Wc/40
adOLYfTEL4bpMbErP7SRiTV7rsPZtwUjNupNFGy1CAkkH4zV7xxSmIOlHaNC6c9wXQQ4m4SdW030
Cfz9HnWShv4bYAscTVDYdR5gfrBDceup0EW6K03+Nk52MDTFjvQFXKftwbc7ftOltl8q/LnUiptI
NeqgN3WUOnAeulGnwLmcnrUCNYN5VuzjAgUBk3o0af859gUSHSJeSp+Mv6Qs+l8k1JCyNYb6NEQF
pqc5hru2KVEcqEJHq09R6EEhLlyriTxzssDxQjTBjPGtVssfYJp3YDrc65q+e6lF+2RoluUjeBTE
dtJ44RydxxkOkya3HuuB77rBuCGKAodQiz1oNvhfQIj5fYs6hHBERJeixrLK61M6Z39jHqLIbVS8
nPV7faInClnCbkDKya+sMKhi8RSHje3QCQ48VfMJm919ktt3CerdRJ8fBiZGJ0zg2tXTzxwpMAI3
0WjsWyfM4spBZuAGNVpP8LQmqKUrHm0+JMATxpCuZbZHOnKkbH5XuvpOb7pTSuszs8Ob5Xyj8ebd
MEMfMfozb/UnUohnTmefKjMqtjqFHHXBXrtev65hzBsOyQFH3l0Ms9K4h7oFBe4IKSeFT20kKYzM
GEDs0Q66CsamlcGXkYfZrlPrweFzdFSV9LYNddiqKyivEzU6GmWEd0mSoMYMAF0RDndjDxdYu8iw
ydS0dpJJO3M9/NXW/XDdDiV81vlvMdYWKv6U+wYMV1KbjwYLEevssu6foFswvvvvIjypujGIAZnM
sVFuym7x4p029rSV44YsJFWiUKdca/MA49ZTDATBin+KFxJLuikgZMYE603cxyfqxonp98YrTCQe
Lu+AKycxSzplTE1YcVJ2GYTCJdp+uMdNUxiNlwzd7vIb1g4yMiG+n/Q6HTOcxFLimssZwwUd2fYw
90s/dApv25to5dAqy0jrpmjmMQUydATHMbJQ5j/k9y3fPCotjfLD5iaLSZlIlblR4A6pWuwjmyM4
vIy/yKy9QhWWub1V9GcIInunVg0vAd4ZvovlVuxn5YJhSgeIEuRpltSQXKKuiTlVZHzOTAXfNrWv
GSw03LyFEftY6pqz+CY5l/tu7aXLqPl2ahGlCeDxMMME+oBz6FWyLw7Eh4XN/vLjVyaNzIwvCWGw
RyILGWJ6ZBOHUa62MR/XhoI01edRE9ZowBHahPl1N+TY1MCExhi//Mu/MtE/DYXlQPmtZbIG0Kau
hEYSdn5ercX7vGv2PY7sO01kb4NApazFr8OZae6sju+czS9ZD8tbGAl8JFidHVubbylF6W5qBsif
nDIGAFuJ0jZYHuc0hSOyIUZPJ3CKg8cCKm3heQcL2y146Fe6+acPkJYVKzZEkdmL7Mw2T5EagU7O
esuruukvrOM+QD0MaA5jbq51HzhTPEDJ8lFrCGVaKryAErhGO2FfviBa8lQpWrmknnY06vZROuyL
uYA9fWVdK0IczK77SGqyBdZZu/6a0orV1zAotkOGn3fVgT/c7NuTdl2cNT/1Fa/a2CnWBr4U4FAA
C7JUGEkDvzIcVD06xtz2m7w8GtMvdWxh/hQes7n5N94GPJL/O5omVhtd2OJ1Az1Cy+OUsLFOtyRb
awuwrIw1bBTPRTbLAv0uukdR6n6J6CpXxQEJIqy+W8Dmla1ExqMjmNjY8xRmwTC+U/0K0kOH9PBN
er485dY6XuaeA74twH/HYlSelV/0z+I6h+njFb+72/8PU6Bl/P8wL2QEeqnbYJ7MAthzJI1RXwh/
JtxFRxc0wSv2tkWh+znxQWTFbKPHYc9gmhZ0TQ1deJUesii+ykrUtpTxLYANSxJtY5Vd6xdpqSob
YvGkXkKNcBxDI3p86BzwNT1t+NzomrXPkRaTMKc0tyjAtuoR8wK0ELgb48gdHbUg2Xev0a2G3IGi
ODAl297tV3YPQ1oIrIyPDYARSZCw+RwP+kkFtOHyB609Wpr+QudQ/Fow7dPYUwpfbIKc6eUnr+xL
slBW5AaYGzOwPRZDmrJ9IHCDpOVWbGo5DPwweP+HoIzNbhyHCSJvQO8RNhoP5U1yF3oGMq9ueq25
OvTwwws7jLeXP2ctekSlY0mRTKplahBPEQ3XImeCzoLfZPtlhHGn/CT7ZY1BJaXxRh43XrkyQ2W5
q07HnsMCAcuZAPc5ZwTAyET3kbjymnz41Zj1aWap3+pgwHD1l031vynKeTeGxtpqKitgZ7WdBg1w
ZZyJZkh8rBcNhYLMnXa4jEdu6W6J3FfmlEzaV5CMt5AfRbQvUn2zxpVPcXJ4ngjbMxVXpFtzd2Ws
y6JYMYgOkQ+8ZyH0LV5rKfet2cElbwRisfKiXcH9sdxd7r218S+tFEaeUVHVOKLr/Nnqdzq7qYd/
fLS0HkwVJbyBH0ZgFe/zEDoqPQuAny7/7rVWklaECf5tWcptbAv148Tui2yLFbHSIDIcZKrNgccN
QYPczTsmPHu/uB1bvh75CM+FTg0fKMRMNnp7ZYGQgSFQVZQ6DIbgF2SEL5OZ3RehOCKSE2RwOIrq
eWuvXrkpyeQQjcCjw6IIsigBhSF5fKMejOOy+Gwv/2sNt2x3307gqGWxKs4nhG710W0ROaD5jdbf
Xe7uFakVIctbvz29tIXRdSquJv2uPBgeYk9uZDqLfKyunXinH+gDgkbth+7E/lY0eu2LlrH37Z20
ZwmHX2cWZErjtsNzHX40xpa/wtIsP2wNsop76EOWweUSd+MSnuYHDQ5dpXbTDL82Gmztx0sTm439
iAAnbvkqbHfc/E3bLRqS1BNBfN0r/lKUsy0aXDsLyqJuUUV2M2VZDiGE6mJSApi2a2F1T3z+nmwS
wte+SZr0oc0qK6vQZk19m+gvovSS/PVye62sJ7K+GxC0yUAZZR7UI9hcFYcz7eHyk1dUPUQWc2fp
VOHMx4qAC+Osxgl1Qh2ZqqqcnoZU22sMRrEGmwyvr7w5GxKPwOLW6xPlzwSJjEMH6vTm9DvLTMuZ
4MRQ6/zBsObMY632XswgQV3+oSt3LFnkHRciZxUS4UHelKfZxvXNAFmGmPHkKp1yGHNl8GDpsI86
1vj/9kppzei6cUZCD4FWpQJHYCysXdgU5zk2TnFtgXgF7rRVw7lQ5xudsbKJy2JvKMFqPi75pVIk
j0km3kHrciMWPmSJWjlUM849Eoobe9SKPIjI6u+YQFpedrDVHI3ij5HoH9pY/IHV5oktZvS2Wdx1
HZAmifXcKTCAGGa2lS5e+07y36WrD2Mw3Hq8mSuwBDeT/kXUjUem8qh2xuyRtETOoN/oxZWl7Cv5
9W2dhLNzVFuwNQki+3XOa0c14KJbQqCkxv+4K3/NrW+v4KMG91COSB+AwfRY4FTUpT6s3uK/2ATA
vZqCKggxXzamwtoXSQuNTWhYdtXCe4bYrnkwgasT6TNqhjeev7LayIJx5CyySjQg4+kI54/8l8o2
9smVFVLWis8DgpJMx4PzEdUZ6ejM+kEn5kZHr/1s6XKhKvpsAlWZB7SMfDMBYruP9pdXgrVHSytB
2nFYvyi4KZVz5hIuXG1rdK5dEL5Ker6NnbGe6z4rFDAlEEHoW5/6M/yLR9fEv8MhcTtWsXKYk+Xg
LGm0ggw2FvpmvEIt+L60hxT4yvlgVt0V0N5bYMIVRAr5+tRvn0THMSIWcBNBVWvVDnvLe69qu7jR
f3exeQao+EBz+x4EBzdruqCtyK5Oyru6gwtrHFf7GKWzMxJ9RroFvvv6xh+OM18Hg2+/CLKtsgKk
sfwK09Rw8DLO0TFz9RtrD7Qlyky3olprI1y6VRgJLBrJiBdBL+9XtnJoS+pmxT9md76Kkr59B0KL
UWhyBFuV6L6CRSDvpv0c2RunspURIqvBBelgEmXiqpwKgG8rBfSwIQWLoH0ORYZAJkKNl6fTygIm
y6ANLka95UUZ2OkLjJqS6GEpRaSt2Hj+ynSVVdA0tM3WYOiFmf7hxqu2dVha+93SMoAdmemp0RWB
Hmm38QjXVDLdpznbd8oWrn3lmCNrnNWaNGOY4YIX5yJ1VGFeVXDacIy89jLS7IUNOmAjSgcTRGwc
BNa6fWnFb4NKUFpC4q6VgQrw/FAYthcBb6OW80kw7jaGuXGIXWs9adefUtjgKqDdAWp84ieeH7X+
6vflAUXNrwTnD1NcFjvnMTLrhoHgWF/bZxMpErXSxlOlimu1Gs/aBPg9me/MnBzYXALrT49JmHsU
6NI8zF5Dq5ggnRAosWDcIQ0HjyU81JTttV7z86i51QeExUx6E89gwRpj7OSTuDXnDPKNsfqMOb+Z
KxjQqXYaOlWr7JC8jhwrgamKUBGHiYGJSo3TGNv7hsB8l0FTbkQQY6vwvgZU9HEi5Frj3cMEwpPL
2+lhhNoNWg8A+4f4qhX9TaTz20Evr3WTT44CKYQjTEidmB55pGmuu7E7slQERZie2sz6ZYyQ5xM9
ukvm8aaOwlsNEDSk4rsdg9ekRmrVyeIyccpEu6K2cWtwxODScVLcIZ8CrUqgfYnaexW03pOg8551
8w4+qi9JVAU64+9Nb16ZJfUis2q8esTk5brwlByRXJ2mL7kVa16d6ZnT6+YBJAwvs+pdMbQF3Oby
30WcGG6W2hZo5AaK39r2T9HY70Ix3oYJotahrq+SPn6vmvqhzWzkydKjMvBuP5WDU7egIRuo0U8j
4jcJxAWJCXevkRtupDX3LDGPmV1GjmLHOtC786saZtOOhelVFg5sEasIv+eQ8huR4jWhQBEGocdB
N3U3mdrPAp/l2q2xtHLzUbXDK6/U02jbN/+Ho+vajhVXol+ktUCAgFdS53Zq+9h+YTmMyVESCl9/
d9/HOWvmjA2iVLVrh2YIeEonhITOKh5S0/oGazaIYAPKWGpiUoje+US0CxhUvQcsDmCG78LWUyBV
y6f6iQfd77b4D7DbPIlp+KgGOiOuR5lEN6zK6r4+afj8gLhfzEs8ZHMbIjDLa15UV9cJ1cujqPmr
x5DEM/nB4zq3nz3DPQAnbM2sk/JFPG73e135GpDcMNz8KsK/y7pbAz+Zizea7bWm/c9qune6gSc3
bX7SesuUB5O96R6UEoLeL3cpf14ROnY3x3yhjfvSrGxXRfRvEeFNTvGpqcJXuYKugrsBfCwlP6cN
LJQm5kgRrMMT4ofB1wz2HU5ghFioifa7eYJop10o1HS+2HV6fPXbDjEtYw+jcHgjb45FrN7w1RHy
h5XaRx2X39Nqg2So/AMLAu8VNs/XdUDs1ja8ckj2kiGE65rqWDqW8pkAik/BnTtCAnO1QkAxWy5N
NtUstcjKy3zsRtM68iE3W9fvDie5AKfjLOHwkwNnT4Vb5WVPCj6KD0vAoA94+TEvoOMCtkbJDYqZ
xCrpR+e6CFul2zpj1afwO5Xkr0Uj6/n0ALdYhj0thkQEmeB7KE+IDkTX0zyWDMkhigWQTvHuBXMd
yToYCfVM+qlq+IQYmX5OmR7VpXLLvHEDkgzxchNzVbjC2XkKcaNOcyxLz0kFMTd8HJeQkF1L9D3A
zQtTt6sfeRz9jpt3NZHee2P15XYlw5K4uqhhfl1iejLrgKBlHn5CMrBbK3jSuEH0OFcxTowGOCKq
+sGfh3/csrwMbF4v9Lkrw+e2pQ9w+wF3qi+zeWGY9dsxCTfzCQfEnZrL2yyXl/mexegvE7JoOsOT
vgIXtRYIvpnhC7Z65YdegwzEw4NkTa4iqF+VUvldy0FkdGkb3cHYc1QpxEZpzPW/3oocTrJ33rv8
V/fuifSImVLzCpGDqoMfHTROQdvhIQ7Zt1FNkFmhTrLfrs0WfJB+xR4DPmdwHPd5lcJu6q8J1UGG
EpEPNew+sBOANC1QSVj6f9rOD5tYMldI+NWDl1eu6srEOJyRll5iZnEyFXdXVsEPxcBilgicixU/
MiQdqCI9Q4LDhrlM3VhMc5iNf5Ju+Z4ohTSJXk1vbyuNUjuXp1DCYqWqX+Z4Squa7o3boQi02/eE
oG8VIYYVnz4iaVTmLEBeiFemtkVBxwBCY5bVcf2GKp83ffsrlyBfcE7AMXCKFd8sXE934A9kLpJp
ORKIVrctTPeLQPZUt6zM6kVl7tCmtCbnbRyfos3/MfewAuSIICHCSyVhr7h6l4RU+gy3rmKNmp9l
6fNK+M9tGH8749sESV9Hg2u/yTSQ2yE0ZYGckVTdSf4EMWMoarNL4OPfj3HihF3uLhYxHtZL1hlZ
HsSk6xCkg/JfVu7JBwRQ7iDkzr32PxgeLkk5qzktpfqZmXlULVYlo3Nu9L0k9Sa1RD6BSZlN2G5w
3qACBlPS9WOBILy0Y7pJWutgb4nFdR/eS2+YzzWChJo5gdsoZLDlznGIzJxQFLAnfl4I28WdPBrS
/JSeykpROolm7nEqdWHd+jHy5G6L8ZJJ593Aoyl4SdNeRi++x452uZuPkDVX1XR0CS4UC0OChIaO
RUqfz/JVIDl6rLEhFmGTqggfNO59D8vWXeUF2LbZaoC4A0fBIgITOn9Pk0eoVbMJNFUT9dk66594
ibOo0VDTX23EE1//FwbyqeQXaDYLQYJ/HLGTa4Cbxq0+hc8LwsgjOsqrT+NHStQnaJC3YUEsFOyI
glllPOrAyRx3pDZ7SXxow2m+EtpkfBCvRGypDe1+rPqdN8LrjIf1xbL1TcDV33qtj/Zh+eRt/dQb
ggQlfylsQ84mpPjP538Nihbq+ZITTz5tJT0M44zfCIpO4cR3NuyZuXGT0B6c0zBCqMf4K93uv0ny
c00JiKNz0lj/HNH6fa2rpzLWFwvRMH55dZj8drf2fBfNtFDT9uM65BI6YAPLMEYmhXkQYBGDX2VS
9D07MQf7xhMnOzrf3lrjeXrsZfaCr2YLoZOkddr51GShHN5oSeCyPYkftxYP/jI/hyBmdlvD00Bz
4Dm8QYolafNJxldnIcXSNp9Es2PU8r+pZwoUBvcjqPHCgdYinbxM3LDfdcZBIkEFLeudNalX6BfR
XE2DeRyDroh7/71e3Xzj5tYGoAOHgiRbT54aumWCNuCOQrLh8H0wjmNWyvrMHdjz1y5cQOMRdEwi
f0i3npxaFxjrc2PB+Jo3eULQQ7lX9RZ9gDjaBYmekPgCJrELovfwSIDFJIjD2Ol4vGpch3PYvTST
gd/SovZceeeAxXECKugjtGQ7DCFLPlC+Z/GI1PIAJOPNgy8O00u560PXh2+vdiEzd+vbNG4D6L/d
qUW2B7A2tp5VwD7LUoClDSpatfnHlSiazbET3HvOatyPyMCr1/XfpNROePrPF9W3sf6Yk96d9o7x
FOLwFM80lY+89XchqGv1Gp5ryW7tBG9G1pk3UYIT04MioUiZqYZt2Tx0F59N4etmCTmZYZZ/+GPg
56iAnRyajKLnX0LEhXN1bVd1I/CW7o2+cEPTTvC9tXLfd3MGtmYemfG0DWF1HJVbF0yIIIfIJaWl
eZFb9QmpzQAqbvPPL0ta4MdAqZnuOSeuRFHUY6bj+j/EFERZXEL1Thwmk8bv2F70g05xIPckUmCz
oh2nXYEL963zzARHe3SzfXgukZk6WgdpD24xNwOmFEvzzbRHz7uHccY/rI2O68AOHY3gG8+8p5E4
V9YGyGS5p/4APj+zjt6fKkwz5YjA5/a9qfwMh/pS8+pn8dwcAffFWorL6Ln/xNBfaiOLOgSzHlTp
No389QUJtAVK/77cZJswEcIBxV+OG4m/Yt6KfJg995uveOW0lmvujS5yMvilMv1tkuWvCWtYkKKD
7EWVR0CHgok+8zrIO+PteE+P4zT8V3rU4mfmIDpvNrOx3jmhvY7CPkcY2XjDPiefX9d49DBy+Bpp
hYhk1XY8wZ08h1d8qrXcuytuHXfc9lVp4aQ1999qiw/g9T00xORKIxjHNXbOS75cuwEZPowuQ8rl
eKM+nAYH/5vMePqQtR+dUus9c9RSeL1S9+cxIUIHCdHl9LrVjZN7ms4FKjaMTiRihAAW3ozjbEWn
ptQO7Y04zVNzx2fLCLkhtudYmA+VLNQKlztEOaZ4r7nvVCD82fLBVup9rZoHD6k1udTqVm7huEP9
OFuk33yIzn9ErkZ/GhtpMqAQa1KJ+Z7AMdk9FRbzTVNDwxrNxzhgmYH7sgQXNAGfOR0mTF3wdHAL
NbpeulnzJHx96cJwgw2D13Y7VHtclLAj7TR68UglJXfhAMHRHEwVQ6LGiIgRUMxz5YD666nHaoyi
x2ZeX8f/z3LRZ7+S5s1p7ZgvITlC5VZUhO+ChVSo+vYXLdtN8bArVgSjdtXwopCpWY9QWgBEP2jd
/XXd8mA2tDhw7ZdRfKlqEPfZjCc3WyiN4E8KpGhnqu7c+WWGp34aPXEABWcHEQSybNzHyVXHyhnA
+CqHHB/Ay2zqEyoxfVg1yj8WAGpZD3aK8VRCuNsxWJA37bHGsiomTTq4CBIVUU1yEJWmpKzLNwT/
wu65m49cUhAgm1gX5aS+N9vkXtynTl39ADYn+9hiqowkzEOgZZnn6QwktKCkeamRvUQs3Q34H5eT
i1vRP48MN2vp7+sKrq+YX/6Vs/xCUWsO3KmDJ4yw9YVC+XR0lWLPvB0ypwdVxo2MQOgBPPL88NwP
hiXOJiPk1SHYCQoOsUK8o5Wft1P5AEPCvfHj88yCPxc8ohrf3yxh+9HpgrTRT2fcpwYpVkju+EO0
eJwjhKxo+uHJqump0aS6KBEgBGearrbBnKeGOLKp4fKhjCqwdpYuwuTqxxle66+rBj+jvtk3EB1k
fk9PcT9EO7kxbyebLtxrXcNSxNMvtjWXGVHWUDA8k4bfPW+Ft18FzE+iujkMrpPDJS68zTHWi22s
ZR4pjE2RFQdh2JdvLU+JD6GKbPt8iOqHxkSnrpVwnxGWJ00/7jqYtS3ldLCV2CGD60H7/Q/IK29W
qYPxm99e6cR0mPorDx4SM3qT2b/e/f/MOubV6v16Q3MIeHXypZ91piUAc0SbdMqcSKC/ndB5wkF/
F2H50nYhPNvu6EfnTnkHKp63hFOutu0wQ0jTQS6DSFfUUA67inFGXug8DyVmUKSCERc3VUsv0J2s
NeLD4seos1C+jC8DHzm2L/NHD31AIHUyduaDhfXVn/jeDTaIBuKlR6wGfAurKGsGlI84MGWqQ4J0
MgH/SW6/LVLfkgGSKGiVCuKuBWaZxy4sEzuPh1o3V9xne8K8t8qrXkpNMQay34V1IUir4j0UWP+H
wyUM3WL0Tdah3KSBi7UT3OokrgKgMP3T6pHr0I82wyLx4Kx1gcH6P6SU5z4gaug70nKudiWvnsbY
J5mMps8NSQIgzO6I656CsD81S/svJstNV8lGnHfSlM+B52QLOhnIGtPJbyycnUDNdpt3mInBOkM8
GtPmykee19iFQ7LoYNdWZoe1WO4gTCra2F8jPHzHqBvO4lxkGL3zYWmLuwv2yDgaFl/sF2KxWGUr
jK9CjIIWC5G1njHj9TPcRVz4icuep/0SYSLg2EfoCMnasdf9czw8blevEJ5JvDc3cBEvy8lnJN1M
svnaEoNtbRTecySjdU8Z0kSgJ+6uGpErR+23WxIrESFWUH4hCqsH7uHny0QSR8wCxYBlUwd5RafG
FCHLQ45Ip2IZyGHd1gJN+G6m9dUyzJBz3b8RvZjTwINTvFVfmxWXCDahSTsD3VtirDzrAM9PEXVC
SsHZICi8I3YGJODq3LEO/GMXGiZ1H3lQ8fjAlm0AphpwJYxI7pcHid1OrKaIEC21h9bu5HpjWmK3
ES7jEdMNAubaI+ayV/AAhlS27nOFIF60c0hRrcfPyCExYAxSjF2cYfZ/kLq8uojySq1YxpRuzCI8
q3vvIiyZhfH33CEC9M/oAnuXXcsd++Tb+BHqsvHAiBsmvIFkaFu8k0ShOs+t/VPdNOAmhFAQjxkT
mgtNVL/V56Xvv8ppehcqfgiVl4UhKMDoWDozvLCKfui6fZUxHrFvR3jXTeWSxwzvAh6MqLliJ3tA
oqueXvFmj5M/9rkccYuKKWwLT06I6OlKc+DaXSDVi9GOd12Tsk1MiaM2m44zf4onftnq6ogf7p/y
jbxjvXUqK/IR98jHjkpcNYG7/gqoCKEqi8NC9e6x0fzUye5Tm2FfDVW23Ic1gZxazOAYVzD/li5u
Ce7AIxJmTkB7cu3IH+lEF3euDlLFZ+u3Z9KiX9qGZU4co7+Y2x2kQOS3LY/DAqw6Eki3WdvJQoFo
gfjN1wZhhUu3vrUe6h1+wPsoLQExrWchcXMSE/kJCdVlBFpOJwM609RfLRc/m4Yq1QXSONMY+V9j
Hkcv/Qj4J6xtLiqoSMPtwpvfuHPzcW1P1Bt3Dcd5iKuslSK1EtPw9KbdGFCqc3XQuo84IeuypL0n
Dzx+p82j5yCBrEa8UwPOZgXt21odtuCHViH4z5lf/+vjW+0NaUP6HLP0LuYHBgMX3XlppPszoYiV
QxEDj00z/N0w26QRL0ZAs9UQpU2AfDpgvo2ICw94CR2zYImLqQRaiAidNQLqXWWIQsy7ts26AG5t
DrIeG8kyacIdZVeGRAA15aTqL5IAfu34L7IrU4x/PTyN/d+6XVBeQHgg/pcOgaiH288QlyniYez0
ikbuq6Y2UyhCDHwrOjsOcgr9780roffQb9hEJH3/MAXNF/jYe4JQVOMt2dqjRAT6RQf66ht2AET9
UdVmgs7E3REfPxmd4YXk0WRam6QJoJ03DbK3dXQLGrM3Un81HRQZDdm7FQNnSaSqc5N2W9+nmKbA
eCGYBTjH9FcNnmRbfsZNc/CEvLg+/dJt/OrzMxuflXcBUFZwHf2rnRFHNezPEs95WSaaLuv0AlJk
SgV9w3X5KAdouzrnezHDq7cB7+yD/0Y0fqhC6jOEUnWakTVfyUtLGsAvU4bZ8IE2wRNzNpw8SGOw
rYDDydxkg7BZBSiuRZUcBzef6XvpIRDKFQiUGtKeRceNkmc5kYzx8ZnP/W7UX2SYi4F7eHJ713xL
jo8XxxAFIh9gsdGM7ffGgG2ChS5wqfn4LLw3REsiv4IXuGNw0wP0R6Ue5hXtw+Af+rDBtG5u4JIW
PYv3Al/3xMPsblZDQNsW5N3Fm40Vgj/bFpbdFZ6QvEyEZAMG/EYuB9dDACdWOkBK8b6+ObyVxuWt
nry8b4a/Eu6GwPDTu0G/Bxkw+pZTjAllYweltgK8ZYc4z6Ian/wK90Rb+PiGuzk69c6YGhMfRqRa
AfaN7ombTzOWEPNqUs8jh8aJHiEqTlahElLOTjrr/hef+amr+XFx/+AQlss+2tct0rU0fZuQWNXq
MOuR8ZIJO03JoGA06jYP64bgLik+4SSiU6C+78J3nypoghOPdk+zwLIsmvYMW2Ykp5gx5wuU3gjc
TWjpFtPifmlEQza6B9Oweh5XFOY62PGQXIw1Tbp4gJFR2w9U/Izt+ruE2BXRrJkVVlVUpaYp0cTC
drAHWgWtvsH4gDYfpyfq/2uJKoD6gV3+TV3kodIHWWm4FpxN8zlG/zX6PSwjINoyWfzr1PqpVPXT
NLxWbo8XZvCp4ZFbN4nAUnDxjDqP7Y2VMEfrch5/eHDxakZ+iXHPgzeJX0gf1Rhcy/onpPC2Dp0T
9sa4xYFL4hrx64dZ/fNo3tny5uiwEGzH2IwiD5dMxx9SxZ8rdfZMeWuH/seUFcJfZrTf4kz4GKUj
kd+lMycIIcj6DhbR/NX6+Lz8H3SHqQ/UOCrXRyJD/IzOLlLvEXbGXH5Th6UV4ui5hj9jOaV89Y/9
CHhL8KsaSYI2FQBQpYDevkvro4Pz8Le1MHSgWb9BJx8/l+yxbCE3vlP42yAXanjAUEHmJx+6NuUj
U821abxifDGp715GjlGpHnOKjMlJQlMswAg5RgJmbhH7T8MHbUF+mO5EYtGucJ8WuIyRYhnsysGk
/Yptw3INkTaG6XaI+hwq7kLAkE025XX0zNGDYZsTfAR2+dfjEg9niW8LJiTBXtMSo/uTV7mnuVr2
HSOHLkCeYnVVwsHn/mXbG4Vhbs+6zMUCX4XdqXZJRushDYA3Vx2c8Ko1xZX7ggJTLJG/KxktNqCs
0WTOcRVjzkJjKrDlWOrTBEXDBg0c8JdDaMVuEPcIbrw7gzlF54AGMhaJyzC8h3gREHS0BsJzib0+
eC/9o62Cx7HFOwx5yuy/reoSMvyNWP6buUZanJNt3ZMCMoJFX6LXe7TdByj/uPifdf9Hh6N1X6N6
LITrp4uEN8Z0GJbgKmH6OE9YlMV/yJdIWPxUoakZZ8QjBi8BCnZ4HxdsjGMf7xSpTlY6aOLeIZ3K
+kkUixI5mJYwHfwGsr9Tq7jgj/NNhilRwKNnejHNPY/IQ6tksLXSI3KSAcqwdx+6eCw0sJXAosBm
rledF4o2yStvOox2BnCkBwExMssTim56DB9M/eb6fx3+gXkR1tvue+jCSWAbDwIQcwxoh21x3o0s
a6E+xD4LbwJbHmgL2W4gPF+HrVjgAzfLMFtQZNr5ky7INh3fXNTXJdyOa1QhTeKtx+UfaxQFD9bk
QyLBtWg7oAtL/J/Q5X6j2wcgedhgBLit7+aG84nq6NPn6uZx8gw7KYxz0GRi59QmzYL6YafP2GBA
HBsYQXq4fXG71cCM+worx2pE8UIkq+y+Bq6XpGs6fEGTm3T+fIe+jhUWFgg9LmykT/BtQ+XdCoae
CEhWEmMh5LXbvjdIBcICQkfxAWreAs4GJF2c4QN0SpCMTOnl0wYMvIq+lwjTSPVu1wnkmrqYKsmz
yNH7pnNeZQvJTY9k3JDtEbArgz6rOWj3Jsz9mjwiFPQD1o0JsNmiWu2pH/iOTvxKQ/NvGHixghO4
yDjBphnHqMdmNWh3lY2+GB2yMFjyIMblhEjwjEoGgHx9mEbYAFTbC7wzvjH8Ort6gUszxrou7q9B
xxd8NaLJYUbyS6f+1sH0fPWjXLaAs2D2wyrnAkCwWAVMGVWcS4zV9SQPPtKeIt7c4A3y2ET+dW3H
73BB9l8cvzBPfrTVsLt3ae0yoQDSnYBpoB2j3G5+JmE2kfRiecYY8hhF4VPLwQHDaeJNtRXRiujY
BigoN9MDLpUXikZhnLvEQXClpV4R4Z9DwdDoPsX+9Cph2dGOICO7wFsb3Mibv2PudmKdn01ugCvL
fxmX8G3zVTHPyL4L5j1YXJnRXib7qUs19Q79/Rgi2RxWuikcMNIABhQVgbHmcD9rU2AQmfnu8L+g
/h3B/4icAAOsSuEssrAoH4AJKIk5uOdgD4xOygboaYOv1ZmvMxlFAafJIFHxHTBS78KRXyrG2mpa
P/yQIH0jwtTDgno56qHEFtgLcDf5F3h0wEK7QeO0odYFci0o3LYSwRDT4OAXAQ1me+jJCusY6r51
Dlw8ZOzdt4UYgVGjOH9xwxIMB3xLRzYGnyCcyAenx4F2RoCyuJ4W0FRg14FYYT6RU+DDS8UEI9xo
YVIVmCnnHegTCEiFoOJ+wGsZ/8YuxTJjCBjOLkgRNWdBsZT1NzgIR4lBGKFjiDCodKG1s543mKzE
1C3KaGhSPzAKsvcJ7j2uh7V3uz6uC+xCWPPikRmHHv5G6HCBbM9VI7MN5XZXxh5QLQhIINIH3QaR
s1lHB/4Q0Nh/3zazx9N83QQ6P4qdmIYAMB/8PoXRHIg9JfoTLPSX1Nb0YOaJ7Z1AvnbWDxKuZ9C5
evA3XDfF4/AS3zMInvdPM/cQi7FagIK41LFfZhdrwj8PUBFKTRaAOKu4/NCuLbTT7vwOjj0+tnqj
e4p8PAseFnryT6QLz27nHCpbsXSl9Gdx9bsxAPpXUkQb3TmwpkLjtBwIpLIJx9ZtQWySx9EfrA2S
7Sdq8K4NIkDAjYjKEGuVBUNVk1UbAKTQdb/nOXrot+7WhSuaUAUVd1WwlmLjFeSuDnE1AgGPw/JZ
bAZZgKNA7iM9TAzaDgmorZ2xWegtUBq+TdBmlMGym0k3gYjheFdFgUFSDxQkHkYYLh26C4GzYOwb
/niAi7stPQ73hDIsmoEhhA/bx3JeXlkV7QZqQuzKq8ctDNucD/TqKmxKlm1fi7rFtdvt596melFP
9QKnF4G9JFavGS6StImcI3KkXmnlP8Hv83MrRfgaMKSjmy7czXD10YwFGbAojbYYlQnGLtdwYTXi
J5oSVGxEBoh5geJ9BQaMXm4TFU+Nj7B5Z3iGW11utcIDgERk9QMA2MBHaAlLmi2gFVj+KxxqWnha
tX7wEVW2aAnD4kdeB92IDF6PKRNyBz2+xa63XLKhp09mQhfGAvOBl9gk29SHvwuJTtQIcBGA71cw
jh95Xg64H7g//4c5IhMSWnWYvph4OlSjPSD3/srg8FObqL6wjRUjiV705H1bSq/tonf47bN+cd+i
abhUUS1RAo3z2G4KoUmRxOrLrX24R/NT0PvHKqjfW7d+WFj52aGZEtp5pQNMizga/cr7bYS94BNE
x9QY8Otg6DVs6nUYRBIZ9eGX2JY6rXlmc3T2qvXKQF9h6CQlQPBV3K8tcJbHdXuEYc5D4HB0+jof
tEh0yE9LwI5sHRLkXALkDjJCh4sbrpld5L6r+5Nc50vU0L0Y16O7+pmtsUghkXjp7HTjnACsLj8d
ZeE7ojFJxKb9Nyp5oJq8z0Pw2CqchdGP9yF+zxIRdL72/tm43JV2/Ne5VbHYP6zqi3b2drM37yIQ
EFCyDm4A50mjzrQ1qYqRi1luGA2Z2a3O9mIbdoDT8wnU2w/qqAuAmh2MVWuMCyM81mr0RpNFhCq4
0sZ53irnqUfe7FiJG7h7fkKJfhAYJUJsvrqK/BfWMCuSlYBQyFzLtT30HbR0xm8TG5b/RsfchhDz
USy8c7S4L1OLnXOHVNeQwLPSYf5FheSlaf04XYhC+w+dZDwLJDeqG5h+18rtTo4sD67rHPiyPikp
jjVoSoi9Vf/JrgOoM0QSM153M3UooKwEMlij+okyuuMm8sMZCOjf7fQHDwAYqltyNByc8Nb7Uy1M
ubCbfQNbYRd63edcsihly3h2XS8va3FxYcuYexv/pcq/xahBuPVsh11sd5tmiaUgAnkPMRwy1MgK
uGd7KQ2GozIwqLZEfaAJT13KUEgEMoaG/iTW4GKGBeSMCVwW0qq3Bvmz3RadSrs8N0DKHHl2mcEy
B5souez4+BZvH9jXu96aIDeI1WhfqvK0hTCfW7sUVtL4esuDatCXzeEhJFEet+ZYt8i+C1dQbBDn
PTcEfwCvMlXldKCpQoNhZpsuwDCIe71fv92ASYBfHOufeggJ7/wPDRYSlfZVUAm98nSmUfTs+Oy4
1jHoNGsatYD5W5xNHwdMBHiBIeaCMsLCeRjG51mzHfhZ2EevOXS1J12Rd9PXBenRZM3s5MTiAuen
m+uoJzawDenz4ndRzbtm5QvGCUQQWg7vbtFlfJQgVTHU3AlkgBXJO6QCyVWhi7L3ZW4JpgqtoeWc
YPJNa4G70eleAX9iWIDjSUZp9WA63BOO9+aP/CcagjPscIoNe8+U16rKgtkDyx26VoZZe65x73r6
rLFWAuoaJY3EZgM464MUWzZRrOnRpqYsLPMqmAuE3V9IWVe7BjjuTNVr45h9yMWUut78PmzrU1m1
BYu2Y+ytXz1jPxA5BTt5b2sirEtmi4VN42sU+8B7rMqRJn51vw83UAy33j44sL9NKJCAk53Fa8zI
lYcA7+h60SUWWr23vI8uQ+fW8GMQbXsW0Gtk2U95X6PNgdOmdagfK2m3dFGgOJaEFpCC3NswPwJ4
7pnM5bAS8cvwO678m6ehv7R4DzxxucQQSnaeAHCwhlggjc2uRUfsYP7YbHVfOqsvoPINlp8x0tfd
i9tsgOQXRzfHqtMM0G/f7Gb0/vswcB+w5/3y7Aw4oHYyv+mPjcBuvR4E+NGganV1VzjNKzRBabno
Ym3NU8zvjJnV/I+z81huHFnW8BMhAt5sSQKgE+VNa4NoqSV47wp4+vthVnN4m2LEbCd6QMFUVmX+
znggO9YX4fysySXkxmjmoxcvoEGHquLLnZzjMJlM42lIUzl8HOx2L1kF0LJMt6ww6Irt8CNfwk2K
YfFeDtxZE7x/U7xFGIGFMScELaNbFV28SZn0YgTKGtSQuKtsXrGMGeBcBqs0t78mIe9rGJicjx3o
fvyi1h/rWOEM3ZQW463ulYG9q0UK7OE2Y8iAhbzUvVZ21q4CB984qajvlEyneQocX9Y7a21bhSvL
uWfKVbVOIkqJJjaTltAqptKLFC7eXWVLPgSJxgle7vlnW0e36cy41QrNh1Jx/Mi0nsK28jnxwF3s
b6Sm88mejzdTVtG387Fl6rBtpvzUSuOz0iu3RCbdO4NyO5oxu4Z4Nuppq0XO3UT7BiJ4ygImiLZV
bWStcBsjPGVKs5FpHlr8VGqjQTeAGRuUVaWFZIczoKT0Plm1a8YVb1nabIw5XXYrl2yuvZBkb+y0
O3MJ9AlNL0jyXdV3RwOZiUHWHA0llF4W+UcWRHtd7x9aUgDa0W5QHdu3DPQO6gCr3E4VkOyWta7X
g5cHIyzm5oQjXbGxKusPAs6bpmIXrtI6BcWfvmYz2+VRInnMLZ/HmrA8IzLfNEHZZe5sBUmwlpfh
omP3d3qkyW5vtQZdJRSlspDfsmWLp57dR1V7ShstgeXcQ3MhyoBpIwBFOpQCXJBmIS/m17JKdgbQ
i1ziLzEVpT9OBgu4l/Z62510vcRYDnhLrXwpzD9jTXqLG/7/hWZvxgzeU+qxFOwmx+IoKSa+6EG4
ce3clgTRaqykda22Cuwr+Thqyldfxtjd6WrBQKD9EwMdpXF7kyX5R2KBTsmlfZIGgmWXuUavhU+G
Gt9nUWzBeNQzdzADPzcq2G/ZyeZ96BwRNpThTWH0tynp5YWwjn1ZvdoZrybRj22oe8lkfuq59CUA
33tKJ1Nn8H6WzkgR6FDtR1nyPsrRTU7hh1HzpNOIu/zeZzrMR9q0LS3YRnG6B5WIWSPt/dHQ2chb
z+LPnyfM+CDPOxMEEd3a9VQHo4Ub0EWwp/oQppF4Wfx2tLjamXZyp7UkQ8iTNyagxD35clEACNtC
+OSQG/e3xjzvrGS+V4vJV2rTE9p8wtcPb9fQC015A9uV4XvHrDOM8tVs27vE7t0sxenAyiB99vU+
xIFQKavtHJj3sjkdFNP8gGfCCDdO0k2Qjz5zpq0T5EeqKMPkRGGOa2QcVaf5lHXRUTOzvSq3j6PN
qXGu23VhMXSfZhvpSxyse2bZewiSywRngGZTi6MUJLVvaxIs6YUb0uC2nkdQt+3ZmlYREgF5VL0o
zpEcaO+DpO1yGzCiQ7fcwUHm3OamFaTjbvCkWHsZY0zuIunGGE08WKGjtHnIplbnCKttwDlpUqFB
5niIiiIW61aU7006eqYzHLMYpxm9SBn88K8d6LWp3gK/yMRbTuJ7YTNUEoCPUb8nYbrvdGMt2vgm
naz9QIxtq3Rvwdw89FPsS4XiWwmkwWL0jDZ/7wKLCjj0xwilo4BHRBrMapjERhLzUz6FPl+6CTeG
GgODFnoGo9pxn/Um4H9zUGzYDMbzLCDLJGO3ceriVktjh6GLspeLfh+a2WlQMBdiODMaEtIOsYoJ
bVkrzuy1VqeuxiDkCKT+bpmGVerkQ4t0RzCuzazDnmlh+/W5vImK7IHbzcHieGimbP/OATBSR7ol
g26bsrCK5kVp8lsww2FjyvMLnbhXBSjNmOy2RfFo5mIXTcFBGExTA7Eb7AU3Nm5Qc5yqzjm2dbkS
S8+rGG4jktd5UreOUh+a2Ib8ATPOrN0Q/G+I01PW/mkNhlo9PmBsNXVOgW7crA6OqIM3hRT6DCs2
oSU8ZUlLSZYqprDSIzOCFdkXUBItXKFzOmBLcstsyV2Boi00XFVs6ZTVA50IPA8NqugkD3sGDez7
MA+icW1n0cauG87DNT1evam1kVfylAE/1Xa2NmT+82CzdU07VMobB8XPsPREaGtiJ3yNm4Beo/HL
9D1P4w8nd25FafersA/WDXCWqRlPvW39NurwS28TwNqQYJ3KnesKgxNlhwAKe9F8Z2SwWKUnuFUf
fSYfM2P0tFg9djmQlpI9WyNzsp4jS2GWBzkcn+uYPaRU04PUVS5Kp3VBTQnmL9nO76fYXnfF9BDl
FqIBckwqEJmgeZqVyYXnA1qMC+nIISnD4rka4l0+sOPWKK0cZxuOaNdEsxtC9SnIf8WMYWtt+hIp
/nVqQGeJkrefMq9z8CQN0po7KOpVZkl+ZmS3NpTMmgFyllv+FA9e0gk3k5TbpmEZ4ELMDN321Gz+
7vAlX0tOV7ig5DApoPZxSBD28h5xcswcPKkLyEAtJMau32ppcyMBT4z0Qgt8XanDU11Y7lBbmOJ9
Blm1z6NxG2fZW1vCi8U2ci11v9Nq4RTI7Kbk62TUEtXxk05jZNKuGwa/UZismwkNGCxjyv0qV6PN
5DBlGbJfs2HdWL20YXTninGCsbhgnPFnqDI7FRpSB8D/um/uiNPybYNA+9rYpTxynI/pH2HTgmpG
wLJ1bx+bhXHcY3tcVsaTtiD2NVYLg2QcGtO8qzR5H0epb9X2jSR9QTdfWZwwgs7+CDucwaX2oOU2
xk8JNYY2okA+NIzAcdlK06v7RBH3EOhXakFp7z4N8KCk7OaVkpKAmhEMq4hnbXocQzteWSNGPYE0
Hayycc0gfJ+n6STsjJaNcxwfpzWMK6Vh4D/RdFTmKmkYJY8Nh4FqDVXSSzJlI/QZsV/pSWp0dCpB
AYSolAaOG/cS8+JsV7QYkuFCUI/jXU6EUVQG+z6f/Ig7GW2TebEJpFuph0Azws3ERtAYucXRq+R6
sydPi1KBuewKZRF0Fec2TfBktJLaGyOUo4Vx6Bk5tGXPPL0toNi3HkT497kgagbjry1burXqJUwn
IGWvjTBhppnwgnALnpNfiSO/w/I0GbhlTrAzTW7PSH8V9nfbK1umfW8IeXedqrxCoN7EDjCwMpyc
Ei4tHT5ElJeobnfZUB+yWLurnWpAtVVsZiu+bxPRoFXAtgBaSac1zzG7HHMaJFWiuwOtc6NG2ocT
aj49crv+VRET2HW0aaV2ZOCgf7fKtDEKzntzts+gj2Irsh8z9VVM1sucBiuSMDHKS12bFcKRlYER
mLNe3metvbcdjKRQVXIch48BPYA3f4jk5C5rOrdI2UQFg3+a9NOY554u6l1khTt1yW2y6uQIu2yd
Z+PD3HTMPPJ9qSI/Guod8b7bpFfWhRLflBUnUL0P9qYiuUmr9usq7MHnQiAxdEZjUfMsFfOjCZUn
pwNNM52nUIt+T1EOpBN7DQcLS1OggVqeNYudhIpQtaRdgR5NBTnqZoVWgAErOOPBaNRh1VnFPT7P
K7PEMEtv1vqoocIkripltGv3v9vUxpaMSWImWF0pVY0esDbitXwfVBA3RM8Plbu6Ixc2G29pH8EM
SK+a6QuEfmhtnFiCUj/WZnuvWP2B/u1oWIE/Y9Wi6/AaU6ClIvcThqGxZK0tabi1BPBxPPAD2JXb
EJ5Uax+1GMFHrEDS9fKYf2vo4C2o2MbsZgbIqu0Zug4U10IbvbqS3cqpIKlUxYm1va/zOnfVNHqd
NBXZTbyVixbOvfYwwbmDCSQeGp3JYFhJbm8XByOawDXNYT0N5a3dRfkt/KVdit9MVJu+VFd3MPtO
yBm+paT9XSd6wfKZwD7z+pjI6UmXbMPPm/wmMNPHQqu/1RZ9k5EfelW/gRrFoSma7ppJ3SMFtvg6
y42jxQ9S0OymWoHkYYwHTgybyrS+OkktYcgVTJg5f+QQY1bl3D5Lqb3Pp/4NhmC0akMbts0UnzJ5
Wg8SIAYDx6dYVohQ7to3Rm5eNMm7ZjZv8mlwGeuz7RoB/GW6ALUMf5eYkOhGgtmeDNMY7ZDOMLaF
plIhllN66XuAh2MpItuks/HV19Ixz5KPftCe1TZ6VlFerKS6RYgDKyXuUizQK6vwih6NbRKVd2kd
3sJ8ENtcV761dPqqJPlJHRQvRqCco4iQxum9zeK7WbG9mckfb5Kpd1FuUgi7q9SwoEKiqpNGOG5E
Ut0MIxJok95fSb1wrB+KjGa8LKeXcGxPkFhkZl/RC/mbzxx6cZ6nMBp9hLaTmX/Uw+UpxZ5Yer8T
Kkjm0op21t5ajsKK+tLP7Yb5xVPBJETl5FuliCQl9WUK9PkwLMLaSoZBGo4PddchotKeqE/hKkLH
vJyRNXneGilEAVllkp/JEKsoJlJgHrXZXjN23Tg93uvTpK21dmIkHq1DCF4y4EKuNDPgH6Sk4R1v
2OFILPhGKjKvR7pI+FviG718EwXUbyfob4dIPcz5okOI6AMqE4qxKcOR7B8kIdwAro1ecZ6c7Rmi
/lTSc5d3xdLkTJiZ8nVM696RwUyc8XEO2qcoUdYtwx63suBgEp23sSaYRs2YsygU35CMfJOgUlrV
k9gKKcFnLbuVh8qHb558KmH5CWCH5bua3yOupv0JYZNMW7M1t2TmWbtB1j8gqrcgTsBcQ1V5MEEe
LLX4001QEGUGFwKDY51F1M6ql4SGs2kkOSWDLqEal6zJkq0OE0vwJz2W7vv5tzECeuYZW28vpY9N
mT9GowQvu3uem96VgASHEHqWMVC0oHrMoeQq8DVoOtM3JwDsMPvkzkkGEM6pedVt7fdgKNvemLZI
S++VxFyXo+Ym5sitOA+IHD7F2N9kDg2+XI47Y7CeISx8FHyTMHOg28/Vm6pph2Yot4VMXcgc5N96
cFO2Oio2xPNW07ykmXnsM1hddqphhphKHxYDtJbzD0sefm+qRg+jylZj58QRRzPGysPLVA0Hgg82
U2qiBtN+z1rvFjG2+DLBAbiaqF4bMmWzMypcZ5zqgvGN5AD2VNZwnDPGMGFzX0JUDFtoIRXViBpy
EgMTkYVihU1jsZHblpNhXn13YzysUjN4icP4tz6lqF8HvwC/XLUNE6ZMaEeOEYh+K+dQSw6sMWd4
q6XOXo2mhEl1Gu9RHZPpWtQu3PZnc9Ru1Yz+BZJEWxV+IAc7XAjlle1EBmAGp15Fd00gEANAc52G
/aGL7MepMn8Xcv7H0nWwWL0gUttexGE6PgVxqRHXLL6DTDxqtpTdScqIfllaqA/Az2OoQmlvNVdK
AeQsa7Loc5tsPc9Nyuack/PYlzDzySQrm6eJRMiImrZKu4YJJtEVkuGVamGu2wpqF0EJ+6piE9Ub
hq/thG3BnDEr0rTbxESX1Km/iQbx40ln6gSLuS8hX+Q6wJtT1Ex5eqTesNBQC7XEEGiktS5sIA4T
nL8U8dQa8r4zGUjbzReWg48AltADk85X2mVmzyEF4SL0woQSr1v1nWbXpyoJP8ukesaugRgKOAAb
ZEXCm0J80hwNnumclY9882jeGa1Wcg2qM2vvjdDxxWZIMCcASEFackytnuQYamQmQWyJIu2IEjcC
IF64Pdb0RwwNERhd8pF3aJ/tFnWCXjXvQzGYlOjxgx3IIBpN1ggvS31bpBBVx2bTRdbIwM15z2HB
rgxVPaBTfh6qJZab52xMjPJ77o6QjbfUhAdbWQjfAue9Fe1CGz4plopWJRE0cNUthXGfCOeoYcHn
mIabROMd4yoHEZD4joPyJYuDT9G2n2gdxCbsx4e+H9KtpmEmJCD/1n190KJuLYh8T/C/MkrU5GZs
vRiBeWgR6hX5S51Pv2Z1ukMs0m70SqGEWyE9IrLEKpYBKEZwuuGUOfoRcSBihyL1JDSTcaEyc0nb
Qx5knyktWR7b1WYWMCDB/O4JAN/y9PtNl/Yj9DYSWDVk7y2VE6+N5Nja3Vs64igclfnBwDkzt6Vj
WhmelWpHp2NIqCpIZQRrW+2JTreNrt5B8j+lnLGAJLZFUKNay7eW1CGQEtQfomBGp7LXSYmgcOzL
Paxu+hfri7boppMkxHOMEcb4MDJYbGP4SqlzGMpi6xQddNrJkxOdkZAqQC5CYGPpkCyHvVRP3kNW
nCM7FfZ6zbFie8KImUoxAz+NmfguCTSFuVqvI12b13mBvL8g59xKpLVZQEtfhMRdWKLXTCrOnKHG
U7Fydx7D+4iWrUvNg2XZkCAdgyIzjGvdivy2hfWSqc5DUw0bIeg088XsgNf/aCU51u6d7Y3gsfCe
4nw1hilwl7kHysJUO44eh7wo1iK0X0aBJb0qdkkybpqyewmHyMuQ6W2zLLZPulJs0Ef6jBXX2cw5
z9BU0y9kMgnKuTkajXSwiWJwKhNJQW+s9AiypoDiuQpbtt1eZt4+sW+Y/e3YSXu7H9+DmD9qtuBC
OfIjFoRHMcV3Vm19zOz2XMDkoGD8Tpp6bxvB8yiUk65hmaFy5rFpy0XWekkAub0Hgtdr2VWr4qGj
YZpH6xHgAFJ48ATGc59IBdPp+KYPaliW+X0SV4fcAF2Si1vDye76NH8UC7xFNq3HQfUkqilYqZCA
kNkedBtQcFi25DbYMTNDdTGNN0nLrKWRUYNqjqdk1V0Y9Zy5oq2TQJRTVOUO8fGTnMlooij08L19
R2PKhX1BgSAP9yd5Oui1c5T1lBjRRS1QYMmRge2GAUeP0YYgOrVxuzI57ZgOT1+kzXeQ58deb3xR
hsJVFch4TmfnqxLEb93MzS5kj3fjSm88JaaCVIlL+FAPtGqOYivPUgaiyrundlFmkWzhvmInzrQD
JURNDoY4OWxxs4XZSyovM4kIMYUU0P2Lb3sOTz3+9WvdFp5mtI9dUBJ/F1objC23cyeh9K9gMnEs
hwoqvUlC/WqSBNsY3AHW45DfqXGWPgA/M5wsdL+PID3aDbMdOjh9FZuM4hOdD7YtFOTdpR+KZG9X
+V0D9iPb5nbZxHUieLqOsVBBIkBUuhZzmsSCsaLrztJI40WAzzFRw0Hzac5shnCowAWhoMoYu2aR
fh/o8msW0q8Zk/UGj2evmr2nF/KzY+d7mg66jxqHM3PhqvdCPpAem6xTecCaTiq/Mng5ZZsmfA14
rTDKYpTYe5M9kFE8ssFqgkGxlN2PYLF2rldAdzPpJzXyvzAu3ga1kf28T34FIvxdIP3aNGa8z0R0
lEfjEWnSna5DRM4g6sci+TYMc2UhaFjraXiLCa65TtL4Pqca63Nyb4XYYpTNXk2yp2rmiJ/XjJVn
lGbFYLgGWkrUP8dmBpZV2+Y9gQGv9TjkhCaMY00KOefJHR8ex8PYHN/VwhYbmyYad52QNkoy8WRZ
pnkiHtaJld6zT/8qpfYtmqGjh40r5SjRuvprYN6lWBxUkg7uKJdhHqscFVEsESkMu1sBZ7jF4KSJ
MgisLaMS2eXE8ag3E+TIyNUUBoya09SQs6fPTMD0LhkLiEy7GWj+BqW5mUxSUCod7UKIXUBRoR5u
AsFDryH+Qn3jLw1fRVkJNpXZ3NkB/p61CYZSTNFtN8AZmwr1Vu6WfS1HdNQ44QtF8T6A+mKClq1t
CUFlMYPwtBEQVNAPawuzW4RDEWRY+PqujjnVhiM7dhW6zLlyeIZm/2D3+omojH03VskaqA5a7/wi
WfMr4nDMTZGRFSnCeOjpmgObb8yfOrg5blXPzH/k36mK2LlL9lPTkuuVHocMM+XZ+COQKFe6CaEI
740BjVuMdssCbkztFrkMJwOOB7CCW+25CpPbXCm8uZ3eA214ItbqQ+j5Z8J2EDndHxpe3xmYS+CX
ZGwtyKtyayADTZ/6eN43TeaWrQT3nYxeq+PTQ/MZRlsmNouKEggcXoAxMVkakuAmaVRyOpkEocoP
V5kR9X4/NpC8ypG4O2Mzxf1rkyKyT0l1c7VYW463MGQ5uroKJLE5RYpRoUZcRalIYH5Zb7MYwPWc
8G2s0yPNgV8YAQaW5T1Gln7ZOp8y3cJKtRKfYxsM3LnbNkn2KFcYaEYm2I3OS7Pz+daparFSetxD
zDx5Z869hxV92+h8ICC4+xhX72kUewfgemWq7anB2bkJnTUnva2NvKjHPH+Oumar4Tq6skS5rIPX
QSX3JzH8WEdJqZhirRgCR5PiHUbRvm3QOs7DQy+b9iMmI3flKH6XRnYzSZ8Ffimo+7+TOnwBH3xZ
PF66eXgb2+aPWclEPQIvyJzkIOll8NBtTKCoGqt6IKBNzcvHAep+XYuNoLG1jHybloq8wu7xgBPB
bQLhZAbT1xG3o2CD99hMh37oU2A9FQV6+2Tq6iqs7FNrVMhaNd/EU4vuKH+3LI3NLfllxU3m/Wzj
9o8f499M3M7sE9WuDpDJqwVGzah9v6fnaCOt0514CT6gFF3xu/vHLfFvv3Lmn+rMmuUYMREXg1ee
kAH54a7eFfvrZvx/d4FUz+OkhVpHAD846g2Rvoo4wWNDR2r915WntBjm/f+/Xz2PlDZMUnOKsUu2
sexnRC3FcGvhUrksLtUL1+mm8KEz/vxjf7dSVJ3FNPBf5oASIJaSizbfxnPyxXgLBGBqrvjmXnpM
Z3aKeQoEG01Y9mXtU1b7fQaQATj78x9+6eLLf//XH25bpd4UBu9AGziRWLh04Bckrlz8wicE0/d/
r4535SRJHTaN4WJiU03tZuzSp9aJceDq8V6gA46r57QoD1HpXPFPVC/d0pmBoqMPhSy6JZknHP20
Ld3CscggRQoyLZv7QIQ8qHl8L7SRzDe24yJxDq2l+lMHsmLS0g4muPPUH3LRr5dJOYpUVEr6KlQN
zizsfkb5JBXB84A+aPPze7j4qNT/fVQBvqHlrJJ1J7zwQXfDfesNLxivra95rip/N5ZUnfOqoeZh
NlgYS8r30745zpt8b3gQnW46rKKggaw0V95i8XAl7Um5tCbO6oeJWQbBLEaxFW8g8+V3s2t9mJXT
Hyaa8xpLKxJwtV8/P74L7/w84FoCDaJb5rcs5U6VD7n5oFevP1/6wm2cx1uXtuJYisylZwIn2asP
NfjSz5dWLpQo+6xsNKFsp7JKT25Xa9SvCKS8/FkgS+hXwSpcZ/fFs6ZdWYyXHtFZGamQE+JtYxao
RbqVBu2mpUEaOTBeuZflQ/1LubXPKgk0+qISIc/JkfF6CHEszrtT2bXHAds4FPPKYz1bPtwT9khE
W5kj3aUwbK/9/KVHeVZqIoX00Xhm1Ue7/KRt5i38BaKWlfU/lf5qgMyFvVe1z6qLCrkBGU1cblHk
bKMk9suB1DYzirbkGN5A59i0GA0plXEz9wJaJcvNqT5+fsZ/t6BV7eXR/6tYj7nSBaLit/HdSPXX
niMGIXED3AcrP/78ExeKxP8LyE5TJjocbLazRYde967S3in1Qtxx/J9/4e/Wvep5NLaKLLqSE4fn
MjAYd7qTYeBOEbfaDkb0VrFrsVan+cGwkuHaMrvw6Z9HY2ONVamSrBLQYsGBb0rjKOHUKvQYhuds
HqIp2WENem8N840p68+thX3pnOH4WZjBOkrRVurzFW/3Cxko4Kn/+w4VkdjoMtNy+xIdKybY8XrJ
RNM22NFBoMbaZM3gDFk70qVVse6vLI8Lr9U6KzSI2ezGlI1kq0Dkk9J1Ed2OxT2BS+ufX+qFL9M6
Ky5TFUqiTWdSVlp8u/oa263BvA/H4BmJxMEWqri2Ty7f+l/KjHVWZvS5Tzn9mAmn0m5HcMzXBGNr
LXtLFsr4UV/bLS9UfeusnMyT7RiWyQMbEQYns9+0o/vzo/onH+Bvd3BWQexUF3Mdcweqj0XcJtwn
3ar35lW0URGZcysYRm7AL83SHbxpa1zbAC69o7PqIXq9ncypo0Dbsx8ZTArMU1HcxW1AC/p+5eYu
vZ6zQ4bUG1IXJLQm2m0t7+SXdO+4tbIZvuM/+jF/dJ5+/p1L3/PZ2YKQGmuQZXQC8lTeFHawpYP3
Fcgi4xjf/fwTlyr9efBtYAVBlaj10v+EW6T8jwY4265zFbfxky+YR//xd84qQlKmZI5jKrY13+lT
m13uMvl8tdB9PGkuFtRX7ufC6zfPSgAc/iSWsBfeOp0/RY/YHB96RAMFR484sa/UAeXSr5wVglGV
HRz4+mJrPo/7YZPcYTl8K16XONHiOzpNG1yJxAr3pSt3dWGdmmflAGNxwOcIDvakyxul0r51BqdX
3syla5/VgFHuVLRABLDL2WPBEVadP39+5Re+XvOsAuhmJ0uFtvTvsYoK5EVpcxdOjxpdixi+sOGZ
Z0s97jnbTYKuroZ1hrFH9SJU7+e//dJDOVvgM9w98AGZbMIJBxAFaZsKGPDztS+1DObZsmbOWNlW
1qVbYzVsphdEhi6C7oN9i6EKmWDZ17VoHWX5c/9ShM/DYTNbgHJlDDeYfUY+6w+WKpaygjn4UOMH
lfdvnEsA2LP7aBa/cLK99lVdusnz5Nh0UItiLvRs272BPLxE63qNT7SbvcjekuuI6HPz8+O88BUY
Zyte0ZgpRwMrfsiaP5Va0GRXCmSF+kqHd+n6Z2s9zOpZZzcmPbuwjoXmPM56te9i2ouf//4Ln5qx
/O6/jrt1HPV5CaF4a0puCJnDwEvj5ytfWIDG2cq2oyAXU8cCLHJUMunn2NVYJ+608vnn61/aO4yz
FV6Zqt7YHR+y7mteux6fQ7Qv8bHe2Qe0A8mV27j0gM6WOZpHs65qdqgw/M6NLRyfn//8fwLT/rY6
zhZ5ESEe7Rv+fOEld+NDscN5JcK0iui56FbdWQ/I5Ha6V7mOv8Q2JYfcq3zll/2BB6Zffzi7/3gM
M84KgiOnlW1rBZ9w9CBH+0K/Mi+4sE2dJ8YG0ejAfqbNmawDo+vafq3Spzm5qZXhyuK78G7OU2Mx
IwV3LPmF3nnE8kfK9z+/m0vXPVvU5dgGQVHwagYc5g1568Am+vnKFxoz/Xw5Gzi0NTpXzpJjHj0p
0tM8Hsv5u5COreVL6uvPP3PpBs5WtdIoapAsN5CrMKH/4Mf93667/N6/qoU8t42NVyB//uxNxXMY
XflUtGU1/WUx6GdrWSTEPKLDzrZtV73WZXVP5AWMmAEfoDAA6Amr3qul8jTOzoNIZb9q0FTE0bif
rBQWUxC8gEElLoYfmIOqQFdM0nEphfUEcyFo6Dnb6EYgs9rnkJKswcbfo76XHPvGUYJnW8LHICjy
D4Qsz2y37s9PS1ke99/u6qx2GMKeAN8J/xF19djr1UunZJ/2Qj+vFKjHanljBdYfqx2PtTb8cnL9
SXU0Z9PC0s4WET/OYC9X/pRLD/is2nBSwQxBp4zZzzotUe9LLuhevFO93JM2zp+ff0Zdasbf7vis
lgSIwXJr+UCQiGM+YuAM0hSvSgYpOBuaZyAh364hwGr9G2EvGeE3iFwb1QKNVQ7AbLfkl96noeyn
OuoyKUeq1RNzhuH3z3/ghU3pPLRWRE0Is6DNtg1WIhlmGDX+5ZP6jLpv/fMvXFh650G1RWkBDids
qFLmVVzVCPsrV750qDnPpi1EVLZzpeTsGJObuyU8hlX02noOyWEQz2CeIzW9Uqgu3cZZoRomXVeC
XAa6LTFPlwPXnpr/Vl3PE2qDyeRaBr2YDMKJxxeu1P/t0S/38q/qFJh6ZjgJqXuoYx5aKXI5Vd79
fOkLK1k7q09QD+3R0XirsnGopj8zg2ScrDY/X/zSQfmfqvivP9zUItDhHuv5JYU+25R+7Bu+7uFp
ua+vHDcuvc+z9a9kWG2bAQszRQMZgS+bVeX//OdfuvTZmh9qO1T1ZRfO+vwUjtM6V+Obny99qdU9
T5uNsTDsQFSSrf2ewrTYIXJaFY/BDidM/Sk/YhfyCzPAvbWbr7zoS6fK8xDanPCJLC1YZHiU+DjC
+SbaA6Zf0Tb1bGulXgMFl7PEXyrleYissKK46FugAmUmU0X8mSGB5PqDXf3CeeDKh2Ve6MDUs1WM
rUI8qD2reICRt5tNO3Bzs3zuJsqxMtzQhd1X5vSMt2TsdhL2bk59O0w09yFWVfgypxSYVhuhkdk4
RQdY2gfdb/wcME7VYRDbI/nuxaZQ8BKrjQGkA62QLPyG9Kte6tEJmNs8HJEeOG7FwDV34u0cimMo
j77d9Nuyl95CFSWwneCsiVshBqASAOaQp19IiV4qrEvXJuPbgK8K/f9GiWRkkSY8d02/MdIcDe5Y
4M5SvUcpq6cg56M0d5UGZl9qSD+z96m5FkV6CUj6Bwv91yrF7BLipQq2N96jDfQLL/Kqw3Qn1vXu
nz30CjpwodScZ+GGTp2MoyYV20C/N/o/SulXw3Clql+qNOpZHUPhhIcncrwtbrwM3Lz0hgAsbY3a
kCmY5F1ZtZc+u7Nzj4RmWjfVqNwiu1RV0mcmS4MyhgG7ySR50nvXMOHI1aQ8dUP/KBMidOWXL+zv
6lmZg7lmovNcCLj+hE88EohNtrHvFByBfRtCutf8Nr1m/V/D3NV/DkL/+ijUMB6TFs0s9t0vqfHR
oL4NrsF9xoVD23n67f9xdl7LcatZln6VjrpHNbzp6KqLBNIz6Y2oGwQlUfDe4+nnA7tmmgdFZE7o
7hxKAgj3m73XWl8rExI3jF20q8fiunF7yMd6DOtNaP11WSENDgyc/QSS1R5WHKuxiT+xMa2k28zM
DrWVvoaZdsg0pExRIhISHkfNqizJCYK7R/TH+BpkHdCM5FZTtR9FjT/Ry5UfitrvoxFVdTbRWVUL
Q3NG0jcxuIFArH2f/Yys/OhihzSG4ErMol/CUDq92wyb0SAWTlW2atGvCSB5ysmbpil0wo+81gkE
agblSasIc04K7Meu9Kcai48X/tNziDNfRHhcRTtBhXSj/tLwH2NyPP9aLXySH3qCTwdvgMDphmdE
hBbu/OZWxIli/GHXSJx2ip+OjXkqjuWcFmbXxgaMngZnrfIeyON+GrfP//5Ln/2cdkzX3vBElcbt
NKkhudy0xqrbjDYpdgdC786fZWEd8DGHf7qSxuMefZzEYPtmZeu4ulShWLr/s2ks9nUPrQmjVm5a
hxKBCAtsuHbShVFDWxg1PvZvn35zGXltlfUcvy2rbUDunyfpOBHZsMFwgAfUoeArMVBEjin4D7j+
STTBXjwKDuSIFEcHhAvklBlJNXw7qY2BbI2c2FujIHuR5A6YitzexyVZuIllKQRp4W/r/MBbdRk7
JOyZpsykS8CNDXfnmcAd7HUCtu+QqDWyK7RWsvVA3oZEdzUqHlp3BMw5xA7W2INIhlQ/FMcC9xxw
9BcDx5QVqUdc0OR9SduWrC+fOBpBcLHVY4fOkOSdf+JLi6WPncqnGxeo2FbdHmL09F75NuDRlevU
B4q8zhQqtj5/mo9V9hdrpY8Z+dNpWsAQfeHRuVb9CNBZcSJa6lGMtNsoyF7MKTEBR+4q9PrfkjCq
QLUS/HvSXe4bO52sl0EB8FZMKiQrFNYm6qhOHJ0hR4wpJiZsmC50ahEDZxt3m5Dkqsos93WMrL3N
iciz4upKzci5CsKnIpG/ZTKLkPNXZi2N8NPPP11ZnFgaZAAl3QkEuauyfJ9O0fpZJp9wDzlVo57M
PHwENUe6t1jYmYKprOmkdRib68APJkcyJZOfWqV8E5TqaEFLQM98cnGix5KK6adRjm6IEBdWleiR
09RX21FJLLJqoxdiZre+SxCNJPoYJcT04EnDxlCVu9HDfO7XA035gQCpkK1Ub7ookrut2kIuMKsM
ZKvm3kRtutG95LXojdNIrGGExwXywHUTdr8qCfeYq6rfyJl9T7Lsd6EN+6gWHD/RcfXT3Ctzkj7M
4b4DFCBNmW/E5RVYsmVzNVSgTINOXgXAFlaDb5E0gpUlwLIqiyaHSN4JWbtlBX0cJRFTRHutd+p9
5SbbdBK7Npr5WMf9O36Zo29FmNMATRLJSa6xfj25avxKUB2LbKdcGptVNuFnzz/ThcFqTpRWRLyg
JNQiJYw2spc/jY1/HbJTP3/0paFcnPYTn94Y7HBaZUZZtjPMHPWIpXgry8Ik6LWPYSdktk6CqZPq
AmJaNRa3cu7aWTFe2Ootnn02EocFmWqFkmeoYsmRf0xRrDab6DY/XF5RLQ0q4nRjP10hePSxLssy
21mdXq4EMhdXHVYHp23ZiRAX4OhJF9lqxqKun+gShbpzxfquU9iSnL/JC/OBOM1wn34DqZeghhhi
SkJnIa/Svj/qmfhsyPGjHsuXbuW0Pf5iUBNnS3GrFpns63q6lWhTNsrO3HcbYasiD/yzq5iNLcjC
LLWoKPkRrL9J45oNE7toy3x3JeHX+VOoC3O+OFtv445xfZFY+12tkwBr3YnqqdcEO68s1vwFG8oC
SygYHiG5H3Wi0fBBi+Txh5F/qNnNj0896TuewCqdRAgyBg08u7URbzLpJsqe1PYpVjJS47Rd0vZY
asmWUw+NgksqMDfB+Oy3mJPRi4+w57oEKb0S2FW277ucbAMSEOJ8i+/QKSzz0lJh4aHNah244/D7
BSmbs86/Jv12IzTJDYHoF2a6r8cOaa7Wrsmdb0tvkkO44sHCHKPCJi8T6f7C4/rojf37SyfN9dql
q4h1nKZ4lYkNLn13I8MqLFX5ruooOjONEA2CuUDs7RhG9x3hwOSN1Xq7Bfcl7kfSA1euLnpOHk4C
RxDqV5FYXacGvlY9a78nSmOxWSlv/a4mzCyz5VG7FWrjBgEMxkQ1LW1J995NWXluSiDOmvYtsLT7
0SjuCz38IfQdEYQNzILG854aWiVr2RyfxD79bbJ4oj9WbRqMIbiM1b3lw4ijKPAUCS2S4tB6A2ez
r3MBdxz1DaOGn6F2ZKhYDx6KVdioKiRs7b4I28zRYgviSmA6mBlvLEmSV0JLJmfTGNdgsPauXLyo
BBysdSsxN20U7zEYYWshZn5LfA8+2VYlh9jsX8zMJddbMdUVYO/MaerIByXRI5oakm8tHBTX8w8W
E6AR+g+CjM3EI3VW7177sT4FQg9+ZvyVdsWTX5AGJROdCNH4zR/ipz6hUifEmbitimDfewx8VVsR
y96whyOZTwsBBYSJ1DhmMqnNmuxOULLHoaJj2Cu/GkPaJaa0FmsPbYV40wodpHGamYS7p6AQ5ENi
wlGUu+QId+/RSKBG4K577TtJIpC9K4HTmfeNS5ilN8TTHcdynwfs85Ls2AW08cSSbAZDoWoDsScl
mqsaWWe0RLmOBnwtEE61muFtN0lBGgKwRPWtb3UnPR7ver2+DTX9BSjQW08KASZBjxwB4LpaeR/W
zQ9NV+7UtP4tFG65qqTmO5pQliiudFsJ7loeZHmrAHvf5EWwgZZCZIDYnkAInGqpFFZVJ35Uhmyx
nJI2Gu+pVjGUlEb6ppXBhiiB2ybV71SgtpE+KI7vQRhMQWmHQBpzifDvsCG2p6iJhRaAHWDAEeT+
hjY8mlrKGuAHd2lGKC9qr/smgFjOjERkjnRvuYZmg6/a5mFKmmn2M8fkhDYSrmJC6cMv8tDBCaAg
DA6Pmlb80gLzDWYpa+eyetfQDkBqzBsnb3wc6azTQpPYQ26AYGcGgQll6B2YNA5KSNJGDu2zCIpv
UktWSW/+Jm7pWigiWuGdf19K6bXRScbKwOYDc+8WnNZ9zPdvi0SgYfjKDq2pbztYuPj8CC+aQoYF
/DaOr9YxWdyk3VpTUhZxvCSIHhWRZluMHr+DHGeR3uOUXvqN2K/EVprgW1r5kTNWRuqUJA90ZXow
BH1PZuaVZQbbRupBaupYfKPOLqXxlLnVQ9CqkwUAT+9Yb0Pi+1NrRPev1r/iKn0oPKKyAgiNY1/s
Rgui4KhGj5BUADKM8YtQZq+a2z83TYSnoiRAh94OcXXmPYORk3uyZfcJ83Ug7fhgvmlluRv98ZXO
3/RGRoSnp7d+ZLz3MoWQQjK2ioS7axpRJC+2+4Zc8FgY38FKjrtRtI5h7v3Cono9wDOw066/jjqB
FFNrSn4fsct2D/pYHwON1TsJ2IFdlvK92mKc7cycOqdFTErZY4pqyNbPpbJaC+Z41fuKw5B3VL1m
n+Xp0zBUm07+IPwS7+XnN62bvrY5ZQHF/6WoJNdISvg7rfkPV+sOloHJViYp3MscWe9u9ap+rQmC
VjpiR3q5vm5E4nXhYrthTLkvqnCu14Q4GfhKXYL1nVqSnr1iPIW1tbYIo4TgRvYMPup1Tub/amjS
XzQmftcW2FIwSaIjW7BbSDiAIhNOwVfl+Iw/VVoR3woLKxperMYlb74gQV72lXoVTA+xcL0pivBZ
rgj4JbcBwxuUDqjo7bGUB4jHPTEdTbwNwqnVZ3CXKiG9ykfigbUBkp1FgrC/bkVwzWbrUPmlzKVe
aVV0a3TJuyZXb8w0Pe+ueuXq+lVCaJWVBQexkt5JKt2L+UCNijTbEqy0KbSPXk8WbhlY+7gZ3nyd
mCMmwM1gjacCWOQayAO4LDaHiUS6n1SCvmKo+aHlbFxKF/ctSBAvAjjBwIGOG+Eq8c1i/lOSywc8
/rvGUw5B5HfQBRsmCzLaUnVDiC65CUlOSwqrpkTMBWlgqVPx5pcgEdo2WrXAXJw+TV9FRTzmE2yF
1FvP7rT0WzREKEPc8lSTFHyhprVQzpbmKnQS9yLVatCvkajV/4S6sQkdc1+iArGFO+aN3Z+1nqS5
GB0smVTKk1y1hEye5g9Rc2G1tLBTkOaa80YLyTmt2I3od/WVuh536l6+Ee40O9pA3b2wjF7w9OBA
/+tuoK8kV7CGIkNLzPhUjLa3Y2q1MZX7dvs2/nZX5SpyCDq9sPtYsClJcyG5NSZCPdQUBZJmqDdJ
0D9FDZiJPn8VDMbCMAUTWdwOZl2uMmy9F06rfL0hkeZ9WTrX6ChC+ij+3rxLgdJ8S395cHHqtfq7
9LbxrWqTyvbCCuktuppcHxO5Lt5pxD4QY3NdtKtxTf4gd8K/tEea9kJfLFeV2UYsdCUVfpw2tYrx
vFYEj4FRV9StXzWiU8eG8ctshmKXF2VJ/m6OaVtui1Nb5WRehjqZ/xbIofNr56Wl+WzfHZAM2IQK
27VcfQ6TOx9qqnqxCPzhbPniQq3ZvjpOktxCtBPt6M68RoTV2VXKUjPRr3pNpnyoehUbqgFwHaqN
KKvvRp1LJkLHiUQe0MTJNlQwFLrxGikkFghecdQG70GgSCqL5UMqFW85OchAOtRVVBCIMmTR9UCg
iYd2VSX9Z2W2hDd7JFP0+TcTQtkw6oe0LAgA0PyTlAZXSVLeizDqiYZnqlS1tZi5+6AMSXBX+TVR
6pTpVVyROlEp5g4oxCbXDHIDjZgtm4hluhKvrEGClmq9VIF4BU1yNwJJiXXYAq6Sn4w4O5QEYsdu
D/mqBmSGR8NSnsusOeSptlFM8ufqMttEcjah1bojoT3GetC6Uy9Lj6kg37bmFIWqvA1q8V3LszsR
6E+u/0pi5cJrsDBsinMXKmUjnYytIduxQ30jbnknrNn8KN/JlXTEI1lb5vX5F256x//9laAH9tdh
B7z3WDWWZW0D+TQxWo3+khp+6cjTK/6pvMH0J5oePPedV0ekapDhM7Qv53/pqWvx77+0ZM0ObQxZ
HQotPloCdJ8GLcPTIb/5XvPNE8rUaTMqd5721vrJhSlg+vq+Ot90iZ8upavIyx1dDHGq21csqv3b
XIo3qi7S41Pr574mX+z8lS1ImyRrVq8hMa/Uk5FpjLr99L5WTABl8oNtEA4jf7jxy6glqLVzhAiH
oZXcyTHNMbwTgEBoQudW+GB40l3nNodyHI4gUIm3iNqXOI4vlZOXJsSPMvOn2yGXigjeiuT1hA3F
Pt8Ed0CGYPPhBn0mGeJaufQKLc1Rc6OroGYsiiTkC2z0vpcy4faZe1Jlzd8SOEIUlonvqtSVW9Ig
Xgkz2Zx/CEuPe1Z+adjlu8UgU/zsSORWwomf6WtkipaOaXbXkHEuvFcfHYwvXqy52RX6kJFbKmeC
9nSdvfVX0o4gs5/jwdiKTrhOT5cE3h/tsa/ONFte6D3x9apAvz9sSL6slO9F39x4VvQ7T8Rj63lk
Y4U/vCAE/Uj1I/Ov4Uo8VnHypBfic12Kt3XpkecB+PiP7vHcL5uwY81Ipp3Kr+qmFn/V2TOsanpR
B6t7PH+KDxn+V9c8H9uaXhsHTPc7teSLaFV77P1d11FSsox9l8ES1+hIgB135ME99OVNcgwsFCra
QcrUbG0S1eVCLRN7VyX5siC3I1ZI7JgSk4RgqzPuZGmYOYYgsbgXv4+i8KuF+NlBEB4nys0ASI+8
f/8EB+qmUuRtrHq0jckPTiMBl3Cak+QtXlXkXREvpTGy6+bW6LVTUXTQbvtN21VkeRmAE2vdWOlq
Aj44uieK7MqCqdexK50AB82KFKN9TXx72xWF48dsvM/fwelGfXUDZ+MsHbGyJS0qI8aILWMnZisI
WQ908NdCyr70/EmmN/Crk8wGV5VouVwV6WQ07Apl705h3wSrw2IzQjVpLXmXVtjywolmQ2tiJnVC
NnD64dZQNpOypjZWXMs22Qw/LprlF1aTc2uvQNxwmotsF+j11MHqf5bxgY0xn8L1hyvkkkXr6xlW
mls168QFnkvBBU6z8oJo4pFgJ/v8Q1mYYefeTDNXAlOjerEL996u2kbbqWmAWW77Z4efPXM2+EGm
WrxYRagdwuw1BruZs+FGiUtMI0LQjUKF6/y5FlIkJGP23NPB7TrBIjnT++1dl1e00XmrHGJfUbiK
69TBQbdmqZo/j8/BFYb3t+AR84MdbC5tghc+I2N6IT/Nl2kxur6gSZNOvj1ZqbF1AfFarmhLgXDh
hk5f5BcfkTHrkPSSmMZDyw31hciJy/bOzNV7SawvzIhLh5/NiJk0ugUEHazyAXjvirAdkpW05JKm
Y+EGzf2ZPfkdvWcEKC/Go0c+EqlRxIpsYyO9cHsWxhh9NvuVXiQQCskJQNud5M7chC1UY8VtGUV1
adflMRG01R9J66S5PdPCY2CI0Jh3inqluzupe0rN5/Pv8tKNmn7+6U0yA7kw6SBkuyALTrKnfWcv
zeBcnhSDxLvz51iqRMyNmJKo66pCaWpXb7q1PO3GnQq7kHfqNjBX1pM9W3AuiW4+FK9fvLn6bChA
q6+ZGnmku7Q26U76wyuZ12uVZEBXAJsUQzFdBVH3HbPdPdDI64nF2UaaHdbelRfX2J+lbQjhhwXh
uOoYtxzdCoBJQlAkugKIAJlZSDR3PegE4hEdAUouWBcDcan1h8u4uQsUTE5cEHYbkVkCZnkVvLnb
fOPuxV+o2jyZjKJ4TVDYBa/e4vOZDSfsRbJEHFGJtxvjGwBCksRsNXCk+97uHHlV2u69oa+7H8mF
E35Yqb56RLPBhaKa2/s6zlwlyndDPLy4SvRsRCVF16x5ds2sQn2XAIKMrf5G7C2KATKJmUVOFHVG
QhCMPhjyMtuxvqQ1WxEk6iQ9PoK0BDyqK9atkqrENCLABqtKVCBly6xdkwb8q3WrXSTRExr9Y6oW
MirVSN/LonxyJxQeHRihtABOWiYZeBhw2i45xYX2GsbqcCSPkJRkMzvRYM+BI9JCMzMK42V76Pro
h9jIG0XvLmQ7LX2asyHSzKmQiB4vmuabe11sHkViuQnoJLXYzC9s1pdW8XOvK0GGWdUMEm/zT5gA
1WGwqzffhmfsUBa7oynov/Xrmqnr0ue5sMSYO1xFPVGIYWYsaPLbUnxV6z+9kmnv9WkkixqJXOum
hhB/atbGBgH83lsH2xZs56q3TRKMfKBsq/AkXjrjwrrsQ5b36YyDAdyxjVjSmN+7NSWwU/6iAnYl
nocm5NG1h/vz4+eHtv6Lz2Vudg3bUk1Ui/wndQuSgRigBGsyD0ohpgkWzdpYj7ZEz3XVP1GvQsNG
LXO8TU/yKj+RC3ph2bM0TMydsTJiNlnRDNKOYru8EtcdHd5VdNL3/rNwkuzhioLvjefIFy57wYYm
zY2yShsklfphrkNnQmOs2vobSG8r6eBykcZ7ehdsLl7c0ns5GwNrTzUDNacwMDHGbWmj23TgAKKx
j36U1vG6oPe2/8P1mzYb/zo3J5Eq6tFLVNKL1hKM2rTucUiVTT90zvm3ZumCZsNHK2oEsktk6UAH
vVJkZRtQ8T5/6IWRae6Qbcl3hMyDvhuYUie2thVLdq1ptM0ulSsXlodzh2zNaqroVBd5ukQba/zZ
u/Bbgt/nf/1pRPjic1JnI4VeqGbWTVK0rvzpD1dDoYD5pTnWke9pCBdu/9LXMrfMmqKf4ozkEqSf
1rfmehpSrbWHpdzJie+KHNFBlktD9MIzWbpj088/DUZylCtNXJEcUyOeiFx1Taqo0WkXDE1LR59e
sk9HL0QzUCSNo4NosnaSRIihLiH9tdI+u7CbXnhf51baUEXpCI463o060ilEr6bxeP55K9Nn9dUD
n33bNDEVIVZMUhWgO+BStWOC0zvyiw0JJOxAJ9VIbEAp5M1v8OavVNm0Cf93PDQmkMVL/whu3EHr
vJIgYQbyUe2Su7aSVxoxF5mnrYM6fwgFY+0a4yEe49tWkdcNEUQY489fwtLNmQ0YrVi4o5riVUNg
4aQRCnj9wnuz9DHMhonMJ4a6bfEIgJHoIdcKTm0IQOUCwnCzP/vt5+7VFD89KL6Y4LDyoFq/dCav
87dl4Zefm1apP9KgIVxqp+qhnZSirZQ/aMSE+g9t2J4/xcKdn5tXSVWTi2JyvvsmvSwz8yibQSQ9
f/CFz0qZ7b6AL5cefVFkeSQSt1m4McfaJuN+c/7wC+P03P0ZZ7C+EdhGO951e4j2hGjvBg/CT1pe
+GgXtsFzB2jfZQiROraPuYfgsfPTkzDmp1ZVwKNYwDtGOBFaeWHbsHQ5s49Azuo2hz1Kf3l0N2mJ
KCEXfxh5fmgJCT1/xz7u/BdDxUeT+dNA17fESnupEO9kQAEFKtpQ7h+iJL3xQK/wJuy4nSuxvMpS
OGmULQcTZZG1jXRrlbn1COBSgPhrwqw+6aYBAnI86HJ5HfrjxuuhWBHqI/XJ0QALqU1kU9nbov8G
bJgc/LjdtQKZ+x0msLza4rF3Ikt1zl/Zwns8d6S6QtFpg8mkN8bC2hBeRSPcnT/ywkc4d55WRgIm
Gd/lDmzsqfd6OwsBDGoY5kZ0YN2FN23p95/O/unBaAZBzaJBrVWqvuX1mxJeeOJLO6C515RQXhn6
kEcxTyG1Pw6xe/ZxvPK85KrqgZuJ9OZKrsaafgp098cQkMcWUn9PirtWQfYD6bjZeipS/4qg4vM3
delyZ9O5FQgxXjTKbyply7Zp6Btc6JMsfEVzn2apAXCnzcwniylOaLHvNM8FK92k8C7c0qUzKH99
VOFo1hZ7eLpdggVEJdiWQvfLD1CgyAWKwvM3aOkkszm9JaFfNSVqsMIY3RTEsK8mcWYSiDvFFZML
J1kYn+e2zCpTQq/2eyQ07q0lPbX1vVVd2N0vHXo270qm28NZQZeBknIVhjlKQmkrZ/2FkqE63Ycv
BrK5B1P3zD4mLX2iO1XbVi2vc0lzotI/mGJLl6k7CqLvqKm1qoDcsNgGU9TbLdwQhqthFaaoekFm
fjPBq137UmF3rrZxGwDeGnVaDapJHbrPShFSn5KLe5gOCjmuIKONMXyuJk07bSSiq0L3p6vokPK6
betj0vFGIETxyYC4jbbtJvRwC4V1S5YGglmRjPXzb8fC5zM3DratPmQF7SWi2vEBoW6YqDTnD73U
UP8YSD6NRGNbaCmpLWS+rKdtIuz2I+l/3kGhQLXttsF60lil8YrWzIYP2Lgdw/X5Uy+8Mx9bjU9n
9ugZG3WNa6FSKqDjytosO3Da8oW3faFFM7cTVqzvm1HLpzIDApFjvdO2OLYOl1o0S89k+vmn314P
/Lzwc6rYVFLXLmCwoRvvz9+Yj/XGV2/7bMiResENuoQP1TUV0LF999Q0jDeikG3qvEQoarwlevM2
Nt5Vphp2oqVPQAevDaVGrIbdC97M1hjM90ik1dmOLCnkAo1yeDv21a3a4emS8JuK1XjUG0T7CH4a
q7vvsJs1QHGM/MdYi2BWrPfz17N0q2aDmyCAsu8NlZdHgSwRHMvmwo1aeoNmS6iGQSFR5EkekImO
ph7jeOuZrnP+t16Sccz9xgVea18NkvjDGoTdcy3cG+sel35CVrn0ev4sC/dmbjzOxzFpKonZJVTW
JamIkCf+7P2fO+AGo2raQh6znTlgWdcq42708yetw9MgRS/QldG9Zge1jJ/OX8mSWGPuiUuAu6E6
hzMyIQjEfMMwIowr9Dm2uim3SrbxoxWl9wuPZ+HZi9NM+un765JWDbvKIwGigLZb5VaNrj+aRNqw
Jc9f0dIppp9/OoVlCGKgeIwglWWhm6N1kP7Q++jCBXwsUb74yuf+NsNQNVn0KGmlKoA1fB/iLWPK
Vk1GG/jPZih7W40Hx0jgN9SjYxTBelDfQn3TJ3sjPEpElXgRBeIKowwWwOgOKLlaJY5YX9KRLVV9
5u44tYvQHrg6Q3RQoceuqxPcpZNeYjJglEBs9B4nwnVOizCVmwdJlNY93qQgj0Ga1KDbVaetxvc/
exqzUaStRUtMQhffR/smpftcoNS4Pn/ohTX/3D/n037WCVXjMpHa+w9YvRC43hdkNfTNpdCPhRWe
OFshWb3WpXI6KRbBjGvfg9Hfad7vuGovbL6ljz38v79PIGD++rrKfZsmWtIxa7QpjgcNz3BhBNlK
RPm9GsTyCKPsW8Wykgc6rsYMREgGgip2O2hSdfyzTcBhyKW1b139bky1Bqhldefn8mbUiJVRvAGq
o5s4bhK90i9eY25AfWyQC0dI/I/aFNgTes/owwVaSIUIT5ySeh0hyZZC367jsnDiTvitdeYbNHlM
0aK4l1MZUZM3XCsdxPIygWk4amVG15JshKT0H4Veufc08wWwxQOwy5MaDcekqK7kynv1svzBtMKj
orEJjCXtFgwPuljSv0mz8q/VwXwRUgiS0rjV6lvVd8ZrZQR80arDj1Cp1mo6bqlFrYG9laugUTdx
zp7JaLa6rxDTkYXHUcs2Qdze+jHtCFRvB171bZvjNFJ8/Ecf7Dlv28WtTaYHd9J4sti8R3HwLnXW
zwxxsFmoN0gu2pXVcwG9T3BOKdzDQrYhjTno864ynaarQIgO4ORYTA5N1rx3RsldU95VMp7FYTjm
vb51iR5oSCFl3k5+goJ/MGvpFPb5TQYBXGyivToo5JB4xbe6Bq9U68+hlDPB19dChAJLN9jbBy5+
JY34YMM76r57kPyQ9G2vczqiBNu+WY9mX2N8v2R+XZhDxbnTUQI+WrUCBYiurmGnuac6rGtnbMyt
H4+7IrEOMJuvqlBBy3QTScK30ogfzn/UX39w4pzIUkmaBZiORXOr3/vtdSNpePblVSc9nT/+1zO3
OFeiQnNuBy3mgy4BJwL3vjK14sK6ZmEqFecKUkFuRXcQPxbl4SPgt7XcPZpO5QzOxBVdiRnIWPvS
SnZhlBfnKlJf9cZWmFbK7YZwYDve9MTN92y1VqjaHA/87yrboFg3Lwy3GgPSVwPVbCh0Jblq+57h
1lTb1YQBS7w3Azbq+eeyoGcS56LRym8ZMHr2FcykJ8bcUyWVD5om3yr0SYAd+5MIvj/puZU4XRo9
V81EA5XX6Viss0xYV/pwS1bFbspdh/ArerZVAf3TgRLGnjuVxXPA8GX2K/TUl1LxwwsLgq9nIXGO
X0nFQG/MGmFcVltsvmo46pF0EPPqxovcbZVdkrRLH425Lx7AXFxaqylpNyUL8qBpk3Wk+sd4EhEg
Cn+WzOjYlfFj1HLqKnrSA/zgsa63K2iYhHwNyn6QGEVSJYtXTWWtzUa4CV3CVWA9KLYuij9pRoGv
jH1v1bgChGcpE9lnF2sBWqJATgAyU/YBhq8+0IA95hJhblLrrmm3vY69dd3hzCQAuV4bsgr3Njy0
RX8dE1gR6P2tZhVPJt/LShPV7yWUyaBT/HURGAywArEbUKE59ACQwfW8VWASNOKzclHDai822kaw
6FRZpmqjqHpJgUaqGjw+3v1hNaT+bTy4v8VK/OZVxQ0atJu+wm5sCcNT2if8dfOp02WH2/UgCYGt
W9YJQ/WqqzWc0mX4kLrGruRv2bCNfpUmhsIh+95peFhR8OyFvr6LFL+zw76/VmS8d77Svgt6e6jb
kmSoDj3nkCYnaIqVnYfaXd9gtKhT5uTKrA0bzyhd475B4hpuMKHW9qij0VCDbZAPN6brPjLxPucu
oYJdkbVXPRy5lRALT25fjnsJp2gtVwe5Fvb6QHlpbNGiW/LOTABXKL1jeZKd1vrGzH2o1XCSunKL
setRLlSyOQYo5eUD8T+/3aG5Ru+wrpri0OlGsA6Nclz7Zvru1qHs1EpT2r4A6i9y01UowbJMrBrI
oPCsi0hXKtlp+tppIyp1XR5ZKzXtWGf0+XUojeKFEu7CyD83pOUGS6EkwF7fp6atYdotqM1UQbKx
dPdCUXDJgGLOth9ZDJC2GRmhS2cqmwTk05zcR2Ur2fJKfdG8Q/ByfjhbGCznsCG11UPN1+lJtGO5
klL4d7q5ygiuPX/4pRnanKa3T5scYRR8MQsLYAm7Zj1pWcmN2I0HBWjV5TSRhSfyYbj6dBKSkFuB
Im22SypWpXrZFKssbEebwsAmrMF9/+HFzPYIalJCyJieykSaUe1obb56Wz7wLdbmp0sCM+XrBiwk
4r/eMjXzvcicxBW6eIdOy9ZC4zga7rqSo2vQ3HeWYqxaWiOweTOpsaPuIQwf3eqb190MQm2LAZhB
s9kpY7GNSiyzY7gBLzyJJna+fOd7v0tiGjIhd1o3gRCks25B6x1om/N3aWHhMneCllajR1rIPFNW
7u8iBkcrcuaPY//nz/6/vPfs9n8mkeqf/83//8zyocRsU8/+9583+Xv6UJfv7/XpLf/v6Z/+v7/6
13/4z1Pws8wqLMzzv/WXf8Tx/3V+561++8v/rNM6qIe75r0c7t+rJq4/TsBvOv3N/98//I/3j6M8
Dvn7P/72M2tSKLb3716QpX/71x/tf/3jbx8W3f/8fPx//eH1W8K/e4COmvJf//ZP3t+q+h9/EzTl
75ahyrpl6rqlKsokUeve/+ePzL+LhmjK7JhUcPPox//2H2lW1v4//qb/XZRExbJMyVRlUZVEXuwq
a6Y/kv5ODVA2sKCRaWTIzPH/93f7y1P636f2H2mT3GZ4zCuO+6F6+t8lgaZLhmTJpiVr4L51UZkL
pT1ZLvVQYojp9SLMVnlO5HdX6Xq10hC6FSDvPXefhYp7F415eTdkRr5VU0WkGSgUtW2CrL7JhK4B
6NSaXr6iy4VrR0apWkWFToXOl/ewZ5sbjQBCpuG4dbqepMNCwYcYxaPxQw0l77kYw/ZVdWtrPyaW
d23Wcr3PXJfp2YqQT8ZDdJzygTaVWfibolFZFJdZYJ0SCZ18EeTjiQ5h52SmbN6FGN3YEVoaJX+j
SkEsm+iojabJDwZwou8yb3dgQ1ouqlXUmNW28KzuJqQGY+emKgq2ZDX9vY89fe0FiWzjZgUL3Tdg
iLtYrRyld3VEQ1V8pcBIblZp0Rovvtk1azNVu+Pwf9g7k+24jaVbv8r/AAdcyEQiAUzuoPpiL5IS
LU2wKEtG3/d4+vuBpGxS9n98fDi4HFwMpCWxWFVIZBOxY8feYyjKjZnBaYcH1JDfTnaNBpofImoU
dQzXWLl34dioM1X61WVcmYa3iYux3ucdciGrIKqjNbbn4cdYzm21odel79ezkTnOOqVr6avb95yp
SMeEYtdpnZTHoHHQuurNKa3WLR4cyQflYxm3agME3bcqaH0M26VVbe1qprzUmU5xSw/LuC+brP9V
pDEiYFKn6zxy8u0Q+/3Gygprnc9iOMS1qveoX5hX+GxNWBPnwbpxLGuTTmW7xgkCESDTCj50cUit
rDODew7L+sgnof0RWPOntLPV16jvDPzMu1Jvp6QZzsxS2RdhpqptGOcmYxxY95bCCNobqmEV4zC8
JsWjljNJ4WI2PCKTgRnOaZWLYZNbQXZIhyoQK9kjwBl6pndh54N5A8kUBKQPJo/2CWPM0OpyZ+O0
dRJwgMRAbi5G0mSN2qt7ibJgti9kgAXcOHnrSqAAkqfFfBYiDXfaZEn+pa786rdhRMMmNMYJ0UYx
f/DiAOhtsJp1IWPrwuzVsJ77JEJrRBODQvyKrtuKZmFH0qrN2oeA7CBhkOVV6K6abMy3EtF9RiBO
jjmOuh8s0SbQhueyWBmFke6N1rS+pMhGb4sOJKFozei0y+BVpG47nIdWpm8DrJVOE4I10B7PgOvj
iOna6+gXVkg4nGMVNH5D4nJej4Dx26ydx6smAUVrg3k+ErM6hzIGv13psTHWRJjtUXVx+ktqwQaf
BgAC7VlpuTLbIjhrhsnb6ixpzimclVd56DlntSEbewXVODs1HCe4sFVV34eOmfqkDPl0Nnda3Vc6
r77JfExvjNxrjnU6zrcNwerXGJe4nRe7+BJbVJ3XSeej6lD0xla2jt4L/BbPtZmKw1y6CQWRyrUB
F/3pU2dlqAyikD59ioQ53frGGF+FCImEK3r3OoUomym+CBuP+Dpy6aIbAufCD6Nh3JZGBxtybNLg
FyMv/GKT2QmrguZJZ2OI3s43NIvB0KSJ6MqGl40YhKdQWQFdwsNPpwHHstHrgI1DJWeTmrFyNg2a
t+MgiPdCKjvcDp1HKboa4+LYNI35OQjM9iqSXXIVm6XOVrNXejvUjgaMABOv89ZWb7v4tqZVYqPC
l0THxvJrlAHLdEBDpLCHg+mbgbsLacZ2V45v1J+mPld3hhJVvcEvA06VkqA7p5MXTrC3LAR26jEs
jdsgLUtj1+vU+1DRVPmBfnT3s9l0EboZI961WyTeIGMFM7DUYMriYxd52ZcuxkprXbZJ3awlTRTz
RqKzWf46tipmccwm/JsCSdn6NpOesfP7+oOpKWMEWZV9lirrECfwqvIW5qDWCCbYiA6Cx4V35RAZ
D8Wog72ZoFA6uylTd6IVvfRovSzV1vHkg+qMm8FPqlXfhP59nwsr4IlZ5dbMtTzyTervhTkkZ1EY
dmfh6D/kCEkij8OXnK8njT96LOIz4Dk0qwzrMoj1RWgYZ3OLA84U4zeOEEZklCtttHRVedmN0Rr+
rojbB1lpb5urCbGW2PhEW+dn0aXVxpvjGGC+wbKbSbOjk234YORJfRhH7dxkcpZndDje0GxPNUeA
64usCFZ2mehdbJUo4815LMx1XknjslPGtGfGhJdl4bLHZcSVFEuKutr7s0dzs5gn1GRC/4tOa3+t
AeO3qSeinSyb8mBMBmBQhQiwaVmrMlNqr4N62OM/P1wuZkWHsZZ0UKkQrhQC7ju/KDvkYKbsCoF4
98wTTnogjJ0TslPr2CbjrpjrQzqOm2bMPs3Kv0ASHTXqKDnXTIxxxL8rTdJzexYfrSm9kMVwEbD5
34gJSXA6M8H746Q9j63p4HfNRVr04zH0woMB79CZ7POuCw/95GBhjhNfhfSKcju9i9z2LEiKSwcr
9zMRLRADJ/NGcvNbI6KbyiuSTVEbe9wkg7PB9a9DWf+WhcN1oeKjq/xp1YtxWqdovgRZeW4H9V6x
SXzJ2snYJJgvr1RmlGsrYKhXkZnX8pMqUioTeSrHpbga9cQSrcju+6g18y2dXMm0T2VFz2+DGDA9
46Np7qMUQhMLenatlY0F+7hSHbpWqz51JU2MkY1vQFRFwXmdVFO5yiTdgetx7J1y5ci4/OrWZX+X
992kwZwavEbGeWDpOabdXFa2ETmoYObuLxEOstsyj12s5TnsV6XGHmMTm0nSoG822PsBLum21eBb
iK31WBaJBuwFcg2F3DoWNYX6KgeVmWPjamwhTa8CUKWL3JoUWrfeeNN7j273w2xdevE430FJzz8Y
WRrP6K55xb0tHTSgHNuk8zfTfKBW9S6IWrmtSz87h+MRnlukLdeixsVeIz34yYvRAC0BApAnwaHh
FHQDvevWKkhWy7a5HlMrRFmpmz/rAub2MOEcXqa5N245gePP81wZt4mJReemqstcX9joXXBcR5Jv
Y8uwWTmuGdvoSdPzv528LL1JPOoclBS8sfgqrMkPtqKym3MnifRvvukir1XEHgGFFRnuXT0YdCE3
hK8ta9tvFFu9maRoss1RcPBLnXh3YTIUGUvWqcQqoxXiyxxCZUQHthgqxDzhBa9lbU5XQZegN0wy
C5BDPao691s1/JqUSXY/VhV+62JIhbGarCa5mtwoojTHnN4MbGv5WluZeT+EGZs7IVlx34xOcUnh
rIC24jjuvdXP3ObcwcaSgU9lr/UL7AI63tZwInqz0O8xLwbTNr7MovXOe78PH/QQCAy3GlQkVghV
eRdVMS8aUtzunRpUsJdOR6GhxY1YWcjxW2EXPkgRjpuu7torx3ScfB2EhmDm+L13PRpZclX3YXSc
m2xo1g76gkerTeXWUbrcO7XNERaUziESkl+P0uIe+ohJV1dgq3KLdBy3V1BMu58nflPVmm8z6iK5
aqZUSwg6YSFXSdhDeKwz7xPna4PSM3XWVRvy+GQr5NWMEt2vMnWKY2aJ0F5Hbho1SDosk6EM/Pk+
d5a2dGMoSu/Bj+EAbPvUSvW+auelloNe2H0PRPMQZA6NjEL34d3cGNN5W1p6o/MhXxemrO11Ocjv
rP1iHaKR/q0x3fEKSZ7WP1ekKzj/TOWN0VXGaWI388bCQP66JKg+FPXcbkdDOnudTEOFFPQSl01K
n6LNJ7fKquxjrXwqYmJ2bmdvBun65wn2/5o2v0q1/20a/i4TbKCv/z3Bvn6oH4LuYXqdYPMrPxJs
dSJtVyvHE64D62XpJn5OsLU80YruTO1pzLc9T/Kj5wTbEN6JdB1k9IWttCb7Brp6zrB5jCfa1JZL
ju3xp6Z/4x/k2K+BPK1si7eyJdsPiKdl/Ux7mhKS0kEHiPcEmG0KyakcmZKOk9j7m0LC33zSz1TW
cjCi0aW3F2wyvOL4RF5T2DdW7H548QCeUYSXqIH6CQnTjLXwlInDtRSeCW9hKWm8wPf8rKkMrwGJ
z6duIZfCIzXWgzbyehtl8fJAC2uxHvCDBzeKdYe3SFQO22ri3NrEo+vUD1OS1sGuM0uU2VPbGsOt
hpjUbjIOJX+DIqs7YYtQoj+kbT+9qse5sg9WLqLxzOjnKd3ZdDPGh2YsRHkZ4rjQoMdECYem2KkZ
9i1uOwDAwZLkWH3R07XSl029thSsmIORtLnYTb4KahrPe+mci3rS8Q5hea23vZPnYmvjkjWd1yPZ
6zHRpWgPWO5MzmGQ/UB7lWnU2U7FNV+2bOlCvEU3aMTZynbG5NyVGa2WSGTo8ThH9TTv3Aml5G1F
etwcc2QXfpsGpdL1UDZRuwlC2XfHxPHMBmnEyJ22ch6CchOnTeXcpFNWzlQEvSi/dVH0qa9THVHY
0PTLJOdFYtY9fcG5maPFY9TVkJ+GsTWiYT6WZb9pi64wvuZ125FdFZOc9h63SuCdOQhLoC9o5Tf4
oLnqWio9ixWyo+Y3nReF3nV930/bsrfCch1m+Uj7toCTTyCX2d1paNa+WI9ydpxdnmRduzH8RA2n
OiqdhiKze23SzpgRCPnbxTHQhGPhxgF1b2WEe3/0vGkP/b0TlAQDqTeuM3V3UV+oZNO7oYE1Sh1H
N67LsbRKJ5UNp6E9+MWpiFr9xUuDvtqHgdV1F65LLoX0IwX8da7dePhIFlsHH0uOULF2deK3pFhD
O20DiirdkVlqGl/ixrXc3Rg74alvc3KtirKYjQ8YNJXtjQEXtDoz40nMqL/TQXHmABvk+HMAqCBE
aejsVDnAF2fpZGT5tZ36aKzWvT3gqAwCAUThk+etvAhBxhUPiv5gaSKbQqRXeyuY0VWzqyHf/ebM
SiTnQc9fhy7JkEshRNd0BgcqjNH8mttxY4kiG0mQDIPIv8iIdpo5tYGKLbc62GmCUZ9VuWugOLow
Msc6xnmqsfApEmoilLDITxsnTe9mS853hZHoX6h0Nv3KjqeoXqkkqh0Ql7HJ9m5TqYH14uD+4822
+CWtQ92u/MgM561dwK+kCUkLtUKGSLdb6VZeuctbr/pNcCTSRGlNCaLy5UwXV4aWfLJ2zXQOT0kk
HJP2ZOUZZypxA07UUU/hJQ3UpriNVZn5a5NC2LQd6qTTvP08IHPb2IjtOWkXxYigBgaoWz8Xwdqc
erkRdo1iBBoPs0+mHA0XtMkjaI8ulG3sdFunzcarjUZvomo0y9uhbnuoLMIswmPnFBmrX7iFsTbo
jKfnGpFae2U7djjBktOt2JizikdElAOj3AZDm5X7BsdsXJcKNUA9q0egEedT7MBHn69Ts4kn9C4z
aSn3t7yZLBe5HBsF7WsnlNPUXZiqigCurJDo+tiFlsQphbI+BKEN8CIaFRgQdc3WdQYPHUUzmfEw
r21fXbdwjxFLKcvoyix5ypBZiuCmzX153chRDbvCEbglJJly4w0qC6aFPOqA10ToiOJ7jo5nhEZg
FLcIfcdKglQNxqWYZ7dCA5UW8/Najp677rLtnKf90Z6EKo5O3Q3f24mm9SOOnLB+vHD0fmUH6XJU
qnXZ73rHQg2+wmvgjkR5THdTmlX5ipb1Se3mNoIthMDPLzk1v0tR292NYaIVtooRDUY+rsANPPGB
wNduErH0ZqXm4DoaYX2D4KR+fl8YOCZhhZNFFTBLWndb9OCr6EzN4wTnrw1ca6N6hVAiijxIg7rI
GJTbKnawrsx5s+qU6Zh8k1lR/YZOVs4jTpFJg7nt5ta1KKCVT1dmQF33zNX1RMwvOnZpnfe2PsRG
S7HbHYYy2nRVXjqn6G6ZtCKbDX28Vhy39GN3ZUqOFgIJptvGC/p0Pbc9tiV27t3HXlyj31Nm5XSR
0aLhIb1uZHc8i/SYAgzry94VYX/b49VrbueshHFhI6jdrqgH0GeDAEQUUp7FIgXhZxjmyLVm8Fn8
NAvdbRbnXr4RSerrUwGpvUOHKc0fgjokGzVD2nEiK/zqe2X/pQlhzK78Lhvp/qpJ26ydIUNQSo67
+pNnuMlFUtd+s+7CQFQbRUNXtY5dv6w3Tp6lI/lqN3krkyrGsHPmyJtXXguwvJtUbNS7forsa8oX
MZBy39F62IZ+kq3cumk9Dh49HRInl3oV27E9P4iqK4d1OEjePaPmgRE8uTikM+Govepcp9jBwy/b
LSnCoPeUK4pLKoeJ3JRD2CSbxHeYHxnOKho7JWYR0uauoq5eOBBeKVg34C1lYGM0rcpJHl07mul3
DLMBDdt0BNciZtEu6d3Q0wAQRbASptbOJmBWc57WndfN495CBbzCpy02yBbYDS8AXYYzESK5CMrl
Y1OTuR6Judk1Fm4Pc5/Wh6j3YxxYCj1H50MYptV2dIbZPEs9JyoXJccuOvRm45UtQg7D7HyQYhLe
sayzoQY7mDOXcgseNfmXvDBL48Lg3KBkiuph/Itlhbm9sXsggIt/TYayJ59sbjtUMmbWRDGdUJu2
ERbavQTBqHV3aP49IFOehqvYZLWiFG72yem//GTgWZZZvA0jsxwwCym9q9FORHyPLvkU7P+VZEnc
aKsOt7EnCgHTAY2zzRROPi2VfH/khSvEOP+mePua/qJdhHUhcICzWrbJ9vgzDaaHVRPhmJdsZ0LO
qz6i7E1imVwg/UlgUUycDFH9d41J4qdY+elTkcvksJKKOJ/U4GUE6+EA0xSJF2/nyFoPU9kdnEy6
n9kMPcAchAcwARIqPcuL1Oa2o2DVL6HPFA57Tal2XZujs/IrykH/Prb+i+8FbdYxJQnNUhz8qTyv
kPMQhoqTbeJM02XZmfZ1lohx2w1B/f9TSorCS82WSPXFqC814Vc1249193NG+fgbPzJKi7qsbTsw
JKWU2tZ/ZJS2e6Ko5nuOZUp+5ZFk+COjtMwTarjLYyPhk65Y+Gk/MkpLUQVGKJUfSZOKAU37/yCj
fN2uSqprMj1wnHG1DR5Gmvp67k4mNPWoSqytkzsN26KOrsn9kP4JKM76nJa3VSfbNd/n7yynXlMI
nj+ZhBgCkyk9/XNLLjFfr9RgyK2hUO4GoRPVR7Obreqf7QmPd8huYFmmssnEfxbAojGumUovsrZT
z2m7ImOgsUUikLKn0JTdeVlhXFM7DO9eTIO/SGzZDxm6P8rhj0/c5RkBI1i0gcmfh9a32rgM43hG
Rie048X6y7HWVRchZJ6kph9/HHIHkZIAovVpMBblV9WgC7/NqPxWN6JsfMhnohSAszQrSAwcVONQ
XqymLU5qiBC5U3pUCaZhKzsw6Jp2RGa2p3WjSHAIXGIbwqqL6UpJNXPVJyMtAoNd3ll97YCwZmoz
1x3tR8nU/RLFM01nbWLq4IxGNLd7aFzXYeOoFCeX0YU3XQjQXsnJ+Br39AOjPW780jRtgWwhscJD
47XiNoXFZV9mBXWvg2oqsSlVqy+T2v1mDA5EN6wD5o/V0N10Qb+dU/JDBzUdZ9oY4bQe+omQRfoh
RjpKtaeRHqIvZVt7H8kG0GNHKX7bUXjYOwOH47ru0a7YjMpACyZa/tyj6YvQfFNlTfcxr4eqhXRa
VYUHjpx7n/yq8/0rWQFcEu57ap3i1ndfj0FNhQh+rwGsSLHtQdEgla6LPh6DVdu1/rHTrfkhcrWk
rGSDuVbpXH5JzLz6IlNl30rsSq/jgfTPYBmd5ZrYZQVrzv7NyUacndJYtWfJWDYbga/cxiy88Noi
igdQLwR1s8FGcFlqwEVtH2rVLhpKQV7uS8gEzWqMQyoPlTkze7PWPI+nEm+cGrGRDvekQ5z01l7P
xOy0q3nfgJrzy8BI89/KMkP62RszeisGAO3C6NdAk83G7siUCifHUqhzo2MPJB1RAbCsQ2U03aYq
+3A3TWl+Lj0ptmQig7VWk+nuvKmbzioQrk3Tkh+qYMKkA5xzbxhmdYfUeXykFyDeUH2qz51ZomMX
xqA4JCbGdBVn1EXIJskZJNjJqh2K4vvcWxIrDTMeiSJEDPkBiIC2CaejehIatXnfV1k7lGuDQvyF
4VbiqjVq6yLye5gRVo8aaKnnS0+E0wcyIm8ddj6ZbAoGT3VgbFNaoy0bYpoIoM/XFnhSUgtmUlt+
jK2gubFty6T6LiXyFMJN4eU2/oZ5Y9yngYM4iekPh84cUcagEtGc9mXcfUNky/hgVl5z3Vn1eCmj
NPkNi6TuPPUq55M1lMVGVwPVwD4UPdzU1D2jnuvtLbOwdwOgCN0MlTvuXVGh/N1U7efMDyg8TAVK
4IbSxdFKJvVRB0Z+5g9gWCjvR8dI4N5L2NacDRRnPpqSEFZE4XBANn3eWkMXb8Ki1IexlOm5pLvp
IksVlspVme8corct8uT+Fdt8QD1Ypr82jhzO+0HWhyzxw29BRTpkOdW4tqDNXHvzzNoJLBwYgpQ5
rKjKrpOqdzey7f1zOUkLw6BIrmsMOY6jkuGHuacEV7LXX00oE3wJutLdDkYyXhb2hO55b8JZreu8
P7UI0M4inTR304ijbGBazGVrNKiFZ66Zw1e1EAY3w+rKbWa6KQqz37reNF+UbjlczAmEm5WY7JYB
nazzhJl2Jgcn249Woo7EXvk9mFNHd1MZBFcRaiew31w3PW2awD10nV3cl0YOPFIPeNen4ZxelHGT
HRI/AfGqS4u9DQQof2gq2X7VlXaQiBhxKGa/q9ViXIxdu1L2WdYTR85WM+0qbMy2mkHZzoMbbiln
OOsBvvLFMGlWRiTC27bEJHQ1IvN47hv9SFKCD1bKbLxzWhra+3i2AI5K65vX4uoThvi9xAT0FyNI
22VeVcm1l7T2p5gt/5rJJs9SynzHaSKlmyaXbVqzZyVd4J9aTpJjVgRu50xBN678wvPOF7mI3WDF
GrSAPcB1DbhQLZSMyGrRdKnicq1yEdypxr1tBK2jAbKHm1xWGdTeQF3HMm23kKrc0wyIdUu+lD54
hnD3EO+n41TNgtJeCTnTyDt111ZoDY+z4Z+LhQedZlF47nmjc7RU3KEWgdKtIs/DLCSRn6c6SNGH
CSdrpeiIXU22L89gxoy05oVq3UEm2Curq8BLJ031OcK4cTY0VpU46tz3UwGqgOrGrtIVyImFDaCX
UebKpq8JJdajWRWwiPtyRHZZyGidtJVxCEI1HKKgsK4gWlPplJbeha0VbzCc0lc29LrbSPpqn8BS
W7cjqk5ZOJIhCh9+OmTpdTugFpwnUuNUJo1vOjXKyyYphisPkuBHJQY6gSCs7klVWKFQ0jc4E3n7
KUU4w4hihSy+as77CPGaElfFY0vv49aeQvgOsE3WsbLboy2tfgcqPrRo8MMPMea2/WB5XRJuwjFb
TlnACnBGFXyswsXrqAYcEGDAXnIsmrRmkOMx53AYXFS8Z1AGwVy7MZw4uwLE1J8rLMMPrqy9y6xN
zU9AsiUG4Xa3TIGZFiYCm+JjY6Ud+mJR62FGWQdY+VlIJfi9Su8gH0C80TW0NaqehTYPcTBV6IV5
hfqtSV1roJ+vtuOtVyFXv8G3S2WA9pNskXE03XodEwUA3YgMw53c0TO7pWk134dotrrNRPH13rTp
nKcUEFTXZlAUp8XcyOsMTY15bfsRLKmMDqwHA0sVd49spa6Qpxe92HmizwlszMTdNeFcf2uxNPiO
T2iyqUXqqdPZCey7Bo3FU2IMhSlUhX51E5AcrzK6ATaZVkhCTxLkJ2AbbI/ZEOKHU1tax7RA2fm0
1i0+LxwYXcj+XhvOJyeoILSFbV5/QPLBPq0NtH1WDVSAuymUkKc8CHkz5ofs5xsCe7Fz8gG/Mh97
vPIwWFYAXCWdiN0AxjmODIsxldS9d5kSykGQA8uct5XHygRcaII7CPYGap0lEOi6BrDHBVqG0YcA
Q66jlc0FTu/Kwx4rQnQcmfrRdwJWlze2GHNWONDyK6beF2FTBeu5KE2oQ1hOot5qutlFTfmY7u9W
ov+oCEV5xP2YB1ujcNXnkhgmY1sccn81UaI1CZSAp/A1M+B8mA7d5h0xo4aqVozZChOn/K5Bz4p2
jjYO7DNdl5G5TqRTt+ui9sD7VFWeEWCWxq+qa4ppSxFFHgDDORW6KR6ATtMcJlNkmwoP39jpVkY7
O1sdQuMYosndWdgFXcrBNk691Ew+VqkEl55DJgRUVlyajEfaJNP0bKxr58ollD4rphhX9rgWzbbq
td6bJYyRouzBlUrZdKd50dhAPkia7KNgzuytAKh1lso/iqh5XeTjrsld79JSnr2dDGG2oF3t+J2D
fT7HDGOYNlYDG/BidimurGx7sMWhhfqz0BQZbsOqmrXRWvWwCwLXcKDaWDwj7M9mAyqk0X9OSRi8
G3Y7bLAnlk61Qx6fya+06w8rp4h69gXp9Kdma5j05OX5JSUtGWys1h5WQ9Kw1qBOoQMaEzp8igmH
jJUs0uCWdpx25BWVvwfQ+JA7VXa0JI7uIohgrqa5vzGruN3CsJOHxOxjHMuNfAdOaN+CQ2EoNsWy
vU+8Nv86g/ocGoGAWzl12U4WTnqvRKRuAIGBMVe1MCoKJdOITpDpFV5P5SqILhy45FdpCYtoFVJQ
aZmKmiaTIh3FJwWoTR+PRL18mWH4iHixtQ4cf7inWBFfGZlZXUJvpRHSjtsLr0lnzJpYgeKgR6dl
P8Fu44ZDBmMwqwlpjrFr8auP3hnUYqOobgDR3NW/nGkm4cg7Z+tkEwW7dnaP5WDjEJRX/6zVnCqn
soUgyYUQpSzP/Vkou0DH1jSsnDw7mEbiNNu/IGmkytFgofaYeT7z118xs38nxf/Mn/9/W95/QbX/
E4H+6Zs+0+sfueR3xX/3oh+ox4LJ/PmN/jNGvlza0l8RBh7f6bEb4N+9Q/pA00D3DdK+Fidag7Fp
G2gnxWLt+f8974RuMFsrAd1puej04INeDM2fv/Of+w/+u9f8u2/+1KjwiGwtZkxvunfLOnGZzcpc
pvPLez9R3C/Y1tOdmyY47fu6d/0zqPdPH7shTiysLKCCuM83yfN9MQSG450QDzwyRZ5e8O6ev1ic
j970/KXNIICoufSkPF2vxsAWJ1J6JNFgb4/X01p7R0tg0V980whAC3It6UH54S4d1D5/mgWefeJB
1AHgVez5pnoe8nc0BHy1N46BVCc83aXIYP/lLKBryfNQIMMM+fECgn5fmwHI/BuHAEwedphYZsHT
PbKyXmwGFmeB8hRI8B/r5H0NgVi8Ad60EqRYZgE8Li0e1/pPK8F2+LGlKcm9v33Qobrypnv34Phx
dzZxwNPFG754/M6yADxn4RQ+XU9j/Y42gcVH400jIPUJVRx2Oe+PaOfFCEjvhJxKCPfHYfm04N7R
CLz1IDAEzZQOFQANQ/zxen0SCOfE1h5QLyzHp+txxN/RCEjzrcuAg0BITbnSYYK/ePpKndjs/5wB
jzRYWlHf272/efOj/ZZLLvHej6f7YgDk4wbAxHjx4/e1/7Ny37gDcMYpBddMWw4TYNGffjEAhuee
eKAVll564Fwg1HeXEYhFWf+te6ALKU9p+bzPv04IhcvqsDTKI89p0fs7CBc5sDcNgeIeTUHMr55n
+us4SOsTelHooflxDDztOO9oE1y09t80AoZ5Qi8uC+H3vPCnQEjYhIqCVgFL/n5OvK+9QCzivm8a
BHABk5Z4VyxHyottgIOAs4GsGXrW4/X+lsBbb91Y6DmwWpBb+MtUwND8nE3AtcUSM3K9u6QYGYi3
PX7yQQ5BQVv3q6dvOJyDSFMJmHlPt/4Ewryj5b+oWb1p5rP8lxjnR6C/3ObrJUCYqHkFL3ivy/+t
UaAyTywP2hrG2k+h0OtQQDknjovWiGm/1wGgSfWNs8A5cTn/aHUCBn28XkcCZEMggws6+u72P/XW
tb8cbyxwYbH/PV684YsTgFY5E3ccAsTnJfLuRgBi8xufvgTwotBDDyGqO8v1egFQCZQkyx6dhIsj
/Ps6+xcNoLftgMI6URJoHK2hv5wApkuPpdZSLo2A7+vm1Vu3PgsUxIbTS6r79ORBFV5OftM6cWyL
gvC7O/OpTb7xuVtLg6xDb+oPEPj1vdtgAITFNmWh36fF+3r6Ur956usTSzlgPM+R308Ln5PPJe6X
qCA8DcG7A8GEeOsQEP+Ab2l4CX9cr9eAWKoFBEDIhL239f/29BdGP6cfer7Pd8+iern+uXdNYujY
iwvHO5v9i8UmX4n2/5e1+X9QCOfkF5Zw0H/765PfpEDAkciDf/r5u9v+F1nLN42AQT2UzA6a2lJN
efngSQpBfYC/n3O+93fvb64AWNRAEKZ6jvmX+f96CJj7jkl9AA2F9zb3xaLM+qYnL+WJxcYOvvfj
9Ht1849cAIpfBL5PO/+72/qo3r5xCBSECFS8qHH/Edm/WAKaoJj+ogX7e2+Pn0D1rfduwwIA1kK9
4mnjfw17UhdBF9rWAODv7d6F89bnDgNCkO6hTPI8t1+DPktpVHDooVn1dL2/IXg76KMf8314MD/y
/dfbv+HY1P/pc4Mk9jQIT8WWdwR8UZd84xpYxGlJ6h1m+e/R7Yv1b5DzCpep8DxL3iH2IRbry7cd
AwgBUeQC+v4RAL46BkgAAL89RY34922Cz3tH0+DNKZCN2vAC73o/0O/X2AecOER+0AamG/Lxeocp
0NP59N/Hwco6IRSgLZeu1sfr9RAI9svHXWBRY39fTx+NlzcuAIrAFtUdnv8z+vP6MLD5Me35NinQ
0x7x7g4DirNvHIKFCQDTByrg09NfGH8v90FqoMvPLPFji3ga83e0CSxWgm/aBkE4F14o16I1/vLm
OSSeJobznAi9u/Uvn2GJ/379c/OoGWq0zP4ocr4cAwjj5hIoUCb+zzeA/2B6/E6sX4dR+u2RUh99
bx4T+Cde+d++4Ef2/+c3eCaUP7HGqev+rjjw+NJF9f7pzZ/I5cu//88rEfzHM+7FDxeY4cU/X722
+dOLn2/+5We9/K9Xt/qX9/DjPw/R9/qh/jWcHn9ler6rJ/H99UP+8O3hpTLgQg7+40v+Sdb/9yXy
7951j4VBnj7k33681TKEC/z71je++D5GvxY/3md518fCxVvf9vYBcf//uWac6u//w9f+n4uo6r4z
fV9+ErITP/75l4YH/9HIfMz/L3dXs9w2coRfBcfkoIpJr631JVUkLckySa0iUEqtb0NyTM4SBLgD
QAp5ymvknFMOeQq/SZ4kX4Mahz3AErKmq7TxxVWi5A/DRk///5hCz6O4UIXOHVzFYFSKFPo9BgCw
Kol6a23NjL1WRF9/hNj5zSfgME/6AgNlzXSqFSMNrFt099BajBb8Jgb+agrWLyDvDPn23z8eh+iL
DRLf4fXtJQu8afaiBdioly6yhIEKyAQM2c8fIG0cj1SXVwJXp4YxIw3t/E02fCKX9zEQI50bB0Rn
JSsxFHawVEwkUt45FPNGb8ppYmZR9jkqljoaoBmLSUgq7gp9SAUa/eH9zeCPDoxoIiKzsPrFZlzU
kjkafmQ0g2dMxr45JqCeyBlfRexnkrBp5MjvDkxkeQMfJ/j4aqOjO23n2mFVyDCrQ5Hf/2KmWITD
mJsGNIXini2wrcTB0GEpuB4M+mupigwiLokuSpNqJj5oqFHwA6zBwiUGeypwK88weTvbcMlMcdDQ
405wwy/UesqRafRyKPKFmvJLSAHCYNClJ/FptWQwaI0RYH+Ew17eZ3YL8alyxsVo4ArHHup0y3gM
1cLhqCMz9bU/ZvEJ4Oo8K5ZMiXRoHlzoi8N5PSpQ9Xko6hgODEZtzZR1WCR8OhI6ZKy2WVEwCYwK
ZveY53sBY5WoB+NwquO+EaAvYD1QgSs8hhadeT4X7VkLf20lRK9KuSRD0kQAOtuRiIQL57AqEr8V
YLYrA4OboUpI9QrVIwS154XSeK8yT/omz1Xp4CpaUA1eKPoNzHkeO8CivXDYmLb0Rb3KvnJodObu
KwGui3WqFyphuB0B5RFT7EBFI52ljOm6lGQPJXScrXGzmf7oUuVaMG455348uvTCUScZ9z+6FFkN
PuqXf2bRJFt/+VcVn7m2X/6dzsyG05qGaYY+aIINb7lHa5oYEYyr0p0v7LoSsbbbRe0W/iDA0PCA
V1jLGZ2rnBkCyGOEEwOxR+OZsF3aqxlK5PhB7Ywfd+zSiNJQ5E81m7v7VoDbPpn1VE0fOBtTGVXo
efdCNK5dcCryP479ciG6LhnFLmh9GPY+EjavRc2P/O0Lhdh7nxfwgkwOW8fRntSZAPf0dtpOlfmF
Awvcz55dI6rGFI6AJdlX6SJRc50vD+nQFSDEeIs9hdz+p8LO44y+z3UdS2P0l6X/0gSuZh+hRc3s
dKrADT3rAAIqm/N3JqEHYmuikUpXjBkknExccB4MllAsHxD8jIb0T9y7cUStDF4Jy/QyncO886yD
qno89O0Bmb+6qjgzFPWj2nDR0KGRL6GoQ0wn3e58cYb673DoK9rdjffnBeRQYB2OvdeIDdgCV3qo
dmq1rJNE4F6PFI9ho8UsnBZjNVNZ7YpQE1Qoc4wp++D5KtgPJwCskrm55znTzlsBXUexmK1/pyVC
11d6wx1NdAmE04GW+c10El3mZOfmDrCScbT4I/QFXisMjPe0HorXBIBRn2GwZAkC1IHtvXoBrotN
ulAbiA2GTBtLQskxWaq6QyFhW0wUFrLUKN2VSF5OlEFkxn33isgSFsYEHiGZhT53VPVzoXS+3U11
AzmoPj8U+s7oIlVrB1TRQ0LUXRZIEm8eL+IhOprdaNBL6LmHNG8dS5GanoBSKwGzOd5YVSTbJlmC
JZvUFRf6HcZmPk90dOblVFALfBQdEuJJxSjxEgsIIawaSIRO9FP04wl8BdIPKhoiWp385+//yFf0
042ZL5iwQXXN29cSOZKJQdr6ZKRznnY4RVUtZi2Gfx0EQFdqVTa983eY44VC7vBnvM9W8yz6UzRR
Kzh7Zq0cJN09NIz8gHZh99HzkyhDVRprVg6IsDGF5xUNHXafPR/8Wp0k5mS2NOokz0uHd/CM1jhK
u3sZwx9uQBYQHSO1KZae8bEnTauF8HLhH4zNQT3Mdxj/SaZ+4FeAeXrwRZFxOOSf1nfbzpK9Mi+8
erKOwG3q62RhSq6CBbQLlqIjSlUlBD5ou9OL7N6LKVBZc6gOw+GVLaGS9kCV/SAgvvplskAtJXuD
rwWO+15TKIyJRepvCaXCpQUZeEGvRD71DMuy/EijgLMx2OnZsrE2SyKtem5qxc3UUBhK4nNlM92k
mGl4bDC4VemMmSw/ClzsCzNFvXHBQ68S3uJFqW2a66374pXlIBC8utB2rVIOK0EHFLxz6tIUjNB3
NrAZBu4zCdF5JYD7oYS7bBkR0JsTft5LBCY8GYGmHwHcQiX8tDRJIpS6H7X1GAyN7AKwcEdQN6SZ
A16tsgw98EgV9x43SET4R6ZYlr6FgubmcFLESXaPcBJnYIly5JGBeC90CieJ1353JJIIo/JvGsmU
0nLrXCIWMc6SOWjiSFv5E7RBI5Q1EHZVfo2WwBVBbLTgh5UIO1xp1KnbeviyPTfdbsAig/CguKyQ
UM1YP+MLtncCF+Qa+Y7SK0fqSPRJ3aBiyDOrqnkPoXxGN9rPDCNtH87A8IUhNa1JebGJhPMRb9Dd
5U5YWe8dAWMtvlfw6+ycAXcFlF38oOdceXRpMm3wm3swBcoFfDbGQLpw7NuVBYmZcdmV0B+3+2a5
IaL784x7jxIZ6DsYV9TCMcDOa0eEij9ESnyzFApKLyxn6FMJDkHVB1eqXYmWhcF2Azc3ur2KrnRZ
tRF+8osZJUQpEleaepXGPEXRwRghgbDI+c83PwF6pZGpR2HM4WvtYEiZgE68yWYrlbAKUsSZMQdG
4PTDLM/uGcNgoDD22rXa5i8XtduH8kOjdofnp6At+qoPPzrDBtHCtXWzZ7nfuA+PlvOoJckpxhMC
mmB/bw5RJaLbFygpQJuwNZtDZAxRdT8+P7Z9iVCAQ6ksUAnWvcyt0uxWYO+Pe0rQWX91KNVZJXTh
x8zOPRJIyJ5h+aBMwU5Ls3VCNfdII37MW7MwRSMc9yeYiA6lIq1E3elfsJXQMlSaBBJKgliVcxP1
rPL1Ho0ZDwbfelHYajFWKOqj7UJnjs7WBolWr+6BFpCFPuSvSBNGfVTnOai9+SJAlJ81Uv0MVSKI
fEFuVPRBmwU2bh+iY2yyhNBE8f60KYCKrCCkkYTH1puW0bjMuWGxR2+VzE0a7YieExx+gKUE32Vl
dQphMyMj/pCX3rTP6Xi5N/EaA3JePSnJCZMnhXxoKXDPZhjF0fI3v4c5M2elVV6RHcYCutfWYB9A
PDypBKTeJ0aTPjzJ+kjLp0I2slV1h8JwfQI0NAF/20lB1Yz3QO2T6EHH3BfhNo2QwRrnTiBpKb9c
62VD8UzNnvk2Qjz2DNbH3tDAsZoNdoj9cqKA+N+5LQMaXvXo+CDI+T+7oGWg1OHpH//74Udn+Kbh
ftOFzuyCBxwkKk1vyty/EBIFTlSmyPOGGE/sc22JOUnbG70wZFdDzjQRrfnTg8li7OUxUrep7sf7
WVlr1VwmBvV75QMUQpiddqSsDi9gww4yFJSioM5T4gLIZ0kUq+ReoVDm8NCnNfXgc0N7muECU0k0
mnKZ4UGzvzXduG2DPnui7kEDy5xUpUOqHLN2g6b9xFcgsFWLkp24c3Qk2BOPfI0RH7zEr/OulcQv
d+G+zir7v7hzPVtO+StznPF8HuuBR8EIVd1UX9kpmkQdaHWp3Q8hT1iUJuG3Q6Ian06L68xvh0BM
l6bq9NUSbMygJbqlrtS9wvSFhgpliaamgdoiitPk8kpkqwce70nMKHmfrU3qCXuJpLLDbZ7IddTV
eKKcw1BLf1amREThHLCz5Qk0yhwTJ0tuztdt12/XVR8QlDTuTu/1yWv34/Ov+EdcFu81YgVQOO4j
OZALhv9bG+EiMcENtRJFTtM6CnfaiigSQ9uuUbVWZGTMsCROVyJqHxfR0BRFXontK31vuKiS6DjB
I0bljFv6XYmc2QSJfTNX8+rsk2yqvAkhEmW6ZPfviTMAY2Z5k1DsSkzdApXuDGopMTEWNSHVzMW9
aKi1tklMt+pjSJLJl3gkfLBGSY+lko6Rn3+db+OjT2i159oN0D5KlIzXoSdhig9gLqOb1ZGgsmAk
mlhixQ2vLq13DzXv94OGzxAFQe2BV1MuUZm8x4eZhAqrRK+37sRElTcSpZhgfhLNPDeA1V8SDbOP
2DxDi91a7e7Py3kTNFb5uwytNwXq2gu9Xu5F7AN9oT7dkdjbS02PsQsSOnxUxtHmySeas3206Xvl
xBJJ8L6lEUyHckdi/BfFR1nkSaLVcpAlmT9JVaIx+GwGW57HnGj7W6ju2FvGNAbXm6kqUTd7rpIV
1QY2WU2nAnGtixIjeliYAb2a4TSJ0ZWL6BNjjU49SVF64d52a4XGLCBGwhRoh3bXhL7Fa21Lh1L5
HRJjdm9t6R+2K3FD7lDBuMMiBPbiqmUxx8nwTDXQ9N8O4u2PRWGzRCv75/8CAAD//w==</cx:binary>
              </cx:geoCache>
            </cx:geography>
          </cx:layoutPr>
          <cx:valueColors>
            <cx:minColor>
              <a:srgbClr val="FFFF00"/>
            </cx:minColor>
            <cx:maxColor>
              <a:srgbClr val="FF0000"/>
            </cx:maxColor>
          </cx:valueColors>
        </cx:series>
      </cx:plotAreaRegion>
    </cx:plotArea>
    <cx:legend pos="r" align="min" overlay="0"/>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496">
  <cs:axisTitle>
    <cs:lnRef idx="0"/>
    <cs:fillRef idx="0"/>
    <cs:effectRef idx="0"/>
    <cs:fontRef idx="minor">
      <a:schemeClr val="lt1">
        <a:lumMod val="95000"/>
      </a:schemeClr>
    </cs:fontRef>
    <cs:defRPr sz="900"/>
  </cs:axisTitle>
  <cs:categoryAxis>
    <cs:lnRef idx="0"/>
    <cs:fillRef idx="0"/>
    <cs:effectRef idx="0"/>
    <cs:fontRef idx="minor">
      <a:schemeClr val="lt1">
        <a:lumMod val="95000"/>
      </a:schemeClr>
    </cs:fontRef>
    <cs:spPr>
      <a:ln w="12700" cap="flat" cmpd="sng" algn="ctr">
        <a:solidFill>
          <a:schemeClr val="lt1">
            <a:lumMod val="95000"/>
            <a:alpha val="54000"/>
          </a:schemeClr>
        </a:solidFill>
        <a:round/>
      </a:ln>
    </cs:spPr>
    <cs:defRPr sz="900"/>
  </cs:categoryAxis>
  <cs:chartArea>
    <cs:lnRef idx="0"/>
    <cs:fillRef idx="0"/>
    <cs:effectRef idx="0"/>
    <cs:fontRef idx="minor">
      <a:schemeClr val="dk1"/>
    </cs:fontRef>
    <cs:spPr>
      <a:solidFill>
        <a:schemeClr val="dk1">
          <a:lumMod val="65000"/>
          <a:lumOff val="35000"/>
        </a:schemeClr>
      </a:solidFill>
    </cs:spPr>
    <cs:defRPr sz="1000"/>
  </cs:chartArea>
  <cs:dataLabel>
    <cs:lnRef idx="0"/>
    <cs:fillRef idx="0"/>
    <cs:effectRef idx="0"/>
    <cs:fontRef idx="minor">
      <a:schemeClr val="lt1">
        <a:lumMod val="9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lt1"/>
    </cs:fontRef>
    <cs:spPr>
      <a:solidFill>
        <a:schemeClr val="phClr"/>
      </a:solidFill>
      <a:ln w="3175">
        <a:solidFill>
          <a:schemeClr val="dk1">
            <a:lumMod val="65000"/>
            <a:lumOff val="35000"/>
          </a:schemeClr>
        </a:solidFill>
      </a:ln>
    </cs:spPr>
  </cs:dataPoint>
  <cs:dataPoint3D>
    <cs:lnRef idx="0"/>
    <cs:fillRef idx="0">
      <cs:styleClr val="auto"/>
    </cs:fillRef>
    <cs:effectRef idx="0"/>
    <cs:fontRef idx="minor">
      <a:schemeClr val="lt1"/>
    </cs:fontRef>
    <cs:spPr>
      <a:solidFill>
        <a:schemeClr val="phClr"/>
      </a:solidFill>
    </cs:spPr>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fillRef idx="0">
      <cs:styleClr val="auto"/>
    </cs:fillRef>
    <cs:effectRef idx="0"/>
    <cs:fontRef idx="minor">
      <a:schemeClr val="lt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lt1"/>
    </cs:fontRef>
    <cs:spPr>
      <a:ln w="28575" cap="rnd">
        <a:solidFill>
          <a:schemeClr val="phClr"/>
        </a:solidFill>
        <a:round/>
      </a:ln>
    </cs:spPr>
  </cs:dataPointWireframe>
  <cs:dataTable>
    <cs:lnRef idx="0"/>
    <cs:fillRef idx="0"/>
    <cs:effectRef idx="0"/>
    <cs:fontRef idx="minor">
      <a:schemeClr val="lt1">
        <a:lumMod val="95000"/>
      </a:schemeClr>
    </cs:fontRef>
    <cs:spPr>
      <a:ln w="9525">
        <a:solidFill>
          <a:schemeClr val="lt1">
            <a:lumMod val="95000"/>
            <a:alpha val="54000"/>
          </a:schemeClr>
        </a:solidFill>
      </a:ln>
    </cs:spPr>
    <cs:defRPr sz="9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10000"/>
            <a:lumOff val="10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95000"/>
      </a:schemeClr>
    </cs:fontRef>
    <cs:defRPr sz="9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95000"/>
      </a:schemeClr>
    </cs:fontRef>
    <cs:spPr>
      <a:ln w="12700" cap="flat" cmpd="sng" algn="ctr">
        <a:solidFill>
          <a:schemeClr val="lt1">
            <a:lumMod val="95000"/>
            <a:alpha val="54000"/>
          </a:schemeClr>
        </a:solidFill>
        <a:round/>
      </a:ln>
    </cs:spPr>
    <cs:defRPr sz="900"/>
  </cs:seriesAxis>
  <cs:seriesLine>
    <cs:lnRef idx="0"/>
    <cs:fillRef idx="0"/>
    <cs:effectRef idx="0"/>
    <cs:fontRef idx="minor">
      <a:schemeClr val="lt1"/>
    </cs:fontRef>
    <cs:spPr>
      <a:ln w="9525" cap="flat">
        <a:solidFill>
          <a:srgbClr val="D9D9D9"/>
        </a:solidFill>
        <a:round/>
      </a:ln>
    </cs:spPr>
  </cs:seriesLine>
  <cs:title>
    <cs:lnRef idx="0"/>
    <cs:fillRef idx="0"/>
    <cs:effectRef idx="0"/>
    <cs:fontRef idx="minor">
      <a:schemeClr val="lt1">
        <a:lumMod val="95000"/>
      </a:schemeClr>
    </cs:fontRef>
    <cs:defRPr sz="1400"/>
  </cs:title>
  <cs:trendline>
    <cs:lnRef idx="0">
      <cs:styleClr val="auto"/>
    </cs:lnRef>
    <cs:fillRef idx="0"/>
    <cs:effectRef idx="0"/>
    <cs:fontRef idx="minor">
      <a:schemeClr val="lt1"/>
    </cs:fontRef>
    <cs:spPr>
      <a:ln w="19050" cap="rnd">
        <a:solidFill>
          <a:schemeClr val="phClr"/>
        </a:solidFill>
        <a:prstDash val="sysDash"/>
      </a:ln>
    </cs:spPr>
  </cs:trendline>
  <cs:trendlineLabel>
    <cs:lnRef idx="0"/>
    <cs:fillRef idx="0"/>
    <cs:effectRef idx="0"/>
    <cs:fontRef idx="minor">
      <a:schemeClr val="lt1">
        <a:lumMod val="95000"/>
      </a:schemeClr>
    </cs:fontRef>
    <cs:defRPr sz="9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95000"/>
      </a:schemeClr>
    </cs:fontRef>
    <cs:defRPr sz="900"/>
  </cs:valueAxis>
  <cs:wall>
    <cs:lnRef idx="0"/>
    <cs:fillRef idx="0"/>
    <cs:effectRef idx="0"/>
    <cs:fontRef idx="minor">
      <a:schemeClr val="lt1"/>
    </cs:fontRef>
  </cs:wall>
</cs:chartStyle>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microsoft.com/office/2014/relationships/chartEx" Target="../charts/chartEx1.xml"/></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1" Type="http://schemas.openxmlformats.org/officeDocument/2006/relationships/image" Target="../media/image3.emf"/></Relationships>
</file>

<file path=xl/drawings/_rels/drawing9.xml.rels><?xml version="1.0" encoding="UTF-8" standalone="yes"?>
<Relationships xmlns="http://schemas.openxmlformats.org/package/2006/relationships"><Relationship Id="rId1" Type="http://schemas.microsoft.com/office/2014/relationships/chartEx" Target="../charts/chartEx2.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441960</xdr:colOff>
          <xdr:row>0</xdr:row>
          <xdr:rowOff>121920</xdr:rowOff>
        </xdr:from>
        <xdr:to>
          <xdr:col>15</xdr:col>
          <xdr:colOff>228600</xdr:colOff>
          <xdr:row>17</xdr:row>
          <xdr:rowOff>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9</xdr:col>
      <xdr:colOff>0</xdr:colOff>
      <xdr:row>108</xdr:row>
      <xdr:rowOff>0</xdr:rowOff>
    </xdr:from>
    <xdr:ext cx="9525" cy="0"/>
    <xdr:pic>
      <xdr:nvPicPr>
        <xdr:cNvPr id="2" name="Picture 13" descr="pixel">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0"/>
        </a:xfrm>
        <a:prstGeom prst="rect">
          <a:avLst/>
        </a:prstGeom>
        <a:noFill/>
      </xdr:spPr>
    </xdr:pic>
    <xdr:clientData/>
  </xdr:oneCellAnchor>
  <xdr:oneCellAnchor>
    <xdr:from>
      <xdr:col>9</xdr:col>
      <xdr:colOff>0</xdr:colOff>
      <xdr:row>108</xdr:row>
      <xdr:rowOff>0</xdr:rowOff>
    </xdr:from>
    <xdr:ext cx="19050" cy="19050"/>
    <xdr:pic>
      <xdr:nvPicPr>
        <xdr:cNvPr id="3" name="Picture 19" descr="pixel">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19050" cy="19050"/>
        </a:xfrm>
        <a:prstGeom prst="rect">
          <a:avLst/>
        </a:prstGeom>
        <a:noFill/>
      </xdr:spPr>
    </xdr:pic>
    <xdr:clientData/>
  </xdr:oneCellAnchor>
  <xdr:oneCellAnchor>
    <xdr:from>
      <xdr:col>9</xdr:col>
      <xdr:colOff>0</xdr:colOff>
      <xdr:row>108</xdr:row>
      <xdr:rowOff>0</xdr:rowOff>
    </xdr:from>
    <xdr:ext cx="9525" cy="0"/>
    <xdr:pic>
      <xdr:nvPicPr>
        <xdr:cNvPr id="4" name="Picture 58" descr="pixel">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0"/>
        </a:xfrm>
        <a:prstGeom prst="rect">
          <a:avLst/>
        </a:prstGeom>
        <a:noFill/>
      </xdr:spPr>
    </xdr:pic>
    <xdr:clientData/>
  </xdr:oneCellAnchor>
  <xdr:oneCellAnchor>
    <xdr:from>
      <xdr:col>9</xdr:col>
      <xdr:colOff>0</xdr:colOff>
      <xdr:row>108</xdr:row>
      <xdr:rowOff>0</xdr:rowOff>
    </xdr:from>
    <xdr:ext cx="9525" cy="0"/>
    <xdr:pic>
      <xdr:nvPicPr>
        <xdr:cNvPr id="5" name="Picture 59" descr="pixel">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0"/>
        </a:xfrm>
        <a:prstGeom prst="rect">
          <a:avLst/>
        </a:prstGeom>
        <a:noFill/>
      </xdr:spPr>
    </xdr:pic>
    <xdr:clientData/>
  </xdr:oneCellAnchor>
  <xdr:oneCellAnchor>
    <xdr:from>
      <xdr:col>1</xdr:col>
      <xdr:colOff>0</xdr:colOff>
      <xdr:row>247</xdr:row>
      <xdr:rowOff>0</xdr:rowOff>
    </xdr:from>
    <xdr:ext cx="9525" cy="0"/>
    <xdr:pic>
      <xdr:nvPicPr>
        <xdr:cNvPr id="6" name="Picture 70" descr="pixel">
          <a:extLst>
            <a:ext uri="{FF2B5EF4-FFF2-40B4-BE49-F238E27FC236}">
              <a16:creationId xmlns:a16="http://schemas.microsoft.com/office/drawing/2014/main" id="{00000000-0008-0000-02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0"/>
        </a:xfrm>
        <a:prstGeom prst="rect">
          <a:avLst/>
        </a:prstGeom>
        <a:noFill/>
      </xdr:spPr>
    </xdr:pic>
    <xdr:clientData/>
  </xdr:oneCellAnchor>
  <xdr:oneCellAnchor>
    <xdr:from>
      <xdr:col>1</xdr:col>
      <xdr:colOff>0</xdr:colOff>
      <xdr:row>247</xdr:row>
      <xdr:rowOff>0</xdr:rowOff>
    </xdr:from>
    <xdr:ext cx="9525" cy="9525"/>
    <xdr:pic>
      <xdr:nvPicPr>
        <xdr:cNvPr id="7" name="Picture 71" descr="pixel">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9525"/>
        </a:xfrm>
        <a:prstGeom prst="rect">
          <a:avLst/>
        </a:prstGeom>
        <a:noFill/>
      </xdr:spPr>
    </xdr:pic>
    <xdr:clientData/>
  </xdr:oneCellAnchor>
  <xdr:oneCellAnchor>
    <xdr:from>
      <xdr:col>1</xdr:col>
      <xdr:colOff>0</xdr:colOff>
      <xdr:row>247</xdr:row>
      <xdr:rowOff>0</xdr:rowOff>
    </xdr:from>
    <xdr:ext cx="9525" cy="9525"/>
    <xdr:pic>
      <xdr:nvPicPr>
        <xdr:cNvPr id="8" name="Picture 73" descr="pixel">
          <a:extLst>
            <a:ext uri="{FF2B5EF4-FFF2-40B4-BE49-F238E27FC236}">
              <a16:creationId xmlns:a16="http://schemas.microsoft.com/office/drawing/2014/main" id="{00000000-0008-0000-02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9525"/>
        </a:xfrm>
        <a:prstGeom prst="rect">
          <a:avLst/>
        </a:prstGeom>
        <a:noFill/>
      </xdr:spPr>
    </xdr:pic>
    <xdr:clientData/>
  </xdr:oneCellAnchor>
  <xdr:oneCellAnchor>
    <xdr:from>
      <xdr:col>1</xdr:col>
      <xdr:colOff>0</xdr:colOff>
      <xdr:row>247</xdr:row>
      <xdr:rowOff>0</xdr:rowOff>
    </xdr:from>
    <xdr:ext cx="9525" cy="9525"/>
    <xdr:pic>
      <xdr:nvPicPr>
        <xdr:cNvPr id="9" name="Picture 74" descr="pixel">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9525"/>
        </a:xfrm>
        <a:prstGeom prst="rect">
          <a:avLst/>
        </a:prstGeom>
        <a:noFill/>
      </xdr:spPr>
    </xdr:pic>
    <xdr:clientData/>
  </xdr:oneCellAnchor>
  <xdr:oneCellAnchor>
    <xdr:from>
      <xdr:col>1</xdr:col>
      <xdr:colOff>0</xdr:colOff>
      <xdr:row>247</xdr:row>
      <xdr:rowOff>0</xdr:rowOff>
    </xdr:from>
    <xdr:ext cx="9525" cy="0"/>
    <xdr:pic>
      <xdr:nvPicPr>
        <xdr:cNvPr id="10" name="Picture 75" descr="pixel">
          <a:extLst>
            <a:ext uri="{FF2B5EF4-FFF2-40B4-BE49-F238E27FC236}">
              <a16:creationId xmlns:a16="http://schemas.microsoft.com/office/drawing/2014/main" id="{00000000-0008-0000-02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0"/>
        </a:xfrm>
        <a:prstGeom prst="rect">
          <a:avLst/>
        </a:prstGeom>
        <a:noFill/>
      </xdr:spPr>
    </xdr:pic>
    <xdr:clientData/>
  </xdr:oneCellAnchor>
  <xdr:oneCellAnchor>
    <xdr:from>
      <xdr:col>1</xdr:col>
      <xdr:colOff>0</xdr:colOff>
      <xdr:row>247</xdr:row>
      <xdr:rowOff>0</xdr:rowOff>
    </xdr:from>
    <xdr:ext cx="9525" cy="9525"/>
    <xdr:pic>
      <xdr:nvPicPr>
        <xdr:cNvPr id="11" name="Picture 76" descr="pixel">
          <a:extLst>
            <a:ext uri="{FF2B5EF4-FFF2-40B4-BE49-F238E27FC236}">
              <a16:creationId xmlns:a16="http://schemas.microsoft.com/office/drawing/2014/main" id="{00000000-0008-0000-0200-00000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9525"/>
        </a:xfrm>
        <a:prstGeom prst="rect">
          <a:avLst/>
        </a:prstGeom>
        <a:noFill/>
      </xdr:spPr>
    </xdr:pic>
    <xdr:clientData/>
  </xdr:oneCellAnchor>
  <xdr:oneCellAnchor>
    <xdr:from>
      <xdr:col>1</xdr:col>
      <xdr:colOff>0</xdr:colOff>
      <xdr:row>247</xdr:row>
      <xdr:rowOff>0</xdr:rowOff>
    </xdr:from>
    <xdr:ext cx="9525" cy="9525"/>
    <xdr:pic>
      <xdr:nvPicPr>
        <xdr:cNvPr id="12" name="Picture 78" descr="pixel">
          <a:extLst>
            <a:ext uri="{FF2B5EF4-FFF2-40B4-BE49-F238E27FC236}">
              <a16:creationId xmlns:a16="http://schemas.microsoft.com/office/drawing/2014/main" id="{00000000-0008-0000-0200-00000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9525"/>
        </a:xfrm>
        <a:prstGeom prst="rect">
          <a:avLst/>
        </a:prstGeom>
        <a:noFill/>
      </xdr:spPr>
    </xdr:pic>
    <xdr:clientData/>
  </xdr:oneCellAnchor>
  <xdr:oneCellAnchor>
    <xdr:from>
      <xdr:col>1</xdr:col>
      <xdr:colOff>0</xdr:colOff>
      <xdr:row>247</xdr:row>
      <xdr:rowOff>0</xdr:rowOff>
    </xdr:from>
    <xdr:ext cx="9525" cy="9525"/>
    <xdr:pic>
      <xdr:nvPicPr>
        <xdr:cNvPr id="13" name="Picture 79" descr="pixel">
          <a:extLst>
            <a:ext uri="{FF2B5EF4-FFF2-40B4-BE49-F238E27FC236}">
              <a16:creationId xmlns:a16="http://schemas.microsoft.com/office/drawing/2014/main" id="{00000000-0008-0000-0200-00000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9525"/>
        </a:xfrm>
        <a:prstGeom prst="rect">
          <a:avLst/>
        </a:prstGeom>
        <a:noFill/>
      </xdr:spPr>
    </xdr:pic>
    <xdr:clientData/>
  </xdr:oneCellAnchor>
  <xdr:oneCellAnchor>
    <xdr:from>
      <xdr:col>9</xdr:col>
      <xdr:colOff>0</xdr:colOff>
      <xdr:row>108</xdr:row>
      <xdr:rowOff>0</xdr:rowOff>
    </xdr:from>
    <xdr:ext cx="9525" cy="0"/>
    <xdr:pic>
      <xdr:nvPicPr>
        <xdr:cNvPr id="14" name="Picture 81" descr="pixel">
          <a:extLst>
            <a:ext uri="{FF2B5EF4-FFF2-40B4-BE49-F238E27FC236}">
              <a16:creationId xmlns:a16="http://schemas.microsoft.com/office/drawing/2014/main" id="{00000000-0008-0000-0200-00000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0"/>
        </a:xfrm>
        <a:prstGeom prst="rect">
          <a:avLst/>
        </a:prstGeom>
        <a:noFill/>
      </xdr:spPr>
    </xdr:pic>
    <xdr:clientData/>
  </xdr:oneCellAnchor>
  <xdr:oneCellAnchor>
    <xdr:from>
      <xdr:col>9</xdr:col>
      <xdr:colOff>0</xdr:colOff>
      <xdr:row>185</xdr:row>
      <xdr:rowOff>0</xdr:rowOff>
    </xdr:from>
    <xdr:ext cx="9525" cy="9525"/>
    <xdr:pic>
      <xdr:nvPicPr>
        <xdr:cNvPr id="15" name="Picture 83" descr="pixel">
          <a:extLst>
            <a:ext uri="{FF2B5EF4-FFF2-40B4-BE49-F238E27FC236}">
              <a16:creationId xmlns:a16="http://schemas.microsoft.com/office/drawing/2014/main" id="{00000000-0008-0000-0200-00000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35478720"/>
          <a:ext cx="9525" cy="9525"/>
        </a:xfrm>
        <a:prstGeom prst="rect">
          <a:avLst/>
        </a:prstGeom>
        <a:noFill/>
      </xdr:spPr>
    </xdr:pic>
    <xdr:clientData/>
  </xdr:oneCellAnchor>
  <xdr:oneCellAnchor>
    <xdr:from>
      <xdr:col>9</xdr:col>
      <xdr:colOff>0</xdr:colOff>
      <xdr:row>108</xdr:row>
      <xdr:rowOff>0</xdr:rowOff>
    </xdr:from>
    <xdr:ext cx="9525" cy="0"/>
    <xdr:pic>
      <xdr:nvPicPr>
        <xdr:cNvPr id="16" name="Picture 84" descr="pixel">
          <a:extLst>
            <a:ext uri="{FF2B5EF4-FFF2-40B4-BE49-F238E27FC236}">
              <a16:creationId xmlns:a16="http://schemas.microsoft.com/office/drawing/2014/main" id="{00000000-0008-0000-0200-00001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0"/>
        </a:xfrm>
        <a:prstGeom prst="rect">
          <a:avLst/>
        </a:prstGeom>
        <a:noFill/>
      </xdr:spPr>
    </xdr:pic>
    <xdr:clientData/>
  </xdr:oneCellAnchor>
  <xdr:oneCellAnchor>
    <xdr:from>
      <xdr:col>9</xdr:col>
      <xdr:colOff>0</xdr:colOff>
      <xdr:row>108</xdr:row>
      <xdr:rowOff>0</xdr:rowOff>
    </xdr:from>
    <xdr:ext cx="9525" cy="0"/>
    <xdr:pic>
      <xdr:nvPicPr>
        <xdr:cNvPr id="17" name="Picture 85" descr="pixel">
          <a:extLst>
            <a:ext uri="{FF2B5EF4-FFF2-40B4-BE49-F238E27FC236}">
              <a16:creationId xmlns:a16="http://schemas.microsoft.com/office/drawing/2014/main" id="{00000000-0008-0000-0200-00001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0"/>
        </a:xfrm>
        <a:prstGeom prst="rect">
          <a:avLst/>
        </a:prstGeom>
        <a:noFill/>
      </xdr:spPr>
    </xdr:pic>
    <xdr:clientData/>
  </xdr:oneCellAnchor>
  <xdr:oneCellAnchor>
    <xdr:from>
      <xdr:col>1</xdr:col>
      <xdr:colOff>0</xdr:colOff>
      <xdr:row>247</xdr:row>
      <xdr:rowOff>0</xdr:rowOff>
    </xdr:from>
    <xdr:ext cx="9525" cy="0"/>
    <xdr:pic>
      <xdr:nvPicPr>
        <xdr:cNvPr id="18" name="Picture 88" descr="pixel">
          <a:extLst>
            <a:ext uri="{FF2B5EF4-FFF2-40B4-BE49-F238E27FC236}">
              <a16:creationId xmlns:a16="http://schemas.microsoft.com/office/drawing/2014/main" id="{00000000-0008-0000-0200-00001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0"/>
        </a:xfrm>
        <a:prstGeom prst="rect">
          <a:avLst/>
        </a:prstGeom>
        <a:noFill/>
      </xdr:spPr>
    </xdr:pic>
    <xdr:clientData/>
  </xdr:oneCellAnchor>
  <xdr:oneCellAnchor>
    <xdr:from>
      <xdr:col>1</xdr:col>
      <xdr:colOff>0</xdr:colOff>
      <xdr:row>247</xdr:row>
      <xdr:rowOff>0</xdr:rowOff>
    </xdr:from>
    <xdr:ext cx="9525" cy="9525"/>
    <xdr:pic>
      <xdr:nvPicPr>
        <xdr:cNvPr id="19" name="Picture 89" descr="pixel">
          <a:extLst>
            <a:ext uri="{FF2B5EF4-FFF2-40B4-BE49-F238E27FC236}">
              <a16:creationId xmlns:a16="http://schemas.microsoft.com/office/drawing/2014/main" id="{00000000-0008-0000-0200-00001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9525"/>
        </a:xfrm>
        <a:prstGeom prst="rect">
          <a:avLst/>
        </a:prstGeom>
        <a:noFill/>
      </xdr:spPr>
    </xdr:pic>
    <xdr:clientData/>
  </xdr:oneCellAnchor>
  <xdr:oneCellAnchor>
    <xdr:from>
      <xdr:col>1</xdr:col>
      <xdr:colOff>0</xdr:colOff>
      <xdr:row>185</xdr:row>
      <xdr:rowOff>0</xdr:rowOff>
    </xdr:from>
    <xdr:ext cx="9525" cy="9525"/>
    <xdr:pic>
      <xdr:nvPicPr>
        <xdr:cNvPr id="20" name="Picture 90" descr="pixel">
          <a:extLst>
            <a:ext uri="{FF2B5EF4-FFF2-40B4-BE49-F238E27FC236}">
              <a16:creationId xmlns:a16="http://schemas.microsoft.com/office/drawing/2014/main" id="{00000000-0008-0000-0200-00001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35478720"/>
          <a:ext cx="9525" cy="9525"/>
        </a:xfrm>
        <a:prstGeom prst="rect">
          <a:avLst/>
        </a:prstGeom>
        <a:noFill/>
      </xdr:spPr>
    </xdr:pic>
    <xdr:clientData/>
  </xdr:oneCellAnchor>
  <xdr:oneCellAnchor>
    <xdr:from>
      <xdr:col>1</xdr:col>
      <xdr:colOff>0</xdr:colOff>
      <xdr:row>247</xdr:row>
      <xdr:rowOff>0</xdr:rowOff>
    </xdr:from>
    <xdr:ext cx="9525" cy="0"/>
    <xdr:pic>
      <xdr:nvPicPr>
        <xdr:cNvPr id="21" name="Picture 93" descr="pixel">
          <a:extLst>
            <a:ext uri="{FF2B5EF4-FFF2-40B4-BE49-F238E27FC236}">
              <a16:creationId xmlns:a16="http://schemas.microsoft.com/office/drawing/2014/main" id="{00000000-0008-0000-0200-00001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0"/>
        </a:xfrm>
        <a:prstGeom prst="rect">
          <a:avLst/>
        </a:prstGeom>
        <a:noFill/>
      </xdr:spPr>
    </xdr:pic>
    <xdr:clientData/>
  </xdr:oneCellAnchor>
  <xdr:oneCellAnchor>
    <xdr:from>
      <xdr:col>1</xdr:col>
      <xdr:colOff>0</xdr:colOff>
      <xdr:row>247</xdr:row>
      <xdr:rowOff>0</xdr:rowOff>
    </xdr:from>
    <xdr:ext cx="9525" cy="9525"/>
    <xdr:pic>
      <xdr:nvPicPr>
        <xdr:cNvPr id="22" name="Picture 94" descr="pixel">
          <a:extLst>
            <a:ext uri="{FF2B5EF4-FFF2-40B4-BE49-F238E27FC236}">
              <a16:creationId xmlns:a16="http://schemas.microsoft.com/office/drawing/2014/main" id="{00000000-0008-0000-0200-00001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46817280"/>
          <a:ext cx="9525" cy="9525"/>
        </a:xfrm>
        <a:prstGeom prst="rect">
          <a:avLst/>
        </a:prstGeom>
        <a:noFill/>
      </xdr:spPr>
    </xdr:pic>
    <xdr:clientData/>
  </xdr:oneCellAnchor>
  <xdr:oneCellAnchor>
    <xdr:from>
      <xdr:col>1</xdr:col>
      <xdr:colOff>0</xdr:colOff>
      <xdr:row>185</xdr:row>
      <xdr:rowOff>0</xdr:rowOff>
    </xdr:from>
    <xdr:ext cx="9525" cy="9525"/>
    <xdr:pic>
      <xdr:nvPicPr>
        <xdr:cNvPr id="23" name="Picture 95" descr="pixel">
          <a:extLst>
            <a:ext uri="{FF2B5EF4-FFF2-40B4-BE49-F238E27FC236}">
              <a16:creationId xmlns:a16="http://schemas.microsoft.com/office/drawing/2014/main" id="{00000000-0008-0000-0200-00001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35478720"/>
          <a:ext cx="9525" cy="9525"/>
        </a:xfrm>
        <a:prstGeom prst="rect">
          <a:avLst/>
        </a:prstGeom>
        <a:noFill/>
      </xdr:spPr>
    </xdr:pic>
    <xdr:clientData/>
  </xdr:oneCellAnchor>
  <xdr:oneCellAnchor>
    <xdr:from>
      <xdr:col>6</xdr:col>
      <xdr:colOff>0</xdr:colOff>
      <xdr:row>247</xdr:row>
      <xdr:rowOff>0</xdr:rowOff>
    </xdr:from>
    <xdr:ext cx="9525" cy="9525"/>
    <xdr:pic>
      <xdr:nvPicPr>
        <xdr:cNvPr id="24" name="Picture 113" descr="pixel">
          <a:extLst>
            <a:ext uri="{FF2B5EF4-FFF2-40B4-BE49-F238E27FC236}">
              <a16:creationId xmlns:a16="http://schemas.microsoft.com/office/drawing/2014/main" id="{00000000-0008-0000-0200-00001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6591300" y="46817280"/>
          <a:ext cx="9525" cy="9525"/>
        </a:xfrm>
        <a:prstGeom prst="rect">
          <a:avLst/>
        </a:prstGeom>
        <a:noFill/>
      </xdr:spPr>
    </xdr:pic>
    <xdr:clientData/>
  </xdr:oneCellAnchor>
  <xdr:oneCellAnchor>
    <xdr:from>
      <xdr:col>6</xdr:col>
      <xdr:colOff>0</xdr:colOff>
      <xdr:row>247</xdr:row>
      <xdr:rowOff>0</xdr:rowOff>
    </xdr:from>
    <xdr:ext cx="9525" cy="9525"/>
    <xdr:pic>
      <xdr:nvPicPr>
        <xdr:cNvPr id="25" name="Picture 114" descr="pixel">
          <a:extLst>
            <a:ext uri="{FF2B5EF4-FFF2-40B4-BE49-F238E27FC236}">
              <a16:creationId xmlns:a16="http://schemas.microsoft.com/office/drawing/2014/main" id="{00000000-0008-0000-0200-00001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6591300" y="46817280"/>
          <a:ext cx="9525" cy="9525"/>
        </a:xfrm>
        <a:prstGeom prst="rect">
          <a:avLst/>
        </a:prstGeom>
        <a:noFill/>
      </xdr:spPr>
    </xdr:pic>
    <xdr:clientData/>
  </xdr:oneCellAnchor>
  <xdr:oneCellAnchor>
    <xdr:from>
      <xdr:col>9</xdr:col>
      <xdr:colOff>0</xdr:colOff>
      <xdr:row>108</xdr:row>
      <xdr:rowOff>0</xdr:rowOff>
    </xdr:from>
    <xdr:ext cx="9525" cy="38100"/>
    <xdr:pic>
      <xdr:nvPicPr>
        <xdr:cNvPr id="26" name="Picture 171" descr="pixel">
          <a:extLst>
            <a:ext uri="{FF2B5EF4-FFF2-40B4-BE49-F238E27FC236}">
              <a16:creationId xmlns:a16="http://schemas.microsoft.com/office/drawing/2014/main" id="{00000000-0008-0000-0200-00001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27" name="Picture 172" descr="pixel">
          <a:extLst>
            <a:ext uri="{FF2B5EF4-FFF2-40B4-BE49-F238E27FC236}">
              <a16:creationId xmlns:a16="http://schemas.microsoft.com/office/drawing/2014/main" id="{00000000-0008-0000-0200-00001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167</xdr:row>
      <xdr:rowOff>0</xdr:rowOff>
    </xdr:from>
    <xdr:ext cx="9525" cy="9525"/>
    <xdr:pic>
      <xdr:nvPicPr>
        <xdr:cNvPr id="28" name="Picture 173" descr="pixel">
          <a:extLst>
            <a:ext uri="{FF2B5EF4-FFF2-40B4-BE49-F238E27FC236}">
              <a16:creationId xmlns:a16="http://schemas.microsoft.com/office/drawing/2014/main" id="{00000000-0008-0000-0200-00001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32186880"/>
          <a:ext cx="9525" cy="9525"/>
        </a:xfrm>
        <a:prstGeom prst="rect">
          <a:avLst/>
        </a:prstGeom>
        <a:noFill/>
      </xdr:spPr>
    </xdr:pic>
    <xdr:clientData/>
  </xdr:oneCellAnchor>
  <xdr:oneCellAnchor>
    <xdr:from>
      <xdr:col>1</xdr:col>
      <xdr:colOff>0</xdr:colOff>
      <xdr:row>109</xdr:row>
      <xdr:rowOff>0</xdr:rowOff>
    </xdr:from>
    <xdr:ext cx="9525" cy="9525"/>
    <xdr:pic>
      <xdr:nvPicPr>
        <xdr:cNvPr id="29" name="Picture 174" descr="pixel">
          <a:extLst>
            <a:ext uri="{FF2B5EF4-FFF2-40B4-BE49-F238E27FC236}">
              <a16:creationId xmlns:a16="http://schemas.microsoft.com/office/drawing/2014/main" id="{00000000-0008-0000-0200-00001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21579840"/>
          <a:ext cx="9525" cy="9525"/>
        </a:xfrm>
        <a:prstGeom prst="rect">
          <a:avLst/>
        </a:prstGeom>
        <a:noFill/>
      </xdr:spPr>
    </xdr:pic>
    <xdr:clientData/>
  </xdr:oneCellAnchor>
  <xdr:oneCellAnchor>
    <xdr:from>
      <xdr:col>1</xdr:col>
      <xdr:colOff>0</xdr:colOff>
      <xdr:row>109</xdr:row>
      <xdr:rowOff>0</xdr:rowOff>
    </xdr:from>
    <xdr:ext cx="9525" cy="9525"/>
    <xdr:pic>
      <xdr:nvPicPr>
        <xdr:cNvPr id="30" name="Picture 175" descr="pixel">
          <a:extLst>
            <a:ext uri="{FF2B5EF4-FFF2-40B4-BE49-F238E27FC236}">
              <a16:creationId xmlns:a16="http://schemas.microsoft.com/office/drawing/2014/main" id="{00000000-0008-0000-0200-00001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472440" y="21579840"/>
          <a:ext cx="9525" cy="9525"/>
        </a:xfrm>
        <a:prstGeom prst="rect">
          <a:avLst/>
        </a:prstGeom>
        <a:noFill/>
      </xdr:spPr>
    </xdr:pic>
    <xdr:clientData/>
  </xdr:oneCellAnchor>
  <xdr:oneCellAnchor>
    <xdr:from>
      <xdr:col>9</xdr:col>
      <xdr:colOff>0</xdr:colOff>
      <xdr:row>68</xdr:row>
      <xdr:rowOff>0</xdr:rowOff>
    </xdr:from>
    <xdr:ext cx="76200" cy="200025"/>
    <xdr:sp macro="" textlink="">
      <xdr:nvSpPr>
        <xdr:cNvPr id="31" name="Text Box 176">
          <a:extLst>
            <a:ext uri="{FF2B5EF4-FFF2-40B4-BE49-F238E27FC236}">
              <a16:creationId xmlns:a16="http://schemas.microsoft.com/office/drawing/2014/main" id="{00000000-0008-0000-0200-00001F000000}"/>
            </a:ext>
          </a:extLst>
        </xdr:cNvPr>
        <xdr:cNvSpPr txBox="1">
          <a:spLocks noChangeArrowheads="1"/>
        </xdr:cNvSpPr>
      </xdr:nvSpPr>
      <xdr:spPr bwMode="auto">
        <a:xfrm>
          <a:off x="8427720" y="14081760"/>
          <a:ext cx="76200" cy="200025"/>
        </a:xfrm>
        <a:prstGeom prst="rect">
          <a:avLst/>
        </a:prstGeom>
        <a:noFill/>
        <a:ln w="9525">
          <a:noFill/>
          <a:miter lim="800000"/>
          <a:headEnd/>
          <a:tailEnd/>
        </a:ln>
      </xdr:spPr>
    </xdr:sp>
    <xdr:clientData/>
  </xdr:oneCellAnchor>
  <xdr:oneCellAnchor>
    <xdr:from>
      <xdr:col>9</xdr:col>
      <xdr:colOff>0</xdr:colOff>
      <xdr:row>108</xdr:row>
      <xdr:rowOff>0</xdr:rowOff>
    </xdr:from>
    <xdr:ext cx="9525" cy="9525"/>
    <xdr:pic>
      <xdr:nvPicPr>
        <xdr:cNvPr id="32" name="Picture 177" descr="pixel">
          <a:extLst>
            <a:ext uri="{FF2B5EF4-FFF2-40B4-BE49-F238E27FC236}">
              <a16:creationId xmlns:a16="http://schemas.microsoft.com/office/drawing/2014/main" id="{00000000-0008-0000-0200-00002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33" name="Picture 178" descr="pixel">
          <a:extLst>
            <a:ext uri="{FF2B5EF4-FFF2-40B4-BE49-F238E27FC236}">
              <a16:creationId xmlns:a16="http://schemas.microsoft.com/office/drawing/2014/main" id="{00000000-0008-0000-0200-00002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34" name="Picture 179" descr="pixel">
          <a:extLst>
            <a:ext uri="{FF2B5EF4-FFF2-40B4-BE49-F238E27FC236}">
              <a16:creationId xmlns:a16="http://schemas.microsoft.com/office/drawing/2014/main" id="{00000000-0008-0000-0200-00002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35" name="Picture 180" descr="pixel">
          <a:extLst>
            <a:ext uri="{FF2B5EF4-FFF2-40B4-BE49-F238E27FC236}">
              <a16:creationId xmlns:a16="http://schemas.microsoft.com/office/drawing/2014/main" id="{00000000-0008-0000-0200-00002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36" name="Picture 181" descr="pixel">
          <a:extLst>
            <a:ext uri="{FF2B5EF4-FFF2-40B4-BE49-F238E27FC236}">
              <a16:creationId xmlns:a16="http://schemas.microsoft.com/office/drawing/2014/main" id="{00000000-0008-0000-0200-00002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37" name="Picture 182" descr="pixel">
          <a:extLst>
            <a:ext uri="{FF2B5EF4-FFF2-40B4-BE49-F238E27FC236}">
              <a16:creationId xmlns:a16="http://schemas.microsoft.com/office/drawing/2014/main" id="{00000000-0008-0000-0200-00002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38" name="Picture 183" descr="pixel">
          <a:extLst>
            <a:ext uri="{FF2B5EF4-FFF2-40B4-BE49-F238E27FC236}">
              <a16:creationId xmlns:a16="http://schemas.microsoft.com/office/drawing/2014/main" id="{00000000-0008-0000-0200-00002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39" name="Picture 184" descr="pixel">
          <a:extLst>
            <a:ext uri="{FF2B5EF4-FFF2-40B4-BE49-F238E27FC236}">
              <a16:creationId xmlns:a16="http://schemas.microsoft.com/office/drawing/2014/main" id="{00000000-0008-0000-0200-00002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40" name="Picture 185" descr="pixel">
          <a:extLst>
            <a:ext uri="{FF2B5EF4-FFF2-40B4-BE49-F238E27FC236}">
              <a16:creationId xmlns:a16="http://schemas.microsoft.com/office/drawing/2014/main" id="{00000000-0008-0000-0200-00002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41" name="Picture 186" descr="pixel">
          <a:extLst>
            <a:ext uri="{FF2B5EF4-FFF2-40B4-BE49-F238E27FC236}">
              <a16:creationId xmlns:a16="http://schemas.microsoft.com/office/drawing/2014/main" id="{00000000-0008-0000-0200-00002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42" name="Picture 187" descr="pixel">
          <a:extLst>
            <a:ext uri="{FF2B5EF4-FFF2-40B4-BE49-F238E27FC236}">
              <a16:creationId xmlns:a16="http://schemas.microsoft.com/office/drawing/2014/main" id="{00000000-0008-0000-0200-00002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43" name="Picture 188" descr="pixel">
          <a:extLst>
            <a:ext uri="{FF2B5EF4-FFF2-40B4-BE49-F238E27FC236}">
              <a16:creationId xmlns:a16="http://schemas.microsoft.com/office/drawing/2014/main" id="{00000000-0008-0000-0200-00002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44" name="Picture 189" descr="pixel">
          <a:extLst>
            <a:ext uri="{FF2B5EF4-FFF2-40B4-BE49-F238E27FC236}">
              <a16:creationId xmlns:a16="http://schemas.microsoft.com/office/drawing/2014/main" id="{00000000-0008-0000-0200-00002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45" name="Picture 190" descr="pixel">
          <a:extLst>
            <a:ext uri="{FF2B5EF4-FFF2-40B4-BE49-F238E27FC236}">
              <a16:creationId xmlns:a16="http://schemas.microsoft.com/office/drawing/2014/main" id="{00000000-0008-0000-0200-00002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46" name="Picture 191" descr="pixel">
          <a:extLst>
            <a:ext uri="{FF2B5EF4-FFF2-40B4-BE49-F238E27FC236}">
              <a16:creationId xmlns:a16="http://schemas.microsoft.com/office/drawing/2014/main" id="{00000000-0008-0000-0200-00002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47" name="Picture 192" descr="pixel">
          <a:extLst>
            <a:ext uri="{FF2B5EF4-FFF2-40B4-BE49-F238E27FC236}">
              <a16:creationId xmlns:a16="http://schemas.microsoft.com/office/drawing/2014/main" id="{00000000-0008-0000-0200-00002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48" name="Picture 193" descr="pixel">
          <a:extLst>
            <a:ext uri="{FF2B5EF4-FFF2-40B4-BE49-F238E27FC236}">
              <a16:creationId xmlns:a16="http://schemas.microsoft.com/office/drawing/2014/main" id="{00000000-0008-0000-0200-00003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49" name="Picture 194" descr="pixel">
          <a:extLst>
            <a:ext uri="{FF2B5EF4-FFF2-40B4-BE49-F238E27FC236}">
              <a16:creationId xmlns:a16="http://schemas.microsoft.com/office/drawing/2014/main" id="{00000000-0008-0000-0200-00003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50" name="Picture 195" descr="pixel">
          <a:extLst>
            <a:ext uri="{FF2B5EF4-FFF2-40B4-BE49-F238E27FC236}">
              <a16:creationId xmlns:a16="http://schemas.microsoft.com/office/drawing/2014/main" id="{00000000-0008-0000-0200-00003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51" name="Picture 196" descr="pixel">
          <a:extLst>
            <a:ext uri="{FF2B5EF4-FFF2-40B4-BE49-F238E27FC236}">
              <a16:creationId xmlns:a16="http://schemas.microsoft.com/office/drawing/2014/main" id="{00000000-0008-0000-0200-00003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52" name="Picture 197" descr="pixel">
          <a:extLst>
            <a:ext uri="{FF2B5EF4-FFF2-40B4-BE49-F238E27FC236}">
              <a16:creationId xmlns:a16="http://schemas.microsoft.com/office/drawing/2014/main" id="{00000000-0008-0000-0200-00003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53" name="Picture 198" descr="pixel">
          <a:extLst>
            <a:ext uri="{FF2B5EF4-FFF2-40B4-BE49-F238E27FC236}">
              <a16:creationId xmlns:a16="http://schemas.microsoft.com/office/drawing/2014/main" id="{00000000-0008-0000-0200-00003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54" name="Picture 199" descr="pixel">
          <a:extLst>
            <a:ext uri="{FF2B5EF4-FFF2-40B4-BE49-F238E27FC236}">
              <a16:creationId xmlns:a16="http://schemas.microsoft.com/office/drawing/2014/main" id="{00000000-0008-0000-0200-00003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55" name="Picture 200" descr="pixel">
          <a:extLst>
            <a:ext uri="{FF2B5EF4-FFF2-40B4-BE49-F238E27FC236}">
              <a16:creationId xmlns:a16="http://schemas.microsoft.com/office/drawing/2014/main" id="{00000000-0008-0000-0200-00003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56" name="Picture 201" descr="pixel">
          <a:extLst>
            <a:ext uri="{FF2B5EF4-FFF2-40B4-BE49-F238E27FC236}">
              <a16:creationId xmlns:a16="http://schemas.microsoft.com/office/drawing/2014/main" id="{00000000-0008-0000-0200-00003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57" name="Picture 202" descr="pixel">
          <a:extLst>
            <a:ext uri="{FF2B5EF4-FFF2-40B4-BE49-F238E27FC236}">
              <a16:creationId xmlns:a16="http://schemas.microsoft.com/office/drawing/2014/main" id="{00000000-0008-0000-0200-00003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58" name="Picture 203" descr="pixel">
          <a:extLst>
            <a:ext uri="{FF2B5EF4-FFF2-40B4-BE49-F238E27FC236}">
              <a16:creationId xmlns:a16="http://schemas.microsoft.com/office/drawing/2014/main" id="{00000000-0008-0000-0200-00003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59" name="Picture 204" descr="pixel">
          <a:extLst>
            <a:ext uri="{FF2B5EF4-FFF2-40B4-BE49-F238E27FC236}">
              <a16:creationId xmlns:a16="http://schemas.microsoft.com/office/drawing/2014/main" id="{00000000-0008-0000-0200-00003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60" name="Picture 205" descr="pixel">
          <a:extLst>
            <a:ext uri="{FF2B5EF4-FFF2-40B4-BE49-F238E27FC236}">
              <a16:creationId xmlns:a16="http://schemas.microsoft.com/office/drawing/2014/main" id="{00000000-0008-0000-0200-00003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61" name="Picture 206" descr="pixel">
          <a:extLst>
            <a:ext uri="{FF2B5EF4-FFF2-40B4-BE49-F238E27FC236}">
              <a16:creationId xmlns:a16="http://schemas.microsoft.com/office/drawing/2014/main" id="{00000000-0008-0000-0200-00003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62" name="Picture 207" descr="pixel">
          <a:extLst>
            <a:ext uri="{FF2B5EF4-FFF2-40B4-BE49-F238E27FC236}">
              <a16:creationId xmlns:a16="http://schemas.microsoft.com/office/drawing/2014/main" id="{00000000-0008-0000-0200-00003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63" name="Picture 208" descr="pixel">
          <a:extLst>
            <a:ext uri="{FF2B5EF4-FFF2-40B4-BE49-F238E27FC236}">
              <a16:creationId xmlns:a16="http://schemas.microsoft.com/office/drawing/2014/main" id="{00000000-0008-0000-0200-00003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64" name="Picture 209" descr="pixel">
          <a:extLst>
            <a:ext uri="{FF2B5EF4-FFF2-40B4-BE49-F238E27FC236}">
              <a16:creationId xmlns:a16="http://schemas.microsoft.com/office/drawing/2014/main" id="{00000000-0008-0000-0200-00004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65" name="Picture 210" descr="pixel">
          <a:extLst>
            <a:ext uri="{FF2B5EF4-FFF2-40B4-BE49-F238E27FC236}">
              <a16:creationId xmlns:a16="http://schemas.microsoft.com/office/drawing/2014/main" id="{00000000-0008-0000-0200-00004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66" name="Picture 211" descr="pixel">
          <a:extLst>
            <a:ext uri="{FF2B5EF4-FFF2-40B4-BE49-F238E27FC236}">
              <a16:creationId xmlns:a16="http://schemas.microsoft.com/office/drawing/2014/main" id="{00000000-0008-0000-0200-00004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67" name="Picture 212" descr="pixel">
          <a:extLst>
            <a:ext uri="{FF2B5EF4-FFF2-40B4-BE49-F238E27FC236}">
              <a16:creationId xmlns:a16="http://schemas.microsoft.com/office/drawing/2014/main" id="{00000000-0008-0000-0200-00004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68" name="Picture 213" descr="pixel">
          <a:extLst>
            <a:ext uri="{FF2B5EF4-FFF2-40B4-BE49-F238E27FC236}">
              <a16:creationId xmlns:a16="http://schemas.microsoft.com/office/drawing/2014/main" id="{00000000-0008-0000-0200-00004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69" name="Picture 214" descr="pixel">
          <a:extLst>
            <a:ext uri="{FF2B5EF4-FFF2-40B4-BE49-F238E27FC236}">
              <a16:creationId xmlns:a16="http://schemas.microsoft.com/office/drawing/2014/main" id="{00000000-0008-0000-0200-00004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70" name="Picture 215" descr="pixel">
          <a:extLst>
            <a:ext uri="{FF2B5EF4-FFF2-40B4-BE49-F238E27FC236}">
              <a16:creationId xmlns:a16="http://schemas.microsoft.com/office/drawing/2014/main" id="{00000000-0008-0000-0200-00004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71" name="Picture 216" descr="pixel">
          <a:extLst>
            <a:ext uri="{FF2B5EF4-FFF2-40B4-BE49-F238E27FC236}">
              <a16:creationId xmlns:a16="http://schemas.microsoft.com/office/drawing/2014/main" id="{00000000-0008-0000-0200-00004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72" name="Picture 217" descr="pixel">
          <a:extLst>
            <a:ext uri="{FF2B5EF4-FFF2-40B4-BE49-F238E27FC236}">
              <a16:creationId xmlns:a16="http://schemas.microsoft.com/office/drawing/2014/main" id="{00000000-0008-0000-0200-00004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73" name="Picture 218" descr="pixel">
          <a:extLst>
            <a:ext uri="{FF2B5EF4-FFF2-40B4-BE49-F238E27FC236}">
              <a16:creationId xmlns:a16="http://schemas.microsoft.com/office/drawing/2014/main" id="{00000000-0008-0000-0200-00004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74" name="Picture 219" descr="pixel">
          <a:extLst>
            <a:ext uri="{FF2B5EF4-FFF2-40B4-BE49-F238E27FC236}">
              <a16:creationId xmlns:a16="http://schemas.microsoft.com/office/drawing/2014/main" id="{00000000-0008-0000-0200-00004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75" name="Picture 220" descr="pixel">
          <a:extLst>
            <a:ext uri="{FF2B5EF4-FFF2-40B4-BE49-F238E27FC236}">
              <a16:creationId xmlns:a16="http://schemas.microsoft.com/office/drawing/2014/main" id="{00000000-0008-0000-0200-00004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76" name="Picture 221" descr="pixel">
          <a:extLst>
            <a:ext uri="{FF2B5EF4-FFF2-40B4-BE49-F238E27FC236}">
              <a16:creationId xmlns:a16="http://schemas.microsoft.com/office/drawing/2014/main" id="{00000000-0008-0000-0200-00004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77" name="Picture 222" descr="pixel">
          <a:extLst>
            <a:ext uri="{FF2B5EF4-FFF2-40B4-BE49-F238E27FC236}">
              <a16:creationId xmlns:a16="http://schemas.microsoft.com/office/drawing/2014/main" id="{00000000-0008-0000-0200-00004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78" name="Picture 223" descr="pixel">
          <a:extLst>
            <a:ext uri="{FF2B5EF4-FFF2-40B4-BE49-F238E27FC236}">
              <a16:creationId xmlns:a16="http://schemas.microsoft.com/office/drawing/2014/main" id="{00000000-0008-0000-0200-00004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79" name="Picture 224" descr="pixel">
          <a:extLst>
            <a:ext uri="{FF2B5EF4-FFF2-40B4-BE49-F238E27FC236}">
              <a16:creationId xmlns:a16="http://schemas.microsoft.com/office/drawing/2014/main" id="{00000000-0008-0000-0200-00004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80" name="Picture 225" descr="pixel">
          <a:extLst>
            <a:ext uri="{FF2B5EF4-FFF2-40B4-BE49-F238E27FC236}">
              <a16:creationId xmlns:a16="http://schemas.microsoft.com/office/drawing/2014/main" id="{00000000-0008-0000-0200-00005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81" name="Picture 226" descr="pixel">
          <a:extLst>
            <a:ext uri="{FF2B5EF4-FFF2-40B4-BE49-F238E27FC236}">
              <a16:creationId xmlns:a16="http://schemas.microsoft.com/office/drawing/2014/main" id="{00000000-0008-0000-0200-00005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82" name="Picture 227" descr="pixel">
          <a:extLst>
            <a:ext uri="{FF2B5EF4-FFF2-40B4-BE49-F238E27FC236}">
              <a16:creationId xmlns:a16="http://schemas.microsoft.com/office/drawing/2014/main" id="{00000000-0008-0000-0200-00005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83" name="Picture 228" descr="pixel">
          <a:extLst>
            <a:ext uri="{FF2B5EF4-FFF2-40B4-BE49-F238E27FC236}">
              <a16:creationId xmlns:a16="http://schemas.microsoft.com/office/drawing/2014/main" id="{00000000-0008-0000-0200-00005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84" name="Picture 229" descr="pixel">
          <a:extLst>
            <a:ext uri="{FF2B5EF4-FFF2-40B4-BE49-F238E27FC236}">
              <a16:creationId xmlns:a16="http://schemas.microsoft.com/office/drawing/2014/main" id="{00000000-0008-0000-0200-00005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85" name="Picture 230" descr="pixel">
          <a:extLst>
            <a:ext uri="{FF2B5EF4-FFF2-40B4-BE49-F238E27FC236}">
              <a16:creationId xmlns:a16="http://schemas.microsoft.com/office/drawing/2014/main" id="{00000000-0008-0000-0200-00005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9525"/>
    <xdr:pic>
      <xdr:nvPicPr>
        <xdr:cNvPr id="86" name="Picture 231" descr="pixel">
          <a:extLst>
            <a:ext uri="{FF2B5EF4-FFF2-40B4-BE49-F238E27FC236}">
              <a16:creationId xmlns:a16="http://schemas.microsoft.com/office/drawing/2014/main" id="{00000000-0008-0000-0200-00005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9525"/>
        </a:xfrm>
        <a:prstGeom prst="rect">
          <a:avLst/>
        </a:prstGeom>
        <a:noFill/>
      </xdr:spPr>
    </xdr:pic>
    <xdr:clientData/>
  </xdr:oneCellAnchor>
  <xdr:oneCellAnchor>
    <xdr:from>
      <xdr:col>9</xdr:col>
      <xdr:colOff>0</xdr:colOff>
      <xdr:row>108</xdr:row>
      <xdr:rowOff>0</xdr:rowOff>
    </xdr:from>
    <xdr:ext cx="9525" cy="38100"/>
    <xdr:pic>
      <xdr:nvPicPr>
        <xdr:cNvPr id="87" name="Picture 232" descr="pixel">
          <a:extLst>
            <a:ext uri="{FF2B5EF4-FFF2-40B4-BE49-F238E27FC236}">
              <a16:creationId xmlns:a16="http://schemas.microsoft.com/office/drawing/2014/main" id="{00000000-0008-0000-0200-00005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88" name="Picture 233" descr="pixel">
          <a:extLst>
            <a:ext uri="{FF2B5EF4-FFF2-40B4-BE49-F238E27FC236}">
              <a16:creationId xmlns:a16="http://schemas.microsoft.com/office/drawing/2014/main" id="{00000000-0008-0000-0200-00005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89" name="Picture 234" descr="pixel">
          <a:extLst>
            <a:ext uri="{FF2B5EF4-FFF2-40B4-BE49-F238E27FC236}">
              <a16:creationId xmlns:a16="http://schemas.microsoft.com/office/drawing/2014/main" id="{00000000-0008-0000-0200-00005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90" name="Picture 235" descr="pixel">
          <a:extLst>
            <a:ext uri="{FF2B5EF4-FFF2-40B4-BE49-F238E27FC236}">
              <a16:creationId xmlns:a16="http://schemas.microsoft.com/office/drawing/2014/main" id="{00000000-0008-0000-0200-00005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91" name="Picture 236" descr="pixel">
          <a:extLst>
            <a:ext uri="{FF2B5EF4-FFF2-40B4-BE49-F238E27FC236}">
              <a16:creationId xmlns:a16="http://schemas.microsoft.com/office/drawing/2014/main" id="{00000000-0008-0000-0200-00005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92" name="Picture 237" descr="pixel">
          <a:extLst>
            <a:ext uri="{FF2B5EF4-FFF2-40B4-BE49-F238E27FC236}">
              <a16:creationId xmlns:a16="http://schemas.microsoft.com/office/drawing/2014/main" id="{00000000-0008-0000-0200-00005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93" name="Picture 238" descr="pixel">
          <a:extLst>
            <a:ext uri="{FF2B5EF4-FFF2-40B4-BE49-F238E27FC236}">
              <a16:creationId xmlns:a16="http://schemas.microsoft.com/office/drawing/2014/main" id="{00000000-0008-0000-0200-00005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94" name="Picture 239" descr="pixel">
          <a:extLst>
            <a:ext uri="{FF2B5EF4-FFF2-40B4-BE49-F238E27FC236}">
              <a16:creationId xmlns:a16="http://schemas.microsoft.com/office/drawing/2014/main" id="{00000000-0008-0000-0200-00005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95" name="Picture 240" descr="pixel">
          <a:extLst>
            <a:ext uri="{FF2B5EF4-FFF2-40B4-BE49-F238E27FC236}">
              <a16:creationId xmlns:a16="http://schemas.microsoft.com/office/drawing/2014/main" id="{00000000-0008-0000-0200-00005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96" name="Picture 241" descr="pixel">
          <a:extLst>
            <a:ext uri="{FF2B5EF4-FFF2-40B4-BE49-F238E27FC236}">
              <a16:creationId xmlns:a16="http://schemas.microsoft.com/office/drawing/2014/main" id="{00000000-0008-0000-0200-00006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97" name="Picture 242" descr="pixel">
          <a:extLst>
            <a:ext uri="{FF2B5EF4-FFF2-40B4-BE49-F238E27FC236}">
              <a16:creationId xmlns:a16="http://schemas.microsoft.com/office/drawing/2014/main" id="{00000000-0008-0000-0200-00006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98" name="Picture 243" descr="pixel">
          <a:extLst>
            <a:ext uri="{FF2B5EF4-FFF2-40B4-BE49-F238E27FC236}">
              <a16:creationId xmlns:a16="http://schemas.microsoft.com/office/drawing/2014/main" id="{00000000-0008-0000-0200-00006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99" name="Picture 244" descr="pixel">
          <a:extLst>
            <a:ext uri="{FF2B5EF4-FFF2-40B4-BE49-F238E27FC236}">
              <a16:creationId xmlns:a16="http://schemas.microsoft.com/office/drawing/2014/main" id="{00000000-0008-0000-0200-00006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00" name="Picture 245" descr="pixel">
          <a:extLst>
            <a:ext uri="{FF2B5EF4-FFF2-40B4-BE49-F238E27FC236}">
              <a16:creationId xmlns:a16="http://schemas.microsoft.com/office/drawing/2014/main" id="{00000000-0008-0000-0200-00006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01" name="Picture 246" descr="pixel">
          <a:extLst>
            <a:ext uri="{FF2B5EF4-FFF2-40B4-BE49-F238E27FC236}">
              <a16:creationId xmlns:a16="http://schemas.microsoft.com/office/drawing/2014/main" id="{00000000-0008-0000-0200-00006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02" name="Picture 247" descr="pixel">
          <a:extLst>
            <a:ext uri="{FF2B5EF4-FFF2-40B4-BE49-F238E27FC236}">
              <a16:creationId xmlns:a16="http://schemas.microsoft.com/office/drawing/2014/main" id="{00000000-0008-0000-0200-00006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03" name="Picture 248" descr="pixel">
          <a:extLst>
            <a:ext uri="{FF2B5EF4-FFF2-40B4-BE49-F238E27FC236}">
              <a16:creationId xmlns:a16="http://schemas.microsoft.com/office/drawing/2014/main" id="{00000000-0008-0000-0200-00006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04" name="Picture 249" descr="pixel">
          <a:extLst>
            <a:ext uri="{FF2B5EF4-FFF2-40B4-BE49-F238E27FC236}">
              <a16:creationId xmlns:a16="http://schemas.microsoft.com/office/drawing/2014/main" id="{00000000-0008-0000-0200-00006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05" name="Picture 250" descr="pixel">
          <a:extLst>
            <a:ext uri="{FF2B5EF4-FFF2-40B4-BE49-F238E27FC236}">
              <a16:creationId xmlns:a16="http://schemas.microsoft.com/office/drawing/2014/main" id="{00000000-0008-0000-0200-00006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06" name="Picture 251" descr="pixel">
          <a:extLst>
            <a:ext uri="{FF2B5EF4-FFF2-40B4-BE49-F238E27FC236}">
              <a16:creationId xmlns:a16="http://schemas.microsoft.com/office/drawing/2014/main" id="{00000000-0008-0000-0200-00006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07" name="Picture 252" descr="pixel">
          <a:extLst>
            <a:ext uri="{FF2B5EF4-FFF2-40B4-BE49-F238E27FC236}">
              <a16:creationId xmlns:a16="http://schemas.microsoft.com/office/drawing/2014/main" id="{00000000-0008-0000-0200-00006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08" name="Picture 253" descr="pixel">
          <a:extLst>
            <a:ext uri="{FF2B5EF4-FFF2-40B4-BE49-F238E27FC236}">
              <a16:creationId xmlns:a16="http://schemas.microsoft.com/office/drawing/2014/main" id="{00000000-0008-0000-0200-00006C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09" name="Picture 254" descr="pixel">
          <a:extLst>
            <a:ext uri="{FF2B5EF4-FFF2-40B4-BE49-F238E27FC236}">
              <a16:creationId xmlns:a16="http://schemas.microsoft.com/office/drawing/2014/main" id="{00000000-0008-0000-0200-00006D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10" name="Picture 255" descr="pixel">
          <a:extLst>
            <a:ext uri="{FF2B5EF4-FFF2-40B4-BE49-F238E27FC236}">
              <a16:creationId xmlns:a16="http://schemas.microsoft.com/office/drawing/2014/main" id="{00000000-0008-0000-0200-00006E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11" name="Picture 256" descr="pixel">
          <a:extLst>
            <a:ext uri="{FF2B5EF4-FFF2-40B4-BE49-F238E27FC236}">
              <a16:creationId xmlns:a16="http://schemas.microsoft.com/office/drawing/2014/main" id="{00000000-0008-0000-0200-00006F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12" name="Picture 257" descr="pixel">
          <a:extLst>
            <a:ext uri="{FF2B5EF4-FFF2-40B4-BE49-F238E27FC236}">
              <a16:creationId xmlns:a16="http://schemas.microsoft.com/office/drawing/2014/main" id="{00000000-0008-0000-0200-000070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13" name="Picture 258" descr="pixel">
          <a:extLst>
            <a:ext uri="{FF2B5EF4-FFF2-40B4-BE49-F238E27FC236}">
              <a16:creationId xmlns:a16="http://schemas.microsoft.com/office/drawing/2014/main" id="{00000000-0008-0000-0200-000071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14" name="Picture 259" descr="pixel">
          <a:extLst>
            <a:ext uri="{FF2B5EF4-FFF2-40B4-BE49-F238E27FC236}">
              <a16:creationId xmlns:a16="http://schemas.microsoft.com/office/drawing/2014/main" id="{00000000-0008-0000-0200-00007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15" name="Picture 260" descr="pixel">
          <a:extLst>
            <a:ext uri="{FF2B5EF4-FFF2-40B4-BE49-F238E27FC236}">
              <a16:creationId xmlns:a16="http://schemas.microsoft.com/office/drawing/2014/main" id="{00000000-0008-0000-0200-000073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16" name="Picture 261" descr="pixel">
          <a:extLst>
            <a:ext uri="{FF2B5EF4-FFF2-40B4-BE49-F238E27FC236}">
              <a16:creationId xmlns:a16="http://schemas.microsoft.com/office/drawing/2014/main" id="{00000000-0008-0000-0200-00007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17" name="Picture 262" descr="pixel">
          <a:extLst>
            <a:ext uri="{FF2B5EF4-FFF2-40B4-BE49-F238E27FC236}">
              <a16:creationId xmlns:a16="http://schemas.microsoft.com/office/drawing/2014/main" id="{00000000-0008-0000-0200-00007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18" name="Picture 263" descr="pixel">
          <a:extLst>
            <a:ext uri="{FF2B5EF4-FFF2-40B4-BE49-F238E27FC236}">
              <a16:creationId xmlns:a16="http://schemas.microsoft.com/office/drawing/2014/main" id="{00000000-0008-0000-0200-00007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19" name="Picture 264" descr="pixel">
          <a:extLst>
            <a:ext uri="{FF2B5EF4-FFF2-40B4-BE49-F238E27FC236}">
              <a16:creationId xmlns:a16="http://schemas.microsoft.com/office/drawing/2014/main" id="{00000000-0008-0000-0200-00007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20" name="Picture 265" descr="pixel">
          <a:extLst>
            <a:ext uri="{FF2B5EF4-FFF2-40B4-BE49-F238E27FC236}">
              <a16:creationId xmlns:a16="http://schemas.microsoft.com/office/drawing/2014/main" id="{00000000-0008-0000-0200-00007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21" name="Picture 266" descr="pixel">
          <a:extLst>
            <a:ext uri="{FF2B5EF4-FFF2-40B4-BE49-F238E27FC236}">
              <a16:creationId xmlns:a16="http://schemas.microsoft.com/office/drawing/2014/main" id="{00000000-0008-0000-0200-000079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22" name="Picture 267" descr="pixel">
          <a:extLst>
            <a:ext uri="{FF2B5EF4-FFF2-40B4-BE49-F238E27FC236}">
              <a16:creationId xmlns:a16="http://schemas.microsoft.com/office/drawing/2014/main" id="{00000000-0008-0000-0200-00007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oneCellAnchor>
    <xdr:from>
      <xdr:col>9</xdr:col>
      <xdr:colOff>0</xdr:colOff>
      <xdr:row>108</xdr:row>
      <xdr:rowOff>0</xdr:rowOff>
    </xdr:from>
    <xdr:ext cx="9525" cy="38100"/>
    <xdr:pic>
      <xdr:nvPicPr>
        <xdr:cNvPr id="123" name="Picture 268" descr="pixel">
          <a:extLst>
            <a:ext uri="{FF2B5EF4-FFF2-40B4-BE49-F238E27FC236}">
              <a16:creationId xmlns:a16="http://schemas.microsoft.com/office/drawing/2014/main" id="{00000000-0008-0000-0200-00007B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8427720" y="21396960"/>
          <a:ext cx="9525" cy="38100"/>
        </a:xfrm>
        <a:prstGeom prst="rect">
          <a:avLst/>
        </a:prstGeom>
        <a:noFill/>
      </xdr:spPr>
    </xdr:pic>
    <xdr:clientData/>
  </xdr:oneCellAnchor>
</xdr:wsDr>
</file>

<file path=xl/drawings/drawing3.xml><?xml version="1.0" encoding="utf-8"?>
<xdr:wsDr xmlns:xdr="http://schemas.openxmlformats.org/drawingml/2006/spreadsheetDrawing" xmlns:a="http://schemas.openxmlformats.org/drawingml/2006/main">
  <xdr:oneCellAnchor>
    <xdr:from>
      <xdr:col>8</xdr:col>
      <xdr:colOff>283579</xdr:colOff>
      <xdr:row>1</xdr:row>
      <xdr:rowOff>56965</xdr:rowOff>
    </xdr:from>
    <xdr:ext cx="2400529" cy="405432"/>
    <xdr:sp macro="" textlink="">
      <xdr:nvSpPr>
        <xdr:cNvPr id="3" name="Rectangle 2">
          <a:extLst>
            <a:ext uri="{FF2B5EF4-FFF2-40B4-BE49-F238E27FC236}">
              <a16:creationId xmlns:a16="http://schemas.microsoft.com/office/drawing/2014/main" id="{00000000-0008-0000-0C00-000003000000}"/>
            </a:ext>
          </a:extLst>
        </xdr:cNvPr>
        <xdr:cNvSpPr/>
      </xdr:nvSpPr>
      <xdr:spPr>
        <a:xfrm>
          <a:off x="5480419" y="224605"/>
          <a:ext cx="2400529" cy="405432"/>
        </a:xfrm>
        <a:prstGeom prst="rect">
          <a:avLst/>
        </a:prstGeom>
        <a:noFill/>
      </xdr:spPr>
      <xdr:txBody>
        <a:bodyPr wrap="none" lIns="91440" tIns="45720" rIns="91440" bIns="45720">
          <a:spAutoFit/>
        </a:bodyPr>
        <a:lstStyle/>
        <a:p>
          <a:r>
            <a:rPr lang="en-US" sz="2000">
              <a:effectLst/>
              <a:latin typeface="+mn-lt"/>
              <a:ea typeface="+mn-ea"/>
              <a:cs typeface="+mn-cs"/>
            </a:rPr>
            <a:t>Descriptive Analytics </a:t>
          </a:r>
          <a:endParaRPr lang="en-IN" sz="8800">
            <a:effectLst/>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388620</xdr:colOff>
      <xdr:row>1</xdr:row>
      <xdr:rowOff>0</xdr:rowOff>
    </xdr:from>
    <xdr:to>
      <xdr:col>20</xdr:col>
      <xdr:colOff>30480</xdr:colOff>
      <xdr:row>28</xdr:row>
      <xdr:rowOff>99060</xdr:rowOff>
    </xdr:to>
    <xdr:graphicFrame macro="">
      <xdr:nvGraphicFramePr>
        <xdr:cNvPr id="2" name="Chart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22</xdr:col>
      <xdr:colOff>606136</xdr:colOff>
      <xdr:row>1</xdr:row>
      <xdr:rowOff>3465</xdr:rowOff>
    </xdr:from>
    <xdr:to>
      <xdr:col>30</xdr:col>
      <xdr:colOff>301336</xdr:colOff>
      <xdr:row>16</xdr:row>
      <xdr:rowOff>45029</xdr:rowOff>
    </xdr:to>
    <xdr:graphicFrame macro="">
      <xdr:nvGraphicFramePr>
        <xdr:cNvPr id="6" name="Chart 5">
          <a:extLst>
            <a:ext uri="{FF2B5EF4-FFF2-40B4-BE49-F238E27FC236}">
              <a16:creationId xmlns:a16="http://schemas.microsoft.com/office/drawing/2014/main" id="{00000000-0008-0000-06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3</xdr:col>
      <xdr:colOff>30480</xdr:colOff>
      <xdr:row>1</xdr:row>
      <xdr:rowOff>11430</xdr:rowOff>
    </xdr:from>
    <xdr:to>
      <xdr:col>17</xdr:col>
      <xdr:colOff>129540</xdr:colOff>
      <xdr:row>23</xdr:row>
      <xdr:rowOff>175260</xdr:rowOff>
    </xdr:to>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DDE9A31B-BE32-431E-B1EE-45A75FD74AF4}"/>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3634740" y="194310"/>
              <a:ext cx="8633460" cy="418719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7.xml><?xml version="1.0" encoding="utf-8"?>
<xdr:wsDr xmlns:xdr="http://schemas.openxmlformats.org/drawingml/2006/spreadsheetDrawing" xmlns:a="http://schemas.openxmlformats.org/drawingml/2006/main">
  <xdr:twoCellAnchor>
    <xdr:from>
      <xdr:col>4</xdr:col>
      <xdr:colOff>38100</xdr:colOff>
      <xdr:row>0</xdr:row>
      <xdr:rowOff>171450</xdr:rowOff>
    </xdr:from>
    <xdr:to>
      <xdr:col>17</xdr:col>
      <xdr:colOff>106680</xdr:colOff>
      <xdr:row>22</xdr:row>
      <xdr:rowOff>7620</xdr:rowOff>
    </xdr:to>
    <xdr:graphicFrame macro="">
      <xdr:nvGraphicFramePr>
        <xdr:cNvPr id="2" name="Chart 1">
          <a:extLst>
            <a:ext uri="{FF2B5EF4-FFF2-40B4-BE49-F238E27FC236}">
              <a16:creationId xmlns:a16="http://schemas.microsoft.com/office/drawing/2014/main" id="{435618CE-E1EE-496E-935B-5A6E0D6586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529166</xdr:colOff>
          <xdr:row>2</xdr:row>
          <xdr:rowOff>179916</xdr:rowOff>
        </xdr:from>
        <xdr:to>
          <xdr:col>13</xdr:col>
          <xdr:colOff>380352</xdr:colOff>
          <xdr:row>33</xdr:row>
          <xdr:rowOff>39170</xdr:rowOff>
        </xdr:to>
        <xdr:pic>
          <xdr:nvPicPr>
            <xdr:cNvPr id="2" name="Picture 1">
              <a:extLst>
                <a:ext uri="{FF2B5EF4-FFF2-40B4-BE49-F238E27FC236}">
                  <a16:creationId xmlns:a16="http://schemas.microsoft.com/office/drawing/2014/main" id="{00000000-0008-0000-0D00-000002000000}"/>
                </a:ext>
              </a:extLst>
            </xdr:cNvPr>
            <xdr:cNvPicPr>
              <a:picLocks noChangeAspect="1" noChangeArrowheads="1"/>
              <a:extLst>
                <a:ext uri="{84589F7E-364E-4C9E-8A38-B11213B215E9}">
                  <a14:cameraTool cellRange="Data!$P$3:$HH$361" spid="_x0000_s11306"/>
                </a:ext>
              </a:extLst>
            </xdr:cNvPicPr>
          </xdr:nvPicPr>
          <xdr:blipFill>
            <a:blip xmlns:r="http://schemas.openxmlformats.org/officeDocument/2006/relationships" r:embed="rId1"/>
            <a:srcRect/>
            <a:stretch>
              <a:fillRect/>
            </a:stretch>
          </xdr:blipFill>
          <xdr:spPr bwMode="auto">
            <a:xfrm>
              <a:off x="4249519" y="655045"/>
              <a:ext cx="6126480" cy="5471160"/>
            </a:xfrm>
            <a:prstGeom prst="rect">
              <a:avLst/>
            </a:prstGeom>
            <a:noFill/>
            <a:ln>
              <a:solidFill>
                <a:schemeClr val="accent1"/>
              </a:solidFill>
            </a:ln>
            <a:extLst>
              <a:ext uri="{909E8E84-426E-40DD-AFC4-6F175D3DCCD1}">
                <a14:hiddenFill>
                  <a:solidFill>
                    <a:srgbClr val="FFFFFF"/>
                  </a:solidFill>
                </a14:hiddenFill>
              </a:ext>
            </a:extLst>
          </xdr:spPr>
        </xdr:pic>
        <xdr:clientData/>
      </xdr:twoCellAnchor>
    </mc:Choice>
    <mc:Fallback/>
  </mc:AlternateContent>
</xdr:wsDr>
</file>

<file path=xl/drawings/drawing9.xml><?xml version="1.0" encoding="utf-8"?>
<xdr:wsDr xmlns:xdr="http://schemas.openxmlformats.org/drawingml/2006/spreadsheetDrawing" xmlns:a="http://schemas.openxmlformats.org/drawingml/2006/main">
  <xdr:twoCellAnchor editAs="oneCell">
    <xdr:from>
      <xdr:col>7</xdr:col>
      <xdr:colOff>588009</xdr:colOff>
      <xdr:row>7</xdr:row>
      <xdr:rowOff>110490</xdr:rowOff>
    </xdr:from>
    <xdr:to>
      <xdr:col>21</xdr:col>
      <xdr:colOff>351154</xdr:colOff>
      <xdr:row>30</xdr:row>
      <xdr:rowOff>120015</xdr:rowOff>
    </xdr:to>
    <mc:AlternateContent xmlns:mc="http://schemas.openxmlformats.org/markup-compatibility/2006">
      <mc:Choice xmlns:cx4="http://schemas.microsoft.com/office/drawing/2016/5/10/chartex" Requires="cx4">
        <xdr:graphicFrame macro="">
          <xdr:nvGraphicFramePr>
            <xdr:cNvPr id="2" name="Chart 1">
              <a:extLst>
                <a:ext uri="{FF2B5EF4-FFF2-40B4-BE49-F238E27FC236}">
                  <a16:creationId xmlns:a16="http://schemas.microsoft.com/office/drawing/2014/main" id="{00000000-0008-0000-0E00-00000200000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9328149" y="1390650"/>
              <a:ext cx="8190865" cy="4215765"/>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editAs="absolute">
    <xdr:from>
      <xdr:col>3</xdr:col>
      <xdr:colOff>598170</xdr:colOff>
      <xdr:row>2</xdr:row>
      <xdr:rowOff>28575</xdr:rowOff>
    </xdr:from>
    <xdr:to>
      <xdr:col>7</xdr:col>
      <xdr:colOff>31750</xdr:colOff>
      <xdr:row>15</xdr:row>
      <xdr:rowOff>76200</xdr:rowOff>
    </xdr:to>
    <mc:AlternateContent xmlns:mc="http://schemas.openxmlformats.org/markup-compatibility/2006" xmlns:sle15="http://schemas.microsoft.com/office/drawing/2012/slicer">
      <mc:Choice Requires="sle15">
        <xdr:graphicFrame macro="">
          <xdr:nvGraphicFramePr>
            <xdr:cNvPr id="3" name="Region">
              <a:extLst>
                <a:ext uri="{FF2B5EF4-FFF2-40B4-BE49-F238E27FC236}">
                  <a16:creationId xmlns:a16="http://schemas.microsoft.com/office/drawing/2014/main" id="{00000000-0008-0000-0E00-000003000000}"/>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6930390" y="394335"/>
              <a:ext cx="1841500" cy="2425065"/>
            </a:xfrm>
            <a:prstGeom prst="rect">
              <a:avLst/>
            </a:prstGeom>
            <a:solidFill>
              <a:prstClr val="white"/>
            </a:solidFill>
            <a:ln w="1">
              <a:solidFill>
                <a:prstClr val="green"/>
              </a:solidFill>
            </a:ln>
          </xdr:spPr>
          <xdr:txBody>
            <a:bodyPr vertOverflow="clip" horzOverflow="clip"/>
            <a:lstStyle/>
            <a:p>
              <a:r>
                <a:rPr lang="en-IN"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10.xml><?xml version="1.0" encoding="utf-8"?>
<xdr:wsDr xmlns:xdr="http://schemas.openxmlformats.org/drawingml/2006/spreadsheetDrawing" xmlns:a="http://schemas.openxmlformats.org/drawingml/2006/main">
  <xdr:twoCellAnchor>
    <xdr:from>
      <xdr:col>90</xdr:col>
      <xdr:colOff>20278</xdr:colOff>
      <xdr:row>33</xdr:row>
      <xdr:rowOff>14041</xdr:rowOff>
    </xdr:from>
    <xdr:to>
      <xdr:col>98</xdr:col>
      <xdr:colOff>26293</xdr:colOff>
      <xdr:row>62</xdr:row>
      <xdr:rowOff>14040</xdr:rowOff>
    </xdr:to>
    <xdr:sp macro="" textlink="">
      <xdr:nvSpPr>
        <xdr:cNvPr id="2" name="Freeform 27">
          <a:extLst>
            <a:ext uri="{FF2B5EF4-FFF2-40B4-BE49-F238E27FC236}">
              <a16:creationId xmlns:a16="http://schemas.microsoft.com/office/drawing/2014/main" id="{00000000-0008-0000-0F00-000002000000}"/>
            </a:ext>
          </a:extLst>
        </xdr:cNvPr>
        <xdr:cNvSpPr/>
      </xdr:nvSpPr>
      <xdr:spPr>
        <a:xfrm>
          <a:off x="3533098" y="684601"/>
          <a:ext cx="249855" cy="441959"/>
        </a:xfrm>
        <a:custGeom>
          <a:avLst/>
          <a:gdLst>
            <a:gd name="connsiteX0" fmla="*/ 128273 w 223796"/>
            <a:gd name="connsiteY0" fmla="*/ 554033 h 554033"/>
            <a:gd name="connsiteX1" fmla="*/ 128273 w 223796"/>
            <a:gd name="connsiteY1" fmla="*/ 526740 h 554033"/>
            <a:gd name="connsiteX2" fmla="*/ 122815 w 223796"/>
            <a:gd name="connsiteY2" fmla="*/ 518553 h 554033"/>
            <a:gd name="connsiteX3" fmla="*/ 111898 w 223796"/>
            <a:gd name="connsiteY3" fmla="*/ 507636 h 554033"/>
            <a:gd name="connsiteX4" fmla="*/ 98252 w 223796"/>
            <a:gd name="connsiteY4" fmla="*/ 488531 h 554033"/>
            <a:gd name="connsiteX5" fmla="*/ 92793 w 223796"/>
            <a:gd name="connsiteY5" fmla="*/ 483073 h 554033"/>
            <a:gd name="connsiteX6" fmla="*/ 92793 w 223796"/>
            <a:gd name="connsiteY6" fmla="*/ 463968 h 554033"/>
            <a:gd name="connsiteX7" fmla="*/ 95523 w 223796"/>
            <a:gd name="connsiteY7" fmla="*/ 455780 h 554033"/>
            <a:gd name="connsiteX8" fmla="*/ 103710 w 223796"/>
            <a:gd name="connsiteY8" fmla="*/ 450322 h 554033"/>
            <a:gd name="connsiteX9" fmla="*/ 109169 w 223796"/>
            <a:gd name="connsiteY9" fmla="*/ 444864 h 554033"/>
            <a:gd name="connsiteX10" fmla="*/ 106440 w 223796"/>
            <a:gd name="connsiteY10" fmla="*/ 428488 h 554033"/>
            <a:gd name="connsiteX11" fmla="*/ 90064 w 223796"/>
            <a:gd name="connsiteY11" fmla="*/ 423030 h 554033"/>
            <a:gd name="connsiteX12" fmla="*/ 81877 w 223796"/>
            <a:gd name="connsiteY12" fmla="*/ 420301 h 554033"/>
            <a:gd name="connsiteX13" fmla="*/ 76418 w 223796"/>
            <a:gd name="connsiteY13" fmla="*/ 414842 h 554033"/>
            <a:gd name="connsiteX14" fmla="*/ 27292 w 223796"/>
            <a:gd name="connsiteY14" fmla="*/ 406654 h 554033"/>
            <a:gd name="connsiteX15" fmla="*/ 13646 w 223796"/>
            <a:gd name="connsiteY15" fmla="*/ 395738 h 554033"/>
            <a:gd name="connsiteX16" fmla="*/ 0 w 223796"/>
            <a:gd name="connsiteY16" fmla="*/ 382091 h 554033"/>
            <a:gd name="connsiteX17" fmla="*/ 8187 w 223796"/>
            <a:gd name="connsiteY17" fmla="*/ 360258 h 554033"/>
            <a:gd name="connsiteX18" fmla="*/ 16375 w 223796"/>
            <a:gd name="connsiteY18" fmla="*/ 357528 h 554033"/>
            <a:gd name="connsiteX19" fmla="*/ 21834 w 223796"/>
            <a:gd name="connsiteY19" fmla="*/ 352070 h 554033"/>
            <a:gd name="connsiteX20" fmla="*/ 24563 w 223796"/>
            <a:gd name="connsiteY20" fmla="*/ 343882 h 554033"/>
            <a:gd name="connsiteX21" fmla="*/ 30021 w 223796"/>
            <a:gd name="connsiteY21" fmla="*/ 324778 h 554033"/>
            <a:gd name="connsiteX22" fmla="*/ 27292 w 223796"/>
            <a:gd name="connsiteY22" fmla="*/ 313861 h 554033"/>
            <a:gd name="connsiteX23" fmla="*/ 19104 w 223796"/>
            <a:gd name="connsiteY23" fmla="*/ 294756 h 554033"/>
            <a:gd name="connsiteX24" fmla="*/ 10917 w 223796"/>
            <a:gd name="connsiteY24" fmla="*/ 292027 h 554033"/>
            <a:gd name="connsiteX25" fmla="*/ 5458 w 223796"/>
            <a:gd name="connsiteY25" fmla="*/ 286568 h 554033"/>
            <a:gd name="connsiteX26" fmla="*/ 5458 w 223796"/>
            <a:gd name="connsiteY26" fmla="*/ 270193 h 554033"/>
            <a:gd name="connsiteX27" fmla="*/ 16375 w 223796"/>
            <a:gd name="connsiteY27" fmla="*/ 259276 h 554033"/>
            <a:gd name="connsiteX28" fmla="*/ 60043 w 223796"/>
            <a:gd name="connsiteY28" fmla="*/ 253818 h 554033"/>
            <a:gd name="connsiteX29" fmla="*/ 76418 w 223796"/>
            <a:gd name="connsiteY29" fmla="*/ 251089 h 554033"/>
            <a:gd name="connsiteX30" fmla="*/ 95523 w 223796"/>
            <a:gd name="connsiteY30" fmla="*/ 251089 h 554033"/>
            <a:gd name="connsiteX31" fmla="*/ 98252 w 223796"/>
            <a:gd name="connsiteY31" fmla="*/ 231984 h 554033"/>
            <a:gd name="connsiteX32" fmla="*/ 106440 w 223796"/>
            <a:gd name="connsiteY32" fmla="*/ 229255 h 554033"/>
            <a:gd name="connsiteX33" fmla="*/ 111898 w 223796"/>
            <a:gd name="connsiteY33" fmla="*/ 223796 h 554033"/>
            <a:gd name="connsiteX34" fmla="*/ 117357 w 223796"/>
            <a:gd name="connsiteY34" fmla="*/ 207421 h 554033"/>
            <a:gd name="connsiteX35" fmla="*/ 120086 w 223796"/>
            <a:gd name="connsiteY35" fmla="*/ 199233 h 554033"/>
            <a:gd name="connsiteX36" fmla="*/ 114627 w 223796"/>
            <a:gd name="connsiteY36" fmla="*/ 182858 h 554033"/>
            <a:gd name="connsiteX37" fmla="*/ 111898 w 223796"/>
            <a:gd name="connsiteY37" fmla="*/ 174670 h 554033"/>
            <a:gd name="connsiteX38" fmla="*/ 103710 w 223796"/>
            <a:gd name="connsiteY38" fmla="*/ 169212 h 554033"/>
            <a:gd name="connsiteX39" fmla="*/ 100981 w 223796"/>
            <a:gd name="connsiteY39" fmla="*/ 161024 h 554033"/>
            <a:gd name="connsiteX40" fmla="*/ 109169 w 223796"/>
            <a:gd name="connsiteY40" fmla="*/ 158295 h 554033"/>
            <a:gd name="connsiteX41" fmla="*/ 120086 w 223796"/>
            <a:gd name="connsiteY41" fmla="*/ 155566 h 554033"/>
            <a:gd name="connsiteX42" fmla="*/ 128273 w 223796"/>
            <a:gd name="connsiteY42" fmla="*/ 150107 h 554033"/>
            <a:gd name="connsiteX43" fmla="*/ 163753 w 223796"/>
            <a:gd name="connsiteY43" fmla="*/ 139190 h 554033"/>
            <a:gd name="connsiteX44" fmla="*/ 161024 w 223796"/>
            <a:gd name="connsiteY44" fmla="*/ 131003 h 554033"/>
            <a:gd name="connsiteX45" fmla="*/ 163753 w 223796"/>
            <a:gd name="connsiteY45" fmla="*/ 122815 h 554033"/>
            <a:gd name="connsiteX46" fmla="*/ 177399 w 223796"/>
            <a:gd name="connsiteY46" fmla="*/ 114627 h 554033"/>
            <a:gd name="connsiteX47" fmla="*/ 193775 w 223796"/>
            <a:gd name="connsiteY47" fmla="*/ 111898 h 554033"/>
            <a:gd name="connsiteX48" fmla="*/ 201963 w 223796"/>
            <a:gd name="connsiteY48" fmla="*/ 106440 h 554033"/>
            <a:gd name="connsiteX49" fmla="*/ 207421 w 223796"/>
            <a:gd name="connsiteY49" fmla="*/ 90064 h 554033"/>
            <a:gd name="connsiteX50" fmla="*/ 210150 w 223796"/>
            <a:gd name="connsiteY50" fmla="*/ 81876 h 554033"/>
            <a:gd name="connsiteX51" fmla="*/ 218338 w 223796"/>
            <a:gd name="connsiteY51" fmla="*/ 51855 h 554033"/>
            <a:gd name="connsiteX52" fmla="*/ 221067 w 223796"/>
            <a:gd name="connsiteY52" fmla="*/ 21833 h 554033"/>
            <a:gd name="connsiteX53" fmla="*/ 223796 w 223796"/>
            <a:gd name="connsiteY53" fmla="*/ 0 h 55403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Lst>
          <a:rect l="l" t="t" r="r" b="b"/>
          <a:pathLst>
            <a:path w="223796" h="554033">
              <a:moveTo>
                <a:pt x="128273" y="554033"/>
              </a:moveTo>
              <a:cubicBezTo>
                <a:pt x="130227" y="540361"/>
                <a:pt x="133567" y="537327"/>
                <a:pt x="128273" y="526740"/>
              </a:cubicBezTo>
              <a:cubicBezTo>
                <a:pt x="126806" y="523806"/>
                <a:pt x="124950" y="521043"/>
                <a:pt x="122815" y="518553"/>
              </a:cubicBezTo>
              <a:cubicBezTo>
                <a:pt x="119466" y="514646"/>
                <a:pt x="111898" y="507636"/>
                <a:pt x="111898" y="507636"/>
              </a:cubicBezTo>
              <a:cubicBezTo>
                <a:pt x="107542" y="494566"/>
                <a:pt x="111203" y="501481"/>
                <a:pt x="98252" y="488531"/>
              </a:cubicBezTo>
              <a:lnTo>
                <a:pt x="92793" y="483073"/>
              </a:lnTo>
              <a:cubicBezTo>
                <a:pt x="89080" y="471934"/>
                <a:pt x="89102" y="476884"/>
                <a:pt x="92793" y="463968"/>
              </a:cubicBezTo>
              <a:cubicBezTo>
                <a:pt x="93583" y="461202"/>
                <a:pt x="93726" y="458027"/>
                <a:pt x="95523" y="455780"/>
              </a:cubicBezTo>
              <a:cubicBezTo>
                <a:pt x="97572" y="453219"/>
                <a:pt x="101149" y="452371"/>
                <a:pt x="103710" y="450322"/>
              </a:cubicBezTo>
              <a:cubicBezTo>
                <a:pt x="105719" y="448715"/>
                <a:pt x="107349" y="446683"/>
                <a:pt x="109169" y="444864"/>
              </a:cubicBezTo>
              <a:cubicBezTo>
                <a:pt x="108259" y="439405"/>
                <a:pt x="110084" y="432653"/>
                <a:pt x="106440" y="428488"/>
              </a:cubicBezTo>
              <a:cubicBezTo>
                <a:pt x="102651" y="424158"/>
                <a:pt x="95523" y="424849"/>
                <a:pt x="90064" y="423030"/>
              </a:cubicBezTo>
              <a:lnTo>
                <a:pt x="81877" y="420301"/>
              </a:lnTo>
              <a:cubicBezTo>
                <a:pt x="80057" y="418481"/>
                <a:pt x="78720" y="415993"/>
                <a:pt x="76418" y="414842"/>
              </a:cubicBezTo>
              <a:cubicBezTo>
                <a:pt x="60359" y="406813"/>
                <a:pt x="45387" y="408162"/>
                <a:pt x="27292" y="406654"/>
              </a:cubicBezTo>
              <a:cubicBezTo>
                <a:pt x="13263" y="401978"/>
                <a:pt x="23811" y="407356"/>
                <a:pt x="13646" y="395738"/>
              </a:cubicBezTo>
              <a:cubicBezTo>
                <a:pt x="9410" y="390897"/>
                <a:pt x="0" y="382091"/>
                <a:pt x="0" y="382091"/>
              </a:cubicBezTo>
              <a:cubicBezTo>
                <a:pt x="1479" y="374694"/>
                <a:pt x="1494" y="365612"/>
                <a:pt x="8187" y="360258"/>
              </a:cubicBezTo>
              <a:cubicBezTo>
                <a:pt x="10434" y="358461"/>
                <a:pt x="13646" y="358438"/>
                <a:pt x="16375" y="357528"/>
              </a:cubicBezTo>
              <a:cubicBezTo>
                <a:pt x="18195" y="355709"/>
                <a:pt x="20510" y="354276"/>
                <a:pt x="21834" y="352070"/>
              </a:cubicBezTo>
              <a:cubicBezTo>
                <a:pt x="23314" y="349603"/>
                <a:pt x="23773" y="346648"/>
                <a:pt x="24563" y="343882"/>
              </a:cubicBezTo>
              <a:cubicBezTo>
                <a:pt x="31414" y="319902"/>
                <a:pt x="23480" y="344401"/>
                <a:pt x="30021" y="324778"/>
              </a:cubicBezTo>
              <a:cubicBezTo>
                <a:pt x="29111" y="321139"/>
                <a:pt x="28106" y="317523"/>
                <a:pt x="27292" y="313861"/>
              </a:cubicBezTo>
              <a:cubicBezTo>
                <a:pt x="25259" y="304713"/>
                <a:pt x="27177" y="299600"/>
                <a:pt x="19104" y="294756"/>
              </a:cubicBezTo>
              <a:cubicBezTo>
                <a:pt x="16637" y="293276"/>
                <a:pt x="13646" y="292937"/>
                <a:pt x="10917" y="292027"/>
              </a:cubicBezTo>
              <a:cubicBezTo>
                <a:pt x="9097" y="290207"/>
                <a:pt x="6782" y="288775"/>
                <a:pt x="5458" y="286568"/>
              </a:cubicBezTo>
              <a:cubicBezTo>
                <a:pt x="2136" y="281031"/>
                <a:pt x="1503" y="275730"/>
                <a:pt x="5458" y="270193"/>
              </a:cubicBezTo>
              <a:cubicBezTo>
                <a:pt x="8449" y="266005"/>
                <a:pt x="11493" y="260903"/>
                <a:pt x="16375" y="259276"/>
              </a:cubicBezTo>
              <a:cubicBezTo>
                <a:pt x="35816" y="252796"/>
                <a:pt x="21695" y="256768"/>
                <a:pt x="60043" y="253818"/>
              </a:cubicBezTo>
              <a:cubicBezTo>
                <a:pt x="65501" y="252908"/>
                <a:pt x="70884" y="251089"/>
                <a:pt x="76418" y="251089"/>
              </a:cubicBezTo>
              <a:cubicBezTo>
                <a:pt x="100407" y="251089"/>
                <a:pt x="75891" y="257632"/>
                <a:pt x="95523" y="251089"/>
              </a:cubicBezTo>
              <a:cubicBezTo>
                <a:pt x="96433" y="244721"/>
                <a:pt x="95375" y="237738"/>
                <a:pt x="98252" y="231984"/>
              </a:cubicBezTo>
              <a:cubicBezTo>
                <a:pt x="99539" y="229411"/>
                <a:pt x="103973" y="230735"/>
                <a:pt x="106440" y="229255"/>
              </a:cubicBezTo>
              <a:cubicBezTo>
                <a:pt x="108646" y="227931"/>
                <a:pt x="110079" y="225616"/>
                <a:pt x="111898" y="223796"/>
              </a:cubicBezTo>
              <a:lnTo>
                <a:pt x="117357" y="207421"/>
              </a:lnTo>
              <a:lnTo>
                <a:pt x="120086" y="199233"/>
              </a:lnTo>
              <a:lnTo>
                <a:pt x="114627" y="182858"/>
              </a:lnTo>
              <a:cubicBezTo>
                <a:pt x="113717" y="180129"/>
                <a:pt x="114292" y="176266"/>
                <a:pt x="111898" y="174670"/>
              </a:cubicBezTo>
              <a:lnTo>
                <a:pt x="103710" y="169212"/>
              </a:lnTo>
              <a:cubicBezTo>
                <a:pt x="102800" y="166483"/>
                <a:pt x="99694" y="163597"/>
                <a:pt x="100981" y="161024"/>
              </a:cubicBezTo>
              <a:cubicBezTo>
                <a:pt x="102268" y="158451"/>
                <a:pt x="106403" y="159085"/>
                <a:pt x="109169" y="158295"/>
              </a:cubicBezTo>
              <a:cubicBezTo>
                <a:pt x="112776" y="157265"/>
                <a:pt x="116447" y="156476"/>
                <a:pt x="120086" y="155566"/>
              </a:cubicBezTo>
              <a:cubicBezTo>
                <a:pt x="122815" y="153746"/>
                <a:pt x="125057" y="150750"/>
                <a:pt x="128273" y="150107"/>
              </a:cubicBezTo>
              <a:cubicBezTo>
                <a:pt x="165375" y="142686"/>
                <a:pt x="157170" y="158940"/>
                <a:pt x="163753" y="139190"/>
              </a:cubicBezTo>
              <a:cubicBezTo>
                <a:pt x="162843" y="136461"/>
                <a:pt x="161024" y="133880"/>
                <a:pt x="161024" y="131003"/>
              </a:cubicBezTo>
              <a:cubicBezTo>
                <a:pt x="161024" y="128126"/>
                <a:pt x="162273" y="125282"/>
                <a:pt x="163753" y="122815"/>
              </a:cubicBezTo>
              <a:cubicBezTo>
                <a:pt x="167056" y="117310"/>
                <a:pt x="171454" y="115948"/>
                <a:pt x="177399" y="114627"/>
              </a:cubicBezTo>
              <a:cubicBezTo>
                <a:pt x="182801" y="113427"/>
                <a:pt x="188316" y="112808"/>
                <a:pt x="193775" y="111898"/>
              </a:cubicBezTo>
              <a:cubicBezTo>
                <a:pt x="196504" y="110079"/>
                <a:pt x="200225" y="109222"/>
                <a:pt x="201963" y="106440"/>
              </a:cubicBezTo>
              <a:cubicBezTo>
                <a:pt x="205013" y="101561"/>
                <a:pt x="205602" y="95523"/>
                <a:pt x="207421" y="90064"/>
              </a:cubicBezTo>
              <a:cubicBezTo>
                <a:pt x="208331" y="87335"/>
                <a:pt x="209452" y="84667"/>
                <a:pt x="210150" y="81876"/>
              </a:cubicBezTo>
              <a:cubicBezTo>
                <a:pt x="216307" y="57252"/>
                <a:pt x="213237" y="67160"/>
                <a:pt x="218338" y="51855"/>
              </a:cubicBezTo>
              <a:cubicBezTo>
                <a:pt x="219248" y="41848"/>
                <a:pt x="219957" y="31820"/>
                <a:pt x="221067" y="21833"/>
              </a:cubicBezTo>
              <a:cubicBezTo>
                <a:pt x="223925" y="-3888"/>
                <a:pt x="223796" y="9970"/>
                <a:pt x="223796"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77</xdr:col>
      <xdr:colOff>5237</xdr:colOff>
      <xdr:row>24</xdr:row>
      <xdr:rowOff>5446</xdr:rowOff>
    </xdr:from>
    <xdr:to>
      <xdr:col>99</xdr:col>
      <xdr:colOff>10627</xdr:colOff>
      <xdr:row>34</xdr:row>
      <xdr:rowOff>8311</xdr:rowOff>
    </xdr:to>
    <xdr:sp macro="" textlink="">
      <xdr:nvSpPr>
        <xdr:cNvPr id="3" name="Freeform 28">
          <a:extLst>
            <a:ext uri="{FF2B5EF4-FFF2-40B4-BE49-F238E27FC236}">
              <a16:creationId xmlns:a16="http://schemas.microsoft.com/office/drawing/2014/main" id="{00000000-0008-0000-0F00-000003000000}"/>
            </a:ext>
          </a:extLst>
        </xdr:cNvPr>
        <xdr:cNvSpPr/>
      </xdr:nvSpPr>
      <xdr:spPr>
        <a:xfrm>
          <a:off x="3121817" y="538846"/>
          <a:ext cx="675950" cy="155265"/>
        </a:xfrm>
        <a:custGeom>
          <a:avLst/>
          <a:gdLst>
            <a:gd name="connsiteX0" fmla="*/ 592242 w 605320"/>
            <a:gd name="connsiteY0" fmla="*/ 193775 h 193775"/>
            <a:gd name="connsiteX1" fmla="*/ 586784 w 605320"/>
            <a:gd name="connsiteY1" fmla="*/ 180129 h 193775"/>
            <a:gd name="connsiteX2" fmla="*/ 584055 w 605320"/>
            <a:gd name="connsiteY2" fmla="*/ 171941 h 193775"/>
            <a:gd name="connsiteX3" fmla="*/ 589513 w 605320"/>
            <a:gd name="connsiteY3" fmla="*/ 163753 h 193775"/>
            <a:gd name="connsiteX4" fmla="*/ 600430 w 605320"/>
            <a:gd name="connsiteY4" fmla="*/ 152836 h 193775"/>
            <a:gd name="connsiteX5" fmla="*/ 600430 w 605320"/>
            <a:gd name="connsiteY5" fmla="*/ 95523 h 193775"/>
            <a:gd name="connsiteX6" fmla="*/ 594972 w 605320"/>
            <a:gd name="connsiteY6" fmla="*/ 79147 h 193775"/>
            <a:gd name="connsiteX7" fmla="*/ 589513 w 605320"/>
            <a:gd name="connsiteY7" fmla="*/ 73689 h 193775"/>
            <a:gd name="connsiteX8" fmla="*/ 573138 w 605320"/>
            <a:gd name="connsiteY8" fmla="*/ 68230 h 193775"/>
            <a:gd name="connsiteX9" fmla="*/ 562221 w 605320"/>
            <a:gd name="connsiteY9" fmla="*/ 57313 h 193775"/>
            <a:gd name="connsiteX10" fmla="*/ 559492 w 605320"/>
            <a:gd name="connsiteY10" fmla="*/ 49126 h 193775"/>
            <a:gd name="connsiteX11" fmla="*/ 545845 w 605320"/>
            <a:gd name="connsiteY11" fmla="*/ 38209 h 193775"/>
            <a:gd name="connsiteX12" fmla="*/ 518553 w 605320"/>
            <a:gd name="connsiteY12" fmla="*/ 32750 h 193775"/>
            <a:gd name="connsiteX13" fmla="*/ 504907 w 605320"/>
            <a:gd name="connsiteY13" fmla="*/ 30021 h 193775"/>
            <a:gd name="connsiteX14" fmla="*/ 488532 w 605320"/>
            <a:gd name="connsiteY14" fmla="*/ 24563 h 193775"/>
            <a:gd name="connsiteX15" fmla="*/ 474886 w 605320"/>
            <a:gd name="connsiteY15" fmla="*/ 16375 h 193775"/>
            <a:gd name="connsiteX16" fmla="*/ 469427 w 605320"/>
            <a:gd name="connsiteY16" fmla="*/ 10917 h 193775"/>
            <a:gd name="connsiteX17" fmla="*/ 461239 w 605320"/>
            <a:gd name="connsiteY17" fmla="*/ 8187 h 193775"/>
            <a:gd name="connsiteX18" fmla="*/ 453052 w 605320"/>
            <a:gd name="connsiteY18" fmla="*/ 2729 h 193775"/>
            <a:gd name="connsiteX19" fmla="*/ 428489 w 605320"/>
            <a:gd name="connsiteY19" fmla="*/ 0 h 193775"/>
            <a:gd name="connsiteX20" fmla="*/ 414843 w 605320"/>
            <a:gd name="connsiteY20" fmla="*/ 2729 h 193775"/>
            <a:gd name="connsiteX21" fmla="*/ 406655 w 605320"/>
            <a:gd name="connsiteY21" fmla="*/ 27292 h 193775"/>
            <a:gd name="connsiteX22" fmla="*/ 401197 w 605320"/>
            <a:gd name="connsiteY22" fmla="*/ 35480 h 193775"/>
            <a:gd name="connsiteX23" fmla="*/ 384821 w 605320"/>
            <a:gd name="connsiteY23" fmla="*/ 40938 h 193775"/>
            <a:gd name="connsiteX24" fmla="*/ 376633 w 605320"/>
            <a:gd name="connsiteY24" fmla="*/ 43667 h 193775"/>
            <a:gd name="connsiteX25" fmla="*/ 371175 w 605320"/>
            <a:gd name="connsiteY25" fmla="*/ 35480 h 193775"/>
            <a:gd name="connsiteX26" fmla="*/ 354800 w 605320"/>
            <a:gd name="connsiteY26" fmla="*/ 30021 h 193775"/>
            <a:gd name="connsiteX27" fmla="*/ 330237 w 605320"/>
            <a:gd name="connsiteY27" fmla="*/ 32750 h 193775"/>
            <a:gd name="connsiteX28" fmla="*/ 313861 w 605320"/>
            <a:gd name="connsiteY28" fmla="*/ 40938 h 193775"/>
            <a:gd name="connsiteX29" fmla="*/ 297486 w 605320"/>
            <a:gd name="connsiteY29" fmla="*/ 46397 h 193775"/>
            <a:gd name="connsiteX30" fmla="*/ 289298 w 605320"/>
            <a:gd name="connsiteY30" fmla="*/ 51855 h 193775"/>
            <a:gd name="connsiteX31" fmla="*/ 272923 w 605320"/>
            <a:gd name="connsiteY31" fmla="*/ 57313 h 193775"/>
            <a:gd name="connsiteX32" fmla="*/ 264735 w 605320"/>
            <a:gd name="connsiteY32" fmla="*/ 60043 h 193775"/>
            <a:gd name="connsiteX33" fmla="*/ 256548 w 605320"/>
            <a:gd name="connsiteY33" fmla="*/ 62772 h 193775"/>
            <a:gd name="connsiteX34" fmla="*/ 248360 w 605320"/>
            <a:gd name="connsiteY34" fmla="*/ 76418 h 193775"/>
            <a:gd name="connsiteX35" fmla="*/ 242901 w 605320"/>
            <a:gd name="connsiteY35" fmla="*/ 81877 h 193775"/>
            <a:gd name="connsiteX36" fmla="*/ 237443 w 605320"/>
            <a:gd name="connsiteY36" fmla="*/ 90064 h 193775"/>
            <a:gd name="connsiteX37" fmla="*/ 229255 w 605320"/>
            <a:gd name="connsiteY37" fmla="*/ 103710 h 193775"/>
            <a:gd name="connsiteX38" fmla="*/ 218338 w 605320"/>
            <a:gd name="connsiteY38" fmla="*/ 100981 h 193775"/>
            <a:gd name="connsiteX39" fmla="*/ 204692 w 605320"/>
            <a:gd name="connsiteY39" fmla="*/ 103710 h 193775"/>
            <a:gd name="connsiteX40" fmla="*/ 201963 w 605320"/>
            <a:gd name="connsiteY40" fmla="*/ 111898 h 193775"/>
            <a:gd name="connsiteX41" fmla="*/ 199234 w 605320"/>
            <a:gd name="connsiteY41" fmla="*/ 122815 h 193775"/>
            <a:gd name="connsiteX42" fmla="*/ 191046 w 605320"/>
            <a:gd name="connsiteY42" fmla="*/ 125544 h 193775"/>
            <a:gd name="connsiteX43" fmla="*/ 141920 w 605320"/>
            <a:gd name="connsiteY43" fmla="*/ 122815 h 193775"/>
            <a:gd name="connsiteX44" fmla="*/ 125545 w 605320"/>
            <a:gd name="connsiteY44" fmla="*/ 117356 h 193775"/>
            <a:gd name="connsiteX45" fmla="*/ 106440 w 605320"/>
            <a:gd name="connsiteY45" fmla="*/ 111898 h 193775"/>
            <a:gd name="connsiteX46" fmla="*/ 103711 w 605320"/>
            <a:gd name="connsiteY46" fmla="*/ 87335 h 193775"/>
            <a:gd name="connsiteX47" fmla="*/ 87335 w 605320"/>
            <a:gd name="connsiteY47" fmla="*/ 79147 h 193775"/>
            <a:gd name="connsiteX48" fmla="*/ 73689 w 605320"/>
            <a:gd name="connsiteY48" fmla="*/ 68230 h 193775"/>
            <a:gd name="connsiteX49" fmla="*/ 70960 w 605320"/>
            <a:gd name="connsiteY49" fmla="*/ 60043 h 193775"/>
            <a:gd name="connsiteX50" fmla="*/ 62772 w 605320"/>
            <a:gd name="connsiteY50" fmla="*/ 57313 h 193775"/>
            <a:gd name="connsiteX51" fmla="*/ 35480 w 605320"/>
            <a:gd name="connsiteY51" fmla="*/ 54584 h 193775"/>
            <a:gd name="connsiteX52" fmla="*/ 32751 w 605320"/>
            <a:gd name="connsiteY52" fmla="*/ 46397 h 193775"/>
            <a:gd name="connsiteX53" fmla="*/ 13646 w 605320"/>
            <a:gd name="connsiteY53" fmla="*/ 43667 h 193775"/>
            <a:gd name="connsiteX54" fmla="*/ 5459 w 605320"/>
            <a:gd name="connsiteY54" fmla="*/ 38209 h 193775"/>
            <a:gd name="connsiteX55" fmla="*/ 0 w 605320"/>
            <a:gd name="connsiteY55" fmla="*/ 13646 h 193775"/>
            <a:gd name="connsiteX56" fmla="*/ 5459 w 605320"/>
            <a:gd name="connsiteY56" fmla="*/ 0 h 19377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Lst>
          <a:rect l="l" t="t" r="r" b="b"/>
          <a:pathLst>
            <a:path w="605320" h="193775">
              <a:moveTo>
                <a:pt x="592242" y="193775"/>
              </a:moveTo>
              <a:cubicBezTo>
                <a:pt x="590423" y="189226"/>
                <a:pt x="588504" y="184716"/>
                <a:pt x="586784" y="180129"/>
              </a:cubicBezTo>
              <a:cubicBezTo>
                <a:pt x="585774" y="177435"/>
                <a:pt x="583582" y="174779"/>
                <a:pt x="584055" y="171941"/>
              </a:cubicBezTo>
              <a:cubicBezTo>
                <a:pt x="584594" y="168705"/>
                <a:pt x="587378" y="166244"/>
                <a:pt x="589513" y="163753"/>
              </a:cubicBezTo>
              <a:cubicBezTo>
                <a:pt x="592862" y="159846"/>
                <a:pt x="600430" y="152836"/>
                <a:pt x="600430" y="152836"/>
              </a:cubicBezTo>
              <a:cubicBezTo>
                <a:pt x="607885" y="130472"/>
                <a:pt x="605945" y="139643"/>
                <a:pt x="600430" y="95523"/>
              </a:cubicBezTo>
              <a:cubicBezTo>
                <a:pt x="599716" y="89814"/>
                <a:pt x="599041" y="83215"/>
                <a:pt x="594972" y="79147"/>
              </a:cubicBezTo>
              <a:cubicBezTo>
                <a:pt x="593152" y="77328"/>
                <a:pt x="591815" y="74840"/>
                <a:pt x="589513" y="73689"/>
              </a:cubicBezTo>
              <a:cubicBezTo>
                <a:pt x="584367" y="71116"/>
                <a:pt x="573138" y="68230"/>
                <a:pt x="573138" y="68230"/>
              </a:cubicBezTo>
              <a:cubicBezTo>
                <a:pt x="569499" y="64591"/>
                <a:pt x="563848" y="62195"/>
                <a:pt x="562221" y="57313"/>
              </a:cubicBezTo>
              <a:cubicBezTo>
                <a:pt x="561311" y="54584"/>
                <a:pt x="560972" y="51593"/>
                <a:pt x="559492" y="49126"/>
              </a:cubicBezTo>
              <a:cubicBezTo>
                <a:pt x="557315" y="45499"/>
                <a:pt x="549034" y="39803"/>
                <a:pt x="545845" y="38209"/>
              </a:cubicBezTo>
              <a:cubicBezTo>
                <a:pt x="537999" y="34286"/>
                <a:pt x="526095" y="34007"/>
                <a:pt x="518553" y="32750"/>
              </a:cubicBezTo>
              <a:cubicBezTo>
                <a:pt x="513977" y="31987"/>
                <a:pt x="509382" y="31241"/>
                <a:pt x="504907" y="30021"/>
              </a:cubicBezTo>
              <a:cubicBezTo>
                <a:pt x="499356" y="28507"/>
                <a:pt x="488532" y="24563"/>
                <a:pt x="488532" y="24563"/>
              </a:cubicBezTo>
              <a:cubicBezTo>
                <a:pt x="474702" y="10733"/>
                <a:pt x="492598" y="27001"/>
                <a:pt x="474886" y="16375"/>
              </a:cubicBezTo>
              <a:cubicBezTo>
                <a:pt x="472679" y="15051"/>
                <a:pt x="471633" y="12241"/>
                <a:pt x="469427" y="10917"/>
              </a:cubicBezTo>
              <a:cubicBezTo>
                <a:pt x="466960" y="9437"/>
                <a:pt x="463812" y="9474"/>
                <a:pt x="461239" y="8187"/>
              </a:cubicBezTo>
              <a:cubicBezTo>
                <a:pt x="458305" y="6720"/>
                <a:pt x="456234" y="3524"/>
                <a:pt x="453052" y="2729"/>
              </a:cubicBezTo>
              <a:cubicBezTo>
                <a:pt x="445060" y="731"/>
                <a:pt x="436677" y="910"/>
                <a:pt x="428489" y="0"/>
              </a:cubicBezTo>
              <a:cubicBezTo>
                <a:pt x="423940" y="910"/>
                <a:pt x="418123" y="-551"/>
                <a:pt x="414843" y="2729"/>
              </a:cubicBezTo>
              <a:cubicBezTo>
                <a:pt x="406655" y="10917"/>
                <a:pt x="412113" y="19104"/>
                <a:pt x="406655" y="27292"/>
              </a:cubicBezTo>
              <a:cubicBezTo>
                <a:pt x="404836" y="30021"/>
                <a:pt x="403979" y="33742"/>
                <a:pt x="401197" y="35480"/>
              </a:cubicBezTo>
              <a:cubicBezTo>
                <a:pt x="396318" y="38530"/>
                <a:pt x="390280" y="39119"/>
                <a:pt x="384821" y="40938"/>
              </a:cubicBezTo>
              <a:lnTo>
                <a:pt x="376633" y="43667"/>
              </a:lnTo>
              <a:cubicBezTo>
                <a:pt x="374814" y="40938"/>
                <a:pt x="373956" y="37218"/>
                <a:pt x="371175" y="35480"/>
              </a:cubicBezTo>
              <a:cubicBezTo>
                <a:pt x="366296" y="32431"/>
                <a:pt x="354800" y="30021"/>
                <a:pt x="354800" y="30021"/>
              </a:cubicBezTo>
              <a:cubicBezTo>
                <a:pt x="346612" y="30931"/>
                <a:pt x="338363" y="31396"/>
                <a:pt x="330237" y="32750"/>
              </a:cubicBezTo>
              <a:cubicBezTo>
                <a:pt x="318297" y="34740"/>
                <a:pt x="325172" y="35911"/>
                <a:pt x="313861" y="40938"/>
              </a:cubicBezTo>
              <a:cubicBezTo>
                <a:pt x="308603" y="43275"/>
                <a:pt x="302274" y="43206"/>
                <a:pt x="297486" y="46397"/>
              </a:cubicBezTo>
              <a:cubicBezTo>
                <a:pt x="294757" y="48216"/>
                <a:pt x="292295" y="50523"/>
                <a:pt x="289298" y="51855"/>
              </a:cubicBezTo>
              <a:cubicBezTo>
                <a:pt x="284040" y="54192"/>
                <a:pt x="278381" y="55494"/>
                <a:pt x="272923" y="57313"/>
              </a:cubicBezTo>
              <a:lnTo>
                <a:pt x="264735" y="60043"/>
              </a:lnTo>
              <a:lnTo>
                <a:pt x="256548" y="62772"/>
              </a:lnTo>
              <a:cubicBezTo>
                <a:pt x="242718" y="76599"/>
                <a:pt x="258987" y="58706"/>
                <a:pt x="248360" y="76418"/>
              </a:cubicBezTo>
              <a:cubicBezTo>
                <a:pt x="247036" y="78625"/>
                <a:pt x="244509" y="79868"/>
                <a:pt x="242901" y="81877"/>
              </a:cubicBezTo>
              <a:cubicBezTo>
                <a:pt x="240852" y="84438"/>
                <a:pt x="239262" y="87335"/>
                <a:pt x="237443" y="90064"/>
              </a:cubicBezTo>
              <a:cubicBezTo>
                <a:pt x="236364" y="93302"/>
                <a:pt x="234545" y="102828"/>
                <a:pt x="229255" y="103710"/>
              </a:cubicBezTo>
              <a:cubicBezTo>
                <a:pt x="225555" y="104327"/>
                <a:pt x="221977" y="101891"/>
                <a:pt x="218338" y="100981"/>
              </a:cubicBezTo>
              <a:cubicBezTo>
                <a:pt x="213789" y="101891"/>
                <a:pt x="208552" y="101137"/>
                <a:pt x="204692" y="103710"/>
              </a:cubicBezTo>
              <a:cubicBezTo>
                <a:pt x="202298" y="105306"/>
                <a:pt x="202753" y="109132"/>
                <a:pt x="201963" y="111898"/>
              </a:cubicBezTo>
              <a:cubicBezTo>
                <a:pt x="200933" y="115505"/>
                <a:pt x="201577" y="119886"/>
                <a:pt x="199234" y="122815"/>
              </a:cubicBezTo>
              <a:cubicBezTo>
                <a:pt x="197437" y="125061"/>
                <a:pt x="193775" y="124634"/>
                <a:pt x="191046" y="125544"/>
              </a:cubicBezTo>
              <a:cubicBezTo>
                <a:pt x="174671" y="124634"/>
                <a:pt x="158194" y="124849"/>
                <a:pt x="141920" y="122815"/>
              </a:cubicBezTo>
              <a:cubicBezTo>
                <a:pt x="136211" y="122101"/>
                <a:pt x="131003" y="119176"/>
                <a:pt x="125545" y="117356"/>
              </a:cubicBezTo>
              <a:cubicBezTo>
                <a:pt x="113806" y="113443"/>
                <a:pt x="120138" y="115322"/>
                <a:pt x="106440" y="111898"/>
              </a:cubicBezTo>
              <a:cubicBezTo>
                <a:pt x="105530" y="103710"/>
                <a:pt x="106526" y="95077"/>
                <a:pt x="103711" y="87335"/>
              </a:cubicBezTo>
              <a:cubicBezTo>
                <a:pt x="101974" y="82557"/>
                <a:pt x="90877" y="80918"/>
                <a:pt x="87335" y="79147"/>
              </a:cubicBezTo>
              <a:cubicBezTo>
                <a:pt x="80449" y="75704"/>
                <a:pt x="78766" y="73307"/>
                <a:pt x="73689" y="68230"/>
              </a:cubicBezTo>
              <a:cubicBezTo>
                <a:pt x="72779" y="65501"/>
                <a:pt x="72994" y="62077"/>
                <a:pt x="70960" y="60043"/>
              </a:cubicBezTo>
              <a:cubicBezTo>
                <a:pt x="68926" y="58009"/>
                <a:pt x="65616" y="57751"/>
                <a:pt x="62772" y="57313"/>
              </a:cubicBezTo>
              <a:cubicBezTo>
                <a:pt x="53736" y="55923"/>
                <a:pt x="44577" y="55494"/>
                <a:pt x="35480" y="54584"/>
              </a:cubicBezTo>
              <a:cubicBezTo>
                <a:pt x="34570" y="51855"/>
                <a:pt x="35324" y="47683"/>
                <a:pt x="32751" y="46397"/>
              </a:cubicBezTo>
              <a:cubicBezTo>
                <a:pt x="26997" y="43520"/>
                <a:pt x="19808" y="45516"/>
                <a:pt x="13646" y="43667"/>
              </a:cubicBezTo>
              <a:cubicBezTo>
                <a:pt x="10504" y="42724"/>
                <a:pt x="8188" y="40028"/>
                <a:pt x="5459" y="38209"/>
              </a:cubicBezTo>
              <a:cubicBezTo>
                <a:pt x="2643" y="29765"/>
                <a:pt x="0" y="23255"/>
                <a:pt x="0" y="13646"/>
              </a:cubicBezTo>
              <a:cubicBezTo>
                <a:pt x="0" y="10270"/>
                <a:pt x="3826" y="3264"/>
                <a:pt x="5459"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22</xdr:col>
      <xdr:colOff>20945</xdr:colOff>
      <xdr:row>250</xdr:row>
      <xdr:rowOff>1216</xdr:rowOff>
    </xdr:from>
    <xdr:ext cx="691921" cy="419987"/>
    <xdr:sp macro="" textlink="">
      <xdr:nvSpPr>
        <xdr:cNvPr id="4" name="TextBox 3">
          <a:extLst>
            <a:ext uri="{FF2B5EF4-FFF2-40B4-BE49-F238E27FC236}">
              <a16:creationId xmlns:a16="http://schemas.microsoft.com/office/drawing/2014/main" id="{00000000-0008-0000-0F00-000004000000}"/>
            </a:ext>
          </a:extLst>
        </xdr:cNvPr>
        <xdr:cNvSpPr txBox="1"/>
      </xdr:nvSpPr>
      <xdr:spPr>
        <a:xfrm>
          <a:off x="1461125" y="3978856"/>
          <a:ext cx="691921" cy="4199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1100" b="1">
              <a:solidFill>
                <a:sysClr val="windowText" lastClr="000000"/>
              </a:solidFill>
              <a:latin typeface="Trebuchet MS" panose="020B0603020202020204" pitchFamily="34" charset="0"/>
            </a:rPr>
            <a:t>Arabian</a:t>
          </a:r>
        </a:p>
        <a:p>
          <a:pPr algn="ctr"/>
          <a:r>
            <a:rPr lang="en-US" sz="1100" b="1">
              <a:solidFill>
                <a:sysClr val="windowText" lastClr="000000"/>
              </a:solidFill>
              <a:latin typeface="Trebuchet MS" panose="020B0603020202020204" pitchFamily="34" charset="0"/>
            </a:rPr>
            <a:t>Sea</a:t>
          </a:r>
        </a:p>
      </xdr:txBody>
    </xdr:sp>
    <xdr:clientData/>
  </xdr:oneCellAnchor>
  <xdr:oneCellAnchor>
    <xdr:from>
      <xdr:col>136</xdr:col>
      <xdr:colOff>2349</xdr:colOff>
      <xdr:row>216</xdr:row>
      <xdr:rowOff>18644</xdr:rowOff>
    </xdr:from>
    <xdr:ext cx="620491" cy="583814"/>
    <xdr:sp macro="" textlink="">
      <xdr:nvSpPr>
        <xdr:cNvPr id="5" name="TextBox 4">
          <a:extLst>
            <a:ext uri="{FF2B5EF4-FFF2-40B4-BE49-F238E27FC236}">
              <a16:creationId xmlns:a16="http://schemas.microsoft.com/office/drawing/2014/main" id="{00000000-0008-0000-0F00-000005000000}"/>
            </a:ext>
          </a:extLst>
        </xdr:cNvPr>
        <xdr:cNvSpPr txBox="1"/>
      </xdr:nvSpPr>
      <xdr:spPr>
        <a:xfrm>
          <a:off x="4917249" y="3478124"/>
          <a:ext cx="620491" cy="58381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1100" b="1">
              <a:solidFill>
                <a:sysClr val="windowText" lastClr="000000"/>
              </a:solidFill>
              <a:latin typeface="Trebuchet MS" panose="020B0603020202020204" pitchFamily="34" charset="0"/>
            </a:rPr>
            <a:t>Bay</a:t>
          </a:r>
        </a:p>
        <a:p>
          <a:pPr algn="ctr"/>
          <a:r>
            <a:rPr lang="en-US" sz="1100" b="1">
              <a:solidFill>
                <a:sysClr val="windowText" lastClr="000000"/>
              </a:solidFill>
              <a:latin typeface="Trebuchet MS" panose="020B0603020202020204" pitchFamily="34" charset="0"/>
            </a:rPr>
            <a:t>of</a:t>
          </a:r>
          <a:endParaRPr lang="en-US" sz="1100" b="1" baseline="0">
            <a:solidFill>
              <a:sysClr val="windowText" lastClr="000000"/>
            </a:solidFill>
            <a:latin typeface="Trebuchet MS" panose="020B0603020202020204" pitchFamily="34" charset="0"/>
          </a:endParaRPr>
        </a:p>
        <a:p>
          <a:pPr algn="ctr"/>
          <a:r>
            <a:rPr lang="en-US" sz="1100" b="1" baseline="0">
              <a:solidFill>
                <a:sysClr val="windowText" lastClr="000000"/>
              </a:solidFill>
              <a:latin typeface="Trebuchet MS" panose="020B0603020202020204" pitchFamily="34" charset="0"/>
            </a:rPr>
            <a:t>Bengal</a:t>
          </a:r>
          <a:endParaRPr lang="en-US" sz="1100" b="1">
            <a:solidFill>
              <a:sysClr val="windowText" lastClr="000000"/>
            </a:solidFill>
            <a:latin typeface="Trebuchet MS" panose="020B0603020202020204" pitchFamily="34" charset="0"/>
          </a:endParaRPr>
        </a:p>
      </xdr:txBody>
    </xdr:sp>
    <xdr:clientData/>
  </xdr:oneCellAnchor>
  <xdr:oneCellAnchor>
    <xdr:from>
      <xdr:col>65</xdr:col>
      <xdr:colOff>7140</xdr:colOff>
      <xdr:row>346</xdr:row>
      <xdr:rowOff>1014</xdr:rowOff>
    </xdr:from>
    <xdr:ext cx="1042978" cy="256160"/>
    <xdr:sp macro="" textlink="">
      <xdr:nvSpPr>
        <xdr:cNvPr id="6" name="TextBox 5">
          <a:extLst>
            <a:ext uri="{FF2B5EF4-FFF2-40B4-BE49-F238E27FC236}">
              <a16:creationId xmlns:a16="http://schemas.microsoft.com/office/drawing/2014/main" id="{00000000-0008-0000-0F00-000006000000}"/>
            </a:ext>
          </a:extLst>
        </xdr:cNvPr>
        <xdr:cNvSpPr txBox="1"/>
      </xdr:nvSpPr>
      <xdr:spPr>
        <a:xfrm>
          <a:off x="2757960" y="5441694"/>
          <a:ext cx="1042978" cy="256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1100" b="1">
              <a:solidFill>
                <a:sysClr val="windowText" lastClr="000000"/>
              </a:solidFill>
              <a:latin typeface="Trebuchet MS" panose="020B0603020202020204" pitchFamily="34" charset="0"/>
            </a:rPr>
            <a:t>Indian Ocean</a:t>
          </a:r>
        </a:p>
      </xdr:txBody>
    </xdr:sp>
    <xdr:clientData/>
  </xdr:oneCellAnchor>
  <xdr:twoCellAnchor>
    <xdr:from>
      <xdr:col>68</xdr:col>
      <xdr:colOff>7144</xdr:colOff>
      <xdr:row>56</xdr:row>
      <xdr:rowOff>0</xdr:rowOff>
    </xdr:from>
    <xdr:to>
      <xdr:col>86</xdr:col>
      <xdr:colOff>19050</xdr:colOff>
      <xdr:row>66</xdr:row>
      <xdr:rowOff>4763</xdr:rowOff>
    </xdr:to>
    <xdr:sp macro="" textlink="">
      <xdr:nvSpPr>
        <xdr:cNvPr id="7" name="Freeform 7">
          <a:extLst>
            <a:ext uri="{FF2B5EF4-FFF2-40B4-BE49-F238E27FC236}">
              <a16:creationId xmlns:a16="http://schemas.microsoft.com/office/drawing/2014/main" id="{00000000-0008-0000-0F00-000007000000}"/>
            </a:ext>
          </a:extLst>
        </xdr:cNvPr>
        <xdr:cNvSpPr/>
      </xdr:nvSpPr>
      <xdr:spPr>
        <a:xfrm>
          <a:off x="2849404" y="1021080"/>
          <a:ext cx="560546" cy="157163"/>
        </a:xfrm>
        <a:custGeom>
          <a:avLst/>
          <a:gdLst>
            <a:gd name="connsiteX0" fmla="*/ 0 w 526256"/>
            <a:gd name="connsiteY0" fmla="*/ 195263 h 195263"/>
            <a:gd name="connsiteX1" fmla="*/ 11906 w 526256"/>
            <a:gd name="connsiteY1" fmla="*/ 188119 h 195263"/>
            <a:gd name="connsiteX2" fmla="*/ 19050 w 526256"/>
            <a:gd name="connsiteY2" fmla="*/ 185738 h 195263"/>
            <a:gd name="connsiteX3" fmla="*/ 21431 w 526256"/>
            <a:gd name="connsiteY3" fmla="*/ 192881 h 195263"/>
            <a:gd name="connsiteX4" fmla="*/ 42862 w 526256"/>
            <a:gd name="connsiteY4" fmla="*/ 188119 h 195263"/>
            <a:gd name="connsiteX5" fmla="*/ 64294 w 526256"/>
            <a:gd name="connsiteY5" fmla="*/ 173831 h 195263"/>
            <a:gd name="connsiteX6" fmla="*/ 71437 w 526256"/>
            <a:gd name="connsiteY6" fmla="*/ 169069 h 195263"/>
            <a:gd name="connsiteX7" fmla="*/ 78581 w 526256"/>
            <a:gd name="connsiteY7" fmla="*/ 166688 h 195263"/>
            <a:gd name="connsiteX8" fmla="*/ 88106 w 526256"/>
            <a:gd name="connsiteY8" fmla="*/ 152400 h 195263"/>
            <a:gd name="connsiteX9" fmla="*/ 95250 w 526256"/>
            <a:gd name="connsiteY9" fmla="*/ 138113 h 195263"/>
            <a:gd name="connsiteX10" fmla="*/ 95250 w 526256"/>
            <a:gd name="connsiteY10" fmla="*/ 107156 h 195263"/>
            <a:gd name="connsiteX11" fmla="*/ 92869 w 526256"/>
            <a:gd name="connsiteY11" fmla="*/ 100013 h 195263"/>
            <a:gd name="connsiteX12" fmla="*/ 83344 w 526256"/>
            <a:gd name="connsiteY12" fmla="*/ 85725 h 195263"/>
            <a:gd name="connsiteX13" fmla="*/ 111919 w 526256"/>
            <a:gd name="connsiteY13" fmla="*/ 76200 h 195263"/>
            <a:gd name="connsiteX14" fmla="*/ 116681 w 526256"/>
            <a:gd name="connsiteY14" fmla="*/ 69056 h 195263"/>
            <a:gd name="connsiteX15" fmla="*/ 123825 w 526256"/>
            <a:gd name="connsiteY15" fmla="*/ 64294 h 195263"/>
            <a:gd name="connsiteX16" fmla="*/ 135731 w 526256"/>
            <a:gd name="connsiteY16" fmla="*/ 54769 h 195263"/>
            <a:gd name="connsiteX17" fmla="*/ 157162 w 526256"/>
            <a:gd name="connsiteY17" fmla="*/ 42863 h 195263"/>
            <a:gd name="connsiteX18" fmla="*/ 178594 w 526256"/>
            <a:gd name="connsiteY18" fmla="*/ 28575 h 195263"/>
            <a:gd name="connsiteX19" fmla="*/ 185737 w 526256"/>
            <a:gd name="connsiteY19" fmla="*/ 23813 h 195263"/>
            <a:gd name="connsiteX20" fmla="*/ 192881 w 526256"/>
            <a:gd name="connsiteY20" fmla="*/ 21431 h 195263"/>
            <a:gd name="connsiteX21" fmla="*/ 207169 w 526256"/>
            <a:gd name="connsiteY21" fmla="*/ 11906 h 195263"/>
            <a:gd name="connsiteX22" fmla="*/ 209550 w 526256"/>
            <a:gd name="connsiteY22" fmla="*/ 4763 h 195263"/>
            <a:gd name="connsiteX23" fmla="*/ 223837 w 526256"/>
            <a:gd name="connsiteY23" fmla="*/ 0 h 195263"/>
            <a:gd name="connsiteX24" fmla="*/ 230981 w 526256"/>
            <a:gd name="connsiteY24" fmla="*/ 4763 h 195263"/>
            <a:gd name="connsiteX25" fmla="*/ 245269 w 526256"/>
            <a:gd name="connsiteY25" fmla="*/ 9525 h 195263"/>
            <a:gd name="connsiteX26" fmla="*/ 252412 w 526256"/>
            <a:gd name="connsiteY26" fmla="*/ 14288 h 195263"/>
            <a:gd name="connsiteX27" fmla="*/ 266700 w 526256"/>
            <a:gd name="connsiteY27" fmla="*/ 19050 h 195263"/>
            <a:gd name="connsiteX28" fmla="*/ 280987 w 526256"/>
            <a:gd name="connsiteY28" fmla="*/ 33338 h 195263"/>
            <a:gd name="connsiteX29" fmla="*/ 290512 w 526256"/>
            <a:gd name="connsiteY29" fmla="*/ 47625 h 195263"/>
            <a:gd name="connsiteX30" fmla="*/ 311944 w 526256"/>
            <a:gd name="connsiteY30" fmla="*/ 61913 h 195263"/>
            <a:gd name="connsiteX31" fmla="*/ 319087 w 526256"/>
            <a:gd name="connsiteY31" fmla="*/ 66675 h 195263"/>
            <a:gd name="connsiteX32" fmla="*/ 333375 w 526256"/>
            <a:gd name="connsiteY32" fmla="*/ 76200 h 195263"/>
            <a:gd name="connsiteX33" fmla="*/ 338137 w 526256"/>
            <a:gd name="connsiteY33" fmla="*/ 83344 h 195263"/>
            <a:gd name="connsiteX34" fmla="*/ 352425 w 526256"/>
            <a:gd name="connsiteY34" fmla="*/ 92869 h 195263"/>
            <a:gd name="connsiteX35" fmla="*/ 385762 w 526256"/>
            <a:gd name="connsiteY35" fmla="*/ 88106 h 195263"/>
            <a:gd name="connsiteX36" fmla="*/ 397669 w 526256"/>
            <a:gd name="connsiteY36" fmla="*/ 85725 h 195263"/>
            <a:gd name="connsiteX37" fmla="*/ 404812 w 526256"/>
            <a:gd name="connsiteY37" fmla="*/ 83344 h 195263"/>
            <a:gd name="connsiteX38" fmla="*/ 421481 w 526256"/>
            <a:gd name="connsiteY38" fmla="*/ 66675 h 195263"/>
            <a:gd name="connsiteX39" fmla="*/ 442912 w 526256"/>
            <a:gd name="connsiteY39" fmla="*/ 69056 h 195263"/>
            <a:gd name="connsiteX40" fmla="*/ 452437 w 526256"/>
            <a:gd name="connsiteY40" fmla="*/ 80963 h 195263"/>
            <a:gd name="connsiteX41" fmla="*/ 461962 w 526256"/>
            <a:gd name="connsiteY41" fmla="*/ 95250 h 195263"/>
            <a:gd name="connsiteX42" fmla="*/ 469106 w 526256"/>
            <a:gd name="connsiteY42" fmla="*/ 109538 h 195263"/>
            <a:gd name="connsiteX43" fmla="*/ 476250 w 526256"/>
            <a:gd name="connsiteY43" fmla="*/ 114300 h 195263"/>
            <a:gd name="connsiteX44" fmla="*/ 478631 w 526256"/>
            <a:gd name="connsiteY44" fmla="*/ 121444 h 195263"/>
            <a:gd name="connsiteX45" fmla="*/ 485775 w 526256"/>
            <a:gd name="connsiteY45" fmla="*/ 126206 h 195263"/>
            <a:gd name="connsiteX46" fmla="*/ 514350 w 526256"/>
            <a:gd name="connsiteY46" fmla="*/ 130969 h 195263"/>
            <a:gd name="connsiteX47" fmla="*/ 526256 w 526256"/>
            <a:gd name="connsiteY47" fmla="*/ 133350 h 1952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Lst>
          <a:rect l="l" t="t" r="r" b="b"/>
          <a:pathLst>
            <a:path w="526256" h="195263">
              <a:moveTo>
                <a:pt x="0" y="195263"/>
              </a:moveTo>
              <a:cubicBezTo>
                <a:pt x="3969" y="192882"/>
                <a:pt x="7766" y="190189"/>
                <a:pt x="11906" y="188119"/>
              </a:cubicBezTo>
              <a:cubicBezTo>
                <a:pt x="14151" y="186996"/>
                <a:pt x="16805" y="184616"/>
                <a:pt x="19050" y="185738"/>
              </a:cubicBezTo>
              <a:cubicBezTo>
                <a:pt x="21295" y="186860"/>
                <a:pt x="20637" y="190500"/>
                <a:pt x="21431" y="192881"/>
              </a:cubicBezTo>
              <a:cubicBezTo>
                <a:pt x="25308" y="192235"/>
                <a:pt x="37837" y="190911"/>
                <a:pt x="42862" y="188119"/>
              </a:cubicBezTo>
              <a:cubicBezTo>
                <a:pt x="42874" y="188112"/>
                <a:pt x="60716" y="176216"/>
                <a:pt x="64294" y="173831"/>
              </a:cubicBezTo>
              <a:cubicBezTo>
                <a:pt x="66675" y="172244"/>
                <a:pt x="68722" y="169974"/>
                <a:pt x="71437" y="169069"/>
              </a:cubicBezTo>
              <a:lnTo>
                <a:pt x="78581" y="166688"/>
              </a:lnTo>
              <a:cubicBezTo>
                <a:pt x="81756" y="161925"/>
                <a:pt x="86296" y="157830"/>
                <a:pt x="88106" y="152400"/>
              </a:cubicBezTo>
              <a:cubicBezTo>
                <a:pt x="91392" y="142541"/>
                <a:pt x="89094" y="147344"/>
                <a:pt x="95250" y="138113"/>
              </a:cubicBezTo>
              <a:cubicBezTo>
                <a:pt x="99848" y="124316"/>
                <a:pt x="98850" y="130558"/>
                <a:pt x="95250" y="107156"/>
              </a:cubicBezTo>
              <a:cubicBezTo>
                <a:pt x="94868" y="104675"/>
                <a:pt x="94088" y="102207"/>
                <a:pt x="92869" y="100013"/>
              </a:cubicBezTo>
              <a:cubicBezTo>
                <a:pt x="90089" y="95009"/>
                <a:pt x="83344" y="85725"/>
                <a:pt x="83344" y="85725"/>
              </a:cubicBezTo>
              <a:cubicBezTo>
                <a:pt x="100175" y="68892"/>
                <a:pt x="77309" y="88785"/>
                <a:pt x="111919" y="76200"/>
              </a:cubicBezTo>
              <a:cubicBezTo>
                <a:pt x="114609" y="75222"/>
                <a:pt x="114657" y="71080"/>
                <a:pt x="116681" y="69056"/>
              </a:cubicBezTo>
              <a:cubicBezTo>
                <a:pt x="118705" y="67032"/>
                <a:pt x="121444" y="65881"/>
                <a:pt x="123825" y="64294"/>
              </a:cubicBezTo>
              <a:cubicBezTo>
                <a:pt x="132624" y="51094"/>
                <a:pt x="123553" y="61534"/>
                <a:pt x="135731" y="54769"/>
              </a:cubicBezTo>
              <a:cubicBezTo>
                <a:pt x="160297" y="41122"/>
                <a:pt x="140998" y="48251"/>
                <a:pt x="157162" y="42863"/>
              </a:cubicBezTo>
              <a:lnTo>
                <a:pt x="178594" y="28575"/>
              </a:lnTo>
              <a:cubicBezTo>
                <a:pt x="180975" y="26988"/>
                <a:pt x="183022" y="24718"/>
                <a:pt x="185737" y="23813"/>
              </a:cubicBezTo>
              <a:cubicBezTo>
                <a:pt x="188118" y="23019"/>
                <a:pt x="190687" y="22650"/>
                <a:pt x="192881" y="21431"/>
              </a:cubicBezTo>
              <a:cubicBezTo>
                <a:pt x="197885" y="18651"/>
                <a:pt x="207169" y="11906"/>
                <a:pt x="207169" y="11906"/>
              </a:cubicBezTo>
              <a:cubicBezTo>
                <a:pt x="207963" y="9525"/>
                <a:pt x="207508" y="6222"/>
                <a:pt x="209550" y="4763"/>
              </a:cubicBezTo>
              <a:cubicBezTo>
                <a:pt x="213635" y="1845"/>
                <a:pt x="223837" y="0"/>
                <a:pt x="223837" y="0"/>
              </a:cubicBezTo>
              <a:cubicBezTo>
                <a:pt x="226218" y="1588"/>
                <a:pt x="228366" y="3601"/>
                <a:pt x="230981" y="4763"/>
              </a:cubicBezTo>
              <a:cubicBezTo>
                <a:pt x="235569" y="6802"/>
                <a:pt x="245269" y="9525"/>
                <a:pt x="245269" y="9525"/>
              </a:cubicBezTo>
              <a:cubicBezTo>
                <a:pt x="247650" y="11113"/>
                <a:pt x="249797" y="13126"/>
                <a:pt x="252412" y="14288"/>
              </a:cubicBezTo>
              <a:cubicBezTo>
                <a:pt x="257000" y="16327"/>
                <a:pt x="266700" y="19050"/>
                <a:pt x="266700" y="19050"/>
              </a:cubicBezTo>
              <a:cubicBezTo>
                <a:pt x="271462" y="23813"/>
                <a:pt x="277251" y="27734"/>
                <a:pt x="280987" y="33338"/>
              </a:cubicBezTo>
              <a:cubicBezTo>
                <a:pt x="284162" y="38100"/>
                <a:pt x="285750" y="44450"/>
                <a:pt x="290512" y="47625"/>
              </a:cubicBezTo>
              <a:lnTo>
                <a:pt x="311944" y="61913"/>
              </a:lnTo>
              <a:cubicBezTo>
                <a:pt x="314325" y="63500"/>
                <a:pt x="317064" y="64652"/>
                <a:pt x="319087" y="66675"/>
              </a:cubicBezTo>
              <a:cubicBezTo>
                <a:pt x="328006" y="75594"/>
                <a:pt x="323036" y="72754"/>
                <a:pt x="333375" y="76200"/>
              </a:cubicBezTo>
              <a:cubicBezTo>
                <a:pt x="334962" y="78581"/>
                <a:pt x="335983" y="81459"/>
                <a:pt x="338137" y="83344"/>
              </a:cubicBezTo>
              <a:cubicBezTo>
                <a:pt x="342445" y="87113"/>
                <a:pt x="352425" y="92869"/>
                <a:pt x="352425" y="92869"/>
              </a:cubicBezTo>
              <a:cubicBezTo>
                <a:pt x="369008" y="90796"/>
                <a:pt x="370638" y="90856"/>
                <a:pt x="385762" y="88106"/>
              </a:cubicBezTo>
              <a:cubicBezTo>
                <a:pt x="389744" y="87382"/>
                <a:pt x="393742" y="86707"/>
                <a:pt x="397669" y="85725"/>
              </a:cubicBezTo>
              <a:cubicBezTo>
                <a:pt x="400104" y="85116"/>
                <a:pt x="402431" y="84138"/>
                <a:pt x="404812" y="83344"/>
              </a:cubicBezTo>
              <a:cubicBezTo>
                <a:pt x="415729" y="66967"/>
                <a:pt x="408907" y="70866"/>
                <a:pt x="421481" y="66675"/>
              </a:cubicBezTo>
              <a:cubicBezTo>
                <a:pt x="428625" y="67469"/>
                <a:pt x="435939" y="67313"/>
                <a:pt x="442912" y="69056"/>
              </a:cubicBezTo>
              <a:cubicBezTo>
                <a:pt x="452564" y="71469"/>
                <a:pt x="448783" y="74386"/>
                <a:pt x="452437" y="80963"/>
              </a:cubicBezTo>
              <a:cubicBezTo>
                <a:pt x="455217" y="85966"/>
                <a:pt x="460152" y="89820"/>
                <a:pt x="461962" y="95250"/>
              </a:cubicBezTo>
              <a:cubicBezTo>
                <a:pt x="463899" y="101058"/>
                <a:pt x="464492" y="104924"/>
                <a:pt x="469106" y="109538"/>
              </a:cubicBezTo>
              <a:cubicBezTo>
                <a:pt x="471130" y="111562"/>
                <a:pt x="473869" y="112713"/>
                <a:pt x="476250" y="114300"/>
              </a:cubicBezTo>
              <a:cubicBezTo>
                <a:pt x="477044" y="116681"/>
                <a:pt x="477063" y="119484"/>
                <a:pt x="478631" y="121444"/>
              </a:cubicBezTo>
              <a:cubicBezTo>
                <a:pt x="480419" y="123679"/>
                <a:pt x="483215" y="124926"/>
                <a:pt x="485775" y="126206"/>
              </a:cubicBezTo>
              <a:cubicBezTo>
                <a:pt x="493757" y="130197"/>
                <a:pt x="507548" y="130213"/>
                <a:pt x="514350" y="130969"/>
              </a:cubicBezTo>
              <a:cubicBezTo>
                <a:pt x="523000" y="133852"/>
                <a:pt x="518984" y="133350"/>
                <a:pt x="526256" y="13335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80</xdr:col>
      <xdr:colOff>21833</xdr:colOff>
      <xdr:row>294</xdr:row>
      <xdr:rowOff>16375</xdr:rowOff>
    </xdr:from>
    <xdr:to>
      <xdr:col>98</xdr:col>
      <xdr:colOff>13799</xdr:colOff>
      <xdr:row>334</xdr:row>
      <xdr:rowOff>5459</xdr:rowOff>
    </xdr:to>
    <xdr:sp macro="" textlink="">
      <xdr:nvSpPr>
        <xdr:cNvPr id="8" name="Freeform 8">
          <a:extLst>
            <a:ext uri="{FF2B5EF4-FFF2-40B4-BE49-F238E27FC236}">
              <a16:creationId xmlns:a16="http://schemas.microsoft.com/office/drawing/2014/main" id="{00000000-0008-0000-0F00-000008000000}"/>
            </a:ext>
          </a:extLst>
        </xdr:cNvPr>
        <xdr:cNvSpPr/>
      </xdr:nvSpPr>
      <xdr:spPr>
        <a:xfrm>
          <a:off x="3229853" y="4664575"/>
          <a:ext cx="540606" cy="598684"/>
        </a:xfrm>
        <a:custGeom>
          <a:avLst/>
          <a:gdLst>
            <a:gd name="connsiteX0" fmla="*/ 0 w 483226"/>
            <a:gd name="connsiteY0" fmla="*/ 753267 h 753267"/>
            <a:gd name="connsiteX1" fmla="*/ 38210 w 483226"/>
            <a:gd name="connsiteY1" fmla="*/ 750538 h 753267"/>
            <a:gd name="connsiteX2" fmla="*/ 46397 w 483226"/>
            <a:gd name="connsiteY2" fmla="*/ 747808 h 753267"/>
            <a:gd name="connsiteX3" fmla="*/ 51856 w 483226"/>
            <a:gd name="connsiteY3" fmla="*/ 742350 h 753267"/>
            <a:gd name="connsiteX4" fmla="*/ 68231 w 483226"/>
            <a:gd name="connsiteY4" fmla="*/ 736892 h 753267"/>
            <a:gd name="connsiteX5" fmla="*/ 76419 w 483226"/>
            <a:gd name="connsiteY5" fmla="*/ 734162 h 753267"/>
            <a:gd name="connsiteX6" fmla="*/ 79148 w 483226"/>
            <a:gd name="connsiteY6" fmla="*/ 725975 h 753267"/>
            <a:gd name="connsiteX7" fmla="*/ 87336 w 483226"/>
            <a:gd name="connsiteY7" fmla="*/ 723245 h 753267"/>
            <a:gd name="connsiteX8" fmla="*/ 95523 w 483226"/>
            <a:gd name="connsiteY8" fmla="*/ 717787 h 753267"/>
            <a:gd name="connsiteX9" fmla="*/ 106440 w 483226"/>
            <a:gd name="connsiteY9" fmla="*/ 706870 h 753267"/>
            <a:gd name="connsiteX10" fmla="*/ 111899 w 483226"/>
            <a:gd name="connsiteY10" fmla="*/ 701412 h 753267"/>
            <a:gd name="connsiteX11" fmla="*/ 120086 w 483226"/>
            <a:gd name="connsiteY11" fmla="*/ 698682 h 753267"/>
            <a:gd name="connsiteX12" fmla="*/ 139191 w 483226"/>
            <a:gd name="connsiteY12" fmla="*/ 695953 h 753267"/>
            <a:gd name="connsiteX13" fmla="*/ 141920 w 483226"/>
            <a:gd name="connsiteY13" fmla="*/ 660473 h 753267"/>
            <a:gd name="connsiteX14" fmla="*/ 144649 w 483226"/>
            <a:gd name="connsiteY14" fmla="*/ 605889 h 753267"/>
            <a:gd name="connsiteX15" fmla="*/ 147379 w 483226"/>
            <a:gd name="connsiteY15" fmla="*/ 597701 h 753267"/>
            <a:gd name="connsiteX16" fmla="*/ 155566 w 483226"/>
            <a:gd name="connsiteY16" fmla="*/ 592243 h 753267"/>
            <a:gd name="connsiteX17" fmla="*/ 169212 w 483226"/>
            <a:gd name="connsiteY17" fmla="*/ 581326 h 753267"/>
            <a:gd name="connsiteX18" fmla="*/ 174671 w 483226"/>
            <a:gd name="connsiteY18" fmla="*/ 573138 h 753267"/>
            <a:gd name="connsiteX19" fmla="*/ 182859 w 483226"/>
            <a:gd name="connsiteY19" fmla="*/ 567680 h 753267"/>
            <a:gd name="connsiteX20" fmla="*/ 185588 w 483226"/>
            <a:gd name="connsiteY20" fmla="*/ 559492 h 753267"/>
            <a:gd name="connsiteX21" fmla="*/ 204692 w 483226"/>
            <a:gd name="connsiteY21" fmla="*/ 545846 h 753267"/>
            <a:gd name="connsiteX22" fmla="*/ 226526 w 483226"/>
            <a:gd name="connsiteY22" fmla="*/ 534929 h 753267"/>
            <a:gd name="connsiteX23" fmla="*/ 259277 w 483226"/>
            <a:gd name="connsiteY23" fmla="*/ 524012 h 753267"/>
            <a:gd name="connsiteX24" fmla="*/ 283840 w 483226"/>
            <a:gd name="connsiteY24" fmla="*/ 515824 h 753267"/>
            <a:gd name="connsiteX25" fmla="*/ 292028 w 483226"/>
            <a:gd name="connsiteY25" fmla="*/ 513095 h 753267"/>
            <a:gd name="connsiteX26" fmla="*/ 300215 w 483226"/>
            <a:gd name="connsiteY26" fmla="*/ 507637 h 753267"/>
            <a:gd name="connsiteX27" fmla="*/ 327508 w 483226"/>
            <a:gd name="connsiteY27" fmla="*/ 507637 h 753267"/>
            <a:gd name="connsiteX28" fmla="*/ 341154 w 483226"/>
            <a:gd name="connsiteY28" fmla="*/ 510366 h 753267"/>
            <a:gd name="connsiteX29" fmla="*/ 352071 w 483226"/>
            <a:gd name="connsiteY29" fmla="*/ 513095 h 753267"/>
            <a:gd name="connsiteX30" fmla="*/ 335695 w 483226"/>
            <a:gd name="connsiteY30" fmla="*/ 507637 h 753267"/>
            <a:gd name="connsiteX31" fmla="*/ 324778 w 483226"/>
            <a:gd name="connsiteY31" fmla="*/ 496720 h 753267"/>
            <a:gd name="connsiteX32" fmla="*/ 319320 w 483226"/>
            <a:gd name="connsiteY32" fmla="*/ 480344 h 753267"/>
            <a:gd name="connsiteX33" fmla="*/ 300215 w 483226"/>
            <a:gd name="connsiteY33" fmla="*/ 463969 h 753267"/>
            <a:gd name="connsiteX34" fmla="*/ 305674 w 483226"/>
            <a:gd name="connsiteY34" fmla="*/ 436677 h 753267"/>
            <a:gd name="connsiteX35" fmla="*/ 311132 w 483226"/>
            <a:gd name="connsiteY35" fmla="*/ 431218 h 753267"/>
            <a:gd name="connsiteX36" fmla="*/ 316591 w 483226"/>
            <a:gd name="connsiteY36" fmla="*/ 423031 h 753267"/>
            <a:gd name="connsiteX37" fmla="*/ 319320 w 483226"/>
            <a:gd name="connsiteY37" fmla="*/ 414843 h 753267"/>
            <a:gd name="connsiteX38" fmla="*/ 335695 w 483226"/>
            <a:gd name="connsiteY38" fmla="*/ 403926 h 753267"/>
            <a:gd name="connsiteX39" fmla="*/ 341154 w 483226"/>
            <a:gd name="connsiteY39" fmla="*/ 398468 h 753267"/>
            <a:gd name="connsiteX40" fmla="*/ 346612 w 483226"/>
            <a:gd name="connsiteY40" fmla="*/ 379363 h 753267"/>
            <a:gd name="connsiteX41" fmla="*/ 349341 w 483226"/>
            <a:gd name="connsiteY41" fmla="*/ 357529 h 753267"/>
            <a:gd name="connsiteX42" fmla="*/ 354800 w 483226"/>
            <a:gd name="connsiteY42" fmla="*/ 341154 h 753267"/>
            <a:gd name="connsiteX43" fmla="*/ 357529 w 483226"/>
            <a:gd name="connsiteY43" fmla="*/ 332966 h 753267"/>
            <a:gd name="connsiteX44" fmla="*/ 360258 w 483226"/>
            <a:gd name="connsiteY44" fmla="*/ 324778 h 753267"/>
            <a:gd name="connsiteX45" fmla="*/ 373904 w 483226"/>
            <a:gd name="connsiteY45" fmla="*/ 313862 h 753267"/>
            <a:gd name="connsiteX46" fmla="*/ 387551 w 483226"/>
            <a:gd name="connsiteY46" fmla="*/ 302945 h 753267"/>
            <a:gd name="connsiteX47" fmla="*/ 390280 w 483226"/>
            <a:gd name="connsiteY47" fmla="*/ 294757 h 753267"/>
            <a:gd name="connsiteX48" fmla="*/ 401197 w 483226"/>
            <a:gd name="connsiteY48" fmla="*/ 283840 h 753267"/>
            <a:gd name="connsiteX49" fmla="*/ 431218 w 483226"/>
            <a:gd name="connsiteY49" fmla="*/ 275652 h 753267"/>
            <a:gd name="connsiteX50" fmla="*/ 458510 w 483226"/>
            <a:gd name="connsiteY50" fmla="*/ 281111 h 753267"/>
            <a:gd name="connsiteX51" fmla="*/ 474886 w 483226"/>
            <a:gd name="connsiteY51" fmla="*/ 286569 h 753267"/>
            <a:gd name="connsiteX52" fmla="*/ 483073 w 483226"/>
            <a:gd name="connsiteY52" fmla="*/ 283840 h 753267"/>
            <a:gd name="connsiteX53" fmla="*/ 477615 w 483226"/>
            <a:gd name="connsiteY53" fmla="*/ 212880 h 753267"/>
            <a:gd name="connsiteX54" fmla="*/ 474886 w 483226"/>
            <a:gd name="connsiteY54" fmla="*/ 177400 h 753267"/>
            <a:gd name="connsiteX55" fmla="*/ 469427 w 483226"/>
            <a:gd name="connsiteY55" fmla="*/ 161025 h 753267"/>
            <a:gd name="connsiteX56" fmla="*/ 472157 w 483226"/>
            <a:gd name="connsiteY56" fmla="*/ 141920 h 753267"/>
            <a:gd name="connsiteX57" fmla="*/ 474886 w 483226"/>
            <a:gd name="connsiteY57" fmla="*/ 131003 h 753267"/>
            <a:gd name="connsiteX58" fmla="*/ 472157 w 483226"/>
            <a:gd name="connsiteY58" fmla="*/ 95523 h 753267"/>
            <a:gd name="connsiteX59" fmla="*/ 458510 w 483226"/>
            <a:gd name="connsiteY59" fmla="*/ 73690 h 753267"/>
            <a:gd name="connsiteX60" fmla="*/ 453052 w 483226"/>
            <a:gd name="connsiteY60" fmla="*/ 0 h 75326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Lst>
          <a:rect l="l" t="t" r="r" b="b"/>
          <a:pathLst>
            <a:path w="483226" h="753267">
              <a:moveTo>
                <a:pt x="0" y="753267"/>
              </a:moveTo>
              <a:cubicBezTo>
                <a:pt x="12737" y="752357"/>
                <a:pt x="25528" y="752030"/>
                <a:pt x="38210" y="750538"/>
              </a:cubicBezTo>
              <a:cubicBezTo>
                <a:pt x="41067" y="750202"/>
                <a:pt x="43930" y="749288"/>
                <a:pt x="46397" y="747808"/>
              </a:cubicBezTo>
              <a:cubicBezTo>
                <a:pt x="48603" y="746484"/>
                <a:pt x="49554" y="743501"/>
                <a:pt x="51856" y="742350"/>
              </a:cubicBezTo>
              <a:cubicBezTo>
                <a:pt x="57002" y="739777"/>
                <a:pt x="62773" y="738711"/>
                <a:pt x="68231" y="736892"/>
              </a:cubicBezTo>
              <a:lnTo>
                <a:pt x="76419" y="734162"/>
              </a:lnTo>
              <a:cubicBezTo>
                <a:pt x="77329" y="731433"/>
                <a:pt x="77114" y="728009"/>
                <a:pt x="79148" y="725975"/>
              </a:cubicBezTo>
              <a:cubicBezTo>
                <a:pt x="81182" y="723941"/>
                <a:pt x="84763" y="724532"/>
                <a:pt x="87336" y="723245"/>
              </a:cubicBezTo>
              <a:cubicBezTo>
                <a:pt x="90270" y="721778"/>
                <a:pt x="93033" y="719922"/>
                <a:pt x="95523" y="717787"/>
              </a:cubicBezTo>
              <a:cubicBezTo>
                <a:pt x="99430" y="714438"/>
                <a:pt x="102801" y="710509"/>
                <a:pt x="106440" y="706870"/>
              </a:cubicBezTo>
              <a:cubicBezTo>
                <a:pt x="108260" y="705051"/>
                <a:pt x="109458" y="702226"/>
                <a:pt x="111899" y="701412"/>
              </a:cubicBezTo>
              <a:cubicBezTo>
                <a:pt x="114628" y="700502"/>
                <a:pt x="117265" y="699246"/>
                <a:pt x="120086" y="698682"/>
              </a:cubicBezTo>
              <a:cubicBezTo>
                <a:pt x="126394" y="697420"/>
                <a:pt x="132823" y="696863"/>
                <a:pt x="139191" y="695953"/>
              </a:cubicBezTo>
              <a:cubicBezTo>
                <a:pt x="150817" y="678514"/>
                <a:pt x="141920" y="695613"/>
                <a:pt x="141920" y="660473"/>
              </a:cubicBezTo>
              <a:cubicBezTo>
                <a:pt x="141920" y="642256"/>
                <a:pt x="143071" y="624038"/>
                <a:pt x="144649" y="605889"/>
              </a:cubicBezTo>
              <a:cubicBezTo>
                <a:pt x="144898" y="603023"/>
                <a:pt x="145582" y="599948"/>
                <a:pt x="147379" y="597701"/>
              </a:cubicBezTo>
              <a:cubicBezTo>
                <a:pt x="149428" y="595140"/>
                <a:pt x="153005" y="594292"/>
                <a:pt x="155566" y="592243"/>
              </a:cubicBezTo>
              <a:cubicBezTo>
                <a:pt x="175009" y="576688"/>
                <a:pt x="144016" y="598123"/>
                <a:pt x="169212" y="581326"/>
              </a:cubicBezTo>
              <a:cubicBezTo>
                <a:pt x="171032" y="578597"/>
                <a:pt x="172351" y="575457"/>
                <a:pt x="174671" y="573138"/>
              </a:cubicBezTo>
              <a:cubicBezTo>
                <a:pt x="176990" y="570819"/>
                <a:pt x="180810" y="570241"/>
                <a:pt x="182859" y="567680"/>
              </a:cubicBezTo>
              <a:cubicBezTo>
                <a:pt x="184656" y="565434"/>
                <a:pt x="183916" y="561833"/>
                <a:pt x="185588" y="559492"/>
              </a:cubicBezTo>
              <a:cubicBezTo>
                <a:pt x="193682" y="548160"/>
                <a:pt x="194338" y="549297"/>
                <a:pt x="204692" y="545846"/>
              </a:cubicBezTo>
              <a:cubicBezTo>
                <a:pt x="214219" y="536319"/>
                <a:pt x="207710" y="541201"/>
                <a:pt x="226526" y="534929"/>
              </a:cubicBezTo>
              <a:lnTo>
                <a:pt x="259277" y="524012"/>
              </a:lnTo>
              <a:lnTo>
                <a:pt x="283840" y="515824"/>
              </a:lnTo>
              <a:lnTo>
                <a:pt x="292028" y="513095"/>
              </a:lnTo>
              <a:cubicBezTo>
                <a:pt x="294757" y="511276"/>
                <a:pt x="297281" y="509104"/>
                <a:pt x="300215" y="507637"/>
              </a:cubicBezTo>
              <a:cubicBezTo>
                <a:pt x="310584" y="502452"/>
                <a:pt x="314324" y="505439"/>
                <a:pt x="327508" y="507637"/>
              </a:cubicBezTo>
              <a:cubicBezTo>
                <a:pt x="332084" y="508400"/>
                <a:pt x="336626" y="509360"/>
                <a:pt x="341154" y="510366"/>
              </a:cubicBezTo>
              <a:cubicBezTo>
                <a:pt x="344816" y="511180"/>
                <a:pt x="355426" y="514772"/>
                <a:pt x="352071" y="513095"/>
              </a:cubicBezTo>
              <a:cubicBezTo>
                <a:pt x="346924" y="510522"/>
                <a:pt x="335695" y="507637"/>
                <a:pt x="335695" y="507637"/>
              </a:cubicBezTo>
              <a:cubicBezTo>
                <a:pt x="332056" y="503998"/>
                <a:pt x="326405" y="501602"/>
                <a:pt x="324778" y="496720"/>
              </a:cubicBezTo>
              <a:cubicBezTo>
                <a:pt x="322959" y="491261"/>
                <a:pt x="323389" y="484413"/>
                <a:pt x="319320" y="480344"/>
              </a:cubicBezTo>
              <a:cubicBezTo>
                <a:pt x="306084" y="467108"/>
                <a:pt x="312685" y="472281"/>
                <a:pt x="300215" y="463969"/>
              </a:cubicBezTo>
              <a:cubicBezTo>
                <a:pt x="300688" y="460658"/>
                <a:pt x="302102" y="442631"/>
                <a:pt x="305674" y="436677"/>
              </a:cubicBezTo>
              <a:cubicBezTo>
                <a:pt x="306998" y="434470"/>
                <a:pt x="309525" y="433227"/>
                <a:pt x="311132" y="431218"/>
              </a:cubicBezTo>
              <a:cubicBezTo>
                <a:pt x="313181" y="428657"/>
                <a:pt x="314771" y="425760"/>
                <a:pt x="316591" y="423031"/>
              </a:cubicBezTo>
              <a:cubicBezTo>
                <a:pt x="317501" y="420302"/>
                <a:pt x="317286" y="416877"/>
                <a:pt x="319320" y="414843"/>
              </a:cubicBezTo>
              <a:cubicBezTo>
                <a:pt x="323959" y="410204"/>
                <a:pt x="331056" y="408564"/>
                <a:pt x="335695" y="403926"/>
              </a:cubicBezTo>
              <a:lnTo>
                <a:pt x="341154" y="398468"/>
              </a:lnTo>
              <a:cubicBezTo>
                <a:pt x="343317" y="391979"/>
                <a:pt x="345470" y="386217"/>
                <a:pt x="346612" y="379363"/>
              </a:cubicBezTo>
              <a:cubicBezTo>
                <a:pt x="347818" y="372128"/>
                <a:pt x="347804" y="364701"/>
                <a:pt x="349341" y="357529"/>
              </a:cubicBezTo>
              <a:cubicBezTo>
                <a:pt x="350547" y="351903"/>
                <a:pt x="352980" y="346612"/>
                <a:pt x="354800" y="341154"/>
              </a:cubicBezTo>
              <a:lnTo>
                <a:pt x="357529" y="332966"/>
              </a:lnTo>
              <a:cubicBezTo>
                <a:pt x="358439" y="330237"/>
                <a:pt x="358224" y="326812"/>
                <a:pt x="360258" y="324778"/>
              </a:cubicBezTo>
              <a:cubicBezTo>
                <a:pt x="373444" y="311594"/>
                <a:pt x="356683" y="327639"/>
                <a:pt x="373904" y="313862"/>
              </a:cubicBezTo>
              <a:cubicBezTo>
                <a:pt x="393341" y="298312"/>
                <a:pt x="362362" y="319736"/>
                <a:pt x="387551" y="302945"/>
              </a:cubicBezTo>
              <a:cubicBezTo>
                <a:pt x="388461" y="300216"/>
                <a:pt x="388608" y="297098"/>
                <a:pt x="390280" y="294757"/>
              </a:cubicBezTo>
              <a:cubicBezTo>
                <a:pt x="393271" y="290569"/>
                <a:pt x="396315" y="285467"/>
                <a:pt x="401197" y="283840"/>
              </a:cubicBezTo>
              <a:cubicBezTo>
                <a:pt x="421973" y="276915"/>
                <a:pt x="411930" y="279511"/>
                <a:pt x="431218" y="275652"/>
              </a:cubicBezTo>
              <a:cubicBezTo>
                <a:pt x="442280" y="277496"/>
                <a:pt x="448334" y="278059"/>
                <a:pt x="458510" y="281111"/>
              </a:cubicBezTo>
              <a:cubicBezTo>
                <a:pt x="464021" y="282764"/>
                <a:pt x="474886" y="286569"/>
                <a:pt x="474886" y="286569"/>
              </a:cubicBezTo>
              <a:cubicBezTo>
                <a:pt x="479210" y="290893"/>
                <a:pt x="483073" y="298012"/>
                <a:pt x="483073" y="283840"/>
              </a:cubicBezTo>
              <a:cubicBezTo>
                <a:pt x="483073" y="231648"/>
                <a:pt x="484660" y="241062"/>
                <a:pt x="477615" y="212880"/>
              </a:cubicBezTo>
              <a:cubicBezTo>
                <a:pt x="476705" y="201053"/>
                <a:pt x="476736" y="189116"/>
                <a:pt x="474886" y="177400"/>
              </a:cubicBezTo>
              <a:cubicBezTo>
                <a:pt x="473989" y="171717"/>
                <a:pt x="469427" y="161025"/>
                <a:pt x="469427" y="161025"/>
              </a:cubicBezTo>
              <a:cubicBezTo>
                <a:pt x="470337" y="154657"/>
                <a:pt x="471006" y="148249"/>
                <a:pt x="472157" y="141920"/>
              </a:cubicBezTo>
              <a:cubicBezTo>
                <a:pt x="472828" y="138230"/>
                <a:pt x="474886" y="134754"/>
                <a:pt x="474886" y="131003"/>
              </a:cubicBezTo>
              <a:cubicBezTo>
                <a:pt x="474886" y="119141"/>
                <a:pt x="474007" y="107239"/>
                <a:pt x="472157" y="95523"/>
              </a:cubicBezTo>
              <a:cubicBezTo>
                <a:pt x="469482" y="78584"/>
                <a:pt x="469307" y="80887"/>
                <a:pt x="458510" y="73690"/>
              </a:cubicBezTo>
              <a:cubicBezTo>
                <a:pt x="447011" y="39190"/>
                <a:pt x="453052" y="63068"/>
                <a:pt x="453052"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97</xdr:col>
      <xdr:colOff>16375</xdr:colOff>
      <xdr:row>274</xdr:row>
      <xdr:rowOff>2730</xdr:rowOff>
    </xdr:from>
    <xdr:to>
      <xdr:col>101</xdr:col>
      <xdr:colOff>27292</xdr:colOff>
      <xdr:row>294</xdr:row>
      <xdr:rowOff>8188</xdr:rowOff>
    </xdr:to>
    <xdr:sp macro="" textlink="">
      <xdr:nvSpPr>
        <xdr:cNvPr id="9" name="Freeform 9">
          <a:extLst>
            <a:ext uri="{FF2B5EF4-FFF2-40B4-BE49-F238E27FC236}">
              <a16:creationId xmlns:a16="http://schemas.microsoft.com/office/drawing/2014/main" id="{00000000-0008-0000-0F00-000009000000}"/>
            </a:ext>
          </a:extLst>
        </xdr:cNvPr>
        <xdr:cNvSpPr/>
      </xdr:nvSpPr>
      <xdr:spPr>
        <a:xfrm>
          <a:off x="3742555" y="4346130"/>
          <a:ext cx="132837" cy="310258"/>
        </a:xfrm>
        <a:custGeom>
          <a:avLst/>
          <a:gdLst>
            <a:gd name="connsiteX0" fmla="*/ 0 w 120086"/>
            <a:gd name="connsiteY0" fmla="*/ 387550 h 387550"/>
            <a:gd name="connsiteX1" fmla="*/ 5459 w 120086"/>
            <a:gd name="connsiteY1" fmla="*/ 373904 h 387550"/>
            <a:gd name="connsiteX2" fmla="*/ 10917 w 120086"/>
            <a:gd name="connsiteY2" fmla="*/ 368445 h 387550"/>
            <a:gd name="connsiteX3" fmla="*/ 13647 w 120086"/>
            <a:gd name="connsiteY3" fmla="*/ 360258 h 387550"/>
            <a:gd name="connsiteX4" fmla="*/ 19105 w 120086"/>
            <a:gd name="connsiteY4" fmla="*/ 338424 h 387550"/>
            <a:gd name="connsiteX5" fmla="*/ 21834 w 120086"/>
            <a:gd name="connsiteY5" fmla="*/ 330236 h 387550"/>
            <a:gd name="connsiteX6" fmla="*/ 32751 w 120086"/>
            <a:gd name="connsiteY6" fmla="*/ 319319 h 387550"/>
            <a:gd name="connsiteX7" fmla="*/ 40939 w 120086"/>
            <a:gd name="connsiteY7" fmla="*/ 286568 h 387550"/>
            <a:gd name="connsiteX8" fmla="*/ 46397 w 120086"/>
            <a:gd name="connsiteY8" fmla="*/ 270193 h 387550"/>
            <a:gd name="connsiteX9" fmla="*/ 57314 w 120086"/>
            <a:gd name="connsiteY9" fmla="*/ 259276 h 387550"/>
            <a:gd name="connsiteX10" fmla="*/ 68231 w 120086"/>
            <a:gd name="connsiteY10" fmla="*/ 237442 h 387550"/>
            <a:gd name="connsiteX11" fmla="*/ 70960 w 120086"/>
            <a:gd name="connsiteY11" fmla="*/ 229255 h 387550"/>
            <a:gd name="connsiteX12" fmla="*/ 76419 w 120086"/>
            <a:gd name="connsiteY12" fmla="*/ 223796 h 387550"/>
            <a:gd name="connsiteX13" fmla="*/ 81877 w 120086"/>
            <a:gd name="connsiteY13" fmla="*/ 207421 h 387550"/>
            <a:gd name="connsiteX14" fmla="*/ 87336 w 120086"/>
            <a:gd name="connsiteY14" fmla="*/ 191045 h 387550"/>
            <a:gd name="connsiteX15" fmla="*/ 90065 w 120086"/>
            <a:gd name="connsiteY15" fmla="*/ 182858 h 387550"/>
            <a:gd name="connsiteX16" fmla="*/ 95523 w 120086"/>
            <a:gd name="connsiteY16" fmla="*/ 177399 h 387550"/>
            <a:gd name="connsiteX17" fmla="*/ 103711 w 120086"/>
            <a:gd name="connsiteY17" fmla="*/ 152836 h 387550"/>
            <a:gd name="connsiteX18" fmla="*/ 106440 w 120086"/>
            <a:gd name="connsiteY18" fmla="*/ 144649 h 387550"/>
            <a:gd name="connsiteX19" fmla="*/ 109169 w 120086"/>
            <a:gd name="connsiteY19" fmla="*/ 136461 h 387550"/>
            <a:gd name="connsiteX20" fmla="*/ 111899 w 120086"/>
            <a:gd name="connsiteY20" fmla="*/ 117356 h 387550"/>
            <a:gd name="connsiteX21" fmla="*/ 114628 w 120086"/>
            <a:gd name="connsiteY21" fmla="*/ 109169 h 387550"/>
            <a:gd name="connsiteX22" fmla="*/ 120086 w 120086"/>
            <a:gd name="connsiteY22" fmla="*/ 81876 h 387550"/>
            <a:gd name="connsiteX23" fmla="*/ 117357 w 120086"/>
            <a:gd name="connsiteY23" fmla="*/ 35480 h 387550"/>
            <a:gd name="connsiteX24" fmla="*/ 111899 w 120086"/>
            <a:gd name="connsiteY24" fmla="*/ 19104 h 387550"/>
            <a:gd name="connsiteX25" fmla="*/ 106440 w 120086"/>
            <a:gd name="connsiteY25" fmla="*/ 13646 h 387550"/>
            <a:gd name="connsiteX26" fmla="*/ 103711 w 120086"/>
            <a:gd name="connsiteY26" fmla="*/ 5458 h 387550"/>
            <a:gd name="connsiteX27" fmla="*/ 95523 w 120086"/>
            <a:gd name="connsiteY27" fmla="*/ 2729 h 387550"/>
            <a:gd name="connsiteX28" fmla="*/ 92794 w 120086"/>
            <a:gd name="connsiteY28" fmla="*/ 0 h 3875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Lst>
          <a:rect l="l" t="t" r="r" b="b"/>
          <a:pathLst>
            <a:path w="120086" h="387550">
              <a:moveTo>
                <a:pt x="0" y="387550"/>
              </a:moveTo>
              <a:cubicBezTo>
                <a:pt x="1820" y="383001"/>
                <a:pt x="3028" y="378158"/>
                <a:pt x="5459" y="373904"/>
              </a:cubicBezTo>
              <a:cubicBezTo>
                <a:pt x="6736" y="371670"/>
                <a:pt x="9593" y="370651"/>
                <a:pt x="10917" y="368445"/>
              </a:cubicBezTo>
              <a:cubicBezTo>
                <a:pt x="12397" y="365978"/>
                <a:pt x="12890" y="363033"/>
                <a:pt x="13647" y="360258"/>
              </a:cubicBezTo>
              <a:cubicBezTo>
                <a:pt x="15621" y="353020"/>
                <a:pt x="16733" y="345541"/>
                <a:pt x="19105" y="338424"/>
              </a:cubicBezTo>
              <a:cubicBezTo>
                <a:pt x="20015" y="335695"/>
                <a:pt x="20162" y="332577"/>
                <a:pt x="21834" y="330236"/>
              </a:cubicBezTo>
              <a:cubicBezTo>
                <a:pt x="24825" y="326048"/>
                <a:pt x="32751" y="319319"/>
                <a:pt x="32751" y="319319"/>
              </a:cubicBezTo>
              <a:cubicBezTo>
                <a:pt x="47597" y="274785"/>
                <a:pt x="29919" y="330653"/>
                <a:pt x="40939" y="286568"/>
              </a:cubicBezTo>
              <a:cubicBezTo>
                <a:pt x="42334" y="280986"/>
                <a:pt x="42329" y="274261"/>
                <a:pt x="46397" y="270193"/>
              </a:cubicBezTo>
              <a:lnTo>
                <a:pt x="57314" y="259276"/>
              </a:lnTo>
              <a:cubicBezTo>
                <a:pt x="63587" y="240460"/>
                <a:pt x="58705" y="246970"/>
                <a:pt x="68231" y="237442"/>
              </a:cubicBezTo>
              <a:cubicBezTo>
                <a:pt x="69141" y="234713"/>
                <a:pt x="69480" y="231722"/>
                <a:pt x="70960" y="229255"/>
              </a:cubicBezTo>
              <a:cubicBezTo>
                <a:pt x="72284" y="227048"/>
                <a:pt x="75268" y="226098"/>
                <a:pt x="76419" y="223796"/>
              </a:cubicBezTo>
              <a:cubicBezTo>
                <a:pt x="78992" y="218650"/>
                <a:pt x="80058" y="212879"/>
                <a:pt x="81877" y="207421"/>
              </a:cubicBezTo>
              <a:lnTo>
                <a:pt x="87336" y="191045"/>
              </a:lnTo>
              <a:cubicBezTo>
                <a:pt x="88246" y="188316"/>
                <a:pt x="88031" y="184892"/>
                <a:pt x="90065" y="182858"/>
              </a:cubicBezTo>
              <a:lnTo>
                <a:pt x="95523" y="177399"/>
              </a:lnTo>
              <a:lnTo>
                <a:pt x="103711" y="152836"/>
              </a:lnTo>
              <a:lnTo>
                <a:pt x="106440" y="144649"/>
              </a:lnTo>
              <a:lnTo>
                <a:pt x="109169" y="136461"/>
              </a:lnTo>
              <a:cubicBezTo>
                <a:pt x="110079" y="130093"/>
                <a:pt x="110637" y="123664"/>
                <a:pt x="111899" y="117356"/>
              </a:cubicBezTo>
              <a:cubicBezTo>
                <a:pt x="112463" y="114535"/>
                <a:pt x="113981" y="111972"/>
                <a:pt x="114628" y="109169"/>
              </a:cubicBezTo>
              <a:cubicBezTo>
                <a:pt x="116714" y="100129"/>
                <a:pt x="120086" y="81876"/>
                <a:pt x="120086" y="81876"/>
              </a:cubicBezTo>
              <a:cubicBezTo>
                <a:pt x="119176" y="66411"/>
                <a:pt x="119361" y="50842"/>
                <a:pt x="117357" y="35480"/>
              </a:cubicBezTo>
              <a:cubicBezTo>
                <a:pt x="116613" y="29774"/>
                <a:pt x="115968" y="23172"/>
                <a:pt x="111899" y="19104"/>
              </a:cubicBezTo>
              <a:lnTo>
                <a:pt x="106440" y="13646"/>
              </a:lnTo>
              <a:cubicBezTo>
                <a:pt x="105530" y="10917"/>
                <a:pt x="105745" y="7492"/>
                <a:pt x="103711" y="5458"/>
              </a:cubicBezTo>
              <a:cubicBezTo>
                <a:pt x="101677" y="3424"/>
                <a:pt x="98096" y="4016"/>
                <a:pt x="95523" y="2729"/>
              </a:cubicBezTo>
              <a:cubicBezTo>
                <a:pt x="94372" y="2154"/>
                <a:pt x="93704" y="910"/>
                <a:pt x="92794"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99</xdr:col>
      <xdr:colOff>18854</xdr:colOff>
      <xdr:row>235</xdr:row>
      <xdr:rowOff>13646</xdr:rowOff>
    </xdr:from>
    <xdr:to>
      <xdr:col>115</xdr:col>
      <xdr:colOff>10917</xdr:colOff>
      <xdr:row>274</xdr:row>
      <xdr:rowOff>2730</xdr:rowOff>
    </xdr:to>
    <xdr:sp macro="" textlink="">
      <xdr:nvSpPr>
        <xdr:cNvPr id="10" name="Freeform 11">
          <a:extLst>
            <a:ext uri="{FF2B5EF4-FFF2-40B4-BE49-F238E27FC236}">
              <a16:creationId xmlns:a16="http://schemas.microsoft.com/office/drawing/2014/main" id="{00000000-0008-0000-0F00-00000A000000}"/>
            </a:ext>
          </a:extLst>
        </xdr:cNvPr>
        <xdr:cNvSpPr/>
      </xdr:nvSpPr>
      <xdr:spPr>
        <a:xfrm>
          <a:off x="3805994" y="3762686"/>
          <a:ext cx="479743" cy="583444"/>
        </a:xfrm>
        <a:custGeom>
          <a:avLst/>
          <a:gdLst>
            <a:gd name="connsiteX0" fmla="*/ 38459 w 428739"/>
            <a:gd name="connsiteY0" fmla="*/ 734162 h 734162"/>
            <a:gd name="connsiteX1" fmla="*/ 24813 w 428739"/>
            <a:gd name="connsiteY1" fmla="*/ 725974 h 734162"/>
            <a:gd name="connsiteX2" fmla="*/ 13896 w 428739"/>
            <a:gd name="connsiteY2" fmla="*/ 723245 h 734162"/>
            <a:gd name="connsiteX3" fmla="*/ 11167 w 428739"/>
            <a:gd name="connsiteY3" fmla="*/ 715057 h 734162"/>
            <a:gd name="connsiteX4" fmla="*/ 24813 w 428739"/>
            <a:gd name="connsiteY4" fmla="*/ 701411 h 734162"/>
            <a:gd name="connsiteX5" fmla="*/ 30272 w 428739"/>
            <a:gd name="connsiteY5" fmla="*/ 685036 h 734162"/>
            <a:gd name="connsiteX6" fmla="*/ 27542 w 428739"/>
            <a:gd name="connsiteY6" fmla="*/ 649556 h 734162"/>
            <a:gd name="connsiteX7" fmla="*/ 22084 w 428739"/>
            <a:gd name="connsiteY7" fmla="*/ 641368 h 734162"/>
            <a:gd name="connsiteX8" fmla="*/ 5709 w 428739"/>
            <a:gd name="connsiteY8" fmla="*/ 638639 h 734162"/>
            <a:gd name="connsiteX9" fmla="*/ 250 w 428739"/>
            <a:gd name="connsiteY9" fmla="*/ 633180 h 734162"/>
            <a:gd name="connsiteX10" fmla="*/ 16626 w 428739"/>
            <a:gd name="connsiteY10" fmla="*/ 622263 h 734162"/>
            <a:gd name="connsiteX11" fmla="*/ 22084 w 428739"/>
            <a:gd name="connsiteY11" fmla="*/ 605888 h 734162"/>
            <a:gd name="connsiteX12" fmla="*/ 16626 w 428739"/>
            <a:gd name="connsiteY12" fmla="*/ 589513 h 734162"/>
            <a:gd name="connsiteX13" fmla="*/ 27542 w 428739"/>
            <a:gd name="connsiteY13" fmla="*/ 575867 h 734162"/>
            <a:gd name="connsiteX14" fmla="*/ 30272 w 428739"/>
            <a:gd name="connsiteY14" fmla="*/ 567679 h 734162"/>
            <a:gd name="connsiteX15" fmla="*/ 27542 w 428739"/>
            <a:gd name="connsiteY15" fmla="*/ 534928 h 734162"/>
            <a:gd name="connsiteX16" fmla="*/ 22084 w 428739"/>
            <a:gd name="connsiteY16" fmla="*/ 518553 h 734162"/>
            <a:gd name="connsiteX17" fmla="*/ 13896 w 428739"/>
            <a:gd name="connsiteY17" fmla="*/ 502177 h 734162"/>
            <a:gd name="connsiteX18" fmla="*/ 5709 w 428739"/>
            <a:gd name="connsiteY18" fmla="*/ 477614 h 734162"/>
            <a:gd name="connsiteX19" fmla="*/ 2979 w 428739"/>
            <a:gd name="connsiteY19" fmla="*/ 469427 h 734162"/>
            <a:gd name="connsiteX20" fmla="*/ 11167 w 428739"/>
            <a:gd name="connsiteY20" fmla="*/ 352070 h 734162"/>
            <a:gd name="connsiteX21" fmla="*/ 13896 w 428739"/>
            <a:gd name="connsiteY21" fmla="*/ 341153 h 734162"/>
            <a:gd name="connsiteX22" fmla="*/ 19355 w 428739"/>
            <a:gd name="connsiteY22" fmla="*/ 324778 h 734162"/>
            <a:gd name="connsiteX23" fmla="*/ 27542 w 428739"/>
            <a:gd name="connsiteY23" fmla="*/ 308402 h 734162"/>
            <a:gd name="connsiteX24" fmla="*/ 38459 w 428739"/>
            <a:gd name="connsiteY24" fmla="*/ 297485 h 734162"/>
            <a:gd name="connsiteX25" fmla="*/ 43918 w 428739"/>
            <a:gd name="connsiteY25" fmla="*/ 292027 h 734162"/>
            <a:gd name="connsiteX26" fmla="*/ 46647 w 428739"/>
            <a:gd name="connsiteY26" fmla="*/ 283839 h 734162"/>
            <a:gd name="connsiteX27" fmla="*/ 54835 w 428739"/>
            <a:gd name="connsiteY27" fmla="*/ 278381 h 734162"/>
            <a:gd name="connsiteX28" fmla="*/ 65752 w 428739"/>
            <a:gd name="connsiteY28" fmla="*/ 256547 h 734162"/>
            <a:gd name="connsiteX29" fmla="*/ 73939 w 428739"/>
            <a:gd name="connsiteY29" fmla="*/ 251089 h 734162"/>
            <a:gd name="connsiteX30" fmla="*/ 98502 w 428739"/>
            <a:gd name="connsiteY30" fmla="*/ 242901 h 734162"/>
            <a:gd name="connsiteX31" fmla="*/ 106690 w 428739"/>
            <a:gd name="connsiteY31" fmla="*/ 240172 h 734162"/>
            <a:gd name="connsiteX32" fmla="*/ 194025 w 428739"/>
            <a:gd name="connsiteY32" fmla="*/ 240172 h 734162"/>
            <a:gd name="connsiteX33" fmla="*/ 199484 w 428739"/>
            <a:gd name="connsiteY33" fmla="*/ 234713 h 734162"/>
            <a:gd name="connsiteX34" fmla="*/ 207671 w 428739"/>
            <a:gd name="connsiteY34" fmla="*/ 231984 h 734162"/>
            <a:gd name="connsiteX35" fmla="*/ 215859 w 428739"/>
            <a:gd name="connsiteY35" fmla="*/ 199233 h 734162"/>
            <a:gd name="connsiteX36" fmla="*/ 224047 w 428739"/>
            <a:gd name="connsiteY36" fmla="*/ 185587 h 734162"/>
            <a:gd name="connsiteX37" fmla="*/ 229505 w 428739"/>
            <a:gd name="connsiteY37" fmla="*/ 177399 h 734162"/>
            <a:gd name="connsiteX38" fmla="*/ 226776 w 428739"/>
            <a:gd name="connsiteY38" fmla="*/ 152836 h 734162"/>
            <a:gd name="connsiteX39" fmla="*/ 243151 w 428739"/>
            <a:gd name="connsiteY39" fmla="*/ 141920 h 734162"/>
            <a:gd name="connsiteX40" fmla="*/ 338674 w 428739"/>
            <a:gd name="connsiteY40" fmla="*/ 141920 h 734162"/>
            <a:gd name="connsiteX41" fmla="*/ 355050 w 428739"/>
            <a:gd name="connsiteY41" fmla="*/ 136461 h 734162"/>
            <a:gd name="connsiteX42" fmla="*/ 363237 w 428739"/>
            <a:gd name="connsiteY42" fmla="*/ 133732 h 734162"/>
            <a:gd name="connsiteX43" fmla="*/ 371425 w 428739"/>
            <a:gd name="connsiteY43" fmla="*/ 131003 h 734162"/>
            <a:gd name="connsiteX44" fmla="*/ 390530 w 428739"/>
            <a:gd name="connsiteY44" fmla="*/ 117356 h 734162"/>
            <a:gd name="connsiteX45" fmla="*/ 401446 w 428739"/>
            <a:gd name="connsiteY45" fmla="*/ 103710 h 734162"/>
            <a:gd name="connsiteX46" fmla="*/ 409634 w 428739"/>
            <a:gd name="connsiteY46" fmla="*/ 100981 h 734162"/>
            <a:gd name="connsiteX47" fmla="*/ 420551 w 428739"/>
            <a:gd name="connsiteY47" fmla="*/ 79147 h 734162"/>
            <a:gd name="connsiteX48" fmla="*/ 428739 w 428739"/>
            <a:gd name="connsiteY48" fmla="*/ 40938 h 734162"/>
            <a:gd name="connsiteX49" fmla="*/ 426009 w 428739"/>
            <a:gd name="connsiteY49" fmla="*/ 24563 h 734162"/>
            <a:gd name="connsiteX50" fmla="*/ 423280 w 428739"/>
            <a:gd name="connsiteY50" fmla="*/ 0 h 7341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Lst>
          <a:rect l="l" t="t" r="r" b="b"/>
          <a:pathLst>
            <a:path w="428739" h="734162">
              <a:moveTo>
                <a:pt x="38459" y="734162"/>
              </a:moveTo>
              <a:cubicBezTo>
                <a:pt x="33910" y="731433"/>
                <a:pt x="29660" y="728128"/>
                <a:pt x="24813" y="725974"/>
              </a:cubicBezTo>
              <a:cubicBezTo>
                <a:pt x="21385" y="724451"/>
                <a:pt x="16825" y="725588"/>
                <a:pt x="13896" y="723245"/>
              </a:cubicBezTo>
              <a:cubicBezTo>
                <a:pt x="11650" y="721448"/>
                <a:pt x="12077" y="717786"/>
                <a:pt x="11167" y="715057"/>
              </a:cubicBezTo>
              <a:cubicBezTo>
                <a:pt x="19950" y="688703"/>
                <a:pt x="4580" y="728386"/>
                <a:pt x="24813" y="701411"/>
              </a:cubicBezTo>
              <a:cubicBezTo>
                <a:pt x="28265" y="696808"/>
                <a:pt x="30272" y="685036"/>
                <a:pt x="30272" y="685036"/>
              </a:cubicBezTo>
              <a:cubicBezTo>
                <a:pt x="29362" y="673209"/>
                <a:pt x="29728" y="661214"/>
                <a:pt x="27542" y="649556"/>
              </a:cubicBezTo>
              <a:cubicBezTo>
                <a:pt x="26937" y="646332"/>
                <a:pt x="25018" y="642835"/>
                <a:pt x="22084" y="641368"/>
              </a:cubicBezTo>
              <a:cubicBezTo>
                <a:pt x="17135" y="638893"/>
                <a:pt x="11167" y="639549"/>
                <a:pt x="5709" y="638639"/>
              </a:cubicBezTo>
              <a:cubicBezTo>
                <a:pt x="3889" y="636819"/>
                <a:pt x="-1177" y="635321"/>
                <a:pt x="250" y="633180"/>
              </a:cubicBezTo>
              <a:cubicBezTo>
                <a:pt x="3889" y="627721"/>
                <a:pt x="16626" y="622263"/>
                <a:pt x="16626" y="622263"/>
              </a:cubicBezTo>
              <a:cubicBezTo>
                <a:pt x="18445" y="616805"/>
                <a:pt x="23903" y="611346"/>
                <a:pt x="22084" y="605888"/>
              </a:cubicBezTo>
              <a:lnTo>
                <a:pt x="16626" y="589513"/>
              </a:lnTo>
              <a:cubicBezTo>
                <a:pt x="21702" y="584436"/>
                <a:pt x="24100" y="582751"/>
                <a:pt x="27542" y="575867"/>
              </a:cubicBezTo>
              <a:cubicBezTo>
                <a:pt x="28829" y="573294"/>
                <a:pt x="29362" y="570408"/>
                <a:pt x="30272" y="567679"/>
              </a:cubicBezTo>
              <a:cubicBezTo>
                <a:pt x="29362" y="556762"/>
                <a:pt x="29343" y="545734"/>
                <a:pt x="27542" y="534928"/>
              </a:cubicBezTo>
              <a:cubicBezTo>
                <a:pt x="26596" y="529253"/>
                <a:pt x="23903" y="524011"/>
                <a:pt x="22084" y="518553"/>
              </a:cubicBezTo>
              <a:cubicBezTo>
                <a:pt x="18317" y="507253"/>
                <a:pt x="20951" y="512759"/>
                <a:pt x="13896" y="502177"/>
              </a:cubicBezTo>
              <a:lnTo>
                <a:pt x="5709" y="477614"/>
              </a:lnTo>
              <a:lnTo>
                <a:pt x="2979" y="469427"/>
              </a:lnTo>
              <a:cubicBezTo>
                <a:pt x="5923" y="366405"/>
                <a:pt x="-2016" y="404807"/>
                <a:pt x="11167" y="352070"/>
              </a:cubicBezTo>
              <a:cubicBezTo>
                <a:pt x="12077" y="348431"/>
                <a:pt x="12710" y="344711"/>
                <a:pt x="13896" y="341153"/>
              </a:cubicBezTo>
              <a:lnTo>
                <a:pt x="19355" y="324778"/>
              </a:lnTo>
              <a:cubicBezTo>
                <a:pt x="21997" y="316853"/>
                <a:pt x="21770" y="315136"/>
                <a:pt x="27542" y="308402"/>
              </a:cubicBezTo>
              <a:cubicBezTo>
                <a:pt x="30891" y="304495"/>
                <a:pt x="34820" y="301124"/>
                <a:pt x="38459" y="297485"/>
              </a:cubicBezTo>
              <a:lnTo>
                <a:pt x="43918" y="292027"/>
              </a:lnTo>
              <a:cubicBezTo>
                <a:pt x="44828" y="289298"/>
                <a:pt x="44850" y="286085"/>
                <a:pt x="46647" y="283839"/>
              </a:cubicBezTo>
              <a:cubicBezTo>
                <a:pt x="48696" y="281278"/>
                <a:pt x="53097" y="281163"/>
                <a:pt x="54835" y="278381"/>
              </a:cubicBezTo>
              <a:cubicBezTo>
                <a:pt x="66761" y="259299"/>
                <a:pt x="53695" y="266192"/>
                <a:pt x="65752" y="256547"/>
              </a:cubicBezTo>
              <a:cubicBezTo>
                <a:pt x="68313" y="254498"/>
                <a:pt x="70942" y="252421"/>
                <a:pt x="73939" y="251089"/>
              </a:cubicBezTo>
              <a:cubicBezTo>
                <a:pt x="73941" y="251088"/>
                <a:pt x="94407" y="244266"/>
                <a:pt x="98502" y="242901"/>
              </a:cubicBezTo>
              <a:lnTo>
                <a:pt x="106690" y="240172"/>
              </a:lnTo>
              <a:cubicBezTo>
                <a:pt x="139697" y="242372"/>
                <a:pt x="160470" y="245470"/>
                <a:pt x="194025" y="240172"/>
              </a:cubicBezTo>
              <a:cubicBezTo>
                <a:pt x="196567" y="239771"/>
                <a:pt x="197277" y="236037"/>
                <a:pt x="199484" y="234713"/>
              </a:cubicBezTo>
              <a:cubicBezTo>
                <a:pt x="201951" y="233233"/>
                <a:pt x="204942" y="232894"/>
                <a:pt x="207671" y="231984"/>
              </a:cubicBezTo>
              <a:cubicBezTo>
                <a:pt x="218520" y="215711"/>
                <a:pt x="210707" y="230147"/>
                <a:pt x="215859" y="199233"/>
              </a:cubicBezTo>
              <a:cubicBezTo>
                <a:pt x="217605" y="188756"/>
                <a:pt x="218161" y="192945"/>
                <a:pt x="224047" y="185587"/>
              </a:cubicBezTo>
              <a:cubicBezTo>
                <a:pt x="226096" y="183026"/>
                <a:pt x="227686" y="180128"/>
                <a:pt x="229505" y="177399"/>
              </a:cubicBezTo>
              <a:cubicBezTo>
                <a:pt x="227686" y="171941"/>
                <a:pt x="219953" y="159659"/>
                <a:pt x="226776" y="152836"/>
              </a:cubicBezTo>
              <a:cubicBezTo>
                <a:pt x="231415" y="148197"/>
                <a:pt x="243151" y="141920"/>
                <a:pt x="243151" y="141920"/>
              </a:cubicBezTo>
              <a:cubicBezTo>
                <a:pt x="282158" y="144087"/>
                <a:pt x="300076" y="146955"/>
                <a:pt x="338674" y="141920"/>
              </a:cubicBezTo>
              <a:cubicBezTo>
                <a:pt x="344380" y="141176"/>
                <a:pt x="349591" y="138281"/>
                <a:pt x="355050" y="136461"/>
              </a:cubicBezTo>
              <a:lnTo>
                <a:pt x="363237" y="133732"/>
              </a:lnTo>
              <a:lnTo>
                <a:pt x="371425" y="131003"/>
              </a:lnTo>
              <a:cubicBezTo>
                <a:pt x="384376" y="118052"/>
                <a:pt x="377460" y="121714"/>
                <a:pt x="390530" y="117356"/>
              </a:cubicBezTo>
              <a:cubicBezTo>
                <a:pt x="393008" y="113639"/>
                <a:pt x="397127" y="106302"/>
                <a:pt x="401446" y="103710"/>
              </a:cubicBezTo>
              <a:cubicBezTo>
                <a:pt x="403913" y="102230"/>
                <a:pt x="406905" y="101891"/>
                <a:pt x="409634" y="100981"/>
              </a:cubicBezTo>
              <a:cubicBezTo>
                <a:pt x="415907" y="82165"/>
                <a:pt x="411025" y="88675"/>
                <a:pt x="420551" y="79147"/>
              </a:cubicBezTo>
              <a:cubicBezTo>
                <a:pt x="428328" y="55814"/>
                <a:pt x="425295" y="68481"/>
                <a:pt x="428739" y="40938"/>
              </a:cubicBezTo>
              <a:cubicBezTo>
                <a:pt x="427829" y="35480"/>
                <a:pt x="426851" y="30032"/>
                <a:pt x="426009" y="24563"/>
              </a:cubicBezTo>
              <a:cubicBezTo>
                <a:pt x="423023" y="5154"/>
                <a:pt x="423280" y="11468"/>
                <a:pt x="423280"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115</xdr:col>
      <xdr:colOff>2729</xdr:colOff>
      <xdr:row>211</xdr:row>
      <xdr:rowOff>10917</xdr:rowOff>
    </xdr:from>
    <xdr:to>
      <xdr:col>132</xdr:col>
      <xdr:colOff>13646</xdr:colOff>
      <xdr:row>235</xdr:row>
      <xdr:rowOff>19104</xdr:rowOff>
    </xdr:to>
    <xdr:sp macro="" textlink="">
      <xdr:nvSpPr>
        <xdr:cNvPr id="11" name="Freeform 12">
          <a:extLst>
            <a:ext uri="{FF2B5EF4-FFF2-40B4-BE49-F238E27FC236}">
              <a16:creationId xmlns:a16="http://schemas.microsoft.com/office/drawing/2014/main" id="{00000000-0008-0000-0F00-00000B000000}"/>
            </a:ext>
          </a:extLst>
        </xdr:cNvPr>
        <xdr:cNvSpPr/>
      </xdr:nvSpPr>
      <xdr:spPr>
        <a:xfrm>
          <a:off x="4277549" y="3394197"/>
          <a:ext cx="529077" cy="366327"/>
        </a:xfrm>
        <a:custGeom>
          <a:avLst/>
          <a:gdLst>
            <a:gd name="connsiteX0" fmla="*/ 0 w 474885"/>
            <a:gd name="connsiteY0" fmla="*/ 466697 h 466697"/>
            <a:gd name="connsiteX1" fmla="*/ 5458 w 474885"/>
            <a:gd name="connsiteY1" fmla="*/ 453051 h 466697"/>
            <a:gd name="connsiteX2" fmla="*/ 10917 w 474885"/>
            <a:gd name="connsiteY2" fmla="*/ 447593 h 466697"/>
            <a:gd name="connsiteX3" fmla="*/ 13646 w 474885"/>
            <a:gd name="connsiteY3" fmla="*/ 439405 h 466697"/>
            <a:gd name="connsiteX4" fmla="*/ 19105 w 474885"/>
            <a:gd name="connsiteY4" fmla="*/ 433946 h 466697"/>
            <a:gd name="connsiteX5" fmla="*/ 30022 w 474885"/>
            <a:gd name="connsiteY5" fmla="*/ 420300 h 466697"/>
            <a:gd name="connsiteX6" fmla="*/ 32751 w 474885"/>
            <a:gd name="connsiteY6" fmla="*/ 412113 h 466697"/>
            <a:gd name="connsiteX7" fmla="*/ 43668 w 474885"/>
            <a:gd name="connsiteY7" fmla="*/ 401196 h 466697"/>
            <a:gd name="connsiteX8" fmla="*/ 76418 w 474885"/>
            <a:gd name="connsiteY8" fmla="*/ 390279 h 466697"/>
            <a:gd name="connsiteX9" fmla="*/ 92794 w 474885"/>
            <a:gd name="connsiteY9" fmla="*/ 384820 h 466697"/>
            <a:gd name="connsiteX10" fmla="*/ 100981 w 474885"/>
            <a:gd name="connsiteY10" fmla="*/ 379362 h 466697"/>
            <a:gd name="connsiteX11" fmla="*/ 106440 w 474885"/>
            <a:gd name="connsiteY11" fmla="*/ 373904 h 466697"/>
            <a:gd name="connsiteX12" fmla="*/ 114628 w 474885"/>
            <a:gd name="connsiteY12" fmla="*/ 371174 h 466697"/>
            <a:gd name="connsiteX13" fmla="*/ 125544 w 474885"/>
            <a:gd name="connsiteY13" fmla="*/ 360257 h 466697"/>
            <a:gd name="connsiteX14" fmla="*/ 131003 w 474885"/>
            <a:gd name="connsiteY14" fmla="*/ 354799 h 466697"/>
            <a:gd name="connsiteX15" fmla="*/ 147378 w 474885"/>
            <a:gd name="connsiteY15" fmla="*/ 349340 h 466697"/>
            <a:gd name="connsiteX16" fmla="*/ 161024 w 474885"/>
            <a:gd name="connsiteY16" fmla="*/ 341153 h 466697"/>
            <a:gd name="connsiteX17" fmla="*/ 174671 w 474885"/>
            <a:gd name="connsiteY17" fmla="*/ 332965 h 466697"/>
            <a:gd name="connsiteX18" fmla="*/ 188317 w 474885"/>
            <a:gd name="connsiteY18" fmla="*/ 322048 h 466697"/>
            <a:gd name="connsiteX19" fmla="*/ 196504 w 474885"/>
            <a:gd name="connsiteY19" fmla="*/ 316590 h 466697"/>
            <a:gd name="connsiteX20" fmla="*/ 204692 w 474885"/>
            <a:gd name="connsiteY20" fmla="*/ 300214 h 466697"/>
            <a:gd name="connsiteX21" fmla="*/ 212880 w 474885"/>
            <a:gd name="connsiteY21" fmla="*/ 286568 h 466697"/>
            <a:gd name="connsiteX22" fmla="*/ 218338 w 474885"/>
            <a:gd name="connsiteY22" fmla="*/ 278381 h 466697"/>
            <a:gd name="connsiteX23" fmla="*/ 226526 w 474885"/>
            <a:gd name="connsiteY23" fmla="*/ 275651 h 466697"/>
            <a:gd name="connsiteX24" fmla="*/ 240172 w 474885"/>
            <a:gd name="connsiteY24" fmla="*/ 262005 h 466697"/>
            <a:gd name="connsiteX25" fmla="*/ 248360 w 474885"/>
            <a:gd name="connsiteY25" fmla="*/ 256547 h 466697"/>
            <a:gd name="connsiteX26" fmla="*/ 259277 w 474885"/>
            <a:gd name="connsiteY26" fmla="*/ 245630 h 466697"/>
            <a:gd name="connsiteX27" fmla="*/ 262006 w 474885"/>
            <a:gd name="connsiteY27" fmla="*/ 237442 h 466697"/>
            <a:gd name="connsiteX28" fmla="*/ 270193 w 474885"/>
            <a:gd name="connsiteY28" fmla="*/ 231984 h 466697"/>
            <a:gd name="connsiteX29" fmla="*/ 283840 w 474885"/>
            <a:gd name="connsiteY29" fmla="*/ 223796 h 466697"/>
            <a:gd name="connsiteX30" fmla="*/ 297486 w 474885"/>
            <a:gd name="connsiteY30" fmla="*/ 212879 h 466697"/>
            <a:gd name="connsiteX31" fmla="*/ 305673 w 474885"/>
            <a:gd name="connsiteY31" fmla="*/ 207421 h 466697"/>
            <a:gd name="connsiteX32" fmla="*/ 311132 w 474885"/>
            <a:gd name="connsiteY32" fmla="*/ 201962 h 466697"/>
            <a:gd name="connsiteX33" fmla="*/ 324778 w 474885"/>
            <a:gd name="connsiteY33" fmla="*/ 191045 h 466697"/>
            <a:gd name="connsiteX34" fmla="*/ 332966 w 474885"/>
            <a:gd name="connsiteY34" fmla="*/ 177399 h 466697"/>
            <a:gd name="connsiteX35" fmla="*/ 341153 w 474885"/>
            <a:gd name="connsiteY35" fmla="*/ 174670 h 466697"/>
            <a:gd name="connsiteX36" fmla="*/ 357529 w 474885"/>
            <a:gd name="connsiteY36" fmla="*/ 158295 h 466697"/>
            <a:gd name="connsiteX37" fmla="*/ 362987 w 474885"/>
            <a:gd name="connsiteY37" fmla="*/ 152836 h 466697"/>
            <a:gd name="connsiteX38" fmla="*/ 365716 w 474885"/>
            <a:gd name="connsiteY38" fmla="*/ 144648 h 466697"/>
            <a:gd name="connsiteX39" fmla="*/ 371175 w 474885"/>
            <a:gd name="connsiteY39" fmla="*/ 139190 h 466697"/>
            <a:gd name="connsiteX40" fmla="*/ 382092 w 474885"/>
            <a:gd name="connsiteY40" fmla="*/ 125544 h 466697"/>
            <a:gd name="connsiteX41" fmla="*/ 387550 w 474885"/>
            <a:gd name="connsiteY41" fmla="*/ 109169 h 466697"/>
            <a:gd name="connsiteX42" fmla="*/ 393009 w 474885"/>
            <a:gd name="connsiteY42" fmla="*/ 103710 h 466697"/>
            <a:gd name="connsiteX43" fmla="*/ 406655 w 474885"/>
            <a:gd name="connsiteY43" fmla="*/ 92793 h 466697"/>
            <a:gd name="connsiteX44" fmla="*/ 417572 w 474885"/>
            <a:gd name="connsiteY44" fmla="*/ 76418 h 466697"/>
            <a:gd name="connsiteX45" fmla="*/ 436676 w 474885"/>
            <a:gd name="connsiteY45" fmla="*/ 60042 h 466697"/>
            <a:gd name="connsiteX46" fmla="*/ 439405 w 474885"/>
            <a:gd name="connsiteY46" fmla="*/ 51855 h 466697"/>
            <a:gd name="connsiteX47" fmla="*/ 453052 w 474885"/>
            <a:gd name="connsiteY47" fmla="*/ 40938 h 466697"/>
            <a:gd name="connsiteX48" fmla="*/ 455781 w 474885"/>
            <a:gd name="connsiteY48" fmla="*/ 32750 h 466697"/>
            <a:gd name="connsiteX49" fmla="*/ 466698 w 474885"/>
            <a:gd name="connsiteY49" fmla="*/ 19104 h 466697"/>
            <a:gd name="connsiteX50" fmla="*/ 474885 w 474885"/>
            <a:gd name="connsiteY50" fmla="*/ 0 h 46669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Lst>
          <a:rect l="l" t="t" r="r" b="b"/>
          <a:pathLst>
            <a:path w="474885" h="466697">
              <a:moveTo>
                <a:pt x="0" y="466697"/>
              </a:moveTo>
              <a:cubicBezTo>
                <a:pt x="1819" y="462148"/>
                <a:pt x="3027" y="457304"/>
                <a:pt x="5458" y="453051"/>
              </a:cubicBezTo>
              <a:cubicBezTo>
                <a:pt x="6735" y="450817"/>
                <a:pt x="9593" y="449799"/>
                <a:pt x="10917" y="447593"/>
              </a:cubicBezTo>
              <a:cubicBezTo>
                <a:pt x="12397" y="445126"/>
                <a:pt x="12166" y="441872"/>
                <a:pt x="13646" y="439405"/>
              </a:cubicBezTo>
              <a:cubicBezTo>
                <a:pt x="14970" y="437198"/>
                <a:pt x="17497" y="435955"/>
                <a:pt x="19105" y="433946"/>
              </a:cubicBezTo>
              <a:cubicBezTo>
                <a:pt x="32877" y="416731"/>
                <a:pt x="16840" y="433482"/>
                <a:pt x="30022" y="420300"/>
              </a:cubicBezTo>
              <a:cubicBezTo>
                <a:pt x="30932" y="417571"/>
                <a:pt x="31079" y="414454"/>
                <a:pt x="32751" y="412113"/>
              </a:cubicBezTo>
              <a:cubicBezTo>
                <a:pt x="35742" y="407925"/>
                <a:pt x="38786" y="402824"/>
                <a:pt x="43668" y="401196"/>
              </a:cubicBezTo>
              <a:lnTo>
                <a:pt x="76418" y="390279"/>
              </a:lnTo>
              <a:cubicBezTo>
                <a:pt x="76423" y="390277"/>
                <a:pt x="92790" y="384823"/>
                <a:pt x="92794" y="384820"/>
              </a:cubicBezTo>
              <a:cubicBezTo>
                <a:pt x="95523" y="383001"/>
                <a:pt x="98420" y="381411"/>
                <a:pt x="100981" y="379362"/>
              </a:cubicBezTo>
              <a:cubicBezTo>
                <a:pt x="102990" y="377755"/>
                <a:pt x="104234" y="375228"/>
                <a:pt x="106440" y="373904"/>
              </a:cubicBezTo>
              <a:cubicBezTo>
                <a:pt x="108907" y="372424"/>
                <a:pt x="111899" y="372084"/>
                <a:pt x="114628" y="371174"/>
              </a:cubicBezTo>
              <a:cubicBezTo>
                <a:pt x="119479" y="356621"/>
                <a:pt x="113416" y="367534"/>
                <a:pt x="125544" y="360257"/>
              </a:cubicBezTo>
              <a:cubicBezTo>
                <a:pt x="127750" y="358933"/>
                <a:pt x="128701" y="355950"/>
                <a:pt x="131003" y="354799"/>
              </a:cubicBezTo>
              <a:cubicBezTo>
                <a:pt x="136149" y="352226"/>
                <a:pt x="147378" y="349340"/>
                <a:pt x="147378" y="349340"/>
              </a:cubicBezTo>
              <a:cubicBezTo>
                <a:pt x="161213" y="335507"/>
                <a:pt x="143306" y="351784"/>
                <a:pt x="161024" y="341153"/>
              </a:cubicBezTo>
              <a:cubicBezTo>
                <a:pt x="179753" y="329915"/>
                <a:pt x="151480" y="340694"/>
                <a:pt x="174671" y="332965"/>
              </a:cubicBezTo>
              <a:cubicBezTo>
                <a:pt x="199867" y="316168"/>
                <a:pt x="168874" y="337603"/>
                <a:pt x="188317" y="322048"/>
              </a:cubicBezTo>
              <a:cubicBezTo>
                <a:pt x="190878" y="319999"/>
                <a:pt x="193775" y="318409"/>
                <a:pt x="196504" y="316590"/>
              </a:cubicBezTo>
              <a:cubicBezTo>
                <a:pt x="203367" y="296005"/>
                <a:pt x="194109" y="321382"/>
                <a:pt x="204692" y="300214"/>
              </a:cubicBezTo>
              <a:cubicBezTo>
                <a:pt x="215748" y="278100"/>
                <a:pt x="198665" y="304336"/>
                <a:pt x="212880" y="286568"/>
              </a:cubicBezTo>
              <a:cubicBezTo>
                <a:pt x="214929" y="284007"/>
                <a:pt x="215777" y="280430"/>
                <a:pt x="218338" y="278381"/>
              </a:cubicBezTo>
              <a:cubicBezTo>
                <a:pt x="220585" y="276584"/>
                <a:pt x="223797" y="276561"/>
                <a:pt x="226526" y="275651"/>
              </a:cubicBezTo>
              <a:cubicBezTo>
                <a:pt x="231075" y="271102"/>
                <a:pt x="234819" y="265573"/>
                <a:pt x="240172" y="262005"/>
              </a:cubicBezTo>
              <a:cubicBezTo>
                <a:pt x="242901" y="260186"/>
                <a:pt x="245869" y="258682"/>
                <a:pt x="248360" y="256547"/>
              </a:cubicBezTo>
              <a:cubicBezTo>
                <a:pt x="252267" y="253198"/>
                <a:pt x="259277" y="245630"/>
                <a:pt x="259277" y="245630"/>
              </a:cubicBezTo>
              <a:cubicBezTo>
                <a:pt x="260187" y="242901"/>
                <a:pt x="260209" y="239689"/>
                <a:pt x="262006" y="237442"/>
              </a:cubicBezTo>
              <a:cubicBezTo>
                <a:pt x="264055" y="234881"/>
                <a:pt x="267632" y="234033"/>
                <a:pt x="270193" y="231984"/>
              </a:cubicBezTo>
              <a:cubicBezTo>
                <a:pt x="280897" y="223421"/>
                <a:pt x="269621" y="228535"/>
                <a:pt x="283840" y="223796"/>
              </a:cubicBezTo>
              <a:cubicBezTo>
                <a:pt x="309036" y="206999"/>
                <a:pt x="278043" y="228434"/>
                <a:pt x="297486" y="212879"/>
              </a:cubicBezTo>
              <a:cubicBezTo>
                <a:pt x="300047" y="210830"/>
                <a:pt x="303112" y="209470"/>
                <a:pt x="305673" y="207421"/>
              </a:cubicBezTo>
              <a:cubicBezTo>
                <a:pt x="307682" y="205813"/>
                <a:pt x="309122" y="203570"/>
                <a:pt x="311132" y="201962"/>
              </a:cubicBezTo>
              <a:cubicBezTo>
                <a:pt x="328341" y="188195"/>
                <a:pt x="311604" y="204222"/>
                <a:pt x="324778" y="191045"/>
              </a:cubicBezTo>
              <a:cubicBezTo>
                <a:pt x="326925" y="184604"/>
                <a:pt x="326722" y="181146"/>
                <a:pt x="332966" y="177399"/>
              </a:cubicBezTo>
              <a:cubicBezTo>
                <a:pt x="335433" y="175919"/>
                <a:pt x="338424" y="175580"/>
                <a:pt x="341153" y="174670"/>
              </a:cubicBezTo>
              <a:lnTo>
                <a:pt x="357529" y="158295"/>
              </a:lnTo>
              <a:lnTo>
                <a:pt x="362987" y="152836"/>
              </a:lnTo>
              <a:cubicBezTo>
                <a:pt x="363897" y="150107"/>
                <a:pt x="364236" y="147115"/>
                <a:pt x="365716" y="144648"/>
              </a:cubicBezTo>
              <a:cubicBezTo>
                <a:pt x="367040" y="142442"/>
                <a:pt x="369568" y="141199"/>
                <a:pt x="371175" y="139190"/>
              </a:cubicBezTo>
              <a:cubicBezTo>
                <a:pt x="384947" y="121976"/>
                <a:pt x="368911" y="138722"/>
                <a:pt x="382092" y="125544"/>
              </a:cubicBezTo>
              <a:cubicBezTo>
                <a:pt x="383911" y="120086"/>
                <a:pt x="383482" y="113237"/>
                <a:pt x="387550" y="109169"/>
              </a:cubicBezTo>
              <a:cubicBezTo>
                <a:pt x="389370" y="107349"/>
                <a:pt x="391000" y="105318"/>
                <a:pt x="393009" y="103710"/>
              </a:cubicBezTo>
              <a:cubicBezTo>
                <a:pt x="399724" y="98338"/>
                <a:pt x="401712" y="99384"/>
                <a:pt x="406655" y="92793"/>
              </a:cubicBezTo>
              <a:cubicBezTo>
                <a:pt x="410591" y="87545"/>
                <a:pt x="412933" y="81057"/>
                <a:pt x="417572" y="76418"/>
              </a:cubicBezTo>
              <a:cubicBezTo>
                <a:pt x="430808" y="63182"/>
                <a:pt x="424207" y="68356"/>
                <a:pt x="436676" y="60042"/>
              </a:cubicBezTo>
              <a:cubicBezTo>
                <a:pt x="437586" y="57313"/>
                <a:pt x="437925" y="54322"/>
                <a:pt x="439405" y="51855"/>
              </a:cubicBezTo>
              <a:cubicBezTo>
                <a:pt x="441998" y="47533"/>
                <a:pt x="449332" y="43418"/>
                <a:pt x="453052" y="40938"/>
              </a:cubicBezTo>
              <a:cubicBezTo>
                <a:pt x="453962" y="38209"/>
                <a:pt x="454494" y="35323"/>
                <a:pt x="455781" y="32750"/>
              </a:cubicBezTo>
              <a:cubicBezTo>
                <a:pt x="459223" y="25865"/>
                <a:pt x="461621" y="24181"/>
                <a:pt x="466698" y="19104"/>
              </a:cubicBezTo>
              <a:cubicBezTo>
                <a:pt x="472563" y="1509"/>
                <a:pt x="468088" y="6797"/>
                <a:pt x="474885"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132</xdr:col>
      <xdr:colOff>16376</xdr:colOff>
      <xdr:row>177</xdr:row>
      <xdr:rowOff>10917</xdr:rowOff>
    </xdr:from>
    <xdr:to>
      <xdr:col>160</xdr:col>
      <xdr:colOff>24604</xdr:colOff>
      <xdr:row>211</xdr:row>
      <xdr:rowOff>2729</xdr:rowOff>
    </xdr:to>
    <xdr:sp macro="" textlink="">
      <xdr:nvSpPr>
        <xdr:cNvPr id="12" name="Freeform 13">
          <a:extLst>
            <a:ext uri="{FF2B5EF4-FFF2-40B4-BE49-F238E27FC236}">
              <a16:creationId xmlns:a16="http://schemas.microsoft.com/office/drawing/2014/main" id="{00000000-0008-0000-0F00-00000C000000}"/>
            </a:ext>
          </a:extLst>
        </xdr:cNvPr>
        <xdr:cNvSpPr/>
      </xdr:nvSpPr>
      <xdr:spPr>
        <a:xfrm>
          <a:off x="4809356" y="2876037"/>
          <a:ext cx="861668" cy="509972"/>
        </a:xfrm>
        <a:custGeom>
          <a:avLst/>
          <a:gdLst>
            <a:gd name="connsiteX0" fmla="*/ 0 w 772412"/>
            <a:gd name="connsiteY0" fmla="*/ 641368 h 641368"/>
            <a:gd name="connsiteX1" fmla="*/ 8187 w 772412"/>
            <a:gd name="connsiteY1" fmla="*/ 622263 h 641368"/>
            <a:gd name="connsiteX2" fmla="*/ 16375 w 772412"/>
            <a:gd name="connsiteY2" fmla="*/ 619534 h 641368"/>
            <a:gd name="connsiteX3" fmla="*/ 21833 w 772412"/>
            <a:gd name="connsiteY3" fmla="*/ 611346 h 641368"/>
            <a:gd name="connsiteX4" fmla="*/ 32750 w 772412"/>
            <a:gd name="connsiteY4" fmla="*/ 600429 h 641368"/>
            <a:gd name="connsiteX5" fmla="*/ 38209 w 772412"/>
            <a:gd name="connsiteY5" fmla="*/ 594971 h 641368"/>
            <a:gd name="connsiteX6" fmla="*/ 43667 w 772412"/>
            <a:gd name="connsiteY6" fmla="*/ 586783 h 641368"/>
            <a:gd name="connsiteX7" fmla="*/ 51855 w 772412"/>
            <a:gd name="connsiteY7" fmla="*/ 584054 h 641368"/>
            <a:gd name="connsiteX8" fmla="*/ 57313 w 772412"/>
            <a:gd name="connsiteY8" fmla="*/ 575866 h 641368"/>
            <a:gd name="connsiteX9" fmla="*/ 65501 w 772412"/>
            <a:gd name="connsiteY9" fmla="*/ 573137 h 641368"/>
            <a:gd name="connsiteX10" fmla="*/ 68230 w 772412"/>
            <a:gd name="connsiteY10" fmla="*/ 564949 h 641368"/>
            <a:gd name="connsiteX11" fmla="*/ 81876 w 772412"/>
            <a:gd name="connsiteY11" fmla="*/ 554033 h 641368"/>
            <a:gd name="connsiteX12" fmla="*/ 84606 w 772412"/>
            <a:gd name="connsiteY12" fmla="*/ 545845 h 641368"/>
            <a:gd name="connsiteX13" fmla="*/ 90064 w 772412"/>
            <a:gd name="connsiteY13" fmla="*/ 518553 h 641368"/>
            <a:gd name="connsiteX14" fmla="*/ 95523 w 772412"/>
            <a:gd name="connsiteY14" fmla="*/ 513094 h 641368"/>
            <a:gd name="connsiteX15" fmla="*/ 100981 w 772412"/>
            <a:gd name="connsiteY15" fmla="*/ 504907 h 641368"/>
            <a:gd name="connsiteX16" fmla="*/ 111898 w 772412"/>
            <a:gd name="connsiteY16" fmla="*/ 493990 h 641368"/>
            <a:gd name="connsiteX17" fmla="*/ 114627 w 772412"/>
            <a:gd name="connsiteY17" fmla="*/ 485802 h 641368"/>
            <a:gd name="connsiteX18" fmla="*/ 120086 w 772412"/>
            <a:gd name="connsiteY18" fmla="*/ 491260 h 641368"/>
            <a:gd name="connsiteX19" fmla="*/ 128273 w 772412"/>
            <a:gd name="connsiteY19" fmla="*/ 507636 h 641368"/>
            <a:gd name="connsiteX20" fmla="*/ 150107 w 772412"/>
            <a:gd name="connsiteY20" fmla="*/ 515823 h 641368"/>
            <a:gd name="connsiteX21" fmla="*/ 188316 w 772412"/>
            <a:gd name="connsiteY21" fmla="*/ 504907 h 641368"/>
            <a:gd name="connsiteX22" fmla="*/ 204692 w 772412"/>
            <a:gd name="connsiteY22" fmla="*/ 499448 h 641368"/>
            <a:gd name="connsiteX23" fmla="*/ 212879 w 772412"/>
            <a:gd name="connsiteY23" fmla="*/ 496719 h 641368"/>
            <a:gd name="connsiteX24" fmla="*/ 237442 w 772412"/>
            <a:gd name="connsiteY24" fmla="*/ 491260 h 641368"/>
            <a:gd name="connsiteX25" fmla="*/ 245630 w 772412"/>
            <a:gd name="connsiteY25" fmla="*/ 488531 h 641368"/>
            <a:gd name="connsiteX26" fmla="*/ 251088 w 772412"/>
            <a:gd name="connsiteY26" fmla="*/ 480343 h 641368"/>
            <a:gd name="connsiteX27" fmla="*/ 253818 w 772412"/>
            <a:gd name="connsiteY27" fmla="*/ 472156 h 641368"/>
            <a:gd name="connsiteX28" fmla="*/ 259276 w 772412"/>
            <a:gd name="connsiteY28" fmla="*/ 466697 h 641368"/>
            <a:gd name="connsiteX29" fmla="*/ 270193 w 772412"/>
            <a:gd name="connsiteY29" fmla="*/ 455780 h 641368"/>
            <a:gd name="connsiteX30" fmla="*/ 281110 w 772412"/>
            <a:gd name="connsiteY30" fmla="*/ 442134 h 641368"/>
            <a:gd name="connsiteX31" fmla="*/ 289298 w 772412"/>
            <a:gd name="connsiteY31" fmla="*/ 439405 h 641368"/>
            <a:gd name="connsiteX32" fmla="*/ 297485 w 772412"/>
            <a:gd name="connsiteY32" fmla="*/ 431217 h 641368"/>
            <a:gd name="connsiteX33" fmla="*/ 305673 w 772412"/>
            <a:gd name="connsiteY33" fmla="*/ 428488 h 641368"/>
            <a:gd name="connsiteX34" fmla="*/ 311131 w 772412"/>
            <a:gd name="connsiteY34" fmla="*/ 420300 h 641368"/>
            <a:gd name="connsiteX35" fmla="*/ 324778 w 772412"/>
            <a:gd name="connsiteY35" fmla="*/ 409384 h 641368"/>
            <a:gd name="connsiteX36" fmla="*/ 327507 w 772412"/>
            <a:gd name="connsiteY36" fmla="*/ 401196 h 641368"/>
            <a:gd name="connsiteX37" fmla="*/ 332965 w 772412"/>
            <a:gd name="connsiteY37" fmla="*/ 395737 h 641368"/>
            <a:gd name="connsiteX38" fmla="*/ 338424 w 772412"/>
            <a:gd name="connsiteY38" fmla="*/ 365716 h 641368"/>
            <a:gd name="connsiteX39" fmla="*/ 352070 w 772412"/>
            <a:gd name="connsiteY39" fmla="*/ 352070 h 641368"/>
            <a:gd name="connsiteX40" fmla="*/ 360258 w 772412"/>
            <a:gd name="connsiteY40" fmla="*/ 349341 h 641368"/>
            <a:gd name="connsiteX41" fmla="*/ 365716 w 772412"/>
            <a:gd name="connsiteY41" fmla="*/ 343882 h 641368"/>
            <a:gd name="connsiteX42" fmla="*/ 373904 w 772412"/>
            <a:gd name="connsiteY42" fmla="*/ 338424 h 641368"/>
            <a:gd name="connsiteX43" fmla="*/ 376633 w 772412"/>
            <a:gd name="connsiteY43" fmla="*/ 330236 h 641368"/>
            <a:gd name="connsiteX44" fmla="*/ 382091 w 772412"/>
            <a:gd name="connsiteY44" fmla="*/ 322048 h 641368"/>
            <a:gd name="connsiteX45" fmla="*/ 384821 w 772412"/>
            <a:gd name="connsiteY45" fmla="*/ 311131 h 641368"/>
            <a:gd name="connsiteX46" fmla="*/ 376633 w 772412"/>
            <a:gd name="connsiteY46" fmla="*/ 256547 h 641368"/>
            <a:gd name="connsiteX47" fmla="*/ 371174 w 772412"/>
            <a:gd name="connsiteY47" fmla="*/ 240172 h 641368"/>
            <a:gd name="connsiteX48" fmla="*/ 365716 w 772412"/>
            <a:gd name="connsiteY48" fmla="*/ 234713 h 641368"/>
            <a:gd name="connsiteX49" fmla="*/ 362987 w 772412"/>
            <a:gd name="connsiteY49" fmla="*/ 226525 h 641368"/>
            <a:gd name="connsiteX50" fmla="*/ 357528 w 772412"/>
            <a:gd name="connsiteY50" fmla="*/ 221067 h 641368"/>
            <a:gd name="connsiteX51" fmla="*/ 365716 w 772412"/>
            <a:gd name="connsiteY51" fmla="*/ 201962 h 641368"/>
            <a:gd name="connsiteX52" fmla="*/ 371174 w 772412"/>
            <a:gd name="connsiteY52" fmla="*/ 193775 h 641368"/>
            <a:gd name="connsiteX53" fmla="*/ 384821 w 772412"/>
            <a:gd name="connsiteY53" fmla="*/ 182858 h 641368"/>
            <a:gd name="connsiteX54" fmla="*/ 395737 w 772412"/>
            <a:gd name="connsiteY54" fmla="*/ 169212 h 641368"/>
            <a:gd name="connsiteX55" fmla="*/ 401196 w 772412"/>
            <a:gd name="connsiteY55" fmla="*/ 152836 h 641368"/>
            <a:gd name="connsiteX56" fmla="*/ 403925 w 772412"/>
            <a:gd name="connsiteY56" fmla="*/ 144649 h 641368"/>
            <a:gd name="connsiteX57" fmla="*/ 406654 w 772412"/>
            <a:gd name="connsiteY57" fmla="*/ 133732 h 641368"/>
            <a:gd name="connsiteX58" fmla="*/ 412113 w 772412"/>
            <a:gd name="connsiteY58" fmla="*/ 128273 h 641368"/>
            <a:gd name="connsiteX59" fmla="*/ 417571 w 772412"/>
            <a:gd name="connsiteY59" fmla="*/ 120086 h 641368"/>
            <a:gd name="connsiteX60" fmla="*/ 425759 w 772412"/>
            <a:gd name="connsiteY60" fmla="*/ 117356 h 641368"/>
            <a:gd name="connsiteX61" fmla="*/ 431217 w 772412"/>
            <a:gd name="connsiteY61" fmla="*/ 109169 h 641368"/>
            <a:gd name="connsiteX62" fmla="*/ 444864 w 772412"/>
            <a:gd name="connsiteY62" fmla="*/ 90064 h 641368"/>
            <a:gd name="connsiteX63" fmla="*/ 472156 w 772412"/>
            <a:gd name="connsiteY63" fmla="*/ 87335 h 641368"/>
            <a:gd name="connsiteX64" fmla="*/ 480343 w 772412"/>
            <a:gd name="connsiteY64" fmla="*/ 84606 h 641368"/>
            <a:gd name="connsiteX65" fmla="*/ 496719 w 772412"/>
            <a:gd name="connsiteY65" fmla="*/ 76418 h 641368"/>
            <a:gd name="connsiteX66" fmla="*/ 543116 w 772412"/>
            <a:gd name="connsiteY66" fmla="*/ 73689 h 641368"/>
            <a:gd name="connsiteX67" fmla="*/ 551303 w 772412"/>
            <a:gd name="connsiteY67" fmla="*/ 70960 h 641368"/>
            <a:gd name="connsiteX68" fmla="*/ 554033 w 772412"/>
            <a:gd name="connsiteY68" fmla="*/ 62772 h 641368"/>
            <a:gd name="connsiteX69" fmla="*/ 570408 w 772412"/>
            <a:gd name="connsiteY69" fmla="*/ 40938 h 641368"/>
            <a:gd name="connsiteX70" fmla="*/ 573137 w 772412"/>
            <a:gd name="connsiteY70" fmla="*/ 32750 h 641368"/>
            <a:gd name="connsiteX71" fmla="*/ 586783 w 772412"/>
            <a:gd name="connsiteY71" fmla="*/ 24563 h 641368"/>
            <a:gd name="connsiteX72" fmla="*/ 597700 w 772412"/>
            <a:gd name="connsiteY72" fmla="*/ 35480 h 641368"/>
            <a:gd name="connsiteX73" fmla="*/ 603159 w 772412"/>
            <a:gd name="connsiteY73" fmla="*/ 51855 h 641368"/>
            <a:gd name="connsiteX74" fmla="*/ 608617 w 772412"/>
            <a:gd name="connsiteY74" fmla="*/ 76418 h 641368"/>
            <a:gd name="connsiteX75" fmla="*/ 614076 w 772412"/>
            <a:gd name="connsiteY75" fmla="*/ 81876 h 641368"/>
            <a:gd name="connsiteX76" fmla="*/ 616805 w 772412"/>
            <a:gd name="connsiteY76" fmla="*/ 90064 h 641368"/>
            <a:gd name="connsiteX77" fmla="*/ 655014 w 772412"/>
            <a:gd name="connsiteY77" fmla="*/ 103710 h 641368"/>
            <a:gd name="connsiteX78" fmla="*/ 674119 w 772412"/>
            <a:gd name="connsiteY78" fmla="*/ 98252 h 641368"/>
            <a:gd name="connsiteX79" fmla="*/ 679577 w 772412"/>
            <a:gd name="connsiteY79" fmla="*/ 92793 h 641368"/>
            <a:gd name="connsiteX80" fmla="*/ 676848 w 772412"/>
            <a:gd name="connsiteY80" fmla="*/ 84606 h 641368"/>
            <a:gd name="connsiteX81" fmla="*/ 671389 w 772412"/>
            <a:gd name="connsiteY81" fmla="*/ 76418 h 641368"/>
            <a:gd name="connsiteX82" fmla="*/ 676848 w 772412"/>
            <a:gd name="connsiteY82" fmla="*/ 21833 h 641368"/>
            <a:gd name="connsiteX83" fmla="*/ 685035 w 772412"/>
            <a:gd name="connsiteY83" fmla="*/ 24563 h 641368"/>
            <a:gd name="connsiteX84" fmla="*/ 690494 w 772412"/>
            <a:gd name="connsiteY84" fmla="*/ 32750 h 641368"/>
            <a:gd name="connsiteX85" fmla="*/ 695952 w 772412"/>
            <a:gd name="connsiteY85" fmla="*/ 38209 h 641368"/>
            <a:gd name="connsiteX86" fmla="*/ 706869 w 772412"/>
            <a:gd name="connsiteY86" fmla="*/ 51855 h 641368"/>
            <a:gd name="connsiteX87" fmla="*/ 712328 w 772412"/>
            <a:gd name="connsiteY87" fmla="*/ 70960 h 641368"/>
            <a:gd name="connsiteX88" fmla="*/ 715057 w 772412"/>
            <a:gd name="connsiteY88" fmla="*/ 95523 h 641368"/>
            <a:gd name="connsiteX89" fmla="*/ 734162 w 772412"/>
            <a:gd name="connsiteY89" fmla="*/ 92793 h 641368"/>
            <a:gd name="connsiteX90" fmla="*/ 736891 w 772412"/>
            <a:gd name="connsiteY90" fmla="*/ 84606 h 641368"/>
            <a:gd name="connsiteX91" fmla="*/ 753266 w 772412"/>
            <a:gd name="connsiteY91" fmla="*/ 90064 h 641368"/>
            <a:gd name="connsiteX92" fmla="*/ 761454 w 772412"/>
            <a:gd name="connsiteY92" fmla="*/ 92793 h 641368"/>
            <a:gd name="connsiteX93" fmla="*/ 769641 w 772412"/>
            <a:gd name="connsiteY93" fmla="*/ 90064 h 641368"/>
            <a:gd name="connsiteX94" fmla="*/ 769641 w 772412"/>
            <a:gd name="connsiteY94" fmla="*/ 73689 h 641368"/>
            <a:gd name="connsiteX95" fmla="*/ 764183 w 772412"/>
            <a:gd name="connsiteY95" fmla="*/ 68230 h 641368"/>
            <a:gd name="connsiteX96" fmla="*/ 764183 w 772412"/>
            <a:gd name="connsiteY96" fmla="*/ 35480 h 641368"/>
            <a:gd name="connsiteX97" fmla="*/ 766912 w 772412"/>
            <a:gd name="connsiteY97" fmla="*/ 0 h 64136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Lst>
          <a:rect l="l" t="t" r="r" b="b"/>
          <a:pathLst>
            <a:path w="772412" h="641368">
              <a:moveTo>
                <a:pt x="0" y="641368"/>
              </a:moveTo>
              <a:cubicBezTo>
                <a:pt x="1801" y="632361"/>
                <a:pt x="244" y="627029"/>
                <a:pt x="8187" y="622263"/>
              </a:cubicBezTo>
              <a:cubicBezTo>
                <a:pt x="10654" y="620783"/>
                <a:pt x="13646" y="620444"/>
                <a:pt x="16375" y="619534"/>
              </a:cubicBezTo>
              <a:cubicBezTo>
                <a:pt x="18194" y="616805"/>
                <a:pt x="19698" y="613837"/>
                <a:pt x="21833" y="611346"/>
              </a:cubicBezTo>
              <a:cubicBezTo>
                <a:pt x="25182" y="607439"/>
                <a:pt x="29111" y="604068"/>
                <a:pt x="32750" y="600429"/>
              </a:cubicBezTo>
              <a:cubicBezTo>
                <a:pt x="34570" y="598610"/>
                <a:pt x="36782" y="597112"/>
                <a:pt x="38209" y="594971"/>
              </a:cubicBezTo>
              <a:cubicBezTo>
                <a:pt x="40028" y="592242"/>
                <a:pt x="41106" y="588832"/>
                <a:pt x="43667" y="586783"/>
              </a:cubicBezTo>
              <a:cubicBezTo>
                <a:pt x="45913" y="584986"/>
                <a:pt x="49126" y="584964"/>
                <a:pt x="51855" y="584054"/>
              </a:cubicBezTo>
              <a:cubicBezTo>
                <a:pt x="53674" y="581325"/>
                <a:pt x="54752" y="577915"/>
                <a:pt x="57313" y="575866"/>
              </a:cubicBezTo>
              <a:cubicBezTo>
                <a:pt x="59559" y="574069"/>
                <a:pt x="63467" y="575171"/>
                <a:pt x="65501" y="573137"/>
              </a:cubicBezTo>
              <a:cubicBezTo>
                <a:pt x="67535" y="571103"/>
                <a:pt x="66750" y="567416"/>
                <a:pt x="68230" y="564949"/>
              </a:cubicBezTo>
              <a:cubicBezTo>
                <a:pt x="70822" y="560630"/>
                <a:pt x="78159" y="556511"/>
                <a:pt x="81876" y="554033"/>
              </a:cubicBezTo>
              <a:cubicBezTo>
                <a:pt x="82786" y="551304"/>
                <a:pt x="84042" y="548666"/>
                <a:pt x="84606" y="545845"/>
              </a:cubicBezTo>
              <a:cubicBezTo>
                <a:pt x="85363" y="542060"/>
                <a:pt x="86364" y="524719"/>
                <a:pt x="90064" y="518553"/>
              </a:cubicBezTo>
              <a:cubicBezTo>
                <a:pt x="91388" y="516346"/>
                <a:pt x="93915" y="515103"/>
                <a:pt x="95523" y="513094"/>
              </a:cubicBezTo>
              <a:cubicBezTo>
                <a:pt x="97572" y="510533"/>
                <a:pt x="98846" y="507397"/>
                <a:pt x="100981" y="504907"/>
              </a:cubicBezTo>
              <a:cubicBezTo>
                <a:pt x="104330" y="501000"/>
                <a:pt x="111898" y="493990"/>
                <a:pt x="111898" y="493990"/>
              </a:cubicBezTo>
              <a:cubicBezTo>
                <a:pt x="112808" y="491261"/>
                <a:pt x="111898" y="486712"/>
                <a:pt x="114627" y="485802"/>
              </a:cubicBezTo>
              <a:cubicBezTo>
                <a:pt x="117068" y="484988"/>
                <a:pt x="118762" y="489054"/>
                <a:pt x="120086" y="491260"/>
              </a:cubicBezTo>
              <a:cubicBezTo>
                <a:pt x="126746" y="502359"/>
                <a:pt x="117920" y="497283"/>
                <a:pt x="128273" y="507636"/>
              </a:cubicBezTo>
              <a:cubicBezTo>
                <a:pt x="135300" y="514663"/>
                <a:pt x="140345" y="513871"/>
                <a:pt x="150107" y="515823"/>
              </a:cubicBezTo>
              <a:cubicBezTo>
                <a:pt x="177510" y="508973"/>
                <a:pt x="164834" y="512735"/>
                <a:pt x="188316" y="504907"/>
              </a:cubicBezTo>
              <a:lnTo>
                <a:pt x="204692" y="499448"/>
              </a:lnTo>
              <a:cubicBezTo>
                <a:pt x="207421" y="498538"/>
                <a:pt x="210058" y="497283"/>
                <a:pt x="212879" y="496719"/>
              </a:cubicBezTo>
              <a:cubicBezTo>
                <a:pt x="222273" y="494840"/>
                <a:pt x="228438" y="493833"/>
                <a:pt x="237442" y="491260"/>
              </a:cubicBezTo>
              <a:cubicBezTo>
                <a:pt x="240208" y="490470"/>
                <a:pt x="242901" y="489441"/>
                <a:pt x="245630" y="488531"/>
              </a:cubicBezTo>
              <a:cubicBezTo>
                <a:pt x="247449" y="485802"/>
                <a:pt x="249621" y="483277"/>
                <a:pt x="251088" y="480343"/>
              </a:cubicBezTo>
              <a:cubicBezTo>
                <a:pt x="252375" y="477770"/>
                <a:pt x="252338" y="474623"/>
                <a:pt x="253818" y="472156"/>
              </a:cubicBezTo>
              <a:cubicBezTo>
                <a:pt x="255142" y="469950"/>
                <a:pt x="257457" y="468517"/>
                <a:pt x="259276" y="466697"/>
              </a:cubicBezTo>
              <a:cubicBezTo>
                <a:pt x="265230" y="448835"/>
                <a:pt x="256961" y="466366"/>
                <a:pt x="270193" y="455780"/>
              </a:cubicBezTo>
              <a:cubicBezTo>
                <a:pt x="281349" y="446855"/>
                <a:pt x="269981" y="448811"/>
                <a:pt x="281110" y="442134"/>
              </a:cubicBezTo>
              <a:cubicBezTo>
                <a:pt x="283577" y="440654"/>
                <a:pt x="286569" y="440315"/>
                <a:pt x="289298" y="439405"/>
              </a:cubicBezTo>
              <a:cubicBezTo>
                <a:pt x="292027" y="436676"/>
                <a:pt x="294274" y="433358"/>
                <a:pt x="297485" y="431217"/>
              </a:cubicBezTo>
              <a:cubicBezTo>
                <a:pt x="299879" y="429621"/>
                <a:pt x="303427" y="430285"/>
                <a:pt x="305673" y="428488"/>
              </a:cubicBezTo>
              <a:cubicBezTo>
                <a:pt x="308234" y="426439"/>
                <a:pt x="309082" y="422861"/>
                <a:pt x="311131" y="420300"/>
              </a:cubicBezTo>
              <a:cubicBezTo>
                <a:pt x="315574" y="414746"/>
                <a:pt x="318701" y="413435"/>
                <a:pt x="324778" y="409384"/>
              </a:cubicBezTo>
              <a:cubicBezTo>
                <a:pt x="325688" y="406655"/>
                <a:pt x="326027" y="403663"/>
                <a:pt x="327507" y="401196"/>
              </a:cubicBezTo>
              <a:cubicBezTo>
                <a:pt x="328831" y="398989"/>
                <a:pt x="331814" y="398039"/>
                <a:pt x="332965" y="395737"/>
              </a:cubicBezTo>
              <a:cubicBezTo>
                <a:pt x="336046" y="389575"/>
                <a:pt x="337236" y="369676"/>
                <a:pt x="338424" y="365716"/>
              </a:cubicBezTo>
              <a:cubicBezTo>
                <a:pt x="340351" y="359293"/>
                <a:pt x="346503" y="354853"/>
                <a:pt x="352070" y="352070"/>
              </a:cubicBezTo>
              <a:cubicBezTo>
                <a:pt x="354643" y="350784"/>
                <a:pt x="357529" y="350251"/>
                <a:pt x="360258" y="349341"/>
              </a:cubicBezTo>
              <a:cubicBezTo>
                <a:pt x="362077" y="347521"/>
                <a:pt x="363707" y="345489"/>
                <a:pt x="365716" y="343882"/>
              </a:cubicBezTo>
              <a:cubicBezTo>
                <a:pt x="368277" y="341833"/>
                <a:pt x="371855" y="340985"/>
                <a:pt x="373904" y="338424"/>
              </a:cubicBezTo>
              <a:cubicBezTo>
                <a:pt x="375701" y="336178"/>
                <a:pt x="375347" y="332809"/>
                <a:pt x="376633" y="330236"/>
              </a:cubicBezTo>
              <a:cubicBezTo>
                <a:pt x="378100" y="327302"/>
                <a:pt x="380272" y="324777"/>
                <a:pt x="382091" y="322048"/>
              </a:cubicBezTo>
              <a:cubicBezTo>
                <a:pt x="383001" y="318409"/>
                <a:pt x="384821" y="314882"/>
                <a:pt x="384821" y="311131"/>
              </a:cubicBezTo>
              <a:cubicBezTo>
                <a:pt x="384821" y="276603"/>
                <a:pt x="384714" y="280791"/>
                <a:pt x="376633" y="256547"/>
              </a:cubicBezTo>
              <a:lnTo>
                <a:pt x="371174" y="240172"/>
              </a:lnTo>
              <a:lnTo>
                <a:pt x="365716" y="234713"/>
              </a:lnTo>
              <a:cubicBezTo>
                <a:pt x="364806" y="231984"/>
                <a:pt x="364467" y="228992"/>
                <a:pt x="362987" y="226525"/>
              </a:cubicBezTo>
              <a:cubicBezTo>
                <a:pt x="361663" y="224319"/>
                <a:pt x="357892" y="223614"/>
                <a:pt x="357528" y="221067"/>
              </a:cubicBezTo>
              <a:cubicBezTo>
                <a:pt x="355581" y="207439"/>
                <a:pt x="359852" y="209292"/>
                <a:pt x="365716" y="201962"/>
              </a:cubicBezTo>
              <a:cubicBezTo>
                <a:pt x="367765" y="199401"/>
                <a:pt x="369125" y="196336"/>
                <a:pt x="371174" y="193775"/>
              </a:cubicBezTo>
              <a:cubicBezTo>
                <a:pt x="375619" y="188218"/>
                <a:pt x="378740" y="186911"/>
                <a:pt x="384821" y="182858"/>
              </a:cubicBezTo>
              <a:cubicBezTo>
                <a:pt x="394773" y="152998"/>
                <a:pt x="378104" y="197425"/>
                <a:pt x="395737" y="169212"/>
              </a:cubicBezTo>
              <a:cubicBezTo>
                <a:pt x="398787" y="164333"/>
                <a:pt x="399376" y="158295"/>
                <a:pt x="401196" y="152836"/>
              </a:cubicBezTo>
              <a:cubicBezTo>
                <a:pt x="402106" y="150107"/>
                <a:pt x="403227" y="147440"/>
                <a:pt x="403925" y="144649"/>
              </a:cubicBezTo>
              <a:cubicBezTo>
                <a:pt x="404835" y="141010"/>
                <a:pt x="404977" y="137087"/>
                <a:pt x="406654" y="133732"/>
              </a:cubicBezTo>
              <a:cubicBezTo>
                <a:pt x="407805" y="131430"/>
                <a:pt x="410505" y="130282"/>
                <a:pt x="412113" y="128273"/>
              </a:cubicBezTo>
              <a:cubicBezTo>
                <a:pt x="414162" y="125712"/>
                <a:pt x="415010" y="122135"/>
                <a:pt x="417571" y="120086"/>
              </a:cubicBezTo>
              <a:cubicBezTo>
                <a:pt x="419818" y="118289"/>
                <a:pt x="423030" y="118266"/>
                <a:pt x="425759" y="117356"/>
              </a:cubicBezTo>
              <a:cubicBezTo>
                <a:pt x="427578" y="114627"/>
                <a:pt x="429885" y="112166"/>
                <a:pt x="431217" y="109169"/>
              </a:cubicBezTo>
              <a:cubicBezTo>
                <a:pt x="437527" y="94971"/>
                <a:pt x="431246" y="92159"/>
                <a:pt x="444864" y="90064"/>
              </a:cubicBezTo>
              <a:cubicBezTo>
                <a:pt x="453900" y="88674"/>
                <a:pt x="463059" y="88245"/>
                <a:pt x="472156" y="87335"/>
              </a:cubicBezTo>
              <a:cubicBezTo>
                <a:pt x="474885" y="86425"/>
                <a:pt x="477770" y="85893"/>
                <a:pt x="480343" y="84606"/>
              </a:cubicBezTo>
              <a:cubicBezTo>
                <a:pt x="487819" y="80868"/>
                <a:pt x="488142" y="77276"/>
                <a:pt x="496719" y="76418"/>
              </a:cubicBezTo>
              <a:cubicBezTo>
                <a:pt x="512135" y="74877"/>
                <a:pt x="527650" y="74599"/>
                <a:pt x="543116" y="73689"/>
              </a:cubicBezTo>
              <a:cubicBezTo>
                <a:pt x="545845" y="72779"/>
                <a:pt x="549269" y="72994"/>
                <a:pt x="551303" y="70960"/>
              </a:cubicBezTo>
              <a:cubicBezTo>
                <a:pt x="553337" y="68926"/>
                <a:pt x="552636" y="65287"/>
                <a:pt x="554033" y="62772"/>
              </a:cubicBezTo>
              <a:cubicBezTo>
                <a:pt x="561751" y="48880"/>
                <a:pt x="562124" y="49220"/>
                <a:pt x="570408" y="40938"/>
              </a:cubicBezTo>
              <a:cubicBezTo>
                <a:pt x="571318" y="38209"/>
                <a:pt x="571657" y="35217"/>
                <a:pt x="573137" y="32750"/>
              </a:cubicBezTo>
              <a:cubicBezTo>
                <a:pt x="576883" y="26507"/>
                <a:pt x="580344" y="26709"/>
                <a:pt x="586783" y="24563"/>
              </a:cubicBezTo>
              <a:cubicBezTo>
                <a:pt x="590422" y="28202"/>
                <a:pt x="596072" y="30598"/>
                <a:pt x="597700" y="35480"/>
              </a:cubicBezTo>
              <a:lnTo>
                <a:pt x="603159" y="51855"/>
              </a:lnTo>
              <a:cubicBezTo>
                <a:pt x="603710" y="55159"/>
                <a:pt x="605517" y="71251"/>
                <a:pt x="608617" y="76418"/>
              </a:cubicBezTo>
              <a:cubicBezTo>
                <a:pt x="609941" y="78624"/>
                <a:pt x="612256" y="80057"/>
                <a:pt x="614076" y="81876"/>
              </a:cubicBezTo>
              <a:cubicBezTo>
                <a:pt x="614986" y="84605"/>
                <a:pt x="615133" y="87723"/>
                <a:pt x="616805" y="90064"/>
              </a:cubicBezTo>
              <a:cubicBezTo>
                <a:pt x="628838" y="106911"/>
                <a:pt x="632103" y="101419"/>
                <a:pt x="655014" y="103710"/>
              </a:cubicBezTo>
              <a:cubicBezTo>
                <a:pt x="657052" y="103201"/>
                <a:pt x="671323" y="99930"/>
                <a:pt x="674119" y="98252"/>
              </a:cubicBezTo>
              <a:cubicBezTo>
                <a:pt x="676325" y="96928"/>
                <a:pt x="677758" y="94613"/>
                <a:pt x="679577" y="92793"/>
              </a:cubicBezTo>
              <a:cubicBezTo>
                <a:pt x="678667" y="90064"/>
                <a:pt x="678135" y="87179"/>
                <a:pt x="676848" y="84606"/>
              </a:cubicBezTo>
              <a:cubicBezTo>
                <a:pt x="675381" y="81672"/>
                <a:pt x="671594" y="79692"/>
                <a:pt x="671389" y="76418"/>
              </a:cubicBezTo>
              <a:cubicBezTo>
                <a:pt x="670549" y="62973"/>
                <a:pt x="674646" y="37251"/>
                <a:pt x="676848" y="21833"/>
              </a:cubicBezTo>
              <a:cubicBezTo>
                <a:pt x="679577" y="22743"/>
                <a:pt x="682789" y="22766"/>
                <a:pt x="685035" y="24563"/>
              </a:cubicBezTo>
              <a:cubicBezTo>
                <a:pt x="687596" y="26612"/>
                <a:pt x="688445" y="30189"/>
                <a:pt x="690494" y="32750"/>
              </a:cubicBezTo>
              <a:cubicBezTo>
                <a:pt x="692101" y="34759"/>
                <a:pt x="694345" y="36200"/>
                <a:pt x="695952" y="38209"/>
              </a:cubicBezTo>
              <a:cubicBezTo>
                <a:pt x="709724" y="55423"/>
                <a:pt x="693690" y="38674"/>
                <a:pt x="706869" y="51855"/>
              </a:cubicBezTo>
              <a:cubicBezTo>
                <a:pt x="708905" y="57964"/>
                <a:pt x="711350" y="64602"/>
                <a:pt x="712328" y="70960"/>
              </a:cubicBezTo>
              <a:cubicBezTo>
                <a:pt x="713581" y="79102"/>
                <a:pt x="714147" y="87335"/>
                <a:pt x="715057" y="95523"/>
              </a:cubicBezTo>
              <a:cubicBezTo>
                <a:pt x="721425" y="94613"/>
                <a:pt x="728408" y="95670"/>
                <a:pt x="734162" y="92793"/>
              </a:cubicBezTo>
              <a:cubicBezTo>
                <a:pt x="736735" y="91507"/>
                <a:pt x="734043" y="85013"/>
                <a:pt x="736891" y="84606"/>
              </a:cubicBezTo>
              <a:cubicBezTo>
                <a:pt x="742587" y="83792"/>
                <a:pt x="747808" y="88245"/>
                <a:pt x="753266" y="90064"/>
              </a:cubicBezTo>
              <a:lnTo>
                <a:pt x="761454" y="92793"/>
              </a:lnTo>
              <a:cubicBezTo>
                <a:pt x="764183" y="91883"/>
                <a:pt x="767607" y="92098"/>
                <a:pt x="769641" y="90064"/>
              </a:cubicBezTo>
              <a:cubicBezTo>
                <a:pt x="774191" y="85514"/>
                <a:pt x="772371" y="78239"/>
                <a:pt x="769641" y="73689"/>
              </a:cubicBezTo>
              <a:cubicBezTo>
                <a:pt x="768317" y="71483"/>
                <a:pt x="766002" y="70050"/>
                <a:pt x="764183" y="68230"/>
              </a:cubicBezTo>
              <a:cubicBezTo>
                <a:pt x="759704" y="45835"/>
                <a:pt x="761475" y="62562"/>
                <a:pt x="764183" y="35480"/>
              </a:cubicBezTo>
              <a:cubicBezTo>
                <a:pt x="765363" y="23677"/>
                <a:pt x="766912" y="0"/>
                <a:pt x="766912"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156</xdr:col>
      <xdr:colOff>17740</xdr:colOff>
      <xdr:row>153</xdr:row>
      <xdr:rowOff>19104</xdr:rowOff>
    </xdr:from>
    <xdr:to>
      <xdr:col>160</xdr:col>
      <xdr:colOff>21833</xdr:colOff>
      <xdr:row>177</xdr:row>
      <xdr:rowOff>2729</xdr:rowOff>
    </xdr:to>
    <xdr:sp macro="" textlink="">
      <xdr:nvSpPr>
        <xdr:cNvPr id="13" name="Freeform 14">
          <a:extLst>
            <a:ext uri="{FF2B5EF4-FFF2-40B4-BE49-F238E27FC236}">
              <a16:creationId xmlns:a16="http://schemas.microsoft.com/office/drawing/2014/main" id="{00000000-0008-0000-0F00-00000D000000}"/>
            </a:ext>
          </a:extLst>
        </xdr:cNvPr>
        <xdr:cNvSpPr/>
      </xdr:nvSpPr>
      <xdr:spPr>
        <a:xfrm>
          <a:off x="5542240" y="2510844"/>
          <a:ext cx="126013" cy="357005"/>
        </a:xfrm>
        <a:custGeom>
          <a:avLst/>
          <a:gdLst>
            <a:gd name="connsiteX0" fmla="*/ 113262 w 113262"/>
            <a:gd name="connsiteY0" fmla="*/ 442135 h 442135"/>
            <a:gd name="connsiteX1" fmla="*/ 107804 w 113262"/>
            <a:gd name="connsiteY1" fmla="*/ 414843 h 442135"/>
            <a:gd name="connsiteX2" fmla="*/ 99616 w 113262"/>
            <a:gd name="connsiteY2" fmla="*/ 390280 h 442135"/>
            <a:gd name="connsiteX3" fmla="*/ 94158 w 113262"/>
            <a:gd name="connsiteY3" fmla="*/ 373904 h 442135"/>
            <a:gd name="connsiteX4" fmla="*/ 91429 w 113262"/>
            <a:gd name="connsiteY4" fmla="*/ 365717 h 442135"/>
            <a:gd name="connsiteX5" fmla="*/ 88699 w 113262"/>
            <a:gd name="connsiteY5" fmla="*/ 346612 h 442135"/>
            <a:gd name="connsiteX6" fmla="*/ 83241 w 113262"/>
            <a:gd name="connsiteY6" fmla="*/ 322049 h 442135"/>
            <a:gd name="connsiteX7" fmla="*/ 83241 w 113262"/>
            <a:gd name="connsiteY7" fmla="*/ 272923 h 442135"/>
            <a:gd name="connsiteX8" fmla="*/ 80512 w 113262"/>
            <a:gd name="connsiteY8" fmla="*/ 264735 h 442135"/>
            <a:gd name="connsiteX9" fmla="*/ 69595 w 113262"/>
            <a:gd name="connsiteY9" fmla="*/ 253818 h 442135"/>
            <a:gd name="connsiteX10" fmla="*/ 66866 w 113262"/>
            <a:gd name="connsiteY10" fmla="*/ 245631 h 442135"/>
            <a:gd name="connsiteX11" fmla="*/ 77783 w 113262"/>
            <a:gd name="connsiteY11" fmla="*/ 234714 h 442135"/>
            <a:gd name="connsiteX12" fmla="*/ 88699 w 113262"/>
            <a:gd name="connsiteY12" fmla="*/ 221068 h 442135"/>
            <a:gd name="connsiteX13" fmla="*/ 83241 w 113262"/>
            <a:gd name="connsiteY13" fmla="*/ 215609 h 442135"/>
            <a:gd name="connsiteX14" fmla="*/ 66866 w 113262"/>
            <a:gd name="connsiteY14" fmla="*/ 210151 h 442135"/>
            <a:gd name="connsiteX15" fmla="*/ 50490 w 113262"/>
            <a:gd name="connsiteY15" fmla="*/ 201963 h 442135"/>
            <a:gd name="connsiteX16" fmla="*/ 34115 w 113262"/>
            <a:gd name="connsiteY16" fmla="*/ 193775 h 442135"/>
            <a:gd name="connsiteX17" fmla="*/ 31386 w 113262"/>
            <a:gd name="connsiteY17" fmla="*/ 161025 h 442135"/>
            <a:gd name="connsiteX18" fmla="*/ 23198 w 113262"/>
            <a:gd name="connsiteY18" fmla="*/ 158295 h 442135"/>
            <a:gd name="connsiteX19" fmla="*/ 20469 w 113262"/>
            <a:gd name="connsiteY19" fmla="*/ 150108 h 442135"/>
            <a:gd name="connsiteX20" fmla="*/ 6823 w 113262"/>
            <a:gd name="connsiteY20" fmla="*/ 139191 h 442135"/>
            <a:gd name="connsiteX21" fmla="*/ 4093 w 113262"/>
            <a:gd name="connsiteY21" fmla="*/ 92794 h 442135"/>
            <a:gd name="connsiteX22" fmla="*/ 15010 w 113262"/>
            <a:gd name="connsiteY22" fmla="*/ 81877 h 442135"/>
            <a:gd name="connsiteX23" fmla="*/ 23198 w 113262"/>
            <a:gd name="connsiteY23" fmla="*/ 79148 h 442135"/>
            <a:gd name="connsiteX24" fmla="*/ 25927 w 113262"/>
            <a:gd name="connsiteY24" fmla="*/ 30022 h 442135"/>
            <a:gd name="connsiteX25" fmla="*/ 25927 w 113262"/>
            <a:gd name="connsiteY25" fmla="*/ 0 h 44213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Lst>
          <a:rect l="l" t="t" r="r" b="b"/>
          <a:pathLst>
            <a:path w="113262" h="442135">
              <a:moveTo>
                <a:pt x="113262" y="442135"/>
              </a:moveTo>
              <a:cubicBezTo>
                <a:pt x="111443" y="433038"/>
                <a:pt x="110737" y="423644"/>
                <a:pt x="107804" y="414843"/>
              </a:cubicBezTo>
              <a:lnTo>
                <a:pt x="99616" y="390280"/>
              </a:lnTo>
              <a:lnTo>
                <a:pt x="94158" y="373904"/>
              </a:lnTo>
              <a:lnTo>
                <a:pt x="91429" y="365717"/>
              </a:lnTo>
              <a:cubicBezTo>
                <a:pt x="90519" y="359349"/>
                <a:pt x="89757" y="352957"/>
                <a:pt x="88699" y="346612"/>
              </a:cubicBezTo>
              <a:cubicBezTo>
                <a:pt x="86966" y="336214"/>
                <a:pt x="85695" y="331865"/>
                <a:pt x="83241" y="322049"/>
              </a:cubicBezTo>
              <a:cubicBezTo>
                <a:pt x="85742" y="294535"/>
                <a:pt x="87910" y="296268"/>
                <a:pt x="83241" y="272923"/>
              </a:cubicBezTo>
              <a:cubicBezTo>
                <a:pt x="82677" y="270102"/>
                <a:pt x="82184" y="267076"/>
                <a:pt x="80512" y="264735"/>
              </a:cubicBezTo>
              <a:cubicBezTo>
                <a:pt x="77521" y="260547"/>
                <a:pt x="69595" y="253818"/>
                <a:pt x="69595" y="253818"/>
              </a:cubicBezTo>
              <a:cubicBezTo>
                <a:pt x="68685" y="251089"/>
                <a:pt x="65733" y="248275"/>
                <a:pt x="66866" y="245631"/>
              </a:cubicBezTo>
              <a:cubicBezTo>
                <a:pt x="68893" y="240901"/>
                <a:pt x="74144" y="238353"/>
                <a:pt x="77783" y="234714"/>
              </a:cubicBezTo>
              <a:cubicBezTo>
                <a:pt x="85558" y="226938"/>
                <a:pt x="81816" y="231392"/>
                <a:pt x="88699" y="221068"/>
              </a:cubicBezTo>
              <a:cubicBezTo>
                <a:pt x="86880" y="219248"/>
                <a:pt x="85542" y="216760"/>
                <a:pt x="83241" y="215609"/>
              </a:cubicBezTo>
              <a:cubicBezTo>
                <a:pt x="78095" y="213036"/>
                <a:pt x="66866" y="210151"/>
                <a:pt x="66866" y="210151"/>
              </a:cubicBezTo>
              <a:cubicBezTo>
                <a:pt x="43405" y="194509"/>
                <a:pt x="73086" y="213260"/>
                <a:pt x="50490" y="201963"/>
              </a:cubicBezTo>
              <a:cubicBezTo>
                <a:pt x="29319" y="191378"/>
                <a:pt x="54704" y="200640"/>
                <a:pt x="34115" y="193775"/>
              </a:cubicBezTo>
              <a:cubicBezTo>
                <a:pt x="33205" y="182858"/>
                <a:pt x="34608" y="171495"/>
                <a:pt x="31386" y="161025"/>
              </a:cubicBezTo>
              <a:cubicBezTo>
                <a:pt x="30540" y="158275"/>
                <a:pt x="25232" y="160329"/>
                <a:pt x="23198" y="158295"/>
              </a:cubicBezTo>
              <a:cubicBezTo>
                <a:pt x="21164" y="156261"/>
                <a:pt x="21949" y="152575"/>
                <a:pt x="20469" y="150108"/>
              </a:cubicBezTo>
              <a:cubicBezTo>
                <a:pt x="17876" y="145787"/>
                <a:pt x="10542" y="141671"/>
                <a:pt x="6823" y="139191"/>
              </a:cubicBezTo>
              <a:cubicBezTo>
                <a:pt x="668" y="120727"/>
                <a:pt x="-3491" y="115545"/>
                <a:pt x="4093" y="92794"/>
              </a:cubicBezTo>
              <a:cubicBezTo>
                <a:pt x="5720" y="87912"/>
                <a:pt x="10128" y="83504"/>
                <a:pt x="15010" y="81877"/>
              </a:cubicBezTo>
              <a:lnTo>
                <a:pt x="23198" y="79148"/>
              </a:lnTo>
              <a:cubicBezTo>
                <a:pt x="39168" y="63175"/>
                <a:pt x="27681" y="77393"/>
                <a:pt x="25927" y="30022"/>
              </a:cubicBezTo>
              <a:cubicBezTo>
                <a:pt x="25557" y="20022"/>
                <a:pt x="25927" y="10007"/>
                <a:pt x="25927"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152</xdr:col>
      <xdr:colOff>16375</xdr:colOff>
      <xdr:row>131</xdr:row>
      <xdr:rowOff>8188</xdr:rowOff>
    </xdr:from>
    <xdr:to>
      <xdr:col>158</xdr:col>
      <xdr:colOff>8188</xdr:colOff>
      <xdr:row>153</xdr:row>
      <xdr:rowOff>16375</xdr:rowOff>
    </xdr:to>
    <xdr:sp macro="" textlink="">
      <xdr:nvSpPr>
        <xdr:cNvPr id="14" name="Freeform 15">
          <a:extLst>
            <a:ext uri="{FF2B5EF4-FFF2-40B4-BE49-F238E27FC236}">
              <a16:creationId xmlns:a16="http://schemas.microsoft.com/office/drawing/2014/main" id="{00000000-0008-0000-0F00-00000E000000}"/>
            </a:ext>
          </a:extLst>
        </xdr:cNvPr>
        <xdr:cNvSpPr/>
      </xdr:nvSpPr>
      <xdr:spPr>
        <a:xfrm>
          <a:off x="5418955" y="2172268"/>
          <a:ext cx="174693" cy="343467"/>
        </a:xfrm>
        <a:custGeom>
          <a:avLst/>
          <a:gdLst>
            <a:gd name="connsiteX0" fmla="*/ 139190 w 155566"/>
            <a:gd name="connsiteY0" fmla="*/ 428488 h 428488"/>
            <a:gd name="connsiteX1" fmla="*/ 125544 w 155566"/>
            <a:gd name="connsiteY1" fmla="*/ 420300 h 428488"/>
            <a:gd name="connsiteX2" fmla="*/ 98252 w 155566"/>
            <a:gd name="connsiteY2" fmla="*/ 412113 h 428488"/>
            <a:gd name="connsiteX3" fmla="*/ 81877 w 155566"/>
            <a:gd name="connsiteY3" fmla="*/ 406654 h 428488"/>
            <a:gd name="connsiteX4" fmla="*/ 68231 w 155566"/>
            <a:gd name="connsiteY4" fmla="*/ 398467 h 428488"/>
            <a:gd name="connsiteX5" fmla="*/ 62772 w 155566"/>
            <a:gd name="connsiteY5" fmla="*/ 393008 h 428488"/>
            <a:gd name="connsiteX6" fmla="*/ 54584 w 155566"/>
            <a:gd name="connsiteY6" fmla="*/ 387550 h 428488"/>
            <a:gd name="connsiteX7" fmla="*/ 49126 w 155566"/>
            <a:gd name="connsiteY7" fmla="*/ 382091 h 428488"/>
            <a:gd name="connsiteX8" fmla="*/ 40938 w 155566"/>
            <a:gd name="connsiteY8" fmla="*/ 376633 h 428488"/>
            <a:gd name="connsiteX9" fmla="*/ 35480 w 155566"/>
            <a:gd name="connsiteY9" fmla="*/ 371174 h 428488"/>
            <a:gd name="connsiteX10" fmla="*/ 19104 w 155566"/>
            <a:gd name="connsiteY10" fmla="*/ 362987 h 428488"/>
            <a:gd name="connsiteX11" fmla="*/ 8188 w 155566"/>
            <a:gd name="connsiteY11" fmla="*/ 349340 h 428488"/>
            <a:gd name="connsiteX12" fmla="*/ 2729 w 155566"/>
            <a:gd name="connsiteY12" fmla="*/ 343882 h 428488"/>
            <a:gd name="connsiteX13" fmla="*/ 0 w 155566"/>
            <a:gd name="connsiteY13" fmla="*/ 335694 h 428488"/>
            <a:gd name="connsiteX14" fmla="*/ 8188 w 155566"/>
            <a:gd name="connsiteY14" fmla="*/ 316590 h 428488"/>
            <a:gd name="connsiteX15" fmla="*/ 16375 w 155566"/>
            <a:gd name="connsiteY15" fmla="*/ 313861 h 428488"/>
            <a:gd name="connsiteX16" fmla="*/ 21834 w 155566"/>
            <a:gd name="connsiteY16" fmla="*/ 308402 h 428488"/>
            <a:gd name="connsiteX17" fmla="*/ 35480 w 155566"/>
            <a:gd name="connsiteY17" fmla="*/ 297485 h 428488"/>
            <a:gd name="connsiteX18" fmla="*/ 46397 w 155566"/>
            <a:gd name="connsiteY18" fmla="*/ 283839 h 428488"/>
            <a:gd name="connsiteX19" fmla="*/ 60043 w 155566"/>
            <a:gd name="connsiteY19" fmla="*/ 281110 h 428488"/>
            <a:gd name="connsiteX20" fmla="*/ 62772 w 155566"/>
            <a:gd name="connsiteY20" fmla="*/ 272922 h 428488"/>
            <a:gd name="connsiteX21" fmla="*/ 68231 w 155566"/>
            <a:gd name="connsiteY21" fmla="*/ 264734 h 428488"/>
            <a:gd name="connsiteX22" fmla="*/ 70960 w 155566"/>
            <a:gd name="connsiteY22" fmla="*/ 253818 h 428488"/>
            <a:gd name="connsiteX23" fmla="*/ 73689 w 155566"/>
            <a:gd name="connsiteY23" fmla="*/ 231984 h 428488"/>
            <a:gd name="connsiteX24" fmla="*/ 90064 w 155566"/>
            <a:gd name="connsiteY24" fmla="*/ 226525 h 428488"/>
            <a:gd name="connsiteX25" fmla="*/ 114627 w 155566"/>
            <a:gd name="connsiteY25" fmla="*/ 221067 h 428488"/>
            <a:gd name="connsiteX26" fmla="*/ 150107 w 155566"/>
            <a:gd name="connsiteY26" fmla="*/ 218338 h 428488"/>
            <a:gd name="connsiteX27" fmla="*/ 155566 w 155566"/>
            <a:gd name="connsiteY27" fmla="*/ 212879 h 428488"/>
            <a:gd name="connsiteX28" fmla="*/ 150107 w 155566"/>
            <a:gd name="connsiteY28" fmla="*/ 207421 h 428488"/>
            <a:gd name="connsiteX29" fmla="*/ 141920 w 155566"/>
            <a:gd name="connsiteY29" fmla="*/ 191045 h 428488"/>
            <a:gd name="connsiteX30" fmla="*/ 131003 w 155566"/>
            <a:gd name="connsiteY30" fmla="*/ 180128 h 428488"/>
            <a:gd name="connsiteX31" fmla="*/ 128274 w 155566"/>
            <a:gd name="connsiteY31" fmla="*/ 171941 h 428488"/>
            <a:gd name="connsiteX32" fmla="*/ 98252 w 155566"/>
            <a:gd name="connsiteY32" fmla="*/ 163753 h 428488"/>
            <a:gd name="connsiteX33" fmla="*/ 84606 w 155566"/>
            <a:gd name="connsiteY33" fmla="*/ 152836 h 428488"/>
            <a:gd name="connsiteX34" fmla="*/ 81877 w 155566"/>
            <a:gd name="connsiteY34" fmla="*/ 141919 h 428488"/>
            <a:gd name="connsiteX35" fmla="*/ 73689 w 155566"/>
            <a:gd name="connsiteY35" fmla="*/ 139190 h 428488"/>
            <a:gd name="connsiteX36" fmla="*/ 65501 w 155566"/>
            <a:gd name="connsiteY36" fmla="*/ 133732 h 428488"/>
            <a:gd name="connsiteX37" fmla="*/ 51855 w 155566"/>
            <a:gd name="connsiteY37" fmla="*/ 122815 h 428488"/>
            <a:gd name="connsiteX38" fmla="*/ 40938 w 155566"/>
            <a:gd name="connsiteY38" fmla="*/ 111898 h 428488"/>
            <a:gd name="connsiteX39" fmla="*/ 35480 w 155566"/>
            <a:gd name="connsiteY39" fmla="*/ 106439 h 428488"/>
            <a:gd name="connsiteX40" fmla="*/ 19104 w 155566"/>
            <a:gd name="connsiteY40" fmla="*/ 100981 h 428488"/>
            <a:gd name="connsiteX41" fmla="*/ 10917 w 155566"/>
            <a:gd name="connsiteY41" fmla="*/ 98252 h 428488"/>
            <a:gd name="connsiteX42" fmla="*/ 5458 w 155566"/>
            <a:gd name="connsiteY42" fmla="*/ 81876 h 428488"/>
            <a:gd name="connsiteX43" fmla="*/ 2729 w 155566"/>
            <a:gd name="connsiteY43" fmla="*/ 73689 h 428488"/>
            <a:gd name="connsiteX44" fmla="*/ 10917 w 155566"/>
            <a:gd name="connsiteY44" fmla="*/ 43667 h 428488"/>
            <a:gd name="connsiteX45" fmla="*/ 19104 w 155566"/>
            <a:gd name="connsiteY45" fmla="*/ 38209 h 428488"/>
            <a:gd name="connsiteX46" fmla="*/ 30021 w 155566"/>
            <a:gd name="connsiteY46" fmla="*/ 24563 h 428488"/>
            <a:gd name="connsiteX47" fmla="*/ 43668 w 155566"/>
            <a:gd name="connsiteY47" fmla="*/ 5458 h 428488"/>
            <a:gd name="connsiteX48" fmla="*/ 54584 w 155566"/>
            <a:gd name="connsiteY48" fmla="*/ 0 h 42848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Lst>
          <a:rect l="l" t="t" r="r" b="b"/>
          <a:pathLst>
            <a:path w="155566" h="428488">
              <a:moveTo>
                <a:pt x="139190" y="428488"/>
              </a:moveTo>
              <a:cubicBezTo>
                <a:pt x="134641" y="425759"/>
                <a:pt x="130373" y="422495"/>
                <a:pt x="125544" y="420300"/>
              </a:cubicBezTo>
              <a:cubicBezTo>
                <a:pt x="113054" y="414623"/>
                <a:pt x="109898" y="415607"/>
                <a:pt x="98252" y="412113"/>
              </a:cubicBezTo>
              <a:cubicBezTo>
                <a:pt x="92741" y="410460"/>
                <a:pt x="81877" y="406654"/>
                <a:pt x="81877" y="406654"/>
              </a:cubicBezTo>
              <a:cubicBezTo>
                <a:pt x="68042" y="392821"/>
                <a:pt x="85949" y="409098"/>
                <a:pt x="68231" y="398467"/>
              </a:cubicBezTo>
              <a:cubicBezTo>
                <a:pt x="66024" y="397143"/>
                <a:pt x="64782" y="394616"/>
                <a:pt x="62772" y="393008"/>
              </a:cubicBezTo>
              <a:cubicBezTo>
                <a:pt x="60211" y="390959"/>
                <a:pt x="57145" y="389599"/>
                <a:pt x="54584" y="387550"/>
              </a:cubicBezTo>
              <a:cubicBezTo>
                <a:pt x="52575" y="385943"/>
                <a:pt x="51135" y="383698"/>
                <a:pt x="49126" y="382091"/>
              </a:cubicBezTo>
              <a:cubicBezTo>
                <a:pt x="46565" y="380042"/>
                <a:pt x="43499" y="378682"/>
                <a:pt x="40938" y="376633"/>
              </a:cubicBezTo>
              <a:cubicBezTo>
                <a:pt x="38929" y="375026"/>
                <a:pt x="37686" y="372498"/>
                <a:pt x="35480" y="371174"/>
              </a:cubicBezTo>
              <a:cubicBezTo>
                <a:pt x="15301" y="359066"/>
                <a:pt x="39809" y="379552"/>
                <a:pt x="19104" y="362987"/>
              </a:cubicBezTo>
              <a:cubicBezTo>
                <a:pt x="11783" y="357130"/>
                <a:pt x="14492" y="357219"/>
                <a:pt x="8188" y="349340"/>
              </a:cubicBezTo>
              <a:cubicBezTo>
                <a:pt x="6581" y="347331"/>
                <a:pt x="4549" y="345701"/>
                <a:pt x="2729" y="343882"/>
              </a:cubicBezTo>
              <a:cubicBezTo>
                <a:pt x="1819" y="341153"/>
                <a:pt x="0" y="338571"/>
                <a:pt x="0" y="335694"/>
              </a:cubicBezTo>
              <a:cubicBezTo>
                <a:pt x="0" y="327765"/>
                <a:pt x="1242" y="320757"/>
                <a:pt x="8188" y="316590"/>
              </a:cubicBezTo>
              <a:cubicBezTo>
                <a:pt x="10655" y="315110"/>
                <a:pt x="13646" y="314771"/>
                <a:pt x="16375" y="313861"/>
              </a:cubicBezTo>
              <a:cubicBezTo>
                <a:pt x="18195" y="312041"/>
                <a:pt x="19825" y="310010"/>
                <a:pt x="21834" y="308402"/>
              </a:cubicBezTo>
              <a:cubicBezTo>
                <a:pt x="29716" y="302097"/>
                <a:pt x="29621" y="304808"/>
                <a:pt x="35480" y="297485"/>
              </a:cubicBezTo>
              <a:cubicBezTo>
                <a:pt x="37565" y="294879"/>
                <a:pt x="42385" y="285558"/>
                <a:pt x="46397" y="283839"/>
              </a:cubicBezTo>
              <a:cubicBezTo>
                <a:pt x="50661" y="282012"/>
                <a:pt x="55494" y="282020"/>
                <a:pt x="60043" y="281110"/>
              </a:cubicBezTo>
              <a:cubicBezTo>
                <a:pt x="60953" y="278381"/>
                <a:pt x="61485" y="275495"/>
                <a:pt x="62772" y="272922"/>
              </a:cubicBezTo>
              <a:cubicBezTo>
                <a:pt x="64239" y="269988"/>
                <a:pt x="66939" y="267749"/>
                <a:pt x="68231" y="264734"/>
              </a:cubicBezTo>
              <a:cubicBezTo>
                <a:pt x="69709" y="261287"/>
                <a:pt x="70050" y="257457"/>
                <a:pt x="70960" y="253818"/>
              </a:cubicBezTo>
              <a:cubicBezTo>
                <a:pt x="71870" y="246540"/>
                <a:pt x="69483" y="237993"/>
                <a:pt x="73689" y="231984"/>
              </a:cubicBezTo>
              <a:cubicBezTo>
                <a:pt x="76988" y="227270"/>
                <a:pt x="84482" y="227920"/>
                <a:pt x="90064" y="226525"/>
              </a:cubicBezTo>
              <a:cubicBezTo>
                <a:pt x="96515" y="224912"/>
                <a:pt x="108391" y="221760"/>
                <a:pt x="114627" y="221067"/>
              </a:cubicBezTo>
              <a:cubicBezTo>
                <a:pt x="126416" y="219757"/>
                <a:pt x="138280" y="219248"/>
                <a:pt x="150107" y="218338"/>
              </a:cubicBezTo>
              <a:cubicBezTo>
                <a:pt x="151927" y="216518"/>
                <a:pt x="155566" y="215452"/>
                <a:pt x="155566" y="212879"/>
              </a:cubicBezTo>
              <a:cubicBezTo>
                <a:pt x="155566" y="210306"/>
                <a:pt x="151431" y="209627"/>
                <a:pt x="150107" y="207421"/>
              </a:cubicBezTo>
              <a:cubicBezTo>
                <a:pt x="140419" y="191275"/>
                <a:pt x="155726" y="207152"/>
                <a:pt x="141920" y="191045"/>
              </a:cubicBezTo>
              <a:cubicBezTo>
                <a:pt x="138571" y="187138"/>
                <a:pt x="131003" y="180128"/>
                <a:pt x="131003" y="180128"/>
              </a:cubicBezTo>
              <a:cubicBezTo>
                <a:pt x="130093" y="177399"/>
                <a:pt x="129754" y="174408"/>
                <a:pt x="128274" y="171941"/>
              </a:cubicBezTo>
              <a:cubicBezTo>
                <a:pt x="121826" y="161194"/>
                <a:pt x="109892" y="165046"/>
                <a:pt x="98252" y="163753"/>
              </a:cubicBezTo>
              <a:cubicBezTo>
                <a:pt x="95357" y="161823"/>
                <a:pt x="86551" y="156727"/>
                <a:pt x="84606" y="152836"/>
              </a:cubicBezTo>
              <a:cubicBezTo>
                <a:pt x="82929" y="149481"/>
                <a:pt x="84220" y="144848"/>
                <a:pt x="81877" y="141919"/>
              </a:cubicBezTo>
              <a:cubicBezTo>
                <a:pt x="80080" y="139673"/>
                <a:pt x="76262" y="140476"/>
                <a:pt x="73689" y="139190"/>
              </a:cubicBezTo>
              <a:cubicBezTo>
                <a:pt x="70755" y="137723"/>
                <a:pt x="68230" y="135551"/>
                <a:pt x="65501" y="133732"/>
              </a:cubicBezTo>
              <a:cubicBezTo>
                <a:pt x="52202" y="113781"/>
                <a:pt x="68632" y="134798"/>
                <a:pt x="51855" y="122815"/>
              </a:cubicBezTo>
              <a:cubicBezTo>
                <a:pt x="47667" y="119824"/>
                <a:pt x="44577" y="115537"/>
                <a:pt x="40938" y="111898"/>
              </a:cubicBezTo>
              <a:cubicBezTo>
                <a:pt x="39119" y="110078"/>
                <a:pt x="37921" y="107253"/>
                <a:pt x="35480" y="106439"/>
              </a:cubicBezTo>
              <a:lnTo>
                <a:pt x="19104" y="100981"/>
              </a:lnTo>
              <a:lnTo>
                <a:pt x="10917" y="98252"/>
              </a:lnTo>
              <a:lnTo>
                <a:pt x="5458" y="81876"/>
              </a:lnTo>
              <a:lnTo>
                <a:pt x="2729" y="73689"/>
              </a:lnTo>
              <a:cubicBezTo>
                <a:pt x="3580" y="69432"/>
                <a:pt x="7719" y="45799"/>
                <a:pt x="10917" y="43667"/>
              </a:cubicBezTo>
              <a:cubicBezTo>
                <a:pt x="13646" y="41848"/>
                <a:pt x="16543" y="40258"/>
                <a:pt x="19104" y="38209"/>
              </a:cubicBezTo>
              <a:cubicBezTo>
                <a:pt x="23335" y="34824"/>
                <a:pt x="27656" y="29292"/>
                <a:pt x="30021" y="24563"/>
              </a:cubicBezTo>
              <a:cubicBezTo>
                <a:pt x="34096" y="16414"/>
                <a:pt x="31223" y="9606"/>
                <a:pt x="43668" y="5458"/>
              </a:cubicBezTo>
              <a:cubicBezTo>
                <a:pt x="53075" y="2322"/>
                <a:pt x="49821" y="4763"/>
                <a:pt x="54584"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154</xdr:col>
      <xdr:colOff>13646</xdr:colOff>
      <xdr:row>129</xdr:row>
      <xdr:rowOff>10917</xdr:rowOff>
    </xdr:from>
    <xdr:to>
      <xdr:col>183</xdr:col>
      <xdr:colOff>13646</xdr:colOff>
      <xdr:row>169</xdr:row>
      <xdr:rowOff>8584</xdr:rowOff>
    </xdr:to>
    <xdr:sp macro="" textlink="">
      <xdr:nvSpPr>
        <xdr:cNvPr id="15" name="Freeform 17">
          <a:extLst>
            <a:ext uri="{FF2B5EF4-FFF2-40B4-BE49-F238E27FC236}">
              <a16:creationId xmlns:a16="http://schemas.microsoft.com/office/drawing/2014/main" id="{00000000-0008-0000-0F00-00000F000000}"/>
            </a:ext>
          </a:extLst>
        </xdr:cNvPr>
        <xdr:cNvSpPr/>
      </xdr:nvSpPr>
      <xdr:spPr>
        <a:xfrm>
          <a:off x="5477186" y="2144517"/>
          <a:ext cx="883920" cy="607267"/>
        </a:xfrm>
        <a:custGeom>
          <a:avLst/>
          <a:gdLst>
            <a:gd name="connsiteX0" fmla="*/ 0 w 791476"/>
            <a:gd name="connsiteY0" fmla="*/ 38209 h 761850"/>
            <a:gd name="connsiteX1" fmla="*/ 8188 w 791476"/>
            <a:gd name="connsiteY1" fmla="*/ 16375 h 761850"/>
            <a:gd name="connsiteX2" fmla="*/ 10917 w 791476"/>
            <a:gd name="connsiteY2" fmla="*/ 0 h 761850"/>
            <a:gd name="connsiteX3" fmla="*/ 40939 w 791476"/>
            <a:gd name="connsiteY3" fmla="*/ 2729 h 761850"/>
            <a:gd name="connsiteX4" fmla="*/ 54585 w 791476"/>
            <a:gd name="connsiteY4" fmla="*/ 16375 h 761850"/>
            <a:gd name="connsiteX5" fmla="*/ 62772 w 791476"/>
            <a:gd name="connsiteY5" fmla="*/ 32750 h 761850"/>
            <a:gd name="connsiteX6" fmla="*/ 68231 w 791476"/>
            <a:gd name="connsiteY6" fmla="*/ 38209 h 761850"/>
            <a:gd name="connsiteX7" fmla="*/ 76419 w 791476"/>
            <a:gd name="connsiteY7" fmla="*/ 40938 h 761850"/>
            <a:gd name="connsiteX8" fmla="*/ 84606 w 791476"/>
            <a:gd name="connsiteY8" fmla="*/ 38209 h 761850"/>
            <a:gd name="connsiteX9" fmla="*/ 87335 w 791476"/>
            <a:gd name="connsiteY9" fmla="*/ 30021 h 761850"/>
            <a:gd name="connsiteX10" fmla="*/ 92794 w 791476"/>
            <a:gd name="connsiteY10" fmla="*/ 24563 h 761850"/>
            <a:gd name="connsiteX11" fmla="*/ 95523 w 791476"/>
            <a:gd name="connsiteY11" fmla="*/ 16375 h 761850"/>
            <a:gd name="connsiteX12" fmla="*/ 106440 w 791476"/>
            <a:gd name="connsiteY12" fmla="*/ 27292 h 761850"/>
            <a:gd name="connsiteX13" fmla="*/ 122815 w 791476"/>
            <a:gd name="connsiteY13" fmla="*/ 21833 h 761850"/>
            <a:gd name="connsiteX14" fmla="*/ 128274 w 791476"/>
            <a:gd name="connsiteY14" fmla="*/ 38209 h 761850"/>
            <a:gd name="connsiteX15" fmla="*/ 131003 w 791476"/>
            <a:gd name="connsiteY15" fmla="*/ 46396 h 761850"/>
            <a:gd name="connsiteX16" fmla="*/ 133732 w 791476"/>
            <a:gd name="connsiteY16" fmla="*/ 54584 h 761850"/>
            <a:gd name="connsiteX17" fmla="*/ 139191 w 791476"/>
            <a:gd name="connsiteY17" fmla="*/ 60043 h 761850"/>
            <a:gd name="connsiteX18" fmla="*/ 147378 w 791476"/>
            <a:gd name="connsiteY18" fmla="*/ 65501 h 761850"/>
            <a:gd name="connsiteX19" fmla="*/ 155566 w 791476"/>
            <a:gd name="connsiteY19" fmla="*/ 68230 h 761850"/>
            <a:gd name="connsiteX20" fmla="*/ 174671 w 791476"/>
            <a:gd name="connsiteY20" fmla="*/ 73689 h 761850"/>
            <a:gd name="connsiteX21" fmla="*/ 182858 w 791476"/>
            <a:gd name="connsiteY21" fmla="*/ 79147 h 761850"/>
            <a:gd name="connsiteX22" fmla="*/ 199234 w 791476"/>
            <a:gd name="connsiteY22" fmla="*/ 84606 h 761850"/>
            <a:gd name="connsiteX23" fmla="*/ 212880 w 791476"/>
            <a:gd name="connsiteY23" fmla="*/ 81876 h 761850"/>
            <a:gd name="connsiteX24" fmla="*/ 215609 w 791476"/>
            <a:gd name="connsiteY24" fmla="*/ 73689 h 761850"/>
            <a:gd name="connsiteX25" fmla="*/ 210151 w 791476"/>
            <a:gd name="connsiteY25" fmla="*/ 51855 h 761850"/>
            <a:gd name="connsiteX26" fmla="*/ 212880 w 791476"/>
            <a:gd name="connsiteY26" fmla="*/ 43667 h 761850"/>
            <a:gd name="connsiteX27" fmla="*/ 259277 w 791476"/>
            <a:gd name="connsiteY27" fmla="*/ 51855 h 761850"/>
            <a:gd name="connsiteX28" fmla="*/ 264735 w 791476"/>
            <a:gd name="connsiteY28" fmla="*/ 60043 h 761850"/>
            <a:gd name="connsiteX29" fmla="*/ 272923 w 791476"/>
            <a:gd name="connsiteY29" fmla="*/ 92793 h 761850"/>
            <a:gd name="connsiteX30" fmla="*/ 275652 w 791476"/>
            <a:gd name="connsiteY30" fmla="*/ 100981 h 761850"/>
            <a:gd name="connsiteX31" fmla="*/ 278381 w 791476"/>
            <a:gd name="connsiteY31" fmla="*/ 136461 h 761850"/>
            <a:gd name="connsiteX32" fmla="*/ 272923 w 791476"/>
            <a:gd name="connsiteY32" fmla="*/ 201962 h 761850"/>
            <a:gd name="connsiteX33" fmla="*/ 286569 w 791476"/>
            <a:gd name="connsiteY33" fmla="*/ 210150 h 761850"/>
            <a:gd name="connsiteX34" fmla="*/ 302944 w 791476"/>
            <a:gd name="connsiteY34" fmla="*/ 221067 h 761850"/>
            <a:gd name="connsiteX35" fmla="*/ 319320 w 791476"/>
            <a:gd name="connsiteY35" fmla="*/ 226525 h 761850"/>
            <a:gd name="connsiteX36" fmla="*/ 324778 w 791476"/>
            <a:gd name="connsiteY36" fmla="*/ 231984 h 761850"/>
            <a:gd name="connsiteX37" fmla="*/ 352070 w 791476"/>
            <a:gd name="connsiteY37" fmla="*/ 240171 h 761850"/>
            <a:gd name="connsiteX38" fmla="*/ 507636 w 791476"/>
            <a:gd name="connsiteY38" fmla="*/ 237442 h 761850"/>
            <a:gd name="connsiteX39" fmla="*/ 521282 w 791476"/>
            <a:gd name="connsiteY39" fmla="*/ 234713 h 761850"/>
            <a:gd name="connsiteX40" fmla="*/ 567679 w 791476"/>
            <a:gd name="connsiteY40" fmla="*/ 231984 h 761850"/>
            <a:gd name="connsiteX41" fmla="*/ 575867 w 791476"/>
            <a:gd name="connsiteY41" fmla="*/ 229255 h 761850"/>
            <a:gd name="connsiteX42" fmla="*/ 663202 w 791476"/>
            <a:gd name="connsiteY42" fmla="*/ 223796 h 761850"/>
            <a:gd name="connsiteX43" fmla="*/ 695953 w 791476"/>
            <a:gd name="connsiteY43" fmla="*/ 223796 h 761850"/>
            <a:gd name="connsiteX44" fmla="*/ 698682 w 791476"/>
            <a:gd name="connsiteY44" fmla="*/ 231984 h 761850"/>
            <a:gd name="connsiteX45" fmla="*/ 706870 w 791476"/>
            <a:gd name="connsiteY45" fmla="*/ 234713 h 761850"/>
            <a:gd name="connsiteX46" fmla="*/ 715058 w 791476"/>
            <a:gd name="connsiteY46" fmla="*/ 240171 h 761850"/>
            <a:gd name="connsiteX47" fmla="*/ 739621 w 791476"/>
            <a:gd name="connsiteY47" fmla="*/ 242901 h 761850"/>
            <a:gd name="connsiteX48" fmla="*/ 747808 w 791476"/>
            <a:gd name="connsiteY48" fmla="*/ 248359 h 761850"/>
            <a:gd name="connsiteX49" fmla="*/ 753267 w 791476"/>
            <a:gd name="connsiteY49" fmla="*/ 264735 h 761850"/>
            <a:gd name="connsiteX50" fmla="*/ 755996 w 791476"/>
            <a:gd name="connsiteY50" fmla="*/ 272922 h 761850"/>
            <a:gd name="connsiteX51" fmla="*/ 761454 w 791476"/>
            <a:gd name="connsiteY51" fmla="*/ 278381 h 761850"/>
            <a:gd name="connsiteX52" fmla="*/ 753267 w 791476"/>
            <a:gd name="connsiteY52" fmla="*/ 286568 h 761850"/>
            <a:gd name="connsiteX53" fmla="*/ 734162 w 791476"/>
            <a:gd name="connsiteY53" fmla="*/ 281110 h 761850"/>
            <a:gd name="connsiteX54" fmla="*/ 723245 w 791476"/>
            <a:gd name="connsiteY54" fmla="*/ 319319 h 761850"/>
            <a:gd name="connsiteX55" fmla="*/ 720516 w 791476"/>
            <a:gd name="connsiteY55" fmla="*/ 327507 h 761850"/>
            <a:gd name="connsiteX56" fmla="*/ 715058 w 791476"/>
            <a:gd name="connsiteY56" fmla="*/ 357528 h 761850"/>
            <a:gd name="connsiteX57" fmla="*/ 712328 w 791476"/>
            <a:gd name="connsiteY57" fmla="*/ 365716 h 761850"/>
            <a:gd name="connsiteX58" fmla="*/ 701411 w 791476"/>
            <a:gd name="connsiteY58" fmla="*/ 379362 h 761850"/>
            <a:gd name="connsiteX59" fmla="*/ 693224 w 791476"/>
            <a:gd name="connsiteY59" fmla="*/ 384820 h 761850"/>
            <a:gd name="connsiteX60" fmla="*/ 679578 w 791476"/>
            <a:gd name="connsiteY60" fmla="*/ 393008 h 761850"/>
            <a:gd name="connsiteX61" fmla="*/ 676848 w 791476"/>
            <a:gd name="connsiteY61" fmla="*/ 401196 h 761850"/>
            <a:gd name="connsiteX62" fmla="*/ 671390 w 791476"/>
            <a:gd name="connsiteY62" fmla="*/ 409384 h 761850"/>
            <a:gd name="connsiteX63" fmla="*/ 663202 w 791476"/>
            <a:gd name="connsiteY63" fmla="*/ 428488 h 761850"/>
            <a:gd name="connsiteX64" fmla="*/ 660473 w 791476"/>
            <a:gd name="connsiteY64" fmla="*/ 436676 h 761850"/>
            <a:gd name="connsiteX65" fmla="*/ 652285 w 791476"/>
            <a:gd name="connsiteY65" fmla="*/ 442134 h 761850"/>
            <a:gd name="connsiteX66" fmla="*/ 633181 w 791476"/>
            <a:gd name="connsiteY66" fmla="*/ 436676 h 761850"/>
            <a:gd name="connsiteX67" fmla="*/ 622264 w 791476"/>
            <a:gd name="connsiteY67" fmla="*/ 439405 h 761850"/>
            <a:gd name="connsiteX68" fmla="*/ 616805 w 791476"/>
            <a:gd name="connsiteY68" fmla="*/ 444863 h 761850"/>
            <a:gd name="connsiteX69" fmla="*/ 608618 w 791476"/>
            <a:gd name="connsiteY69" fmla="*/ 447593 h 761850"/>
            <a:gd name="connsiteX70" fmla="*/ 586784 w 791476"/>
            <a:gd name="connsiteY70" fmla="*/ 458510 h 761850"/>
            <a:gd name="connsiteX71" fmla="*/ 578596 w 791476"/>
            <a:gd name="connsiteY71" fmla="*/ 461239 h 761850"/>
            <a:gd name="connsiteX72" fmla="*/ 570409 w 791476"/>
            <a:gd name="connsiteY72" fmla="*/ 463968 h 761850"/>
            <a:gd name="connsiteX73" fmla="*/ 554033 w 791476"/>
            <a:gd name="connsiteY73" fmla="*/ 491260 h 761850"/>
            <a:gd name="connsiteX74" fmla="*/ 548575 w 791476"/>
            <a:gd name="connsiteY74" fmla="*/ 496719 h 761850"/>
            <a:gd name="connsiteX75" fmla="*/ 543116 w 791476"/>
            <a:gd name="connsiteY75" fmla="*/ 502177 h 761850"/>
            <a:gd name="connsiteX76" fmla="*/ 537658 w 791476"/>
            <a:gd name="connsiteY76" fmla="*/ 526740 h 761850"/>
            <a:gd name="connsiteX77" fmla="*/ 540387 w 791476"/>
            <a:gd name="connsiteY77" fmla="*/ 562220 h 761850"/>
            <a:gd name="connsiteX78" fmla="*/ 548575 w 791476"/>
            <a:gd name="connsiteY78" fmla="*/ 586783 h 761850"/>
            <a:gd name="connsiteX79" fmla="*/ 551304 w 791476"/>
            <a:gd name="connsiteY79" fmla="*/ 594971 h 761850"/>
            <a:gd name="connsiteX80" fmla="*/ 554033 w 791476"/>
            <a:gd name="connsiteY80" fmla="*/ 619534 h 761850"/>
            <a:gd name="connsiteX81" fmla="*/ 573138 w 791476"/>
            <a:gd name="connsiteY81" fmla="*/ 633180 h 761850"/>
            <a:gd name="connsiteX82" fmla="*/ 586784 w 791476"/>
            <a:gd name="connsiteY82" fmla="*/ 644097 h 761850"/>
            <a:gd name="connsiteX83" fmla="*/ 600430 w 791476"/>
            <a:gd name="connsiteY83" fmla="*/ 655014 h 761850"/>
            <a:gd name="connsiteX84" fmla="*/ 605888 w 791476"/>
            <a:gd name="connsiteY84" fmla="*/ 671389 h 761850"/>
            <a:gd name="connsiteX85" fmla="*/ 608618 w 791476"/>
            <a:gd name="connsiteY85" fmla="*/ 679577 h 761850"/>
            <a:gd name="connsiteX86" fmla="*/ 616805 w 791476"/>
            <a:gd name="connsiteY86" fmla="*/ 685035 h 761850"/>
            <a:gd name="connsiteX87" fmla="*/ 622264 w 791476"/>
            <a:gd name="connsiteY87" fmla="*/ 690494 h 761850"/>
            <a:gd name="connsiteX88" fmla="*/ 635910 w 791476"/>
            <a:gd name="connsiteY88" fmla="*/ 693223 h 761850"/>
            <a:gd name="connsiteX89" fmla="*/ 644098 w 791476"/>
            <a:gd name="connsiteY89" fmla="*/ 695952 h 761850"/>
            <a:gd name="connsiteX90" fmla="*/ 657744 w 791476"/>
            <a:gd name="connsiteY90" fmla="*/ 685035 h 761850"/>
            <a:gd name="connsiteX91" fmla="*/ 663202 w 791476"/>
            <a:gd name="connsiteY91" fmla="*/ 676848 h 761850"/>
            <a:gd name="connsiteX92" fmla="*/ 657744 w 791476"/>
            <a:gd name="connsiteY92" fmla="*/ 668660 h 761850"/>
            <a:gd name="connsiteX93" fmla="*/ 652285 w 791476"/>
            <a:gd name="connsiteY93" fmla="*/ 663202 h 761850"/>
            <a:gd name="connsiteX94" fmla="*/ 646827 w 791476"/>
            <a:gd name="connsiteY94" fmla="*/ 646826 h 761850"/>
            <a:gd name="connsiteX95" fmla="*/ 644098 w 791476"/>
            <a:gd name="connsiteY95" fmla="*/ 638639 h 761850"/>
            <a:gd name="connsiteX96" fmla="*/ 646827 w 791476"/>
            <a:gd name="connsiteY96" fmla="*/ 624992 h 761850"/>
            <a:gd name="connsiteX97" fmla="*/ 663202 w 791476"/>
            <a:gd name="connsiteY97" fmla="*/ 614076 h 761850"/>
            <a:gd name="connsiteX98" fmla="*/ 665931 w 791476"/>
            <a:gd name="connsiteY98" fmla="*/ 605888 h 761850"/>
            <a:gd name="connsiteX99" fmla="*/ 671390 w 791476"/>
            <a:gd name="connsiteY99" fmla="*/ 600429 h 761850"/>
            <a:gd name="connsiteX100" fmla="*/ 676848 w 791476"/>
            <a:gd name="connsiteY100" fmla="*/ 562220 h 761850"/>
            <a:gd name="connsiteX101" fmla="*/ 679578 w 791476"/>
            <a:gd name="connsiteY101" fmla="*/ 545845 h 761850"/>
            <a:gd name="connsiteX102" fmla="*/ 685036 w 791476"/>
            <a:gd name="connsiteY102" fmla="*/ 537657 h 761850"/>
            <a:gd name="connsiteX103" fmla="*/ 693224 w 791476"/>
            <a:gd name="connsiteY103" fmla="*/ 534928 h 761850"/>
            <a:gd name="connsiteX104" fmla="*/ 701411 w 791476"/>
            <a:gd name="connsiteY104" fmla="*/ 540386 h 761850"/>
            <a:gd name="connsiteX105" fmla="*/ 706870 w 791476"/>
            <a:gd name="connsiteY105" fmla="*/ 545845 h 761850"/>
            <a:gd name="connsiteX106" fmla="*/ 709599 w 791476"/>
            <a:gd name="connsiteY106" fmla="*/ 537657 h 761850"/>
            <a:gd name="connsiteX107" fmla="*/ 725974 w 791476"/>
            <a:gd name="connsiteY107" fmla="*/ 526740 h 761850"/>
            <a:gd name="connsiteX108" fmla="*/ 731433 w 791476"/>
            <a:gd name="connsiteY108" fmla="*/ 521282 h 761850"/>
            <a:gd name="connsiteX109" fmla="*/ 734162 w 791476"/>
            <a:gd name="connsiteY109" fmla="*/ 513094 h 761850"/>
            <a:gd name="connsiteX110" fmla="*/ 736891 w 791476"/>
            <a:gd name="connsiteY110" fmla="*/ 496719 h 761850"/>
            <a:gd name="connsiteX111" fmla="*/ 742350 w 791476"/>
            <a:gd name="connsiteY111" fmla="*/ 502177 h 761850"/>
            <a:gd name="connsiteX112" fmla="*/ 739621 w 791476"/>
            <a:gd name="connsiteY112" fmla="*/ 537657 h 761850"/>
            <a:gd name="connsiteX113" fmla="*/ 739621 w 791476"/>
            <a:gd name="connsiteY113" fmla="*/ 570408 h 761850"/>
            <a:gd name="connsiteX114" fmla="*/ 755996 w 791476"/>
            <a:gd name="connsiteY114" fmla="*/ 592242 h 761850"/>
            <a:gd name="connsiteX115" fmla="*/ 761454 w 791476"/>
            <a:gd name="connsiteY115" fmla="*/ 622263 h 761850"/>
            <a:gd name="connsiteX116" fmla="*/ 764184 w 791476"/>
            <a:gd name="connsiteY116" fmla="*/ 682306 h 761850"/>
            <a:gd name="connsiteX117" fmla="*/ 766913 w 791476"/>
            <a:gd name="connsiteY117" fmla="*/ 690494 h 761850"/>
            <a:gd name="connsiteX118" fmla="*/ 775100 w 791476"/>
            <a:gd name="connsiteY118" fmla="*/ 695952 h 761850"/>
            <a:gd name="connsiteX119" fmla="*/ 780559 w 791476"/>
            <a:gd name="connsiteY119" fmla="*/ 701411 h 761850"/>
            <a:gd name="connsiteX120" fmla="*/ 783288 w 791476"/>
            <a:gd name="connsiteY120" fmla="*/ 709598 h 761850"/>
            <a:gd name="connsiteX121" fmla="*/ 786017 w 791476"/>
            <a:gd name="connsiteY121" fmla="*/ 734161 h 761850"/>
            <a:gd name="connsiteX122" fmla="*/ 788747 w 791476"/>
            <a:gd name="connsiteY122" fmla="*/ 761454 h 761850"/>
            <a:gd name="connsiteX123" fmla="*/ 791476 w 791476"/>
            <a:gd name="connsiteY123" fmla="*/ 761454 h 76185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 ang="0">
              <a:pos x="connsiteX99" y="connsiteY99"/>
            </a:cxn>
            <a:cxn ang="0">
              <a:pos x="connsiteX100" y="connsiteY100"/>
            </a:cxn>
            <a:cxn ang="0">
              <a:pos x="connsiteX101" y="connsiteY101"/>
            </a:cxn>
            <a:cxn ang="0">
              <a:pos x="connsiteX102" y="connsiteY102"/>
            </a:cxn>
            <a:cxn ang="0">
              <a:pos x="connsiteX103" y="connsiteY103"/>
            </a:cxn>
            <a:cxn ang="0">
              <a:pos x="connsiteX104" y="connsiteY104"/>
            </a:cxn>
            <a:cxn ang="0">
              <a:pos x="connsiteX105" y="connsiteY105"/>
            </a:cxn>
            <a:cxn ang="0">
              <a:pos x="connsiteX106" y="connsiteY106"/>
            </a:cxn>
            <a:cxn ang="0">
              <a:pos x="connsiteX107" y="connsiteY107"/>
            </a:cxn>
            <a:cxn ang="0">
              <a:pos x="connsiteX108" y="connsiteY108"/>
            </a:cxn>
            <a:cxn ang="0">
              <a:pos x="connsiteX109" y="connsiteY109"/>
            </a:cxn>
            <a:cxn ang="0">
              <a:pos x="connsiteX110" y="connsiteY110"/>
            </a:cxn>
            <a:cxn ang="0">
              <a:pos x="connsiteX111" y="connsiteY111"/>
            </a:cxn>
            <a:cxn ang="0">
              <a:pos x="connsiteX112" y="connsiteY112"/>
            </a:cxn>
            <a:cxn ang="0">
              <a:pos x="connsiteX113" y="connsiteY113"/>
            </a:cxn>
            <a:cxn ang="0">
              <a:pos x="connsiteX114" y="connsiteY114"/>
            </a:cxn>
            <a:cxn ang="0">
              <a:pos x="connsiteX115" y="connsiteY115"/>
            </a:cxn>
            <a:cxn ang="0">
              <a:pos x="connsiteX116" y="connsiteY116"/>
            </a:cxn>
            <a:cxn ang="0">
              <a:pos x="connsiteX117" y="connsiteY117"/>
            </a:cxn>
            <a:cxn ang="0">
              <a:pos x="connsiteX118" y="connsiteY118"/>
            </a:cxn>
            <a:cxn ang="0">
              <a:pos x="connsiteX119" y="connsiteY119"/>
            </a:cxn>
            <a:cxn ang="0">
              <a:pos x="connsiteX120" y="connsiteY120"/>
            </a:cxn>
            <a:cxn ang="0">
              <a:pos x="connsiteX121" y="connsiteY121"/>
            </a:cxn>
            <a:cxn ang="0">
              <a:pos x="connsiteX122" y="connsiteY122"/>
            </a:cxn>
            <a:cxn ang="0">
              <a:pos x="connsiteX123" y="connsiteY123"/>
            </a:cxn>
          </a:cxnLst>
          <a:rect l="l" t="t" r="r" b="b"/>
          <a:pathLst>
            <a:path w="791476" h="761850">
              <a:moveTo>
                <a:pt x="0" y="38209"/>
              </a:moveTo>
              <a:cubicBezTo>
                <a:pt x="1065" y="35546"/>
                <a:pt x="7117" y="21193"/>
                <a:pt x="8188" y="16375"/>
              </a:cubicBezTo>
              <a:cubicBezTo>
                <a:pt x="9388" y="10973"/>
                <a:pt x="10007" y="5458"/>
                <a:pt x="10917" y="0"/>
              </a:cubicBezTo>
              <a:cubicBezTo>
                <a:pt x="20924" y="910"/>
                <a:pt x="31530" y="-799"/>
                <a:pt x="40939" y="2729"/>
              </a:cubicBezTo>
              <a:cubicBezTo>
                <a:pt x="46962" y="4988"/>
                <a:pt x="54585" y="16375"/>
                <a:pt x="54585" y="16375"/>
              </a:cubicBezTo>
              <a:cubicBezTo>
                <a:pt x="57467" y="25023"/>
                <a:pt x="56726" y="25192"/>
                <a:pt x="62772" y="32750"/>
              </a:cubicBezTo>
              <a:cubicBezTo>
                <a:pt x="64380" y="34759"/>
                <a:pt x="66024" y="36885"/>
                <a:pt x="68231" y="38209"/>
              </a:cubicBezTo>
              <a:cubicBezTo>
                <a:pt x="70698" y="39689"/>
                <a:pt x="73690" y="40028"/>
                <a:pt x="76419" y="40938"/>
              </a:cubicBezTo>
              <a:cubicBezTo>
                <a:pt x="79148" y="40028"/>
                <a:pt x="82572" y="40243"/>
                <a:pt x="84606" y="38209"/>
              </a:cubicBezTo>
              <a:cubicBezTo>
                <a:pt x="86640" y="36175"/>
                <a:pt x="85855" y="32488"/>
                <a:pt x="87335" y="30021"/>
              </a:cubicBezTo>
              <a:cubicBezTo>
                <a:pt x="88659" y="27815"/>
                <a:pt x="90974" y="26382"/>
                <a:pt x="92794" y="24563"/>
              </a:cubicBezTo>
              <a:cubicBezTo>
                <a:pt x="93704" y="21834"/>
                <a:pt x="92950" y="17662"/>
                <a:pt x="95523" y="16375"/>
              </a:cubicBezTo>
              <a:cubicBezTo>
                <a:pt x="103841" y="12215"/>
                <a:pt x="105400" y="24173"/>
                <a:pt x="106440" y="27292"/>
              </a:cubicBezTo>
              <a:cubicBezTo>
                <a:pt x="111898" y="25472"/>
                <a:pt x="120995" y="16375"/>
                <a:pt x="122815" y="21833"/>
              </a:cubicBezTo>
              <a:lnTo>
                <a:pt x="128274" y="38209"/>
              </a:lnTo>
              <a:lnTo>
                <a:pt x="131003" y="46396"/>
              </a:lnTo>
              <a:cubicBezTo>
                <a:pt x="131913" y="49125"/>
                <a:pt x="131698" y="52550"/>
                <a:pt x="133732" y="54584"/>
              </a:cubicBezTo>
              <a:cubicBezTo>
                <a:pt x="135552" y="56404"/>
                <a:pt x="137182" y="58435"/>
                <a:pt x="139191" y="60043"/>
              </a:cubicBezTo>
              <a:cubicBezTo>
                <a:pt x="141752" y="62092"/>
                <a:pt x="144444" y="64034"/>
                <a:pt x="147378" y="65501"/>
              </a:cubicBezTo>
              <a:cubicBezTo>
                <a:pt x="149951" y="66788"/>
                <a:pt x="152800" y="67440"/>
                <a:pt x="155566" y="68230"/>
              </a:cubicBezTo>
              <a:cubicBezTo>
                <a:pt x="159653" y="69398"/>
                <a:pt x="170304" y="71505"/>
                <a:pt x="174671" y="73689"/>
              </a:cubicBezTo>
              <a:cubicBezTo>
                <a:pt x="177605" y="75156"/>
                <a:pt x="179861" y="77815"/>
                <a:pt x="182858" y="79147"/>
              </a:cubicBezTo>
              <a:cubicBezTo>
                <a:pt x="188116" y="81484"/>
                <a:pt x="199234" y="84606"/>
                <a:pt x="199234" y="84606"/>
              </a:cubicBezTo>
              <a:cubicBezTo>
                <a:pt x="203783" y="83696"/>
                <a:pt x="209020" y="84449"/>
                <a:pt x="212880" y="81876"/>
              </a:cubicBezTo>
              <a:cubicBezTo>
                <a:pt x="215273" y="80280"/>
                <a:pt x="215609" y="76566"/>
                <a:pt x="215609" y="73689"/>
              </a:cubicBezTo>
              <a:cubicBezTo>
                <a:pt x="215609" y="67103"/>
                <a:pt x="212304" y="58316"/>
                <a:pt x="210151" y="51855"/>
              </a:cubicBezTo>
              <a:cubicBezTo>
                <a:pt x="211061" y="49126"/>
                <a:pt x="210025" y="44024"/>
                <a:pt x="212880" y="43667"/>
              </a:cubicBezTo>
              <a:cubicBezTo>
                <a:pt x="235699" y="40814"/>
                <a:pt x="248040" y="37808"/>
                <a:pt x="259277" y="51855"/>
              </a:cubicBezTo>
              <a:cubicBezTo>
                <a:pt x="261326" y="54416"/>
                <a:pt x="262916" y="57314"/>
                <a:pt x="264735" y="60043"/>
              </a:cubicBezTo>
              <a:cubicBezTo>
                <a:pt x="268410" y="82097"/>
                <a:pt x="265713" y="71165"/>
                <a:pt x="272923" y="92793"/>
              </a:cubicBezTo>
              <a:lnTo>
                <a:pt x="275652" y="100981"/>
              </a:lnTo>
              <a:cubicBezTo>
                <a:pt x="276562" y="112808"/>
                <a:pt x="278381" y="124599"/>
                <a:pt x="278381" y="136461"/>
              </a:cubicBezTo>
              <a:cubicBezTo>
                <a:pt x="278381" y="149984"/>
                <a:pt x="274502" y="186170"/>
                <a:pt x="272923" y="201962"/>
              </a:cubicBezTo>
              <a:cubicBezTo>
                <a:pt x="285167" y="214209"/>
                <a:pt x="270627" y="201293"/>
                <a:pt x="286569" y="210150"/>
              </a:cubicBezTo>
              <a:cubicBezTo>
                <a:pt x="292304" y="213336"/>
                <a:pt x="296720" y="218993"/>
                <a:pt x="302944" y="221067"/>
              </a:cubicBezTo>
              <a:lnTo>
                <a:pt x="319320" y="226525"/>
              </a:lnTo>
              <a:cubicBezTo>
                <a:pt x="321139" y="228345"/>
                <a:pt x="322477" y="230833"/>
                <a:pt x="324778" y="231984"/>
              </a:cubicBezTo>
              <a:cubicBezTo>
                <a:pt x="331421" y="235306"/>
                <a:pt x="344236" y="238213"/>
                <a:pt x="352070" y="240171"/>
              </a:cubicBezTo>
              <a:lnTo>
                <a:pt x="507636" y="237442"/>
              </a:lnTo>
              <a:cubicBezTo>
                <a:pt x="512272" y="237292"/>
                <a:pt x="516662" y="235133"/>
                <a:pt x="521282" y="234713"/>
              </a:cubicBezTo>
              <a:cubicBezTo>
                <a:pt x="536711" y="233311"/>
                <a:pt x="552213" y="232894"/>
                <a:pt x="567679" y="231984"/>
              </a:cubicBezTo>
              <a:cubicBezTo>
                <a:pt x="570408" y="231074"/>
                <a:pt x="573101" y="230045"/>
                <a:pt x="575867" y="229255"/>
              </a:cubicBezTo>
              <a:cubicBezTo>
                <a:pt x="606427" y="220523"/>
                <a:pt x="617588" y="225425"/>
                <a:pt x="663202" y="223796"/>
              </a:cubicBezTo>
              <a:cubicBezTo>
                <a:pt x="675222" y="220791"/>
                <a:pt x="682154" y="217663"/>
                <a:pt x="695953" y="223796"/>
              </a:cubicBezTo>
              <a:cubicBezTo>
                <a:pt x="698582" y="224964"/>
                <a:pt x="696648" y="229950"/>
                <a:pt x="698682" y="231984"/>
              </a:cubicBezTo>
              <a:cubicBezTo>
                <a:pt x="700716" y="234018"/>
                <a:pt x="704297" y="233427"/>
                <a:pt x="706870" y="234713"/>
              </a:cubicBezTo>
              <a:cubicBezTo>
                <a:pt x="709804" y="236180"/>
                <a:pt x="711876" y="239375"/>
                <a:pt x="715058" y="240171"/>
              </a:cubicBezTo>
              <a:cubicBezTo>
                <a:pt x="723050" y="242169"/>
                <a:pt x="731433" y="241991"/>
                <a:pt x="739621" y="242901"/>
              </a:cubicBezTo>
              <a:cubicBezTo>
                <a:pt x="742350" y="244720"/>
                <a:pt x="746070" y="245578"/>
                <a:pt x="747808" y="248359"/>
              </a:cubicBezTo>
              <a:cubicBezTo>
                <a:pt x="750858" y="253238"/>
                <a:pt x="751447" y="259276"/>
                <a:pt x="753267" y="264735"/>
              </a:cubicBezTo>
              <a:cubicBezTo>
                <a:pt x="754177" y="267464"/>
                <a:pt x="753962" y="270888"/>
                <a:pt x="755996" y="272922"/>
              </a:cubicBezTo>
              <a:lnTo>
                <a:pt x="761454" y="278381"/>
              </a:lnTo>
              <a:cubicBezTo>
                <a:pt x="758725" y="281110"/>
                <a:pt x="756978" y="285508"/>
                <a:pt x="753267" y="286568"/>
              </a:cubicBezTo>
              <a:lnTo>
                <a:pt x="734162" y="281110"/>
              </a:lnTo>
              <a:cubicBezTo>
                <a:pt x="714254" y="287745"/>
                <a:pt x="728118" y="280329"/>
                <a:pt x="723245" y="319319"/>
              </a:cubicBezTo>
              <a:cubicBezTo>
                <a:pt x="722888" y="322174"/>
                <a:pt x="721140" y="324699"/>
                <a:pt x="720516" y="327507"/>
              </a:cubicBezTo>
              <a:cubicBezTo>
                <a:pt x="715658" y="349368"/>
                <a:pt x="720017" y="337693"/>
                <a:pt x="715058" y="357528"/>
              </a:cubicBezTo>
              <a:cubicBezTo>
                <a:pt x="714360" y="360319"/>
                <a:pt x="713615" y="363143"/>
                <a:pt x="712328" y="365716"/>
              </a:cubicBezTo>
              <a:cubicBezTo>
                <a:pt x="709962" y="370448"/>
                <a:pt x="705644" y="375975"/>
                <a:pt x="701411" y="379362"/>
              </a:cubicBezTo>
              <a:cubicBezTo>
                <a:pt x="698850" y="381411"/>
                <a:pt x="695785" y="382771"/>
                <a:pt x="693224" y="384820"/>
              </a:cubicBezTo>
              <a:cubicBezTo>
                <a:pt x="682520" y="393383"/>
                <a:pt x="693796" y="388269"/>
                <a:pt x="679578" y="393008"/>
              </a:cubicBezTo>
              <a:cubicBezTo>
                <a:pt x="678668" y="395737"/>
                <a:pt x="678135" y="398623"/>
                <a:pt x="676848" y="401196"/>
              </a:cubicBezTo>
              <a:cubicBezTo>
                <a:pt x="675381" y="404130"/>
                <a:pt x="672542" y="406313"/>
                <a:pt x="671390" y="409384"/>
              </a:cubicBezTo>
              <a:cubicBezTo>
                <a:pt x="663630" y="430078"/>
                <a:pt x="674452" y="417240"/>
                <a:pt x="663202" y="428488"/>
              </a:cubicBezTo>
              <a:cubicBezTo>
                <a:pt x="662292" y="431217"/>
                <a:pt x="662270" y="434430"/>
                <a:pt x="660473" y="436676"/>
              </a:cubicBezTo>
              <a:cubicBezTo>
                <a:pt x="658424" y="439237"/>
                <a:pt x="655532" y="441670"/>
                <a:pt x="652285" y="442134"/>
              </a:cubicBezTo>
              <a:cubicBezTo>
                <a:pt x="649885" y="442477"/>
                <a:pt x="636254" y="437700"/>
                <a:pt x="633181" y="436676"/>
              </a:cubicBezTo>
              <a:cubicBezTo>
                <a:pt x="629542" y="437586"/>
                <a:pt x="625619" y="437728"/>
                <a:pt x="622264" y="439405"/>
              </a:cubicBezTo>
              <a:cubicBezTo>
                <a:pt x="619962" y="440556"/>
                <a:pt x="619011" y="443539"/>
                <a:pt x="616805" y="444863"/>
              </a:cubicBezTo>
              <a:cubicBezTo>
                <a:pt x="614338" y="446343"/>
                <a:pt x="611347" y="446683"/>
                <a:pt x="608618" y="447593"/>
              </a:cubicBezTo>
              <a:cubicBezTo>
                <a:pt x="599091" y="457119"/>
                <a:pt x="605599" y="452238"/>
                <a:pt x="586784" y="458510"/>
              </a:cubicBezTo>
              <a:lnTo>
                <a:pt x="578596" y="461239"/>
              </a:lnTo>
              <a:lnTo>
                <a:pt x="570409" y="463968"/>
              </a:lnTo>
              <a:cubicBezTo>
                <a:pt x="563322" y="485227"/>
                <a:pt x="569019" y="476273"/>
                <a:pt x="554033" y="491260"/>
              </a:cubicBezTo>
              <a:lnTo>
                <a:pt x="548575" y="496719"/>
              </a:lnTo>
              <a:lnTo>
                <a:pt x="543116" y="502177"/>
              </a:lnTo>
              <a:cubicBezTo>
                <a:pt x="542064" y="506387"/>
                <a:pt x="537658" y="523275"/>
                <a:pt x="537658" y="526740"/>
              </a:cubicBezTo>
              <a:cubicBezTo>
                <a:pt x="537658" y="538602"/>
                <a:pt x="538537" y="550504"/>
                <a:pt x="540387" y="562220"/>
              </a:cubicBezTo>
              <a:cubicBezTo>
                <a:pt x="540390" y="562242"/>
                <a:pt x="547207" y="582679"/>
                <a:pt x="548575" y="586783"/>
              </a:cubicBezTo>
              <a:lnTo>
                <a:pt x="551304" y="594971"/>
              </a:lnTo>
              <a:cubicBezTo>
                <a:pt x="552214" y="603159"/>
                <a:pt x="551076" y="611845"/>
                <a:pt x="554033" y="619534"/>
              </a:cubicBezTo>
              <a:cubicBezTo>
                <a:pt x="557842" y="629438"/>
                <a:pt x="565178" y="630527"/>
                <a:pt x="573138" y="633180"/>
              </a:cubicBezTo>
              <a:cubicBezTo>
                <a:pt x="598361" y="649998"/>
                <a:pt x="567320" y="628528"/>
                <a:pt x="586784" y="644097"/>
              </a:cubicBezTo>
              <a:cubicBezTo>
                <a:pt x="603987" y="657857"/>
                <a:pt x="587260" y="641842"/>
                <a:pt x="600430" y="655014"/>
              </a:cubicBezTo>
              <a:lnTo>
                <a:pt x="605888" y="671389"/>
              </a:lnTo>
              <a:cubicBezTo>
                <a:pt x="606798" y="674118"/>
                <a:pt x="606224" y="677981"/>
                <a:pt x="608618" y="679577"/>
              </a:cubicBezTo>
              <a:cubicBezTo>
                <a:pt x="611347" y="681396"/>
                <a:pt x="614244" y="682986"/>
                <a:pt x="616805" y="685035"/>
              </a:cubicBezTo>
              <a:cubicBezTo>
                <a:pt x="618814" y="686643"/>
                <a:pt x="619899" y="689480"/>
                <a:pt x="622264" y="690494"/>
              </a:cubicBezTo>
              <a:cubicBezTo>
                <a:pt x="626528" y="692321"/>
                <a:pt x="631410" y="692098"/>
                <a:pt x="635910" y="693223"/>
              </a:cubicBezTo>
              <a:cubicBezTo>
                <a:pt x="638701" y="693921"/>
                <a:pt x="641369" y="695042"/>
                <a:pt x="644098" y="695952"/>
              </a:cubicBezTo>
              <a:cubicBezTo>
                <a:pt x="650178" y="691899"/>
                <a:pt x="653299" y="690591"/>
                <a:pt x="657744" y="685035"/>
              </a:cubicBezTo>
              <a:cubicBezTo>
                <a:pt x="659793" y="682474"/>
                <a:pt x="661383" y="679577"/>
                <a:pt x="663202" y="676848"/>
              </a:cubicBezTo>
              <a:cubicBezTo>
                <a:pt x="661383" y="674119"/>
                <a:pt x="659793" y="671221"/>
                <a:pt x="657744" y="668660"/>
              </a:cubicBezTo>
              <a:cubicBezTo>
                <a:pt x="656137" y="666651"/>
                <a:pt x="653436" y="665504"/>
                <a:pt x="652285" y="663202"/>
              </a:cubicBezTo>
              <a:cubicBezTo>
                <a:pt x="649712" y="658056"/>
                <a:pt x="648646" y="652285"/>
                <a:pt x="646827" y="646826"/>
              </a:cubicBezTo>
              <a:lnTo>
                <a:pt x="644098" y="638639"/>
              </a:lnTo>
              <a:cubicBezTo>
                <a:pt x="645008" y="634090"/>
                <a:pt x="643979" y="628654"/>
                <a:pt x="646827" y="624992"/>
              </a:cubicBezTo>
              <a:cubicBezTo>
                <a:pt x="650854" y="619814"/>
                <a:pt x="663202" y="614076"/>
                <a:pt x="663202" y="614076"/>
              </a:cubicBezTo>
              <a:cubicBezTo>
                <a:pt x="664112" y="611347"/>
                <a:pt x="664451" y="608355"/>
                <a:pt x="665931" y="605888"/>
              </a:cubicBezTo>
              <a:cubicBezTo>
                <a:pt x="667255" y="603681"/>
                <a:pt x="670766" y="602926"/>
                <a:pt x="671390" y="600429"/>
              </a:cubicBezTo>
              <a:cubicBezTo>
                <a:pt x="674510" y="587948"/>
                <a:pt x="674732" y="574910"/>
                <a:pt x="676848" y="562220"/>
              </a:cubicBezTo>
              <a:cubicBezTo>
                <a:pt x="677758" y="556762"/>
                <a:pt x="677828" y="551095"/>
                <a:pt x="679578" y="545845"/>
              </a:cubicBezTo>
              <a:cubicBezTo>
                <a:pt x="680615" y="542733"/>
                <a:pt x="682475" y="539706"/>
                <a:pt x="685036" y="537657"/>
              </a:cubicBezTo>
              <a:cubicBezTo>
                <a:pt x="687282" y="535860"/>
                <a:pt x="690495" y="535838"/>
                <a:pt x="693224" y="534928"/>
              </a:cubicBezTo>
              <a:cubicBezTo>
                <a:pt x="695953" y="536747"/>
                <a:pt x="698850" y="538337"/>
                <a:pt x="701411" y="540386"/>
              </a:cubicBezTo>
              <a:cubicBezTo>
                <a:pt x="703420" y="541994"/>
                <a:pt x="704429" y="546659"/>
                <a:pt x="706870" y="545845"/>
              </a:cubicBezTo>
              <a:cubicBezTo>
                <a:pt x="709599" y="544935"/>
                <a:pt x="708119" y="540124"/>
                <a:pt x="709599" y="537657"/>
              </a:cubicBezTo>
              <a:cubicBezTo>
                <a:pt x="713769" y="530707"/>
                <a:pt x="719343" y="531161"/>
                <a:pt x="725974" y="526740"/>
              </a:cubicBezTo>
              <a:cubicBezTo>
                <a:pt x="728115" y="525313"/>
                <a:pt x="729613" y="523101"/>
                <a:pt x="731433" y="521282"/>
              </a:cubicBezTo>
              <a:cubicBezTo>
                <a:pt x="732343" y="518553"/>
                <a:pt x="733538" y="515902"/>
                <a:pt x="734162" y="513094"/>
              </a:cubicBezTo>
              <a:cubicBezTo>
                <a:pt x="735362" y="507692"/>
                <a:pt x="733571" y="501146"/>
                <a:pt x="736891" y="496719"/>
              </a:cubicBezTo>
              <a:cubicBezTo>
                <a:pt x="738435" y="494660"/>
                <a:pt x="740530" y="500358"/>
                <a:pt x="742350" y="502177"/>
              </a:cubicBezTo>
              <a:cubicBezTo>
                <a:pt x="741440" y="514004"/>
                <a:pt x="741007" y="525877"/>
                <a:pt x="739621" y="537657"/>
              </a:cubicBezTo>
              <a:cubicBezTo>
                <a:pt x="737659" y="554329"/>
                <a:pt x="731444" y="547512"/>
                <a:pt x="739621" y="570408"/>
              </a:cubicBezTo>
              <a:cubicBezTo>
                <a:pt x="743050" y="580010"/>
                <a:pt x="749395" y="585641"/>
                <a:pt x="755996" y="592242"/>
              </a:cubicBezTo>
              <a:cubicBezTo>
                <a:pt x="760339" y="605270"/>
                <a:pt x="760168" y="602974"/>
                <a:pt x="761454" y="622263"/>
              </a:cubicBezTo>
              <a:cubicBezTo>
                <a:pt x="762787" y="642254"/>
                <a:pt x="762586" y="662335"/>
                <a:pt x="764184" y="682306"/>
              </a:cubicBezTo>
              <a:cubicBezTo>
                <a:pt x="764413" y="685174"/>
                <a:pt x="765116" y="688247"/>
                <a:pt x="766913" y="690494"/>
              </a:cubicBezTo>
              <a:cubicBezTo>
                <a:pt x="768962" y="693055"/>
                <a:pt x="772539" y="693903"/>
                <a:pt x="775100" y="695952"/>
              </a:cubicBezTo>
              <a:cubicBezTo>
                <a:pt x="777109" y="697560"/>
                <a:pt x="778739" y="699591"/>
                <a:pt x="780559" y="701411"/>
              </a:cubicBezTo>
              <a:cubicBezTo>
                <a:pt x="781469" y="704140"/>
                <a:pt x="782815" y="706761"/>
                <a:pt x="783288" y="709598"/>
              </a:cubicBezTo>
              <a:cubicBezTo>
                <a:pt x="784642" y="717724"/>
                <a:pt x="785155" y="725968"/>
                <a:pt x="786017" y="734161"/>
              </a:cubicBezTo>
              <a:cubicBezTo>
                <a:pt x="786974" y="743254"/>
                <a:pt x="786954" y="752489"/>
                <a:pt x="788747" y="761454"/>
              </a:cubicBezTo>
              <a:cubicBezTo>
                <a:pt x="788925" y="762346"/>
                <a:pt x="790566" y="761454"/>
                <a:pt x="791476" y="761454"/>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183</xdr:col>
      <xdr:colOff>8187</xdr:colOff>
      <xdr:row>153</xdr:row>
      <xdr:rowOff>2729</xdr:rowOff>
    </xdr:from>
    <xdr:to>
      <xdr:col>194</xdr:col>
      <xdr:colOff>8187</xdr:colOff>
      <xdr:row>175</xdr:row>
      <xdr:rowOff>13754</xdr:rowOff>
    </xdr:to>
    <xdr:sp macro="" textlink="">
      <xdr:nvSpPr>
        <xdr:cNvPr id="16" name="Freeform 18">
          <a:extLst>
            <a:ext uri="{FF2B5EF4-FFF2-40B4-BE49-F238E27FC236}">
              <a16:creationId xmlns:a16="http://schemas.microsoft.com/office/drawing/2014/main" id="{00000000-0008-0000-0F00-000010000000}"/>
            </a:ext>
          </a:extLst>
        </xdr:cNvPr>
        <xdr:cNvSpPr/>
      </xdr:nvSpPr>
      <xdr:spPr>
        <a:xfrm>
          <a:off x="6355647" y="2502089"/>
          <a:ext cx="335280" cy="346305"/>
        </a:xfrm>
        <a:custGeom>
          <a:avLst/>
          <a:gdLst>
            <a:gd name="connsiteX0" fmla="*/ 0 w 300215"/>
            <a:gd name="connsiteY0" fmla="*/ 300215 h 431326"/>
            <a:gd name="connsiteX1" fmla="*/ 21834 w 300215"/>
            <a:gd name="connsiteY1" fmla="*/ 324778 h 431326"/>
            <a:gd name="connsiteX2" fmla="*/ 27293 w 300215"/>
            <a:gd name="connsiteY2" fmla="*/ 330236 h 431326"/>
            <a:gd name="connsiteX3" fmla="*/ 32751 w 300215"/>
            <a:gd name="connsiteY3" fmla="*/ 398467 h 431326"/>
            <a:gd name="connsiteX4" fmla="*/ 35480 w 300215"/>
            <a:gd name="connsiteY4" fmla="*/ 406655 h 431326"/>
            <a:gd name="connsiteX5" fmla="*/ 46397 w 300215"/>
            <a:gd name="connsiteY5" fmla="*/ 417572 h 431326"/>
            <a:gd name="connsiteX6" fmla="*/ 54585 w 300215"/>
            <a:gd name="connsiteY6" fmla="*/ 431218 h 431326"/>
            <a:gd name="connsiteX7" fmla="*/ 57314 w 300215"/>
            <a:gd name="connsiteY7" fmla="*/ 423030 h 431326"/>
            <a:gd name="connsiteX8" fmla="*/ 62773 w 300215"/>
            <a:gd name="connsiteY8" fmla="*/ 417572 h 431326"/>
            <a:gd name="connsiteX9" fmla="*/ 65502 w 300215"/>
            <a:gd name="connsiteY9" fmla="*/ 409384 h 431326"/>
            <a:gd name="connsiteX10" fmla="*/ 81877 w 300215"/>
            <a:gd name="connsiteY10" fmla="*/ 403925 h 431326"/>
            <a:gd name="connsiteX11" fmla="*/ 92794 w 300215"/>
            <a:gd name="connsiteY11" fmla="*/ 406655 h 431326"/>
            <a:gd name="connsiteX12" fmla="*/ 106440 w 300215"/>
            <a:gd name="connsiteY12" fmla="*/ 425759 h 431326"/>
            <a:gd name="connsiteX13" fmla="*/ 111899 w 300215"/>
            <a:gd name="connsiteY13" fmla="*/ 431218 h 431326"/>
            <a:gd name="connsiteX14" fmla="*/ 117357 w 300215"/>
            <a:gd name="connsiteY14" fmla="*/ 425759 h 431326"/>
            <a:gd name="connsiteX15" fmla="*/ 122816 w 300215"/>
            <a:gd name="connsiteY15" fmla="*/ 409384 h 431326"/>
            <a:gd name="connsiteX16" fmla="*/ 122816 w 300215"/>
            <a:gd name="connsiteY16" fmla="*/ 384821 h 431326"/>
            <a:gd name="connsiteX17" fmla="*/ 139191 w 300215"/>
            <a:gd name="connsiteY17" fmla="*/ 379362 h 431326"/>
            <a:gd name="connsiteX18" fmla="*/ 136462 w 300215"/>
            <a:gd name="connsiteY18" fmla="*/ 335695 h 431326"/>
            <a:gd name="connsiteX19" fmla="*/ 133732 w 300215"/>
            <a:gd name="connsiteY19" fmla="*/ 311132 h 431326"/>
            <a:gd name="connsiteX20" fmla="*/ 131003 w 300215"/>
            <a:gd name="connsiteY20" fmla="*/ 251089 h 431326"/>
            <a:gd name="connsiteX21" fmla="*/ 125545 w 300215"/>
            <a:gd name="connsiteY21" fmla="*/ 234713 h 431326"/>
            <a:gd name="connsiteX22" fmla="*/ 128274 w 300215"/>
            <a:gd name="connsiteY22" fmla="*/ 207421 h 431326"/>
            <a:gd name="connsiteX23" fmla="*/ 136462 w 300215"/>
            <a:gd name="connsiteY23" fmla="*/ 201963 h 431326"/>
            <a:gd name="connsiteX24" fmla="*/ 163754 w 300215"/>
            <a:gd name="connsiteY24" fmla="*/ 199233 h 431326"/>
            <a:gd name="connsiteX25" fmla="*/ 163754 w 300215"/>
            <a:gd name="connsiteY25" fmla="*/ 79147 h 431326"/>
            <a:gd name="connsiteX26" fmla="*/ 155566 w 300215"/>
            <a:gd name="connsiteY26" fmla="*/ 49126 h 431326"/>
            <a:gd name="connsiteX27" fmla="*/ 152837 w 300215"/>
            <a:gd name="connsiteY27" fmla="*/ 40938 h 431326"/>
            <a:gd name="connsiteX28" fmla="*/ 147379 w 300215"/>
            <a:gd name="connsiteY28" fmla="*/ 16375 h 431326"/>
            <a:gd name="connsiteX29" fmla="*/ 150108 w 300215"/>
            <a:gd name="connsiteY29" fmla="*/ 8188 h 431326"/>
            <a:gd name="connsiteX30" fmla="*/ 196505 w 300215"/>
            <a:gd name="connsiteY30" fmla="*/ 0 h 431326"/>
            <a:gd name="connsiteX31" fmla="*/ 267465 w 300215"/>
            <a:gd name="connsiteY31" fmla="*/ 2729 h 431326"/>
            <a:gd name="connsiteX32" fmla="*/ 275652 w 300215"/>
            <a:gd name="connsiteY32" fmla="*/ 5458 h 431326"/>
            <a:gd name="connsiteX33" fmla="*/ 289298 w 300215"/>
            <a:gd name="connsiteY33" fmla="*/ 13646 h 431326"/>
            <a:gd name="connsiteX34" fmla="*/ 300215 w 300215"/>
            <a:gd name="connsiteY34" fmla="*/ 21834 h 43132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Lst>
          <a:rect l="l" t="t" r="r" b="b"/>
          <a:pathLst>
            <a:path w="300215" h="431326">
              <a:moveTo>
                <a:pt x="0" y="300215"/>
              </a:moveTo>
              <a:cubicBezTo>
                <a:pt x="14128" y="317874"/>
                <a:pt x="6802" y="309747"/>
                <a:pt x="21834" y="324778"/>
              </a:cubicBezTo>
              <a:lnTo>
                <a:pt x="27293" y="330236"/>
              </a:lnTo>
              <a:cubicBezTo>
                <a:pt x="35302" y="362274"/>
                <a:pt x="26573" y="324322"/>
                <a:pt x="32751" y="398467"/>
              </a:cubicBezTo>
              <a:cubicBezTo>
                <a:pt x="32990" y="401334"/>
                <a:pt x="33808" y="404314"/>
                <a:pt x="35480" y="406655"/>
              </a:cubicBezTo>
              <a:cubicBezTo>
                <a:pt x="38471" y="410843"/>
                <a:pt x="46397" y="417572"/>
                <a:pt x="46397" y="417572"/>
              </a:cubicBezTo>
              <a:cubicBezTo>
                <a:pt x="46589" y="418149"/>
                <a:pt x="50089" y="432716"/>
                <a:pt x="54585" y="431218"/>
              </a:cubicBezTo>
              <a:cubicBezTo>
                <a:pt x="57314" y="430308"/>
                <a:pt x="55834" y="425497"/>
                <a:pt x="57314" y="423030"/>
              </a:cubicBezTo>
              <a:cubicBezTo>
                <a:pt x="58638" y="420824"/>
                <a:pt x="60953" y="419391"/>
                <a:pt x="62773" y="417572"/>
              </a:cubicBezTo>
              <a:cubicBezTo>
                <a:pt x="63683" y="414843"/>
                <a:pt x="63161" y="411056"/>
                <a:pt x="65502" y="409384"/>
              </a:cubicBezTo>
              <a:cubicBezTo>
                <a:pt x="70184" y="406040"/>
                <a:pt x="81877" y="403925"/>
                <a:pt x="81877" y="403925"/>
              </a:cubicBezTo>
              <a:cubicBezTo>
                <a:pt x="85516" y="404835"/>
                <a:pt x="90353" y="403807"/>
                <a:pt x="92794" y="406655"/>
              </a:cubicBezTo>
              <a:cubicBezTo>
                <a:pt x="113172" y="430429"/>
                <a:pt x="85791" y="418876"/>
                <a:pt x="106440" y="425759"/>
              </a:cubicBezTo>
              <a:cubicBezTo>
                <a:pt x="108260" y="427579"/>
                <a:pt x="109326" y="431218"/>
                <a:pt x="111899" y="431218"/>
              </a:cubicBezTo>
              <a:cubicBezTo>
                <a:pt x="114472" y="431218"/>
                <a:pt x="116206" y="428061"/>
                <a:pt x="117357" y="425759"/>
              </a:cubicBezTo>
              <a:cubicBezTo>
                <a:pt x="119930" y="420613"/>
                <a:pt x="122816" y="409384"/>
                <a:pt x="122816" y="409384"/>
              </a:cubicBezTo>
              <a:cubicBezTo>
                <a:pt x="120288" y="401801"/>
                <a:pt x="115858" y="392773"/>
                <a:pt x="122816" y="384821"/>
              </a:cubicBezTo>
              <a:cubicBezTo>
                <a:pt x="126605" y="380491"/>
                <a:pt x="139191" y="379362"/>
                <a:pt x="139191" y="379362"/>
              </a:cubicBezTo>
              <a:cubicBezTo>
                <a:pt x="138281" y="364806"/>
                <a:pt x="137625" y="350233"/>
                <a:pt x="136462" y="335695"/>
              </a:cubicBezTo>
              <a:cubicBezTo>
                <a:pt x="135805" y="327483"/>
                <a:pt x="134262" y="319353"/>
                <a:pt x="133732" y="311132"/>
              </a:cubicBezTo>
              <a:cubicBezTo>
                <a:pt x="132442" y="291139"/>
                <a:pt x="133137" y="271010"/>
                <a:pt x="131003" y="251089"/>
              </a:cubicBezTo>
              <a:cubicBezTo>
                <a:pt x="130390" y="245368"/>
                <a:pt x="125545" y="234713"/>
                <a:pt x="125545" y="234713"/>
              </a:cubicBezTo>
              <a:cubicBezTo>
                <a:pt x="126455" y="225616"/>
                <a:pt x="125383" y="216095"/>
                <a:pt x="128274" y="207421"/>
              </a:cubicBezTo>
              <a:cubicBezTo>
                <a:pt x="129311" y="204309"/>
                <a:pt x="133266" y="202701"/>
                <a:pt x="136462" y="201963"/>
              </a:cubicBezTo>
              <a:cubicBezTo>
                <a:pt x="145371" y="199907"/>
                <a:pt x="154657" y="200143"/>
                <a:pt x="163754" y="199233"/>
              </a:cubicBezTo>
              <a:cubicBezTo>
                <a:pt x="166914" y="139185"/>
                <a:pt x="168181" y="145555"/>
                <a:pt x="163754" y="79147"/>
              </a:cubicBezTo>
              <a:cubicBezTo>
                <a:pt x="163111" y="69500"/>
                <a:pt x="158505" y="57944"/>
                <a:pt x="155566" y="49126"/>
              </a:cubicBezTo>
              <a:cubicBezTo>
                <a:pt x="154656" y="46397"/>
                <a:pt x="153535" y="43729"/>
                <a:pt x="152837" y="40938"/>
              </a:cubicBezTo>
              <a:cubicBezTo>
                <a:pt x="148983" y="25521"/>
                <a:pt x="150844" y="33699"/>
                <a:pt x="147379" y="16375"/>
              </a:cubicBezTo>
              <a:cubicBezTo>
                <a:pt x="148289" y="13646"/>
                <a:pt x="147767" y="9860"/>
                <a:pt x="150108" y="8188"/>
              </a:cubicBezTo>
              <a:cubicBezTo>
                <a:pt x="160185" y="990"/>
                <a:pt x="188401" y="737"/>
                <a:pt x="196505" y="0"/>
              </a:cubicBezTo>
              <a:cubicBezTo>
                <a:pt x="220158" y="910"/>
                <a:pt x="243850" y="1101"/>
                <a:pt x="267465" y="2729"/>
              </a:cubicBezTo>
              <a:cubicBezTo>
                <a:pt x="270335" y="2927"/>
                <a:pt x="273185" y="3978"/>
                <a:pt x="275652" y="5458"/>
              </a:cubicBezTo>
              <a:cubicBezTo>
                <a:pt x="294383" y="16697"/>
                <a:pt x="266108" y="5916"/>
                <a:pt x="289298" y="13646"/>
              </a:cubicBezTo>
              <a:cubicBezTo>
                <a:pt x="296195" y="20543"/>
                <a:pt x="292455" y="17954"/>
                <a:pt x="300215" y="21834"/>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194</xdr:col>
      <xdr:colOff>10917</xdr:colOff>
      <xdr:row>124</xdr:row>
      <xdr:rowOff>13646</xdr:rowOff>
    </xdr:from>
    <xdr:to>
      <xdr:col>199</xdr:col>
      <xdr:colOff>5458</xdr:colOff>
      <xdr:row>154</xdr:row>
      <xdr:rowOff>8188</xdr:rowOff>
    </xdr:to>
    <xdr:sp macro="" textlink="">
      <xdr:nvSpPr>
        <xdr:cNvPr id="17" name="Freeform 19">
          <a:extLst>
            <a:ext uri="{FF2B5EF4-FFF2-40B4-BE49-F238E27FC236}">
              <a16:creationId xmlns:a16="http://schemas.microsoft.com/office/drawing/2014/main" id="{00000000-0008-0000-0F00-000011000000}"/>
            </a:ext>
          </a:extLst>
        </xdr:cNvPr>
        <xdr:cNvSpPr/>
      </xdr:nvSpPr>
      <xdr:spPr>
        <a:xfrm>
          <a:off x="6693657" y="2071046"/>
          <a:ext cx="146941" cy="451742"/>
        </a:xfrm>
        <a:custGeom>
          <a:avLst/>
          <a:gdLst>
            <a:gd name="connsiteX0" fmla="*/ 0 w 131002"/>
            <a:gd name="connsiteY0" fmla="*/ 567679 h 567679"/>
            <a:gd name="connsiteX1" fmla="*/ 5458 w 131002"/>
            <a:gd name="connsiteY1" fmla="*/ 513094 h 567679"/>
            <a:gd name="connsiteX2" fmla="*/ 10916 w 131002"/>
            <a:gd name="connsiteY2" fmla="*/ 504907 h 567679"/>
            <a:gd name="connsiteX3" fmla="*/ 19104 w 131002"/>
            <a:gd name="connsiteY3" fmla="*/ 477614 h 567679"/>
            <a:gd name="connsiteX4" fmla="*/ 24563 w 131002"/>
            <a:gd name="connsiteY4" fmla="*/ 472156 h 567679"/>
            <a:gd name="connsiteX5" fmla="*/ 24563 w 131002"/>
            <a:gd name="connsiteY5" fmla="*/ 455781 h 567679"/>
            <a:gd name="connsiteX6" fmla="*/ 30021 w 131002"/>
            <a:gd name="connsiteY6" fmla="*/ 423030 h 567679"/>
            <a:gd name="connsiteX7" fmla="*/ 46396 w 131002"/>
            <a:gd name="connsiteY7" fmla="*/ 403925 h 567679"/>
            <a:gd name="connsiteX8" fmla="*/ 51855 w 131002"/>
            <a:gd name="connsiteY8" fmla="*/ 398467 h 567679"/>
            <a:gd name="connsiteX9" fmla="*/ 60043 w 131002"/>
            <a:gd name="connsiteY9" fmla="*/ 373904 h 567679"/>
            <a:gd name="connsiteX10" fmla="*/ 62772 w 131002"/>
            <a:gd name="connsiteY10" fmla="*/ 365716 h 567679"/>
            <a:gd name="connsiteX11" fmla="*/ 73689 w 131002"/>
            <a:gd name="connsiteY11" fmla="*/ 352070 h 567679"/>
            <a:gd name="connsiteX12" fmla="*/ 76418 w 131002"/>
            <a:gd name="connsiteY12" fmla="*/ 300215 h 567679"/>
            <a:gd name="connsiteX13" fmla="*/ 70959 w 131002"/>
            <a:gd name="connsiteY13" fmla="*/ 294756 h 567679"/>
            <a:gd name="connsiteX14" fmla="*/ 65501 w 131002"/>
            <a:gd name="connsiteY14" fmla="*/ 286569 h 567679"/>
            <a:gd name="connsiteX15" fmla="*/ 54584 w 131002"/>
            <a:gd name="connsiteY15" fmla="*/ 275652 h 567679"/>
            <a:gd name="connsiteX16" fmla="*/ 49126 w 131002"/>
            <a:gd name="connsiteY16" fmla="*/ 256547 h 567679"/>
            <a:gd name="connsiteX17" fmla="*/ 51855 w 131002"/>
            <a:gd name="connsiteY17" fmla="*/ 240172 h 567679"/>
            <a:gd name="connsiteX18" fmla="*/ 57313 w 131002"/>
            <a:gd name="connsiteY18" fmla="*/ 223796 h 567679"/>
            <a:gd name="connsiteX19" fmla="*/ 73689 w 131002"/>
            <a:gd name="connsiteY19" fmla="*/ 215609 h 567679"/>
            <a:gd name="connsiteX20" fmla="*/ 79147 w 131002"/>
            <a:gd name="connsiteY20" fmla="*/ 210150 h 567679"/>
            <a:gd name="connsiteX21" fmla="*/ 87335 w 131002"/>
            <a:gd name="connsiteY21" fmla="*/ 204692 h 567679"/>
            <a:gd name="connsiteX22" fmla="*/ 98252 w 131002"/>
            <a:gd name="connsiteY22" fmla="*/ 193775 h 567679"/>
            <a:gd name="connsiteX23" fmla="*/ 103710 w 131002"/>
            <a:gd name="connsiteY23" fmla="*/ 177400 h 567679"/>
            <a:gd name="connsiteX24" fmla="*/ 109169 w 131002"/>
            <a:gd name="connsiteY24" fmla="*/ 128274 h 567679"/>
            <a:gd name="connsiteX25" fmla="*/ 125544 w 131002"/>
            <a:gd name="connsiteY25" fmla="*/ 109169 h 567679"/>
            <a:gd name="connsiteX26" fmla="*/ 131002 w 131002"/>
            <a:gd name="connsiteY26" fmla="*/ 103710 h 567679"/>
            <a:gd name="connsiteX27" fmla="*/ 128273 w 131002"/>
            <a:gd name="connsiteY27" fmla="*/ 84606 h 567679"/>
            <a:gd name="connsiteX28" fmla="*/ 125544 w 131002"/>
            <a:gd name="connsiteY28" fmla="*/ 70960 h 567679"/>
            <a:gd name="connsiteX29" fmla="*/ 117356 w 131002"/>
            <a:gd name="connsiteY29" fmla="*/ 21834 h 567679"/>
            <a:gd name="connsiteX30" fmla="*/ 111898 w 131002"/>
            <a:gd name="connsiteY30" fmla="*/ 16375 h 567679"/>
            <a:gd name="connsiteX31" fmla="*/ 109169 w 131002"/>
            <a:gd name="connsiteY31" fmla="*/ 0 h 56767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Lst>
          <a:rect l="l" t="t" r="r" b="b"/>
          <a:pathLst>
            <a:path w="131002" h="567679">
              <a:moveTo>
                <a:pt x="0" y="567679"/>
              </a:moveTo>
              <a:cubicBezTo>
                <a:pt x="85" y="566491"/>
                <a:pt x="1947" y="523628"/>
                <a:pt x="5458" y="513094"/>
              </a:cubicBezTo>
              <a:cubicBezTo>
                <a:pt x="6495" y="509982"/>
                <a:pt x="9097" y="507636"/>
                <a:pt x="10916" y="504907"/>
              </a:cubicBezTo>
              <a:cubicBezTo>
                <a:pt x="12153" y="499962"/>
                <a:pt x="16892" y="479826"/>
                <a:pt x="19104" y="477614"/>
              </a:cubicBezTo>
              <a:lnTo>
                <a:pt x="24563" y="472156"/>
              </a:lnTo>
              <a:cubicBezTo>
                <a:pt x="31841" y="450320"/>
                <a:pt x="24563" y="477615"/>
                <a:pt x="24563" y="455781"/>
              </a:cubicBezTo>
              <a:cubicBezTo>
                <a:pt x="24563" y="449728"/>
                <a:pt x="25751" y="431571"/>
                <a:pt x="30021" y="423030"/>
              </a:cubicBezTo>
              <a:cubicBezTo>
                <a:pt x="34177" y="414716"/>
                <a:pt x="39680" y="410641"/>
                <a:pt x="46396" y="403925"/>
              </a:cubicBezTo>
              <a:lnTo>
                <a:pt x="51855" y="398467"/>
              </a:lnTo>
              <a:lnTo>
                <a:pt x="60043" y="373904"/>
              </a:lnTo>
              <a:cubicBezTo>
                <a:pt x="60953" y="371175"/>
                <a:pt x="61176" y="368110"/>
                <a:pt x="62772" y="365716"/>
              </a:cubicBezTo>
              <a:cubicBezTo>
                <a:pt x="69657" y="355388"/>
                <a:pt x="65911" y="359848"/>
                <a:pt x="73689" y="352070"/>
              </a:cubicBezTo>
              <a:cubicBezTo>
                <a:pt x="81360" y="329056"/>
                <a:pt x="82759" y="331919"/>
                <a:pt x="76418" y="300215"/>
              </a:cubicBezTo>
              <a:cubicBezTo>
                <a:pt x="75913" y="297692"/>
                <a:pt x="72567" y="296765"/>
                <a:pt x="70959" y="294756"/>
              </a:cubicBezTo>
              <a:cubicBezTo>
                <a:pt x="68910" y="292195"/>
                <a:pt x="67636" y="289059"/>
                <a:pt x="65501" y="286569"/>
              </a:cubicBezTo>
              <a:cubicBezTo>
                <a:pt x="62152" y="282662"/>
                <a:pt x="54584" y="275652"/>
                <a:pt x="54584" y="275652"/>
              </a:cubicBezTo>
              <a:cubicBezTo>
                <a:pt x="53297" y="271791"/>
                <a:pt x="49126" y="259974"/>
                <a:pt x="49126" y="256547"/>
              </a:cubicBezTo>
              <a:cubicBezTo>
                <a:pt x="49126" y="251013"/>
                <a:pt x="50513" y="245540"/>
                <a:pt x="51855" y="240172"/>
              </a:cubicBezTo>
              <a:cubicBezTo>
                <a:pt x="53250" y="234590"/>
                <a:pt x="51854" y="225615"/>
                <a:pt x="57313" y="223796"/>
              </a:cubicBezTo>
              <a:cubicBezTo>
                <a:pt x="65959" y="220914"/>
                <a:pt x="66132" y="221654"/>
                <a:pt x="73689" y="215609"/>
              </a:cubicBezTo>
              <a:cubicBezTo>
                <a:pt x="75698" y="214002"/>
                <a:pt x="77138" y="211757"/>
                <a:pt x="79147" y="210150"/>
              </a:cubicBezTo>
              <a:cubicBezTo>
                <a:pt x="81708" y="208101"/>
                <a:pt x="84844" y="206827"/>
                <a:pt x="87335" y="204692"/>
              </a:cubicBezTo>
              <a:cubicBezTo>
                <a:pt x="91242" y="201343"/>
                <a:pt x="98252" y="193775"/>
                <a:pt x="98252" y="193775"/>
              </a:cubicBezTo>
              <a:cubicBezTo>
                <a:pt x="100071" y="188317"/>
                <a:pt x="103327" y="183141"/>
                <a:pt x="103710" y="177400"/>
              </a:cubicBezTo>
              <a:cubicBezTo>
                <a:pt x="104053" y="172261"/>
                <a:pt x="102655" y="141302"/>
                <a:pt x="109169" y="128274"/>
              </a:cubicBezTo>
              <a:cubicBezTo>
                <a:pt x="113328" y="119957"/>
                <a:pt x="118825" y="115889"/>
                <a:pt x="125544" y="109169"/>
              </a:cubicBezTo>
              <a:lnTo>
                <a:pt x="131002" y="103710"/>
              </a:lnTo>
              <a:cubicBezTo>
                <a:pt x="130092" y="97342"/>
                <a:pt x="129330" y="90951"/>
                <a:pt x="128273" y="84606"/>
              </a:cubicBezTo>
              <a:cubicBezTo>
                <a:pt x="127510" y="80030"/>
                <a:pt x="126086" y="75567"/>
                <a:pt x="125544" y="70960"/>
              </a:cubicBezTo>
              <a:cubicBezTo>
                <a:pt x="125370" y="69480"/>
                <a:pt x="124687" y="29166"/>
                <a:pt x="117356" y="21834"/>
              </a:cubicBezTo>
              <a:lnTo>
                <a:pt x="111898" y="16375"/>
              </a:lnTo>
              <a:cubicBezTo>
                <a:pt x="108991" y="1837"/>
                <a:pt x="109169" y="7368"/>
                <a:pt x="109169"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198</xdr:col>
      <xdr:colOff>13646</xdr:colOff>
      <xdr:row>108</xdr:row>
      <xdr:rowOff>19007</xdr:rowOff>
    </xdr:from>
    <xdr:to>
      <xdr:col>212</xdr:col>
      <xdr:colOff>5459</xdr:colOff>
      <xdr:row>124</xdr:row>
      <xdr:rowOff>8187</xdr:rowOff>
    </xdr:to>
    <xdr:sp macro="" textlink="">
      <xdr:nvSpPr>
        <xdr:cNvPr id="18" name="Freeform 20">
          <a:extLst>
            <a:ext uri="{FF2B5EF4-FFF2-40B4-BE49-F238E27FC236}">
              <a16:creationId xmlns:a16="http://schemas.microsoft.com/office/drawing/2014/main" id="{00000000-0008-0000-0F00-000012000000}"/>
            </a:ext>
          </a:extLst>
        </xdr:cNvPr>
        <xdr:cNvSpPr/>
      </xdr:nvSpPr>
      <xdr:spPr>
        <a:xfrm>
          <a:off x="6818306" y="1832567"/>
          <a:ext cx="418533" cy="233020"/>
        </a:xfrm>
        <a:custGeom>
          <a:avLst/>
          <a:gdLst>
            <a:gd name="connsiteX0" fmla="*/ 0 w 373904"/>
            <a:gd name="connsiteY0" fmla="*/ 294854 h 294854"/>
            <a:gd name="connsiteX1" fmla="*/ 10917 w 373904"/>
            <a:gd name="connsiteY1" fmla="*/ 281208 h 294854"/>
            <a:gd name="connsiteX2" fmla="*/ 8187 w 373904"/>
            <a:gd name="connsiteY2" fmla="*/ 273021 h 294854"/>
            <a:gd name="connsiteX3" fmla="*/ 10917 w 373904"/>
            <a:gd name="connsiteY3" fmla="*/ 264833 h 294854"/>
            <a:gd name="connsiteX4" fmla="*/ 21834 w 373904"/>
            <a:gd name="connsiteY4" fmla="*/ 253916 h 294854"/>
            <a:gd name="connsiteX5" fmla="*/ 27292 w 373904"/>
            <a:gd name="connsiteY5" fmla="*/ 245728 h 294854"/>
            <a:gd name="connsiteX6" fmla="*/ 35480 w 373904"/>
            <a:gd name="connsiteY6" fmla="*/ 242999 h 294854"/>
            <a:gd name="connsiteX7" fmla="*/ 73689 w 373904"/>
            <a:gd name="connsiteY7" fmla="*/ 240270 h 294854"/>
            <a:gd name="connsiteX8" fmla="*/ 81877 w 373904"/>
            <a:gd name="connsiteY8" fmla="*/ 221165 h 294854"/>
            <a:gd name="connsiteX9" fmla="*/ 98252 w 373904"/>
            <a:gd name="connsiteY9" fmla="*/ 212978 h 294854"/>
            <a:gd name="connsiteX10" fmla="*/ 103710 w 373904"/>
            <a:gd name="connsiteY10" fmla="*/ 207519 h 294854"/>
            <a:gd name="connsiteX11" fmla="*/ 117357 w 373904"/>
            <a:gd name="connsiteY11" fmla="*/ 199331 h 294854"/>
            <a:gd name="connsiteX12" fmla="*/ 122815 w 373904"/>
            <a:gd name="connsiteY12" fmla="*/ 182956 h 294854"/>
            <a:gd name="connsiteX13" fmla="*/ 128273 w 373904"/>
            <a:gd name="connsiteY13" fmla="*/ 161122 h 294854"/>
            <a:gd name="connsiteX14" fmla="*/ 139190 w 373904"/>
            <a:gd name="connsiteY14" fmla="*/ 150205 h 294854"/>
            <a:gd name="connsiteX15" fmla="*/ 155566 w 373904"/>
            <a:gd name="connsiteY15" fmla="*/ 142018 h 294854"/>
            <a:gd name="connsiteX16" fmla="*/ 166483 w 373904"/>
            <a:gd name="connsiteY16" fmla="*/ 128372 h 294854"/>
            <a:gd name="connsiteX17" fmla="*/ 171941 w 373904"/>
            <a:gd name="connsiteY17" fmla="*/ 122913 h 294854"/>
            <a:gd name="connsiteX18" fmla="*/ 188316 w 373904"/>
            <a:gd name="connsiteY18" fmla="*/ 117455 h 294854"/>
            <a:gd name="connsiteX19" fmla="*/ 196504 w 373904"/>
            <a:gd name="connsiteY19" fmla="*/ 114725 h 294854"/>
            <a:gd name="connsiteX20" fmla="*/ 201963 w 373904"/>
            <a:gd name="connsiteY20" fmla="*/ 109267 h 294854"/>
            <a:gd name="connsiteX21" fmla="*/ 218338 w 373904"/>
            <a:gd name="connsiteY21" fmla="*/ 103809 h 294854"/>
            <a:gd name="connsiteX22" fmla="*/ 226526 w 373904"/>
            <a:gd name="connsiteY22" fmla="*/ 101079 h 294854"/>
            <a:gd name="connsiteX23" fmla="*/ 234713 w 373904"/>
            <a:gd name="connsiteY23" fmla="*/ 95621 h 294854"/>
            <a:gd name="connsiteX24" fmla="*/ 259276 w 373904"/>
            <a:gd name="connsiteY24" fmla="*/ 87433 h 294854"/>
            <a:gd name="connsiteX25" fmla="*/ 275652 w 373904"/>
            <a:gd name="connsiteY25" fmla="*/ 81975 h 294854"/>
            <a:gd name="connsiteX26" fmla="*/ 283839 w 373904"/>
            <a:gd name="connsiteY26" fmla="*/ 79246 h 294854"/>
            <a:gd name="connsiteX27" fmla="*/ 294756 w 373904"/>
            <a:gd name="connsiteY27" fmla="*/ 76516 h 294854"/>
            <a:gd name="connsiteX28" fmla="*/ 305673 w 373904"/>
            <a:gd name="connsiteY28" fmla="*/ 79246 h 294854"/>
            <a:gd name="connsiteX29" fmla="*/ 311132 w 373904"/>
            <a:gd name="connsiteY29" fmla="*/ 84704 h 294854"/>
            <a:gd name="connsiteX30" fmla="*/ 319319 w 373904"/>
            <a:gd name="connsiteY30" fmla="*/ 90162 h 294854"/>
            <a:gd name="connsiteX31" fmla="*/ 327507 w 373904"/>
            <a:gd name="connsiteY31" fmla="*/ 103809 h 294854"/>
            <a:gd name="connsiteX32" fmla="*/ 332965 w 373904"/>
            <a:gd name="connsiteY32" fmla="*/ 111996 h 294854"/>
            <a:gd name="connsiteX33" fmla="*/ 341153 w 373904"/>
            <a:gd name="connsiteY33" fmla="*/ 114725 h 294854"/>
            <a:gd name="connsiteX34" fmla="*/ 346612 w 373904"/>
            <a:gd name="connsiteY34" fmla="*/ 120184 h 294854"/>
            <a:gd name="connsiteX35" fmla="*/ 354799 w 373904"/>
            <a:gd name="connsiteY35" fmla="*/ 122913 h 294854"/>
            <a:gd name="connsiteX36" fmla="*/ 373904 w 373904"/>
            <a:gd name="connsiteY36" fmla="*/ 117455 h 294854"/>
            <a:gd name="connsiteX37" fmla="*/ 371175 w 373904"/>
            <a:gd name="connsiteY37" fmla="*/ 109267 h 294854"/>
            <a:gd name="connsiteX38" fmla="*/ 360258 w 373904"/>
            <a:gd name="connsiteY38" fmla="*/ 98350 h 294854"/>
            <a:gd name="connsiteX39" fmla="*/ 357528 w 373904"/>
            <a:gd name="connsiteY39" fmla="*/ 90162 h 294854"/>
            <a:gd name="connsiteX40" fmla="*/ 349341 w 373904"/>
            <a:gd name="connsiteY40" fmla="*/ 84704 h 294854"/>
            <a:gd name="connsiteX41" fmla="*/ 343882 w 373904"/>
            <a:gd name="connsiteY41" fmla="*/ 79246 h 294854"/>
            <a:gd name="connsiteX42" fmla="*/ 335695 w 373904"/>
            <a:gd name="connsiteY42" fmla="*/ 65599 h 294854"/>
            <a:gd name="connsiteX43" fmla="*/ 332965 w 373904"/>
            <a:gd name="connsiteY43" fmla="*/ 57412 h 294854"/>
            <a:gd name="connsiteX44" fmla="*/ 324778 w 373904"/>
            <a:gd name="connsiteY44" fmla="*/ 54683 h 294854"/>
            <a:gd name="connsiteX45" fmla="*/ 316590 w 373904"/>
            <a:gd name="connsiteY45" fmla="*/ 13744 h 294854"/>
            <a:gd name="connsiteX46" fmla="*/ 327507 w 373904"/>
            <a:gd name="connsiteY46" fmla="*/ 98 h 294854"/>
            <a:gd name="connsiteX47" fmla="*/ 330236 w 373904"/>
            <a:gd name="connsiteY47" fmla="*/ 98 h 29485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Lst>
          <a:rect l="l" t="t" r="r" b="b"/>
          <a:pathLst>
            <a:path w="373904" h="294854">
              <a:moveTo>
                <a:pt x="0" y="294854"/>
              </a:moveTo>
              <a:cubicBezTo>
                <a:pt x="3639" y="290305"/>
                <a:pt x="8872" y="286662"/>
                <a:pt x="10917" y="281208"/>
              </a:cubicBezTo>
              <a:cubicBezTo>
                <a:pt x="11927" y="278514"/>
                <a:pt x="8187" y="275898"/>
                <a:pt x="8187" y="273021"/>
              </a:cubicBezTo>
              <a:cubicBezTo>
                <a:pt x="8187" y="270144"/>
                <a:pt x="9245" y="267174"/>
                <a:pt x="10917" y="264833"/>
              </a:cubicBezTo>
              <a:cubicBezTo>
                <a:pt x="13908" y="260645"/>
                <a:pt x="18980" y="258198"/>
                <a:pt x="21834" y="253916"/>
              </a:cubicBezTo>
              <a:cubicBezTo>
                <a:pt x="23653" y="251187"/>
                <a:pt x="24731" y="247777"/>
                <a:pt x="27292" y="245728"/>
              </a:cubicBezTo>
              <a:cubicBezTo>
                <a:pt x="29538" y="243931"/>
                <a:pt x="32623" y="243335"/>
                <a:pt x="35480" y="242999"/>
              </a:cubicBezTo>
              <a:cubicBezTo>
                <a:pt x="48161" y="241507"/>
                <a:pt x="60953" y="241180"/>
                <a:pt x="73689" y="240270"/>
              </a:cubicBezTo>
              <a:cubicBezTo>
                <a:pt x="90202" y="223754"/>
                <a:pt x="64626" y="251353"/>
                <a:pt x="81877" y="221165"/>
              </a:cubicBezTo>
              <a:cubicBezTo>
                <a:pt x="84367" y="216808"/>
                <a:pt x="94049" y="214379"/>
                <a:pt x="98252" y="212978"/>
              </a:cubicBezTo>
              <a:cubicBezTo>
                <a:pt x="100071" y="211158"/>
                <a:pt x="101504" y="208843"/>
                <a:pt x="103710" y="207519"/>
              </a:cubicBezTo>
              <a:cubicBezTo>
                <a:pt x="121428" y="196888"/>
                <a:pt x="103523" y="213165"/>
                <a:pt x="117357" y="199331"/>
              </a:cubicBezTo>
              <a:cubicBezTo>
                <a:pt x="119176" y="193873"/>
                <a:pt x="121420" y="188538"/>
                <a:pt x="122815" y="182956"/>
              </a:cubicBezTo>
              <a:cubicBezTo>
                <a:pt x="124634" y="175678"/>
                <a:pt x="122968" y="166427"/>
                <a:pt x="128273" y="161122"/>
              </a:cubicBezTo>
              <a:cubicBezTo>
                <a:pt x="131912" y="157483"/>
                <a:pt x="134308" y="151832"/>
                <a:pt x="139190" y="150205"/>
              </a:cubicBezTo>
              <a:cubicBezTo>
                <a:pt x="150490" y="146439"/>
                <a:pt x="144984" y="149072"/>
                <a:pt x="155566" y="142018"/>
              </a:cubicBezTo>
              <a:cubicBezTo>
                <a:pt x="159895" y="129030"/>
                <a:pt x="155259" y="137351"/>
                <a:pt x="166483" y="128372"/>
              </a:cubicBezTo>
              <a:cubicBezTo>
                <a:pt x="168492" y="126765"/>
                <a:pt x="169640" y="124064"/>
                <a:pt x="171941" y="122913"/>
              </a:cubicBezTo>
              <a:cubicBezTo>
                <a:pt x="177087" y="120340"/>
                <a:pt x="182858" y="119274"/>
                <a:pt x="188316" y="117455"/>
              </a:cubicBezTo>
              <a:lnTo>
                <a:pt x="196504" y="114725"/>
              </a:lnTo>
              <a:cubicBezTo>
                <a:pt x="198324" y="112906"/>
                <a:pt x="199661" y="110418"/>
                <a:pt x="201963" y="109267"/>
              </a:cubicBezTo>
              <a:cubicBezTo>
                <a:pt x="207109" y="106694"/>
                <a:pt x="212880" y="105628"/>
                <a:pt x="218338" y="103809"/>
              </a:cubicBezTo>
              <a:cubicBezTo>
                <a:pt x="221067" y="102899"/>
                <a:pt x="224132" y="102675"/>
                <a:pt x="226526" y="101079"/>
              </a:cubicBezTo>
              <a:cubicBezTo>
                <a:pt x="229255" y="99260"/>
                <a:pt x="231716" y="96953"/>
                <a:pt x="234713" y="95621"/>
              </a:cubicBezTo>
              <a:cubicBezTo>
                <a:pt x="234715" y="95620"/>
                <a:pt x="255181" y="88798"/>
                <a:pt x="259276" y="87433"/>
              </a:cubicBezTo>
              <a:lnTo>
                <a:pt x="275652" y="81975"/>
              </a:lnTo>
              <a:cubicBezTo>
                <a:pt x="278381" y="81065"/>
                <a:pt x="281048" y="79944"/>
                <a:pt x="283839" y="79246"/>
              </a:cubicBezTo>
              <a:lnTo>
                <a:pt x="294756" y="76516"/>
              </a:lnTo>
              <a:cubicBezTo>
                <a:pt x="298395" y="77426"/>
                <a:pt x="302318" y="77568"/>
                <a:pt x="305673" y="79246"/>
              </a:cubicBezTo>
              <a:cubicBezTo>
                <a:pt x="307975" y="80397"/>
                <a:pt x="309123" y="83097"/>
                <a:pt x="311132" y="84704"/>
              </a:cubicBezTo>
              <a:cubicBezTo>
                <a:pt x="313693" y="86753"/>
                <a:pt x="316590" y="88343"/>
                <a:pt x="319319" y="90162"/>
              </a:cubicBezTo>
              <a:cubicBezTo>
                <a:pt x="324060" y="104381"/>
                <a:pt x="318944" y="93105"/>
                <a:pt x="327507" y="103809"/>
              </a:cubicBezTo>
              <a:cubicBezTo>
                <a:pt x="329556" y="106370"/>
                <a:pt x="330404" y="109947"/>
                <a:pt x="332965" y="111996"/>
              </a:cubicBezTo>
              <a:cubicBezTo>
                <a:pt x="335212" y="113793"/>
                <a:pt x="338424" y="113815"/>
                <a:pt x="341153" y="114725"/>
              </a:cubicBezTo>
              <a:cubicBezTo>
                <a:pt x="342973" y="116545"/>
                <a:pt x="344405" y="118860"/>
                <a:pt x="346612" y="120184"/>
              </a:cubicBezTo>
              <a:cubicBezTo>
                <a:pt x="349079" y="121664"/>
                <a:pt x="351922" y="122913"/>
                <a:pt x="354799" y="122913"/>
              </a:cubicBezTo>
              <a:cubicBezTo>
                <a:pt x="358226" y="122913"/>
                <a:pt x="370043" y="118742"/>
                <a:pt x="373904" y="117455"/>
              </a:cubicBezTo>
              <a:cubicBezTo>
                <a:pt x="372994" y="114726"/>
                <a:pt x="372847" y="111608"/>
                <a:pt x="371175" y="109267"/>
              </a:cubicBezTo>
              <a:cubicBezTo>
                <a:pt x="368184" y="105079"/>
                <a:pt x="360258" y="98350"/>
                <a:pt x="360258" y="98350"/>
              </a:cubicBezTo>
              <a:cubicBezTo>
                <a:pt x="359348" y="95621"/>
                <a:pt x="359325" y="92409"/>
                <a:pt x="357528" y="90162"/>
              </a:cubicBezTo>
              <a:cubicBezTo>
                <a:pt x="355479" y="87601"/>
                <a:pt x="351902" y="86753"/>
                <a:pt x="349341" y="84704"/>
              </a:cubicBezTo>
              <a:cubicBezTo>
                <a:pt x="347332" y="83097"/>
                <a:pt x="345702" y="81065"/>
                <a:pt x="343882" y="79246"/>
              </a:cubicBezTo>
              <a:cubicBezTo>
                <a:pt x="336154" y="56060"/>
                <a:pt x="346930" y="84324"/>
                <a:pt x="335695" y="65599"/>
              </a:cubicBezTo>
              <a:cubicBezTo>
                <a:pt x="334215" y="63132"/>
                <a:pt x="334999" y="59446"/>
                <a:pt x="332965" y="57412"/>
              </a:cubicBezTo>
              <a:cubicBezTo>
                <a:pt x="330931" y="55378"/>
                <a:pt x="327507" y="55593"/>
                <a:pt x="324778" y="54683"/>
              </a:cubicBezTo>
              <a:cubicBezTo>
                <a:pt x="316714" y="30492"/>
                <a:pt x="319954" y="44026"/>
                <a:pt x="316590" y="13744"/>
              </a:cubicBezTo>
              <a:cubicBezTo>
                <a:pt x="319676" y="1397"/>
                <a:pt x="316021" y="2969"/>
                <a:pt x="327507" y="98"/>
              </a:cubicBezTo>
              <a:cubicBezTo>
                <a:pt x="328390" y="-123"/>
                <a:pt x="329326" y="98"/>
                <a:pt x="330236" y="98"/>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205</xdr:col>
      <xdr:colOff>2442</xdr:colOff>
      <xdr:row>97</xdr:row>
      <xdr:rowOff>10693</xdr:rowOff>
    </xdr:from>
    <xdr:to>
      <xdr:col>213</xdr:col>
      <xdr:colOff>0</xdr:colOff>
      <xdr:row>108</xdr:row>
      <xdr:rowOff>13647</xdr:rowOff>
    </xdr:to>
    <xdr:sp macro="" textlink="">
      <xdr:nvSpPr>
        <xdr:cNvPr id="19" name="Freeform 21">
          <a:extLst>
            <a:ext uri="{FF2B5EF4-FFF2-40B4-BE49-F238E27FC236}">
              <a16:creationId xmlns:a16="http://schemas.microsoft.com/office/drawing/2014/main" id="{00000000-0008-0000-0F00-000013000000}"/>
            </a:ext>
          </a:extLst>
        </xdr:cNvPr>
        <xdr:cNvSpPr/>
      </xdr:nvSpPr>
      <xdr:spPr>
        <a:xfrm>
          <a:off x="7020462" y="1656613"/>
          <a:ext cx="241398" cy="170594"/>
        </a:xfrm>
        <a:custGeom>
          <a:avLst/>
          <a:gdLst>
            <a:gd name="connsiteX0" fmla="*/ 142207 w 215896"/>
            <a:gd name="connsiteY0" fmla="*/ 213104 h 213104"/>
            <a:gd name="connsiteX1" fmla="*/ 155853 w 215896"/>
            <a:gd name="connsiteY1" fmla="*/ 202187 h 213104"/>
            <a:gd name="connsiteX2" fmla="*/ 161311 w 215896"/>
            <a:gd name="connsiteY2" fmla="*/ 196728 h 213104"/>
            <a:gd name="connsiteX3" fmla="*/ 164040 w 215896"/>
            <a:gd name="connsiteY3" fmla="*/ 188540 h 213104"/>
            <a:gd name="connsiteX4" fmla="*/ 180416 w 215896"/>
            <a:gd name="connsiteY4" fmla="*/ 177624 h 213104"/>
            <a:gd name="connsiteX5" fmla="*/ 199520 w 215896"/>
            <a:gd name="connsiteY5" fmla="*/ 163977 h 213104"/>
            <a:gd name="connsiteX6" fmla="*/ 213166 w 215896"/>
            <a:gd name="connsiteY6" fmla="*/ 161248 h 213104"/>
            <a:gd name="connsiteX7" fmla="*/ 215896 w 215896"/>
            <a:gd name="connsiteY7" fmla="*/ 153061 h 213104"/>
            <a:gd name="connsiteX8" fmla="*/ 207708 w 215896"/>
            <a:gd name="connsiteY8" fmla="*/ 136685 h 213104"/>
            <a:gd name="connsiteX9" fmla="*/ 202249 w 215896"/>
            <a:gd name="connsiteY9" fmla="*/ 120310 h 213104"/>
            <a:gd name="connsiteX10" fmla="*/ 199520 w 215896"/>
            <a:gd name="connsiteY10" fmla="*/ 112122 h 213104"/>
            <a:gd name="connsiteX11" fmla="*/ 196791 w 215896"/>
            <a:gd name="connsiteY11" fmla="*/ 98476 h 213104"/>
            <a:gd name="connsiteX12" fmla="*/ 180416 w 215896"/>
            <a:gd name="connsiteY12" fmla="*/ 90288 h 213104"/>
            <a:gd name="connsiteX13" fmla="*/ 169499 w 215896"/>
            <a:gd name="connsiteY13" fmla="*/ 79371 h 213104"/>
            <a:gd name="connsiteX14" fmla="*/ 153123 w 215896"/>
            <a:gd name="connsiteY14" fmla="*/ 71184 h 213104"/>
            <a:gd name="connsiteX15" fmla="*/ 123102 w 215896"/>
            <a:gd name="connsiteY15" fmla="*/ 76642 h 213104"/>
            <a:gd name="connsiteX16" fmla="*/ 106727 w 215896"/>
            <a:gd name="connsiteY16" fmla="*/ 82101 h 213104"/>
            <a:gd name="connsiteX17" fmla="*/ 82164 w 215896"/>
            <a:gd name="connsiteY17" fmla="*/ 76642 h 213104"/>
            <a:gd name="connsiteX18" fmla="*/ 71247 w 215896"/>
            <a:gd name="connsiteY18" fmla="*/ 65725 h 213104"/>
            <a:gd name="connsiteX19" fmla="*/ 65788 w 215896"/>
            <a:gd name="connsiteY19" fmla="*/ 60267 h 213104"/>
            <a:gd name="connsiteX20" fmla="*/ 57600 w 215896"/>
            <a:gd name="connsiteY20" fmla="*/ 57538 h 213104"/>
            <a:gd name="connsiteX21" fmla="*/ 38496 w 215896"/>
            <a:gd name="connsiteY21" fmla="*/ 71184 h 213104"/>
            <a:gd name="connsiteX22" fmla="*/ 33037 w 215896"/>
            <a:gd name="connsiteY22" fmla="*/ 76642 h 213104"/>
            <a:gd name="connsiteX23" fmla="*/ 27579 w 215896"/>
            <a:gd name="connsiteY23" fmla="*/ 82101 h 213104"/>
            <a:gd name="connsiteX24" fmla="*/ 24850 w 215896"/>
            <a:gd name="connsiteY24" fmla="*/ 90288 h 213104"/>
            <a:gd name="connsiteX25" fmla="*/ 8474 w 215896"/>
            <a:gd name="connsiteY25" fmla="*/ 82101 h 213104"/>
            <a:gd name="connsiteX26" fmla="*/ 5745 w 215896"/>
            <a:gd name="connsiteY26" fmla="*/ 73913 h 213104"/>
            <a:gd name="connsiteX27" fmla="*/ 287 w 215896"/>
            <a:gd name="connsiteY27" fmla="*/ 65725 h 213104"/>
            <a:gd name="connsiteX28" fmla="*/ 8474 w 215896"/>
            <a:gd name="connsiteY28" fmla="*/ 43891 h 213104"/>
            <a:gd name="connsiteX29" fmla="*/ 11204 w 215896"/>
            <a:gd name="connsiteY29" fmla="*/ 35704 h 213104"/>
            <a:gd name="connsiteX30" fmla="*/ 22121 w 215896"/>
            <a:gd name="connsiteY30" fmla="*/ 24787 h 213104"/>
            <a:gd name="connsiteX31" fmla="*/ 35767 w 215896"/>
            <a:gd name="connsiteY31" fmla="*/ 13870 h 213104"/>
            <a:gd name="connsiteX32" fmla="*/ 46684 w 215896"/>
            <a:gd name="connsiteY32" fmla="*/ 224 h 213104"/>
            <a:gd name="connsiteX33" fmla="*/ 49413 w 215896"/>
            <a:gd name="connsiteY33" fmla="*/ 224 h 21310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Lst>
          <a:rect l="l" t="t" r="r" b="b"/>
          <a:pathLst>
            <a:path w="215896" h="213104">
              <a:moveTo>
                <a:pt x="142207" y="213104"/>
              </a:moveTo>
              <a:cubicBezTo>
                <a:pt x="146756" y="209465"/>
                <a:pt x="151430" y="205978"/>
                <a:pt x="155853" y="202187"/>
              </a:cubicBezTo>
              <a:cubicBezTo>
                <a:pt x="157807" y="200512"/>
                <a:pt x="159987" y="198935"/>
                <a:pt x="161311" y="196728"/>
              </a:cubicBezTo>
              <a:cubicBezTo>
                <a:pt x="162791" y="194261"/>
                <a:pt x="162006" y="190574"/>
                <a:pt x="164040" y="188540"/>
              </a:cubicBezTo>
              <a:cubicBezTo>
                <a:pt x="168679" y="183901"/>
                <a:pt x="175777" y="182263"/>
                <a:pt x="180416" y="177624"/>
              </a:cubicBezTo>
              <a:cubicBezTo>
                <a:pt x="190767" y="167273"/>
                <a:pt x="187905" y="166881"/>
                <a:pt x="199520" y="163977"/>
              </a:cubicBezTo>
              <a:cubicBezTo>
                <a:pt x="204020" y="162852"/>
                <a:pt x="208617" y="162158"/>
                <a:pt x="213166" y="161248"/>
              </a:cubicBezTo>
              <a:cubicBezTo>
                <a:pt x="214076" y="158519"/>
                <a:pt x="215896" y="155938"/>
                <a:pt x="215896" y="153061"/>
              </a:cubicBezTo>
              <a:cubicBezTo>
                <a:pt x="215896" y="143003"/>
                <a:pt x="213517" y="142495"/>
                <a:pt x="207708" y="136685"/>
              </a:cubicBezTo>
              <a:lnTo>
                <a:pt x="202249" y="120310"/>
              </a:lnTo>
              <a:cubicBezTo>
                <a:pt x="201339" y="117581"/>
                <a:pt x="200084" y="114943"/>
                <a:pt x="199520" y="112122"/>
              </a:cubicBezTo>
              <a:cubicBezTo>
                <a:pt x="198610" y="107573"/>
                <a:pt x="199093" y="102504"/>
                <a:pt x="196791" y="98476"/>
              </a:cubicBezTo>
              <a:cubicBezTo>
                <a:pt x="194302" y="94121"/>
                <a:pt x="184617" y="91689"/>
                <a:pt x="180416" y="90288"/>
              </a:cubicBezTo>
              <a:cubicBezTo>
                <a:pt x="176777" y="86649"/>
                <a:pt x="174381" y="80998"/>
                <a:pt x="169499" y="79371"/>
              </a:cubicBezTo>
              <a:cubicBezTo>
                <a:pt x="158199" y="75605"/>
                <a:pt x="163705" y="78238"/>
                <a:pt x="153123" y="71184"/>
              </a:cubicBezTo>
              <a:cubicBezTo>
                <a:pt x="147776" y="72075"/>
                <a:pt x="129094" y="75008"/>
                <a:pt x="123102" y="76642"/>
              </a:cubicBezTo>
              <a:cubicBezTo>
                <a:pt x="117551" y="78156"/>
                <a:pt x="106727" y="82101"/>
                <a:pt x="106727" y="82101"/>
              </a:cubicBezTo>
              <a:cubicBezTo>
                <a:pt x="105498" y="81896"/>
                <a:pt x="86253" y="79563"/>
                <a:pt x="82164" y="76642"/>
              </a:cubicBezTo>
              <a:cubicBezTo>
                <a:pt x="77976" y="73651"/>
                <a:pt x="74886" y="69364"/>
                <a:pt x="71247" y="65725"/>
              </a:cubicBezTo>
              <a:cubicBezTo>
                <a:pt x="69427" y="63906"/>
                <a:pt x="68229" y="61081"/>
                <a:pt x="65788" y="60267"/>
              </a:cubicBezTo>
              <a:lnTo>
                <a:pt x="57600" y="57538"/>
              </a:lnTo>
              <a:cubicBezTo>
                <a:pt x="44530" y="61895"/>
                <a:pt x="51448" y="58233"/>
                <a:pt x="38496" y="71184"/>
              </a:cubicBezTo>
              <a:lnTo>
                <a:pt x="33037" y="76642"/>
              </a:lnTo>
              <a:lnTo>
                <a:pt x="27579" y="82101"/>
              </a:lnTo>
              <a:cubicBezTo>
                <a:pt x="26669" y="84830"/>
                <a:pt x="27521" y="89220"/>
                <a:pt x="24850" y="90288"/>
              </a:cubicBezTo>
              <a:cubicBezTo>
                <a:pt x="17665" y="93162"/>
                <a:pt x="12313" y="85939"/>
                <a:pt x="8474" y="82101"/>
              </a:cubicBezTo>
              <a:cubicBezTo>
                <a:pt x="7564" y="79372"/>
                <a:pt x="7031" y="76486"/>
                <a:pt x="5745" y="73913"/>
              </a:cubicBezTo>
              <a:cubicBezTo>
                <a:pt x="4278" y="70979"/>
                <a:pt x="694" y="68980"/>
                <a:pt x="287" y="65725"/>
              </a:cubicBezTo>
              <a:cubicBezTo>
                <a:pt x="-1292" y="53090"/>
                <a:pt x="3944" y="52950"/>
                <a:pt x="8474" y="43891"/>
              </a:cubicBezTo>
              <a:cubicBezTo>
                <a:pt x="9761" y="41318"/>
                <a:pt x="9532" y="38045"/>
                <a:pt x="11204" y="35704"/>
              </a:cubicBezTo>
              <a:cubicBezTo>
                <a:pt x="14195" y="31516"/>
                <a:pt x="18482" y="28426"/>
                <a:pt x="22121" y="24787"/>
              </a:cubicBezTo>
              <a:cubicBezTo>
                <a:pt x="29901" y="17006"/>
                <a:pt x="25434" y="20758"/>
                <a:pt x="35767" y="13870"/>
              </a:cubicBezTo>
              <a:cubicBezTo>
                <a:pt x="38688" y="9487"/>
                <a:pt x="42015" y="3336"/>
                <a:pt x="46684" y="224"/>
              </a:cubicBezTo>
              <a:cubicBezTo>
                <a:pt x="47441" y="-281"/>
                <a:pt x="48503" y="224"/>
                <a:pt x="49413" y="224"/>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absolute">
    <xdr:from>
      <xdr:col>159</xdr:col>
      <xdr:colOff>21834</xdr:colOff>
      <xdr:row>90</xdr:row>
      <xdr:rowOff>127</xdr:rowOff>
    </xdr:from>
    <xdr:to>
      <xdr:col>206</xdr:col>
      <xdr:colOff>21834</xdr:colOff>
      <xdr:row>125</xdr:row>
      <xdr:rowOff>10917</xdr:rowOff>
    </xdr:to>
    <xdr:sp macro="" textlink="">
      <xdr:nvSpPr>
        <xdr:cNvPr id="20" name="Freeform 22">
          <a:extLst>
            <a:ext uri="{FF2B5EF4-FFF2-40B4-BE49-F238E27FC236}">
              <a16:creationId xmlns:a16="http://schemas.microsoft.com/office/drawing/2014/main" id="{00000000-0008-0000-0F00-000014000000}"/>
            </a:ext>
          </a:extLst>
        </xdr:cNvPr>
        <xdr:cNvSpPr/>
      </xdr:nvSpPr>
      <xdr:spPr>
        <a:xfrm>
          <a:off x="5637774" y="1539367"/>
          <a:ext cx="1432560" cy="544190"/>
        </a:xfrm>
        <a:custGeom>
          <a:avLst/>
          <a:gdLst>
            <a:gd name="connsiteX0" fmla="*/ 1282737 w 1282737"/>
            <a:gd name="connsiteY0" fmla="*/ 147378 h 679577"/>
            <a:gd name="connsiteX1" fmla="*/ 1274549 w 1282737"/>
            <a:gd name="connsiteY1" fmla="*/ 125544 h 679577"/>
            <a:gd name="connsiteX2" fmla="*/ 1263632 w 1282737"/>
            <a:gd name="connsiteY2" fmla="*/ 103710 h 679577"/>
            <a:gd name="connsiteX3" fmla="*/ 1255444 w 1282737"/>
            <a:gd name="connsiteY3" fmla="*/ 98252 h 679577"/>
            <a:gd name="connsiteX4" fmla="*/ 1230881 w 1282737"/>
            <a:gd name="connsiteY4" fmla="*/ 84606 h 679577"/>
            <a:gd name="connsiteX5" fmla="*/ 1222694 w 1282737"/>
            <a:gd name="connsiteY5" fmla="*/ 109169 h 679577"/>
            <a:gd name="connsiteX6" fmla="*/ 1209047 w 1282737"/>
            <a:gd name="connsiteY6" fmla="*/ 117357 h 679577"/>
            <a:gd name="connsiteX7" fmla="*/ 1200860 w 1282737"/>
            <a:gd name="connsiteY7" fmla="*/ 114627 h 679577"/>
            <a:gd name="connsiteX8" fmla="*/ 1198131 w 1282737"/>
            <a:gd name="connsiteY8" fmla="*/ 79147 h 679577"/>
            <a:gd name="connsiteX9" fmla="*/ 1206318 w 1282737"/>
            <a:gd name="connsiteY9" fmla="*/ 73689 h 679577"/>
            <a:gd name="connsiteX10" fmla="*/ 1219964 w 1282737"/>
            <a:gd name="connsiteY10" fmla="*/ 65501 h 679577"/>
            <a:gd name="connsiteX11" fmla="*/ 1233611 w 1282737"/>
            <a:gd name="connsiteY11" fmla="*/ 57314 h 679577"/>
            <a:gd name="connsiteX12" fmla="*/ 1239069 w 1282737"/>
            <a:gd name="connsiteY12" fmla="*/ 51855 h 679577"/>
            <a:gd name="connsiteX13" fmla="*/ 1230881 w 1282737"/>
            <a:gd name="connsiteY13" fmla="*/ 46397 h 679577"/>
            <a:gd name="connsiteX14" fmla="*/ 1225423 w 1282737"/>
            <a:gd name="connsiteY14" fmla="*/ 40938 h 679577"/>
            <a:gd name="connsiteX15" fmla="*/ 1200860 w 1282737"/>
            <a:gd name="connsiteY15" fmla="*/ 38209 h 679577"/>
            <a:gd name="connsiteX16" fmla="*/ 1198131 w 1282737"/>
            <a:gd name="connsiteY16" fmla="*/ 30021 h 679577"/>
            <a:gd name="connsiteX17" fmla="*/ 1184484 w 1282737"/>
            <a:gd name="connsiteY17" fmla="*/ 21834 h 679577"/>
            <a:gd name="connsiteX18" fmla="*/ 1173568 w 1282737"/>
            <a:gd name="connsiteY18" fmla="*/ 8188 h 679577"/>
            <a:gd name="connsiteX19" fmla="*/ 1170838 w 1282737"/>
            <a:gd name="connsiteY19" fmla="*/ 0 h 679577"/>
            <a:gd name="connsiteX20" fmla="*/ 1157192 w 1282737"/>
            <a:gd name="connsiteY20" fmla="*/ 2729 h 679577"/>
            <a:gd name="connsiteX21" fmla="*/ 1146275 w 1282737"/>
            <a:gd name="connsiteY21" fmla="*/ 13646 h 679577"/>
            <a:gd name="connsiteX22" fmla="*/ 1135358 w 1282737"/>
            <a:gd name="connsiteY22" fmla="*/ 27292 h 679577"/>
            <a:gd name="connsiteX23" fmla="*/ 1118983 w 1282737"/>
            <a:gd name="connsiteY23" fmla="*/ 32751 h 679577"/>
            <a:gd name="connsiteX24" fmla="*/ 1110795 w 1282737"/>
            <a:gd name="connsiteY24" fmla="*/ 35480 h 679577"/>
            <a:gd name="connsiteX25" fmla="*/ 1097149 w 1282737"/>
            <a:gd name="connsiteY25" fmla="*/ 49126 h 679577"/>
            <a:gd name="connsiteX26" fmla="*/ 1091691 w 1282737"/>
            <a:gd name="connsiteY26" fmla="*/ 65501 h 679577"/>
            <a:gd name="connsiteX27" fmla="*/ 1080774 w 1282737"/>
            <a:gd name="connsiteY27" fmla="*/ 79147 h 679577"/>
            <a:gd name="connsiteX28" fmla="*/ 1078045 w 1282737"/>
            <a:gd name="connsiteY28" fmla="*/ 87335 h 679577"/>
            <a:gd name="connsiteX29" fmla="*/ 1080774 w 1282737"/>
            <a:gd name="connsiteY29" fmla="*/ 98252 h 679577"/>
            <a:gd name="connsiteX30" fmla="*/ 1072586 w 1282737"/>
            <a:gd name="connsiteY30" fmla="*/ 114627 h 679577"/>
            <a:gd name="connsiteX31" fmla="*/ 1064398 w 1282737"/>
            <a:gd name="connsiteY31" fmla="*/ 117357 h 679577"/>
            <a:gd name="connsiteX32" fmla="*/ 1045294 w 1282737"/>
            <a:gd name="connsiteY32" fmla="*/ 109169 h 679577"/>
            <a:gd name="connsiteX33" fmla="*/ 1028919 w 1282737"/>
            <a:gd name="connsiteY33" fmla="*/ 103710 h 679577"/>
            <a:gd name="connsiteX34" fmla="*/ 1023460 w 1282737"/>
            <a:gd name="connsiteY34" fmla="*/ 98252 h 679577"/>
            <a:gd name="connsiteX35" fmla="*/ 1007085 w 1282737"/>
            <a:gd name="connsiteY35" fmla="*/ 92794 h 679577"/>
            <a:gd name="connsiteX36" fmla="*/ 952500 w 1282737"/>
            <a:gd name="connsiteY36" fmla="*/ 87335 h 679577"/>
            <a:gd name="connsiteX37" fmla="*/ 941583 w 1282737"/>
            <a:gd name="connsiteY37" fmla="*/ 65501 h 679577"/>
            <a:gd name="connsiteX38" fmla="*/ 933396 w 1282737"/>
            <a:gd name="connsiteY38" fmla="*/ 60043 h 679577"/>
            <a:gd name="connsiteX39" fmla="*/ 917020 w 1282737"/>
            <a:gd name="connsiteY39" fmla="*/ 65501 h 679577"/>
            <a:gd name="connsiteX40" fmla="*/ 914291 w 1282737"/>
            <a:gd name="connsiteY40" fmla="*/ 73689 h 679577"/>
            <a:gd name="connsiteX41" fmla="*/ 897916 w 1282737"/>
            <a:gd name="connsiteY41" fmla="*/ 92794 h 679577"/>
            <a:gd name="connsiteX42" fmla="*/ 892457 w 1282737"/>
            <a:gd name="connsiteY42" fmla="*/ 98252 h 679577"/>
            <a:gd name="connsiteX43" fmla="*/ 884270 w 1282737"/>
            <a:gd name="connsiteY43" fmla="*/ 100981 h 679577"/>
            <a:gd name="connsiteX44" fmla="*/ 862436 w 1282737"/>
            <a:gd name="connsiteY44" fmla="*/ 111898 h 679577"/>
            <a:gd name="connsiteX45" fmla="*/ 854248 w 1282737"/>
            <a:gd name="connsiteY45" fmla="*/ 114627 h 679577"/>
            <a:gd name="connsiteX46" fmla="*/ 848790 w 1282737"/>
            <a:gd name="connsiteY46" fmla="*/ 120086 h 679577"/>
            <a:gd name="connsiteX47" fmla="*/ 846060 w 1282737"/>
            <a:gd name="connsiteY47" fmla="*/ 128274 h 679577"/>
            <a:gd name="connsiteX48" fmla="*/ 840602 w 1282737"/>
            <a:gd name="connsiteY48" fmla="*/ 136461 h 679577"/>
            <a:gd name="connsiteX49" fmla="*/ 835143 w 1282737"/>
            <a:gd name="connsiteY49" fmla="*/ 155566 h 679577"/>
            <a:gd name="connsiteX50" fmla="*/ 824227 w 1282737"/>
            <a:gd name="connsiteY50" fmla="*/ 171941 h 679577"/>
            <a:gd name="connsiteX51" fmla="*/ 818768 w 1282737"/>
            <a:gd name="connsiteY51" fmla="*/ 188316 h 679577"/>
            <a:gd name="connsiteX52" fmla="*/ 816039 w 1282737"/>
            <a:gd name="connsiteY52" fmla="*/ 196504 h 679577"/>
            <a:gd name="connsiteX53" fmla="*/ 813310 w 1282737"/>
            <a:gd name="connsiteY53" fmla="*/ 207421 h 679577"/>
            <a:gd name="connsiteX54" fmla="*/ 799664 w 1282737"/>
            <a:gd name="connsiteY54" fmla="*/ 218338 h 679577"/>
            <a:gd name="connsiteX55" fmla="*/ 764184 w 1282737"/>
            <a:gd name="connsiteY55" fmla="*/ 221067 h 679577"/>
            <a:gd name="connsiteX56" fmla="*/ 725974 w 1282737"/>
            <a:gd name="connsiteY56" fmla="*/ 226526 h 679577"/>
            <a:gd name="connsiteX57" fmla="*/ 706870 w 1282737"/>
            <a:gd name="connsiteY57" fmla="*/ 229255 h 679577"/>
            <a:gd name="connsiteX58" fmla="*/ 701411 w 1282737"/>
            <a:gd name="connsiteY58" fmla="*/ 234713 h 679577"/>
            <a:gd name="connsiteX59" fmla="*/ 695953 w 1282737"/>
            <a:gd name="connsiteY59" fmla="*/ 251089 h 679577"/>
            <a:gd name="connsiteX60" fmla="*/ 690494 w 1282737"/>
            <a:gd name="connsiteY60" fmla="*/ 270193 h 679577"/>
            <a:gd name="connsiteX61" fmla="*/ 687765 w 1282737"/>
            <a:gd name="connsiteY61" fmla="*/ 294756 h 679577"/>
            <a:gd name="connsiteX62" fmla="*/ 668661 w 1282737"/>
            <a:gd name="connsiteY62" fmla="*/ 308402 h 679577"/>
            <a:gd name="connsiteX63" fmla="*/ 663202 w 1282737"/>
            <a:gd name="connsiteY63" fmla="*/ 313861 h 679577"/>
            <a:gd name="connsiteX64" fmla="*/ 641368 w 1282737"/>
            <a:gd name="connsiteY64" fmla="*/ 319319 h 679577"/>
            <a:gd name="connsiteX65" fmla="*/ 633181 w 1282737"/>
            <a:gd name="connsiteY65" fmla="*/ 322049 h 679577"/>
            <a:gd name="connsiteX66" fmla="*/ 614076 w 1282737"/>
            <a:gd name="connsiteY66" fmla="*/ 341153 h 679577"/>
            <a:gd name="connsiteX67" fmla="*/ 608618 w 1282737"/>
            <a:gd name="connsiteY67" fmla="*/ 346612 h 679577"/>
            <a:gd name="connsiteX68" fmla="*/ 603159 w 1282737"/>
            <a:gd name="connsiteY68" fmla="*/ 352070 h 679577"/>
            <a:gd name="connsiteX69" fmla="*/ 605888 w 1282737"/>
            <a:gd name="connsiteY69" fmla="*/ 365716 h 679577"/>
            <a:gd name="connsiteX70" fmla="*/ 611347 w 1282737"/>
            <a:gd name="connsiteY70" fmla="*/ 371175 h 679577"/>
            <a:gd name="connsiteX71" fmla="*/ 616805 w 1282737"/>
            <a:gd name="connsiteY71" fmla="*/ 379362 h 679577"/>
            <a:gd name="connsiteX72" fmla="*/ 614076 w 1282737"/>
            <a:gd name="connsiteY72" fmla="*/ 387550 h 679577"/>
            <a:gd name="connsiteX73" fmla="*/ 605888 w 1282737"/>
            <a:gd name="connsiteY73" fmla="*/ 393008 h 679577"/>
            <a:gd name="connsiteX74" fmla="*/ 600430 w 1282737"/>
            <a:gd name="connsiteY74" fmla="*/ 398467 h 679577"/>
            <a:gd name="connsiteX75" fmla="*/ 584055 w 1282737"/>
            <a:gd name="connsiteY75" fmla="*/ 406655 h 679577"/>
            <a:gd name="connsiteX76" fmla="*/ 570409 w 1282737"/>
            <a:gd name="connsiteY76" fmla="*/ 414842 h 679577"/>
            <a:gd name="connsiteX77" fmla="*/ 556762 w 1282737"/>
            <a:gd name="connsiteY77" fmla="*/ 423030 h 679577"/>
            <a:gd name="connsiteX78" fmla="*/ 526741 w 1282737"/>
            <a:gd name="connsiteY78" fmla="*/ 420301 h 679577"/>
            <a:gd name="connsiteX79" fmla="*/ 518553 w 1282737"/>
            <a:gd name="connsiteY79" fmla="*/ 417572 h 679577"/>
            <a:gd name="connsiteX80" fmla="*/ 499449 w 1282737"/>
            <a:gd name="connsiteY80" fmla="*/ 420301 h 679577"/>
            <a:gd name="connsiteX81" fmla="*/ 491261 w 1282737"/>
            <a:gd name="connsiteY81" fmla="*/ 433947 h 679577"/>
            <a:gd name="connsiteX82" fmla="*/ 480344 w 1282737"/>
            <a:gd name="connsiteY82" fmla="*/ 444864 h 679577"/>
            <a:gd name="connsiteX83" fmla="*/ 469427 w 1282737"/>
            <a:gd name="connsiteY83" fmla="*/ 442135 h 679577"/>
            <a:gd name="connsiteX84" fmla="*/ 463969 w 1282737"/>
            <a:gd name="connsiteY84" fmla="*/ 436676 h 679577"/>
            <a:gd name="connsiteX85" fmla="*/ 436676 w 1282737"/>
            <a:gd name="connsiteY85" fmla="*/ 428488 h 679577"/>
            <a:gd name="connsiteX86" fmla="*/ 417572 w 1282737"/>
            <a:gd name="connsiteY86" fmla="*/ 425759 h 679577"/>
            <a:gd name="connsiteX87" fmla="*/ 414843 w 1282737"/>
            <a:gd name="connsiteY87" fmla="*/ 433947 h 679577"/>
            <a:gd name="connsiteX88" fmla="*/ 412113 w 1282737"/>
            <a:gd name="connsiteY88" fmla="*/ 461239 h 679577"/>
            <a:gd name="connsiteX89" fmla="*/ 406655 w 1282737"/>
            <a:gd name="connsiteY89" fmla="*/ 466698 h 679577"/>
            <a:gd name="connsiteX90" fmla="*/ 414843 w 1282737"/>
            <a:gd name="connsiteY90" fmla="*/ 472156 h 679577"/>
            <a:gd name="connsiteX91" fmla="*/ 420301 w 1282737"/>
            <a:gd name="connsiteY91" fmla="*/ 480344 h 679577"/>
            <a:gd name="connsiteX92" fmla="*/ 423030 w 1282737"/>
            <a:gd name="connsiteY92" fmla="*/ 488531 h 679577"/>
            <a:gd name="connsiteX93" fmla="*/ 428489 w 1282737"/>
            <a:gd name="connsiteY93" fmla="*/ 493990 h 679577"/>
            <a:gd name="connsiteX94" fmla="*/ 433947 w 1282737"/>
            <a:gd name="connsiteY94" fmla="*/ 502178 h 679577"/>
            <a:gd name="connsiteX95" fmla="*/ 442135 w 1282737"/>
            <a:gd name="connsiteY95" fmla="*/ 504907 h 679577"/>
            <a:gd name="connsiteX96" fmla="*/ 472156 w 1282737"/>
            <a:gd name="connsiteY96" fmla="*/ 502178 h 679577"/>
            <a:gd name="connsiteX97" fmla="*/ 493990 w 1282737"/>
            <a:gd name="connsiteY97" fmla="*/ 507636 h 679577"/>
            <a:gd name="connsiteX98" fmla="*/ 496719 w 1282737"/>
            <a:gd name="connsiteY98" fmla="*/ 532199 h 679577"/>
            <a:gd name="connsiteX99" fmla="*/ 504907 w 1282737"/>
            <a:gd name="connsiteY99" fmla="*/ 554033 h 679577"/>
            <a:gd name="connsiteX100" fmla="*/ 507636 w 1282737"/>
            <a:gd name="connsiteY100" fmla="*/ 589513 h 679577"/>
            <a:gd name="connsiteX101" fmla="*/ 513095 w 1282737"/>
            <a:gd name="connsiteY101" fmla="*/ 605888 h 679577"/>
            <a:gd name="connsiteX102" fmla="*/ 515824 w 1282737"/>
            <a:gd name="connsiteY102" fmla="*/ 614076 h 679577"/>
            <a:gd name="connsiteX103" fmla="*/ 513095 w 1282737"/>
            <a:gd name="connsiteY103" fmla="*/ 622263 h 679577"/>
            <a:gd name="connsiteX104" fmla="*/ 504907 w 1282737"/>
            <a:gd name="connsiteY104" fmla="*/ 624993 h 679577"/>
            <a:gd name="connsiteX105" fmla="*/ 485802 w 1282737"/>
            <a:gd name="connsiteY105" fmla="*/ 619534 h 679577"/>
            <a:gd name="connsiteX106" fmla="*/ 455781 w 1282737"/>
            <a:gd name="connsiteY106" fmla="*/ 622263 h 679577"/>
            <a:gd name="connsiteX107" fmla="*/ 444864 w 1282737"/>
            <a:gd name="connsiteY107" fmla="*/ 633180 h 679577"/>
            <a:gd name="connsiteX108" fmla="*/ 425760 w 1282737"/>
            <a:gd name="connsiteY108" fmla="*/ 635910 h 679577"/>
            <a:gd name="connsiteX109" fmla="*/ 409384 w 1282737"/>
            <a:gd name="connsiteY109" fmla="*/ 641368 h 679577"/>
            <a:gd name="connsiteX110" fmla="*/ 324778 w 1282737"/>
            <a:gd name="connsiteY110" fmla="*/ 646827 h 679577"/>
            <a:gd name="connsiteX111" fmla="*/ 275652 w 1282737"/>
            <a:gd name="connsiteY111" fmla="*/ 655014 h 679577"/>
            <a:gd name="connsiteX112" fmla="*/ 234714 w 1282737"/>
            <a:gd name="connsiteY112" fmla="*/ 652285 h 679577"/>
            <a:gd name="connsiteX113" fmla="*/ 223797 w 1282737"/>
            <a:gd name="connsiteY113" fmla="*/ 641368 h 679577"/>
            <a:gd name="connsiteX114" fmla="*/ 218338 w 1282737"/>
            <a:gd name="connsiteY114" fmla="*/ 635910 h 679577"/>
            <a:gd name="connsiteX115" fmla="*/ 191046 w 1282737"/>
            <a:gd name="connsiteY115" fmla="*/ 638639 h 679577"/>
            <a:gd name="connsiteX116" fmla="*/ 174671 w 1282737"/>
            <a:gd name="connsiteY116" fmla="*/ 644097 h 679577"/>
            <a:gd name="connsiteX117" fmla="*/ 163754 w 1282737"/>
            <a:gd name="connsiteY117" fmla="*/ 657743 h 679577"/>
            <a:gd name="connsiteX118" fmla="*/ 161025 w 1282737"/>
            <a:gd name="connsiteY118" fmla="*/ 665931 h 679577"/>
            <a:gd name="connsiteX119" fmla="*/ 144649 w 1282737"/>
            <a:gd name="connsiteY119" fmla="*/ 671390 h 679577"/>
            <a:gd name="connsiteX120" fmla="*/ 128274 w 1282737"/>
            <a:gd name="connsiteY120" fmla="*/ 676848 h 679577"/>
            <a:gd name="connsiteX121" fmla="*/ 95523 w 1282737"/>
            <a:gd name="connsiteY121" fmla="*/ 679577 h 679577"/>
            <a:gd name="connsiteX122" fmla="*/ 30022 w 1282737"/>
            <a:gd name="connsiteY122" fmla="*/ 671390 h 679577"/>
            <a:gd name="connsiteX123" fmla="*/ 16376 w 1282737"/>
            <a:gd name="connsiteY123" fmla="*/ 663202 h 679577"/>
            <a:gd name="connsiteX124" fmla="*/ 0 w 1282737"/>
            <a:gd name="connsiteY124" fmla="*/ 665931 h 67957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 ang="0">
              <a:pos x="connsiteX99" y="connsiteY99"/>
            </a:cxn>
            <a:cxn ang="0">
              <a:pos x="connsiteX100" y="connsiteY100"/>
            </a:cxn>
            <a:cxn ang="0">
              <a:pos x="connsiteX101" y="connsiteY101"/>
            </a:cxn>
            <a:cxn ang="0">
              <a:pos x="connsiteX102" y="connsiteY102"/>
            </a:cxn>
            <a:cxn ang="0">
              <a:pos x="connsiteX103" y="connsiteY103"/>
            </a:cxn>
            <a:cxn ang="0">
              <a:pos x="connsiteX104" y="connsiteY104"/>
            </a:cxn>
            <a:cxn ang="0">
              <a:pos x="connsiteX105" y="connsiteY105"/>
            </a:cxn>
            <a:cxn ang="0">
              <a:pos x="connsiteX106" y="connsiteY106"/>
            </a:cxn>
            <a:cxn ang="0">
              <a:pos x="connsiteX107" y="connsiteY107"/>
            </a:cxn>
            <a:cxn ang="0">
              <a:pos x="connsiteX108" y="connsiteY108"/>
            </a:cxn>
            <a:cxn ang="0">
              <a:pos x="connsiteX109" y="connsiteY109"/>
            </a:cxn>
            <a:cxn ang="0">
              <a:pos x="connsiteX110" y="connsiteY110"/>
            </a:cxn>
            <a:cxn ang="0">
              <a:pos x="connsiteX111" y="connsiteY111"/>
            </a:cxn>
            <a:cxn ang="0">
              <a:pos x="connsiteX112" y="connsiteY112"/>
            </a:cxn>
            <a:cxn ang="0">
              <a:pos x="connsiteX113" y="connsiteY113"/>
            </a:cxn>
            <a:cxn ang="0">
              <a:pos x="connsiteX114" y="connsiteY114"/>
            </a:cxn>
            <a:cxn ang="0">
              <a:pos x="connsiteX115" y="connsiteY115"/>
            </a:cxn>
            <a:cxn ang="0">
              <a:pos x="connsiteX116" y="connsiteY116"/>
            </a:cxn>
            <a:cxn ang="0">
              <a:pos x="connsiteX117" y="connsiteY117"/>
            </a:cxn>
            <a:cxn ang="0">
              <a:pos x="connsiteX118" y="connsiteY118"/>
            </a:cxn>
            <a:cxn ang="0">
              <a:pos x="connsiteX119" y="connsiteY119"/>
            </a:cxn>
            <a:cxn ang="0">
              <a:pos x="connsiteX120" y="connsiteY120"/>
            </a:cxn>
            <a:cxn ang="0">
              <a:pos x="connsiteX121" y="connsiteY121"/>
            </a:cxn>
            <a:cxn ang="0">
              <a:pos x="connsiteX122" y="connsiteY122"/>
            </a:cxn>
            <a:cxn ang="0">
              <a:pos x="connsiteX123" y="connsiteY123"/>
            </a:cxn>
            <a:cxn ang="0">
              <a:pos x="connsiteX124" y="connsiteY124"/>
            </a:cxn>
          </a:cxnLst>
          <a:rect l="l" t="t" r="r" b="b"/>
          <a:pathLst>
            <a:path w="1282737" h="679577">
              <a:moveTo>
                <a:pt x="1282737" y="147378"/>
              </a:moveTo>
              <a:cubicBezTo>
                <a:pt x="1276265" y="115029"/>
                <a:pt x="1284771" y="148543"/>
                <a:pt x="1274549" y="125544"/>
              </a:cubicBezTo>
              <a:cubicBezTo>
                <a:pt x="1267974" y="110750"/>
                <a:pt x="1273293" y="111439"/>
                <a:pt x="1263632" y="103710"/>
              </a:cubicBezTo>
              <a:cubicBezTo>
                <a:pt x="1261071" y="101661"/>
                <a:pt x="1258173" y="100071"/>
                <a:pt x="1255444" y="98252"/>
              </a:cubicBezTo>
              <a:cubicBezTo>
                <a:pt x="1247952" y="75774"/>
                <a:pt x="1255682" y="81063"/>
                <a:pt x="1230881" y="84606"/>
              </a:cubicBezTo>
              <a:cubicBezTo>
                <a:pt x="1216816" y="105706"/>
                <a:pt x="1235305" y="75543"/>
                <a:pt x="1222694" y="109169"/>
              </a:cubicBezTo>
              <a:cubicBezTo>
                <a:pt x="1220554" y="114876"/>
                <a:pt x="1213691" y="115809"/>
                <a:pt x="1209047" y="117357"/>
              </a:cubicBezTo>
              <a:cubicBezTo>
                <a:pt x="1206318" y="116447"/>
                <a:pt x="1203327" y="116107"/>
                <a:pt x="1200860" y="114627"/>
              </a:cubicBezTo>
              <a:cubicBezTo>
                <a:pt x="1188517" y="107221"/>
                <a:pt x="1194301" y="91594"/>
                <a:pt x="1198131" y="79147"/>
              </a:cubicBezTo>
              <a:cubicBezTo>
                <a:pt x="1199096" y="76012"/>
                <a:pt x="1203757" y="75738"/>
                <a:pt x="1206318" y="73689"/>
              </a:cubicBezTo>
              <a:cubicBezTo>
                <a:pt x="1217022" y="65126"/>
                <a:pt x="1205747" y="70242"/>
                <a:pt x="1219964" y="65501"/>
              </a:cubicBezTo>
              <a:cubicBezTo>
                <a:pt x="1233800" y="51667"/>
                <a:pt x="1215890" y="67947"/>
                <a:pt x="1233611" y="57314"/>
              </a:cubicBezTo>
              <a:cubicBezTo>
                <a:pt x="1235817" y="55990"/>
                <a:pt x="1237250" y="53675"/>
                <a:pt x="1239069" y="51855"/>
              </a:cubicBezTo>
              <a:cubicBezTo>
                <a:pt x="1236340" y="50036"/>
                <a:pt x="1233442" y="48446"/>
                <a:pt x="1230881" y="46397"/>
              </a:cubicBezTo>
              <a:cubicBezTo>
                <a:pt x="1228872" y="44790"/>
                <a:pt x="1227905" y="41615"/>
                <a:pt x="1225423" y="40938"/>
              </a:cubicBezTo>
              <a:cubicBezTo>
                <a:pt x="1217475" y="38770"/>
                <a:pt x="1209048" y="39119"/>
                <a:pt x="1200860" y="38209"/>
              </a:cubicBezTo>
              <a:cubicBezTo>
                <a:pt x="1199950" y="35480"/>
                <a:pt x="1199611" y="32488"/>
                <a:pt x="1198131" y="30021"/>
              </a:cubicBezTo>
              <a:cubicBezTo>
                <a:pt x="1194385" y="23778"/>
                <a:pt x="1190923" y="23980"/>
                <a:pt x="1184484" y="21834"/>
              </a:cubicBezTo>
              <a:cubicBezTo>
                <a:pt x="1179408" y="16757"/>
                <a:pt x="1177010" y="15072"/>
                <a:pt x="1173568" y="8188"/>
              </a:cubicBezTo>
              <a:cubicBezTo>
                <a:pt x="1172281" y="5615"/>
                <a:pt x="1171748" y="2729"/>
                <a:pt x="1170838" y="0"/>
              </a:cubicBezTo>
              <a:cubicBezTo>
                <a:pt x="1166289" y="910"/>
                <a:pt x="1161247" y="476"/>
                <a:pt x="1157192" y="2729"/>
              </a:cubicBezTo>
              <a:cubicBezTo>
                <a:pt x="1152693" y="5228"/>
                <a:pt x="1149129" y="9364"/>
                <a:pt x="1146275" y="13646"/>
              </a:cubicBezTo>
              <a:cubicBezTo>
                <a:pt x="1144345" y="16541"/>
                <a:pt x="1139249" y="25346"/>
                <a:pt x="1135358" y="27292"/>
              </a:cubicBezTo>
              <a:cubicBezTo>
                <a:pt x="1130212" y="29865"/>
                <a:pt x="1124441" y="30931"/>
                <a:pt x="1118983" y="32751"/>
              </a:cubicBezTo>
              <a:lnTo>
                <a:pt x="1110795" y="35480"/>
              </a:lnTo>
              <a:cubicBezTo>
                <a:pt x="1103326" y="40459"/>
                <a:pt x="1100979" y="40508"/>
                <a:pt x="1097149" y="49126"/>
              </a:cubicBezTo>
              <a:cubicBezTo>
                <a:pt x="1094812" y="54384"/>
                <a:pt x="1095759" y="61433"/>
                <a:pt x="1091691" y="65501"/>
              </a:cubicBezTo>
              <a:cubicBezTo>
                <a:pt x="1083913" y="73279"/>
                <a:pt x="1087659" y="68819"/>
                <a:pt x="1080774" y="79147"/>
              </a:cubicBezTo>
              <a:cubicBezTo>
                <a:pt x="1079864" y="81876"/>
                <a:pt x="1078045" y="84458"/>
                <a:pt x="1078045" y="87335"/>
              </a:cubicBezTo>
              <a:cubicBezTo>
                <a:pt x="1078045" y="91086"/>
                <a:pt x="1080774" y="94501"/>
                <a:pt x="1080774" y="98252"/>
              </a:cubicBezTo>
              <a:cubicBezTo>
                <a:pt x="1080774" y="104926"/>
                <a:pt x="1078397" y="111140"/>
                <a:pt x="1072586" y="114627"/>
              </a:cubicBezTo>
              <a:cubicBezTo>
                <a:pt x="1070119" y="116107"/>
                <a:pt x="1067127" y="116447"/>
                <a:pt x="1064398" y="117357"/>
              </a:cubicBezTo>
              <a:cubicBezTo>
                <a:pt x="1035520" y="110135"/>
                <a:pt x="1069528" y="119940"/>
                <a:pt x="1045294" y="109169"/>
              </a:cubicBezTo>
              <a:cubicBezTo>
                <a:pt x="1040036" y="106832"/>
                <a:pt x="1028919" y="103710"/>
                <a:pt x="1028919" y="103710"/>
              </a:cubicBezTo>
              <a:cubicBezTo>
                <a:pt x="1027099" y="101891"/>
                <a:pt x="1025762" y="99403"/>
                <a:pt x="1023460" y="98252"/>
              </a:cubicBezTo>
              <a:cubicBezTo>
                <a:pt x="1018314" y="95679"/>
                <a:pt x="1012543" y="94613"/>
                <a:pt x="1007085" y="92794"/>
              </a:cubicBezTo>
              <a:cubicBezTo>
                <a:pt x="984194" y="85163"/>
                <a:pt x="1001800" y="90235"/>
                <a:pt x="952500" y="87335"/>
              </a:cubicBezTo>
              <a:cubicBezTo>
                <a:pt x="948164" y="74328"/>
                <a:pt x="950244" y="72430"/>
                <a:pt x="941583" y="65501"/>
              </a:cubicBezTo>
              <a:cubicBezTo>
                <a:pt x="939022" y="63452"/>
                <a:pt x="936125" y="61862"/>
                <a:pt x="933396" y="60043"/>
              </a:cubicBezTo>
              <a:cubicBezTo>
                <a:pt x="927937" y="61862"/>
                <a:pt x="918839" y="60042"/>
                <a:pt x="917020" y="65501"/>
              </a:cubicBezTo>
              <a:cubicBezTo>
                <a:pt x="916110" y="68230"/>
                <a:pt x="915577" y="71116"/>
                <a:pt x="914291" y="73689"/>
              </a:cubicBezTo>
              <a:cubicBezTo>
                <a:pt x="910135" y="82003"/>
                <a:pt x="904632" y="86078"/>
                <a:pt x="897916" y="92794"/>
              </a:cubicBezTo>
              <a:cubicBezTo>
                <a:pt x="896096" y="94613"/>
                <a:pt x="894898" y="97438"/>
                <a:pt x="892457" y="98252"/>
              </a:cubicBezTo>
              <a:lnTo>
                <a:pt x="884270" y="100981"/>
              </a:lnTo>
              <a:cubicBezTo>
                <a:pt x="874743" y="110508"/>
                <a:pt x="881252" y="105626"/>
                <a:pt x="862436" y="111898"/>
              </a:cubicBezTo>
              <a:lnTo>
                <a:pt x="854248" y="114627"/>
              </a:lnTo>
              <a:cubicBezTo>
                <a:pt x="852429" y="116447"/>
                <a:pt x="850114" y="117880"/>
                <a:pt x="848790" y="120086"/>
              </a:cubicBezTo>
              <a:cubicBezTo>
                <a:pt x="847310" y="122553"/>
                <a:pt x="847347" y="125701"/>
                <a:pt x="846060" y="128274"/>
              </a:cubicBezTo>
              <a:cubicBezTo>
                <a:pt x="844593" y="131208"/>
                <a:pt x="842421" y="133732"/>
                <a:pt x="840602" y="136461"/>
              </a:cubicBezTo>
              <a:cubicBezTo>
                <a:pt x="839958" y="139036"/>
                <a:pt x="836925" y="152359"/>
                <a:pt x="835143" y="155566"/>
              </a:cubicBezTo>
              <a:cubicBezTo>
                <a:pt x="831957" y="161300"/>
                <a:pt x="826302" y="165718"/>
                <a:pt x="824227" y="171941"/>
              </a:cubicBezTo>
              <a:lnTo>
                <a:pt x="818768" y="188316"/>
              </a:lnTo>
              <a:cubicBezTo>
                <a:pt x="817858" y="191045"/>
                <a:pt x="816737" y="193713"/>
                <a:pt x="816039" y="196504"/>
              </a:cubicBezTo>
              <a:cubicBezTo>
                <a:pt x="815129" y="200143"/>
                <a:pt x="814987" y="204066"/>
                <a:pt x="813310" y="207421"/>
              </a:cubicBezTo>
              <a:cubicBezTo>
                <a:pt x="811966" y="210110"/>
                <a:pt x="801792" y="217939"/>
                <a:pt x="799664" y="218338"/>
              </a:cubicBezTo>
              <a:cubicBezTo>
                <a:pt x="788006" y="220524"/>
                <a:pt x="776011" y="220157"/>
                <a:pt x="764184" y="221067"/>
              </a:cubicBezTo>
              <a:cubicBezTo>
                <a:pt x="742701" y="226437"/>
                <a:pt x="761134" y="222389"/>
                <a:pt x="725974" y="226526"/>
              </a:cubicBezTo>
              <a:cubicBezTo>
                <a:pt x="719585" y="227278"/>
                <a:pt x="713238" y="228345"/>
                <a:pt x="706870" y="229255"/>
              </a:cubicBezTo>
              <a:cubicBezTo>
                <a:pt x="705050" y="231074"/>
                <a:pt x="702562" y="232411"/>
                <a:pt x="701411" y="234713"/>
              </a:cubicBezTo>
              <a:cubicBezTo>
                <a:pt x="698838" y="239859"/>
                <a:pt x="697772" y="245630"/>
                <a:pt x="695953" y="251089"/>
              </a:cubicBezTo>
              <a:cubicBezTo>
                <a:pt x="692037" y="262838"/>
                <a:pt x="693923" y="256480"/>
                <a:pt x="690494" y="270193"/>
              </a:cubicBezTo>
              <a:cubicBezTo>
                <a:pt x="689584" y="278381"/>
                <a:pt x="690722" y="287067"/>
                <a:pt x="687765" y="294756"/>
              </a:cubicBezTo>
              <a:cubicBezTo>
                <a:pt x="683956" y="304660"/>
                <a:pt x="676620" y="305749"/>
                <a:pt x="668661" y="308402"/>
              </a:cubicBezTo>
              <a:cubicBezTo>
                <a:pt x="666841" y="310222"/>
                <a:pt x="665409" y="312537"/>
                <a:pt x="663202" y="313861"/>
              </a:cubicBezTo>
              <a:cubicBezTo>
                <a:pt x="658745" y="316535"/>
                <a:pt x="644722" y="318480"/>
                <a:pt x="641368" y="319319"/>
              </a:cubicBezTo>
              <a:cubicBezTo>
                <a:pt x="638577" y="320017"/>
                <a:pt x="635910" y="321139"/>
                <a:pt x="633181" y="322049"/>
              </a:cubicBezTo>
              <a:lnTo>
                <a:pt x="614076" y="341153"/>
              </a:lnTo>
              <a:lnTo>
                <a:pt x="608618" y="346612"/>
              </a:lnTo>
              <a:lnTo>
                <a:pt x="603159" y="352070"/>
              </a:lnTo>
              <a:cubicBezTo>
                <a:pt x="604069" y="356619"/>
                <a:pt x="604061" y="361452"/>
                <a:pt x="605888" y="365716"/>
              </a:cubicBezTo>
              <a:cubicBezTo>
                <a:pt x="606902" y="368081"/>
                <a:pt x="609739" y="369166"/>
                <a:pt x="611347" y="371175"/>
              </a:cubicBezTo>
              <a:cubicBezTo>
                <a:pt x="613396" y="373736"/>
                <a:pt x="614986" y="376633"/>
                <a:pt x="616805" y="379362"/>
              </a:cubicBezTo>
              <a:cubicBezTo>
                <a:pt x="615895" y="382091"/>
                <a:pt x="615873" y="385304"/>
                <a:pt x="614076" y="387550"/>
              </a:cubicBezTo>
              <a:cubicBezTo>
                <a:pt x="612027" y="390111"/>
                <a:pt x="608449" y="390959"/>
                <a:pt x="605888" y="393008"/>
              </a:cubicBezTo>
              <a:cubicBezTo>
                <a:pt x="603879" y="394615"/>
                <a:pt x="602439" y="396860"/>
                <a:pt x="600430" y="398467"/>
              </a:cubicBezTo>
              <a:cubicBezTo>
                <a:pt x="592875" y="404511"/>
                <a:pt x="592700" y="403772"/>
                <a:pt x="584055" y="406655"/>
              </a:cubicBezTo>
              <a:cubicBezTo>
                <a:pt x="570220" y="420488"/>
                <a:pt x="588127" y="404211"/>
                <a:pt x="570409" y="414842"/>
              </a:cubicBezTo>
              <a:cubicBezTo>
                <a:pt x="551680" y="426080"/>
                <a:pt x="579953" y="415301"/>
                <a:pt x="556762" y="423030"/>
              </a:cubicBezTo>
              <a:cubicBezTo>
                <a:pt x="546755" y="422120"/>
                <a:pt x="536688" y="421722"/>
                <a:pt x="526741" y="420301"/>
              </a:cubicBezTo>
              <a:cubicBezTo>
                <a:pt x="523893" y="419894"/>
                <a:pt x="521430" y="417572"/>
                <a:pt x="518553" y="417572"/>
              </a:cubicBezTo>
              <a:cubicBezTo>
                <a:pt x="512120" y="417572"/>
                <a:pt x="505817" y="419391"/>
                <a:pt x="499449" y="420301"/>
              </a:cubicBezTo>
              <a:cubicBezTo>
                <a:pt x="479286" y="440460"/>
                <a:pt x="508969" y="409155"/>
                <a:pt x="491261" y="433947"/>
              </a:cubicBezTo>
              <a:cubicBezTo>
                <a:pt x="488270" y="438135"/>
                <a:pt x="480344" y="444864"/>
                <a:pt x="480344" y="444864"/>
              </a:cubicBezTo>
              <a:cubicBezTo>
                <a:pt x="476705" y="443954"/>
                <a:pt x="472782" y="443813"/>
                <a:pt x="469427" y="442135"/>
              </a:cubicBezTo>
              <a:cubicBezTo>
                <a:pt x="467126" y="440984"/>
                <a:pt x="466271" y="437827"/>
                <a:pt x="463969" y="436676"/>
              </a:cubicBezTo>
              <a:cubicBezTo>
                <a:pt x="457331" y="433357"/>
                <a:pt x="444507" y="430446"/>
                <a:pt x="436676" y="428488"/>
              </a:cubicBezTo>
              <a:cubicBezTo>
                <a:pt x="429991" y="424032"/>
                <a:pt x="426384" y="418710"/>
                <a:pt x="417572" y="425759"/>
              </a:cubicBezTo>
              <a:cubicBezTo>
                <a:pt x="415326" y="427556"/>
                <a:pt x="415753" y="431218"/>
                <a:pt x="414843" y="433947"/>
              </a:cubicBezTo>
              <a:cubicBezTo>
                <a:pt x="413933" y="443044"/>
                <a:pt x="414331" y="452369"/>
                <a:pt x="412113" y="461239"/>
              </a:cubicBezTo>
              <a:cubicBezTo>
                <a:pt x="411489" y="463735"/>
                <a:pt x="406031" y="464202"/>
                <a:pt x="406655" y="466698"/>
              </a:cubicBezTo>
              <a:cubicBezTo>
                <a:pt x="407451" y="469880"/>
                <a:pt x="412114" y="470337"/>
                <a:pt x="414843" y="472156"/>
              </a:cubicBezTo>
              <a:cubicBezTo>
                <a:pt x="416662" y="474885"/>
                <a:pt x="418834" y="477410"/>
                <a:pt x="420301" y="480344"/>
              </a:cubicBezTo>
              <a:cubicBezTo>
                <a:pt x="421587" y="482917"/>
                <a:pt x="421550" y="486064"/>
                <a:pt x="423030" y="488531"/>
              </a:cubicBezTo>
              <a:cubicBezTo>
                <a:pt x="424354" y="490738"/>
                <a:pt x="426881" y="491980"/>
                <a:pt x="428489" y="493990"/>
              </a:cubicBezTo>
              <a:cubicBezTo>
                <a:pt x="430538" y="496551"/>
                <a:pt x="431386" y="500129"/>
                <a:pt x="433947" y="502178"/>
              </a:cubicBezTo>
              <a:cubicBezTo>
                <a:pt x="436193" y="503975"/>
                <a:pt x="439406" y="503997"/>
                <a:pt x="442135" y="504907"/>
              </a:cubicBezTo>
              <a:cubicBezTo>
                <a:pt x="461608" y="498415"/>
                <a:pt x="453918" y="497969"/>
                <a:pt x="472156" y="502178"/>
              </a:cubicBezTo>
              <a:cubicBezTo>
                <a:pt x="479466" y="503865"/>
                <a:pt x="493990" y="507636"/>
                <a:pt x="493990" y="507636"/>
              </a:cubicBezTo>
              <a:cubicBezTo>
                <a:pt x="505236" y="518880"/>
                <a:pt x="496719" y="507453"/>
                <a:pt x="496719" y="532199"/>
              </a:cubicBezTo>
              <a:cubicBezTo>
                <a:pt x="496719" y="547958"/>
                <a:pt x="497003" y="546127"/>
                <a:pt x="504907" y="554033"/>
              </a:cubicBezTo>
              <a:cubicBezTo>
                <a:pt x="505817" y="565860"/>
                <a:pt x="505786" y="577797"/>
                <a:pt x="507636" y="589513"/>
              </a:cubicBezTo>
              <a:cubicBezTo>
                <a:pt x="508533" y="595196"/>
                <a:pt x="511275" y="600430"/>
                <a:pt x="513095" y="605888"/>
              </a:cubicBezTo>
              <a:lnTo>
                <a:pt x="515824" y="614076"/>
              </a:lnTo>
              <a:cubicBezTo>
                <a:pt x="514914" y="616805"/>
                <a:pt x="515129" y="620229"/>
                <a:pt x="513095" y="622263"/>
              </a:cubicBezTo>
              <a:cubicBezTo>
                <a:pt x="511061" y="624297"/>
                <a:pt x="507784" y="624993"/>
                <a:pt x="504907" y="624993"/>
              </a:cubicBezTo>
              <a:cubicBezTo>
                <a:pt x="501484" y="624993"/>
                <a:pt x="489660" y="620820"/>
                <a:pt x="485802" y="619534"/>
              </a:cubicBezTo>
              <a:cubicBezTo>
                <a:pt x="475795" y="620444"/>
                <a:pt x="465314" y="619085"/>
                <a:pt x="455781" y="622263"/>
              </a:cubicBezTo>
              <a:cubicBezTo>
                <a:pt x="450899" y="623890"/>
                <a:pt x="449959" y="632452"/>
                <a:pt x="444864" y="633180"/>
              </a:cubicBezTo>
              <a:lnTo>
                <a:pt x="425760" y="635910"/>
              </a:lnTo>
              <a:lnTo>
                <a:pt x="409384" y="641368"/>
              </a:lnTo>
              <a:cubicBezTo>
                <a:pt x="377015" y="652156"/>
                <a:pt x="404071" y="643994"/>
                <a:pt x="324778" y="646827"/>
              </a:cubicBezTo>
              <a:cubicBezTo>
                <a:pt x="298010" y="655749"/>
                <a:pt x="314137" y="651807"/>
                <a:pt x="275652" y="655014"/>
              </a:cubicBezTo>
              <a:cubicBezTo>
                <a:pt x="262006" y="654104"/>
                <a:pt x="247940" y="655766"/>
                <a:pt x="234714" y="652285"/>
              </a:cubicBezTo>
              <a:cubicBezTo>
                <a:pt x="229737" y="650975"/>
                <a:pt x="227436" y="645007"/>
                <a:pt x="223797" y="641368"/>
              </a:cubicBezTo>
              <a:lnTo>
                <a:pt x="218338" y="635910"/>
              </a:lnTo>
              <a:cubicBezTo>
                <a:pt x="209241" y="636820"/>
                <a:pt x="200032" y="636954"/>
                <a:pt x="191046" y="638639"/>
              </a:cubicBezTo>
              <a:cubicBezTo>
                <a:pt x="185391" y="639699"/>
                <a:pt x="174671" y="644097"/>
                <a:pt x="174671" y="644097"/>
              </a:cubicBezTo>
              <a:cubicBezTo>
                <a:pt x="169594" y="649174"/>
                <a:pt x="167196" y="650858"/>
                <a:pt x="163754" y="657743"/>
              </a:cubicBezTo>
              <a:cubicBezTo>
                <a:pt x="162467" y="660316"/>
                <a:pt x="163366" y="664259"/>
                <a:pt x="161025" y="665931"/>
              </a:cubicBezTo>
              <a:cubicBezTo>
                <a:pt x="156343" y="669276"/>
                <a:pt x="150108" y="669570"/>
                <a:pt x="144649" y="671390"/>
              </a:cubicBezTo>
              <a:cubicBezTo>
                <a:pt x="144647" y="671391"/>
                <a:pt x="128276" y="676848"/>
                <a:pt x="128274" y="676848"/>
              </a:cubicBezTo>
              <a:lnTo>
                <a:pt x="95523" y="679577"/>
              </a:lnTo>
              <a:cubicBezTo>
                <a:pt x="35345" y="673846"/>
                <a:pt x="56415" y="680188"/>
                <a:pt x="30022" y="671390"/>
              </a:cubicBezTo>
              <a:cubicBezTo>
                <a:pt x="25698" y="667066"/>
                <a:pt x="23462" y="663202"/>
                <a:pt x="16376" y="663202"/>
              </a:cubicBezTo>
              <a:cubicBezTo>
                <a:pt x="10842" y="663202"/>
                <a:pt x="0" y="665931"/>
                <a:pt x="0" y="665931"/>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115</xdr:col>
      <xdr:colOff>0</xdr:colOff>
      <xdr:row>110</xdr:row>
      <xdr:rowOff>16375</xdr:rowOff>
    </xdr:from>
    <xdr:to>
      <xdr:col>159</xdr:col>
      <xdr:colOff>19105</xdr:colOff>
      <xdr:row>130</xdr:row>
      <xdr:rowOff>10917</xdr:rowOff>
    </xdr:to>
    <xdr:sp macro="" textlink="">
      <xdr:nvSpPr>
        <xdr:cNvPr id="21" name="Freeform 23">
          <a:extLst>
            <a:ext uri="{FF2B5EF4-FFF2-40B4-BE49-F238E27FC236}">
              <a16:creationId xmlns:a16="http://schemas.microsoft.com/office/drawing/2014/main" id="{00000000-0008-0000-0F00-000015000000}"/>
            </a:ext>
          </a:extLst>
        </xdr:cNvPr>
        <xdr:cNvSpPr/>
      </xdr:nvSpPr>
      <xdr:spPr>
        <a:xfrm>
          <a:off x="4274820" y="1860415"/>
          <a:ext cx="1360225" cy="299342"/>
        </a:xfrm>
        <a:custGeom>
          <a:avLst/>
          <a:gdLst>
            <a:gd name="connsiteX0" fmla="*/ 1219964 w 1219964"/>
            <a:gd name="connsiteY0" fmla="*/ 272923 h 376633"/>
            <a:gd name="connsiteX1" fmla="*/ 1198130 w 1219964"/>
            <a:gd name="connsiteY1" fmla="*/ 267464 h 376633"/>
            <a:gd name="connsiteX2" fmla="*/ 1189942 w 1219964"/>
            <a:gd name="connsiteY2" fmla="*/ 259276 h 376633"/>
            <a:gd name="connsiteX3" fmla="*/ 1181755 w 1219964"/>
            <a:gd name="connsiteY3" fmla="*/ 253818 h 376633"/>
            <a:gd name="connsiteX4" fmla="*/ 1176296 w 1219964"/>
            <a:gd name="connsiteY4" fmla="*/ 248360 h 376633"/>
            <a:gd name="connsiteX5" fmla="*/ 1157192 w 1219964"/>
            <a:gd name="connsiteY5" fmla="*/ 242901 h 376633"/>
            <a:gd name="connsiteX6" fmla="*/ 1146275 w 1219964"/>
            <a:gd name="connsiteY6" fmla="*/ 221067 h 376633"/>
            <a:gd name="connsiteX7" fmla="*/ 1143546 w 1219964"/>
            <a:gd name="connsiteY7" fmla="*/ 212880 h 376633"/>
            <a:gd name="connsiteX8" fmla="*/ 1138087 w 1219964"/>
            <a:gd name="connsiteY8" fmla="*/ 207421 h 376633"/>
            <a:gd name="connsiteX9" fmla="*/ 1132629 w 1219964"/>
            <a:gd name="connsiteY9" fmla="*/ 191046 h 376633"/>
            <a:gd name="connsiteX10" fmla="*/ 1135358 w 1219964"/>
            <a:gd name="connsiteY10" fmla="*/ 182858 h 376633"/>
            <a:gd name="connsiteX11" fmla="*/ 1143546 w 1219964"/>
            <a:gd name="connsiteY11" fmla="*/ 177400 h 376633"/>
            <a:gd name="connsiteX12" fmla="*/ 1157192 w 1219964"/>
            <a:gd name="connsiteY12" fmla="*/ 169212 h 376633"/>
            <a:gd name="connsiteX13" fmla="*/ 1159921 w 1219964"/>
            <a:gd name="connsiteY13" fmla="*/ 161024 h 376633"/>
            <a:gd name="connsiteX14" fmla="*/ 1143546 w 1219964"/>
            <a:gd name="connsiteY14" fmla="*/ 150107 h 376633"/>
            <a:gd name="connsiteX15" fmla="*/ 1138087 w 1219964"/>
            <a:gd name="connsiteY15" fmla="*/ 144649 h 376633"/>
            <a:gd name="connsiteX16" fmla="*/ 1135358 w 1219964"/>
            <a:gd name="connsiteY16" fmla="*/ 136461 h 376633"/>
            <a:gd name="connsiteX17" fmla="*/ 1127170 w 1219964"/>
            <a:gd name="connsiteY17" fmla="*/ 120086 h 376633"/>
            <a:gd name="connsiteX18" fmla="*/ 1129900 w 1219964"/>
            <a:gd name="connsiteY18" fmla="*/ 111898 h 376633"/>
            <a:gd name="connsiteX19" fmla="*/ 1140816 w 1219964"/>
            <a:gd name="connsiteY19" fmla="*/ 98252 h 376633"/>
            <a:gd name="connsiteX20" fmla="*/ 1140816 w 1219964"/>
            <a:gd name="connsiteY20" fmla="*/ 24563 h 376633"/>
            <a:gd name="connsiteX21" fmla="*/ 1124441 w 1219964"/>
            <a:gd name="connsiteY21" fmla="*/ 16375 h 376633"/>
            <a:gd name="connsiteX22" fmla="*/ 1113524 w 1219964"/>
            <a:gd name="connsiteY22" fmla="*/ 2729 h 376633"/>
            <a:gd name="connsiteX23" fmla="*/ 1105336 w 1219964"/>
            <a:gd name="connsiteY23" fmla="*/ 0 h 376633"/>
            <a:gd name="connsiteX24" fmla="*/ 1080773 w 1219964"/>
            <a:gd name="connsiteY24" fmla="*/ 5458 h 376633"/>
            <a:gd name="connsiteX25" fmla="*/ 1069857 w 1219964"/>
            <a:gd name="connsiteY25" fmla="*/ 19105 h 376633"/>
            <a:gd name="connsiteX26" fmla="*/ 1064398 w 1219964"/>
            <a:gd name="connsiteY26" fmla="*/ 24563 h 376633"/>
            <a:gd name="connsiteX27" fmla="*/ 1058940 w 1219964"/>
            <a:gd name="connsiteY27" fmla="*/ 32751 h 376633"/>
            <a:gd name="connsiteX28" fmla="*/ 1004355 w 1219964"/>
            <a:gd name="connsiteY28" fmla="*/ 40938 h 376633"/>
            <a:gd name="connsiteX29" fmla="*/ 1009814 w 1219964"/>
            <a:gd name="connsiteY29" fmla="*/ 46397 h 376633"/>
            <a:gd name="connsiteX30" fmla="*/ 1018001 w 1219964"/>
            <a:gd name="connsiteY30" fmla="*/ 60043 h 376633"/>
            <a:gd name="connsiteX31" fmla="*/ 1015272 w 1219964"/>
            <a:gd name="connsiteY31" fmla="*/ 90064 h 376633"/>
            <a:gd name="connsiteX32" fmla="*/ 1009814 w 1219964"/>
            <a:gd name="connsiteY32" fmla="*/ 95523 h 376633"/>
            <a:gd name="connsiteX33" fmla="*/ 1004355 w 1219964"/>
            <a:gd name="connsiteY33" fmla="*/ 111898 h 376633"/>
            <a:gd name="connsiteX34" fmla="*/ 998897 w 1219964"/>
            <a:gd name="connsiteY34" fmla="*/ 128274 h 376633"/>
            <a:gd name="connsiteX35" fmla="*/ 996167 w 1219964"/>
            <a:gd name="connsiteY35" fmla="*/ 136461 h 376633"/>
            <a:gd name="connsiteX36" fmla="*/ 993438 w 1219964"/>
            <a:gd name="connsiteY36" fmla="*/ 226526 h 376633"/>
            <a:gd name="connsiteX37" fmla="*/ 998897 w 1219964"/>
            <a:gd name="connsiteY37" fmla="*/ 234713 h 376633"/>
            <a:gd name="connsiteX38" fmla="*/ 1009814 w 1219964"/>
            <a:gd name="connsiteY38" fmla="*/ 245630 h 376633"/>
            <a:gd name="connsiteX39" fmla="*/ 1015272 w 1219964"/>
            <a:gd name="connsiteY39" fmla="*/ 251089 h 376633"/>
            <a:gd name="connsiteX40" fmla="*/ 1020730 w 1219964"/>
            <a:gd name="connsiteY40" fmla="*/ 259276 h 376633"/>
            <a:gd name="connsiteX41" fmla="*/ 1026189 w 1219964"/>
            <a:gd name="connsiteY41" fmla="*/ 275652 h 376633"/>
            <a:gd name="connsiteX42" fmla="*/ 1023460 w 1219964"/>
            <a:gd name="connsiteY42" fmla="*/ 300215 h 376633"/>
            <a:gd name="connsiteX43" fmla="*/ 1018001 w 1219964"/>
            <a:gd name="connsiteY43" fmla="*/ 322049 h 376633"/>
            <a:gd name="connsiteX44" fmla="*/ 1020730 w 1219964"/>
            <a:gd name="connsiteY44" fmla="*/ 332966 h 376633"/>
            <a:gd name="connsiteX45" fmla="*/ 1023460 w 1219964"/>
            <a:gd name="connsiteY45" fmla="*/ 341153 h 376633"/>
            <a:gd name="connsiteX46" fmla="*/ 1007084 w 1219964"/>
            <a:gd name="connsiteY46" fmla="*/ 346612 h 376633"/>
            <a:gd name="connsiteX47" fmla="*/ 1001626 w 1219964"/>
            <a:gd name="connsiteY47" fmla="*/ 354799 h 376633"/>
            <a:gd name="connsiteX48" fmla="*/ 987980 w 1219964"/>
            <a:gd name="connsiteY48" fmla="*/ 365716 h 376633"/>
            <a:gd name="connsiteX49" fmla="*/ 979792 w 1219964"/>
            <a:gd name="connsiteY49" fmla="*/ 368445 h 376633"/>
            <a:gd name="connsiteX50" fmla="*/ 963417 w 1219964"/>
            <a:gd name="connsiteY50" fmla="*/ 362987 h 376633"/>
            <a:gd name="connsiteX51" fmla="*/ 955229 w 1219964"/>
            <a:gd name="connsiteY51" fmla="*/ 360258 h 376633"/>
            <a:gd name="connsiteX52" fmla="*/ 949771 w 1219964"/>
            <a:gd name="connsiteY52" fmla="*/ 354799 h 376633"/>
            <a:gd name="connsiteX53" fmla="*/ 919749 w 1219964"/>
            <a:gd name="connsiteY53" fmla="*/ 362987 h 376633"/>
            <a:gd name="connsiteX54" fmla="*/ 917020 w 1219964"/>
            <a:gd name="connsiteY54" fmla="*/ 371175 h 376633"/>
            <a:gd name="connsiteX55" fmla="*/ 897915 w 1219964"/>
            <a:gd name="connsiteY55" fmla="*/ 376633 h 376633"/>
            <a:gd name="connsiteX56" fmla="*/ 843331 w 1219964"/>
            <a:gd name="connsiteY56" fmla="*/ 373904 h 376633"/>
            <a:gd name="connsiteX57" fmla="*/ 829685 w 1219964"/>
            <a:gd name="connsiteY57" fmla="*/ 365716 h 376633"/>
            <a:gd name="connsiteX58" fmla="*/ 821497 w 1219964"/>
            <a:gd name="connsiteY58" fmla="*/ 362987 h 376633"/>
            <a:gd name="connsiteX59" fmla="*/ 818768 w 1219964"/>
            <a:gd name="connsiteY59" fmla="*/ 354799 h 376633"/>
            <a:gd name="connsiteX60" fmla="*/ 799663 w 1219964"/>
            <a:gd name="connsiteY60" fmla="*/ 354799 h 376633"/>
            <a:gd name="connsiteX61" fmla="*/ 786017 w 1219964"/>
            <a:gd name="connsiteY61" fmla="*/ 362987 h 376633"/>
            <a:gd name="connsiteX62" fmla="*/ 777829 w 1219964"/>
            <a:gd name="connsiteY62" fmla="*/ 368445 h 376633"/>
            <a:gd name="connsiteX63" fmla="*/ 761454 w 1219964"/>
            <a:gd name="connsiteY63" fmla="*/ 373904 h 376633"/>
            <a:gd name="connsiteX64" fmla="*/ 739620 w 1219964"/>
            <a:gd name="connsiteY64" fmla="*/ 371175 h 376633"/>
            <a:gd name="connsiteX65" fmla="*/ 720516 w 1219964"/>
            <a:gd name="connsiteY65" fmla="*/ 357529 h 376633"/>
            <a:gd name="connsiteX66" fmla="*/ 701411 w 1219964"/>
            <a:gd name="connsiteY66" fmla="*/ 354799 h 376633"/>
            <a:gd name="connsiteX67" fmla="*/ 652285 w 1219964"/>
            <a:gd name="connsiteY67" fmla="*/ 349341 h 376633"/>
            <a:gd name="connsiteX68" fmla="*/ 646826 w 1219964"/>
            <a:gd name="connsiteY68" fmla="*/ 343882 h 376633"/>
            <a:gd name="connsiteX69" fmla="*/ 616805 w 1219964"/>
            <a:gd name="connsiteY69" fmla="*/ 343882 h 376633"/>
            <a:gd name="connsiteX70" fmla="*/ 592242 w 1219964"/>
            <a:gd name="connsiteY70" fmla="*/ 346612 h 376633"/>
            <a:gd name="connsiteX71" fmla="*/ 584054 w 1219964"/>
            <a:gd name="connsiteY71" fmla="*/ 319319 h 376633"/>
            <a:gd name="connsiteX72" fmla="*/ 581325 w 1219964"/>
            <a:gd name="connsiteY72" fmla="*/ 311132 h 376633"/>
            <a:gd name="connsiteX73" fmla="*/ 573137 w 1219964"/>
            <a:gd name="connsiteY73" fmla="*/ 308402 h 376633"/>
            <a:gd name="connsiteX74" fmla="*/ 551304 w 1219964"/>
            <a:gd name="connsiteY74" fmla="*/ 305673 h 376633"/>
            <a:gd name="connsiteX75" fmla="*/ 534928 w 1219964"/>
            <a:gd name="connsiteY75" fmla="*/ 308402 h 376633"/>
            <a:gd name="connsiteX76" fmla="*/ 518553 w 1219964"/>
            <a:gd name="connsiteY76" fmla="*/ 313861 h 376633"/>
            <a:gd name="connsiteX77" fmla="*/ 513094 w 1219964"/>
            <a:gd name="connsiteY77" fmla="*/ 319319 h 376633"/>
            <a:gd name="connsiteX78" fmla="*/ 491261 w 1219964"/>
            <a:gd name="connsiteY78" fmla="*/ 313861 h 376633"/>
            <a:gd name="connsiteX79" fmla="*/ 477614 w 1219964"/>
            <a:gd name="connsiteY79" fmla="*/ 302944 h 376633"/>
            <a:gd name="connsiteX80" fmla="*/ 469427 w 1219964"/>
            <a:gd name="connsiteY80" fmla="*/ 300215 h 376633"/>
            <a:gd name="connsiteX81" fmla="*/ 458510 w 1219964"/>
            <a:gd name="connsiteY81" fmla="*/ 294756 h 376633"/>
            <a:gd name="connsiteX82" fmla="*/ 450322 w 1219964"/>
            <a:gd name="connsiteY82" fmla="*/ 292027 h 376633"/>
            <a:gd name="connsiteX83" fmla="*/ 433947 w 1219964"/>
            <a:gd name="connsiteY83" fmla="*/ 283839 h 376633"/>
            <a:gd name="connsiteX84" fmla="*/ 428488 w 1219964"/>
            <a:gd name="connsiteY84" fmla="*/ 278381 h 376633"/>
            <a:gd name="connsiteX85" fmla="*/ 412113 w 1219964"/>
            <a:gd name="connsiteY85" fmla="*/ 272923 h 376633"/>
            <a:gd name="connsiteX86" fmla="*/ 401196 w 1219964"/>
            <a:gd name="connsiteY86" fmla="*/ 262006 h 376633"/>
            <a:gd name="connsiteX87" fmla="*/ 395738 w 1219964"/>
            <a:gd name="connsiteY87" fmla="*/ 256547 h 376633"/>
            <a:gd name="connsiteX88" fmla="*/ 393008 w 1219964"/>
            <a:gd name="connsiteY88" fmla="*/ 245630 h 376633"/>
            <a:gd name="connsiteX89" fmla="*/ 390279 w 1219964"/>
            <a:gd name="connsiteY89" fmla="*/ 215609 h 376633"/>
            <a:gd name="connsiteX90" fmla="*/ 368445 w 1219964"/>
            <a:gd name="connsiteY90" fmla="*/ 204692 h 376633"/>
            <a:gd name="connsiteX91" fmla="*/ 360258 w 1219964"/>
            <a:gd name="connsiteY91" fmla="*/ 201963 h 376633"/>
            <a:gd name="connsiteX92" fmla="*/ 338424 w 1219964"/>
            <a:gd name="connsiteY92" fmla="*/ 193775 h 376633"/>
            <a:gd name="connsiteX93" fmla="*/ 322049 w 1219964"/>
            <a:gd name="connsiteY93" fmla="*/ 188317 h 376633"/>
            <a:gd name="connsiteX94" fmla="*/ 316590 w 1219964"/>
            <a:gd name="connsiteY94" fmla="*/ 182858 h 376633"/>
            <a:gd name="connsiteX95" fmla="*/ 275652 w 1219964"/>
            <a:gd name="connsiteY95" fmla="*/ 177400 h 376633"/>
            <a:gd name="connsiteX96" fmla="*/ 259276 w 1219964"/>
            <a:gd name="connsiteY96" fmla="*/ 182858 h 376633"/>
            <a:gd name="connsiteX97" fmla="*/ 251089 w 1219964"/>
            <a:gd name="connsiteY97" fmla="*/ 185587 h 376633"/>
            <a:gd name="connsiteX98" fmla="*/ 180129 w 1219964"/>
            <a:gd name="connsiteY98" fmla="*/ 180129 h 376633"/>
            <a:gd name="connsiteX99" fmla="*/ 158295 w 1219964"/>
            <a:gd name="connsiteY99" fmla="*/ 182858 h 376633"/>
            <a:gd name="connsiteX100" fmla="*/ 155566 w 1219964"/>
            <a:gd name="connsiteY100" fmla="*/ 191046 h 376633"/>
            <a:gd name="connsiteX101" fmla="*/ 152836 w 1219964"/>
            <a:gd name="connsiteY101" fmla="*/ 210150 h 376633"/>
            <a:gd name="connsiteX102" fmla="*/ 144649 w 1219964"/>
            <a:gd name="connsiteY102" fmla="*/ 212880 h 376633"/>
            <a:gd name="connsiteX103" fmla="*/ 133732 w 1219964"/>
            <a:gd name="connsiteY103" fmla="*/ 210150 h 376633"/>
            <a:gd name="connsiteX104" fmla="*/ 120086 w 1219964"/>
            <a:gd name="connsiteY104" fmla="*/ 188317 h 376633"/>
            <a:gd name="connsiteX105" fmla="*/ 70960 w 1219964"/>
            <a:gd name="connsiteY105" fmla="*/ 180129 h 376633"/>
            <a:gd name="connsiteX106" fmla="*/ 57314 w 1219964"/>
            <a:gd name="connsiteY106" fmla="*/ 169212 h 376633"/>
            <a:gd name="connsiteX107" fmla="*/ 40938 w 1219964"/>
            <a:gd name="connsiteY107" fmla="*/ 166483 h 376633"/>
            <a:gd name="connsiteX108" fmla="*/ 35480 w 1219964"/>
            <a:gd name="connsiteY108" fmla="*/ 161024 h 376633"/>
            <a:gd name="connsiteX109" fmla="*/ 32751 w 1219964"/>
            <a:gd name="connsiteY109" fmla="*/ 144649 h 376633"/>
            <a:gd name="connsiteX110" fmla="*/ 30021 w 1219964"/>
            <a:gd name="connsiteY110" fmla="*/ 136461 h 376633"/>
            <a:gd name="connsiteX111" fmla="*/ 21834 w 1219964"/>
            <a:gd name="connsiteY111" fmla="*/ 133732 h 376633"/>
            <a:gd name="connsiteX112" fmla="*/ 13646 w 1219964"/>
            <a:gd name="connsiteY112" fmla="*/ 136461 h 376633"/>
            <a:gd name="connsiteX113" fmla="*/ 0 w 1219964"/>
            <a:gd name="connsiteY113" fmla="*/ 141920 h 37663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 ang="0">
              <a:pos x="connsiteX99" y="connsiteY99"/>
            </a:cxn>
            <a:cxn ang="0">
              <a:pos x="connsiteX100" y="connsiteY100"/>
            </a:cxn>
            <a:cxn ang="0">
              <a:pos x="connsiteX101" y="connsiteY101"/>
            </a:cxn>
            <a:cxn ang="0">
              <a:pos x="connsiteX102" y="connsiteY102"/>
            </a:cxn>
            <a:cxn ang="0">
              <a:pos x="connsiteX103" y="connsiteY103"/>
            </a:cxn>
            <a:cxn ang="0">
              <a:pos x="connsiteX104" y="connsiteY104"/>
            </a:cxn>
            <a:cxn ang="0">
              <a:pos x="connsiteX105" y="connsiteY105"/>
            </a:cxn>
            <a:cxn ang="0">
              <a:pos x="connsiteX106" y="connsiteY106"/>
            </a:cxn>
            <a:cxn ang="0">
              <a:pos x="connsiteX107" y="connsiteY107"/>
            </a:cxn>
            <a:cxn ang="0">
              <a:pos x="connsiteX108" y="connsiteY108"/>
            </a:cxn>
            <a:cxn ang="0">
              <a:pos x="connsiteX109" y="connsiteY109"/>
            </a:cxn>
            <a:cxn ang="0">
              <a:pos x="connsiteX110" y="connsiteY110"/>
            </a:cxn>
            <a:cxn ang="0">
              <a:pos x="connsiteX111" y="connsiteY111"/>
            </a:cxn>
            <a:cxn ang="0">
              <a:pos x="connsiteX112" y="connsiteY112"/>
            </a:cxn>
            <a:cxn ang="0">
              <a:pos x="connsiteX113" y="connsiteY113"/>
            </a:cxn>
          </a:cxnLst>
          <a:rect l="l" t="t" r="r" b="b"/>
          <a:pathLst>
            <a:path w="1219964" h="376633">
              <a:moveTo>
                <a:pt x="1219964" y="272923"/>
              </a:moveTo>
              <a:cubicBezTo>
                <a:pt x="1217999" y="272530"/>
                <a:pt x="1201725" y="269860"/>
                <a:pt x="1198130" y="267464"/>
              </a:cubicBezTo>
              <a:cubicBezTo>
                <a:pt x="1194918" y="265323"/>
                <a:pt x="1192907" y="261747"/>
                <a:pt x="1189942" y="259276"/>
              </a:cubicBezTo>
              <a:cubicBezTo>
                <a:pt x="1187422" y="257176"/>
                <a:pt x="1184316" y="255867"/>
                <a:pt x="1181755" y="253818"/>
              </a:cubicBezTo>
              <a:cubicBezTo>
                <a:pt x="1179746" y="252211"/>
                <a:pt x="1178502" y="249684"/>
                <a:pt x="1176296" y="248360"/>
              </a:cubicBezTo>
              <a:cubicBezTo>
                <a:pt x="1173495" y="246679"/>
                <a:pt x="1159237" y="243412"/>
                <a:pt x="1157192" y="242901"/>
              </a:cubicBezTo>
              <a:cubicBezTo>
                <a:pt x="1147664" y="233375"/>
                <a:pt x="1152547" y="239885"/>
                <a:pt x="1146275" y="221067"/>
              </a:cubicBezTo>
              <a:cubicBezTo>
                <a:pt x="1145365" y="218338"/>
                <a:pt x="1145580" y="214914"/>
                <a:pt x="1143546" y="212880"/>
              </a:cubicBezTo>
              <a:lnTo>
                <a:pt x="1138087" y="207421"/>
              </a:lnTo>
              <a:cubicBezTo>
                <a:pt x="1136268" y="201963"/>
                <a:pt x="1130810" y="196504"/>
                <a:pt x="1132629" y="191046"/>
              </a:cubicBezTo>
              <a:cubicBezTo>
                <a:pt x="1133539" y="188317"/>
                <a:pt x="1133561" y="185104"/>
                <a:pt x="1135358" y="182858"/>
              </a:cubicBezTo>
              <a:cubicBezTo>
                <a:pt x="1137407" y="180297"/>
                <a:pt x="1140985" y="179449"/>
                <a:pt x="1143546" y="177400"/>
              </a:cubicBezTo>
              <a:cubicBezTo>
                <a:pt x="1154251" y="168836"/>
                <a:pt x="1142970" y="173952"/>
                <a:pt x="1157192" y="169212"/>
              </a:cubicBezTo>
              <a:cubicBezTo>
                <a:pt x="1158102" y="166483"/>
                <a:pt x="1161593" y="163365"/>
                <a:pt x="1159921" y="161024"/>
              </a:cubicBezTo>
              <a:cubicBezTo>
                <a:pt x="1156108" y="155686"/>
                <a:pt x="1148185" y="154745"/>
                <a:pt x="1143546" y="150107"/>
              </a:cubicBezTo>
              <a:lnTo>
                <a:pt x="1138087" y="144649"/>
              </a:lnTo>
              <a:cubicBezTo>
                <a:pt x="1137177" y="141920"/>
                <a:pt x="1136645" y="139034"/>
                <a:pt x="1135358" y="136461"/>
              </a:cubicBezTo>
              <a:cubicBezTo>
                <a:pt x="1124773" y="115290"/>
                <a:pt x="1134035" y="140675"/>
                <a:pt x="1127170" y="120086"/>
              </a:cubicBezTo>
              <a:cubicBezTo>
                <a:pt x="1128080" y="117357"/>
                <a:pt x="1128613" y="114471"/>
                <a:pt x="1129900" y="111898"/>
              </a:cubicBezTo>
              <a:cubicBezTo>
                <a:pt x="1133342" y="105014"/>
                <a:pt x="1135740" y="103329"/>
                <a:pt x="1140816" y="98252"/>
              </a:cubicBezTo>
              <a:cubicBezTo>
                <a:pt x="1149767" y="71406"/>
                <a:pt x="1148914" y="77198"/>
                <a:pt x="1140816" y="24563"/>
              </a:cubicBezTo>
              <a:cubicBezTo>
                <a:pt x="1140244" y="20846"/>
                <a:pt x="1126961" y="17215"/>
                <a:pt x="1124441" y="16375"/>
              </a:cubicBezTo>
              <a:cubicBezTo>
                <a:pt x="1121962" y="12656"/>
                <a:pt x="1117845" y="5322"/>
                <a:pt x="1113524" y="2729"/>
              </a:cubicBezTo>
              <a:cubicBezTo>
                <a:pt x="1111057" y="1249"/>
                <a:pt x="1108065" y="910"/>
                <a:pt x="1105336" y="0"/>
              </a:cubicBezTo>
              <a:cubicBezTo>
                <a:pt x="1102032" y="551"/>
                <a:pt x="1085940" y="2358"/>
                <a:pt x="1080773" y="5458"/>
              </a:cubicBezTo>
              <a:cubicBezTo>
                <a:pt x="1075705" y="8499"/>
                <a:pt x="1073289" y="14815"/>
                <a:pt x="1069857" y="19105"/>
              </a:cubicBezTo>
              <a:cubicBezTo>
                <a:pt x="1068250" y="21114"/>
                <a:pt x="1066005" y="22554"/>
                <a:pt x="1064398" y="24563"/>
              </a:cubicBezTo>
              <a:cubicBezTo>
                <a:pt x="1062349" y="27124"/>
                <a:pt x="1061722" y="31013"/>
                <a:pt x="1058940" y="32751"/>
              </a:cubicBezTo>
              <a:cubicBezTo>
                <a:pt x="1045463" y="41174"/>
                <a:pt x="1014988" y="40179"/>
                <a:pt x="1004355" y="40938"/>
              </a:cubicBezTo>
              <a:cubicBezTo>
                <a:pt x="1006175" y="42758"/>
                <a:pt x="1008490" y="44190"/>
                <a:pt x="1009814" y="46397"/>
              </a:cubicBezTo>
              <a:cubicBezTo>
                <a:pt x="1020445" y="64115"/>
                <a:pt x="1004168" y="46208"/>
                <a:pt x="1018001" y="60043"/>
              </a:cubicBezTo>
              <a:cubicBezTo>
                <a:pt x="1017091" y="70050"/>
                <a:pt x="1017531" y="80273"/>
                <a:pt x="1015272" y="90064"/>
              </a:cubicBezTo>
              <a:cubicBezTo>
                <a:pt x="1014693" y="92571"/>
                <a:pt x="1010965" y="93221"/>
                <a:pt x="1009814" y="95523"/>
              </a:cubicBezTo>
              <a:cubicBezTo>
                <a:pt x="1007241" y="100669"/>
                <a:pt x="1006175" y="106440"/>
                <a:pt x="1004355" y="111898"/>
              </a:cubicBezTo>
              <a:lnTo>
                <a:pt x="998897" y="128274"/>
              </a:lnTo>
              <a:lnTo>
                <a:pt x="996167" y="136461"/>
              </a:lnTo>
              <a:cubicBezTo>
                <a:pt x="993477" y="166051"/>
                <a:pt x="987051" y="196720"/>
                <a:pt x="993438" y="226526"/>
              </a:cubicBezTo>
              <a:cubicBezTo>
                <a:pt x="994125" y="229733"/>
                <a:pt x="996762" y="232223"/>
                <a:pt x="998897" y="234713"/>
              </a:cubicBezTo>
              <a:cubicBezTo>
                <a:pt x="1002246" y="238620"/>
                <a:pt x="1006175" y="241991"/>
                <a:pt x="1009814" y="245630"/>
              </a:cubicBezTo>
              <a:cubicBezTo>
                <a:pt x="1011633" y="247450"/>
                <a:pt x="1013845" y="248948"/>
                <a:pt x="1015272" y="251089"/>
              </a:cubicBezTo>
              <a:cubicBezTo>
                <a:pt x="1017091" y="253818"/>
                <a:pt x="1019398" y="256279"/>
                <a:pt x="1020730" y="259276"/>
              </a:cubicBezTo>
              <a:cubicBezTo>
                <a:pt x="1023067" y="264534"/>
                <a:pt x="1026189" y="275652"/>
                <a:pt x="1026189" y="275652"/>
              </a:cubicBezTo>
              <a:cubicBezTo>
                <a:pt x="1025279" y="283840"/>
                <a:pt x="1024892" y="292102"/>
                <a:pt x="1023460" y="300215"/>
              </a:cubicBezTo>
              <a:cubicBezTo>
                <a:pt x="1022156" y="307603"/>
                <a:pt x="1018001" y="322049"/>
                <a:pt x="1018001" y="322049"/>
              </a:cubicBezTo>
              <a:cubicBezTo>
                <a:pt x="1018911" y="325688"/>
                <a:pt x="1019699" y="329359"/>
                <a:pt x="1020730" y="332966"/>
              </a:cubicBezTo>
              <a:cubicBezTo>
                <a:pt x="1021520" y="335732"/>
                <a:pt x="1025494" y="339119"/>
                <a:pt x="1023460" y="341153"/>
              </a:cubicBezTo>
              <a:cubicBezTo>
                <a:pt x="1019391" y="345222"/>
                <a:pt x="1007084" y="346612"/>
                <a:pt x="1007084" y="346612"/>
              </a:cubicBezTo>
              <a:cubicBezTo>
                <a:pt x="1005265" y="349341"/>
                <a:pt x="1003675" y="352238"/>
                <a:pt x="1001626" y="354799"/>
              </a:cubicBezTo>
              <a:cubicBezTo>
                <a:pt x="998241" y="359030"/>
                <a:pt x="992708" y="363352"/>
                <a:pt x="987980" y="365716"/>
              </a:cubicBezTo>
              <a:cubicBezTo>
                <a:pt x="985407" y="367003"/>
                <a:pt x="982521" y="367535"/>
                <a:pt x="979792" y="368445"/>
              </a:cubicBezTo>
              <a:lnTo>
                <a:pt x="963417" y="362987"/>
              </a:lnTo>
              <a:lnTo>
                <a:pt x="955229" y="360258"/>
              </a:lnTo>
              <a:cubicBezTo>
                <a:pt x="953410" y="358438"/>
                <a:pt x="952334" y="355032"/>
                <a:pt x="949771" y="354799"/>
              </a:cubicBezTo>
              <a:cubicBezTo>
                <a:pt x="927674" y="352790"/>
                <a:pt x="929465" y="353273"/>
                <a:pt x="919749" y="362987"/>
              </a:cubicBezTo>
              <a:cubicBezTo>
                <a:pt x="918839" y="365716"/>
                <a:pt x="919054" y="369141"/>
                <a:pt x="917020" y="371175"/>
              </a:cubicBezTo>
              <a:cubicBezTo>
                <a:pt x="915715" y="372480"/>
                <a:pt x="898009" y="376609"/>
                <a:pt x="897915" y="376633"/>
              </a:cubicBezTo>
              <a:cubicBezTo>
                <a:pt x="879720" y="375723"/>
                <a:pt x="861480" y="375482"/>
                <a:pt x="843331" y="373904"/>
              </a:cubicBezTo>
              <a:cubicBezTo>
                <a:pt x="831272" y="372855"/>
                <a:pt x="838456" y="370979"/>
                <a:pt x="829685" y="365716"/>
              </a:cubicBezTo>
              <a:cubicBezTo>
                <a:pt x="827218" y="364236"/>
                <a:pt x="824226" y="363897"/>
                <a:pt x="821497" y="362987"/>
              </a:cubicBezTo>
              <a:cubicBezTo>
                <a:pt x="820587" y="360258"/>
                <a:pt x="820802" y="356833"/>
                <a:pt x="818768" y="354799"/>
              </a:cubicBezTo>
              <a:cubicBezTo>
                <a:pt x="813287" y="349318"/>
                <a:pt x="805202" y="353414"/>
                <a:pt x="799663" y="354799"/>
              </a:cubicBezTo>
              <a:cubicBezTo>
                <a:pt x="789004" y="365460"/>
                <a:pt x="800187" y="355903"/>
                <a:pt x="786017" y="362987"/>
              </a:cubicBezTo>
              <a:cubicBezTo>
                <a:pt x="783083" y="364454"/>
                <a:pt x="780826" y="367113"/>
                <a:pt x="777829" y="368445"/>
              </a:cubicBezTo>
              <a:cubicBezTo>
                <a:pt x="772571" y="370782"/>
                <a:pt x="761454" y="373904"/>
                <a:pt x="761454" y="373904"/>
              </a:cubicBezTo>
              <a:cubicBezTo>
                <a:pt x="754176" y="372994"/>
                <a:pt x="746390" y="373996"/>
                <a:pt x="739620" y="371175"/>
              </a:cubicBezTo>
              <a:cubicBezTo>
                <a:pt x="706183" y="357243"/>
                <a:pt x="745036" y="362434"/>
                <a:pt x="720516" y="357529"/>
              </a:cubicBezTo>
              <a:cubicBezTo>
                <a:pt x="714208" y="356267"/>
                <a:pt x="707788" y="355649"/>
                <a:pt x="701411" y="354799"/>
              </a:cubicBezTo>
              <a:cubicBezTo>
                <a:pt x="678248" y="351710"/>
                <a:pt x="677223" y="351835"/>
                <a:pt x="652285" y="349341"/>
              </a:cubicBezTo>
              <a:cubicBezTo>
                <a:pt x="650465" y="347521"/>
                <a:pt x="649033" y="345206"/>
                <a:pt x="646826" y="343882"/>
              </a:cubicBezTo>
              <a:cubicBezTo>
                <a:pt x="637252" y="338137"/>
                <a:pt x="627288" y="342572"/>
                <a:pt x="616805" y="343882"/>
              </a:cubicBezTo>
              <a:cubicBezTo>
                <a:pt x="597701" y="350251"/>
                <a:pt x="605888" y="351160"/>
                <a:pt x="592242" y="346612"/>
              </a:cubicBezTo>
              <a:cubicBezTo>
                <a:pt x="579272" y="307705"/>
                <a:pt x="592301" y="348186"/>
                <a:pt x="584054" y="319319"/>
              </a:cubicBezTo>
              <a:cubicBezTo>
                <a:pt x="583264" y="316553"/>
                <a:pt x="583359" y="313166"/>
                <a:pt x="581325" y="311132"/>
              </a:cubicBezTo>
              <a:cubicBezTo>
                <a:pt x="579291" y="309098"/>
                <a:pt x="575968" y="308917"/>
                <a:pt x="573137" y="308402"/>
              </a:cubicBezTo>
              <a:cubicBezTo>
                <a:pt x="565921" y="307090"/>
                <a:pt x="558582" y="306583"/>
                <a:pt x="551304" y="305673"/>
              </a:cubicBezTo>
              <a:cubicBezTo>
                <a:pt x="545845" y="306583"/>
                <a:pt x="540297" y="307060"/>
                <a:pt x="534928" y="308402"/>
              </a:cubicBezTo>
              <a:cubicBezTo>
                <a:pt x="529346" y="309798"/>
                <a:pt x="518553" y="313861"/>
                <a:pt x="518553" y="313861"/>
              </a:cubicBezTo>
              <a:cubicBezTo>
                <a:pt x="516733" y="315680"/>
                <a:pt x="515641" y="318955"/>
                <a:pt x="513094" y="319319"/>
              </a:cubicBezTo>
              <a:cubicBezTo>
                <a:pt x="508483" y="319978"/>
                <a:pt x="496497" y="315606"/>
                <a:pt x="491261" y="313861"/>
              </a:cubicBezTo>
              <a:cubicBezTo>
                <a:pt x="486183" y="308783"/>
                <a:pt x="484501" y="306388"/>
                <a:pt x="477614" y="302944"/>
              </a:cubicBezTo>
              <a:cubicBezTo>
                <a:pt x="475041" y="301658"/>
                <a:pt x="472071" y="301348"/>
                <a:pt x="469427" y="300215"/>
              </a:cubicBezTo>
              <a:cubicBezTo>
                <a:pt x="465687" y="298612"/>
                <a:pt x="462250" y="296359"/>
                <a:pt x="458510" y="294756"/>
              </a:cubicBezTo>
              <a:cubicBezTo>
                <a:pt x="455866" y="293623"/>
                <a:pt x="452895" y="293313"/>
                <a:pt x="450322" y="292027"/>
              </a:cubicBezTo>
              <a:cubicBezTo>
                <a:pt x="429148" y="281441"/>
                <a:pt x="454535" y="290704"/>
                <a:pt x="433947" y="283839"/>
              </a:cubicBezTo>
              <a:cubicBezTo>
                <a:pt x="432127" y="282020"/>
                <a:pt x="430790" y="279532"/>
                <a:pt x="428488" y="278381"/>
              </a:cubicBezTo>
              <a:cubicBezTo>
                <a:pt x="423342" y="275808"/>
                <a:pt x="412113" y="272923"/>
                <a:pt x="412113" y="272923"/>
              </a:cubicBezTo>
              <a:lnTo>
                <a:pt x="401196" y="262006"/>
              </a:lnTo>
              <a:lnTo>
                <a:pt x="395738" y="256547"/>
              </a:lnTo>
              <a:cubicBezTo>
                <a:pt x="394828" y="252908"/>
                <a:pt x="393504" y="249348"/>
                <a:pt x="393008" y="245630"/>
              </a:cubicBezTo>
              <a:cubicBezTo>
                <a:pt x="391680" y="235670"/>
                <a:pt x="392538" y="225400"/>
                <a:pt x="390279" y="215609"/>
              </a:cubicBezTo>
              <a:cubicBezTo>
                <a:pt x="388691" y="208727"/>
                <a:pt x="369512" y="205047"/>
                <a:pt x="368445" y="204692"/>
              </a:cubicBezTo>
              <a:lnTo>
                <a:pt x="360258" y="201963"/>
              </a:lnTo>
              <a:cubicBezTo>
                <a:pt x="346009" y="192463"/>
                <a:pt x="358399" y="199222"/>
                <a:pt x="338424" y="193775"/>
              </a:cubicBezTo>
              <a:cubicBezTo>
                <a:pt x="332873" y="192261"/>
                <a:pt x="322049" y="188317"/>
                <a:pt x="322049" y="188317"/>
              </a:cubicBezTo>
              <a:cubicBezTo>
                <a:pt x="320229" y="186497"/>
                <a:pt x="318198" y="184868"/>
                <a:pt x="316590" y="182858"/>
              </a:cubicBezTo>
              <a:cubicBezTo>
                <a:pt x="302284" y="164975"/>
                <a:pt x="322607" y="173787"/>
                <a:pt x="275652" y="177400"/>
              </a:cubicBezTo>
              <a:lnTo>
                <a:pt x="259276" y="182858"/>
              </a:lnTo>
              <a:lnTo>
                <a:pt x="251089" y="185587"/>
              </a:lnTo>
              <a:lnTo>
                <a:pt x="180129" y="180129"/>
              </a:lnTo>
              <a:cubicBezTo>
                <a:pt x="172794" y="180129"/>
                <a:pt x="165573" y="181948"/>
                <a:pt x="158295" y="182858"/>
              </a:cubicBezTo>
              <a:cubicBezTo>
                <a:pt x="157385" y="185587"/>
                <a:pt x="156130" y="188225"/>
                <a:pt x="155566" y="191046"/>
              </a:cubicBezTo>
              <a:cubicBezTo>
                <a:pt x="154304" y="197354"/>
                <a:pt x="155713" y="204396"/>
                <a:pt x="152836" y="210150"/>
              </a:cubicBezTo>
              <a:cubicBezTo>
                <a:pt x="151549" y="212723"/>
                <a:pt x="147378" y="211970"/>
                <a:pt x="144649" y="212880"/>
              </a:cubicBezTo>
              <a:cubicBezTo>
                <a:pt x="141010" y="211970"/>
                <a:pt x="136173" y="212998"/>
                <a:pt x="133732" y="210150"/>
              </a:cubicBezTo>
              <a:cubicBezTo>
                <a:pt x="117751" y="191506"/>
                <a:pt x="138467" y="196486"/>
                <a:pt x="120086" y="188317"/>
              </a:cubicBezTo>
              <a:cubicBezTo>
                <a:pt x="101553" y="180080"/>
                <a:pt x="93766" y="182029"/>
                <a:pt x="70960" y="180129"/>
              </a:cubicBezTo>
              <a:cubicBezTo>
                <a:pt x="67234" y="176403"/>
                <a:pt x="62478" y="170933"/>
                <a:pt x="57314" y="169212"/>
              </a:cubicBezTo>
              <a:cubicBezTo>
                <a:pt x="52064" y="167462"/>
                <a:pt x="46397" y="167393"/>
                <a:pt x="40938" y="166483"/>
              </a:cubicBezTo>
              <a:cubicBezTo>
                <a:pt x="39119" y="164663"/>
                <a:pt x="36383" y="163433"/>
                <a:pt x="35480" y="161024"/>
              </a:cubicBezTo>
              <a:cubicBezTo>
                <a:pt x="33537" y="155843"/>
                <a:pt x="33952" y="150051"/>
                <a:pt x="32751" y="144649"/>
              </a:cubicBezTo>
              <a:cubicBezTo>
                <a:pt x="32127" y="141840"/>
                <a:pt x="32055" y="138495"/>
                <a:pt x="30021" y="136461"/>
              </a:cubicBezTo>
              <a:cubicBezTo>
                <a:pt x="27987" y="134427"/>
                <a:pt x="24563" y="134642"/>
                <a:pt x="21834" y="133732"/>
              </a:cubicBezTo>
              <a:cubicBezTo>
                <a:pt x="19105" y="134642"/>
                <a:pt x="16219" y="135174"/>
                <a:pt x="13646" y="136461"/>
              </a:cubicBezTo>
              <a:cubicBezTo>
                <a:pt x="710" y="142929"/>
                <a:pt x="10532" y="141920"/>
                <a:pt x="0" y="14192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98</xdr:col>
      <xdr:colOff>10917</xdr:colOff>
      <xdr:row>95</xdr:row>
      <xdr:rowOff>10917</xdr:rowOff>
    </xdr:from>
    <xdr:to>
      <xdr:col>114</xdr:col>
      <xdr:colOff>21833</xdr:colOff>
      <xdr:row>118</xdr:row>
      <xdr:rowOff>8188</xdr:rowOff>
    </xdr:to>
    <xdr:sp macro="" textlink="">
      <xdr:nvSpPr>
        <xdr:cNvPr id="22" name="Freeform 24">
          <a:extLst>
            <a:ext uri="{FF2B5EF4-FFF2-40B4-BE49-F238E27FC236}">
              <a16:creationId xmlns:a16="http://schemas.microsoft.com/office/drawing/2014/main" id="{00000000-0008-0000-0F00-000016000000}"/>
            </a:ext>
          </a:extLst>
        </xdr:cNvPr>
        <xdr:cNvSpPr/>
      </xdr:nvSpPr>
      <xdr:spPr>
        <a:xfrm>
          <a:off x="3767577" y="1626357"/>
          <a:ext cx="498596" cy="347791"/>
        </a:xfrm>
        <a:custGeom>
          <a:avLst/>
          <a:gdLst>
            <a:gd name="connsiteX0" fmla="*/ 447593 w 447593"/>
            <a:gd name="connsiteY0" fmla="*/ 436676 h 436676"/>
            <a:gd name="connsiteX1" fmla="*/ 433947 w 447593"/>
            <a:gd name="connsiteY1" fmla="*/ 431217 h 436676"/>
            <a:gd name="connsiteX2" fmla="*/ 428489 w 447593"/>
            <a:gd name="connsiteY2" fmla="*/ 423030 h 436676"/>
            <a:gd name="connsiteX3" fmla="*/ 423030 w 447593"/>
            <a:gd name="connsiteY3" fmla="*/ 417571 h 436676"/>
            <a:gd name="connsiteX4" fmla="*/ 420301 w 447593"/>
            <a:gd name="connsiteY4" fmla="*/ 409384 h 436676"/>
            <a:gd name="connsiteX5" fmla="*/ 398467 w 447593"/>
            <a:gd name="connsiteY5" fmla="*/ 398467 h 436676"/>
            <a:gd name="connsiteX6" fmla="*/ 390280 w 447593"/>
            <a:gd name="connsiteY6" fmla="*/ 395738 h 436676"/>
            <a:gd name="connsiteX7" fmla="*/ 384821 w 447593"/>
            <a:gd name="connsiteY7" fmla="*/ 390279 h 436676"/>
            <a:gd name="connsiteX8" fmla="*/ 368446 w 447593"/>
            <a:gd name="connsiteY8" fmla="*/ 384821 h 436676"/>
            <a:gd name="connsiteX9" fmla="*/ 343883 w 447593"/>
            <a:gd name="connsiteY9" fmla="*/ 387550 h 436676"/>
            <a:gd name="connsiteX10" fmla="*/ 338424 w 447593"/>
            <a:gd name="connsiteY10" fmla="*/ 393008 h 436676"/>
            <a:gd name="connsiteX11" fmla="*/ 327507 w 447593"/>
            <a:gd name="connsiteY11" fmla="*/ 395738 h 436676"/>
            <a:gd name="connsiteX12" fmla="*/ 322049 w 447593"/>
            <a:gd name="connsiteY12" fmla="*/ 390279 h 436676"/>
            <a:gd name="connsiteX13" fmla="*/ 319320 w 447593"/>
            <a:gd name="connsiteY13" fmla="*/ 382091 h 436676"/>
            <a:gd name="connsiteX14" fmla="*/ 311132 w 447593"/>
            <a:gd name="connsiteY14" fmla="*/ 379362 h 436676"/>
            <a:gd name="connsiteX15" fmla="*/ 302944 w 447593"/>
            <a:gd name="connsiteY15" fmla="*/ 373904 h 436676"/>
            <a:gd name="connsiteX16" fmla="*/ 297486 w 447593"/>
            <a:gd name="connsiteY16" fmla="*/ 368445 h 436676"/>
            <a:gd name="connsiteX17" fmla="*/ 289298 w 447593"/>
            <a:gd name="connsiteY17" fmla="*/ 365716 h 436676"/>
            <a:gd name="connsiteX18" fmla="*/ 270194 w 447593"/>
            <a:gd name="connsiteY18" fmla="*/ 360258 h 436676"/>
            <a:gd name="connsiteX19" fmla="*/ 259277 w 447593"/>
            <a:gd name="connsiteY19" fmla="*/ 346611 h 436676"/>
            <a:gd name="connsiteX20" fmla="*/ 253818 w 447593"/>
            <a:gd name="connsiteY20" fmla="*/ 341153 h 436676"/>
            <a:gd name="connsiteX21" fmla="*/ 242901 w 447593"/>
            <a:gd name="connsiteY21" fmla="*/ 327507 h 436676"/>
            <a:gd name="connsiteX22" fmla="*/ 234714 w 447593"/>
            <a:gd name="connsiteY22" fmla="*/ 324778 h 436676"/>
            <a:gd name="connsiteX23" fmla="*/ 229255 w 447593"/>
            <a:gd name="connsiteY23" fmla="*/ 319319 h 436676"/>
            <a:gd name="connsiteX24" fmla="*/ 221068 w 447593"/>
            <a:gd name="connsiteY24" fmla="*/ 313861 h 436676"/>
            <a:gd name="connsiteX25" fmla="*/ 207421 w 447593"/>
            <a:gd name="connsiteY25" fmla="*/ 292027 h 436676"/>
            <a:gd name="connsiteX26" fmla="*/ 182858 w 447593"/>
            <a:gd name="connsiteY26" fmla="*/ 283839 h 436676"/>
            <a:gd name="connsiteX27" fmla="*/ 174671 w 447593"/>
            <a:gd name="connsiteY27" fmla="*/ 281110 h 436676"/>
            <a:gd name="connsiteX28" fmla="*/ 166483 w 447593"/>
            <a:gd name="connsiteY28" fmla="*/ 278381 h 436676"/>
            <a:gd name="connsiteX29" fmla="*/ 152837 w 447593"/>
            <a:gd name="connsiteY29" fmla="*/ 270193 h 436676"/>
            <a:gd name="connsiteX30" fmla="*/ 141920 w 447593"/>
            <a:gd name="connsiteY30" fmla="*/ 259276 h 436676"/>
            <a:gd name="connsiteX31" fmla="*/ 139191 w 447593"/>
            <a:gd name="connsiteY31" fmla="*/ 251089 h 436676"/>
            <a:gd name="connsiteX32" fmla="*/ 125545 w 447593"/>
            <a:gd name="connsiteY32" fmla="*/ 240172 h 436676"/>
            <a:gd name="connsiteX33" fmla="*/ 120086 w 447593"/>
            <a:gd name="connsiteY33" fmla="*/ 234713 h 436676"/>
            <a:gd name="connsiteX34" fmla="*/ 103711 w 447593"/>
            <a:gd name="connsiteY34" fmla="*/ 229255 h 436676"/>
            <a:gd name="connsiteX35" fmla="*/ 95523 w 447593"/>
            <a:gd name="connsiteY35" fmla="*/ 226525 h 436676"/>
            <a:gd name="connsiteX36" fmla="*/ 84606 w 447593"/>
            <a:gd name="connsiteY36" fmla="*/ 229255 h 436676"/>
            <a:gd name="connsiteX37" fmla="*/ 73689 w 447593"/>
            <a:gd name="connsiteY37" fmla="*/ 242901 h 436676"/>
            <a:gd name="connsiteX38" fmla="*/ 65502 w 447593"/>
            <a:gd name="connsiteY38" fmla="*/ 248359 h 436676"/>
            <a:gd name="connsiteX39" fmla="*/ 46397 w 447593"/>
            <a:gd name="connsiteY39" fmla="*/ 242901 h 436676"/>
            <a:gd name="connsiteX40" fmla="*/ 38209 w 447593"/>
            <a:gd name="connsiteY40" fmla="*/ 229255 h 436676"/>
            <a:gd name="connsiteX41" fmla="*/ 27292 w 447593"/>
            <a:gd name="connsiteY41" fmla="*/ 218338 h 436676"/>
            <a:gd name="connsiteX42" fmla="*/ 24563 w 447593"/>
            <a:gd name="connsiteY42" fmla="*/ 210150 h 436676"/>
            <a:gd name="connsiteX43" fmla="*/ 16376 w 447593"/>
            <a:gd name="connsiteY43" fmla="*/ 204692 h 436676"/>
            <a:gd name="connsiteX44" fmla="*/ 10917 w 447593"/>
            <a:gd name="connsiteY44" fmla="*/ 199233 h 436676"/>
            <a:gd name="connsiteX45" fmla="*/ 0 w 447593"/>
            <a:gd name="connsiteY45" fmla="*/ 185587 h 436676"/>
            <a:gd name="connsiteX46" fmla="*/ 2729 w 447593"/>
            <a:gd name="connsiteY46" fmla="*/ 177399 h 436676"/>
            <a:gd name="connsiteX47" fmla="*/ 24563 w 447593"/>
            <a:gd name="connsiteY47" fmla="*/ 158295 h 436676"/>
            <a:gd name="connsiteX48" fmla="*/ 27292 w 447593"/>
            <a:gd name="connsiteY48" fmla="*/ 150107 h 436676"/>
            <a:gd name="connsiteX49" fmla="*/ 30022 w 447593"/>
            <a:gd name="connsiteY49" fmla="*/ 131003 h 436676"/>
            <a:gd name="connsiteX50" fmla="*/ 40939 w 447593"/>
            <a:gd name="connsiteY50" fmla="*/ 120086 h 436676"/>
            <a:gd name="connsiteX51" fmla="*/ 46397 w 447593"/>
            <a:gd name="connsiteY51" fmla="*/ 103710 h 436676"/>
            <a:gd name="connsiteX52" fmla="*/ 40939 w 447593"/>
            <a:gd name="connsiteY52" fmla="*/ 65501 h 436676"/>
            <a:gd name="connsiteX53" fmla="*/ 43668 w 447593"/>
            <a:gd name="connsiteY53" fmla="*/ 54584 h 436676"/>
            <a:gd name="connsiteX54" fmla="*/ 51856 w 447593"/>
            <a:gd name="connsiteY54" fmla="*/ 49126 h 436676"/>
            <a:gd name="connsiteX55" fmla="*/ 57314 w 447593"/>
            <a:gd name="connsiteY55" fmla="*/ 43667 h 436676"/>
            <a:gd name="connsiteX56" fmla="*/ 60043 w 447593"/>
            <a:gd name="connsiteY56" fmla="*/ 0 h 43667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Lst>
          <a:rect l="l" t="t" r="r" b="b"/>
          <a:pathLst>
            <a:path w="447593" h="436676">
              <a:moveTo>
                <a:pt x="447593" y="436676"/>
              </a:moveTo>
              <a:cubicBezTo>
                <a:pt x="443044" y="434856"/>
                <a:pt x="437934" y="434065"/>
                <a:pt x="433947" y="431217"/>
              </a:cubicBezTo>
              <a:cubicBezTo>
                <a:pt x="431278" y="429311"/>
                <a:pt x="430538" y="425591"/>
                <a:pt x="428489" y="423030"/>
              </a:cubicBezTo>
              <a:cubicBezTo>
                <a:pt x="426881" y="421021"/>
                <a:pt x="424850" y="419391"/>
                <a:pt x="423030" y="417571"/>
              </a:cubicBezTo>
              <a:cubicBezTo>
                <a:pt x="422120" y="414842"/>
                <a:pt x="421781" y="411851"/>
                <a:pt x="420301" y="409384"/>
              </a:cubicBezTo>
              <a:cubicBezTo>
                <a:pt x="415537" y="401443"/>
                <a:pt x="406636" y="401190"/>
                <a:pt x="398467" y="398467"/>
              </a:cubicBezTo>
              <a:lnTo>
                <a:pt x="390280" y="395738"/>
              </a:lnTo>
              <a:cubicBezTo>
                <a:pt x="388460" y="393918"/>
                <a:pt x="387123" y="391430"/>
                <a:pt x="384821" y="390279"/>
              </a:cubicBezTo>
              <a:cubicBezTo>
                <a:pt x="379675" y="387706"/>
                <a:pt x="368446" y="384821"/>
                <a:pt x="368446" y="384821"/>
              </a:cubicBezTo>
              <a:cubicBezTo>
                <a:pt x="360258" y="385731"/>
                <a:pt x="351831" y="385383"/>
                <a:pt x="343883" y="387550"/>
              </a:cubicBezTo>
              <a:cubicBezTo>
                <a:pt x="341400" y="388227"/>
                <a:pt x="340726" y="391857"/>
                <a:pt x="338424" y="393008"/>
              </a:cubicBezTo>
              <a:cubicBezTo>
                <a:pt x="335069" y="394686"/>
                <a:pt x="331146" y="394828"/>
                <a:pt x="327507" y="395738"/>
              </a:cubicBezTo>
              <a:cubicBezTo>
                <a:pt x="325688" y="393918"/>
                <a:pt x="323373" y="392486"/>
                <a:pt x="322049" y="390279"/>
              </a:cubicBezTo>
              <a:cubicBezTo>
                <a:pt x="320569" y="387812"/>
                <a:pt x="321354" y="384125"/>
                <a:pt x="319320" y="382091"/>
              </a:cubicBezTo>
              <a:cubicBezTo>
                <a:pt x="317286" y="380057"/>
                <a:pt x="313705" y="380648"/>
                <a:pt x="311132" y="379362"/>
              </a:cubicBezTo>
              <a:cubicBezTo>
                <a:pt x="308198" y="377895"/>
                <a:pt x="305505" y="375953"/>
                <a:pt x="302944" y="373904"/>
              </a:cubicBezTo>
              <a:cubicBezTo>
                <a:pt x="300935" y="372297"/>
                <a:pt x="299692" y="369769"/>
                <a:pt x="297486" y="368445"/>
              </a:cubicBezTo>
              <a:cubicBezTo>
                <a:pt x="295019" y="366965"/>
                <a:pt x="292064" y="366506"/>
                <a:pt x="289298" y="365716"/>
              </a:cubicBezTo>
              <a:cubicBezTo>
                <a:pt x="265318" y="358865"/>
                <a:pt x="289817" y="366799"/>
                <a:pt x="270194" y="360258"/>
              </a:cubicBezTo>
              <a:cubicBezTo>
                <a:pt x="257009" y="347073"/>
                <a:pt x="273054" y="363832"/>
                <a:pt x="259277" y="346611"/>
              </a:cubicBezTo>
              <a:cubicBezTo>
                <a:pt x="257670" y="344602"/>
                <a:pt x="255425" y="343162"/>
                <a:pt x="253818" y="341153"/>
              </a:cubicBezTo>
              <a:cubicBezTo>
                <a:pt x="250382" y="336858"/>
                <a:pt x="247974" y="330550"/>
                <a:pt x="242901" y="327507"/>
              </a:cubicBezTo>
              <a:cubicBezTo>
                <a:pt x="240434" y="326027"/>
                <a:pt x="237443" y="325688"/>
                <a:pt x="234714" y="324778"/>
              </a:cubicBezTo>
              <a:cubicBezTo>
                <a:pt x="232894" y="322958"/>
                <a:pt x="231264" y="320927"/>
                <a:pt x="229255" y="319319"/>
              </a:cubicBezTo>
              <a:cubicBezTo>
                <a:pt x="226694" y="317270"/>
                <a:pt x="222806" y="316642"/>
                <a:pt x="221068" y="313861"/>
              </a:cubicBezTo>
              <a:cubicBezTo>
                <a:pt x="211078" y="297877"/>
                <a:pt x="222388" y="298679"/>
                <a:pt x="207421" y="292027"/>
              </a:cubicBezTo>
              <a:cubicBezTo>
                <a:pt x="207406" y="292020"/>
                <a:pt x="186960" y="285206"/>
                <a:pt x="182858" y="283839"/>
              </a:cubicBezTo>
              <a:lnTo>
                <a:pt x="174671" y="281110"/>
              </a:lnTo>
              <a:lnTo>
                <a:pt x="166483" y="278381"/>
              </a:lnTo>
              <a:cubicBezTo>
                <a:pt x="146324" y="258218"/>
                <a:pt x="177629" y="287901"/>
                <a:pt x="152837" y="270193"/>
              </a:cubicBezTo>
              <a:cubicBezTo>
                <a:pt x="148649" y="267202"/>
                <a:pt x="141920" y="259276"/>
                <a:pt x="141920" y="259276"/>
              </a:cubicBezTo>
              <a:cubicBezTo>
                <a:pt x="141010" y="256547"/>
                <a:pt x="140671" y="253556"/>
                <a:pt x="139191" y="251089"/>
              </a:cubicBezTo>
              <a:cubicBezTo>
                <a:pt x="136149" y="246019"/>
                <a:pt x="129837" y="243606"/>
                <a:pt x="125545" y="240172"/>
              </a:cubicBezTo>
              <a:cubicBezTo>
                <a:pt x="123536" y="238564"/>
                <a:pt x="122388" y="235864"/>
                <a:pt x="120086" y="234713"/>
              </a:cubicBezTo>
              <a:cubicBezTo>
                <a:pt x="114940" y="232140"/>
                <a:pt x="109169" y="231074"/>
                <a:pt x="103711" y="229255"/>
              </a:cubicBezTo>
              <a:lnTo>
                <a:pt x="95523" y="226525"/>
              </a:lnTo>
              <a:cubicBezTo>
                <a:pt x="91884" y="227435"/>
                <a:pt x="87258" y="226603"/>
                <a:pt x="84606" y="229255"/>
              </a:cubicBezTo>
              <a:cubicBezTo>
                <a:pt x="65760" y="248102"/>
                <a:pt x="97262" y="235044"/>
                <a:pt x="73689" y="242901"/>
              </a:cubicBezTo>
              <a:cubicBezTo>
                <a:pt x="70960" y="244720"/>
                <a:pt x="68749" y="247895"/>
                <a:pt x="65502" y="248359"/>
              </a:cubicBezTo>
              <a:cubicBezTo>
                <a:pt x="63103" y="248702"/>
                <a:pt x="49469" y="243925"/>
                <a:pt x="46397" y="242901"/>
              </a:cubicBezTo>
              <a:cubicBezTo>
                <a:pt x="26223" y="222723"/>
                <a:pt x="55931" y="254064"/>
                <a:pt x="38209" y="229255"/>
              </a:cubicBezTo>
              <a:cubicBezTo>
                <a:pt x="35218" y="225067"/>
                <a:pt x="27292" y="218338"/>
                <a:pt x="27292" y="218338"/>
              </a:cubicBezTo>
              <a:cubicBezTo>
                <a:pt x="26382" y="215609"/>
                <a:pt x="26360" y="212397"/>
                <a:pt x="24563" y="210150"/>
              </a:cubicBezTo>
              <a:cubicBezTo>
                <a:pt x="22514" y="207589"/>
                <a:pt x="18937" y="206741"/>
                <a:pt x="16376" y="204692"/>
              </a:cubicBezTo>
              <a:cubicBezTo>
                <a:pt x="14367" y="203084"/>
                <a:pt x="12525" y="201242"/>
                <a:pt x="10917" y="199233"/>
              </a:cubicBezTo>
              <a:cubicBezTo>
                <a:pt x="-2855" y="182018"/>
                <a:pt x="13182" y="198769"/>
                <a:pt x="0" y="185587"/>
              </a:cubicBezTo>
              <a:cubicBezTo>
                <a:pt x="910" y="182858"/>
                <a:pt x="1003" y="179701"/>
                <a:pt x="2729" y="177399"/>
              </a:cubicBezTo>
              <a:cubicBezTo>
                <a:pt x="10711" y="166757"/>
                <a:pt x="15094" y="164608"/>
                <a:pt x="24563" y="158295"/>
              </a:cubicBezTo>
              <a:cubicBezTo>
                <a:pt x="25473" y="155566"/>
                <a:pt x="26728" y="152928"/>
                <a:pt x="27292" y="150107"/>
              </a:cubicBezTo>
              <a:cubicBezTo>
                <a:pt x="28554" y="143799"/>
                <a:pt x="27360" y="136859"/>
                <a:pt x="30022" y="131003"/>
              </a:cubicBezTo>
              <a:cubicBezTo>
                <a:pt x="32152" y="126318"/>
                <a:pt x="40939" y="120086"/>
                <a:pt x="40939" y="120086"/>
              </a:cubicBezTo>
              <a:cubicBezTo>
                <a:pt x="42758" y="114627"/>
                <a:pt x="46918" y="109440"/>
                <a:pt x="46397" y="103710"/>
              </a:cubicBezTo>
              <a:cubicBezTo>
                <a:pt x="43408" y="70824"/>
                <a:pt x="46845" y="83222"/>
                <a:pt x="40939" y="65501"/>
              </a:cubicBezTo>
              <a:cubicBezTo>
                <a:pt x="41849" y="61862"/>
                <a:pt x="41587" y="57705"/>
                <a:pt x="43668" y="54584"/>
              </a:cubicBezTo>
              <a:cubicBezTo>
                <a:pt x="45488" y="51855"/>
                <a:pt x="49295" y="51175"/>
                <a:pt x="51856" y="49126"/>
              </a:cubicBezTo>
              <a:cubicBezTo>
                <a:pt x="53865" y="47519"/>
                <a:pt x="55495" y="45487"/>
                <a:pt x="57314" y="43667"/>
              </a:cubicBezTo>
              <a:cubicBezTo>
                <a:pt x="63783" y="24260"/>
                <a:pt x="60043" y="38357"/>
                <a:pt x="60043"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95</xdr:col>
      <xdr:colOff>10916</xdr:colOff>
      <xdr:row>81</xdr:row>
      <xdr:rowOff>18385</xdr:rowOff>
    </xdr:from>
    <xdr:to>
      <xdr:col>104</xdr:col>
      <xdr:colOff>16375</xdr:colOff>
      <xdr:row>95</xdr:row>
      <xdr:rowOff>10917</xdr:rowOff>
    </xdr:to>
    <xdr:sp macro="" textlink="">
      <xdr:nvSpPr>
        <xdr:cNvPr id="23" name="Freeform 25">
          <a:extLst>
            <a:ext uri="{FF2B5EF4-FFF2-40B4-BE49-F238E27FC236}">
              <a16:creationId xmlns:a16="http://schemas.microsoft.com/office/drawing/2014/main" id="{00000000-0008-0000-0F00-000017000000}"/>
            </a:ext>
          </a:extLst>
        </xdr:cNvPr>
        <xdr:cNvSpPr/>
      </xdr:nvSpPr>
      <xdr:spPr>
        <a:xfrm>
          <a:off x="3676136" y="1420465"/>
          <a:ext cx="279779" cy="205892"/>
        </a:xfrm>
        <a:custGeom>
          <a:avLst/>
          <a:gdLst>
            <a:gd name="connsiteX0" fmla="*/ 144649 w 251089"/>
            <a:gd name="connsiteY0" fmla="*/ 259996 h 259996"/>
            <a:gd name="connsiteX1" fmla="*/ 155566 w 251089"/>
            <a:gd name="connsiteY1" fmla="*/ 246350 h 259996"/>
            <a:gd name="connsiteX2" fmla="*/ 171942 w 251089"/>
            <a:gd name="connsiteY2" fmla="*/ 240891 h 259996"/>
            <a:gd name="connsiteX3" fmla="*/ 177400 w 251089"/>
            <a:gd name="connsiteY3" fmla="*/ 232703 h 259996"/>
            <a:gd name="connsiteX4" fmla="*/ 191046 w 251089"/>
            <a:gd name="connsiteY4" fmla="*/ 221787 h 259996"/>
            <a:gd name="connsiteX5" fmla="*/ 193775 w 251089"/>
            <a:gd name="connsiteY5" fmla="*/ 213599 h 259996"/>
            <a:gd name="connsiteX6" fmla="*/ 199234 w 251089"/>
            <a:gd name="connsiteY6" fmla="*/ 208140 h 259996"/>
            <a:gd name="connsiteX7" fmla="*/ 204692 w 251089"/>
            <a:gd name="connsiteY7" fmla="*/ 199953 h 259996"/>
            <a:gd name="connsiteX8" fmla="*/ 207422 w 251089"/>
            <a:gd name="connsiteY8" fmla="*/ 191765 h 259996"/>
            <a:gd name="connsiteX9" fmla="*/ 215609 w 251089"/>
            <a:gd name="connsiteY9" fmla="*/ 186307 h 259996"/>
            <a:gd name="connsiteX10" fmla="*/ 229255 w 251089"/>
            <a:gd name="connsiteY10" fmla="*/ 178119 h 259996"/>
            <a:gd name="connsiteX11" fmla="*/ 234714 w 251089"/>
            <a:gd name="connsiteY11" fmla="*/ 172660 h 259996"/>
            <a:gd name="connsiteX12" fmla="*/ 242902 w 251089"/>
            <a:gd name="connsiteY12" fmla="*/ 169931 h 259996"/>
            <a:gd name="connsiteX13" fmla="*/ 248360 w 251089"/>
            <a:gd name="connsiteY13" fmla="*/ 153556 h 259996"/>
            <a:gd name="connsiteX14" fmla="*/ 251089 w 251089"/>
            <a:gd name="connsiteY14" fmla="*/ 145368 h 259996"/>
            <a:gd name="connsiteX15" fmla="*/ 242902 w 251089"/>
            <a:gd name="connsiteY15" fmla="*/ 142639 h 259996"/>
            <a:gd name="connsiteX16" fmla="*/ 231985 w 251089"/>
            <a:gd name="connsiteY16" fmla="*/ 131722 h 259996"/>
            <a:gd name="connsiteX17" fmla="*/ 223797 w 251089"/>
            <a:gd name="connsiteY17" fmla="*/ 128993 h 259996"/>
            <a:gd name="connsiteX18" fmla="*/ 215609 w 251089"/>
            <a:gd name="connsiteY18" fmla="*/ 123534 h 259996"/>
            <a:gd name="connsiteX19" fmla="*/ 199234 w 251089"/>
            <a:gd name="connsiteY19" fmla="*/ 118076 h 259996"/>
            <a:gd name="connsiteX20" fmla="*/ 185588 w 251089"/>
            <a:gd name="connsiteY20" fmla="*/ 107159 h 259996"/>
            <a:gd name="connsiteX21" fmla="*/ 171942 w 251089"/>
            <a:gd name="connsiteY21" fmla="*/ 104430 h 259996"/>
            <a:gd name="connsiteX22" fmla="*/ 152837 w 251089"/>
            <a:gd name="connsiteY22" fmla="*/ 98971 h 259996"/>
            <a:gd name="connsiteX23" fmla="*/ 144649 w 251089"/>
            <a:gd name="connsiteY23" fmla="*/ 93513 h 259996"/>
            <a:gd name="connsiteX24" fmla="*/ 139191 w 251089"/>
            <a:gd name="connsiteY24" fmla="*/ 88054 h 259996"/>
            <a:gd name="connsiteX25" fmla="*/ 131003 w 251089"/>
            <a:gd name="connsiteY25" fmla="*/ 85325 h 259996"/>
            <a:gd name="connsiteX26" fmla="*/ 122816 w 251089"/>
            <a:gd name="connsiteY26" fmla="*/ 79867 h 259996"/>
            <a:gd name="connsiteX27" fmla="*/ 117357 w 251089"/>
            <a:gd name="connsiteY27" fmla="*/ 74408 h 259996"/>
            <a:gd name="connsiteX28" fmla="*/ 109169 w 251089"/>
            <a:gd name="connsiteY28" fmla="*/ 71679 h 259996"/>
            <a:gd name="connsiteX29" fmla="*/ 103711 w 251089"/>
            <a:gd name="connsiteY29" fmla="*/ 63491 h 259996"/>
            <a:gd name="connsiteX30" fmla="*/ 100982 w 251089"/>
            <a:gd name="connsiteY30" fmla="*/ 44387 h 259996"/>
            <a:gd name="connsiteX31" fmla="*/ 92794 w 251089"/>
            <a:gd name="connsiteY31" fmla="*/ 41658 h 259996"/>
            <a:gd name="connsiteX32" fmla="*/ 81877 w 251089"/>
            <a:gd name="connsiteY32" fmla="*/ 28011 h 259996"/>
            <a:gd name="connsiteX33" fmla="*/ 73690 w 251089"/>
            <a:gd name="connsiteY33" fmla="*/ 22553 h 259996"/>
            <a:gd name="connsiteX34" fmla="*/ 68231 w 251089"/>
            <a:gd name="connsiteY34" fmla="*/ 17095 h 259996"/>
            <a:gd name="connsiteX35" fmla="*/ 51856 w 251089"/>
            <a:gd name="connsiteY35" fmla="*/ 6178 h 259996"/>
            <a:gd name="connsiteX36" fmla="*/ 46397 w 251089"/>
            <a:gd name="connsiteY36" fmla="*/ 719 h 259996"/>
            <a:gd name="connsiteX37" fmla="*/ 0 w 251089"/>
            <a:gd name="connsiteY37" fmla="*/ 719 h 25999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Lst>
          <a:rect l="l" t="t" r="r" b="b"/>
          <a:pathLst>
            <a:path w="251089" h="259996">
              <a:moveTo>
                <a:pt x="144649" y="259996"/>
              </a:moveTo>
              <a:cubicBezTo>
                <a:pt x="148288" y="255447"/>
                <a:pt x="150794" y="249691"/>
                <a:pt x="155566" y="246350"/>
              </a:cubicBezTo>
              <a:cubicBezTo>
                <a:pt x="160280" y="243050"/>
                <a:pt x="171942" y="240891"/>
                <a:pt x="171942" y="240891"/>
              </a:cubicBezTo>
              <a:cubicBezTo>
                <a:pt x="173761" y="238162"/>
                <a:pt x="175351" y="235264"/>
                <a:pt x="177400" y="232703"/>
              </a:cubicBezTo>
              <a:cubicBezTo>
                <a:pt x="181843" y="227150"/>
                <a:pt x="184970" y="225838"/>
                <a:pt x="191046" y="221787"/>
              </a:cubicBezTo>
              <a:cubicBezTo>
                <a:pt x="191956" y="219058"/>
                <a:pt x="192295" y="216066"/>
                <a:pt x="193775" y="213599"/>
              </a:cubicBezTo>
              <a:cubicBezTo>
                <a:pt x="195099" y="211392"/>
                <a:pt x="197626" y="210149"/>
                <a:pt x="199234" y="208140"/>
              </a:cubicBezTo>
              <a:cubicBezTo>
                <a:pt x="201283" y="205579"/>
                <a:pt x="203225" y="202887"/>
                <a:pt x="204692" y="199953"/>
              </a:cubicBezTo>
              <a:cubicBezTo>
                <a:pt x="205979" y="197380"/>
                <a:pt x="205625" y="194012"/>
                <a:pt x="207422" y="191765"/>
              </a:cubicBezTo>
              <a:cubicBezTo>
                <a:pt x="209471" y="189204"/>
                <a:pt x="213048" y="188356"/>
                <a:pt x="215609" y="186307"/>
              </a:cubicBezTo>
              <a:cubicBezTo>
                <a:pt x="226313" y="177744"/>
                <a:pt x="215037" y="182858"/>
                <a:pt x="229255" y="178119"/>
              </a:cubicBezTo>
              <a:cubicBezTo>
                <a:pt x="231075" y="176299"/>
                <a:pt x="232507" y="173984"/>
                <a:pt x="234714" y="172660"/>
              </a:cubicBezTo>
              <a:cubicBezTo>
                <a:pt x="237181" y="171180"/>
                <a:pt x="241230" y="172272"/>
                <a:pt x="242902" y="169931"/>
              </a:cubicBezTo>
              <a:cubicBezTo>
                <a:pt x="246246" y="165249"/>
                <a:pt x="246541" y="159014"/>
                <a:pt x="248360" y="153556"/>
              </a:cubicBezTo>
              <a:lnTo>
                <a:pt x="251089" y="145368"/>
              </a:lnTo>
              <a:cubicBezTo>
                <a:pt x="248360" y="144458"/>
                <a:pt x="245243" y="144311"/>
                <a:pt x="242902" y="142639"/>
              </a:cubicBezTo>
              <a:cubicBezTo>
                <a:pt x="238714" y="139648"/>
                <a:pt x="236867" y="133349"/>
                <a:pt x="231985" y="131722"/>
              </a:cubicBezTo>
              <a:lnTo>
                <a:pt x="223797" y="128993"/>
              </a:lnTo>
              <a:cubicBezTo>
                <a:pt x="221068" y="127173"/>
                <a:pt x="218607" y="124866"/>
                <a:pt x="215609" y="123534"/>
              </a:cubicBezTo>
              <a:cubicBezTo>
                <a:pt x="210351" y="121197"/>
                <a:pt x="199234" y="118076"/>
                <a:pt x="199234" y="118076"/>
              </a:cubicBezTo>
              <a:cubicBezTo>
                <a:pt x="195238" y="114080"/>
                <a:pt x="191096" y="109224"/>
                <a:pt x="185588" y="107159"/>
              </a:cubicBezTo>
              <a:cubicBezTo>
                <a:pt x="181245" y="105530"/>
                <a:pt x="176470" y="105436"/>
                <a:pt x="171942" y="104430"/>
              </a:cubicBezTo>
              <a:cubicBezTo>
                <a:pt x="168788" y="103729"/>
                <a:pt x="156488" y="100797"/>
                <a:pt x="152837" y="98971"/>
              </a:cubicBezTo>
              <a:cubicBezTo>
                <a:pt x="149903" y="97504"/>
                <a:pt x="147210" y="95562"/>
                <a:pt x="144649" y="93513"/>
              </a:cubicBezTo>
              <a:cubicBezTo>
                <a:pt x="142640" y="91906"/>
                <a:pt x="141397" y="89378"/>
                <a:pt x="139191" y="88054"/>
              </a:cubicBezTo>
              <a:cubicBezTo>
                <a:pt x="136724" y="86574"/>
                <a:pt x="133732" y="86235"/>
                <a:pt x="131003" y="85325"/>
              </a:cubicBezTo>
              <a:cubicBezTo>
                <a:pt x="128274" y="83506"/>
                <a:pt x="125377" y="81916"/>
                <a:pt x="122816" y="79867"/>
              </a:cubicBezTo>
              <a:cubicBezTo>
                <a:pt x="120807" y="78259"/>
                <a:pt x="119564" y="75732"/>
                <a:pt x="117357" y="74408"/>
              </a:cubicBezTo>
              <a:cubicBezTo>
                <a:pt x="114890" y="72928"/>
                <a:pt x="111898" y="72589"/>
                <a:pt x="109169" y="71679"/>
              </a:cubicBezTo>
              <a:cubicBezTo>
                <a:pt x="107350" y="68950"/>
                <a:pt x="104653" y="66633"/>
                <a:pt x="103711" y="63491"/>
              </a:cubicBezTo>
              <a:cubicBezTo>
                <a:pt x="101863" y="57330"/>
                <a:pt x="103859" y="50140"/>
                <a:pt x="100982" y="44387"/>
              </a:cubicBezTo>
              <a:cubicBezTo>
                <a:pt x="99695" y="41814"/>
                <a:pt x="95523" y="42568"/>
                <a:pt x="92794" y="41658"/>
              </a:cubicBezTo>
              <a:cubicBezTo>
                <a:pt x="88741" y="35577"/>
                <a:pt x="87434" y="32456"/>
                <a:pt x="81877" y="28011"/>
              </a:cubicBezTo>
              <a:cubicBezTo>
                <a:pt x="79316" y="25962"/>
                <a:pt x="76251" y="24602"/>
                <a:pt x="73690" y="22553"/>
              </a:cubicBezTo>
              <a:cubicBezTo>
                <a:pt x="71681" y="20946"/>
                <a:pt x="70290" y="18639"/>
                <a:pt x="68231" y="17095"/>
              </a:cubicBezTo>
              <a:cubicBezTo>
                <a:pt x="62983" y="13159"/>
                <a:pt x="56495" y="10817"/>
                <a:pt x="51856" y="6178"/>
              </a:cubicBezTo>
              <a:cubicBezTo>
                <a:pt x="50036" y="4358"/>
                <a:pt x="48956" y="988"/>
                <a:pt x="46397" y="719"/>
              </a:cubicBezTo>
              <a:cubicBezTo>
                <a:pt x="31016" y="-900"/>
                <a:pt x="15466" y="719"/>
                <a:pt x="0" y="719"/>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87</xdr:col>
      <xdr:colOff>21834</xdr:colOff>
      <xdr:row>61</xdr:row>
      <xdr:rowOff>13646</xdr:rowOff>
    </xdr:from>
    <xdr:to>
      <xdr:col>95</xdr:col>
      <xdr:colOff>16375</xdr:colOff>
      <xdr:row>82</xdr:row>
      <xdr:rowOff>5459</xdr:rowOff>
    </xdr:to>
    <xdr:sp macro="" textlink="">
      <xdr:nvSpPr>
        <xdr:cNvPr id="24" name="Freeform 26">
          <a:extLst>
            <a:ext uri="{FF2B5EF4-FFF2-40B4-BE49-F238E27FC236}">
              <a16:creationId xmlns:a16="http://schemas.microsoft.com/office/drawing/2014/main" id="{00000000-0008-0000-0F00-000018000000}"/>
            </a:ext>
          </a:extLst>
        </xdr:cNvPr>
        <xdr:cNvSpPr/>
      </xdr:nvSpPr>
      <xdr:spPr>
        <a:xfrm>
          <a:off x="3443214" y="1110926"/>
          <a:ext cx="238381" cy="311853"/>
        </a:xfrm>
        <a:custGeom>
          <a:avLst/>
          <a:gdLst>
            <a:gd name="connsiteX0" fmla="*/ 212880 w 212880"/>
            <a:gd name="connsiteY0" fmla="*/ 393009 h 393009"/>
            <a:gd name="connsiteX1" fmla="*/ 199234 w 212880"/>
            <a:gd name="connsiteY1" fmla="*/ 384821 h 393009"/>
            <a:gd name="connsiteX2" fmla="*/ 196505 w 212880"/>
            <a:gd name="connsiteY2" fmla="*/ 376633 h 393009"/>
            <a:gd name="connsiteX3" fmla="*/ 191046 w 212880"/>
            <a:gd name="connsiteY3" fmla="*/ 371175 h 393009"/>
            <a:gd name="connsiteX4" fmla="*/ 177400 w 212880"/>
            <a:gd name="connsiteY4" fmla="*/ 352070 h 393009"/>
            <a:gd name="connsiteX5" fmla="*/ 166483 w 212880"/>
            <a:gd name="connsiteY5" fmla="*/ 338424 h 393009"/>
            <a:gd name="connsiteX6" fmla="*/ 161025 w 212880"/>
            <a:gd name="connsiteY6" fmla="*/ 330236 h 393009"/>
            <a:gd name="connsiteX7" fmla="*/ 147378 w 212880"/>
            <a:gd name="connsiteY7" fmla="*/ 319320 h 393009"/>
            <a:gd name="connsiteX8" fmla="*/ 144649 w 212880"/>
            <a:gd name="connsiteY8" fmla="*/ 311132 h 393009"/>
            <a:gd name="connsiteX9" fmla="*/ 136462 w 212880"/>
            <a:gd name="connsiteY9" fmla="*/ 292027 h 393009"/>
            <a:gd name="connsiteX10" fmla="*/ 128274 w 212880"/>
            <a:gd name="connsiteY10" fmla="*/ 289298 h 393009"/>
            <a:gd name="connsiteX11" fmla="*/ 122815 w 212880"/>
            <a:gd name="connsiteY11" fmla="*/ 283840 h 393009"/>
            <a:gd name="connsiteX12" fmla="*/ 117357 w 212880"/>
            <a:gd name="connsiteY12" fmla="*/ 292027 h 393009"/>
            <a:gd name="connsiteX13" fmla="*/ 111899 w 212880"/>
            <a:gd name="connsiteY13" fmla="*/ 297486 h 393009"/>
            <a:gd name="connsiteX14" fmla="*/ 109169 w 212880"/>
            <a:gd name="connsiteY14" fmla="*/ 305673 h 393009"/>
            <a:gd name="connsiteX15" fmla="*/ 98252 w 212880"/>
            <a:gd name="connsiteY15" fmla="*/ 316590 h 393009"/>
            <a:gd name="connsiteX16" fmla="*/ 95523 w 212880"/>
            <a:gd name="connsiteY16" fmla="*/ 324778 h 393009"/>
            <a:gd name="connsiteX17" fmla="*/ 87335 w 212880"/>
            <a:gd name="connsiteY17" fmla="*/ 319320 h 393009"/>
            <a:gd name="connsiteX18" fmla="*/ 76419 w 212880"/>
            <a:gd name="connsiteY18" fmla="*/ 305673 h 393009"/>
            <a:gd name="connsiteX19" fmla="*/ 60043 w 212880"/>
            <a:gd name="connsiteY19" fmla="*/ 286569 h 393009"/>
            <a:gd name="connsiteX20" fmla="*/ 51856 w 212880"/>
            <a:gd name="connsiteY20" fmla="*/ 253818 h 393009"/>
            <a:gd name="connsiteX21" fmla="*/ 54585 w 212880"/>
            <a:gd name="connsiteY21" fmla="*/ 245630 h 393009"/>
            <a:gd name="connsiteX22" fmla="*/ 62772 w 212880"/>
            <a:gd name="connsiteY22" fmla="*/ 242901 h 393009"/>
            <a:gd name="connsiteX23" fmla="*/ 60043 w 212880"/>
            <a:gd name="connsiteY23" fmla="*/ 231984 h 393009"/>
            <a:gd name="connsiteX24" fmla="*/ 54585 w 212880"/>
            <a:gd name="connsiteY24" fmla="*/ 207421 h 393009"/>
            <a:gd name="connsiteX25" fmla="*/ 51856 w 212880"/>
            <a:gd name="connsiteY25" fmla="*/ 174671 h 393009"/>
            <a:gd name="connsiteX26" fmla="*/ 46397 w 212880"/>
            <a:gd name="connsiteY26" fmla="*/ 169212 h 393009"/>
            <a:gd name="connsiteX27" fmla="*/ 35480 w 212880"/>
            <a:gd name="connsiteY27" fmla="*/ 155566 h 393009"/>
            <a:gd name="connsiteX28" fmla="*/ 30022 w 212880"/>
            <a:gd name="connsiteY28" fmla="*/ 139191 h 393009"/>
            <a:gd name="connsiteX29" fmla="*/ 24563 w 212880"/>
            <a:gd name="connsiteY29" fmla="*/ 111898 h 393009"/>
            <a:gd name="connsiteX30" fmla="*/ 13646 w 212880"/>
            <a:gd name="connsiteY30" fmla="*/ 98252 h 393009"/>
            <a:gd name="connsiteX31" fmla="*/ 5459 w 212880"/>
            <a:gd name="connsiteY31" fmla="*/ 92794 h 393009"/>
            <a:gd name="connsiteX32" fmla="*/ 0 w 212880"/>
            <a:gd name="connsiteY32" fmla="*/ 73689 h 393009"/>
            <a:gd name="connsiteX33" fmla="*/ 8188 w 212880"/>
            <a:gd name="connsiteY33" fmla="*/ 51855 h 393009"/>
            <a:gd name="connsiteX34" fmla="*/ 13646 w 212880"/>
            <a:gd name="connsiteY34" fmla="*/ 43668 h 393009"/>
            <a:gd name="connsiteX35" fmla="*/ 21834 w 212880"/>
            <a:gd name="connsiteY35" fmla="*/ 40938 h 393009"/>
            <a:gd name="connsiteX36" fmla="*/ 38209 w 212880"/>
            <a:gd name="connsiteY36" fmla="*/ 32751 h 393009"/>
            <a:gd name="connsiteX37" fmla="*/ 43668 w 212880"/>
            <a:gd name="connsiteY37" fmla="*/ 27292 h 393009"/>
            <a:gd name="connsiteX38" fmla="*/ 60043 w 212880"/>
            <a:gd name="connsiteY38" fmla="*/ 21834 h 393009"/>
            <a:gd name="connsiteX39" fmla="*/ 65502 w 212880"/>
            <a:gd name="connsiteY39" fmla="*/ 27292 h 393009"/>
            <a:gd name="connsiteX40" fmla="*/ 70960 w 212880"/>
            <a:gd name="connsiteY40" fmla="*/ 62772 h 393009"/>
            <a:gd name="connsiteX41" fmla="*/ 84606 w 212880"/>
            <a:gd name="connsiteY41" fmla="*/ 70960 h 393009"/>
            <a:gd name="connsiteX42" fmla="*/ 90065 w 212880"/>
            <a:gd name="connsiteY42" fmla="*/ 76418 h 393009"/>
            <a:gd name="connsiteX43" fmla="*/ 98252 w 212880"/>
            <a:gd name="connsiteY43" fmla="*/ 90065 h 393009"/>
            <a:gd name="connsiteX44" fmla="*/ 106440 w 212880"/>
            <a:gd name="connsiteY44" fmla="*/ 92794 h 393009"/>
            <a:gd name="connsiteX45" fmla="*/ 125545 w 212880"/>
            <a:gd name="connsiteY45" fmla="*/ 90065 h 393009"/>
            <a:gd name="connsiteX46" fmla="*/ 136462 w 212880"/>
            <a:gd name="connsiteY46" fmla="*/ 79148 h 393009"/>
            <a:gd name="connsiteX47" fmla="*/ 139191 w 212880"/>
            <a:gd name="connsiteY47" fmla="*/ 70960 h 393009"/>
            <a:gd name="connsiteX48" fmla="*/ 141920 w 212880"/>
            <a:gd name="connsiteY48" fmla="*/ 60043 h 393009"/>
            <a:gd name="connsiteX49" fmla="*/ 150108 w 212880"/>
            <a:gd name="connsiteY49" fmla="*/ 54585 h 393009"/>
            <a:gd name="connsiteX50" fmla="*/ 191046 w 212880"/>
            <a:gd name="connsiteY50" fmla="*/ 49126 h 393009"/>
            <a:gd name="connsiteX51" fmla="*/ 204692 w 212880"/>
            <a:gd name="connsiteY51" fmla="*/ 38209 h 393009"/>
            <a:gd name="connsiteX52" fmla="*/ 207421 w 212880"/>
            <a:gd name="connsiteY52" fmla="*/ 30022 h 393009"/>
            <a:gd name="connsiteX53" fmla="*/ 201963 w 212880"/>
            <a:gd name="connsiteY53" fmla="*/ 13646 h 393009"/>
            <a:gd name="connsiteX54" fmla="*/ 204692 w 212880"/>
            <a:gd name="connsiteY54" fmla="*/ 0 h 39300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Lst>
          <a:rect l="l" t="t" r="r" b="b"/>
          <a:pathLst>
            <a:path w="212880" h="393009">
              <a:moveTo>
                <a:pt x="212880" y="393009"/>
              </a:moveTo>
              <a:cubicBezTo>
                <a:pt x="208331" y="390280"/>
                <a:pt x="202985" y="388572"/>
                <a:pt x="199234" y="384821"/>
              </a:cubicBezTo>
              <a:cubicBezTo>
                <a:pt x="197200" y="382787"/>
                <a:pt x="197985" y="379100"/>
                <a:pt x="196505" y="376633"/>
              </a:cubicBezTo>
              <a:cubicBezTo>
                <a:pt x="195181" y="374427"/>
                <a:pt x="192866" y="372994"/>
                <a:pt x="191046" y="371175"/>
              </a:cubicBezTo>
              <a:cubicBezTo>
                <a:pt x="184279" y="350871"/>
                <a:pt x="194664" y="377962"/>
                <a:pt x="177400" y="352070"/>
              </a:cubicBezTo>
              <a:cubicBezTo>
                <a:pt x="160582" y="326847"/>
                <a:pt x="182052" y="357888"/>
                <a:pt x="166483" y="338424"/>
              </a:cubicBezTo>
              <a:cubicBezTo>
                <a:pt x="164434" y="335863"/>
                <a:pt x="163074" y="332797"/>
                <a:pt x="161025" y="330236"/>
              </a:cubicBezTo>
              <a:cubicBezTo>
                <a:pt x="156582" y="324682"/>
                <a:pt x="153455" y="323371"/>
                <a:pt x="147378" y="319320"/>
              </a:cubicBezTo>
              <a:cubicBezTo>
                <a:pt x="146468" y="316591"/>
                <a:pt x="145347" y="313923"/>
                <a:pt x="144649" y="311132"/>
              </a:cubicBezTo>
              <a:cubicBezTo>
                <a:pt x="142318" y="301808"/>
                <a:pt x="144699" y="296969"/>
                <a:pt x="136462" y="292027"/>
              </a:cubicBezTo>
              <a:cubicBezTo>
                <a:pt x="133995" y="290547"/>
                <a:pt x="131003" y="290208"/>
                <a:pt x="128274" y="289298"/>
              </a:cubicBezTo>
              <a:cubicBezTo>
                <a:pt x="126454" y="287479"/>
                <a:pt x="125311" y="283216"/>
                <a:pt x="122815" y="283840"/>
              </a:cubicBezTo>
              <a:cubicBezTo>
                <a:pt x="119633" y="284635"/>
                <a:pt x="119406" y="289466"/>
                <a:pt x="117357" y="292027"/>
              </a:cubicBezTo>
              <a:cubicBezTo>
                <a:pt x="115750" y="294036"/>
                <a:pt x="113718" y="295666"/>
                <a:pt x="111899" y="297486"/>
              </a:cubicBezTo>
              <a:cubicBezTo>
                <a:pt x="110989" y="300215"/>
                <a:pt x="110841" y="303332"/>
                <a:pt x="109169" y="305673"/>
              </a:cubicBezTo>
              <a:cubicBezTo>
                <a:pt x="106178" y="309861"/>
                <a:pt x="98252" y="316590"/>
                <a:pt x="98252" y="316590"/>
              </a:cubicBezTo>
              <a:cubicBezTo>
                <a:pt x="97342" y="319319"/>
                <a:pt x="98314" y="324080"/>
                <a:pt x="95523" y="324778"/>
              </a:cubicBezTo>
              <a:cubicBezTo>
                <a:pt x="92341" y="325574"/>
                <a:pt x="89896" y="321369"/>
                <a:pt x="87335" y="319320"/>
              </a:cubicBezTo>
              <a:cubicBezTo>
                <a:pt x="78891" y="312565"/>
                <a:pt x="84154" y="314697"/>
                <a:pt x="76419" y="305673"/>
              </a:cubicBezTo>
              <a:cubicBezTo>
                <a:pt x="56556" y="282498"/>
                <a:pt x="72581" y="305372"/>
                <a:pt x="60043" y="286569"/>
              </a:cubicBezTo>
              <a:cubicBezTo>
                <a:pt x="52835" y="264943"/>
                <a:pt x="55531" y="275869"/>
                <a:pt x="51856" y="253818"/>
              </a:cubicBezTo>
              <a:cubicBezTo>
                <a:pt x="52766" y="251089"/>
                <a:pt x="52551" y="247664"/>
                <a:pt x="54585" y="245630"/>
              </a:cubicBezTo>
              <a:cubicBezTo>
                <a:pt x="56619" y="243596"/>
                <a:pt x="61704" y="245572"/>
                <a:pt x="62772" y="242901"/>
              </a:cubicBezTo>
              <a:cubicBezTo>
                <a:pt x="64165" y="239418"/>
                <a:pt x="60779" y="235662"/>
                <a:pt x="60043" y="231984"/>
              </a:cubicBezTo>
              <a:cubicBezTo>
                <a:pt x="55240" y="207968"/>
                <a:pt x="59896" y="223356"/>
                <a:pt x="54585" y="207421"/>
              </a:cubicBezTo>
              <a:cubicBezTo>
                <a:pt x="53675" y="196504"/>
                <a:pt x="54151" y="185382"/>
                <a:pt x="51856" y="174671"/>
              </a:cubicBezTo>
              <a:cubicBezTo>
                <a:pt x="51317" y="172155"/>
                <a:pt x="48005" y="171222"/>
                <a:pt x="46397" y="169212"/>
              </a:cubicBezTo>
              <a:cubicBezTo>
                <a:pt x="32630" y="152003"/>
                <a:pt x="48657" y="168740"/>
                <a:pt x="35480" y="155566"/>
              </a:cubicBezTo>
              <a:cubicBezTo>
                <a:pt x="33661" y="150108"/>
                <a:pt x="30836" y="144887"/>
                <a:pt x="30022" y="139191"/>
              </a:cubicBezTo>
              <a:cubicBezTo>
                <a:pt x="29017" y="132154"/>
                <a:pt x="28373" y="119518"/>
                <a:pt x="24563" y="111898"/>
              </a:cubicBezTo>
              <a:cubicBezTo>
                <a:pt x="22199" y="107170"/>
                <a:pt x="17877" y="101637"/>
                <a:pt x="13646" y="98252"/>
              </a:cubicBezTo>
              <a:cubicBezTo>
                <a:pt x="11085" y="96203"/>
                <a:pt x="8188" y="94613"/>
                <a:pt x="5459" y="92794"/>
              </a:cubicBezTo>
              <a:cubicBezTo>
                <a:pt x="4171" y="88931"/>
                <a:pt x="0" y="77119"/>
                <a:pt x="0" y="73689"/>
              </a:cubicBezTo>
              <a:cubicBezTo>
                <a:pt x="0" y="53678"/>
                <a:pt x="282" y="61737"/>
                <a:pt x="8188" y="51855"/>
              </a:cubicBezTo>
              <a:cubicBezTo>
                <a:pt x="10237" y="49294"/>
                <a:pt x="11085" y="45717"/>
                <a:pt x="13646" y="43668"/>
              </a:cubicBezTo>
              <a:cubicBezTo>
                <a:pt x="15893" y="41871"/>
                <a:pt x="19261" y="42225"/>
                <a:pt x="21834" y="40938"/>
              </a:cubicBezTo>
              <a:cubicBezTo>
                <a:pt x="42992" y="30359"/>
                <a:pt x="17635" y="39609"/>
                <a:pt x="38209" y="32751"/>
              </a:cubicBezTo>
              <a:cubicBezTo>
                <a:pt x="40029" y="30931"/>
                <a:pt x="41366" y="28443"/>
                <a:pt x="43668" y="27292"/>
              </a:cubicBezTo>
              <a:cubicBezTo>
                <a:pt x="48814" y="24719"/>
                <a:pt x="60043" y="21834"/>
                <a:pt x="60043" y="21834"/>
              </a:cubicBezTo>
              <a:cubicBezTo>
                <a:pt x="61863" y="23653"/>
                <a:pt x="64825" y="24810"/>
                <a:pt x="65502" y="27292"/>
              </a:cubicBezTo>
              <a:cubicBezTo>
                <a:pt x="66245" y="30016"/>
                <a:pt x="67326" y="55504"/>
                <a:pt x="70960" y="62772"/>
              </a:cubicBezTo>
              <a:cubicBezTo>
                <a:pt x="73957" y="68766"/>
                <a:pt x="79003" y="69092"/>
                <a:pt x="84606" y="70960"/>
              </a:cubicBezTo>
              <a:cubicBezTo>
                <a:pt x="86426" y="72779"/>
                <a:pt x="88741" y="74212"/>
                <a:pt x="90065" y="76418"/>
              </a:cubicBezTo>
              <a:cubicBezTo>
                <a:pt x="94895" y="84468"/>
                <a:pt x="89608" y="84879"/>
                <a:pt x="98252" y="90065"/>
              </a:cubicBezTo>
              <a:cubicBezTo>
                <a:pt x="100719" y="91545"/>
                <a:pt x="103711" y="91884"/>
                <a:pt x="106440" y="92794"/>
              </a:cubicBezTo>
              <a:cubicBezTo>
                <a:pt x="112808" y="91884"/>
                <a:pt x="119689" y="92727"/>
                <a:pt x="125545" y="90065"/>
              </a:cubicBezTo>
              <a:cubicBezTo>
                <a:pt x="130230" y="87935"/>
                <a:pt x="136462" y="79148"/>
                <a:pt x="136462" y="79148"/>
              </a:cubicBezTo>
              <a:cubicBezTo>
                <a:pt x="137372" y="76419"/>
                <a:pt x="138401" y="73726"/>
                <a:pt x="139191" y="70960"/>
              </a:cubicBezTo>
              <a:cubicBezTo>
                <a:pt x="140221" y="67353"/>
                <a:pt x="139839" y="63164"/>
                <a:pt x="141920" y="60043"/>
              </a:cubicBezTo>
              <a:cubicBezTo>
                <a:pt x="143740" y="57314"/>
                <a:pt x="147174" y="56052"/>
                <a:pt x="150108" y="54585"/>
              </a:cubicBezTo>
              <a:cubicBezTo>
                <a:pt x="161260" y="49008"/>
                <a:pt x="183711" y="49737"/>
                <a:pt x="191046" y="49126"/>
              </a:cubicBezTo>
              <a:cubicBezTo>
                <a:pt x="194768" y="46645"/>
                <a:pt x="202098" y="42533"/>
                <a:pt x="204692" y="38209"/>
              </a:cubicBezTo>
              <a:cubicBezTo>
                <a:pt x="206172" y="35742"/>
                <a:pt x="206511" y="32751"/>
                <a:pt x="207421" y="30022"/>
              </a:cubicBezTo>
              <a:cubicBezTo>
                <a:pt x="205602" y="24563"/>
                <a:pt x="200835" y="19288"/>
                <a:pt x="201963" y="13646"/>
              </a:cubicBezTo>
              <a:lnTo>
                <a:pt x="204692" y="0"/>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50</xdr:col>
      <xdr:colOff>18882</xdr:colOff>
      <xdr:row>11</xdr:row>
      <xdr:rowOff>13506</xdr:rowOff>
    </xdr:from>
    <xdr:to>
      <xdr:col>77</xdr:col>
      <xdr:colOff>13646</xdr:colOff>
      <xdr:row>37</xdr:row>
      <xdr:rowOff>2729</xdr:rowOff>
    </xdr:to>
    <xdr:sp macro="" textlink="">
      <xdr:nvSpPr>
        <xdr:cNvPr id="25" name="Freeform 31">
          <a:extLst>
            <a:ext uri="{FF2B5EF4-FFF2-40B4-BE49-F238E27FC236}">
              <a16:creationId xmlns:a16="http://schemas.microsoft.com/office/drawing/2014/main" id="{00000000-0008-0000-0F00-000019000000}"/>
            </a:ext>
          </a:extLst>
        </xdr:cNvPr>
        <xdr:cNvSpPr/>
      </xdr:nvSpPr>
      <xdr:spPr>
        <a:xfrm>
          <a:off x="2312502" y="348786"/>
          <a:ext cx="817724" cy="385463"/>
        </a:xfrm>
        <a:custGeom>
          <a:avLst/>
          <a:gdLst>
            <a:gd name="connsiteX0" fmla="*/ 731655 w 731655"/>
            <a:gd name="connsiteY0" fmla="*/ 232124 h 485942"/>
            <a:gd name="connsiteX1" fmla="*/ 723467 w 731655"/>
            <a:gd name="connsiteY1" fmla="*/ 218478 h 485942"/>
            <a:gd name="connsiteX2" fmla="*/ 712550 w 731655"/>
            <a:gd name="connsiteY2" fmla="*/ 207561 h 485942"/>
            <a:gd name="connsiteX3" fmla="*/ 709821 w 731655"/>
            <a:gd name="connsiteY3" fmla="*/ 199373 h 485942"/>
            <a:gd name="connsiteX4" fmla="*/ 701633 w 731655"/>
            <a:gd name="connsiteY4" fmla="*/ 196644 h 485942"/>
            <a:gd name="connsiteX5" fmla="*/ 693446 w 731655"/>
            <a:gd name="connsiteY5" fmla="*/ 191186 h 485942"/>
            <a:gd name="connsiteX6" fmla="*/ 685258 w 731655"/>
            <a:gd name="connsiteY6" fmla="*/ 188456 h 485942"/>
            <a:gd name="connsiteX7" fmla="*/ 668883 w 731655"/>
            <a:gd name="connsiteY7" fmla="*/ 180269 h 485942"/>
            <a:gd name="connsiteX8" fmla="*/ 657966 w 731655"/>
            <a:gd name="connsiteY8" fmla="*/ 166623 h 485942"/>
            <a:gd name="connsiteX9" fmla="*/ 644320 w 731655"/>
            <a:gd name="connsiteY9" fmla="*/ 155706 h 485942"/>
            <a:gd name="connsiteX10" fmla="*/ 638861 w 731655"/>
            <a:gd name="connsiteY10" fmla="*/ 150247 h 485942"/>
            <a:gd name="connsiteX11" fmla="*/ 622486 w 731655"/>
            <a:gd name="connsiteY11" fmla="*/ 144789 h 485942"/>
            <a:gd name="connsiteX12" fmla="*/ 608840 w 731655"/>
            <a:gd name="connsiteY12" fmla="*/ 136601 h 485942"/>
            <a:gd name="connsiteX13" fmla="*/ 603381 w 731655"/>
            <a:gd name="connsiteY13" fmla="*/ 131143 h 485942"/>
            <a:gd name="connsiteX14" fmla="*/ 587006 w 731655"/>
            <a:gd name="connsiteY14" fmla="*/ 125684 h 485942"/>
            <a:gd name="connsiteX15" fmla="*/ 578818 w 731655"/>
            <a:gd name="connsiteY15" fmla="*/ 122955 h 485942"/>
            <a:gd name="connsiteX16" fmla="*/ 570631 w 731655"/>
            <a:gd name="connsiteY16" fmla="*/ 117497 h 485942"/>
            <a:gd name="connsiteX17" fmla="*/ 565172 w 731655"/>
            <a:gd name="connsiteY17" fmla="*/ 112038 h 485942"/>
            <a:gd name="connsiteX18" fmla="*/ 556984 w 731655"/>
            <a:gd name="connsiteY18" fmla="*/ 109309 h 485942"/>
            <a:gd name="connsiteX19" fmla="*/ 540609 w 731655"/>
            <a:gd name="connsiteY19" fmla="*/ 87475 h 485942"/>
            <a:gd name="connsiteX20" fmla="*/ 535151 w 731655"/>
            <a:gd name="connsiteY20" fmla="*/ 79287 h 485942"/>
            <a:gd name="connsiteX21" fmla="*/ 532421 w 731655"/>
            <a:gd name="connsiteY21" fmla="*/ 71100 h 485942"/>
            <a:gd name="connsiteX22" fmla="*/ 521504 w 731655"/>
            <a:gd name="connsiteY22" fmla="*/ 60183 h 485942"/>
            <a:gd name="connsiteX23" fmla="*/ 516046 w 731655"/>
            <a:gd name="connsiteY23" fmla="*/ 54724 h 485942"/>
            <a:gd name="connsiteX24" fmla="*/ 507858 w 731655"/>
            <a:gd name="connsiteY24" fmla="*/ 51995 h 485942"/>
            <a:gd name="connsiteX25" fmla="*/ 496941 w 731655"/>
            <a:gd name="connsiteY25" fmla="*/ 21974 h 485942"/>
            <a:gd name="connsiteX26" fmla="*/ 491483 w 731655"/>
            <a:gd name="connsiteY26" fmla="*/ 16515 h 485942"/>
            <a:gd name="connsiteX27" fmla="*/ 486025 w 731655"/>
            <a:gd name="connsiteY27" fmla="*/ 8328 h 485942"/>
            <a:gd name="connsiteX28" fmla="*/ 472378 w 731655"/>
            <a:gd name="connsiteY28" fmla="*/ 11057 h 485942"/>
            <a:gd name="connsiteX29" fmla="*/ 458732 w 731655"/>
            <a:gd name="connsiteY29" fmla="*/ 21974 h 485942"/>
            <a:gd name="connsiteX30" fmla="*/ 442357 w 731655"/>
            <a:gd name="connsiteY30" fmla="*/ 27432 h 485942"/>
            <a:gd name="connsiteX31" fmla="*/ 420523 w 731655"/>
            <a:gd name="connsiteY31" fmla="*/ 21974 h 485942"/>
            <a:gd name="connsiteX32" fmla="*/ 401419 w 731655"/>
            <a:gd name="connsiteY32" fmla="*/ 8328 h 485942"/>
            <a:gd name="connsiteX33" fmla="*/ 395960 w 731655"/>
            <a:gd name="connsiteY33" fmla="*/ 2869 h 485942"/>
            <a:gd name="connsiteX34" fmla="*/ 365939 w 731655"/>
            <a:gd name="connsiteY34" fmla="*/ 2869 h 485942"/>
            <a:gd name="connsiteX35" fmla="*/ 344105 w 731655"/>
            <a:gd name="connsiteY35" fmla="*/ 19244 h 485942"/>
            <a:gd name="connsiteX36" fmla="*/ 327729 w 731655"/>
            <a:gd name="connsiteY36" fmla="*/ 24703 h 485942"/>
            <a:gd name="connsiteX37" fmla="*/ 319542 w 731655"/>
            <a:gd name="connsiteY37" fmla="*/ 27432 h 485942"/>
            <a:gd name="connsiteX38" fmla="*/ 311354 w 731655"/>
            <a:gd name="connsiteY38" fmla="*/ 30161 h 485942"/>
            <a:gd name="connsiteX39" fmla="*/ 303166 w 731655"/>
            <a:gd name="connsiteY39" fmla="*/ 35620 h 485942"/>
            <a:gd name="connsiteX40" fmla="*/ 294979 w 731655"/>
            <a:gd name="connsiteY40" fmla="*/ 38349 h 485942"/>
            <a:gd name="connsiteX41" fmla="*/ 284062 w 731655"/>
            <a:gd name="connsiteY41" fmla="*/ 49266 h 485942"/>
            <a:gd name="connsiteX42" fmla="*/ 270416 w 731655"/>
            <a:gd name="connsiteY42" fmla="*/ 57454 h 485942"/>
            <a:gd name="connsiteX43" fmla="*/ 264957 w 731655"/>
            <a:gd name="connsiteY43" fmla="*/ 51995 h 485942"/>
            <a:gd name="connsiteX44" fmla="*/ 262228 w 731655"/>
            <a:gd name="connsiteY44" fmla="*/ 43807 h 485942"/>
            <a:gd name="connsiteX45" fmla="*/ 254040 w 731655"/>
            <a:gd name="connsiteY45" fmla="*/ 41078 h 485942"/>
            <a:gd name="connsiteX46" fmla="*/ 245853 w 731655"/>
            <a:gd name="connsiteY46" fmla="*/ 35620 h 485942"/>
            <a:gd name="connsiteX47" fmla="*/ 240394 w 731655"/>
            <a:gd name="connsiteY47" fmla="*/ 30161 h 485942"/>
            <a:gd name="connsiteX48" fmla="*/ 224019 w 731655"/>
            <a:gd name="connsiteY48" fmla="*/ 24703 h 485942"/>
            <a:gd name="connsiteX49" fmla="*/ 210373 w 731655"/>
            <a:gd name="connsiteY49" fmla="*/ 27432 h 485942"/>
            <a:gd name="connsiteX50" fmla="*/ 213102 w 731655"/>
            <a:gd name="connsiteY50" fmla="*/ 38349 h 485942"/>
            <a:gd name="connsiteX51" fmla="*/ 215831 w 731655"/>
            <a:gd name="connsiteY51" fmla="*/ 46537 h 485942"/>
            <a:gd name="connsiteX52" fmla="*/ 234936 w 731655"/>
            <a:gd name="connsiteY52" fmla="*/ 60183 h 485942"/>
            <a:gd name="connsiteX53" fmla="*/ 221290 w 731655"/>
            <a:gd name="connsiteY53" fmla="*/ 71100 h 485942"/>
            <a:gd name="connsiteX54" fmla="*/ 204914 w 731655"/>
            <a:gd name="connsiteY54" fmla="*/ 76558 h 485942"/>
            <a:gd name="connsiteX55" fmla="*/ 112121 w 731655"/>
            <a:gd name="connsiteY55" fmla="*/ 73829 h 485942"/>
            <a:gd name="connsiteX56" fmla="*/ 103933 w 731655"/>
            <a:gd name="connsiteY56" fmla="*/ 76558 h 485942"/>
            <a:gd name="connsiteX57" fmla="*/ 103933 w 731655"/>
            <a:gd name="connsiteY57" fmla="*/ 92934 h 485942"/>
            <a:gd name="connsiteX58" fmla="*/ 95745 w 731655"/>
            <a:gd name="connsiteY58" fmla="*/ 106580 h 485942"/>
            <a:gd name="connsiteX59" fmla="*/ 90287 w 731655"/>
            <a:gd name="connsiteY59" fmla="*/ 114767 h 485942"/>
            <a:gd name="connsiteX60" fmla="*/ 73911 w 731655"/>
            <a:gd name="connsiteY60" fmla="*/ 125684 h 485942"/>
            <a:gd name="connsiteX61" fmla="*/ 62994 w 731655"/>
            <a:gd name="connsiteY61" fmla="*/ 136601 h 485942"/>
            <a:gd name="connsiteX62" fmla="*/ 57536 w 731655"/>
            <a:gd name="connsiteY62" fmla="*/ 142060 h 485942"/>
            <a:gd name="connsiteX63" fmla="*/ 49348 w 731655"/>
            <a:gd name="connsiteY63" fmla="*/ 155706 h 485942"/>
            <a:gd name="connsiteX64" fmla="*/ 32973 w 731655"/>
            <a:gd name="connsiteY64" fmla="*/ 161164 h 485942"/>
            <a:gd name="connsiteX65" fmla="*/ 22056 w 731655"/>
            <a:gd name="connsiteY65" fmla="*/ 172081 h 485942"/>
            <a:gd name="connsiteX66" fmla="*/ 16598 w 731655"/>
            <a:gd name="connsiteY66" fmla="*/ 191186 h 485942"/>
            <a:gd name="connsiteX67" fmla="*/ 11139 w 731655"/>
            <a:gd name="connsiteY67" fmla="*/ 207561 h 485942"/>
            <a:gd name="connsiteX68" fmla="*/ 8410 w 731655"/>
            <a:gd name="connsiteY68" fmla="*/ 215749 h 485942"/>
            <a:gd name="connsiteX69" fmla="*/ 2951 w 731655"/>
            <a:gd name="connsiteY69" fmla="*/ 221207 h 485942"/>
            <a:gd name="connsiteX70" fmla="*/ 2951 w 731655"/>
            <a:gd name="connsiteY70" fmla="*/ 237583 h 485942"/>
            <a:gd name="connsiteX71" fmla="*/ 19327 w 731655"/>
            <a:gd name="connsiteY71" fmla="*/ 243041 h 485942"/>
            <a:gd name="connsiteX72" fmla="*/ 24785 w 731655"/>
            <a:gd name="connsiteY72" fmla="*/ 251229 h 485942"/>
            <a:gd name="connsiteX73" fmla="*/ 62994 w 731655"/>
            <a:gd name="connsiteY73" fmla="*/ 251229 h 485942"/>
            <a:gd name="connsiteX74" fmla="*/ 71182 w 731655"/>
            <a:gd name="connsiteY74" fmla="*/ 248499 h 485942"/>
            <a:gd name="connsiteX75" fmla="*/ 76641 w 731655"/>
            <a:gd name="connsiteY75" fmla="*/ 253958 h 485942"/>
            <a:gd name="connsiteX76" fmla="*/ 84828 w 731655"/>
            <a:gd name="connsiteY76" fmla="*/ 256687 h 485942"/>
            <a:gd name="connsiteX77" fmla="*/ 98474 w 731655"/>
            <a:gd name="connsiteY77" fmla="*/ 264875 h 485942"/>
            <a:gd name="connsiteX78" fmla="*/ 112121 w 731655"/>
            <a:gd name="connsiteY78" fmla="*/ 251229 h 485942"/>
            <a:gd name="connsiteX79" fmla="*/ 114850 w 731655"/>
            <a:gd name="connsiteY79" fmla="*/ 270333 h 485942"/>
            <a:gd name="connsiteX80" fmla="*/ 123037 w 731655"/>
            <a:gd name="connsiteY80" fmla="*/ 300355 h 485942"/>
            <a:gd name="connsiteX81" fmla="*/ 133954 w 731655"/>
            <a:gd name="connsiteY81" fmla="*/ 311272 h 485942"/>
            <a:gd name="connsiteX82" fmla="*/ 150330 w 731655"/>
            <a:gd name="connsiteY82" fmla="*/ 316730 h 485942"/>
            <a:gd name="connsiteX83" fmla="*/ 174893 w 731655"/>
            <a:gd name="connsiteY83" fmla="*/ 327647 h 485942"/>
            <a:gd name="connsiteX84" fmla="*/ 183080 w 731655"/>
            <a:gd name="connsiteY84" fmla="*/ 330376 h 485942"/>
            <a:gd name="connsiteX85" fmla="*/ 188539 w 731655"/>
            <a:gd name="connsiteY85" fmla="*/ 335835 h 485942"/>
            <a:gd name="connsiteX86" fmla="*/ 204914 w 731655"/>
            <a:gd name="connsiteY86" fmla="*/ 341293 h 485942"/>
            <a:gd name="connsiteX87" fmla="*/ 213102 w 731655"/>
            <a:gd name="connsiteY87" fmla="*/ 354939 h 485942"/>
            <a:gd name="connsiteX88" fmla="*/ 207643 w 731655"/>
            <a:gd name="connsiteY88" fmla="*/ 360398 h 485942"/>
            <a:gd name="connsiteX89" fmla="*/ 202185 w 731655"/>
            <a:gd name="connsiteY89" fmla="*/ 368585 h 485942"/>
            <a:gd name="connsiteX90" fmla="*/ 204914 w 731655"/>
            <a:gd name="connsiteY90" fmla="*/ 393148 h 485942"/>
            <a:gd name="connsiteX91" fmla="*/ 207643 w 731655"/>
            <a:gd name="connsiteY91" fmla="*/ 401336 h 485942"/>
            <a:gd name="connsiteX92" fmla="*/ 232206 w 731655"/>
            <a:gd name="connsiteY92" fmla="*/ 409524 h 485942"/>
            <a:gd name="connsiteX93" fmla="*/ 240394 w 731655"/>
            <a:gd name="connsiteY93" fmla="*/ 412253 h 485942"/>
            <a:gd name="connsiteX94" fmla="*/ 256770 w 731655"/>
            <a:gd name="connsiteY94" fmla="*/ 428628 h 485942"/>
            <a:gd name="connsiteX95" fmla="*/ 262228 w 731655"/>
            <a:gd name="connsiteY95" fmla="*/ 434087 h 485942"/>
            <a:gd name="connsiteX96" fmla="*/ 267686 w 731655"/>
            <a:gd name="connsiteY96" fmla="*/ 442274 h 485942"/>
            <a:gd name="connsiteX97" fmla="*/ 262228 w 731655"/>
            <a:gd name="connsiteY97" fmla="*/ 458650 h 485942"/>
            <a:gd name="connsiteX98" fmla="*/ 248582 w 731655"/>
            <a:gd name="connsiteY98" fmla="*/ 475025 h 485942"/>
            <a:gd name="connsiteX99" fmla="*/ 243123 w 731655"/>
            <a:gd name="connsiteY99" fmla="*/ 480484 h 485942"/>
            <a:gd name="connsiteX100" fmla="*/ 237665 w 731655"/>
            <a:gd name="connsiteY100" fmla="*/ 485942 h 48594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 ang="0">
              <a:pos x="connsiteX99" y="connsiteY99"/>
            </a:cxn>
            <a:cxn ang="0">
              <a:pos x="connsiteX100" y="connsiteY100"/>
            </a:cxn>
          </a:cxnLst>
          <a:rect l="l" t="t" r="r" b="b"/>
          <a:pathLst>
            <a:path w="731655" h="485942">
              <a:moveTo>
                <a:pt x="731655" y="232124"/>
              </a:moveTo>
              <a:cubicBezTo>
                <a:pt x="728926" y="227575"/>
                <a:pt x="726724" y="222665"/>
                <a:pt x="723467" y="218478"/>
              </a:cubicBezTo>
              <a:cubicBezTo>
                <a:pt x="720307" y="214416"/>
                <a:pt x="712550" y="207561"/>
                <a:pt x="712550" y="207561"/>
              </a:cubicBezTo>
              <a:cubicBezTo>
                <a:pt x="711640" y="204832"/>
                <a:pt x="711855" y="201407"/>
                <a:pt x="709821" y="199373"/>
              </a:cubicBezTo>
              <a:cubicBezTo>
                <a:pt x="707787" y="197339"/>
                <a:pt x="704206" y="197931"/>
                <a:pt x="701633" y="196644"/>
              </a:cubicBezTo>
              <a:cubicBezTo>
                <a:pt x="698699" y="195177"/>
                <a:pt x="696380" y="192653"/>
                <a:pt x="693446" y="191186"/>
              </a:cubicBezTo>
              <a:cubicBezTo>
                <a:pt x="690873" y="189899"/>
                <a:pt x="687831" y="189743"/>
                <a:pt x="685258" y="188456"/>
              </a:cubicBezTo>
              <a:cubicBezTo>
                <a:pt x="664100" y="177877"/>
                <a:pt x="689457" y="187127"/>
                <a:pt x="668883" y="180269"/>
              </a:cubicBezTo>
              <a:cubicBezTo>
                <a:pt x="655701" y="167087"/>
                <a:pt x="671738" y="183838"/>
                <a:pt x="657966" y="166623"/>
              </a:cubicBezTo>
              <a:cubicBezTo>
                <a:pt x="652107" y="159300"/>
                <a:pt x="652202" y="162011"/>
                <a:pt x="644320" y="155706"/>
              </a:cubicBezTo>
              <a:cubicBezTo>
                <a:pt x="642311" y="154098"/>
                <a:pt x="641163" y="151398"/>
                <a:pt x="638861" y="150247"/>
              </a:cubicBezTo>
              <a:cubicBezTo>
                <a:pt x="633715" y="147674"/>
                <a:pt x="622486" y="144789"/>
                <a:pt x="622486" y="144789"/>
              </a:cubicBezTo>
              <a:cubicBezTo>
                <a:pt x="608656" y="130959"/>
                <a:pt x="626552" y="147227"/>
                <a:pt x="608840" y="136601"/>
              </a:cubicBezTo>
              <a:cubicBezTo>
                <a:pt x="606633" y="135277"/>
                <a:pt x="605683" y="132294"/>
                <a:pt x="603381" y="131143"/>
              </a:cubicBezTo>
              <a:cubicBezTo>
                <a:pt x="598235" y="128570"/>
                <a:pt x="592464" y="127504"/>
                <a:pt x="587006" y="125684"/>
              </a:cubicBezTo>
              <a:lnTo>
                <a:pt x="578818" y="122955"/>
              </a:lnTo>
              <a:cubicBezTo>
                <a:pt x="576089" y="121136"/>
                <a:pt x="573192" y="119546"/>
                <a:pt x="570631" y="117497"/>
              </a:cubicBezTo>
              <a:cubicBezTo>
                <a:pt x="568622" y="115889"/>
                <a:pt x="567379" y="113362"/>
                <a:pt x="565172" y="112038"/>
              </a:cubicBezTo>
              <a:cubicBezTo>
                <a:pt x="562705" y="110558"/>
                <a:pt x="559713" y="110219"/>
                <a:pt x="556984" y="109309"/>
              </a:cubicBezTo>
              <a:cubicBezTo>
                <a:pt x="546888" y="99212"/>
                <a:pt x="552951" y="105989"/>
                <a:pt x="540609" y="87475"/>
              </a:cubicBezTo>
              <a:cubicBezTo>
                <a:pt x="538790" y="84746"/>
                <a:pt x="536189" y="82399"/>
                <a:pt x="535151" y="79287"/>
              </a:cubicBezTo>
              <a:cubicBezTo>
                <a:pt x="534241" y="76558"/>
                <a:pt x="534093" y="73441"/>
                <a:pt x="532421" y="71100"/>
              </a:cubicBezTo>
              <a:cubicBezTo>
                <a:pt x="529430" y="66912"/>
                <a:pt x="525143" y="63822"/>
                <a:pt x="521504" y="60183"/>
              </a:cubicBezTo>
              <a:cubicBezTo>
                <a:pt x="519685" y="58363"/>
                <a:pt x="518487" y="55538"/>
                <a:pt x="516046" y="54724"/>
              </a:cubicBezTo>
              <a:lnTo>
                <a:pt x="507858" y="51995"/>
              </a:lnTo>
              <a:cubicBezTo>
                <a:pt x="490629" y="40509"/>
                <a:pt x="505528" y="53460"/>
                <a:pt x="496941" y="21974"/>
              </a:cubicBezTo>
              <a:cubicBezTo>
                <a:pt x="496264" y="19492"/>
                <a:pt x="493090" y="18524"/>
                <a:pt x="491483" y="16515"/>
              </a:cubicBezTo>
              <a:cubicBezTo>
                <a:pt x="489434" y="13954"/>
                <a:pt x="487844" y="11057"/>
                <a:pt x="486025" y="8328"/>
              </a:cubicBezTo>
              <a:cubicBezTo>
                <a:pt x="481476" y="9238"/>
                <a:pt x="476722" y="9428"/>
                <a:pt x="472378" y="11057"/>
              </a:cubicBezTo>
              <a:cubicBezTo>
                <a:pt x="446502" y="20760"/>
                <a:pt x="478709" y="11985"/>
                <a:pt x="458732" y="21974"/>
              </a:cubicBezTo>
              <a:cubicBezTo>
                <a:pt x="453586" y="24547"/>
                <a:pt x="442357" y="27432"/>
                <a:pt x="442357" y="27432"/>
              </a:cubicBezTo>
              <a:cubicBezTo>
                <a:pt x="440926" y="27146"/>
                <a:pt x="423786" y="24305"/>
                <a:pt x="420523" y="21974"/>
              </a:cubicBezTo>
              <a:cubicBezTo>
                <a:pt x="397857" y="5785"/>
                <a:pt x="419918" y="14494"/>
                <a:pt x="401419" y="8328"/>
              </a:cubicBezTo>
              <a:cubicBezTo>
                <a:pt x="399599" y="6508"/>
                <a:pt x="398167" y="4193"/>
                <a:pt x="395960" y="2869"/>
              </a:cubicBezTo>
              <a:cubicBezTo>
                <a:pt x="386386" y="-2875"/>
                <a:pt x="376423" y="1559"/>
                <a:pt x="365939" y="2869"/>
              </a:cubicBezTo>
              <a:cubicBezTo>
                <a:pt x="359473" y="9335"/>
                <a:pt x="353365" y="16157"/>
                <a:pt x="344105" y="19244"/>
              </a:cubicBezTo>
              <a:lnTo>
                <a:pt x="327729" y="24703"/>
              </a:lnTo>
              <a:lnTo>
                <a:pt x="319542" y="27432"/>
              </a:lnTo>
              <a:lnTo>
                <a:pt x="311354" y="30161"/>
              </a:lnTo>
              <a:cubicBezTo>
                <a:pt x="308625" y="31981"/>
                <a:pt x="306100" y="34153"/>
                <a:pt x="303166" y="35620"/>
              </a:cubicBezTo>
              <a:cubicBezTo>
                <a:pt x="300593" y="36907"/>
                <a:pt x="297013" y="36315"/>
                <a:pt x="294979" y="38349"/>
              </a:cubicBezTo>
              <a:cubicBezTo>
                <a:pt x="280424" y="52904"/>
                <a:pt x="305892" y="41989"/>
                <a:pt x="284062" y="49266"/>
              </a:cubicBezTo>
              <a:cubicBezTo>
                <a:pt x="280795" y="52532"/>
                <a:pt x="276319" y="58634"/>
                <a:pt x="270416" y="57454"/>
              </a:cubicBezTo>
              <a:cubicBezTo>
                <a:pt x="267893" y="56949"/>
                <a:pt x="266777" y="53815"/>
                <a:pt x="264957" y="51995"/>
              </a:cubicBezTo>
              <a:cubicBezTo>
                <a:pt x="264047" y="49266"/>
                <a:pt x="264262" y="45841"/>
                <a:pt x="262228" y="43807"/>
              </a:cubicBezTo>
              <a:cubicBezTo>
                <a:pt x="260194" y="41773"/>
                <a:pt x="256613" y="42365"/>
                <a:pt x="254040" y="41078"/>
              </a:cubicBezTo>
              <a:cubicBezTo>
                <a:pt x="251106" y="39611"/>
                <a:pt x="248414" y="37669"/>
                <a:pt x="245853" y="35620"/>
              </a:cubicBezTo>
              <a:cubicBezTo>
                <a:pt x="243844" y="34012"/>
                <a:pt x="242696" y="31312"/>
                <a:pt x="240394" y="30161"/>
              </a:cubicBezTo>
              <a:cubicBezTo>
                <a:pt x="235248" y="27588"/>
                <a:pt x="224019" y="24703"/>
                <a:pt x="224019" y="24703"/>
              </a:cubicBezTo>
              <a:cubicBezTo>
                <a:pt x="219470" y="25613"/>
                <a:pt x="213271" y="23810"/>
                <a:pt x="210373" y="27432"/>
              </a:cubicBezTo>
              <a:cubicBezTo>
                <a:pt x="208030" y="30361"/>
                <a:pt x="212072" y="34742"/>
                <a:pt x="213102" y="38349"/>
              </a:cubicBezTo>
              <a:cubicBezTo>
                <a:pt x="213892" y="41115"/>
                <a:pt x="214159" y="44196"/>
                <a:pt x="215831" y="46537"/>
              </a:cubicBezTo>
              <a:cubicBezTo>
                <a:pt x="223925" y="57870"/>
                <a:pt x="224581" y="56732"/>
                <a:pt x="234936" y="60183"/>
              </a:cubicBezTo>
              <a:cubicBezTo>
                <a:pt x="239671" y="74388"/>
                <a:pt x="240010" y="66420"/>
                <a:pt x="221290" y="71100"/>
              </a:cubicBezTo>
              <a:cubicBezTo>
                <a:pt x="215708" y="72496"/>
                <a:pt x="204914" y="76558"/>
                <a:pt x="204914" y="76558"/>
              </a:cubicBezTo>
              <a:cubicBezTo>
                <a:pt x="164358" y="63040"/>
                <a:pt x="194289" y="70895"/>
                <a:pt x="112121" y="73829"/>
              </a:cubicBezTo>
              <a:cubicBezTo>
                <a:pt x="109392" y="74739"/>
                <a:pt x="105967" y="74524"/>
                <a:pt x="103933" y="76558"/>
              </a:cubicBezTo>
              <a:cubicBezTo>
                <a:pt x="98475" y="82016"/>
                <a:pt x="102114" y="87476"/>
                <a:pt x="103933" y="92934"/>
              </a:cubicBezTo>
              <a:cubicBezTo>
                <a:pt x="99194" y="107152"/>
                <a:pt x="104308" y="95876"/>
                <a:pt x="95745" y="106580"/>
              </a:cubicBezTo>
              <a:cubicBezTo>
                <a:pt x="93696" y="109141"/>
                <a:pt x="92755" y="112607"/>
                <a:pt x="90287" y="114767"/>
              </a:cubicBezTo>
              <a:cubicBezTo>
                <a:pt x="85350" y="119087"/>
                <a:pt x="78550" y="121045"/>
                <a:pt x="73911" y="125684"/>
              </a:cubicBezTo>
              <a:lnTo>
                <a:pt x="62994" y="136601"/>
              </a:lnTo>
              <a:lnTo>
                <a:pt x="57536" y="142060"/>
              </a:lnTo>
              <a:cubicBezTo>
                <a:pt x="55668" y="147663"/>
                <a:pt x="55342" y="152709"/>
                <a:pt x="49348" y="155706"/>
              </a:cubicBezTo>
              <a:cubicBezTo>
                <a:pt x="44202" y="158279"/>
                <a:pt x="32973" y="161164"/>
                <a:pt x="32973" y="161164"/>
              </a:cubicBezTo>
              <a:cubicBezTo>
                <a:pt x="29334" y="164803"/>
                <a:pt x="23683" y="167199"/>
                <a:pt x="22056" y="172081"/>
              </a:cubicBezTo>
              <a:cubicBezTo>
                <a:pt x="12872" y="199636"/>
                <a:pt x="26894" y="156866"/>
                <a:pt x="16598" y="191186"/>
              </a:cubicBezTo>
              <a:cubicBezTo>
                <a:pt x="14945" y="196697"/>
                <a:pt x="12959" y="202103"/>
                <a:pt x="11139" y="207561"/>
              </a:cubicBezTo>
              <a:cubicBezTo>
                <a:pt x="10229" y="210290"/>
                <a:pt x="10444" y="213715"/>
                <a:pt x="8410" y="215749"/>
              </a:cubicBezTo>
              <a:lnTo>
                <a:pt x="2951" y="221207"/>
              </a:lnTo>
              <a:cubicBezTo>
                <a:pt x="1552" y="225405"/>
                <a:pt x="-2927" y="233385"/>
                <a:pt x="2951" y="237583"/>
              </a:cubicBezTo>
              <a:cubicBezTo>
                <a:pt x="7633" y="240927"/>
                <a:pt x="19327" y="243041"/>
                <a:pt x="19327" y="243041"/>
              </a:cubicBezTo>
              <a:cubicBezTo>
                <a:pt x="21146" y="245770"/>
                <a:pt x="22224" y="249180"/>
                <a:pt x="24785" y="251229"/>
              </a:cubicBezTo>
              <a:cubicBezTo>
                <a:pt x="33222" y="257979"/>
                <a:pt x="62532" y="251271"/>
                <a:pt x="62994" y="251229"/>
              </a:cubicBezTo>
              <a:cubicBezTo>
                <a:pt x="65723" y="250319"/>
                <a:pt x="68361" y="247935"/>
                <a:pt x="71182" y="248499"/>
              </a:cubicBezTo>
              <a:cubicBezTo>
                <a:pt x="73705" y="249004"/>
                <a:pt x="74434" y="252634"/>
                <a:pt x="76641" y="253958"/>
              </a:cubicBezTo>
              <a:cubicBezTo>
                <a:pt x="79108" y="255438"/>
                <a:pt x="82099" y="255777"/>
                <a:pt x="84828" y="256687"/>
              </a:cubicBezTo>
              <a:cubicBezTo>
                <a:pt x="87039" y="258898"/>
                <a:pt x="93750" y="267237"/>
                <a:pt x="98474" y="264875"/>
              </a:cubicBezTo>
              <a:cubicBezTo>
                <a:pt x="104228" y="261998"/>
                <a:pt x="112121" y="251229"/>
                <a:pt x="112121" y="251229"/>
              </a:cubicBezTo>
              <a:cubicBezTo>
                <a:pt x="113031" y="257597"/>
                <a:pt x="114000" y="263957"/>
                <a:pt x="114850" y="270333"/>
              </a:cubicBezTo>
              <a:cubicBezTo>
                <a:pt x="117112" y="287299"/>
                <a:pt x="113902" y="289697"/>
                <a:pt x="123037" y="300355"/>
              </a:cubicBezTo>
              <a:cubicBezTo>
                <a:pt x="126386" y="304262"/>
                <a:pt x="129072" y="309645"/>
                <a:pt x="133954" y="311272"/>
              </a:cubicBezTo>
              <a:lnTo>
                <a:pt x="150330" y="316730"/>
              </a:lnTo>
              <a:cubicBezTo>
                <a:pt x="163305" y="325381"/>
                <a:pt x="155404" y="321151"/>
                <a:pt x="174893" y="327647"/>
              </a:cubicBezTo>
              <a:lnTo>
                <a:pt x="183080" y="330376"/>
              </a:lnTo>
              <a:cubicBezTo>
                <a:pt x="184900" y="332196"/>
                <a:pt x="186237" y="334684"/>
                <a:pt x="188539" y="335835"/>
              </a:cubicBezTo>
              <a:cubicBezTo>
                <a:pt x="193685" y="338408"/>
                <a:pt x="204914" y="341293"/>
                <a:pt x="204914" y="341293"/>
              </a:cubicBezTo>
              <a:cubicBezTo>
                <a:pt x="208181" y="344560"/>
                <a:pt x="214283" y="349035"/>
                <a:pt x="213102" y="354939"/>
              </a:cubicBezTo>
              <a:cubicBezTo>
                <a:pt x="212597" y="357462"/>
                <a:pt x="209251" y="358389"/>
                <a:pt x="207643" y="360398"/>
              </a:cubicBezTo>
              <a:cubicBezTo>
                <a:pt x="205594" y="362959"/>
                <a:pt x="204004" y="365856"/>
                <a:pt x="202185" y="368585"/>
              </a:cubicBezTo>
              <a:cubicBezTo>
                <a:pt x="203095" y="376773"/>
                <a:pt x="203560" y="385022"/>
                <a:pt x="204914" y="393148"/>
              </a:cubicBezTo>
              <a:cubicBezTo>
                <a:pt x="205387" y="395986"/>
                <a:pt x="205302" y="399664"/>
                <a:pt x="207643" y="401336"/>
              </a:cubicBezTo>
              <a:cubicBezTo>
                <a:pt x="207644" y="401336"/>
                <a:pt x="228111" y="408159"/>
                <a:pt x="232206" y="409524"/>
              </a:cubicBezTo>
              <a:lnTo>
                <a:pt x="240394" y="412253"/>
              </a:lnTo>
              <a:lnTo>
                <a:pt x="256770" y="428628"/>
              </a:lnTo>
              <a:cubicBezTo>
                <a:pt x="258590" y="430448"/>
                <a:pt x="260801" y="431946"/>
                <a:pt x="262228" y="434087"/>
              </a:cubicBezTo>
              <a:lnTo>
                <a:pt x="267686" y="442274"/>
              </a:lnTo>
              <a:cubicBezTo>
                <a:pt x="265867" y="447733"/>
                <a:pt x="266297" y="454581"/>
                <a:pt x="262228" y="458650"/>
              </a:cubicBezTo>
              <a:cubicBezTo>
                <a:pt x="242776" y="478102"/>
                <a:pt x="263782" y="456026"/>
                <a:pt x="248582" y="475025"/>
              </a:cubicBezTo>
              <a:cubicBezTo>
                <a:pt x="246974" y="477034"/>
                <a:pt x="244943" y="478664"/>
                <a:pt x="243123" y="480484"/>
              </a:cubicBezTo>
              <a:lnTo>
                <a:pt x="237665" y="485942"/>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55</xdr:col>
      <xdr:colOff>21834</xdr:colOff>
      <xdr:row>37</xdr:row>
      <xdr:rowOff>10917</xdr:rowOff>
    </xdr:from>
    <xdr:to>
      <xdr:col>63</xdr:col>
      <xdr:colOff>0</xdr:colOff>
      <xdr:row>61</xdr:row>
      <xdr:rowOff>5697</xdr:rowOff>
    </xdr:to>
    <xdr:sp macro="" textlink="">
      <xdr:nvSpPr>
        <xdr:cNvPr id="26" name="Freeform 32">
          <a:extLst>
            <a:ext uri="{FF2B5EF4-FFF2-40B4-BE49-F238E27FC236}">
              <a16:creationId xmlns:a16="http://schemas.microsoft.com/office/drawing/2014/main" id="{00000000-0008-0000-0F00-00001A000000}"/>
            </a:ext>
          </a:extLst>
        </xdr:cNvPr>
        <xdr:cNvSpPr/>
      </xdr:nvSpPr>
      <xdr:spPr>
        <a:xfrm>
          <a:off x="2467854" y="742437"/>
          <a:ext cx="222006" cy="360540"/>
        </a:xfrm>
        <a:custGeom>
          <a:avLst/>
          <a:gdLst>
            <a:gd name="connsiteX0" fmla="*/ 90064 w 196504"/>
            <a:gd name="connsiteY0" fmla="*/ 0 h 453290"/>
            <a:gd name="connsiteX1" fmla="*/ 76418 w 196504"/>
            <a:gd name="connsiteY1" fmla="*/ 8187 h 453290"/>
            <a:gd name="connsiteX2" fmla="*/ 60043 w 196504"/>
            <a:gd name="connsiteY2" fmla="*/ 10917 h 453290"/>
            <a:gd name="connsiteX3" fmla="*/ 51855 w 196504"/>
            <a:gd name="connsiteY3" fmla="*/ 13646 h 453290"/>
            <a:gd name="connsiteX4" fmla="*/ 49126 w 196504"/>
            <a:gd name="connsiteY4" fmla="*/ 21834 h 453290"/>
            <a:gd name="connsiteX5" fmla="*/ 46397 w 196504"/>
            <a:gd name="connsiteY5" fmla="*/ 46397 h 453290"/>
            <a:gd name="connsiteX6" fmla="*/ 38209 w 196504"/>
            <a:gd name="connsiteY6" fmla="*/ 43667 h 453290"/>
            <a:gd name="connsiteX7" fmla="*/ 2729 w 196504"/>
            <a:gd name="connsiteY7" fmla="*/ 46397 h 453290"/>
            <a:gd name="connsiteX8" fmla="*/ 0 w 196504"/>
            <a:gd name="connsiteY8" fmla="*/ 54584 h 453290"/>
            <a:gd name="connsiteX9" fmla="*/ 8187 w 196504"/>
            <a:gd name="connsiteY9" fmla="*/ 131003 h 453290"/>
            <a:gd name="connsiteX10" fmla="*/ 13646 w 196504"/>
            <a:gd name="connsiteY10" fmla="*/ 174670 h 453290"/>
            <a:gd name="connsiteX11" fmla="*/ 16375 w 196504"/>
            <a:gd name="connsiteY11" fmla="*/ 185587 h 453290"/>
            <a:gd name="connsiteX12" fmla="*/ 21834 w 196504"/>
            <a:gd name="connsiteY12" fmla="*/ 201963 h 453290"/>
            <a:gd name="connsiteX13" fmla="*/ 27292 w 196504"/>
            <a:gd name="connsiteY13" fmla="*/ 368445 h 453290"/>
            <a:gd name="connsiteX14" fmla="*/ 30021 w 196504"/>
            <a:gd name="connsiteY14" fmla="*/ 376633 h 453290"/>
            <a:gd name="connsiteX15" fmla="*/ 40938 w 196504"/>
            <a:gd name="connsiteY15" fmla="*/ 387550 h 453290"/>
            <a:gd name="connsiteX16" fmla="*/ 46397 w 196504"/>
            <a:gd name="connsiteY16" fmla="*/ 393008 h 453290"/>
            <a:gd name="connsiteX17" fmla="*/ 70960 w 196504"/>
            <a:gd name="connsiteY17" fmla="*/ 403925 h 453290"/>
            <a:gd name="connsiteX18" fmla="*/ 95523 w 196504"/>
            <a:gd name="connsiteY18" fmla="*/ 425759 h 453290"/>
            <a:gd name="connsiteX19" fmla="*/ 114627 w 196504"/>
            <a:gd name="connsiteY19" fmla="*/ 431218 h 453290"/>
            <a:gd name="connsiteX20" fmla="*/ 122815 w 196504"/>
            <a:gd name="connsiteY20" fmla="*/ 433947 h 453290"/>
            <a:gd name="connsiteX21" fmla="*/ 136461 w 196504"/>
            <a:gd name="connsiteY21" fmla="*/ 444864 h 453290"/>
            <a:gd name="connsiteX22" fmla="*/ 174670 w 196504"/>
            <a:gd name="connsiteY22" fmla="*/ 450322 h 453290"/>
            <a:gd name="connsiteX23" fmla="*/ 196504 w 196504"/>
            <a:gd name="connsiteY23" fmla="*/ 453051 h 45329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196504" h="453290">
              <a:moveTo>
                <a:pt x="90064" y="0"/>
              </a:moveTo>
              <a:cubicBezTo>
                <a:pt x="85515" y="2729"/>
                <a:pt x="81403" y="6374"/>
                <a:pt x="76418" y="8187"/>
              </a:cubicBezTo>
              <a:cubicBezTo>
                <a:pt x="71218" y="10078"/>
                <a:pt x="65445" y="9716"/>
                <a:pt x="60043" y="10917"/>
              </a:cubicBezTo>
              <a:cubicBezTo>
                <a:pt x="57235" y="11541"/>
                <a:pt x="54584" y="12736"/>
                <a:pt x="51855" y="13646"/>
              </a:cubicBezTo>
              <a:cubicBezTo>
                <a:pt x="50945" y="16375"/>
                <a:pt x="49599" y="18996"/>
                <a:pt x="49126" y="21834"/>
              </a:cubicBezTo>
              <a:cubicBezTo>
                <a:pt x="47772" y="29960"/>
                <a:pt x="50081" y="39029"/>
                <a:pt x="46397" y="46397"/>
              </a:cubicBezTo>
              <a:cubicBezTo>
                <a:pt x="45110" y="48970"/>
                <a:pt x="40938" y="44577"/>
                <a:pt x="38209" y="43667"/>
              </a:cubicBezTo>
              <a:cubicBezTo>
                <a:pt x="26382" y="44577"/>
                <a:pt x="14134" y="43138"/>
                <a:pt x="2729" y="46397"/>
              </a:cubicBezTo>
              <a:cubicBezTo>
                <a:pt x="-37" y="47187"/>
                <a:pt x="0" y="51707"/>
                <a:pt x="0" y="54584"/>
              </a:cubicBezTo>
              <a:cubicBezTo>
                <a:pt x="0" y="101468"/>
                <a:pt x="4597" y="84343"/>
                <a:pt x="8187" y="131003"/>
              </a:cubicBezTo>
              <a:cubicBezTo>
                <a:pt x="12545" y="187642"/>
                <a:pt x="6825" y="150794"/>
                <a:pt x="13646" y="174670"/>
              </a:cubicBezTo>
              <a:cubicBezTo>
                <a:pt x="14676" y="178277"/>
                <a:pt x="15297" y="181994"/>
                <a:pt x="16375" y="185587"/>
              </a:cubicBezTo>
              <a:cubicBezTo>
                <a:pt x="18028" y="191098"/>
                <a:pt x="21834" y="201963"/>
                <a:pt x="21834" y="201963"/>
              </a:cubicBezTo>
              <a:cubicBezTo>
                <a:pt x="31089" y="276009"/>
                <a:pt x="20841" y="187789"/>
                <a:pt x="27292" y="368445"/>
              </a:cubicBezTo>
              <a:cubicBezTo>
                <a:pt x="27395" y="371320"/>
                <a:pt x="28349" y="374292"/>
                <a:pt x="30021" y="376633"/>
              </a:cubicBezTo>
              <a:cubicBezTo>
                <a:pt x="33012" y="380821"/>
                <a:pt x="37299" y="383911"/>
                <a:pt x="40938" y="387550"/>
              </a:cubicBezTo>
              <a:cubicBezTo>
                <a:pt x="42758" y="389369"/>
                <a:pt x="43956" y="392194"/>
                <a:pt x="46397" y="393008"/>
              </a:cubicBezTo>
              <a:cubicBezTo>
                <a:pt x="57604" y="396744"/>
                <a:pt x="62705" y="396849"/>
                <a:pt x="70960" y="403925"/>
              </a:cubicBezTo>
              <a:cubicBezTo>
                <a:pt x="79426" y="411181"/>
                <a:pt x="85346" y="420671"/>
                <a:pt x="95523" y="425759"/>
              </a:cubicBezTo>
              <a:cubicBezTo>
                <a:pt x="99883" y="427939"/>
                <a:pt x="110550" y="430053"/>
                <a:pt x="114627" y="431218"/>
              </a:cubicBezTo>
              <a:cubicBezTo>
                <a:pt x="117393" y="432008"/>
                <a:pt x="120242" y="432661"/>
                <a:pt x="122815" y="433947"/>
              </a:cubicBezTo>
              <a:cubicBezTo>
                <a:pt x="155582" y="450328"/>
                <a:pt x="111082" y="429636"/>
                <a:pt x="136461" y="444864"/>
              </a:cubicBezTo>
              <a:cubicBezTo>
                <a:pt x="144898" y="449926"/>
                <a:pt x="174210" y="450280"/>
                <a:pt x="174670" y="450322"/>
              </a:cubicBezTo>
              <a:cubicBezTo>
                <a:pt x="187173" y="454489"/>
                <a:pt x="179981" y="453051"/>
                <a:pt x="196504" y="453051"/>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62</xdr:col>
      <xdr:colOff>19038</xdr:colOff>
      <xdr:row>61</xdr:row>
      <xdr:rowOff>4178</xdr:rowOff>
    </xdr:from>
    <xdr:to>
      <xdr:col>68</xdr:col>
      <xdr:colOff>10917</xdr:colOff>
      <xdr:row>79</xdr:row>
      <xdr:rowOff>2730</xdr:rowOff>
    </xdr:to>
    <xdr:sp macro="" textlink="">
      <xdr:nvSpPr>
        <xdr:cNvPr id="27" name="Freeform 33">
          <a:extLst>
            <a:ext uri="{FF2B5EF4-FFF2-40B4-BE49-F238E27FC236}">
              <a16:creationId xmlns:a16="http://schemas.microsoft.com/office/drawing/2014/main" id="{00000000-0008-0000-0F00-00001B000000}"/>
            </a:ext>
          </a:extLst>
        </xdr:cNvPr>
        <xdr:cNvSpPr/>
      </xdr:nvSpPr>
      <xdr:spPr>
        <a:xfrm>
          <a:off x="2678418" y="1101458"/>
          <a:ext cx="174759" cy="272872"/>
        </a:xfrm>
        <a:custGeom>
          <a:avLst/>
          <a:gdLst>
            <a:gd name="connsiteX0" fmla="*/ 2796 w 155632"/>
            <a:gd name="connsiteY0" fmla="*/ 12197 h 342434"/>
            <a:gd name="connsiteX1" fmla="*/ 16442 w 155632"/>
            <a:gd name="connsiteY1" fmla="*/ 1280 h 342434"/>
            <a:gd name="connsiteX2" fmla="*/ 19171 w 155632"/>
            <a:gd name="connsiteY2" fmla="*/ 47677 h 342434"/>
            <a:gd name="connsiteX3" fmla="*/ 21900 w 155632"/>
            <a:gd name="connsiteY3" fmla="*/ 55865 h 342434"/>
            <a:gd name="connsiteX4" fmla="*/ 43734 w 155632"/>
            <a:gd name="connsiteY4" fmla="*/ 66782 h 342434"/>
            <a:gd name="connsiteX5" fmla="*/ 79214 w 155632"/>
            <a:gd name="connsiteY5" fmla="*/ 72240 h 342434"/>
            <a:gd name="connsiteX6" fmla="*/ 95589 w 155632"/>
            <a:gd name="connsiteY6" fmla="*/ 80428 h 342434"/>
            <a:gd name="connsiteX7" fmla="*/ 103777 w 155632"/>
            <a:gd name="connsiteY7" fmla="*/ 83157 h 342434"/>
            <a:gd name="connsiteX8" fmla="*/ 131069 w 155632"/>
            <a:gd name="connsiteY8" fmla="*/ 88616 h 342434"/>
            <a:gd name="connsiteX9" fmla="*/ 147445 w 155632"/>
            <a:gd name="connsiteY9" fmla="*/ 94074 h 342434"/>
            <a:gd name="connsiteX10" fmla="*/ 155632 w 155632"/>
            <a:gd name="connsiteY10" fmla="*/ 96803 h 342434"/>
            <a:gd name="connsiteX11" fmla="*/ 152903 w 155632"/>
            <a:gd name="connsiteY11" fmla="*/ 115908 h 342434"/>
            <a:gd name="connsiteX12" fmla="*/ 144715 w 155632"/>
            <a:gd name="connsiteY12" fmla="*/ 121366 h 342434"/>
            <a:gd name="connsiteX13" fmla="*/ 139257 w 155632"/>
            <a:gd name="connsiteY13" fmla="*/ 126825 h 342434"/>
            <a:gd name="connsiteX14" fmla="*/ 136528 w 155632"/>
            <a:gd name="connsiteY14" fmla="*/ 135012 h 342434"/>
            <a:gd name="connsiteX15" fmla="*/ 95589 w 155632"/>
            <a:gd name="connsiteY15" fmla="*/ 148659 h 342434"/>
            <a:gd name="connsiteX16" fmla="*/ 71026 w 155632"/>
            <a:gd name="connsiteY16" fmla="*/ 156846 h 342434"/>
            <a:gd name="connsiteX17" fmla="*/ 62839 w 155632"/>
            <a:gd name="connsiteY17" fmla="*/ 159575 h 342434"/>
            <a:gd name="connsiteX18" fmla="*/ 57380 w 155632"/>
            <a:gd name="connsiteY18" fmla="*/ 165034 h 342434"/>
            <a:gd name="connsiteX19" fmla="*/ 41005 w 155632"/>
            <a:gd name="connsiteY19" fmla="*/ 175951 h 342434"/>
            <a:gd name="connsiteX20" fmla="*/ 24629 w 155632"/>
            <a:gd name="connsiteY20" fmla="*/ 192326 h 342434"/>
            <a:gd name="connsiteX21" fmla="*/ 19171 w 155632"/>
            <a:gd name="connsiteY21" fmla="*/ 197785 h 342434"/>
            <a:gd name="connsiteX22" fmla="*/ 10983 w 155632"/>
            <a:gd name="connsiteY22" fmla="*/ 200514 h 342434"/>
            <a:gd name="connsiteX23" fmla="*/ 2796 w 155632"/>
            <a:gd name="connsiteY23" fmla="*/ 205972 h 342434"/>
            <a:gd name="connsiteX24" fmla="*/ 66 w 155632"/>
            <a:gd name="connsiteY24" fmla="*/ 214160 h 342434"/>
            <a:gd name="connsiteX25" fmla="*/ 5525 w 155632"/>
            <a:gd name="connsiteY25" fmla="*/ 230535 h 342434"/>
            <a:gd name="connsiteX26" fmla="*/ 8254 w 155632"/>
            <a:gd name="connsiteY26" fmla="*/ 244182 h 342434"/>
            <a:gd name="connsiteX27" fmla="*/ 13713 w 155632"/>
            <a:gd name="connsiteY27" fmla="*/ 249640 h 342434"/>
            <a:gd name="connsiteX28" fmla="*/ 19171 w 155632"/>
            <a:gd name="connsiteY28" fmla="*/ 266015 h 342434"/>
            <a:gd name="connsiteX29" fmla="*/ 21900 w 155632"/>
            <a:gd name="connsiteY29" fmla="*/ 274203 h 342434"/>
            <a:gd name="connsiteX30" fmla="*/ 13713 w 155632"/>
            <a:gd name="connsiteY30" fmla="*/ 293308 h 342434"/>
            <a:gd name="connsiteX31" fmla="*/ 8254 w 155632"/>
            <a:gd name="connsiteY31" fmla="*/ 309683 h 342434"/>
            <a:gd name="connsiteX32" fmla="*/ 5525 w 155632"/>
            <a:gd name="connsiteY32" fmla="*/ 317871 h 342434"/>
            <a:gd name="connsiteX33" fmla="*/ 66 w 155632"/>
            <a:gd name="connsiteY33" fmla="*/ 339704 h 342434"/>
            <a:gd name="connsiteX34" fmla="*/ 66 w 155632"/>
            <a:gd name="connsiteY34" fmla="*/ 342434 h 34243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Lst>
          <a:rect l="l" t="t" r="r" b="b"/>
          <a:pathLst>
            <a:path w="155632" h="342434">
              <a:moveTo>
                <a:pt x="2796" y="12197"/>
              </a:moveTo>
              <a:cubicBezTo>
                <a:pt x="7345" y="8558"/>
                <a:pt x="14001" y="-4009"/>
                <a:pt x="16442" y="1280"/>
              </a:cubicBezTo>
              <a:cubicBezTo>
                <a:pt x="22934" y="15347"/>
                <a:pt x="17630" y="32261"/>
                <a:pt x="19171" y="47677"/>
              </a:cubicBezTo>
              <a:cubicBezTo>
                <a:pt x="19457" y="50540"/>
                <a:pt x="20420" y="53398"/>
                <a:pt x="21900" y="55865"/>
              </a:cubicBezTo>
              <a:cubicBezTo>
                <a:pt x="26663" y="63802"/>
                <a:pt x="35573" y="64062"/>
                <a:pt x="43734" y="66782"/>
              </a:cubicBezTo>
              <a:cubicBezTo>
                <a:pt x="60592" y="72401"/>
                <a:pt x="49072" y="69226"/>
                <a:pt x="79214" y="72240"/>
              </a:cubicBezTo>
              <a:cubicBezTo>
                <a:pt x="99795" y="79100"/>
                <a:pt x="74426" y="69846"/>
                <a:pt x="95589" y="80428"/>
              </a:cubicBezTo>
              <a:cubicBezTo>
                <a:pt x="98162" y="81715"/>
                <a:pt x="101011" y="82367"/>
                <a:pt x="103777" y="83157"/>
              </a:cubicBezTo>
              <a:cubicBezTo>
                <a:pt x="135531" y="92229"/>
                <a:pt x="88174" y="77892"/>
                <a:pt x="131069" y="88616"/>
              </a:cubicBezTo>
              <a:cubicBezTo>
                <a:pt x="136651" y="90012"/>
                <a:pt x="141986" y="92255"/>
                <a:pt x="147445" y="94074"/>
              </a:cubicBezTo>
              <a:lnTo>
                <a:pt x="155632" y="96803"/>
              </a:lnTo>
              <a:cubicBezTo>
                <a:pt x="154722" y="103171"/>
                <a:pt x="155516" y="110029"/>
                <a:pt x="152903" y="115908"/>
              </a:cubicBezTo>
              <a:cubicBezTo>
                <a:pt x="151571" y="118905"/>
                <a:pt x="147276" y="119317"/>
                <a:pt x="144715" y="121366"/>
              </a:cubicBezTo>
              <a:cubicBezTo>
                <a:pt x="142706" y="122973"/>
                <a:pt x="141076" y="125005"/>
                <a:pt x="139257" y="126825"/>
              </a:cubicBezTo>
              <a:cubicBezTo>
                <a:pt x="138347" y="129554"/>
                <a:pt x="137318" y="132246"/>
                <a:pt x="136528" y="135012"/>
              </a:cubicBezTo>
              <a:cubicBezTo>
                <a:pt x="129851" y="158377"/>
                <a:pt x="140429" y="145455"/>
                <a:pt x="95589" y="148659"/>
              </a:cubicBezTo>
              <a:lnTo>
                <a:pt x="71026" y="156846"/>
              </a:lnTo>
              <a:lnTo>
                <a:pt x="62839" y="159575"/>
              </a:lnTo>
              <a:cubicBezTo>
                <a:pt x="61019" y="161395"/>
                <a:pt x="59439" y="163490"/>
                <a:pt x="57380" y="165034"/>
              </a:cubicBezTo>
              <a:cubicBezTo>
                <a:pt x="52132" y="168970"/>
                <a:pt x="45644" y="171312"/>
                <a:pt x="41005" y="175951"/>
              </a:cubicBezTo>
              <a:lnTo>
                <a:pt x="24629" y="192326"/>
              </a:lnTo>
              <a:cubicBezTo>
                <a:pt x="22809" y="194146"/>
                <a:pt x="21612" y="196971"/>
                <a:pt x="19171" y="197785"/>
              </a:cubicBezTo>
              <a:lnTo>
                <a:pt x="10983" y="200514"/>
              </a:lnTo>
              <a:cubicBezTo>
                <a:pt x="8254" y="202333"/>
                <a:pt x="4845" y="203411"/>
                <a:pt x="2796" y="205972"/>
              </a:cubicBezTo>
              <a:cubicBezTo>
                <a:pt x="999" y="208219"/>
                <a:pt x="-252" y="211301"/>
                <a:pt x="66" y="214160"/>
              </a:cubicBezTo>
              <a:cubicBezTo>
                <a:pt x="701" y="219878"/>
                <a:pt x="4397" y="224893"/>
                <a:pt x="5525" y="230535"/>
              </a:cubicBezTo>
              <a:cubicBezTo>
                <a:pt x="6435" y="235084"/>
                <a:pt x="6427" y="239918"/>
                <a:pt x="8254" y="244182"/>
              </a:cubicBezTo>
              <a:cubicBezTo>
                <a:pt x="9268" y="246547"/>
                <a:pt x="11893" y="247821"/>
                <a:pt x="13713" y="249640"/>
              </a:cubicBezTo>
              <a:lnTo>
                <a:pt x="19171" y="266015"/>
              </a:lnTo>
              <a:lnTo>
                <a:pt x="21900" y="274203"/>
              </a:lnTo>
              <a:cubicBezTo>
                <a:pt x="14683" y="303074"/>
                <a:pt x="24481" y="269081"/>
                <a:pt x="13713" y="293308"/>
              </a:cubicBezTo>
              <a:cubicBezTo>
                <a:pt x="11376" y="298566"/>
                <a:pt x="10074" y="304225"/>
                <a:pt x="8254" y="309683"/>
              </a:cubicBezTo>
              <a:lnTo>
                <a:pt x="5525" y="317871"/>
              </a:lnTo>
              <a:cubicBezTo>
                <a:pt x="2010" y="328416"/>
                <a:pt x="2262" y="326531"/>
                <a:pt x="66" y="339704"/>
              </a:cubicBezTo>
              <a:cubicBezTo>
                <a:pt x="-84" y="340602"/>
                <a:pt x="66" y="341524"/>
                <a:pt x="66" y="342434"/>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44</xdr:col>
      <xdr:colOff>21593</xdr:colOff>
      <xdr:row>79</xdr:row>
      <xdr:rowOff>8188</xdr:rowOff>
    </xdr:from>
    <xdr:to>
      <xdr:col>62</xdr:col>
      <xdr:colOff>24563</xdr:colOff>
      <xdr:row>114</xdr:row>
      <xdr:rowOff>13646</xdr:rowOff>
    </xdr:to>
    <xdr:sp macro="" textlink="">
      <xdr:nvSpPr>
        <xdr:cNvPr id="28" name="Freeform 34">
          <a:extLst>
            <a:ext uri="{FF2B5EF4-FFF2-40B4-BE49-F238E27FC236}">
              <a16:creationId xmlns:a16="http://schemas.microsoft.com/office/drawing/2014/main" id="{00000000-0008-0000-0F00-00001C000000}"/>
            </a:ext>
          </a:extLst>
        </xdr:cNvPr>
        <xdr:cNvSpPr/>
      </xdr:nvSpPr>
      <xdr:spPr>
        <a:xfrm>
          <a:off x="2132333" y="1379788"/>
          <a:ext cx="551610" cy="538858"/>
        </a:xfrm>
        <a:custGeom>
          <a:avLst/>
          <a:gdLst>
            <a:gd name="connsiteX0" fmla="*/ 494231 w 494231"/>
            <a:gd name="connsiteY0" fmla="*/ 0 h 674119"/>
            <a:gd name="connsiteX1" fmla="*/ 491502 w 494231"/>
            <a:gd name="connsiteY1" fmla="*/ 21834 h 674119"/>
            <a:gd name="connsiteX2" fmla="*/ 480585 w 494231"/>
            <a:gd name="connsiteY2" fmla="*/ 32751 h 674119"/>
            <a:gd name="connsiteX3" fmla="*/ 477855 w 494231"/>
            <a:gd name="connsiteY3" fmla="*/ 40939 h 674119"/>
            <a:gd name="connsiteX4" fmla="*/ 461480 w 494231"/>
            <a:gd name="connsiteY4" fmla="*/ 49126 h 674119"/>
            <a:gd name="connsiteX5" fmla="*/ 456022 w 494231"/>
            <a:gd name="connsiteY5" fmla="*/ 57314 h 674119"/>
            <a:gd name="connsiteX6" fmla="*/ 450563 w 494231"/>
            <a:gd name="connsiteY6" fmla="*/ 73689 h 674119"/>
            <a:gd name="connsiteX7" fmla="*/ 439646 w 494231"/>
            <a:gd name="connsiteY7" fmla="*/ 84606 h 674119"/>
            <a:gd name="connsiteX8" fmla="*/ 434188 w 494231"/>
            <a:gd name="connsiteY8" fmla="*/ 90065 h 674119"/>
            <a:gd name="connsiteX9" fmla="*/ 426000 w 494231"/>
            <a:gd name="connsiteY9" fmla="*/ 95523 h 674119"/>
            <a:gd name="connsiteX10" fmla="*/ 409625 w 494231"/>
            <a:gd name="connsiteY10" fmla="*/ 114628 h 674119"/>
            <a:gd name="connsiteX11" fmla="*/ 401437 w 494231"/>
            <a:gd name="connsiteY11" fmla="*/ 117357 h 674119"/>
            <a:gd name="connsiteX12" fmla="*/ 387791 w 494231"/>
            <a:gd name="connsiteY12" fmla="*/ 128274 h 674119"/>
            <a:gd name="connsiteX13" fmla="*/ 382333 w 494231"/>
            <a:gd name="connsiteY13" fmla="*/ 136461 h 674119"/>
            <a:gd name="connsiteX14" fmla="*/ 374145 w 494231"/>
            <a:gd name="connsiteY14" fmla="*/ 166483 h 674119"/>
            <a:gd name="connsiteX15" fmla="*/ 371416 w 494231"/>
            <a:gd name="connsiteY15" fmla="*/ 174671 h 674119"/>
            <a:gd name="connsiteX16" fmla="*/ 374145 w 494231"/>
            <a:gd name="connsiteY16" fmla="*/ 196504 h 674119"/>
            <a:gd name="connsiteX17" fmla="*/ 374145 w 494231"/>
            <a:gd name="connsiteY17" fmla="*/ 212880 h 674119"/>
            <a:gd name="connsiteX18" fmla="*/ 365957 w 494231"/>
            <a:gd name="connsiteY18" fmla="*/ 218338 h 674119"/>
            <a:gd name="connsiteX19" fmla="*/ 349582 w 494231"/>
            <a:gd name="connsiteY19" fmla="*/ 223797 h 674119"/>
            <a:gd name="connsiteX20" fmla="*/ 327748 w 494231"/>
            <a:gd name="connsiteY20" fmla="*/ 234714 h 674119"/>
            <a:gd name="connsiteX21" fmla="*/ 319560 w 494231"/>
            <a:gd name="connsiteY21" fmla="*/ 237443 h 674119"/>
            <a:gd name="connsiteX22" fmla="*/ 311373 w 494231"/>
            <a:gd name="connsiteY22" fmla="*/ 240172 h 674119"/>
            <a:gd name="connsiteX23" fmla="*/ 297727 w 494231"/>
            <a:gd name="connsiteY23" fmla="*/ 248360 h 674119"/>
            <a:gd name="connsiteX24" fmla="*/ 289539 w 494231"/>
            <a:gd name="connsiteY24" fmla="*/ 253818 h 674119"/>
            <a:gd name="connsiteX25" fmla="*/ 284080 w 494231"/>
            <a:gd name="connsiteY25" fmla="*/ 259277 h 674119"/>
            <a:gd name="connsiteX26" fmla="*/ 267705 w 494231"/>
            <a:gd name="connsiteY26" fmla="*/ 264735 h 674119"/>
            <a:gd name="connsiteX27" fmla="*/ 259517 w 494231"/>
            <a:gd name="connsiteY27" fmla="*/ 278381 h 674119"/>
            <a:gd name="connsiteX28" fmla="*/ 256788 w 494231"/>
            <a:gd name="connsiteY28" fmla="*/ 286569 h 674119"/>
            <a:gd name="connsiteX29" fmla="*/ 254059 w 494231"/>
            <a:gd name="connsiteY29" fmla="*/ 311132 h 674119"/>
            <a:gd name="connsiteX30" fmla="*/ 248600 w 494231"/>
            <a:gd name="connsiteY30" fmla="*/ 352070 h 674119"/>
            <a:gd name="connsiteX31" fmla="*/ 243142 w 494231"/>
            <a:gd name="connsiteY31" fmla="*/ 368446 h 674119"/>
            <a:gd name="connsiteX32" fmla="*/ 232225 w 494231"/>
            <a:gd name="connsiteY32" fmla="*/ 382092 h 674119"/>
            <a:gd name="connsiteX33" fmla="*/ 224037 w 494231"/>
            <a:gd name="connsiteY33" fmla="*/ 398467 h 674119"/>
            <a:gd name="connsiteX34" fmla="*/ 221308 w 494231"/>
            <a:gd name="connsiteY34" fmla="*/ 406655 h 674119"/>
            <a:gd name="connsiteX35" fmla="*/ 207662 w 494231"/>
            <a:gd name="connsiteY35" fmla="*/ 420301 h 674119"/>
            <a:gd name="connsiteX36" fmla="*/ 196745 w 494231"/>
            <a:gd name="connsiteY36" fmla="*/ 436676 h 674119"/>
            <a:gd name="connsiteX37" fmla="*/ 191287 w 494231"/>
            <a:gd name="connsiteY37" fmla="*/ 444864 h 674119"/>
            <a:gd name="connsiteX38" fmla="*/ 180370 w 494231"/>
            <a:gd name="connsiteY38" fmla="*/ 455781 h 674119"/>
            <a:gd name="connsiteX39" fmla="*/ 163994 w 494231"/>
            <a:gd name="connsiteY39" fmla="*/ 472156 h 674119"/>
            <a:gd name="connsiteX40" fmla="*/ 158536 w 494231"/>
            <a:gd name="connsiteY40" fmla="*/ 477615 h 674119"/>
            <a:gd name="connsiteX41" fmla="*/ 142161 w 494231"/>
            <a:gd name="connsiteY41" fmla="*/ 483073 h 674119"/>
            <a:gd name="connsiteX42" fmla="*/ 136702 w 494231"/>
            <a:gd name="connsiteY42" fmla="*/ 488532 h 674119"/>
            <a:gd name="connsiteX43" fmla="*/ 112139 w 494231"/>
            <a:gd name="connsiteY43" fmla="*/ 496719 h 674119"/>
            <a:gd name="connsiteX44" fmla="*/ 103951 w 494231"/>
            <a:gd name="connsiteY44" fmla="*/ 499449 h 674119"/>
            <a:gd name="connsiteX45" fmla="*/ 95764 w 494231"/>
            <a:gd name="connsiteY45" fmla="*/ 502178 h 674119"/>
            <a:gd name="connsiteX46" fmla="*/ 84847 w 494231"/>
            <a:gd name="connsiteY46" fmla="*/ 515824 h 674119"/>
            <a:gd name="connsiteX47" fmla="*/ 79388 w 494231"/>
            <a:gd name="connsiteY47" fmla="*/ 521282 h 674119"/>
            <a:gd name="connsiteX48" fmla="*/ 73930 w 494231"/>
            <a:gd name="connsiteY48" fmla="*/ 537658 h 674119"/>
            <a:gd name="connsiteX49" fmla="*/ 68472 w 494231"/>
            <a:gd name="connsiteY49" fmla="*/ 545845 h 674119"/>
            <a:gd name="connsiteX50" fmla="*/ 57555 w 494231"/>
            <a:gd name="connsiteY50" fmla="*/ 570408 h 674119"/>
            <a:gd name="connsiteX51" fmla="*/ 49367 w 494231"/>
            <a:gd name="connsiteY51" fmla="*/ 575867 h 674119"/>
            <a:gd name="connsiteX52" fmla="*/ 43909 w 494231"/>
            <a:gd name="connsiteY52" fmla="*/ 592242 h 674119"/>
            <a:gd name="connsiteX53" fmla="*/ 41179 w 494231"/>
            <a:gd name="connsiteY53" fmla="*/ 600430 h 674119"/>
            <a:gd name="connsiteX54" fmla="*/ 30262 w 494231"/>
            <a:gd name="connsiteY54" fmla="*/ 614076 h 674119"/>
            <a:gd name="connsiteX55" fmla="*/ 24804 w 494231"/>
            <a:gd name="connsiteY55" fmla="*/ 622264 h 674119"/>
            <a:gd name="connsiteX56" fmla="*/ 5699 w 494231"/>
            <a:gd name="connsiteY56" fmla="*/ 638639 h 674119"/>
            <a:gd name="connsiteX57" fmla="*/ 241 w 494231"/>
            <a:gd name="connsiteY57" fmla="*/ 657744 h 674119"/>
            <a:gd name="connsiteX58" fmla="*/ 241 w 494231"/>
            <a:gd name="connsiteY58" fmla="*/ 674119 h 67411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Lst>
          <a:rect l="l" t="t" r="r" b="b"/>
          <a:pathLst>
            <a:path w="494231" h="674119">
              <a:moveTo>
                <a:pt x="494231" y="0"/>
              </a:moveTo>
              <a:cubicBezTo>
                <a:pt x="493321" y="7278"/>
                <a:pt x="494323" y="15064"/>
                <a:pt x="491502" y="21834"/>
              </a:cubicBezTo>
              <a:cubicBezTo>
                <a:pt x="489523" y="26584"/>
                <a:pt x="480585" y="32751"/>
                <a:pt x="480585" y="32751"/>
              </a:cubicBezTo>
              <a:cubicBezTo>
                <a:pt x="479675" y="35480"/>
                <a:pt x="479652" y="38692"/>
                <a:pt x="477855" y="40939"/>
              </a:cubicBezTo>
              <a:cubicBezTo>
                <a:pt x="474007" y="45749"/>
                <a:pt x="466874" y="47328"/>
                <a:pt x="461480" y="49126"/>
              </a:cubicBezTo>
              <a:cubicBezTo>
                <a:pt x="459661" y="51855"/>
                <a:pt x="457354" y="54317"/>
                <a:pt x="456022" y="57314"/>
              </a:cubicBezTo>
              <a:cubicBezTo>
                <a:pt x="453685" y="62572"/>
                <a:pt x="454631" y="69621"/>
                <a:pt x="450563" y="73689"/>
              </a:cubicBezTo>
              <a:lnTo>
                <a:pt x="439646" y="84606"/>
              </a:lnTo>
              <a:cubicBezTo>
                <a:pt x="437827" y="86426"/>
                <a:pt x="436329" y="88638"/>
                <a:pt x="434188" y="90065"/>
              </a:cubicBezTo>
              <a:lnTo>
                <a:pt x="426000" y="95523"/>
              </a:lnTo>
              <a:cubicBezTo>
                <a:pt x="422508" y="100762"/>
                <a:pt x="415299" y="112737"/>
                <a:pt x="409625" y="114628"/>
              </a:cubicBezTo>
              <a:cubicBezTo>
                <a:pt x="406896" y="115538"/>
                <a:pt x="404010" y="116071"/>
                <a:pt x="401437" y="117357"/>
              </a:cubicBezTo>
              <a:cubicBezTo>
                <a:pt x="396705" y="119723"/>
                <a:pt x="391177" y="124041"/>
                <a:pt x="387791" y="128274"/>
              </a:cubicBezTo>
              <a:cubicBezTo>
                <a:pt x="385742" y="130835"/>
                <a:pt x="384152" y="133732"/>
                <a:pt x="382333" y="136461"/>
              </a:cubicBezTo>
              <a:cubicBezTo>
                <a:pt x="378474" y="155751"/>
                <a:pt x="381070" y="145706"/>
                <a:pt x="374145" y="166483"/>
              </a:cubicBezTo>
              <a:lnTo>
                <a:pt x="371416" y="174671"/>
              </a:lnTo>
              <a:cubicBezTo>
                <a:pt x="372326" y="181949"/>
                <a:pt x="372833" y="189288"/>
                <a:pt x="374145" y="196504"/>
              </a:cubicBezTo>
              <a:cubicBezTo>
                <a:pt x="375493" y="203916"/>
                <a:pt x="380075" y="205468"/>
                <a:pt x="374145" y="212880"/>
              </a:cubicBezTo>
              <a:cubicBezTo>
                <a:pt x="372096" y="215441"/>
                <a:pt x="368954" y="217006"/>
                <a:pt x="365957" y="218338"/>
              </a:cubicBezTo>
              <a:cubicBezTo>
                <a:pt x="360699" y="220675"/>
                <a:pt x="349582" y="223797"/>
                <a:pt x="349582" y="223797"/>
              </a:cubicBezTo>
              <a:cubicBezTo>
                <a:pt x="340055" y="233323"/>
                <a:pt x="346563" y="228442"/>
                <a:pt x="327748" y="234714"/>
              </a:cubicBezTo>
              <a:lnTo>
                <a:pt x="319560" y="237443"/>
              </a:lnTo>
              <a:lnTo>
                <a:pt x="311373" y="240172"/>
              </a:lnTo>
              <a:cubicBezTo>
                <a:pt x="300711" y="250832"/>
                <a:pt x="311897" y="241274"/>
                <a:pt x="297727" y="248360"/>
              </a:cubicBezTo>
              <a:cubicBezTo>
                <a:pt x="294793" y="249827"/>
                <a:pt x="292100" y="251769"/>
                <a:pt x="289539" y="253818"/>
              </a:cubicBezTo>
              <a:cubicBezTo>
                <a:pt x="287529" y="255426"/>
                <a:pt x="286382" y="258126"/>
                <a:pt x="284080" y="259277"/>
              </a:cubicBezTo>
              <a:cubicBezTo>
                <a:pt x="278934" y="261850"/>
                <a:pt x="267705" y="264735"/>
                <a:pt x="267705" y="264735"/>
              </a:cubicBezTo>
              <a:cubicBezTo>
                <a:pt x="259974" y="287931"/>
                <a:pt x="270757" y="259649"/>
                <a:pt x="259517" y="278381"/>
              </a:cubicBezTo>
              <a:cubicBezTo>
                <a:pt x="258037" y="280848"/>
                <a:pt x="257698" y="283840"/>
                <a:pt x="256788" y="286569"/>
              </a:cubicBezTo>
              <a:cubicBezTo>
                <a:pt x="255878" y="294757"/>
                <a:pt x="254879" y="302935"/>
                <a:pt x="254059" y="311132"/>
              </a:cubicBezTo>
              <a:cubicBezTo>
                <a:pt x="251912" y="332602"/>
                <a:pt x="253424" y="335991"/>
                <a:pt x="248600" y="352070"/>
              </a:cubicBezTo>
              <a:cubicBezTo>
                <a:pt x="246947" y="357581"/>
                <a:pt x="246334" y="363658"/>
                <a:pt x="243142" y="368446"/>
              </a:cubicBezTo>
              <a:cubicBezTo>
                <a:pt x="236257" y="378774"/>
                <a:pt x="240003" y="374314"/>
                <a:pt x="232225" y="382092"/>
              </a:cubicBezTo>
              <a:cubicBezTo>
                <a:pt x="225365" y="402672"/>
                <a:pt x="234620" y="377302"/>
                <a:pt x="224037" y="398467"/>
              </a:cubicBezTo>
              <a:cubicBezTo>
                <a:pt x="222750" y="401040"/>
                <a:pt x="223034" y="404353"/>
                <a:pt x="221308" y="406655"/>
              </a:cubicBezTo>
              <a:cubicBezTo>
                <a:pt x="217448" y="411801"/>
                <a:pt x="211230" y="414949"/>
                <a:pt x="207662" y="420301"/>
              </a:cubicBezTo>
              <a:lnTo>
                <a:pt x="196745" y="436676"/>
              </a:lnTo>
              <a:cubicBezTo>
                <a:pt x="194926" y="439405"/>
                <a:pt x="193606" y="442545"/>
                <a:pt x="191287" y="444864"/>
              </a:cubicBezTo>
              <a:lnTo>
                <a:pt x="180370" y="455781"/>
              </a:lnTo>
              <a:lnTo>
                <a:pt x="163994" y="472156"/>
              </a:lnTo>
              <a:cubicBezTo>
                <a:pt x="162174" y="473976"/>
                <a:pt x="160977" y="476801"/>
                <a:pt x="158536" y="477615"/>
              </a:cubicBezTo>
              <a:lnTo>
                <a:pt x="142161" y="483073"/>
              </a:lnTo>
              <a:cubicBezTo>
                <a:pt x="140341" y="484893"/>
                <a:pt x="139004" y="487381"/>
                <a:pt x="136702" y="488532"/>
              </a:cubicBezTo>
              <a:cubicBezTo>
                <a:pt x="136697" y="488535"/>
                <a:pt x="116235" y="495353"/>
                <a:pt x="112139" y="496719"/>
              </a:cubicBezTo>
              <a:lnTo>
                <a:pt x="103951" y="499449"/>
              </a:lnTo>
              <a:lnTo>
                <a:pt x="95764" y="502178"/>
              </a:lnTo>
              <a:cubicBezTo>
                <a:pt x="82583" y="515356"/>
                <a:pt x="98619" y="498610"/>
                <a:pt x="84847" y="515824"/>
              </a:cubicBezTo>
              <a:cubicBezTo>
                <a:pt x="83240" y="517833"/>
                <a:pt x="81208" y="519463"/>
                <a:pt x="79388" y="521282"/>
              </a:cubicBezTo>
              <a:cubicBezTo>
                <a:pt x="77569" y="526741"/>
                <a:pt x="77122" y="532870"/>
                <a:pt x="73930" y="537658"/>
              </a:cubicBezTo>
              <a:cubicBezTo>
                <a:pt x="72111" y="540387"/>
                <a:pt x="69804" y="542848"/>
                <a:pt x="68472" y="545845"/>
              </a:cubicBezTo>
              <a:cubicBezTo>
                <a:pt x="64149" y="555572"/>
                <a:pt x="64966" y="562997"/>
                <a:pt x="57555" y="570408"/>
              </a:cubicBezTo>
              <a:cubicBezTo>
                <a:pt x="55235" y="572728"/>
                <a:pt x="52096" y="574047"/>
                <a:pt x="49367" y="575867"/>
              </a:cubicBezTo>
              <a:lnTo>
                <a:pt x="43909" y="592242"/>
              </a:lnTo>
              <a:cubicBezTo>
                <a:pt x="42999" y="594971"/>
                <a:pt x="42775" y="598036"/>
                <a:pt x="41179" y="600430"/>
              </a:cubicBezTo>
              <a:cubicBezTo>
                <a:pt x="24380" y="625632"/>
                <a:pt x="45818" y="594632"/>
                <a:pt x="30262" y="614076"/>
              </a:cubicBezTo>
              <a:cubicBezTo>
                <a:pt x="28213" y="616637"/>
                <a:pt x="26939" y="619773"/>
                <a:pt x="24804" y="622264"/>
              </a:cubicBezTo>
              <a:cubicBezTo>
                <a:pt x="15980" y="632559"/>
                <a:pt x="15357" y="632201"/>
                <a:pt x="5699" y="638639"/>
              </a:cubicBezTo>
              <a:cubicBezTo>
                <a:pt x="4037" y="643626"/>
                <a:pt x="731" y="652849"/>
                <a:pt x="241" y="657744"/>
              </a:cubicBezTo>
              <a:cubicBezTo>
                <a:pt x="-302" y="663175"/>
                <a:pt x="241" y="668661"/>
                <a:pt x="241" y="674119"/>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28</xdr:col>
      <xdr:colOff>5380</xdr:colOff>
      <xdr:row>113</xdr:row>
      <xdr:rowOff>5459</xdr:rowOff>
    </xdr:from>
    <xdr:to>
      <xdr:col>44</xdr:col>
      <xdr:colOff>19105</xdr:colOff>
      <xdr:row>139</xdr:row>
      <xdr:rowOff>10916</xdr:rowOff>
    </xdr:to>
    <xdr:sp macro="" textlink="">
      <xdr:nvSpPr>
        <xdr:cNvPr id="29" name="Freeform 35">
          <a:extLst>
            <a:ext uri="{FF2B5EF4-FFF2-40B4-BE49-F238E27FC236}">
              <a16:creationId xmlns:a16="http://schemas.microsoft.com/office/drawing/2014/main" id="{00000000-0008-0000-0F00-00001D000000}"/>
            </a:ext>
          </a:extLst>
        </xdr:cNvPr>
        <xdr:cNvSpPr/>
      </xdr:nvSpPr>
      <xdr:spPr>
        <a:xfrm>
          <a:off x="1628440" y="1895219"/>
          <a:ext cx="501405" cy="401697"/>
        </a:xfrm>
        <a:custGeom>
          <a:avLst/>
          <a:gdLst>
            <a:gd name="connsiteX0" fmla="*/ 450401 w 450401"/>
            <a:gd name="connsiteY0" fmla="*/ 21834 h 502177"/>
            <a:gd name="connsiteX1" fmla="*/ 436755 w 450401"/>
            <a:gd name="connsiteY1" fmla="*/ 32750 h 502177"/>
            <a:gd name="connsiteX2" fmla="*/ 414921 w 450401"/>
            <a:gd name="connsiteY2" fmla="*/ 49126 h 502177"/>
            <a:gd name="connsiteX3" fmla="*/ 311210 w 450401"/>
            <a:gd name="connsiteY3" fmla="*/ 49126 h 502177"/>
            <a:gd name="connsiteX4" fmla="*/ 297564 w 450401"/>
            <a:gd name="connsiteY4" fmla="*/ 60043 h 502177"/>
            <a:gd name="connsiteX5" fmla="*/ 292106 w 450401"/>
            <a:gd name="connsiteY5" fmla="*/ 68230 h 502177"/>
            <a:gd name="connsiteX6" fmla="*/ 283918 w 450401"/>
            <a:gd name="connsiteY6" fmla="*/ 70960 h 502177"/>
            <a:gd name="connsiteX7" fmla="*/ 256626 w 450401"/>
            <a:gd name="connsiteY7" fmla="*/ 68230 h 502177"/>
            <a:gd name="connsiteX8" fmla="*/ 242979 w 450401"/>
            <a:gd name="connsiteY8" fmla="*/ 65501 h 502177"/>
            <a:gd name="connsiteX9" fmla="*/ 237521 w 450401"/>
            <a:gd name="connsiteY9" fmla="*/ 57314 h 502177"/>
            <a:gd name="connsiteX10" fmla="*/ 234792 w 450401"/>
            <a:gd name="connsiteY10" fmla="*/ 49126 h 502177"/>
            <a:gd name="connsiteX11" fmla="*/ 229333 w 450401"/>
            <a:gd name="connsiteY11" fmla="*/ 24563 h 502177"/>
            <a:gd name="connsiteX12" fmla="*/ 226604 w 450401"/>
            <a:gd name="connsiteY12" fmla="*/ 16375 h 502177"/>
            <a:gd name="connsiteX13" fmla="*/ 210229 w 450401"/>
            <a:gd name="connsiteY13" fmla="*/ 8187 h 502177"/>
            <a:gd name="connsiteX14" fmla="*/ 193853 w 450401"/>
            <a:gd name="connsiteY14" fmla="*/ 0 h 502177"/>
            <a:gd name="connsiteX15" fmla="*/ 172020 w 450401"/>
            <a:gd name="connsiteY15" fmla="*/ 2729 h 502177"/>
            <a:gd name="connsiteX16" fmla="*/ 169290 w 450401"/>
            <a:gd name="connsiteY16" fmla="*/ 10917 h 502177"/>
            <a:gd name="connsiteX17" fmla="*/ 158373 w 450401"/>
            <a:gd name="connsiteY17" fmla="*/ 24563 h 502177"/>
            <a:gd name="connsiteX18" fmla="*/ 150186 w 450401"/>
            <a:gd name="connsiteY18" fmla="*/ 27292 h 502177"/>
            <a:gd name="connsiteX19" fmla="*/ 144727 w 450401"/>
            <a:gd name="connsiteY19" fmla="*/ 32750 h 502177"/>
            <a:gd name="connsiteX20" fmla="*/ 136540 w 450401"/>
            <a:gd name="connsiteY20" fmla="*/ 35480 h 502177"/>
            <a:gd name="connsiteX21" fmla="*/ 133810 w 450401"/>
            <a:gd name="connsiteY21" fmla="*/ 43667 h 502177"/>
            <a:gd name="connsiteX22" fmla="*/ 122893 w 450401"/>
            <a:gd name="connsiteY22" fmla="*/ 54584 h 502177"/>
            <a:gd name="connsiteX23" fmla="*/ 117435 w 450401"/>
            <a:gd name="connsiteY23" fmla="*/ 79147 h 502177"/>
            <a:gd name="connsiteX24" fmla="*/ 114706 w 450401"/>
            <a:gd name="connsiteY24" fmla="*/ 87335 h 502177"/>
            <a:gd name="connsiteX25" fmla="*/ 98330 w 450401"/>
            <a:gd name="connsiteY25" fmla="*/ 103710 h 502177"/>
            <a:gd name="connsiteX26" fmla="*/ 92872 w 450401"/>
            <a:gd name="connsiteY26" fmla="*/ 109169 h 502177"/>
            <a:gd name="connsiteX27" fmla="*/ 81955 w 450401"/>
            <a:gd name="connsiteY27" fmla="*/ 122815 h 502177"/>
            <a:gd name="connsiteX28" fmla="*/ 76497 w 450401"/>
            <a:gd name="connsiteY28" fmla="*/ 131003 h 502177"/>
            <a:gd name="connsiteX29" fmla="*/ 68309 w 450401"/>
            <a:gd name="connsiteY29" fmla="*/ 133732 h 502177"/>
            <a:gd name="connsiteX30" fmla="*/ 51934 w 450401"/>
            <a:gd name="connsiteY30" fmla="*/ 141920 h 502177"/>
            <a:gd name="connsiteX31" fmla="*/ 35558 w 450401"/>
            <a:gd name="connsiteY31" fmla="*/ 161024 h 502177"/>
            <a:gd name="connsiteX32" fmla="*/ 30100 w 450401"/>
            <a:gd name="connsiteY32" fmla="*/ 166483 h 502177"/>
            <a:gd name="connsiteX33" fmla="*/ 24641 w 450401"/>
            <a:gd name="connsiteY33" fmla="*/ 171941 h 502177"/>
            <a:gd name="connsiteX34" fmla="*/ 19183 w 450401"/>
            <a:gd name="connsiteY34" fmla="*/ 188316 h 502177"/>
            <a:gd name="connsiteX35" fmla="*/ 16454 w 450401"/>
            <a:gd name="connsiteY35" fmla="*/ 196504 h 502177"/>
            <a:gd name="connsiteX36" fmla="*/ 5537 w 450401"/>
            <a:gd name="connsiteY36" fmla="*/ 212879 h 502177"/>
            <a:gd name="connsiteX37" fmla="*/ 2808 w 450401"/>
            <a:gd name="connsiteY37" fmla="*/ 245630 h 502177"/>
            <a:gd name="connsiteX38" fmla="*/ 5537 w 450401"/>
            <a:gd name="connsiteY38" fmla="*/ 253818 h 502177"/>
            <a:gd name="connsiteX39" fmla="*/ 13724 w 450401"/>
            <a:gd name="connsiteY39" fmla="*/ 259276 h 502177"/>
            <a:gd name="connsiteX40" fmla="*/ 19183 w 450401"/>
            <a:gd name="connsiteY40" fmla="*/ 264735 h 502177"/>
            <a:gd name="connsiteX41" fmla="*/ 30100 w 450401"/>
            <a:gd name="connsiteY41" fmla="*/ 278381 h 502177"/>
            <a:gd name="connsiteX42" fmla="*/ 46475 w 450401"/>
            <a:gd name="connsiteY42" fmla="*/ 283839 h 502177"/>
            <a:gd name="connsiteX43" fmla="*/ 54663 w 450401"/>
            <a:gd name="connsiteY43" fmla="*/ 286569 h 502177"/>
            <a:gd name="connsiteX44" fmla="*/ 62851 w 450401"/>
            <a:gd name="connsiteY44" fmla="*/ 289298 h 502177"/>
            <a:gd name="connsiteX45" fmla="*/ 71038 w 450401"/>
            <a:gd name="connsiteY45" fmla="*/ 294756 h 502177"/>
            <a:gd name="connsiteX46" fmla="*/ 90143 w 450401"/>
            <a:gd name="connsiteY46" fmla="*/ 300215 h 502177"/>
            <a:gd name="connsiteX47" fmla="*/ 98330 w 450401"/>
            <a:gd name="connsiteY47" fmla="*/ 305673 h 502177"/>
            <a:gd name="connsiteX48" fmla="*/ 128352 w 450401"/>
            <a:gd name="connsiteY48" fmla="*/ 311132 h 502177"/>
            <a:gd name="connsiteX49" fmla="*/ 125623 w 450401"/>
            <a:gd name="connsiteY49" fmla="*/ 330236 h 502177"/>
            <a:gd name="connsiteX50" fmla="*/ 122893 w 450401"/>
            <a:gd name="connsiteY50" fmla="*/ 384821 h 502177"/>
            <a:gd name="connsiteX51" fmla="*/ 117435 w 450401"/>
            <a:gd name="connsiteY51" fmla="*/ 401196 h 502177"/>
            <a:gd name="connsiteX52" fmla="*/ 114706 w 450401"/>
            <a:gd name="connsiteY52" fmla="*/ 433947 h 502177"/>
            <a:gd name="connsiteX53" fmla="*/ 117435 w 450401"/>
            <a:gd name="connsiteY53" fmla="*/ 466697 h 502177"/>
            <a:gd name="connsiteX54" fmla="*/ 125623 w 450401"/>
            <a:gd name="connsiteY54" fmla="*/ 480344 h 502177"/>
            <a:gd name="connsiteX55" fmla="*/ 136540 w 450401"/>
            <a:gd name="connsiteY55" fmla="*/ 493990 h 502177"/>
            <a:gd name="connsiteX56" fmla="*/ 185666 w 450401"/>
            <a:gd name="connsiteY56" fmla="*/ 502177 h 502177"/>
            <a:gd name="connsiteX57" fmla="*/ 215687 w 450401"/>
            <a:gd name="connsiteY57" fmla="*/ 493990 h 502177"/>
            <a:gd name="connsiteX58" fmla="*/ 218416 w 450401"/>
            <a:gd name="connsiteY58" fmla="*/ 491261 h 50217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Lst>
          <a:rect l="l" t="t" r="r" b="b"/>
          <a:pathLst>
            <a:path w="450401" h="502177">
              <a:moveTo>
                <a:pt x="450401" y="21834"/>
              </a:moveTo>
              <a:cubicBezTo>
                <a:pt x="445852" y="25473"/>
                <a:pt x="441085" y="28853"/>
                <a:pt x="436755" y="32750"/>
              </a:cubicBezTo>
              <a:cubicBezTo>
                <a:pt x="418306" y="49354"/>
                <a:pt x="430449" y="43950"/>
                <a:pt x="414921" y="49126"/>
              </a:cubicBezTo>
              <a:cubicBezTo>
                <a:pt x="373442" y="46534"/>
                <a:pt x="355346" y="43830"/>
                <a:pt x="311210" y="49126"/>
              </a:cubicBezTo>
              <a:cubicBezTo>
                <a:pt x="308069" y="49503"/>
                <a:pt x="299702" y="57370"/>
                <a:pt x="297564" y="60043"/>
              </a:cubicBezTo>
              <a:cubicBezTo>
                <a:pt x="295515" y="62604"/>
                <a:pt x="294667" y="66181"/>
                <a:pt x="292106" y="68230"/>
              </a:cubicBezTo>
              <a:cubicBezTo>
                <a:pt x="289859" y="70027"/>
                <a:pt x="286647" y="70050"/>
                <a:pt x="283918" y="70960"/>
              </a:cubicBezTo>
              <a:cubicBezTo>
                <a:pt x="274821" y="70050"/>
                <a:pt x="265689" y="69438"/>
                <a:pt x="256626" y="68230"/>
              </a:cubicBezTo>
              <a:cubicBezTo>
                <a:pt x="252028" y="67617"/>
                <a:pt x="247007" y="67802"/>
                <a:pt x="242979" y="65501"/>
              </a:cubicBezTo>
              <a:cubicBezTo>
                <a:pt x="240131" y="63874"/>
                <a:pt x="239340" y="60043"/>
                <a:pt x="237521" y="57314"/>
              </a:cubicBezTo>
              <a:cubicBezTo>
                <a:pt x="236611" y="54585"/>
                <a:pt x="235490" y="51917"/>
                <a:pt x="234792" y="49126"/>
              </a:cubicBezTo>
              <a:cubicBezTo>
                <a:pt x="229161" y="26599"/>
                <a:pt x="234940" y="44187"/>
                <a:pt x="229333" y="24563"/>
              </a:cubicBezTo>
              <a:cubicBezTo>
                <a:pt x="228543" y="21797"/>
                <a:pt x="228401" y="18621"/>
                <a:pt x="226604" y="16375"/>
              </a:cubicBezTo>
              <a:cubicBezTo>
                <a:pt x="221392" y="9861"/>
                <a:pt x="216818" y="11482"/>
                <a:pt x="210229" y="8187"/>
              </a:cubicBezTo>
              <a:cubicBezTo>
                <a:pt x="189077" y="-2390"/>
                <a:pt x="214424" y="6856"/>
                <a:pt x="193853" y="0"/>
              </a:cubicBezTo>
              <a:cubicBezTo>
                <a:pt x="186575" y="910"/>
                <a:pt x="178722" y="-250"/>
                <a:pt x="172020" y="2729"/>
              </a:cubicBezTo>
              <a:cubicBezTo>
                <a:pt x="169391" y="3897"/>
                <a:pt x="170577" y="8344"/>
                <a:pt x="169290" y="10917"/>
              </a:cubicBezTo>
              <a:cubicBezTo>
                <a:pt x="167696" y="14105"/>
                <a:pt x="162000" y="22387"/>
                <a:pt x="158373" y="24563"/>
              </a:cubicBezTo>
              <a:cubicBezTo>
                <a:pt x="155906" y="26043"/>
                <a:pt x="152915" y="26382"/>
                <a:pt x="150186" y="27292"/>
              </a:cubicBezTo>
              <a:cubicBezTo>
                <a:pt x="148366" y="29111"/>
                <a:pt x="146933" y="31426"/>
                <a:pt x="144727" y="32750"/>
              </a:cubicBezTo>
              <a:cubicBezTo>
                <a:pt x="142260" y="34230"/>
                <a:pt x="138574" y="33446"/>
                <a:pt x="136540" y="35480"/>
              </a:cubicBezTo>
              <a:cubicBezTo>
                <a:pt x="134506" y="37514"/>
                <a:pt x="135482" y="41326"/>
                <a:pt x="133810" y="43667"/>
              </a:cubicBezTo>
              <a:cubicBezTo>
                <a:pt x="130819" y="47855"/>
                <a:pt x="122893" y="54584"/>
                <a:pt x="122893" y="54584"/>
              </a:cubicBezTo>
              <a:cubicBezTo>
                <a:pt x="116750" y="73016"/>
                <a:pt x="123839" y="50327"/>
                <a:pt x="117435" y="79147"/>
              </a:cubicBezTo>
              <a:cubicBezTo>
                <a:pt x="116811" y="81955"/>
                <a:pt x="116378" y="84994"/>
                <a:pt x="114706" y="87335"/>
              </a:cubicBezTo>
              <a:cubicBezTo>
                <a:pt x="114698" y="87347"/>
                <a:pt x="101064" y="100976"/>
                <a:pt x="98330" y="103710"/>
              </a:cubicBezTo>
              <a:cubicBezTo>
                <a:pt x="96510" y="105530"/>
                <a:pt x="94299" y="107028"/>
                <a:pt x="92872" y="109169"/>
              </a:cubicBezTo>
              <a:cubicBezTo>
                <a:pt x="76068" y="134376"/>
                <a:pt x="97516" y="103363"/>
                <a:pt x="81955" y="122815"/>
              </a:cubicBezTo>
              <a:cubicBezTo>
                <a:pt x="79906" y="125376"/>
                <a:pt x="79058" y="128954"/>
                <a:pt x="76497" y="131003"/>
              </a:cubicBezTo>
              <a:cubicBezTo>
                <a:pt x="74251" y="132800"/>
                <a:pt x="70882" y="132446"/>
                <a:pt x="68309" y="133732"/>
              </a:cubicBezTo>
              <a:cubicBezTo>
                <a:pt x="47135" y="144318"/>
                <a:pt x="72522" y="135055"/>
                <a:pt x="51934" y="141920"/>
              </a:cubicBezTo>
              <a:cubicBezTo>
                <a:pt x="43619" y="154390"/>
                <a:pt x="48796" y="147785"/>
                <a:pt x="35558" y="161024"/>
              </a:cubicBezTo>
              <a:lnTo>
                <a:pt x="30100" y="166483"/>
              </a:lnTo>
              <a:lnTo>
                <a:pt x="24641" y="171941"/>
              </a:lnTo>
              <a:lnTo>
                <a:pt x="19183" y="188316"/>
              </a:lnTo>
              <a:cubicBezTo>
                <a:pt x="18273" y="191045"/>
                <a:pt x="18050" y="194110"/>
                <a:pt x="16454" y="196504"/>
              </a:cubicBezTo>
              <a:lnTo>
                <a:pt x="5537" y="212879"/>
              </a:lnTo>
              <a:cubicBezTo>
                <a:pt x="-908" y="232213"/>
                <a:pt x="-1603" y="225783"/>
                <a:pt x="2808" y="245630"/>
              </a:cubicBezTo>
              <a:cubicBezTo>
                <a:pt x="3432" y="248438"/>
                <a:pt x="3740" y="251571"/>
                <a:pt x="5537" y="253818"/>
              </a:cubicBezTo>
              <a:cubicBezTo>
                <a:pt x="7586" y="256379"/>
                <a:pt x="11163" y="257227"/>
                <a:pt x="13724" y="259276"/>
              </a:cubicBezTo>
              <a:cubicBezTo>
                <a:pt x="15733" y="260884"/>
                <a:pt x="17575" y="262726"/>
                <a:pt x="19183" y="264735"/>
              </a:cubicBezTo>
              <a:cubicBezTo>
                <a:pt x="21755" y="267950"/>
                <a:pt x="25706" y="276184"/>
                <a:pt x="30100" y="278381"/>
              </a:cubicBezTo>
              <a:cubicBezTo>
                <a:pt x="35246" y="280954"/>
                <a:pt x="41017" y="282020"/>
                <a:pt x="46475" y="283839"/>
              </a:cubicBezTo>
              <a:lnTo>
                <a:pt x="54663" y="286569"/>
              </a:lnTo>
              <a:lnTo>
                <a:pt x="62851" y="289298"/>
              </a:lnTo>
              <a:cubicBezTo>
                <a:pt x="65580" y="291117"/>
                <a:pt x="68023" y="293464"/>
                <a:pt x="71038" y="294756"/>
              </a:cubicBezTo>
              <a:cubicBezTo>
                <a:pt x="83295" y="300009"/>
                <a:pt x="79510" y="294898"/>
                <a:pt x="90143" y="300215"/>
              </a:cubicBezTo>
              <a:cubicBezTo>
                <a:pt x="93077" y="301682"/>
                <a:pt x="95396" y="304206"/>
                <a:pt x="98330" y="305673"/>
              </a:cubicBezTo>
              <a:cubicBezTo>
                <a:pt x="106743" y="309879"/>
                <a:pt x="120830" y="310191"/>
                <a:pt x="128352" y="311132"/>
              </a:cubicBezTo>
              <a:cubicBezTo>
                <a:pt x="127442" y="317500"/>
                <a:pt x="126098" y="323821"/>
                <a:pt x="125623" y="330236"/>
              </a:cubicBezTo>
              <a:cubicBezTo>
                <a:pt x="124277" y="348404"/>
                <a:pt x="124981" y="366723"/>
                <a:pt x="122893" y="384821"/>
              </a:cubicBezTo>
              <a:cubicBezTo>
                <a:pt x="122233" y="390537"/>
                <a:pt x="117435" y="401196"/>
                <a:pt x="117435" y="401196"/>
              </a:cubicBezTo>
              <a:cubicBezTo>
                <a:pt x="116525" y="412113"/>
                <a:pt x="114706" y="422992"/>
                <a:pt x="114706" y="433947"/>
              </a:cubicBezTo>
              <a:cubicBezTo>
                <a:pt x="114706" y="444902"/>
                <a:pt x="115987" y="455839"/>
                <a:pt x="117435" y="466697"/>
              </a:cubicBezTo>
              <a:cubicBezTo>
                <a:pt x="118762" y="476651"/>
                <a:pt x="120112" y="473455"/>
                <a:pt x="125623" y="480344"/>
              </a:cubicBezTo>
              <a:cubicBezTo>
                <a:pt x="128195" y="483559"/>
                <a:pt x="132146" y="491793"/>
                <a:pt x="136540" y="493990"/>
              </a:cubicBezTo>
              <a:cubicBezTo>
                <a:pt x="152600" y="502020"/>
                <a:pt x="167570" y="500669"/>
                <a:pt x="185666" y="502177"/>
              </a:cubicBezTo>
              <a:cubicBezTo>
                <a:pt x="190995" y="501111"/>
                <a:pt x="212225" y="497452"/>
                <a:pt x="215687" y="493990"/>
              </a:cubicBezTo>
              <a:lnTo>
                <a:pt x="218416" y="491261"/>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17</xdr:col>
      <xdr:colOff>27148</xdr:colOff>
      <xdr:row>139</xdr:row>
      <xdr:rowOff>0</xdr:rowOff>
    </xdr:from>
    <xdr:to>
      <xdr:col>38</xdr:col>
      <xdr:colOff>16376</xdr:colOff>
      <xdr:row>164</xdr:row>
      <xdr:rowOff>16378</xdr:rowOff>
    </xdr:to>
    <xdr:sp macro="" textlink="">
      <xdr:nvSpPr>
        <xdr:cNvPr id="30" name="Freeform 36">
          <a:extLst>
            <a:ext uri="{FF2B5EF4-FFF2-40B4-BE49-F238E27FC236}">
              <a16:creationId xmlns:a16="http://schemas.microsoft.com/office/drawing/2014/main" id="{00000000-0008-0000-0F00-00001E000000}"/>
            </a:ext>
          </a:extLst>
        </xdr:cNvPr>
        <xdr:cNvSpPr/>
      </xdr:nvSpPr>
      <xdr:spPr>
        <a:xfrm>
          <a:off x="1314928" y="2286000"/>
          <a:ext cx="629308" cy="397378"/>
        </a:xfrm>
        <a:custGeom>
          <a:avLst/>
          <a:gdLst>
            <a:gd name="connsiteX0" fmla="*/ 496863 w 562365"/>
            <a:gd name="connsiteY0" fmla="*/ 0 h 493992"/>
            <a:gd name="connsiteX1" fmla="*/ 494134 w 562365"/>
            <a:gd name="connsiteY1" fmla="*/ 13646 h 493992"/>
            <a:gd name="connsiteX2" fmla="*/ 488676 w 562365"/>
            <a:gd name="connsiteY2" fmla="*/ 21833 h 493992"/>
            <a:gd name="connsiteX3" fmla="*/ 485947 w 562365"/>
            <a:gd name="connsiteY3" fmla="*/ 35479 h 493992"/>
            <a:gd name="connsiteX4" fmla="*/ 483217 w 562365"/>
            <a:gd name="connsiteY4" fmla="*/ 43667 h 493992"/>
            <a:gd name="connsiteX5" fmla="*/ 485947 w 562365"/>
            <a:gd name="connsiteY5" fmla="*/ 68230 h 493992"/>
            <a:gd name="connsiteX6" fmla="*/ 491405 w 562365"/>
            <a:gd name="connsiteY6" fmla="*/ 84606 h 493992"/>
            <a:gd name="connsiteX7" fmla="*/ 502322 w 562365"/>
            <a:gd name="connsiteY7" fmla="*/ 98252 h 493992"/>
            <a:gd name="connsiteX8" fmla="*/ 507780 w 562365"/>
            <a:gd name="connsiteY8" fmla="*/ 106439 h 493992"/>
            <a:gd name="connsiteX9" fmla="*/ 518697 w 562365"/>
            <a:gd name="connsiteY9" fmla="*/ 120085 h 493992"/>
            <a:gd name="connsiteX10" fmla="*/ 526885 w 562365"/>
            <a:gd name="connsiteY10" fmla="*/ 144649 h 493992"/>
            <a:gd name="connsiteX11" fmla="*/ 529614 w 562365"/>
            <a:gd name="connsiteY11" fmla="*/ 152836 h 493992"/>
            <a:gd name="connsiteX12" fmla="*/ 537802 w 562365"/>
            <a:gd name="connsiteY12" fmla="*/ 188316 h 493992"/>
            <a:gd name="connsiteX13" fmla="*/ 548719 w 562365"/>
            <a:gd name="connsiteY13" fmla="*/ 199233 h 493992"/>
            <a:gd name="connsiteX14" fmla="*/ 551448 w 562365"/>
            <a:gd name="connsiteY14" fmla="*/ 207421 h 493992"/>
            <a:gd name="connsiteX15" fmla="*/ 559636 w 562365"/>
            <a:gd name="connsiteY15" fmla="*/ 210150 h 493992"/>
            <a:gd name="connsiteX16" fmla="*/ 556906 w 562365"/>
            <a:gd name="connsiteY16" fmla="*/ 223796 h 493992"/>
            <a:gd name="connsiteX17" fmla="*/ 545989 w 562365"/>
            <a:gd name="connsiteY17" fmla="*/ 234713 h 493992"/>
            <a:gd name="connsiteX18" fmla="*/ 545989 w 562365"/>
            <a:gd name="connsiteY18" fmla="*/ 267464 h 493992"/>
            <a:gd name="connsiteX19" fmla="*/ 551448 w 562365"/>
            <a:gd name="connsiteY19" fmla="*/ 272922 h 493992"/>
            <a:gd name="connsiteX20" fmla="*/ 562365 w 562365"/>
            <a:gd name="connsiteY20" fmla="*/ 286568 h 493992"/>
            <a:gd name="connsiteX21" fmla="*/ 545989 w 562365"/>
            <a:gd name="connsiteY21" fmla="*/ 292027 h 493992"/>
            <a:gd name="connsiteX22" fmla="*/ 526885 w 562365"/>
            <a:gd name="connsiteY22" fmla="*/ 297485 h 493992"/>
            <a:gd name="connsiteX23" fmla="*/ 518697 w 562365"/>
            <a:gd name="connsiteY23" fmla="*/ 311131 h 493992"/>
            <a:gd name="connsiteX24" fmla="*/ 515968 w 562365"/>
            <a:gd name="connsiteY24" fmla="*/ 319319 h 493992"/>
            <a:gd name="connsiteX25" fmla="*/ 499593 w 562365"/>
            <a:gd name="connsiteY25" fmla="*/ 327507 h 493992"/>
            <a:gd name="connsiteX26" fmla="*/ 483217 w 562365"/>
            <a:gd name="connsiteY26" fmla="*/ 324777 h 493992"/>
            <a:gd name="connsiteX27" fmla="*/ 477759 w 562365"/>
            <a:gd name="connsiteY27" fmla="*/ 316590 h 493992"/>
            <a:gd name="connsiteX28" fmla="*/ 472300 w 562365"/>
            <a:gd name="connsiteY28" fmla="*/ 297485 h 493992"/>
            <a:gd name="connsiteX29" fmla="*/ 461383 w 562365"/>
            <a:gd name="connsiteY29" fmla="*/ 283839 h 493992"/>
            <a:gd name="connsiteX30" fmla="*/ 453196 w 562365"/>
            <a:gd name="connsiteY30" fmla="*/ 281110 h 493992"/>
            <a:gd name="connsiteX31" fmla="*/ 436820 w 562365"/>
            <a:gd name="connsiteY31" fmla="*/ 283839 h 493992"/>
            <a:gd name="connsiteX32" fmla="*/ 420445 w 562365"/>
            <a:gd name="connsiteY32" fmla="*/ 289298 h 493992"/>
            <a:gd name="connsiteX33" fmla="*/ 384965 w 562365"/>
            <a:gd name="connsiteY33" fmla="*/ 294756 h 493992"/>
            <a:gd name="connsiteX34" fmla="*/ 376777 w 562365"/>
            <a:gd name="connsiteY34" fmla="*/ 300214 h 493992"/>
            <a:gd name="connsiteX35" fmla="*/ 374048 w 562365"/>
            <a:gd name="connsiteY35" fmla="*/ 308402 h 493992"/>
            <a:gd name="connsiteX36" fmla="*/ 360402 w 562365"/>
            <a:gd name="connsiteY36" fmla="*/ 316590 h 493992"/>
            <a:gd name="connsiteX37" fmla="*/ 314005 w 562365"/>
            <a:gd name="connsiteY37" fmla="*/ 313861 h 493992"/>
            <a:gd name="connsiteX38" fmla="*/ 305818 w 562365"/>
            <a:gd name="connsiteY38" fmla="*/ 311131 h 493992"/>
            <a:gd name="connsiteX39" fmla="*/ 300359 w 562365"/>
            <a:gd name="connsiteY39" fmla="*/ 305673 h 493992"/>
            <a:gd name="connsiteX40" fmla="*/ 275796 w 562365"/>
            <a:gd name="connsiteY40" fmla="*/ 294756 h 493992"/>
            <a:gd name="connsiteX41" fmla="*/ 213024 w 562365"/>
            <a:gd name="connsiteY41" fmla="*/ 292027 h 493992"/>
            <a:gd name="connsiteX42" fmla="*/ 180273 w 562365"/>
            <a:gd name="connsiteY42" fmla="*/ 283839 h 493992"/>
            <a:gd name="connsiteX43" fmla="*/ 158439 w 562365"/>
            <a:gd name="connsiteY43" fmla="*/ 278381 h 493992"/>
            <a:gd name="connsiteX44" fmla="*/ 144793 w 562365"/>
            <a:gd name="connsiteY44" fmla="*/ 281110 h 493992"/>
            <a:gd name="connsiteX45" fmla="*/ 142064 w 562365"/>
            <a:gd name="connsiteY45" fmla="*/ 289298 h 493992"/>
            <a:gd name="connsiteX46" fmla="*/ 133876 w 562365"/>
            <a:gd name="connsiteY46" fmla="*/ 319319 h 493992"/>
            <a:gd name="connsiteX47" fmla="*/ 125689 w 562365"/>
            <a:gd name="connsiteY47" fmla="*/ 335694 h 493992"/>
            <a:gd name="connsiteX48" fmla="*/ 114772 w 562365"/>
            <a:gd name="connsiteY48" fmla="*/ 349340 h 493992"/>
            <a:gd name="connsiteX49" fmla="*/ 98396 w 562365"/>
            <a:gd name="connsiteY49" fmla="*/ 352070 h 493992"/>
            <a:gd name="connsiteX50" fmla="*/ 90209 w 562365"/>
            <a:gd name="connsiteY50" fmla="*/ 354799 h 493992"/>
            <a:gd name="connsiteX51" fmla="*/ 73833 w 562365"/>
            <a:gd name="connsiteY51" fmla="*/ 349340 h 493992"/>
            <a:gd name="connsiteX52" fmla="*/ 65646 w 562365"/>
            <a:gd name="connsiteY52" fmla="*/ 346611 h 493992"/>
            <a:gd name="connsiteX53" fmla="*/ 46541 w 562365"/>
            <a:gd name="connsiteY53" fmla="*/ 349340 h 493992"/>
            <a:gd name="connsiteX54" fmla="*/ 41083 w 562365"/>
            <a:gd name="connsiteY54" fmla="*/ 354799 h 493992"/>
            <a:gd name="connsiteX55" fmla="*/ 24707 w 562365"/>
            <a:gd name="connsiteY55" fmla="*/ 360257 h 493992"/>
            <a:gd name="connsiteX56" fmla="*/ 5603 w 562365"/>
            <a:gd name="connsiteY56" fmla="*/ 373904 h 493992"/>
            <a:gd name="connsiteX57" fmla="*/ 5603 w 562365"/>
            <a:gd name="connsiteY57" fmla="*/ 384820 h 493992"/>
            <a:gd name="connsiteX58" fmla="*/ 11061 w 562365"/>
            <a:gd name="connsiteY58" fmla="*/ 401196 h 493992"/>
            <a:gd name="connsiteX59" fmla="*/ 32895 w 562365"/>
            <a:gd name="connsiteY59" fmla="*/ 398467 h 493992"/>
            <a:gd name="connsiteX60" fmla="*/ 43812 w 562365"/>
            <a:gd name="connsiteY60" fmla="*/ 395737 h 493992"/>
            <a:gd name="connsiteX61" fmla="*/ 52000 w 562365"/>
            <a:gd name="connsiteY61" fmla="*/ 393008 h 493992"/>
            <a:gd name="connsiteX62" fmla="*/ 90209 w 562365"/>
            <a:gd name="connsiteY62" fmla="*/ 390279 h 493992"/>
            <a:gd name="connsiteX63" fmla="*/ 87479 w 562365"/>
            <a:gd name="connsiteY63" fmla="*/ 398467 h 493992"/>
            <a:gd name="connsiteX64" fmla="*/ 82021 w 562365"/>
            <a:gd name="connsiteY64" fmla="*/ 420300 h 493992"/>
            <a:gd name="connsiteX65" fmla="*/ 76563 w 562365"/>
            <a:gd name="connsiteY65" fmla="*/ 425759 h 493992"/>
            <a:gd name="connsiteX66" fmla="*/ 76563 w 562365"/>
            <a:gd name="connsiteY66" fmla="*/ 472156 h 493992"/>
            <a:gd name="connsiteX67" fmla="*/ 87479 w 562365"/>
            <a:gd name="connsiteY67" fmla="*/ 485802 h 493992"/>
            <a:gd name="connsiteX68" fmla="*/ 90209 w 562365"/>
            <a:gd name="connsiteY68" fmla="*/ 485802 h 49399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Lst>
          <a:rect l="l" t="t" r="r" b="b"/>
          <a:pathLst>
            <a:path w="562365" h="493992">
              <a:moveTo>
                <a:pt x="496863" y="0"/>
              </a:moveTo>
              <a:cubicBezTo>
                <a:pt x="495953" y="4549"/>
                <a:pt x="495763" y="9303"/>
                <a:pt x="494134" y="13646"/>
              </a:cubicBezTo>
              <a:cubicBezTo>
                <a:pt x="492982" y="16717"/>
                <a:pt x="489828" y="18762"/>
                <a:pt x="488676" y="21833"/>
              </a:cubicBezTo>
              <a:cubicBezTo>
                <a:pt x="487047" y="26176"/>
                <a:pt x="487072" y="30979"/>
                <a:pt x="485947" y="35479"/>
              </a:cubicBezTo>
              <a:cubicBezTo>
                <a:pt x="485249" y="38270"/>
                <a:pt x="484127" y="40938"/>
                <a:pt x="483217" y="43667"/>
              </a:cubicBezTo>
              <a:cubicBezTo>
                <a:pt x="484127" y="51855"/>
                <a:pt x="484331" y="60152"/>
                <a:pt x="485947" y="68230"/>
              </a:cubicBezTo>
              <a:cubicBezTo>
                <a:pt x="487075" y="73872"/>
                <a:pt x="488213" y="79818"/>
                <a:pt x="491405" y="84606"/>
              </a:cubicBezTo>
              <a:cubicBezTo>
                <a:pt x="508202" y="109802"/>
                <a:pt x="486767" y="78809"/>
                <a:pt x="502322" y="98252"/>
              </a:cubicBezTo>
              <a:cubicBezTo>
                <a:pt x="504371" y="100813"/>
                <a:pt x="505731" y="103878"/>
                <a:pt x="507780" y="106439"/>
              </a:cubicBezTo>
              <a:cubicBezTo>
                <a:pt x="523335" y="125882"/>
                <a:pt x="501900" y="94889"/>
                <a:pt x="518697" y="120085"/>
              </a:cubicBezTo>
              <a:lnTo>
                <a:pt x="526885" y="144649"/>
              </a:lnTo>
              <a:lnTo>
                <a:pt x="529614" y="152836"/>
              </a:lnTo>
              <a:cubicBezTo>
                <a:pt x="530365" y="158092"/>
                <a:pt x="532806" y="183320"/>
                <a:pt x="537802" y="188316"/>
              </a:cubicBezTo>
              <a:lnTo>
                <a:pt x="548719" y="199233"/>
              </a:lnTo>
              <a:cubicBezTo>
                <a:pt x="549629" y="201962"/>
                <a:pt x="549414" y="205387"/>
                <a:pt x="551448" y="207421"/>
              </a:cubicBezTo>
              <a:cubicBezTo>
                <a:pt x="553482" y="209455"/>
                <a:pt x="558726" y="207421"/>
                <a:pt x="559636" y="210150"/>
              </a:cubicBezTo>
              <a:cubicBezTo>
                <a:pt x="561103" y="214551"/>
                <a:pt x="559159" y="219741"/>
                <a:pt x="556906" y="223796"/>
              </a:cubicBezTo>
              <a:cubicBezTo>
                <a:pt x="554407" y="228295"/>
                <a:pt x="545989" y="234713"/>
                <a:pt x="545989" y="234713"/>
              </a:cubicBezTo>
              <a:cubicBezTo>
                <a:pt x="541506" y="248162"/>
                <a:pt x="540505" y="247356"/>
                <a:pt x="545989" y="267464"/>
              </a:cubicBezTo>
              <a:cubicBezTo>
                <a:pt x="546666" y="269946"/>
                <a:pt x="549841" y="270913"/>
                <a:pt x="551448" y="272922"/>
              </a:cubicBezTo>
              <a:cubicBezTo>
                <a:pt x="565220" y="290136"/>
                <a:pt x="549184" y="273390"/>
                <a:pt x="562365" y="286568"/>
              </a:cubicBezTo>
              <a:cubicBezTo>
                <a:pt x="556906" y="288388"/>
                <a:pt x="551571" y="290631"/>
                <a:pt x="545989" y="292027"/>
              </a:cubicBezTo>
              <a:cubicBezTo>
                <a:pt x="532282" y="295454"/>
                <a:pt x="538631" y="293570"/>
                <a:pt x="526885" y="297485"/>
              </a:cubicBezTo>
              <a:cubicBezTo>
                <a:pt x="519154" y="320681"/>
                <a:pt x="529937" y="292399"/>
                <a:pt x="518697" y="311131"/>
              </a:cubicBezTo>
              <a:cubicBezTo>
                <a:pt x="517217" y="313598"/>
                <a:pt x="517765" y="317073"/>
                <a:pt x="515968" y="319319"/>
              </a:cubicBezTo>
              <a:cubicBezTo>
                <a:pt x="512122" y="324127"/>
                <a:pt x="504985" y="325709"/>
                <a:pt x="499593" y="327507"/>
              </a:cubicBezTo>
              <a:cubicBezTo>
                <a:pt x="494134" y="326597"/>
                <a:pt x="488167" y="327252"/>
                <a:pt x="483217" y="324777"/>
              </a:cubicBezTo>
              <a:cubicBezTo>
                <a:pt x="480283" y="323310"/>
                <a:pt x="479226" y="319524"/>
                <a:pt x="477759" y="316590"/>
              </a:cubicBezTo>
              <a:cubicBezTo>
                <a:pt x="472453" y="305977"/>
                <a:pt x="477542" y="309716"/>
                <a:pt x="472300" y="297485"/>
              </a:cubicBezTo>
              <a:cubicBezTo>
                <a:pt x="471012" y="294481"/>
                <a:pt x="464769" y="285871"/>
                <a:pt x="461383" y="283839"/>
              </a:cubicBezTo>
              <a:cubicBezTo>
                <a:pt x="458916" y="282359"/>
                <a:pt x="455925" y="282020"/>
                <a:pt x="453196" y="281110"/>
              </a:cubicBezTo>
              <a:cubicBezTo>
                <a:pt x="447737" y="282020"/>
                <a:pt x="442189" y="282497"/>
                <a:pt x="436820" y="283839"/>
              </a:cubicBezTo>
              <a:cubicBezTo>
                <a:pt x="431238" y="285235"/>
                <a:pt x="426120" y="288352"/>
                <a:pt x="420445" y="289298"/>
              </a:cubicBezTo>
              <a:cubicBezTo>
                <a:pt x="397725" y="293085"/>
                <a:pt x="409548" y="291245"/>
                <a:pt x="384965" y="294756"/>
              </a:cubicBezTo>
              <a:cubicBezTo>
                <a:pt x="382236" y="296575"/>
                <a:pt x="378826" y="297653"/>
                <a:pt x="376777" y="300214"/>
              </a:cubicBezTo>
              <a:cubicBezTo>
                <a:pt x="374980" y="302460"/>
                <a:pt x="375528" y="305935"/>
                <a:pt x="374048" y="308402"/>
              </a:cubicBezTo>
              <a:cubicBezTo>
                <a:pt x="370301" y="314647"/>
                <a:pt x="366843" y="314443"/>
                <a:pt x="360402" y="316590"/>
              </a:cubicBezTo>
              <a:cubicBezTo>
                <a:pt x="344936" y="315680"/>
                <a:pt x="329420" y="315403"/>
                <a:pt x="314005" y="313861"/>
              </a:cubicBezTo>
              <a:cubicBezTo>
                <a:pt x="311143" y="313575"/>
                <a:pt x="308285" y="312611"/>
                <a:pt x="305818" y="311131"/>
              </a:cubicBezTo>
              <a:cubicBezTo>
                <a:pt x="303612" y="309807"/>
                <a:pt x="302368" y="307280"/>
                <a:pt x="300359" y="305673"/>
              </a:cubicBezTo>
              <a:cubicBezTo>
                <a:pt x="293926" y="300527"/>
                <a:pt x="283808" y="295104"/>
                <a:pt x="275796" y="294756"/>
              </a:cubicBezTo>
              <a:lnTo>
                <a:pt x="213024" y="292027"/>
              </a:lnTo>
              <a:cubicBezTo>
                <a:pt x="182234" y="281762"/>
                <a:pt x="211140" y="290453"/>
                <a:pt x="180273" y="283839"/>
              </a:cubicBezTo>
              <a:cubicBezTo>
                <a:pt x="172938" y="282267"/>
                <a:pt x="158439" y="278381"/>
                <a:pt x="158439" y="278381"/>
              </a:cubicBezTo>
              <a:cubicBezTo>
                <a:pt x="153890" y="279291"/>
                <a:pt x="148653" y="278537"/>
                <a:pt x="144793" y="281110"/>
              </a:cubicBezTo>
              <a:cubicBezTo>
                <a:pt x="142399" y="282706"/>
                <a:pt x="142579" y="286467"/>
                <a:pt x="142064" y="289298"/>
              </a:cubicBezTo>
              <a:cubicBezTo>
                <a:pt x="136968" y="317325"/>
                <a:pt x="144280" y="303714"/>
                <a:pt x="133876" y="319319"/>
              </a:cubicBezTo>
              <a:cubicBezTo>
                <a:pt x="127019" y="339894"/>
                <a:pt x="136267" y="314539"/>
                <a:pt x="125689" y="335694"/>
              </a:cubicBezTo>
              <a:cubicBezTo>
                <a:pt x="121519" y="344034"/>
                <a:pt x="125812" y="345660"/>
                <a:pt x="114772" y="349340"/>
              </a:cubicBezTo>
              <a:cubicBezTo>
                <a:pt x="109522" y="351090"/>
                <a:pt x="103798" y="350869"/>
                <a:pt x="98396" y="352070"/>
              </a:cubicBezTo>
              <a:cubicBezTo>
                <a:pt x="95588" y="352694"/>
                <a:pt x="92938" y="353889"/>
                <a:pt x="90209" y="354799"/>
              </a:cubicBezTo>
              <a:lnTo>
                <a:pt x="73833" y="349340"/>
              </a:lnTo>
              <a:lnTo>
                <a:pt x="65646" y="346611"/>
              </a:lnTo>
              <a:cubicBezTo>
                <a:pt x="59278" y="347521"/>
                <a:pt x="52644" y="347306"/>
                <a:pt x="46541" y="349340"/>
              </a:cubicBezTo>
              <a:cubicBezTo>
                <a:pt x="44100" y="350154"/>
                <a:pt x="43385" y="353648"/>
                <a:pt x="41083" y="354799"/>
              </a:cubicBezTo>
              <a:cubicBezTo>
                <a:pt x="35937" y="357372"/>
                <a:pt x="24707" y="360257"/>
                <a:pt x="24707" y="360257"/>
              </a:cubicBezTo>
              <a:cubicBezTo>
                <a:pt x="11756" y="373208"/>
                <a:pt x="18672" y="369546"/>
                <a:pt x="5603" y="373904"/>
              </a:cubicBezTo>
              <a:cubicBezTo>
                <a:pt x="-4102" y="383608"/>
                <a:pt x="751" y="375116"/>
                <a:pt x="5603" y="384820"/>
              </a:cubicBezTo>
              <a:cubicBezTo>
                <a:pt x="8176" y="389966"/>
                <a:pt x="11061" y="401196"/>
                <a:pt x="11061" y="401196"/>
              </a:cubicBezTo>
              <a:cubicBezTo>
                <a:pt x="18339" y="400286"/>
                <a:pt x="25660" y="399673"/>
                <a:pt x="32895" y="398467"/>
              </a:cubicBezTo>
              <a:cubicBezTo>
                <a:pt x="36595" y="397850"/>
                <a:pt x="40205" y="396768"/>
                <a:pt x="43812" y="395737"/>
              </a:cubicBezTo>
              <a:cubicBezTo>
                <a:pt x="46578" y="394947"/>
                <a:pt x="49143" y="393344"/>
                <a:pt x="52000" y="393008"/>
              </a:cubicBezTo>
              <a:cubicBezTo>
                <a:pt x="64681" y="391516"/>
                <a:pt x="77473" y="391189"/>
                <a:pt x="90209" y="390279"/>
              </a:cubicBezTo>
              <a:cubicBezTo>
                <a:pt x="89299" y="393008"/>
                <a:pt x="88177" y="395676"/>
                <a:pt x="87479" y="398467"/>
              </a:cubicBezTo>
              <a:cubicBezTo>
                <a:pt x="86640" y="401822"/>
                <a:pt x="84695" y="415843"/>
                <a:pt x="82021" y="420300"/>
              </a:cubicBezTo>
              <a:cubicBezTo>
                <a:pt x="80697" y="422507"/>
                <a:pt x="78382" y="423939"/>
                <a:pt x="76563" y="425759"/>
              </a:cubicBezTo>
              <a:cubicBezTo>
                <a:pt x="72607" y="445532"/>
                <a:pt x="71268" y="445680"/>
                <a:pt x="76563" y="472156"/>
              </a:cubicBezTo>
              <a:cubicBezTo>
                <a:pt x="77423" y="476458"/>
                <a:pt x="84429" y="482751"/>
                <a:pt x="87479" y="485802"/>
              </a:cubicBezTo>
              <a:cubicBezTo>
                <a:pt x="91072" y="496578"/>
                <a:pt x="90209" y="496866"/>
                <a:pt x="90209" y="485802"/>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21</xdr:col>
      <xdr:colOff>10917</xdr:colOff>
      <xdr:row>165</xdr:row>
      <xdr:rowOff>2729</xdr:rowOff>
    </xdr:from>
    <xdr:to>
      <xdr:col>40</xdr:col>
      <xdr:colOff>8188</xdr:colOff>
      <xdr:row>194</xdr:row>
      <xdr:rowOff>5458</xdr:rowOff>
    </xdr:to>
    <xdr:sp macro="" textlink="">
      <xdr:nvSpPr>
        <xdr:cNvPr id="31" name="Freeform 38">
          <a:extLst>
            <a:ext uri="{FF2B5EF4-FFF2-40B4-BE49-F238E27FC236}">
              <a16:creationId xmlns:a16="http://schemas.microsoft.com/office/drawing/2014/main" id="{00000000-0008-0000-0F00-00001F000000}"/>
            </a:ext>
          </a:extLst>
        </xdr:cNvPr>
        <xdr:cNvSpPr/>
      </xdr:nvSpPr>
      <xdr:spPr>
        <a:xfrm>
          <a:off x="1420617" y="2684969"/>
          <a:ext cx="576391" cy="444689"/>
        </a:xfrm>
        <a:custGeom>
          <a:avLst/>
          <a:gdLst>
            <a:gd name="connsiteX0" fmla="*/ 0 w 515824"/>
            <a:gd name="connsiteY0" fmla="*/ 0 h 556762"/>
            <a:gd name="connsiteX1" fmla="*/ 13646 w 515824"/>
            <a:gd name="connsiteY1" fmla="*/ 8188 h 556762"/>
            <a:gd name="connsiteX2" fmla="*/ 16375 w 515824"/>
            <a:gd name="connsiteY2" fmla="*/ 16375 h 556762"/>
            <a:gd name="connsiteX3" fmla="*/ 32751 w 515824"/>
            <a:gd name="connsiteY3" fmla="*/ 38209 h 556762"/>
            <a:gd name="connsiteX4" fmla="*/ 40938 w 515824"/>
            <a:gd name="connsiteY4" fmla="*/ 40938 h 556762"/>
            <a:gd name="connsiteX5" fmla="*/ 46397 w 515824"/>
            <a:gd name="connsiteY5" fmla="*/ 46397 h 556762"/>
            <a:gd name="connsiteX6" fmla="*/ 81877 w 515824"/>
            <a:gd name="connsiteY6" fmla="*/ 51855 h 556762"/>
            <a:gd name="connsiteX7" fmla="*/ 92794 w 515824"/>
            <a:gd name="connsiteY7" fmla="*/ 73689 h 556762"/>
            <a:gd name="connsiteX8" fmla="*/ 100981 w 515824"/>
            <a:gd name="connsiteY8" fmla="*/ 76418 h 556762"/>
            <a:gd name="connsiteX9" fmla="*/ 125544 w 515824"/>
            <a:gd name="connsiteY9" fmla="*/ 90064 h 556762"/>
            <a:gd name="connsiteX10" fmla="*/ 141920 w 515824"/>
            <a:gd name="connsiteY10" fmla="*/ 100981 h 556762"/>
            <a:gd name="connsiteX11" fmla="*/ 158295 w 515824"/>
            <a:gd name="connsiteY11" fmla="*/ 106440 h 556762"/>
            <a:gd name="connsiteX12" fmla="*/ 240172 w 515824"/>
            <a:gd name="connsiteY12" fmla="*/ 103711 h 556762"/>
            <a:gd name="connsiteX13" fmla="*/ 256547 w 515824"/>
            <a:gd name="connsiteY13" fmla="*/ 95523 h 556762"/>
            <a:gd name="connsiteX14" fmla="*/ 262006 w 515824"/>
            <a:gd name="connsiteY14" fmla="*/ 90064 h 556762"/>
            <a:gd name="connsiteX15" fmla="*/ 278381 w 515824"/>
            <a:gd name="connsiteY15" fmla="*/ 84606 h 556762"/>
            <a:gd name="connsiteX16" fmla="*/ 292027 w 515824"/>
            <a:gd name="connsiteY16" fmla="*/ 73689 h 556762"/>
            <a:gd name="connsiteX17" fmla="*/ 313861 w 515824"/>
            <a:gd name="connsiteY17" fmla="*/ 68231 h 556762"/>
            <a:gd name="connsiteX18" fmla="*/ 319319 w 515824"/>
            <a:gd name="connsiteY18" fmla="*/ 62772 h 556762"/>
            <a:gd name="connsiteX19" fmla="*/ 335695 w 515824"/>
            <a:gd name="connsiteY19" fmla="*/ 57314 h 556762"/>
            <a:gd name="connsiteX20" fmla="*/ 341153 w 515824"/>
            <a:gd name="connsiteY20" fmla="*/ 65501 h 556762"/>
            <a:gd name="connsiteX21" fmla="*/ 332966 w 515824"/>
            <a:gd name="connsiteY21" fmla="*/ 81877 h 556762"/>
            <a:gd name="connsiteX22" fmla="*/ 322049 w 515824"/>
            <a:gd name="connsiteY22" fmla="*/ 92794 h 556762"/>
            <a:gd name="connsiteX23" fmla="*/ 316590 w 515824"/>
            <a:gd name="connsiteY23" fmla="*/ 98252 h 556762"/>
            <a:gd name="connsiteX24" fmla="*/ 311132 w 515824"/>
            <a:gd name="connsiteY24" fmla="*/ 114627 h 556762"/>
            <a:gd name="connsiteX25" fmla="*/ 300215 w 515824"/>
            <a:gd name="connsiteY25" fmla="*/ 128274 h 556762"/>
            <a:gd name="connsiteX26" fmla="*/ 286569 w 515824"/>
            <a:gd name="connsiteY26" fmla="*/ 139190 h 556762"/>
            <a:gd name="connsiteX27" fmla="*/ 281110 w 515824"/>
            <a:gd name="connsiteY27" fmla="*/ 147378 h 556762"/>
            <a:gd name="connsiteX28" fmla="*/ 270193 w 515824"/>
            <a:gd name="connsiteY28" fmla="*/ 158295 h 556762"/>
            <a:gd name="connsiteX29" fmla="*/ 240172 w 515824"/>
            <a:gd name="connsiteY29" fmla="*/ 163754 h 556762"/>
            <a:gd name="connsiteX30" fmla="*/ 215609 w 515824"/>
            <a:gd name="connsiteY30" fmla="*/ 174670 h 556762"/>
            <a:gd name="connsiteX31" fmla="*/ 207421 w 515824"/>
            <a:gd name="connsiteY31" fmla="*/ 177400 h 556762"/>
            <a:gd name="connsiteX32" fmla="*/ 191046 w 515824"/>
            <a:gd name="connsiteY32" fmla="*/ 188317 h 556762"/>
            <a:gd name="connsiteX33" fmla="*/ 174670 w 515824"/>
            <a:gd name="connsiteY33" fmla="*/ 193775 h 556762"/>
            <a:gd name="connsiteX34" fmla="*/ 136461 w 515824"/>
            <a:gd name="connsiteY34" fmla="*/ 199233 h 556762"/>
            <a:gd name="connsiteX35" fmla="*/ 125544 w 515824"/>
            <a:gd name="connsiteY35" fmla="*/ 201963 h 556762"/>
            <a:gd name="connsiteX36" fmla="*/ 117357 w 515824"/>
            <a:gd name="connsiteY36" fmla="*/ 204692 h 556762"/>
            <a:gd name="connsiteX37" fmla="*/ 103711 w 515824"/>
            <a:gd name="connsiteY37" fmla="*/ 201963 h 556762"/>
            <a:gd name="connsiteX38" fmla="*/ 79147 w 515824"/>
            <a:gd name="connsiteY38" fmla="*/ 191046 h 556762"/>
            <a:gd name="connsiteX39" fmla="*/ 65501 w 515824"/>
            <a:gd name="connsiteY39" fmla="*/ 199233 h 556762"/>
            <a:gd name="connsiteX40" fmla="*/ 68231 w 515824"/>
            <a:gd name="connsiteY40" fmla="*/ 210150 h 556762"/>
            <a:gd name="connsiteX41" fmla="*/ 79147 w 515824"/>
            <a:gd name="connsiteY41" fmla="*/ 234713 h 556762"/>
            <a:gd name="connsiteX42" fmla="*/ 92794 w 515824"/>
            <a:gd name="connsiteY42" fmla="*/ 245630 h 556762"/>
            <a:gd name="connsiteX43" fmla="*/ 98252 w 515824"/>
            <a:gd name="connsiteY43" fmla="*/ 251089 h 556762"/>
            <a:gd name="connsiteX44" fmla="*/ 103711 w 515824"/>
            <a:gd name="connsiteY44" fmla="*/ 267464 h 556762"/>
            <a:gd name="connsiteX45" fmla="*/ 111898 w 515824"/>
            <a:gd name="connsiteY45" fmla="*/ 283839 h 556762"/>
            <a:gd name="connsiteX46" fmla="*/ 120086 w 515824"/>
            <a:gd name="connsiteY46" fmla="*/ 286569 h 556762"/>
            <a:gd name="connsiteX47" fmla="*/ 128274 w 515824"/>
            <a:gd name="connsiteY47" fmla="*/ 294756 h 556762"/>
            <a:gd name="connsiteX48" fmla="*/ 136461 w 515824"/>
            <a:gd name="connsiteY48" fmla="*/ 297486 h 556762"/>
            <a:gd name="connsiteX49" fmla="*/ 147378 w 515824"/>
            <a:gd name="connsiteY49" fmla="*/ 308403 h 556762"/>
            <a:gd name="connsiteX50" fmla="*/ 152837 w 515824"/>
            <a:gd name="connsiteY50" fmla="*/ 324778 h 556762"/>
            <a:gd name="connsiteX51" fmla="*/ 177400 w 515824"/>
            <a:gd name="connsiteY51" fmla="*/ 354799 h 556762"/>
            <a:gd name="connsiteX52" fmla="*/ 182858 w 515824"/>
            <a:gd name="connsiteY52" fmla="*/ 360258 h 556762"/>
            <a:gd name="connsiteX53" fmla="*/ 188317 w 515824"/>
            <a:gd name="connsiteY53" fmla="*/ 365716 h 556762"/>
            <a:gd name="connsiteX54" fmla="*/ 191046 w 515824"/>
            <a:gd name="connsiteY54" fmla="*/ 373904 h 556762"/>
            <a:gd name="connsiteX55" fmla="*/ 199233 w 515824"/>
            <a:gd name="connsiteY55" fmla="*/ 379362 h 556762"/>
            <a:gd name="connsiteX56" fmla="*/ 204692 w 515824"/>
            <a:gd name="connsiteY56" fmla="*/ 384821 h 556762"/>
            <a:gd name="connsiteX57" fmla="*/ 210150 w 515824"/>
            <a:gd name="connsiteY57" fmla="*/ 393009 h 556762"/>
            <a:gd name="connsiteX58" fmla="*/ 215609 w 515824"/>
            <a:gd name="connsiteY58" fmla="*/ 398467 h 556762"/>
            <a:gd name="connsiteX59" fmla="*/ 221067 w 515824"/>
            <a:gd name="connsiteY59" fmla="*/ 406655 h 556762"/>
            <a:gd name="connsiteX60" fmla="*/ 240172 w 515824"/>
            <a:gd name="connsiteY60" fmla="*/ 423030 h 556762"/>
            <a:gd name="connsiteX61" fmla="*/ 245630 w 515824"/>
            <a:gd name="connsiteY61" fmla="*/ 431218 h 556762"/>
            <a:gd name="connsiteX62" fmla="*/ 251089 w 515824"/>
            <a:gd name="connsiteY62" fmla="*/ 436676 h 556762"/>
            <a:gd name="connsiteX63" fmla="*/ 259276 w 515824"/>
            <a:gd name="connsiteY63" fmla="*/ 453052 h 556762"/>
            <a:gd name="connsiteX64" fmla="*/ 272923 w 515824"/>
            <a:gd name="connsiteY64" fmla="*/ 463968 h 556762"/>
            <a:gd name="connsiteX65" fmla="*/ 278381 w 515824"/>
            <a:gd name="connsiteY65" fmla="*/ 469427 h 556762"/>
            <a:gd name="connsiteX66" fmla="*/ 297486 w 515824"/>
            <a:gd name="connsiteY66" fmla="*/ 485802 h 556762"/>
            <a:gd name="connsiteX67" fmla="*/ 302944 w 515824"/>
            <a:gd name="connsiteY67" fmla="*/ 491261 h 556762"/>
            <a:gd name="connsiteX68" fmla="*/ 313861 w 515824"/>
            <a:gd name="connsiteY68" fmla="*/ 507636 h 556762"/>
            <a:gd name="connsiteX69" fmla="*/ 330236 w 515824"/>
            <a:gd name="connsiteY69" fmla="*/ 515824 h 556762"/>
            <a:gd name="connsiteX70" fmla="*/ 349341 w 515824"/>
            <a:gd name="connsiteY70" fmla="*/ 524011 h 556762"/>
            <a:gd name="connsiteX71" fmla="*/ 365716 w 515824"/>
            <a:gd name="connsiteY71" fmla="*/ 529470 h 556762"/>
            <a:gd name="connsiteX72" fmla="*/ 373904 w 515824"/>
            <a:gd name="connsiteY72" fmla="*/ 534928 h 556762"/>
            <a:gd name="connsiteX73" fmla="*/ 390279 w 515824"/>
            <a:gd name="connsiteY73" fmla="*/ 540387 h 556762"/>
            <a:gd name="connsiteX74" fmla="*/ 398467 w 515824"/>
            <a:gd name="connsiteY74" fmla="*/ 543116 h 556762"/>
            <a:gd name="connsiteX75" fmla="*/ 406655 w 515824"/>
            <a:gd name="connsiteY75" fmla="*/ 551304 h 556762"/>
            <a:gd name="connsiteX76" fmla="*/ 423030 w 515824"/>
            <a:gd name="connsiteY76" fmla="*/ 556762 h 556762"/>
            <a:gd name="connsiteX77" fmla="*/ 455781 w 515824"/>
            <a:gd name="connsiteY77" fmla="*/ 545845 h 556762"/>
            <a:gd name="connsiteX78" fmla="*/ 472156 w 515824"/>
            <a:gd name="connsiteY78" fmla="*/ 540387 h 556762"/>
            <a:gd name="connsiteX79" fmla="*/ 483073 w 515824"/>
            <a:gd name="connsiteY79" fmla="*/ 537658 h 556762"/>
            <a:gd name="connsiteX80" fmla="*/ 488531 w 515824"/>
            <a:gd name="connsiteY80" fmla="*/ 532199 h 556762"/>
            <a:gd name="connsiteX81" fmla="*/ 496719 w 515824"/>
            <a:gd name="connsiteY81" fmla="*/ 529470 h 556762"/>
            <a:gd name="connsiteX82" fmla="*/ 502178 w 515824"/>
            <a:gd name="connsiteY82" fmla="*/ 521282 h 556762"/>
            <a:gd name="connsiteX83" fmla="*/ 510365 w 515824"/>
            <a:gd name="connsiteY83" fmla="*/ 513094 h 556762"/>
            <a:gd name="connsiteX84" fmla="*/ 515824 w 515824"/>
            <a:gd name="connsiteY84" fmla="*/ 504907 h 5567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Lst>
          <a:rect l="l" t="t" r="r" b="b"/>
          <a:pathLst>
            <a:path w="515824" h="556762">
              <a:moveTo>
                <a:pt x="0" y="0"/>
              </a:moveTo>
              <a:cubicBezTo>
                <a:pt x="4549" y="2729"/>
                <a:pt x="9895" y="4437"/>
                <a:pt x="13646" y="8188"/>
              </a:cubicBezTo>
              <a:cubicBezTo>
                <a:pt x="15680" y="10222"/>
                <a:pt x="14978" y="13860"/>
                <a:pt x="16375" y="16375"/>
              </a:cubicBezTo>
              <a:cubicBezTo>
                <a:pt x="17055" y="17599"/>
                <a:pt x="27228" y="34895"/>
                <a:pt x="32751" y="38209"/>
              </a:cubicBezTo>
              <a:cubicBezTo>
                <a:pt x="35218" y="39689"/>
                <a:pt x="38209" y="40028"/>
                <a:pt x="40938" y="40938"/>
              </a:cubicBezTo>
              <a:cubicBezTo>
                <a:pt x="42758" y="42758"/>
                <a:pt x="44190" y="45073"/>
                <a:pt x="46397" y="46397"/>
              </a:cubicBezTo>
              <a:cubicBezTo>
                <a:pt x="54265" y="51118"/>
                <a:pt x="80304" y="51698"/>
                <a:pt x="81877" y="51855"/>
              </a:cubicBezTo>
              <a:cubicBezTo>
                <a:pt x="84600" y="60024"/>
                <a:pt x="84853" y="68925"/>
                <a:pt x="92794" y="73689"/>
              </a:cubicBezTo>
              <a:cubicBezTo>
                <a:pt x="95261" y="75169"/>
                <a:pt x="98252" y="75508"/>
                <a:pt x="100981" y="76418"/>
              </a:cubicBezTo>
              <a:cubicBezTo>
                <a:pt x="119751" y="88931"/>
                <a:pt x="111133" y="85260"/>
                <a:pt x="125544" y="90064"/>
              </a:cubicBezTo>
              <a:cubicBezTo>
                <a:pt x="131003" y="93703"/>
                <a:pt x="135696" y="98906"/>
                <a:pt x="141920" y="100981"/>
              </a:cubicBezTo>
              <a:lnTo>
                <a:pt x="158295" y="106440"/>
              </a:lnTo>
              <a:cubicBezTo>
                <a:pt x="185587" y="105530"/>
                <a:pt x="212915" y="105363"/>
                <a:pt x="240172" y="103711"/>
              </a:cubicBezTo>
              <a:cubicBezTo>
                <a:pt x="245629" y="103380"/>
                <a:pt x="252627" y="98659"/>
                <a:pt x="256547" y="95523"/>
              </a:cubicBezTo>
              <a:cubicBezTo>
                <a:pt x="258556" y="93915"/>
                <a:pt x="259704" y="91215"/>
                <a:pt x="262006" y="90064"/>
              </a:cubicBezTo>
              <a:cubicBezTo>
                <a:pt x="267152" y="87491"/>
                <a:pt x="278381" y="84606"/>
                <a:pt x="278381" y="84606"/>
              </a:cubicBezTo>
              <a:cubicBezTo>
                <a:pt x="283459" y="79527"/>
                <a:pt x="285139" y="77133"/>
                <a:pt x="292027" y="73689"/>
              </a:cubicBezTo>
              <a:cubicBezTo>
                <a:pt x="297622" y="70892"/>
                <a:pt x="308671" y="69269"/>
                <a:pt x="313861" y="68231"/>
              </a:cubicBezTo>
              <a:cubicBezTo>
                <a:pt x="315680" y="66411"/>
                <a:pt x="317017" y="63923"/>
                <a:pt x="319319" y="62772"/>
              </a:cubicBezTo>
              <a:cubicBezTo>
                <a:pt x="324465" y="60199"/>
                <a:pt x="335695" y="57314"/>
                <a:pt x="335695" y="57314"/>
              </a:cubicBezTo>
              <a:cubicBezTo>
                <a:pt x="337514" y="60043"/>
                <a:pt x="340614" y="62266"/>
                <a:pt x="341153" y="65501"/>
              </a:cubicBezTo>
              <a:cubicBezTo>
                <a:pt x="341829" y="69555"/>
                <a:pt x="334955" y="79556"/>
                <a:pt x="332966" y="81877"/>
              </a:cubicBezTo>
              <a:cubicBezTo>
                <a:pt x="329617" y="85784"/>
                <a:pt x="325688" y="89155"/>
                <a:pt x="322049" y="92794"/>
              </a:cubicBezTo>
              <a:lnTo>
                <a:pt x="316590" y="98252"/>
              </a:lnTo>
              <a:cubicBezTo>
                <a:pt x="314771" y="103710"/>
                <a:pt x="315200" y="110559"/>
                <a:pt x="311132" y="114627"/>
              </a:cubicBezTo>
              <a:cubicBezTo>
                <a:pt x="297947" y="127812"/>
                <a:pt x="313992" y="111053"/>
                <a:pt x="300215" y="128274"/>
              </a:cubicBezTo>
              <a:cubicBezTo>
                <a:pt x="295772" y="133827"/>
                <a:pt x="292645" y="135139"/>
                <a:pt x="286569" y="139190"/>
              </a:cubicBezTo>
              <a:cubicBezTo>
                <a:pt x="284749" y="141919"/>
                <a:pt x="283245" y="144887"/>
                <a:pt x="281110" y="147378"/>
              </a:cubicBezTo>
              <a:cubicBezTo>
                <a:pt x="277761" y="151285"/>
                <a:pt x="275186" y="157047"/>
                <a:pt x="270193" y="158295"/>
              </a:cubicBezTo>
              <a:cubicBezTo>
                <a:pt x="253035" y="162584"/>
                <a:pt x="262989" y="160493"/>
                <a:pt x="240172" y="163754"/>
              </a:cubicBezTo>
              <a:cubicBezTo>
                <a:pt x="197937" y="177831"/>
                <a:pt x="241550" y="161699"/>
                <a:pt x="215609" y="174670"/>
              </a:cubicBezTo>
              <a:cubicBezTo>
                <a:pt x="213036" y="175957"/>
                <a:pt x="209936" y="176003"/>
                <a:pt x="207421" y="177400"/>
              </a:cubicBezTo>
              <a:cubicBezTo>
                <a:pt x="201686" y="180586"/>
                <a:pt x="197270" y="186243"/>
                <a:pt x="191046" y="188317"/>
              </a:cubicBezTo>
              <a:cubicBezTo>
                <a:pt x="185587" y="190136"/>
                <a:pt x="180312" y="192647"/>
                <a:pt x="174670" y="193775"/>
              </a:cubicBezTo>
              <a:cubicBezTo>
                <a:pt x="152946" y="198119"/>
                <a:pt x="165634" y="195992"/>
                <a:pt x="136461" y="199233"/>
              </a:cubicBezTo>
              <a:cubicBezTo>
                <a:pt x="132822" y="200143"/>
                <a:pt x="129151" y="200932"/>
                <a:pt x="125544" y="201963"/>
              </a:cubicBezTo>
              <a:cubicBezTo>
                <a:pt x="122778" y="202753"/>
                <a:pt x="120234" y="204692"/>
                <a:pt x="117357" y="204692"/>
              </a:cubicBezTo>
              <a:cubicBezTo>
                <a:pt x="112718" y="204692"/>
                <a:pt x="108186" y="203184"/>
                <a:pt x="103711" y="201963"/>
              </a:cubicBezTo>
              <a:cubicBezTo>
                <a:pt x="87223" y="197466"/>
                <a:pt x="90413" y="198556"/>
                <a:pt x="79147" y="191046"/>
              </a:cubicBezTo>
              <a:cubicBezTo>
                <a:pt x="75911" y="192125"/>
                <a:pt x="66382" y="193945"/>
                <a:pt x="65501" y="199233"/>
              </a:cubicBezTo>
              <a:cubicBezTo>
                <a:pt x="64884" y="202933"/>
                <a:pt x="67153" y="206557"/>
                <a:pt x="68231" y="210150"/>
              </a:cubicBezTo>
              <a:cubicBezTo>
                <a:pt x="71867" y="222270"/>
                <a:pt x="72127" y="225938"/>
                <a:pt x="79147" y="234713"/>
              </a:cubicBezTo>
              <a:cubicBezTo>
                <a:pt x="85007" y="242038"/>
                <a:pt x="84910" y="239323"/>
                <a:pt x="92794" y="245630"/>
              </a:cubicBezTo>
              <a:cubicBezTo>
                <a:pt x="94803" y="247237"/>
                <a:pt x="96433" y="249269"/>
                <a:pt x="98252" y="251089"/>
              </a:cubicBezTo>
              <a:lnTo>
                <a:pt x="103711" y="267464"/>
              </a:lnTo>
              <a:cubicBezTo>
                <a:pt x="105509" y="272858"/>
                <a:pt x="107088" y="279991"/>
                <a:pt x="111898" y="283839"/>
              </a:cubicBezTo>
              <a:cubicBezTo>
                <a:pt x="114145" y="285636"/>
                <a:pt x="117357" y="285659"/>
                <a:pt x="120086" y="286569"/>
              </a:cubicBezTo>
              <a:cubicBezTo>
                <a:pt x="122815" y="289298"/>
                <a:pt x="125063" y="292615"/>
                <a:pt x="128274" y="294756"/>
              </a:cubicBezTo>
              <a:cubicBezTo>
                <a:pt x="130668" y="296352"/>
                <a:pt x="134120" y="295814"/>
                <a:pt x="136461" y="297486"/>
              </a:cubicBezTo>
              <a:cubicBezTo>
                <a:pt x="140649" y="300477"/>
                <a:pt x="147378" y="308403"/>
                <a:pt x="147378" y="308403"/>
              </a:cubicBezTo>
              <a:cubicBezTo>
                <a:pt x="149198" y="313861"/>
                <a:pt x="149646" y="319991"/>
                <a:pt x="152837" y="324778"/>
              </a:cubicBezTo>
              <a:cubicBezTo>
                <a:pt x="167324" y="346510"/>
                <a:pt x="159112" y="336511"/>
                <a:pt x="177400" y="354799"/>
              </a:cubicBezTo>
              <a:lnTo>
                <a:pt x="182858" y="360258"/>
              </a:lnTo>
              <a:lnTo>
                <a:pt x="188317" y="365716"/>
              </a:lnTo>
              <a:cubicBezTo>
                <a:pt x="189227" y="368445"/>
                <a:pt x="189249" y="371657"/>
                <a:pt x="191046" y="373904"/>
              </a:cubicBezTo>
              <a:cubicBezTo>
                <a:pt x="193095" y="376465"/>
                <a:pt x="196672" y="377313"/>
                <a:pt x="199233" y="379362"/>
              </a:cubicBezTo>
              <a:cubicBezTo>
                <a:pt x="201242" y="380970"/>
                <a:pt x="203084" y="382811"/>
                <a:pt x="204692" y="384821"/>
              </a:cubicBezTo>
              <a:cubicBezTo>
                <a:pt x="206741" y="387382"/>
                <a:pt x="208101" y="390448"/>
                <a:pt x="210150" y="393009"/>
              </a:cubicBezTo>
              <a:cubicBezTo>
                <a:pt x="211757" y="395018"/>
                <a:pt x="214002" y="396458"/>
                <a:pt x="215609" y="398467"/>
              </a:cubicBezTo>
              <a:cubicBezTo>
                <a:pt x="217658" y="401028"/>
                <a:pt x="218932" y="404164"/>
                <a:pt x="221067" y="406655"/>
              </a:cubicBezTo>
              <a:cubicBezTo>
                <a:pt x="229891" y="416950"/>
                <a:pt x="230514" y="416592"/>
                <a:pt x="240172" y="423030"/>
              </a:cubicBezTo>
              <a:cubicBezTo>
                <a:pt x="241991" y="425759"/>
                <a:pt x="243581" y="428657"/>
                <a:pt x="245630" y="431218"/>
              </a:cubicBezTo>
              <a:cubicBezTo>
                <a:pt x="247237" y="433227"/>
                <a:pt x="249765" y="434470"/>
                <a:pt x="251089" y="436676"/>
              </a:cubicBezTo>
              <a:cubicBezTo>
                <a:pt x="263197" y="456855"/>
                <a:pt x="242711" y="432347"/>
                <a:pt x="259276" y="453052"/>
              </a:cubicBezTo>
              <a:cubicBezTo>
                <a:pt x="265133" y="460373"/>
                <a:pt x="265044" y="457664"/>
                <a:pt x="272923" y="463968"/>
              </a:cubicBezTo>
              <a:cubicBezTo>
                <a:pt x="274932" y="465575"/>
                <a:pt x="276372" y="467820"/>
                <a:pt x="278381" y="469427"/>
              </a:cubicBezTo>
              <a:cubicBezTo>
                <a:pt x="299166" y="486055"/>
                <a:pt x="271204" y="459518"/>
                <a:pt x="297486" y="485802"/>
              </a:cubicBezTo>
              <a:cubicBezTo>
                <a:pt x="299305" y="487622"/>
                <a:pt x="301517" y="489120"/>
                <a:pt x="302944" y="491261"/>
              </a:cubicBezTo>
              <a:cubicBezTo>
                <a:pt x="306583" y="496719"/>
                <a:pt x="308402" y="503997"/>
                <a:pt x="313861" y="507636"/>
              </a:cubicBezTo>
              <a:cubicBezTo>
                <a:pt x="324443" y="514690"/>
                <a:pt x="318937" y="512056"/>
                <a:pt x="330236" y="515824"/>
              </a:cubicBezTo>
              <a:cubicBezTo>
                <a:pt x="339873" y="525459"/>
                <a:pt x="331554" y="519160"/>
                <a:pt x="349341" y="524011"/>
              </a:cubicBezTo>
              <a:cubicBezTo>
                <a:pt x="354892" y="525525"/>
                <a:pt x="360928" y="526279"/>
                <a:pt x="365716" y="529470"/>
              </a:cubicBezTo>
              <a:cubicBezTo>
                <a:pt x="368445" y="531289"/>
                <a:pt x="370907" y="533596"/>
                <a:pt x="373904" y="534928"/>
              </a:cubicBezTo>
              <a:cubicBezTo>
                <a:pt x="379162" y="537265"/>
                <a:pt x="384821" y="538567"/>
                <a:pt x="390279" y="540387"/>
              </a:cubicBezTo>
              <a:lnTo>
                <a:pt x="398467" y="543116"/>
              </a:lnTo>
              <a:cubicBezTo>
                <a:pt x="401196" y="545845"/>
                <a:pt x="403281" y="549429"/>
                <a:pt x="406655" y="551304"/>
              </a:cubicBezTo>
              <a:cubicBezTo>
                <a:pt x="411685" y="554098"/>
                <a:pt x="423030" y="556762"/>
                <a:pt x="423030" y="556762"/>
              </a:cubicBezTo>
              <a:lnTo>
                <a:pt x="455781" y="545845"/>
              </a:lnTo>
              <a:lnTo>
                <a:pt x="472156" y="540387"/>
              </a:lnTo>
              <a:lnTo>
                <a:pt x="483073" y="537658"/>
              </a:lnTo>
              <a:cubicBezTo>
                <a:pt x="484892" y="535838"/>
                <a:pt x="486325" y="533523"/>
                <a:pt x="488531" y="532199"/>
              </a:cubicBezTo>
              <a:cubicBezTo>
                <a:pt x="490998" y="530719"/>
                <a:pt x="494472" y="531267"/>
                <a:pt x="496719" y="529470"/>
              </a:cubicBezTo>
              <a:cubicBezTo>
                <a:pt x="499281" y="527421"/>
                <a:pt x="500078" y="523802"/>
                <a:pt x="502178" y="521282"/>
              </a:cubicBezTo>
              <a:cubicBezTo>
                <a:pt x="504649" y="518317"/>
                <a:pt x="507894" y="516059"/>
                <a:pt x="510365" y="513094"/>
              </a:cubicBezTo>
              <a:cubicBezTo>
                <a:pt x="512465" y="510574"/>
                <a:pt x="515824" y="504907"/>
                <a:pt x="515824" y="504907"/>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40</xdr:col>
      <xdr:colOff>5458</xdr:colOff>
      <xdr:row>177</xdr:row>
      <xdr:rowOff>15931</xdr:rowOff>
    </xdr:from>
    <xdr:to>
      <xdr:col>50</xdr:col>
      <xdr:colOff>10917</xdr:colOff>
      <xdr:row>201</xdr:row>
      <xdr:rowOff>0</xdr:rowOff>
    </xdr:to>
    <xdr:sp macro="" textlink="">
      <xdr:nvSpPr>
        <xdr:cNvPr id="32" name="Freeform 39">
          <a:extLst>
            <a:ext uri="{FF2B5EF4-FFF2-40B4-BE49-F238E27FC236}">
              <a16:creationId xmlns:a16="http://schemas.microsoft.com/office/drawing/2014/main" id="{00000000-0008-0000-0F00-000020000000}"/>
            </a:ext>
          </a:extLst>
        </xdr:cNvPr>
        <xdr:cNvSpPr/>
      </xdr:nvSpPr>
      <xdr:spPr>
        <a:xfrm>
          <a:off x="1994278" y="2881051"/>
          <a:ext cx="310259" cy="349829"/>
        </a:xfrm>
        <a:custGeom>
          <a:avLst/>
          <a:gdLst>
            <a:gd name="connsiteX0" fmla="*/ 0 w 278382"/>
            <a:gd name="connsiteY0" fmla="*/ 278825 h 442579"/>
            <a:gd name="connsiteX1" fmla="*/ 30022 w 278382"/>
            <a:gd name="connsiteY1" fmla="*/ 270637 h 442579"/>
            <a:gd name="connsiteX2" fmla="*/ 46397 w 278382"/>
            <a:gd name="connsiteY2" fmla="*/ 262450 h 442579"/>
            <a:gd name="connsiteX3" fmla="*/ 68231 w 278382"/>
            <a:gd name="connsiteY3" fmla="*/ 251533 h 442579"/>
            <a:gd name="connsiteX4" fmla="*/ 76419 w 278382"/>
            <a:gd name="connsiteY4" fmla="*/ 248804 h 442579"/>
            <a:gd name="connsiteX5" fmla="*/ 84606 w 278382"/>
            <a:gd name="connsiteY5" fmla="*/ 246074 h 442579"/>
            <a:gd name="connsiteX6" fmla="*/ 109170 w 278382"/>
            <a:gd name="connsiteY6" fmla="*/ 240616 h 442579"/>
            <a:gd name="connsiteX7" fmla="*/ 122816 w 278382"/>
            <a:gd name="connsiteY7" fmla="*/ 229699 h 442579"/>
            <a:gd name="connsiteX8" fmla="*/ 128274 w 278382"/>
            <a:gd name="connsiteY8" fmla="*/ 213324 h 442579"/>
            <a:gd name="connsiteX9" fmla="*/ 131003 w 278382"/>
            <a:gd name="connsiteY9" fmla="*/ 205136 h 442579"/>
            <a:gd name="connsiteX10" fmla="*/ 133733 w 278382"/>
            <a:gd name="connsiteY10" fmla="*/ 196948 h 442579"/>
            <a:gd name="connsiteX11" fmla="*/ 136462 w 278382"/>
            <a:gd name="connsiteY11" fmla="*/ 183302 h 442579"/>
            <a:gd name="connsiteX12" fmla="*/ 141920 w 278382"/>
            <a:gd name="connsiteY12" fmla="*/ 166927 h 442579"/>
            <a:gd name="connsiteX13" fmla="*/ 139191 w 278382"/>
            <a:gd name="connsiteY13" fmla="*/ 106884 h 442579"/>
            <a:gd name="connsiteX14" fmla="*/ 133733 w 278382"/>
            <a:gd name="connsiteY14" fmla="*/ 90509 h 442579"/>
            <a:gd name="connsiteX15" fmla="*/ 131003 w 278382"/>
            <a:gd name="connsiteY15" fmla="*/ 82321 h 442579"/>
            <a:gd name="connsiteX16" fmla="*/ 122816 w 278382"/>
            <a:gd name="connsiteY16" fmla="*/ 79592 h 442579"/>
            <a:gd name="connsiteX17" fmla="*/ 120086 w 278382"/>
            <a:gd name="connsiteY17" fmla="*/ 60487 h 442579"/>
            <a:gd name="connsiteX18" fmla="*/ 128274 w 278382"/>
            <a:gd name="connsiteY18" fmla="*/ 57758 h 442579"/>
            <a:gd name="connsiteX19" fmla="*/ 141920 w 278382"/>
            <a:gd name="connsiteY19" fmla="*/ 49570 h 442579"/>
            <a:gd name="connsiteX20" fmla="*/ 155566 w 278382"/>
            <a:gd name="connsiteY20" fmla="*/ 41382 h 442579"/>
            <a:gd name="connsiteX21" fmla="*/ 161025 w 278382"/>
            <a:gd name="connsiteY21" fmla="*/ 35924 h 442579"/>
            <a:gd name="connsiteX22" fmla="*/ 169213 w 278382"/>
            <a:gd name="connsiteY22" fmla="*/ 30466 h 442579"/>
            <a:gd name="connsiteX23" fmla="*/ 158296 w 278382"/>
            <a:gd name="connsiteY23" fmla="*/ 16819 h 442579"/>
            <a:gd name="connsiteX24" fmla="*/ 147379 w 278382"/>
            <a:gd name="connsiteY24" fmla="*/ 14090 h 442579"/>
            <a:gd name="connsiteX25" fmla="*/ 141920 w 278382"/>
            <a:gd name="connsiteY25" fmla="*/ 8632 h 442579"/>
            <a:gd name="connsiteX26" fmla="*/ 144649 w 278382"/>
            <a:gd name="connsiteY26" fmla="*/ 444 h 442579"/>
            <a:gd name="connsiteX27" fmla="*/ 177400 w 278382"/>
            <a:gd name="connsiteY27" fmla="*/ 3173 h 442579"/>
            <a:gd name="connsiteX28" fmla="*/ 191046 w 278382"/>
            <a:gd name="connsiteY28" fmla="*/ 5903 h 442579"/>
            <a:gd name="connsiteX29" fmla="*/ 262006 w 278382"/>
            <a:gd name="connsiteY29" fmla="*/ 8632 h 442579"/>
            <a:gd name="connsiteX30" fmla="*/ 245631 w 278382"/>
            <a:gd name="connsiteY30" fmla="*/ 19549 h 442579"/>
            <a:gd name="connsiteX31" fmla="*/ 234714 w 278382"/>
            <a:gd name="connsiteY31" fmla="*/ 30466 h 442579"/>
            <a:gd name="connsiteX32" fmla="*/ 223797 w 278382"/>
            <a:gd name="connsiteY32" fmla="*/ 44112 h 442579"/>
            <a:gd name="connsiteX33" fmla="*/ 210151 w 278382"/>
            <a:gd name="connsiteY33" fmla="*/ 55029 h 442579"/>
            <a:gd name="connsiteX34" fmla="*/ 212880 w 278382"/>
            <a:gd name="connsiteY34" fmla="*/ 65946 h 442579"/>
            <a:gd name="connsiteX35" fmla="*/ 218339 w 278382"/>
            <a:gd name="connsiteY35" fmla="*/ 71404 h 442579"/>
            <a:gd name="connsiteX36" fmla="*/ 221068 w 278382"/>
            <a:gd name="connsiteY36" fmla="*/ 79592 h 442579"/>
            <a:gd name="connsiteX37" fmla="*/ 218339 w 278382"/>
            <a:gd name="connsiteY37" fmla="*/ 87779 h 442579"/>
            <a:gd name="connsiteX38" fmla="*/ 212880 w 278382"/>
            <a:gd name="connsiteY38" fmla="*/ 93238 h 442579"/>
            <a:gd name="connsiteX39" fmla="*/ 204692 w 278382"/>
            <a:gd name="connsiteY39" fmla="*/ 109613 h 442579"/>
            <a:gd name="connsiteX40" fmla="*/ 207422 w 278382"/>
            <a:gd name="connsiteY40" fmla="*/ 123259 h 442579"/>
            <a:gd name="connsiteX41" fmla="*/ 218339 w 278382"/>
            <a:gd name="connsiteY41" fmla="*/ 134176 h 442579"/>
            <a:gd name="connsiteX42" fmla="*/ 248360 w 278382"/>
            <a:gd name="connsiteY42" fmla="*/ 131447 h 442579"/>
            <a:gd name="connsiteX43" fmla="*/ 267465 w 278382"/>
            <a:gd name="connsiteY43" fmla="*/ 125988 h 442579"/>
            <a:gd name="connsiteX44" fmla="*/ 256548 w 278382"/>
            <a:gd name="connsiteY44" fmla="*/ 139635 h 442579"/>
            <a:gd name="connsiteX45" fmla="*/ 251089 w 278382"/>
            <a:gd name="connsiteY45" fmla="*/ 147822 h 442579"/>
            <a:gd name="connsiteX46" fmla="*/ 240172 w 278382"/>
            <a:gd name="connsiteY46" fmla="*/ 158739 h 442579"/>
            <a:gd name="connsiteX47" fmla="*/ 234714 w 278382"/>
            <a:gd name="connsiteY47" fmla="*/ 164198 h 442579"/>
            <a:gd name="connsiteX48" fmla="*/ 226526 w 278382"/>
            <a:gd name="connsiteY48" fmla="*/ 177844 h 442579"/>
            <a:gd name="connsiteX49" fmla="*/ 218339 w 278382"/>
            <a:gd name="connsiteY49" fmla="*/ 191490 h 442579"/>
            <a:gd name="connsiteX50" fmla="*/ 221068 w 278382"/>
            <a:gd name="connsiteY50" fmla="*/ 218782 h 442579"/>
            <a:gd name="connsiteX51" fmla="*/ 229255 w 278382"/>
            <a:gd name="connsiteY51" fmla="*/ 235158 h 442579"/>
            <a:gd name="connsiteX52" fmla="*/ 234714 w 278382"/>
            <a:gd name="connsiteY52" fmla="*/ 251533 h 442579"/>
            <a:gd name="connsiteX53" fmla="*/ 240172 w 278382"/>
            <a:gd name="connsiteY53" fmla="*/ 267908 h 442579"/>
            <a:gd name="connsiteX54" fmla="*/ 242902 w 278382"/>
            <a:gd name="connsiteY54" fmla="*/ 276096 h 442579"/>
            <a:gd name="connsiteX55" fmla="*/ 251089 w 278382"/>
            <a:gd name="connsiteY55" fmla="*/ 281554 h 442579"/>
            <a:gd name="connsiteX56" fmla="*/ 253819 w 278382"/>
            <a:gd name="connsiteY56" fmla="*/ 289742 h 442579"/>
            <a:gd name="connsiteX57" fmla="*/ 267465 w 278382"/>
            <a:gd name="connsiteY57" fmla="*/ 300659 h 442579"/>
            <a:gd name="connsiteX58" fmla="*/ 270194 w 278382"/>
            <a:gd name="connsiteY58" fmla="*/ 308847 h 442579"/>
            <a:gd name="connsiteX59" fmla="*/ 275652 w 278382"/>
            <a:gd name="connsiteY59" fmla="*/ 317034 h 442579"/>
            <a:gd name="connsiteX60" fmla="*/ 278382 w 278382"/>
            <a:gd name="connsiteY60" fmla="*/ 336139 h 442579"/>
            <a:gd name="connsiteX61" fmla="*/ 272923 w 278382"/>
            <a:gd name="connsiteY61" fmla="*/ 360702 h 442579"/>
            <a:gd name="connsiteX62" fmla="*/ 262006 w 278382"/>
            <a:gd name="connsiteY62" fmla="*/ 374348 h 442579"/>
            <a:gd name="connsiteX63" fmla="*/ 256548 w 278382"/>
            <a:gd name="connsiteY63" fmla="*/ 398911 h 442579"/>
            <a:gd name="connsiteX64" fmla="*/ 251089 w 278382"/>
            <a:gd name="connsiteY64" fmla="*/ 415286 h 442579"/>
            <a:gd name="connsiteX65" fmla="*/ 248360 w 278382"/>
            <a:gd name="connsiteY65" fmla="*/ 423474 h 442579"/>
            <a:gd name="connsiteX66" fmla="*/ 245631 w 278382"/>
            <a:gd name="connsiteY66" fmla="*/ 431662 h 442579"/>
            <a:gd name="connsiteX67" fmla="*/ 242902 w 278382"/>
            <a:gd name="connsiteY67" fmla="*/ 439850 h 442579"/>
            <a:gd name="connsiteX68" fmla="*/ 240172 w 278382"/>
            <a:gd name="connsiteY68" fmla="*/ 442579 h 44257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Lst>
          <a:rect l="l" t="t" r="r" b="b"/>
          <a:pathLst>
            <a:path w="278382" h="442579">
              <a:moveTo>
                <a:pt x="0" y="278825"/>
              </a:moveTo>
              <a:cubicBezTo>
                <a:pt x="7327" y="277360"/>
                <a:pt x="24082" y="274596"/>
                <a:pt x="30022" y="270637"/>
              </a:cubicBezTo>
              <a:cubicBezTo>
                <a:pt x="40604" y="263583"/>
                <a:pt x="35098" y="266216"/>
                <a:pt x="46397" y="262450"/>
              </a:cubicBezTo>
              <a:cubicBezTo>
                <a:pt x="55924" y="252923"/>
                <a:pt x="49415" y="257805"/>
                <a:pt x="68231" y="251533"/>
              </a:cubicBezTo>
              <a:lnTo>
                <a:pt x="76419" y="248804"/>
              </a:lnTo>
              <a:cubicBezTo>
                <a:pt x="79148" y="247894"/>
                <a:pt x="81768" y="246547"/>
                <a:pt x="84606" y="246074"/>
              </a:cubicBezTo>
              <a:cubicBezTo>
                <a:pt x="103820" y="242872"/>
                <a:pt x="95732" y="245095"/>
                <a:pt x="109170" y="240616"/>
              </a:cubicBezTo>
              <a:cubicBezTo>
                <a:pt x="112063" y="238687"/>
                <a:pt x="120871" y="233588"/>
                <a:pt x="122816" y="229699"/>
              </a:cubicBezTo>
              <a:cubicBezTo>
                <a:pt x="125389" y="224553"/>
                <a:pt x="126455" y="218782"/>
                <a:pt x="128274" y="213324"/>
              </a:cubicBezTo>
              <a:lnTo>
                <a:pt x="131003" y="205136"/>
              </a:lnTo>
              <a:cubicBezTo>
                <a:pt x="131913" y="202407"/>
                <a:pt x="133169" y="199769"/>
                <a:pt x="133733" y="196948"/>
              </a:cubicBezTo>
              <a:cubicBezTo>
                <a:pt x="134643" y="192399"/>
                <a:pt x="135242" y="187777"/>
                <a:pt x="136462" y="183302"/>
              </a:cubicBezTo>
              <a:cubicBezTo>
                <a:pt x="137976" y="177751"/>
                <a:pt x="141920" y="166927"/>
                <a:pt x="141920" y="166927"/>
              </a:cubicBezTo>
              <a:cubicBezTo>
                <a:pt x="141010" y="146913"/>
                <a:pt x="141325" y="126805"/>
                <a:pt x="139191" y="106884"/>
              </a:cubicBezTo>
              <a:cubicBezTo>
                <a:pt x="138578" y="101163"/>
                <a:pt x="135552" y="95967"/>
                <a:pt x="133733" y="90509"/>
              </a:cubicBezTo>
              <a:cubicBezTo>
                <a:pt x="132823" y="87780"/>
                <a:pt x="133732" y="83231"/>
                <a:pt x="131003" y="82321"/>
              </a:cubicBezTo>
              <a:lnTo>
                <a:pt x="122816" y="79592"/>
              </a:lnTo>
              <a:cubicBezTo>
                <a:pt x="116589" y="73365"/>
                <a:pt x="112325" y="72129"/>
                <a:pt x="120086" y="60487"/>
              </a:cubicBezTo>
              <a:cubicBezTo>
                <a:pt x="121682" y="58093"/>
                <a:pt x="125545" y="58668"/>
                <a:pt x="128274" y="57758"/>
              </a:cubicBezTo>
              <a:cubicBezTo>
                <a:pt x="142104" y="43928"/>
                <a:pt x="124208" y="60196"/>
                <a:pt x="141920" y="49570"/>
              </a:cubicBezTo>
              <a:cubicBezTo>
                <a:pt x="160656" y="38329"/>
                <a:pt x="132368" y="49117"/>
                <a:pt x="155566" y="41382"/>
              </a:cubicBezTo>
              <a:cubicBezTo>
                <a:pt x="157386" y="39563"/>
                <a:pt x="159016" y="37531"/>
                <a:pt x="161025" y="35924"/>
              </a:cubicBezTo>
              <a:cubicBezTo>
                <a:pt x="163586" y="33875"/>
                <a:pt x="168176" y="33578"/>
                <a:pt x="169213" y="30466"/>
              </a:cubicBezTo>
              <a:cubicBezTo>
                <a:pt x="172864" y="19512"/>
                <a:pt x="164612" y="18624"/>
                <a:pt x="158296" y="16819"/>
              </a:cubicBezTo>
              <a:cubicBezTo>
                <a:pt x="154689" y="15788"/>
                <a:pt x="151018" y="15000"/>
                <a:pt x="147379" y="14090"/>
              </a:cubicBezTo>
              <a:cubicBezTo>
                <a:pt x="145559" y="12271"/>
                <a:pt x="142425" y="11155"/>
                <a:pt x="141920" y="8632"/>
              </a:cubicBezTo>
              <a:cubicBezTo>
                <a:pt x="141356" y="5811"/>
                <a:pt x="141806" y="882"/>
                <a:pt x="144649" y="444"/>
              </a:cubicBezTo>
              <a:cubicBezTo>
                <a:pt x="155476" y="-1222"/>
                <a:pt x="166483" y="2263"/>
                <a:pt x="177400" y="3173"/>
              </a:cubicBezTo>
              <a:cubicBezTo>
                <a:pt x="181949" y="4083"/>
                <a:pt x="186417" y="5604"/>
                <a:pt x="191046" y="5903"/>
              </a:cubicBezTo>
              <a:cubicBezTo>
                <a:pt x="214668" y="7427"/>
                <a:pt x="239042" y="2891"/>
                <a:pt x="262006" y="8632"/>
              </a:cubicBezTo>
              <a:cubicBezTo>
                <a:pt x="268370" y="10223"/>
                <a:pt x="250270" y="14910"/>
                <a:pt x="245631" y="19549"/>
              </a:cubicBezTo>
              <a:cubicBezTo>
                <a:pt x="241992" y="23188"/>
                <a:pt x="237569" y="26184"/>
                <a:pt x="234714" y="30466"/>
              </a:cubicBezTo>
              <a:cubicBezTo>
                <a:pt x="230663" y="36541"/>
                <a:pt x="229349" y="39670"/>
                <a:pt x="223797" y="44112"/>
              </a:cubicBezTo>
              <a:cubicBezTo>
                <a:pt x="206583" y="57884"/>
                <a:pt x="223329" y="41848"/>
                <a:pt x="210151" y="55029"/>
              </a:cubicBezTo>
              <a:cubicBezTo>
                <a:pt x="211061" y="58668"/>
                <a:pt x="211202" y="62591"/>
                <a:pt x="212880" y="65946"/>
              </a:cubicBezTo>
              <a:cubicBezTo>
                <a:pt x="214031" y="68247"/>
                <a:pt x="217015" y="69198"/>
                <a:pt x="218339" y="71404"/>
              </a:cubicBezTo>
              <a:cubicBezTo>
                <a:pt x="219819" y="73871"/>
                <a:pt x="220158" y="76863"/>
                <a:pt x="221068" y="79592"/>
              </a:cubicBezTo>
              <a:cubicBezTo>
                <a:pt x="220158" y="82321"/>
                <a:pt x="219819" y="85312"/>
                <a:pt x="218339" y="87779"/>
              </a:cubicBezTo>
              <a:cubicBezTo>
                <a:pt x="217015" y="89986"/>
                <a:pt x="214488" y="91229"/>
                <a:pt x="212880" y="93238"/>
              </a:cubicBezTo>
              <a:cubicBezTo>
                <a:pt x="206834" y="100795"/>
                <a:pt x="207575" y="100966"/>
                <a:pt x="204692" y="109613"/>
              </a:cubicBezTo>
              <a:cubicBezTo>
                <a:pt x="205602" y="114162"/>
                <a:pt x="205169" y="119204"/>
                <a:pt x="207422" y="123259"/>
              </a:cubicBezTo>
              <a:cubicBezTo>
                <a:pt x="209921" y="127758"/>
                <a:pt x="218339" y="134176"/>
                <a:pt x="218339" y="134176"/>
              </a:cubicBezTo>
              <a:cubicBezTo>
                <a:pt x="228346" y="133266"/>
                <a:pt x="238400" y="132775"/>
                <a:pt x="248360" y="131447"/>
              </a:cubicBezTo>
              <a:cubicBezTo>
                <a:pt x="254076" y="130685"/>
                <a:pt x="261848" y="127861"/>
                <a:pt x="267465" y="125988"/>
              </a:cubicBezTo>
              <a:cubicBezTo>
                <a:pt x="250669" y="151180"/>
                <a:pt x="272098" y="120197"/>
                <a:pt x="256548" y="139635"/>
              </a:cubicBezTo>
              <a:cubicBezTo>
                <a:pt x="254499" y="142196"/>
                <a:pt x="253224" y="145332"/>
                <a:pt x="251089" y="147822"/>
              </a:cubicBezTo>
              <a:cubicBezTo>
                <a:pt x="247740" y="151729"/>
                <a:pt x="243811" y="155100"/>
                <a:pt x="240172" y="158739"/>
              </a:cubicBezTo>
              <a:lnTo>
                <a:pt x="234714" y="164198"/>
              </a:lnTo>
              <a:cubicBezTo>
                <a:pt x="226984" y="187388"/>
                <a:pt x="237765" y="159113"/>
                <a:pt x="226526" y="177844"/>
              </a:cubicBezTo>
              <a:cubicBezTo>
                <a:pt x="215895" y="195562"/>
                <a:pt x="232172" y="177655"/>
                <a:pt x="218339" y="191490"/>
              </a:cubicBezTo>
              <a:cubicBezTo>
                <a:pt x="219249" y="200587"/>
                <a:pt x="219678" y="209746"/>
                <a:pt x="221068" y="218782"/>
              </a:cubicBezTo>
              <a:cubicBezTo>
                <a:pt x="222824" y="230198"/>
                <a:pt x="224493" y="224444"/>
                <a:pt x="229255" y="235158"/>
              </a:cubicBezTo>
              <a:cubicBezTo>
                <a:pt x="231592" y="240416"/>
                <a:pt x="232894" y="246075"/>
                <a:pt x="234714" y="251533"/>
              </a:cubicBezTo>
              <a:lnTo>
                <a:pt x="240172" y="267908"/>
              </a:lnTo>
              <a:cubicBezTo>
                <a:pt x="241082" y="270637"/>
                <a:pt x="240508" y="274500"/>
                <a:pt x="242902" y="276096"/>
              </a:cubicBezTo>
              <a:lnTo>
                <a:pt x="251089" y="281554"/>
              </a:lnTo>
              <a:cubicBezTo>
                <a:pt x="251999" y="284283"/>
                <a:pt x="252339" y="287275"/>
                <a:pt x="253819" y="289742"/>
              </a:cubicBezTo>
              <a:cubicBezTo>
                <a:pt x="256413" y="294066"/>
                <a:pt x="263743" y="298178"/>
                <a:pt x="267465" y="300659"/>
              </a:cubicBezTo>
              <a:cubicBezTo>
                <a:pt x="268375" y="303388"/>
                <a:pt x="268907" y="306274"/>
                <a:pt x="270194" y="308847"/>
              </a:cubicBezTo>
              <a:cubicBezTo>
                <a:pt x="271661" y="311781"/>
                <a:pt x="274709" y="313892"/>
                <a:pt x="275652" y="317034"/>
              </a:cubicBezTo>
              <a:cubicBezTo>
                <a:pt x="277501" y="323196"/>
                <a:pt x="277472" y="329771"/>
                <a:pt x="278382" y="336139"/>
              </a:cubicBezTo>
              <a:cubicBezTo>
                <a:pt x="277334" y="342426"/>
                <a:pt x="276281" y="353985"/>
                <a:pt x="272923" y="360702"/>
              </a:cubicBezTo>
              <a:cubicBezTo>
                <a:pt x="269479" y="367590"/>
                <a:pt x="267085" y="369270"/>
                <a:pt x="262006" y="374348"/>
              </a:cubicBezTo>
              <a:cubicBezTo>
                <a:pt x="254195" y="397784"/>
                <a:pt x="266160" y="360467"/>
                <a:pt x="256548" y="398911"/>
              </a:cubicBezTo>
              <a:cubicBezTo>
                <a:pt x="255152" y="404493"/>
                <a:pt x="252909" y="409828"/>
                <a:pt x="251089" y="415286"/>
              </a:cubicBezTo>
              <a:lnTo>
                <a:pt x="248360" y="423474"/>
              </a:lnTo>
              <a:lnTo>
                <a:pt x="245631" y="431662"/>
              </a:lnTo>
              <a:cubicBezTo>
                <a:pt x="244721" y="434391"/>
                <a:pt x="244937" y="437816"/>
                <a:pt x="242902" y="439850"/>
              </a:cubicBezTo>
              <a:lnTo>
                <a:pt x="240172" y="442579"/>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48</xdr:col>
      <xdr:colOff>8188</xdr:colOff>
      <xdr:row>200</xdr:row>
      <xdr:rowOff>10917</xdr:rowOff>
    </xdr:from>
    <xdr:to>
      <xdr:col>50</xdr:col>
      <xdr:colOff>13649</xdr:colOff>
      <xdr:row>225</xdr:row>
      <xdr:rowOff>13646</xdr:rowOff>
    </xdr:to>
    <xdr:sp macro="" textlink="">
      <xdr:nvSpPr>
        <xdr:cNvPr id="33" name="Freeform 40">
          <a:extLst>
            <a:ext uri="{FF2B5EF4-FFF2-40B4-BE49-F238E27FC236}">
              <a16:creationId xmlns:a16="http://schemas.microsoft.com/office/drawing/2014/main" id="{00000000-0008-0000-0F00-000021000000}"/>
            </a:ext>
          </a:extLst>
        </xdr:cNvPr>
        <xdr:cNvSpPr/>
      </xdr:nvSpPr>
      <xdr:spPr>
        <a:xfrm>
          <a:off x="2240848" y="3226557"/>
          <a:ext cx="66421" cy="383729"/>
        </a:xfrm>
        <a:custGeom>
          <a:avLst/>
          <a:gdLst>
            <a:gd name="connsiteX0" fmla="*/ 19104 w 60046"/>
            <a:gd name="connsiteY0" fmla="*/ 0 h 480344"/>
            <a:gd name="connsiteX1" fmla="*/ 10917 w 60046"/>
            <a:gd name="connsiteY1" fmla="*/ 30022 h 480344"/>
            <a:gd name="connsiteX2" fmla="*/ 8187 w 60046"/>
            <a:gd name="connsiteY2" fmla="*/ 38209 h 480344"/>
            <a:gd name="connsiteX3" fmla="*/ 2729 w 60046"/>
            <a:gd name="connsiteY3" fmla="*/ 43668 h 480344"/>
            <a:gd name="connsiteX4" fmla="*/ 0 w 60046"/>
            <a:gd name="connsiteY4" fmla="*/ 51855 h 480344"/>
            <a:gd name="connsiteX5" fmla="*/ 5458 w 60046"/>
            <a:gd name="connsiteY5" fmla="*/ 100981 h 480344"/>
            <a:gd name="connsiteX6" fmla="*/ 8187 w 60046"/>
            <a:gd name="connsiteY6" fmla="*/ 133732 h 480344"/>
            <a:gd name="connsiteX7" fmla="*/ 10917 w 60046"/>
            <a:gd name="connsiteY7" fmla="*/ 150108 h 480344"/>
            <a:gd name="connsiteX8" fmla="*/ 13646 w 60046"/>
            <a:gd name="connsiteY8" fmla="*/ 234714 h 480344"/>
            <a:gd name="connsiteX9" fmla="*/ 19104 w 60046"/>
            <a:gd name="connsiteY9" fmla="*/ 251089 h 480344"/>
            <a:gd name="connsiteX10" fmla="*/ 30021 w 60046"/>
            <a:gd name="connsiteY10" fmla="*/ 262006 h 480344"/>
            <a:gd name="connsiteX11" fmla="*/ 32751 w 60046"/>
            <a:gd name="connsiteY11" fmla="*/ 368446 h 480344"/>
            <a:gd name="connsiteX12" fmla="*/ 35480 w 60046"/>
            <a:gd name="connsiteY12" fmla="*/ 387550 h 480344"/>
            <a:gd name="connsiteX13" fmla="*/ 40938 w 60046"/>
            <a:gd name="connsiteY13" fmla="*/ 403926 h 480344"/>
            <a:gd name="connsiteX14" fmla="*/ 46397 w 60046"/>
            <a:gd name="connsiteY14" fmla="*/ 428489 h 480344"/>
            <a:gd name="connsiteX15" fmla="*/ 49126 w 60046"/>
            <a:gd name="connsiteY15" fmla="*/ 436676 h 480344"/>
            <a:gd name="connsiteX16" fmla="*/ 54584 w 60046"/>
            <a:gd name="connsiteY16" fmla="*/ 442135 h 480344"/>
            <a:gd name="connsiteX17" fmla="*/ 57314 w 60046"/>
            <a:gd name="connsiteY17" fmla="*/ 466698 h 480344"/>
            <a:gd name="connsiteX18" fmla="*/ 60043 w 60046"/>
            <a:gd name="connsiteY18" fmla="*/ 480344 h 48034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Lst>
          <a:rect l="l" t="t" r="r" b="b"/>
          <a:pathLst>
            <a:path w="60046" h="480344">
              <a:moveTo>
                <a:pt x="19104" y="0"/>
              </a:moveTo>
              <a:cubicBezTo>
                <a:pt x="15248" y="19281"/>
                <a:pt x="17840" y="9254"/>
                <a:pt x="10917" y="30022"/>
              </a:cubicBezTo>
              <a:cubicBezTo>
                <a:pt x="10007" y="32751"/>
                <a:pt x="10221" y="36175"/>
                <a:pt x="8187" y="38209"/>
              </a:cubicBezTo>
              <a:lnTo>
                <a:pt x="2729" y="43668"/>
              </a:lnTo>
              <a:cubicBezTo>
                <a:pt x="1819" y="46397"/>
                <a:pt x="0" y="48978"/>
                <a:pt x="0" y="51855"/>
              </a:cubicBezTo>
              <a:cubicBezTo>
                <a:pt x="0" y="70988"/>
                <a:pt x="2539" y="83464"/>
                <a:pt x="5458" y="100981"/>
              </a:cubicBezTo>
              <a:cubicBezTo>
                <a:pt x="6368" y="111898"/>
                <a:pt x="6977" y="122844"/>
                <a:pt x="8187" y="133732"/>
              </a:cubicBezTo>
              <a:cubicBezTo>
                <a:pt x="8798" y="139232"/>
                <a:pt x="10618" y="144582"/>
                <a:pt x="10917" y="150108"/>
              </a:cubicBezTo>
              <a:cubicBezTo>
                <a:pt x="12440" y="178284"/>
                <a:pt x="11366" y="206590"/>
                <a:pt x="13646" y="234714"/>
              </a:cubicBezTo>
              <a:cubicBezTo>
                <a:pt x="14111" y="240449"/>
                <a:pt x="15036" y="247021"/>
                <a:pt x="19104" y="251089"/>
              </a:cubicBezTo>
              <a:lnTo>
                <a:pt x="30021" y="262006"/>
              </a:lnTo>
              <a:cubicBezTo>
                <a:pt x="30931" y="297486"/>
                <a:pt x="31209" y="332988"/>
                <a:pt x="32751" y="368446"/>
              </a:cubicBezTo>
              <a:cubicBezTo>
                <a:pt x="33030" y="374873"/>
                <a:pt x="34034" y="381282"/>
                <a:pt x="35480" y="387550"/>
              </a:cubicBezTo>
              <a:cubicBezTo>
                <a:pt x="36774" y="393157"/>
                <a:pt x="39810" y="398284"/>
                <a:pt x="40938" y="403926"/>
              </a:cubicBezTo>
              <a:cubicBezTo>
                <a:pt x="42816" y="413318"/>
                <a:pt x="43824" y="419486"/>
                <a:pt x="46397" y="428489"/>
              </a:cubicBezTo>
              <a:cubicBezTo>
                <a:pt x="47187" y="431255"/>
                <a:pt x="47646" y="434209"/>
                <a:pt x="49126" y="436676"/>
              </a:cubicBezTo>
              <a:cubicBezTo>
                <a:pt x="50450" y="438883"/>
                <a:pt x="52765" y="440315"/>
                <a:pt x="54584" y="442135"/>
              </a:cubicBezTo>
              <a:cubicBezTo>
                <a:pt x="55494" y="450323"/>
                <a:pt x="56061" y="458556"/>
                <a:pt x="57314" y="466698"/>
              </a:cubicBezTo>
              <a:cubicBezTo>
                <a:pt x="60264" y="485869"/>
                <a:pt x="60043" y="472076"/>
                <a:pt x="60043" y="480344"/>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50</xdr:col>
      <xdr:colOff>13646</xdr:colOff>
      <xdr:row>225</xdr:row>
      <xdr:rowOff>10917</xdr:rowOff>
    </xdr:from>
    <xdr:to>
      <xdr:col>57</xdr:col>
      <xdr:colOff>5458</xdr:colOff>
      <xdr:row>257</xdr:row>
      <xdr:rowOff>11488</xdr:rowOff>
    </xdr:to>
    <xdr:sp macro="" textlink="">
      <xdr:nvSpPr>
        <xdr:cNvPr id="34" name="Freeform 41">
          <a:extLst>
            <a:ext uri="{FF2B5EF4-FFF2-40B4-BE49-F238E27FC236}">
              <a16:creationId xmlns:a16="http://schemas.microsoft.com/office/drawing/2014/main" id="{00000000-0008-0000-0F00-000022000000}"/>
            </a:ext>
          </a:extLst>
        </xdr:cNvPr>
        <xdr:cNvSpPr/>
      </xdr:nvSpPr>
      <xdr:spPr>
        <a:xfrm>
          <a:off x="2307266" y="3607557"/>
          <a:ext cx="205172" cy="488251"/>
        </a:xfrm>
        <a:custGeom>
          <a:avLst/>
          <a:gdLst>
            <a:gd name="connsiteX0" fmla="*/ 0 w 182858"/>
            <a:gd name="connsiteY0" fmla="*/ 0 h 611917"/>
            <a:gd name="connsiteX1" fmla="*/ 2729 w 182858"/>
            <a:gd name="connsiteY1" fmla="*/ 13646 h 611917"/>
            <a:gd name="connsiteX2" fmla="*/ 5458 w 182858"/>
            <a:gd name="connsiteY2" fmla="*/ 21833 h 611917"/>
            <a:gd name="connsiteX3" fmla="*/ 8187 w 182858"/>
            <a:gd name="connsiteY3" fmla="*/ 32750 h 611917"/>
            <a:gd name="connsiteX4" fmla="*/ 10917 w 182858"/>
            <a:gd name="connsiteY4" fmla="*/ 70960 h 611917"/>
            <a:gd name="connsiteX5" fmla="*/ 13646 w 182858"/>
            <a:gd name="connsiteY5" fmla="*/ 81876 h 611917"/>
            <a:gd name="connsiteX6" fmla="*/ 19104 w 182858"/>
            <a:gd name="connsiteY6" fmla="*/ 120086 h 611917"/>
            <a:gd name="connsiteX7" fmla="*/ 27292 w 182858"/>
            <a:gd name="connsiteY7" fmla="*/ 193775 h 611917"/>
            <a:gd name="connsiteX8" fmla="*/ 35480 w 182858"/>
            <a:gd name="connsiteY8" fmla="*/ 207421 h 611917"/>
            <a:gd name="connsiteX9" fmla="*/ 35480 w 182858"/>
            <a:gd name="connsiteY9" fmla="*/ 264735 h 611917"/>
            <a:gd name="connsiteX10" fmla="*/ 38209 w 182858"/>
            <a:gd name="connsiteY10" fmla="*/ 292027 h 611917"/>
            <a:gd name="connsiteX11" fmla="*/ 46397 w 182858"/>
            <a:gd name="connsiteY11" fmla="*/ 311131 h 611917"/>
            <a:gd name="connsiteX12" fmla="*/ 49126 w 182858"/>
            <a:gd name="connsiteY12" fmla="*/ 319319 h 611917"/>
            <a:gd name="connsiteX13" fmla="*/ 51855 w 182858"/>
            <a:gd name="connsiteY13" fmla="*/ 330236 h 611917"/>
            <a:gd name="connsiteX14" fmla="*/ 57314 w 182858"/>
            <a:gd name="connsiteY14" fmla="*/ 338424 h 611917"/>
            <a:gd name="connsiteX15" fmla="*/ 60043 w 182858"/>
            <a:gd name="connsiteY15" fmla="*/ 346611 h 611917"/>
            <a:gd name="connsiteX16" fmla="*/ 65501 w 182858"/>
            <a:gd name="connsiteY16" fmla="*/ 352070 h 611917"/>
            <a:gd name="connsiteX17" fmla="*/ 68230 w 182858"/>
            <a:gd name="connsiteY17" fmla="*/ 362987 h 611917"/>
            <a:gd name="connsiteX18" fmla="*/ 70960 w 182858"/>
            <a:gd name="connsiteY18" fmla="*/ 371174 h 611917"/>
            <a:gd name="connsiteX19" fmla="*/ 76418 w 182858"/>
            <a:gd name="connsiteY19" fmla="*/ 393008 h 611917"/>
            <a:gd name="connsiteX20" fmla="*/ 79147 w 182858"/>
            <a:gd name="connsiteY20" fmla="*/ 401196 h 611917"/>
            <a:gd name="connsiteX21" fmla="*/ 84606 w 182858"/>
            <a:gd name="connsiteY21" fmla="*/ 420301 h 611917"/>
            <a:gd name="connsiteX22" fmla="*/ 90064 w 182858"/>
            <a:gd name="connsiteY22" fmla="*/ 428488 h 611917"/>
            <a:gd name="connsiteX23" fmla="*/ 100981 w 182858"/>
            <a:gd name="connsiteY23" fmla="*/ 453051 h 611917"/>
            <a:gd name="connsiteX24" fmla="*/ 106440 w 182858"/>
            <a:gd name="connsiteY24" fmla="*/ 469427 h 611917"/>
            <a:gd name="connsiteX25" fmla="*/ 120086 w 182858"/>
            <a:gd name="connsiteY25" fmla="*/ 480344 h 611917"/>
            <a:gd name="connsiteX26" fmla="*/ 131003 w 182858"/>
            <a:gd name="connsiteY26" fmla="*/ 493990 h 611917"/>
            <a:gd name="connsiteX27" fmla="*/ 133732 w 182858"/>
            <a:gd name="connsiteY27" fmla="*/ 502177 h 611917"/>
            <a:gd name="connsiteX28" fmla="*/ 139190 w 182858"/>
            <a:gd name="connsiteY28" fmla="*/ 507636 h 611917"/>
            <a:gd name="connsiteX29" fmla="*/ 144649 w 182858"/>
            <a:gd name="connsiteY29" fmla="*/ 515823 h 611917"/>
            <a:gd name="connsiteX30" fmla="*/ 155566 w 182858"/>
            <a:gd name="connsiteY30" fmla="*/ 537657 h 611917"/>
            <a:gd name="connsiteX31" fmla="*/ 158295 w 182858"/>
            <a:gd name="connsiteY31" fmla="*/ 551303 h 611917"/>
            <a:gd name="connsiteX32" fmla="*/ 163753 w 182858"/>
            <a:gd name="connsiteY32" fmla="*/ 567679 h 611917"/>
            <a:gd name="connsiteX33" fmla="*/ 169212 w 182858"/>
            <a:gd name="connsiteY33" fmla="*/ 584054 h 611917"/>
            <a:gd name="connsiteX34" fmla="*/ 171941 w 182858"/>
            <a:gd name="connsiteY34" fmla="*/ 592242 h 611917"/>
            <a:gd name="connsiteX35" fmla="*/ 174670 w 182858"/>
            <a:gd name="connsiteY35" fmla="*/ 603159 h 611917"/>
            <a:gd name="connsiteX36" fmla="*/ 177400 w 182858"/>
            <a:gd name="connsiteY36" fmla="*/ 611346 h 611917"/>
            <a:gd name="connsiteX37" fmla="*/ 182858 w 182858"/>
            <a:gd name="connsiteY37" fmla="*/ 611346 h 61191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Lst>
          <a:rect l="l" t="t" r="r" b="b"/>
          <a:pathLst>
            <a:path w="182858" h="611917">
              <a:moveTo>
                <a:pt x="0" y="0"/>
              </a:moveTo>
              <a:cubicBezTo>
                <a:pt x="910" y="4549"/>
                <a:pt x="1604" y="9146"/>
                <a:pt x="2729" y="13646"/>
              </a:cubicBezTo>
              <a:cubicBezTo>
                <a:pt x="3427" y="16437"/>
                <a:pt x="4668" y="19067"/>
                <a:pt x="5458" y="21833"/>
              </a:cubicBezTo>
              <a:cubicBezTo>
                <a:pt x="6488" y="25440"/>
                <a:pt x="7277" y="29111"/>
                <a:pt x="8187" y="32750"/>
              </a:cubicBezTo>
              <a:cubicBezTo>
                <a:pt x="9097" y="45487"/>
                <a:pt x="9507" y="58269"/>
                <a:pt x="10917" y="70960"/>
              </a:cubicBezTo>
              <a:cubicBezTo>
                <a:pt x="11331" y="74688"/>
                <a:pt x="13029" y="78176"/>
                <a:pt x="13646" y="81876"/>
              </a:cubicBezTo>
              <a:cubicBezTo>
                <a:pt x="15761" y="94567"/>
                <a:pt x="19104" y="120086"/>
                <a:pt x="19104" y="120086"/>
              </a:cubicBezTo>
              <a:cubicBezTo>
                <a:pt x="22108" y="183141"/>
                <a:pt x="15787" y="159256"/>
                <a:pt x="27292" y="193775"/>
              </a:cubicBezTo>
              <a:cubicBezTo>
                <a:pt x="30834" y="204403"/>
                <a:pt x="27987" y="199928"/>
                <a:pt x="35480" y="207421"/>
              </a:cubicBezTo>
              <a:cubicBezTo>
                <a:pt x="43901" y="232688"/>
                <a:pt x="35480" y="204070"/>
                <a:pt x="35480" y="264735"/>
              </a:cubicBezTo>
              <a:cubicBezTo>
                <a:pt x="35480" y="273878"/>
                <a:pt x="37001" y="282964"/>
                <a:pt x="38209" y="292027"/>
              </a:cubicBezTo>
              <a:cubicBezTo>
                <a:pt x="40199" y="306953"/>
                <a:pt x="38347" y="303083"/>
                <a:pt x="46397" y="311131"/>
              </a:cubicBezTo>
              <a:cubicBezTo>
                <a:pt x="47307" y="313860"/>
                <a:pt x="48336" y="316553"/>
                <a:pt x="49126" y="319319"/>
              </a:cubicBezTo>
              <a:cubicBezTo>
                <a:pt x="50156" y="322926"/>
                <a:pt x="50377" y="326788"/>
                <a:pt x="51855" y="330236"/>
              </a:cubicBezTo>
              <a:cubicBezTo>
                <a:pt x="53147" y="333251"/>
                <a:pt x="55494" y="335695"/>
                <a:pt x="57314" y="338424"/>
              </a:cubicBezTo>
              <a:cubicBezTo>
                <a:pt x="58224" y="341153"/>
                <a:pt x="58563" y="344144"/>
                <a:pt x="60043" y="346611"/>
              </a:cubicBezTo>
              <a:cubicBezTo>
                <a:pt x="61367" y="348818"/>
                <a:pt x="64350" y="349768"/>
                <a:pt x="65501" y="352070"/>
              </a:cubicBezTo>
              <a:cubicBezTo>
                <a:pt x="67178" y="355425"/>
                <a:pt x="67199" y="359380"/>
                <a:pt x="68230" y="362987"/>
              </a:cubicBezTo>
              <a:cubicBezTo>
                <a:pt x="69020" y="365753"/>
                <a:pt x="70203" y="368399"/>
                <a:pt x="70960" y="371174"/>
              </a:cubicBezTo>
              <a:cubicBezTo>
                <a:pt x="72934" y="378412"/>
                <a:pt x="74046" y="385891"/>
                <a:pt x="76418" y="393008"/>
              </a:cubicBezTo>
              <a:cubicBezTo>
                <a:pt x="77328" y="395737"/>
                <a:pt x="78357" y="398430"/>
                <a:pt x="79147" y="401196"/>
              </a:cubicBezTo>
              <a:cubicBezTo>
                <a:pt x="80311" y="405270"/>
                <a:pt x="82427" y="415943"/>
                <a:pt x="84606" y="420301"/>
              </a:cubicBezTo>
              <a:cubicBezTo>
                <a:pt x="86073" y="423235"/>
                <a:pt x="88245" y="425759"/>
                <a:pt x="90064" y="428488"/>
              </a:cubicBezTo>
              <a:cubicBezTo>
                <a:pt x="96560" y="447976"/>
                <a:pt x="92331" y="440076"/>
                <a:pt x="100981" y="453051"/>
              </a:cubicBezTo>
              <a:cubicBezTo>
                <a:pt x="102801" y="458510"/>
                <a:pt x="101652" y="466235"/>
                <a:pt x="106440" y="469427"/>
              </a:cubicBezTo>
              <a:cubicBezTo>
                <a:pt x="112520" y="473480"/>
                <a:pt x="115641" y="474788"/>
                <a:pt x="120086" y="480344"/>
              </a:cubicBezTo>
              <a:cubicBezTo>
                <a:pt x="133858" y="497559"/>
                <a:pt x="117821" y="480808"/>
                <a:pt x="131003" y="493990"/>
              </a:cubicBezTo>
              <a:cubicBezTo>
                <a:pt x="131913" y="496719"/>
                <a:pt x="132252" y="499710"/>
                <a:pt x="133732" y="502177"/>
              </a:cubicBezTo>
              <a:cubicBezTo>
                <a:pt x="135056" y="504384"/>
                <a:pt x="137583" y="505627"/>
                <a:pt x="139190" y="507636"/>
              </a:cubicBezTo>
              <a:cubicBezTo>
                <a:pt x="141239" y="510197"/>
                <a:pt x="142829" y="513094"/>
                <a:pt x="144649" y="515823"/>
              </a:cubicBezTo>
              <a:cubicBezTo>
                <a:pt x="150921" y="534640"/>
                <a:pt x="146038" y="528131"/>
                <a:pt x="155566" y="537657"/>
              </a:cubicBezTo>
              <a:cubicBezTo>
                <a:pt x="156476" y="542206"/>
                <a:pt x="157075" y="546828"/>
                <a:pt x="158295" y="551303"/>
              </a:cubicBezTo>
              <a:cubicBezTo>
                <a:pt x="159809" y="556854"/>
                <a:pt x="161933" y="562220"/>
                <a:pt x="163753" y="567679"/>
              </a:cubicBezTo>
              <a:lnTo>
                <a:pt x="169212" y="584054"/>
              </a:lnTo>
              <a:cubicBezTo>
                <a:pt x="170122" y="586783"/>
                <a:pt x="171243" y="589451"/>
                <a:pt x="171941" y="592242"/>
              </a:cubicBezTo>
              <a:cubicBezTo>
                <a:pt x="172851" y="595881"/>
                <a:pt x="173639" y="599552"/>
                <a:pt x="174670" y="603159"/>
              </a:cubicBezTo>
              <a:cubicBezTo>
                <a:pt x="175460" y="605925"/>
                <a:pt x="175366" y="609312"/>
                <a:pt x="177400" y="611346"/>
              </a:cubicBezTo>
              <a:cubicBezTo>
                <a:pt x="178687" y="612632"/>
                <a:pt x="181039" y="611346"/>
                <a:pt x="182858" y="611346"/>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55</xdr:col>
      <xdr:colOff>2729</xdr:colOff>
      <xdr:row>249</xdr:row>
      <xdr:rowOff>10917</xdr:rowOff>
    </xdr:from>
    <xdr:to>
      <xdr:col>58</xdr:col>
      <xdr:colOff>21834</xdr:colOff>
      <xdr:row>260</xdr:row>
      <xdr:rowOff>11158</xdr:rowOff>
    </xdr:to>
    <xdr:sp macro="" textlink="">
      <xdr:nvSpPr>
        <xdr:cNvPr id="35" name="Freeform 42">
          <a:extLst>
            <a:ext uri="{FF2B5EF4-FFF2-40B4-BE49-F238E27FC236}">
              <a16:creationId xmlns:a16="http://schemas.microsoft.com/office/drawing/2014/main" id="{00000000-0008-0000-0F00-000023000000}"/>
            </a:ext>
          </a:extLst>
        </xdr:cNvPr>
        <xdr:cNvSpPr/>
      </xdr:nvSpPr>
      <xdr:spPr>
        <a:xfrm>
          <a:off x="2448749" y="3973317"/>
          <a:ext cx="110545" cy="167881"/>
        </a:xfrm>
        <a:custGeom>
          <a:avLst/>
          <a:gdLst>
            <a:gd name="connsiteX0" fmla="*/ 0 w 100982"/>
            <a:gd name="connsiteY0" fmla="*/ 16375 h 210391"/>
            <a:gd name="connsiteX1" fmla="*/ 16376 w 100982"/>
            <a:gd name="connsiteY1" fmla="*/ 0 h 210391"/>
            <a:gd name="connsiteX2" fmla="*/ 27292 w 100982"/>
            <a:gd name="connsiteY2" fmla="*/ 2729 h 210391"/>
            <a:gd name="connsiteX3" fmla="*/ 38209 w 100982"/>
            <a:gd name="connsiteY3" fmla="*/ 13646 h 210391"/>
            <a:gd name="connsiteX4" fmla="*/ 60043 w 100982"/>
            <a:gd name="connsiteY4" fmla="*/ 19104 h 210391"/>
            <a:gd name="connsiteX5" fmla="*/ 76419 w 100982"/>
            <a:gd name="connsiteY5" fmla="*/ 21834 h 210391"/>
            <a:gd name="connsiteX6" fmla="*/ 92794 w 100982"/>
            <a:gd name="connsiteY6" fmla="*/ 27292 h 210391"/>
            <a:gd name="connsiteX7" fmla="*/ 95523 w 100982"/>
            <a:gd name="connsiteY7" fmla="*/ 81877 h 210391"/>
            <a:gd name="connsiteX8" fmla="*/ 100982 w 100982"/>
            <a:gd name="connsiteY8" fmla="*/ 111898 h 210391"/>
            <a:gd name="connsiteX9" fmla="*/ 98252 w 100982"/>
            <a:gd name="connsiteY9" fmla="*/ 144649 h 210391"/>
            <a:gd name="connsiteX10" fmla="*/ 92794 w 100982"/>
            <a:gd name="connsiteY10" fmla="*/ 182858 h 210391"/>
            <a:gd name="connsiteX11" fmla="*/ 81877 w 100982"/>
            <a:gd name="connsiteY11" fmla="*/ 204692 h 210391"/>
            <a:gd name="connsiteX12" fmla="*/ 73689 w 100982"/>
            <a:gd name="connsiteY12" fmla="*/ 201962 h 21039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Lst>
          <a:rect l="l" t="t" r="r" b="b"/>
          <a:pathLst>
            <a:path w="100982" h="210391">
              <a:moveTo>
                <a:pt x="0" y="16375"/>
              </a:moveTo>
              <a:cubicBezTo>
                <a:pt x="4793" y="8387"/>
                <a:pt x="5799" y="0"/>
                <a:pt x="16376" y="0"/>
              </a:cubicBezTo>
              <a:cubicBezTo>
                <a:pt x="20127" y="0"/>
                <a:pt x="23653" y="1819"/>
                <a:pt x="27292" y="2729"/>
              </a:cubicBezTo>
              <a:cubicBezTo>
                <a:pt x="30931" y="6368"/>
                <a:pt x="33327" y="12019"/>
                <a:pt x="38209" y="13646"/>
              </a:cubicBezTo>
              <a:cubicBezTo>
                <a:pt x="49574" y="17434"/>
                <a:pt x="45549" y="16469"/>
                <a:pt x="60043" y="19104"/>
              </a:cubicBezTo>
              <a:cubicBezTo>
                <a:pt x="65488" y="20094"/>
                <a:pt x="71050" y="20492"/>
                <a:pt x="76419" y="21834"/>
              </a:cubicBezTo>
              <a:cubicBezTo>
                <a:pt x="82001" y="23229"/>
                <a:pt x="92794" y="27292"/>
                <a:pt x="92794" y="27292"/>
              </a:cubicBezTo>
              <a:cubicBezTo>
                <a:pt x="93704" y="45487"/>
                <a:pt x="94225" y="63706"/>
                <a:pt x="95523" y="81877"/>
              </a:cubicBezTo>
              <a:cubicBezTo>
                <a:pt x="96926" y="101517"/>
                <a:pt x="96592" y="98732"/>
                <a:pt x="100982" y="111898"/>
              </a:cubicBezTo>
              <a:cubicBezTo>
                <a:pt x="100072" y="122815"/>
                <a:pt x="99291" y="133743"/>
                <a:pt x="98252" y="144649"/>
              </a:cubicBezTo>
              <a:cubicBezTo>
                <a:pt x="97228" y="155402"/>
                <a:pt x="95890" y="171506"/>
                <a:pt x="92794" y="182858"/>
              </a:cubicBezTo>
              <a:cubicBezTo>
                <a:pt x="89468" y="195053"/>
                <a:pt x="90085" y="198125"/>
                <a:pt x="81877" y="204692"/>
              </a:cubicBezTo>
              <a:cubicBezTo>
                <a:pt x="71418" y="213059"/>
                <a:pt x="73689" y="212269"/>
                <a:pt x="73689" y="201962"/>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57</xdr:col>
      <xdr:colOff>2729</xdr:colOff>
      <xdr:row>258</xdr:row>
      <xdr:rowOff>0</xdr:rowOff>
    </xdr:from>
    <xdr:to>
      <xdr:col>63</xdr:col>
      <xdr:colOff>8188</xdr:colOff>
      <xdr:row>284</xdr:row>
      <xdr:rowOff>16376</xdr:rowOff>
    </xdr:to>
    <xdr:sp macro="" textlink="">
      <xdr:nvSpPr>
        <xdr:cNvPr id="36" name="Freeform 43">
          <a:extLst>
            <a:ext uri="{FF2B5EF4-FFF2-40B4-BE49-F238E27FC236}">
              <a16:creationId xmlns:a16="http://schemas.microsoft.com/office/drawing/2014/main" id="{00000000-0008-0000-0F00-000024000000}"/>
            </a:ext>
          </a:extLst>
        </xdr:cNvPr>
        <xdr:cNvSpPr/>
      </xdr:nvSpPr>
      <xdr:spPr>
        <a:xfrm>
          <a:off x="2509709" y="4099560"/>
          <a:ext cx="188339" cy="412616"/>
        </a:xfrm>
        <a:custGeom>
          <a:avLst/>
          <a:gdLst>
            <a:gd name="connsiteX0" fmla="*/ 0 w 169212"/>
            <a:gd name="connsiteY0" fmla="*/ 0 h 513095"/>
            <a:gd name="connsiteX1" fmla="*/ 8187 w 169212"/>
            <a:gd name="connsiteY1" fmla="*/ 13646 h 513095"/>
            <a:gd name="connsiteX2" fmla="*/ 13646 w 169212"/>
            <a:gd name="connsiteY2" fmla="*/ 19105 h 513095"/>
            <a:gd name="connsiteX3" fmla="*/ 19104 w 169212"/>
            <a:gd name="connsiteY3" fmla="*/ 35480 h 513095"/>
            <a:gd name="connsiteX4" fmla="*/ 21834 w 169212"/>
            <a:gd name="connsiteY4" fmla="*/ 43668 h 513095"/>
            <a:gd name="connsiteX5" fmla="*/ 32750 w 169212"/>
            <a:gd name="connsiteY5" fmla="*/ 57314 h 513095"/>
            <a:gd name="connsiteX6" fmla="*/ 38209 w 169212"/>
            <a:gd name="connsiteY6" fmla="*/ 65502 h 513095"/>
            <a:gd name="connsiteX7" fmla="*/ 40938 w 169212"/>
            <a:gd name="connsiteY7" fmla="*/ 73689 h 513095"/>
            <a:gd name="connsiteX8" fmla="*/ 46397 w 169212"/>
            <a:gd name="connsiteY8" fmla="*/ 79148 h 513095"/>
            <a:gd name="connsiteX9" fmla="*/ 51855 w 169212"/>
            <a:gd name="connsiteY9" fmla="*/ 95523 h 513095"/>
            <a:gd name="connsiteX10" fmla="*/ 54584 w 169212"/>
            <a:gd name="connsiteY10" fmla="*/ 103711 h 513095"/>
            <a:gd name="connsiteX11" fmla="*/ 57313 w 169212"/>
            <a:gd name="connsiteY11" fmla="*/ 114628 h 513095"/>
            <a:gd name="connsiteX12" fmla="*/ 60043 w 169212"/>
            <a:gd name="connsiteY12" fmla="*/ 128274 h 513095"/>
            <a:gd name="connsiteX13" fmla="*/ 65501 w 169212"/>
            <a:gd name="connsiteY13" fmla="*/ 144649 h 513095"/>
            <a:gd name="connsiteX14" fmla="*/ 70960 w 169212"/>
            <a:gd name="connsiteY14" fmla="*/ 150108 h 513095"/>
            <a:gd name="connsiteX15" fmla="*/ 79147 w 169212"/>
            <a:gd name="connsiteY15" fmla="*/ 171941 h 513095"/>
            <a:gd name="connsiteX16" fmla="*/ 90064 w 169212"/>
            <a:gd name="connsiteY16" fmla="*/ 196504 h 513095"/>
            <a:gd name="connsiteX17" fmla="*/ 95523 w 169212"/>
            <a:gd name="connsiteY17" fmla="*/ 201963 h 513095"/>
            <a:gd name="connsiteX18" fmla="*/ 100981 w 169212"/>
            <a:gd name="connsiteY18" fmla="*/ 218338 h 513095"/>
            <a:gd name="connsiteX19" fmla="*/ 103710 w 169212"/>
            <a:gd name="connsiteY19" fmla="*/ 226526 h 513095"/>
            <a:gd name="connsiteX20" fmla="*/ 109169 w 169212"/>
            <a:gd name="connsiteY20" fmla="*/ 270193 h 513095"/>
            <a:gd name="connsiteX21" fmla="*/ 111898 w 169212"/>
            <a:gd name="connsiteY21" fmla="*/ 281110 h 513095"/>
            <a:gd name="connsiteX22" fmla="*/ 114627 w 169212"/>
            <a:gd name="connsiteY22" fmla="*/ 297486 h 513095"/>
            <a:gd name="connsiteX23" fmla="*/ 117356 w 169212"/>
            <a:gd name="connsiteY23" fmla="*/ 305673 h 513095"/>
            <a:gd name="connsiteX24" fmla="*/ 120086 w 169212"/>
            <a:gd name="connsiteY24" fmla="*/ 319320 h 513095"/>
            <a:gd name="connsiteX25" fmla="*/ 122815 w 169212"/>
            <a:gd name="connsiteY25" fmla="*/ 346612 h 513095"/>
            <a:gd name="connsiteX26" fmla="*/ 125544 w 169212"/>
            <a:gd name="connsiteY26" fmla="*/ 360258 h 513095"/>
            <a:gd name="connsiteX27" fmla="*/ 128273 w 169212"/>
            <a:gd name="connsiteY27" fmla="*/ 376633 h 513095"/>
            <a:gd name="connsiteX28" fmla="*/ 136461 w 169212"/>
            <a:gd name="connsiteY28" fmla="*/ 403926 h 513095"/>
            <a:gd name="connsiteX29" fmla="*/ 139190 w 169212"/>
            <a:gd name="connsiteY29" fmla="*/ 412113 h 513095"/>
            <a:gd name="connsiteX30" fmla="*/ 147378 w 169212"/>
            <a:gd name="connsiteY30" fmla="*/ 444864 h 513095"/>
            <a:gd name="connsiteX31" fmla="*/ 152836 w 169212"/>
            <a:gd name="connsiteY31" fmla="*/ 453052 h 513095"/>
            <a:gd name="connsiteX32" fmla="*/ 161024 w 169212"/>
            <a:gd name="connsiteY32" fmla="*/ 477615 h 513095"/>
            <a:gd name="connsiteX33" fmla="*/ 163753 w 169212"/>
            <a:gd name="connsiteY33" fmla="*/ 485802 h 513095"/>
            <a:gd name="connsiteX34" fmla="*/ 169212 w 169212"/>
            <a:gd name="connsiteY34" fmla="*/ 513095 h 51309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Lst>
          <a:rect l="l" t="t" r="r" b="b"/>
          <a:pathLst>
            <a:path w="169212" h="513095">
              <a:moveTo>
                <a:pt x="0" y="0"/>
              </a:moveTo>
              <a:cubicBezTo>
                <a:pt x="2729" y="4549"/>
                <a:pt x="5104" y="9329"/>
                <a:pt x="8187" y="13646"/>
              </a:cubicBezTo>
              <a:cubicBezTo>
                <a:pt x="9683" y="15740"/>
                <a:pt x="12495" y="16803"/>
                <a:pt x="13646" y="19105"/>
              </a:cubicBezTo>
              <a:cubicBezTo>
                <a:pt x="16219" y="24251"/>
                <a:pt x="17285" y="30022"/>
                <a:pt x="19104" y="35480"/>
              </a:cubicBezTo>
              <a:cubicBezTo>
                <a:pt x="20014" y="38209"/>
                <a:pt x="20238" y="41274"/>
                <a:pt x="21834" y="43668"/>
              </a:cubicBezTo>
              <a:cubicBezTo>
                <a:pt x="38630" y="68863"/>
                <a:pt x="17197" y="37872"/>
                <a:pt x="32750" y="57314"/>
              </a:cubicBezTo>
              <a:cubicBezTo>
                <a:pt x="34799" y="59876"/>
                <a:pt x="36389" y="62773"/>
                <a:pt x="38209" y="65502"/>
              </a:cubicBezTo>
              <a:cubicBezTo>
                <a:pt x="39119" y="68231"/>
                <a:pt x="39458" y="71222"/>
                <a:pt x="40938" y="73689"/>
              </a:cubicBezTo>
              <a:cubicBezTo>
                <a:pt x="42262" y="75896"/>
                <a:pt x="45246" y="76846"/>
                <a:pt x="46397" y="79148"/>
              </a:cubicBezTo>
              <a:cubicBezTo>
                <a:pt x="48970" y="84294"/>
                <a:pt x="50036" y="90065"/>
                <a:pt x="51855" y="95523"/>
              </a:cubicBezTo>
              <a:cubicBezTo>
                <a:pt x="52765" y="98252"/>
                <a:pt x="53886" y="100920"/>
                <a:pt x="54584" y="103711"/>
              </a:cubicBezTo>
              <a:cubicBezTo>
                <a:pt x="55494" y="107350"/>
                <a:pt x="56499" y="110966"/>
                <a:pt x="57313" y="114628"/>
              </a:cubicBezTo>
              <a:cubicBezTo>
                <a:pt x="58319" y="119156"/>
                <a:pt x="58822" y="123799"/>
                <a:pt x="60043" y="128274"/>
              </a:cubicBezTo>
              <a:cubicBezTo>
                <a:pt x="61557" y="133825"/>
                <a:pt x="61433" y="140581"/>
                <a:pt x="65501" y="144649"/>
              </a:cubicBezTo>
              <a:lnTo>
                <a:pt x="70960" y="150108"/>
              </a:lnTo>
              <a:cubicBezTo>
                <a:pt x="77429" y="182458"/>
                <a:pt x="68926" y="148944"/>
                <a:pt x="79147" y="171941"/>
              </a:cubicBezTo>
              <a:cubicBezTo>
                <a:pt x="86720" y="188981"/>
                <a:pt x="80800" y="184925"/>
                <a:pt x="90064" y="196504"/>
              </a:cubicBezTo>
              <a:cubicBezTo>
                <a:pt x="91672" y="198513"/>
                <a:pt x="93703" y="200143"/>
                <a:pt x="95523" y="201963"/>
              </a:cubicBezTo>
              <a:lnTo>
                <a:pt x="100981" y="218338"/>
              </a:lnTo>
              <a:lnTo>
                <a:pt x="103710" y="226526"/>
              </a:lnTo>
              <a:cubicBezTo>
                <a:pt x="105012" y="238236"/>
                <a:pt x="106945" y="257962"/>
                <a:pt x="109169" y="270193"/>
              </a:cubicBezTo>
              <a:cubicBezTo>
                <a:pt x="109840" y="273883"/>
                <a:pt x="111162" y="277432"/>
                <a:pt x="111898" y="281110"/>
              </a:cubicBezTo>
              <a:cubicBezTo>
                <a:pt x="112983" y="286537"/>
                <a:pt x="113427" y="292084"/>
                <a:pt x="114627" y="297486"/>
              </a:cubicBezTo>
              <a:cubicBezTo>
                <a:pt x="115251" y="300294"/>
                <a:pt x="116658" y="302882"/>
                <a:pt x="117356" y="305673"/>
              </a:cubicBezTo>
              <a:cubicBezTo>
                <a:pt x="118481" y="310174"/>
                <a:pt x="119176" y="314771"/>
                <a:pt x="120086" y="319320"/>
              </a:cubicBezTo>
              <a:cubicBezTo>
                <a:pt x="120996" y="328417"/>
                <a:pt x="121607" y="337549"/>
                <a:pt x="122815" y="346612"/>
              </a:cubicBezTo>
              <a:cubicBezTo>
                <a:pt x="123428" y="351210"/>
                <a:pt x="124714" y="355694"/>
                <a:pt x="125544" y="360258"/>
              </a:cubicBezTo>
              <a:cubicBezTo>
                <a:pt x="126534" y="365702"/>
                <a:pt x="127188" y="371207"/>
                <a:pt x="128273" y="376633"/>
              </a:cubicBezTo>
              <a:cubicBezTo>
                <a:pt x="130334" y="386935"/>
                <a:pt x="132985" y="393496"/>
                <a:pt x="136461" y="403926"/>
              </a:cubicBezTo>
              <a:lnTo>
                <a:pt x="139190" y="412113"/>
              </a:lnTo>
              <a:cubicBezTo>
                <a:pt x="140555" y="420302"/>
                <a:pt x="142571" y="437652"/>
                <a:pt x="147378" y="444864"/>
              </a:cubicBezTo>
              <a:cubicBezTo>
                <a:pt x="149197" y="447593"/>
                <a:pt x="151504" y="450055"/>
                <a:pt x="152836" y="453052"/>
              </a:cubicBezTo>
              <a:cubicBezTo>
                <a:pt x="152843" y="453067"/>
                <a:pt x="159657" y="473513"/>
                <a:pt x="161024" y="477615"/>
              </a:cubicBezTo>
              <a:lnTo>
                <a:pt x="163753" y="485802"/>
              </a:lnTo>
              <a:cubicBezTo>
                <a:pt x="166625" y="511644"/>
                <a:pt x="160659" y="504539"/>
                <a:pt x="169212" y="513095"/>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63</xdr:col>
      <xdr:colOff>2729</xdr:colOff>
      <xdr:row>284</xdr:row>
      <xdr:rowOff>16376</xdr:rowOff>
    </xdr:from>
    <xdr:to>
      <xdr:col>69</xdr:col>
      <xdr:colOff>13646</xdr:colOff>
      <xdr:row>301</xdr:row>
      <xdr:rowOff>8188</xdr:rowOff>
    </xdr:to>
    <xdr:sp macro="" textlink="">
      <xdr:nvSpPr>
        <xdr:cNvPr id="37" name="Freeform 44">
          <a:extLst>
            <a:ext uri="{FF2B5EF4-FFF2-40B4-BE49-F238E27FC236}">
              <a16:creationId xmlns:a16="http://schemas.microsoft.com/office/drawing/2014/main" id="{00000000-0008-0000-0F00-000025000000}"/>
            </a:ext>
          </a:extLst>
        </xdr:cNvPr>
        <xdr:cNvSpPr/>
      </xdr:nvSpPr>
      <xdr:spPr>
        <a:xfrm>
          <a:off x="2692589" y="4512176"/>
          <a:ext cx="193797" cy="250892"/>
        </a:xfrm>
        <a:custGeom>
          <a:avLst/>
          <a:gdLst>
            <a:gd name="connsiteX0" fmla="*/ 0 w 174671"/>
            <a:gd name="connsiteY0" fmla="*/ 0 h 316590"/>
            <a:gd name="connsiteX1" fmla="*/ 8188 w 174671"/>
            <a:gd name="connsiteY1" fmla="*/ 13646 h 316590"/>
            <a:gd name="connsiteX2" fmla="*/ 13646 w 174671"/>
            <a:gd name="connsiteY2" fmla="*/ 30021 h 316590"/>
            <a:gd name="connsiteX3" fmla="*/ 21834 w 174671"/>
            <a:gd name="connsiteY3" fmla="*/ 54584 h 316590"/>
            <a:gd name="connsiteX4" fmla="*/ 24563 w 174671"/>
            <a:gd name="connsiteY4" fmla="*/ 62772 h 316590"/>
            <a:gd name="connsiteX5" fmla="*/ 35480 w 174671"/>
            <a:gd name="connsiteY5" fmla="*/ 79147 h 316590"/>
            <a:gd name="connsiteX6" fmla="*/ 38209 w 174671"/>
            <a:gd name="connsiteY6" fmla="*/ 87335 h 316590"/>
            <a:gd name="connsiteX7" fmla="*/ 43668 w 174671"/>
            <a:gd name="connsiteY7" fmla="*/ 92793 h 316590"/>
            <a:gd name="connsiteX8" fmla="*/ 49126 w 174671"/>
            <a:gd name="connsiteY8" fmla="*/ 109169 h 316590"/>
            <a:gd name="connsiteX9" fmla="*/ 60043 w 174671"/>
            <a:gd name="connsiteY9" fmla="*/ 120086 h 316590"/>
            <a:gd name="connsiteX10" fmla="*/ 62773 w 174671"/>
            <a:gd name="connsiteY10" fmla="*/ 128273 h 316590"/>
            <a:gd name="connsiteX11" fmla="*/ 70960 w 174671"/>
            <a:gd name="connsiteY11" fmla="*/ 133732 h 316590"/>
            <a:gd name="connsiteX12" fmla="*/ 81877 w 174671"/>
            <a:gd name="connsiteY12" fmla="*/ 144649 h 316590"/>
            <a:gd name="connsiteX13" fmla="*/ 92794 w 174671"/>
            <a:gd name="connsiteY13" fmla="*/ 155566 h 316590"/>
            <a:gd name="connsiteX14" fmla="*/ 103711 w 174671"/>
            <a:gd name="connsiteY14" fmla="*/ 169212 h 316590"/>
            <a:gd name="connsiteX15" fmla="*/ 106440 w 174671"/>
            <a:gd name="connsiteY15" fmla="*/ 177399 h 316590"/>
            <a:gd name="connsiteX16" fmla="*/ 111899 w 174671"/>
            <a:gd name="connsiteY16" fmla="*/ 182858 h 316590"/>
            <a:gd name="connsiteX17" fmla="*/ 117357 w 174671"/>
            <a:gd name="connsiteY17" fmla="*/ 191045 h 316590"/>
            <a:gd name="connsiteX18" fmla="*/ 120086 w 174671"/>
            <a:gd name="connsiteY18" fmla="*/ 199233 h 316590"/>
            <a:gd name="connsiteX19" fmla="*/ 125545 w 174671"/>
            <a:gd name="connsiteY19" fmla="*/ 204692 h 316590"/>
            <a:gd name="connsiteX20" fmla="*/ 128274 w 174671"/>
            <a:gd name="connsiteY20" fmla="*/ 218338 h 316590"/>
            <a:gd name="connsiteX21" fmla="*/ 133732 w 174671"/>
            <a:gd name="connsiteY21" fmla="*/ 234713 h 316590"/>
            <a:gd name="connsiteX22" fmla="*/ 136462 w 174671"/>
            <a:gd name="connsiteY22" fmla="*/ 242901 h 316590"/>
            <a:gd name="connsiteX23" fmla="*/ 139191 w 174671"/>
            <a:gd name="connsiteY23" fmla="*/ 251088 h 316590"/>
            <a:gd name="connsiteX24" fmla="*/ 144649 w 174671"/>
            <a:gd name="connsiteY24" fmla="*/ 256547 h 316590"/>
            <a:gd name="connsiteX25" fmla="*/ 147379 w 174671"/>
            <a:gd name="connsiteY25" fmla="*/ 264735 h 316590"/>
            <a:gd name="connsiteX26" fmla="*/ 158295 w 174671"/>
            <a:gd name="connsiteY26" fmla="*/ 278381 h 316590"/>
            <a:gd name="connsiteX27" fmla="*/ 166483 w 174671"/>
            <a:gd name="connsiteY27" fmla="*/ 292027 h 316590"/>
            <a:gd name="connsiteX28" fmla="*/ 171942 w 174671"/>
            <a:gd name="connsiteY28" fmla="*/ 311131 h 316590"/>
            <a:gd name="connsiteX29" fmla="*/ 174671 w 174671"/>
            <a:gd name="connsiteY29" fmla="*/ 316590 h 31659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Lst>
          <a:rect l="l" t="t" r="r" b="b"/>
          <a:pathLst>
            <a:path w="174671" h="316590">
              <a:moveTo>
                <a:pt x="0" y="0"/>
              </a:moveTo>
              <a:cubicBezTo>
                <a:pt x="2729" y="4549"/>
                <a:pt x="5993" y="8817"/>
                <a:pt x="8188" y="13646"/>
              </a:cubicBezTo>
              <a:cubicBezTo>
                <a:pt x="10569" y="18884"/>
                <a:pt x="11827" y="24563"/>
                <a:pt x="13646" y="30021"/>
              </a:cubicBezTo>
              <a:lnTo>
                <a:pt x="21834" y="54584"/>
              </a:lnTo>
              <a:cubicBezTo>
                <a:pt x="22744" y="57313"/>
                <a:pt x="22967" y="60378"/>
                <a:pt x="24563" y="62772"/>
              </a:cubicBezTo>
              <a:lnTo>
                <a:pt x="35480" y="79147"/>
              </a:lnTo>
              <a:cubicBezTo>
                <a:pt x="36390" y="81876"/>
                <a:pt x="36729" y="84868"/>
                <a:pt x="38209" y="87335"/>
              </a:cubicBezTo>
              <a:cubicBezTo>
                <a:pt x="39533" y="89541"/>
                <a:pt x="42517" y="90491"/>
                <a:pt x="43668" y="92793"/>
              </a:cubicBezTo>
              <a:cubicBezTo>
                <a:pt x="46241" y="97939"/>
                <a:pt x="45057" y="105100"/>
                <a:pt x="49126" y="109169"/>
              </a:cubicBezTo>
              <a:lnTo>
                <a:pt x="60043" y="120086"/>
              </a:lnTo>
              <a:cubicBezTo>
                <a:pt x="60953" y="122815"/>
                <a:pt x="60976" y="126027"/>
                <a:pt x="62773" y="128273"/>
              </a:cubicBezTo>
              <a:cubicBezTo>
                <a:pt x="64822" y="130834"/>
                <a:pt x="68470" y="131597"/>
                <a:pt x="70960" y="133732"/>
              </a:cubicBezTo>
              <a:cubicBezTo>
                <a:pt x="74867" y="137081"/>
                <a:pt x="78238" y="141010"/>
                <a:pt x="81877" y="144649"/>
              </a:cubicBezTo>
              <a:lnTo>
                <a:pt x="92794" y="155566"/>
              </a:lnTo>
              <a:cubicBezTo>
                <a:pt x="99679" y="165894"/>
                <a:pt x="95933" y="161434"/>
                <a:pt x="103711" y="169212"/>
              </a:cubicBezTo>
              <a:cubicBezTo>
                <a:pt x="104621" y="171941"/>
                <a:pt x="104960" y="174932"/>
                <a:pt x="106440" y="177399"/>
              </a:cubicBezTo>
              <a:cubicBezTo>
                <a:pt x="107764" y="179606"/>
                <a:pt x="110291" y="180849"/>
                <a:pt x="111899" y="182858"/>
              </a:cubicBezTo>
              <a:cubicBezTo>
                <a:pt x="113948" y="185419"/>
                <a:pt x="115538" y="188316"/>
                <a:pt x="117357" y="191045"/>
              </a:cubicBezTo>
              <a:cubicBezTo>
                <a:pt x="118267" y="193774"/>
                <a:pt x="118606" y="196766"/>
                <a:pt x="120086" y="199233"/>
              </a:cubicBezTo>
              <a:cubicBezTo>
                <a:pt x="121410" y="201440"/>
                <a:pt x="124531" y="202327"/>
                <a:pt x="125545" y="204692"/>
              </a:cubicBezTo>
              <a:cubicBezTo>
                <a:pt x="127372" y="208956"/>
                <a:pt x="127054" y="213863"/>
                <a:pt x="128274" y="218338"/>
              </a:cubicBezTo>
              <a:cubicBezTo>
                <a:pt x="129788" y="223889"/>
                <a:pt x="131913" y="229255"/>
                <a:pt x="133732" y="234713"/>
              </a:cubicBezTo>
              <a:lnTo>
                <a:pt x="136462" y="242901"/>
              </a:lnTo>
              <a:cubicBezTo>
                <a:pt x="137372" y="245630"/>
                <a:pt x="137157" y="249054"/>
                <a:pt x="139191" y="251088"/>
              </a:cubicBezTo>
              <a:lnTo>
                <a:pt x="144649" y="256547"/>
              </a:lnTo>
              <a:cubicBezTo>
                <a:pt x="145559" y="259276"/>
                <a:pt x="146092" y="262162"/>
                <a:pt x="147379" y="264735"/>
              </a:cubicBezTo>
              <a:cubicBezTo>
                <a:pt x="150821" y="271619"/>
                <a:pt x="153219" y="273304"/>
                <a:pt x="158295" y="278381"/>
              </a:cubicBezTo>
              <a:cubicBezTo>
                <a:pt x="166031" y="301582"/>
                <a:pt x="155241" y="273287"/>
                <a:pt x="166483" y="292027"/>
              </a:cubicBezTo>
              <a:cubicBezTo>
                <a:pt x="168452" y="295309"/>
                <a:pt x="171051" y="308460"/>
                <a:pt x="171942" y="311131"/>
              </a:cubicBezTo>
              <a:cubicBezTo>
                <a:pt x="172585" y="313061"/>
                <a:pt x="173761" y="314770"/>
                <a:pt x="174671" y="31659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69</xdr:col>
      <xdr:colOff>13646</xdr:colOff>
      <xdr:row>301</xdr:row>
      <xdr:rowOff>5459</xdr:rowOff>
    </xdr:from>
    <xdr:to>
      <xdr:col>80</xdr:col>
      <xdr:colOff>24563</xdr:colOff>
      <xdr:row>334</xdr:row>
      <xdr:rowOff>5722</xdr:rowOff>
    </xdr:to>
    <xdr:sp macro="" textlink="">
      <xdr:nvSpPr>
        <xdr:cNvPr id="38" name="Freeform 45">
          <a:extLst>
            <a:ext uri="{FF2B5EF4-FFF2-40B4-BE49-F238E27FC236}">
              <a16:creationId xmlns:a16="http://schemas.microsoft.com/office/drawing/2014/main" id="{00000000-0008-0000-0F00-000026000000}"/>
            </a:ext>
          </a:extLst>
        </xdr:cNvPr>
        <xdr:cNvSpPr/>
      </xdr:nvSpPr>
      <xdr:spPr>
        <a:xfrm>
          <a:off x="2886386" y="4760339"/>
          <a:ext cx="346197" cy="503183"/>
        </a:xfrm>
        <a:custGeom>
          <a:avLst/>
          <a:gdLst>
            <a:gd name="connsiteX0" fmla="*/ 0 w 311132"/>
            <a:gd name="connsiteY0" fmla="*/ 0 h 630714"/>
            <a:gd name="connsiteX1" fmla="*/ 2729 w 311132"/>
            <a:gd name="connsiteY1" fmla="*/ 27292 h 630714"/>
            <a:gd name="connsiteX2" fmla="*/ 8187 w 311132"/>
            <a:gd name="connsiteY2" fmla="*/ 43667 h 630714"/>
            <a:gd name="connsiteX3" fmla="*/ 10917 w 311132"/>
            <a:gd name="connsiteY3" fmla="*/ 51855 h 630714"/>
            <a:gd name="connsiteX4" fmla="*/ 13646 w 311132"/>
            <a:gd name="connsiteY4" fmla="*/ 60043 h 630714"/>
            <a:gd name="connsiteX5" fmla="*/ 19104 w 311132"/>
            <a:gd name="connsiteY5" fmla="*/ 68230 h 630714"/>
            <a:gd name="connsiteX6" fmla="*/ 24563 w 311132"/>
            <a:gd name="connsiteY6" fmla="*/ 103710 h 630714"/>
            <a:gd name="connsiteX7" fmla="*/ 30021 w 311132"/>
            <a:gd name="connsiteY7" fmla="*/ 125544 h 630714"/>
            <a:gd name="connsiteX8" fmla="*/ 35480 w 311132"/>
            <a:gd name="connsiteY8" fmla="*/ 133732 h 630714"/>
            <a:gd name="connsiteX9" fmla="*/ 40938 w 311132"/>
            <a:gd name="connsiteY9" fmla="*/ 150107 h 630714"/>
            <a:gd name="connsiteX10" fmla="*/ 43667 w 311132"/>
            <a:gd name="connsiteY10" fmla="*/ 158295 h 630714"/>
            <a:gd name="connsiteX11" fmla="*/ 49126 w 311132"/>
            <a:gd name="connsiteY11" fmla="*/ 166482 h 630714"/>
            <a:gd name="connsiteX12" fmla="*/ 57314 w 311132"/>
            <a:gd name="connsiteY12" fmla="*/ 193775 h 630714"/>
            <a:gd name="connsiteX13" fmla="*/ 60043 w 311132"/>
            <a:gd name="connsiteY13" fmla="*/ 201962 h 630714"/>
            <a:gd name="connsiteX14" fmla="*/ 70960 w 311132"/>
            <a:gd name="connsiteY14" fmla="*/ 215609 h 630714"/>
            <a:gd name="connsiteX15" fmla="*/ 79147 w 311132"/>
            <a:gd name="connsiteY15" fmla="*/ 231984 h 630714"/>
            <a:gd name="connsiteX16" fmla="*/ 87335 w 311132"/>
            <a:gd name="connsiteY16" fmla="*/ 256547 h 630714"/>
            <a:gd name="connsiteX17" fmla="*/ 92793 w 311132"/>
            <a:gd name="connsiteY17" fmla="*/ 272922 h 630714"/>
            <a:gd name="connsiteX18" fmla="*/ 95523 w 311132"/>
            <a:gd name="connsiteY18" fmla="*/ 281110 h 630714"/>
            <a:gd name="connsiteX19" fmla="*/ 98252 w 311132"/>
            <a:gd name="connsiteY19" fmla="*/ 294756 h 630714"/>
            <a:gd name="connsiteX20" fmla="*/ 100981 w 311132"/>
            <a:gd name="connsiteY20" fmla="*/ 373904 h 630714"/>
            <a:gd name="connsiteX21" fmla="*/ 109169 w 311132"/>
            <a:gd name="connsiteY21" fmla="*/ 409384 h 630714"/>
            <a:gd name="connsiteX22" fmla="*/ 114627 w 311132"/>
            <a:gd name="connsiteY22" fmla="*/ 417571 h 630714"/>
            <a:gd name="connsiteX23" fmla="*/ 117357 w 311132"/>
            <a:gd name="connsiteY23" fmla="*/ 425759 h 630714"/>
            <a:gd name="connsiteX24" fmla="*/ 125544 w 311132"/>
            <a:gd name="connsiteY24" fmla="*/ 431217 h 630714"/>
            <a:gd name="connsiteX25" fmla="*/ 131003 w 311132"/>
            <a:gd name="connsiteY25" fmla="*/ 439405 h 630714"/>
            <a:gd name="connsiteX26" fmla="*/ 133732 w 311132"/>
            <a:gd name="connsiteY26" fmla="*/ 447593 h 630714"/>
            <a:gd name="connsiteX27" fmla="*/ 141920 w 311132"/>
            <a:gd name="connsiteY27" fmla="*/ 455780 h 630714"/>
            <a:gd name="connsiteX28" fmla="*/ 147378 w 311132"/>
            <a:gd name="connsiteY28" fmla="*/ 463968 h 630714"/>
            <a:gd name="connsiteX29" fmla="*/ 158295 w 311132"/>
            <a:gd name="connsiteY29" fmla="*/ 474885 h 630714"/>
            <a:gd name="connsiteX30" fmla="*/ 169212 w 311132"/>
            <a:gd name="connsiteY30" fmla="*/ 496719 h 630714"/>
            <a:gd name="connsiteX31" fmla="*/ 177400 w 311132"/>
            <a:gd name="connsiteY31" fmla="*/ 510365 h 630714"/>
            <a:gd name="connsiteX32" fmla="*/ 180129 w 311132"/>
            <a:gd name="connsiteY32" fmla="*/ 518553 h 630714"/>
            <a:gd name="connsiteX33" fmla="*/ 188316 w 311132"/>
            <a:gd name="connsiteY33" fmla="*/ 524011 h 630714"/>
            <a:gd name="connsiteX34" fmla="*/ 201963 w 311132"/>
            <a:gd name="connsiteY34" fmla="*/ 534928 h 630714"/>
            <a:gd name="connsiteX35" fmla="*/ 215609 w 311132"/>
            <a:gd name="connsiteY35" fmla="*/ 548574 h 630714"/>
            <a:gd name="connsiteX36" fmla="*/ 226526 w 311132"/>
            <a:gd name="connsiteY36" fmla="*/ 559491 h 630714"/>
            <a:gd name="connsiteX37" fmla="*/ 231984 w 311132"/>
            <a:gd name="connsiteY37" fmla="*/ 564950 h 630714"/>
            <a:gd name="connsiteX38" fmla="*/ 237442 w 311132"/>
            <a:gd name="connsiteY38" fmla="*/ 573137 h 630714"/>
            <a:gd name="connsiteX39" fmla="*/ 251089 w 311132"/>
            <a:gd name="connsiteY39" fmla="*/ 584054 h 630714"/>
            <a:gd name="connsiteX40" fmla="*/ 256547 w 311132"/>
            <a:gd name="connsiteY40" fmla="*/ 589513 h 630714"/>
            <a:gd name="connsiteX41" fmla="*/ 259276 w 311132"/>
            <a:gd name="connsiteY41" fmla="*/ 597700 h 630714"/>
            <a:gd name="connsiteX42" fmla="*/ 272922 w 311132"/>
            <a:gd name="connsiteY42" fmla="*/ 608617 h 630714"/>
            <a:gd name="connsiteX43" fmla="*/ 278381 w 311132"/>
            <a:gd name="connsiteY43" fmla="*/ 614076 h 630714"/>
            <a:gd name="connsiteX44" fmla="*/ 283839 w 311132"/>
            <a:gd name="connsiteY44" fmla="*/ 622263 h 630714"/>
            <a:gd name="connsiteX45" fmla="*/ 300215 w 311132"/>
            <a:gd name="connsiteY45" fmla="*/ 627722 h 630714"/>
            <a:gd name="connsiteX46" fmla="*/ 311132 w 311132"/>
            <a:gd name="connsiteY46" fmla="*/ 627722 h 63071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Lst>
          <a:rect l="l" t="t" r="r" b="b"/>
          <a:pathLst>
            <a:path w="311132" h="630714">
              <a:moveTo>
                <a:pt x="0" y="0"/>
              </a:moveTo>
              <a:cubicBezTo>
                <a:pt x="910" y="9097"/>
                <a:pt x="1044" y="18306"/>
                <a:pt x="2729" y="27292"/>
              </a:cubicBezTo>
              <a:cubicBezTo>
                <a:pt x="3789" y="32947"/>
                <a:pt x="6368" y="38209"/>
                <a:pt x="8187" y="43667"/>
              </a:cubicBezTo>
              <a:lnTo>
                <a:pt x="10917" y="51855"/>
              </a:lnTo>
              <a:cubicBezTo>
                <a:pt x="11827" y="54584"/>
                <a:pt x="12050" y="57649"/>
                <a:pt x="13646" y="60043"/>
              </a:cubicBezTo>
              <a:lnTo>
                <a:pt x="19104" y="68230"/>
              </a:lnTo>
              <a:cubicBezTo>
                <a:pt x="25360" y="99501"/>
                <a:pt x="17958" y="60776"/>
                <a:pt x="24563" y="103710"/>
              </a:cubicBezTo>
              <a:cubicBezTo>
                <a:pt x="25255" y="108207"/>
                <a:pt x="27439" y="120379"/>
                <a:pt x="30021" y="125544"/>
              </a:cubicBezTo>
              <a:cubicBezTo>
                <a:pt x="31488" y="128478"/>
                <a:pt x="33660" y="131003"/>
                <a:pt x="35480" y="133732"/>
              </a:cubicBezTo>
              <a:lnTo>
                <a:pt x="40938" y="150107"/>
              </a:lnTo>
              <a:cubicBezTo>
                <a:pt x="41848" y="152836"/>
                <a:pt x="42071" y="155901"/>
                <a:pt x="43667" y="158295"/>
              </a:cubicBezTo>
              <a:lnTo>
                <a:pt x="49126" y="166482"/>
              </a:lnTo>
              <a:cubicBezTo>
                <a:pt x="53251" y="182982"/>
                <a:pt x="50668" y="173839"/>
                <a:pt x="57314" y="193775"/>
              </a:cubicBezTo>
              <a:cubicBezTo>
                <a:pt x="58224" y="196504"/>
                <a:pt x="58009" y="199928"/>
                <a:pt x="60043" y="201962"/>
              </a:cubicBezTo>
              <a:cubicBezTo>
                <a:pt x="67820" y="209741"/>
                <a:pt x="64074" y="205280"/>
                <a:pt x="70960" y="215609"/>
              </a:cubicBezTo>
              <a:cubicBezTo>
                <a:pt x="80910" y="245460"/>
                <a:pt x="65042" y="200248"/>
                <a:pt x="79147" y="231984"/>
              </a:cubicBezTo>
              <a:cubicBezTo>
                <a:pt x="79153" y="231998"/>
                <a:pt x="85968" y="252446"/>
                <a:pt x="87335" y="256547"/>
              </a:cubicBezTo>
              <a:lnTo>
                <a:pt x="92793" y="272922"/>
              </a:lnTo>
              <a:cubicBezTo>
                <a:pt x="93703" y="275651"/>
                <a:pt x="94959" y="278289"/>
                <a:pt x="95523" y="281110"/>
              </a:cubicBezTo>
              <a:lnTo>
                <a:pt x="98252" y="294756"/>
              </a:lnTo>
              <a:cubicBezTo>
                <a:pt x="99162" y="321139"/>
                <a:pt x="99517" y="347546"/>
                <a:pt x="100981" y="373904"/>
              </a:cubicBezTo>
              <a:cubicBezTo>
                <a:pt x="101400" y="381455"/>
                <a:pt x="104469" y="402335"/>
                <a:pt x="109169" y="409384"/>
              </a:cubicBezTo>
              <a:cubicBezTo>
                <a:pt x="110988" y="412113"/>
                <a:pt x="113160" y="414637"/>
                <a:pt x="114627" y="417571"/>
              </a:cubicBezTo>
              <a:cubicBezTo>
                <a:pt x="115914" y="420144"/>
                <a:pt x="115560" y="423512"/>
                <a:pt x="117357" y="425759"/>
              </a:cubicBezTo>
              <a:cubicBezTo>
                <a:pt x="119406" y="428320"/>
                <a:pt x="122815" y="429398"/>
                <a:pt x="125544" y="431217"/>
              </a:cubicBezTo>
              <a:cubicBezTo>
                <a:pt x="127364" y="433946"/>
                <a:pt x="129536" y="436471"/>
                <a:pt x="131003" y="439405"/>
              </a:cubicBezTo>
              <a:cubicBezTo>
                <a:pt x="132290" y="441978"/>
                <a:pt x="132136" y="445199"/>
                <a:pt x="133732" y="447593"/>
              </a:cubicBezTo>
              <a:cubicBezTo>
                <a:pt x="135873" y="450804"/>
                <a:pt x="139449" y="452815"/>
                <a:pt x="141920" y="455780"/>
              </a:cubicBezTo>
              <a:cubicBezTo>
                <a:pt x="144020" y="458300"/>
                <a:pt x="145243" y="461477"/>
                <a:pt x="147378" y="463968"/>
              </a:cubicBezTo>
              <a:cubicBezTo>
                <a:pt x="150727" y="467875"/>
                <a:pt x="158295" y="474885"/>
                <a:pt x="158295" y="474885"/>
              </a:cubicBezTo>
              <a:cubicBezTo>
                <a:pt x="164567" y="493701"/>
                <a:pt x="159685" y="487192"/>
                <a:pt x="169212" y="496719"/>
              </a:cubicBezTo>
              <a:cubicBezTo>
                <a:pt x="176943" y="519915"/>
                <a:pt x="166160" y="491633"/>
                <a:pt x="177400" y="510365"/>
              </a:cubicBezTo>
              <a:cubicBezTo>
                <a:pt x="178880" y="512832"/>
                <a:pt x="178332" y="516306"/>
                <a:pt x="180129" y="518553"/>
              </a:cubicBezTo>
              <a:cubicBezTo>
                <a:pt x="182178" y="521114"/>
                <a:pt x="185755" y="521962"/>
                <a:pt x="188316" y="524011"/>
              </a:cubicBezTo>
              <a:cubicBezTo>
                <a:pt x="207753" y="539561"/>
                <a:pt x="176774" y="518137"/>
                <a:pt x="201963" y="534928"/>
              </a:cubicBezTo>
              <a:cubicBezTo>
                <a:pt x="212475" y="550698"/>
                <a:pt x="201457" y="536444"/>
                <a:pt x="215609" y="548574"/>
              </a:cubicBezTo>
              <a:cubicBezTo>
                <a:pt x="219516" y="551923"/>
                <a:pt x="222887" y="555852"/>
                <a:pt x="226526" y="559491"/>
              </a:cubicBezTo>
              <a:cubicBezTo>
                <a:pt x="228345" y="561311"/>
                <a:pt x="230557" y="562809"/>
                <a:pt x="231984" y="564950"/>
              </a:cubicBezTo>
              <a:cubicBezTo>
                <a:pt x="233803" y="567679"/>
                <a:pt x="235393" y="570576"/>
                <a:pt x="237442" y="573137"/>
              </a:cubicBezTo>
              <a:cubicBezTo>
                <a:pt x="243302" y="580462"/>
                <a:pt x="243205" y="577747"/>
                <a:pt x="251089" y="584054"/>
              </a:cubicBezTo>
              <a:cubicBezTo>
                <a:pt x="253098" y="585661"/>
                <a:pt x="254728" y="587693"/>
                <a:pt x="256547" y="589513"/>
              </a:cubicBezTo>
              <a:cubicBezTo>
                <a:pt x="257457" y="592242"/>
                <a:pt x="257796" y="595233"/>
                <a:pt x="259276" y="597700"/>
              </a:cubicBezTo>
              <a:cubicBezTo>
                <a:pt x="262318" y="602770"/>
                <a:pt x="268630" y="605183"/>
                <a:pt x="272922" y="608617"/>
              </a:cubicBezTo>
              <a:cubicBezTo>
                <a:pt x="274931" y="610225"/>
                <a:pt x="276773" y="612067"/>
                <a:pt x="278381" y="614076"/>
              </a:cubicBezTo>
              <a:cubicBezTo>
                <a:pt x="280430" y="616637"/>
                <a:pt x="281058" y="620525"/>
                <a:pt x="283839" y="622263"/>
              </a:cubicBezTo>
              <a:cubicBezTo>
                <a:pt x="288718" y="625313"/>
                <a:pt x="294756" y="625902"/>
                <a:pt x="300215" y="627722"/>
              </a:cubicBezTo>
              <a:cubicBezTo>
                <a:pt x="309623" y="630858"/>
                <a:pt x="306368" y="632485"/>
                <a:pt x="311132" y="627722"/>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189</xdr:col>
      <xdr:colOff>10917</xdr:colOff>
      <xdr:row>296</xdr:row>
      <xdr:rowOff>16376</xdr:rowOff>
    </xdr:from>
    <xdr:to>
      <xdr:col>191</xdr:col>
      <xdr:colOff>13646</xdr:colOff>
      <xdr:row>302</xdr:row>
      <xdr:rowOff>921</xdr:rowOff>
    </xdr:to>
    <xdr:sp macro="" textlink="">
      <xdr:nvSpPr>
        <xdr:cNvPr id="39" name="Freeform 46">
          <a:extLst>
            <a:ext uri="{FF2B5EF4-FFF2-40B4-BE49-F238E27FC236}">
              <a16:creationId xmlns:a16="http://schemas.microsoft.com/office/drawing/2014/main" id="{00000000-0008-0000-0F00-000027000000}"/>
            </a:ext>
          </a:extLst>
        </xdr:cNvPr>
        <xdr:cNvSpPr/>
      </xdr:nvSpPr>
      <xdr:spPr>
        <a:xfrm>
          <a:off x="6541257" y="4695056"/>
          <a:ext cx="63689" cy="75985"/>
        </a:xfrm>
        <a:custGeom>
          <a:avLst/>
          <a:gdLst>
            <a:gd name="connsiteX0" fmla="*/ 13646 w 57314"/>
            <a:gd name="connsiteY0" fmla="*/ 90064 h 99173"/>
            <a:gd name="connsiteX1" fmla="*/ 5459 w 57314"/>
            <a:gd name="connsiteY1" fmla="*/ 76418 h 99173"/>
            <a:gd name="connsiteX2" fmla="*/ 0 w 57314"/>
            <a:gd name="connsiteY2" fmla="*/ 51855 h 99173"/>
            <a:gd name="connsiteX3" fmla="*/ 2729 w 57314"/>
            <a:gd name="connsiteY3" fmla="*/ 16375 h 99173"/>
            <a:gd name="connsiteX4" fmla="*/ 13646 w 57314"/>
            <a:gd name="connsiteY4" fmla="*/ 5458 h 99173"/>
            <a:gd name="connsiteX5" fmla="*/ 30022 w 57314"/>
            <a:gd name="connsiteY5" fmla="*/ 0 h 99173"/>
            <a:gd name="connsiteX6" fmla="*/ 40939 w 57314"/>
            <a:gd name="connsiteY6" fmla="*/ 2729 h 99173"/>
            <a:gd name="connsiteX7" fmla="*/ 43668 w 57314"/>
            <a:gd name="connsiteY7" fmla="*/ 10917 h 99173"/>
            <a:gd name="connsiteX8" fmla="*/ 51856 w 57314"/>
            <a:gd name="connsiteY8" fmla="*/ 49126 h 99173"/>
            <a:gd name="connsiteX9" fmla="*/ 54585 w 57314"/>
            <a:gd name="connsiteY9" fmla="*/ 57313 h 99173"/>
            <a:gd name="connsiteX10" fmla="*/ 57314 w 57314"/>
            <a:gd name="connsiteY10" fmla="*/ 65501 h 99173"/>
            <a:gd name="connsiteX11" fmla="*/ 54585 w 57314"/>
            <a:gd name="connsiteY11" fmla="*/ 79147 h 99173"/>
            <a:gd name="connsiteX12" fmla="*/ 51856 w 57314"/>
            <a:gd name="connsiteY12" fmla="*/ 87335 h 99173"/>
            <a:gd name="connsiteX13" fmla="*/ 35480 w 57314"/>
            <a:gd name="connsiteY13" fmla="*/ 92793 h 99173"/>
            <a:gd name="connsiteX14" fmla="*/ 27292 w 57314"/>
            <a:gd name="connsiteY14" fmla="*/ 95523 h 99173"/>
            <a:gd name="connsiteX15" fmla="*/ 19105 w 57314"/>
            <a:gd name="connsiteY15" fmla="*/ 98252 h 99173"/>
            <a:gd name="connsiteX16" fmla="*/ 13646 w 57314"/>
            <a:gd name="connsiteY16" fmla="*/ 90064 h 9917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Lst>
          <a:rect l="l" t="t" r="r" b="b"/>
          <a:pathLst>
            <a:path w="57314" h="99173">
              <a:moveTo>
                <a:pt x="13646" y="90064"/>
              </a:moveTo>
              <a:cubicBezTo>
                <a:pt x="10917" y="85515"/>
                <a:pt x="7831" y="81162"/>
                <a:pt x="5459" y="76418"/>
              </a:cubicBezTo>
              <a:cubicBezTo>
                <a:pt x="2098" y="69696"/>
                <a:pt x="1049" y="58152"/>
                <a:pt x="0" y="51855"/>
              </a:cubicBezTo>
              <a:cubicBezTo>
                <a:pt x="910" y="40028"/>
                <a:pt x="-618" y="27755"/>
                <a:pt x="2729" y="16375"/>
              </a:cubicBezTo>
              <a:cubicBezTo>
                <a:pt x="4181" y="11438"/>
                <a:pt x="8764" y="7085"/>
                <a:pt x="13646" y="5458"/>
              </a:cubicBezTo>
              <a:lnTo>
                <a:pt x="30022" y="0"/>
              </a:lnTo>
              <a:cubicBezTo>
                <a:pt x="33661" y="910"/>
                <a:pt x="38010" y="386"/>
                <a:pt x="40939" y="2729"/>
              </a:cubicBezTo>
              <a:cubicBezTo>
                <a:pt x="43185" y="4526"/>
                <a:pt x="43153" y="8086"/>
                <a:pt x="43668" y="10917"/>
              </a:cubicBezTo>
              <a:cubicBezTo>
                <a:pt x="50553" y="48786"/>
                <a:pt x="41377" y="17690"/>
                <a:pt x="51856" y="49126"/>
              </a:cubicBezTo>
              <a:lnTo>
                <a:pt x="54585" y="57313"/>
              </a:lnTo>
              <a:lnTo>
                <a:pt x="57314" y="65501"/>
              </a:lnTo>
              <a:cubicBezTo>
                <a:pt x="56404" y="70050"/>
                <a:pt x="55710" y="74647"/>
                <a:pt x="54585" y="79147"/>
              </a:cubicBezTo>
              <a:cubicBezTo>
                <a:pt x="53887" y="81938"/>
                <a:pt x="54197" y="85663"/>
                <a:pt x="51856" y="87335"/>
              </a:cubicBezTo>
              <a:cubicBezTo>
                <a:pt x="47174" y="90679"/>
                <a:pt x="40939" y="90973"/>
                <a:pt x="35480" y="92793"/>
              </a:cubicBezTo>
              <a:lnTo>
                <a:pt x="27292" y="95523"/>
              </a:lnTo>
              <a:cubicBezTo>
                <a:pt x="24563" y="96433"/>
                <a:pt x="19105" y="101129"/>
                <a:pt x="19105" y="98252"/>
              </a:cubicBezTo>
              <a:lnTo>
                <a:pt x="13646" y="90064"/>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190</xdr:col>
      <xdr:colOff>8187</xdr:colOff>
      <xdr:row>275</xdr:row>
      <xdr:rowOff>5373</xdr:rowOff>
    </xdr:from>
    <xdr:to>
      <xdr:col>193</xdr:col>
      <xdr:colOff>5522</xdr:colOff>
      <xdr:row>291</xdr:row>
      <xdr:rowOff>10917</xdr:rowOff>
    </xdr:to>
    <xdr:sp macro="" textlink="">
      <xdr:nvSpPr>
        <xdr:cNvPr id="40" name="Freeform 47">
          <a:extLst>
            <a:ext uri="{FF2B5EF4-FFF2-40B4-BE49-F238E27FC236}">
              <a16:creationId xmlns:a16="http://schemas.microsoft.com/office/drawing/2014/main" id="{00000000-0008-0000-0F00-000028000000}"/>
            </a:ext>
          </a:extLst>
        </xdr:cNvPr>
        <xdr:cNvSpPr/>
      </xdr:nvSpPr>
      <xdr:spPr>
        <a:xfrm>
          <a:off x="6569007" y="4364013"/>
          <a:ext cx="88775" cy="249384"/>
        </a:xfrm>
        <a:custGeom>
          <a:avLst/>
          <a:gdLst>
            <a:gd name="connsiteX0" fmla="*/ 21834 w 79211"/>
            <a:gd name="connsiteY0" fmla="*/ 311217 h 311217"/>
            <a:gd name="connsiteX1" fmla="*/ 19105 w 79211"/>
            <a:gd name="connsiteY1" fmla="*/ 275737 h 311217"/>
            <a:gd name="connsiteX2" fmla="*/ 13646 w 79211"/>
            <a:gd name="connsiteY2" fmla="*/ 270279 h 311217"/>
            <a:gd name="connsiteX3" fmla="*/ 10917 w 79211"/>
            <a:gd name="connsiteY3" fmla="*/ 262091 h 311217"/>
            <a:gd name="connsiteX4" fmla="*/ 5459 w 79211"/>
            <a:gd name="connsiteY4" fmla="*/ 253904 h 311217"/>
            <a:gd name="connsiteX5" fmla="*/ 0 w 79211"/>
            <a:gd name="connsiteY5" fmla="*/ 237528 h 311217"/>
            <a:gd name="connsiteX6" fmla="*/ 2729 w 79211"/>
            <a:gd name="connsiteY6" fmla="*/ 210236 h 311217"/>
            <a:gd name="connsiteX7" fmla="*/ 5459 w 79211"/>
            <a:gd name="connsiteY7" fmla="*/ 202048 h 311217"/>
            <a:gd name="connsiteX8" fmla="*/ 13646 w 79211"/>
            <a:gd name="connsiteY8" fmla="*/ 172027 h 311217"/>
            <a:gd name="connsiteX9" fmla="*/ 16376 w 79211"/>
            <a:gd name="connsiteY9" fmla="*/ 163839 h 311217"/>
            <a:gd name="connsiteX10" fmla="*/ 21834 w 79211"/>
            <a:gd name="connsiteY10" fmla="*/ 155651 h 311217"/>
            <a:gd name="connsiteX11" fmla="*/ 30022 w 79211"/>
            <a:gd name="connsiteY11" fmla="*/ 150193 h 311217"/>
            <a:gd name="connsiteX12" fmla="*/ 38209 w 79211"/>
            <a:gd name="connsiteY12" fmla="*/ 147464 h 311217"/>
            <a:gd name="connsiteX13" fmla="*/ 40939 w 79211"/>
            <a:gd name="connsiteY13" fmla="*/ 133818 h 311217"/>
            <a:gd name="connsiteX14" fmla="*/ 32751 w 79211"/>
            <a:gd name="connsiteY14" fmla="*/ 111984 h 311217"/>
            <a:gd name="connsiteX15" fmla="*/ 24563 w 79211"/>
            <a:gd name="connsiteY15" fmla="*/ 92879 h 311217"/>
            <a:gd name="connsiteX16" fmla="*/ 27293 w 79211"/>
            <a:gd name="connsiteY16" fmla="*/ 27378 h 311217"/>
            <a:gd name="connsiteX17" fmla="*/ 32751 w 79211"/>
            <a:gd name="connsiteY17" fmla="*/ 21919 h 311217"/>
            <a:gd name="connsiteX18" fmla="*/ 40939 w 79211"/>
            <a:gd name="connsiteY18" fmla="*/ 19190 h 311217"/>
            <a:gd name="connsiteX19" fmla="*/ 49126 w 79211"/>
            <a:gd name="connsiteY19" fmla="*/ 85 h 311217"/>
            <a:gd name="connsiteX20" fmla="*/ 57314 w 79211"/>
            <a:gd name="connsiteY20" fmla="*/ 2815 h 311217"/>
            <a:gd name="connsiteX21" fmla="*/ 62772 w 79211"/>
            <a:gd name="connsiteY21" fmla="*/ 19190 h 311217"/>
            <a:gd name="connsiteX22" fmla="*/ 73689 w 79211"/>
            <a:gd name="connsiteY22" fmla="*/ 30107 h 311217"/>
            <a:gd name="connsiteX23" fmla="*/ 79148 w 79211"/>
            <a:gd name="connsiteY23" fmla="*/ 46482 h 311217"/>
            <a:gd name="connsiteX24" fmla="*/ 76419 w 79211"/>
            <a:gd name="connsiteY24" fmla="*/ 71045 h 311217"/>
            <a:gd name="connsiteX25" fmla="*/ 68231 w 79211"/>
            <a:gd name="connsiteY25" fmla="*/ 87421 h 311217"/>
            <a:gd name="connsiteX26" fmla="*/ 65502 w 79211"/>
            <a:gd name="connsiteY26" fmla="*/ 95608 h 311217"/>
            <a:gd name="connsiteX27" fmla="*/ 62772 w 79211"/>
            <a:gd name="connsiteY27" fmla="*/ 128359 h 311217"/>
            <a:gd name="connsiteX28" fmla="*/ 60043 w 79211"/>
            <a:gd name="connsiteY28" fmla="*/ 136547 h 311217"/>
            <a:gd name="connsiteX29" fmla="*/ 54585 w 79211"/>
            <a:gd name="connsiteY29" fmla="*/ 166568 h 311217"/>
            <a:gd name="connsiteX30" fmla="*/ 49126 w 79211"/>
            <a:gd name="connsiteY30" fmla="*/ 172027 h 311217"/>
            <a:gd name="connsiteX31" fmla="*/ 43668 w 79211"/>
            <a:gd name="connsiteY31" fmla="*/ 180214 h 311217"/>
            <a:gd name="connsiteX32" fmla="*/ 40939 w 79211"/>
            <a:gd name="connsiteY32" fmla="*/ 188402 h 311217"/>
            <a:gd name="connsiteX33" fmla="*/ 49126 w 79211"/>
            <a:gd name="connsiteY33" fmla="*/ 215694 h 311217"/>
            <a:gd name="connsiteX34" fmla="*/ 51856 w 79211"/>
            <a:gd name="connsiteY34" fmla="*/ 223882 h 311217"/>
            <a:gd name="connsiteX35" fmla="*/ 54585 w 79211"/>
            <a:gd name="connsiteY35" fmla="*/ 232070 h 311217"/>
            <a:gd name="connsiteX36" fmla="*/ 51856 w 79211"/>
            <a:gd name="connsiteY36" fmla="*/ 259362 h 311217"/>
            <a:gd name="connsiteX37" fmla="*/ 46397 w 79211"/>
            <a:gd name="connsiteY37" fmla="*/ 267550 h 311217"/>
            <a:gd name="connsiteX38" fmla="*/ 43668 w 79211"/>
            <a:gd name="connsiteY38" fmla="*/ 283925 h 311217"/>
            <a:gd name="connsiteX39" fmla="*/ 40939 w 79211"/>
            <a:gd name="connsiteY39" fmla="*/ 303030 h 311217"/>
            <a:gd name="connsiteX40" fmla="*/ 38209 w 79211"/>
            <a:gd name="connsiteY40" fmla="*/ 311217 h 311217"/>
            <a:gd name="connsiteX41" fmla="*/ 21834 w 79211"/>
            <a:gd name="connsiteY41" fmla="*/ 311217 h 31121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Lst>
          <a:rect l="l" t="t" r="r" b="b"/>
          <a:pathLst>
            <a:path w="79211" h="311217">
              <a:moveTo>
                <a:pt x="21834" y="311217"/>
              </a:moveTo>
              <a:cubicBezTo>
                <a:pt x="20924" y="299390"/>
                <a:pt x="21431" y="287368"/>
                <a:pt x="19105" y="275737"/>
              </a:cubicBezTo>
              <a:cubicBezTo>
                <a:pt x="18600" y="273214"/>
                <a:pt x="14970" y="272485"/>
                <a:pt x="13646" y="270279"/>
              </a:cubicBezTo>
              <a:cubicBezTo>
                <a:pt x="12166" y="267812"/>
                <a:pt x="12204" y="264664"/>
                <a:pt x="10917" y="262091"/>
              </a:cubicBezTo>
              <a:cubicBezTo>
                <a:pt x="9450" y="259157"/>
                <a:pt x="6791" y="256901"/>
                <a:pt x="5459" y="253904"/>
              </a:cubicBezTo>
              <a:cubicBezTo>
                <a:pt x="3122" y="248646"/>
                <a:pt x="0" y="237528"/>
                <a:pt x="0" y="237528"/>
              </a:cubicBezTo>
              <a:cubicBezTo>
                <a:pt x="910" y="228431"/>
                <a:pt x="1339" y="219272"/>
                <a:pt x="2729" y="210236"/>
              </a:cubicBezTo>
              <a:cubicBezTo>
                <a:pt x="3167" y="207392"/>
                <a:pt x="4761" y="204839"/>
                <a:pt x="5459" y="202048"/>
              </a:cubicBezTo>
              <a:cubicBezTo>
                <a:pt x="13176" y="171184"/>
                <a:pt x="1934" y="207161"/>
                <a:pt x="13646" y="172027"/>
              </a:cubicBezTo>
              <a:cubicBezTo>
                <a:pt x="14556" y="169298"/>
                <a:pt x="14780" y="166233"/>
                <a:pt x="16376" y="163839"/>
              </a:cubicBezTo>
              <a:lnTo>
                <a:pt x="21834" y="155651"/>
              </a:lnTo>
              <a:cubicBezTo>
                <a:pt x="27439" y="133230"/>
                <a:pt x="20366" y="148261"/>
                <a:pt x="30022" y="150193"/>
              </a:cubicBezTo>
              <a:cubicBezTo>
                <a:pt x="32843" y="150757"/>
                <a:pt x="35480" y="148374"/>
                <a:pt x="38209" y="147464"/>
              </a:cubicBezTo>
              <a:cubicBezTo>
                <a:pt x="39119" y="142915"/>
                <a:pt x="40939" y="138457"/>
                <a:pt x="40939" y="133818"/>
              </a:cubicBezTo>
              <a:cubicBezTo>
                <a:pt x="40939" y="120018"/>
                <a:pt x="38397" y="121866"/>
                <a:pt x="32751" y="111984"/>
              </a:cubicBezTo>
              <a:cubicBezTo>
                <a:pt x="27357" y="102544"/>
                <a:pt x="27625" y="102063"/>
                <a:pt x="24563" y="92879"/>
              </a:cubicBezTo>
              <a:cubicBezTo>
                <a:pt x="25473" y="71045"/>
                <a:pt x="24788" y="49087"/>
                <a:pt x="27293" y="27378"/>
              </a:cubicBezTo>
              <a:cubicBezTo>
                <a:pt x="27588" y="24822"/>
                <a:pt x="30545" y="23243"/>
                <a:pt x="32751" y="21919"/>
              </a:cubicBezTo>
              <a:cubicBezTo>
                <a:pt x="35218" y="20439"/>
                <a:pt x="38210" y="20100"/>
                <a:pt x="40939" y="19190"/>
              </a:cubicBezTo>
              <a:cubicBezTo>
                <a:pt x="41547" y="16151"/>
                <a:pt x="41845" y="1541"/>
                <a:pt x="49126" y="85"/>
              </a:cubicBezTo>
              <a:cubicBezTo>
                <a:pt x="51947" y="-479"/>
                <a:pt x="54585" y="1905"/>
                <a:pt x="57314" y="2815"/>
              </a:cubicBezTo>
              <a:cubicBezTo>
                <a:pt x="59133" y="8273"/>
                <a:pt x="58704" y="15122"/>
                <a:pt x="62772" y="19190"/>
              </a:cubicBezTo>
              <a:lnTo>
                <a:pt x="73689" y="30107"/>
              </a:lnTo>
              <a:cubicBezTo>
                <a:pt x="75509" y="35565"/>
                <a:pt x="79783" y="40764"/>
                <a:pt x="79148" y="46482"/>
              </a:cubicBezTo>
              <a:cubicBezTo>
                <a:pt x="78238" y="54670"/>
                <a:pt x="77773" y="62919"/>
                <a:pt x="76419" y="71045"/>
              </a:cubicBezTo>
              <a:cubicBezTo>
                <a:pt x="74704" y="81332"/>
                <a:pt x="72944" y="77994"/>
                <a:pt x="68231" y="87421"/>
              </a:cubicBezTo>
              <a:cubicBezTo>
                <a:pt x="66945" y="89994"/>
                <a:pt x="66412" y="92879"/>
                <a:pt x="65502" y="95608"/>
              </a:cubicBezTo>
              <a:cubicBezTo>
                <a:pt x="64592" y="106525"/>
                <a:pt x="64220" y="117500"/>
                <a:pt x="62772" y="128359"/>
              </a:cubicBezTo>
              <a:cubicBezTo>
                <a:pt x="62392" y="131211"/>
                <a:pt x="60558" y="133716"/>
                <a:pt x="60043" y="136547"/>
              </a:cubicBezTo>
              <a:cubicBezTo>
                <a:pt x="59422" y="139964"/>
                <a:pt x="58667" y="159765"/>
                <a:pt x="54585" y="166568"/>
              </a:cubicBezTo>
              <a:cubicBezTo>
                <a:pt x="53261" y="168775"/>
                <a:pt x="50734" y="170018"/>
                <a:pt x="49126" y="172027"/>
              </a:cubicBezTo>
              <a:cubicBezTo>
                <a:pt x="47077" y="174588"/>
                <a:pt x="45487" y="177485"/>
                <a:pt x="43668" y="180214"/>
              </a:cubicBezTo>
              <a:cubicBezTo>
                <a:pt x="42758" y="182943"/>
                <a:pt x="40939" y="185525"/>
                <a:pt x="40939" y="188402"/>
              </a:cubicBezTo>
              <a:cubicBezTo>
                <a:pt x="40939" y="192527"/>
                <a:pt x="48808" y="214740"/>
                <a:pt x="49126" y="215694"/>
              </a:cubicBezTo>
              <a:lnTo>
                <a:pt x="51856" y="223882"/>
              </a:lnTo>
              <a:lnTo>
                <a:pt x="54585" y="232070"/>
              </a:lnTo>
              <a:cubicBezTo>
                <a:pt x="53675" y="241167"/>
                <a:pt x="53912" y="250453"/>
                <a:pt x="51856" y="259362"/>
              </a:cubicBezTo>
              <a:cubicBezTo>
                <a:pt x="51118" y="262558"/>
                <a:pt x="47434" y="264438"/>
                <a:pt x="46397" y="267550"/>
              </a:cubicBezTo>
              <a:cubicBezTo>
                <a:pt x="44647" y="272800"/>
                <a:pt x="44509" y="278456"/>
                <a:pt x="43668" y="283925"/>
              </a:cubicBezTo>
              <a:cubicBezTo>
                <a:pt x="42690" y="290283"/>
                <a:pt x="42201" y="296722"/>
                <a:pt x="40939" y="303030"/>
              </a:cubicBezTo>
              <a:cubicBezTo>
                <a:pt x="40375" y="305851"/>
                <a:pt x="36175" y="309183"/>
                <a:pt x="38209" y="311217"/>
              </a:cubicBezTo>
              <a:lnTo>
                <a:pt x="21834" y="311217"/>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190</xdr:col>
      <xdr:colOff>19104</xdr:colOff>
      <xdr:row>266</xdr:row>
      <xdr:rowOff>10049</xdr:rowOff>
    </xdr:from>
    <xdr:to>
      <xdr:col>193</xdr:col>
      <xdr:colOff>10917</xdr:colOff>
      <xdr:row>276</xdr:row>
      <xdr:rowOff>8782</xdr:rowOff>
    </xdr:to>
    <xdr:sp macro="" textlink="">
      <xdr:nvSpPr>
        <xdr:cNvPr id="41" name="Freeform 48">
          <a:extLst>
            <a:ext uri="{FF2B5EF4-FFF2-40B4-BE49-F238E27FC236}">
              <a16:creationId xmlns:a16="http://schemas.microsoft.com/office/drawing/2014/main" id="{00000000-0008-0000-0F00-000029000000}"/>
            </a:ext>
          </a:extLst>
        </xdr:cNvPr>
        <xdr:cNvSpPr/>
      </xdr:nvSpPr>
      <xdr:spPr>
        <a:xfrm>
          <a:off x="6579924" y="4231529"/>
          <a:ext cx="83253" cy="151133"/>
        </a:xfrm>
        <a:custGeom>
          <a:avLst/>
          <a:gdLst>
            <a:gd name="connsiteX0" fmla="*/ 24563 w 73689"/>
            <a:gd name="connsiteY0" fmla="*/ 33618 h 189779"/>
            <a:gd name="connsiteX1" fmla="*/ 35480 w 73689"/>
            <a:gd name="connsiteY1" fmla="*/ 19972 h 189779"/>
            <a:gd name="connsiteX2" fmla="*/ 46397 w 73689"/>
            <a:gd name="connsiteY2" fmla="*/ 9055 h 189779"/>
            <a:gd name="connsiteX3" fmla="*/ 49126 w 73689"/>
            <a:gd name="connsiteY3" fmla="*/ 868 h 189779"/>
            <a:gd name="connsiteX4" fmla="*/ 60043 w 73689"/>
            <a:gd name="connsiteY4" fmla="*/ 11785 h 189779"/>
            <a:gd name="connsiteX5" fmla="*/ 68231 w 73689"/>
            <a:gd name="connsiteY5" fmla="*/ 49994 h 189779"/>
            <a:gd name="connsiteX6" fmla="*/ 70960 w 73689"/>
            <a:gd name="connsiteY6" fmla="*/ 58181 h 189779"/>
            <a:gd name="connsiteX7" fmla="*/ 73689 w 73689"/>
            <a:gd name="connsiteY7" fmla="*/ 66369 h 189779"/>
            <a:gd name="connsiteX8" fmla="*/ 68231 w 73689"/>
            <a:gd name="connsiteY8" fmla="*/ 107307 h 189779"/>
            <a:gd name="connsiteX9" fmla="*/ 62772 w 73689"/>
            <a:gd name="connsiteY9" fmla="*/ 123683 h 189779"/>
            <a:gd name="connsiteX10" fmla="*/ 60043 w 73689"/>
            <a:gd name="connsiteY10" fmla="*/ 131871 h 189779"/>
            <a:gd name="connsiteX11" fmla="*/ 51855 w 73689"/>
            <a:gd name="connsiteY11" fmla="*/ 134600 h 189779"/>
            <a:gd name="connsiteX12" fmla="*/ 49126 w 73689"/>
            <a:gd name="connsiteY12" fmla="*/ 142787 h 189779"/>
            <a:gd name="connsiteX13" fmla="*/ 46397 w 73689"/>
            <a:gd name="connsiteY13" fmla="*/ 153704 h 189779"/>
            <a:gd name="connsiteX14" fmla="*/ 38209 w 73689"/>
            <a:gd name="connsiteY14" fmla="*/ 156434 h 189779"/>
            <a:gd name="connsiteX15" fmla="*/ 24563 w 73689"/>
            <a:gd name="connsiteY15" fmla="*/ 159163 h 189779"/>
            <a:gd name="connsiteX16" fmla="*/ 21834 w 73689"/>
            <a:gd name="connsiteY16" fmla="*/ 167350 h 189779"/>
            <a:gd name="connsiteX17" fmla="*/ 2729 w 73689"/>
            <a:gd name="connsiteY17" fmla="*/ 180997 h 189779"/>
            <a:gd name="connsiteX18" fmla="*/ 0 w 73689"/>
            <a:gd name="connsiteY18" fmla="*/ 189184 h 189779"/>
            <a:gd name="connsiteX19" fmla="*/ 2729 w 73689"/>
            <a:gd name="connsiteY19" fmla="*/ 170080 h 189779"/>
            <a:gd name="connsiteX20" fmla="*/ 8188 w 73689"/>
            <a:gd name="connsiteY20" fmla="*/ 164621 h 189779"/>
            <a:gd name="connsiteX21" fmla="*/ 13646 w 73689"/>
            <a:gd name="connsiteY21" fmla="*/ 156434 h 189779"/>
            <a:gd name="connsiteX22" fmla="*/ 19105 w 73689"/>
            <a:gd name="connsiteY22" fmla="*/ 140058 h 189779"/>
            <a:gd name="connsiteX23" fmla="*/ 24563 w 73689"/>
            <a:gd name="connsiteY23" fmla="*/ 123683 h 189779"/>
            <a:gd name="connsiteX24" fmla="*/ 27292 w 73689"/>
            <a:gd name="connsiteY24" fmla="*/ 115495 h 189779"/>
            <a:gd name="connsiteX25" fmla="*/ 30022 w 73689"/>
            <a:gd name="connsiteY25" fmla="*/ 107307 h 189779"/>
            <a:gd name="connsiteX26" fmla="*/ 27292 w 73689"/>
            <a:gd name="connsiteY26" fmla="*/ 63640 h 189779"/>
            <a:gd name="connsiteX27" fmla="*/ 24563 w 73689"/>
            <a:gd name="connsiteY27" fmla="*/ 55452 h 189779"/>
            <a:gd name="connsiteX28" fmla="*/ 24563 w 73689"/>
            <a:gd name="connsiteY28" fmla="*/ 33618 h 18977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Lst>
          <a:rect l="l" t="t" r="r" b="b"/>
          <a:pathLst>
            <a:path w="73689" h="189779">
              <a:moveTo>
                <a:pt x="24563" y="33618"/>
              </a:moveTo>
              <a:cubicBezTo>
                <a:pt x="26382" y="27705"/>
                <a:pt x="31610" y="24326"/>
                <a:pt x="35480" y="19972"/>
              </a:cubicBezTo>
              <a:cubicBezTo>
                <a:pt x="38899" y="16126"/>
                <a:pt x="46397" y="9055"/>
                <a:pt x="46397" y="9055"/>
              </a:cubicBezTo>
              <a:cubicBezTo>
                <a:pt x="47307" y="6326"/>
                <a:pt x="46553" y="2154"/>
                <a:pt x="49126" y="868"/>
              </a:cubicBezTo>
              <a:cubicBezTo>
                <a:pt x="57444" y="-3291"/>
                <a:pt x="59003" y="8665"/>
                <a:pt x="60043" y="11785"/>
              </a:cubicBezTo>
              <a:cubicBezTo>
                <a:pt x="63486" y="39329"/>
                <a:pt x="60452" y="26659"/>
                <a:pt x="68231" y="49994"/>
              </a:cubicBezTo>
              <a:lnTo>
                <a:pt x="70960" y="58181"/>
              </a:lnTo>
              <a:lnTo>
                <a:pt x="73689" y="66369"/>
              </a:lnTo>
              <a:cubicBezTo>
                <a:pt x="72781" y="74545"/>
                <a:pt x="70681" y="97508"/>
                <a:pt x="68231" y="107307"/>
              </a:cubicBezTo>
              <a:cubicBezTo>
                <a:pt x="66835" y="112889"/>
                <a:pt x="64592" y="118224"/>
                <a:pt x="62772" y="123683"/>
              </a:cubicBezTo>
              <a:cubicBezTo>
                <a:pt x="61862" y="126412"/>
                <a:pt x="62772" y="130961"/>
                <a:pt x="60043" y="131871"/>
              </a:cubicBezTo>
              <a:lnTo>
                <a:pt x="51855" y="134600"/>
              </a:lnTo>
              <a:cubicBezTo>
                <a:pt x="50945" y="137329"/>
                <a:pt x="49916" y="140021"/>
                <a:pt x="49126" y="142787"/>
              </a:cubicBezTo>
              <a:cubicBezTo>
                <a:pt x="48096" y="146394"/>
                <a:pt x="48740" y="150775"/>
                <a:pt x="46397" y="153704"/>
              </a:cubicBezTo>
              <a:cubicBezTo>
                <a:pt x="44600" y="155951"/>
                <a:pt x="41000" y="155736"/>
                <a:pt x="38209" y="156434"/>
              </a:cubicBezTo>
              <a:cubicBezTo>
                <a:pt x="33709" y="157559"/>
                <a:pt x="29112" y="158253"/>
                <a:pt x="24563" y="159163"/>
              </a:cubicBezTo>
              <a:cubicBezTo>
                <a:pt x="23653" y="161892"/>
                <a:pt x="23506" y="165009"/>
                <a:pt x="21834" y="167350"/>
              </a:cubicBezTo>
              <a:cubicBezTo>
                <a:pt x="13740" y="178682"/>
                <a:pt x="13084" y="177545"/>
                <a:pt x="2729" y="180997"/>
              </a:cubicBezTo>
              <a:cubicBezTo>
                <a:pt x="1819" y="183726"/>
                <a:pt x="0" y="192061"/>
                <a:pt x="0" y="189184"/>
              </a:cubicBezTo>
              <a:cubicBezTo>
                <a:pt x="0" y="182751"/>
                <a:pt x="695" y="176183"/>
                <a:pt x="2729" y="170080"/>
              </a:cubicBezTo>
              <a:cubicBezTo>
                <a:pt x="3543" y="167639"/>
                <a:pt x="6580" y="166630"/>
                <a:pt x="8188" y="164621"/>
              </a:cubicBezTo>
              <a:cubicBezTo>
                <a:pt x="10237" y="162060"/>
                <a:pt x="12314" y="159431"/>
                <a:pt x="13646" y="156434"/>
              </a:cubicBezTo>
              <a:cubicBezTo>
                <a:pt x="15983" y="151176"/>
                <a:pt x="17285" y="145517"/>
                <a:pt x="19105" y="140058"/>
              </a:cubicBezTo>
              <a:lnTo>
                <a:pt x="24563" y="123683"/>
              </a:lnTo>
              <a:lnTo>
                <a:pt x="27292" y="115495"/>
              </a:lnTo>
              <a:lnTo>
                <a:pt x="30022" y="107307"/>
              </a:lnTo>
              <a:cubicBezTo>
                <a:pt x="29112" y="92751"/>
                <a:pt x="28819" y="78144"/>
                <a:pt x="27292" y="63640"/>
              </a:cubicBezTo>
              <a:cubicBezTo>
                <a:pt x="26991" y="60779"/>
                <a:pt x="24563" y="58329"/>
                <a:pt x="24563" y="55452"/>
              </a:cubicBezTo>
              <a:cubicBezTo>
                <a:pt x="24563" y="29985"/>
                <a:pt x="22744" y="39531"/>
                <a:pt x="24563" y="33618"/>
              </a:cubicBez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86</xdr:col>
      <xdr:colOff>10917</xdr:colOff>
      <xdr:row>62</xdr:row>
      <xdr:rowOff>16375</xdr:rowOff>
    </xdr:from>
    <xdr:to>
      <xdr:col>88</xdr:col>
      <xdr:colOff>13646</xdr:colOff>
      <xdr:row>63</xdr:row>
      <xdr:rowOff>16375</xdr:rowOff>
    </xdr:to>
    <xdr:sp macro="" textlink="">
      <xdr:nvSpPr>
        <xdr:cNvPr id="42" name="Freeform 50">
          <a:extLst>
            <a:ext uri="{FF2B5EF4-FFF2-40B4-BE49-F238E27FC236}">
              <a16:creationId xmlns:a16="http://schemas.microsoft.com/office/drawing/2014/main" id="{00000000-0008-0000-0F00-00002A000000}"/>
            </a:ext>
          </a:extLst>
        </xdr:cNvPr>
        <xdr:cNvSpPr/>
      </xdr:nvSpPr>
      <xdr:spPr>
        <a:xfrm>
          <a:off x="3401817" y="1128895"/>
          <a:ext cx="63689" cy="15240"/>
        </a:xfrm>
        <a:custGeom>
          <a:avLst/>
          <a:gdLst>
            <a:gd name="connsiteX0" fmla="*/ 0 w 57314"/>
            <a:gd name="connsiteY0" fmla="*/ 10917 h 19104"/>
            <a:gd name="connsiteX1" fmla="*/ 13646 w 57314"/>
            <a:gd name="connsiteY1" fmla="*/ 5458 h 19104"/>
            <a:gd name="connsiteX2" fmla="*/ 38209 w 57314"/>
            <a:gd name="connsiteY2" fmla="*/ 0 h 19104"/>
            <a:gd name="connsiteX3" fmla="*/ 51855 w 57314"/>
            <a:gd name="connsiteY3" fmla="*/ 8188 h 19104"/>
            <a:gd name="connsiteX4" fmla="*/ 57314 w 57314"/>
            <a:gd name="connsiteY4" fmla="*/ 19104 h 19104"/>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7314" h="19104">
              <a:moveTo>
                <a:pt x="0" y="10917"/>
              </a:moveTo>
              <a:cubicBezTo>
                <a:pt x="4549" y="9097"/>
                <a:pt x="8998" y="7007"/>
                <a:pt x="13646" y="5458"/>
              </a:cubicBezTo>
              <a:cubicBezTo>
                <a:pt x="19425" y="3531"/>
                <a:pt x="32804" y="1081"/>
                <a:pt x="38209" y="0"/>
              </a:cubicBezTo>
              <a:cubicBezTo>
                <a:pt x="44651" y="2147"/>
                <a:pt x="48108" y="1943"/>
                <a:pt x="51855" y="8188"/>
              </a:cubicBezTo>
              <a:cubicBezTo>
                <a:pt x="61262" y="23865"/>
                <a:pt x="49747" y="11537"/>
                <a:pt x="57314" y="19104"/>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69</xdr:col>
      <xdr:colOff>24563</xdr:colOff>
      <xdr:row>67</xdr:row>
      <xdr:rowOff>8188</xdr:rowOff>
    </xdr:from>
    <xdr:to>
      <xdr:col>76</xdr:col>
      <xdr:colOff>13646</xdr:colOff>
      <xdr:row>81</xdr:row>
      <xdr:rowOff>2729</xdr:rowOff>
    </xdr:to>
    <xdr:sp macro="" textlink="">
      <xdr:nvSpPr>
        <xdr:cNvPr id="43" name="Freeform 51">
          <a:extLst>
            <a:ext uri="{FF2B5EF4-FFF2-40B4-BE49-F238E27FC236}">
              <a16:creationId xmlns:a16="http://schemas.microsoft.com/office/drawing/2014/main" id="{00000000-0008-0000-0F00-00002B000000}"/>
            </a:ext>
          </a:extLst>
        </xdr:cNvPr>
        <xdr:cNvSpPr/>
      </xdr:nvSpPr>
      <xdr:spPr>
        <a:xfrm>
          <a:off x="2897303" y="1196908"/>
          <a:ext cx="202443" cy="207901"/>
        </a:xfrm>
        <a:custGeom>
          <a:avLst/>
          <a:gdLst>
            <a:gd name="connsiteX0" fmla="*/ 0 w 180129"/>
            <a:gd name="connsiteY0" fmla="*/ 0 h 262006"/>
            <a:gd name="connsiteX1" fmla="*/ 2729 w 180129"/>
            <a:gd name="connsiteY1" fmla="*/ 19105 h 262006"/>
            <a:gd name="connsiteX2" fmla="*/ 10917 w 180129"/>
            <a:gd name="connsiteY2" fmla="*/ 43668 h 262006"/>
            <a:gd name="connsiteX3" fmla="*/ 19104 w 180129"/>
            <a:gd name="connsiteY3" fmla="*/ 57314 h 262006"/>
            <a:gd name="connsiteX4" fmla="*/ 38209 w 180129"/>
            <a:gd name="connsiteY4" fmla="*/ 62772 h 262006"/>
            <a:gd name="connsiteX5" fmla="*/ 43667 w 180129"/>
            <a:gd name="connsiteY5" fmla="*/ 68231 h 262006"/>
            <a:gd name="connsiteX6" fmla="*/ 51855 w 180129"/>
            <a:gd name="connsiteY6" fmla="*/ 95523 h 262006"/>
            <a:gd name="connsiteX7" fmla="*/ 57313 w 180129"/>
            <a:gd name="connsiteY7" fmla="*/ 111898 h 262006"/>
            <a:gd name="connsiteX8" fmla="*/ 62772 w 180129"/>
            <a:gd name="connsiteY8" fmla="*/ 117357 h 262006"/>
            <a:gd name="connsiteX9" fmla="*/ 65501 w 180129"/>
            <a:gd name="connsiteY9" fmla="*/ 125545 h 262006"/>
            <a:gd name="connsiteX10" fmla="*/ 70960 w 180129"/>
            <a:gd name="connsiteY10" fmla="*/ 131003 h 262006"/>
            <a:gd name="connsiteX11" fmla="*/ 73689 w 180129"/>
            <a:gd name="connsiteY11" fmla="*/ 141920 h 262006"/>
            <a:gd name="connsiteX12" fmla="*/ 76418 w 180129"/>
            <a:gd name="connsiteY12" fmla="*/ 150108 h 262006"/>
            <a:gd name="connsiteX13" fmla="*/ 81876 w 180129"/>
            <a:gd name="connsiteY13" fmla="*/ 158295 h 262006"/>
            <a:gd name="connsiteX14" fmla="*/ 87335 w 180129"/>
            <a:gd name="connsiteY14" fmla="*/ 174671 h 262006"/>
            <a:gd name="connsiteX15" fmla="*/ 90064 w 180129"/>
            <a:gd name="connsiteY15" fmla="*/ 182858 h 262006"/>
            <a:gd name="connsiteX16" fmla="*/ 92793 w 180129"/>
            <a:gd name="connsiteY16" fmla="*/ 191046 h 262006"/>
            <a:gd name="connsiteX17" fmla="*/ 103710 w 180129"/>
            <a:gd name="connsiteY17" fmla="*/ 201963 h 262006"/>
            <a:gd name="connsiteX18" fmla="*/ 114627 w 180129"/>
            <a:gd name="connsiteY18" fmla="*/ 199234 h 262006"/>
            <a:gd name="connsiteX19" fmla="*/ 120086 w 180129"/>
            <a:gd name="connsiteY19" fmla="*/ 193775 h 262006"/>
            <a:gd name="connsiteX20" fmla="*/ 128273 w 180129"/>
            <a:gd name="connsiteY20" fmla="*/ 191046 h 262006"/>
            <a:gd name="connsiteX21" fmla="*/ 155566 w 180129"/>
            <a:gd name="connsiteY21" fmla="*/ 218338 h 262006"/>
            <a:gd name="connsiteX22" fmla="*/ 161024 w 180129"/>
            <a:gd name="connsiteY22" fmla="*/ 223797 h 262006"/>
            <a:gd name="connsiteX23" fmla="*/ 171941 w 180129"/>
            <a:gd name="connsiteY23" fmla="*/ 237443 h 262006"/>
            <a:gd name="connsiteX24" fmla="*/ 177399 w 180129"/>
            <a:gd name="connsiteY24" fmla="*/ 253818 h 262006"/>
            <a:gd name="connsiteX25" fmla="*/ 180129 w 180129"/>
            <a:gd name="connsiteY25" fmla="*/ 262006 h 26200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Lst>
          <a:rect l="l" t="t" r="r" b="b"/>
          <a:pathLst>
            <a:path w="180129" h="262006">
              <a:moveTo>
                <a:pt x="0" y="0"/>
              </a:moveTo>
              <a:cubicBezTo>
                <a:pt x="910" y="6368"/>
                <a:pt x="1283" y="12837"/>
                <a:pt x="2729" y="19105"/>
              </a:cubicBezTo>
              <a:cubicBezTo>
                <a:pt x="2734" y="19127"/>
                <a:pt x="9549" y="39564"/>
                <a:pt x="10917" y="43668"/>
              </a:cubicBezTo>
              <a:cubicBezTo>
                <a:pt x="13064" y="50107"/>
                <a:pt x="12861" y="53568"/>
                <a:pt x="19104" y="57314"/>
              </a:cubicBezTo>
              <a:cubicBezTo>
                <a:pt x="21900" y="58992"/>
                <a:pt x="36171" y="62263"/>
                <a:pt x="38209" y="62772"/>
              </a:cubicBezTo>
              <a:cubicBezTo>
                <a:pt x="40028" y="64592"/>
                <a:pt x="42516" y="65929"/>
                <a:pt x="43667" y="68231"/>
              </a:cubicBezTo>
              <a:cubicBezTo>
                <a:pt x="48494" y="77886"/>
                <a:pt x="48916" y="85725"/>
                <a:pt x="51855" y="95523"/>
              </a:cubicBezTo>
              <a:cubicBezTo>
                <a:pt x="53508" y="101034"/>
                <a:pt x="53245" y="107830"/>
                <a:pt x="57313" y="111898"/>
              </a:cubicBezTo>
              <a:lnTo>
                <a:pt x="62772" y="117357"/>
              </a:lnTo>
              <a:cubicBezTo>
                <a:pt x="63682" y="120086"/>
                <a:pt x="64021" y="123078"/>
                <a:pt x="65501" y="125545"/>
              </a:cubicBezTo>
              <a:cubicBezTo>
                <a:pt x="66825" y="127751"/>
                <a:pt x="69809" y="128702"/>
                <a:pt x="70960" y="131003"/>
              </a:cubicBezTo>
              <a:cubicBezTo>
                <a:pt x="72638" y="134358"/>
                <a:pt x="72659" y="138313"/>
                <a:pt x="73689" y="141920"/>
              </a:cubicBezTo>
              <a:cubicBezTo>
                <a:pt x="74479" y="144686"/>
                <a:pt x="75131" y="147535"/>
                <a:pt x="76418" y="150108"/>
              </a:cubicBezTo>
              <a:cubicBezTo>
                <a:pt x="77885" y="153042"/>
                <a:pt x="80544" y="155298"/>
                <a:pt x="81876" y="158295"/>
              </a:cubicBezTo>
              <a:cubicBezTo>
                <a:pt x="84213" y="163553"/>
                <a:pt x="85515" y="169212"/>
                <a:pt x="87335" y="174671"/>
              </a:cubicBezTo>
              <a:lnTo>
                <a:pt x="90064" y="182858"/>
              </a:lnTo>
              <a:cubicBezTo>
                <a:pt x="90974" y="185587"/>
                <a:pt x="90759" y="189012"/>
                <a:pt x="92793" y="191046"/>
              </a:cubicBezTo>
              <a:lnTo>
                <a:pt x="103710" y="201963"/>
              </a:lnTo>
              <a:cubicBezTo>
                <a:pt x="107349" y="201053"/>
                <a:pt x="111272" y="200911"/>
                <a:pt x="114627" y="199234"/>
              </a:cubicBezTo>
              <a:cubicBezTo>
                <a:pt x="116929" y="198083"/>
                <a:pt x="117879" y="195099"/>
                <a:pt x="120086" y="193775"/>
              </a:cubicBezTo>
              <a:cubicBezTo>
                <a:pt x="122553" y="192295"/>
                <a:pt x="125544" y="191956"/>
                <a:pt x="128273" y="191046"/>
              </a:cubicBezTo>
              <a:lnTo>
                <a:pt x="155566" y="218338"/>
              </a:lnTo>
              <a:lnTo>
                <a:pt x="161024" y="223797"/>
              </a:lnTo>
              <a:cubicBezTo>
                <a:pt x="165563" y="228336"/>
                <a:pt x="169185" y="231241"/>
                <a:pt x="171941" y="237443"/>
              </a:cubicBezTo>
              <a:cubicBezTo>
                <a:pt x="174278" y="242701"/>
                <a:pt x="175580" y="248360"/>
                <a:pt x="177399" y="253818"/>
              </a:cubicBezTo>
              <a:lnTo>
                <a:pt x="180129" y="262006"/>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76</xdr:col>
      <xdr:colOff>13646</xdr:colOff>
      <xdr:row>78</xdr:row>
      <xdr:rowOff>10917</xdr:rowOff>
    </xdr:from>
    <xdr:to>
      <xdr:col>91</xdr:col>
      <xdr:colOff>8188</xdr:colOff>
      <xdr:row>88</xdr:row>
      <xdr:rowOff>0</xdr:rowOff>
    </xdr:to>
    <xdr:sp macro="" textlink="">
      <xdr:nvSpPr>
        <xdr:cNvPr id="44" name="Freeform 52">
          <a:extLst>
            <a:ext uri="{FF2B5EF4-FFF2-40B4-BE49-F238E27FC236}">
              <a16:creationId xmlns:a16="http://schemas.microsoft.com/office/drawing/2014/main" id="{00000000-0008-0000-0F00-00002C000000}"/>
            </a:ext>
          </a:extLst>
        </xdr:cNvPr>
        <xdr:cNvSpPr/>
      </xdr:nvSpPr>
      <xdr:spPr>
        <a:xfrm>
          <a:off x="3099746" y="1367277"/>
          <a:ext cx="451742" cy="141483"/>
        </a:xfrm>
        <a:custGeom>
          <a:avLst/>
          <a:gdLst>
            <a:gd name="connsiteX0" fmla="*/ 0 w 403925"/>
            <a:gd name="connsiteY0" fmla="*/ 40938 h 180129"/>
            <a:gd name="connsiteX1" fmla="*/ 8187 w 403925"/>
            <a:gd name="connsiteY1" fmla="*/ 60043 h 180129"/>
            <a:gd name="connsiteX2" fmla="*/ 16375 w 403925"/>
            <a:gd name="connsiteY2" fmla="*/ 73689 h 180129"/>
            <a:gd name="connsiteX3" fmla="*/ 32750 w 403925"/>
            <a:gd name="connsiteY3" fmla="*/ 79147 h 180129"/>
            <a:gd name="connsiteX4" fmla="*/ 40938 w 403925"/>
            <a:gd name="connsiteY4" fmla="*/ 81877 h 180129"/>
            <a:gd name="connsiteX5" fmla="*/ 49126 w 403925"/>
            <a:gd name="connsiteY5" fmla="*/ 84606 h 180129"/>
            <a:gd name="connsiteX6" fmla="*/ 54584 w 403925"/>
            <a:gd name="connsiteY6" fmla="*/ 92793 h 180129"/>
            <a:gd name="connsiteX7" fmla="*/ 60043 w 403925"/>
            <a:gd name="connsiteY7" fmla="*/ 98252 h 180129"/>
            <a:gd name="connsiteX8" fmla="*/ 62772 w 403925"/>
            <a:gd name="connsiteY8" fmla="*/ 106440 h 180129"/>
            <a:gd name="connsiteX9" fmla="*/ 73689 w 403925"/>
            <a:gd name="connsiteY9" fmla="*/ 120086 h 180129"/>
            <a:gd name="connsiteX10" fmla="*/ 79147 w 403925"/>
            <a:gd name="connsiteY10" fmla="*/ 128273 h 180129"/>
            <a:gd name="connsiteX11" fmla="*/ 92793 w 403925"/>
            <a:gd name="connsiteY11" fmla="*/ 141920 h 180129"/>
            <a:gd name="connsiteX12" fmla="*/ 98252 w 403925"/>
            <a:gd name="connsiteY12" fmla="*/ 147378 h 180129"/>
            <a:gd name="connsiteX13" fmla="*/ 106439 w 403925"/>
            <a:gd name="connsiteY13" fmla="*/ 163753 h 180129"/>
            <a:gd name="connsiteX14" fmla="*/ 111898 w 403925"/>
            <a:gd name="connsiteY14" fmla="*/ 169212 h 180129"/>
            <a:gd name="connsiteX15" fmla="*/ 117356 w 403925"/>
            <a:gd name="connsiteY15" fmla="*/ 177399 h 180129"/>
            <a:gd name="connsiteX16" fmla="*/ 125544 w 403925"/>
            <a:gd name="connsiteY16" fmla="*/ 180129 h 180129"/>
            <a:gd name="connsiteX17" fmla="*/ 177399 w 403925"/>
            <a:gd name="connsiteY17" fmla="*/ 177399 h 180129"/>
            <a:gd name="connsiteX18" fmla="*/ 188316 w 403925"/>
            <a:gd name="connsiteY18" fmla="*/ 163753 h 180129"/>
            <a:gd name="connsiteX19" fmla="*/ 196504 w 403925"/>
            <a:gd name="connsiteY19" fmla="*/ 161024 h 180129"/>
            <a:gd name="connsiteX20" fmla="*/ 196504 w 403925"/>
            <a:gd name="connsiteY20" fmla="*/ 144649 h 180129"/>
            <a:gd name="connsiteX21" fmla="*/ 204692 w 403925"/>
            <a:gd name="connsiteY21" fmla="*/ 62772 h 180129"/>
            <a:gd name="connsiteX22" fmla="*/ 207421 w 403925"/>
            <a:gd name="connsiteY22" fmla="*/ 54584 h 180129"/>
            <a:gd name="connsiteX23" fmla="*/ 215609 w 403925"/>
            <a:gd name="connsiteY23" fmla="*/ 49126 h 180129"/>
            <a:gd name="connsiteX24" fmla="*/ 221067 w 403925"/>
            <a:gd name="connsiteY24" fmla="*/ 43667 h 180129"/>
            <a:gd name="connsiteX25" fmla="*/ 240172 w 403925"/>
            <a:gd name="connsiteY25" fmla="*/ 27292 h 180129"/>
            <a:gd name="connsiteX26" fmla="*/ 251088 w 403925"/>
            <a:gd name="connsiteY26" fmla="*/ 10917 h 180129"/>
            <a:gd name="connsiteX27" fmla="*/ 275652 w 403925"/>
            <a:gd name="connsiteY27" fmla="*/ 2729 h 180129"/>
            <a:gd name="connsiteX28" fmla="*/ 283839 w 403925"/>
            <a:gd name="connsiteY28" fmla="*/ 0 h 180129"/>
            <a:gd name="connsiteX29" fmla="*/ 322048 w 403925"/>
            <a:gd name="connsiteY29" fmla="*/ 2729 h 180129"/>
            <a:gd name="connsiteX30" fmla="*/ 330236 w 403925"/>
            <a:gd name="connsiteY30" fmla="*/ 5458 h 180129"/>
            <a:gd name="connsiteX31" fmla="*/ 352070 w 403925"/>
            <a:gd name="connsiteY31" fmla="*/ 8187 h 180129"/>
            <a:gd name="connsiteX32" fmla="*/ 368445 w 403925"/>
            <a:gd name="connsiteY32" fmla="*/ 13646 h 180129"/>
            <a:gd name="connsiteX33" fmla="*/ 379362 w 403925"/>
            <a:gd name="connsiteY33" fmla="*/ 16375 h 180129"/>
            <a:gd name="connsiteX34" fmla="*/ 393008 w 403925"/>
            <a:gd name="connsiteY34" fmla="*/ 19104 h 180129"/>
            <a:gd name="connsiteX35" fmla="*/ 401196 w 403925"/>
            <a:gd name="connsiteY35" fmla="*/ 21834 h 180129"/>
            <a:gd name="connsiteX36" fmla="*/ 403925 w 403925"/>
            <a:gd name="connsiteY36" fmla="*/ 16375 h 18012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Lst>
          <a:rect l="l" t="t" r="r" b="b"/>
          <a:pathLst>
            <a:path w="403925" h="180129">
              <a:moveTo>
                <a:pt x="0" y="40938"/>
              </a:moveTo>
              <a:cubicBezTo>
                <a:pt x="6382" y="72852"/>
                <a:pt x="-2297" y="42570"/>
                <a:pt x="8187" y="60043"/>
              </a:cubicBezTo>
              <a:cubicBezTo>
                <a:pt x="12187" y="66710"/>
                <a:pt x="8475" y="69739"/>
                <a:pt x="16375" y="73689"/>
              </a:cubicBezTo>
              <a:cubicBezTo>
                <a:pt x="21521" y="76262"/>
                <a:pt x="27292" y="77328"/>
                <a:pt x="32750" y="79147"/>
              </a:cubicBezTo>
              <a:lnTo>
                <a:pt x="40938" y="81877"/>
              </a:lnTo>
              <a:lnTo>
                <a:pt x="49126" y="84606"/>
              </a:lnTo>
              <a:cubicBezTo>
                <a:pt x="50945" y="87335"/>
                <a:pt x="52535" y="90232"/>
                <a:pt x="54584" y="92793"/>
              </a:cubicBezTo>
              <a:cubicBezTo>
                <a:pt x="56192" y="94802"/>
                <a:pt x="58719" y="96045"/>
                <a:pt x="60043" y="98252"/>
              </a:cubicBezTo>
              <a:cubicBezTo>
                <a:pt x="61523" y="100719"/>
                <a:pt x="61485" y="103867"/>
                <a:pt x="62772" y="106440"/>
              </a:cubicBezTo>
              <a:cubicBezTo>
                <a:pt x="68370" y="117638"/>
                <a:pt x="66921" y="111626"/>
                <a:pt x="73689" y="120086"/>
              </a:cubicBezTo>
              <a:cubicBezTo>
                <a:pt x="75738" y="122647"/>
                <a:pt x="76987" y="125805"/>
                <a:pt x="79147" y="128273"/>
              </a:cubicBezTo>
              <a:cubicBezTo>
                <a:pt x="83383" y="133114"/>
                <a:pt x="88244" y="137371"/>
                <a:pt x="92793" y="141920"/>
              </a:cubicBezTo>
              <a:lnTo>
                <a:pt x="98252" y="147378"/>
              </a:lnTo>
              <a:cubicBezTo>
                <a:pt x="101134" y="156026"/>
                <a:pt x="100393" y="156195"/>
                <a:pt x="106439" y="163753"/>
              </a:cubicBezTo>
              <a:cubicBezTo>
                <a:pt x="108047" y="165762"/>
                <a:pt x="110290" y="167203"/>
                <a:pt x="111898" y="169212"/>
              </a:cubicBezTo>
              <a:cubicBezTo>
                <a:pt x="113947" y="171773"/>
                <a:pt x="114795" y="175350"/>
                <a:pt x="117356" y="177399"/>
              </a:cubicBezTo>
              <a:cubicBezTo>
                <a:pt x="119603" y="179196"/>
                <a:pt x="122815" y="179219"/>
                <a:pt x="125544" y="180129"/>
              </a:cubicBezTo>
              <a:cubicBezTo>
                <a:pt x="142829" y="179219"/>
                <a:pt x="160264" y="179847"/>
                <a:pt x="177399" y="177399"/>
              </a:cubicBezTo>
              <a:cubicBezTo>
                <a:pt x="180789" y="176915"/>
                <a:pt x="187025" y="164785"/>
                <a:pt x="188316" y="163753"/>
              </a:cubicBezTo>
              <a:cubicBezTo>
                <a:pt x="190562" y="161956"/>
                <a:pt x="193775" y="161934"/>
                <a:pt x="196504" y="161024"/>
              </a:cubicBezTo>
              <a:cubicBezTo>
                <a:pt x="203782" y="139188"/>
                <a:pt x="196504" y="166483"/>
                <a:pt x="196504" y="144649"/>
              </a:cubicBezTo>
              <a:cubicBezTo>
                <a:pt x="196504" y="68479"/>
                <a:pt x="181493" y="85967"/>
                <a:pt x="204692" y="62772"/>
              </a:cubicBezTo>
              <a:cubicBezTo>
                <a:pt x="205602" y="60043"/>
                <a:pt x="205624" y="56830"/>
                <a:pt x="207421" y="54584"/>
              </a:cubicBezTo>
              <a:cubicBezTo>
                <a:pt x="209470" y="52023"/>
                <a:pt x="213048" y="51175"/>
                <a:pt x="215609" y="49126"/>
              </a:cubicBezTo>
              <a:cubicBezTo>
                <a:pt x="217618" y="47519"/>
                <a:pt x="219058" y="45274"/>
                <a:pt x="221067" y="43667"/>
              </a:cubicBezTo>
              <a:cubicBezTo>
                <a:pt x="229887" y="36611"/>
                <a:pt x="232662" y="38558"/>
                <a:pt x="240172" y="27292"/>
              </a:cubicBezTo>
              <a:cubicBezTo>
                <a:pt x="243811" y="21834"/>
                <a:pt x="244865" y="12992"/>
                <a:pt x="251088" y="10917"/>
              </a:cubicBezTo>
              <a:lnTo>
                <a:pt x="275652" y="2729"/>
              </a:lnTo>
              <a:lnTo>
                <a:pt x="283839" y="0"/>
              </a:lnTo>
              <a:cubicBezTo>
                <a:pt x="296575" y="910"/>
                <a:pt x="309367" y="1237"/>
                <a:pt x="322048" y="2729"/>
              </a:cubicBezTo>
              <a:cubicBezTo>
                <a:pt x="324905" y="3065"/>
                <a:pt x="327405" y="4943"/>
                <a:pt x="330236" y="5458"/>
              </a:cubicBezTo>
              <a:cubicBezTo>
                <a:pt x="337452" y="6770"/>
                <a:pt x="344792" y="7277"/>
                <a:pt x="352070" y="8187"/>
              </a:cubicBezTo>
              <a:cubicBezTo>
                <a:pt x="357528" y="10007"/>
                <a:pt x="362863" y="12251"/>
                <a:pt x="368445" y="13646"/>
              </a:cubicBezTo>
              <a:cubicBezTo>
                <a:pt x="372084" y="14556"/>
                <a:pt x="375700" y="15561"/>
                <a:pt x="379362" y="16375"/>
              </a:cubicBezTo>
              <a:cubicBezTo>
                <a:pt x="383890" y="17381"/>
                <a:pt x="388508" y="17979"/>
                <a:pt x="393008" y="19104"/>
              </a:cubicBezTo>
              <a:cubicBezTo>
                <a:pt x="395799" y="19802"/>
                <a:pt x="398405" y="22532"/>
                <a:pt x="401196" y="21834"/>
              </a:cubicBezTo>
              <a:cubicBezTo>
                <a:pt x="403170" y="21341"/>
                <a:pt x="403015" y="18195"/>
                <a:pt x="403925" y="16375"/>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56</xdr:col>
      <xdr:colOff>19105</xdr:colOff>
      <xdr:row>85</xdr:row>
      <xdr:rowOff>5458</xdr:rowOff>
    </xdr:from>
    <xdr:to>
      <xdr:col>79</xdr:col>
      <xdr:colOff>2730</xdr:colOff>
      <xdr:row>96</xdr:row>
      <xdr:rowOff>10926</xdr:rowOff>
    </xdr:to>
    <xdr:sp macro="" textlink="">
      <xdr:nvSpPr>
        <xdr:cNvPr id="45" name="Freeform 53">
          <a:extLst>
            <a:ext uri="{FF2B5EF4-FFF2-40B4-BE49-F238E27FC236}">
              <a16:creationId xmlns:a16="http://schemas.microsoft.com/office/drawing/2014/main" id="{00000000-0008-0000-0F00-00002D000000}"/>
            </a:ext>
          </a:extLst>
        </xdr:cNvPr>
        <xdr:cNvSpPr/>
      </xdr:nvSpPr>
      <xdr:spPr>
        <a:xfrm>
          <a:off x="2495605" y="1468498"/>
          <a:ext cx="684665" cy="173108"/>
        </a:xfrm>
        <a:custGeom>
          <a:avLst/>
          <a:gdLst>
            <a:gd name="connsiteX0" fmla="*/ 611347 w 611347"/>
            <a:gd name="connsiteY0" fmla="*/ 0 h 215618"/>
            <a:gd name="connsiteX1" fmla="*/ 600430 w 611347"/>
            <a:gd name="connsiteY1" fmla="*/ 13647 h 215618"/>
            <a:gd name="connsiteX2" fmla="*/ 594971 w 611347"/>
            <a:gd name="connsiteY2" fmla="*/ 19105 h 215618"/>
            <a:gd name="connsiteX3" fmla="*/ 589513 w 611347"/>
            <a:gd name="connsiteY3" fmla="*/ 35480 h 215618"/>
            <a:gd name="connsiteX4" fmla="*/ 584054 w 611347"/>
            <a:gd name="connsiteY4" fmla="*/ 46397 h 215618"/>
            <a:gd name="connsiteX5" fmla="*/ 581325 w 611347"/>
            <a:gd name="connsiteY5" fmla="*/ 54585 h 215618"/>
            <a:gd name="connsiteX6" fmla="*/ 573137 w 611347"/>
            <a:gd name="connsiteY6" fmla="*/ 60043 h 215618"/>
            <a:gd name="connsiteX7" fmla="*/ 554033 w 611347"/>
            <a:gd name="connsiteY7" fmla="*/ 73690 h 215618"/>
            <a:gd name="connsiteX8" fmla="*/ 540387 w 611347"/>
            <a:gd name="connsiteY8" fmla="*/ 87336 h 215618"/>
            <a:gd name="connsiteX9" fmla="*/ 534928 w 611347"/>
            <a:gd name="connsiteY9" fmla="*/ 92794 h 215618"/>
            <a:gd name="connsiteX10" fmla="*/ 518553 w 611347"/>
            <a:gd name="connsiteY10" fmla="*/ 98253 h 215618"/>
            <a:gd name="connsiteX11" fmla="*/ 504907 w 611347"/>
            <a:gd name="connsiteY11" fmla="*/ 109169 h 215618"/>
            <a:gd name="connsiteX12" fmla="*/ 485802 w 611347"/>
            <a:gd name="connsiteY12" fmla="*/ 114628 h 215618"/>
            <a:gd name="connsiteX13" fmla="*/ 455781 w 611347"/>
            <a:gd name="connsiteY13" fmla="*/ 125545 h 215618"/>
            <a:gd name="connsiteX14" fmla="*/ 453051 w 611347"/>
            <a:gd name="connsiteY14" fmla="*/ 139191 h 215618"/>
            <a:gd name="connsiteX15" fmla="*/ 428488 w 611347"/>
            <a:gd name="connsiteY15" fmla="*/ 185588 h 215618"/>
            <a:gd name="connsiteX16" fmla="*/ 425759 w 611347"/>
            <a:gd name="connsiteY16" fmla="*/ 193775 h 215618"/>
            <a:gd name="connsiteX17" fmla="*/ 420301 w 611347"/>
            <a:gd name="connsiteY17" fmla="*/ 199234 h 215618"/>
            <a:gd name="connsiteX18" fmla="*/ 401196 w 611347"/>
            <a:gd name="connsiteY18" fmla="*/ 193775 h 215618"/>
            <a:gd name="connsiteX19" fmla="*/ 395738 w 611347"/>
            <a:gd name="connsiteY19" fmla="*/ 185588 h 215618"/>
            <a:gd name="connsiteX20" fmla="*/ 357528 w 611347"/>
            <a:gd name="connsiteY20" fmla="*/ 182859 h 215618"/>
            <a:gd name="connsiteX21" fmla="*/ 343882 w 611347"/>
            <a:gd name="connsiteY21" fmla="*/ 185588 h 215618"/>
            <a:gd name="connsiteX22" fmla="*/ 335695 w 611347"/>
            <a:gd name="connsiteY22" fmla="*/ 191046 h 215618"/>
            <a:gd name="connsiteX23" fmla="*/ 319319 w 611347"/>
            <a:gd name="connsiteY23" fmla="*/ 196505 h 215618"/>
            <a:gd name="connsiteX24" fmla="*/ 302944 w 611347"/>
            <a:gd name="connsiteY24" fmla="*/ 201963 h 215618"/>
            <a:gd name="connsiteX25" fmla="*/ 294756 w 611347"/>
            <a:gd name="connsiteY25" fmla="*/ 204692 h 215618"/>
            <a:gd name="connsiteX26" fmla="*/ 275652 w 611347"/>
            <a:gd name="connsiteY26" fmla="*/ 212880 h 215618"/>
            <a:gd name="connsiteX27" fmla="*/ 270193 w 611347"/>
            <a:gd name="connsiteY27" fmla="*/ 196505 h 215618"/>
            <a:gd name="connsiteX28" fmla="*/ 259276 w 611347"/>
            <a:gd name="connsiteY28" fmla="*/ 185588 h 215618"/>
            <a:gd name="connsiteX29" fmla="*/ 253818 w 611347"/>
            <a:gd name="connsiteY29" fmla="*/ 180129 h 215618"/>
            <a:gd name="connsiteX30" fmla="*/ 245630 w 611347"/>
            <a:gd name="connsiteY30" fmla="*/ 166483 h 215618"/>
            <a:gd name="connsiteX31" fmla="*/ 237443 w 611347"/>
            <a:gd name="connsiteY31" fmla="*/ 163754 h 215618"/>
            <a:gd name="connsiteX32" fmla="*/ 231984 w 611347"/>
            <a:gd name="connsiteY32" fmla="*/ 158296 h 215618"/>
            <a:gd name="connsiteX33" fmla="*/ 215609 w 611347"/>
            <a:gd name="connsiteY33" fmla="*/ 152837 h 215618"/>
            <a:gd name="connsiteX34" fmla="*/ 43667 w 611347"/>
            <a:gd name="connsiteY34" fmla="*/ 144649 h 215618"/>
            <a:gd name="connsiteX35" fmla="*/ 35480 w 611347"/>
            <a:gd name="connsiteY35" fmla="*/ 139191 h 215618"/>
            <a:gd name="connsiteX36" fmla="*/ 27292 w 611347"/>
            <a:gd name="connsiteY36" fmla="*/ 136462 h 215618"/>
            <a:gd name="connsiteX37" fmla="*/ 0 w 611347"/>
            <a:gd name="connsiteY37" fmla="*/ 133732 h 21561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Lst>
          <a:rect l="l" t="t" r="r" b="b"/>
          <a:pathLst>
            <a:path w="611347" h="215618">
              <a:moveTo>
                <a:pt x="611347" y="0"/>
              </a:moveTo>
              <a:cubicBezTo>
                <a:pt x="607708" y="4549"/>
                <a:pt x="604221" y="9224"/>
                <a:pt x="600430" y="13647"/>
              </a:cubicBezTo>
              <a:cubicBezTo>
                <a:pt x="598755" y="15601"/>
                <a:pt x="596122" y="16804"/>
                <a:pt x="594971" y="19105"/>
              </a:cubicBezTo>
              <a:cubicBezTo>
                <a:pt x="592398" y="24251"/>
                <a:pt x="592086" y="30334"/>
                <a:pt x="589513" y="35480"/>
              </a:cubicBezTo>
              <a:cubicBezTo>
                <a:pt x="587693" y="39119"/>
                <a:pt x="585657" y="42657"/>
                <a:pt x="584054" y="46397"/>
              </a:cubicBezTo>
              <a:cubicBezTo>
                <a:pt x="582921" y="49041"/>
                <a:pt x="583122" y="52339"/>
                <a:pt x="581325" y="54585"/>
              </a:cubicBezTo>
              <a:cubicBezTo>
                <a:pt x="579276" y="57146"/>
                <a:pt x="575628" y="57908"/>
                <a:pt x="573137" y="60043"/>
              </a:cubicBezTo>
              <a:cubicBezTo>
                <a:pt x="556652" y="74173"/>
                <a:pt x="569078" y="68673"/>
                <a:pt x="554033" y="73690"/>
              </a:cubicBezTo>
              <a:lnTo>
                <a:pt x="540387" y="87336"/>
              </a:lnTo>
              <a:cubicBezTo>
                <a:pt x="538567" y="89155"/>
                <a:pt x="537369" y="91980"/>
                <a:pt x="534928" y="92794"/>
              </a:cubicBezTo>
              <a:lnTo>
                <a:pt x="518553" y="98253"/>
              </a:lnTo>
              <a:cubicBezTo>
                <a:pt x="513476" y="103329"/>
                <a:pt x="511791" y="105727"/>
                <a:pt x="504907" y="109169"/>
              </a:cubicBezTo>
              <a:cubicBezTo>
                <a:pt x="500987" y="111129"/>
                <a:pt x="489306" y="113752"/>
                <a:pt x="485802" y="114628"/>
              </a:cubicBezTo>
              <a:cubicBezTo>
                <a:pt x="478460" y="136655"/>
                <a:pt x="491407" y="106113"/>
                <a:pt x="455781" y="125545"/>
              </a:cubicBezTo>
              <a:cubicBezTo>
                <a:pt x="451709" y="127766"/>
                <a:pt x="453961" y="134642"/>
                <a:pt x="453051" y="139191"/>
              </a:cubicBezTo>
              <a:cubicBezTo>
                <a:pt x="448382" y="213897"/>
                <a:pt x="465539" y="169122"/>
                <a:pt x="428488" y="185588"/>
              </a:cubicBezTo>
              <a:cubicBezTo>
                <a:pt x="425859" y="186756"/>
                <a:pt x="427239" y="191308"/>
                <a:pt x="425759" y="193775"/>
              </a:cubicBezTo>
              <a:cubicBezTo>
                <a:pt x="424435" y="195982"/>
                <a:pt x="422120" y="197414"/>
                <a:pt x="420301" y="199234"/>
              </a:cubicBezTo>
              <a:cubicBezTo>
                <a:pt x="419584" y="199055"/>
                <a:pt x="402978" y="195201"/>
                <a:pt x="401196" y="193775"/>
              </a:cubicBezTo>
              <a:cubicBezTo>
                <a:pt x="398635" y="191726"/>
                <a:pt x="398920" y="186383"/>
                <a:pt x="395738" y="185588"/>
              </a:cubicBezTo>
              <a:cubicBezTo>
                <a:pt x="383350" y="182491"/>
                <a:pt x="370265" y="183769"/>
                <a:pt x="357528" y="182859"/>
              </a:cubicBezTo>
              <a:cubicBezTo>
                <a:pt x="352979" y="183769"/>
                <a:pt x="348225" y="183959"/>
                <a:pt x="343882" y="185588"/>
              </a:cubicBezTo>
              <a:cubicBezTo>
                <a:pt x="340811" y="186740"/>
                <a:pt x="338692" y="189714"/>
                <a:pt x="335695" y="191046"/>
              </a:cubicBezTo>
              <a:cubicBezTo>
                <a:pt x="330437" y="193383"/>
                <a:pt x="324778" y="194685"/>
                <a:pt x="319319" y="196505"/>
              </a:cubicBezTo>
              <a:lnTo>
                <a:pt x="302944" y="201963"/>
              </a:lnTo>
              <a:lnTo>
                <a:pt x="294756" y="204692"/>
              </a:lnTo>
              <a:cubicBezTo>
                <a:pt x="281805" y="217643"/>
                <a:pt x="288721" y="217236"/>
                <a:pt x="275652" y="212880"/>
              </a:cubicBezTo>
              <a:cubicBezTo>
                <a:pt x="273832" y="207422"/>
                <a:pt x="274261" y="200573"/>
                <a:pt x="270193" y="196505"/>
              </a:cubicBezTo>
              <a:lnTo>
                <a:pt x="259276" y="185588"/>
              </a:lnTo>
              <a:lnTo>
                <a:pt x="253818" y="180129"/>
              </a:lnTo>
              <a:cubicBezTo>
                <a:pt x="251671" y="173688"/>
                <a:pt x="251874" y="170230"/>
                <a:pt x="245630" y="166483"/>
              </a:cubicBezTo>
              <a:cubicBezTo>
                <a:pt x="243163" y="165003"/>
                <a:pt x="240172" y="164664"/>
                <a:pt x="237443" y="163754"/>
              </a:cubicBezTo>
              <a:cubicBezTo>
                <a:pt x="235623" y="161935"/>
                <a:pt x="234286" y="159447"/>
                <a:pt x="231984" y="158296"/>
              </a:cubicBezTo>
              <a:cubicBezTo>
                <a:pt x="226838" y="155723"/>
                <a:pt x="215609" y="152837"/>
                <a:pt x="215609" y="152837"/>
              </a:cubicBezTo>
              <a:cubicBezTo>
                <a:pt x="170650" y="107886"/>
                <a:pt x="218130" y="152827"/>
                <a:pt x="43667" y="144649"/>
              </a:cubicBezTo>
              <a:cubicBezTo>
                <a:pt x="40391" y="144495"/>
                <a:pt x="38414" y="140658"/>
                <a:pt x="35480" y="139191"/>
              </a:cubicBezTo>
              <a:cubicBezTo>
                <a:pt x="32907" y="137904"/>
                <a:pt x="30113" y="137026"/>
                <a:pt x="27292" y="136462"/>
              </a:cubicBezTo>
              <a:cubicBezTo>
                <a:pt x="11713" y="133346"/>
                <a:pt x="11979" y="133732"/>
                <a:pt x="0" y="133732"/>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62</xdr:col>
      <xdr:colOff>5458</xdr:colOff>
      <xdr:row>93</xdr:row>
      <xdr:rowOff>2729</xdr:rowOff>
    </xdr:from>
    <xdr:to>
      <xdr:col>72</xdr:col>
      <xdr:colOff>2752</xdr:colOff>
      <xdr:row>111</xdr:row>
      <xdr:rowOff>13646</xdr:rowOff>
    </xdr:to>
    <xdr:sp macro="" textlink="">
      <xdr:nvSpPr>
        <xdr:cNvPr id="46" name="Freeform 54">
          <a:extLst>
            <a:ext uri="{FF2B5EF4-FFF2-40B4-BE49-F238E27FC236}">
              <a16:creationId xmlns:a16="http://schemas.microsoft.com/office/drawing/2014/main" id="{00000000-0008-0000-0F00-00002E000000}"/>
            </a:ext>
          </a:extLst>
        </xdr:cNvPr>
        <xdr:cNvSpPr/>
      </xdr:nvSpPr>
      <xdr:spPr>
        <a:xfrm>
          <a:off x="2664838" y="1587689"/>
          <a:ext cx="302094" cy="285237"/>
        </a:xfrm>
        <a:custGeom>
          <a:avLst/>
          <a:gdLst>
            <a:gd name="connsiteX0" fmla="*/ 10917 w 270216"/>
            <a:gd name="connsiteY0" fmla="*/ 0 h 354799"/>
            <a:gd name="connsiteX1" fmla="*/ 8188 w 270216"/>
            <a:gd name="connsiteY1" fmla="*/ 13646 h 354799"/>
            <a:gd name="connsiteX2" fmla="*/ 2729 w 270216"/>
            <a:gd name="connsiteY2" fmla="*/ 19104 h 354799"/>
            <a:gd name="connsiteX3" fmla="*/ 0 w 270216"/>
            <a:gd name="connsiteY3" fmla="*/ 27292 h 354799"/>
            <a:gd name="connsiteX4" fmla="*/ 2729 w 270216"/>
            <a:gd name="connsiteY4" fmla="*/ 40938 h 354799"/>
            <a:gd name="connsiteX5" fmla="*/ 8188 w 270216"/>
            <a:gd name="connsiteY5" fmla="*/ 49126 h 354799"/>
            <a:gd name="connsiteX6" fmla="*/ 10917 w 270216"/>
            <a:gd name="connsiteY6" fmla="*/ 84606 h 354799"/>
            <a:gd name="connsiteX7" fmla="*/ 13646 w 270216"/>
            <a:gd name="connsiteY7" fmla="*/ 92794 h 354799"/>
            <a:gd name="connsiteX8" fmla="*/ 19105 w 270216"/>
            <a:gd name="connsiteY8" fmla="*/ 98252 h 354799"/>
            <a:gd name="connsiteX9" fmla="*/ 16376 w 270216"/>
            <a:gd name="connsiteY9" fmla="*/ 117357 h 354799"/>
            <a:gd name="connsiteX10" fmla="*/ 10917 w 270216"/>
            <a:gd name="connsiteY10" fmla="*/ 133732 h 354799"/>
            <a:gd name="connsiteX11" fmla="*/ 49126 w 270216"/>
            <a:gd name="connsiteY11" fmla="*/ 139190 h 354799"/>
            <a:gd name="connsiteX12" fmla="*/ 65502 w 270216"/>
            <a:gd name="connsiteY12" fmla="*/ 141920 h 354799"/>
            <a:gd name="connsiteX13" fmla="*/ 84606 w 270216"/>
            <a:gd name="connsiteY13" fmla="*/ 144649 h 354799"/>
            <a:gd name="connsiteX14" fmla="*/ 90065 w 270216"/>
            <a:gd name="connsiteY14" fmla="*/ 150107 h 354799"/>
            <a:gd name="connsiteX15" fmla="*/ 103711 w 270216"/>
            <a:gd name="connsiteY15" fmla="*/ 141920 h 354799"/>
            <a:gd name="connsiteX16" fmla="*/ 128274 w 270216"/>
            <a:gd name="connsiteY16" fmla="*/ 147378 h 354799"/>
            <a:gd name="connsiteX17" fmla="*/ 133732 w 270216"/>
            <a:gd name="connsiteY17" fmla="*/ 152837 h 354799"/>
            <a:gd name="connsiteX18" fmla="*/ 150108 w 270216"/>
            <a:gd name="connsiteY18" fmla="*/ 158295 h 354799"/>
            <a:gd name="connsiteX19" fmla="*/ 155566 w 270216"/>
            <a:gd name="connsiteY19" fmla="*/ 166483 h 354799"/>
            <a:gd name="connsiteX20" fmla="*/ 158295 w 270216"/>
            <a:gd name="connsiteY20" fmla="*/ 174670 h 354799"/>
            <a:gd name="connsiteX21" fmla="*/ 163754 w 270216"/>
            <a:gd name="connsiteY21" fmla="*/ 180129 h 354799"/>
            <a:gd name="connsiteX22" fmla="*/ 174671 w 270216"/>
            <a:gd name="connsiteY22" fmla="*/ 193775 h 354799"/>
            <a:gd name="connsiteX23" fmla="*/ 185588 w 270216"/>
            <a:gd name="connsiteY23" fmla="*/ 207421 h 354799"/>
            <a:gd name="connsiteX24" fmla="*/ 188317 w 270216"/>
            <a:gd name="connsiteY24" fmla="*/ 215609 h 354799"/>
            <a:gd name="connsiteX25" fmla="*/ 196505 w 270216"/>
            <a:gd name="connsiteY25" fmla="*/ 231984 h 354799"/>
            <a:gd name="connsiteX26" fmla="*/ 201963 w 270216"/>
            <a:gd name="connsiteY26" fmla="*/ 286569 h 354799"/>
            <a:gd name="connsiteX27" fmla="*/ 207421 w 270216"/>
            <a:gd name="connsiteY27" fmla="*/ 305673 h 354799"/>
            <a:gd name="connsiteX28" fmla="*/ 212880 w 270216"/>
            <a:gd name="connsiteY28" fmla="*/ 311132 h 354799"/>
            <a:gd name="connsiteX29" fmla="*/ 218338 w 270216"/>
            <a:gd name="connsiteY29" fmla="*/ 319319 h 354799"/>
            <a:gd name="connsiteX30" fmla="*/ 234714 w 270216"/>
            <a:gd name="connsiteY30" fmla="*/ 327507 h 354799"/>
            <a:gd name="connsiteX31" fmla="*/ 248360 w 270216"/>
            <a:gd name="connsiteY31" fmla="*/ 338424 h 354799"/>
            <a:gd name="connsiteX32" fmla="*/ 256548 w 270216"/>
            <a:gd name="connsiteY32" fmla="*/ 343882 h 354799"/>
            <a:gd name="connsiteX33" fmla="*/ 262006 w 270216"/>
            <a:gd name="connsiteY33" fmla="*/ 349341 h 354799"/>
            <a:gd name="connsiteX34" fmla="*/ 270194 w 270216"/>
            <a:gd name="connsiteY34" fmla="*/ 354799 h 35479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Lst>
          <a:rect l="l" t="t" r="r" b="b"/>
          <a:pathLst>
            <a:path w="270216" h="354799">
              <a:moveTo>
                <a:pt x="10917" y="0"/>
              </a:moveTo>
              <a:cubicBezTo>
                <a:pt x="10007" y="4549"/>
                <a:pt x="10015" y="9382"/>
                <a:pt x="8188" y="13646"/>
              </a:cubicBezTo>
              <a:cubicBezTo>
                <a:pt x="7174" y="16011"/>
                <a:pt x="4053" y="16898"/>
                <a:pt x="2729" y="19104"/>
              </a:cubicBezTo>
              <a:cubicBezTo>
                <a:pt x="1249" y="21571"/>
                <a:pt x="910" y="24563"/>
                <a:pt x="0" y="27292"/>
              </a:cubicBezTo>
              <a:cubicBezTo>
                <a:pt x="910" y="31841"/>
                <a:pt x="1100" y="36595"/>
                <a:pt x="2729" y="40938"/>
              </a:cubicBezTo>
              <a:cubicBezTo>
                <a:pt x="3881" y="44009"/>
                <a:pt x="7583" y="45902"/>
                <a:pt x="8188" y="49126"/>
              </a:cubicBezTo>
              <a:cubicBezTo>
                <a:pt x="10374" y="60784"/>
                <a:pt x="9446" y="72836"/>
                <a:pt x="10917" y="84606"/>
              </a:cubicBezTo>
              <a:cubicBezTo>
                <a:pt x="11274" y="87461"/>
                <a:pt x="12166" y="90327"/>
                <a:pt x="13646" y="92794"/>
              </a:cubicBezTo>
              <a:cubicBezTo>
                <a:pt x="14970" y="95000"/>
                <a:pt x="17285" y="96433"/>
                <a:pt x="19105" y="98252"/>
              </a:cubicBezTo>
              <a:cubicBezTo>
                <a:pt x="18195" y="104620"/>
                <a:pt x="17823" y="111089"/>
                <a:pt x="16376" y="117357"/>
              </a:cubicBezTo>
              <a:cubicBezTo>
                <a:pt x="15082" y="122963"/>
                <a:pt x="10917" y="133732"/>
                <a:pt x="10917" y="133732"/>
              </a:cubicBezTo>
              <a:cubicBezTo>
                <a:pt x="29806" y="140028"/>
                <a:pt x="12159" y="134841"/>
                <a:pt x="49126" y="139190"/>
              </a:cubicBezTo>
              <a:cubicBezTo>
                <a:pt x="54622" y="139837"/>
                <a:pt x="60032" y="141078"/>
                <a:pt x="65502" y="141920"/>
              </a:cubicBezTo>
              <a:cubicBezTo>
                <a:pt x="71860" y="142898"/>
                <a:pt x="78238" y="143739"/>
                <a:pt x="84606" y="144649"/>
              </a:cubicBezTo>
              <a:cubicBezTo>
                <a:pt x="86426" y="146468"/>
                <a:pt x="87542" y="149602"/>
                <a:pt x="90065" y="150107"/>
              </a:cubicBezTo>
              <a:cubicBezTo>
                <a:pt x="95969" y="151288"/>
                <a:pt x="100444" y="145187"/>
                <a:pt x="103711" y="141920"/>
              </a:cubicBezTo>
              <a:cubicBezTo>
                <a:pt x="107015" y="142471"/>
                <a:pt x="123107" y="144278"/>
                <a:pt x="128274" y="147378"/>
              </a:cubicBezTo>
              <a:cubicBezTo>
                <a:pt x="130480" y="148702"/>
                <a:pt x="131430" y="151686"/>
                <a:pt x="133732" y="152837"/>
              </a:cubicBezTo>
              <a:cubicBezTo>
                <a:pt x="138878" y="155410"/>
                <a:pt x="150108" y="158295"/>
                <a:pt x="150108" y="158295"/>
              </a:cubicBezTo>
              <a:cubicBezTo>
                <a:pt x="151927" y="161024"/>
                <a:pt x="154099" y="163549"/>
                <a:pt x="155566" y="166483"/>
              </a:cubicBezTo>
              <a:cubicBezTo>
                <a:pt x="156852" y="169056"/>
                <a:pt x="156815" y="172203"/>
                <a:pt x="158295" y="174670"/>
              </a:cubicBezTo>
              <a:cubicBezTo>
                <a:pt x="159619" y="176877"/>
                <a:pt x="162146" y="178120"/>
                <a:pt x="163754" y="180129"/>
              </a:cubicBezTo>
              <a:cubicBezTo>
                <a:pt x="177526" y="197344"/>
                <a:pt x="161489" y="180593"/>
                <a:pt x="174671" y="193775"/>
              </a:cubicBezTo>
              <a:cubicBezTo>
                <a:pt x="181530" y="214356"/>
                <a:pt x="171479" y="189785"/>
                <a:pt x="185588" y="207421"/>
              </a:cubicBezTo>
              <a:cubicBezTo>
                <a:pt x="187385" y="209667"/>
                <a:pt x="187030" y="213036"/>
                <a:pt x="188317" y="215609"/>
              </a:cubicBezTo>
              <a:cubicBezTo>
                <a:pt x="198902" y="236780"/>
                <a:pt x="189640" y="211395"/>
                <a:pt x="196505" y="231984"/>
              </a:cubicBezTo>
              <a:cubicBezTo>
                <a:pt x="200924" y="307115"/>
                <a:pt x="194053" y="258881"/>
                <a:pt x="201963" y="286569"/>
              </a:cubicBezTo>
              <a:cubicBezTo>
                <a:pt x="202612" y="288840"/>
                <a:pt x="205636" y="302698"/>
                <a:pt x="207421" y="305673"/>
              </a:cubicBezTo>
              <a:cubicBezTo>
                <a:pt x="208745" y="307880"/>
                <a:pt x="211272" y="309123"/>
                <a:pt x="212880" y="311132"/>
              </a:cubicBezTo>
              <a:cubicBezTo>
                <a:pt x="214929" y="313693"/>
                <a:pt x="216019" y="317000"/>
                <a:pt x="218338" y="319319"/>
              </a:cubicBezTo>
              <a:cubicBezTo>
                <a:pt x="223630" y="324611"/>
                <a:pt x="228053" y="325287"/>
                <a:pt x="234714" y="327507"/>
              </a:cubicBezTo>
              <a:cubicBezTo>
                <a:pt x="259921" y="344311"/>
                <a:pt x="228908" y="322863"/>
                <a:pt x="248360" y="338424"/>
              </a:cubicBezTo>
              <a:cubicBezTo>
                <a:pt x="250921" y="340473"/>
                <a:pt x="253987" y="341833"/>
                <a:pt x="256548" y="343882"/>
              </a:cubicBezTo>
              <a:cubicBezTo>
                <a:pt x="258557" y="345489"/>
                <a:pt x="259800" y="348017"/>
                <a:pt x="262006" y="349341"/>
              </a:cubicBezTo>
              <a:cubicBezTo>
                <a:pt x="271057" y="354772"/>
                <a:pt x="270194" y="348430"/>
                <a:pt x="270194" y="354799"/>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71</xdr:col>
      <xdr:colOff>16376</xdr:colOff>
      <xdr:row>88</xdr:row>
      <xdr:rowOff>13639</xdr:rowOff>
    </xdr:from>
    <xdr:to>
      <xdr:col>82</xdr:col>
      <xdr:colOff>24563</xdr:colOff>
      <xdr:row>118</xdr:row>
      <xdr:rowOff>10917</xdr:rowOff>
    </xdr:to>
    <xdr:sp macro="" textlink="">
      <xdr:nvSpPr>
        <xdr:cNvPr id="47" name="Freeform 55">
          <a:extLst>
            <a:ext uri="{FF2B5EF4-FFF2-40B4-BE49-F238E27FC236}">
              <a16:creationId xmlns:a16="http://schemas.microsoft.com/office/drawing/2014/main" id="{00000000-0008-0000-0F00-00002F000000}"/>
            </a:ext>
          </a:extLst>
        </xdr:cNvPr>
        <xdr:cNvSpPr/>
      </xdr:nvSpPr>
      <xdr:spPr>
        <a:xfrm>
          <a:off x="2950076" y="1522399"/>
          <a:ext cx="343467" cy="454478"/>
        </a:xfrm>
        <a:custGeom>
          <a:avLst/>
          <a:gdLst>
            <a:gd name="connsiteX0" fmla="*/ 10916 w 308402"/>
            <a:gd name="connsiteY0" fmla="*/ 447600 h 570415"/>
            <a:gd name="connsiteX1" fmla="*/ 8187 w 308402"/>
            <a:gd name="connsiteY1" fmla="*/ 461246 h 570415"/>
            <a:gd name="connsiteX2" fmla="*/ 5458 w 308402"/>
            <a:gd name="connsiteY2" fmla="*/ 469434 h 570415"/>
            <a:gd name="connsiteX3" fmla="*/ 0 w 308402"/>
            <a:gd name="connsiteY3" fmla="*/ 493997 h 570415"/>
            <a:gd name="connsiteX4" fmla="*/ 2729 w 308402"/>
            <a:gd name="connsiteY4" fmla="*/ 532206 h 570415"/>
            <a:gd name="connsiteX5" fmla="*/ 8187 w 308402"/>
            <a:gd name="connsiteY5" fmla="*/ 540394 h 570415"/>
            <a:gd name="connsiteX6" fmla="*/ 16375 w 308402"/>
            <a:gd name="connsiteY6" fmla="*/ 543123 h 570415"/>
            <a:gd name="connsiteX7" fmla="*/ 40938 w 308402"/>
            <a:gd name="connsiteY7" fmla="*/ 545852 h 570415"/>
            <a:gd name="connsiteX8" fmla="*/ 49126 w 308402"/>
            <a:gd name="connsiteY8" fmla="*/ 548581 h 570415"/>
            <a:gd name="connsiteX9" fmla="*/ 57313 w 308402"/>
            <a:gd name="connsiteY9" fmla="*/ 543123 h 570415"/>
            <a:gd name="connsiteX10" fmla="*/ 51855 w 308402"/>
            <a:gd name="connsiteY10" fmla="*/ 496726 h 570415"/>
            <a:gd name="connsiteX11" fmla="*/ 54584 w 308402"/>
            <a:gd name="connsiteY11" fmla="*/ 485809 h 570415"/>
            <a:gd name="connsiteX12" fmla="*/ 60043 w 308402"/>
            <a:gd name="connsiteY12" fmla="*/ 480351 h 570415"/>
            <a:gd name="connsiteX13" fmla="*/ 70959 w 308402"/>
            <a:gd name="connsiteY13" fmla="*/ 466705 h 570415"/>
            <a:gd name="connsiteX14" fmla="*/ 87335 w 308402"/>
            <a:gd name="connsiteY14" fmla="*/ 469434 h 570415"/>
            <a:gd name="connsiteX15" fmla="*/ 90064 w 308402"/>
            <a:gd name="connsiteY15" fmla="*/ 477621 h 570415"/>
            <a:gd name="connsiteX16" fmla="*/ 98252 w 308402"/>
            <a:gd name="connsiteY16" fmla="*/ 496726 h 570415"/>
            <a:gd name="connsiteX17" fmla="*/ 114627 w 308402"/>
            <a:gd name="connsiteY17" fmla="*/ 491268 h 570415"/>
            <a:gd name="connsiteX18" fmla="*/ 120086 w 308402"/>
            <a:gd name="connsiteY18" fmla="*/ 485809 h 570415"/>
            <a:gd name="connsiteX19" fmla="*/ 131002 w 308402"/>
            <a:gd name="connsiteY19" fmla="*/ 483080 h 570415"/>
            <a:gd name="connsiteX20" fmla="*/ 139190 w 308402"/>
            <a:gd name="connsiteY20" fmla="*/ 480351 h 570415"/>
            <a:gd name="connsiteX21" fmla="*/ 150107 w 308402"/>
            <a:gd name="connsiteY21" fmla="*/ 477621 h 570415"/>
            <a:gd name="connsiteX22" fmla="*/ 166482 w 308402"/>
            <a:gd name="connsiteY22" fmla="*/ 472163 h 570415"/>
            <a:gd name="connsiteX23" fmla="*/ 174670 w 308402"/>
            <a:gd name="connsiteY23" fmla="*/ 474892 h 570415"/>
            <a:gd name="connsiteX24" fmla="*/ 177399 w 308402"/>
            <a:gd name="connsiteY24" fmla="*/ 496726 h 570415"/>
            <a:gd name="connsiteX25" fmla="*/ 182858 w 308402"/>
            <a:gd name="connsiteY25" fmla="*/ 526748 h 570415"/>
            <a:gd name="connsiteX26" fmla="*/ 180128 w 308402"/>
            <a:gd name="connsiteY26" fmla="*/ 548581 h 570415"/>
            <a:gd name="connsiteX27" fmla="*/ 174670 w 308402"/>
            <a:gd name="connsiteY27" fmla="*/ 554040 h 570415"/>
            <a:gd name="connsiteX28" fmla="*/ 177399 w 308402"/>
            <a:gd name="connsiteY28" fmla="*/ 570415 h 570415"/>
            <a:gd name="connsiteX29" fmla="*/ 196504 w 308402"/>
            <a:gd name="connsiteY29" fmla="*/ 556769 h 570415"/>
            <a:gd name="connsiteX30" fmla="*/ 212879 w 308402"/>
            <a:gd name="connsiteY30" fmla="*/ 548581 h 570415"/>
            <a:gd name="connsiteX31" fmla="*/ 226525 w 308402"/>
            <a:gd name="connsiteY31" fmla="*/ 540394 h 570415"/>
            <a:gd name="connsiteX32" fmla="*/ 259276 w 308402"/>
            <a:gd name="connsiteY32" fmla="*/ 526748 h 570415"/>
            <a:gd name="connsiteX33" fmla="*/ 267464 w 308402"/>
            <a:gd name="connsiteY33" fmla="*/ 524018 h 570415"/>
            <a:gd name="connsiteX34" fmla="*/ 286568 w 308402"/>
            <a:gd name="connsiteY34" fmla="*/ 504914 h 570415"/>
            <a:gd name="connsiteX35" fmla="*/ 289298 w 308402"/>
            <a:gd name="connsiteY35" fmla="*/ 480351 h 570415"/>
            <a:gd name="connsiteX36" fmla="*/ 283839 w 308402"/>
            <a:gd name="connsiteY36" fmla="*/ 472163 h 570415"/>
            <a:gd name="connsiteX37" fmla="*/ 275651 w 308402"/>
            <a:gd name="connsiteY37" fmla="*/ 458517 h 570415"/>
            <a:gd name="connsiteX38" fmla="*/ 264735 w 308402"/>
            <a:gd name="connsiteY38" fmla="*/ 444871 h 570415"/>
            <a:gd name="connsiteX39" fmla="*/ 256547 w 308402"/>
            <a:gd name="connsiteY39" fmla="*/ 428495 h 570415"/>
            <a:gd name="connsiteX40" fmla="*/ 251088 w 308402"/>
            <a:gd name="connsiteY40" fmla="*/ 409391 h 570415"/>
            <a:gd name="connsiteX41" fmla="*/ 245630 w 308402"/>
            <a:gd name="connsiteY41" fmla="*/ 362994 h 570415"/>
            <a:gd name="connsiteX42" fmla="*/ 240171 w 308402"/>
            <a:gd name="connsiteY42" fmla="*/ 346619 h 570415"/>
            <a:gd name="connsiteX43" fmla="*/ 234713 w 308402"/>
            <a:gd name="connsiteY43" fmla="*/ 330243 h 570415"/>
            <a:gd name="connsiteX44" fmla="*/ 231984 w 308402"/>
            <a:gd name="connsiteY44" fmla="*/ 322056 h 570415"/>
            <a:gd name="connsiteX45" fmla="*/ 229255 w 308402"/>
            <a:gd name="connsiteY45" fmla="*/ 302951 h 570415"/>
            <a:gd name="connsiteX46" fmla="*/ 226525 w 308402"/>
            <a:gd name="connsiteY46" fmla="*/ 281117 h 570415"/>
            <a:gd name="connsiteX47" fmla="*/ 223796 w 308402"/>
            <a:gd name="connsiteY47" fmla="*/ 270200 h 570415"/>
            <a:gd name="connsiteX48" fmla="*/ 221067 w 308402"/>
            <a:gd name="connsiteY48" fmla="*/ 237450 h 570415"/>
            <a:gd name="connsiteX49" fmla="*/ 218338 w 308402"/>
            <a:gd name="connsiteY49" fmla="*/ 221074 h 570415"/>
            <a:gd name="connsiteX50" fmla="*/ 215608 w 308402"/>
            <a:gd name="connsiteY50" fmla="*/ 161031 h 570415"/>
            <a:gd name="connsiteX51" fmla="*/ 218338 w 308402"/>
            <a:gd name="connsiteY51" fmla="*/ 120093 h 570415"/>
            <a:gd name="connsiteX52" fmla="*/ 223796 w 308402"/>
            <a:gd name="connsiteY52" fmla="*/ 111905 h 570415"/>
            <a:gd name="connsiteX53" fmla="*/ 234713 w 308402"/>
            <a:gd name="connsiteY53" fmla="*/ 100988 h 570415"/>
            <a:gd name="connsiteX54" fmla="*/ 237442 w 308402"/>
            <a:gd name="connsiteY54" fmla="*/ 92801 h 570415"/>
            <a:gd name="connsiteX55" fmla="*/ 242901 w 308402"/>
            <a:gd name="connsiteY55" fmla="*/ 87342 h 570415"/>
            <a:gd name="connsiteX56" fmla="*/ 248359 w 308402"/>
            <a:gd name="connsiteY56" fmla="*/ 79154 h 570415"/>
            <a:gd name="connsiteX57" fmla="*/ 253818 w 308402"/>
            <a:gd name="connsiteY57" fmla="*/ 73696 h 570415"/>
            <a:gd name="connsiteX58" fmla="*/ 270193 w 308402"/>
            <a:gd name="connsiteY58" fmla="*/ 54591 h 570415"/>
            <a:gd name="connsiteX59" fmla="*/ 278381 w 308402"/>
            <a:gd name="connsiteY59" fmla="*/ 51862 h 570415"/>
            <a:gd name="connsiteX60" fmla="*/ 281110 w 308402"/>
            <a:gd name="connsiteY60" fmla="*/ 43674 h 570415"/>
            <a:gd name="connsiteX61" fmla="*/ 292027 w 308402"/>
            <a:gd name="connsiteY61" fmla="*/ 30028 h 570415"/>
            <a:gd name="connsiteX62" fmla="*/ 294756 w 308402"/>
            <a:gd name="connsiteY62" fmla="*/ 21841 h 570415"/>
            <a:gd name="connsiteX63" fmla="*/ 300214 w 308402"/>
            <a:gd name="connsiteY63" fmla="*/ 16382 h 570415"/>
            <a:gd name="connsiteX64" fmla="*/ 308402 w 308402"/>
            <a:gd name="connsiteY64" fmla="*/ 7 h 5704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Lst>
          <a:rect l="l" t="t" r="r" b="b"/>
          <a:pathLst>
            <a:path w="308402" h="570415">
              <a:moveTo>
                <a:pt x="10916" y="447600"/>
              </a:moveTo>
              <a:cubicBezTo>
                <a:pt x="10006" y="452149"/>
                <a:pt x="9312" y="456746"/>
                <a:pt x="8187" y="461246"/>
              </a:cubicBezTo>
              <a:cubicBezTo>
                <a:pt x="7489" y="464037"/>
                <a:pt x="6082" y="466626"/>
                <a:pt x="5458" y="469434"/>
              </a:cubicBezTo>
              <a:cubicBezTo>
                <a:pt x="-946" y="498254"/>
                <a:pt x="6143" y="475565"/>
                <a:pt x="0" y="493997"/>
              </a:cubicBezTo>
              <a:cubicBezTo>
                <a:pt x="910" y="506733"/>
                <a:pt x="510" y="519631"/>
                <a:pt x="2729" y="532206"/>
              </a:cubicBezTo>
              <a:cubicBezTo>
                <a:pt x="3299" y="535436"/>
                <a:pt x="5626" y="538345"/>
                <a:pt x="8187" y="540394"/>
              </a:cubicBezTo>
              <a:cubicBezTo>
                <a:pt x="10433" y="542191"/>
                <a:pt x="13537" y="542650"/>
                <a:pt x="16375" y="543123"/>
              </a:cubicBezTo>
              <a:cubicBezTo>
                <a:pt x="24501" y="544477"/>
                <a:pt x="32750" y="544942"/>
                <a:pt x="40938" y="545852"/>
              </a:cubicBezTo>
              <a:cubicBezTo>
                <a:pt x="43667" y="546762"/>
                <a:pt x="46288" y="549054"/>
                <a:pt x="49126" y="548581"/>
              </a:cubicBezTo>
              <a:cubicBezTo>
                <a:pt x="52361" y="548042"/>
                <a:pt x="56906" y="546378"/>
                <a:pt x="57313" y="543123"/>
              </a:cubicBezTo>
              <a:cubicBezTo>
                <a:pt x="60247" y="519650"/>
                <a:pt x="57299" y="513061"/>
                <a:pt x="51855" y="496726"/>
              </a:cubicBezTo>
              <a:cubicBezTo>
                <a:pt x="52765" y="493087"/>
                <a:pt x="52906" y="489164"/>
                <a:pt x="54584" y="485809"/>
              </a:cubicBezTo>
              <a:cubicBezTo>
                <a:pt x="55735" y="483508"/>
                <a:pt x="58892" y="482652"/>
                <a:pt x="60043" y="480351"/>
              </a:cubicBezTo>
              <a:cubicBezTo>
                <a:pt x="67583" y="465272"/>
                <a:pt x="56059" y="471672"/>
                <a:pt x="70959" y="466705"/>
              </a:cubicBezTo>
              <a:cubicBezTo>
                <a:pt x="76418" y="467615"/>
                <a:pt x="82530" y="466689"/>
                <a:pt x="87335" y="469434"/>
              </a:cubicBezTo>
              <a:cubicBezTo>
                <a:pt x="89833" y="470861"/>
                <a:pt x="89366" y="474830"/>
                <a:pt x="90064" y="477621"/>
              </a:cubicBezTo>
              <a:cubicBezTo>
                <a:pt x="94376" y="494869"/>
                <a:pt x="88914" y="487390"/>
                <a:pt x="98252" y="496726"/>
              </a:cubicBezTo>
              <a:cubicBezTo>
                <a:pt x="103710" y="494907"/>
                <a:pt x="110559" y="495336"/>
                <a:pt x="114627" y="491268"/>
              </a:cubicBezTo>
              <a:cubicBezTo>
                <a:pt x="116447" y="489448"/>
                <a:pt x="117784" y="486960"/>
                <a:pt x="120086" y="485809"/>
              </a:cubicBezTo>
              <a:cubicBezTo>
                <a:pt x="123441" y="484132"/>
                <a:pt x="127396" y="484110"/>
                <a:pt x="131002" y="483080"/>
              </a:cubicBezTo>
              <a:cubicBezTo>
                <a:pt x="133768" y="482290"/>
                <a:pt x="136424" y="481141"/>
                <a:pt x="139190" y="480351"/>
              </a:cubicBezTo>
              <a:cubicBezTo>
                <a:pt x="142797" y="479320"/>
                <a:pt x="146514" y="478699"/>
                <a:pt x="150107" y="477621"/>
              </a:cubicBezTo>
              <a:cubicBezTo>
                <a:pt x="155618" y="475968"/>
                <a:pt x="166482" y="472163"/>
                <a:pt x="166482" y="472163"/>
              </a:cubicBezTo>
              <a:cubicBezTo>
                <a:pt x="169211" y="473073"/>
                <a:pt x="173502" y="472263"/>
                <a:pt x="174670" y="474892"/>
              </a:cubicBezTo>
              <a:cubicBezTo>
                <a:pt x="177649" y="481594"/>
                <a:pt x="176430" y="489456"/>
                <a:pt x="177399" y="496726"/>
              </a:cubicBezTo>
              <a:cubicBezTo>
                <a:pt x="180193" y="517683"/>
                <a:pt x="178839" y="510675"/>
                <a:pt x="182858" y="526748"/>
              </a:cubicBezTo>
              <a:cubicBezTo>
                <a:pt x="181948" y="534026"/>
                <a:pt x="182236" y="541556"/>
                <a:pt x="180128" y="548581"/>
              </a:cubicBezTo>
              <a:cubicBezTo>
                <a:pt x="179389" y="551046"/>
                <a:pt x="174989" y="551487"/>
                <a:pt x="174670" y="554040"/>
              </a:cubicBezTo>
              <a:cubicBezTo>
                <a:pt x="173984" y="559531"/>
                <a:pt x="176489" y="564957"/>
                <a:pt x="177399" y="570415"/>
              </a:cubicBezTo>
              <a:cubicBezTo>
                <a:pt x="197712" y="563645"/>
                <a:pt x="170597" y="574038"/>
                <a:pt x="196504" y="556769"/>
              </a:cubicBezTo>
              <a:cubicBezTo>
                <a:pt x="207086" y="549715"/>
                <a:pt x="201580" y="552349"/>
                <a:pt x="212879" y="548581"/>
              </a:cubicBezTo>
              <a:cubicBezTo>
                <a:pt x="225128" y="536335"/>
                <a:pt x="210581" y="549252"/>
                <a:pt x="226525" y="540394"/>
              </a:cubicBezTo>
              <a:cubicBezTo>
                <a:pt x="253499" y="525409"/>
                <a:pt x="231374" y="531398"/>
                <a:pt x="259276" y="526748"/>
              </a:cubicBezTo>
              <a:cubicBezTo>
                <a:pt x="262005" y="525838"/>
                <a:pt x="265430" y="526052"/>
                <a:pt x="267464" y="524018"/>
              </a:cubicBezTo>
              <a:cubicBezTo>
                <a:pt x="289360" y="502122"/>
                <a:pt x="268043" y="511089"/>
                <a:pt x="286568" y="504914"/>
              </a:cubicBezTo>
              <a:cubicBezTo>
                <a:pt x="291117" y="491269"/>
                <a:pt x="294756" y="491267"/>
                <a:pt x="289298" y="480351"/>
              </a:cubicBezTo>
              <a:cubicBezTo>
                <a:pt x="287831" y="477417"/>
                <a:pt x="285659" y="474892"/>
                <a:pt x="283839" y="472163"/>
              </a:cubicBezTo>
              <a:cubicBezTo>
                <a:pt x="276108" y="448967"/>
                <a:pt x="286891" y="477249"/>
                <a:pt x="275651" y="458517"/>
              </a:cubicBezTo>
              <a:cubicBezTo>
                <a:pt x="266861" y="443868"/>
                <a:pt x="281043" y="455743"/>
                <a:pt x="264735" y="444871"/>
              </a:cubicBezTo>
              <a:cubicBezTo>
                <a:pt x="257872" y="424286"/>
                <a:pt x="267130" y="449663"/>
                <a:pt x="256547" y="428495"/>
              </a:cubicBezTo>
              <a:cubicBezTo>
                <a:pt x="254590" y="424581"/>
                <a:pt x="251962" y="412886"/>
                <a:pt x="251088" y="409391"/>
              </a:cubicBezTo>
              <a:cubicBezTo>
                <a:pt x="250131" y="398866"/>
                <a:pt x="248759" y="375509"/>
                <a:pt x="245630" y="362994"/>
              </a:cubicBezTo>
              <a:cubicBezTo>
                <a:pt x="244234" y="357412"/>
                <a:pt x="241991" y="352077"/>
                <a:pt x="240171" y="346619"/>
              </a:cubicBezTo>
              <a:lnTo>
                <a:pt x="234713" y="330243"/>
              </a:lnTo>
              <a:lnTo>
                <a:pt x="231984" y="322056"/>
              </a:lnTo>
              <a:cubicBezTo>
                <a:pt x="231074" y="315688"/>
                <a:pt x="230105" y="309328"/>
                <a:pt x="229255" y="302951"/>
              </a:cubicBezTo>
              <a:cubicBezTo>
                <a:pt x="228286" y="295681"/>
                <a:pt x="227731" y="288352"/>
                <a:pt x="226525" y="281117"/>
              </a:cubicBezTo>
              <a:cubicBezTo>
                <a:pt x="225908" y="277417"/>
                <a:pt x="224706" y="273839"/>
                <a:pt x="223796" y="270200"/>
              </a:cubicBezTo>
              <a:cubicBezTo>
                <a:pt x="222886" y="259283"/>
                <a:pt x="222277" y="248338"/>
                <a:pt x="221067" y="237450"/>
              </a:cubicBezTo>
              <a:cubicBezTo>
                <a:pt x="220456" y="231950"/>
                <a:pt x="218732" y="226594"/>
                <a:pt x="218338" y="221074"/>
              </a:cubicBezTo>
              <a:cubicBezTo>
                <a:pt x="216910" y="201090"/>
                <a:pt x="216518" y="181045"/>
                <a:pt x="215608" y="161031"/>
              </a:cubicBezTo>
              <a:cubicBezTo>
                <a:pt x="216518" y="147385"/>
                <a:pt x="216090" y="133583"/>
                <a:pt x="218338" y="120093"/>
              </a:cubicBezTo>
              <a:cubicBezTo>
                <a:pt x="218877" y="116858"/>
                <a:pt x="221661" y="114396"/>
                <a:pt x="223796" y="111905"/>
              </a:cubicBezTo>
              <a:cubicBezTo>
                <a:pt x="227145" y="107998"/>
                <a:pt x="234713" y="100988"/>
                <a:pt x="234713" y="100988"/>
              </a:cubicBezTo>
              <a:cubicBezTo>
                <a:pt x="235623" y="98259"/>
                <a:pt x="235962" y="95268"/>
                <a:pt x="237442" y="92801"/>
              </a:cubicBezTo>
              <a:cubicBezTo>
                <a:pt x="238766" y="90594"/>
                <a:pt x="241293" y="89352"/>
                <a:pt x="242901" y="87342"/>
              </a:cubicBezTo>
              <a:cubicBezTo>
                <a:pt x="244950" y="84781"/>
                <a:pt x="246310" y="81715"/>
                <a:pt x="248359" y="79154"/>
              </a:cubicBezTo>
              <a:cubicBezTo>
                <a:pt x="249966" y="77145"/>
                <a:pt x="252211" y="75705"/>
                <a:pt x="253818" y="73696"/>
              </a:cubicBezTo>
              <a:cubicBezTo>
                <a:pt x="258263" y="68139"/>
                <a:pt x="263024" y="56980"/>
                <a:pt x="270193" y="54591"/>
              </a:cubicBezTo>
              <a:lnTo>
                <a:pt x="278381" y="51862"/>
              </a:lnTo>
              <a:cubicBezTo>
                <a:pt x="279291" y="49133"/>
                <a:pt x="279823" y="46247"/>
                <a:pt x="281110" y="43674"/>
              </a:cubicBezTo>
              <a:cubicBezTo>
                <a:pt x="284552" y="36789"/>
                <a:pt x="286950" y="35105"/>
                <a:pt x="292027" y="30028"/>
              </a:cubicBezTo>
              <a:cubicBezTo>
                <a:pt x="292937" y="27299"/>
                <a:pt x="293276" y="24308"/>
                <a:pt x="294756" y="21841"/>
              </a:cubicBezTo>
              <a:cubicBezTo>
                <a:pt x="296080" y="19634"/>
                <a:pt x="299063" y="18684"/>
                <a:pt x="300214" y="16382"/>
              </a:cubicBezTo>
              <a:cubicBezTo>
                <a:pt x="308833" y="-856"/>
                <a:pt x="299465" y="7"/>
                <a:pt x="308402" y="7"/>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77</xdr:col>
      <xdr:colOff>24180</xdr:colOff>
      <xdr:row>105</xdr:row>
      <xdr:rowOff>0</xdr:rowOff>
    </xdr:from>
    <xdr:to>
      <xdr:col>80</xdr:col>
      <xdr:colOff>19104</xdr:colOff>
      <xdr:row>110</xdr:row>
      <xdr:rowOff>13646</xdr:rowOff>
    </xdr:to>
    <xdr:sp macro="" textlink="">
      <xdr:nvSpPr>
        <xdr:cNvPr id="48" name="Freeform 56">
          <a:extLst>
            <a:ext uri="{FF2B5EF4-FFF2-40B4-BE49-F238E27FC236}">
              <a16:creationId xmlns:a16="http://schemas.microsoft.com/office/drawing/2014/main" id="{00000000-0008-0000-0F00-000030000000}"/>
            </a:ext>
          </a:extLst>
        </xdr:cNvPr>
        <xdr:cNvSpPr/>
      </xdr:nvSpPr>
      <xdr:spPr>
        <a:xfrm>
          <a:off x="3140760" y="1767840"/>
          <a:ext cx="86364" cy="89846"/>
        </a:xfrm>
        <a:custGeom>
          <a:avLst/>
          <a:gdLst>
            <a:gd name="connsiteX0" fmla="*/ 76801 w 76801"/>
            <a:gd name="connsiteY0" fmla="*/ 92793 h 109169"/>
            <a:gd name="connsiteX1" fmla="*/ 65884 w 76801"/>
            <a:gd name="connsiteY1" fmla="*/ 106439 h 109169"/>
            <a:gd name="connsiteX2" fmla="*/ 57697 w 76801"/>
            <a:gd name="connsiteY2" fmla="*/ 109169 h 109169"/>
            <a:gd name="connsiteX3" fmla="*/ 33134 w 76801"/>
            <a:gd name="connsiteY3" fmla="*/ 103710 h 109169"/>
            <a:gd name="connsiteX4" fmla="*/ 14029 w 76801"/>
            <a:gd name="connsiteY4" fmla="*/ 90064 h 109169"/>
            <a:gd name="connsiteX5" fmla="*/ 383 w 76801"/>
            <a:gd name="connsiteY5" fmla="*/ 70960 h 109169"/>
            <a:gd name="connsiteX6" fmla="*/ 3112 w 76801"/>
            <a:gd name="connsiteY6" fmla="*/ 16375 h 109169"/>
            <a:gd name="connsiteX7" fmla="*/ 35863 w 76801"/>
            <a:gd name="connsiteY7" fmla="*/ 8187 h 109169"/>
            <a:gd name="connsiteX8" fmla="*/ 44050 w 76801"/>
            <a:gd name="connsiteY8" fmla="*/ 5458 h 109169"/>
            <a:gd name="connsiteX9" fmla="*/ 49509 w 76801"/>
            <a:gd name="connsiteY9" fmla="*/ 0 h 10916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76801" h="109169">
              <a:moveTo>
                <a:pt x="76801" y="92793"/>
              </a:moveTo>
              <a:cubicBezTo>
                <a:pt x="73162" y="97342"/>
                <a:pt x="70307" y="102648"/>
                <a:pt x="65884" y="106439"/>
              </a:cubicBezTo>
              <a:cubicBezTo>
                <a:pt x="63700" y="108311"/>
                <a:pt x="60574" y="109169"/>
                <a:pt x="57697" y="109169"/>
              </a:cubicBezTo>
              <a:cubicBezTo>
                <a:pt x="48093" y="109169"/>
                <a:pt x="41576" y="106524"/>
                <a:pt x="33134" y="103710"/>
              </a:cubicBezTo>
              <a:cubicBezTo>
                <a:pt x="20183" y="90759"/>
                <a:pt x="27099" y="94420"/>
                <a:pt x="14029" y="90064"/>
              </a:cubicBezTo>
              <a:cubicBezTo>
                <a:pt x="1078" y="77113"/>
                <a:pt x="4739" y="84029"/>
                <a:pt x="383" y="70960"/>
              </a:cubicBezTo>
              <a:cubicBezTo>
                <a:pt x="1293" y="52765"/>
                <a:pt x="-2412" y="33735"/>
                <a:pt x="3112" y="16375"/>
              </a:cubicBezTo>
              <a:cubicBezTo>
                <a:pt x="4370" y="12420"/>
                <a:pt x="33401" y="8734"/>
                <a:pt x="35863" y="8187"/>
              </a:cubicBezTo>
              <a:cubicBezTo>
                <a:pt x="38671" y="7563"/>
                <a:pt x="41321" y="6368"/>
                <a:pt x="44050" y="5458"/>
              </a:cubicBezTo>
              <a:lnTo>
                <a:pt x="49509" y="0"/>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76</xdr:col>
      <xdr:colOff>24539</xdr:colOff>
      <xdr:row>84</xdr:row>
      <xdr:rowOff>13646</xdr:rowOff>
    </xdr:from>
    <xdr:to>
      <xdr:col>78</xdr:col>
      <xdr:colOff>19105</xdr:colOff>
      <xdr:row>88</xdr:row>
      <xdr:rowOff>16375</xdr:rowOff>
    </xdr:to>
    <xdr:sp macro="" textlink="">
      <xdr:nvSpPr>
        <xdr:cNvPr id="49" name="Freeform 57">
          <a:extLst>
            <a:ext uri="{FF2B5EF4-FFF2-40B4-BE49-F238E27FC236}">
              <a16:creationId xmlns:a16="http://schemas.microsoft.com/office/drawing/2014/main" id="{00000000-0008-0000-0F00-000031000000}"/>
            </a:ext>
          </a:extLst>
        </xdr:cNvPr>
        <xdr:cNvSpPr/>
      </xdr:nvSpPr>
      <xdr:spPr>
        <a:xfrm>
          <a:off x="3110639" y="1461446"/>
          <a:ext cx="55526" cy="63689"/>
        </a:xfrm>
        <a:custGeom>
          <a:avLst/>
          <a:gdLst>
            <a:gd name="connsiteX0" fmla="*/ 16399 w 49150"/>
            <a:gd name="connsiteY0" fmla="*/ 79148 h 79148"/>
            <a:gd name="connsiteX1" fmla="*/ 2753 w 49150"/>
            <a:gd name="connsiteY1" fmla="*/ 70960 h 79148"/>
            <a:gd name="connsiteX2" fmla="*/ 2753 w 49150"/>
            <a:gd name="connsiteY2" fmla="*/ 43668 h 79148"/>
            <a:gd name="connsiteX3" fmla="*/ 8211 w 49150"/>
            <a:gd name="connsiteY3" fmla="*/ 10917 h 79148"/>
            <a:gd name="connsiteX4" fmla="*/ 10940 w 49150"/>
            <a:gd name="connsiteY4" fmla="*/ 2730 h 79148"/>
            <a:gd name="connsiteX5" fmla="*/ 19128 w 49150"/>
            <a:gd name="connsiteY5" fmla="*/ 0 h 79148"/>
            <a:gd name="connsiteX6" fmla="*/ 38233 w 49150"/>
            <a:gd name="connsiteY6" fmla="*/ 2730 h 79148"/>
            <a:gd name="connsiteX7" fmla="*/ 40962 w 49150"/>
            <a:gd name="connsiteY7" fmla="*/ 10917 h 79148"/>
            <a:gd name="connsiteX8" fmla="*/ 43691 w 49150"/>
            <a:gd name="connsiteY8" fmla="*/ 24564 h 79148"/>
            <a:gd name="connsiteX9" fmla="*/ 49150 w 49150"/>
            <a:gd name="connsiteY9" fmla="*/ 38210 h 7914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49150" h="79148">
              <a:moveTo>
                <a:pt x="16399" y="79148"/>
              </a:moveTo>
              <a:cubicBezTo>
                <a:pt x="11850" y="76419"/>
                <a:pt x="6504" y="74711"/>
                <a:pt x="2753" y="70960"/>
              </a:cubicBezTo>
              <a:cubicBezTo>
                <a:pt x="-3213" y="64994"/>
                <a:pt x="2308" y="47007"/>
                <a:pt x="2753" y="43668"/>
              </a:cubicBezTo>
              <a:cubicBezTo>
                <a:pt x="5244" y="24981"/>
                <a:pt x="4063" y="25437"/>
                <a:pt x="8211" y="10917"/>
              </a:cubicBezTo>
              <a:cubicBezTo>
                <a:pt x="9001" y="8151"/>
                <a:pt x="8906" y="4764"/>
                <a:pt x="10940" y="2730"/>
              </a:cubicBezTo>
              <a:cubicBezTo>
                <a:pt x="12974" y="696"/>
                <a:pt x="16399" y="910"/>
                <a:pt x="19128" y="0"/>
              </a:cubicBezTo>
              <a:cubicBezTo>
                <a:pt x="25496" y="910"/>
                <a:pt x="32479" y="-147"/>
                <a:pt x="38233" y="2730"/>
              </a:cubicBezTo>
              <a:cubicBezTo>
                <a:pt x="40806" y="4016"/>
                <a:pt x="40264" y="8126"/>
                <a:pt x="40962" y="10917"/>
              </a:cubicBezTo>
              <a:cubicBezTo>
                <a:pt x="42087" y="15418"/>
                <a:pt x="42566" y="20063"/>
                <a:pt x="43691" y="24564"/>
              </a:cubicBezTo>
              <a:cubicBezTo>
                <a:pt x="45377" y="31309"/>
                <a:pt x="46326" y="32563"/>
                <a:pt x="49150" y="3821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82</xdr:col>
      <xdr:colOff>24563</xdr:colOff>
      <xdr:row>88</xdr:row>
      <xdr:rowOff>10917</xdr:rowOff>
    </xdr:from>
    <xdr:to>
      <xdr:col>99</xdr:col>
      <xdr:colOff>2892</xdr:colOff>
      <xdr:row>107</xdr:row>
      <xdr:rowOff>5458</xdr:rowOff>
    </xdr:to>
    <xdr:sp macro="" textlink="">
      <xdr:nvSpPr>
        <xdr:cNvPr id="50" name="Freeform 58">
          <a:extLst>
            <a:ext uri="{FF2B5EF4-FFF2-40B4-BE49-F238E27FC236}">
              <a16:creationId xmlns:a16="http://schemas.microsoft.com/office/drawing/2014/main" id="{00000000-0008-0000-0F00-000032000000}"/>
            </a:ext>
          </a:extLst>
        </xdr:cNvPr>
        <xdr:cNvSpPr/>
      </xdr:nvSpPr>
      <xdr:spPr>
        <a:xfrm>
          <a:off x="3293543" y="1519677"/>
          <a:ext cx="496489" cy="284101"/>
        </a:xfrm>
        <a:custGeom>
          <a:avLst/>
          <a:gdLst>
            <a:gd name="connsiteX0" fmla="*/ 0 w 442298"/>
            <a:gd name="connsiteY0" fmla="*/ 0 h 357528"/>
            <a:gd name="connsiteX1" fmla="*/ 27292 w 442298"/>
            <a:gd name="connsiteY1" fmla="*/ 8187 h 357528"/>
            <a:gd name="connsiteX2" fmla="*/ 32751 w 442298"/>
            <a:gd name="connsiteY2" fmla="*/ 24563 h 357528"/>
            <a:gd name="connsiteX3" fmla="*/ 46397 w 442298"/>
            <a:gd name="connsiteY3" fmla="*/ 35480 h 357528"/>
            <a:gd name="connsiteX4" fmla="*/ 38209 w 442298"/>
            <a:gd name="connsiteY4" fmla="*/ 40938 h 357528"/>
            <a:gd name="connsiteX5" fmla="*/ 32751 w 442298"/>
            <a:gd name="connsiteY5" fmla="*/ 49126 h 357528"/>
            <a:gd name="connsiteX6" fmla="*/ 27292 w 442298"/>
            <a:gd name="connsiteY6" fmla="*/ 54584 h 357528"/>
            <a:gd name="connsiteX7" fmla="*/ 21834 w 442298"/>
            <a:gd name="connsiteY7" fmla="*/ 95523 h 357528"/>
            <a:gd name="connsiteX8" fmla="*/ 24563 w 442298"/>
            <a:gd name="connsiteY8" fmla="*/ 136461 h 357528"/>
            <a:gd name="connsiteX9" fmla="*/ 32751 w 442298"/>
            <a:gd name="connsiteY9" fmla="*/ 139190 h 357528"/>
            <a:gd name="connsiteX10" fmla="*/ 38209 w 442298"/>
            <a:gd name="connsiteY10" fmla="*/ 144649 h 357528"/>
            <a:gd name="connsiteX11" fmla="*/ 51855 w 442298"/>
            <a:gd name="connsiteY11" fmla="*/ 147378 h 357528"/>
            <a:gd name="connsiteX12" fmla="*/ 95523 w 442298"/>
            <a:gd name="connsiteY12" fmla="*/ 150107 h 357528"/>
            <a:gd name="connsiteX13" fmla="*/ 114628 w 442298"/>
            <a:gd name="connsiteY13" fmla="*/ 147378 h 357528"/>
            <a:gd name="connsiteX14" fmla="*/ 125545 w 442298"/>
            <a:gd name="connsiteY14" fmla="*/ 114627 h 357528"/>
            <a:gd name="connsiteX15" fmla="*/ 133732 w 442298"/>
            <a:gd name="connsiteY15" fmla="*/ 128273 h 357528"/>
            <a:gd name="connsiteX16" fmla="*/ 147378 w 442298"/>
            <a:gd name="connsiteY16" fmla="*/ 139190 h 357528"/>
            <a:gd name="connsiteX17" fmla="*/ 161024 w 442298"/>
            <a:gd name="connsiteY17" fmla="*/ 150107 h 357528"/>
            <a:gd name="connsiteX18" fmla="*/ 171941 w 442298"/>
            <a:gd name="connsiteY18" fmla="*/ 163753 h 357528"/>
            <a:gd name="connsiteX19" fmla="*/ 174671 w 442298"/>
            <a:gd name="connsiteY19" fmla="*/ 171941 h 357528"/>
            <a:gd name="connsiteX20" fmla="*/ 185588 w 442298"/>
            <a:gd name="connsiteY20" fmla="*/ 185587 h 357528"/>
            <a:gd name="connsiteX21" fmla="*/ 207421 w 442298"/>
            <a:gd name="connsiteY21" fmla="*/ 188316 h 357528"/>
            <a:gd name="connsiteX22" fmla="*/ 212880 w 442298"/>
            <a:gd name="connsiteY22" fmla="*/ 193775 h 357528"/>
            <a:gd name="connsiteX23" fmla="*/ 226526 w 442298"/>
            <a:gd name="connsiteY23" fmla="*/ 201962 h 357528"/>
            <a:gd name="connsiteX24" fmla="*/ 221067 w 442298"/>
            <a:gd name="connsiteY24" fmla="*/ 207421 h 357528"/>
            <a:gd name="connsiteX25" fmla="*/ 207421 w 442298"/>
            <a:gd name="connsiteY25" fmla="*/ 218338 h 357528"/>
            <a:gd name="connsiteX26" fmla="*/ 199234 w 442298"/>
            <a:gd name="connsiteY26" fmla="*/ 231984 h 357528"/>
            <a:gd name="connsiteX27" fmla="*/ 196504 w 442298"/>
            <a:gd name="connsiteY27" fmla="*/ 240172 h 357528"/>
            <a:gd name="connsiteX28" fmla="*/ 204692 w 442298"/>
            <a:gd name="connsiteY28" fmla="*/ 242901 h 357528"/>
            <a:gd name="connsiteX29" fmla="*/ 218338 w 442298"/>
            <a:gd name="connsiteY29" fmla="*/ 251088 h 357528"/>
            <a:gd name="connsiteX30" fmla="*/ 231984 w 442298"/>
            <a:gd name="connsiteY30" fmla="*/ 259276 h 357528"/>
            <a:gd name="connsiteX31" fmla="*/ 242901 w 442298"/>
            <a:gd name="connsiteY31" fmla="*/ 272922 h 357528"/>
            <a:gd name="connsiteX32" fmla="*/ 256547 w 442298"/>
            <a:gd name="connsiteY32" fmla="*/ 283839 h 357528"/>
            <a:gd name="connsiteX33" fmla="*/ 264735 w 442298"/>
            <a:gd name="connsiteY33" fmla="*/ 286568 h 357528"/>
            <a:gd name="connsiteX34" fmla="*/ 278381 w 442298"/>
            <a:gd name="connsiteY34" fmla="*/ 294756 h 357528"/>
            <a:gd name="connsiteX35" fmla="*/ 286569 w 442298"/>
            <a:gd name="connsiteY35" fmla="*/ 300215 h 357528"/>
            <a:gd name="connsiteX36" fmla="*/ 294757 w 442298"/>
            <a:gd name="connsiteY36" fmla="*/ 308402 h 357528"/>
            <a:gd name="connsiteX37" fmla="*/ 311132 w 442298"/>
            <a:gd name="connsiteY37" fmla="*/ 313861 h 357528"/>
            <a:gd name="connsiteX38" fmla="*/ 330237 w 442298"/>
            <a:gd name="connsiteY38" fmla="*/ 319319 h 357528"/>
            <a:gd name="connsiteX39" fmla="*/ 338424 w 442298"/>
            <a:gd name="connsiteY39" fmla="*/ 322048 h 357528"/>
            <a:gd name="connsiteX40" fmla="*/ 343883 w 442298"/>
            <a:gd name="connsiteY40" fmla="*/ 327507 h 357528"/>
            <a:gd name="connsiteX41" fmla="*/ 357529 w 442298"/>
            <a:gd name="connsiteY41" fmla="*/ 335694 h 357528"/>
            <a:gd name="connsiteX42" fmla="*/ 379363 w 442298"/>
            <a:gd name="connsiteY42" fmla="*/ 332965 h 357528"/>
            <a:gd name="connsiteX43" fmla="*/ 393009 w 442298"/>
            <a:gd name="connsiteY43" fmla="*/ 341153 h 357528"/>
            <a:gd name="connsiteX44" fmla="*/ 401196 w 442298"/>
            <a:gd name="connsiteY44" fmla="*/ 346611 h 357528"/>
            <a:gd name="connsiteX45" fmla="*/ 417572 w 442298"/>
            <a:gd name="connsiteY45" fmla="*/ 352070 h 357528"/>
            <a:gd name="connsiteX46" fmla="*/ 425759 w 442298"/>
            <a:gd name="connsiteY46" fmla="*/ 357528 h 357528"/>
            <a:gd name="connsiteX47" fmla="*/ 442135 w 442298"/>
            <a:gd name="connsiteY47" fmla="*/ 352070 h 357528"/>
            <a:gd name="connsiteX48" fmla="*/ 439406 w 442298"/>
            <a:gd name="connsiteY48" fmla="*/ 352070 h 35752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Lst>
          <a:rect l="l" t="t" r="r" b="b"/>
          <a:pathLst>
            <a:path w="442298" h="357528">
              <a:moveTo>
                <a:pt x="0" y="0"/>
              </a:moveTo>
              <a:cubicBezTo>
                <a:pt x="5342" y="763"/>
                <a:pt x="22425" y="399"/>
                <a:pt x="27292" y="8187"/>
              </a:cubicBezTo>
              <a:cubicBezTo>
                <a:pt x="30342" y="13066"/>
                <a:pt x="27963" y="21372"/>
                <a:pt x="32751" y="24563"/>
              </a:cubicBezTo>
              <a:cubicBezTo>
                <a:pt x="43080" y="31448"/>
                <a:pt x="38620" y="27701"/>
                <a:pt x="46397" y="35480"/>
              </a:cubicBezTo>
              <a:cubicBezTo>
                <a:pt x="43668" y="37299"/>
                <a:pt x="40528" y="38619"/>
                <a:pt x="38209" y="40938"/>
              </a:cubicBezTo>
              <a:cubicBezTo>
                <a:pt x="35890" y="43257"/>
                <a:pt x="34800" y="46565"/>
                <a:pt x="32751" y="49126"/>
              </a:cubicBezTo>
              <a:cubicBezTo>
                <a:pt x="31144" y="51135"/>
                <a:pt x="29112" y="52765"/>
                <a:pt x="27292" y="54584"/>
              </a:cubicBezTo>
              <a:cubicBezTo>
                <a:pt x="21879" y="70826"/>
                <a:pt x="21834" y="68810"/>
                <a:pt x="21834" y="95523"/>
              </a:cubicBezTo>
              <a:cubicBezTo>
                <a:pt x="21834" y="109199"/>
                <a:pt x="21246" y="123193"/>
                <a:pt x="24563" y="136461"/>
              </a:cubicBezTo>
              <a:cubicBezTo>
                <a:pt x="25261" y="139252"/>
                <a:pt x="30022" y="138280"/>
                <a:pt x="32751" y="139190"/>
              </a:cubicBezTo>
              <a:cubicBezTo>
                <a:pt x="34570" y="141010"/>
                <a:pt x="35844" y="143635"/>
                <a:pt x="38209" y="144649"/>
              </a:cubicBezTo>
              <a:cubicBezTo>
                <a:pt x="42473" y="146476"/>
                <a:pt x="47237" y="146938"/>
                <a:pt x="51855" y="147378"/>
              </a:cubicBezTo>
              <a:cubicBezTo>
                <a:pt x="66374" y="148761"/>
                <a:pt x="80967" y="149197"/>
                <a:pt x="95523" y="150107"/>
              </a:cubicBezTo>
              <a:cubicBezTo>
                <a:pt x="101891" y="149197"/>
                <a:pt x="111436" y="152963"/>
                <a:pt x="114628" y="147378"/>
              </a:cubicBezTo>
              <a:cubicBezTo>
                <a:pt x="133508" y="114339"/>
                <a:pt x="102240" y="106860"/>
                <a:pt x="125545" y="114627"/>
              </a:cubicBezTo>
              <a:cubicBezTo>
                <a:pt x="139378" y="128462"/>
                <a:pt x="123101" y="110555"/>
                <a:pt x="133732" y="128273"/>
              </a:cubicBezTo>
              <a:cubicBezTo>
                <a:pt x="136774" y="133343"/>
                <a:pt x="143086" y="135756"/>
                <a:pt x="147378" y="139190"/>
              </a:cubicBezTo>
              <a:cubicBezTo>
                <a:pt x="166821" y="154745"/>
                <a:pt x="135828" y="133310"/>
                <a:pt x="161024" y="150107"/>
              </a:cubicBezTo>
              <a:cubicBezTo>
                <a:pt x="167886" y="170689"/>
                <a:pt x="157832" y="146117"/>
                <a:pt x="171941" y="163753"/>
              </a:cubicBezTo>
              <a:cubicBezTo>
                <a:pt x="173738" y="166000"/>
                <a:pt x="173384" y="169368"/>
                <a:pt x="174671" y="171941"/>
              </a:cubicBezTo>
              <a:cubicBezTo>
                <a:pt x="175450" y="173499"/>
                <a:pt x="182600" y="184691"/>
                <a:pt x="185588" y="185587"/>
              </a:cubicBezTo>
              <a:cubicBezTo>
                <a:pt x="192613" y="187694"/>
                <a:pt x="200143" y="187406"/>
                <a:pt x="207421" y="188316"/>
              </a:cubicBezTo>
              <a:cubicBezTo>
                <a:pt x="209241" y="190136"/>
                <a:pt x="210673" y="192451"/>
                <a:pt x="212880" y="193775"/>
              </a:cubicBezTo>
              <a:cubicBezTo>
                <a:pt x="230598" y="204406"/>
                <a:pt x="212691" y="188129"/>
                <a:pt x="226526" y="201962"/>
              </a:cubicBezTo>
              <a:cubicBezTo>
                <a:pt x="224706" y="203782"/>
                <a:pt x="223076" y="205813"/>
                <a:pt x="221067" y="207421"/>
              </a:cubicBezTo>
              <a:cubicBezTo>
                <a:pt x="203852" y="221193"/>
                <a:pt x="220603" y="205156"/>
                <a:pt x="207421" y="218338"/>
              </a:cubicBezTo>
              <a:cubicBezTo>
                <a:pt x="199691" y="241527"/>
                <a:pt x="210471" y="213255"/>
                <a:pt x="199234" y="231984"/>
              </a:cubicBezTo>
              <a:cubicBezTo>
                <a:pt x="197754" y="234451"/>
                <a:pt x="197414" y="237443"/>
                <a:pt x="196504" y="240172"/>
              </a:cubicBezTo>
              <a:cubicBezTo>
                <a:pt x="199233" y="241082"/>
                <a:pt x="202225" y="241421"/>
                <a:pt x="204692" y="242901"/>
              </a:cubicBezTo>
              <a:cubicBezTo>
                <a:pt x="223426" y="254140"/>
                <a:pt x="195143" y="243356"/>
                <a:pt x="218338" y="251088"/>
              </a:cubicBezTo>
              <a:cubicBezTo>
                <a:pt x="232171" y="264921"/>
                <a:pt x="214269" y="248646"/>
                <a:pt x="231984" y="259276"/>
              </a:cubicBezTo>
              <a:cubicBezTo>
                <a:pt x="237054" y="262318"/>
                <a:pt x="239467" y="268630"/>
                <a:pt x="242901" y="272922"/>
              </a:cubicBezTo>
              <a:cubicBezTo>
                <a:pt x="246286" y="277153"/>
                <a:pt x="251819" y="281475"/>
                <a:pt x="256547" y="283839"/>
              </a:cubicBezTo>
              <a:cubicBezTo>
                <a:pt x="259120" y="285126"/>
                <a:pt x="262006" y="285658"/>
                <a:pt x="264735" y="286568"/>
              </a:cubicBezTo>
              <a:cubicBezTo>
                <a:pt x="275398" y="297231"/>
                <a:pt x="264209" y="287670"/>
                <a:pt x="278381" y="294756"/>
              </a:cubicBezTo>
              <a:cubicBezTo>
                <a:pt x="281315" y="296223"/>
                <a:pt x="284049" y="298115"/>
                <a:pt x="286569" y="300215"/>
              </a:cubicBezTo>
              <a:cubicBezTo>
                <a:pt x="289534" y="302686"/>
                <a:pt x="291383" y="306528"/>
                <a:pt x="294757" y="308402"/>
              </a:cubicBezTo>
              <a:cubicBezTo>
                <a:pt x="299787" y="311196"/>
                <a:pt x="305674" y="312041"/>
                <a:pt x="311132" y="313861"/>
              </a:cubicBezTo>
              <a:cubicBezTo>
                <a:pt x="330748" y="320400"/>
                <a:pt x="306269" y="312471"/>
                <a:pt x="330237" y="319319"/>
              </a:cubicBezTo>
              <a:cubicBezTo>
                <a:pt x="333003" y="320109"/>
                <a:pt x="335695" y="321138"/>
                <a:pt x="338424" y="322048"/>
              </a:cubicBezTo>
              <a:cubicBezTo>
                <a:pt x="340244" y="323868"/>
                <a:pt x="341676" y="326183"/>
                <a:pt x="343883" y="327507"/>
              </a:cubicBezTo>
              <a:cubicBezTo>
                <a:pt x="361601" y="338138"/>
                <a:pt x="343694" y="321861"/>
                <a:pt x="357529" y="335694"/>
              </a:cubicBezTo>
              <a:cubicBezTo>
                <a:pt x="364807" y="334784"/>
                <a:pt x="372028" y="332965"/>
                <a:pt x="379363" y="332965"/>
              </a:cubicBezTo>
              <a:cubicBezTo>
                <a:pt x="387657" y="332965"/>
                <a:pt x="387604" y="336829"/>
                <a:pt x="393009" y="341153"/>
              </a:cubicBezTo>
              <a:cubicBezTo>
                <a:pt x="395570" y="343202"/>
                <a:pt x="398199" y="345279"/>
                <a:pt x="401196" y="346611"/>
              </a:cubicBezTo>
              <a:cubicBezTo>
                <a:pt x="406454" y="348948"/>
                <a:pt x="417572" y="352070"/>
                <a:pt x="417572" y="352070"/>
              </a:cubicBezTo>
              <a:cubicBezTo>
                <a:pt x="420301" y="353889"/>
                <a:pt x="422479" y="357528"/>
                <a:pt x="425759" y="357528"/>
              </a:cubicBezTo>
              <a:cubicBezTo>
                <a:pt x="431513" y="357528"/>
                <a:pt x="436793" y="354207"/>
                <a:pt x="442135" y="352070"/>
              </a:cubicBezTo>
              <a:cubicBezTo>
                <a:pt x="442980" y="351732"/>
                <a:pt x="440316" y="352070"/>
                <a:pt x="439406" y="35207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75</xdr:col>
      <xdr:colOff>5431</xdr:colOff>
      <xdr:row>117</xdr:row>
      <xdr:rowOff>16375</xdr:rowOff>
    </xdr:from>
    <xdr:to>
      <xdr:col>86</xdr:col>
      <xdr:colOff>11070</xdr:colOff>
      <xdr:row>143</xdr:row>
      <xdr:rowOff>0</xdr:rowOff>
    </xdr:to>
    <xdr:sp macro="" textlink="">
      <xdr:nvSpPr>
        <xdr:cNvPr id="51" name="Freeform 59">
          <a:extLst>
            <a:ext uri="{FF2B5EF4-FFF2-40B4-BE49-F238E27FC236}">
              <a16:creationId xmlns:a16="http://schemas.microsoft.com/office/drawing/2014/main" id="{00000000-0008-0000-0F00-000033000000}"/>
            </a:ext>
          </a:extLst>
        </xdr:cNvPr>
        <xdr:cNvSpPr/>
      </xdr:nvSpPr>
      <xdr:spPr>
        <a:xfrm>
          <a:off x="3061051" y="1967095"/>
          <a:ext cx="340919" cy="379865"/>
        </a:xfrm>
        <a:custGeom>
          <a:avLst/>
          <a:gdLst>
            <a:gd name="connsiteX0" fmla="*/ 128301 w 305854"/>
            <a:gd name="connsiteY0" fmla="*/ 0 h 480344"/>
            <a:gd name="connsiteX1" fmla="*/ 136489 w 305854"/>
            <a:gd name="connsiteY1" fmla="*/ 13646 h 480344"/>
            <a:gd name="connsiteX2" fmla="*/ 141947 w 305854"/>
            <a:gd name="connsiteY2" fmla="*/ 19105 h 480344"/>
            <a:gd name="connsiteX3" fmla="*/ 144677 w 305854"/>
            <a:gd name="connsiteY3" fmla="*/ 27292 h 480344"/>
            <a:gd name="connsiteX4" fmla="*/ 155594 w 305854"/>
            <a:gd name="connsiteY4" fmla="*/ 38209 h 480344"/>
            <a:gd name="connsiteX5" fmla="*/ 161052 w 305854"/>
            <a:gd name="connsiteY5" fmla="*/ 43668 h 480344"/>
            <a:gd name="connsiteX6" fmla="*/ 171969 w 305854"/>
            <a:gd name="connsiteY6" fmla="*/ 76418 h 480344"/>
            <a:gd name="connsiteX7" fmla="*/ 174698 w 305854"/>
            <a:gd name="connsiteY7" fmla="*/ 84606 h 480344"/>
            <a:gd name="connsiteX8" fmla="*/ 185615 w 305854"/>
            <a:gd name="connsiteY8" fmla="*/ 95523 h 480344"/>
            <a:gd name="connsiteX9" fmla="*/ 191074 w 305854"/>
            <a:gd name="connsiteY9" fmla="*/ 103711 h 480344"/>
            <a:gd name="connsiteX10" fmla="*/ 199261 w 305854"/>
            <a:gd name="connsiteY10" fmla="*/ 109169 h 480344"/>
            <a:gd name="connsiteX11" fmla="*/ 204720 w 305854"/>
            <a:gd name="connsiteY11" fmla="*/ 114628 h 480344"/>
            <a:gd name="connsiteX12" fmla="*/ 207449 w 305854"/>
            <a:gd name="connsiteY12" fmla="*/ 122815 h 480344"/>
            <a:gd name="connsiteX13" fmla="*/ 201990 w 305854"/>
            <a:gd name="connsiteY13" fmla="*/ 150107 h 480344"/>
            <a:gd name="connsiteX14" fmla="*/ 207449 w 305854"/>
            <a:gd name="connsiteY14" fmla="*/ 166483 h 480344"/>
            <a:gd name="connsiteX15" fmla="*/ 210178 w 305854"/>
            <a:gd name="connsiteY15" fmla="*/ 174670 h 480344"/>
            <a:gd name="connsiteX16" fmla="*/ 196532 w 305854"/>
            <a:gd name="connsiteY16" fmla="*/ 182858 h 480344"/>
            <a:gd name="connsiteX17" fmla="*/ 191074 w 305854"/>
            <a:gd name="connsiteY17" fmla="*/ 188317 h 480344"/>
            <a:gd name="connsiteX18" fmla="*/ 182886 w 305854"/>
            <a:gd name="connsiteY18" fmla="*/ 193775 h 480344"/>
            <a:gd name="connsiteX19" fmla="*/ 182886 w 305854"/>
            <a:gd name="connsiteY19" fmla="*/ 210150 h 480344"/>
            <a:gd name="connsiteX20" fmla="*/ 193803 w 305854"/>
            <a:gd name="connsiteY20" fmla="*/ 207421 h 480344"/>
            <a:gd name="connsiteX21" fmla="*/ 204720 w 305854"/>
            <a:gd name="connsiteY21" fmla="*/ 191046 h 480344"/>
            <a:gd name="connsiteX22" fmla="*/ 221095 w 305854"/>
            <a:gd name="connsiteY22" fmla="*/ 185587 h 480344"/>
            <a:gd name="connsiteX23" fmla="*/ 251117 w 305854"/>
            <a:gd name="connsiteY23" fmla="*/ 180129 h 480344"/>
            <a:gd name="connsiteX24" fmla="*/ 267492 w 305854"/>
            <a:gd name="connsiteY24" fmla="*/ 185587 h 480344"/>
            <a:gd name="connsiteX25" fmla="*/ 281138 w 305854"/>
            <a:gd name="connsiteY25" fmla="*/ 182858 h 480344"/>
            <a:gd name="connsiteX26" fmla="*/ 289326 w 305854"/>
            <a:gd name="connsiteY26" fmla="*/ 180129 h 480344"/>
            <a:gd name="connsiteX27" fmla="*/ 302972 w 305854"/>
            <a:gd name="connsiteY27" fmla="*/ 182858 h 480344"/>
            <a:gd name="connsiteX28" fmla="*/ 302972 w 305854"/>
            <a:gd name="connsiteY28" fmla="*/ 199234 h 480344"/>
            <a:gd name="connsiteX29" fmla="*/ 294784 w 305854"/>
            <a:gd name="connsiteY29" fmla="*/ 201963 h 480344"/>
            <a:gd name="connsiteX30" fmla="*/ 289326 w 305854"/>
            <a:gd name="connsiteY30" fmla="*/ 218338 h 480344"/>
            <a:gd name="connsiteX31" fmla="*/ 286596 w 305854"/>
            <a:gd name="connsiteY31" fmla="*/ 226526 h 480344"/>
            <a:gd name="connsiteX32" fmla="*/ 278409 w 305854"/>
            <a:gd name="connsiteY32" fmla="*/ 231984 h 480344"/>
            <a:gd name="connsiteX33" fmla="*/ 262033 w 305854"/>
            <a:gd name="connsiteY33" fmla="*/ 229255 h 480344"/>
            <a:gd name="connsiteX34" fmla="*/ 240200 w 305854"/>
            <a:gd name="connsiteY34" fmla="*/ 237443 h 480344"/>
            <a:gd name="connsiteX35" fmla="*/ 229283 w 305854"/>
            <a:gd name="connsiteY35" fmla="*/ 248360 h 480344"/>
            <a:gd name="connsiteX36" fmla="*/ 223824 w 305854"/>
            <a:gd name="connsiteY36" fmla="*/ 253818 h 480344"/>
            <a:gd name="connsiteX37" fmla="*/ 218366 w 305854"/>
            <a:gd name="connsiteY37" fmla="*/ 259277 h 480344"/>
            <a:gd name="connsiteX38" fmla="*/ 201990 w 305854"/>
            <a:gd name="connsiteY38" fmla="*/ 267464 h 480344"/>
            <a:gd name="connsiteX39" fmla="*/ 185615 w 305854"/>
            <a:gd name="connsiteY39" fmla="*/ 272923 h 480344"/>
            <a:gd name="connsiteX40" fmla="*/ 169240 w 305854"/>
            <a:gd name="connsiteY40" fmla="*/ 283840 h 480344"/>
            <a:gd name="connsiteX41" fmla="*/ 163781 w 305854"/>
            <a:gd name="connsiteY41" fmla="*/ 289298 h 480344"/>
            <a:gd name="connsiteX42" fmla="*/ 155594 w 305854"/>
            <a:gd name="connsiteY42" fmla="*/ 294756 h 480344"/>
            <a:gd name="connsiteX43" fmla="*/ 150135 w 305854"/>
            <a:gd name="connsiteY43" fmla="*/ 300215 h 480344"/>
            <a:gd name="connsiteX44" fmla="*/ 144677 w 305854"/>
            <a:gd name="connsiteY44" fmla="*/ 308403 h 480344"/>
            <a:gd name="connsiteX45" fmla="*/ 128301 w 305854"/>
            <a:gd name="connsiteY45" fmla="*/ 319319 h 480344"/>
            <a:gd name="connsiteX46" fmla="*/ 103738 w 305854"/>
            <a:gd name="connsiteY46" fmla="*/ 330236 h 480344"/>
            <a:gd name="connsiteX47" fmla="*/ 87363 w 305854"/>
            <a:gd name="connsiteY47" fmla="*/ 346612 h 480344"/>
            <a:gd name="connsiteX48" fmla="*/ 81904 w 305854"/>
            <a:gd name="connsiteY48" fmla="*/ 352070 h 480344"/>
            <a:gd name="connsiteX49" fmla="*/ 79175 w 305854"/>
            <a:gd name="connsiteY49" fmla="*/ 360258 h 480344"/>
            <a:gd name="connsiteX50" fmla="*/ 70988 w 305854"/>
            <a:gd name="connsiteY50" fmla="*/ 365716 h 480344"/>
            <a:gd name="connsiteX51" fmla="*/ 65529 w 305854"/>
            <a:gd name="connsiteY51" fmla="*/ 371175 h 480344"/>
            <a:gd name="connsiteX52" fmla="*/ 49154 w 305854"/>
            <a:gd name="connsiteY52" fmla="*/ 379362 h 480344"/>
            <a:gd name="connsiteX53" fmla="*/ 43695 w 305854"/>
            <a:gd name="connsiteY53" fmla="*/ 384821 h 480344"/>
            <a:gd name="connsiteX54" fmla="*/ 27320 w 305854"/>
            <a:gd name="connsiteY54" fmla="*/ 390279 h 480344"/>
            <a:gd name="connsiteX55" fmla="*/ 16403 w 305854"/>
            <a:gd name="connsiteY55" fmla="*/ 401196 h 480344"/>
            <a:gd name="connsiteX56" fmla="*/ 10945 w 305854"/>
            <a:gd name="connsiteY56" fmla="*/ 406655 h 480344"/>
            <a:gd name="connsiteX57" fmla="*/ 5486 w 305854"/>
            <a:gd name="connsiteY57" fmla="*/ 414842 h 480344"/>
            <a:gd name="connsiteX58" fmla="*/ 28 w 305854"/>
            <a:gd name="connsiteY58" fmla="*/ 431218 h 480344"/>
            <a:gd name="connsiteX59" fmla="*/ 8215 w 305854"/>
            <a:gd name="connsiteY59" fmla="*/ 477615 h 480344"/>
            <a:gd name="connsiteX60" fmla="*/ 10945 w 305854"/>
            <a:gd name="connsiteY60" fmla="*/ 480344 h 48034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Lst>
          <a:rect l="l" t="t" r="r" b="b"/>
          <a:pathLst>
            <a:path w="305854" h="480344">
              <a:moveTo>
                <a:pt x="128301" y="0"/>
              </a:moveTo>
              <a:cubicBezTo>
                <a:pt x="131030" y="4549"/>
                <a:pt x="133406" y="9329"/>
                <a:pt x="136489" y="13646"/>
              </a:cubicBezTo>
              <a:cubicBezTo>
                <a:pt x="137985" y="15740"/>
                <a:pt x="140623" y="16899"/>
                <a:pt x="141947" y="19105"/>
              </a:cubicBezTo>
              <a:cubicBezTo>
                <a:pt x="143427" y="21572"/>
                <a:pt x="143005" y="24951"/>
                <a:pt x="144677" y="27292"/>
              </a:cubicBezTo>
              <a:cubicBezTo>
                <a:pt x="147668" y="31480"/>
                <a:pt x="151955" y="34570"/>
                <a:pt x="155594" y="38209"/>
              </a:cubicBezTo>
              <a:lnTo>
                <a:pt x="161052" y="43668"/>
              </a:lnTo>
              <a:lnTo>
                <a:pt x="171969" y="76418"/>
              </a:lnTo>
              <a:cubicBezTo>
                <a:pt x="172879" y="79147"/>
                <a:pt x="172664" y="82572"/>
                <a:pt x="174698" y="84606"/>
              </a:cubicBezTo>
              <a:cubicBezTo>
                <a:pt x="178337" y="88245"/>
                <a:pt x="182760" y="91241"/>
                <a:pt x="185615" y="95523"/>
              </a:cubicBezTo>
              <a:cubicBezTo>
                <a:pt x="187435" y="98252"/>
                <a:pt x="188754" y="101391"/>
                <a:pt x="191074" y="103711"/>
              </a:cubicBezTo>
              <a:cubicBezTo>
                <a:pt x="193393" y="106030"/>
                <a:pt x="196700" y="107120"/>
                <a:pt x="199261" y="109169"/>
              </a:cubicBezTo>
              <a:cubicBezTo>
                <a:pt x="201270" y="110777"/>
                <a:pt x="202900" y="112808"/>
                <a:pt x="204720" y="114628"/>
              </a:cubicBezTo>
              <a:cubicBezTo>
                <a:pt x="205630" y="117357"/>
                <a:pt x="207449" y="119938"/>
                <a:pt x="207449" y="122815"/>
              </a:cubicBezTo>
              <a:cubicBezTo>
                <a:pt x="207449" y="135364"/>
                <a:pt x="205353" y="140023"/>
                <a:pt x="201990" y="150107"/>
              </a:cubicBezTo>
              <a:lnTo>
                <a:pt x="207449" y="166483"/>
              </a:lnTo>
              <a:lnTo>
                <a:pt x="210178" y="174670"/>
              </a:lnTo>
              <a:cubicBezTo>
                <a:pt x="196349" y="188502"/>
                <a:pt x="214246" y="172229"/>
                <a:pt x="196532" y="182858"/>
              </a:cubicBezTo>
              <a:cubicBezTo>
                <a:pt x="194326" y="184182"/>
                <a:pt x="193083" y="186710"/>
                <a:pt x="191074" y="188317"/>
              </a:cubicBezTo>
              <a:cubicBezTo>
                <a:pt x="188513" y="190366"/>
                <a:pt x="185615" y="191956"/>
                <a:pt x="182886" y="193775"/>
              </a:cubicBezTo>
              <a:cubicBezTo>
                <a:pt x="182030" y="196343"/>
                <a:pt x="176465" y="207582"/>
                <a:pt x="182886" y="210150"/>
              </a:cubicBezTo>
              <a:cubicBezTo>
                <a:pt x="186369" y="211543"/>
                <a:pt x="190164" y="208331"/>
                <a:pt x="193803" y="207421"/>
              </a:cubicBezTo>
              <a:cubicBezTo>
                <a:pt x="196020" y="202986"/>
                <a:pt x="199161" y="193825"/>
                <a:pt x="204720" y="191046"/>
              </a:cubicBezTo>
              <a:cubicBezTo>
                <a:pt x="209866" y="188473"/>
                <a:pt x="221095" y="185587"/>
                <a:pt x="221095" y="185587"/>
              </a:cubicBezTo>
              <a:cubicBezTo>
                <a:pt x="230544" y="171414"/>
                <a:pt x="224748" y="174856"/>
                <a:pt x="251117" y="180129"/>
              </a:cubicBezTo>
              <a:cubicBezTo>
                <a:pt x="256759" y="181257"/>
                <a:pt x="267492" y="185587"/>
                <a:pt x="267492" y="185587"/>
              </a:cubicBezTo>
              <a:cubicBezTo>
                <a:pt x="272041" y="184677"/>
                <a:pt x="276638" y="183983"/>
                <a:pt x="281138" y="182858"/>
              </a:cubicBezTo>
              <a:cubicBezTo>
                <a:pt x="283929" y="182160"/>
                <a:pt x="286449" y="180129"/>
                <a:pt x="289326" y="180129"/>
              </a:cubicBezTo>
              <a:cubicBezTo>
                <a:pt x="293965" y="180129"/>
                <a:pt x="298423" y="181948"/>
                <a:pt x="302972" y="182858"/>
              </a:cubicBezTo>
              <a:cubicBezTo>
                <a:pt x="304791" y="188316"/>
                <a:pt x="308430" y="193776"/>
                <a:pt x="302972" y="199234"/>
              </a:cubicBezTo>
              <a:cubicBezTo>
                <a:pt x="300938" y="201268"/>
                <a:pt x="297513" y="201053"/>
                <a:pt x="294784" y="201963"/>
              </a:cubicBezTo>
              <a:lnTo>
                <a:pt x="289326" y="218338"/>
              </a:lnTo>
              <a:cubicBezTo>
                <a:pt x="288416" y="221067"/>
                <a:pt x="288990" y="224930"/>
                <a:pt x="286596" y="226526"/>
              </a:cubicBezTo>
              <a:lnTo>
                <a:pt x="278409" y="231984"/>
              </a:lnTo>
              <a:cubicBezTo>
                <a:pt x="272950" y="231074"/>
                <a:pt x="267567" y="229255"/>
                <a:pt x="262033" y="229255"/>
              </a:cubicBezTo>
              <a:cubicBezTo>
                <a:pt x="252889" y="229255"/>
                <a:pt x="246789" y="231795"/>
                <a:pt x="240200" y="237443"/>
              </a:cubicBezTo>
              <a:cubicBezTo>
                <a:pt x="236293" y="240792"/>
                <a:pt x="232922" y="244721"/>
                <a:pt x="229283" y="248360"/>
              </a:cubicBezTo>
              <a:lnTo>
                <a:pt x="223824" y="253818"/>
              </a:lnTo>
              <a:cubicBezTo>
                <a:pt x="222004" y="255638"/>
                <a:pt x="220807" y="258463"/>
                <a:pt x="218366" y="259277"/>
              </a:cubicBezTo>
              <a:cubicBezTo>
                <a:pt x="188519" y="269225"/>
                <a:pt x="233719" y="253362"/>
                <a:pt x="201990" y="267464"/>
              </a:cubicBezTo>
              <a:cubicBezTo>
                <a:pt x="196732" y="269801"/>
                <a:pt x="190402" y="269731"/>
                <a:pt x="185615" y="272923"/>
              </a:cubicBezTo>
              <a:cubicBezTo>
                <a:pt x="180157" y="276562"/>
                <a:pt x="173879" y="279202"/>
                <a:pt x="169240" y="283840"/>
              </a:cubicBezTo>
              <a:cubicBezTo>
                <a:pt x="167420" y="285659"/>
                <a:pt x="165790" y="287691"/>
                <a:pt x="163781" y="289298"/>
              </a:cubicBezTo>
              <a:cubicBezTo>
                <a:pt x="161220" y="291347"/>
                <a:pt x="158155" y="292707"/>
                <a:pt x="155594" y="294756"/>
              </a:cubicBezTo>
              <a:cubicBezTo>
                <a:pt x="153585" y="296364"/>
                <a:pt x="151743" y="298205"/>
                <a:pt x="150135" y="300215"/>
              </a:cubicBezTo>
              <a:cubicBezTo>
                <a:pt x="148086" y="302776"/>
                <a:pt x="147146" y="306243"/>
                <a:pt x="144677" y="308403"/>
              </a:cubicBezTo>
              <a:cubicBezTo>
                <a:pt x="139740" y="312723"/>
                <a:pt x="134525" y="317244"/>
                <a:pt x="128301" y="319319"/>
              </a:cubicBezTo>
              <a:cubicBezTo>
                <a:pt x="117094" y="323055"/>
                <a:pt x="111993" y="323160"/>
                <a:pt x="103738" y="330236"/>
              </a:cubicBezTo>
              <a:cubicBezTo>
                <a:pt x="103715" y="330256"/>
                <a:pt x="90103" y="343872"/>
                <a:pt x="87363" y="346612"/>
              </a:cubicBezTo>
              <a:lnTo>
                <a:pt x="81904" y="352070"/>
              </a:lnTo>
              <a:cubicBezTo>
                <a:pt x="80994" y="354799"/>
                <a:pt x="80972" y="358011"/>
                <a:pt x="79175" y="360258"/>
              </a:cubicBezTo>
              <a:cubicBezTo>
                <a:pt x="77126" y="362819"/>
                <a:pt x="73549" y="363667"/>
                <a:pt x="70988" y="365716"/>
              </a:cubicBezTo>
              <a:cubicBezTo>
                <a:pt x="68979" y="367324"/>
                <a:pt x="67539" y="369567"/>
                <a:pt x="65529" y="371175"/>
              </a:cubicBezTo>
              <a:cubicBezTo>
                <a:pt x="57972" y="377220"/>
                <a:pt x="57800" y="376480"/>
                <a:pt x="49154" y="379362"/>
              </a:cubicBezTo>
              <a:cubicBezTo>
                <a:pt x="47334" y="381182"/>
                <a:pt x="45997" y="383670"/>
                <a:pt x="43695" y="384821"/>
              </a:cubicBezTo>
              <a:cubicBezTo>
                <a:pt x="38549" y="387394"/>
                <a:pt x="27320" y="390279"/>
                <a:pt x="27320" y="390279"/>
              </a:cubicBezTo>
              <a:lnTo>
                <a:pt x="16403" y="401196"/>
              </a:lnTo>
              <a:cubicBezTo>
                <a:pt x="14584" y="403016"/>
                <a:pt x="12373" y="404514"/>
                <a:pt x="10945" y="406655"/>
              </a:cubicBezTo>
              <a:lnTo>
                <a:pt x="5486" y="414842"/>
              </a:lnTo>
              <a:cubicBezTo>
                <a:pt x="3667" y="420301"/>
                <a:pt x="-382" y="425479"/>
                <a:pt x="28" y="431218"/>
              </a:cubicBezTo>
              <a:cubicBezTo>
                <a:pt x="2348" y="463694"/>
                <a:pt x="-4160" y="461115"/>
                <a:pt x="8215" y="477615"/>
              </a:cubicBezTo>
              <a:cubicBezTo>
                <a:pt x="8987" y="478644"/>
                <a:pt x="10035" y="479434"/>
                <a:pt x="10945" y="480344"/>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63</xdr:col>
      <xdr:colOff>2729</xdr:colOff>
      <xdr:row>143</xdr:row>
      <xdr:rowOff>19104</xdr:rowOff>
    </xdr:from>
    <xdr:to>
      <xdr:col>80</xdr:col>
      <xdr:colOff>21833</xdr:colOff>
      <xdr:row>162</xdr:row>
      <xdr:rowOff>16375</xdr:rowOff>
    </xdr:to>
    <xdr:sp macro="" textlink="">
      <xdr:nvSpPr>
        <xdr:cNvPr id="52" name="Freeform 60">
          <a:extLst>
            <a:ext uri="{FF2B5EF4-FFF2-40B4-BE49-F238E27FC236}">
              <a16:creationId xmlns:a16="http://schemas.microsoft.com/office/drawing/2014/main" id="{00000000-0008-0000-0F00-000034000000}"/>
            </a:ext>
          </a:extLst>
        </xdr:cNvPr>
        <xdr:cNvSpPr/>
      </xdr:nvSpPr>
      <xdr:spPr>
        <a:xfrm>
          <a:off x="2692589" y="2358444"/>
          <a:ext cx="537264" cy="294451"/>
        </a:xfrm>
        <a:custGeom>
          <a:avLst/>
          <a:gdLst>
            <a:gd name="connsiteX0" fmla="*/ 343883 w 483073"/>
            <a:gd name="connsiteY0" fmla="*/ 0 h 360258"/>
            <a:gd name="connsiteX1" fmla="*/ 357529 w 483073"/>
            <a:gd name="connsiteY1" fmla="*/ 13647 h 360258"/>
            <a:gd name="connsiteX2" fmla="*/ 365717 w 483073"/>
            <a:gd name="connsiteY2" fmla="*/ 16376 h 360258"/>
            <a:gd name="connsiteX3" fmla="*/ 373904 w 483073"/>
            <a:gd name="connsiteY3" fmla="*/ 21834 h 360258"/>
            <a:gd name="connsiteX4" fmla="*/ 466698 w 483073"/>
            <a:gd name="connsiteY4" fmla="*/ 19105 h 360258"/>
            <a:gd name="connsiteX5" fmla="*/ 474886 w 483073"/>
            <a:gd name="connsiteY5" fmla="*/ 21834 h 360258"/>
            <a:gd name="connsiteX6" fmla="*/ 480344 w 483073"/>
            <a:gd name="connsiteY6" fmla="*/ 27293 h 360258"/>
            <a:gd name="connsiteX7" fmla="*/ 483073 w 483073"/>
            <a:gd name="connsiteY7" fmla="*/ 35480 h 360258"/>
            <a:gd name="connsiteX8" fmla="*/ 480344 w 483073"/>
            <a:gd name="connsiteY8" fmla="*/ 57314 h 360258"/>
            <a:gd name="connsiteX9" fmla="*/ 474886 w 483073"/>
            <a:gd name="connsiteY9" fmla="*/ 62773 h 360258"/>
            <a:gd name="connsiteX10" fmla="*/ 436677 w 483073"/>
            <a:gd name="connsiteY10" fmla="*/ 70960 h 360258"/>
            <a:gd name="connsiteX11" fmla="*/ 428489 w 483073"/>
            <a:gd name="connsiteY11" fmla="*/ 73690 h 360258"/>
            <a:gd name="connsiteX12" fmla="*/ 423030 w 483073"/>
            <a:gd name="connsiteY12" fmla="*/ 79148 h 360258"/>
            <a:gd name="connsiteX13" fmla="*/ 403926 w 483073"/>
            <a:gd name="connsiteY13" fmla="*/ 81877 h 360258"/>
            <a:gd name="connsiteX14" fmla="*/ 401197 w 483073"/>
            <a:gd name="connsiteY14" fmla="*/ 90065 h 360258"/>
            <a:gd name="connsiteX15" fmla="*/ 390280 w 483073"/>
            <a:gd name="connsiteY15" fmla="*/ 100982 h 360258"/>
            <a:gd name="connsiteX16" fmla="*/ 387550 w 483073"/>
            <a:gd name="connsiteY16" fmla="*/ 133733 h 360258"/>
            <a:gd name="connsiteX17" fmla="*/ 393009 w 483073"/>
            <a:gd name="connsiteY17" fmla="*/ 141920 h 360258"/>
            <a:gd name="connsiteX18" fmla="*/ 401197 w 483073"/>
            <a:gd name="connsiteY18" fmla="*/ 144649 h 360258"/>
            <a:gd name="connsiteX19" fmla="*/ 420301 w 483073"/>
            <a:gd name="connsiteY19" fmla="*/ 161025 h 360258"/>
            <a:gd name="connsiteX20" fmla="*/ 425760 w 483073"/>
            <a:gd name="connsiteY20" fmla="*/ 166483 h 360258"/>
            <a:gd name="connsiteX21" fmla="*/ 425760 w 483073"/>
            <a:gd name="connsiteY21" fmla="*/ 182859 h 360258"/>
            <a:gd name="connsiteX22" fmla="*/ 414843 w 483073"/>
            <a:gd name="connsiteY22" fmla="*/ 185588 h 360258"/>
            <a:gd name="connsiteX23" fmla="*/ 417572 w 483073"/>
            <a:gd name="connsiteY23" fmla="*/ 199234 h 360258"/>
            <a:gd name="connsiteX24" fmla="*/ 401197 w 483073"/>
            <a:gd name="connsiteY24" fmla="*/ 199234 h 360258"/>
            <a:gd name="connsiteX25" fmla="*/ 390280 w 483073"/>
            <a:gd name="connsiteY25" fmla="*/ 210151 h 360258"/>
            <a:gd name="connsiteX26" fmla="*/ 382092 w 483073"/>
            <a:gd name="connsiteY26" fmla="*/ 215609 h 360258"/>
            <a:gd name="connsiteX27" fmla="*/ 376634 w 483073"/>
            <a:gd name="connsiteY27" fmla="*/ 221068 h 360258"/>
            <a:gd name="connsiteX28" fmla="*/ 382092 w 483073"/>
            <a:gd name="connsiteY28" fmla="*/ 237443 h 360258"/>
            <a:gd name="connsiteX29" fmla="*/ 393009 w 483073"/>
            <a:gd name="connsiteY29" fmla="*/ 248360 h 360258"/>
            <a:gd name="connsiteX30" fmla="*/ 390280 w 483073"/>
            <a:gd name="connsiteY30" fmla="*/ 264735 h 360258"/>
            <a:gd name="connsiteX31" fmla="*/ 387550 w 483073"/>
            <a:gd name="connsiteY31" fmla="*/ 272923 h 360258"/>
            <a:gd name="connsiteX32" fmla="*/ 379363 w 483073"/>
            <a:gd name="connsiteY32" fmla="*/ 275652 h 360258"/>
            <a:gd name="connsiteX33" fmla="*/ 357529 w 483073"/>
            <a:gd name="connsiteY33" fmla="*/ 272923 h 360258"/>
            <a:gd name="connsiteX34" fmla="*/ 352071 w 483073"/>
            <a:gd name="connsiteY34" fmla="*/ 256548 h 360258"/>
            <a:gd name="connsiteX35" fmla="*/ 327507 w 483073"/>
            <a:gd name="connsiteY35" fmla="*/ 259277 h 360258"/>
            <a:gd name="connsiteX36" fmla="*/ 319320 w 483073"/>
            <a:gd name="connsiteY36" fmla="*/ 262006 h 360258"/>
            <a:gd name="connsiteX37" fmla="*/ 302944 w 483073"/>
            <a:gd name="connsiteY37" fmla="*/ 256548 h 360258"/>
            <a:gd name="connsiteX38" fmla="*/ 294757 w 483073"/>
            <a:gd name="connsiteY38" fmla="*/ 253818 h 360258"/>
            <a:gd name="connsiteX39" fmla="*/ 289298 w 483073"/>
            <a:gd name="connsiteY39" fmla="*/ 248360 h 360258"/>
            <a:gd name="connsiteX40" fmla="*/ 283840 w 483073"/>
            <a:gd name="connsiteY40" fmla="*/ 240172 h 360258"/>
            <a:gd name="connsiteX41" fmla="*/ 275652 w 483073"/>
            <a:gd name="connsiteY41" fmla="*/ 237443 h 360258"/>
            <a:gd name="connsiteX42" fmla="*/ 253818 w 483073"/>
            <a:gd name="connsiteY42" fmla="*/ 240172 h 360258"/>
            <a:gd name="connsiteX43" fmla="*/ 256548 w 483073"/>
            <a:gd name="connsiteY43" fmla="*/ 256548 h 360258"/>
            <a:gd name="connsiteX44" fmla="*/ 245631 w 483073"/>
            <a:gd name="connsiteY44" fmla="*/ 272923 h 360258"/>
            <a:gd name="connsiteX45" fmla="*/ 231985 w 483073"/>
            <a:gd name="connsiteY45" fmla="*/ 281111 h 360258"/>
            <a:gd name="connsiteX46" fmla="*/ 229255 w 483073"/>
            <a:gd name="connsiteY46" fmla="*/ 289298 h 360258"/>
            <a:gd name="connsiteX47" fmla="*/ 223797 w 483073"/>
            <a:gd name="connsiteY47" fmla="*/ 294757 h 360258"/>
            <a:gd name="connsiteX48" fmla="*/ 221068 w 483073"/>
            <a:gd name="connsiteY48" fmla="*/ 308403 h 360258"/>
            <a:gd name="connsiteX49" fmla="*/ 215609 w 483073"/>
            <a:gd name="connsiteY49" fmla="*/ 313861 h 360258"/>
            <a:gd name="connsiteX50" fmla="*/ 180129 w 483073"/>
            <a:gd name="connsiteY50" fmla="*/ 319320 h 360258"/>
            <a:gd name="connsiteX51" fmla="*/ 169212 w 483073"/>
            <a:gd name="connsiteY51" fmla="*/ 332966 h 360258"/>
            <a:gd name="connsiteX52" fmla="*/ 152837 w 483073"/>
            <a:gd name="connsiteY52" fmla="*/ 338425 h 360258"/>
            <a:gd name="connsiteX53" fmla="*/ 144649 w 483073"/>
            <a:gd name="connsiteY53" fmla="*/ 335695 h 360258"/>
            <a:gd name="connsiteX54" fmla="*/ 133732 w 483073"/>
            <a:gd name="connsiteY54" fmla="*/ 322049 h 360258"/>
            <a:gd name="connsiteX55" fmla="*/ 125545 w 483073"/>
            <a:gd name="connsiteY55" fmla="*/ 319320 h 360258"/>
            <a:gd name="connsiteX56" fmla="*/ 122815 w 483073"/>
            <a:gd name="connsiteY56" fmla="*/ 311132 h 360258"/>
            <a:gd name="connsiteX57" fmla="*/ 152837 w 483073"/>
            <a:gd name="connsiteY57" fmla="*/ 308403 h 360258"/>
            <a:gd name="connsiteX58" fmla="*/ 161025 w 483073"/>
            <a:gd name="connsiteY58" fmla="*/ 305674 h 360258"/>
            <a:gd name="connsiteX59" fmla="*/ 166483 w 483073"/>
            <a:gd name="connsiteY59" fmla="*/ 300215 h 360258"/>
            <a:gd name="connsiteX60" fmla="*/ 182858 w 483073"/>
            <a:gd name="connsiteY60" fmla="*/ 294757 h 360258"/>
            <a:gd name="connsiteX61" fmla="*/ 188317 w 483073"/>
            <a:gd name="connsiteY61" fmla="*/ 278382 h 360258"/>
            <a:gd name="connsiteX62" fmla="*/ 191046 w 483073"/>
            <a:gd name="connsiteY62" fmla="*/ 248360 h 360258"/>
            <a:gd name="connsiteX63" fmla="*/ 193775 w 483073"/>
            <a:gd name="connsiteY63" fmla="*/ 226526 h 360258"/>
            <a:gd name="connsiteX64" fmla="*/ 196505 w 483073"/>
            <a:gd name="connsiteY64" fmla="*/ 191046 h 360258"/>
            <a:gd name="connsiteX65" fmla="*/ 207422 w 483073"/>
            <a:gd name="connsiteY65" fmla="*/ 177400 h 360258"/>
            <a:gd name="connsiteX66" fmla="*/ 215609 w 483073"/>
            <a:gd name="connsiteY66" fmla="*/ 161025 h 360258"/>
            <a:gd name="connsiteX67" fmla="*/ 204692 w 483073"/>
            <a:gd name="connsiteY67" fmla="*/ 147379 h 360258"/>
            <a:gd name="connsiteX68" fmla="*/ 188317 w 483073"/>
            <a:gd name="connsiteY68" fmla="*/ 141920 h 360258"/>
            <a:gd name="connsiteX69" fmla="*/ 182858 w 483073"/>
            <a:gd name="connsiteY69" fmla="*/ 136462 h 360258"/>
            <a:gd name="connsiteX70" fmla="*/ 155566 w 483073"/>
            <a:gd name="connsiteY70" fmla="*/ 136462 h 360258"/>
            <a:gd name="connsiteX71" fmla="*/ 133732 w 483073"/>
            <a:gd name="connsiteY71" fmla="*/ 152837 h 360258"/>
            <a:gd name="connsiteX72" fmla="*/ 95523 w 483073"/>
            <a:gd name="connsiteY72" fmla="*/ 150108 h 360258"/>
            <a:gd name="connsiteX73" fmla="*/ 98252 w 483073"/>
            <a:gd name="connsiteY73" fmla="*/ 141920 h 360258"/>
            <a:gd name="connsiteX74" fmla="*/ 117357 w 483073"/>
            <a:gd name="connsiteY74" fmla="*/ 125545 h 360258"/>
            <a:gd name="connsiteX75" fmla="*/ 120086 w 483073"/>
            <a:gd name="connsiteY75" fmla="*/ 117357 h 360258"/>
            <a:gd name="connsiteX76" fmla="*/ 109169 w 483073"/>
            <a:gd name="connsiteY76" fmla="*/ 103711 h 360258"/>
            <a:gd name="connsiteX77" fmla="*/ 109169 w 483073"/>
            <a:gd name="connsiteY77" fmla="*/ 84606 h 360258"/>
            <a:gd name="connsiteX78" fmla="*/ 111899 w 483073"/>
            <a:gd name="connsiteY78" fmla="*/ 76419 h 360258"/>
            <a:gd name="connsiteX79" fmla="*/ 100982 w 483073"/>
            <a:gd name="connsiteY79" fmla="*/ 79148 h 360258"/>
            <a:gd name="connsiteX80" fmla="*/ 84606 w 483073"/>
            <a:gd name="connsiteY80" fmla="*/ 84606 h 360258"/>
            <a:gd name="connsiteX81" fmla="*/ 70960 w 483073"/>
            <a:gd name="connsiteY81" fmla="*/ 103711 h 360258"/>
            <a:gd name="connsiteX82" fmla="*/ 43668 w 483073"/>
            <a:gd name="connsiteY82" fmla="*/ 106440 h 360258"/>
            <a:gd name="connsiteX83" fmla="*/ 21834 w 483073"/>
            <a:gd name="connsiteY83" fmla="*/ 106440 h 360258"/>
            <a:gd name="connsiteX84" fmla="*/ 19105 w 483073"/>
            <a:gd name="connsiteY84" fmla="*/ 147379 h 360258"/>
            <a:gd name="connsiteX85" fmla="*/ 16376 w 483073"/>
            <a:gd name="connsiteY85" fmla="*/ 155566 h 360258"/>
            <a:gd name="connsiteX86" fmla="*/ 10917 w 483073"/>
            <a:gd name="connsiteY86" fmla="*/ 161025 h 360258"/>
            <a:gd name="connsiteX87" fmla="*/ 8188 w 483073"/>
            <a:gd name="connsiteY87" fmla="*/ 169212 h 360258"/>
            <a:gd name="connsiteX88" fmla="*/ 2730 w 483073"/>
            <a:gd name="connsiteY88" fmla="*/ 174671 h 360258"/>
            <a:gd name="connsiteX89" fmla="*/ 0 w 483073"/>
            <a:gd name="connsiteY89" fmla="*/ 185588 h 360258"/>
            <a:gd name="connsiteX90" fmla="*/ 2730 w 483073"/>
            <a:gd name="connsiteY90" fmla="*/ 229255 h 360258"/>
            <a:gd name="connsiteX91" fmla="*/ 10917 w 483073"/>
            <a:gd name="connsiteY91" fmla="*/ 231985 h 360258"/>
            <a:gd name="connsiteX92" fmla="*/ 13646 w 483073"/>
            <a:gd name="connsiteY92" fmla="*/ 240172 h 360258"/>
            <a:gd name="connsiteX93" fmla="*/ 19105 w 483073"/>
            <a:gd name="connsiteY93" fmla="*/ 262006 h 360258"/>
            <a:gd name="connsiteX94" fmla="*/ 30022 w 483073"/>
            <a:gd name="connsiteY94" fmla="*/ 272923 h 360258"/>
            <a:gd name="connsiteX95" fmla="*/ 35480 w 483073"/>
            <a:gd name="connsiteY95" fmla="*/ 289298 h 360258"/>
            <a:gd name="connsiteX96" fmla="*/ 38209 w 483073"/>
            <a:gd name="connsiteY96" fmla="*/ 297486 h 360258"/>
            <a:gd name="connsiteX97" fmla="*/ 32751 w 483073"/>
            <a:gd name="connsiteY97" fmla="*/ 330237 h 360258"/>
            <a:gd name="connsiteX98" fmla="*/ 27293 w 483073"/>
            <a:gd name="connsiteY98" fmla="*/ 360258 h 36025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Lst>
          <a:rect l="l" t="t" r="r" b="b"/>
          <a:pathLst>
            <a:path w="483073" h="360258">
              <a:moveTo>
                <a:pt x="343883" y="0"/>
              </a:moveTo>
              <a:cubicBezTo>
                <a:pt x="348432" y="4549"/>
                <a:pt x="352383" y="9787"/>
                <a:pt x="357529" y="13647"/>
              </a:cubicBezTo>
              <a:cubicBezTo>
                <a:pt x="359831" y="15373"/>
                <a:pt x="363144" y="15089"/>
                <a:pt x="365717" y="16376"/>
              </a:cubicBezTo>
              <a:cubicBezTo>
                <a:pt x="368651" y="17843"/>
                <a:pt x="371175" y="20015"/>
                <a:pt x="373904" y="21834"/>
              </a:cubicBezTo>
              <a:cubicBezTo>
                <a:pt x="404835" y="20924"/>
                <a:pt x="435753" y="19105"/>
                <a:pt x="466698" y="19105"/>
              </a:cubicBezTo>
              <a:cubicBezTo>
                <a:pt x="469575" y="19105"/>
                <a:pt x="472419" y="20354"/>
                <a:pt x="474886" y="21834"/>
              </a:cubicBezTo>
              <a:cubicBezTo>
                <a:pt x="477092" y="23158"/>
                <a:pt x="478525" y="25473"/>
                <a:pt x="480344" y="27293"/>
              </a:cubicBezTo>
              <a:cubicBezTo>
                <a:pt x="481254" y="30022"/>
                <a:pt x="483073" y="32603"/>
                <a:pt x="483073" y="35480"/>
              </a:cubicBezTo>
              <a:cubicBezTo>
                <a:pt x="483073" y="42815"/>
                <a:pt x="482451" y="50289"/>
                <a:pt x="480344" y="57314"/>
              </a:cubicBezTo>
              <a:cubicBezTo>
                <a:pt x="479605" y="59779"/>
                <a:pt x="476895" y="61166"/>
                <a:pt x="474886" y="62773"/>
              </a:cubicBezTo>
              <a:cubicBezTo>
                <a:pt x="461451" y="73521"/>
                <a:pt x="460426" y="68801"/>
                <a:pt x="436677" y="70960"/>
              </a:cubicBezTo>
              <a:cubicBezTo>
                <a:pt x="433948" y="71870"/>
                <a:pt x="430956" y="72210"/>
                <a:pt x="428489" y="73690"/>
              </a:cubicBezTo>
              <a:cubicBezTo>
                <a:pt x="426283" y="75014"/>
                <a:pt x="425471" y="78334"/>
                <a:pt x="423030" y="79148"/>
              </a:cubicBezTo>
              <a:cubicBezTo>
                <a:pt x="416927" y="81182"/>
                <a:pt x="410294" y="80967"/>
                <a:pt x="403926" y="81877"/>
              </a:cubicBezTo>
              <a:cubicBezTo>
                <a:pt x="403016" y="84606"/>
                <a:pt x="402869" y="87724"/>
                <a:pt x="401197" y="90065"/>
              </a:cubicBezTo>
              <a:cubicBezTo>
                <a:pt x="398206" y="94253"/>
                <a:pt x="390280" y="100982"/>
                <a:pt x="390280" y="100982"/>
              </a:cubicBezTo>
              <a:cubicBezTo>
                <a:pt x="386306" y="116876"/>
                <a:pt x="381804" y="120327"/>
                <a:pt x="387550" y="133733"/>
              </a:cubicBezTo>
              <a:cubicBezTo>
                <a:pt x="388842" y="136748"/>
                <a:pt x="390448" y="139871"/>
                <a:pt x="393009" y="141920"/>
              </a:cubicBezTo>
              <a:cubicBezTo>
                <a:pt x="395256" y="143717"/>
                <a:pt x="398468" y="143739"/>
                <a:pt x="401197" y="144649"/>
              </a:cubicBezTo>
              <a:cubicBezTo>
                <a:pt x="413667" y="152964"/>
                <a:pt x="407062" y="147787"/>
                <a:pt x="420301" y="161025"/>
              </a:cubicBezTo>
              <a:lnTo>
                <a:pt x="425760" y="166483"/>
              </a:lnTo>
              <a:cubicBezTo>
                <a:pt x="427292" y="171079"/>
                <a:pt x="431505" y="178263"/>
                <a:pt x="425760" y="182859"/>
              </a:cubicBezTo>
              <a:cubicBezTo>
                <a:pt x="422831" y="185202"/>
                <a:pt x="418482" y="184678"/>
                <a:pt x="414843" y="185588"/>
              </a:cubicBezTo>
              <a:cubicBezTo>
                <a:pt x="415753" y="190137"/>
                <a:pt x="419039" y="194833"/>
                <a:pt x="417572" y="199234"/>
              </a:cubicBezTo>
              <a:cubicBezTo>
                <a:pt x="415388" y="205784"/>
                <a:pt x="403381" y="199962"/>
                <a:pt x="401197" y="199234"/>
              </a:cubicBezTo>
              <a:cubicBezTo>
                <a:pt x="383332" y="205188"/>
                <a:pt x="400867" y="196918"/>
                <a:pt x="390280" y="210151"/>
              </a:cubicBezTo>
              <a:cubicBezTo>
                <a:pt x="388231" y="212712"/>
                <a:pt x="384653" y="213560"/>
                <a:pt x="382092" y="215609"/>
              </a:cubicBezTo>
              <a:cubicBezTo>
                <a:pt x="380083" y="217216"/>
                <a:pt x="378453" y="219248"/>
                <a:pt x="376634" y="221068"/>
              </a:cubicBezTo>
              <a:cubicBezTo>
                <a:pt x="378453" y="226526"/>
                <a:pt x="378024" y="233375"/>
                <a:pt x="382092" y="237443"/>
              </a:cubicBezTo>
              <a:lnTo>
                <a:pt x="393009" y="248360"/>
              </a:lnTo>
              <a:cubicBezTo>
                <a:pt x="392099" y="253818"/>
                <a:pt x="391481" y="259333"/>
                <a:pt x="390280" y="264735"/>
              </a:cubicBezTo>
              <a:cubicBezTo>
                <a:pt x="389656" y="267544"/>
                <a:pt x="389584" y="270889"/>
                <a:pt x="387550" y="272923"/>
              </a:cubicBezTo>
              <a:cubicBezTo>
                <a:pt x="385516" y="274957"/>
                <a:pt x="382092" y="274742"/>
                <a:pt x="379363" y="275652"/>
              </a:cubicBezTo>
              <a:cubicBezTo>
                <a:pt x="372085" y="274742"/>
                <a:pt x="363538" y="277129"/>
                <a:pt x="357529" y="272923"/>
              </a:cubicBezTo>
              <a:cubicBezTo>
                <a:pt x="352815" y="269624"/>
                <a:pt x="352071" y="256548"/>
                <a:pt x="352071" y="256548"/>
              </a:cubicBezTo>
              <a:cubicBezTo>
                <a:pt x="343883" y="257458"/>
                <a:pt x="335633" y="257923"/>
                <a:pt x="327507" y="259277"/>
              </a:cubicBezTo>
              <a:cubicBezTo>
                <a:pt x="324670" y="259750"/>
                <a:pt x="322179" y="262324"/>
                <a:pt x="319320" y="262006"/>
              </a:cubicBezTo>
              <a:cubicBezTo>
                <a:pt x="313601" y="261371"/>
                <a:pt x="308403" y="258368"/>
                <a:pt x="302944" y="256548"/>
              </a:cubicBezTo>
              <a:lnTo>
                <a:pt x="294757" y="253818"/>
              </a:lnTo>
              <a:cubicBezTo>
                <a:pt x="292937" y="251999"/>
                <a:pt x="290905" y="250369"/>
                <a:pt x="289298" y="248360"/>
              </a:cubicBezTo>
              <a:cubicBezTo>
                <a:pt x="287249" y="245799"/>
                <a:pt x="286401" y="242221"/>
                <a:pt x="283840" y="240172"/>
              </a:cubicBezTo>
              <a:cubicBezTo>
                <a:pt x="281594" y="238375"/>
                <a:pt x="278381" y="238353"/>
                <a:pt x="275652" y="237443"/>
              </a:cubicBezTo>
              <a:cubicBezTo>
                <a:pt x="268374" y="238353"/>
                <a:pt x="259004" y="234985"/>
                <a:pt x="253818" y="240172"/>
              </a:cubicBezTo>
              <a:cubicBezTo>
                <a:pt x="249905" y="244085"/>
                <a:pt x="256548" y="251014"/>
                <a:pt x="256548" y="256548"/>
              </a:cubicBezTo>
              <a:cubicBezTo>
                <a:pt x="256548" y="269551"/>
                <a:pt x="253856" y="266343"/>
                <a:pt x="245631" y="272923"/>
              </a:cubicBezTo>
              <a:cubicBezTo>
                <a:pt x="234927" y="281486"/>
                <a:pt x="246203" y="276372"/>
                <a:pt x="231985" y="281111"/>
              </a:cubicBezTo>
              <a:cubicBezTo>
                <a:pt x="231075" y="283840"/>
                <a:pt x="230735" y="286831"/>
                <a:pt x="229255" y="289298"/>
              </a:cubicBezTo>
              <a:cubicBezTo>
                <a:pt x="227931" y="291504"/>
                <a:pt x="224811" y="292392"/>
                <a:pt x="223797" y="294757"/>
              </a:cubicBezTo>
              <a:cubicBezTo>
                <a:pt x="221970" y="299021"/>
                <a:pt x="222895" y="304139"/>
                <a:pt x="221068" y="308403"/>
              </a:cubicBezTo>
              <a:cubicBezTo>
                <a:pt x="220054" y="310768"/>
                <a:pt x="217815" y="312537"/>
                <a:pt x="215609" y="313861"/>
              </a:cubicBezTo>
              <a:cubicBezTo>
                <a:pt x="207737" y="318584"/>
                <a:pt x="181717" y="319161"/>
                <a:pt x="180129" y="319320"/>
              </a:cubicBezTo>
              <a:cubicBezTo>
                <a:pt x="178199" y="322215"/>
                <a:pt x="173103" y="331020"/>
                <a:pt x="169212" y="332966"/>
              </a:cubicBezTo>
              <a:cubicBezTo>
                <a:pt x="164066" y="335539"/>
                <a:pt x="152837" y="338425"/>
                <a:pt x="152837" y="338425"/>
              </a:cubicBezTo>
              <a:cubicBezTo>
                <a:pt x="150108" y="337515"/>
                <a:pt x="146896" y="337492"/>
                <a:pt x="144649" y="335695"/>
              </a:cubicBezTo>
              <a:cubicBezTo>
                <a:pt x="133490" y="326768"/>
                <a:pt x="144863" y="328728"/>
                <a:pt x="133732" y="322049"/>
              </a:cubicBezTo>
              <a:cubicBezTo>
                <a:pt x="131265" y="320569"/>
                <a:pt x="128274" y="320230"/>
                <a:pt x="125545" y="319320"/>
              </a:cubicBezTo>
              <a:cubicBezTo>
                <a:pt x="124635" y="316591"/>
                <a:pt x="120144" y="312201"/>
                <a:pt x="122815" y="311132"/>
              </a:cubicBezTo>
              <a:cubicBezTo>
                <a:pt x="132145" y="307400"/>
                <a:pt x="142889" y="309824"/>
                <a:pt x="152837" y="308403"/>
              </a:cubicBezTo>
              <a:cubicBezTo>
                <a:pt x="155685" y="307996"/>
                <a:pt x="158296" y="306584"/>
                <a:pt x="161025" y="305674"/>
              </a:cubicBezTo>
              <a:cubicBezTo>
                <a:pt x="162844" y="303854"/>
                <a:pt x="164182" y="301366"/>
                <a:pt x="166483" y="300215"/>
              </a:cubicBezTo>
              <a:cubicBezTo>
                <a:pt x="171629" y="297642"/>
                <a:pt x="182858" y="294757"/>
                <a:pt x="182858" y="294757"/>
              </a:cubicBezTo>
              <a:cubicBezTo>
                <a:pt x="184678" y="289299"/>
                <a:pt x="187796" y="284112"/>
                <a:pt x="188317" y="278382"/>
              </a:cubicBezTo>
              <a:cubicBezTo>
                <a:pt x="189227" y="268375"/>
                <a:pt x="189994" y="258353"/>
                <a:pt x="191046" y="248360"/>
              </a:cubicBezTo>
              <a:cubicBezTo>
                <a:pt x="191814" y="241066"/>
                <a:pt x="193080" y="233828"/>
                <a:pt x="193775" y="226526"/>
              </a:cubicBezTo>
              <a:cubicBezTo>
                <a:pt x="194900" y="214718"/>
                <a:pt x="194319" y="202704"/>
                <a:pt x="196505" y="191046"/>
              </a:cubicBezTo>
              <a:cubicBezTo>
                <a:pt x="197534" y="185560"/>
                <a:pt x="204239" y="181379"/>
                <a:pt x="207422" y="177400"/>
              </a:cubicBezTo>
              <a:cubicBezTo>
                <a:pt x="213467" y="169843"/>
                <a:pt x="212727" y="169671"/>
                <a:pt x="215609" y="161025"/>
              </a:cubicBezTo>
              <a:cubicBezTo>
                <a:pt x="212649" y="152145"/>
                <a:pt x="214354" y="151673"/>
                <a:pt x="204692" y="147379"/>
              </a:cubicBezTo>
              <a:cubicBezTo>
                <a:pt x="199434" y="145042"/>
                <a:pt x="188317" y="141920"/>
                <a:pt x="188317" y="141920"/>
              </a:cubicBezTo>
              <a:cubicBezTo>
                <a:pt x="186497" y="140101"/>
                <a:pt x="185065" y="137786"/>
                <a:pt x="182858" y="136462"/>
              </a:cubicBezTo>
              <a:cubicBezTo>
                <a:pt x="173697" y="130966"/>
                <a:pt x="166048" y="134965"/>
                <a:pt x="155566" y="136462"/>
              </a:cubicBezTo>
              <a:cubicBezTo>
                <a:pt x="139886" y="152142"/>
                <a:pt x="148023" y="148074"/>
                <a:pt x="133732" y="152837"/>
              </a:cubicBezTo>
              <a:cubicBezTo>
                <a:pt x="120996" y="151927"/>
                <a:pt x="107727" y="153863"/>
                <a:pt x="95523" y="150108"/>
              </a:cubicBezTo>
              <a:cubicBezTo>
                <a:pt x="92773" y="149262"/>
                <a:pt x="96580" y="144261"/>
                <a:pt x="98252" y="141920"/>
              </a:cubicBezTo>
              <a:cubicBezTo>
                <a:pt x="104269" y="133496"/>
                <a:pt x="109488" y="130790"/>
                <a:pt x="117357" y="125545"/>
              </a:cubicBezTo>
              <a:cubicBezTo>
                <a:pt x="118267" y="122816"/>
                <a:pt x="120559" y="120195"/>
                <a:pt x="120086" y="117357"/>
              </a:cubicBezTo>
              <a:cubicBezTo>
                <a:pt x="119397" y="113223"/>
                <a:pt x="112087" y="106628"/>
                <a:pt x="109169" y="103711"/>
              </a:cubicBezTo>
              <a:cubicBezTo>
                <a:pt x="105456" y="92572"/>
                <a:pt x="105478" y="97522"/>
                <a:pt x="109169" y="84606"/>
              </a:cubicBezTo>
              <a:cubicBezTo>
                <a:pt x="109959" y="81840"/>
                <a:pt x="114293" y="78015"/>
                <a:pt x="111899" y="76419"/>
              </a:cubicBezTo>
              <a:cubicBezTo>
                <a:pt x="108778" y="74338"/>
                <a:pt x="104575" y="78070"/>
                <a:pt x="100982" y="79148"/>
              </a:cubicBezTo>
              <a:cubicBezTo>
                <a:pt x="95471" y="80801"/>
                <a:pt x="84606" y="84606"/>
                <a:pt x="84606" y="84606"/>
              </a:cubicBezTo>
              <a:cubicBezTo>
                <a:pt x="79959" y="98549"/>
                <a:pt x="83746" y="101744"/>
                <a:pt x="70960" y="103711"/>
              </a:cubicBezTo>
              <a:cubicBezTo>
                <a:pt x="61924" y="105101"/>
                <a:pt x="52765" y="105530"/>
                <a:pt x="43668" y="106440"/>
              </a:cubicBezTo>
              <a:cubicBezTo>
                <a:pt x="24852" y="100168"/>
                <a:pt x="31362" y="96914"/>
                <a:pt x="21834" y="106440"/>
              </a:cubicBezTo>
              <a:cubicBezTo>
                <a:pt x="20924" y="120086"/>
                <a:pt x="20615" y="133786"/>
                <a:pt x="19105" y="147379"/>
              </a:cubicBezTo>
              <a:cubicBezTo>
                <a:pt x="18787" y="150238"/>
                <a:pt x="17856" y="153099"/>
                <a:pt x="16376" y="155566"/>
              </a:cubicBezTo>
              <a:cubicBezTo>
                <a:pt x="15052" y="157773"/>
                <a:pt x="12737" y="159205"/>
                <a:pt x="10917" y="161025"/>
              </a:cubicBezTo>
              <a:cubicBezTo>
                <a:pt x="10007" y="163754"/>
                <a:pt x="9668" y="166745"/>
                <a:pt x="8188" y="169212"/>
              </a:cubicBezTo>
              <a:cubicBezTo>
                <a:pt x="6864" y="171419"/>
                <a:pt x="3881" y="172369"/>
                <a:pt x="2730" y="174671"/>
              </a:cubicBezTo>
              <a:cubicBezTo>
                <a:pt x="1052" y="178026"/>
                <a:pt x="910" y="181949"/>
                <a:pt x="0" y="185588"/>
              </a:cubicBezTo>
              <a:cubicBezTo>
                <a:pt x="910" y="200144"/>
                <a:pt x="-610" y="215059"/>
                <a:pt x="2730" y="229255"/>
              </a:cubicBezTo>
              <a:cubicBezTo>
                <a:pt x="3389" y="232055"/>
                <a:pt x="8883" y="229951"/>
                <a:pt x="10917" y="231985"/>
              </a:cubicBezTo>
              <a:cubicBezTo>
                <a:pt x="12951" y="234019"/>
                <a:pt x="12948" y="237381"/>
                <a:pt x="13646" y="240172"/>
              </a:cubicBezTo>
              <a:cubicBezTo>
                <a:pt x="14042" y="241754"/>
                <a:pt x="16707" y="258649"/>
                <a:pt x="19105" y="262006"/>
              </a:cubicBezTo>
              <a:cubicBezTo>
                <a:pt x="22096" y="266194"/>
                <a:pt x="30022" y="272923"/>
                <a:pt x="30022" y="272923"/>
              </a:cubicBezTo>
              <a:lnTo>
                <a:pt x="35480" y="289298"/>
              </a:lnTo>
              <a:lnTo>
                <a:pt x="38209" y="297486"/>
              </a:lnTo>
              <a:cubicBezTo>
                <a:pt x="30747" y="319875"/>
                <a:pt x="41892" y="284531"/>
                <a:pt x="32751" y="330237"/>
              </a:cubicBezTo>
              <a:cubicBezTo>
                <a:pt x="25855" y="364721"/>
                <a:pt x="27293" y="329953"/>
                <a:pt x="27293" y="360258"/>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38</xdr:col>
      <xdr:colOff>19105</xdr:colOff>
      <xdr:row>150</xdr:row>
      <xdr:rowOff>16375</xdr:rowOff>
    </xdr:from>
    <xdr:to>
      <xdr:col>63</xdr:col>
      <xdr:colOff>27292</xdr:colOff>
      <xdr:row>169</xdr:row>
      <xdr:rowOff>5458</xdr:rowOff>
    </xdr:to>
    <xdr:sp macro="" textlink="">
      <xdr:nvSpPr>
        <xdr:cNvPr id="53" name="Freeform 61">
          <a:extLst>
            <a:ext uri="{FF2B5EF4-FFF2-40B4-BE49-F238E27FC236}">
              <a16:creationId xmlns:a16="http://schemas.microsoft.com/office/drawing/2014/main" id="{00000000-0008-0000-0F00-000035000000}"/>
            </a:ext>
          </a:extLst>
        </xdr:cNvPr>
        <xdr:cNvSpPr/>
      </xdr:nvSpPr>
      <xdr:spPr>
        <a:xfrm>
          <a:off x="1946965" y="2470015"/>
          <a:ext cx="770187" cy="278643"/>
        </a:xfrm>
        <a:custGeom>
          <a:avLst/>
          <a:gdLst>
            <a:gd name="connsiteX0" fmla="*/ 690494 w 690494"/>
            <a:gd name="connsiteY0" fmla="*/ 226526 h 352070"/>
            <a:gd name="connsiteX1" fmla="*/ 687765 w 690494"/>
            <a:gd name="connsiteY1" fmla="*/ 245631 h 352070"/>
            <a:gd name="connsiteX2" fmla="*/ 679577 w 690494"/>
            <a:gd name="connsiteY2" fmla="*/ 251089 h 352070"/>
            <a:gd name="connsiteX3" fmla="*/ 665931 w 690494"/>
            <a:gd name="connsiteY3" fmla="*/ 253818 h 352070"/>
            <a:gd name="connsiteX4" fmla="*/ 657744 w 690494"/>
            <a:gd name="connsiteY4" fmla="*/ 256548 h 352070"/>
            <a:gd name="connsiteX5" fmla="*/ 635910 w 690494"/>
            <a:gd name="connsiteY5" fmla="*/ 275652 h 352070"/>
            <a:gd name="connsiteX6" fmla="*/ 627722 w 690494"/>
            <a:gd name="connsiteY6" fmla="*/ 278381 h 352070"/>
            <a:gd name="connsiteX7" fmla="*/ 619534 w 690494"/>
            <a:gd name="connsiteY7" fmla="*/ 308403 h 352070"/>
            <a:gd name="connsiteX8" fmla="*/ 627722 w 690494"/>
            <a:gd name="connsiteY8" fmla="*/ 311132 h 352070"/>
            <a:gd name="connsiteX9" fmla="*/ 635910 w 690494"/>
            <a:gd name="connsiteY9" fmla="*/ 316591 h 352070"/>
            <a:gd name="connsiteX10" fmla="*/ 646827 w 690494"/>
            <a:gd name="connsiteY10" fmla="*/ 332966 h 352070"/>
            <a:gd name="connsiteX11" fmla="*/ 646827 w 690494"/>
            <a:gd name="connsiteY11" fmla="*/ 349341 h 352070"/>
            <a:gd name="connsiteX12" fmla="*/ 638639 w 690494"/>
            <a:gd name="connsiteY12" fmla="*/ 352070 h 352070"/>
            <a:gd name="connsiteX13" fmla="*/ 589513 w 690494"/>
            <a:gd name="connsiteY13" fmla="*/ 349341 h 352070"/>
            <a:gd name="connsiteX14" fmla="*/ 581325 w 690494"/>
            <a:gd name="connsiteY14" fmla="*/ 343883 h 352070"/>
            <a:gd name="connsiteX15" fmla="*/ 564950 w 690494"/>
            <a:gd name="connsiteY15" fmla="*/ 327507 h 352070"/>
            <a:gd name="connsiteX16" fmla="*/ 559491 w 690494"/>
            <a:gd name="connsiteY16" fmla="*/ 322049 h 352070"/>
            <a:gd name="connsiteX17" fmla="*/ 551304 w 690494"/>
            <a:gd name="connsiteY17" fmla="*/ 319320 h 352070"/>
            <a:gd name="connsiteX18" fmla="*/ 537658 w 690494"/>
            <a:gd name="connsiteY18" fmla="*/ 311132 h 352070"/>
            <a:gd name="connsiteX19" fmla="*/ 532199 w 690494"/>
            <a:gd name="connsiteY19" fmla="*/ 305674 h 352070"/>
            <a:gd name="connsiteX20" fmla="*/ 515824 w 690494"/>
            <a:gd name="connsiteY20" fmla="*/ 300215 h 352070"/>
            <a:gd name="connsiteX21" fmla="*/ 507636 w 690494"/>
            <a:gd name="connsiteY21" fmla="*/ 297486 h 352070"/>
            <a:gd name="connsiteX22" fmla="*/ 493990 w 690494"/>
            <a:gd name="connsiteY22" fmla="*/ 286569 h 352070"/>
            <a:gd name="connsiteX23" fmla="*/ 488532 w 690494"/>
            <a:gd name="connsiteY23" fmla="*/ 278381 h 352070"/>
            <a:gd name="connsiteX24" fmla="*/ 480344 w 690494"/>
            <a:gd name="connsiteY24" fmla="*/ 275652 h 352070"/>
            <a:gd name="connsiteX25" fmla="*/ 466698 w 690494"/>
            <a:gd name="connsiteY25" fmla="*/ 264735 h 352070"/>
            <a:gd name="connsiteX26" fmla="*/ 458510 w 690494"/>
            <a:gd name="connsiteY26" fmla="*/ 262006 h 352070"/>
            <a:gd name="connsiteX27" fmla="*/ 447593 w 690494"/>
            <a:gd name="connsiteY27" fmla="*/ 245631 h 352070"/>
            <a:gd name="connsiteX28" fmla="*/ 444864 w 690494"/>
            <a:gd name="connsiteY28" fmla="*/ 237443 h 352070"/>
            <a:gd name="connsiteX29" fmla="*/ 436676 w 690494"/>
            <a:gd name="connsiteY29" fmla="*/ 231985 h 352070"/>
            <a:gd name="connsiteX30" fmla="*/ 425759 w 690494"/>
            <a:gd name="connsiteY30" fmla="*/ 221068 h 352070"/>
            <a:gd name="connsiteX31" fmla="*/ 420301 w 690494"/>
            <a:gd name="connsiteY31" fmla="*/ 215609 h 352070"/>
            <a:gd name="connsiteX32" fmla="*/ 417572 w 690494"/>
            <a:gd name="connsiteY32" fmla="*/ 207422 h 352070"/>
            <a:gd name="connsiteX33" fmla="*/ 412113 w 690494"/>
            <a:gd name="connsiteY33" fmla="*/ 201963 h 352070"/>
            <a:gd name="connsiteX34" fmla="*/ 409384 w 690494"/>
            <a:gd name="connsiteY34" fmla="*/ 163754 h 352070"/>
            <a:gd name="connsiteX35" fmla="*/ 406655 w 690494"/>
            <a:gd name="connsiteY35" fmla="*/ 155566 h 352070"/>
            <a:gd name="connsiteX36" fmla="*/ 401196 w 690494"/>
            <a:gd name="connsiteY36" fmla="*/ 150108 h 352070"/>
            <a:gd name="connsiteX37" fmla="*/ 398467 w 690494"/>
            <a:gd name="connsiteY37" fmla="*/ 141920 h 352070"/>
            <a:gd name="connsiteX38" fmla="*/ 390279 w 690494"/>
            <a:gd name="connsiteY38" fmla="*/ 125545 h 352070"/>
            <a:gd name="connsiteX39" fmla="*/ 387550 w 690494"/>
            <a:gd name="connsiteY39" fmla="*/ 57314 h 352070"/>
            <a:gd name="connsiteX40" fmla="*/ 371175 w 690494"/>
            <a:gd name="connsiteY40" fmla="*/ 51856 h 352070"/>
            <a:gd name="connsiteX41" fmla="*/ 338424 w 690494"/>
            <a:gd name="connsiteY41" fmla="*/ 54585 h 352070"/>
            <a:gd name="connsiteX42" fmla="*/ 330236 w 690494"/>
            <a:gd name="connsiteY42" fmla="*/ 57314 h 352070"/>
            <a:gd name="connsiteX43" fmla="*/ 324778 w 690494"/>
            <a:gd name="connsiteY43" fmla="*/ 76419 h 352070"/>
            <a:gd name="connsiteX44" fmla="*/ 316590 w 690494"/>
            <a:gd name="connsiteY44" fmla="*/ 79148 h 352070"/>
            <a:gd name="connsiteX45" fmla="*/ 311132 w 690494"/>
            <a:gd name="connsiteY45" fmla="*/ 73689 h 352070"/>
            <a:gd name="connsiteX46" fmla="*/ 297486 w 690494"/>
            <a:gd name="connsiteY46" fmla="*/ 70960 h 352070"/>
            <a:gd name="connsiteX47" fmla="*/ 278381 w 690494"/>
            <a:gd name="connsiteY47" fmla="*/ 65502 h 352070"/>
            <a:gd name="connsiteX48" fmla="*/ 262006 w 690494"/>
            <a:gd name="connsiteY48" fmla="*/ 54585 h 352070"/>
            <a:gd name="connsiteX49" fmla="*/ 248360 w 690494"/>
            <a:gd name="connsiteY49" fmla="*/ 40939 h 352070"/>
            <a:gd name="connsiteX50" fmla="*/ 231984 w 690494"/>
            <a:gd name="connsiteY50" fmla="*/ 30022 h 352070"/>
            <a:gd name="connsiteX51" fmla="*/ 226526 w 690494"/>
            <a:gd name="connsiteY51" fmla="*/ 24563 h 352070"/>
            <a:gd name="connsiteX52" fmla="*/ 201963 w 690494"/>
            <a:gd name="connsiteY52" fmla="*/ 16376 h 352070"/>
            <a:gd name="connsiteX53" fmla="*/ 177400 w 690494"/>
            <a:gd name="connsiteY53" fmla="*/ 8188 h 352070"/>
            <a:gd name="connsiteX54" fmla="*/ 169212 w 690494"/>
            <a:gd name="connsiteY54" fmla="*/ 5459 h 352070"/>
            <a:gd name="connsiteX55" fmla="*/ 161024 w 690494"/>
            <a:gd name="connsiteY55" fmla="*/ 2730 h 352070"/>
            <a:gd name="connsiteX56" fmla="*/ 141920 w 690494"/>
            <a:gd name="connsiteY56" fmla="*/ 0 h 352070"/>
            <a:gd name="connsiteX57" fmla="*/ 109169 w 690494"/>
            <a:gd name="connsiteY57" fmla="*/ 2730 h 352070"/>
            <a:gd name="connsiteX58" fmla="*/ 87335 w 690494"/>
            <a:gd name="connsiteY58" fmla="*/ 5459 h 352070"/>
            <a:gd name="connsiteX59" fmla="*/ 0 w 690494"/>
            <a:gd name="connsiteY59" fmla="*/ 2730 h 3520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Lst>
          <a:rect l="l" t="t" r="r" b="b"/>
          <a:pathLst>
            <a:path w="690494" h="352070">
              <a:moveTo>
                <a:pt x="690494" y="226526"/>
              </a:moveTo>
              <a:cubicBezTo>
                <a:pt x="689584" y="232894"/>
                <a:pt x="690378" y="239752"/>
                <a:pt x="687765" y="245631"/>
              </a:cubicBezTo>
              <a:cubicBezTo>
                <a:pt x="686433" y="248628"/>
                <a:pt x="682648" y="249937"/>
                <a:pt x="679577" y="251089"/>
              </a:cubicBezTo>
              <a:cubicBezTo>
                <a:pt x="675234" y="252718"/>
                <a:pt x="670431" y="252693"/>
                <a:pt x="665931" y="253818"/>
              </a:cubicBezTo>
              <a:cubicBezTo>
                <a:pt x="663140" y="254516"/>
                <a:pt x="660473" y="255638"/>
                <a:pt x="657744" y="256548"/>
              </a:cubicBezTo>
              <a:cubicBezTo>
                <a:pt x="650632" y="263659"/>
                <a:pt x="644935" y="271140"/>
                <a:pt x="635910" y="275652"/>
              </a:cubicBezTo>
              <a:cubicBezTo>
                <a:pt x="633337" y="276939"/>
                <a:pt x="630451" y="277471"/>
                <a:pt x="627722" y="278381"/>
              </a:cubicBezTo>
              <a:cubicBezTo>
                <a:pt x="616866" y="289237"/>
                <a:pt x="610315" y="289965"/>
                <a:pt x="619534" y="308403"/>
              </a:cubicBezTo>
              <a:cubicBezTo>
                <a:pt x="620821" y="310976"/>
                <a:pt x="624993" y="310222"/>
                <a:pt x="627722" y="311132"/>
              </a:cubicBezTo>
              <a:cubicBezTo>
                <a:pt x="630451" y="312952"/>
                <a:pt x="633750" y="314122"/>
                <a:pt x="635910" y="316591"/>
              </a:cubicBezTo>
              <a:cubicBezTo>
                <a:pt x="640230" y="321528"/>
                <a:pt x="646827" y="332966"/>
                <a:pt x="646827" y="332966"/>
              </a:cubicBezTo>
              <a:cubicBezTo>
                <a:pt x="648646" y="338424"/>
                <a:pt x="652285" y="343883"/>
                <a:pt x="646827" y="349341"/>
              </a:cubicBezTo>
              <a:cubicBezTo>
                <a:pt x="644793" y="351375"/>
                <a:pt x="641368" y="351160"/>
                <a:pt x="638639" y="352070"/>
              </a:cubicBezTo>
              <a:cubicBezTo>
                <a:pt x="622264" y="351160"/>
                <a:pt x="605749" y="351660"/>
                <a:pt x="589513" y="349341"/>
              </a:cubicBezTo>
              <a:cubicBezTo>
                <a:pt x="586266" y="348877"/>
                <a:pt x="583816" y="346018"/>
                <a:pt x="581325" y="343883"/>
              </a:cubicBezTo>
              <a:cubicBezTo>
                <a:pt x="581302" y="343863"/>
                <a:pt x="567690" y="330247"/>
                <a:pt x="564950" y="327507"/>
              </a:cubicBezTo>
              <a:cubicBezTo>
                <a:pt x="563130" y="325687"/>
                <a:pt x="561932" y="322863"/>
                <a:pt x="559491" y="322049"/>
              </a:cubicBezTo>
              <a:lnTo>
                <a:pt x="551304" y="319320"/>
              </a:lnTo>
              <a:cubicBezTo>
                <a:pt x="537474" y="305490"/>
                <a:pt x="555370" y="321758"/>
                <a:pt x="537658" y="311132"/>
              </a:cubicBezTo>
              <a:cubicBezTo>
                <a:pt x="535451" y="309808"/>
                <a:pt x="534501" y="306825"/>
                <a:pt x="532199" y="305674"/>
              </a:cubicBezTo>
              <a:cubicBezTo>
                <a:pt x="527053" y="303101"/>
                <a:pt x="521282" y="302035"/>
                <a:pt x="515824" y="300215"/>
              </a:cubicBezTo>
              <a:lnTo>
                <a:pt x="507636" y="297486"/>
              </a:lnTo>
              <a:cubicBezTo>
                <a:pt x="501557" y="293433"/>
                <a:pt x="498434" y="292125"/>
                <a:pt x="493990" y="286569"/>
              </a:cubicBezTo>
              <a:cubicBezTo>
                <a:pt x="491941" y="284008"/>
                <a:pt x="491093" y="280430"/>
                <a:pt x="488532" y="278381"/>
              </a:cubicBezTo>
              <a:cubicBezTo>
                <a:pt x="486286" y="276584"/>
                <a:pt x="483073" y="276562"/>
                <a:pt x="480344" y="275652"/>
              </a:cubicBezTo>
              <a:cubicBezTo>
                <a:pt x="475269" y="270578"/>
                <a:pt x="473580" y="268176"/>
                <a:pt x="466698" y="264735"/>
              </a:cubicBezTo>
              <a:cubicBezTo>
                <a:pt x="464125" y="263448"/>
                <a:pt x="461239" y="262916"/>
                <a:pt x="458510" y="262006"/>
              </a:cubicBezTo>
              <a:cubicBezTo>
                <a:pt x="454871" y="256548"/>
                <a:pt x="449667" y="251855"/>
                <a:pt x="447593" y="245631"/>
              </a:cubicBezTo>
              <a:cubicBezTo>
                <a:pt x="446683" y="242902"/>
                <a:pt x="446661" y="239689"/>
                <a:pt x="444864" y="237443"/>
              </a:cubicBezTo>
              <a:cubicBezTo>
                <a:pt x="442815" y="234882"/>
                <a:pt x="439167" y="234120"/>
                <a:pt x="436676" y="231985"/>
              </a:cubicBezTo>
              <a:cubicBezTo>
                <a:pt x="432769" y="228636"/>
                <a:pt x="429398" y="224707"/>
                <a:pt x="425759" y="221068"/>
              </a:cubicBezTo>
              <a:lnTo>
                <a:pt x="420301" y="215609"/>
              </a:lnTo>
              <a:cubicBezTo>
                <a:pt x="419391" y="212880"/>
                <a:pt x="419052" y="209889"/>
                <a:pt x="417572" y="207422"/>
              </a:cubicBezTo>
              <a:cubicBezTo>
                <a:pt x="416248" y="205215"/>
                <a:pt x="412587" y="204492"/>
                <a:pt x="412113" y="201963"/>
              </a:cubicBezTo>
              <a:cubicBezTo>
                <a:pt x="409760" y="189413"/>
                <a:pt x="410876" y="176435"/>
                <a:pt x="409384" y="163754"/>
              </a:cubicBezTo>
              <a:cubicBezTo>
                <a:pt x="409048" y="160897"/>
                <a:pt x="408135" y="158033"/>
                <a:pt x="406655" y="155566"/>
              </a:cubicBezTo>
              <a:cubicBezTo>
                <a:pt x="405331" y="153360"/>
                <a:pt x="403016" y="151927"/>
                <a:pt x="401196" y="150108"/>
              </a:cubicBezTo>
              <a:cubicBezTo>
                <a:pt x="400286" y="147379"/>
                <a:pt x="399753" y="144493"/>
                <a:pt x="398467" y="141920"/>
              </a:cubicBezTo>
              <a:cubicBezTo>
                <a:pt x="387881" y="120746"/>
                <a:pt x="397144" y="146133"/>
                <a:pt x="390279" y="125545"/>
              </a:cubicBezTo>
              <a:cubicBezTo>
                <a:pt x="389369" y="102801"/>
                <a:pt x="393262" y="79347"/>
                <a:pt x="387550" y="57314"/>
              </a:cubicBezTo>
              <a:cubicBezTo>
                <a:pt x="386106" y="51745"/>
                <a:pt x="371175" y="51856"/>
                <a:pt x="371175" y="51856"/>
              </a:cubicBezTo>
              <a:cubicBezTo>
                <a:pt x="360258" y="52766"/>
                <a:pt x="349283" y="53137"/>
                <a:pt x="338424" y="54585"/>
              </a:cubicBezTo>
              <a:cubicBezTo>
                <a:pt x="335572" y="54965"/>
                <a:pt x="332270" y="55280"/>
                <a:pt x="330236" y="57314"/>
              </a:cubicBezTo>
              <a:cubicBezTo>
                <a:pt x="328733" y="58817"/>
                <a:pt x="325060" y="76066"/>
                <a:pt x="324778" y="76419"/>
              </a:cubicBezTo>
              <a:cubicBezTo>
                <a:pt x="322981" y="78665"/>
                <a:pt x="319319" y="78238"/>
                <a:pt x="316590" y="79148"/>
              </a:cubicBezTo>
              <a:cubicBezTo>
                <a:pt x="314771" y="77328"/>
                <a:pt x="313497" y="74703"/>
                <a:pt x="311132" y="73689"/>
              </a:cubicBezTo>
              <a:cubicBezTo>
                <a:pt x="306868" y="71862"/>
                <a:pt x="302014" y="71966"/>
                <a:pt x="297486" y="70960"/>
              </a:cubicBezTo>
              <a:cubicBezTo>
                <a:pt x="287205" y="68676"/>
                <a:pt x="287499" y="68541"/>
                <a:pt x="278381" y="65502"/>
              </a:cubicBezTo>
              <a:cubicBezTo>
                <a:pt x="272923" y="61863"/>
                <a:pt x="266645" y="59224"/>
                <a:pt x="262006" y="54585"/>
              </a:cubicBezTo>
              <a:cubicBezTo>
                <a:pt x="257457" y="50036"/>
                <a:pt x="253712" y="44507"/>
                <a:pt x="248360" y="40939"/>
              </a:cubicBezTo>
              <a:cubicBezTo>
                <a:pt x="242901" y="37300"/>
                <a:pt x="236623" y="34661"/>
                <a:pt x="231984" y="30022"/>
              </a:cubicBezTo>
              <a:cubicBezTo>
                <a:pt x="230165" y="28202"/>
                <a:pt x="228827" y="25714"/>
                <a:pt x="226526" y="24563"/>
              </a:cubicBezTo>
              <a:cubicBezTo>
                <a:pt x="226521" y="24560"/>
                <a:pt x="206059" y="17742"/>
                <a:pt x="201963" y="16376"/>
              </a:cubicBezTo>
              <a:lnTo>
                <a:pt x="177400" y="8188"/>
              </a:lnTo>
              <a:lnTo>
                <a:pt x="169212" y="5459"/>
              </a:lnTo>
              <a:cubicBezTo>
                <a:pt x="166483" y="4549"/>
                <a:pt x="163872" y="3137"/>
                <a:pt x="161024" y="2730"/>
              </a:cubicBezTo>
              <a:lnTo>
                <a:pt x="141920" y="0"/>
              </a:lnTo>
              <a:lnTo>
                <a:pt x="109169" y="2730"/>
              </a:lnTo>
              <a:cubicBezTo>
                <a:pt x="101871" y="3460"/>
                <a:pt x="94670" y="5459"/>
                <a:pt x="87335" y="5459"/>
              </a:cubicBezTo>
              <a:cubicBezTo>
                <a:pt x="58209" y="5459"/>
                <a:pt x="29126" y="2730"/>
                <a:pt x="0" y="273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49</xdr:col>
      <xdr:colOff>13647</xdr:colOff>
      <xdr:row>169</xdr:row>
      <xdr:rowOff>2729</xdr:rowOff>
    </xdr:from>
    <xdr:to>
      <xdr:col>60</xdr:col>
      <xdr:colOff>13646</xdr:colOff>
      <xdr:row>201</xdr:row>
      <xdr:rowOff>2729</xdr:rowOff>
    </xdr:to>
    <xdr:sp macro="" textlink="">
      <xdr:nvSpPr>
        <xdr:cNvPr id="54" name="Freeform 62">
          <a:extLst>
            <a:ext uri="{FF2B5EF4-FFF2-40B4-BE49-F238E27FC236}">
              <a16:creationId xmlns:a16="http://schemas.microsoft.com/office/drawing/2014/main" id="{00000000-0008-0000-0F00-000036000000}"/>
            </a:ext>
          </a:extLst>
        </xdr:cNvPr>
        <xdr:cNvSpPr/>
      </xdr:nvSpPr>
      <xdr:spPr>
        <a:xfrm>
          <a:off x="2276787" y="2745929"/>
          <a:ext cx="335279" cy="487680"/>
        </a:xfrm>
        <a:custGeom>
          <a:avLst/>
          <a:gdLst>
            <a:gd name="connsiteX0" fmla="*/ 0 w 300214"/>
            <a:gd name="connsiteY0" fmla="*/ 592242 h 611347"/>
            <a:gd name="connsiteX1" fmla="*/ 24563 w 300214"/>
            <a:gd name="connsiteY1" fmla="*/ 594972 h 611347"/>
            <a:gd name="connsiteX2" fmla="*/ 32750 w 300214"/>
            <a:gd name="connsiteY2" fmla="*/ 600430 h 611347"/>
            <a:gd name="connsiteX3" fmla="*/ 57313 w 300214"/>
            <a:gd name="connsiteY3" fmla="*/ 597701 h 611347"/>
            <a:gd name="connsiteX4" fmla="*/ 76418 w 300214"/>
            <a:gd name="connsiteY4" fmla="*/ 611347 h 611347"/>
            <a:gd name="connsiteX5" fmla="*/ 90064 w 300214"/>
            <a:gd name="connsiteY5" fmla="*/ 608618 h 611347"/>
            <a:gd name="connsiteX6" fmla="*/ 106439 w 300214"/>
            <a:gd name="connsiteY6" fmla="*/ 603159 h 611347"/>
            <a:gd name="connsiteX7" fmla="*/ 111898 w 300214"/>
            <a:gd name="connsiteY7" fmla="*/ 581325 h 611347"/>
            <a:gd name="connsiteX8" fmla="*/ 106439 w 300214"/>
            <a:gd name="connsiteY8" fmla="*/ 545846 h 611347"/>
            <a:gd name="connsiteX9" fmla="*/ 103710 w 300214"/>
            <a:gd name="connsiteY9" fmla="*/ 529470 h 611347"/>
            <a:gd name="connsiteX10" fmla="*/ 100981 w 300214"/>
            <a:gd name="connsiteY10" fmla="*/ 521283 h 611347"/>
            <a:gd name="connsiteX11" fmla="*/ 103710 w 300214"/>
            <a:gd name="connsiteY11" fmla="*/ 510366 h 611347"/>
            <a:gd name="connsiteX12" fmla="*/ 111898 w 300214"/>
            <a:gd name="connsiteY12" fmla="*/ 504907 h 611347"/>
            <a:gd name="connsiteX13" fmla="*/ 180128 w 300214"/>
            <a:gd name="connsiteY13" fmla="*/ 502178 h 611347"/>
            <a:gd name="connsiteX14" fmla="*/ 193775 w 300214"/>
            <a:gd name="connsiteY14" fmla="*/ 493990 h 611347"/>
            <a:gd name="connsiteX15" fmla="*/ 207421 w 300214"/>
            <a:gd name="connsiteY15" fmla="*/ 483073 h 611347"/>
            <a:gd name="connsiteX16" fmla="*/ 204692 w 300214"/>
            <a:gd name="connsiteY16" fmla="*/ 461240 h 611347"/>
            <a:gd name="connsiteX17" fmla="*/ 193775 w 300214"/>
            <a:gd name="connsiteY17" fmla="*/ 436676 h 611347"/>
            <a:gd name="connsiteX18" fmla="*/ 188316 w 300214"/>
            <a:gd name="connsiteY18" fmla="*/ 431218 h 611347"/>
            <a:gd name="connsiteX19" fmla="*/ 182858 w 300214"/>
            <a:gd name="connsiteY19" fmla="*/ 420301 h 611347"/>
            <a:gd name="connsiteX20" fmla="*/ 174670 w 300214"/>
            <a:gd name="connsiteY20" fmla="*/ 414843 h 611347"/>
            <a:gd name="connsiteX21" fmla="*/ 171941 w 300214"/>
            <a:gd name="connsiteY21" fmla="*/ 406655 h 611347"/>
            <a:gd name="connsiteX22" fmla="*/ 155565 w 300214"/>
            <a:gd name="connsiteY22" fmla="*/ 401197 h 611347"/>
            <a:gd name="connsiteX23" fmla="*/ 161024 w 300214"/>
            <a:gd name="connsiteY23" fmla="*/ 395738 h 611347"/>
            <a:gd name="connsiteX24" fmla="*/ 169212 w 300214"/>
            <a:gd name="connsiteY24" fmla="*/ 393009 h 611347"/>
            <a:gd name="connsiteX25" fmla="*/ 182858 w 300214"/>
            <a:gd name="connsiteY25" fmla="*/ 379363 h 611347"/>
            <a:gd name="connsiteX26" fmla="*/ 193775 w 300214"/>
            <a:gd name="connsiteY26" fmla="*/ 368446 h 611347"/>
            <a:gd name="connsiteX27" fmla="*/ 199233 w 300214"/>
            <a:gd name="connsiteY27" fmla="*/ 362987 h 611347"/>
            <a:gd name="connsiteX28" fmla="*/ 207421 w 300214"/>
            <a:gd name="connsiteY28" fmla="*/ 360258 h 611347"/>
            <a:gd name="connsiteX29" fmla="*/ 231984 w 300214"/>
            <a:gd name="connsiteY29" fmla="*/ 346612 h 611347"/>
            <a:gd name="connsiteX30" fmla="*/ 240171 w 300214"/>
            <a:gd name="connsiteY30" fmla="*/ 341154 h 611347"/>
            <a:gd name="connsiteX31" fmla="*/ 256547 w 300214"/>
            <a:gd name="connsiteY31" fmla="*/ 335695 h 611347"/>
            <a:gd name="connsiteX32" fmla="*/ 237442 w 300214"/>
            <a:gd name="connsiteY32" fmla="*/ 332966 h 611347"/>
            <a:gd name="connsiteX33" fmla="*/ 221067 w 300214"/>
            <a:gd name="connsiteY33" fmla="*/ 327507 h 611347"/>
            <a:gd name="connsiteX34" fmla="*/ 204692 w 300214"/>
            <a:gd name="connsiteY34" fmla="*/ 324778 h 611347"/>
            <a:gd name="connsiteX35" fmla="*/ 199233 w 300214"/>
            <a:gd name="connsiteY35" fmla="*/ 319320 h 611347"/>
            <a:gd name="connsiteX36" fmla="*/ 199233 w 300214"/>
            <a:gd name="connsiteY36" fmla="*/ 275652 h 611347"/>
            <a:gd name="connsiteX37" fmla="*/ 207421 w 300214"/>
            <a:gd name="connsiteY37" fmla="*/ 270194 h 611347"/>
            <a:gd name="connsiteX38" fmla="*/ 223796 w 300214"/>
            <a:gd name="connsiteY38" fmla="*/ 264735 h 611347"/>
            <a:gd name="connsiteX39" fmla="*/ 231984 w 300214"/>
            <a:gd name="connsiteY39" fmla="*/ 262006 h 611347"/>
            <a:gd name="connsiteX40" fmla="*/ 245630 w 300214"/>
            <a:gd name="connsiteY40" fmla="*/ 251089 h 611347"/>
            <a:gd name="connsiteX41" fmla="*/ 242901 w 300214"/>
            <a:gd name="connsiteY41" fmla="*/ 242901 h 611347"/>
            <a:gd name="connsiteX42" fmla="*/ 240171 w 300214"/>
            <a:gd name="connsiteY42" fmla="*/ 231985 h 611347"/>
            <a:gd name="connsiteX43" fmla="*/ 240171 w 300214"/>
            <a:gd name="connsiteY43" fmla="*/ 136462 h 611347"/>
            <a:gd name="connsiteX44" fmla="*/ 253818 w 300214"/>
            <a:gd name="connsiteY44" fmla="*/ 122815 h 611347"/>
            <a:gd name="connsiteX45" fmla="*/ 267464 w 300214"/>
            <a:gd name="connsiteY45" fmla="*/ 111899 h 611347"/>
            <a:gd name="connsiteX46" fmla="*/ 275651 w 300214"/>
            <a:gd name="connsiteY46" fmla="*/ 106440 h 611347"/>
            <a:gd name="connsiteX47" fmla="*/ 286568 w 300214"/>
            <a:gd name="connsiteY47" fmla="*/ 95523 h 611347"/>
            <a:gd name="connsiteX48" fmla="*/ 292027 w 300214"/>
            <a:gd name="connsiteY48" fmla="*/ 90065 h 611347"/>
            <a:gd name="connsiteX49" fmla="*/ 300214 w 300214"/>
            <a:gd name="connsiteY49" fmla="*/ 40939 h 611347"/>
            <a:gd name="connsiteX50" fmla="*/ 294756 w 300214"/>
            <a:gd name="connsiteY50" fmla="*/ 13646 h 611347"/>
            <a:gd name="connsiteX51" fmla="*/ 289298 w 300214"/>
            <a:gd name="connsiteY51" fmla="*/ 0 h 61134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Lst>
          <a:rect l="l" t="t" r="r" b="b"/>
          <a:pathLst>
            <a:path w="300214" h="611347">
              <a:moveTo>
                <a:pt x="0" y="592242"/>
              </a:moveTo>
              <a:cubicBezTo>
                <a:pt x="8188" y="593152"/>
                <a:pt x="16571" y="592974"/>
                <a:pt x="24563" y="594972"/>
              </a:cubicBezTo>
              <a:cubicBezTo>
                <a:pt x="27745" y="595768"/>
                <a:pt x="29481" y="600158"/>
                <a:pt x="32750" y="600430"/>
              </a:cubicBezTo>
              <a:cubicBezTo>
                <a:pt x="40960" y="601114"/>
                <a:pt x="49125" y="598611"/>
                <a:pt x="57313" y="597701"/>
              </a:cubicBezTo>
              <a:cubicBezTo>
                <a:pt x="70264" y="610652"/>
                <a:pt x="63348" y="606991"/>
                <a:pt x="76418" y="611347"/>
              </a:cubicBezTo>
              <a:cubicBezTo>
                <a:pt x="80967" y="610437"/>
                <a:pt x="85589" y="609839"/>
                <a:pt x="90064" y="608618"/>
              </a:cubicBezTo>
              <a:cubicBezTo>
                <a:pt x="95615" y="607104"/>
                <a:pt x="106439" y="603159"/>
                <a:pt x="106439" y="603159"/>
              </a:cubicBezTo>
              <a:cubicBezTo>
                <a:pt x="108594" y="596695"/>
                <a:pt x="111898" y="587917"/>
                <a:pt x="111898" y="581325"/>
              </a:cubicBezTo>
              <a:cubicBezTo>
                <a:pt x="111898" y="560213"/>
                <a:pt x="111112" y="559861"/>
                <a:pt x="106439" y="545846"/>
              </a:cubicBezTo>
              <a:cubicBezTo>
                <a:pt x="105529" y="540387"/>
                <a:pt x="104910" y="534872"/>
                <a:pt x="103710" y="529470"/>
              </a:cubicBezTo>
              <a:cubicBezTo>
                <a:pt x="103086" y="526662"/>
                <a:pt x="100981" y="524160"/>
                <a:pt x="100981" y="521283"/>
              </a:cubicBezTo>
              <a:cubicBezTo>
                <a:pt x="100981" y="517532"/>
                <a:pt x="101629" y="513487"/>
                <a:pt x="103710" y="510366"/>
              </a:cubicBezTo>
              <a:cubicBezTo>
                <a:pt x="105530" y="507637"/>
                <a:pt x="108636" y="505256"/>
                <a:pt x="111898" y="504907"/>
              </a:cubicBezTo>
              <a:cubicBezTo>
                <a:pt x="134530" y="502482"/>
                <a:pt x="157385" y="503088"/>
                <a:pt x="180128" y="502178"/>
              </a:cubicBezTo>
              <a:cubicBezTo>
                <a:pt x="190791" y="491515"/>
                <a:pt x="179603" y="501076"/>
                <a:pt x="193775" y="493990"/>
              </a:cubicBezTo>
              <a:cubicBezTo>
                <a:pt x="200660" y="490548"/>
                <a:pt x="202344" y="488150"/>
                <a:pt x="207421" y="483073"/>
              </a:cubicBezTo>
              <a:cubicBezTo>
                <a:pt x="206511" y="475795"/>
                <a:pt x="206229" y="468411"/>
                <a:pt x="204692" y="461240"/>
              </a:cubicBezTo>
              <a:cubicBezTo>
                <a:pt x="202476" y="450899"/>
                <a:pt x="199984" y="444438"/>
                <a:pt x="193775" y="436676"/>
              </a:cubicBezTo>
              <a:cubicBezTo>
                <a:pt x="192168" y="434667"/>
                <a:pt x="190136" y="433037"/>
                <a:pt x="188316" y="431218"/>
              </a:cubicBezTo>
              <a:cubicBezTo>
                <a:pt x="186497" y="427579"/>
                <a:pt x="185463" y="423426"/>
                <a:pt x="182858" y="420301"/>
              </a:cubicBezTo>
              <a:cubicBezTo>
                <a:pt x="180758" y="417781"/>
                <a:pt x="176719" y="417404"/>
                <a:pt x="174670" y="414843"/>
              </a:cubicBezTo>
              <a:cubicBezTo>
                <a:pt x="172873" y="412597"/>
                <a:pt x="174282" y="408327"/>
                <a:pt x="171941" y="406655"/>
              </a:cubicBezTo>
              <a:cubicBezTo>
                <a:pt x="167259" y="403311"/>
                <a:pt x="155565" y="401197"/>
                <a:pt x="155565" y="401197"/>
              </a:cubicBezTo>
              <a:cubicBezTo>
                <a:pt x="157385" y="399377"/>
                <a:pt x="158817" y="397062"/>
                <a:pt x="161024" y="395738"/>
              </a:cubicBezTo>
              <a:cubicBezTo>
                <a:pt x="163491" y="394258"/>
                <a:pt x="166910" y="394735"/>
                <a:pt x="169212" y="393009"/>
              </a:cubicBezTo>
              <a:cubicBezTo>
                <a:pt x="174358" y="389149"/>
                <a:pt x="178309" y="383912"/>
                <a:pt x="182858" y="379363"/>
              </a:cubicBezTo>
              <a:lnTo>
                <a:pt x="193775" y="368446"/>
              </a:lnTo>
              <a:cubicBezTo>
                <a:pt x="195595" y="366626"/>
                <a:pt x="196792" y="363801"/>
                <a:pt x="199233" y="362987"/>
              </a:cubicBezTo>
              <a:lnTo>
                <a:pt x="207421" y="360258"/>
              </a:lnTo>
              <a:cubicBezTo>
                <a:pt x="226190" y="347745"/>
                <a:pt x="217572" y="351415"/>
                <a:pt x="231984" y="346612"/>
              </a:cubicBezTo>
              <a:cubicBezTo>
                <a:pt x="234713" y="344793"/>
                <a:pt x="237174" y="342486"/>
                <a:pt x="240171" y="341154"/>
              </a:cubicBezTo>
              <a:cubicBezTo>
                <a:pt x="245429" y="338817"/>
                <a:pt x="256547" y="335695"/>
                <a:pt x="256547" y="335695"/>
              </a:cubicBezTo>
              <a:cubicBezTo>
                <a:pt x="250179" y="334785"/>
                <a:pt x="243710" y="334413"/>
                <a:pt x="237442" y="332966"/>
              </a:cubicBezTo>
              <a:cubicBezTo>
                <a:pt x="231836" y="331672"/>
                <a:pt x="226742" y="328453"/>
                <a:pt x="221067" y="327507"/>
              </a:cubicBezTo>
              <a:lnTo>
                <a:pt x="204692" y="324778"/>
              </a:lnTo>
              <a:cubicBezTo>
                <a:pt x="202872" y="322959"/>
                <a:pt x="200557" y="321526"/>
                <a:pt x="199233" y="319320"/>
              </a:cubicBezTo>
              <a:cubicBezTo>
                <a:pt x="192380" y="307899"/>
                <a:pt x="197824" y="280936"/>
                <a:pt x="199233" y="275652"/>
              </a:cubicBezTo>
              <a:cubicBezTo>
                <a:pt x="200078" y="272483"/>
                <a:pt x="204424" y="271526"/>
                <a:pt x="207421" y="270194"/>
              </a:cubicBezTo>
              <a:cubicBezTo>
                <a:pt x="212679" y="267857"/>
                <a:pt x="218338" y="266555"/>
                <a:pt x="223796" y="264735"/>
              </a:cubicBezTo>
              <a:lnTo>
                <a:pt x="231984" y="262006"/>
              </a:lnTo>
              <a:cubicBezTo>
                <a:pt x="233161" y="261221"/>
                <a:pt x="245032" y="254081"/>
                <a:pt x="245630" y="251089"/>
              </a:cubicBezTo>
              <a:cubicBezTo>
                <a:pt x="246194" y="248268"/>
                <a:pt x="243691" y="245667"/>
                <a:pt x="242901" y="242901"/>
              </a:cubicBezTo>
              <a:cubicBezTo>
                <a:pt x="241870" y="239295"/>
                <a:pt x="241081" y="235624"/>
                <a:pt x="240171" y="231985"/>
              </a:cubicBezTo>
              <a:cubicBezTo>
                <a:pt x="238988" y="210690"/>
                <a:pt x="234207" y="158329"/>
                <a:pt x="240171" y="136462"/>
              </a:cubicBezTo>
              <a:cubicBezTo>
                <a:pt x="241864" y="130255"/>
                <a:pt x="248465" y="126384"/>
                <a:pt x="253818" y="122815"/>
              </a:cubicBezTo>
              <a:cubicBezTo>
                <a:pt x="279002" y="106026"/>
                <a:pt x="248031" y="127446"/>
                <a:pt x="267464" y="111899"/>
              </a:cubicBezTo>
              <a:cubicBezTo>
                <a:pt x="270025" y="109850"/>
                <a:pt x="273161" y="108575"/>
                <a:pt x="275651" y="106440"/>
              </a:cubicBezTo>
              <a:cubicBezTo>
                <a:pt x="279558" y="103091"/>
                <a:pt x="282929" y="99162"/>
                <a:pt x="286568" y="95523"/>
              </a:cubicBezTo>
              <a:lnTo>
                <a:pt x="292027" y="90065"/>
              </a:lnTo>
              <a:cubicBezTo>
                <a:pt x="300949" y="63297"/>
                <a:pt x="297007" y="79423"/>
                <a:pt x="300214" y="40939"/>
              </a:cubicBezTo>
              <a:cubicBezTo>
                <a:pt x="299209" y="33900"/>
                <a:pt x="298566" y="21267"/>
                <a:pt x="294756" y="13646"/>
              </a:cubicBezTo>
              <a:cubicBezTo>
                <a:pt x="288289" y="710"/>
                <a:pt x="289298" y="10533"/>
                <a:pt x="289298"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59</xdr:col>
      <xdr:colOff>8188</xdr:colOff>
      <xdr:row>181</xdr:row>
      <xdr:rowOff>13646</xdr:rowOff>
    </xdr:from>
    <xdr:to>
      <xdr:col>100</xdr:col>
      <xdr:colOff>19104</xdr:colOff>
      <xdr:row>191</xdr:row>
      <xdr:rowOff>8188</xdr:rowOff>
    </xdr:to>
    <xdr:sp macro="" textlink="">
      <xdr:nvSpPr>
        <xdr:cNvPr id="55" name="Freeform 63">
          <a:extLst>
            <a:ext uri="{FF2B5EF4-FFF2-40B4-BE49-F238E27FC236}">
              <a16:creationId xmlns:a16="http://schemas.microsoft.com/office/drawing/2014/main" id="{00000000-0008-0000-0F00-000037000000}"/>
            </a:ext>
          </a:extLst>
        </xdr:cNvPr>
        <xdr:cNvSpPr/>
      </xdr:nvSpPr>
      <xdr:spPr>
        <a:xfrm>
          <a:off x="2576128" y="2939726"/>
          <a:ext cx="1260596" cy="146942"/>
        </a:xfrm>
        <a:custGeom>
          <a:avLst/>
          <a:gdLst>
            <a:gd name="connsiteX0" fmla="*/ 0 w 1129899"/>
            <a:gd name="connsiteY0" fmla="*/ 0 h 185588"/>
            <a:gd name="connsiteX1" fmla="*/ 35480 w 1129899"/>
            <a:gd name="connsiteY1" fmla="*/ 5459 h 185588"/>
            <a:gd name="connsiteX2" fmla="*/ 43667 w 1129899"/>
            <a:gd name="connsiteY2" fmla="*/ 10917 h 185588"/>
            <a:gd name="connsiteX3" fmla="*/ 49126 w 1129899"/>
            <a:gd name="connsiteY3" fmla="*/ 16376 h 185588"/>
            <a:gd name="connsiteX4" fmla="*/ 54584 w 1129899"/>
            <a:gd name="connsiteY4" fmla="*/ 32751 h 185588"/>
            <a:gd name="connsiteX5" fmla="*/ 70960 w 1129899"/>
            <a:gd name="connsiteY5" fmla="*/ 38209 h 185588"/>
            <a:gd name="connsiteX6" fmla="*/ 73689 w 1129899"/>
            <a:gd name="connsiteY6" fmla="*/ 46397 h 185588"/>
            <a:gd name="connsiteX7" fmla="*/ 87335 w 1129899"/>
            <a:gd name="connsiteY7" fmla="*/ 60043 h 185588"/>
            <a:gd name="connsiteX8" fmla="*/ 92793 w 1129899"/>
            <a:gd name="connsiteY8" fmla="*/ 65502 h 185588"/>
            <a:gd name="connsiteX9" fmla="*/ 117356 w 1129899"/>
            <a:gd name="connsiteY9" fmla="*/ 70960 h 185588"/>
            <a:gd name="connsiteX10" fmla="*/ 133732 w 1129899"/>
            <a:gd name="connsiteY10" fmla="*/ 76419 h 185588"/>
            <a:gd name="connsiteX11" fmla="*/ 166483 w 1129899"/>
            <a:gd name="connsiteY11" fmla="*/ 92794 h 185588"/>
            <a:gd name="connsiteX12" fmla="*/ 174670 w 1129899"/>
            <a:gd name="connsiteY12" fmla="*/ 95523 h 185588"/>
            <a:gd name="connsiteX13" fmla="*/ 182858 w 1129899"/>
            <a:gd name="connsiteY13" fmla="*/ 109169 h 185588"/>
            <a:gd name="connsiteX14" fmla="*/ 185587 w 1129899"/>
            <a:gd name="connsiteY14" fmla="*/ 117357 h 185588"/>
            <a:gd name="connsiteX15" fmla="*/ 240172 w 1129899"/>
            <a:gd name="connsiteY15" fmla="*/ 125545 h 185588"/>
            <a:gd name="connsiteX16" fmla="*/ 335695 w 1129899"/>
            <a:gd name="connsiteY16" fmla="*/ 128274 h 185588"/>
            <a:gd name="connsiteX17" fmla="*/ 343882 w 1129899"/>
            <a:gd name="connsiteY17" fmla="*/ 133732 h 185588"/>
            <a:gd name="connsiteX18" fmla="*/ 368445 w 1129899"/>
            <a:gd name="connsiteY18" fmla="*/ 147378 h 185588"/>
            <a:gd name="connsiteX19" fmla="*/ 373904 w 1129899"/>
            <a:gd name="connsiteY19" fmla="*/ 152837 h 185588"/>
            <a:gd name="connsiteX20" fmla="*/ 379362 w 1129899"/>
            <a:gd name="connsiteY20" fmla="*/ 161025 h 185588"/>
            <a:gd name="connsiteX21" fmla="*/ 395738 w 1129899"/>
            <a:gd name="connsiteY21" fmla="*/ 171941 h 185588"/>
            <a:gd name="connsiteX22" fmla="*/ 409384 w 1129899"/>
            <a:gd name="connsiteY22" fmla="*/ 182858 h 185588"/>
            <a:gd name="connsiteX23" fmla="*/ 417571 w 1129899"/>
            <a:gd name="connsiteY23" fmla="*/ 185588 h 185588"/>
            <a:gd name="connsiteX24" fmla="*/ 442134 w 1129899"/>
            <a:gd name="connsiteY24" fmla="*/ 182858 h 185588"/>
            <a:gd name="connsiteX25" fmla="*/ 447593 w 1129899"/>
            <a:gd name="connsiteY25" fmla="*/ 177400 h 185588"/>
            <a:gd name="connsiteX26" fmla="*/ 466697 w 1129899"/>
            <a:gd name="connsiteY26" fmla="*/ 169212 h 185588"/>
            <a:gd name="connsiteX27" fmla="*/ 472156 w 1129899"/>
            <a:gd name="connsiteY27" fmla="*/ 163754 h 185588"/>
            <a:gd name="connsiteX28" fmla="*/ 477614 w 1129899"/>
            <a:gd name="connsiteY28" fmla="*/ 131003 h 185588"/>
            <a:gd name="connsiteX29" fmla="*/ 488531 w 1129899"/>
            <a:gd name="connsiteY29" fmla="*/ 120086 h 185588"/>
            <a:gd name="connsiteX30" fmla="*/ 499448 w 1129899"/>
            <a:gd name="connsiteY30" fmla="*/ 103711 h 185588"/>
            <a:gd name="connsiteX31" fmla="*/ 504907 w 1129899"/>
            <a:gd name="connsiteY31" fmla="*/ 98252 h 185588"/>
            <a:gd name="connsiteX32" fmla="*/ 513094 w 1129899"/>
            <a:gd name="connsiteY32" fmla="*/ 87335 h 185588"/>
            <a:gd name="connsiteX33" fmla="*/ 521282 w 1129899"/>
            <a:gd name="connsiteY33" fmla="*/ 84606 h 185588"/>
            <a:gd name="connsiteX34" fmla="*/ 537657 w 1129899"/>
            <a:gd name="connsiteY34" fmla="*/ 76419 h 185588"/>
            <a:gd name="connsiteX35" fmla="*/ 551303 w 1129899"/>
            <a:gd name="connsiteY35" fmla="*/ 65502 h 185588"/>
            <a:gd name="connsiteX36" fmla="*/ 562220 w 1129899"/>
            <a:gd name="connsiteY36" fmla="*/ 62772 h 185588"/>
            <a:gd name="connsiteX37" fmla="*/ 584054 w 1129899"/>
            <a:gd name="connsiteY37" fmla="*/ 57314 h 185588"/>
            <a:gd name="connsiteX38" fmla="*/ 608617 w 1129899"/>
            <a:gd name="connsiteY38" fmla="*/ 60043 h 185588"/>
            <a:gd name="connsiteX39" fmla="*/ 614076 w 1129899"/>
            <a:gd name="connsiteY39" fmla="*/ 65502 h 185588"/>
            <a:gd name="connsiteX40" fmla="*/ 616805 w 1129899"/>
            <a:gd name="connsiteY40" fmla="*/ 109169 h 185588"/>
            <a:gd name="connsiteX41" fmla="*/ 619534 w 1129899"/>
            <a:gd name="connsiteY41" fmla="*/ 120086 h 185588"/>
            <a:gd name="connsiteX42" fmla="*/ 624993 w 1129899"/>
            <a:gd name="connsiteY42" fmla="*/ 125545 h 185588"/>
            <a:gd name="connsiteX43" fmla="*/ 641368 w 1129899"/>
            <a:gd name="connsiteY43" fmla="*/ 131003 h 185588"/>
            <a:gd name="connsiteX44" fmla="*/ 693223 w 1129899"/>
            <a:gd name="connsiteY44" fmla="*/ 128274 h 185588"/>
            <a:gd name="connsiteX45" fmla="*/ 709599 w 1129899"/>
            <a:gd name="connsiteY45" fmla="*/ 122815 h 185588"/>
            <a:gd name="connsiteX46" fmla="*/ 723245 w 1129899"/>
            <a:gd name="connsiteY46" fmla="*/ 111898 h 185588"/>
            <a:gd name="connsiteX47" fmla="*/ 731432 w 1129899"/>
            <a:gd name="connsiteY47" fmla="*/ 106440 h 185588"/>
            <a:gd name="connsiteX48" fmla="*/ 736891 w 1129899"/>
            <a:gd name="connsiteY48" fmla="*/ 100982 h 185588"/>
            <a:gd name="connsiteX49" fmla="*/ 747808 w 1129899"/>
            <a:gd name="connsiteY49" fmla="*/ 98252 h 185588"/>
            <a:gd name="connsiteX50" fmla="*/ 758725 w 1129899"/>
            <a:gd name="connsiteY50" fmla="*/ 84606 h 185588"/>
            <a:gd name="connsiteX51" fmla="*/ 766912 w 1129899"/>
            <a:gd name="connsiteY51" fmla="*/ 81877 h 185588"/>
            <a:gd name="connsiteX52" fmla="*/ 783288 w 1129899"/>
            <a:gd name="connsiteY52" fmla="*/ 84606 h 185588"/>
            <a:gd name="connsiteX53" fmla="*/ 788746 w 1129899"/>
            <a:gd name="connsiteY53" fmla="*/ 98252 h 185588"/>
            <a:gd name="connsiteX54" fmla="*/ 794205 w 1129899"/>
            <a:gd name="connsiteY54" fmla="*/ 103711 h 185588"/>
            <a:gd name="connsiteX55" fmla="*/ 802392 w 1129899"/>
            <a:gd name="connsiteY55" fmla="*/ 109169 h 185588"/>
            <a:gd name="connsiteX56" fmla="*/ 821497 w 1129899"/>
            <a:gd name="connsiteY56" fmla="*/ 114628 h 185588"/>
            <a:gd name="connsiteX57" fmla="*/ 862435 w 1129899"/>
            <a:gd name="connsiteY57" fmla="*/ 111898 h 185588"/>
            <a:gd name="connsiteX58" fmla="*/ 878811 w 1129899"/>
            <a:gd name="connsiteY58" fmla="*/ 106440 h 185588"/>
            <a:gd name="connsiteX59" fmla="*/ 892457 w 1129899"/>
            <a:gd name="connsiteY59" fmla="*/ 95523 h 185588"/>
            <a:gd name="connsiteX60" fmla="*/ 897915 w 1129899"/>
            <a:gd name="connsiteY60" fmla="*/ 87335 h 185588"/>
            <a:gd name="connsiteX61" fmla="*/ 906103 w 1129899"/>
            <a:gd name="connsiteY61" fmla="*/ 84606 h 185588"/>
            <a:gd name="connsiteX62" fmla="*/ 914291 w 1129899"/>
            <a:gd name="connsiteY62" fmla="*/ 79148 h 185588"/>
            <a:gd name="connsiteX63" fmla="*/ 919749 w 1129899"/>
            <a:gd name="connsiteY63" fmla="*/ 73689 h 185588"/>
            <a:gd name="connsiteX64" fmla="*/ 944312 w 1129899"/>
            <a:gd name="connsiteY64" fmla="*/ 60043 h 185588"/>
            <a:gd name="connsiteX65" fmla="*/ 979792 w 1129899"/>
            <a:gd name="connsiteY65" fmla="*/ 62772 h 185588"/>
            <a:gd name="connsiteX66" fmla="*/ 985250 w 1129899"/>
            <a:gd name="connsiteY66" fmla="*/ 79148 h 185588"/>
            <a:gd name="connsiteX67" fmla="*/ 987980 w 1129899"/>
            <a:gd name="connsiteY67" fmla="*/ 87335 h 185588"/>
            <a:gd name="connsiteX68" fmla="*/ 1004355 w 1129899"/>
            <a:gd name="connsiteY68" fmla="*/ 92794 h 185588"/>
            <a:gd name="connsiteX69" fmla="*/ 1018001 w 1129899"/>
            <a:gd name="connsiteY69" fmla="*/ 90065 h 185588"/>
            <a:gd name="connsiteX70" fmla="*/ 1026189 w 1129899"/>
            <a:gd name="connsiteY70" fmla="*/ 87335 h 185588"/>
            <a:gd name="connsiteX71" fmla="*/ 1034376 w 1129899"/>
            <a:gd name="connsiteY71" fmla="*/ 90065 h 185588"/>
            <a:gd name="connsiteX72" fmla="*/ 1039835 w 1129899"/>
            <a:gd name="connsiteY72" fmla="*/ 95523 h 185588"/>
            <a:gd name="connsiteX73" fmla="*/ 1086232 w 1129899"/>
            <a:gd name="connsiteY73" fmla="*/ 95523 h 185588"/>
            <a:gd name="connsiteX74" fmla="*/ 1094419 w 1129899"/>
            <a:gd name="connsiteY74" fmla="*/ 92794 h 185588"/>
            <a:gd name="connsiteX75" fmla="*/ 1102607 w 1129899"/>
            <a:gd name="connsiteY75" fmla="*/ 87335 h 185588"/>
            <a:gd name="connsiteX76" fmla="*/ 1118983 w 1129899"/>
            <a:gd name="connsiteY76" fmla="*/ 81877 h 185588"/>
            <a:gd name="connsiteX77" fmla="*/ 1129899 w 1129899"/>
            <a:gd name="connsiteY77" fmla="*/ 87335 h 18558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Lst>
          <a:rect l="l" t="t" r="r" b="b"/>
          <a:pathLst>
            <a:path w="1129899" h="185588">
              <a:moveTo>
                <a:pt x="0" y="0"/>
              </a:moveTo>
              <a:cubicBezTo>
                <a:pt x="7838" y="784"/>
                <a:pt x="25641" y="539"/>
                <a:pt x="35480" y="5459"/>
              </a:cubicBezTo>
              <a:cubicBezTo>
                <a:pt x="38414" y="6926"/>
                <a:pt x="41106" y="8868"/>
                <a:pt x="43667" y="10917"/>
              </a:cubicBezTo>
              <a:cubicBezTo>
                <a:pt x="45676" y="12525"/>
                <a:pt x="47306" y="14556"/>
                <a:pt x="49126" y="16376"/>
              </a:cubicBezTo>
              <a:cubicBezTo>
                <a:pt x="50945" y="21834"/>
                <a:pt x="49126" y="30932"/>
                <a:pt x="54584" y="32751"/>
              </a:cubicBezTo>
              <a:lnTo>
                <a:pt x="70960" y="38209"/>
              </a:lnTo>
              <a:cubicBezTo>
                <a:pt x="71870" y="40938"/>
                <a:pt x="71963" y="44095"/>
                <a:pt x="73689" y="46397"/>
              </a:cubicBezTo>
              <a:cubicBezTo>
                <a:pt x="77549" y="51543"/>
                <a:pt x="82786" y="55494"/>
                <a:pt x="87335" y="60043"/>
              </a:cubicBezTo>
              <a:cubicBezTo>
                <a:pt x="89154" y="61863"/>
                <a:pt x="90352" y="64688"/>
                <a:pt x="92793" y="65502"/>
              </a:cubicBezTo>
              <a:cubicBezTo>
                <a:pt x="116227" y="73313"/>
                <a:pt x="78915" y="61349"/>
                <a:pt x="117356" y="70960"/>
              </a:cubicBezTo>
              <a:cubicBezTo>
                <a:pt x="122938" y="72356"/>
                <a:pt x="128944" y="73227"/>
                <a:pt x="133732" y="76419"/>
              </a:cubicBezTo>
              <a:cubicBezTo>
                <a:pt x="154894" y="90526"/>
                <a:pt x="143884" y="85261"/>
                <a:pt x="166483" y="92794"/>
              </a:cubicBezTo>
              <a:lnTo>
                <a:pt x="174670" y="95523"/>
              </a:lnTo>
              <a:cubicBezTo>
                <a:pt x="182401" y="118719"/>
                <a:pt x="171618" y="90437"/>
                <a:pt x="182858" y="109169"/>
              </a:cubicBezTo>
              <a:cubicBezTo>
                <a:pt x="184338" y="111636"/>
                <a:pt x="184107" y="114890"/>
                <a:pt x="185587" y="117357"/>
              </a:cubicBezTo>
              <a:cubicBezTo>
                <a:pt x="195573" y="133999"/>
                <a:pt x="233546" y="125295"/>
                <a:pt x="240172" y="125545"/>
              </a:cubicBezTo>
              <a:lnTo>
                <a:pt x="335695" y="128274"/>
              </a:lnTo>
              <a:cubicBezTo>
                <a:pt x="338424" y="130093"/>
                <a:pt x="340948" y="132265"/>
                <a:pt x="343882" y="133732"/>
              </a:cubicBezTo>
              <a:cubicBezTo>
                <a:pt x="357607" y="140595"/>
                <a:pt x="351241" y="130174"/>
                <a:pt x="368445" y="147378"/>
              </a:cubicBezTo>
              <a:cubicBezTo>
                <a:pt x="370265" y="149198"/>
                <a:pt x="372296" y="150827"/>
                <a:pt x="373904" y="152837"/>
              </a:cubicBezTo>
              <a:cubicBezTo>
                <a:pt x="375953" y="155398"/>
                <a:pt x="376893" y="158865"/>
                <a:pt x="379362" y="161025"/>
              </a:cubicBezTo>
              <a:cubicBezTo>
                <a:pt x="384299" y="165345"/>
                <a:pt x="391100" y="167302"/>
                <a:pt x="395738" y="171941"/>
              </a:cubicBezTo>
              <a:cubicBezTo>
                <a:pt x="400817" y="177021"/>
                <a:pt x="402495" y="179413"/>
                <a:pt x="409384" y="182858"/>
              </a:cubicBezTo>
              <a:cubicBezTo>
                <a:pt x="411957" y="184145"/>
                <a:pt x="414842" y="184678"/>
                <a:pt x="417571" y="185588"/>
              </a:cubicBezTo>
              <a:cubicBezTo>
                <a:pt x="425759" y="184678"/>
                <a:pt x="434186" y="185026"/>
                <a:pt x="442134" y="182858"/>
              </a:cubicBezTo>
              <a:cubicBezTo>
                <a:pt x="444616" y="182181"/>
                <a:pt x="445584" y="179007"/>
                <a:pt x="447593" y="177400"/>
              </a:cubicBezTo>
              <a:cubicBezTo>
                <a:pt x="456162" y="170545"/>
                <a:pt x="455731" y="171953"/>
                <a:pt x="466697" y="169212"/>
              </a:cubicBezTo>
              <a:cubicBezTo>
                <a:pt x="468517" y="167393"/>
                <a:pt x="470832" y="165960"/>
                <a:pt x="472156" y="163754"/>
              </a:cubicBezTo>
              <a:cubicBezTo>
                <a:pt x="477164" y="155407"/>
                <a:pt x="475500" y="136500"/>
                <a:pt x="477614" y="131003"/>
              </a:cubicBezTo>
              <a:cubicBezTo>
                <a:pt x="479461" y="126200"/>
                <a:pt x="485676" y="124368"/>
                <a:pt x="488531" y="120086"/>
              </a:cubicBezTo>
              <a:cubicBezTo>
                <a:pt x="492170" y="114628"/>
                <a:pt x="494809" y="108350"/>
                <a:pt x="499448" y="103711"/>
              </a:cubicBezTo>
              <a:cubicBezTo>
                <a:pt x="501268" y="101891"/>
                <a:pt x="503260" y="100229"/>
                <a:pt x="504907" y="98252"/>
              </a:cubicBezTo>
              <a:cubicBezTo>
                <a:pt x="507819" y="94758"/>
                <a:pt x="509600" y="90247"/>
                <a:pt x="513094" y="87335"/>
              </a:cubicBezTo>
              <a:cubicBezTo>
                <a:pt x="515304" y="85493"/>
                <a:pt x="518709" y="85892"/>
                <a:pt x="521282" y="84606"/>
              </a:cubicBezTo>
              <a:cubicBezTo>
                <a:pt x="542448" y="74024"/>
                <a:pt x="517076" y="83279"/>
                <a:pt x="537657" y="76419"/>
              </a:cubicBezTo>
              <a:cubicBezTo>
                <a:pt x="542059" y="72017"/>
                <a:pt x="545278" y="68084"/>
                <a:pt x="551303" y="65502"/>
              </a:cubicBezTo>
              <a:cubicBezTo>
                <a:pt x="554751" y="64024"/>
                <a:pt x="558558" y="63586"/>
                <a:pt x="562220" y="62772"/>
              </a:cubicBezTo>
              <a:cubicBezTo>
                <a:pt x="581988" y="58379"/>
                <a:pt x="569418" y="62192"/>
                <a:pt x="584054" y="57314"/>
              </a:cubicBezTo>
              <a:cubicBezTo>
                <a:pt x="592242" y="58224"/>
                <a:pt x="600669" y="57875"/>
                <a:pt x="608617" y="60043"/>
              </a:cubicBezTo>
              <a:cubicBezTo>
                <a:pt x="611100" y="60720"/>
                <a:pt x="613653" y="62964"/>
                <a:pt x="614076" y="65502"/>
              </a:cubicBezTo>
              <a:cubicBezTo>
                <a:pt x="616474" y="79888"/>
                <a:pt x="615354" y="94657"/>
                <a:pt x="616805" y="109169"/>
              </a:cubicBezTo>
              <a:cubicBezTo>
                <a:pt x="617178" y="112901"/>
                <a:pt x="617857" y="116731"/>
                <a:pt x="619534" y="120086"/>
              </a:cubicBezTo>
              <a:cubicBezTo>
                <a:pt x="620685" y="122388"/>
                <a:pt x="622691" y="124394"/>
                <a:pt x="624993" y="125545"/>
              </a:cubicBezTo>
              <a:cubicBezTo>
                <a:pt x="630139" y="128118"/>
                <a:pt x="641368" y="131003"/>
                <a:pt x="641368" y="131003"/>
              </a:cubicBezTo>
              <a:cubicBezTo>
                <a:pt x="658653" y="130093"/>
                <a:pt x="676037" y="130336"/>
                <a:pt x="693223" y="128274"/>
              </a:cubicBezTo>
              <a:cubicBezTo>
                <a:pt x="698936" y="127588"/>
                <a:pt x="709599" y="122815"/>
                <a:pt x="709599" y="122815"/>
              </a:cubicBezTo>
              <a:cubicBezTo>
                <a:pt x="718799" y="109015"/>
                <a:pt x="710063" y="118489"/>
                <a:pt x="723245" y="111898"/>
              </a:cubicBezTo>
              <a:cubicBezTo>
                <a:pt x="726179" y="110431"/>
                <a:pt x="728871" y="108489"/>
                <a:pt x="731432" y="106440"/>
              </a:cubicBezTo>
              <a:cubicBezTo>
                <a:pt x="733441" y="104833"/>
                <a:pt x="734589" y="102133"/>
                <a:pt x="736891" y="100982"/>
              </a:cubicBezTo>
              <a:cubicBezTo>
                <a:pt x="740246" y="99304"/>
                <a:pt x="744169" y="99162"/>
                <a:pt x="747808" y="98252"/>
              </a:cubicBezTo>
              <a:cubicBezTo>
                <a:pt x="750288" y="94533"/>
                <a:pt x="754404" y="87199"/>
                <a:pt x="758725" y="84606"/>
              </a:cubicBezTo>
              <a:cubicBezTo>
                <a:pt x="761192" y="83126"/>
                <a:pt x="764183" y="82787"/>
                <a:pt x="766912" y="81877"/>
              </a:cubicBezTo>
              <a:cubicBezTo>
                <a:pt x="772371" y="82787"/>
                <a:pt x="778861" y="81286"/>
                <a:pt x="783288" y="84606"/>
              </a:cubicBezTo>
              <a:cubicBezTo>
                <a:pt x="787207" y="87545"/>
                <a:pt x="786315" y="93998"/>
                <a:pt x="788746" y="98252"/>
              </a:cubicBezTo>
              <a:cubicBezTo>
                <a:pt x="790023" y="100486"/>
                <a:pt x="792196" y="102103"/>
                <a:pt x="794205" y="103711"/>
              </a:cubicBezTo>
              <a:cubicBezTo>
                <a:pt x="796766" y="105760"/>
                <a:pt x="799458" y="107702"/>
                <a:pt x="802392" y="109169"/>
              </a:cubicBezTo>
              <a:cubicBezTo>
                <a:pt x="806304" y="111125"/>
                <a:pt x="818004" y="113755"/>
                <a:pt x="821497" y="114628"/>
              </a:cubicBezTo>
              <a:cubicBezTo>
                <a:pt x="835143" y="113718"/>
                <a:pt x="848896" y="113832"/>
                <a:pt x="862435" y="111898"/>
              </a:cubicBezTo>
              <a:cubicBezTo>
                <a:pt x="868131" y="111084"/>
                <a:pt x="878811" y="106440"/>
                <a:pt x="878811" y="106440"/>
              </a:cubicBezTo>
              <a:cubicBezTo>
                <a:pt x="884890" y="102387"/>
                <a:pt x="888013" y="101079"/>
                <a:pt x="892457" y="95523"/>
              </a:cubicBezTo>
              <a:cubicBezTo>
                <a:pt x="894506" y="92962"/>
                <a:pt x="895354" y="89384"/>
                <a:pt x="897915" y="87335"/>
              </a:cubicBezTo>
              <a:cubicBezTo>
                <a:pt x="900161" y="85538"/>
                <a:pt x="903530" y="85892"/>
                <a:pt x="906103" y="84606"/>
              </a:cubicBezTo>
              <a:cubicBezTo>
                <a:pt x="909037" y="83139"/>
                <a:pt x="911730" y="81197"/>
                <a:pt x="914291" y="79148"/>
              </a:cubicBezTo>
              <a:cubicBezTo>
                <a:pt x="916300" y="77541"/>
                <a:pt x="917691" y="75233"/>
                <a:pt x="919749" y="73689"/>
              </a:cubicBezTo>
              <a:cubicBezTo>
                <a:pt x="934763" y="62427"/>
                <a:pt x="931547" y="64297"/>
                <a:pt x="944312" y="60043"/>
              </a:cubicBezTo>
              <a:cubicBezTo>
                <a:pt x="956139" y="60953"/>
                <a:pt x="969043" y="57756"/>
                <a:pt x="979792" y="62772"/>
              </a:cubicBezTo>
              <a:cubicBezTo>
                <a:pt x="985006" y="65205"/>
                <a:pt x="983430" y="73689"/>
                <a:pt x="985250" y="79148"/>
              </a:cubicBezTo>
              <a:cubicBezTo>
                <a:pt x="986160" y="81877"/>
                <a:pt x="985251" y="86425"/>
                <a:pt x="987980" y="87335"/>
              </a:cubicBezTo>
              <a:lnTo>
                <a:pt x="1004355" y="92794"/>
              </a:lnTo>
              <a:cubicBezTo>
                <a:pt x="1008904" y="91884"/>
                <a:pt x="1013501" y="91190"/>
                <a:pt x="1018001" y="90065"/>
              </a:cubicBezTo>
              <a:cubicBezTo>
                <a:pt x="1020792" y="89367"/>
                <a:pt x="1023312" y="87335"/>
                <a:pt x="1026189" y="87335"/>
              </a:cubicBezTo>
              <a:cubicBezTo>
                <a:pt x="1029066" y="87335"/>
                <a:pt x="1031647" y="89155"/>
                <a:pt x="1034376" y="90065"/>
              </a:cubicBezTo>
              <a:cubicBezTo>
                <a:pt x="1036196" y="91884"/>
                <a:pt x="1037628" y="94199"/>
                <a:pt x="1039835" y="95523"/>
              </a:cubicBezTo>
              <a:cubicBezTo>
                <a:pt x="1052074" y="102865"/>
                <a:pt x="1080939" y="95901"/>
                <a:pt x="1086232" y="95523"/>
              </a:cubicBezTo>
              <a:cubicBezTo>
                <a:pt x="1088961" y="94613"/>
                <a:pt x="1091846" y="94081"/>
                <a:pt x="1094419" y="92794"/>
              </a:cubicBezTo>
              <a:cubicBezTo>
                <a:pt x="1097353" y="91327"/>
                <a:pt x="1099609" y="88667"/>
                <a:pt x="1102607" y="87335"/>
              </a:cubicBezTo>
              <a:cubicBezTo>
                <a:pt x="1107865" y="84998"/>
                <a:pt x="1118983" y="81877"/>
                <a:pt x="1118983" y="81877"/>
              </a:cubicBezTo>
              <a:cubicBezTo>
                <a:pt x="1128390" y="85013"/>
                <a:pt x="1125136" y="82572"/>
                <a:pt x="1129899" y="87335"/>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86</xdr:col>
      <xdr:colOff>19105</xdr:colOff>
      <xdr:row>128</xdr:row>
      <xdr:rowOff>5459</xdr:rowOff>
    </xdr:from>
    <xdr:to>
      <xdr:col>92</xdr:col>
      <xdr:colOff>8187</xdr:colOff>
      <xdr:row>146</xdr:row>
      <xdr:rowOff>5480</xdr:rowOff>
    </xdr:to>
    <xdr:sp macro="" textlink="">
      <xdr:nvSpPr>
        <xdr:cNvPr id="56" name="Freeform 65">
          <a:extLst>
            <a:ext uri="{FF2B5EF4-FFF2-40B4-BE49-F238E27FC236}">
              <a16:creationId xmlns:a16="http://schemas.microsoft.com/office/drawing/2014/main" id="{00000000-0008-0000-0F00-000038000000}"/>
            </a:ext>
          </a:extLst>
        </xdr:cNvPr>
        <xdr:cNvSpPr/>
      </xdr:nvSpPr>
      <xdr:spPr>
        <a:xfrm>
          <a:off x="3410005" y="2123819"/>
          <a:ext cx="171962" cy="274341"/>
        </a:xfrm>
        <a:custGeom>
          <a:avLst/>
          <a:gdLst>
            <a:gd name="connsiteX0" fmla="*/ 0 w 152836"/>
            <a:gd name="connsiteY0" fmla="*/ 0 h 343904"/>
            <a:gd name="connsiteX1" fmla="*/ 16375 w 152836"/>
            <a:gd name="connsiteY1" fmla="*/ 2729 h 343904"/>
            <a:gd name="connsiteX2" fmla="*/ 35480 w 152836"/>
            <a:gd name="connsiteY2" fmla="*/ 5458 h 343904"/>
            <a:gd name="connsiteX3" fmla="*/ 43667 w 152836"/>
            <a:gd name="connsiteY3" fmla="*/ 8187 h 343904"/>
            <a:gd name="connsiteX4" fmla="*/ 51855 w 152836"/>
            <a:gd name="connsiteY4" fmla="*/ 13646 h 343904"/>
            <a:gd name="connsiteX5" fmla="*/ 79147 w 152836"/>
            <a:gd name="connsiteY5" fmla="*/ 5458 h 343904"/>
            <a:gd name="connsiteX6" fmla="*/ 87335 w 152836"/>
            <a:gd name="connsiteY6" fmla="*/ 2729 h 343904"/>
            <a:gd name="connsiteX7" fmla="*/ 106440 w 152836"/>
            <a:gd name="connsiteY7" fmla="*/ 5458 h 343904"/>
            <a:gd name="connsiteX8" fmla="*/ 114627 w 152836"/>
            <a:gd name="connsiteY8" fmla="*/ 10916 h 343904"/>
            <a:gd name="connsiteX9" fmla="*/ 122815 w 152836"/>
            <a:gd name="connsiteY9" fmla="*/ 13646 h 343904"/>
            <a:gd name="connsiteX10" fmla="*/ 136461 w 152836"/>
            <a:gd name="connsiteY10" fmla="*/ 27292 h 343904"/>
            <a:gd name="connsiteX11" fmla="*/ 141920 w 152836"/>
            <a:gd name="connsiteY11" fmla="*/ 32750 h 343904"/>
            <a:gd name="connsiteX12" fmla="*/ 152836 w 152836"/>
            <a:gd name="connsiteY12" fmla="*/ 57313 h 343904"/>
            <a:gd name="connsiteX13" fmla="*/ 150107 w 152836"/>
            <a:gd name="connsiteY13" fmla="*/ 117356 h 343904"/>
            <a:gd name="connsiteX14" fmla="*/ 141920 w 152836"/>
            <a:gd name="connsiteY14" fmla="*/ 133732 h 343904"/>
            <a:gd name="connsiteX15" fmla="*/ 131003 w 152836"/>
            <a:gd name="connsiteY15" fmla="*/ 144649 h 343904"/>
            <a:gd name="connsiteX16" fmla="*/ 128273 w 152836"/>
            <a:gd name="connsiteY16" fmla="*/ 155565 h 343904"/>
            <a:gd name="connsiteX17" fmla="*/ 122815 w 152836"/>
            <a:gd name="connsiteY17" fmla="*/ 188316 h 343904"/>
            <a:gd name="connsiteX18" fmla="*/ 109169 w 152836"/>
            <a:gd name="connsiteY18" fmla="*/ 199233 h 343904"/>
            <a:gd name="connsiteX19" fmla="*/ 98252 w 152836"/>
            <a:gd name="connsiteY19" fmla="*/ 212879 h 343904"/>
            <a:gd name="connsiteX20" fmla="*/ 95523 w 152836"/>
            <a:gd name="connsiteY20" fmla="*/ 223796 h 343904"/>
            <a:gd name="connsiteX21" fmla="*/ 92793 w 152836"/>
            <a:gd name="connsiteY21" fmla="*/ 253818 h 343904"/>
            <a:gd name="connsiteX22" fmla="*/ 70960 w 152836"/>
            <a:gd name="connsiteY22" fmla="*/ 256547 h 343904"/>
            <a:gd name="connsiteX23" fmla="*/ 62772 w 152836"/>
            <a:gd name="connsiteY23" fmla="*/ 259276 h 343904"/>
            <a:gd name="connsiteX24" fmla="*/ 57313 w 152836"/>
            <a:gd name="connsiteY24" fmla="*/ 272922 h 343904"/>
            <a:gd name="connsiteX25" fmla="*/ 27292 w 152836"/>
            <a:gd name="connsiteY25" fmla="*/ 275651 h 343904"/>
            <a:gd name="connsiteX26" fmla="*/ 8187 w 152836"/>
            <a:gd name="connsiteY26" fmla="*/ 289298 h 343904"/>
            <a:gd name="connsiteX27" fmla="*/ 2729 w 152836"/>
            <a:gd name="connsiteY27" fmla="*/ 297485 h 343904"/>
            <a:gd name="connsiteX28" fmla="*/ 8187 w 152836"/>
            <a:gd name="connsiteY28" fmla="*/ 327507 h 343904"/>
            <a:gd name="connsiteX29" fmla="*/ 13646 w 152836"/>
            <a:gd name="connsiteY29" fmla="*/ 332965 h 343904"/>
            <a:gd name="connsiteX30" fmla="*/ 24563 w 152836"/>
            <a:gd name="connsiteY30" fmla="*/ 335694 h 343904"/>
            <a:gd name="connsiteX31" fmla="*/ 24563 w 152836"/>
            <a:gd name="connsiteY31" fmla="*/ 343882 h 34390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Lst>
          <a:rect l="l" t="t" r="r" b="b"/>
          <a:pathLst>
            <a:path w="152836" h="343904">
              <a:moveTo>
                <a:pt x="0" y="0"/>
              </a:moveTo>
              <a:lnTo>
                <a:pt x="16375" y="2729"/>
              </a:lnTo>
              <a:cubicBezTo>
                <a:pt x="22733" y="3707"/>
                <a:pt x="29172" y="4196"/>
                <a:pt x="35480" y="5458"/>
              </a:cubicBezTo>
              <a:cubicBezTo>
                <a:pt x="38301" y="6022"/>
                <a:pt x="40938" y="7277"/>
                <a:pt x="43667" y="8187"/>
              </a:cubicBezTo>
              <a:cubicBezTo>
                <a:pt x="46396" y="10007"/>
                <a:pt x="48591" y="13320"/>
                <a:pt x="51855" y="13646"/>
              </a:cubicBezTo>
              <a:cubicBezTo>
                <a:pt x="72537" y="15714"/>
                <a:pt x="66459" y="11802"/>
                <a:pt x="79147" y="5458"/>
              </a:cubicBezTo>
              <a:cubicBezTo>
                <a:pt x="81720" y="4171"/>
                <a:pt x="84606" y="3639"/>
                <a:pt x="87335" y="2729"/>
              </a:cubicBezTo>
              <a:cubicBezTo>
                <a:pt x="93703" y="3639"/>
                <a:pt x="100278" y="3610"/>
                <a:pt x="106440" y="5458"/>
              </a:cubicBezTo>
              <a:cubicBezTo>
                <a:pt x="109582" y="6400"/>
                <a:pt x="111693" y="9449"/>
                <a:pt x="114627" y="10916"/>
              </a:cubicBezTo>
              <a:cubicBezTo>
                <a:pt x="117200" y="12203"/>
                <a:pt x="120086" y="12736"/>
                <a:pt x="122815" y="13646"/>
              </a:cubicBezTo>
              <a:lnTo>
                <a:pt x="136461" y="27292"/>
              </a:lnTo>
              <a:lnTo>
                <a:pt x="141920" y="32750"/>
              </a:lnTo>
              <a:cubicBezTo>
                <a:pt x="148415" y="52238"/>
                <a:pt x="144186" y="44338"/>
                <a:pt x="152836" y="57313"/>
              </a:cubicBezTo>
              <a:cubicBezTo>
                <a:pt x="151926" y="77327"/>
                <a:pt x="151705" y="97385"/>
                <a:pt x="150107" y="117356"/>
              </a:cubicBezTo>
              <a:cubicBezTo>
                <a:pt x="149680" y="122697"/>
                <a:pt x="145167" y="129944"/>
                <a:pt x="141920" y="133732"/>
              </a:cubicBezTo>
              <a:cubicBezTo>
                <a:pt x="138571" y="137639"/>
                <a:pt x="131003" y="144649"/>
                <a:pt x="131003" y="144649"/>
              </a:cubicBezTo>
              <a:cubicBezTo>
                <a:pt x="130093" y="148288"/>
                <a:pt x="128843" y="151858"/>
                <a:pt x="128273" y="155565"/>
              </a:cubicBezTo>
              <a:cubicBezTo>
                <a:pt x="127864" y="158221"/>
                <a:pt x="127228" y="180962"/>
                <a:pt x="122815" y="188316"/>
              </a:cubicBezTo>
              <a:cubicBezTo>
                <a:pt x="119773" y="193385"/>
                <a:pt x="113460" y="195800"/>
                <a:pt x="109169" y="199233"/>
              </a:cubicBezTo>
              <a:cubicBezTo>
                <a:pt x="103613" y="203678"/>
                <a:pt x="102305" y="206799"/>
                <a:pt x="98252" y="212879"/>
              </a:cubicBezTo>
              <a:cubicBezTo>
                <a:pt x="97342" y="216518"/>
                <a:pt x="96019" y="220078"/>
                <a:pt x="95523" y="223796"/>
              </a:cubicBezTo>
              <a:cubicBezTo>
                <a:pt x="94195" y="233756"/>
                <a:pt x="98822" y="245779"/>
                <a:pt x="92793" y="253818"/>
              </a:cubicBezTo>
              <a:cubicBezTo>
                <a:pt x="88392" y="259685"/>
                <a:pt x="78238" y="255637"/>
                <a:pt x="70960" y="256547"/>
              </a:cubicBezTo>
              <a:cubicBezTo>
                <a:pt x="68231" y="257457"/>
                <a:pt x="64614" y="257066"/>
                <a:pt x="62772" y="259276"/>
              </a:cubicBezTo>
              <a:cubicBezTo>
                <a:pt x="59635" y="263039"/>
                <a:pt x="61761" y="270869"/>
                <a:pt x="57313" y="272922"/>
              </a:cubicBezTo>
              <a:cubicBezTo>
                <a:pt x="48190" y="277133"/>
                <a:pt x="37299" y="274741"/>
                <a:pt x="27292" y="275651"/>
              </a:cubicBezTo>
              <a:cubicBezTo>
                <a:pt x="14341" y="288602"/>
                <a:pt x="21257" y="284940"/>
                <a:pt x="8187" y="289298"/>
              </a:cubicBezTo>
              <a:cubicBezTo>
                <a:pt x="6368" y="292027"/>
                <a:pt x="3026" y="294219"/>
                <a:pt x="2729" y="297485"/>
              </a:cubicBezTo>
              <a:cubicBezTo>
                <a:pt x="2541" y="299552"/>
                <a:pt x="4423" y="321234"/>
                <a:pt x="8187" y="327507"/>
              </a:cubicBezTo>
              <a:cubicBezTo>
                <a:pt x="9511" y="329713"/>
                <a:pt x="11344" y="331814"/>
                <a:pt x="13646" y="332965"/>
              </a:cubicBezTo>
              <a:cubicBezTo>
                <a:pt x="17001" y="334642"/>
                <a:pt x="20924" y="334784"/>
                <a:pt x="24563" y="335694"/>
              </a:cubicBezTo>
              <a:cubicBezTo>
                <a:pt x="27580" y="344745"/>
                <a:pt x="30169" y="343882"/>
                <a:pt x="24563" y="343882"/>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86</xdr:col>
      <xdr:colOff>2729</xdr:colOff>
      <xdr:row>142</xdr:row>
      <xdr:rowOff>16376</xdr:rowOff>
    </xdr:from>
    <xdr:to>
      <xdr:col>118</xdr:col>
      <xdr:colOff>0</xdr:colOff>
      <xdr:row>159</xdr:row>
      <xdr:rowOff>16376</xdr:rowOff>
    </xdr:to>
    <xdr:sp macro="" textlink="">
      <xdr:nvSpPr>
        <xdr:cNvPr id="57" name="Freeform 66">
          <a:extLst>
            <a:ext uri="{FF2B5EF4-FFF2-40B4-BE49-F238E27FC236}">
              <a16:creationId xmlns:a16="http://schemas.microsoft.com/office/drawing/2014/main" id="{00000000-0008-0000-0F00-000039000000}"/>
            </a:ext>
          </a:extLst>
        </xdr:cNvPr>
        <xdr:cNvSpPr/>
      </xdr:nvSpPr>
      <xdr:spPr>
        <a:xfrm>
          <a:off x="3393629" y="2348096"/>
          <a:ext cx="972631" cy="259080"/>
        </a:xfrm>
        <a:custGeom>
          <a:avLst/>
          <a:gdLst>
            <a:gd name="connsiteX0" fmla="*/ 46397 w 870624"/>
            <a:gd name="connsiteY0" fmla="*/ 68230 h 324778"/>
            <a:gd name="connsiteX1" fmla="*/ 43668 w 870624"/>
            <a:gd name="connsiteY1" fmla="*/ 81876 h 324778"/>
            <a:gd name="connsiteX2" fmla="*/ 40939 w 870624"/>
            <a:gd name="connsiteY2" fmla="*/ 98252 h 324778"/>
            <a:gd name="connsiteX3" fmla="*/ 21834 w 870624"/>
            <a:gd name="connsiteY3" fmla="*/ 111898 h 324778"/>
            <a:gd name="connsiteX4" fmla="*/ 13647 w 870624"/>
            <a:gd name="connsiteY4" fmla="*/ 117356 h 324778"/>
            <a:gd name="connsiteX5" fmla="*/ 10917 w 870624"/>
            <a:gd name="connsiteY5" fmla="*/ 125544 h 324778"/>
            <a:gd name="connsiteX6" fmla="*/ 0 w 870624"/>
            <a:gd name="connsiteY6" fmla="*/ 139190 h 324778"/>
            <a:gd name="connsiteX7" fmla="*/ 8188 w 870624"/>
            <a:gd name="connsiteY7" fmla="*/ 161024 h 324778"/>
            <a:gd name="connsiteX8" fmla="*/ 13647 w 870624"/>
            <a:gd name="connsiteY8" fmla="*/ 177399 h 324778"/>
            <a:gd name="connsiteX9" fmla="*/ 19105 w 870624"/>
            <a:gd name="connsiteY9" fmla="*/ 229255 h 324778"/>
            <a:gd name="connsiteX10" fmla="*/ 24563 w 870624"/>
            <a:gd name="connsiteY10" fmla="*/ 237442 h 324778"/>
            <a:gd name="connsiteX11" fmla="*/ 32751 w 870624"/>
            <a:gd name="connsiteY11" fmla="*/ 240172 h 324778"/>
            <a:gd name="connsiteX12" fmla="*/ 38210 w 870624"/>
            <a:gd name="connsiteY12" fmla="*/ 245630 h 324778"/>
            <a:gd name="connsiteX13" fmla="*/ 43668 w 870624"/>
            <a:gd name="connsiteY13" fmla="*/ 253818 h 324778"/>
            <a:gd name="connsiteX14" fmla="*/ 60043 w 870624"/>
            <a:gd name="connsiteY14" fmla="*/ 245630 h 324778"/>
            <a:gd name="connsiteX15" fmla="*/ 76419 w 870624"/>
            <a:gd name="connsiteY15" fmla="*/ 240172 h 324778"/>
            <a:gd name="connsiteX16" fmla="*/ 81877 w 870624"/>
            <a:gd name="connsiteY16" fmla="*/ 248359 h 324778"/>
            <a:gd name="connsiteX17" fmla="*/ 95523 w 870624"/>
            <a:gd name="connsiteY17" fmla="*/ 259276 h 324778"/>
            <a:gd name="connsiteX18" fmla="*/ 103711 w 870624"/>
            <a:gd name="connsiteY18" fmla="*/ 262005 h 324778"/>
            <a:gd name="connsiteX19" fmla="*/ 120086 w 870624"/>
            <a:gd name="connsiteY19" fmla="*/ 278381 h 324778"/>
            <a:gd name="connsiteX20" fmla="*/ 125545 w 870624"/>
            <a:gd name="connsiteY20" fmla="*/ 283839 h 324778"/>
            <a:gd name="connsiteX21" fmla="*/ 139191 w 870624"/>
            <a:gd name="connsiteY21" fmla="*/ 281110 h 324778"/>
            <a:gd name="connsiteX22" fmla="*/ 144649 w 870624"/>
            <a:gd name="connsiteY22" fmla="*/ 264735 h 324778"/>
            <a:gd name="connsiteX23" fmla="*/ 152837 w 870624"/>
            <a:gd name="connsiteY23" fmla="*/ 251088 h 324778"/>
            <a:gd name="connsiteX24" fmla="*/ 155566 w 870624"/>
            <a:gd name="connsiteY24" fmla="*/ 242901 h 324778"/>
            <a:gd name="connsiteX25" fmla="*/ 144649 w 870624"/>
            <a:gd name="connsiteY25" fmla="*/ 231984 h 324778"/>
            <a:gd name="connsiteX26" fmla="*/ 139191 w 870624"/>
            <a:gd name="connsiteY26" fmla="*/ 215609 h 324778"/>
            <a:gd name="connsiteX27" fmla="*/ 136462 w 870624"/>
            <a:gd name="connsiteY27" fmla="*/ 207421 h 324778"/>
            <a:gd name="connsiteX28" fmla="*/ 133732 w 870624"/>
            <a:gd name="connsiteY28" fmla="*/ 196504 h 324778"/>
            <a:gd name="connsiteX29" fmla="*/ 131003 w 870624"/>
            <a:gd name="connsiteY29" fmla="*/ 188316 h 324778"/>
            <a:gd name="connsiteX30" fmla="*/ 122816 w 870624"/>
            <a:gd name="connsiteY30" fmla="*/ 182858 h 324778"/>
            <a:gd name="connsiteX31" fmla="*/ 117357 w 870624"/>
            <a:gd name="connsiteY31" fmla="*/ 174670 h 324778"/>
            <a:gd name="connsiteX32" fmla="*/ 111899 w 870624"/>
            <a:gd name="connsiteY32" fmla="*/ 144649 h 324778"/>
            <a:gd name="connsiteX33" fmla="*/ 98253 w 870624"/>
            <a:gd name="connsiteY33" fmla="*/ 128273 h 324778"/>
            <a:gd name="connsiteX34" fmla="*/ 92794 w 870624"/>
            <a:gd name="connsiteY34" fmla="*/ 122815 h 324778"/>
            <a:gd name="connsiteX35" fmla="*/ 84606 w 870624"/>
            <a:gd name="connsiteY35" fmla="*/ 95523 h 324778"/>
            <a:gd name="connsiteX36" fmla="*/ 81877 w 870624"/>
            <a:gd name="connsiteY36" fmla="*/ 70960 h 324778"/>
            <a:gd name="connsiteX37" fmla="*/ 76419 w 870624"/>
            <a:gd name="connsiteY37" fmla="*/ 65501 h 324778"/>
            <a:gd name="connsiteX38" fmla="*/ 65502 w 870624"/>
            <a:gd name="connsiteY38" fmla="*/ 43667 h 324778"/>
            <a:gd name="connsiteX39" fmla="*/ 84606 w 870624"/>
            <a:gd name="connsiteY39" fmla="*/ 24563 h 324778"/>
            <a:gd name="connsiteX40" fmla="*/ 90065 w 870624"/>
            <a:gd name="connsiteY40" fmla="*/ 19104 h 324778"/>
            <a:gd name="connsiteX41" fmla="*/ 100982 w 870624"/>
            <a:gd name="connsiteY41" fmla="*/ 16375 h 324778"/>
            <a:gd name="connsiteX42" fmla="*/ 109169 w 870624"/>
            <a:gd name="connsiteY42" fmla="*/ 13646 h 324778"/>
            <a:gd name="connsiteX43" fmla="*/ 122816 w 870624"/>
            <a:gd name="connsiteY43" fmla="*/ 2729 h 324778"/>
            <a:gd name="connsiteX44" fmla="*/ 133732 w 870624"/>
            <a:gd name="connsiteY44" fmla="*/ 0 h 324778"/>
            <a:gd name="connsiteX45" fmla="*/ 139191 w 870624"/>
            <a:gd name="connsiteY45" fmla="*/ 5458 h 324778"/>
            <a:gd name="connsiteX46" fmla="*/ 147379 w 870624"/>
            <a:gd name="connsiteY46" fmla="*/ 32750 h 324778"/>
            <a:gd name="connsiteX47" fmla="*/ 155566 w 870624"/>
            <a:gd name="connsiteY47" fmla="*/ 49126 h 324778"/>
            <a:gd name="connsiteX48" fmla="*/ 158296 w 870624"/>
            <a:gd name="connsiteY48" fmla="*/ 57313 h 324778"/>
            <a:gd name="connsiteX49" fmla="*/ 163754 w 870624"/>
            <a:gd name="connsiteY49" fmla="*/ 62772 h 324778"/>
            <a:gd name="connsiteX50" fmla="*/ 174671 w 870624"/>
            <a:gd name="connsiteY50" fmla="*/ 76418 h 324778"/>
            <a:gd name="connsiteX51" fmla="*/ 191046 w 870624"/>
            <a:gd name="connsiteY51" fmla="*/ 81876 h 324778"/>
            <a:gd name="connsiteX52" fmla="*/ 199234 w 870624"/>
            <a:gd name="connsiteY52" fmla="*/ 84606 h 324778"/>
            <a:gd name="connsiteX53" fmla="*/ 223797 w 870624"/>
            <a:gd name="connsiteY53" fmla="*/ 81876 h 324778"/>
            <a:gd name="connsiteX54" fmla="*/ 229255 w 870624"/>
            <a:gd name="connsiteY54" fmla="*/ 73689 h 324778"/>
            <a:gd name="connsiteX55" fmla="*/ 223797 w 870624"/>
            <a:gd name="connsiteY55" fmla="*/ 57313 h 324778"/>
            <a:gd name="connsiteX56" fmla="*/ 226526 w 870624"/>
            <a:gd name="connsiteY56" fmla="*/ 49126 h 324778"/>
            <a:gd name="connsiteX57" fmla="*/ 234714 w 870624"/>
            <a:gd name="connsiteY57" fmla="*/ 51855 h 324778"/>
            <a:gd name="connsiteX58" fmla="*/ 245631 w 870624"/>
            <a:gd name="connsiteY58" fmla="*/ 90064 h 324778"/>
            <a:gd name="connsiteX59" fmla="*/ 253818 w 870624"/>
            <a:gd name="connsiteY59" fmla="*/ 92793 h 324778"/>
            <a:gd name="connsiteX60" fmla="*/ 259277 w 870624"/>
            <a:gd name="connsiteY60" fmla="*/ 87335 h 324778"/>
            <a:gd name="connsiteX61" fmla="*/ 281111 w 870624"/>
            <a:gd name="connsiteY61" fmla="*/ 87335 h 324778"/>
            <a:gd name="connsiteX62" fmla="*/ 311132 w 870624"/>
            <a:gd name="connsiteY62" fmla="*/ 84606 h 324778"/>
            <a:gd name="connsiteX63" fmla="*/ 322049 w 870624"/>
            <a:gd name="connsiteY63" fmla="*/ 62772 h 324778"/>
            <a:gd name="connsiteX64" fmla="*/ 352071 w 870624"/>
            <a:gd name="connsiteY64" fmla="*/ 54584 h 324778"/>
            <a:gd name="connsiteX65" fmla="*/ 371175 w 870624"/>
            <a:gd name="connsiteY65" fmla="*/ 35480 h 324778"/>
            <a:gd name="connsiteX66" fmla="*/ 387551 w 870624"/>
            <a:gd name="connsiteY66" fmla="*/ 27292 h 324778"/>
            <a:gd name="connsiteX67" fmla="*/ 409384 w 870624"/>
            <a:gd name="connsiteY67" fmla="*/ 32750 h 324778"/>
            <a:gd name="connsiteX68" fmla="*/ 412114 w 870624"/>
            <a:gd name="connsiteY68" fmla="*/ 70960 h 324778"/>
            <a:gd name="connsiteX69" fmla="*/ 417572 w 870624"/>
            <a:gd name="connsiteY69" fmla="*/ 79147 h 324778"/>
            <a:gd name="connsiteX70" fmla="*/ 420301 w 870624"/>
            <a:gd name="connsiteY70" fmla="*/ 87335 h 324778"/>
            <a:gd name="connsiteX71" fmla="*/ 412114 w 870624"/>
            <a:gd name="connsiteY71" fmla="*/ 92793 h 324778"/>
            <a:gd name="connsiteX72" fmla="*/ 423030 w 870624"/>
            <a:gd name="connsiteY72" fmla="*/ 100981 h 324778"/>
            <a:gd name="connsiteX73" fmla="*/ 428489 w 870624"/>
            <a:gd name="connsiteY73" fmla="*/ 95523 h 324778"/>
            <a:gd name="connsiteX74" fmla="*/ 436677 w 870624"/>
            <a:gd name="connsiteY74" fmla="*/ 90064 h 324778"/>
            <a:gd name="connsiteX75" fmla="*/ 442135 w 870624"/>
            <a:gd name="connsiteY75" fmla="*/ 81876 h 324778"/>
            <a:gd name="connsiteX76" fmla="*/ 453052 w 870624"/>
            <a:gd name="connsiteY76" fmla="*/ 79147 h 324778"/>
            <a:gd name="connsiteX77" fmla="*/ 466698 w 870624"/>
            <a:gd name="connsiteY77" fmla="*/ 81876 h 324778"/>
            <a:gd name="connsiteX78" fmla="*/ 474886 w 870624"/>
            <a:gd name="connsiteY78" fmla="*/ 87335 h 324778"/>
            <a:gd name="connsiteX79" fmla="*/ 483073 w 870624"/>
            <a:gd name="connsiteY79" fmla="*/ 90064 h 324778"/>
            <a:gd name="connsiteX80" fmla="*/ 504907 w 870624"/>
            <a:gd name="connsiteY80" fmla="*/ 81876 h 324778"/>
            <a:gd name="connsiteX81" fmla="*/ 513095 w 870624"/>
            <a:gd name="connsiteY81" fmla="*/ 87335 h 324778"/>
            <a:gd name="connsiteX82" fmla="*/ 510366 w 870624"/>
            <a:gd name="connsiteY82" fmla="*/ 95523 h 324778"/>
            <a:gd name="connsiteX83" fmla="*/ 499449 w 870624"/>
            <a:gd name="connsiteY83" fmla="*/ 109169 h 324778"/>
            <a:gd name="connsiteX84" fmla="*/ 493990 w 870624"/>
            <a:gd name="connsiteY84" fmla="*/ 125544 h 324778"/>
            <a:gd name="connsiteX85" fmla="*/ 502178 w 870624"/>
            <a:gd name="connsiteY85" fmla="*/ 128273 h 324778"/>
            <a:gd name="connsiteX86" fmla="*/ 518553 w 870624"/>
            <a:gd name="connsiteY86" fmla="*/ 122815 h 324778"/>
            <a:gd name="connsiteX87" fmla="*/ 534929 w 870624"/>
            <a:gd name="connsiteY87" fmla="*/ 128273 h 324778"/>
            <a:gd name="connsiteX88" fmla="*/ 543116 w 870624"/>
            <a:gd name="connsiteY88" fmla="*/ 131002 h 324778"/>
            <a:gd name="connsiteX89" fmla="*/ 554033 w 870624"/>
            <a:gd name="connsiteY89" fmla="*/ 133732 h 324778"/>
            <a:gd name="connsiteX90" fmla="*/ 570409 w 870624"/>
            <a:gd name="connsiteY90" fmla="*/ 131002 h 324778"/>
            <a:gd name="connsiteX91" fmla="*/ 573138 w 870624"/>
            <a:gd name="connsiteY91" fmla="*/ 122815 h 324778"/>
            <a:gd name="connsiteX92" fmla="*/ 567679 w 870624"/>
            <a:gd name="connsiteY92" fmla="*/ 106439 h 324778"/>
            <a:gd name="connsiteX93" fmla="*/ 570409 w 870624"/>
            <a:gd name="connsiteY93" fmla="*/ 92793 h 324778"/>
            <a:gd name="connsiteX94" fmla="*/ 594972 w 870624"/>
            <a:gd name="connsiteY94" fmla="*/ 79147 h 324778"/>
            <a:gd name="connsiteX95" fmla="*/ 603159 w 870624"/>
            <a:gd name="connsiteY95" fmla="*/ 76418 h 324778"/>
            <a:gd name="connsiteX96" fmla="*/ 611347 w 870624"/>
            <a:gd name="connsiteY96" fmla="*/ 73689 h 324778"/>
            <a:gd name="connsiteX97" fmla="*/ 619535 w 870624"/>
            <a:gd name="connsiteY97" fmla="*/ 76418 h 324778"/>
            <a:gd name="connsiteX98" fmla="*/ 627722 w 870624"/>
            <a:gd name="connsiteY98" fmla="*/ 84606 h 324778"/>
            <a:gd name="connsiteX99" fmla="*/ 635910 w 870624"/>
            <a:gd name="connsiteY99" fmla="*/ 81876 h 324778"/>
            <a:gd name="connsiteX100" fmla="*/ 638639 w 870624"/>
            <a:gd name="connsiteY100" fmla="*/ 70960 h 324778"/>
            <a:gd name="connsiteX101" fmla="*/ 652285 w 870624"/>
            <a:gd name="connsiteY101" fmla="*/ 84606 h 324778"/>
            <a:gd name="connsiteX102" fmla="*/ 657744 w 870624"/>
            <a:gd name="connsiteY102" fmla="*/ 90064 h 324778"/>
            <a:gd name="connsiteX103" fmla="*/ 663202 w 870624"/>
            <a:gd name="connsiteY103" fmla="*/ 95523 h 324778"/>
            <a:gd name="connsiteX104" fmla="*/ 685036 w 870624"/>
            <a:gd name="connsiteY104" fmla="*/ 98252 h 324778"/>
            <a:gd name="connsiteX105" fmla="*/ 695953 w 870624"/>
            <a:gd name="connsiteY105" fmla="*/ 109169 h 324778"/>
            <a:gd name="connsiteX106" fmla="*/ 701412 w 870624"/>
            <a:gd name="connsiteY106" fmla="*/ 131002 h 324778"/>
            <a:gd name="connsiteX107" fmla="*/ 728704 w 870624"/>
            <a:gd name="connsiteY107" fmla="*/ 139190 h 324778"/>
            <a:gd name="connsiteX108" fmla="*/ 742350 w 870624"/>
            <a:gd name="connsiteY108" fmla="*/ 141919 h 324778"/>
            <a:gd name="connsiteX109" fmla="*/ 750538 w 870624"/>
            <a:gd name="connsiteY109" fmla="*/ 144649 h 324778"/>
            <a:gd name="connsiteX110" fmla="*/ 755996 w 870624"/>
            <a:gd name="connsiteY110" fmla="*/ 152836 h 324778"/>
            <a:gd name="connsiteX111" fmla="*/ 764184 w 870624"/>
            <a:gd name="connsiteY111" fmla="*/ 158295 h 324778"/>
            <a:gd name="connsiteX112" fmla="*/ 772371 w 870624"/>
            <a:gd name="connsiteY112" fmla="*/ 166482 h 324778"/>
            <a:gd name="connsiteX113" fmla="*/ 777830 w 870624"/>
            <a:gd name="connsiteY113" fmla="*/ 182858 h 324778"/>
            <a:gd name="connsiteX114" fmla="*/ 794205 w 870624"/>
            <a:gd name="connsiteY114" fmla="*/ 177399 h 324778"/>
            <a:gd name="connsiteX115" fmla="*/ 799664 w 870624"/>
            <a:gd name="connsiteY115" fmla="*/ 171941 h 324778"/>
            <a:gd name="connsiteX116" fmla="*/ 835144 w 870624"/>
            <a:gd name="connsiteY116" fmla="*/ 171941 h 324778"/>
            <a:gd name="connsiteX117" fmla="*/ 840602 w 870624"/>
            <a:gd name="connsiteY117" fmla="*/ 191045 h 324778"/>
            <a:gd name="connsiteX118" fmla="*/ 846061 w 870624"/>
            <a:gd name="connsiteY118" fmla="*/ 212879 h 324778"/>
            <a:gd name="connsiteX119" fmla="*/ 843331 w 870624"/>
            <a:gd name="connsiteY119" fmla="*/ 237442 h 324778"/>
            <a:gd name="connsiteX120" fmla="*/ 846061 w 870624"/>
            <a:gd name="connsiteY120" fmla="*/ 256547 h 324778"/>
            <a:gd name="connsiteX121" fmla="*/ 840602 w 870624"/>
            <a:gd name="connsiteY121" fmla="*/ 281110 h 324778"/>
            <a:gd name="connsiteX122" fmla="*/ 843331 w 870624"/>
            <a:gd name="connsiteY122" fmla="*/ 289298 h 324778"/>
            <a:gd name="connsiteX123" fmla="*/ 846061 w 870624"/>
            <a:gd name="connsiteY123" fmla="*/ 300215 h 324778"/>
            <a:gd name="connsiteX124" fmla="*/ 856977 w 870624"/>
            <a:gd name="connsiteY124" fmla="*/ 302944 h 324778"/>
            <a:gd name="connsiteX125" fmla="*/ 865165 w 870624"/>
            <a:gd name="connsiteY125" fmla="*/ 316590 h 324778"/>
            <a:gd name="connsiteX126" fmla="*/ 867894 w 870624"/>
            <a:gd name="connsiteY126" fmla="*/ 324778 h 324778"/>
            <a:gd name="connsiteX127" fmla="*/ 870624 w 870624"/>
            <a:gd name="connsiteY127" fmla="*/ 322048 h 32477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 ang="0">
              <a:pos x="connsiteX99" y="connsiteY99"/>
            </a:cxn>
            <a:cxn ang="0">
              <a:pos x="connsiteX100" y="connsiteY100"/>
            </a:cxn>
            <a:cxn ang="0">
              <a:pos x="connsiteX101" y="connsiteY101"/>
            </a:cxn>
            <a:cxn ang="0">
              <a:pos x="connsiteX102" y="connsiteY102"/>
            </a:cxn>
            <a:cxn ang="0">
              <a:pos x="connsiteX103" y="connsiteY103"/>
            </a:cxn>
            <a:cxn ang="0">
              <a:pos x="connsiteX104" y="connsiteY104"/>
            </a:cxn>
            <a:cxn ang="0">
              <a:pos x="connsiteX105" y="connsiteY105"/>
            </a:cxn>
            <a:cxn ang="0">
              <a:pos x="connsiteX106" y="connsiteY106"/>
            </a:cxn>
            <a:cxn ang="0">
              <a:pos x="connsiteX107" y="connsiteY107"/>
            </a:cxn>
            <a:cxn ang="0">
              <a:pos x="connsiteX108" y="connsiteY108"/>
            </a:cxn>
            <a:cxn ang="0">
              <a:pos x="connsiteX109" y="connsiteY109"/>
            </a:cxn>
            <a:cxn ang="0">
              <a:pos x="connsiteX110" y="connsiteY110"/>
            </a:cxn>
            <a:cxn ang="0">
              <a:pos x="connsiteX111" y="connsiteY111"/>
            </a:cxn>
            <a:cxn ang="0">
              <a:pos x="connsiteX112" y="connsiteY112"/>
            </a:cxn>
            <a:cxn ang="0">
              <a:pos x="connsiteX113" y="connsiteY113"/>
            </a:cxn>
            <a:cxn ang="0">
              <a:pos x="connsiteX114" y="connsiteY114"/>
            </a:cxn>
            <a:cxn ang="0">
              <a:pos x="connsiteX115" y="connsiteY115"/>
            </a:cxn>
            <a:cxn ang="0">
              <a:pos x="connsiteX116" y="connsiteY116"/>
            </a:cxn>
            <a:cxn ang="0">
              <a:pos x="connsiteX117" y="connsiteY117"/>
            </a:cxn>
            <a:cxn ang="0">
              <a:pos x="connsiteX118" y="connsiteY118"/>
            </a:cxn>
            <a:cxn ang="0">
              <a:pos x="connsiteX119" y="connsiteY119"/>
            </a:cxn>
            <a:cxn ang="0">
              <a:pos x="connsiteX120" y="connsiteY120"/>
            </a:cxn>
            <a:cxn ang="0">
              <a:pos x="connsiteX121" y="connsiteY121"/>
            </a:cxn>
            <a:cxn ang="0">
              <a:pos x="connsiteX122" y="connsiteY122"/>
            </a:cxn>
            <a:cxn ang="0">
              <a:pos x="connsiteX123" y="connsiteY123"/>
            </a:cxn>
            <a:cxn ang="0">
              <a:pos x="connsiteX124" y="connsiteY124"/>
            </a:cxn>
            <a:cxn ang="0">
              <a:pos x="connsiteX125" y="connsiteY125"/>
            </a:cxn>
            <a:cxn ang="0">
              <a:pos x="connsiteX126" y="connsiteY126"/>
            </a:cxn>
            <a:cxn ang="0">
              <a:pos x="connsiteX127" y="connsiteY127"/>
            </a:cxn>
          </a:cxnLst>
          <a:rect l="l" t="t" r="r" b="b"/>
          <a:pathLst>
            <a:path w="870624" h="324778">
              <a:moveTo>
                <a:pt x="46397" y="68230"/>
              </a:moveTo>
              <a:cubicBezTo>
                <a:pt x="45487" y="72779"/>
                <a:pt x="44498" y="77312"/>
                <a:pt x="43668" y="81876"/>
              </a:cubicBezTo>
              <a:cubicBezTo>
                <a:pt x="42678" y="87321"/>
                <a:pt x="43414" y="93302"/>
                <a:pt x="40939" y="98252"/>
              </a:cubicBezTo>
              <a:cubicBezTo>
                <a:pt x="35759" y="108613"/>
                <a:pt x="30560" y="108990"/>
                <a:pt x="21834" y="111898"/>
              </a:cubicBezTo>
              <a:cubicBezTo>
                <a:pt x="19105" y="113717"/>
                <a:pt x="15696" y="114795"/>
                <a:pt x="13647" y="117356"/>
              </a:cubicBezTo>
              <a:cubicBezTo>
                <a:pt x="11850" y="119603"/>
                <a:pt x="12204" y="122971"/>
                <a:pt x="10917" y="125544"/>
              </a:cubicBezTo>
              <a:cubicBezTo>
                <a:pt x="7473" y="132433"/>
                <a:pt x="5079" y="134111"/>
                <a:pt x="0" y="139190"/>
              </a:cubicBezTo>
              <a:cubicBezTo>
                <a:pt x="6472" y="171539"/>
                <a:pt x="-2034" y="138025"/>
                <a:pt x="8188" y="161024"/>
              </a:cubicBezTo>
              <a:cubicBezTo>
                <a:pt x="10525" y="166282"/>
                <a:pt x="13647" y="177399"/>
                <a:pt x="13647" y="177399"/>
              </a:cubicBezTo>
              <a:cubicBezTo>
                <a:pt x="13897" y="181400"/>
                <a:pt x="12289" y="215622"/>
                <a:pt x="19105" y="229255"/>
              </a:cubicBezTo>
              <a:cubicBezTo>
                <a:pt x="20572" y="232189"/>
                <a:pt x="22002" y="235393"/>
                <a:pt x="24563" y="237442"/>
              </a:cubicBezTo>
              <a:cubicBezTo>
                <a:pt x="26810" y="239239"/>
                <a:pt x="30022" y="239262"/>
                <a:pt x="32751" y="240172"/>
              </a:cubicBezTo>
              <a:cubicBezTo>
                <a:pt x="34571" y="241991"/>
                <a:pt x="36603" y="243621"/>
                <a:pt x="38210" y="245630"/>
              </a:cubicBezTo>
              <a:cubicBezTo>
                <a:pt x="40259" y="248191"/>
                <a:pt x="40622" y="252600"/>
                <a:pt x="43668" y="253818"/>
              </a:cubicBezTo>
              <a:cubicBezTo>
                <a:pt x="47198" y="255230"/>
                <a:pt x="58319" y="246779"/>
                <a:pt x="60043" y="245630"/>
              </a:cubicBezTo>
              <a:cubicBezTo>
                <a:pt x="63178" y="236227"/>
                <a:pt x="61665" y="231741"/>
                <a:pt x="76419" y="240172"/>
              </a:cubicBezTo>
              <a:cubicBezTo>
                <a:pt x="79267" y="241799"/>
                <a:pt x="79828" y="245798"/>
                <a:pt x="81877" y="248359"/>
              </a:cubicBezTo>
              <a:cubicBezTo>
                <a:pt x="85262" y="252590"/>
                <a:pt x="90795" y="256912"/>
                <a:pt x="95523" y="259276"/>
              </a:cubicBezTo>
              <a:cubicBezTo>
                <a:pt x="98096" y="260563"/>
                <a:pt x="100982" y="261095"/>
                <a:pt x="103711" y="262005"/>
              </a:cubicBezTo>
              <a:lnTo>
                <a:pt x="120086" y="278381"/>
              </a:lnTo>
              <a:lnTo>
                <a:pt x="125545" y="283839"/>
              </a:lnTo>
              <a:cubicBezTo>
                <a:pt x="130094" y="282929"/>
                <a:pt x="135911" y="284390"/>
                <a:pt x="139191" y="281110"/>
              </a:cubicBezTo>
              <a:cubicBezTo>
                <a:pt x="143259" y="277042"/>
                <a:pt x="142830" y="270193"/>
                <a:pt x="144649" y="264735"/>
              </a:cubicBezTo>
              <a:cubicBezTo>
                <a:pt x="148192" y="254107"/>
                <a:pt x="145346" y="258581"/>
                <a:pt x="152837" y="251088"/>
              </a:cubicBezTo>
              <a:cubicBezTo>
                <a:pt x="153747" y="248359"/>
                <a:pt x="156699" y="245545"/>
                <a:pt x="155566" y="242901"/>
              </a:cubicBezTo>
              <a:cubicBezTo>
                <a:pt x="153539" y="238171"/>
                <a:pt x="144649" y="231984"/>
                <a:pt x="144649" y="231984"/>
              </a:cubicBezTo>
              <a:lnTo>
                <a:pt x="139191" y="215609"/>
              </a:lnTo>
              <a:cubicBezTo>
                <a:pt x="138281" y="212880"/>
                <a:pt x="137160" y="210212"/>
                <a:pt x="136462" y="207421"/>
              </a:cubicBezTo>
              <a:cubicBezTo>
                <a:pt x="135552" y="203782"/>
                <a:pt x="134763" y="200111"/>
                <a:pt x="133732" y="196504"/>
              </a:cubicBezTo>
              <a:cubicBezTo>
                <a:pt x="132942" y="193738"/>
                <a:pt x="132800" y="190563"/>
                <a:pt x="131003" y="188316"/>
              </a:cubicBezTo>
              <a:cubicBezTo>
                <a:pt x="128954" y="185755"/>
                <a:pt x="125545" y="184677"/>
                <a:pt x="122816" y="182858"/>
              </a:cubicBezTo>
              <a:cubicBezTo>
                <a:pt x="120996" y="180129"/>
                <a:pt x="118824" y="177604"/>
                <a:pt x="117357" y="174670"/>
              </a:cubicBezTo>
              <a:cubicBezTo>
                <a:pt x="112413" y="164781"/>
                <a:pt x="114720" y="155934"/>
                <a:pt x="111899" y="144649"/>
              </a:cubicBezTo>
              <a:cubicBezTo>
                <a:pt x="108704" y="131871"/>
                <a:pt x="106817" y="135124"/>
                <a:pt x="98253" y="128273"/>
              </a:cubicBezTo>
              <a:cubicBezTo>
                <a:pt x="96244" y="126666"/>
                <a:pt x="94614" y="124634"/>
                <a:pt x="92794" y="122815"/>
              </a:cubicBezTo>
              <a:cubicBezTo>
                <a:pt x="86150" y="102881"/>
                <a:pt x="88732" y="112021"/>
                <a:pt x="84606" y="95523"/>
              </a:cubicBezTo>
              <a:cubicBezTo>
                <a:pt x="83696" y="87335"/>
                <a:pt x="84044" y="78908"/>
                <a:pt x="81877" y="70960"/>
              </a:cubicBezTo>
              <a:cubicBezTo>
                <a:pt x="81200" y="68477"/>
                <a:pt x="77570" y="67803"/>
                <a:pt x="76419" y="65501"/>
              </a:cubicBezTo>
              <a:cubicBezTo>
                <a:pt x="63875" y="40412"/>
                <a:pt x="77833" y="56000"/>
                <a:pt x="65502" y="43667"/>
              </a:cubicBezTo>
              <a:cubicBezTo>
                <a:pt x="71677" y="25142"/>
                <a:pt x="62710" y="46459"/>
                <a:pt x="84606" y="24563"/>
              </a:cubicBezTo>
              <a:cubicBezTo>
                <a:pt x="86426" y="22743"/>
                <a:pt x="87763" y="20255"/>
                <a:pt x="90065" y="19104"/>
              </a:cubicBezTo>
              <a:cubicBezTo>
                <a:pt x="93420" y="17427"/>
                <a:pt x="97375" y="17405"/>
                <a:pt x="100982" y="16375"/>
              </a:cubicBezTo>
              <a:cubicBezTo>
                <a:pt x="103748" y="15585"/>
                <a:pt x="106440" y="14556"/>
                <a:pt x="109169" y="13646"/>
              </a:cubicBezTo>
              <a:cubicBezTo>
                <a:pt x="113572" y="9243"/>
                <a:pt x="116789" y="5312"/>
                <a:pt x="122816" y="2729"/>
              </a:cubicBezTo>
              <a:cubicBezTo>
                <a:pt x="126263" y="1252"/>
                <a:pt x="130093" y="910"/>
                <a:pt x="133732" y="0"/>
              </a:cubicBezTo>
              <a:cubicBezTo>
                <a:pt x="135552" y="1819"/>
                <a:pt x="138040" y="3157"/>
                <a:pt x="139191" y="5458"/>
              </a:cubicBezTo>
              <a:cubicBezTo>
                <a:pt x="143510" y="14096"/>
                <a:pt x="144769" y="23616"/>
                <a:pt x="147379" y="32750"/>
              </a:cubicBezTo>
              <a:cubicBezTo>
                <a:pt x="151952" y="48756"/>
                <a:pt x="147592" y="33179"/>
                <a:pt x="155566" y="49126"/>
              </a:cubicBezTo>
              <a:cubicBezTo>
                <a:pt x="156853" y="51699"/>
                <a:pt x="156816" y="54846"/>
                <a:pt x="158296" y="57313"/>
              </a:cubicBezTo>
              <a:cubicBezTo>
                <a:pt x="159620" y="59519"/>
                <a:pt x="162147" y="60763"/>
                <a:pt x="163754" y="62772"/>
              </a:cubicBezTo>
              <a:cubicBezTo>
                <a:pt x="166327" y="65989"/>
                <a:pt x="170275" y="74220"/>
                <a:pt x="174671" y="76418"/>
              </a:cubicBezTo>
              <a:cubicBezTo>
                <a:pt x="179817" y="78991"/>
                <a:pt x="185588" y="80057"/>
                <a:pt x="191046" y="81876"/>
              </a:cubicBezTo>
              <a:lnTo>
                <a:pt x="199234" y="84606"/>
              </a:lnTo>
              <a:cubicBezTo>
                <a:pt x="207422" y="83696"/>
                <a:pt x="216055" y="84691"/>
                <a:pt x="223797" y="81876"/>
              </a:cubicBezTo>
              <a:cubicBezTo>
                <a:pt x="226879" y="80755"/>
                <a:pt x="229255" y="76969"/>
                <a:pt x="229255" y="73689"/>
              </a:cubicBezTo>
              <a:cubicBezTo>
                <a:pt x="229255" y="67935"/>
                <a:pt x="223797" y="57313"/>
                <a:pt x="223797" y="57313"/>
              </a:cubicBezTo>
              <a:cubicBezTo>
                <a:pt x="224707" y="54584"/>
                <a:pt x="223953" y="50412"/>
                <a:pt x="226526" y="49126"/>
              </a:cubicBezTo>
              <a:cubicBezTo>
                <a:pt x="229099" y="47839"/>
                <a:pt x="233646" y="49184"/>
                <a:pt x="234714" y="51855"/>
              </a:cubicBezTo>
              <a:cubicBezTo>
                <a:pt x="238998" y="62565"/>
                <a:pt x="232709" y="82311"/>
                <a:pt x="245631" y="90064"/>
              </a:cubicBezTo>
              <a:cubicBezTo>
                <a:pt x="248098" y="91544"/>
                <a:pt x="251089" y="91883"/>
                <a:pt x="253818" y="92793"/>
              </a:cubicBezTo>
              <a:cubicBezTo>
                <a:pt x="255638" y="90974"/>
                <a:pt x="257070" y="88659"/>
                <a:pt x="259277" y="87335"/>
              </a:cubicBezTo>
              <a:cubicBezTo>
                <a:pt x="267670" y="82300"/>
                <a:pt x="271410" y="85395"/>
                <a:pt x="281111" y="87335"/>
              </a:cubicBezTo>
              <a:cubicBezTo>
                <a:pt x="291118" y="86425"/>
                <a:pt x="301341" y="86866"/>
                <a:pt x="311132" y="84606"/>
              </a:cubicBezTo>
              <a:cubicBezTo>
                <a:pt x="322143" y="82065"/>
                <a:pt x="312461" y="65968"/>
                <a:pt x="322049" y="62772"/>
              </a:cubicBezTo>
              <a:cubicBezTo>
                <a:pt x="342825" y="55846"/>
                <a:pt x="332782" y="58441"/>
                <a:pt x="352071" y="54584"/>
              </a:cubicBezTo>
              <a:cubicBezTo>
                <a:pt x="364583" y="35815"/>
                <a:pt x="356764" y="40283"/>
                <a:pt x="371175" y="35480"/>
              </a:cubicBezTo>
              <a:cubicBezTo>
                <a:pt x="375316" y="32719"/>
                <a:pt x="381900" y="27292"/>
                <a:pt x="387551" y="27292"/>
              </a:cubicBezTo>
              <a:cubicBezTo>
                <a:pt x="394138" y="27292"/>
                <a:pt x="402923" y="30596"/>
                <a:pt x="409384" y="32750"/>
              </a:cubicBezTo>
              <a:cubicBezTo>
                <a:pt x="410294" y="45487"/>
                <a:pt x="409895" y="58385"/>
                <a:pt x="412114" y="70960"/>
              </a:cubicBezTo>
              <a:cubicBezTo>
                <a:pt x="412684" y="74190"/>
                <a:pt x="416105" y="76213"/>
                <a:pt x="417572" y="79147"/>
              </a:cubicBezTo>
              <a:cubicBezTo>
                <a:pt x="418859" y="81720"/>
                <a:pt x="419391" y="84606"/>
                <a:pt x="420301" y="87335"/>
              </a:cubicBezTo>
              <a:cubicBezTo>
                <a:pt x="417572" y="89154"/>
                <a:pt x="413151" y="89681"/>
                <a:pt x="412114" y="92793"/>
              </a:cubicBezTo>
              <a:cubicBezTo>
                <a:pt x="406546" y="109499"/>
                <a:pt x="418183" y="102597"/>
                <a:pt x="423030" y="100981"/>
              </a:cubicBezTo>
              <a:cubicBezTo>
                <a:pt x="424850" y="99162"/>
                <a:pt x="426480" y="97130"/>
                <a:pt x="428489" y="95523"/>
              </a:cubicBezTo>
              <a:cubicBezTo>
                <a:pt x="431051" y="93474"/>
                <a:pt x="434358" y="92384"/>
                <a:pt x="436677" y="90064"/>
              </a:cubicBezTo>
              <a:cubicBezTo>
                <a:pt x="438996" y="87745"/>
                <a:pt x="439406" y="83696"/>
                <a:pt x="442135" y="81876"/>
              </a:cubicBezTo>
              <a:cubicBezTo>
                <a:pt x="445256" y="79795"/>
                <a:pt x="449413" y="80057"/>
                <a:pt x="453052" y="79147"/>
              </a:cubicBezTo>
              <a:cubicBezTo>
                <a:pt x="457601" y="80057"/>
                <a:pt x="462355" y="80247"/>
                <a:pt x="466698" y="81876"/>
              </a:cubicBezTo>
              <a:cubicBezTo>
                <a:pt x="469769" y="83028"/>
                <a:pt x="471952" y="85868"/>
                <a:pt x="474886" y="87335"/>
              </a:cubicBezTo>
              <a:cubicBezTo>
                <a:pt x="477459" y="88622"/>
                <a:pt x="480344" y="89154"/>
                <a:pt x="483073" y="90064"/>
              </a:cubicBezTo>
              <a:cubicBezTo>
                <a:pt x="490225" y="85297"/>
                <a:pt x="494969" y="80634"/>
                <a:pt x="504907" y="81876"/>
              </a:cubicBezTo>
              <a:cubicBezTo>
                <a:pt x="508162" y="82283"/>
                <a:pt x="510366" y="85515"/>
                <a:pt x="513095" y="87335"/>
              </a:cubicBezTo>
              <a:cubicBezTo>
                <a:pt x="512185" y="90064"/>
                <a:pt x="511846" y="93056"/>
                <a:pt x="510366" y="95523"/>
              </a:cubicBezTo>
              <a:cubicBezTo>
                <a:pt x="500639" y="111734"/>
                <a:pt x="508818" y="88089"/>
                <a:pt x="499449" y="109169"/>
              </a:cubicBezTo>
              <a:cubicBezTo>
                <a:pt x="497112" y="114427"/>
                <a:pt x="493990" y="125544"/>
                <a:pt x="493990" y="125544"/>
              </a:cubicBezTo>
              <a:cubicBezTo>
                <a:pt x="496719" y="126454"/>
                <a:pt x="499319" y="128591"/>
                <a:pt x="502178" y="128273"/>
              </a:cubicBezTo>
              <a:cubicBezTo>
                <a:pt x="507896" y="127638"/>
                <a:pt x="518553" y="122815"/>
                <a:pt x="518553" y="122815"/>
              </a:cubicBezTo>
              <a:lnTo>
                <a:pt x="534929" y="128273"/>
              </a:lnTo>
              <a:cubicBezTo>
                <a:pt x="537658" y="129183"/>
                <a:pt x="540325" y="130304"/>
                <a:pt x="543116" y="131002"/>
              </a:cubicBezTo>
              <a:lnTo>
                <a:pt x="554033" y="133732"/>
              </a:lnTo>
              <a:cubicBezTo>
                <a:pt x="559492" y="132822"/>
                <a:pt x="565604" y="133748"/>
                <a:pt x="570409" y="131002"/>
              </a:cubicBezTo>
              <a:cubicBezTo>
                <a:pt x="572907" y="129575"/>
                <a:pt x="573456" y="125674"/>
                <a:pt x="573138" y="122815"/>
              </a:cubicBezTo>
              <a:cubicBezTo>
                <a:pt x="572502" y="117096"/>
                <a:pt x="567679" y="106439"/>
                <a:pt x="567679" y="106439"/>
              </a:cubicBezTo>
              <a:cubicBezTo>
                <a:pt x="568589" y="101890"/>
                <a:pt x="568334" y="96942"/>
                <a:pt x="570409" y="92793"/>
              </a:cubicBezTo>
              <a:cubicBezTo>
                <a:pt x="575311" y="82989"/>
                <a:pt x="585898" y="82172"/>
                <a:pt x="594972" y="79147"/>
              </a:cubicBezTo>
              <a:lnTo>
                <a:pt x="603159" y="76418"/>
              </a:lnTo>
              <a:lnTo>
                <a:pt x="611347" y="73689"/>
              </a:lnTo>
              <a:cubicBezTo>
                <a:pt x="614076" y="74599"/>
                <a:pt x="617141" y="74822"/>
                <a:pt x="619535" y="76418"/>
              </a:cubicBezTo>
              <a:cubicBezTo>
                <a:pt x="622746" y="78559"/>
                <a:pt x="624060" y="83386"/>
                <a:pt x="627722" y="84606"/>
              </a:cubicBezTo>
              <a:lnTo>
                <a:pt x="635910" y="81876"/>
              </a:lnTo>
              <a:cubicBezTo>
                <a:pt x="636820" y="78237"/>
                <a:pt x="634939" y="70343"/>
                <a:pt x="638639" y="70960"/>
              </a:cubicBezTo>
              <a:cubicBezTo>
                <a:pt x="644984" y="72018"/>
                <a:pt x="647736" y="80057"/>
                <a:pt x="652285" y="84606"/>
              </a:cubicBezTo>
              <a:lnTo>
                <a:pt x="657744" y="90064"/>
              </a:lnTo>
              <a:cubicBezTo>
                <a:pt x="659564" y="91884"/>
                <a:pt x="660649" y="95204"/>
                <a:pt x="663202" y="95523"/>
              </a:cubicBezTo>
              <a:lnTo>
                <a:pt x="685036" y="98252"/>
              </a:lnTo>
              <a:cubicBezTo>
                <a:pt x="688675" y="101891"/>
                <a:pt x="694705" y="104176"/>
                <a:pt x="695953" y="109169"/>
              </a:cubicBezTo>
              <a:cubicBezTo>
                <a:pt x="697773" y="116447"/>
                <a:pt x="694703" y="127647"/>
                <a:pt x="701412" y="131002"/>
              </a:cubicBezTo>
              <a:cubicBezTo>
                <a:pt x="717278" y="138936"/>
                <a:pt x="708315" y="135792"/>
                <a:pt x="728704" y="139190"/>
              </a:cubicBezTo>
              <a:cubicBezTo>
                <a:pt x="739365" y="149853"/>
                <a:pt x="728178" y="141919"/>
                <a:pt x="742350" y="141919"/>
              </a:cubicBezTo>
              <a:cubicBezTo>
                <a:pt x="745227" y="141919"/>
                <a:pt x="747809" y="143739"/>
                <a:pt x="750538" y="144649"/>
              </a:cubicBezTo>
              <a:cubicBezTo>
                <a:pt x="752357" y="147378"/>
                <a:pt x="753677" y="150517"/>
                <a:pt x="755996" y="152836"/>
              </a:cubicBezTo>
              <a:cubicBezTo>
                <a:pt x="758316" y="155156"/>
                <a:pt x="761664" y="156195"/>
                <a:pt x="764184" y="158295"/>
              </a:cubicBezTo>
              <a:cubicBezTo>
                <a:pt x="767149" y="160766"/>
                <a:pt x="769642" y="163753"/>
                <a:pt x="772371" y="166482"/>
              </a:cubicBezTo>
              <a:cubicBezTo>
                <a:pt x="774191" y="171941"/>
                <a:pt x="772371" y="184678"/>
                <a:pt x="777830" y="182858"/>
              </a:cubicBezTo>
              <a:lnTo>
                <a:pt x="794205" y="177399"/>
              </a:lnTo>
              <a:cubicBezTo>
                <a:pt x="796025" y="175580"/>
                <a:pt x="797362" y="173092"/>
                <a:pt x="799664" y="171941"/>
              </a:cubicBezTo>
              <a:cubicBezTo>
                <a:pt x="810838" y="166355"/>
                <a:pt x="823841" y="170685"/>
                <a:pt x="835144" y="171941"/>
              </a:cubicBezTo>
              <a:cubicBezTo>
                <a:pt x="838182" y="181056"/>
                <a:pt x="838318" y="180768"/>
                <a:pt x="840602" y="191045"/>
              </a:cubicBezTo>
              <a:cubicBezTo>
                <a:pt x="844993" y="210804"/>
                <a:pt x="841183" y="198250"/>
                <a:pt x="846061" y="212879"/>
              </a:cubicBezTo>
              <a:cubicBezTo>
                <a:pt x="845151" y="221067"/>
                <a:pt x="843331" y="229204"/>
                <a:pt x="843331" y="237442"/>
              </a:cubicBezTo>
              <a:cubicBezTo>
                <a:pt x="843331" y="243875"/>
                <a:pt x="846061" y="250114"/>
                <a:pt x="846061" y="256547"/>
              </a:cubicBezTo>
              <a:cubicBezTo>
                <a:pt x="846061" y="266149"/>
                <a:pt x="843415" y="272669"/>
                <a:pt x="840602" y="281110"/>
              </a:cubicBezTo>
              <a:cubicBezTo>
                <a:pt x="841512" y="283839"/>
                <a:pt x="842541" y="286532"/>
                <a:pt x="843331" y="289298"/>
              </a:cubicBezTo>
              <a:cubicBezTo>
                <a:pt x="844362" y="292905"/>
                <a:pt x="843409" y="297563"/>
                <a:pt x="846061" y="300215"/>
              </a:cubicBezTo>
              <a:cubicBezTo>
                <a:pt x="848713" y="302867"/>
                <a:pt x="853338" y="302034"/>
                <a:pt x="856977" y="302944"/>
              </a:cubicBezTo>
              <a:cubicBezTo>
                <a:pt x="864713" y="326145"/>
                <a:pt x="853923" y="297850"/>
                <a:pt x="865165" y="316590"/>
              </a:cubicBezTo>
              <a:cubicBezTo>
                <a:pt x="866645" y="319057"/>
                <a:pt x="865860" y="322744"/>
                <a:pt x="867894" y="324778"/>
              </a:cubicBezTo>
              <a:lnTo>
                <a:pt x="870624" y="322048"/>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117</xdr:col>
      <xdr:colOff>16376</xdr:colOff>
      <xdr:row>121</xdr:row>
      <xdr:rowOff>2729</xdr:rowOff>
    </xdr:from>
    <xdr:to>
      <xdr:col>129</xdr:col>
      <xdr:colOff>9260</xdr:colOff>
      <xdr:row>160</xdr:row>
      <xdr:rowOff>5458</xdr:rowOff>
    </xdr:to>
    <xdr:sp macro="" textlink="">
      <xdr:nvSpPr>
        <xdr:cNvPr id="58" name="Freeform 67">
          <a:extLst>
            <a:ext uri="{FF2B5EF4-FFF2-40B4-BE49-F238E27FC236}">
              <a16:creationId xmlns:a16="http://schemas.microsoft.com/office/drawing/2014/main" id="{00000000-0008-0000-0F00-00003A000000}"/>
            </a:ext>
          </a:extLst>
        </xdr:cNvPr>
        <xdr:cNvSpPr/>
      </xdr:nvSpPr>
      <xdr:spPr>
        <a:xfrm>
          <a:off x="4352156" y="2014409"/>
          <a:ext cx="358644" cy="597089"/>
        </a:xfrm>
        <a:custGeom>
          <a:avLst/>
          <a:gdLst>
            <a:gd name="connsiteX0" fmla="*/ 0 w 320391"/>
            <a:gd name="connsiteY0" fmla="*/ 739621 h 747808"/>
            <a:gd name="connsiteX1" fmla="*/ 13646 w 320391"/>
            <a:gd name="connsiteY1" fmla="*/ 742350 h 747808"/>
            <a:gd name="connsiteX2" fmla="*/ 60043 w 320391"/>
            <a:gd name="connsiteY2" fmla="*/ 747808 h 747808"/>
            <a:gd name="connsiteX3" fmla="*/ 79147 w 320391"/>
            <a:gd name="connsiteY3" fmla="*/ 745079 h 747808"/>
            <a:gd name="connsiteX4" fmla="*/ 87335 w 320391"/>
            <a:gd name="connsiteY4" fmla="*/ 742350 h 747808"/>
            <a:gd name="connsiteX5" fmla="*/ 90064 w 320391"/>
            <a:gd name="connsiteY5" fmla="*/ 734162 h 747808"/>
            <a:gd name="connsiteX6" fmla="*/ 95523 w 320391"/>
            <a:gd name="connsiteY6" fmla="*/ 728704 h 747808"/>
            <a:gd name="connsiteX7" fmla="*/ 100981 w 320391"/>
            <a:gd name="connsiteY7" fmla="*/ 720516 h 747808"/>
            <a:gd name="connsiteX8" fmla="*/ 103710 w 320391"/>
            <a:gd name="connsiteY8" fmla="*/ 693224 h 747808"/>
            <a:gd name="connsiteX9" fmla="*/ 111898 w 320391"/>
            <a:gd name="connsiteY9" fmla="*/ 676848 h 747808"/>
            <a:gd name="connsiteX10" fmla="*/ 114627 w 320391"/>
            <a:gd name="connsiteY10" fmla="*/ 668661 h 747808"/>
            <a:gd name="connsiteX11" fmla="*/ 117356 w 320391"/>
            <a:gd name="connsiteY11" fmla="*/ 624993 h 747808"/>
            <a:gd name="connsiteX12" fmla="*/ 122815 w 320391"/>
            <a:gd name="connsiteY12" fmla="*/ 608618 h 747808"/>
            <a:gd name="connsiteX13" fmla="*/ 128273 w 320391"/>
            <a:gd name="connsiteY13" fmla="*/ 603159 h 747808"/>
            <a:gd name="connsiteX14" fmla="*/ 136461 w 320391"/>
            <a:gd name="connsiteY14" fmla="*/ 589513 h 747808"/>
            <a:gd name="connsiteX15" fmla="*/ 144649 w 320391"/>
            <a:gd name="connsiteY15" fmla="*/ 575867 h 747808"/>
            <a:gd name="connsiteX16" fmla="*/ 133732 w 320391"/>
            <a:gd name="connsiteY16" fmla="*/ 559492 h 747808"/>
            <a:gd name="connsiteX17" fmla="*/ 128273 w 320391"/>
            <a:gd name="connsiteY17" fmla="*/ 551304 h 747808"/>
            <a:gd name="connsiteX18" fmla="*/ 122815 w 320391"/>
            <a:gd name="connsiteY18" fmla="*/ 545845 h 747808"/>
            <a:gd name="connsiteX19" fmla="*/ 111898 w 320391"/>
            <a:gd name="connsiteY19" fmla="*/ 532199 h 747808"/>
            <a:gd name="connsiteX20" fmla="*/ 100981 w 320391"/>
            <a:gd name="connsiteY20" fmla="*/ 510366 h 747808"/>
            <a:gd name="connsiteX21" fmla="*/ 92793 w 320391"/>
            <a:gd name="connsiteY21" fmla="*/ 483073 h 747808"/>
            <a:gd name="connsiteX22" fmla="*/ 100981 w 320391"/>
            <a:gd name="connsiteY22" fmla="*/ 461239 h 747808"/>
            <a:gd name="connsiteX23" fmla="*/ 109169 w 320391"/>
            <a:gd name="connsiteY23" fmla="*/ 458510 h 747808"/>
            <a:gd name="connsiteX24" fmla="*/ 120086 w 320391"/>
            <a:gd name="connsiteY24" fmla="*/ 444864 h 747808"/>
            <a:gd name="connsiteX25" fmla="*/ 128273 w 320391"/>
            <a:gd name="connsiteY25" fmla="*/ 439406 h 747808"/>
            <a:gd name="connsiteX26" fmla="*/ 141919 w 320391"/>
            <a:gd name="connsiteY26" fmla="*/ 431218 h 747808"/>
            <a:gd name="connsiteX27" fmla="*/ 158295 w 320391"/>
            <a:gd name="connsiteY27" fmla="*/ 414843 h 747808"/>
            <a:gd name="connsiteX28" fmla="*/ 163753 w 320391"/>
            <a:gd name="connsiteY28" fmla="*/ 409384 h 747808"/>
            <a:gd name="connsiteX29" fmla="*/ 171941 w 320391"/>
            <a:gd name="connsiteY29" fmla="*/ 406655 h 747808"/>
            <a:gd name="connsiteX30" fmla="*/ 188316 w 320391"/>
            <a:gd name="connsiteY30" fmla="*/ 395738 h 747808"/>
            <a:gd name="connsiteX31" fmla="*/ 210150 w 320391"/>
            <a:gd name="connsiteY31" fmla="*/ 373904 h 747808"/>
            <a:gd name="connsiteX32" fmla="*/ 221067 w 320391"/>
            <a:gd name="connsiteY32" fmla="*/ 362987 h 747808"/>
            <a:gd name="connsiteX33" fmla="*/ 226525 w 320391"/>
            <a:gd name="connsiteY33" fmla="*/ 354800 h 747808"/>
            <a:gd name="connsiteX34" fmla="*/ 234713 w 320391"/>
            <a:gd name="connsiteY34" fmla="*/ 352070 h 747808"/>
            <a:gd name="connsiteX35" fmla="*/ 240172 w 320391"/>
            <a:gd name="connsiteY35" fmla="*/ 346612 h 747808"/>
            <a:gd name="connsiteX36" fmla="*/ 256547 w 320391"/>
            <a:gd name="connsiteY36" fmla="*/ 341154 h 747808"/>
            <a:gd name="connsiteX37" fmla="*/ 292027 w 320391"/>
            <a:gd name="connsiteY37" fmla="*/ 346612 h 747808"/>
            <a:gd name="connsiteX38" fmla="*/ 300215 w 320391"/>
            <a:gd name="connsiteY38" fmla="*/ 352070 h 747808"/>
            <a:gd name="connsiteX39" fmla="*/ 319319 w 320391"/>
            <a:gd name="connsiteY39" fmla="*/ 349341 h 747808"/>
            <a:gd name="connsiteX40" fmla="*/ 316590 w 320391"/>
            <a:gd name="connsiteY40" fmla="*/ 338424 h 747808"/>
            <a:gd name="connsiteX41" fmla="*/ 297485 w 320391"/>
            <a:gd name="connsiteY41" fmla="*/ 324778 h 747808"/>
            <a:gd name="connsiteX42" fmla="*/ 289298 w 320391"/>
            <a:gd name="connsiteY42" fmla="*/ 319320 h 747808"/>
            <a:gd name="connsiteX43" fmla="*/ 272922 w 320391"/>
            <a:gd name="connsiteY43" fmla="*/ 313861 h 747808"/>
            <a:gd name="connsiteX44" fmla="*/ 264735 w 320391"/>
            <a:gd name="connsiteY44" fmla="*/ 308403 h 747808"/>
            <a:gd name="connsiteX45" fmla="*/ 256547 w 320391"/>
            <a:gd name="connsiteY45" fmla="*/ 305674 h 747808"/>
            <a:gd name="connsiteX46" fmla="*/ 242901 w 320391"/>
            <a:gd name="connsiteY46" fmla="*/ 297486 h 747808"/>
            <a:gd name="connsiteX47" fmla="*/ 237442 w 320391"/>
            <a:gd name="connsiteY47" fmla="*/ 292027 h 747808"/>
            <a:gd name="connsiteX48" fmla="*/ 229255 w 320391"/>
            <a:gd name="connsiteY48" fmla="*/ 286569 h 747808"/>
            <a:gd name="connsiteX49" fmla="*/ 218338 w 320391"/>
            <a:gd name="connsiteY49" fmla="*/ 270194 h 747808"/>
            <a:gd name="connsiteX50" fmla="*/ 207421 w 320391"/>
            <a:gd name="connsiteY50" fmla="*/ 256547 h 747808"/>
            <a:gd name="connsiteX51" fmla="*/ 204692 w 320391"/>
            <a:gd name="connsiteY51" fmla="*/ 248360 h 747808"/>
            <a:gd name="connsiteX52" fmla="*/ 210150 w 320391"/>
            <a:gd name="connsiteY52" fmla="*/ 242901 h 747808"/>
            <a:gd name="connsiteX53" fmla="*/ 231984 w 320391"/>
            <a:gd name="connsiteY53" fmla="*/ 234714 h 747808"/>
            <a:gd name="connsiteX54" fmla="*/ 237442 w 320391"/>
            <a:gd name="connsiteY54" fmla="*/ 218338 h 747808"/>
            <a:gd name="connsiteX55" fmla="*/ 240172 w 320391"/>
            <a:gd name="connsiteY55" fmla="*/ 210151 h 747808"/>
            <a:gd name="connsiteX56" fmla="*/ 218338 w 320391"/>
            <a:gd name="connsiteY56" fmla="*/ 204692 h 747808"/>
            <a:gd name="connsiteX57" fmla="*/ 201962 w 320391"/>
            <a:gd name="connsiteY57" fmla="*/ 199234 h 747808"/>
            <a:gd name="connsiteX58" fmla="*/ 193775 w 320391"/>
            <a:gd name="connsiteY58" fmla="*/ 196505 h 747808"/>
            <a:gd name="connsiteX59" fmla="*/ 188316 w 320391"/>
            <a:gd name="connsiteY59" fmla="*/ 191046 h 747808"/>
            <a:gd name="connsiteX60" fmla="*/ 193775 w 320391"/>
            <a:gd name="connsiteY60" fmla="*/ 185588 h 747808"/>
            <a:gd name="connsiteX61" fmla="*/ 204692 w 320391"/>
            <a:gd name="connsiteY61" fmla="*/ 174671 h 747808"/>
            <a:gd name="connsiteX62" fmla="*/ 210150 w 320391"/>
            <a:gd name="connsiteY62" fmla="*/ 169212 h 747808"/>
            <a:gd name="connsiteX63" fmla="*/ 212879 w 320391"/>
            <a:gd name="connsiteY63" fmla="*/ 161025 h 747808"/>
            <a:gd name="connsiteX64" fmla="*/ 226525 w 320391"/>
            <a:gd name="connsiteY64" fmla="*/ 158295 h 747808"/>
            <a:gd name="connsiteX65" fmla="*/ 234713 w 320391"/>
            <a:gd name="connsiteY65" fmla="*/ 155566 h 747808"/>
            <a:gd name="connsiteX66" fmla="*/ 264735 w 320391"/>
            <a:gd name="connsiteY66" fmla="*/ 158295 h 747808"/>
            <a:gd name="connsiteX67" fmla="*/ 270193 w 320391"/>
            <a:gd name="connsiteY67" fmla="*/ 150108 h 747808"/>
            <a:gd name="connsiteX68" fmla="*/ 264735 w 320391"/>
            <a:gd name="connsiteY68" fmla="*/ 144649 h 747808"/>
            <a:gd name="connsiteX69" fmla="*/ 256547 w 320391"/>
            <a:gd name="connsiteY69" fmla="*/ 131003 h 747808"/>
            <a:gd name="connsiteX70" fmla="*/ 251089 w 320391"/>
            <a:gd name="connsiteY70" fmla="*/ 122815 h 747808"/>
            <a:gd name="connsiteX71" fmla="*/ 237442 w 320391"/>
            <a:gd name="connsiteY71" fmla="*/ 111898 h 747808"/>
            <a:gd name="connsiteX72" fmla="*/ 226525 w 320391"/>
            <a:gd name="connsiteY72" fmla="*/ 95523 h 747808"/>
            <a:gd name="connsiteX73" fmla="*/ 221067 w 320391"/>
            <a:gd name="connsiteY73" fmla="*/ 87335 h 747808"/>
            <a:gd name="connsiteX74" fmla="*/ 218338 w 320391"/>
            <a:gd name="connsiteY74" fmla="*/ 73689 h 747808"/>
            <a:gd name="connsiteX75" fmla="*/ 207421 w 320391"/>
            <a:gd name="connsiteY75" fmla="*/ 62772 h 747808"/>
            <a:gd name="connsiteX76" fmla="*/ 191046 w 320391"/>
            <a:gd name="connsiteY76" fmla="*/ 40939 h 747808"/>
            <a:gd name="connsiteX77" fmla="*/ 180129 w 320391"/>
            <a:gd name="connsiteY77" fmla="*/ 16376 h 747808"/>
            <a:gd name="connsiteX78" fmla="*/ 177399 w 320391"/>
            <a:gd name="connsiteY78" fmla="*/ 5459 h 747808"/>
            <a:gd name="connsiteX79" fmla="*/ 185587 w 320391"/>
            <a:gd name="connsiteY79" fmla="*/ 0 h 74780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Lst>
          <a:rect l="l" t="t" r="r" b="b"/>
          <a:pathLst>
            <a:path w="320391" h="747808">
              <a:moveTo>
                <a:pt x="0" y="739621"/>
              </a:moveTo>
              <a:cubicBezTo>
                <a:pt x="4549" y="740531"/>
                <a:pt x="9033" y="741864"/>
                <a:pt x="13646" y="742350"/>
              </a:cubicBezTo>
              <a:cubicBezTo>
                <a:pt x="60819" y="747315"/>
                <a:pt x="38368" y="740584"/>
                <a:pt x="60043" y="747808"/>
              </a:cubicBezTo>
              <a:cubicBezTo>
                <a:pt x="66411" y="746898"/>
                <a:pt x="72839" y="746340"/>
                <a:pt x="79147" y="745079"/>
              </a:cubicBezTo>
              <a:cubicBezTo>
                <a:pt x="81968" y="744515"/>
                <a:pt x="85301" y="744384"/>
                <a:pt x="87335" y="742350"/>
              </a:cubicBezTo>
              <a:cubicBezTo>
                <a:pt x="89369" y="740316"/>
                <a:pt x="88584" y="736629"/>
                <a:pt x="90064" y="734162"/>
              </a:cubicBezTo>
              <a:cubicBezTo>
                <a:pt x="91388" y="731956"/>
                <a:pt x="93916" y="730713"/>
                <a:pt x="95523" y="728704"/>
              </a:cubicBezTo>
              <a:cubicBezTo>
                <a:pt x="97572" y="726143"/>
                <a:pt x="99162" y="723245"/>
                <a:pt x="100981" y="720516"/>
              </a:cubicBezTo>
              <a:cubicBezTo>
                <a:pt x="101891" y="711419"/>
                <a:pt x="102320" y="702260"/>
                <a:pt x="103710" y="693224"/>
              </a:cubicBezTo>
              <a:cubicBezTo>
                <a:pt x="105234" y="683318"/>
                <a:pt x="107402" y="685841"/>
                <a:pt x="111898" y="676848"/>
              </a:cubicBezTo>
              <a:cubicBezTo>
                <a:pt x="113184" y="674275"/>
                <a:pt x="113717" y="671390"/>
                <a:pt x="114627" y="668661"/>
              </a:cubicBezTo>
              <a:cubicBezTo>
                <a:pt x="115537" y="654105"/>
                <a:pt x="115385" y="639444"/>
                <a:pt x="117356" y="624993"/>
              </a:cubicBezTo>
              <a:cubicBezTo>
                <a:pt x="118133" y="619292"/>
                <a:pt x="118747" y="612687"/>
                <a:pt x="122815" y="608618"/>
              </a:cubicBezTo>
              <a:lnTo>
                <a:pt x="128273" y="603159"/>
              </a:lnTo>
              <a:cubicBezTo>
                <a:pt x="136009" y="579958"/>
                <a:pt x="125219" y="608253"/>
                <a:pt x="136461" y="589513"/>
              </a:cubicBezTo>
              <a:cubicBezTo>
                <a:pt x="147085" y="571804"/>
                <a:pt x="130822" y="589692"/>
                <a:pt x="144649" y="575867"/>
              </a:cubicBezTo>
              <a:cubicBezTo>
                <a:pt x="139686" y="556020"/>
                <a:pt x="146297" y="572057"/>
                <a:pt x="133732" y="559492"/>
              </a:cubicBezTo>
              <a:cubicBezTo>
                <a:pt x="131412" y="557172"/>
                <a:pt x="130322" y="553866"/>
                <a:pt x="128273" y="551304"/>
              </a:cubicBezTo>
              <a:cubicBezTo>
                <a:pt x="126666" y="549295"/>
                <a:pt x="124422" y="547854"/>
                <a:pt x="122815" y="545845"/>
              </a:cubicBezTo>
              <a:cubicBezTo>
                <a:pt x="109043" y="528631"/>
                <a:pt x="125077" y="545380"/>
                <a:pt x="111898" y="532199"/>
              </a:cubicBezTo>
              <a:cubicBezTo>
                <a:pt x="105626" y="513383"/>
                <a:pt x="110509" y="519892"/>
                <a:pt x="100981" y="510366"/>
              </a:cubicBezTo>
              <a:cubicBezTo>
                <a:pt x="94337" y="490431"/>
                <a:pt x="96919" y="499572"/>
                <a:pt x="92793" y="483073"/>
              </a:cubicBezTo>
              <a:cubicBezTo>
                <a:pt x="94272" y="475678"/>
                <a:pt x="94289" y="466592"/>
                <a:pt x="100981" y="461239"/>
              </a:cubicBezTo>
              <a:cubicBezTo>
                <a:pt x="103227" y="459442"/>
                <a:pt x="106440" y="459420"/>
                <a:pt x="109169" y="458510"/>
              </a:cubicBezTo>
              <a:cubicBezTo>
                <a:pt x="113222" y="452430"/>
                <a:pt x="114530" y="449309"/>
                <a:pt x="120086" y="444864"/>
              </a:cubicBezTo>
              <a:cubicBezTo>
                <a:pt x="122647" y="442815"/>
                <a:pt x="125712" y="441455"/>
                <a:pt x="128273" y="439406"/>
              </a:cubicBezTo>
              <a:cubicBezTo>
                <a:pt x="138977" y="430843"/>
                <a:pt x="127701" y="435957"/>
                <a:pt x="141919" y="431218"/>
              </a:cubicBezTo>
              <a:lnTo>
                <a:pt x="158295" y="414843"/>
              </a:lnTo>
              <a:cubicBezTo>
                <a:pt x="160115" y="413023"/>
                <a:pt x="161312" y="410198"/>
                <a:pt x="163753" y="409384"/>
              </a:cubicBezTo>
              <a:lnTo>
                <a:pt x="171941" y="406655"/>
              </a:lnTo>
              <a:cubicBezTo>
                <a:pt x="177399" y="403016"/>
                <a:pt x="183677" y="400377"/>
                <a:pt x="188316" y="395738"/>
              </a:cubicBezTo>
              <a:lnTo>
                <a:pt x="210150" y="373904"/>
              </a:lnTo>
              <a:lnTo>
                <a:pt x="221067" y="362987"/>
              </a:lnTo>
              <a:cubicBezTo>
                <a:pt x="222886" y="360258"/>
                <a:pt x="223964" y="356849"/>
                <a:pt x="226525" y="354800"/>
              </a:cubicBezTo>
              <a:cubicBezTo>
                <a:pt x="228772" y="353003"/>
                <a:pt x="231984" y="352980"/>
                <a:pt x="234713" y="352070"/>
              </a:cubicBezTo>
              <a:cubicBezTo>
                <a:pt x="236533" y="350251"/>
                <a:pt x="237870" y="347763"/>
                <a:pt x="240172" y="346612"/>
              </a:cubicBezTo>
              <a:cubicBezTo>
                <a:pt x="245318" y="344039"/>
                <a:pt x="256547" y="341154"/>
                <a:pt x="256547" y="341154"/>
              </a:cubicBezTo>
              <a:cubicBezTo>
                <a:pt x="264374" y="341937"/>
                <a:pt x="282191" y="341695"/>
                <a:pt x="292027" y="346612"/>
              </a:cubicBezTo>
              <a:cubicBezTo>
                <a:pt x="294961" y="348079"/>
                <a:pt x="297486" y="350251"/>
                <a:pt x="300215" y="352070"/>
              </a:cubicBezTo>
              <a:cubicBezTo>
                <a:pt x="306583" y="351160"/>
                <a:pt x="314377" y="353459"/>
                <a:pt x="319319" y="349341"/>
              </a:cubicBezTo>
              <a:cubicBezTo>
                <a:pt x="322201" y="346940"/>
                <a:pt x="318578" y="341605"/>
                <a:pt x="316590" y="338424"/>
              </a:cubicBezTo>
              <a:cubicBezTo>
                <a:pt x="309773" y="327517"/>
                <a:pt x="307126" y="327991"/>
                <a:pt x="297485" y="324778"/>
              </a:cubicBezTo>
              <a:cubicBezTo>
                <a:pt x="294756" y="322959"/>
                <a:pt x="292295" y="320652"/>
                <a:pt x="289298" y="319320"/>
              </a:cubicBezTo>
              <a:cubicBezTo>
                <a:pt x="284040" y="316983"/>
                <a:pt x="272922" y="313861"/>
                <a:pt x="272922" y="313861"/>
              </a:cubicBezTo>
              <a:cubicBezTo>
                <a:pt x="270193" y="312042"/>
                <a:pt x="267669" y="309870"/>
                <a:pt x="264735" y="308403"/>
              </a:cubicBezTo>
              <a:cubicBezTo>
                <a:pt x="262162" y="307116"/>
                <a:pt x="259014" y="307154"/>
                <a:pt x="256547" y="305674"/>
              </a:cubicBezTo>
              <a:cubicBezTo>
                <a:pt x="237815" y="294434"/>
                <a:pt x="266097" y="305217"/>
                <a:pt x="242901" y="297486"/>
              </a:cubicBezTo>
              <a:cubicBezTo>
                <a:pt x="241081" y="295666"/>
                <a:pt x="239451" y="293635"/>
                <a:pt x="237442" y="292027"/>
              </a:cubicBezTo>
              <a:cubicBezTo>
                <a:pt x="234881" y="289978"/>
                <a:pt x="231415" y="289037"/>
                <a:pt x="229255" y="286569"/>
              </a:cubicBezTo>
              <a:cubicBezTo>
                <a:pt x="224935" y="281632"/>
                <a:pt x="222977" y="274833"/>
                <a:pt x="218338" y="270194"/>
              </a:cubicBezTo>
              <a:cubicBezTo>
                <a:pt x="213260" y="265116"/>
                <a:pt x="210865" y="263434"/>
                <a:pt x="207421" y="256547"/>
              </a:cubicBezTo>
              <a:cubicBezTo>
                <a:pt x="206135" y="253974"/>
                <a:pt x="205602" y="251089"/>
                <a:pt x="204692" y="248360"/>
              </a:cubicBezTo>
              <a:cubicBezTo>
                <a:pt x="206511" y="246540"/>
                <a:pt x="207741" y="243805"/>
                <a:pt x="210150" y="242901"/>
              </a:cubicBezTo>
              <a:cubicBezTo>
                <a:pt x="235371" y="233442"/>
                <a:pt x="219679" y="247017"/>
                <a:pt x="231984" y="234714"/>
              </a:cubicBezTo>
              <a:lnTo>
                <a:pt x="237442" y="218338"/>
              </a:lnTo>
              <a:lnTo>
                <a:pt x="240172" y="210151"/>
              </a:lnTo>
              <a:cubicBezTo>
                <a:pt x="215352" y="201875"/>
                <a:pt x="254527" y="214561"/>
                <a:pt x="218338" y="204692"/>
              </a:cubicBezTo>
              <a:cubicBezTo>
                <a:pt x="212787" y="203178"/>
                <a:pt x="207421" y="201053"/>
                <a:pt x="201962" y="199234"/>
              </a:cubicBezTo>
              <a:lnTo>
                <a:pt x="193775" y="196505"/>
              </a:lnTo>
              <a:cubicBezTo>
                <a:pt x="191955" y="194685"/>
                <a:pt x="188316" y="193619"/>
                <a:pt x="188316" y="191046"/>
              </a:cubicBezTo>
              <a:cubicBezTo>
                <a:pt x="188316" y="188473"/>
                <a:pt x="192451" y="187794"/>
                <a:pt x="193775" y="185588"/>
              </a:cubicBezTo>
              <a:cubicBezTo>
                <a:pt x="201054" y="173457"/>
                <a:pt x="190135" y="179523"/>
                <a:pt x="204692" y="174671"/>
              </a:cubicBezTo>
              <a:cubicBezTo>
                <a:pt x="206511" y="172851"/>
                <a:pt x="208826" y="171419"/>
                <a:pt x="210150" y="169212"/>
              </a:cubicBezTo>
              <a:cubicBezTo>
                <a:pt x="211630" y="166745"/>
                <a:pt x="210486" y="162621"/>
                <a:pt x="212879" y="161025"/>
              </a:cubicBezTo>
              <a:cubicBezTo>
                <a:pt x="216739" y="158452"/>
                <a:pt x="222025" y="159420"/>
                <a:pt x="226525" y="158295"/>
              </a:cubicBezTo>
              <a:cubicBezTo>
                <a:pt x="229316" y="157597"/>
                <a:pt x="231984" y="156476"/>
                <a:pt x="234713" y="155566"/>
              </a:cubicBezTo>
              <a:cubicBezTo>
                <a:pt x="244720" y="156476"/>
                <a:pt x="254803" y="159823"/>
                <a:pt x="264735" y="158295"/>
              </a:cubicBezTo>
              <a:cubicBezTo>
                <a:pt x="267977" y="157796"/>
                <a:pt x="270193" y="153388"/>
                <a:pt x="270193" y="150108"/>
              </a:cubicBezTo>
              <a:lnTo>
                <a:pt x="264735" y="144649"/>
              </a:lnTo>
              <a:cubicBezTo>
                <a:pt x="259994" y="130430"/>
                <a:pt x="265110" y="141708"/>
                <a:pt x="256547" y="131003"/>
              </a:cubicBezTo>
              <a:cubicBezTo>
                <a:pt x="254498" y="128442"/>
                <a:pt x="253408" y="125134"/>
                <a:pt x="251089" y="122815"/>
              </a:cubicBezTo>
              <a:cubicBezTo>
                <a:pt x="240341" y="112067"/>
                <a:pt x="245549" y="122707"/>
                <a:pt x="237442" y="111898"/>
              </a:cubicBezTo>
              <a:cubicBezTo>
                <a:pt x="233506" y="106650"/>
                <a:pt x="230164" y="100981"/>
                <a:pt x="226525" y="95523"/>
              </a:cubicBezTo>
              <a:lnTo>
                <a:pt x="221067" y="87335"/>
              </a:lnTo>
              <a:cubicBezTo>
                <a:pt x="220157" y="82786"/>
                <a:pt x="220591" y="77744"/>
                <a:pt x="218338" y="73689"/>
              </a:cubicBezTo>
              <a:cubicBezTo>
                <a:pt x="215839" y="69190"/>
                <a:pt x="211060" y="66411"/>
                <a:pt x="207421" y="62772"/>
              </a:cubicBezTo>
              <a:cubicBezTo>
                <a:pt x="200953" y="56305"/>
                <a:pt x="194135" y="50204"/>
                <a:pt x="191046" y="40939"/>
              </a:cubicBezTo>
              <a:cubicBezTo>
                <a:pt x="184550" y="21451"/>
                <a:pt x="188779" y="29351"/>
                <a:pt x="180129" y="16376"/>
              </a:cubicBezTo>
              <a:cubicBezTo>
                <a:pt x="179219" y="12737"/>
                <a:pt x="176213" y="9018"/>
                <a:pt x="177399" y="5459"/>
              </a:cubicBezTo>
              <a:cubicBezTo>
                <a:pt x="178436" y="2347"/>
                <a:pt x="185587" y="0"/>
                <a:pt x="185587"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179</xdr:col>
      <xdr:colOff>2729</xdr:colOff>
      <xdr:row>106</xdr:row>
      <xdr:rowOff>19089</xdr:rowOff>
    </xdr:from>
    <xdr:to>
      <xdr:col>203</xdr:col>
      <xdr:colOff>22232</xdr:colOff>
      <xdr:row>139</xdr:row>
      <xdr:rowOff>10916</xdr:rowOff>
    </xdr:to>
    <xdr:sp macro="" textlink="">
      <xdr:nvSpPr>
        <xdr:cNvPr id="59" name="Freeform 68">
          <a:extLst>
            <a:ext uri="{FF2B5EF4-FFF2-40B4-BE49-F238E27FC236}">
              <a16:creationId xmlns:a16="http://schemas.microsoft.com/office/drawing/2014/main" id="{00000000-0008-0000-0F00-00003B000000}"/>
            </a:ext>
          </a:extLst>
        </xdr:cNvPr>
        <xdr:cNvSpPr/>
      </xdr:nvSpPr>
      <xdr:spPr>
        <a:xfrm>
          <a:off x="6228269" y="1794549"/>
          <a:ext cx="751023" cy="502367"/>
        </a:xfrm>
        <a:custGeom>
          <a:avLst/>
          <a:gdLst>
            <a:gd name="connsiteX0" fmla="*/ 0 w 674517"/>
            <a:gd name="connsiteY0" fmla="*/ 292043 h 622279"/>
            <a:gd name="connsiteX1" fmla="*/ 19104 w 674517"/>
            <a:gd name="connsiteY1" fmla="*/ 286585 h 622279"/>
            <a:gd name="connsiteX2" fmla="*/ 32751 w 674517"/>
            <a:gd name="connsiteY2" fmla="*/ 283855 h 622279"/>
            <a:gd name="connsiteX3" fmla="*/ 49126 w 674517"/>
            <a:gd name="connsiteY3" fmla="*/ 278397 h 622279"/>
            <a:gd name="connsiteX4" fmla="*/ 57314 w 674517"/>
            <a:gd name="connsiteY4" fmla="*/ 275668 h 622279"/>
            <a:gd name="connsiteX5" fmla="*/ 68231 w 674517"/>
            <a:gd name="connsiteY5" fmla="*/ 264751 h 622279"/>
            <a:gd name="connsiteX6" fmla="*/ 73689 w 674517"/>
            <a:gd name="connsiteY6" fmla="*/ 259292 h 622279"/>
            <a:gd name="connsiteX7" fmla="*/ 79147 w 674517"/>
            <a:gd name="connsiteY7" fmla="*/ 251105 h 622279"/>
            <a:gd name="connsiteX8" fmla="*/ 87335 w 674517"/>
            <a:gd name="connsiteY8" fmla="*/ 248375 h 622279"/>
            <a:gd name="connsiteX9" fmla="*/ 120086 w 674517"/>
            <a:gd name="connsiteY9" fmla="*/ 253834 h 622279"/>
            <a:gd name="connsiteX10" fmla="*/ 133732 w 674517"/>
            <a:gd name="connsiteY10" fmla="*/ 264751 h 622279"/>
            <a:gd name="connsiteX11" fmla="*/ 147378 w 674517"/>
            <a:gd name="connsiteY11" fmla="*/ 275668 h 622279"/>
            <a:gd name="connsiteX12" fmla="*/ 177400 w 674517"/>
            <a:gd name="connsiteY12" fmla="*/ 272938 h 622279"/>
            <a:gd name="connsiteX13" fmla="*/ 188317 w 674517"/>
            <a:gd name="connsiteY13" fmla="*/ 270209 h 622279"/>
            <a:gd name="connsiteX14" fmla="*/ 212880 w 674517"/>
            <a:gd name="connsiteY14" fmla="*/ 267480 h 622279"/>
            <a:gd name="connsiteX15" fmla="*/ 242901 w 674517"/>
            <a:gd name="connsiteY15" fmla="*/ 259292 h 622279"/>
            <a:gd name="connsiteX16" fmla="*/ 253818 w 674517"/>
            <a:gd name="connsiteY16" fmla="*/ 256563 h 622279"/>
            <a:gd name="connsiteX17" fmla="*/ 281110 w 674517"/>
            <a:gd name="connsiteY17" fmla="*/ 253834 h 622279"/>
            <a:gd name="connsiteX18" fmla="*/ 286569 w 674517"/>
            <a:gd name="connsiteY18" fmla="*/ 248375 h 622279"/>
            <a:gd name="connsiteX19" fmla="*/ 302944 w 674517"/>
            <a:gd name="connsiteY19" fmla="*/ 242917 h 622279"/>
            <a:gd name="connsiteX20" fmla="*/ 305673 w 674517"/>
            <a:gd name="connsiteY20" fmla="*/ 234729 h 622279"/>
            <a:gd name="connsiteX21" fmla="*/ 308402 w 674517"/>
            <a:gd name="connsiteY21" fmla="*/ 199249 h 622279"/>
            <a:gd name="connsiteX22" fmla="*/ 319319 w 674517"/>
            <a:gd name="connsiteY22" fmla="*/ 188332 h 622279"/>
            <a:gd name="connsiteX23" fmla="*/ 332966 w 674517"/>
            <a:gd name="connsiteY23" fmla="*/ 177416 h 622279"/>
            <a:gd name="connsiteX24" fmla="*/ 335695 w 674517"/>
            <a:gd name="connsiteY24" fmla="*/ 169228 h 622279"/>
            <a:gd name="connsiteX25" fmla="*/ 346612 w 674517"/>
            <a:gd name="connsiteY25" fmla="*/ 158311 h 622279"/>
            <a:gd name="connsiteX26" fmla="*/ 354799 w 674517"/>
            <a:gd name="connsiteY26" fmla="*/ 122831 h 622279"/>
            <a:gd name="connsiteX27" fmla="*/ 365716 w 674517"/>
            <a:gd name="connsiteY27" fmla="*/ 120102 h 622279"/>
            <a:gd name="connsiteX28" fmla="*/ 379362 w 674517"/>
            <a:gd name="connsiteY28" fmla="*/ 111914 h 622279"/>
            <a:gd name="connsiteX29" fmla="*/ 393008 w 674517"/>
            <a:gd name="connsiteY29" fmla="*/ 103726 h 622279"/>
            <a:gd name="connsiteX30" fmla="*/ 406655 w 674517"/>
            <a:gd name="connsiteY30" fmla="*/ 114643 h 622279"/>
            <a:gd name="connsiteX31" fmla="*/ 428488 w 674517"/>
            <a:gd name="connsiteY31" fmla="*/ 109185 h 622279"/>
            <a:gd name="connsiteX32" fmla="*/ 433947 w 674517"/>
            <a:gd name="connsiteY32" fmla="*/ 103726 h 622279"/>
            <a:gd name="connsiteX33" fmla="*/ 439405 w 674517"/>
            <a:gd name="connsiteY33" fmla="*/ 95539 h 622279"/>
            <a:gd name="connsiteX34" fmla="*/ 450322 w 674517"/>
            <a:gd name="connsiteY34" fmla="*/ 92810 h 622279"/>
            <a:gd name="connsiteX35" fmla="*/ 466698 w 674517"/>
            <a:gd name="connsiteY35" fmla="*/ 87351 h 622279"/>
            <a:gd name="connsiteX36" fmla="*/ 474885 w 674517"/>
            <a:gd name="connsiteY36" fmla="*/ 84622 h 622279"/>
            <a:gd name="connsiteX37" fmla="*/ 483073 w 674517"/>
            <a:gd name="connsiteY37" fmla="*/ 81893 h 622279"/>
            <a:gd name="connsiteX38" fmla="*/ 488531 w 674517"/>
            <a:gd name="connsiteY38" fmla="*/ 73705 h 622279"/>
            <a:gd name="connsiteX39" fmla="*/ 496719 w 674517"/>
            <a:gd name="connsiteY39" fmla="*/ 70976 h 622279"/>
            <a:gd name="connsiteX40" fmla="*/ 502178 w 674517"/>
            <a:gd name="connsiteY40" fmla="*/ 65517 h 622279"/>
            <a:gd name="connsiteX41" fmla="*/ 510365 w 674517"/>
            <a:gd name="connsiteY41" fmla="*/ 60059 h 622279"/>
            <a:gd name="connsiteX42" fmla="*/ 515824 w 674517"/>
            <a:gd name="connsiteY42" fmla="*/ 54600 h 622279"/>
            <a:gd name="connsiteX43" fmla="*/ 521282 w 674517"/>
            <a:gd name="connsiteY43" fmla="*/ 46413 h 622279"/>
            <a:gd name="connsiteX44" fmla="*/ 534928 w 674517"/>
            <a:gd name="connsiteY44" fmla="*/ 40954 h 622279"/>
            <a:gd name="connsiteX45" fmla="*/ 543116 w 674517"/>
            <a:gd name="connsiteY45" fmla="*/ 35496 h 622279"/>
            <a:gd name="connsiteX46" fmla="*/ 567679 w 674517"/>
            <a:gd name="connsiteY46" fmla="*/ 27308 h 622279"/>
            <a:gd name="connsiteX47" fmla="*/ 575867 w 674517"/>
            <a:gd name="connsiteY47" fmla="*/ 24579 h 622279"/>
            <a:gd name="connsiteX48" fmla="*/ 584054 w 674517"/>
            <a:gd name="connsiteY48" fmla="*/ 21850 h 622279"/>
            <a:gd name="connsiteX49" fmla="*/ 608617 w 674517"/>
            <a:gd name="connsiteY49" fmla="*/ 10933 h 622279"/>
            <a:gd name="connsiteX50" fmla="*/ 616805 w 674517"/>
            <a:gd name="connsiteY50" fmla="*/ 8203 h 622279"/>
            <a:gd name="connsiteX51" fmla="*/ 633180 w 674517"/>
            <a:gd name="connsiteY51" fmla="*/ 16 h 622279"/>
            <a:gd name="connsiteX52" fmla="*/ 660473 w 674517"/>
            <a:gd name="connsiteY52" fmla="*/ 10933 h 622279"/>
            <a:gd name="connsiteX53" fmla="*/ 652285 w 674517"/>
            <a:gd name="connsiteY53" fmla="*/ 40954 h 622279"/>
            <a:gd name="connsiteX54" fmla="*/ 649556 w 674517"/>
            <a:gd name="connsiteY54" fmla="*/ 49142 h 622279"/>
            <a:gd name="connsiteX55" fmla="*/ 646827 w 674517"/>
            <a:gd name="connsiteY55" fmla="*/ 57330 h 622279"/>
            <a:gd name="connsiteX56" fmla="*/ 649556 w 674517"/>
            <a:gd name="connsiteY56" fmla="*/ 70976 h 622279"/>
            <a:gd name="connsiteX57" fmla="*/ 660473 w 674517"/>
            <a:gd name="connsiteY57" fmla="*/ 84622 h 622279"/>
            <a:gd name="connsiteX58" fmla="*/ 671390 w 674517"/>
            <a:gd name="connsiteY58" fmla="*/ 98268 h 622279"/>
            <a:gd name="connsiteX59" fmla="*/ 671390 w 674517"/>
            <a:gd name="connsiteY59" fmla="*/ 125560 h 622279"/>
            <a:gd name="connsiteX60" fmla="*/ 668660 w 674517"/>
            <a:gd name="connsiteY60" fmla="*/ 133748 h 622279"/>
            <a:gd name="connsiteX61" fmla="*/ 660473 w 674517"/>
            <a:gd name="connsiteY61" fmla="*/ 139206 h 622279"/>
            <a:gd name="connsiteX62" fmla="*/ 655014 w 674517"/>
            <a:gd name="connsiteY62" fmla="*/ 144665 h 622279"/>
            <a:gd name="connsiteX63" fmla="*/ 646827 w 674517"/>
            <a:gd name="connsiteY63" fmla="*/ 150123 h 622279"/>
            <a:gd name="connsiteX64" fmla="*/ 641368 w 674517"/>
            <a:gd name="connsiteY64" fmla="*/ 155582 h 622279"/>
            <a:gd name="connsiteX65" fmla="*/ 616805 w 674517"/>
            <a:gd name="connsiteY65" fmla="*/ 158311 h 622279"/>
            <a:gd name="connsiteX66" fmla="*/ 603159 w 674517"/>
            <a:gd name="connsiteY66" fmla="*/ 169228 h 622279"/>
            <a:gd name="connsiteX67" fmla="*/ 589513 w 674517"/>
            <a:gd name="connsiteY67" fmla="*/ 182874 h 622279"/>
            <a:gd name="connsiteX68" fmla="*/ 573137 w 674517"/>
            <a:gd name="connsiteY68" fmla="*/ 188332 h 622279"/>
            <a:gd name="connsiteX69" fmla="*/ 564950 w 674517"/>
            <a:gd name="connsiteY69" fmla="*/ 191062 h 622279"/>
            <a:gd name="connsiteX70" fmla="*/ 554033 w 674517"/>
            <a:gd name="connsiteY70" fmla="*/ 201979 h 622279"/>
            <a:gd name="connsiteX71" fmla="*/ 548574 w 674517"/>
            <a:gd name="connsiteY71" fmla="*/ 207437 h 622279"/>
            <a:gd name="connsiteX72" fmla="*/ 540387 w 674517"/>
            <a:gd name="connsiteY72" fmla="*/ 210166 h 622279"/>
            <a:gd name="connsiteX73" fmla="*/ 534928 w 674517"/>
            <a:gd name="connsiteY73" fmla="*/ 215625 h 622279"/>
            <a:gd name="connsiteX74" fmla="*/ 521282 w 674517"/>
            <a:gd name="connsiteY74" fmla="*/ 226542 h 622279"/>
            <a:gd name="connsiteX75" fmla="*/ 510365 w 674517"/>
            <a:gd name="connsiteY75" fmla="*/ 240188 h 622279"/>
            <a:gd name="connsiteX76" fmla="*/ 499448 w 674517"/>
            <a:gd name="connsiteY76" fmla="*/ 242917 h 622279"/>
            <a:gd name="connsiteX77" fmla="*/ 491261 w 674517"/>
            <a:gd name="connsiteY77" fmla="*/ 245646 h 622279"/>
            <a:gd name="connsiteX78" fmla="*/ 477615 w 674517"/>
            <a:gd name="connsiteY78" fmla="*/ 256563 h 622279"/>
            <a:gd name="connsiteX79" fmla="*/ 472156 w 674517"/>
            <a:gd name="connsiteY79" fmla="*/ 262022 h 622279"/>
            <a:gd name="connsiteX80" fmla="*/ 461239 w 674517"/>
            <a:gd name="connsiteY80" fmla="*/ 275668 h 622279"/>
            <a:gd name="connsiteX81" fmla="*/ 436676 w 674517"/>
            <a:gd name="connsiteY81" fmla="*/ 289314 h 622279"/>
            <a:gd name="connsiteX82" fmla="*/ 420301 w 674517"/>
            <a:gd name="connsiteY82" fmla="*/ 297501 h 622279"/>
            <a:gd name="connsiteX83" fmla="*/ 395738 w 674517"/>
            <a:gd name="connsiteY83" fmla="*/ 311148 h 622279"/>
            <a:gd name="connsiteX84" fmla="*/ 384821 w 674517"/>
            <a:gd name="connsiteY84" fmla="*/ 322065 h 622279"/>
            <a:gd name="connsiteX85" fmla="*/ 376633 w 674517"/>
            <a:gd name="connsiteY85" fmla="*/ 352086 h 622279"/>
            <a:gd name="connsiteX86" fmla="*/ 368445 w 674517"/>
            <a:gd name="connsiteY86" fmla="*/ 354815 h 622279"/>
            <a:gd name="connsiteX87" fmla="*/ 360258 w 674517"/>
            <a:gd name="connsiteY87" fmla="*/ 360274 h 622279"/>
            <a:gd name="connsiteX88" fmla="*/ 346612 w 674517"/>
            <a:gd name="connsiteY88" fmla="*/ 371191 h 622279"/>
            <a:gd name="connsiteX89" fmla="*/ 338424 w 674517"/>
            <a:gd name="connsiteY89" fmla="*/ 412129 h 622279"/>
            <a:gd name="connsiteX90" fmla="*/ 319319 w 674517"/>
            <a:gd name="connsiteY90" fmla="*/ 439421 h 622279"/>
            <a:gd name="connsiteX91" fmla="*/ 316590 w 674517"/>
            <a:gd name="connsiteY91" fmla="*/ 447609 h 622279"/>
            <a:gd name="connsiteX92" fmla="*/ 322049 w 674517"/>
            <a:gd name="connsiteY92" fmla="*/ 466714 h 622279"/>
            <a:gd name="connsiteX93" fmla="*/ 311132 w 674517"/>
            <a:gd name="connsiteY93" fmla="*/ 494006 h 622279"/>
            <a:gd name="connsiteX94" fmla="*/ 292027 w 674517"/>
            <a:gd name="connsiteY94" fmla="*/ 496735 h 622279"/>
            <a:gd name="connsiteX95" fmla="*/ 283839 w 674517"/>
            <a:gd name="connsiteY95" fmla="*/ 502193 h 622279"/>
            <a:gd name="connsiteX96" fmla="*/ 275652 w 674517"/>
            <a:gd name="connsiteY96" fmla="*/ 504923 h 622279"/>
            <a:gd name="connsiteX97" fmla="*/ 270193 w 674517"/>
            <a:gd name="connsiteY97" fmla="*/ 510381 h 622279"/>
            <a:gd name="connsiteX98" fmla="*/ 267464 w 674517"/>
            <a:gd name="connsiteY98" fmla="*/ 518569 h 622279"/>
            <a:gd name="connsiteX99" fmla="*/ 259276 w 674517"/>
            <a:gd name="connsiteY99" fmla="*/ 526756 h 622279"/>
            <a:gd name="connsiteX100" fmla="*/ 240172 w 674517"/>
            <a:gd name="connsiteY100" fmla="*/ 532215 h 622279"/>
            <a:gd name="connsiteX101" fmla="*/ 234713 w 674517"/>
            <a:gd name="connsiteY101" fmla="*/ 537673 h 622279"/>
            <a:gd name="connsiteX102" fmla="*/ 234713 w 674517"/>
            <a:gd name="connsiteY102" fmla="*/ 564966 h 622279"/>
            <a:gd name="connsiteX103" fmla="*/ 248359 w 674517"/>
            <a:gd name="connsiteY103" fmla="*/ 578612 h 622279"/>
            <a:gd name="connsiteX104" fmla="*/ 253818 w 674517"/>
            <a:gd name="connsiteY104" fmla="*/ 584070 h 622279"/>
            <a:gd name="connsiteX105" fmla="*/ 256547 w 674517"/>
            <a:gd name="connsiteY105" fmla="*/ 592258 h 622279"/>
            <a:gd name="connsiteX106" fmla="*/ 270193 w 674517"/>
            <a:gd name="connsiteY106" fmla="*/ 619550 h 622279"/>
            <a:gd name="connsiteX107" fmla="*/ 278381 w 674517"/>
            <a:gd name="connsiteY107" fmla="*/ 622279 h 622279"/>
            <a:gd name="connsiteX108" fmla="*/ 286569 w 674517"/>
            <a:gd name="connsiteY108" fmla="*/ 619550 h 622279"/>
            <a:gd name="connsiteX109" fmla="*/ 292027 w 674517"/>
            <a:gd name="connsiteY109" fmla="*/ 611363 h 622279"/>
            <a:gd name="connsiteX110" fmla="*/ 300215 w 674517"/>
            <a:gd name="connsiteY110" fmla="*/ 581341 h 622279"/>
            <a:gd name="connsiteX111" fmla="*/ 302944 w 674517"/>
            <a:gd name="connsiteY111" fmla="*/ 573153 h 622279"/>
            <a:gd name="connsiteX112" fmla="*/ 311132 w 674517"/>
            <a:gd name="connsiteY112" fmla="*/ 567695 h 622279"/>
            <a:gd name="connsiteX113" fmla="*/ 316590 w 674517"/>
            <a:gd name="connsiteY113" fmla="*/ 562236 h 622279"/>
            <a:gd name="connsiteX114" fmla="*/ 324778 w 674517"/>
            <a:gd name="connsiteY114" fmla="*/ 559507 h 622279"/>
            <a:gd name="connsiteX115" fmla="*/ 365716 w 674517"/>
            <a:gd name="connsiteY115" fmla="*/ 556778 h 622279"/>
            <a:gd name="connsiteX116" fmla="*/ 382092 w 674517"/>
            <a:gd name="connsiteY116" fmla="*/ 551320 h 622279"/>
            <a:gd name="connsiteX117" fmla="*/ 406655 w 674517"/>
            <a:gd name="connsiteY117" fmla="*/ 545861 h 622279"/>
            <a:gd name="connsiteX118" fmla="*/ 433947 w 674517"/>
            <a:gd name="connsiteY118" fmla="*/ 537673 h 622279"/>
            <a:gd name="connsiteX119" fmla="*/ 458510 w 674517"/>
            <a:gd name="connsiteY119" fmla="*/ 543132 h 622279"/>
            <a:gd name="connsiteX120" fmla="*/ 469427 w 674517"/>
            <a:gd name="connsiteY120" fmla="*/ 556778 h 622279"/>
            <a:gd name="connsiteX121" fmla="*/ 477615 w 674517"/>
            <a:gd name="connsiteY121" fmla="*/ 556778 h 62227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 ang="0">
              <a:pos x="connsiteX99" y="connsiteY99"/>
            </a:cxn>
            <a:cxn ang="0">
              <a:pos x="connsiteX100" y="connsiteY100"/>
            </a:cxn>
            <a:cxn ang="0">
              <a:pos x="connsiteX101" y="connsiteY101"/>
            </a:cxn>
            <a:cxn ang="0">
              <a:pos x="connsiteX102" y="connsiteY102"/>
            </a:cxn>
            <a:cxn ang="0">
              <a:pos x="connsiteX103" y="connsiteY103"/>
            </a:cxn>
            <a:cxn ang="0">
              <a:pos x="connsiteX104" y="connsiteY104"/>
            </a:cxn>
            <a:cxn ang="0">
              <a:pos x="connsiteX105" y="connsiteY105"/>
            </a:cxn>
            <a:cxn ang="0">
              <a:pos x="connsiteX106" y="connsiteY106"/>
            </a:cxn>
            <a:cxn ang="0">
              <a:pos x="connsiteX107" y="connsiteY107"/>
            </a:cxn>
            <a:cxn ang="0">
              <a:pos x="connsiteX108" y="connsiteY108"/>
            </a:cxn>
            <a:cxn ang="0">
              <a:pos x="connsiteX109" y="connsiteY109"/>
            </a:cxn>
            <a:cxn ang="0">
              <a:pos x="connsiteX110" y="connsiteY110"/>
            </a:cxn>
            <a:cxn ang="0">
              <a:pos x="connsiteX111" y="connsiteY111"/>
            </a:cxn>
            <a:cxn ang="0">
              <a:pos x="connsiteX112" y="connsiteY112"/>
            </a:cxn>
            <a:cxn ang="0">
              <a:pos x="connsiteX113" y="connsiteY113"/>
            </a:cxn>
            <a:cxn ang="0">
              <a:pos x="connsiteX114" y="connsiteY114"/>
            </a:cxn>
            <a:cxn ang="0">
              <a:pos x="connsiteX115" y="connsiteY115"/>
            </a:cxn>
            <a:cxn ang="0">
              <a:pos x="connsiteX116" y="connsiteY116"/>
            </a:cxn>
            <a:cxn ang="0">
              <a:pos x="connsiteX117" y="connsiteY117"/>
            </a:cxn>
            <a:cxn ang="0">
              <a:pos x="connsiteX118" y="connsiteY118"/>
            </a:cxn>
            <a:cxn ang="0">
              <a:pos x="connsiteX119" y="connsiteY119"/>
            </a:cxn>
            <a:cxn ang="0">
              <a:pos x="connsiteX120" y="connsiteY120"/>
            </a:cxn>
            <a:cxn ang="0">
              <a:pos x="connsiteX121" y="connsiteY121"/>
            </a:cxn>
          </a:cxnLst>
          <a:rect l="l" t="t" r="r" b="b"/>
          <a:pathLst>
            <a:path w="674517" h="622279">
              <a:moveTo>
                <a:pt x="0" y="292043"/>
              </a:moveTo>
              <a:cubicBezTo>
                <a:pt x="6368" y="290224"/>
                <a:pt x="12679" y="288191"/>
                <a:pt x="19104" y="286585"/>
              </a:cubicBezTo>
              <a:cubicBezTo>
                <a:pt x="23605" y="285460"/>
                <a:pt x="28275" y="285076"/>
                <a:pt x="32751" y="283855"/>
              </a:cubicBezTo>
              <a:cubicBezTo>
                <a:pt x="38302" y="282341"/>
                <a:pt x="43668" y="280216"/>
                <a:pt x="49126" y="278397"/>
              </a:cubicBezTo>
              <a:lnTo>
                <a:pt x="57314" y="275668"/>
              </a:lnTo>
              <a:lnTo>
                <a:pt x="68231" y="264751"/>
              </a:lnTo>
              <a:cubicBezTo>
                <a:pt x="70050" y="262931"/>
                <a:pt x="72262" y="261433"/>
                <a:pt x="73689" y="259292"/>
              </a:cubicBezTo>
              <a:cubicBezTo>
                <a:pt x="75508" y="256563"/>
                <a:pt x="76586" y="253154"/>
                <a:pt x="79147" y="251105"/>
              </a:cubicBezTo>
              <a:cubicBezTo>
                <a:pt x="81394" y="249308"/>
                <a:pt x="84606" y="249285"/>
                <a:pt x="87335" y="248375"/>
              </a:cubicBezTo>
              <a:cubicBezTo>
                <a:pt x="92146" y="248977"/>
                <a:pt x="112662" y="250653"/>
                <a:pt x="120086" y="253834"/>
              </a:cubicBezTo>
              <a:cubicBezTo>
                <a:pt x="129138" y="257713"/>
                <a:pt x="126957" y="259331"/>
                <a:pt x="133732" y="264751"/>
              </a:cubicBezTo>
              <a:cubicBezTo>
                <a:pt x="150946" y="278523"/>
                <a:pt x="134200" y="262487"/>
                <a:pt x="147378" y="275668"/>
              </a:cubicBezTo>
              <a:cubicBezTo>
                <a:pt x="157385" y="274758"/>
                <a:pt x="167440" y="274266"/>
                <a:pt x="177400" y="272938"/>
              </a:cubicBezTo>
              <a:cubicBezTo>
                <a:pt x="181118" y="272442"/>
                <a:pt x="184610" y="270779"/>
                <a:pt x="188317" y="270209"/>
              </a:cubicBezTo>
              <a:cubicBezTo>
                <a:pt x="196459" y="268956"/>
                <a:pt x="204692" y="268390"/>
                <a:pt x="212880" y="267480"/>
              </a:cubicBezTo>
              <a:cubicBezTo>
                <a:pt x="238434" y="258962"/>
                <a:pt x="219760" y="264435"/>
                <a:pt x="242901" y="259292"/>
              </a:cubicBezTo>
              <a:cubicBezTo>
                <a:pt x="246563" y="258478"/>
                <a:pt x="250105" y="257093"/>
                <a:pt x="253818" y="256563"/>
              </a:cubicBezTo>
              <a:cubicBezTo>
                <a:pt x="262869" y="255270"/>
                <a:pt x="272013" y="254744"/>
                <a:pt x="281110" y="253834"/>
              </a:cubicBezTo>
              <a:cubicBezTo>
                <a:pt x="282930" y="252014"/>
                <a:pt x="284267" y="249526"/>
                <a:pt x="286569" y="248375"/>
              </a:cubicBezTo>
              <a:cubicBezTo>
                <a:pt x="291715" y="245802"/>
                <a:pt x="302944" y="242917"/>
                <a:pt x="302944" y="242917"/>
              </a:cubicBezTo>
              <a:cubicBezTo>
                <a:pt x="303854" y="240188"/>
                <a:pt x="305316" y="237584"/>
                <a:pt x="305673" y="234729"/>
              </a:cubicBezTo>
              <a:cubicBezTo>
                <a:pt x="307144" y="222959"/>
                <a:pt x="305055" y="210629"/>
                <a:pt x="308402" y="199249"/>
              </a:cubicBezTo>
              <a:cubicBezTo>
                <a:pt x="309854" y="194312"/>
                <a:pt x="315680" y="191971"/>
                <a:pt x="319319" y="188332"/>
              </a:cubicBezTo>
              <a:cubicBezTo>
                <a:pt x="327095" y="180557"/>
                <a:pt x="322641" y="184299"/>
                <a:pt x="332966" y="177416"/>
              </a:cubicBezTo>
              <a:cubicBezTo>
                <a:pt x="333876" y="174687"/>
                <a:pt x="334023" y="171569"/>
                <a:pt x="335695" y="169228"/>
              </a:cubicBezTo>
              <a:cubicBezTo>
                <a:pt x="338686" y="165040"/>
                <a:pt x="346612" y="158311"/>
                <a:pt x="346612" y="158311"/>
              </a:cubicBezTo>
              <a:cubicBezTo>
                <a:pt x="347047" y="153963"/>
                <a:pt x="345210" y="129224"/>
                <a:pt x="354799" y="122831"/>
              </a:cubicBezTo>
              <a:cubicBezTo>
                <a:pt x="357920" y="120750"/>
                <a:pt x="362077" y="121012"/>
                <a:pt x="365716" y="120102"/>
              </a:cubicBezTo>
              <a:cubicBezTo>
                <a:pt x="379546" y="106272"/>
                <a:pt x="361650" y="122540"/>
                <a:pt x="379362" y="111914"/>
              </a:cubicBezTo>
              <a:cubicBezTo>
                <a:pt x="398098" y="100673"/>
                <a:pt x="369810" y="111461"/>
                <a:pt x="393008" y="103726"/>
              </a:cubicBezTo>
              <a:cubicBezTo>
                <a:pt x="395771" y="106489"/>
                <a:pt x="402719" y="114151"/>
                <a:pt x="406655" y="114643"/>
              </a:cubicBezTo>
              <a:cubicBezTo>
                <a:pt x="411446" y="115242"/>
                <a:pt x="423141" y="110967"/>
                <a:pt x="428488" y="109185"/>
              </a:cubicBezTo>
              <a:cubicBezTo>
                <a:pt x="430308" y="107365"/>
                <a:pt x="432339" y="105735"/>
                <a:pt x="433947" y="103726"/>
              </a:cubicBezTo>
              <a:cubicBezTo>
                <a:pt x="435996" y="101165"/>
                <a:pt x="436676" y="97358"/>
                <a:pt x="439405" y="95539"/>
              </a:cubicBezTo>
              <a:cubicBezTo>
                <a:pt x="442526" y="93458"/>
                <a:pt x="446729" y="93888"/>
                <a:pt x="450322" y="92810"/>
              </a:cubicBezTo>
              <a:cubicBezTo>
                <a:pt x="455833" y="91157"/>
                <a:pt x="461239" y="89171"/>
                <a:pt x="466698" y="87351"/>
              </a:cubicBezTo>
              <a:lnTo>
                <a:pt x="474885" y="84622"/>
              </a:lnTo>
              <a:lnTo>
                <a:pt x="483073" y="81893"/>
              </a:lnTo>
              <a:cubicBezTo>
                <a:pt x="484892" y="79164"/>
                <a:pt x="485970" y="75754"/>
                <a:pt x="488531" y="73705"/>
              </a:cubicBezTo>
              <a:cubicBezTo>
                <a:pt x="490777" y="71908"/>
                <a:pt x="494252" y="72456"/>
                <a:pt x="496719" y="70976"/>
              </a:cubicBezTo>
              <a:cubicBezTo>
                <a:pt x="498926" y="69652"/>
                <a:pt x="500169" y="67125"/>
                <a:pt x="502178" y="65517"/>
              </a:cubicBezTo>
              <a:cubicBezTo>
                <a:pt x="504739" y="63468"/>
                <a:pt x="507804" y="62108"/>
                <a:pt x="510365" y="60059"/>
              </a:cubicBezTo>
              <a:cubicBezTo>
                <a:pt x="512374" y="58451"/>
                <a:pt x="514216" y="56609"/>
                <a:pt x="515824" y="54600"/>
              </a:cubicBezTo>
              <a:cubicBezTo>
                <a:pt x="517873" y="52039"/>
                <a:pt x="518613" y="48319"/>
                <a:pt x="521282" y="46413"/>
              </a:cubicBezTo>
              <a:cubicBezTo>
                <a:pt x="525269" y="43565"/>
                <a:pt x="530546" y="43145"/>
                <a:pt x="534928" y="40954"/>
              </a:cubicBezTo>
              <a:cubicBezTo>
                <a:pt x="537862" y="39487"/>
                <a:pt x="540119" y="36828"/>
                <a:pt x="543116" y="35496"/>
              </a:cubicBezTo>
              <a:cubicBezTo>
                <a:pt x="543130" y="35490"/>
                <a:pt x="563578" y="28675"/>
                <a:pt x="567679" y="27308"/>
              </a:cubicBezTo>
              <a:lnTo>
                <a:pt x="575867" y="24579"/>
              </a:lnTo>
              <a:lnTo>
                <a:pt x="584054" y="21850"/>
              </a:lnTo>
              <a:cubicBezTo>
                <a:pt x="597030" y="13199"/>
                <a:pt x="589128" y="17430"/>
                <a:pt x="608617" y="10933"/>
              </a:cubicBezTo>
              <a:cubicBezTo>
                <a:pt x="611346" y="10023"/>
                <a:pt x="614411" y="9799"/>
                <a:pt x="616805" y="8203"/>
              </a:cubicBezTo>
              <a:cubicBezTo>
                <a:pt x="627387" y="1149"/>
                <a:pt x="621881" y="3782"/>
                <a:pt x="633180" y="16"/>
              </a:cubicBezTo>
              <a:cubicBezTo>
                <a:pt x="645324" y="1365"/>
                <a:pt x="660473" y="-4477"/>
                <a:pt x="660473" y="10933"/>
              </a:cubicBezTo>
              <a:cubicBezTo>
                <a:pt x="660473" y="18644"/>
                <a:pt x="654424" y="34537"/>
                <a:pt x="652285" y="40954"/>
              </a:cubicBezTo>
              <a:lnTo>
                <a:pt x="649556" y="49142"/>
              </a:lnTo>
              <a:lnTo>
                <a:pt x="646827" y="57330"/>
              </a:lnTo>
              <a:cubicBezTo>
                <a:pt x="647737" y="61879"/>
                <a:pt x="647927" y="66633"/>
                <a:pt x="649556" y="70976"/>
              </a:cubicBezTo>
              <a:cubicBezTo>
                <a:pt x="652521" y="78882"/>
                <a:pt x="655771" y="78744"/>
                <a:pt x="660473" y="84622"/>
              </a:cubicBezTo>
              <a:cubicBezTo>
                <a:pt x="674240" y="101831"/>
                <a:pt x="658213" y="85094"/>
                <a:pt x="671390" y="98268"/>
              </a:cubicBezTo>
              <a:cubicBezTo>
                <a:pt x="675802" y="111506"/>
                <a:pt x="675310" y="105961"/>
                <a:pt x="671390" y="125560"/>
              </a:cubicBezTo>
              <a:cubicBezTo>
                <a:pt x="670826" y="128381"/>
                <a:pt x="670457" y="131501"/>
                <a:pt x="668660" y="133748"/>
              </a:cubicBezTo>
              <a:cubicBezTo>
                <a:pt x="666611" y="136309"/>
                <a:pt x="663034" y="137157"/>
                <a:pt x="660473" y="139206"/>
              </a:cubicBezTo>
              <a:cubicBezTo>
                <a:pt x="658464" y="140814"/>
                <a:pt x="657023" y="143057"/>
                <a:pt x="655014" y="144665"/>
              </a:cubicBezTo>
              <a:cubicBezTo>
                <a:pt x="652453" y="146714"/>
                <a:pt x="649388" y="148074"/>
                <a:pt x="646827" y="150123"/>
              </a:cubicBezTo>
              <a:cubicBezTo>
                <a:pt x="644818" y="151731"/>
                <a:pt x="643851" y="154905"/>
                <a:pt x="641368" y="155582"/>
              </a:cubicBezTo>
              <a:cubicBezTo>
                <a:pt x="633420" y="157750"/>
                <a:pt x="624993" y="157401"/>
                <a:pt x="616805" y="158311"/>
              </a:cubicBezTo>
              <a:cubicBezTo>
                <a:pt x="610722" y="162366"/>
                <a:pt x="607605" y="163670"/>
                <a:pt x="603159" y="169228"/>
              </a:cubicBezTo>
              <a:cubicBezTo>
                <a:pt x="596635" y="177383"/>
                <a:pt x="599675" y="178358"/>
                <a:pt x="589513" y="182874"/>
              </a:cubicBezTo>
              <a:cubicBezTo>
                <a:pt x="584255" y="185211"/>
                <a:pt x="578596" y="186512"/>
                <a:pt x="573137" y="188332"/>
              </a:cubicBezTo>
              <a:lnTo>
                <a:pt x="564950" y="191062"/>
              </a:lnTo>
              <a:lnTo>
                <a:pt x="554033" y="201979"/>
              </a:lnTo>
              <a:cubicBezTo>
                <a:pt x="552213" y="203798"/>
                <a:pt x="551015" y="206623"/>
                <a:pt x="548574" y="207437"/>
              </a:cubicBezTo>
              <a:lnTo>
                <a:pt x="540387" y="210166"/>
              </a:lnTo>
              <a:cubicBezTo>
                <a:pt x="538567" y="211986"/>
                <a:pt x="536937" y="214017"/>
                <a:pt x="534928" y="215625"/>
              </a:cubicBezTo>
              <a:cubicBezTo>
                <a:pt x="527046" y="221930"/>
                <a:pt x="527141" y="219219"/>
                <a:pt x="521282" y="226542"/>
              </a:cubicBezTo>
              <a:cubicBezTo>
                <a:pt x="518710" y="229757"/>
                <a:pt x="514759" y="237991"/>
                <a:pt x="510365" y="240188"/>
              </a:cubicBezTo>
              <a:cubicBezTo>
                <a:pt x="507010" y="241865"/>
                <a:pt x="503055" y="241887"/>
                <a:pt x="499448" y="242917"/>
              </a:cubicBezTo>
              <a:cubicBezTo>
                <a:pt x="496682" y="243707"/>
                <a:pt x="493990" y="244736"/>
                <a:pt x="491261" y="245646"/>
              </a:cubicBezTo>
              <a:cubicBezTo>
                <a:pt x="478079" y="258828"/>
                <a:pt x="494830" y="242791"/>
                <a:pt x="477615" y="256563"/>
              </a:cubicBezTo>
              <a:cubicBezTo>
                <a:pt x="475606" y="258171"/>
                <a:pt x="473764" y="260013"/>
                <a:pt x="472156" y="262022"/>
              </a:cubicBezTo>
              <a:cubicBezTo>
                <a:pt x="466784" y="268737"/>
                <a:pt x="467830" y="270725"/>
                <a:pt x="461239" y="275668"/>
              </a:cubicBezTo>
              <a:cubicBezTo>
                <a:pt x="426827" y="301478"/>
                <a:pt x="457948" y="278679"/>
                <a:pt x="436676" y="289314"/>
              </a:cubicBezTo>
              <a:cubicBezTo>
                <a:pt x="415510" y="299896"/>
                <a:pt x="440882" y="290641"/>
                <a:pt x="420301" y="297501"/>
              </a:cubicBezTo>
              <a:cubicBezTo>
                <a:pt x="401531" y="310014"/>
                <a:pt x="410149" y="306343"/>
                <a:pt x="395738" y="311148"/>
              </a:cubicBezTo>
              <a:cubicBezTo>
                <a:pt x="392099" y="314787"/>
                <a:pt x="385459" y="316958"/>
                <a:pt x="384821" y="322065"/>
              </a:cubicBezTo>
              <a:cubicBezTo>
                <a:pt x="383756" y="330586"/>
                <a:pt x="385234" y="345205"/>
                <a:pt x="376633" y="352086"/>
              </a:cubicBezTo>
              <a:cubicBezTo>
                <a:pt x="374386" y="353883"/>
                <a:pt x="371174" y="353905"/>
                <a:pt x="368445" y="354815"/>
              </a:cubicBezTo>
              <a:cubicBezTo>
                <a:pt x="365716" y="356635"/>
                <a:pt x="362819" y="358225"/>
                <a:pt x="360258" y="360274"/>
              </a:cubicBezTo>
              <a:cubicBezTo>
                <a:pt x="340814" y="375830"/>
                <a:pt x="371810" y="354389"/>
                <a:pt x="346612" y="371191"/>
              </a:cubicBezTo>
              <a:cubicBezTo>
                <a:pt x="334402" y="389503"/>
                <a:pt x="343676" y="372734"/>
                <a:pt x="338424" y="412129"/>
              </a:cubicBezTo>
              <a:cubicBezTo>
                <a:pt x="336897" y="423581"/>
                <a:pt x="326936" y="431805"/>
                <a:pt x="319319" y="439421"/>
              </a:cubicBezTo>
              <a:cubicBezTo>
                <a:pt x="318409" y="442150"/>
                <a:pt x="316590" y="444732"/>
                <a:pt x="316590" y="447609"/>
              </a:cubicBezTo>
              <a:cubicBezTo>
                <a:pt x="316590" y="451039"/>
                <a:pt x="320761" y="462851"/>
                <a:pt x="322049" y="466714"/>
              </a:cubicBezTo>
              <a:cubicBezTo>
                <a:pt x="321673" y="468219"/>
                <a:pt x="319936" y="491071"/>
                <a:pt x="311132" y="494006"/>
              </a:cubicBezTo>
              <a:cubicBezTo>
                <a:pt x="305029" y="496040"/>
                <a:pt x="298395" y="495825"/>
                <a:pt x="292027" y="496735"/>
              </a:cubicBezTo>
              <a:cubicBezTo>
                <a:pt x="289298" y="498554"/>
                <a:pt x="286773" y="500726"/>
                <a:pt x="283839" y="502193"/>
              </a:cubicBezTo>
              <a:cubicBezTo>
                <a:pt x="281266" y="503480"/>
                <a:pt x="278119" y="503443"/>
                <a:pt x="275652" y="504923"/>
              </a:cubicBezTo>
              <a:cubicBezTo>
                <a:pt x="273446" y="506247"/>
                <a:pt x="272013" y="508562"/>
                <a:pt x="270193" y="510381"/>
              </a:cubicBezTo>
              <a:cubicBezTo>
                <a:pt x="269283" y="513110"/>
                <a:pt x="269060" y="516175"/>
                <a:pt x="267464" y="518569"/>
              </a:cubicBezTo>
              <a:cubicBezTo>
                <a:pt x="265323" y="521780"/>
                <a:pt x="262487" y="524615"/>
                <a:pt x="259276" y="526756"/>
              </a:cubicBezTo>
              <a:cubicBezTo>
                <a:pt x="256923" y="528325"/>
                <a:pt x="241633" y="531850"/>
                <a:pt x="240172" y="532215"/>
              </a:cubicBezTo>
              <a:cubicBezTo>
                <a:pt x="238352" y="534034"/>
                <a:pt x="236037" y="535467"/>
                <a:pt x="234713" y="537673"/>
              </a:cubicBezTo>
              <a:cubicBezTo>
                <a:pt x="230130" y="545311"/>
                <a:pt x="231175" y="557889"/>
                <a:pt x="234713" y="564966"/>
              </a:cubicBezTo>
              <a:cubicBezTo>
                <a:pt x="237590" y="570720"/>
                <a:pt x="243810" y="574063"/>
                <a:pt x="248359" y="578612"/>
              </a:cubicBezTo>
              <a:lnTo>
                <a:pt x="253818" y="584070"/>
              </a:lnTo>
              <a:cubicBezTo>
                <a:pt x="254728" y="586799"/>
                <a:pt x="255790" y="589482"/>
                <a:pt x="256547" y="592258"/>
              </a:cubicBezTo>
              <a:cubicBezTo>
                <a:pt x="261722" y="611233"/>
                <a:pt x="256236" y="612572"/>
                <a:pt x="270193" y="619550"/>
              </a:cubicBezTo>
              <a:cubicBezTo>
                <a:pt x="272766" y="620837"/>
                <a:pt x="275652" y="621369"/>
                <a:pt x="278381" y="622279"/>
              </a:cubicBezTo>
              <a:cubicBezTo>
                <a:pt x="281110" y="621369"/>
                <a:pt x="284322" y="621347"/>
                <a:pt x="286569" y="619550"/>
              </a:cubicBezTo>
              <a:cubicBezTo>
                <a:pt x="289130" y="617501"/>
                <a:pt x="290695" y="614360"/>
                <a:pt x="292027" y="611363"/>
              </a:cubicBezTo>
              <a:cubicBezTo>
                <a:pt x="298720" y="596305"/>
                <a:pt x="296546" y="596019"/>
                <a:pt x="300215" y="581341"/>
              </a:cubicBezTo>
              <a:cubicBezTo>
                <a:pt x="300913" y="578550"/>
                <a:pt x="301147" y="575399"/>
                <a:pt x="302944" y="573153"/>
              </a:cubicBezTo>
              <a:cubicBezTo>
                <a:pt x="304993" y="570592"/>
                <a:pt x="308571" y="569744"/>
                <a:pt x="311132" y="567695"/>
              </a:cubicBezTo>
              <a:cubicBezTo>
                <a:pt x="313141" y="566088"/>
                <a:pt x="314384" y="563560"/>
                <a:pt x="316590" y="562236"/>
              </a:cubicBezTo>
              <a:cubicBezTo>
                <a:pt x="319057" y="560756"/>
                <a:pt x="321919" y="559825"/>
                <a:pt x="324778" y="559507"/>
              </a:cubicBezTo>
              <a:cubicBezTo>
                <a:pt x="338371" y="557997"/>
                <a:pt x="352070" y="557688"/>
                <a:pt x="365716" y="556778"/>
              </a:cubicBezTo>
              <a:cubicBezTo>
                <a:pt x="371175" y="554959"/>
                <a:pt x="376450" y="552449"/>
                <a:pt x="382092" y="551320"/>
              </a:cubicBezTo>
              <a:cubicBezTo>
                <a:pt x="389875" y="549763"/>
                <a:pt x="398953" y="548172"/>
                <a:pt x="406655" y="545861"/>
              </a:cubicBezTo>
              <a:cubicBezTo>
                <a:pt x="439902" y="535887"/>
                <a:pt x="408768" y="543969"/>
                <a:pt x="433947" y="537673"/>
              </a:cubicBezTo>
              <a:cubicBezTo>
                <a:pt x="434111" y="537700"/>
                <a:pt x="454975" y="540304"/>
                <a:pt x="458510" y="543132"/>
              </a:cubicBezTo>
              <a:cubicBezTo>
                <a:pt x="469670" y="552060"/>
                <a:pt x="458295" y="550100"/>
                <a:pt x="469427" y="556778"/>
              </a:cubicBezTo>
              <a:cubicBezTo>
                <a:pt x="478478" y="562208"/>
                <a:pt x="477615" y="561621"/>
                <a:pt x="477615" y="556778"/>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186</xdr:col>
      <xdr:colOff>7578</xdr:colOff>
      <xdr:row>138</xdr:row>
      <xdr:rowOff>10917</xdr:rowOff>
    </xdr:from>
    <xdr:to>
      <xdr:col>188</xdr:col>
      <xdr:colOff>22168</xdr:colOff>
      <xdr:row>153</xdr:row>
      <xdr:rowOff>0</xdr:rowOff>
    </xdr:to>
    <xdr:sp macro="" textlink="">
      <xdr:nvSpPr>
        <xdr:cNvPr id="60" name="Freeform 69">
          <a:extLst>
            <a:ext uri="{FF2B5EF4-FFF2-40B4-BE49-F238E27FC236}">
              <a16:creationId xmlns:a16="http://schemas.microsoft.com/office/drawing/2014/main" id="{00000000-0008-0000-0F00-00003C000000}"/>
            </a:ext>
          </a:extLst>
        </xdr:cNvPr>
        <xdr:cNvSpPr/>
      </xdr:nvSpPr>
      <xdr:spPr>
        <a:xfrm>
          <a:off x="6446478" y="2281677"/>
          <a:ext cx="75550" cy="217683"/>
        </a:xfrm>
        <a:custGeom>
          <a:avLst/>
          <a:gdLst>
            <a:gd name="connsiteX0" fmla="*/ 57923 w 69174"/>
            <a:gd name="connsiteY0" fmla="*/ 0 h 275652"/>
            <a:gd name="connsiteX1" fmla="*/ 41548 w 69174"/>
            <a:gd name="connsiteY1" fmla="*/ 21834 h 275652"/>
            <a:gd name="connsiteX2" fmla="*/ 38818 w 69174"/>
            <a:gd name="connsiteY2" fmla="*/ 30021 h 275652"/>
            <a:gd name="connsiteX3" fmla="*/ 38818 w 69174"/>
            <a:gd name="connsiteY3" fmla="*/ 70960 h 275652"/>
            <a:gd name="connsiteX4" fmla="*/ 27901 w 69174"/>
            <a:gd name="connsiteY4" fmla="*/ 84606 h 275652"/>
            <a:gd name="connsiteX5" fmla="*/ 22443 w 69174"/>
            <a:gd name="connsiteY5" fmla="*/ 92794 h 275652"/>
            <a:gd name="connsiteX6" fmla="*/ 16985 w 69174"/>
            <a:gd name="connsiteY6" fmla="*/ 109169 h 275652"/>
            <a:gd name="connsiteX7" fmla="*/ 11526 w 69174"/>
            <a:gd name="connsiteY7" fmla="*/ 125544 h 275652"/>
            <a:gd name="connsiteX8" fmla="*/ 8797 w 69174"/>
            <a:gd name="connsiteY8" fmla="*/ 133732 h 275652"/>
            <a:gd name="connsiteX9" fmla="*/ 3338 w 69174"/>
            <a:gd name="connsiteY9" fmla="*/ 139190 h 275652"/>
            <a:gd name="connsiteX10" fmla="*/ 3338 w 69174"/>
            <a:gd name="connsiteY10" fmla="*/ 185587 h 275652"/>
            <a:gd name="connsiteX11" fmla="*/ 8797 w 69174"/>
            <a:gd name="connsiteY11" fmla="*/ 231984 h 275652"/>
            <a:gd name="connsiteX12" fmla="*/ 11526 w 69174"/>
            <a:gd name="connsiteY12" fmla="*/ 240172 h 275652"/>
            <a:gd name="connsiteX13" fmla="*/ 16985 w 69174"/>
            <a:gd name="connsiteY13" fmla="*/ 245630 h 275652"/>
            <a:gd name="connsiteX14" fmla="*/ 19714 w 69174"/>
            <a:gd name="connsiteY14" fmla="*/ 253818 h 275652"/>
            <a:gd name="connsiteX15" fmla="*/ 27901 w 69174"/>
            <a:gd name="connsiteY15" fmla="*/ 259276 h 275652"/>
            <a:gd name="connsiteX16" fmla="*/ 41548 w 69174"/>
            <a:gd name="connsiteY16" fmla="*/ 270193 h 275652"/>
            <a:gd name="connsiteX17" fmla="*/ 57923 w 69174"/>
            <a:gd name="connsiteY17" fmla="*/ 275652 h 275652"/>
            <a:gd name="connsiteX18" fmla="*/ 66111 w 69174"/>
            <a:gd name="connsiteY18" fmla="*/ 267464 h 27565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Lst>
          <a:rect l="l" t="t" r="r" b="b"/>
          <a:pathLst>
            <a:path w="69174" h="275652">
              <a:moveTo>
                <a:pt x="57923" y="0"/>
              </a:moveTo>
              <a:cubicBezTo>
                <a:pt x="55239" y="3355"/>
                <a:pt x="44447" y="16036"/>
                <a:pt x="41548" y="21834"/>
              </a:cubicBezTo>
              <a:cubicBezTo>
                <a:pt x="40261" y="24407"/>
                <a:pt x="39728" y="27292"/>
                <a:pt x="38818" y="30021"/>
              </a:cubicBezTo>
              <a:cubicBezTo>
                <a:pt x="40368" y="45515"/>
                <a:pt x="44175" y="56677"/>
                <a:pt x="38818" y="70960"/>
              </a:cubicBezTo>
              <a:cubicBezTo>
                <a:pt x="35853" y="78867"/>
                <a:pt x="32603" y="78728"/>
                <a:pt x="27901" y="84606"/>
              </a:cubicBezTo>
              <a:cubicBezTo>
                <a:pt x="25852" y="87167"/>
                <a:pt x="23775" y="89797"/>
                <a:pt x="22443" y="92794"/>
              </a:cubicBezTo>
              <a:cubicBezTo>
                <a:pt x="20106" y="98052"/>
                <a:pt x="18804" y="103711"/>
                <a:pt x="16985" y="109169"/>
              </a:cubicBezTo>
              <a:lnTo>
                <a:pt x="11526" y="125544"/>
              </a:lnTo>
              <a:cubicBezTo>
                <a:pt x="10616" y="128273"/>
                <a:pt x="10831" y="131698"/>
                <a:pt x="8797" y="133732"/>
              </a:cubicBezTo>
              <a:lnTo>
                <a:pt x="3338" y="139190"/>
              </a:lnTo>
              <a:cubicBezTo>
                <a:pt x="-2208" y="161375"/>
                <a:pt x="132" y="147123"/>
                <a:pt x="3338" y="185587"/>
              </a:cubicBezTo>
              <a:cubicBezTo>
                <a:pt x="4546" y="200082"/>
                <a:pt x="5530" y="217282"/>
                <a:pt x="8797" y="231984"/>
              </a:cubicBezTo>
              <a:cubicBezTo>
                <a:pt x="9421" y="234792"/>
                <a:pt x="10046" y="237705"/>
                <a:pt x="11526" y="240172"/>
              </a:cubicBezTo>
              <a:cubicBezTo>
                <a:pt x="12850" y="242378"/>
                <a:pt x="15165" y="243811"/>
                <a:pt x="16985" y="245630"/>
              </a:cubicBezTo>
              <a:cubicBezTo>
                <a:pt x="17895" y="248359"/>
                <a:pt x="17917" y="251571"/>
                <a:pt x="19714" y="253818"/>
              </a:cubicBezTo>
              <a:cubicBezTo>
                <a:pt x="21763" y="256379"/>
                <a:pt x="25340" y="257227"/>
                <a:pt x="27901" y="259276"/>
              </a:cubicBezTo>
              <a:cubicBezTo>
                <a:pt x="34992" y="264949"/>
                <a:pt x="32095" y="265992"/>
                <a:pt x="41548" y="270193"/>
              </a:cubicBezTo>
              <a:cubicBezTo>
                <a:pt x="46806" y="272530"/>
                <a:pt x="57923" y="275652"/>
                <a:pt x="57923" y="275652"/>
              </a:cubicBezTo>
              <a:cubicBezTo>
                <a:pt x="69991" y="269618"/>
                <a:pt x="71717" y="273070"/>
                <a:pt x="66111" y="267464"/>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164</xdr:col>
      <xdr:colOff>24563</xdr:colOff>
      <xdr:row>131</xdr:row>
      <xdr:rowOff>8188</xdr:rowOff>
    </xdr:from>
    <xdr:to>
      <xdr:col>184</xdr:col>
      <xdr:colOff>2890</xdr:colOff>
      <xdr:row>142</xdr:row>
      <xdr:rowOff>10939</xdr:rowOff>
    </xdr:to>
    <xdr:sp macro="" textlink="">
      <xdr:nvSpPr>
        <xdr:cNvPr id="61" name="Freeform 70">
          <a:extLst>
            <a:ext uri="{FF2B5EF4-FFF2-40B4-BE49-F238E27FC236}">
              <a16:creationId xmlns:a16="http://schemas.microsoft.com/office/drawing/2014/main" id="{00000000-0008-0000-0F00-00003D000000}"/>
            </a:ext>
          </a:extLst>
        </xdr:cNvPr>
        <xdr:cNvSpPr/>
      </xdr:nvSpPr>
      <xdr:spPr>
        <a:xfrm>
          <a:off x="5792903" y="2172268"/>
          <a:ext cx="587927" cy="170391"/>
        </a:xfrm>
        <a:custGeom>
          <a:avLst/>
          <a:gdLst>
            <a:gd name="connsiteX0" fmla="*/ 0 w 524172"/>
            <a:gd name="connsiteY0" fmla="*/ 68230 h 212901"/>
            <a:gd name="connsiteX1" fmla="*/ 30021 w 524172"/>
            <a:gd name="connsiteY1" fmla="*/ 62772 h 212901"/>
            <a:gd name="connsiteX2" fmla="*/ 35480 w 524172"/>
            <a:gd name="connsiteY2" fmla="*/ 57313 h 212901"/>
            <a:gd name="connsiteX3" fmla="*/ 43667 w 524172"/>
            <a:gd name="connsiteY3" fmla="*/ 51855 h 212901"/>
            <a:gd name="connsiteX4" fmla="*/ 49126 w 524172"/>
            <a:gd name="connsiteY4" fmla="*/ 46396 h 212901"/>
            <a:gd name="connsiteX5" fmla="*/ 57313 w 524172"/>
            <a:gd name="connsiteY5" fmla="*/ 43667 h 212901"/>
            <a:gd name="connsiteX6" fmla="*/ 76418 w 524172"/>
            <a:gd name="connsiteY6" fmla="*/ 30021 h 212901"/>
            <a:gd name="connsiteX7" fmla="*/ 128273 w 524172"/>
            <a:gd name="connsiteY7" fmla="*/ 32750 h 212901"/>
            <a:gd name="connsiteX8" fmla="*/ 144649 w 524172"/>
            <a:gd name="connsiteY8" fmla="*/ 38209 h 212901"/>
            <a:gd name="connsiteX9" fmla="*/ 188316 w 524172"/>
            <a:gd name="connsiteY9" fmla="*/ 40938 h 212901"/>
            <a:gd name="connsiteX10" fmla="*/ 196504 w 524172"/>
            <a:gd name="connsiteY10" fmla="*/ 46396 h 212901"/>
            <a:gd name="connsiteX11" fmla="*/ 201962 w 524172"/>
            <a:gd name="connsiteY11" fmla="*/ 51855 h 212901"/>
            <a:gd name="connsiteX12" fmla="*/ 210150 w 524172"/>
            <a:gd name="connsiteY12" fmla="*/ 54584 h 212901"/>
            <a:gd name="connsiteX13" fmla="*/ 218338 w 524172"/>
            <a:gd name="connsiteY13" fmla="*/ 60042 h 212901"/>
            <a:gd name="connsiteX14" fmla="*/ 226526 w 524172"/>
            <a:gd name="connsiteY14" fmla="*/ 62772 h 212901"/>
            <a:gd name="connsiteX15" fmla="*/ 240172 w 524172"/>
            <a:gd name="connsiteY15" fmla="*/ 73689 h 212901"/>
            <a:gd name="connsiteX16" fmla="*/ 242901 w 524172"/>
            <a:gd name="connsiteY16" fmla="*/ 81876 h 212901"/>
            <a:gd name="connsiteX17" fmla="*/ 272922 w 524172"/>
            <a:gd name="connsiteY17" fmla="*/ 68230 h 212901"/>
            <a:gd name="connsiteX18" fmla="*/ 281110 w 524172"/>
            <a:gd name="connsiteY18" fmla="*/ 62772 h 212901"/>
            <a:gd name="connsiteX19" fmla="*/ 292027 w 524172"/>
            <a:gd name="connsiteY19" fmla="*/ 38209 h 212901"/>
            <a:gd name="connsiteX20" fmla="*/ 305673 w 524172"/>
            <a:gd name="connsiteY20" fmla="*/ 35479 h 212901"/>
            <a:gd name="connsiteX21" fmla="*/ 313861 w 524172"/>
            <a:gd name="connsiteY21" fmla="*/ 30021 h 212901"/>
            <a:gd name="connsiteX22" fmla="*/ 335695 w 524172"/>
            <a:gd name="connsiteY22" fmla="*/ 24563 h 212901"/>
            <a:gd name="connsiteX23" fmla="*/ 343882 w 524172"/>
            <a:gd name="connsiteY23" fmla="*/ 21833 h 212901"/>
            <a:gd name="connsiteX24" fmla="*/ 365716 w 524172"/>
            <a:gd name="connsiteY24" fmla="*/ 10916 h 212901"/>
            <a:gd name="connsiteX25" fmla="*/ 365716 w 524172"/>
            <a:gd name="connsiteY25" fmla="*/ 10916 h 212901"/>
            <a:gd name="connsiteX26" fmla="*/ 382091 w 524172"/>
            <a:gd name="connsiteY26" fmla="*/ 2729 h 212901"/>
            <a:gd name="connsiteX27" fmla="*/ 395738 w 524172"/>
            <a:gd name="connsiteY27" fmla="*/ 5458 h 212901"/>
            <a:gd name="connsiteX28" fmla="*/ 414842 w 524172"/>
            <a:gd name="connsiteY28" fmla="*/ 0 h 212901"/>
            <a:gd name="connsiteX29" fmla="*/ 420301 w 524172"/>
            <a:gd name="connsiteY29" fmla="*/ 5458 h 212901"/>
            <a:gd name="connsiteX30" fmla="*/ 414842 w 524172"/>
            <a:gd name="connsiteY30" fmla="*/ 57313 h 212901"/>
            <a:gd name="connsiteX31" fmla="*/ 417571 w 524172"/>
            <a:gd name="connsiteY31" fmla="*/ 76418 h 212901"/>
            <a:gd name="connsiteX32" fmla="*/ 425759 w 524172"/>
            <a:gd name="connsiteY32" fmla="*/ 79147 h 212901"/>
            <a:gd name="connsiteX33" fmla="*/ 444864 w 524172"/>
            <a:gd name="connsiteY33" fmla="*/ 76418 h 212901"/>
            <a:gd name="connsiteX34" fmla="*/ 463968 w 524172"/>
            <a:gd name="connsiteY34" fmla="*/ 70959 h 212901"/>
            <a:gd name="connsiteX35" fmla="*/ 466697 w 524172"/>
            <a:gd name="connsiteY35" fmla="*/ 79147 h 212901"/>
            <a:gd name="connsiteX36" fmla="*/ 461239 w 524172"/>
            <a:gd name="connsiteY36" fmla="*/ 84606 h 212901"/>
            <a:gd name="connsiteX37" fmla="*/ 472156 w 524172"/>
            <a:gd name="connsiteY37" fmla="*/ 90064 h 212901"/>
            <a:gd name="connsiteX38" fmla="*/ 480344 w 524172"/>
            <a:gd name="connsiteY38" fmla="*/ 95522 h 212901"/>
            <a:gd name="connsiteX39" fmla="*/ 496719 w 524172"/>
            <a:gd name="connsiteY39" fmla="*/ 100981 h 212901"/>
            <a:gd name="connsiteX40" fmla="*/ 493990 w 524172"/>
            <a:gd name="connsiteY40" fmla="*/ 109169 h 212901"/>
            <a:gd name="connsiteX41" fmla="*/ 491260 w 524172"/>
            <a:gd name="connsiteY41" fmla="*/ 125544 h 212901"/>
            <a:gd name="connsiteX42" fmla="*/ 499448 w 524172"/>
            <a:gd name="connsiteY42" fmla="*/ 128273 h 212901"/>
            <a:gd name="connsiteX43" fmla="*/ 504907 w 524172"/>
            <a:gd name="connsiteY43" fmla="*/ 136461 h 212901"/>
            <a:gd name="connsiteX44" fmla="*/ 513094 w 524172"/>
            <a:gd name="connsiteY44" fmla="*/ 139190 h 212901"/>
            <a:gd name="connsiteX45" fmla="*/ 518553 w 524172"/>
            <a:gd name="connsiteY45" fmla="*/ 144649 h 212901"/>
            <a:gd name="connsiteX46" fmla="*/ 521282 w 524172"/>
            <a:gd name="connsiteY46" fmla="*/ 171941 h 212901"/>
            <a:gd name="connsiteX47" fmla="*/ 513094 w 524172"/>
            <a:gd name="connsiteY47" fmla="*/ 174670 h 212901"/>
            <a:gd name="connsiteX48" fmla="*/ 504907 w 524172"/>
            <a:gd name="connsiteY48" fmla="*/ 180128 h 212901"/>
            <a:gd name="connsiteX49" fmla="*/ 502177 w 524172"/>
            <a:gd name="connsiteY49" fmla="*/ 188316 h 212901"/>
            <a:gd name="connsiteX50" fmla="*/ 493990 w 524172"/>
            <a:gd name="connsiteY50" fmla="*/ 193775 h 212901"/>
            <a:gd name="connsiteX51" fmla="*/ 488531 w 524172"/>
            <a:gd name="connsiteY51" fmla="*/ 199233 h 212901"/>
            <a:gd name="connsiteX52" fmla="*/ 472156 w 524172"/>
            <a:gd name="connsiteY52" fmla="*/ 204691 h 212901"/>
            <a:gd name="connsiteX53" fmla="*/ 472156 w 524172"/>
            <a:gd name="connsiteY53" fmla="*/ 212879 h 21290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Lst>
          <a:rect l="l" t="t" r="r" b="b"/>
          <a:pathLst>
            <a:path w="524172" h="212901">
              <a:moveTo>
                <a:pt x="0" y="68230"/>
              </a:moveTo>
              <a:cubicBezTo>
                <a:pt x="3008" y="67854"/>
                <a:pt x="23379" y="66758"/>
                <a:pt x="30021" y="62772"/>
              </a:cubicBezTo>
              <a:cubicBezTo>
                <a:pt x="32228" y="61448"/>
                <a:pt x="33471" y="58921"/>
                <a:pt x="35480" y="57313"/>
              </a:cubicBezTo>
              <a:cubicBezTo>
                <a:pt x="38041" y="55264"/>
                <a:pt x="41106" y="53904"/>
                <a:pt x="43667" y="51855"/>
              </a:cubicBezTo>
              <a:cubicBezTo>
                <a:pt x="45676" y="50247"/>
                <a:pt x="46919" y="47720"/>
                <a:pt x="49126" y="46396"/>
              </a:cubicBezTo>
              <a:cubicBezTo>
                <a:pt x="51593" y="44916"/>
                <a:pt x="54584" y="44577"/>
                <a:pt x="57313" y="43667"/>
              </a:cubicBezTo>
              <a:cubicBezTo>
                <a:pt x="70264" y="30716"/>
                <a:pt x="63348" y="34377"/>
                <a:pt x="76418" y="30021"/>
              </a:cubicBezTo>
              <a:cubicBezTo>
                <a:pt x="93703" y="30931"/>
                <a:pt x="111087" y="30688"/>
                <a:pt x="128273" y="32750"/>
              </a:cubicBezTo>
              <a:cubicBezTo>
                <a:pt x="133986" y="33436"/>
                <a:pt x="138906" y="37850"/>
                <a:pt x="144649" y="38209"/>
              </a:cubicBezTo>
              <a:lnTo>
                <a:pt x="188316" y="40938"/>
              </a:lnTo>
              <a:cubicBezTo>
                <a:pt x="191045" y="42757"/>
                <a:pt x="193943" y="44347"/>
                <a:pt x="196504" y="46396"/>
              </a:cubicBezTo>
              <a:cubicBezTo>
                <a:pt x="198513" y="48003"/>
                <a:pt x="199756" y="50531"/>
                <a:pt x="201962" y="51855"/>
              </a:cubicBezTo>
              <a:cubicBezTo>
                <a:pt x="204429" y="53335"/>
                <a:pt x="207577" y="53298"/>
                <a:pt x="210150" y="54584"/>
              </a:cubicBezTo>
              <a:cubicBezTo>
                <a:pt x="213084" y="56051"/>
                <a:pt x="215404" y="58575"/>
                <a:pt x="218338" y="60042"/>
              </a:cubicBezTo>
              <a:cubicBezTo>
                <a:pt x="220911" y="61329"/>
                <a:pt x="223953" y="61485"/>
                <a:pt x="226526" y="62772"/>
              </a:cubicBezTo>
              <a:cubicBezTo>
                <a:pt x="233412" y="66215"/>
                <a:pt x="235095" y="68612"/>
                <a:pt x="240172" y="73689"/>
              </a:cubicBezTo>
              <a:cubicBezTo>
                <a:pt x="241082" y="76418"/>
                <a:pt x="240110" y="81178"/>
                <a:pt x="242901" y="81876"/>
              </a:cubicBezTo>
              <a:cubicBezTo>
                <a:pt x="263760" y="87091"/>
                <a:pt x="260128" y="76758"/>
                <a:pt x="272922" y="68230"/>
              </a:cubicBezTo>
              <a:lnTo>
                <a:pt x="281110" y="62772"/>
              </a:lnTo>
              <a:cubicBezTo>
                <a:pt x="281804" y="60691"/>
                <a:pt x="286685" y="41262"/>
                <a:pt x="292027" y="38209"/>
              </a:cubicBezTo>
              <a:cubicBezTo>
                <a:pt x="296055" y="35907"/>
                <a:pt x="301124" y="36389"/>
                <a:pt x="305673" y="35479"/>
              </a:cubicBezTo>
              <a:cubicBezTo>
                <a:pt x="308402" y="33660"/>
                <a:pt x="310927" y="31488"/>
                <a:pt x="313861" y="30021"/>
              </a:cubicBezTo>
              <a:cubicBezTo>
                <a:pt x="320102" y="26901"/>
                <a:pt x="329464" y="26121"/>
                <a:pt x="335695" y="24563"/>
              </a:cubicBezTo>
              <a:cubicBezTo>
                <a:pt x="338486" y="23865"/>
                <a:pt x="341153" y="22743"/>
                <a:pt x="343882" y="21833"/>
              </a:cubicBezTo>
              <a:cubicBezTo>
                <a:pt x="353410" y="12307"/>
                <a:pt x="346900" y="17189"/>
                <a:pt x="365716" y="10916"/>
              </a:cubicBezTo>
              <a:lnTo>
                <a:pt x="365716" y="10916"/>
              </a:lnTo>
              <a:cubicBezTo>
                <a:pt x="376298" y="3862"/>
                <a:pt x="370792" y="6495"/>
                <a:pt x="382091" y="2729"/>
              </a:cubicBezTo>
              <a:cubicBezTo>
                <a:pt x="386640" y="3639"/>
                <a:pt x="391099" y="5458"/>
                <a:pt x="395738" y="5458"/>
              </a:cubicBezTo>
              <a:cubicBezTo>
                <a:pt x="399164" y="5458"/>
                <a:pt x="410982" y="1286"/>
                <a:pt x="414842" y="0"/>
              </a:cubicBezTo>
              <a:cubicBezTo>
                <a:pt x="416662" y="1819"/>
                <a:pt x="420141" y="2890"/>
                <a:pt x="420301" y="5458"/>
              </a:cubicBezTo>
              <a:cubicBezTo>
                <a:pt x="421612" y="26435"/>
                <a:pt x="418487" y="39087"/>
                <a:pt x="414842" y="57313"/>
              </a:cubicBezTo>
              <a:cubicBezTo>
                <a:pt x="415752" y="63681"/>
                <a:pt x="414694" y="70664"/>
                <a:pt x="417571" y="76418"/>
              </a:cubicBezTo>
              <a:cubicBezTo>
                <a:pt x="418858" y="78991"/>
                <a:pt x="422882" y="79147"/>
                <a:pt x="425759" y="79147"/>
              </a:cubicBezTo>
              <a:cubicBezTo>
                <a:pt x="432192" y="79147"/>
                <a:pt x="438535" y="77569"/>
                <a:pt x="444864" y="76418"/>
              </a:cubicBezTo>
              <a:cubicBezTo>
                <a:pt x="452409" y="75046"/>
                <a:pt x="456949" y="73300"/>
                <a:pt x="463968" y="70959"/>
              </a:cubicBezTo>
              <a:cubicBezTo>
                <a:pt x="464878" y="73688"/>
                <a:pt x="467261" y="76326"/>
                <a:pt x="466697" y="79147"/>
              </a:cubicBezTo>
              <a:cubicBezTo>
                <a:pt x="466192" y="81670"/>
                <a:pt x="460088" y="82305"/>
                <a:pt x="461239" y="84606"/>
              </a:cubicBezTo>
              <a:cubicBezTo>
                <a:pt x="463059" y="88245"/>
                <a:pt x="468624" y="88046"/>
                <a:pt x="472156" y="90064"/>
              </a:cubicBezTo>
              <a:cubicBezTo>
                <a:pt x="475004" y="91691"/>
                <a:pt x="477347" y="94190"/>
                <a:pt x="480344" y="95522"/>
              </a:cubicBezTo>
              <a:cubicBezTo>
                <a:pt x="485602" y="97859"/>
                <a:pt x="496719" y="100981"/>
                <a:pt x="496719" y="100981"/>
              </a:cubicBezTo>
              <a:cubicBezTo>
                <a:pt x="495809" y="103710"/>
                <a:pt x="495470" y="106702"/>
                <a:pt x="493990" y="109169"/>
              </a:cubicBezTo>
              <a:cubicBezTo>
                <a:pt x="489902" y="115982"/>
                <a:pt x="482042" y="114021"/>
                <a:pt x="491260" y="125544"/>
              </a:cubicBezTo>
              <a:cubicBezTo>
                <a:pt x="493057" y="127790"/>
                <a:pt x="496719" y="127363"/>
                <a:pt x="499448" y="128273"/>
              </a:cubicBezTo>
              <a:cubicBezTo>
                <a:pt x="501268" y="131002"/>
                <a:pt x="502346" y="134412"/>
                <a:pt x="504907" y="136461"/>
              </a:cubicBezTo>
              <a:cubicBezTo>
                <a:pt x="507153" y="138258"/>
                <a:pt x="510627" y="137710"/>
                <a:pt x="513094" y="139190"/>
              </a:cubicBezTo>
              <a:cubicBezTo>
                <a:pt x="515301" y="140514"/>
                <a:pt x="516733" y="142829"/>
                <a:pt x="518553" y="144649"/>
              </a:cubicBezTo>
              <a:cubicBezTo>
                <a:pt x="521103" y="152300"/>
                <a:pt x="528075" y="163450"/>
                <a:pt x="521282" y="171941"/>
              </a:cubicBezTo>
              <a:cubicBezTo>
                <a:pt x="519485" y="174187"/>
                <a:pt x="515823" y="173760"/>
                <a:pt x="513094" y="174670"/>
              </a:cubicBezTo>
              <a:cubicBezTo>
                <a:pt x="510365" y="176489"/>
                <a:pt x="506956" y="177567"/>
                <a:pt x="504907" y="180128"/>
              </a:cubicBezTo>
              <a:cubicBezTo>
                <a:pt x="503110" y="182375"/>
                <a:pt x="503974" y="186069"/>
                <a:pt x="502177" y="188316"/>
              </a:cubicBezTo>
              <a:cubicBezTo>
                <a:pt x="500128" y="190877"/>
                <a:pt x="496551" y="191726"/>
                <a:pt x="493990" y="193775"/>
              </a:cubicBezTo>
              <a:cubicBezTo>
                <a:pt x="491981" y="195382"/>
                <a:pt x="490833" y="198082"/>
                <a:pt x="488531" y="199233"/>
              </a:cubicBezTo>
              <a:cubicBezTo>
                <a:pt x="483385" y="201806"/>
                <a:pt x="472156" y="204691"/>
                <a:pt x="472156" y="204691"/>
              </a:cubicBezTo>
              <a:cubicBezTo>
                <a:pt x="469139" y="213742"/>
                <a:pt x="466550" y="212879"/>
                <a:pt x="472156" y="212879"/>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152</xdr:col>
      <xdr:colOff>0</xdr:colOff>
      <xdr:row>120</xdr:row>
      <xdr:rowOff>16369</xdr:rowOff>
    </xdr:from>
    <xdr:to>
      <xdr:col>156</xdr:col>
      <xdr:colOff>10917</xdr:colOff>
      <xdr:row>122</xdr:row>
      <xdr:rowOff>0</xdr:rowOff>
    </xdr:to>
    <xdr:sp macro="" textlink="">
      <xdr:nvSpPr>
        <xdr:cNvPr id="62" name="Freeform 71">
          <a:extLst>
            <a:ext uri="{FF2B5EF4-FFF2-40B4-BE49-F238E27FC236}">
              <a16:creationId xmlns:a16="http://schemas.microsoft.com/office/drawing/2014/main" id="{00000000-0008-0000-0F00-00003E000000}"/>
            </a:ext>
          </a:extLst>
        </xdr:cNvPr>
        <xdr:cNvSpPr/>
      </xdr:nvSpPr>
      <xdr:spPr>
        <a:xfrm>
          <a:off x="5402580" y="2012809"/>
          <a:ext cx="132837" cy="14111"/>
        </a:xfrm>
        <a:custGeom>
          <a:avLst/>
          <a:gdLst>
            <a:gd name="connsiteX0" fmla="*/ 0 w 120086"/>
            <a:gd name="connsiteY0" fmla="*/ 21841 h 21841"/>
            <a:gd name="connsiteX1" fmla="*/ 13646 w 120086"/>
            <a:gd name="connsiteY1" fmla="*/ 16382 h 21841"/>
            <a:gd name="connsiteX2" fmla="*/ 21833 w 120086"/>
            <a:gd name="connsiteY2" fmla="*/ 13653 h 21841"/>
            <a:gd name="connsiteX3" fmla="*/ 35479 w 120086"/>
            <a:gd name="connsiteY3" fmla="*/ 16382 h 21841"/>
            <a:gd name="connsiteX4" fmla="*/ 51855 w 120086"/>
            <a:gd name="connsiteY4" fmla="*/ 21841 h 21841"/>
            <a:gd name="connsiteX5" fmla="*/ 79147 w 120086"/>
            <a:gd name="connsiteY5" fmla="*/ 19111 h 21841"/>
            <a:gd name="connsiteX6" fmla="*/ 95522 w 120086"/>
            <a:gd name="connsiteY6" fmla="*/ 10924 h 21841"/>
            <a:gd name="connsiteX7" fmla="*/ 103710 w 120086"/>
            <a:gd name="connsiteY7" fmla="*/ 8194 h 21841"/>
            <a:gd name="connsiteX8" fmla="*/ 109169 w 120086"/>
            <a:gd name="connsiteY8" fmla="*/ 2736 h 21841"/>
            <a:gd name="connsiteX9" fmla="*/ 120086 w 120086"/>
            <a:gd name="connsiteY9" fmla="*/ 7 h 2184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120086" h="21841">
              <a:moveTo>
                <a:pt x="0" y="21841"/>
              </a:moveTo>
              <a:cubicBezTo>
                <a:pt x="4549" y="20021"/>
                <a:pt x="9059" y="18102"/>
                <a:pt x="13646" y="16382"/>
              </a:cubicBezTo>
              <a:cubicBezTo>
                <a:pt x="16339" y="15372"/>
                <a:pt x="18956" y="13653"/>
                <a:pt x="21833" y="13653"/>
              </a:cubicBezTo>
              <a:cubicBezTo>
                <a:pt x="26472" y="13653"/>
                <a:pt x="31004" y="15161"/>
                <a:pt x="35479" y="16382"/>
              </a:cubicBezTo>
              <a:cubicBezTo>
                <a:pt x="41030" y="17896"/>
                <a:pt x="51855" y="21841"/>
                <a:pt x="51855" y="21841"/>
              </a:cubicBezTo>
              <a:cubicBezTo>
                <a:pt x="60952" y="20931"/>
                <a:pt x="70111" y="20501"/>
                <a:pt x="79147" y="19111"/>
              </a:cubicBezTo>
              <a:cubicBezTo>
                <a:pt x="89057" y="17586"/>
                <a:pt x="86525" y="15423"/>
                <a:pt x="95522" y="10924"/>
              </a:cubicBezTo>
              <a:cubicBezTo>
                <a:pt x="98095" y="9637"/>
                <a:pt x="100981" y="9104"/>
                <a:pt x="103710" y="8194"/>
              </a:cubicBezTo>
              <a:cubicBezTo>
                <a:pt x="105530" y="6375"/>
                <a:pt x="106962" y="4060"/>
                <a:pt x="109169" y="2736"/>
              </a:cubicBezTo>
              <a:cubicBezTo>
                <a:pt x="114197" y="-281"/>
                <a:pt x="115752" y="7"/>
                <a:pt x="120086" y="7"/>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151</xdr:col>
      <xdr:colOff>16376</xdr:colOff>
      <xdr:row>122</xdr:row>
      <xdr:rowOff>5458</xdr:rowOff>
    </xdr:from>
    <xdr:to>
      <xdr:col>151</xdr:col>
      <xdr:colOff>16376</xdr:colOff>
      <xdr:row>122</xdr:row>
      <xdr:rowOff>5458</xdr:rowOff>
    </xdr:to>
    <xdr:sp macro="" textlink="">
      <xdr:nvSpPr>
        <xdr:cNvPr id="63" name="Freeform 72">
          <a:extLst>
            <a:ext uri="{FF2B5EF4-FFF2-40B4-BE49-F238E27FC236}">
              <a16:creationId xmlns:a16="http://schemas.microsoft.com/office/drawing/2014/main" id="{00000000-0008-0000-0F00-00003F000000}"/>
            </a:ext>
          </a:extLst>
        </xdr:cNvPr>
        <xdr:cNvSpPr/>
      </xdr:nvSpPr>
      <xdr:spPr>
        <a:xfrm>
          <a:off x="5388476" y="2032378"/>
          <a:ext cx="0" cy="0"/>
        </a:xfrm>
        <a:custGeom>
          <a:avLst/>
          <a:gdLst>
            <a:gd name="connsiteX0" fmla="*/ 0 w 0"/>
            <a:gd name="connsiteY0" fmla="*/ 0 h 0"/>
            <a:gd name="connsiteX1" fmla="*/ 0 w 0"/>
            <a:gd name="connsiteY1" fmla="*/ 0 h 0"/>
          </a:gdLst>
          <a:ahLst/>
          <a:cxnLst>
            <a:cxn ang="0">
              <a:pos x="connsiteX0" y="connsiteY0"/>
            </a:cxn>
            <a:cxn ang="0">
              <a:pos x="connsiteX1" y="connsiteY1"/>
            </a:cxn>
          </a:cxnLst>
          <a:rect l="l" t="t" r="r" b="b"/>
          <a:pathLst>
            <a:path>
              <a:moveTo>
                <a:pt x="0" y="0"/>
              </a:moveTo>
              <a:lnTo>
                <a:pt x="0" y="0"/>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151</xdr:col>
      <xdr:colOff>10406</xdr:colOff>
      <xdr:row>121</xdr:row>
      <xdr:rowOff>16375</xdr:rowOff>
    </xdr:from>
    <xdr:to>
      <xdr:col>151</xdr:col>
      <xdr:colOff>22392</xdr:colOff>
      <xdr:row>122</xdr:row>
      <xdr:rowOff>13660</xdr:rowOff>
    </xdr:to>
    <xdr:sp macro="" textlink="">
      <xdr:nvSpPr>
        <xdr:cNvPr id="64" name="Freeform 73">
          <a:extLst>
            <a:ext uri="{FF2B5EF4-FFF2-40B4-BE49-F238E27FC236}">
              <a16:creationId xmlns:a16="http://schemas.microsoft.com/office/drawing/2014/main" id="{00000000-0008-0000-0F00-000040000000}"/>
            </a:ext>
          </a:extLst>
        </xdr:cNvPr>
        <xdr:cNvSpPr/>
      </xdr:nvSpPr>
      <xdr:spPr>
        <a:xfrm>
          <a:off x="5382506" y="2028055"/>
          <a:ext cx="11986" cy="12525"/>
        </a:xfrm>
        <a:custGeom>
          <a:avLst/>
          <a:gdLst>
            <a:gd name="connsiteX0" fmla="*/ 511 w 11986"/>
            <a:gd name="connsiteY0" fmla="*/ 16376 h 16390"/>
            <a:gd name="connsiteX1" fmla="*/ 3240 w 11986"/>
            <a:gd name="connsiteY1" fmla="*/ 2730 h 16390"/>
            <a:gd name="connsiteX2" fmla="*/ 11428 w 11986"/>
            <a:gd name="connsiteY2" fmla="*/ 0 h 16390"/>
            <a:gd name="connsiteX3" fmla="*/ 511 w 11986"/>
            <a:gd name="connsiteY3" fmla="*/ 16376 h 16390"/>
          </a:gdLst>
          <a:ahLst/>
          <a:cxnLst>
            <a:cxn ang="0">
              <a:pos x="connsiteX0" y="connsiteY0"/>
            </a:cxn>
            <a:cxn ang="0">
              <a:pos x="connsiteX1" y="connsiteY1"/>
            </a:cxn>
            <a:cxn ang="0">
              <a:pos x="connsiteX2" y="connsiteY2"/>
            </a:cxn>
            <a:cxn ang="0">
              <a:pos x="connsiteX3" y="connsiteY3"/>
            </a:cxn>
          </a:cxnLst>
          <a:rect l="l" t="t" r="r" b="b"/>
          <a:pathLst>
            <a:path w="11986" h="16390">
              <a:moveTo>
                <a:pt x="511" y="16376"/>
              </a:moveTo>
              <a:cubicBezTo>
                <a:pt x="-854" y="16831"/>
                <a:pt x="667" y="6590"/>
                <a:pt x="3240" y="2730"/>
              </a:cubicBezTo>
              <a:cubicBezTo>
                <a:pt x="4836" y="336"/>
                <a:pt x="8551" y="0"/>
                <a:pt x="11428" y="0"/>
              </a:cubicBezTo>
              <a:cubicBezTo>
                <a:pt x="14799" y="0"/>
                <a:pt x="1876" y="15921"/>
                <a:pt x="511" y="16376"/>
              </a:cubicBez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180</xdr:col>
      <xdr:colOff>13646</xdr:colOff>
      <xdr:row>147</xdr:row>
      <xdr:rowOff>16376</xdr:rowOff>
    </xdr:from>
    <xdr:to>
      <xdr:col>185</xdr:col>
      <xdr:colOff>22241</xdr:colOff>
      <xdr:row>152</xdr:row>
      <xdr:rowOff>5459</xdr:rowOff>
    </xdr:to>
    <xdr:sp macro="" textlink="">
      <xdr:nvSpPr>
        <xdr:cNvPr id="65" name="Freeform 74">
          <a:extLst>
            <a:ext uri="{FF2B5EF4-FFF2-40B4-BE49-F238E27FC236}">
              <a16:creationId xmlns:a16="http://schemas.microsoft.com/office/drawing/2014/main" id="{00000000-0008-0000-0F00-000041000000}"/>
            </a:ext>
          </a:extLst>
        </xdr:cNvPr>
        <xdr:cNvSpPr/>
      </xdr:nvSpPr>
      <xdr:spPr>
        <a:xfrm>
          <a:off x="6269666" y="2424296"/>
          <a:ext cx="160995" cy="65283"/>
        </a:xfrm>
        <a:custGeom>
          <a:avLst/>
          <a:gdLst>
            <a:gd name="connsiteX0" fmla="*/ 0 w 145056"/>
            <a:gd name="connsiteY0" fmla="*/ 24563 h 84606"/>
            <a:gd name="connsiteX1" fmla="*/ 13646 w 145056"/>
            <a:gd name="connsiteY1" fmla="*/ 30021 h 84606"/>
            <a:gd name="connsiteX2" fmla="*/ 19105 w 145056"/>
            <a:gd name="connsiteY2" fmla="*/ 46396 h 84606"/>
            <a:gd name="connsiteX3" fmla="*/ 21834 w 145056"/>
            <a:gd name="connsiteY3" fmla="*/ 54584 h 84606"/>
            <a:gd name="connsiteX4" fmla="*/ 24563 w 145056"/>
            <a:gd name="connsiteY4" fmla="*/ 62772 h 84606"/>
            <a:gd name="connsiteX5" fmla="*/ 35480 w 145056"/>
            <a:gd name="connsiteY5" fmla="*/ 73689 h 84606"/>
            <a:gd name="connsiteX6" fmla="*/ 49126 w 145056"/>
            <a:gd name="connsiteY6" fmla="*/ 84606 h 84606"/>
            <a:gd name="connsiteX7" fmla="*/ 57314 w 145056"/>
            <a:gd name="connsiteY7" fmla="*/ 81876 h 84606"/>
            <a:gd name="connsiteX8" fmla="*/ 70960 w 145056"/>
            <a:gd name="connsiteY8" fmla="*/ 79147 h 84606"/>
            <a:gd name="connsiteX9" fmla="*/ 84606 w 145056"/>
            <a:gd name="connsiteY9" fmla="*/ 68230 h 84606"/>
            <a:gd name="connsiteX10" fmla="*/ 90065 w 145056"/>
            <a:gd name="connsiteY10" fmla="*/ 51855 h 84606"/>
            <a:gd name="connsiteX11" fmla="*/ 92794 w 145056"/>
            <a:gd name="connsiteY11" fmla="*/ 24563 h 84606"/>
            <a:gd name="connsiteX12" fmla="*/ 98252 w 145056"/>
            <a:gd name="connsiteY12" fmla="*/ 16375 h 84606"/>
            <a:gd name="connsiteX13" fmla="*/ 106440 w 145056"/>
            <a:gd name="connsiteY13" fmla="*/ 0 h 84606"/>
            <a:gd name="connsiteX14" fmla="*/ 109169 w 145056"/>
            <a:gd name="connsiteY14" fmla="*/ 8187 h 84606"/>
            <a:gd name="connsiteX15" fmla="*/ 114628 w 145056"/>
            <a:gd name="connsiteY15" fmla="*/ 13646 h 84606"/>
            <a:gd name="connsiteX16" fmla="*/ 120086 w 145056"/>
            <a:gd name="connsiteY16" fmla="*/ 21833 h 84606"/>
            <a:gd name="connsiteX17" fmla="*/ 141920 w 145056"/>
            <a:gd name="connsiteY17" fmla="*/ 24563 h 8460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Lst>
          <a:rect l="l" t="t" r="r" b="b"/>
          <a:pathLst>
            <a:path w="145056" h="84606">
              <a:moveTo>
                <a:pt x="0" y="24563"/>
              </a:moveTo>
              <a:cubicBezTo>
                <a:pt x="4549" y="26382"/>
                <a:pt x="10420" y="26334"/>
                <a:pt x="13646" y="30021"/>
              </a:cubicBezTo>
              <a:cubicBezTo>
                <a:pt x="17435" y="34351"/>
                <a:pt x="17285" y="40938"/>
                <a:pt x="19105" y="46396"/>
              </a:cubicBezTo>
              <a:lnTo>
                <a:pt x="21834" y="54584"/>
              </a:lnTo>
              <a:cubicBezTo>
                <a:pt x="22744" y="57313"/>
                <a:pt x="22529" y="60738"/>
                <a:pt x="24563" y="62772"/>
              </a:cubicBezTo>
              <a:cubicBezTo>
                <a:pt x="28202" y="66411"/>
                <a:pt x="32625" y="69407"/>
                <a:pt x="35480" y="73689"/>
              </a:cubicBezTo>
              <a:cubicBezTo>
                <a:pt x="42534" y="84270"/>
                <a:pt x="37827" y="80839"/>
                <a:pt x="49126" y="84606"/>
              </a:cubicBezTo>
              <a:cubicBezTo>
                <a:pt x="51855" y="83696"/>
                <a:pt x="54523" y="82574"/>
                <a:pt x="57314" y="81876"/>
              </a:cubicBezTo>
              <a:cubicBezTo>
                <a:pt x="61814" y="80751"/>
                <a:pt x="66617" y="80776"/>
                <a:pt x="70960" y="79147"/>
              </a:cubicBezTo>
              <a:cubicBezTo>
                <a:pt x="76471" y="77080"/>
                <a:pt x="80608" y="72229"/>
                <a:pt x="84606" y="68230"/>
              </a:cubicBezTo>
              <a:cubicBezTo>
                <a:pt x="86426" y="62772"/>
                <a:pt x="89493" y="57580"/>
                <a:pt x="90065" y="51855"/>
              </a:cubicBezTo>
              <a:cubicBezTo>
                <a:pt x="90975" y="42758"/>
                <a:pt x="90738" y="33472"/>
                <a:pt x="92794" y="24563"/>
              </a:cubicBezTo>
              <a:cubicBezTo>
                <a:pt x="93532" y="21367"/>
                <a:pt x="96785" y="19309"/>
                <a:pt x="98252" y="16375"/>
              </a:cubicBezTo>
              <a:cubicBezTo>
                <a:pt x="109543" y="-6211"/>
                <a:pt x="90805" y="23448"/>
                <a:pt x="106440" y="0"/>
              </a:cubicBezTo>
              <a:cubicBezTo>
                <a:pt x="107350" y="2729"/>
                <a:pt x="107689" y="5720"/>
                <a:pt x="109169" y="8187"/>
              </a:cubicBezTo>
              <a:cubicBezTo>
                <a:pt x="110493" y="10394"/>
                <a:pt x="113020" y="11637"/>
                <a:pt x="114628" y="13646"/>
              </a:cubicBezTo>
              <a:cubicBezTo>
                <a:pt x="116677" y="16207"/>
                <a:pt x="118267" y="19104"/>
                <a:pt x="120086" y="21833"/>
              </a:cubicBezTo>
              <a:cubicBezTo>
                <a:pt x="146671" y="18879"/>
                <a:pt x="148333" y="11735"/>
                <a:pt x="141920" y="24563"/>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181</xdr:col>
      <xdr:colOff>16060</xdr:colOff>
      <xdr:row>152</xdr:row>
      <xdr:rowOff>5459</xdr:rowOff>
    </xdr:from>
    <xdr:to>
      <xdr:col>182</xdr:col>
      <xdr:colOff>5459</xdr:colOff>
      <xdr:row>155</xdr:row>
      <xdr:rowOff>16375</xdr:rowOff>
    </xdr:to>
    <xdr:sp macro="" textlink="">
      <xdr:nvSpPr>
        <xdr:cNvPr id="66" name="Freeform 75">
          <a:extLst>
            <a:ext uri="{FF2B5EF4-FFF2-40B4-BE49-F238E27FC236}">
              <a16:creationId xmlns:a16="http://schemas.microsoft.com/office/drawing/2014/main" id="{00000000-0008-0000-0F00-000042000000}"/>
            </a:ext>
          </a:extLst>
        </xdr:cNvPr>
        <xdr:cNvSpPr/>
      </xdr:nvSpPr>
      <xdr:spPr>
        <a:xfrm>
          <a:off x="6302560" y="2489579"/>
          <a:ext cx="19879" cy="56636"/>
        </a:xfrm>
        <a:custGeom>
          <a:avLst/>
          <a:gdLst>
            <a:gd name="connsiteX0" fmla="*/ 16691 w 16691"/>
            <a:gd name="connsiteY0" fmla="*/ 0 h 68230"/>
            <a:gd name="connsiteX1" fmla="*/ 11232 w 16691"/>
            <a:gd name="connsiteY1" fmla="*/ 13646 h 68230"/>
            <a:gd name="connsiteX2" fmla="*/ 8503 w 16691"/>
            <a:gd name="connsiteY2" fmla="*/ 21833 h 68230"/>
            <a:gd name="connsiteX3" fmla="*/ 316 w 16691"/>
            <a:gd name="connsiteY3" fmla="*/ 38209 h 68230"/>
            <a:gd name="connsiteX4" fmla="*/ 316 w 16691"/>
            <a:gd name="connsiteY4" fmla="*/ 68230 h 6823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16691" h="68230">
              <a:moveTo>
                <a:pt x="16691" y="0"/>
              </a:moveTo>
              <a:cubicBezTo>
                <a:pt x="14871" y="4549"/>
                <a:pt x="12952" y="9059"/>
                <a:pt x="11232" y="13646"/>
              </a:cubicBezTo>
              <a:cubicBezTo>
                <a:pt x="10222" y="16339"/>
                <a:pt x="9789" y="19260"/>
                <a:pt x="8503" y="21833"/>
              </a:cubicBezTo>
              <a:cubicBezTo>
                <a:pt x="5092" y="28656"/>
                <a:pt x="888" y="30206"/>
                <a:pt x="316" y="38209"/>
              </a:cubicBezTo>
              <a:cubicBezTo>
                <a:pt x="-397" y="48191"/>
                <a:pt x="316" y="58223"/>
                <a:pt x="316" y="6823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122</xdr:col>
      <xdr:colOff>15907</xdr:colOff>
      <xdr:row>128</xdr:row>
      <xdr:rowOff>13646</xdr:rowOff>
    </xdr:from>
    <xdr:to>
      <xdr:col>152</xdr:col>
      <xdr:colOff>19105</xdr:colOff>
      <xdr:row>154</xdr:row>
      <xdr:rowOff>16419</xdr:rowOff>
    </xdr:to>
    <xdr:sp macro="" textlink="">
      <xdr:nvSpPr>
        <xdr:cNvPr id="67" name="Freeform 76">
          <a:extLst>
            <a:ext uri="{FF2B5EF4-FFF2-40B4-BE49-F238E27FC236}">
              <a16:creationId xmlns:a16="http://schemas.microsoft.com/office/drawing/2014/main" id="{00000000-0008-0000-0F00-000043000000}"/>
            </a:ext>
          </a:extLst>
        </xdr:cNvPr>
        <xdr:cNvSpPr/>
      </xdr:nvSpPr>
      <xdr:spPr>
        <a:xfrm>
          <a:off x="4504087" y="2132006"/>
          <a:ext cx="917598" cy="399013"/>
        </a:xfrm>
        <a:custGeom>
          <a:avLst/>
          <a:gdLst>
            <a:gd name="connsiteX0" fmla="*/ 816507 w 821966"/>
            <a:gd name="connsiteY0" fmla="*/ 0 h 499492"/>
            <a:gd name="connsiteX1" fmla="*/ 819236 w 821966"/>
            <a:gd name="connsiteY1" fmla="*/ 30022 h 499492"/>
            <a:gd name="connsiteX2" fmla="*/ 819236 w 821966"/>
            <a:gd name="connsiteY2" fmla="*/ 60043 h 499492"/>
            <a:gd name="connsiteX3" fmla="*/ 813777 w 821966"/>
            <a:gd name="connsiteY3" fmla="*/ 65502 h 499492"/>
            <a:gd name="connsiteX4" fmla="*/ 797402 w 821966"/>
            <a:gd name="connsiteY4" fmla="*/ 70960 h 499492"/>
            <a:gd name="connsiteX5" fmla="*/ 791944 w 821966"/>
            <a:gd name="connsiteY5" fmla="*/ 76419 h 499492"/>
            <a:gd name="connsiteX6" fmla="*/ 783756 w 821966"/>
            <a:gd name="connsiteY6" fmla="*/ 79148 h 499492"/>
            <a:gd name="connsiteX7" fmla="*/ 775568 w 821966"/>
            <a:gd name="connsiteY7" fmla="*/ 84606 h 499492"/>
            <a:gd name="connsiteX8" fmla="*/ 764651 w 821966"/>
            <a:gd name="connsiteY8" fmla="*/ 109169 h 499492"/>
            <a:gd name="connsiteX9" fmla="*/ 761922 w 821966"/>
            <a:gd name="connsiteY9" fmla="*/ 117357 h 499492"/>
            <a:gd name="connsiteX10" fmla="*/ 770110 w 821966"/>
            <a:gd name="connsiteY10" fmla="*/ 152837 h 499492"/>
            <a:gd name="connsiteX11" fmla="*/ 778298 w 821966"/>
            <a:gd name="connsiteY11" fmla="*/ 158295 h 499492"/>
            <a:gd name="connsiteX12" fmla="*/ 781027 w 821966"/>
            <a:gd name="connsiteY12" fmla="*/ 166483 h 499492"/>
            <a:gd name="connsiteX13" fmla="*/ 791944 w 821966"/>
            <a:gd name="connsiteY13" fmla="*/ 180129 h 499492"/>
            <a:gd name="connsiteX14" fmla="*/ 794673 w 821966"/>
            <a:gd name="connsiteY14" fmla="*/ 188317 h 499492"/>
            <a:gd name="connsiteX15" fmla="*/ 805590 w 821966"/>
            <a:gd name="connsiteY15" fmla="*/ 201963 h 499492"/>
            <a:gd name="connsiteX16" fmla="*/ 802861 w 821966"/>
            <a:gd name="connsiteY16" fmla="*/ 212880 h 499492"/>
            <a:gd name="connsiteX17" fmla="*/ 783756 w 821966"/>
            <a:gd name="connsiteY17" fmla="*/ 229255 h 499492"/>
            <a:gd name="connsiteX18" fmla="*/ 767381 w 821966"/>
            <a:gd name="connsiteY18" fmla="*/ 245631 h 499492"/>
            <a:gd name="connsiteX19" fmla="*/ 761922 w 821966"/>
            <a:gd name="connsiteY19" fmla="*/ 251089 h 499492"/>
            <a:gd name="connsiteX20" fmla="*/ 751005 w 821966"/>
            <a:gd name="connsiteY20" fmla="*/ 264735 h 499492"/>
            <a:gd name="connsiteX21" fmla="*/ 742818 w 821966"/>
            <a:gd name="connsiteY21" fmla="*/ 267464 h 499492"/>
            <a:gd name="connsiteX22" fmla="*/ 710067 w 821966"/>
            <a:gd name="connsiteY22" fmla="*/ 270194 h 499492"/>
            <a:gd name="connsiteX23" fmla="*/ 693691 w 821966"/>
            <a:gd name="connsiteY23" fmla="*/ 275652 h 499492"/>
            <a:gd name="connsiteX24" fmla="*/ 685504 w 821966"/>
            <a:gd name="connsiteY24" fmla="*/ 278381 h 499492"/>
            <a:gd name="connsiteX25" fmla="*/ 680045 w 821966"/>
            <a:gd name="connsiteY25" fmla="*/ 283840 h 499492"/>
            <a:gd name="connsiteX26" fmla="*/ 671858 w 821966"/>
            <a:gd name="connsiteY26" fmla="*/ 297486 h 499492"/>
            <a:gd name="connsiteX27" fmla="*/ 663670 w 821966"/>
            <a:gd name="connsiteY27" fmla="*/ 313861 h 499492"/>
            <a:gd name="connsiteX28" fmla="*/ 655482 w 821966"/>
            <a:gd name="connsiteY28" fmla="*/ 327507 h 499492"/>
            <a:gd name="connsiteX29" fmla="*/ 652753 w 821966"/>
            <a:gd name="connsiteY29" fmla="*/ 338424 h 499492"/>
            <a:gd name="connsiteX30" fmla="*/ 647295 w 821966"/>
            <a:gd name="connsiteY30" fmla="*/ 354800 h 499492"/>
            <a:gd name="connsiteX31" fmla="*/ 641836 w 821966"/>
            <a:gd name="connsiteY31" fmla="*/ 371175 h 499492"/>
            <a:gd name="connsiteX32" fmla="*/ 639107 w 821966"/>
            <a:gd name="connsiteY32" fmla="*/ 379363 h 499492"/>
            <a:gd name="connsiteX33" fmla="*/ 636378 w 821966"/>
            <a:gd name="connsiteY33" fmla="*/ 387550 h 499492"/>
            <a:gd name="connsiteX34" fmla="*/ 633649 w 821966"/>
            <a:gd name="connsiteY34" fmla="*/ 398467 h 499492"/>
            <a:gd name="connsiteX35" fmla="*/ 630919 w 821966"/>
            <a:gd name="connsiteY35" fmla="*/ 406655 h 499492"/>
            <a:gd name="connsiteX36" fmla="*/ 628190 w 821966"/>
            <a:gd name="connsiteY36" fmla="*/ 420301 h 499492"/>
            <a:gd name="connsiteX37" fmla="*/ 620002 w 821966"/>
            <a:gd name="connsiteY37" fmla="*/ 423030 h 499492"/>
            <a:gd name="connsiteX38" fmla="*/ 584522 w 821966"/>
            <a:gd name="connsiteY38" fmla="*/ 425760 h 499492"/>
            <a:gd name="connsiteX39" fmla="*/ 559959 w 821966"/>
            <a:gd name="connsiteY39" fmla="*/ 428489 h 499492"/>
            <a:gd name="connsiteX40" fmla="*/ 543584 w 821966"/>
            <a:gd name="connsiteY40" fmla="*/ 433947 h 499492"/>
            <a:gd name="connsiteX41" fmla="*/ 540855 w 821966"/>
            <a:gd name="connsiteY41" fmla="*/ 444864 h 499492"/>
            <a:gd name="connsiteX42" fmla="*/ 538126 w 821966"/>
            <a:gd name="connsiteY42" fmla="*/ 458510 h 499492"/>
            <a:gd name="connsiteX43" fmla="*/ 529938 w 821966"/>
            <a:gd name="connsiteY43" fmla="*/ 463969 h 499492"/>
            <a:gd name="connsiteX44" fmla="*/ 516292 w 821966"/>
            <a:gd name="connsiteY44" fmla="*/ 472156 h 499492"/>
            <a:gd name="connsiteX45" fmla="*/ 502646 w 821966"/>
            <a:gd name="connsiteY45" fmla="*/ 469427 h 499492"/>
            <a:gd name="connsiteX46" fmla="*/ 494458 w 821966"/>
            <a:gd name="connsiteY46" fmla="*/ 455781 h 499492"/>
            <a:gd name="connsiteX47" fmla="*/ 489000 w 821966"/>
            <a:gd name="connsiteY47" fmla="*/ 447593 h 499492"/>
            <a:gd name="connsiteX48" fmla="*/ 469895 w 821966"/>
            <a:gd name="connsiteY48" fmla="*/ 431218 h 499492"/>
            <a:gd name="connsiteX49" fmla="*/ 450790 w 821966"/>
            <a:gd name="connsiteY49" fmla="*/ 417572 h 499492"/>
            <a:gd name="connsiteX50" fmla="*/ 437144 w 821966"/>
            <a:gd name="connsiteY50" fmla="*/ 409384 h 499492"/>
            <a:gd name="connsiteX51" fmla="*/ 428957 w 821966"/>
            <a:gd name="connsiteY51" fmla="*/ 403926 h 499492"/>
            <a:gd name="connsiteX52" fmla="*/ 409852 w 821966"/>
            <a:gd name="connsiteY52" fmla="*/ 398467 h 499492"/>
            <a:gd name="connsiteX53" fmla="*/ 388018 w 821966"/>
            <a:gd name="connsiteY53" fmla="*/ 401196 h 499492"/>
            <a:gd name="connsiteX54" fmla="*/ 385289 w 821966"/>
            <a:gd name="connsiteY54" fmla="*/ 409384 h 499492"/>
            <a:gd name="connsiteX55" fmla="*/ 382560 w 821966"/>
            <a:gd name="connsiteY55" fmla="*/ 433947 h 499492"/>
            <a:gd name="connsiteX56" fmla="*/ 379830 w 821966"/>
            <a:gd name="connsiteY56" fmla="*/ 442135 h 499492"/>
            <a:gd name="connsiteX57" fmla="*/ 371643 w 821966"/>
            <a:gd name="connsiteY57" fmla="*/ 444864 h 499492"/>
            <a:gd name="connsiteX58" fmla="*/ 317058 w 821966"/>
            <a:gd name="connsiteY58" fmla="*/ 453052 h 499492"/>
            <a:gd name="connsiteX59" fmla="*/ 308871 w 821966"/>
            <a:gd name="connsiteY59" fmla="*/ 458510 h 499492"/>
            <a:gd name="connsiteX60" fmla="*/ 295224 w 821966"/>
            <a:gd name="connsiteY60" fmla="*/ 474886 h 499492"/>
            <a:gd name="connsiteX61" fmla="*/ 284308 w 821966"/>
            <a:gd name="connsiteY61" fmla="*/ 477615 h 499492"/>
            <a:gd name="connsiteX62" fmla="*/ 254286 w 821966"/>
            <a:gd name="connsiteY62" fmla="*/ 474886 h 499492"/>
            <a:gd name="connsiteX63" fmla="*/ 229723 w 821966"/>
            <a:gd name="connsiteY63" fmla="*/ 472156 h 499492"/>
            <a:gd name="connsiteX64" fmla="*/ 196972 w 821966"/>
            <a:gd name="connsiteY64" fmla="*/ 474886 h 499492"/>
            <a:gd name="connsiteX65" fmla="*/ 183326 w 821966"/>
            <a:gd name="connsiteY65" fmla="*/ 485803 h 499492"/>
            <a:gd name="connsiteX66" fmla="*/ 175138 w 821966"/>
            <a:gd name="connsiteY66" fmla="*/ 491261 h 499492"/>
            <a:gd name="connsiteX67" fmla="*/ 169680 w 821966"/>
            <a:gd name="connsiteY67" fmla="*/ 499449 h 499492"/>
            <a:gd name="connsiteX68" fmla="*/ 150575 w 821966"/>
            <a:gd name="connsiteY68" fmla="*/ 493990 h 499492"/>
            <a:gd name="connsiteX69" fmla="*/ 136929 w 821966"/>
            <a:gd name="connsiteY69" fmla="*/ 474886 h 499492"/>
            <a:gd name="connsiteX70" fmla="*/ 131471 w 821966"/>
            <a:gd name="connsiteY70" fmla="*/ 469427 h 499492"/>
            <a:gd name="connsiteX71" fmla="*/ 126012 w 821966"/>
            <a:gd name="connsiteY71" fmla="*/ 463969 h 499492"/>
            <a:gd name="connsiteX72" fmla="*/ 123283 w 821966"/>
            <a:gd name="connsiteY72" fmla="*/ 455781 h 499492"/>
            <a:gd name="connsiteX73" fmla="*/ 115096 w 821966"/>
            <a:gd name="connsiteY73" fmla="*/ 453052 h 499492"/>
            <a:gd name="connsiteX74" fmla="*/ 93262 w 821966"/>
            <a:gd name="connsiteY74" fmla="*/ 450323 h 499492"/>
            <a:gd name="connsiteX75" fmla="*/ 68699 w 821966"/>
            <a:gd name="connsiteY75" fmla="*/ 436676 h 499492"/>
            <a:gd name="connsiteX76" fmla="*/ 44136 w 821966"/>
            <a:gd name="connsiteY76" fmla="*/ 447593 h 499492"/>
            <a:gd name="connsiteX77" fmla="*/ 14114 w 821966"/>
            <a:gd name="connsiteY77" fmla="*/ 455781 h 499492"/>
            <a:gd name="connsiteX78" fmla="*/ 5926 w 821966"/>
            <a:gd name="connsiteY78" fmla="*/ 453052 h 49949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Lst>
          <a:rect l="l" t="t" r="r" b="b"/>
          <a:pathLst>
            <a:path w="821966" h="499492">
              <a:moveTo>
                <a:pt x="816507" y="0"/>
              </a:moveTo>
              <a:cubicBezTo>
                <a:pt x="817417" y="10007"/>
                <a:pt x="818126" y="20035"/>
                <a:pt x="819236" y="30022"/>
              </a:cubicBezTo>
              <a:cubicBezTo>
                <a:pt x="820565" y="41986"/>
                <a:pt x="824651" y="49214"/>
                <a:pt x="819236" y="60043"/>
              </a:cubicBezTo>
              <a:cubicBezTo>
                <a:pt x="818085" y="62345"/>
                <a:pt x="816079" y="64351"/>
                <a:pt x="813777" y="65502"/>
              </a:cubicBezTo>
              <a:cubicBezTo>
                <a:pt x="808631" y="68075"/>
                <a:pt x="797402" y="70960"/>
                <a:pt x="797402" y="70960"/>
              </a:cubicBezTo>
              <a:cubicBezTo>
                <a:pt x="795583" y="72780"/>
                <a:pt x="794150" y="75095"/>
                <a:pt x="791944" y="76419"/>
              </a:cubicBezTo>
              <a:cubicBezTo>
                <a:pt x="789477" y="77899"/>
                <a:pt x="786329" y="77862"/>
                <a:pt x="783756" y="79148"/>
              </a:cubicBezTo>
              <a:cubicBezTo>
                <a:pt x="780822" y="80615"/>
                <a:pt x="778297" y="82787"/>
                <a:pt x="775568" y="84606"/>
              </a:cubicBezTo>
              <a:cubicBezTo>
                <a:pt x="766919" y="97581"/>
                <a:pt x="771146" y="89684"/>
                <a:pt x="764651" y="109169"/>
              </a:cubicBezTo>
              <a:lnTo>
                <a:pt x="761922" y="117357"/>
              </a:lnTo>
              <a:cubicBezTo>
                <a:pt x="762379" y="120554"/>
                <a:pt x="765377" y="149682"/>
                <a:pt x="770110" y="152837"/>
              </a:cubicBezTo>
              <a:lnTo>
                <a:pt x="778298" y="158295"/>
              </a:lnTo>
              <a:cubicBezTo>
                <a:pt x="779208" y="161024"/>
                <a:pt x="779741" y="163910"/>
                <a:pt x="781027" y="166483"/>
              </a:cubicBezTo>
              <a:cubicBezTo>
                <a:pt x="784471" y="173371"/>
                <a:pt x="786865" y="175051"/>
                <a:pt x="791944" y="180129"/>
              </a:cubicBezTo>
              <a:cubicBezTo>
                <a:pt x="792854" y="182858"/>
                <a:pt x="793387" y="185744"/>
                <a:pt x="794673" y="188317"/>
              </a:cubicBezTo>
              <a:cubicBezTo>
                <a:pt x="798117" y="195205"/>
                <a:pt x="800511" y="196885"/>
                <a:pt x="805590" y="201963"/>
              </a:cubicBezTo>
              <a:cubicBezTo>
                <a:pt x="804680" y="205602"/>
                <a:pt x="804849" y="209699"/>
                <a:pt x="802861" y="212880"/>
              </a:cubicBezTo>
              <a:cubicBezTo>
                <a:pt x="795298" y="224981"/>
                <a:pt x="792610" y="221666"/>
                <a:pt x="783756" y="229255"/>
              </a:cubicBezTo>
              <a:cubicBezTo>
                <a:pt x="783733" y="229275"/>
                <a:pt x="770121" y="242891"/>
                <a:pt x="767381" y="245631"/>
              </a:cubicBezTo>
              <a:cubicBezTo>
                <a:pt x="765561" y="247451"/>
                <a:pt x="763349" y="248948"/>
                <a:pt x="761922" y="251089"/>
              </a:cubicBezTo>
              <a:cubicBezTo>
                <a:pt x="759441" y="254811"/>
                <a:pt x="755329" y="262141"/>
                <a:pt x="751005" y="264735"/>
              </a:cubicBezTo>
              <a:cubicBezTo>
                <a:pt x="748538" y="266215"/>
                <a:pt x="745669" y="267084"/>
                <a:pt x="742818" y="267464"/>
              </a:cubicBezTo>
              <a:cubicBezTo>
                <a:pt x="731959" y="268912"/>
                <a:pt x="720984" y="269284"/>
                <a:pt x="710067" y="270194"/>
              </a:cubicBezTo>
              <a:lnTo>
                <a:pt x="693691" y="275652"/>
              </a:lnTo>
              <a:lnTo>
                <a:pt x="685504" y="278381"/>
              </a:lnTo>
              <a:cubicBezTo>
                <a:pt x="683684" y="280201"/>
                <a:pt x="681369" y="281633"/>
                <a:pt x="680045" y="283840"/>
              </a:cubicBezTo>
              <a:cubicBezTo>
                <a:pt x="669414" y="301558"/>
                <a:pt x="685691" y="283651"/>
                <a:pt x="671858" y="297486"/>
              </a:cubicBezTo>
              <a:cubicBezTo>
                <a:pt x="664993" y="318075"/>
                <a:pt x="674255" y="292690"/>
                <a:pt x="663670" y="313861"/>
              </a:cubicBezTo>
              <a:cubicBezTo>
                <a:pt x="656585" y="328032"/>
                <a:pt x="666144" y="316847"/>
                <a:pt x="655482" y="327507"/>
              </a:cubicBezTo>
              <a:cubicBezTo>
                <a:pt x="654572" y="331146"/>
                <a:pt x="653831" y="334831"/>
                <a:pt x="652753" y="338424"/>
              </a:cubicBezTo>
              <a:cubicBezTo>
                <a:pt x="651100" y="343935"/>
                <a:pt x="649115" y="349341"/>
                <a:pt x="647295" y="354800"/>
              </a:cubicBezTo>
              <a:lnTo>
                <a:pt x="641836" y="371175"/>
              </a:lnTo>
              <a:lnTo>
                <a:pt x="639107" y="379363"/>
              </a:lnTo>
              <a:cubicBezTo>
                <a:pt x="638197" y="382092"/>
                <a:pt x="637076" y="384759"/>
                <a:pt x="636378" y="387550"/>
              </a:cubicBezTo>
              <a:cubicBezTo>
                <a:pt x="635468" y="391189"/>
                <a:pt x="634680" y="394860"/>
                <a:pt x="633649" y="398467"/>
              </a:cubicBezTo>
              <a:cubicBezTo>
                <a:pt x="632859" y="401233"/>
                <a:pt x="631617" y="403864"/>
                <a:pt x="630919" y="406655"/>
              </a:cubicBezTo>
              <a:cubicBezTo>
                <a:pt x="629794" y="411155"/>
                <a:pt x="630763" y="416441"/>
                <a:pt x="628190" y="420301"/>
              </a:cubicBezTo>
              <a:cubicBezTo>
                <a:pt x="626594" y="422695"/>
                <a:pt x="622857" y="422673"/>
                <a:pt x="620002" y="423030"/>
              </a:cubicBezTo>
              <a:cubicBezTo>
                <a:pt x="608232" y="424501"/>
                <a:pt x="596335" y="424686"/>
                <a:pt x="584522" y="425760"/>
              </a:cubicBezTo>
              <a:cubicBezTo>
                <a:pt x="576318" y="426506"/>
                <a:pt x="568147" y="427579"/>
                <a:pt x="559959" y="428489"/>
              </a:cubicBezTo>
              <a:cubicBezTo>
                <a:pt x="554501" y="430308"/>
                <a:pt x="544979" y="428365"/>
                <a:pt x="543584" y="433947"/>
              </a:cubicBezTo>
              <a:cubicBezTo>
                <a:pt x="542674" y="437586"/>
                <a:pt x="541669" y="441202"/>
                <a:pt x="540855" y="444864"/>
              </a:cubicBezTo>
              <a:cubicBezTo>
                <a:pt x="539849" y="449392"/>
                <a:pt x="540427" y="454482"/>
                <a:pt x="538126" y="458510"/>
              </a:cubicBezTo>
              <a:cubicBezTo>
                <a:pt x="536499" y="461358"/>
                <a:pt x="532500" y="461920"/>
                <a:pt x="529938" y="463969"/>
              </a:cubicBezTo>
              <a:cubicBezTo>
                <a:pt x="519235" y="472531"/>
                <a:pt x="530508" y="467417"/>
                <a:pt x="516292" y="472156"/>
              </a:cubicBezTo>
              <a:cubicBezTo>
                <a:pt x="511743" y="471246"/>
                <a:pt x="506910" y="471254"/>
                <a:pt x="502646" y="469427"/>
              </a:cubicBezTo>
              <a:cubicBezTo>
                <a:pt x="495860" y="466519"/>
                <a:pt x="497210" y="461285"/>
                <a:pt x="494458" y="455781"/>
              </a:cubicBezTo>
              <a:cubicBezTo>
                <a:pt x="492991" y="452847"/>
                <a:pt x="491135" y="450084"/>
                <a:pt x="489000" y="447593"/>
              </a:cubicBezTo>
              <a:cubicBezTo>
                <a:pt x="470852" y="426419"/>
                <a:pt x="485496" y="444590"/>
                <a:pt x="469895" y="431218"/>
              </a:cubicBezTo>
              <a:cubicBezTo>
                <a:pt x="453411" y="417089"/>
                <a:pt x="465835" y="422587"/>
                <a:pt x="450790" y="417572"/>
              </a:cubicBezTo>
              <a:cubicBezTo>
                <a:pt x="440130" y="406910"/>
                <a:pt x="451315" y="416469"/>
                <a:pt x="437144" y="409384"/>
              </a:cubicBezTo>
              <a:cubicBezTo>
                <a:pt x="434210" y="407917"/>
                <a:pt x="431891" y="405393"/>
                <a:pt x="428957" y="403926"/>
              </a:cubicBezTo>
              <a:cubicBezTo>
                <a:pt x="425037" y="401966"/>
                <a:pt x="413356" y="399343"/>
                <a:pt x="409852" y="398467"/>
              </a:cubicBezTo>
              <a:cubicBezTo>
                <a:pt x="402574" y="399377"/>
                <a:pt x="394720" y="398217"/>
                <a:pt x="388018" y="401196"/>
              </a:cubicBezTo>
              <a:cubicBezTo>
                <a:pt x="385389" y="402364"/>
                <a:pt x="385762" y="406546"/>
                <a:pt x="385289" y="409384"/>
              </a:cubicBezTo>
              <a:cubicBezTo>
                <a:pt x="383935" y="417510"/>
                <a:pt x="383914" y="425821"/>
                <a:pt x="382560" y="433947"/>
              </a:cubicBezTo>
              <a:cubicBezTo>
                <a:pt x="382087" y="436785"/>
                <a:pt x="381864" y="440101"/>
                <a:pt x="379830" y="442135"/>
              </a:cubicBezTo>
              <a:cubicBezTo>
                <a:pt x="377796" y="444169"/>
                <a:pt x="374372" y="443954"/>
                <a:pt x="371643" y="444864"/>
              </a:cubicBezTo>
              <a:cubicBezTo>
                <a:pt x="353761" y="462746"/>
                <a:pt x="374018" y="444915"/>
                <a:pt x="317058" y="453052"/>
              </a:cubicBezTo>
              <a:cubicBezTo>
                <a:pt x="313811" y="453516"/>
                <a:pt x="311600" y="456691"/>
                <a:pt x="308871" y="458510"/>
              </a:cubicBezTo>
              <a:cubicBezTo>
                <a:pt x="305393" y="463727"/>
                <a:pt x="300882" y="471653"/>
                <a:pt x="295224" y="474886"/>
              </a:cubicBezTo>
              <a:cubicBezTo>
                <a:pt x="291968" y="476747"/>
                <a:pt x="287947" y="476705"/>
                <a:pt x="284308" y="477615"/>
              </a:cubicBezTo>
              <a:lnTo>
                <a:pt x="254286" y="474886"/>
              </a:lnTo>
              <a:cubicBezTo>
                <a:pt x="246089" y="474066"/>
                <a:pt x="237961" y="472156"/>
                <a:pt x="229723" y="472156"/>
              </a:cubicBezTo>
              <a:cubicBezTo>
                <a:pt x="218768" y="472156"/>
                <a:pt x="207889" y="473976"/>
                <a:pt x="196972" y="474886"/>
              </a:cubicBezTo>
              <a:cubicBezTo>
                <a:pt x="171765" y="491690"/>
                <a:pt x="202778" y="470242"/>
                <a:pt x="183326" y="485803"/>
              </a:cubicBezTo>
              <a:cubicBezTo>
                <a:pt x="180765" y="487852"/>
                <a:pt x="177867" y="489442"/>
                <a:pt x="175138" y="491261"/>
              </a:cubicBezTo>
              <a:cubicBezTo>
                <a:pt x="173319" y="493990"/>
                <a:pt x="172792" y="498412"/>
                <a:pt x="169680" y="499449"/>
              </a:cubicBezTo>
              <a:cubicBezTo>
                <a:pt x="167969" y="500019"/>
                <a:pt x="153121" y="494838"/>
                <a:pt x="150575" y="493990"/>
              </a:cubicBezTo>
              <a:cubicBezTo>
                <a:pt x="146218" y="480920"/>
                <a:pt x="149880" y="487838"/>
                <a:pt x="136929" y="474886"/>
              </a:cubicBezTo>
              <a:lnTo>
                <a:pt x="131471" y="469427"/>
              </a:lnTo>
              <a:lnTo>
                <a:pt x="126012" y="463969"/>
              </a:lnTo>
              <a:cubicBezTo>
                <a:pt x="125102" y="461240"/>
                <a:pt x="125317" y="457815"/>
                <a:pt x="123283" y="455781"/>
              </a:cubicBezTo>
              <a:cubicBezTo>
                <a:pt x="121249" y="453747"/>
                <a:pt x="117926" y="453567"/>
                <a:pt x="115096" y="453052"/>
              </a:cubicBezTo>
              <a:cubicBezTo>
                <a:pt x="107880" y="451740"/>
                <a:pt x="100540" y="451233"/>
                <a:pt x="93262" y="450323"/>
              </a:cubicBezTo>
              <a:cubicBezTo>
                <a:pt x="74492" y="437810"/>
                <a:pt x="83110" y="441481"/>
                <a:pt x="68699" y="436676"/>
              </a:cubicBezTo>
              <a:cubicBezTo>
                <a:pt x="28685" y="443347"/>
                <a:pt x="70067" y="433187"/>
                <a:pt x="44136" y="447593"/>
              </a:cubicBezTo>
              <a:cubicBezTo>
                <a:pt x="36343" y="451922"/>
                <a:pt x="22935" y="454017"/>
                <a:pt x="14114" y="455781"/>
              </a:cubicBezTo>
              <a:cubicBezTo>
                <a:pt x="-1316" y="452695"/>
                <a:pt x="-4171" y="453052"/>
                <a:pt x="5926" y="453052"/>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138</xdr:col>
      <xdr:colOff>10427</xdr:colOff>
      <xdr:row>143</xdr:row>
      <xdr:rowOff>2729</xdr:rowOff>
    </xdr:from>
    <xdr:to>
      <xdr:col>151</xdr:col>
      <xdr:colOff>10917</xdr:colOff>
      <xdr:row>169</xdr:row>
      <xdr:rowOff>8188</xdr:rowOff>
    </xdr:to>
    <xdr:sp macro="" textlink="">
      <xdr:nvSpPr>
        <xdr:cNvPr id="68" name="Freeform 77">
          <a:extLst>
            <a:ext uri="{FF2B5EF4-FFF2-40B4-BE49-F238E27FC236}">
              <a16:creationId xmlns:a16="http://schemas.microsoft.com/office/drawing/2014/main" id="{00000000-0008-0000-0F00-000044000000}"/>
            </a:ext>
          </a:extLst>
        </xdr:cNvPr>
        <xdr:cNvSpPr/>
      </xdr:nvSpPr>
      <xdr:spPr>
        <a:xfrm>
          <a:off x="4986287" y="2349689"/>
          <a:ext cx="396730" cy="401699"/>
        </a:xfrm>
        <a:custGeom>
          <a:avLst/>
          <a:gdLst>
            <a:gd name="connsiteX0" fmla="*/ 322538 w 355289"/>
            <a:gd name="connsiteY0" fmla="*/ 0 h 502178"/>
            <a:gd name="connsiteX1" fmla="*/ 325268 w 355289"/>
            <a:gd name="connsiteY1" fmla="*/ 13646 h 502178"/>
            <a:gd name="connsiteX2" fmla="*/ 327997 w 355289"/>
            <a:gd name="connsiteY2" fmla="*/ 24563 h 502178"/>
            <a:gd name="connsiteX3" fmla="*/ 330726 w 355289"/>
            <a:gd name="connsiteY3" fmla="*/ 40938 h 502178"/>
            <a:gd name="connsiteX4" fmla="*/ 338914 w 355289"/>
            <a:gd name="connsiteY4" fmla="*/ 54585 h 502178"/>
            <a:gd name="connsiteX5" fmla="*/ 347102 w 355289"/>
            <a:gd name="connsiteY5" fmla="*/ 57314 h 502178"/>
            <a:gd name="connsiteX6" fmla="*/ 352560 w 355289"/>
            <a:gd name="connsiteY6" fmla="*/ 128274 h 502178"/>
            <a:gd name="connsiteX7" fmla="*/ 355289 w 355289"/>
            <a:gd name="connsiteY7" fmla="*/ 139191 h 502178"/>
            <a:gd name="connsiteX8" fmla="*/ 352560 w 355289"/>
            <a:gd name="connsiteY8" fmla="*/ 169212 h 502178"/>
            <a:gd name="connsiteX9" fmla="*/ 347102 w 355289"/>
            <a:gd name="connsiteY9" fmla="*/ 174671 h 502178"/>
            <a:gd name="connsiteX10" fmla="*/ 341643 w 355289"/>
            <a:gd name="connsiteY10" fmla="*/ 191046 h 502178"/>
            <a:gd name="connsiteX11" fmla="*/ 338914 w 355289"/>
            <a:gd name="connsiteY11" fmla="*/ 199234 h 502178"/>
            <a:gd name="connsiteX12" fmla="*/ 336185 w 355289"/>
            <a:gd name="connsiteY12" fmla="*/ 207421 h 502178"/>
            <a:gd name="connsiteX13" fmla="*/ 330726 w 355289"/>
            <a:gd name="connsiteY13" fmla="*/ 226526 h 502178"/>
            <a:gd name="connsiteX14" fmla="*/ 319809 w 355289"/>
            <a:gd name="connsiteY14" fmla="*/ 240172 h 502178"/>
            <a:gd name="connsiteX15" fmla="*/ 303434 w 355289"/>
            <a:gd name="connsiteY15" fmla="*/ 259277 h 502178"/>
            <a:gd name="connsiteX16" fmla="*/ 297975 w 355289"/>
            <a:gd name="connsiteY16" fmla="*/ 264735 h 502178"/>
            <a:gd name="connsiteX17" fmla="*/ 265225 w 355289"/>
            <a:gd name="connsiteY17" fmla="*/ 267464 h 502178"/>
            <a:gd name="connsiteX18" fmla="*/ 262495 w 355289"/>
            <a:gd name="connsiteY18" fmla="*/ 275652 h 502178"/>
            <a:gd name="connsiteX19" fmla="*/ 257037 w 355289"/>
            <a:gd name="connsiteY19" fmla="*/ 294757 h 502178"/>
            <a:gd name="connsiteX20" fmla="*/ 251579 w 355289"/>
            <a:gd name="connsiteY20" fmla="*/ 302944 h 502178"/>
            <a:gd name="connsiteX21" fmla="*/ 229745 w 355289"/>
            <a:gd name="connsiteY21" fmla="*/ 308403 h 502178"/>
            <a:gd name="connsiteX22" fmla="*/ 213369 w 355289"/>
            <a:gd name="connsiteY22" fmla="*/ 305673 h 502178"/>
            <a:gd name="connsiteX23" fmla="*/ 196994 w 355289"/>
            <a:gd name="connsiteY23" fmla="*/ 300215 h 502178"/>
            <a:gd name="connsiteX24" fmla="*/ 188806 w 355289"/>
            <a:gd name="connsiteY24" fmla="*/ 305673 h 502178"/>
            <a:gd name="connsiteX25" fmla="*/ 186077 w 355289"/>
            <a:gd name="connsiteY25" fmla="*/ 313861 h 502178"/>
            <a:gd name="connsiteX26" fmla="*/ 180619 w 355289"/>
            <a:gd name="connsiteY26" fmla="*/ 319320 h 502178"/>
            <a:gd name="connsiteX27" fmla="*/ 177889 w 355289"/>
            <a:gd name="connsiteY27" fmla="*/ 327507 h 502178"/>
            <a:gd name="connsiteX28" fmla="*/ 172431 w 355289"/>
            <a:gd name="connsiteY28" fmla="*/ 332966 h 502178"/>
            <a:gd name="connsiteX29" fmla="*/ 164243 w 355289"/>
            <a:gd name="connsiteY29" fmla="*/ 335695 h 502178"/>
            <a:gd name="connsiteX30" fmla="*/ 126034 w 355289"/>
            <a:gd name="connsiteY30" fmla="*/ 338424 h 502178"/>
            <a:gd name="connsiteX31" fmla="*/ 112388 w 355289"/>
            <a:gd name="connsiteY31" fmla="*/ 349341 h 502178"/>
            <a:gd name="connsiteX32" fmla="*/ 101471 w 355289"/>
            <a:gd name="connsiteY32" fmla="*/ 360258 h 502178"/>
            <a:gd name="connsiteX33" fmla="*/ 96013 w 355289"/>
            <a:gd name="connsiteY33" fmla="*/ 379363 h 502178"/>
            <a:gd name="connsiteX34" fmla="*/ 93283 w 355289"/>
            <a:gd name="connsiteY34" fmla="*/ 387550 h 502178"/>
            <a:gd name="connsiteX35" fmla="*/ 90554 w 355289"/>
            <a:gd name="connsiteY35" fmla="*/ 398467 h 502178"/>
            <a:gd name="connsiteX36" fmla="*/ 82367 w 355289"/>
            <a:gd name="connsiteY36" fmla="*/ 401196 h 502178"/>
            <a:gd name="connsiteX37" fmla="*/ 68720 w 355289"/>
            <a:gd name="connsiteY37" fmla="*/ 393009 h 502178"/>
            <a:gd name="connsiteX38" fmla="*/ 60533 w 355289"/>
            <a:gd name="connsiteY38" fmla="*/ 390279 h 502178"/>
            <a:gd name="connsiteX39" fmla="*/ 52345 w 355289"/>
            <a:gd name="connsiteY39" fmla="*/ 384821 h 502178"/>
            <a:gd name="connsiteX40" fmla="*/ 35970 w 355289"/>
            <a:gd name="connsiteY40" fmla="*/ 379363 h 502178"/>
            <a:gd name="connsiteX41" fmla="*/ 27782 w 355289"/>
            <a:gd name="connsiteY41" fmla="*/ 376633 h 502178"/>
            <a:gd name="connsiteX42" fmla="*/ 5948 w 355289"/>
            <a:gd name="connsiteY42" fmla="*/ 379363 h 502178"/>
            <a:gd name="connsiteX43" fmla="*/ 490 w 355289"/>
            <a:gd name="connsiteY43" fmla="*/ 387550 h 502178"/>
            <a:gd name="connsiteX44" fmla="*/ 3219 w 355289"/>
            <a:gd name="connsiteY44" fmla="*/ 447593 h 502178"/>
            <a:gd name="connsiteX45" fmla="*/ 14136 w 355289"/>
            <a:gd name="connsiteY45" fmla="*/ 458510 h 502178"/>
            <a:gd name="connsiteX46" fmla="*/ 19594 w 355289"/>
            <a:gd name="connsiteY46" fmla="*/ 463969 h 502178"/>
            <a:gd name="connsiteX47" fmla="*/ 46887 w 355289"/>
            <a:gd name="connsiteY47" fmla="*/ 472156 h 502178"/>
            <a:gd name="connsiteX48" fmla="*/ 57804 w 355289"/>
            <a:gd name="connsiteY48" fmla="*/ 483073 h 502178"/>
            <a:gd name="connsiteX49" fmla="*/ 79637 w 355289"/>
            <a:gd name="connsiteY49" fmla="*/ 499448 h 502178"/>
            <a:gd name="connsiteX50" fmla="*/ 101471 w 355289"/>
            <a:gd name="connsiteY50" fmla="*/ 502178 h 502178"/>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Lst>
          <a:rect l="l" t="t" r="r" b="b"/>
          <a:pathLst>
            <a:path w="355289" h="502178">
              <a:moveTo>
                <a:pt x="322538" y="0"/>
              </a:moveTo>
              <a:cubicBezTo>
                <a:pt x="323448" y="4549"/>
                <a:pt x="324262" y="9118"/>
                <a:pt x="325268" y="13646"/>
              </a:cubicBezTo>
              <a:cubicBezTo>
                <a:pt x="326082" y="17308"/>
                <a:pt x="327261" y="20885"/>
                <a:pt x="327997" y="24563"/>
              </a:cubicBezTo>
              <a:cubicBezTo>
                <a:pt x="329082" y="29989"/>
                <a:pt x="329526" y="35536"/>
                <a:pt x="330726" y="40938"/>
              </a:cubicBezTo>
              <a:cubicBezTo>
                <a:pt x="332047" y="46883"/>
                <a:pt x="333408" y="51281"/>
                <a:pt x="338914" y="54585"/>
              </a:cubicBezTo>
              <a:cubicBezTo>
                <a:pt x="341381" y="56065"/>
                <a:pt x="344373" y="56404"/>
                <a:pt x="347102" y="57314"/>
              </a:cubicBezTo>
              <a:cubicBezTo>
                <a:pt x="356808" y="86435"/>
                <a:pt x="347124" y="54880"/>
                <a:pt x="352560" y="128274"/>
              </a:cubicBezTo>
              <a:cubicBezTo>
                <a:pt x="352837" y="132015"/>
                <a:pt x="354379" y="135552"/>
                <a:pt x="355289" y="139191"/>
              </a:cubicBezTo>
              <a:cubicBezTo>
                <a:pt x="354379" y="149198"/>
                <a:pt x="354819" y="159421"/>
                <a:pt x="352560" y="169212"/>
              </a:cubicBezTo>
              <a:cubicBezTo>
                <a:pt x="351981" y="171719"/>
                <a:pt x="348253" y="172369"/>
                <a:pt x="347102" y="174671"/>
              </a:cubicBezTo>
              <a:cubicBezTo>
                <a:pt x="344529" y="179817"/>
                <a:pt x="343463" y="185588"/>
                <a:pt x="341643" y="191046"/>
              </a:cubicBezTo>
              <a:lnTo>
                <a:pt x="338914" y="199234"/>
              </a:lnTo>
              <a:cubicBezTo>
                <a:pt x="338004" y="201963"/>
                <a:pt x="336883" y="204630"/>
                <a:pt x="336185" y="207421"/>
              </a:cubicBezTo>
              <a:cubicBezTo>
                <a:pt x="335311" y="210914"/>
                <a:pt x="332682" y="222614"/>
                <a:pt x="330726" y="226526"/>
              </a:cubicBezTo>
              <a:cubicBezTo>
                <a:pt x="325124" y="237732"/>
                <a:pt x="326581" y="231707"/>
                <a:pt x="319809" y="240172"/>
              </a:cubicBezTo>
              <a:cubicBezTo>
                <a:pt x="303181" y="260957"/>
                <a:pt x="329718" y="232995"/>
                <a:pt x="303434" y="259277"/>
              </a:cubicBezTo>
              <a:cubicBezTo>
                <a:pt x="301614" y="261096"/>
                <a:pt x="300539" y="264521"/>
                <a:pt x="297975" y="264735"/>
              </a:cubicBezTo>
              <a:lnTo>
                <a:pt x="265225" y="267464"/>
              </a:lnTo>
              <a:cubicBezTo>
                <a:pt x="264315" y="270193"/>
                <a:pt x="263285" y="272886"/>
                <a:pt x="262495" y="275652"/>
              </a:cubicBezTo>
              <a:cubicBezTo>
                <a:pt x="261329" y="279733"/>
                <a:pt x="259218" y="290395"/>
                <a:pt x="257037" y="294757"/>
              </a:cubicBezTo>
              <a:cubicBezTo>
                <a:pt x="255570" y="297691"/>
                <a:pt x="254140" y="300895"/>
                <a:pt x="251579" y="302944"/>
              </a:cubicBezTo>
              <a:cubicBezTo>
                <a:pt x="248783" y="305181"/>
                <a:pt x="230422" y="308268"/>
                <a:pt x="229745" y="308403"/>
              </a:cubicBezTo>
              <a:cubicBezTo>
                <a:pt x="224286" y="307493"/>
                <a:pt x="218738" y="307015"/>
                <a:pt x="213369" y="305673"/>
              </a:cubicBezTo>
              <a:cubicBezTo>
                <a:pt x="207787" y="304278"/>
                <a:pt x="196994" y="300215"/>
                <a:pt x="196994" y="300215"/>
              </a:cubicBezTo>
              <a:cubicBezTo>
                <a:pt x="194265" y="302034"/>
                <a:pt x="190855" y="303112"/>
                <a:pt x="188806" y="305673"/>
              </a:cubicBezTo>
              <a:cubicBezTo>
                <a:pt x="187009" y="307919"/>
                <a:pt x="187557" y="311394"/>
                <a:pt x="186077" y="313861"/>
              </a:cubicBezTo>
              <a:cubicBezTo>
                <a:pt x="184753" y="316068"/>
                <a:pt x="182438" y="317500"/>
                <a:pt x="180619" y="319320"/>
              </a:cubicBezTo>
              <a:cubicBezTo>
                <a:pt x="179709" y="322049"/>
                <a:pt x="179369" y="325040"/>
                <a:pt x="177889" y="327507"/>
              </a:cubicBezTo>
              <a:cubicBezTo>
                <a:pt x="176565" y="329713"/>
                <a:pt x="174637" y="331642"/>
                <a:pt x="172431" y="332966"/>
              </a:cubicBezTo>
              <a:cubicBezTo>
                <a:pt x="169964" y="334446"/>
                <a:pt x="167100" y="335359"/>
                <a:pt x="164243" y="335695"/>
              </a:cubicBezTo>
              <a:cubicBezTo>
                <a:pt x="151562" y="337187"/>
                <a:pt x="138770" y="337514"/>
                <a:pt x="126034" y="338424"/>
              </a:cubicBezTo>
              <a:cubicBezTo>
                <a:pt x="107467" y="356994"/>
                <a:pt x="136471" y="328699"/>
                <a:pt x="112388" y="349341"/>
              </a:cubicBezTo>
              <a:cubicBezTo>
                <a:pt x="108481" y="352690"/>
                <a:pt x="101471" y="360258"/>
                <a:pt x="101471" y="360258"/>
              </a:cubicBezTo>
              <a:cubicBezTo>
                <a:pt x="94919" y="379916"/>
                <a:pt x="102878" y="355340"/>
                <a:pt x="96013" y="379363"/>
              </a:cubicBezTo>
              <a:cubicBezTo>
                <a:pt x="95223" y="382129"/>
                <a:pt x="94073" y="384784"/>
                <a:pt x="93283" y="387550"/>
              </a:cubicBezTo>
              <a:cubicBezTo>
                <a:pt x="92252" y="391157"/>
                <a:pt x="92897" y="395538"/>
                <a:pt x="90554" y="398467"/>
              </a:cubicBezTo>
              <a:cubicBezTo>
                <a:pt x="88757" y="400713"/>
                <a:pt x="85096" y="400286"/>
                <a:pt x="82367" y="401196"/>
              </a:cubicBezTo>
              <a:cubicBezTo>
                <a:pt x="59181" y="393468"/>
                <a:pt x="87445" y="404244"/>
                <a:pt x="68720" y="393009"/>
              </a:cubicBezTo>
              <a:cubicBezTo>
                <a:pt x="66253" y="391529"/>
                <a:pt x="63106" y="391566"/>
                <a:pt x="60533" y="390279"/>
              </a:cubicBezTo>
              <a:cubicBezTo>
                <a:pt x="57599" y="388812"/>
                <a:pt x="55342" y="386153"/>
                <a:pt x="52345" y="384821"/>
              </a:cubicBezTo>
              <a:cubicBezTo>
                <a:pt x="47087" y="382484"/>
                <a:pt x="41428" y="381182"/>
                <a:pt x="35970" y="379363"/>
              </a:cubicBezTo>
              <a:lnTo>
                <a:pt x="27782" y="376633"/>
              </a:lnTo>
              <a:cubicBezTo>
                <a:pt x="20504" y="377543"/>
                <a:pt x="12758" y="376639"/>
                <a:pt x="5948" y="379363"/>
              </a:cubicBezTo>
              <a:cubicBezTo>
                <a:pt x="2903" y="380581"/>
                <a:pt x="621" y="384273"/>
                <a:pt x="490" y="387550"/>
              </a:cubicBezTo>
              <a:cubicBezTo>
                <a:pt x="-311" y="407569"/>
                <a:pt x="-565" y="427918"/>
                <a:pt x="3219" y="447593"/>
              </a:cubicBezTo>
              <a:cubicBezTo>
                <a:pt x="4191" y="452647"/>
                <a:pt x="10497" y="454871"/>
                <a:pt x="14136" y="458510"/>
              </a:cubicBezTo>
              <a:cubicBezTo>
                <a:pt x="15955" y="460330"/>
                <a:pt x="17153" y="463155"/>
                <a:pt x="19594" y="463969"/>
              </a:cubicBezTo>
              <a:cubicBezTo>
                <a:pt x="39529" y="470613"/>
                <a:pt x="30388" y="468032"/>
                <a:pt x="46887" y="472156"/>
              </a:cubicBezTo>
              <a:lnTo>
                <a:pt x="57804" y="483073"/>
              </a:lnTo>
              <a:cubicBezTo>
                <a:pt x="63406" y="488676"/>
                <a:pt x="72578" y="498565"/>
                <a:pt x="79637" y="499448"/>
              </a:cubicBezTo>
              <a:lnTo>
                <a:pt x="101471" y="502178"/>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142</xdr:col>
      <xdr:colOff>0</xdr:colOff>
      <xdr:row>169</xdr:row>
      <xdr:rowOff>8188</xdr:rowOff>
    </xdr:from>
    <xdr:to>
      <xdr:col>149</xdr:col>
      <xdr:colOff>13646</xdr:colOff>
      <xdr:row>181</xdr:row>
      <xdr:rowOff>13652</xdr:rowOff>
    </xdr:to>
    <xdr:sp macro="" textlink="">
      <xdr:nvSpPr>
        <xdr:cNvPr id="69" name="Freeform 78">
          <a:extLst>
            <a:ext uri="{FF2B5EF4-FFF2-40B4-BE49-F238E27FC236}">
              <a16:creationId xmlns:a16="http://schemas.microsoft.com/office/drawing/2014/main" id="{00000000-0008-0000-0F00-000045000000}"/>
            </a:ext>
          </a:extLst>
        </xdr:cNvPr>
        <xdr:cNvSpPr/>
      </xdr:nvSpPr>
      <xdr:spPr>
        <a:xfrm>
          <a:off x="5097780" y="2751388"/>
          <a:ext cx="227006" cy="188344"/>
        </a:xfrm>
        <a:custGeom>
          <a:avLst/>
          <a:gdLst>
            <a:gd name="connsiteX0" fmla="*/ 0 w 204692"/>
            <a:gd name="connsiteY0" fmla="*/ 0 h 234719"/>
            <a:gd name="connsiteX1" fmla="*/ 13646 w 204692"/>
            <a:gd name="connsiteY1" fmla="*/ 21834 h 234719"/>
            <a:gd name="connsiteX2" fmla="*/ 19104 w 204692"/>
            <a:gd name="connsiteY2" fmla="*/ 30021 h 234719"/>
            <a:gd name="connsiteX3" fmla="*/ 32751 w 204692"/>
            <a:gd name="connsiteY3" fmla="*/ 43667 h 234719"/>
            <a:gd name="connsiteX4" fmla="*/ 38209 w 204692"/>
            <a:gd name="connsiteY4" fmla="*/ 49126 h 234719"/>
            <a:gd name="connsiteX5" fmla="*/ 40938 w 204692"/>
            <a:gd name="connsiteY5" fmla="*/ 57313 h 234719"/>
            <a:gd name="connsiteX6" fmla="*/ 57314 w 204692"/>
            <a:gd name="connsiteY6" fmla="*/ 65501 h 234719"/>
            <a:gd name="connsiteX7" fmla="*/ 68231 w 204692"/>
            <a:gd name="connsiteY7" fmla="*/ 79147 h 234719"/>
            <a:gd name="connsiteX8" fmla="*/ 79147 w 204692"/>
            <a:gd name="connsiteY8" fmla="*/ 92793 h 234719"/>
            <a:gd name="connsiteX9" fmla="*/ 81877 w 204692"/>
            <a:gd name="connsiteY9" fmla="*/ 100981 h 234719"/>
            <a:gd name="connsiteX10" fmla="*/ 87335 w 204692"/>
            <a:gd name="connsiteY10" fmla="*/ 109169 h 234719"/>
            <a:gd name="connsiteX11" fmla="*/ 98252 w 204692"/>
            <a:gd name="connsiteY11" fmla="*/ 131003 h 234719"/>
            <a:gd name="connsiteX12" fmla="*/ 103711 w 204692"/>
            <a:gd name="connsiteY12" fmla="*/ 147378 h 234719"/>
            <a:gd name="connsiteX13" fmla="*/ 109169 w 204692"/>
            <a:gd name="connsiteY13" fmla="*/ 155566 h 234719"/>
            <a:gd name="connsiteX14" fmla="*/ 111898 w 204692"/>
            <a:gd name="connsiteY14" fmla="*/ 163753 h 234719"/>
            <a:gd name="connsiteX15" fmla="*/ 117357 w 204692"/>
            <a:gd name="connsiteY15" fmla="*/ 169212 h 234719"/>
            <a:gd name="connsiteX16" fmla="*/ 122815 w 204692"/>
            <a:gd name="connsiteY16" fmla="*/ 177399 h 234719"/>
            <a:gd name="connsiteX17" fmla="*/ 125544 w 204692"/>
            <a:gd name="connsiteY17" fmla="*/ 185587 h 234719"/>
            <a:gd name="connsiteX18" fmla="*/ 122815 w 204692"/>
            <a:gd name="connsiteY18" fmla="*/ 193775 h 234719"/>
            <a:gd name="connsiteX19" fmla="*/ 136461 w 204692"/>
            <a:gd name="connsiteY19" fmla="*/ 201962 h 234719"/>
            <a:gd name="connsiteX20" fmla="*/ 150107 w 204692"/>
            <a:gd name="connsiteY20" fmla="*/ 212879 h 234719"/>
            <a:gd name="connsiteX21" fmla="*/ 155566 w 204692"/>
            <a:gd name="connsiteY21" fmla="*/ 218338 h 234719"/>
            <a:gd name="connsiteX22" fmla="*/ 182858 w 204692"/>
            <a:gd name="connsiteY22" fmla="*/ 221067 h 234719"/>
            <a:gd name="connsiteX23" fmla="*/ 191046 w 204692"/>
            <a:gd name="connsiteY23" fmla="*/ 223796 h 234719"/>
            <a:gd name="connsiteX24" fmla="*/ 204692 w 204692"/>
            <a:gd name="connsiteY24" fmla="*/ 234713 h 23471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Lst>
          <a:rect l="l" t="t" r="r" b="b"/>
          <a:pathLst>
            <a:path w="204692" h="234719">
              <a:moveTo>
                <a:pt x="0" y="0"/>
              </a:moveTo>
              <a:cubicBezTo>
                <a:pt x="4549" y="7278"/>
                <a:pt x="9038" y="14593"/>
                <a:pt x="13646" y="21834"/>
              </a:cubicBezTo>
              <a:cubicBezTo>
                <a:pt x="15407" y="24601"/>
                <a:pt x="16785" y="27702"/>
                <a:pt x="19104" y="30021"/>
              </a:cubicBezTo>
              <a:lnTo>
                <a:pt x="32751" y="43667"/>
              </a:lnTo>
              <a:lnTo>
                <a:pt x="38209" y="49126"/>
              </a:lnTo>
              <a:cubicBezTo>
                <a:pt x="39119" y="51855"/>
                <a:pt x="39141" y="55067"/>
                <a:pt x="40938" y="57313"/>
              </a:cubicBezTo>
              <a:cubicBezTo>
                <a:pt x="44787" y="62124"/>
                <a:pt x="51919" y="63703"/>
                <a:pt x="57314" y="65501"/>
              </a:cubicBezTo>
              <a:cubicBezTo>
                <a:pt x="64173" y="86082"/>
                <a:pt x="54122" y="61511"/>
                <a:pt x="68231" y="79147"/>
              </a:cubicBezTo>
              <a:cubicBezTo>
                <a:pt x="83298" y="97981"/>
                <a:pt x="55682" y="77150"/>
                <a:pt x="79147" y="92793"/>
              </a:cubicBezTo>
              <a:cubicBezTo>
                <a:pt x="80057" y="95522"/>
                <a:pt x="80590" y="98408"/>
                <a:pt x="81877" y="100981"/>
              </a:cubicBezTo>
              <a:cubicBezTo>
                <a:pt x="83344" y="103915"/>
                <a:pt x="86003" y="106172"/>
                <a:pt x="87335" y="109169"/>
              </a:cubicBezTo>
              <a:cubicBezTo>
                <a:pt x="97370" y="131748"/>
                <a:pt x="87043" y="119792"/>
                <a:pt x="98252" y="131003"/>
              </a:cubicBezTo>
              <a:cubicBezTo>
                <a:pt x="100072" y="136461"/>
                <a:pt x="100520" y="142590"/>
                <a:pt x="103711" y="147378"/>
              </a:cubicBezTo>
              <a:cubicBezTo>
                <a:pt x="105530" y="150107"/>
                <a:pt x="107702" y="152632"/>
                <a:pt x="109169" y="155566"/>
              </a:cubicBezTo>
              <a:cubicBezTo>
                <a:pt x="110455" y="158139"/>
                <a:pt x="110418" y="161286"/>
                <a:pt x="111898" y="163753"/>
              </a:cubicBezTo>
              <a:cubicBezTo>
                <a:pt x="113222" y="165960"/>
                <a:pt x="115749" y="167203"/>
                <a:pt x="117357" y="169212"/>
              </a:cubicBezTo>
              <a:cubicBezTo>
                <a:pt x="119406" y="171773"/>
                <a:pt x="120996" y="174670"/>
                <a:pt x="122815" y="177399"/>
              </a:cubicBezTo>
              <a:cubicBezTo>
                <a:pt x="123725" y="180128"/>
                <a:pt x="125544" y="182710"/>
                <a:pt x="125544" y="185587"/>
              </a:cubicBezTo>
              <a:cubicBezTo>
                <a:pt x="125544" y="188464"/>
                <a:pt x="122251" y="190954"/>
                <a:pt x="122815" y="193775"/>
              </a:cubicBezTo>
              <a:cubicBezTo>
                <a:pt x="123886" y="199126"/>
                <a:pt x="133013" y="200813"/>
                <a:pt x="136461" y="201962"/>
              </a:cubicBezTo>
              <a:cubicBezTo>
                <a:pt x="149643" y="215144"/>
                <a:pt x="132892" y="199107"/>
                <a:pt x="150107" y="212879"/>
              </a:cubicBezTo>
              <a:cubicBezTo>
                <a:pt x="152116" y="214487"/>
                <a:pt x="153069" y="217714"/>
                <a:pt x="155566" y="218338"/>
              </a:cubicBezTo>
              <a:cubicBezTo>
                <a:pt x="164436" y="220555"/>
                <a:pt x="173761" y="220157"/>
                <a:pt x="182858" y="221067"/>
              </a:cubicBezTo>
              <a:cubicBezTo>
                <a:pt x="185587" y="221977"/>
                <a:pt x="188705" y="222124"/>
                <a:pt x="191046" y="223796"/>
              </a:cubicBezTo>
              <a:cubicBezTo>
                <a:pt x="207231" y="235356"/>
                <a:pt x="195999" y="234713"/>
                <a:pt x="204692" y="234713"/>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111</xdr:col>
      <xdr:colOff>20573</xdr:colOff>
      <xdr:row>173</xdr:row>
      <xdr:rowOff>6233</xdr:rowOff>
    </xdr:from>
    <xdr:to>
      <xdr:col>145</xdr:col>
      <xdr:colOff>16375</xdr:colOff>
      <xdr:row>212</xdr:row>
      <xdr:rowOff>17573</xdr:rowOff>
    </xdr:to>
    <xdr:sp macro="" textlink="">
      <xdr:nvSpPr>
        <xdr:cNvPr id="70" name="Freeform 80">
          <a:extLst>
            <a:ext uri="{FF2B5EF4-FFF2-40B4-BE49-F238E27FC236}">
              <a16:creationId xmlns:a16="http://schemas.microsoft.com/office/drawing/2014/main" id="{00000000-0008-0000-0F00-000046000000}"/>
            </a:ext>
          </a:extLst>
        </xdr:cNvPr>
        <xdr:cNvSpPr/>
      </xdr:nvSpPr>
      <xdr:spPr>
        <a:xfrm>
          <a:off x="4173473" y="2810393"/>
          <a:ext cx="1032122" cy="605700"/>
        </a:xfrm>
        <a:custGeom>
          <a:avLst/>
          <a:gdLst>
            <a:gd name="connsiteX0" fmla="*/ 923739 w 923739"/>
            <a:gd name="connsiteY0" fmla="*/ 97478 h 756419"/>
            <a:gd name="connsiteX1" fmla="*/ 912822 w 923739"/>
            <a:gd name="connsiteY1" fmla="*/ 83832 h 756419"/>
            <a:gd name="connsiteX2" fmla="*/ 896447 w 923739"/>
            <a:gd name="connsiteY2" fmla="*/ 72915 h 756419"/>
            <a:gd name="connsiteX3" fmla="*/ 890988 w 923739"/>
            <a:gd name="connsiteY3" fmla="*/ 67456 h 756419"/>
            <a:gd name="connsiteX4" fmla="*/ 874613 w 923739"/>
            <a:gd name="connsiteY4" fmla="*/ 61998 h 756419"/>
            <a:gd name="connsiteX5" fmla="*/ 866425 w 923739"/>
            <a:gd name="connsiteY5" fmla="*/ 56540 h 756419"/>
            <a:gd name="connsiteX6" fmla="*/ 860967 w 923739"/>
            <a:gd name="connsiteY6" fmla="*/ 51081 h 756419"/>
            <a:gd name="connsiteX7" fmla="*/ 839133 w 923739"/>
            <a:gd name="connsiteY7" fmla="*/ 48352 h 756419"/>
            <a:gd name="connsiteX8" fmla="*/ 820028 w 923739"/>
            <a:gd name="connsiteY8" fmla="*/ 31977 h 756419"/>
            <a:gd name="connsiteX9" fmla="*/ 814570 w 923739"/>
            <a:gd name="connsiteY9" fmla="*/ 26518 h 756419"/>
            <a:gd name="connsiteX10" fmla="*/ 790007 w 923739"/>
            <a:gd name="connsiteY10" fmla="*/ 12872 h 756419"/>
            <a:gd name="connsiteX11" fmla="*/ 754527 w 923739"/>
            <a:gd name="connsiteY11" fmla="*/ 7414 h 756419"/>
            <a:gd name="connsiteX12" fmla="*/ 759985 w 923739"/>
            <a:gd name="connsiteY12" fmla="*/ 31977 h 756419"/>
            <a:gd name="connsiteX13" fmla="*/ 757256 w 923739"/>
            <a:gd name="connsiteY13" fmla="*/ 108395 h 756419"/>
            <a:gd name="connsiteX14" fmla="*/ 749069 w 923739"/>
            <a:gd name="connsiteY14" fmla="*/ 113853 h 756419"/>
            <a:gd name="connsiteX15" fmla="*/ 729964 w 923739"/>
            <a:gd name="connsiteY15" fmla="*/ 108395 h 756419"/>
            <a:gd name="connsiteX16" fmla="*/ 724506 w 923739"/>
            <a:gd name="connsiteY16" fmla="*/ 102936 h 756419"/>
            <a:gd name="connsiteX17" fmla="*/ 667192 w 923739"/>
            <a:gd name="connsiteY17" fmla="*/ 94749 h 756419"/>
            <a:gd name="connsiteX18" fmla="*/ 650816 w 923739"/>
            <a:gd name="connsiteY18" fmla="*/ 97478 h 756419"/>
            <a:gd name="connsiteX19" fmla="*/ 637170 w 923739"/>
            <a:gd name="connsiteY19" fmla="*/ 108395 h 756419"/>
            <a:gd name="connsiteX20" fmla="*/ 607149 w 923739"/>
            <a:gd name="connsiteY20" fmla="*/ 113853 h 756419"/>
            <a:gd name="connsiteX21" fmla="*/ 590773 w 923739"/>
            <a:gd name="connsiteY21" fmla="*/ 111124 h 756419"/>
            <a:gd name="connsiteX22" fmla="*/ 588044 w 923739"/>
            <a:gd name="connsiteY22" fmla="*/ 102936 h 756419"/>
            <a:gd name="connsiteX23" fmla="*/ 596232 w 923739"/>
            <a:gd name="connsiteY23" fmla="*/ 86561 h 756419"/>
            <a:gd name="connsiteX24" fmla="*/ 596232 w 923739"/>
            <a:gd name="connsiteY24" fmla="*/ 59269 h 756419"/>
            <a:gd name="connsiteX25" fmla="*/ 590773 w 923739"/>
            <a:gd name="connsiteY25" fmla="*/ 53810 h 756419"/>
            <a:gd name="connsiteX26" fmla="*/ 588044 w 923739"/>
            <a:gd name="connsiteY26" fmla="*/ 45623 h 756419"/>
            <a:gd name="connsiteX27" fmla="*/ 568940 w 923739"/>
            <a:gd name="connsiteY27" fmla="*/ 31977 h 756419"/>
            <a:gd name="connsiteX28" fmla="*/ 555293 w 923739"/>
            <a:gd name="connsiteY28" fmla="*/ 29247 h 756419"/>
            <a:gd name="connsiteX29" fmla="*/ 536189 w 923739"/>
            <a:gd name="connsiteY29" fmla="*/ 31977 h 756419"/>
            <a:gd name="connsiteX30" fmla="*/ 519814 w 923739"/>
            <a:gd name="connsiteY30" fmla="*/ 37435 h 756419"/>
            <a:gd name="connsiteX31" fmla="*/ 440666 w 923739"/>
            <a:gd name="connsiteY31" fmla="*/ 45623 h 756419"/>
            <a:gd name="connsiteX32" fmla="*/ 421561 w 923739"/>
            <a:gd name="connsiteY32" fmla="*/ 51081 h 756419"/>
            <a:gd name="connsiteX33" fmla="*/ 396998 w 923739"/>
            <a:gd name="connsiteY33" fmla="*/ 53810 h 756419"/>
            <a:gd name="connsiteX34" fmla="*/ 386081 w 923739"/>
            <a:gd name="connsiteY34" fmla="*/ 56540 h 756419"/>
            <a:gd name="connsiteX35" fmla="*/ 369706 w 923739"/>
            <a:gd name="connsiteY35" fmla="*/ 67456 h 756419"/>
            <a:gd name="connsiteX36" fmla="*/ 361518 w 923739"/>
            <a:gd name="connsiteY36" fmla="*/ 72915 h 756419"/>
            <a:gd name="connsiteX37" fmla="*/ 347872 w 923739"/>
            <a:gd name="connsiteY37" fmla="*/ 75644 h 756419"/>
            <a:gd name="connsiteX38" fmla="*/ 339685 w 923739"/>
            <a:gd name="connsiteY38" fmla="*/ 78373 h 756419"/>
            <a:gd name="connsiteX39" fmla="*/ 334226 w 923739"/>
            <a:gd name="connsiteY39" fmla="*/ 83832 h 756419"/>
            <a:gd name="connsiteX40" fmla="*/ 326038 w 923739"/>
            <a:gd name="connsiteY40" fmla="*/ 100207 h 756419"/>
            <a:gd name="connsiteX41" fmla="*/ 312392 w 923739"/>
            <a:gd name="connsiteY41" fmla="*/ 113853 h 756419"/>
            <a:gd name="connsiteX42" fmla="*/ 309663 w 923739"/>
            <a:gd name="connsiteY42" fmla="*/ 122041 h 756419"/>
            <a:gd name="connsiteX43" fmla="*/ 306934 w 923739"/>
            <a:gd name="connsiteY43" fmla="*/ 206647 h 756419"/>
            <a:gd name="connsiteX44" fmla="*/ 301475 w 923739"/>
            <a:gd name="connsiteY44" fmla="*/ 223022 h 756419"/>
            <a:gd name="connsiteX45" fmla="*/ 296017 w 923739"/>
            <a:gd name="connsiteY45" fmla="*/ 228481 h 756419"/>
            <a:gd name="connsiteX46" fmla="*/ 282371 w 923739"/>
            <a:gd name="connsiteY46" fmla="*/ 239398 h 756419"/>
            <a:gd name="connsiteX47" fmla="*/ 271454 w 923739"/>
            <a:gd name="connsiteY47" fmla="*/ 250315 h 756419"/>
            <a:gd name="connsiteX48" fmla="*/ 265996 w 923739"/>
            <a:gd name="connsiteY48" fmla="*/ 272148 h 756419"/>
            <a:gd name="connsiteX49" fmla="*/ 263266 w 923739"/>
            <a:gd name="connsiteY49" fmla="*/ 293982 h 756419"/>
            <a:gd name="connsiteX50" fmla="*/ 260537 w 923739"/>
            <a:gd name="connsiteY50" fmla="*/ 304899 h 756419"/>
            <a:gd name="connsiteX51" fmla="*/ 249620 w 923739"/>
            <a:gd name="connsiteY51" fmla="*/ 315816 h 756419"/>
            <a:gd name="connsiteX52" fmla="*/ 244162 w 923739"/>
            <a:gd name="connsiteY52" fmla="*/ 321275 h 756419"/>
            <a:gd name="connsiteX53" fmla="*/ 230516 w 923739"/>
            <a:gd name="connsiteY53" fmla="*/ 343108 h 756419"/>
            <a:gd name="connsiteX54" fmla="*/ 222328 w 923739"/>
            <a:gd name="connsiteY54" fmla="*/ 345838 h 756419"/>
            <a:gd name="connsiteX55" fmla="*/ 214140 w 923739"/>
            <a:gd name="connsiteY55" fmla="*/ 343108 h 756419"/>
            <a:gd name="connsiteX56" fmla="*/ 203223 w 923739"/>
            <a:gd name="connsiteY56" fmla="*/ 340379 h 756419"/>
            <a:gd name="connsiteX57" fmla="*/ 178660 w 923739"/>
            <a:gd name="connsiteY57" fmla="*/ 332191 h 756419"/>
            <a:gd name="connsiteX58" fmla="*/ 162285 w 923739"/>
            <a:gd name="connsiteY58" fmla="*/ 334921 h 756419"/>
            <a:gd name="connsiteX59" fmla="*/ 143180 w 923739"/>
            <a:gd name="connsiteY59" fmla="*/ 340379 h 756419"/>
            <a:gd name="connsiteX60" fmla="*/ 126805 w 923739"/>
            <a:gd name="connsiteY60" fmla="*/ 359484 h 756419"/>
            <a:gd name="connsiteX61" fmla="*/ 121347 w 923739"/>
            <a:gd name="connsiteY61" fmla="*/ 375859 h 756419"/>
            <a:gd name="connsiteX62" fmla="*/ 118617 w 923739"/>
            <a:gd name="connsiteY62" fmla="*/ 384047 h 756419"/>
            <a:gd name="connsiteX63" fmla="*/ 102242 w 923739"/>
            <a:gd name="connsiteY63" fmla="*/ 389505 h 756419"/>
            <a:gd name="connsiteX64" fmla="*/ 96783 w 923739"/>
            <a:gd name="connsiteY64" fmla="*/ 394964 h 756419"/>
            <a:gd name="connsiteX65" fmla="*/ 94054 w 923739"/>
            <a:gd name="connsiteY65" fmla="*/ 403151 h 756419"/>
            <a:gd name="connsiteX66" fmla="*/ 96783 w 923739"/>
            <a:gd name="connsiteY66" fmla="*/ 468653 h 756419"/>
            <a:gd name="connsiteX67" fmla="*/ 102242 w 923739"/>
            <a:gd name="connsiteY67" fmla="*/ 485028 h 756419"/>
            <a:gd name="connsiteX68" fmla="*/ 104971 w 923739"/>
            <a:gd name="connsiteY68" fmla="*/ 493216 h 756419"/>
            <a:gd name="connsiteX69" fmla="*/ 107700 w 923739"/>
            <a:gd name="connsiteY69" fmla="*/ 536883 h 756419"/>
            <a:gd name="connsiteX70" fmla="*/ 124076 w 923739"/>
            <a:gd name="connsiteY70" fmla="*/ 569634 h 756419"/>
            <a:gd name="connsiteX71" fmla="*/ 134993 w 923739"/>
            <a:gd name="connsiteY71" fmla="*/ 580551 h 756419"/>
            <a:gd name="connsiteX72" fmla="*/ 148639 w 923739"/>
            <a:gd name="connsiteY72" fmla="*/ 591468 h 756419"/>
            <a:gd name="connsiteX73" fmla="*/ 151368 w 923739"/>
            <a:gd name="connsiteY73" fmla="*/ 599656 h 756419"/>
            <a:gd name="connsiteX74" fmla="*/ 143180 w 923739"/>
            <a:gd name="connsiteY74" fmla="*/ 605114 h 756419"/>
            <a:gd name="connsiteX75" fmla="*/ 140451 w 923739"/>
            <a:gd name="connsiteY75" fmla="*/ 613302 h 756419"/>
            <a:gd name="connsiteX76" fmla="*/ 143180 w 923739"/>
            <a:gd name="connsiteY76" fmla="*/ 626948 h 756419"/>
            <a:gd name="connsiteX77" fmla="*/ 124076 w 923739"/>
            <a:gd name="connsiteY77" fmla="*/ 610573 h 756419"/>
            <a:gd name="connsiteX78" fmla="*/ 118617 w 923739"/>
            <a:gd name="connsiteY78" fmla="*/ 605114 h 756419"/>
            <a:gd name="connsiteX79" fmla="*/ 96783 w 923739"/>
            <a:gd name="connsiteY79" fmla="*/ 599656 h 756419"/>
            <a:gd name="connsiteX80" fmla="*/ 88596 w 923739"/>
            <a:gd name="connsiteY80" fmla="*/ 596926 h 756419"/>
            <a:gd name="connsiteX81" fmla="*/ 83137 w 923739"/>
            <a:gd name="connsiteY81" fmla="*/ 591468 h 756419"/>
            <a:gd name="connsiteX82" fmla="*/ 66762 w 923739"/>
            <a:gd name="connsiteY82" fmla="*/ 586010 h 756419"/>
            <a:gd name="connsiteX83" fmla="*/ 53116 w 923739"/>
            <a:gd name="connsiteY83" fmla="*/ 575093 h 756419"/>
            <a:gd name="connsiteX84" fmla="*/ 36740 w 923739"/>
            <a:gd name="connsiteY84" fmla="*/ 569634 h 756419"/>
            <a:gd name="connsiteX85" fmla="*/ 28553 w 923739"/>
            <a:gd name="connsiteY85" fmla="*/ 566905 h 756419"/>
            <a:gd name="connsiteX86" fmla="*/ 17636 w 923739"/>
            <a:gd name="connsiteY86" fmla="*/ 561446 h 756419"/>
            <a:gd name="connsiteX87" fmla="*/ 1261 w 923739"/>
            <a:gd name="connsiteY87" fmla="*/ 564176 h 756419"/>
            <a:gd name="connsiteX88" fmla="*/ 3990 w 923739"/>
            <a:gd name="connsiteY88" fmla="*/ 586010 h 756419"/>
            <a:gd name="connsiteX89" fmla="*/ 6719 w 923739"/>
            <a:gd name="connsiteY89" fmla="*/ 594197 h 756419"/>
            <a:gd name="connsiteX90" fmla="*/ 17636 w 923739"/>
            <a:gd name="connsiteY90" fmla="*/ 605114 h 756419"/>
            <a:gd name="connsiteX91" fmla="*/ 23094 w 923739"/>
            <a:gd name="connsiteY91" fmla="*/ 610573 h 756419"/>
            <a:gd name="connsiteX92" fmla="*/ 31282 w 923739"/>
            <a:gd name="connsiteY92" fmla="*/ 626948 h 756419"/>
            <a:gd name="connsiteX93" fmla="*/ 39470 w 923739"/>
            <a:gd name="connsiteY93" fmla="*/ 640594 h 756419"/>
            <a:gd name="connsiteX94" fmla="*/ 44928 w 923739"/>
            <a:gd name="connsiteY94" fmla="*/ 665157 h 756419"/>
            <a:gd name="connsiteX95" fmla="*/ 47657 w 923739"/>
            <a:gd name="connsiteY95" fmla="*/ 673345 h 756419"/>
            <a:gd name="connsiteX96" fmla="*/ 50387 w 923739"/>
            <a:gd name="connsiteY96" fmla="*/ 684262 h 756419"/>
            <a:gd name="connsiteX97" fmla="*/ 53116 w 923739"/>
            <a:gd name="connsiteY97" fmla="*/ 706095 h 756419"/>
            <a:gd name="connsiteX98" fmla="*/ 58574 w 923739"/>
            <a:gd name="connsiteY98" fmla="*/ 714283 h 756419"/>
            <a:gd name="connsiteX99" fmla="*/ 61304 w 923739"/>
            <a:gd name="connsiteY99" fmla="*/ 722471 h 756419"/>
            <a:gd name="connsiteX100" fmla="*/ 64033 w 923739"/>
            <a:gd name="connsiteY100" fmla="*/ 738846 h 756419"/>
            <a:gd name="connsiteX101" fmla="*/ 69491 w 923739"/>
            <a:gd name="connsiteY101" fmla="*/ 755222 h 756419"/>
            <a:gd name="connsiteX102" fmla="*/ 69491 w 923739"/>
            <a:gd name="connsiteY102" fmla="*/ 747034 h 756419"/>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 ang="0">
              <a:pos x="connsiteX86" y="connsiteY86"/>
            </a:cxn>
            <a:cxn ang="0">
              <a:pos x="connsiteX87" y="connsiteY87"/>
            </a:cxn>
            <a:cxn ang="0">
              <a:pos x="connsiteX88" y="connsiteY88"/>
            </a:cxn>
            <a:cxn ang="0">
              <a:pos x="connsiteX89" y="connsiteY89"/>
            </a:cxn>
            <a:cxn ang="0">
              <a:pos x="connsiteX90" y="connsiteY90"/>
            </a:cxn>
            <a:cxn ang="0">
              <a:pos x="connsiteX91" y="connsiteY91"/>
            </a:cxn>
            <a:cxn ang="0">
              <a:pos x="connsiteX92" y="connsiteY92"/>
            </a:cxn>
            <a:cxn ang="0">
              <a:pos x="connsiteX93" y="connsiteY93"/>
            </a:cxn>
            <a:cxn ang="0">
              <a:pos x="connsiteX94" y="connsiteY94"/>
            </a:cxn>
            <a:cxn ang="0">
              <a:pos x="connsiteX95" y="connsiteY95"/>
            </a:cxn>
            <a:cxn ang="0">
              <a:pos x="connsiteX96" y="connsiteY96"/>
            </a:cxn>
            <a:cxn ang="0">
              <a:pos x="connsiteX97" y="connsiteY97"/>
            </a:cxn>
            <a:cxn ang="0">
              <a:pos x="connsiteX98" y="connsiteY98"/>
            </a:cxn>
            <a:cxn ang="0">
              <a:pos x="connsiteX99" y="connsiteY99"/>
            </a:cxn>
            <a:cxn ang="0">
              <a:pos x="connsiteX100" y="connsiteY100"/>
            </a:cxn>
            <a:cxn ang="0">
              <a:pos x="connsiteX101" y="connsiteY101"/>
            </a:cxn>
            <a:cxn ang="0">
              <a:pos x="connsiteX102" y="connsiteY102"/>
            </a:cxn>
          </a:cxnLst>
          <a:rect l="l" t="t" r="r" b="b"/>
          <a:pathLst>
            <a:path w="923739" h="756419">
              <a:moveTo>
                <a:pt x="923739" y="97478"/>
              </a:moveTo>
              <a:cubicBezTo>
                <a:pt x="920100" y="92929"/>
                <a:pt x="917152" y="87729"/>
                <a:pt x="912822" y="83832"/>
              </a:cubicBezTo>
              <a:cubicBezTo>
                <a:pt x="907946" y="79443"/>
                <a:pt x="901086" y="77554"/>
                <a:pt x="896447" y="72915"/>
              </a:cubicBezTo>
              <a:cubicBezTo>
                <a:pt x="894627" y="71095"/>
                <a:pt x="893290" y="68607"/>
                <a:pt x="890988" y="67456"/>
              </a:cubicBezTo>
              <a:cubicBezTo>
                <a:pt x="885842" y="64883"/>
                <a:pt x="879400" y="65189"/>
                <a:pt x="874613" y="61998"/>
              </a:cubicBezTo>
              <a:cubicBezTo>
                <a:pt x="871884" y="60179"/>
                <a:pt x="868986" y="58589"/>
                <a:pt x="866425" y="56540"/>
              </a:cubicBezTo>
              <a:cubicBezTo>
                <a:pt x="864416" y="54933"/>
                <a:pt x="863432" y="51820"/>
                <a:pt x="860967" y="51081"/>
              </a:cubicBezTo>
              <a:cubicBezTo>
                <a:pt x="853942" y="48973"/>
                <a:pt x="846411" y="49262"/>
                <a:pt x="839133" y="48352"/>
              </a:cubicBezTo>
              <a:cubicBezTo>
                <a:pt x="812843" y="22062"/>
                <a:pt x="840818" y="48609"/>
                <a:pt x="820028" y="31977"/>
              </a:cubicBezTo>
              <a:cubicBezTo>
                <a:pt x="818019" y="30370"/>
                <a:pt x="816628" y="28062"/>
                <a:pt x="814570" y="26518"/>
              </a:cubicBezTo>
              <a:cubicBezTo>
                <a:pt x="799556" y="15256"/>
                <a:pt x="802772" y="17126"/>
                <a:pt x="790007" y="12872"/>
              </a:cubicBezTo>
              <a:cubicBezTo>
                <a:pt x="780365" y="3230"/>
                <a:pt x="773791" y="-7569"/>
                <a:pt x="754527" y="7414"/>
              </a:cubicBezTo>
              <a:cubicBezTo>
                <a:pt x="751985" y="9392"/>
                <a:pt x="758493" y="27500"/>
                <a:pt x="759985" y="31977"/>
              </a:cubicBezTo>
              <a:cubicBezTo>
                <a:pt x="759075" y="57450"/>
                <a:pt x="760624" y="83130"/>
                <a:pt x="757256" y="108395"/>
              </a:cubicBezTo>
              <a:cubicBezTo>
                <a:pt x="756823" y="111646"/>
                <a:pt x="752316" y="113389"/>
                <a:pt x="749069" y="113853"/>
              </a:cubicBezTo>
              <a:cubicBezTo>
                <a:pt x="746670" y="114196"/>
                <a:pt x="733036" y="109419"/>
                <a:pt x="729964" y="108395"/>
              </a:cubicBezTo>
              <a:cubicBezTo>
                <a:pt x="728145" y="106575"/>
                <a:pt x="726808" y="104087"/>
                <a:pt x="724506" y="102936"/>
              </a:cubicBezTo>
              <a:cubicBezTo>
                <a:pt x="706447" y="93906"/>
                <a:pt x="687033" y="96072"/>
                <a:pt x="667192" y="94749"/>
              </a:cubicBezTo>
              <a:cubicBezTo>
                <a:pt x="661733" y="95659"/>
                <a:pt x="656066" y="95728"/>
                <a:pt x="650816" y="97478"/>
              </a:cubicBezTo>
              <a:cubicBezTo>
                <a:pt x="631407" y="103947"/>
                <a:pt x="652073" y="100943"/>
                <a:pt x="637170" y="108395"/>
              </a:cubicBezTo>
              <a:cubicBezTo>
                <a:pt x="632024" y="110968"/>
                <a:pt x="609368" y="113536"/>
                <a:pt x="607149" y="113853"/>
              </a:cubicBezTo>
              <a:cubicBezTo>
                <a:pt x="601690" y="112943"/>
                <a:pt x="595578" y="113870"/>
                <a:pt x="590773" y="111124"/>
              </a:cubicBezTo>
              <a:cubicBezTo>
                <a:pt x="588275" y="109697"/>
                <a:pt x="588044" y="105813"/>
                <a:pt x="588044" y="102936"/>
              </a:cubicBezTo>
              <a:cubicBezTo>
                <a:pt x="588044" y="92877"/>
                <a:pt x="590422" y="92371"/>
                <a:pt x="596232" y="86561"/>
              </a:cubicBezTo>
              <a:cubicBezTo>
                <a:pt x="600060" y="75076"/>
                <a:pt x="601459" y="74948"/>
                <a:pt x="596232" y="59269"/>
              </a:cubicBezTo>
              <a:cubicBezTo>
                <a:pt x="595418" y="56828"/>
                <a:pt x="592593" y="55630"/>
                <a:pt x="590773" y="53810"/>
              </a:cubicBezTo>
              <a:cubicBezTo>
                <a:pt x="589863" y="51081"/>
                <a:pt x="589716" y="47964"/>
                <a:pt x="588044" y="45623"/>
              </a:cubicBezTo>
              <a:cubicBezTo>
                <a:pt x="581291" y="36170"/>
                <a:pt x="578544" y="34378"/>
                <a:pt x="568940" y="31977"/>
              </a:cubicBezTo>
              <a:cubicBezTo>
                <a:pt x="564439" y="30852"/>
                <a:pt x="559842" y="30157"/>
                <a:pt x="555293" y="29247"/>
              </a:cubicBezTo>
              <a:cubicBezTo>
                <a:pt x="548925" y="30157"/>
                <a:pt x="542457" y="30530"/>
                <a:pt x="536189" y="31977"/>
              </a:cubicBezTo>
              <a:cubicBezTo>
                <a:pt x="530583" y="33271"/>
                <a:pt x="525544" y="36914"/>
                <a:pt x="519814" y="37435"/>
              </a:cubicBezTo>
              <a:cubicBezTo>
                <a:pt x="473384" y="41656"/>
                <a:pt x="499779" y="39054"/>
                <a:pt x="440666" y="45623"/>
              </a:cubicBezTo>
              <a:cubicBezTo>
                <a:pt x="434552" y="47661"/>
                <a:pt x="427925" y="50102"/>
                <a:pt x="421561" y="51081"/>
              </a:cubicBezTo>
              <a:cubicBezTo>
                <a:pt x="413419" y="52334"/>
                <a:pt x="405186" y="52900"/>
                <a:pt x="396998" y="53810"/>
              </a:cubicBezTo>
              <a:cubicBezTo>
                <a:pt x="393359" y="54720"/>
                <a:pt x="389338" y="54679"/>
                <a:pt x="386081" y="56540"/>
              </a:cubicBezTo>
              <a:cubicBezTo>
                <a:pt x="357467" y="72891"/>
                <a:pt x="395266" y="58937"/>
                <a:pt x="369706" y="67456"/>
              </a:cubicBezTo>
              <a:cubicBezTo>
                <a:pt x="366977" y="69276"/>
                <a:pt x="364589" y="71763"/>
                <a:pt x="361518" y="72915"/>
              </a:cubicBezTo>
              <a:cubicBezTo>
                <a:pt x="357175" y="74544"/>
                <a:pt x="352372" y="74519"/>
                <a:pt x="347872" y="75644"/>
              </a:cubicBezTo>
              <a:cubicBezTo>
                <a:pt x="345081" y="76342"/>
                <a:pt x="342414" y="77463"/>
                <a:pt x="339685" y="78373"/>
              </a:cubicBezTo>
              <a:cubicBezTo>
                <a:pt x="337865" y="80193"/>
                <a:pt x="335550" y="81625"/>
                <a:pt x="334226" y="83832"/>
              </a:cubicBezTo>
              <a:cubicBezTo>
                <a:pt x="325089" y="99061"/>
                <a:pt x="339217" y="85147"/>
                <a:pt x="326038" y="100207"/>
              </a:cubicBezTo>
              <a:cubicBezTo>
                <a:pt x="321802" y="105048"/>
                <a:pt x="312392" y="113853"/>
                <a:pt x="312392" y="113853"/>
              </a:cubicBezTo>
              <a:cubicBezTo>
                <a:pt x="311482" y="116582"/>
                <a:pt x="309832" y="119169"/>
                <a:pt x="309663" y="122041"/>
              </a:cubicBezTo>
              <a:cubicBezTo>
                <a:pt x="308006" y="150209"/>
                <a:pt x="309214" y="178523"/>
                <a:pt x="306934" y="206647"/>
              </a:cubicBezTo>
              <a:cubicBezTo>
                <a:pt x="306469" y="212382"/>
                <a:pt x="305543" y="218953"/>
                <a:pt x="301475" y="223022"/>
              </a:cubicBezTo>
              <a:cubicBezTo>
                <a:pt x="299656" y="224842"/>
                <a:pt x="297624" y="226472"/>
                <a:pt x="296017" y="228481"/>
              </a:cubicBezTo>
              <a:cubicBezTo>
                <a:pt x="287040" y="239704"/>
                <a:pt x="295358" y="235070"/>
                <a:pt x="282371" y="239398"/>
              </a:cubicBezTo>
              <a:cubicBezTo>
                <a:pt x="278732" y="243037"/>
                <a:pt x="272463" y="245269"/>
                <a:pt x="271454" y="250315"/>
              </a:cubicBezTo>
              <a:cubicBezTo>
                <a:pt x="268161" y="266782"/>
                <a:pt x="270192" y="259560"/>
                <a:pt x="265996" y="272148"/>
              </a:cubicBezTo>
              <a:cubicBezTo>
                <a:pt x="265086" y="279426"/>
                <a:pt x="264472" y="286747"/>
                <a:pt x="263266" y="293982"/>
              </a:cubicBezTo>
              <a:cubicBezTo>
                <a:pt x="262649" y="297682"/>
                <a:pt x="262525" y="301718"/>
                <a:pt x="260537" y="304899"/>
              </a:cubicBezTo>
              <a:cubicBezTo>
                <a:pt x="257809" y="309263"/>
                <a:pt x="253259" y="312177"/>
                <a:pt x="249620" y="315816"/>
              </a:cubicBezTo>
              <a:lnTo>
                <a:pt x="244162" y="321275"/>
              </a:lnTo>
              <a:cubicBezTo>
                <a:pt x="239183" y="336210"/>
                <a:pt x="242625" y="337053"/>
                <a:pt x="230516" y="343108"/>
              </a:cubicBezTo>
              <a:cubicBezTo>
                <a:pt x="227943" y="344395"/>
                <a:pt x="225057" y="344928"/>
                <a:pt x="222328" y="345838"/>
              </a:cubicBezTo>
              <a:cubicBezTo>
                <a:pt x="219599" y="344928"/>
                <a:pt x="216906" y="343898"/>
                <a:pt x="214140" y="343108"/>
              </a:cubicBezTo>
              <a:cubicBezTo>
                <a:pt x="210533" y="342077"/>
                <a:pt x="206671" y="341857"/>
                <a:pt x="203223" y="340379"/>
              </a:cubicBezTo>
              <a:cubicBezTo>
                <a:pt x="178799" y="329912"/>
                <a:pt x="217899" y="338732"/>
                <a:pt x="178660" y="332191"/>
              </a:cubicBezTo>
              <a:cubicBezTo>
                <a:pt x="173202" y="333101"/>
                <a:pt x="167711" y="333836"/>
                <a:pt x="162285" y="334921"/>
              </a:cubicBezTo>
              <a:cubicBezTo>
                <a:pt x="153715" y="336635"/>
                <a:pt x="150986" y="337777"/>
                <a:pt x="143180" y="340379"/>
              </a:cubicBezTo>
              <a:cubicBezTo>
                <a:pt x="137767" y="345792"/>
                <a:pt x="130131" y="352001"/>
                <a:pt x="126805" y="359484"/>
              </a:cubicBezTo>
              <a:cubicBezTo>
                <a:pt x="124468" y="364742"/>
                <a:pt x="123166" y="370401"/>
                <a:pt x="121347" y="375859"/>
              </a:cubicBezTo>
              <a:cubicBezTo>
                <a:pt x="120437" y="378588"/>
                <a:pt x="121346" y="383137"/>
                <a:pt x="118617" y="384047"/>
              </a:cubicBezTo>
              <a:lnTo>
                <a:pt x="102242" y="389505"/>
              </a:lnTo>
              <a:cubicBezTo>
                <a:pt x="100422" y="391325"/>
                <a:pt x="98107" y="392757"/>
                <a:pt x="96783" y="394964"/>
              </a:cubicBezTo>
              <a:cubicBezTo>
                <a:pt x="95303" y="397431"/>
                <a:pt x="94054" y="400274"/>
                <a:pt x="94054" y="403151"/>
              </a:cubicBezTo>
              <a:cubicBezTo>
                <a:pt x="94054" y="425004"/>
                <a:pt x="94608" y="446909"/>
                <a:pt x="96783" y="468653"/>
              </a:cubicBezTo>
              <a:cubicBezTo>
                <a:pt x="97356" y="474378"/>
                <a:pt x="100422" y="479570"/>
                <a:pt x="102242" y="485028"/>
              </a:cubicBezTo>
              <a:lnTo>
                <a:pt x="104971" y="493216"/>
              </a:lnTo>
              <a:cubicBezTo>
                <a:pt x="105881" y="507772"/>
                <a:pt x="105729" y="522433"/>
                <a:pt x="107700" y="536883"/>
              </a:cubicBezTo>
              <a:cubicBezTo>
                <a:pt x="109102" y="547164"/>
                <a:pt x="116958" y="562516"/>
                <a:pt x="124076" y="569634"/>
              </a:cubicBezTo>
              <a:cubicBezTo>
                <a:pt x="127715" y="573273"/>
                <a:pt x="130711" y="577696"/>
                <a:pt x="134993" y="580551"/>
              </a:cubicBezTo>
              <a:cubicBezTo>
                <a:pt x="145321" y="587438"/>
                <a:pt x="140860" y="583691"/>
                <a:pt x="148639" y="591468"/>
              </a:cubicBezTo>
              <a:cubicBezTo>
                <a:pt x="149549" y="594197"/>
                <a:pt x="152437" y="596985"/>
                <a:pt x="151368" y="599656"/>
              </a:cubicBezTo>
              <a:cubicBezTo>
                <a:pt x="150150" y="602701"/>
                <a:pt x="145229" y="602553"/>
                <a:pt x="143180" y="605114"/>
              </a:cubicBezTo>
              <a:cubicBezTo>
                <a:pt x="141383" y="607360"/>
                <a:pt x="141361" y="610573"/>
                <a:pt x="140451" y="613302"/>
              </a:cubicBezTo>
              <a:cubicBezTo>
                <a:pt x="153402" y="626253"/>
                <a:pt x="156250" y="622592"/>
                <a:pt x="143180" y="626948"/>
              </a:cubicBezTo>
              <a:cubicBezTo>
                <a:pt x="116898" y="600666"/>
                <a:pt x="144859" y="627200"/>
                <a:pt x="124076" y="610573"/>
              </a:cubicBezTo>
              <a:cubicBezTo>
                <a:pt x="122067" y="608965"/>
                <a:pt x="120824" y="606438"/>
                <a:pt x="118617" y="605114"/>
              </a:cubicBezTo>
              <a:cubicBezTo>
                <a:pt x="114160" y="602440"/>
                <a:pt x="100137" y="600495"/>
                <a:pt x="96783" y="599656"/>
              </a:cubicBezTo>
              <a:cubicBezTo>
                <a:pt x="93992" y="598958"/>
                <a:pt x="91325" y="597836"/>
                <a:pt x="88596" y="596926"/>
              </a:cubicBezTo>
              <a:cubicBezTo>
                <a:pt x="86776" y="595107"/>
                <a:pt x="85439" y="592619"/>
                <a:pt x="83137" y="591468"/>
              </a:cubicBezTo>
              <a:cubicBezTo>
                <a:pt x="77991" y="588895"/>
                <a:pt x="66762" y="586010"/>
                <a:pt x="66762" y="586010"/>
              </a:cubicBezTo>
              <a:cubicBezTo>
                <a:pt x="62224" y="581471"/>
                <a:pt x="59316" y="577849"/>
                <a:pt x="53116" y="575093"/>
              </a:cubicBezTo>
              <a:cubicBezTo>
                <a:pt x="47858" y="572756"/>
                <a:pt x="42199" y="571454"/>
                <a:pt x="36740" y="569634"/>
              </a:cubicBezTo>
              <a:cubicBezTo>
                <a:pt x="34011" y="568724"/>
                <a:pt x="31126" y="568192"/>
                <a:pt x="28553" y="566905"/>
              </a:cubicBezTo>
              <a:lnTo>
                <a:pt x="17636" y="561446"/>
              </a:lnTo>
              <a:cubicBezTo>
                <a:pt x="12178" y="562356"/>
                <a:pt x="3948" y="559339"/>
                <a:pt x="1261" y="564176"/>
              </a:cubicBezTo>
              <a:cubicBezTo>
                <a:pt x="-2301" y="570588"/>
                <a:pt x="2678" y="578794"/>
                <a:pt x="3990" y="586010"/>
              </a:cubicBezTo>
              <a:cubicBezTo>
                <a:pt x="4505" y="588840"/>
                <a:pt x="5047" y="591856"/>
                <a:pt x="6719" y="594197"/>
              </a:cubicBezTo>
              <a:cubicBezTo>
                <a:pt x="9710" y="598385"/>
                <a:pt x="13997" y="601475"/>
                <a:pt x="17636" y="605114"/>
              </a:cubicBezTo>
              <a:lnTo>
                <a:pt x="23094" y="610573"/>
              </a:lnTo>
              <a:cubicBezTo>
                <a:pt x="29829" y="637502"/>
                <a:pt x="20853" y="609564"/>
                <a:pt x="31282" y="626948"/>
              </a:cubicBezTo>
              <a:cubicBezTo>
                <a:pt x="41906" y="644657"/>
                <a:pt x="25643" y="626769"/>
                <a:pt x="39470" y="640594"/>
              </a:cubicBezTo>
              <a:cubicBezTo>
                <a:pt x="45613" y="659026"/>
                <a:pt x="38524" y="636337"/>
                <a:pt x="44928" y="665157"/>
              </a:cubicBezTo>
              <a:cubicBezTo>
                <a:pt x="45552" y="667965"/>
                <a:pt x="46867" y="670579"/>
                <a:pt x="47657" y="673345"/>
              </a:cubicBezTo>
              <a:cubicBezTo>
                <a:pt x="48688" y="676952"/>
                <a:pt x="49477" y="680623"/>
                <a:pt x="50387" y="684262"/>
              </a:cubicBezTo>
              <a:cubicBezTo>
                <a:pt x="51297" y="691540"/>
                <a:pt x="51186" y="699019"/>
                <a:pt x="53116" y="706095"/>
              </a:cubicBezTo>
              <a:cubicBezTo>
                <a:pt x="53979" y="709260"/>
                <a:pt x="57107" y="711349"/>
                <a:pt x="58574" y="714283"/>
              </a:cubicBezTo>
              <a:cubicBezTo>
                <a:pt x="59861" y="716856"/>
                <a:pt x="60394" y="719742"/>
                <a:pt x="61304" y="722471"/>
              </a:cubicBezTo>
              <a:cubicBezTo>
                <a:pt x="62214" y="727929"/>
                <a:pt x="62691" y="733478"/>
                <a:pt x="64033" y="738846"/>
              </a:cubicBezTo>
              <a:cubicBezTo>
                <a:pt x="65428" y="744428"/>
                <a:pt x="69491" y="760976"/>
                <a:pt x="69491" y="755222"/>
              </a:cubicBezTo>
              <a:lnTo>
                <a:pt x="69491" y="747034"/>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108</xdr:col>
      <xdr:colOff>8168</xdr:colOff>
      <xdr:row>211</xdr:row>
      <xdr:rowOff>5458</xdr:rowOff>
    </xdr:from>
    <xdr:to>
      <xdr:col>132</xdr:col>
      <xdr:colOff>10917</xdr:colOff>
      <xdr:row>227</xdr:row>
      <xdr:rowOff>16375</xdr:rowOff>
    </xdr:to>
    <xdr:sp macro="" textlink="">
      <xdr:nvSpPr>
        <xdr:cNvPr id="71" name="Freeform 81">
          <a:extLst>
            <a:ext uri="{FF2B5EF4-FFF2-40B4-BE49-F238E27FC236}">
              <a16:creationId xmlns:a16="http://schemas.microsoft.com/office/drawing/2014/main" id="{00000000-0008-0000-0F00-000047000000}"/>
            </a:ext>
          </a:extLst>
        </xdr:cNvPr>
        <xdr:cNvSpPr/>
      </xdr:nvSpPr>
      <xdr:spPr>
        <a:xfrm>
          <a:off x="4069628" y="3388738"/>
          <a:ext cx="734269" cy="254757"/>
        </a:xfrm>
        <a:custGeom>
          <a:avLst/>
          <a:gdLst>
            <a:gd name="connsiteX0" fmla="*/ 166502 w 657763"/>
            <a:gd name="connsiteY0" fmla="*/ 24563 h 316590"/>
            <a:gd name="connsiteX1" fmla="*/ 163773 w 657763"/>
            <a:gd name="connsiteY1" fmla="*/ 46397 h 316590"/>
            <a:gd name="connsiteX2" fmla="*/ 161044 w 657763"/>
            <a:gd name="connsiteY2" fmla="*/ 54585 h 316590"/>
            <a:gd name="connsiteX3" fmla="*/ 158315 w 657763"/>
            <a:gd name="connsiteY3" fmla="*/ 68231 h 316590"/>
            <a:gd name="connsiteX4" fmla="*/ 150127 w 657763"/>
            <a:gd name="connsiteY4" fmla="*/ 100981 h 316590"/>
            <a:gd name="connsiteX5" fmla="*/ 136481 w 657763"/>
            <a:gd name="connsiteY5" fmla="*/ 111898 h 316590"/>
            <a:gd name="connsiteX6" fmla="*/ 117376 w 657763"/>
            <a:gd name="connsiteY6" fmla="*/ 133732 h 316590"/>
            <a:gd name="connsiteX7" fmla="*/ 111918 w 657763"/>
            <a:gd name="connsiteY7" fmla="*/ 139191 h 316590"/>
            <a:gd name="connsiteX8" fmla="*/ 106459 w 657763"/>
            <a:gd name="connsiteY8" fmla="*/ 144649 h 316590"/>
            <a:gd name="connsiteX9" fmla="*/ 101001 w 657763"/>
            <a:gd name="connsiteY9" fmla="*/ 161024 h 316590"/>
            <a:gd name="connsiteX10" fmla="*/ 95543 w 657763"/>
            <a:gd name="connsiteY10" fmla="*/ 169212 h 316590"/>
            <a:gd name="connsiteX11" fmla="*/ 92813 w 657763"/>
            <a:gd name="connsiteY11" fmla="*/ 177400 h 316590"/>
            <a:gd name="connsiteX12" fmla="*/ 84626 w 657763"/>
            <a:gd name="connsiteY12" fmla="*/ 182858 h 316590"/>
            <a:gd name="connsiteX13" fmla="*/ 81896 w 657763"/>
            <a:gd name="connsiteY13" fmla="*/ 191046 h 316590"/>
            <a:gd name="connsiteX14" fmla="*/ 73709 w 657763"/>
            <a:gd name="connsiteY14" fmla="*/ 193775 h 316590"/>
            <a:gd name="connsiteX15" fmla="*/ 60063 w 657763"/>
            <a:gd name="connsiteY15" fmla="*/ 201963 h 316590"/>
            <a:gd name="connsiteX16" fmla="*/ 46416 w 657763"/>
            <a:gd name="connsiteY16" fmla="*/ 210150 h 316590"/>
            <a:gd name="connsiteX17" fmla="*/ 40958 w 657763"/>
            <a:gd name="connsiteY17" fmla="*/ 215609 h 316590"/>
            <a:gd name="connsiteX18" fmla="*/ 38229 w 657763"/>
            <a:gd name="connsiteY18" fmla="*/ 223797 h 316590"/>
            <a:gd name="connsiteX19" fmla="*/ 32770 w 657763"/>
            <a:gd name="connsiteY19" fmla="*/ 229255 h 316590"/>
            <a:gd name="connsiteX20" fmla="*/ 27312 w 657763"/>
            <a:gd name="connsiteY20" fmla="*/ 245630 h 316590"/>
            <a:gd name="connsiteX21" fmla="*/ 21853 w 657763"/>
            <a:gd name="connsiteY21" fmla="*/ 264735 h 316590"/>
            <a:gd name="connsiteX22" fmla="*/ 19124 w 657763"/>
            <a:gd name="connsiteY22" fmla="*/ 275652 h 316590"/>
            <a:gd name="connsiteX23" fmla="*/ 5478 w 657763"/>
            <a:gd name="connsiteY23" fmla="*/ 289298 h 316590"/>
            <a:gd name="connsiteX24" fmla="*/ 2749 w 657763"/>
            <a:gd name="connsiteY24" fmla="*/ 316590 h 316590"/>
            <a:gd name="connsiteX25" fmla="*/ 32770 w 657763"/>
            <a:gd name="connsiteY25" fmla="*/ 313861 h 316590"/>
            <a:gd name="connsiteX26" fmla="*/ 68250 w 657763"/>
            <a:gd name="connsiteY26" fmla="*/ 308403 h 316590"/>
            <a:gd name="connsiteX27" fmla="*/ 84626 w 657763"/>
            <a:gd name="connsiteY27" fmla="*/ 302944 h 316590"/>
            <a:gd name="connsiteX28" fmla="*/ 92813 w 657763"/>
            <a:gd name="connsiteY28" fmla="*/ 300215 h 316590"/>
            <a:gd name="connsiteX29" fmla="*/ 106459 w 657763"/>
            <a:gd name="connsiteY29" fmla="*/ 292027 h 316590"/>
            <a:gd name="connsiteX30" fmla="*/ 114647 w 657763"/>
            <a:gd name="connsiteY30" fmla="*/ 286569 h 316590"/>
            <a:gd name="connsiteX31" fmla="*/ 125564 w 657763"/>
            <a:gd name="connsiteY31" fmla="*/ 283840 h 316590"/>
            <a:gd name="connsiteX32" fmla="*/ 133752 w 657763"/>
            <a:gd name="connsiteY32" fmla="*/ 281110 h 316590"/>
            <a:gd name="connsiteX33" fmla="*/ 144669 w 657763"/>
            <a:gd name="connsiteY33" fmla="*/ 275652 h 316590"/>
            <a:gd name="connsiteX34" fmla="*/ 161044 w 657763"/>
            <a:gd name="connsiteY34" fmla="*/ 270193 h 316590"/>
            <a:gd name="connsiteX35" fmla="*/ 169232 w 657763"/>
            <a:gd name="connsiteY35" fmla="*/ 267464 h 316590"/>
            <a:gd name="connsiteX36" fmla="*/ 177419 w 657763"/>
            <a:gd name="connsiteY36" fmla="*/ 262006 h 316590"/>
            <a:gd name="connsiteX37" fmla="*/ 185607 w 657763"/>
            <a:gd name="connsiteY37" fmla="*/ 229255 h 316590"/>
            <a:gd name="connsiteX38" fmla="*/ 191065 w 657763"/>
            <a:gd name="connsiteY38" fmla="*/ 221067 h 316590"/>
            <a:gd name="connsiteX39" fmla="*/ 201982 w 657763"/>
            <a:gd name="connsiteY39" fmla="*/ 210150 h 316590"/>
            <a:gd name="connsiteX40" fmla="*/ 204712 w 657763"/>
            <a:gd name="connsiteY40" fmla="*/ 169212 h 316590"/>
            <a:gd name="connsiteX41" fmla="*/ 207441 w 657763"/>
            <a:gd name="connsiteY41" fmla="*/ 161024 h 316590"/>
            <a:gd name="connsiteX42" fmla="*/ 223816 w 657763"/>
            <a:gd name="connsiteY42" fmla="*/ 155566 h 316590"/>
            <a:gd name="connsiteX43" fmla="*/ 232004 w 657763"/>
            <a:gd name="connsiteY43" fmla="*/ 152837 h 316590"/>
            <a:gd name="connsiteX44" fmla="*/ 234733 w 657763"/>
            <a:gd name="connsiteY44" fmla="*/ 161024 h 316590"/>
            <a:gd name="connsiteX45" fmla="*/ 237462 w 657763"/>
            <a:gd name="connsiteY45" fmla="*/ 191046 h 316590"/>
            <a:gd name="connsiteX46" fmla="*/ 248379 w 657763"/>
            <a:gd name="connsiteY46" fmla="*/ 201963 h 316590"/>
            <a:gd name="connsiteX47" fmla="*/ 264755 w 657763"/>
            <a:gd name="connsiteY47" fmla="*/ 199234 h 316590"/>
            <a:gd name="connsiteX48" fmla="*/ 267484 w 657763"/>
            <a:gd name="connsiteY48" fmla="*/ 191046 h 316590"/>
            <a:gd name="connsiteX49" fmla="*/ 316610 w 657763"/>
            <a:gd name="connsiteY49" fmla="*/ 182858 h 316590"/>
            <a:gd name="connsiteX50" fmla="*/ 322068 w 657763"/>
            <a:gd name="connsiteY50" fmla="*/ 163754 h 316590"/>
            <a:gd name="connsiteX51" fmla="*/ 324798 w 657763"/>
            <a:gd name="connsiteY51" fmla="*/ 125544 h 316590"/>
            <a:gd name="connsiteX52" fmla="*/ 327527 w 657763"/>
            <a:gd name="connsiteY52" fmla="*/ 117357 h 316590"/>
            <a:gd name="connsiteX53" fmla="*/ 338444 w 657763"/>
            <a:gd name="connsiteY53" fmla="*/ 106440 h 316590"/>
            <a:gd name="connsiteX54" fmla="*/ 346631 w 657763"/>
            <a:gd name="connsiteY54" fmla="*/ 103711 h 316590"/>
            <a:gd name="connsiteX55" fmla="*/ 354819 w 657763"/>
            <a:gd name="connsiteY55" fmla="*/ 98252 h 316590"/>
            <a:gd name="connsiteX56" fmla="*/ 363007 w 657763"/>
            <a:gd name="connsiteY56" fmla="*/ 95523 h 316590"/>
            <a:gd name="connsiteX57" fmla="*/ 379382 w 657763"/>
            <a:gd name="connsiteY57" fmla="*/ 84606 h 316590"/>
            <a:gd name="connsiteX58" fmla="*/ 387570 w 657763"/>
            <a:gd name="connsiteY58" fmla="*/ 68231 h 316590"/>
            <a:gd name="connsiteX59" fmla="*/ 393028 w 657763"/>
            <a:gd name="connsiteY59" fmla="*/ 57314 h 316590"/>
            <a:gd name="connsiteX60" fmla="*/ 395757 w 657763"/>
            <a:gd name="connsiteY60" fmla="*/ 49126 h 316590"/>
            <a:gd name="connsiteX61" fmla="*/ 403945 w 657763"/>
            <a:gd name="connsiteY61" fmla="*/ 46397 h 316590"/>
            <a:gd name="connsiteX62" fmla="*/ 425779 w 657763"/>
            <a:gd name="connsiteY62" fmla="*/ 35480 h 316590"/>
            <a:gd name="connsiteX63" fmla="*/ 425779 w 657763"/>
            <a:gd name="connsiteY63" fmla="*/ 35480 h 316590"/>
            <a:gd name="connsiteX64" fmla="*/ 439425 w 657763"/>
            <a:gd name="connsiteY64" fmla="*/ 24563 h 316590"/>
            <a:gd name="connsiteX65" fmla="*/ 442154 w 657763"/>
            <a:gd name="connsiteY65" fmla="*/ 16375 h 316590"/>
            <a:gd name="connsiteX66" fmla="*/ 450342 w 657763"/>
            <a:gd name="connsiteY66" fmla="*/ 21834 h 316590"/>
            <a:gd name="connsiteX67" fmla="*/ 455800 w 657763"/>
            <a:gd name="connsiteY67" fmla="*/ 30022 h 316590"/>
            <a:gd name="connsiteX68" fmla="*/ 469447 w 657763"/>
            <a:gd name="connsiteY68" fmla="*/ 40938 h 316590"/>
            <a:gd name="connsiteX69" fmla="*/ 477634 w 657763"/>
            <a:gd name="connsiteY69" fmla="*/ 65501 h 316590"/>
            <a:gd name="connsiteX70" fmla="*/ 485822 w 657763"/>
            <a:gd name="connsiteY70" fmla="*/ 79148 h 316590"/>
            <a:gd name="connsiteX71" fmla="*/ 494010 w 657763"/>
            <a:gd name="connsiteY71" fmla="*/ 81877 h 316590"/>
            <a:gd name="connsiteX72" fmla="*/ 513114 w 657763"/>
            <a:gd name="connsiteY72" fmla="*/ 79148 h 316590"/>
            <a:gd name="connsiteX73" fmla="*/ 562240 w 657763"/>
            <a:gd name="connsiteY73" fmla="*/ 76418 h 316590"/>
            <a:gd name="connsiteX74" fmla="*/ 573157 w 657763"/>
            <a:gd name="connsiteY74" fmla="*/ 65501 h 316590"/>
            <a:gd name="connsiteX75" fmla="*/ 592262 w 657763"/>
            <a:gd name="connsiteY75" fmla="*/ 60043 h 316590"/>
            <a:gd name="connsiteX76" fmla="*/ 605908 w 657763"/>
            <a:gd name="connsiteY76" fmla="*/ 49126 h 316590"/>
            <a:gd name="connsiteX77" fmla="*/ 608637 w 657763"/>
            <a:gd name="connsiteY77" fmla="*/ 40938 h 316590"/>
            <a:gd name="connsiteX78" fmla="*/ 627742 w 657763"/>
            <a:gd name="connsiteY78" fmla="*/ 19105 h 316590"/>
            <a:gd name="connsiteX79" fmla="*/ 633200 w 657763"/>
            <a:gd name="connsiteY79" fmla="*/ 13646 h 316590"/>
            <a:gd name="connsiteX80" fmla="*/ 649575 w 657763"/>
            <a:gd name="connsiteY80" fmla="*/ 8188 h 316590"/>
            <a:gd name="connsiteX81" fmla="*/ 657763 w 657763"/>
            <a:gd name="connsiteY81" fmla="*/ 5459 h 316590"/>
            <a:gd name="connsiteX82" fmla="*/ 652305 w 657763"/>
            <a:gd name="connsiteY82" fmla="*/ 0 h 31659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Lst>
          <a:rect l="l" t="t" r="r" b="b"/>
          <a:pathLst>
            <a:path w="657763" h="316590">
              <a:moveTo>
                <a:pt x="166502" y="24563"/>
              </a:moveTo>
              <a:cubicBezTo>
                <a:pt x="165592" y="31841"/>
                <a:pt x="165085" y="39181"/>
                <a:pt x="163773" y="46397"/>
              </a:cubicBezTo>
              <a:cubicBezTo>
                <a:pt x="163258" y="49228"/>
                <a:pt x="161742" y="51794"/>
                <a:pt x="161044" y="54585"/>
              </a:cubicBezTo>
              <a:cubicBezTo>
                <a:pt x="159919" y="59085"/>
                <a:pt x="159145" y="63667"/>
                <a:pt x="158315" y="68231"/>
              </a:cubicBezTo>
              <a:cubicBezTo>
                <a:pt x="157312" y="73746"/>
                <a:pt x="154558" y="96550"/>
                <a:pt x="150127" y="100981"/>
              </a:cubicBezTo>
              <a:cubicBezTo>
                <a:pt x="142350" y="108760"/>
                <a:pt x="146810" y="105013"/>
                <a:pt x="136481" y="111898"/>
              </a:cubicBezTo>
              <a:cubicBezTo>
                <a:pt x="127453" y="125440"/>
                <a:pt x="133343" y="117764"/>
                <a:pt x="117376" y="133732"/>
              </a:cubicBezTo>
              <a:lnTo>
                <a:pt x="111918" y="139191"/>
              </a:lnTo>
              <a:lnTo>
                <a:pt x="106459" y="144649"/>
              </a:lnTo>
              <a:cubicBezTo>
                <a:pt x="104640" y="150107"/>
                <a:pt x="104192" y="156237"/>
                <a:pt x="101001" y="161024"/>
              </a:cubicBezTo>
              <a:cubicBezTo>
                <a:pt x="99182" y="163753"/>
                <a:pt x="97010" y="166278"/>
                <a:pt x="95543" y="169212"/>
              </a:cubicBezTo>
              <a:cubicBezTo>
                <a:pt x="94256" y="171785"/>
                <a:pt x="94610" y="175153"/>
                <a:pt x="92813" y="177400"/>
              </a:cubicBezTo>
              <a:cubicBezTo>
                <a:pt x="90764" y="179961"/>
                <a:pt x="87355" y="181039"/>
                <a:pt x="84626" y="182858"/>
              </a:cubicBezTo>
              <a:cubicBezTo>
                <a:pt x="83716" y="185587"/>
                <a:pt x="83930" y="189012"/>
                <a:pt x="81896" y="191046"/>
              </a:cubicBezTo>
              <a:cubicBezTo>
                <a:pt x="79862" y="193080"/>
                <a:pt x="76176" y="192295"/>
                <a:pt x="73709" y="193775"/>
              </a:cubicBezTo>
              <a:cubicBezTo>
                <a:pt x="54978" y="205014"/>
                <a:pt x="83253" y="194233"/>
                <a:pt x="60063" y="201963"/>
              </a:cubicBezTo>
              <a:cubicBezTo>
                <a:pt x="46227" y="215797"/>
                <a:pt x="64137" y="199517"/>
                <a:pt x="46416" y="210150"/>
              </a:cubicBezTo>
              <a:cubicBezTo>
                <a:pt x="44210" y="211474"/>
                <a:pt x="42777" y="213789"/>
                <a:pt x="40958" y="215609"/>
              </a:cubicBezTo>
              <a:cubicBezTo>
                <a:pt x="40048" y="218338"/>
                <a:pt x="39709" y="221330"/>
                <a:pt x="38229" y="223797"/>
              </a:cubicBezTo>
              <a:cubicBezTo>
                <a:pt x="36905" y="226003"/>
                <a:pt x="33921" y="226954"/>
                <a:pt x="32770" y="229255"/>
              </a:cubicBezTo>
              <a:cubicBezTo>
                <a:pt x="30197" y="234401"/>
                <a:pt x="28707" y="240048"/>
                <a:pt x="27312" y="245630"/>
              </a:cubicBezTo>
              <a:cubicBezTo>
                <a:pt x="18781" y="279757"/>
                <a:pt x="29684" y="237327"/>
                <a:pt x="21853" y="264735"/>
              </a:cubicBezTo>
              <a:cubicBezTo>
                <a:pt x="20822" y="268342"/>
                <a:pt x="21205" y="272531"/>
                <a:pt x="19124" y="275652"/>
              </a:cubicBezTo>
              <a:cubicBezTo>
                <a:pt x="15556" y="281004"/>
                <a:pt x="5478" y="289298"/>
                <a:pt x="5478" y="289298"/>
              </a:cubicBezTo>
              <a:cubicBezTo>
                <a:pt x="-1166" y="309232"/>
                <a:pt x="-1375" y="300091"/>
                <a:pt x="2749" y="316590"/>
              </a:cubicBezTo>
              <a:cubicBezTo>
                <a:pt x="12756" y="315680"/>
                <a:pt x="22783" y="314971"/>
                <a:pt x="32770" y="313861"/>
              </a:cubicBezTo>
              <a:cubicBezTo>
                <a:pt x="43308" y="312690"/>
                <a:pt x="57611" y="310176"/>
                <a:pt x="68250" y="308403"/>
              </a:cubicBezTo>
              <a:lnTo>
                <a:pt x="84626" y="302944"/>
              </a:lnTo>
              <a:lnTo>
                <a:pt x="92813" y="300215"/>
              </a:lnTo>
              <a:cubicBezTo>
                <a:pt x="103475" y="289553"/>
                <a:pt x="92289" y="299112"/>
                <a:pt x="106459" y="292027"/>
              </a:cubicBezTo>
              <a:cubicBezTo>
                <a:pt x="109393" y="290560"/>
                <a:pt x="111632" y="287861"/>
                <a:pt x="114647" y="286569"/>
              </a:cubicBezTo>
              <a:cubicBezTo>
                <a:pt x="118095" y="285092"/>
                <a:pt x="121957" y="284871"/>
                <a:pt x="125564" y="283840"/>
              </a:cubicBezTo>
              <a:cubicBezTo>
                <a:pt x="128330" y="283050"/>
                <a:pt x="131108" y="282243"/>
                <a:pt x="133752" y="281110"/>
              </a:cubicBezTo>
              <a:cubicBezTo>
                <a:pt x="137491" y="279507"/>
                <a:pt x="140892" y="277163"/>
                <a:pt x="144669" y="275652"/>
              </a:cubicBezTo>
              <a:cubicBezTo>
                <a:pt x="150011" y="273515"/>
                <a:pt x="155586" y="272013"/>
                <a:pt x="161044" y="270193"/>
              </a:cubicBezTo>
              <a:lnTo>
                <a:pt x="169232" y="267464"/>
              </a:lnTo>
              <a:cubicBezTo>
                <a:pt x="171961" y="265645"/>
                <a:pt x="174858" y="264055"/>
                <a:pt x="177419" y="262006"/>
              </a:cubicBezTo>
              <a:cubicBezTo>
                <a:pt x="190015" y="251929"/>
                <a:pt x="180232" y="252547"/>
                <a:pt x="185607" y="229255"/>
              </a:cubicBezTo>
              <a:cubicBezTo>
                <a:pt x="186345" y="226059"/>
                <a:pt x="188930" y="223558"/>
                <a:pt x="191065" y="221067"/>
              </a:cubicBezTo>
              <a:cubicBezTo>
                <a:pt x="194414" y="217160"/>
                <a:pt x="201982" y="210150"/>
                <a:pt x="201982" y="210150"/>
              </a:cubicBezTo>
              <a:cubicBezTo>
                <a:pt x="202892" y="196504"/>
                <a:pt x="203202" y="182805"/>
                <a:pt x="204712" y="169212"/>
              </a:cubicBezTo>
              <a:cubicBezTo>
                <a:pt x="205030" y="166353"/>
                <a:pt x="205100" y="162696"/>
                <a:pt x="207441" y="161024"/>
              </a:cubicBezTo>
              <a:cubicBezTo>
                <a:pt x="212123" y="157680"/>
                <a:pt x="218358" y="157385"/>
                <a:pt x="223816" y="155566"/>
              </a:cubicBezTo>
              <a:lnTo>
                <a:pt x="232004" y="152837"/>
              </a:lnTo>
              <a:cubicBezTo>
                <a:pt x="232914" y="155566"/>
                <a:pt x="234326" y="158176"/>
                <a:pt x="234733" y="161024"/>
              </a:cubicBezTo>
              <a:cubicBezTo>
                <a:pt x="236154" y="170972"/>
                <a:pt x="234284" y="181513"/>
                <a:pt x="237462" y="191046"/>
              </a:cubicBezTo>
              <a:cubicBezTo>
                <a:pt x="239089" y="195928"/>
                <a:pt x="248379" y="201963"/>
                <a:pt x="248379" y="201963"/>
              </a:cubicBezTo>
              <a:cubicBezTo>
                <a:pt x="253838" y="201053"/>
                <a:pt x="259950" y="201980"/>
                <a:pt x="264755" y="199234"/>
              </a:cubicBezTo>
              <a:cubicBezTo>
                <a:pt x="267253" y="197807"/>
                <a:pt x="265143" y="192718"/>
                <a:pt x="267484" y="191046"/>
              </a:cubicBezTo>
              <a:cubicBezTo>
                <a:pt x="278091" y="183469"/>
                <a:pt x="308895" y="183501"/>
                <a:pt x="316610" y="182858"/>
              </a:cubicBezTo>
              <a:cubicBezTo>
                <a:pt x="331043" y="173237"/>
                <a:pt x="322068" y="182865"/>
                <a:pt x="322068" y="163754"/>
              </a:cubicBezTo>
              <a:cubicBezTo>
                <a:pt x="322068" y="150985"/>
                <a:pt x="323306" y="138226"/>
                <a:pt x="324798" y="125544"/>
              </a:cubicBezTo>
              <a:cubicBezTo>
                <a:pt x="325134" y="122687"/>
                <a:pt x="325855" y="119698"/>
                <a:pt x="327527" y="117357"/>
              </a:cubicBezTo>
              <a:cubicBezTo>
                <a:pt x="330518" y="113169"/>
                <a:pt x="333562" y="108067"/>
                <a:pt x="338444" y="106440"/>
              </a:cubicBezTo>
              <a:lnTo>
                <a:pt x="346631" y="103711"/>
              </a:lnTo>
              <a:cubicBezTo>
                <a:pt x="349360" y="101891"/>
                <a:pt x="351885" y="99719"/>
                <a:pt x="354819" y="98252"/>
              </a:cubicBezTo>
              <a:cubicBezTo>
                <a:pt x="357392" y="96965"/>
                <a:pt x="360492" y="96920"/>
                <a:pt x="363007" y="95523"/>
              </a:cubicBezTo>
              <a:cubicBezTo>
                <a:pt x="368742" y="92337"/>
                <a:pt x="379382" y="84606"/>
                <a:pt x="379382" y="84606"/>
              </a:cubicBezTo>
              <a:cubicBezTo>
                <a:pt x="389871" y="68873"/>
                <a:pt x="380792" y="84047"/>
                <a:pt x="387570" y="68231"/>
              </a:cubicBezTo>
              <a:cubicBezTo>
                <a:pt x="389173" y="64491"/>
                <a:pt x="391426" y="61054"/>
                <a:pt x="393028" y="57314"/>
              </a:cubicBezTo>
              <a:cubicBezTo>
                <a:pt x="394161" y="54670"/>
                <a:pt x="393723" y="51160"/>
                <a:pt x="395757" y="49126"/>
              </a:cubicBezTo>
              <a:cubicBezTo>
                <a:pt x="397791" y="47092"/>
                <a:pt x="401216" y="47307"/>
                <a:pt x="403945" y="46397"/>
              </a:cubicBezTo>
              <a:cubicBezTo>
                <a:pt x="413472" y="36870"/>
                <a:pt x="406963" y="41752"/>
                <a:pt x="425779" y="35480"/>
              </a:cubicBezTo>
              <a:lnTo>
                <a:pt x="425779" y="35480"/>
              </a:lnTo>
              <a:cubicBezTo>
                <a:pt x="436108" y="28595"/>
                <a:pt x="431648" y="32342"/>
                <a:pt x="439425" y="24563"/>
              </a:cubicBezTo>
              <a:cubicBezTo>
                <a:pt x="440335" y="21834"/>
                <a:pt x="439363" y="17073"/>
                <a:pt x="442154" y="16375"/>
              </a:cubicBezTo>
              <a:cubicBezTo>
                <a:pt x="445336" y="15579"/>
                <a:pt x="448023" y="19514"/>
                <a:pt x="450342" y="21834"/>
              </a:cubicBezTo>
              <a:cubicBezTo>
                <a:pt x="452661" y="24153"/>
                <a:pt x="453751" y="27461"/>
                <a:pt x="455800" y="30022"/>
              </a:cubicBezTo>
              <a:cubicBezTo>
                <a:pt x="460243" y="35576"/>
                <a:pt x="463370" y="36887"/>
                <a:pt x="469447" y="40938"/>
              </a:cubicBezTo>
              <a:lnTo>
                <a:pt x="477634" y="65501"/>
              </a:lnTo>
              <a:cubicBezTo>
                <a:pt x="479781" y="71942"/>
                <a:pt x="479577" y="75401"/>
                <a:pt x="485822" y="79148"/>
              </a:cubicBezTo>
              <a:cubicBezTo>
                <a:pt x="488289" y="80628"/>
                <a:pt x="491281" y="80967"/>
                <a:pt x="494010" y="81877"/>
              </a:cubicBezTo>
              <a:cubicBezTo>
                <a:pt x="500378" y="80967"/>
                <a:pt x="506702" y="79661"/>
                <a:pt x="513114" y="79148"/>
              </a:cubicBezTo>
              <a:cubicBezTo>
                <a:pt x="529462" y="77840"/>
                <a:pt x="546247" y="80053"/>
                <a:pt x="562240" y="76418"/>
              </a:cubicBezTo>
              <a:cubicBezTo>
                <a:pt x="567258" y="75277"/>
                <a:pt x="568164" y="66749"/>
                <a:pt x="573157" y="65501"/>
              </a:cubicBezTo>
              <a:cubicBezTo>
                <a:pt x="586865" y="62074"/>
                <a:pt x="580515" y="63958"/>
                <a:pt x="592262" y="60043"/>
              </a:cubicBezTo>
              <a:cubicBezTo>
                <a:pt x="595981" y="57564"/>
                <a:pt x="603315" y="53447"/>
                <a:pt x="605908" y="49126"/>
              </a:cubicBezTo>
              <a:cubicBezTo>
                <a:pt x="607388" y="46659"/>
                <a:pt x="607240" y="43453"/>
                <a:pt x="608637" y="40938"/>
              </a:cubicBezTo>
              <a:cubicBezTo>
                <a:pt x="621193" y="18336"/>
                <a:pt x="614185" y="29950"/>
                <a:pt x="627742" y="19105"/>
              </a:cubicBezTo>
              <a:cubicBezTo>
                <a:pt x="629751" y="17498"/>
                <a:pt x="630899" y="14797"/>
                <a:pt x="633200" y="13646"/>
              </a:cubicBezTo>
              <a:cubicBezTo>
                <a:pt x="638346" y="11073"/>
                <a:pt x="644117" y="10007"/>
                <a:pt x="649575" y="8188"/>
              </a:cubicBezTo>
              <a:lnTo>
                <a:pt x="657763" y="5459"/>
              </a:lnTo>
              <a:lnTo>
                <a:pt x="652305" y="0"/>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101</xdr:col>
      <xdr:colOff>2729</xdr:colOff>
      <xdr:row>198</xdr:row>
      <xdr:rowOff>8188</xdr:rowOff>
    </xdr:from>
    <xdr:to>
      <xdr:col>108</xdr:col>
      <xdr:colOff>2729</xdr:colOff>
      <xdr:row>227</xdr:row>
      <xdr:rowOff>10917</xdr:rowOff>
    </xdr:to>
    <xdr:sp macro="" textlink="">
      <xdr:nvSpPr>
        <xdr:cNvPr id="72" name="Freeform 82">
          <a:extLst>
            <a:ext uri="{FF2B5EF4-FFF2-40B4-BE49-F238E27FC236}">
              <a16:creationId xmlns:a16="http://schemas.microsoft.com/office/drawing/2014/main" id="{00000000-0008-0000-0F00-000048000000}"/>
            </a:ext>
          </a:extLst>
        </xdr:cNvPr>
        <xdr:cNvSpPr/>
      </xdr:nvSpPr>
      <xdr:spPr>
        <a:xfrm>
          <a:off x="3850829" y="3193348"/>
          <a:ext cx="213360" cy="444689"/>
        </a:xfrm>
        <a:custGeom>
          <a:avLst/>
          <a:gdLst>
            <a:gd name="connsiteX0" fmla="*/ 191046 w 191046"/>
            <a:gd name="connsiteY0" fmla="*/ 556762 h 556762"/>
            <a:gd name="connsiteX1" fmla="*/ 177400 w 191046"/>
            <a:gd name="connsiteY1" fmla="*/ 545845 h 556762"/>
            <a:gd name="connsiteX2" fmla="*/ 152837 w 191046"/>
            <a:gd name="connsiteY2" fmla="*/ 540386 h 556762"/>
            <a:gd name="connsiteX3" fmla="*/ 144649 w 191046"/>
            <a:gd name="connsiteY3" fmla="*/ 537657 h 556762"/>
            <a:gd name="connsiteX4" fmla="*/ 136462 w 191046"/>
            <a:gd name="connsiteY4" fmla="*/ 529470 h 556762"/>
            <a:gd name="connsiteX5" fmla="*/ 133732 w 191046"/>
            <a:gd name="connsiteY5" fmla="*/ 521282 h 556762"/>
            <a:gd name="connsiteX6" fmla="*/ 128274 w 191046"/>
            <a:gd name="connsiteY6" fmla="*/ 513094 h 556762"/>
            <a:gd name="connsiteX7" fmla="*/ 120086 w 191046"/>
            <a:gd name="connsiteY7" fmla="*/ 480344 h 556762"/>
            <a:gd name="connsiteX8" fmla="*/ 109169 w 191046"/>
            <a:gd name="connsiteY8" fmla="*/ 466697 h 556762"/>
            <a:gd name="connsiteX9" fmla="*/ 106440 w 191046"/>
            <a:gd name="connsiteY9" fmla="*/ 458510 h 556762"/>
            <a:gd name="connsiteX10" fmla="*/ 100982 w 191046"/>
            <a:gd name="connsiteY10" fmla="*/ 453051 h 556762"/>
            <a:gd name="connsiteX11" fmla="*/ 95523 w 191046"/>
            <a:gd name="connsiteY11" fmla="*/ 436676 h 556762"/>
            <a:gd name="connsiteX12" fmla="*/ 84606 w 191046"/>
            <a:gd name="connsiteY12" fmla="*/ 423030 h 556762"/>
            <a:gd name="connsiteX13" fmla="*/ 76419 w 191046"/>
            <a:gd name="connsiteY13" fmla="*/ 406654 h 556762"/>
            <a:gd name="connsiteX14" fmla="*/ 65502 w 191046"/>
            <a:gd name="connsiteY14" fmla="*/ 395737 h 556762"/>
            <a:gd name="connsiteX15" fmla="*/ 57314 w 191046"/>
            <a:gd name="connsiteY15" fmla="*/ 393008 h 556762"/>
            <a:gd name="connsiteX16" fmla="*/ 35480 w 191046"/>
            <a:gd name="connsiteY16" fmla="*/ 376633 h 556762"/>
            <a:gd name="connsiteX17" fmla="*/ 13646 w 191046"/>
            <a:gd name="connsiteY17" fmla="*/ 373904 h 556762"/>
            <a:gd name="connsiteX18" fmla="*/ 2730 w 191046"/>
            <a:gd name="connsiteY18" fmla="*/ 360258 h 556762"/>
            <a:gd name="connsiteX19" fmla="*/ 0 w 191046"/>
            <a:gd name="connsiteY19" fmla="*/ 352070 h 556762"/>
            <a:gd name="connsiteX20" fmla="*/ 5459 w 191046"/>
            <a:gd name="connsiteY20" fmla="*/ 305673 h 556762"/>
            <a:gd name="connsiteX21" fmla="*/ 13646 w 191046"/>
            <a:gd name="connsiteY21" fmla="*/ 278381 h 556762"/>
            <a:gd name="connsiteX22" fmla="*/ 16376 w 191046"/>
            <a:gd name="connsiteY22" fmla="*/ 270193 h 556762"/>
            <a:gd name="connsiteX23" fmla="*/ 19105 w 191046"/>
            <a:gd name="connsiteY23" fmla="*/ 262005 h 556762"/>
            <a:gd name="connsiteX24" fmla="*/ 24563 w 191046"/>
            <a:gd name="connsiteY24" fmla="*/ 253818 h 556762"/>
            <a:gd name="connsiteX25" fmla="*/ 32751 w 191046"/>
            <a:gd name="connsiteY25" fmla="*/ 226525 h 556762"/>
            <a:gd name="connsiteX26" fmla="*/ 40939 w 191046"/>
            <a:gd name="connsiteY26" fmla="*/ 210150 h 556762"/>
            <a:gd name="connsiteX27" fmla="*/ 51856 w 191046"/>
            <a:gd name="connsiteY27" fmla="*/ 212879 h 556762"/>
            <a:gd name="connsiteX28" fmla="*/ 62773 w 191046"/>
            <a:gd name="connsiteY28" fmla="*/ 223796 h 556762"/>
            <a:gd name="connsiteX29" fmla="*/ 76419 w 191046"/>
            <a:gd name="connsiteY29" fmla="*/ 234713 h 556762"/>
            <a:gd name="connsiteX30" fmla="*/ 87336 w 191046"/>
            <a:gd name="connsiteY30" fmla="*/ 237442 h 556762"/>
            <a:gd name="connsiteX31" fmla="*/ 109169 w 191046"/>
            <a:gd name="connsiteY31" fmla="*/ 234713 h 556762"/>
            <a:gd name="connsiteX32" fmla="*/ 111899 w 191046"/>
            <a:gd name="connsiteY32" fmla="*/ 226525 h 556762"/>
            <a:gd name="connsiteX33" fmla="*/ 109169 w 191046"/>
            <a:gd name="connsiteY33" fmla="*/ 196504 h 556762"/>
            <a:gd name="connsiteX34" fmla="*/ 98252 w 191046"/>
            <a:gd name="connsiteY34" fmla="*/ 180129 h 556762"/>
            <a:gd name="connsiteX35" fmla="*/ 92794 w 191046"/>
            <a:gd name="connsiteY35" fmla="*/ 171941 h 556762"/>
            <a:gd name="connsiteX36" fmla="*/ 87336 w 191046"/>
            <a:gd name="connsiteY36" fmla="*/ 163753 h 556762"/>
            <a:gd name="connsiteX37" fmla="*/ 76419 w 191046"/>
            <a:gd name="connsiteY37" fmla="*/ 152836 h 556762"/>
            <a:gd name="connsiteX38" fmla="*/ 70960 w 191046"/>
            <a:gd name="connsiteY38" fmla="*/ 147378 h 556762"/>
            <a:gd name="connsiteX39" fmla="*/ 65502 w 191046"/>
            <a:gd name="connsiteY39" fmla="*/ 141919 h 556762"/>
            <a:gd name="connsiteX40" fmla="*/ 57314 w 191046"/>
            <a:gd name="connsiteY40" fmla="*/ 139190 h 556762"/>
            <a:gd name="connsiteX41" fmla="*/ 40939 w 191046"/>
            <a:gd name="connsiteY41" fmla="*/ 131003 h 556762"/>
            <a:gd name="connsiteX42" fmla="*/ 35480 w 191046"/>
            <a:gd name="connsiteY42" fmla="*/ 125544 h 556762"/>
            <a:gd name="connsiteX43" fmla="*/ 21834 w 191046"/>
            <a:gd name="connsiteY43" fmla="*/ 117356 h 556762"/>
            <a:gd name="connsiteX44" fmla="*/ 24563 w 191046"/>
            <a:gd name="connsiteY44" fmla="*/ 109169 h 556762"/>
            <a:gd name="connsiteX45" fmla="*/ 27293 w 191046"/>
            <a:gd name="connsiteY45" fmla="*/ 98252 h 556762"/>
            <a:gd name="connsiteX46" fmla="*/ 35480 w 191046"/>
            <a:gd name="connsiteY46" fmla="*/ 95523 h 556762"/>
            <a:gd name="connsiteX47" fmla="*/ 30022 w 191046"/>
            <a:gd name="connsiteY47" fmla="*/ 70960 h 556762"/>
            <a:gd name="connsiteX48" fmla="*/ 24563 w 191046"/>
            <a:gd name="connsiteY48" fmla="*/ 65501 h 556762"/>
            <a:gd name="connsiteX49" fmla="*/ 21834 w 191046"/>
            <a:gd name="connsiteY49" fmla="*/ 57313 h 556762"/>
            <a:gd name="connsiteX50" fmla="*/ 27293 w 191046"/>
            <a:gd name="connsiteY50" fmla="*/ 51855 h 556762"/>
            <a:gd name="connsiteX51" fmla="*/ 38209 w 191046"/>
            <a:gd name="connsiteY51" fmla="*/ 35480 h 556762"/>
            <a:gd name="connsiteX52" fmla="*/ 43668 w 191046"/>
            <a:gd name="connsiteY52" fmla="*/ 19104 h 556762"/>
            <a:gd name="connsiteX53" fmla="*/ 54585 w 191046"/>
            <a:gd name="connsiteY53" fmla="*/ 0 h 55676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Lst>
          <a:rect l="l" t="t" r="r" b="b"/>
          <a:pathLst>
            <a:path w="191046" h="556762">
              <a:moveTo>
                <a:pt x="191046" y="556762"/>
              </a:moveTo>
              <a:cubicBezTo>
                <a:pt x="186497" y="553123"/>
                <a:pt x="182340" y="548932"/>
                <a:pt x="177400" y="545845"/>
              </a:cubicBezTo>
              <a:cubicBezTo>
                <a:pt x="172318" y="542669"/>
                <a:pt x="155978" y="541084"/>
                <a:pt x="152837" y="540386"/>
              </a:cubicBezTo>
              <a:cubicBezTo>
                <a:pt x="150029" y="539762"/>
                <a:pt x="147378" y="538567"/>
                <a:pt x="144649" y="537657"/>
              </a:cubicBezTo>
              <a:cubicBezTo>
                <a:pt x="141920" y="534928"/>
                <a:pt x="138603" y="532681"/>
                <a:pt x="136462" y="529470"/>
              </a:cubicBezTo>
              <a:cubicBezTo>
                <a:pt x="134866" y="527076"/>
                <a:pt x="135019" y="523855"/>
                <a:pt x="133732" y="521282"/>
              </a:cubicBezTo>
              <a:cubicBezTo>
                <a:pt x="132265" y="518348"/>
                <a:pt x="130093" y="515823"/>
                <a:pt x="128274" y="513094"/>
              </a:cubicBezTo>
              <a:cubicBezTo>
                <a:pt x="127372" y="507680"/>
                <a:pt x="124412" y="484671"/>
                <a:pt x="120086" y="480344"/>
              </a:cubicBezTo>
              <a:cubicBezTo>
                <a:pt x="112309" y="472565"/>
                <a:pt x="116055" y="477026"/>
                <a:pt x="109169" y="466697"/>
              </a:cubicBezTo>
              <a:cubicBezTo>
                <a:pt x="108259" y="463968"/>
                <a:pt x="107920" y="460977"/>
                <a:pt x="106440" y="458510"/>
              </a:cubicBezTo>
              <a:cubicBezTo>
                <a:pt x="105116" y="456303"/>
                <a:pt x="102133" y="455353"/>
                <a:pt x="100982" y="453051"/>
              </a:cubicBezTo>
              <a:cubicBezTo>
                <a:pt x="98409" y="447905"/>
                <a:pt x="99591" y="440745"/>
                <a:pt x="95523" y="436676"/>
              </a:cubicBezTo>
              <a:cubicBezTo>
                <a:pt x="87746" y="428897"/>
                <a:pt x="91493" y="433358"/>
                <a:pt x="84606" y="423030"/>
              </a:cubicBezTo>
              <a:cubicBezTo>
                <a:pt x="81965" y="415106"/>
                <a:pt x="82190" y="413387"/>
                <a:pt x="76419" y="406654"/>
              </a:cubicBezTo>
              <a:cubicBezTo>
                <a:pt x="73070" y="402747"/>
                <a:pt x="70384" y="397364"/>
                <a:pt x="65502" y="395737"/>
              </a:cubicBezTo>
              <a:lnTo>
                <a:pt x="57314" y="393008"/>
              </a:lnTo>
              <a:cubicBezTo>
                <a:pt x="47550" y="383244"/>
                <a:pt x="47125" y="378750"/>
                <a:pt x="35480" y="376633"/>
              </a:cubicBezTo>
              <a:cubicBezTo>
                <a:pt x="28264" y="375321"/>
                <a:pt x="20924" y="374814"/>
                <a:pt x="13646" y="373904"/>
              </a:cubicBezTo>
              <a:cubicBezTo>
                <a:pt x="8570" y="368827"/>
                <a:pt x="6172" y="367142"/>
                <a:pt x="2730" y="360258"/>
              </a:cubicBezTo>
              <a:cubicBezTo>
                <a:pt x="1443" y="357685"/>
                <a:pt x="910" y="354799"/>
                <a:pt x="0" y="352070"/>
              </a:cubicBezTo>
              <a:cubicBezTo>
                <a:pt x="1463" y="337442"/>
                <a:pt x="2779" y="320415"/>
                <a:pt x="5459" y="305673"/>
              </a:cubicBezTo>
              <a:cubicBezTo>
                <a:pt x="7109" y="296600"/>
                <a:pt x="10798" y="286925"/>
                <a:pt x="13646" y="278381"/>
              </a:cubicBezTo>
              <a:lnTo>
                <a:pt x="16376" y="270193"/>
              </a:lnTo>
              <a:cubicBezTo>
                <a:pt x="17286" y="267464"/>
                <a:pt x="17509" y="264399"/>
                <a:pt x="19105" y="262005"/>
              </a:cubicBezTo>
              <a:lnTo>
                <a:pt x="24563" y="253818"/>
              </a:lnTo>
              <a:cubicBezTo>
                <a:pt x="26088" y="247719"/>
                <a:pt x="30096" y="230507"/>
                <a:pt x="32751" y="226525"/>
              </a:cubicBezTo>
              <a:cubicBezTo>
                <a:pt x="39805" y="215944"/>
                <a:pt x="37172" y="221449"/>
                <a:pt x="40939" y="210150"/>
              </a:cubicBezTo>
              <a:cubicBezTo>
                <a:pt x="44578" y="211060"/>
                <a:pt x="48675" y="210891"/>
                <a:pt x="51856" y="212879"/>
              </a:cubicBezTo>
              <a:cubicBezTo>
                <a:pt x="56220" y="215607"/>
                <a:pt x="59134" y="220157"/>
                <a:pt x="62773" y="223796"/>
              </a:cubicBezTo>
              <a:cubicBezTo>
                <a:pt x="67177" y="228200"/>
                <a:pt x="70390" y="232129"/>
                <a:pt x="76419" y="234713"/>
              </a:cubicBezTo>
              <a:cubicBezTo>
                <a:pt x="79867" y="236190"/>
                <a:pt x="83697" y="236532"/>
                <a:pt x="87336" y="237442"/>
              </a:cubicBezTo>
              <a:cubicBezTo>
                <a:pt x="94614" y="236532"/>
                <a:pt x="102467" y="237692"/>
                <a:pt x="109169" y="234713"/>
              </a:cubicBezTo>
              <a:cubicBezTo>
                <a:pt x="111798" y="233545"/>
                <a:pt x="111899" y="229402"/>
                <a:pt x="111899" y="226525"/>
              </a:cubicBezTo>
              <a:cubicBezTo>
                <a:pt x="111899" y="216477"/>
                <a:pt x="112005" y="206144"/>
                <a:pt x="109169" y="196504"/>
              </a:cubicBezTo>
              <a:cubicBezTo>
                <a:pt x="107318" y="190210"/>
                <a:pt x="101891" y="185587"/>
                <a:pt x="98252" y="180129"/>
              </a:cubicBezTo>
              <a:lnTo>
                <a:pt x="92794" y="171941"/>
              </a:lnTo>
              <a:cubicBezTo>
                <a:pt x="90975" y="169212"/>
                <a:pt x="89655" y="166072"/>
                <a:pt x="87336" y="163753"/>
              </a:cubicBezTo>
              <a:lnTo>
                <a:pt x="76419" y="152836"/>
              </a:lnTo>
              <a:lnTo>
                <a:pt x="70960" y="147378"/>
              </a:lnTo>
              <a:cubicBezTo>
                <a:pt x="69140" y="145558"/>
                <a:pt x="67943" y="142733"/>
                <a:pt x="65502" y="141919"/>
              </a:cubicBezTo>
              <a:cubicBezTo>
                <a:pt x="62773" y="141009"/>
                <a:pt x="59887" y="140476"/>
                <a:pt x="57314" y="139190"/>
              </a:cubicBezTo>
              <a:cubicBezTo>
                <a:pt x="36148" y="128608"/>
                <a:pt x="61520" y="137863"/>
                <a:pt x="40939" y="131003"/>
              </a:cubicBezTo>
              <a:cubicBezTo>
                <a:pt x="39119" y="129183"/>
                <a:pt x="37687" y="126868"/>
                <a:pt x="35480" y="125544"/>
              </a:cubicBezTo>
              <a:cubicBezTo>
                <a:pt x="17765" y="114914"/>
                <a:pt x="35667" y="131189"/>
                <a:pt x="21834" y="117356"/>
              </a:cubicBezTo>
              <a:cubicBezTo>
                <a:pt x="22744" y="114627"/>
                <a:pt x="23773" y="111935"/>
                <a:pt x="24563" y="109169"/>
              </a:cubicBezTo>
              <a:cubicBezTo>
                <a:pt x="25594" y="105562"/>
                <a:pt x="24950" y="101181"/>
                <a:pt x="27293" y="98252"/>
              </a:cubicBezTo>
              <a:cubicBezTo>
                <a:pt x="29090" y="96006"/>
                <a:pt x="32751" y="96433"/>
                <a:pt x="35480" y="95523"/>
              </a:cubicBezTo>
              <a:cubicBezTo>
                <a:pt x="34929" y="92217"/>
                <a:pt x="33123" y="76128"/>
                <a:pt x="30022" y="70960"/>
              </a:cubicBezTo>
              <a:cubicBezTo>
                <a:pt x="28698" y="68753"/>
                <a:pt x="26383" y="67321"/>
                <a:pt x="24563" y="65501"/>
              </a:cubicBezTo>
              <a:cubicBezTo>
                <a:pt x="23653" y="62772"/>
                <a:pt x="21270" y="60134"/>
                <a:pt x="21834" y="57313"/>
              </a:cubicBezTo>
              <a:cubicBezTo>
                <a:pt x="22339" y="54790"/>
                <a:pt x="25749" y="53914"/>
                <a:pt x="27293" y="51855"/>
              </a:cubicBezTo>
              <a:cubicBezTo>
                <a:pt x="31229" y="46607"/>
                <a:pt x="36134" y="41703"/>
                <a:pt x="38209" y="35480"/>
              </a:cubicBezTo>
              <a:cubicBezTo>
                <a:pt x="40029" y="30021"/>
                <a:pt x="40476" y="23892"/>
                <a:pt x="43668" y="19104"/>
              </a:cubicBezTo>
              <a:cubicBezTo>
                <a:pt x="55090" y="1972"/>
                <a:pt x="54585" y="9289"/>
                <a:pt x="54585"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121</xdr:col>
      <xdr:colOff>16376</xdr:colOff>
      <xdr:row>157</xdr:row>
      <xdr:rowOff>13646</xdr:rowOff>
    </xdr:from>
    <xdr:to>
      <xdr:col>128</xdr:col>
      <xdr:colOff>11156</xdr:colOff>
      <xdr:row>176</xdr:row>
      <xdr:rowOff>5856</xdr:rowOff>
    </xdr:to>
    <xdr:sp macro="" textlink="">
      <xdr:nvSpPr>
        <xdr:cNvPr id="73" name="Freeform 83">
          <a:extLst>
            <a:ext uri="{FF2B5EF4-FFF2-40B4-BE49-F238E27FC236}">
              <a16:creationId xmlns:a16="http://schemas.microsoft.com/office/drawing/2014/main" id="{00000000-0008-0000-0F00-000049000000}"/>
            </a:ext>
          </a:extLst>
        </xdr:cNvPr>
        <xdr:cNvSpPr/>
      </xdr:nvSpPr>
      <xdr:spPr>
        <a:xfrm>
          <a:off x="4474076" y="2573966"/>
          <a:ext cx="208140" cy="281770"/>
        </a:xfrm>
        <a:custGeom>
          <a:avLst/>
          <a:gdLst>
            <a:gd name="connsiteX0" fmla="*/ 0 w 185826"/>
            <a:gd name="connsiteY0" fmla="*/ 0 h 355197"/>
            <a:gd name="connsiteX1" fmla="*/ 8187 w 185826"/>
            <a:gd name="connsiteY1" fmla="*/ 13646 h 355197"/>
            <a:gd name="connsiteX2" fmla="*/ 16375 w 185826"/>
            <a:gd name="connsiteY2" fmla="*/ 16376 h 355197"/>
            <a:gd name="connsiteX3" fmla="*/ 21834 w 185826"/>
            <a:gd name="connsiteY3" fmla="*/ 21834 h 355197"/>
            <a:gd name="connsiteX4" fmla="*/ 38209 w 185826"/>
            <a:gd name="connsiteY4" fmla="*/ 43668 h 355197"/>
            <a:gd name="connsiteX5" fmla="*/ 43667 w 185826"/>
            <a:gd name="connsiteY5" fmla="*/ 60043 h 355197"/>
            <a:gd name="connsiteX6" fmla="*/ 57313 w 185826"/>
            <a:gd name="connsiteY6" fmla="*/ 73689 h 355197"/>
            <a:gd name="connsiteX7" fmla="*/ 65501 w 185826"/>
            <a:gd name="connsiteY7" fmla="*/ 90065 h 355197"/>
            <a:gd name="connsiteX8" fmla="*/ 73689 w 185826"/>
            <a:gd name="connsiteY8" fmla="*/ 95523 h 355197"/>
            <a:gd name="connsiteX9" fmla="*/ 92793 w 185826"/>
            <a:gd name="connsiteY9" fmla="*/ 109169 h 355197"/>
            <a:gd name="connsiteX10" fmla="*/ 106440 w 185826"/>
            <a:gd name="connsiteY10" fmla="*/ 111898 h 355197"/>
            <a:gd name="connsiteX11" fmla="*/ 109169 w 185826"/>
            <a:gd name="connsiteY11" fmla="*/ 120086 h 355197"/>
            <a:gd name="connsiteX12" fmla="*/ 114627 w 185826"/>
            <a:gd name="connsiteY12" fmla="*/ 128274 h 355197"/>
            <a:gd name="connsiteX13" fmla="*/ 120086 w 185826"/>
            <a:gd name="connsiteY13" fmla="*/ 144649 h 355197"/>
            <a:gd name="connsiteX14" fmla="*/ 122815 w 185826"/>
            <a:gd name="connsiteY14" fmla="*/ 152837 h 355197"/>
            <a:gd name="connsiteX15" fmla="*/ 125544 w 185826"/>
            <a:gd name="connsiteY15" fmla="*/ 161025 h 355197"/>
            <a:gd name="connsiteX16" fmla="*/ 128273 w 185826"/>
            <a:gd name="connsiteY16" fmla="*/ 180129 h 355197"/>
            <a:gd name="connsiteX17" fmla="*/ 131003 w 185826"/>
            <a:gd name="connsiteY17" fmla="*/ 191046 h 355197"/>
            <a:gd name="connsiteX18" fmla="*/ 139190 w 185826"/>
            <a:gd name="connsiteY18" fmla="*/ 196504 h 355197"/>
            <a:gd name="connsiteX19" fmla="*/ 152836 w 185826"/>
            <a:gd name="connsiteY19" fmla="*/ 210151 h 355197"/>
            <a:gd name="connsiteX20" fmla="*/ 158295 w 185826"/>
            <a:gd name="connsiteY20" fmla="*/ 215609 h 355197"/>
            <a:gd name="connsiteX21" fmla="*/ 166483 w 185826"/>
            <a:gd name="connsiteY21" fmla="*/ 221067 h 355197"/>
            <a:gd name="connsiteX22" fmla="*/ 169212 w 185826"/>
            <a:gd name="connsiteY22" fmla="*/ 229255 h 355197"/>
            <a:gd name="connsiteX23" fmla="*/ 180129 w 185826"/>
            <a:gd name="connsiteY23" fmla="*/ 240172 h 355197"/>
            <a:gd name="connsiteX24" fmla="*/ 180129 w 185826"/>
            <a:gd name="connsiteY24" fmla="*/ 262006 h 355197"/>
            <a:gd name="connsiteX25" fmla="*/ 171941 w 185826"/>
            <a:gd name="connsiteY25" fmla="*/ 264735 h 355197"/>
            <a:gd name="connsiteX26" fmla="*/ 163753 w 185826"/>
            <a:gd name="connsiteY26" fmla="*/ 278381 h 355197"/>
            <a:gd name="connsiteX27" fmla="*/ 161024 w 185826"/>
            <a:gd name="connsiteY27" fmla="*/ 294757 h 355197"/>
            <a:gd name="connsiteX28" fmla="*/ 144649 w 185826"/>
            <a:gd name="connsiteY28" fmla="*/ 300215 h 355197"/>
            <a:gd name="connsiteX29" fmla="*/ 133732 w 185826"/>
            <a:gd name="connsiteY29" fmla="*/ 313861 h 355197"/>
            <a:gd name="connsiteX30" fmla="*/ 122815 w 185826"/>
            <a:gd name="connsiteY30" fmla="*/ 327507 h 355197"/>
            <a:gd name="connsiteX31" fmla="*/ 125544 w 185826"/>
            <a:gd name="connsiteY31" fmla="*/ 335695 h 355197"/>
            <a:gd name="connsiteX32" fmla="*/ 128273 w 185826"/>
            <a:gd name="connsiteY32" fmla="*/ 354800 h 355197"/>
            <a:gd name="connsiteX33" fmla="*/ 131003 w 185826"/>
            <a:gd name="connsiteY33" fmla="*/ 346612 h 35519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Lst>
          <a:rect l="l" t="t" r="r" b="b"/>
          <a:pathLst>
            <a:path w="185826" h="355197">
              <a:moveTo>
                <a:pt x="0" y="0"/>
              </a:moveTo>
              <a:cubicBezTo>
                <a:pt x="2729" y="4549"/>
                <a:pt x="4436" y="9895"/>
                <a:pt x="8187" y="13646"/>
              </a:cubicBezTo>
              <a:cubicBezTo>
                <a:pt x="10221" y="15680"/>
                <a:pt x="13908" y="14896"/>
                <a:pt x="16375" y="16376"/>
              </a:cubicBezTo>
              <a:cubicBezTo>
                <a:pt x="18581" y="17700"/>
                <a:pt x="20290" y="19775"/>
                <a:pt x="21834" y="21834"/>
              </a:cubicBezTo>
              <a:cubicBezTo>
                <a:pt x="40354" y="46526"/>
                <a:pt x="25689" y="31148"/>
                <a:pt x="38209" y="43668"/>
              </a:cubicBezTo>
              <a:cubicBezTo>
                <a:pt x="40028" y="49126"/>
                <a:pt x="39599" y="55975"/>
                <a:pt x="43667" y="60043"/>
              </a:cubicBezTo>
              <a:lnTo>
                <a:pt x="57313" y="73689"/>
              </a:lnTo>
              <a:cubicBezTo>
                <a:pt x="59533" y="80346"/>
                <a:pt x="60212" y="84776"/>
                <a:pt x="65501" y="90065"/>
              </a:cubicBezTo>
              <a:cubicBezTo>
                <a:pt x="67820" y="92384"/>
                <a:pt x="71198" y="93388"/>
                <a:pt x="73689" y="95523"/>
              </a:cubicBezTo>
              <a:cubicBezTo>
                <a:pt x="86478" y="106485"/>
                <a:pt x="79814" y="105925"/>
                <a:pt x="92793" y="109169"/>
              </a:cubicBezTo>
              <a:cubicBezTo>
                <a:pt x="97294" y="110294"/>
                <a:pt x="101891" y="110988"/>
                <a:pt x="106440" y="111898"/>
              </a:cubicBezTo>
              <a:cubicBezTo>
                <a:pt x="107350" y="114627"/>
                <a:pt x="107883" y="117513"/>
                <a:pt x="109169" y="120086"/>
              </a:cubicBezTo>
              <a:cubicBezTo>
                <a:pt x="110636" y="123020"/>
                <a:pt x="113295" y="125277"/>
                <a:pt x="114627" y="128274"/>
              </a:cubicBezTo>
              <a:cubicBezTo>
                <a:pt x="116964" y="133532"/>
                <a:pt x="118266" y="139191"/>
                <a:pt x="120086" y="144649"/>
              </a:cubicBezTo>
              <a:lnTo>
                <a:pt x="122815" y="152837"/>
              </a:lnTo>
              <a:lnTo>
                <a:pt x="125544" y="161025"/>
              </a:lnTo>
              <a:cubicBezTo>
                <a:pt x="126454" y="167393"/>
                <a:pt x="127122" y="173800"/>
                <a:pt x="128273" y="180129"/>
              </a:cubicBezTo>
              <a:cubicBezTo>
                <a:pt x="128944" y="183820"/>
                <a:pt x="128922" y="187925"/>
                <a:pt x="131003" y="191046"/>
              </a:cubicBezTo>
              <a:cubicBezTo>
                <a:pt x="132822" y="193775"/>
                <a:pt x="136722" y="194344"/>
                <a:pt x="139190" y="196504"/>
              </a:cubicBezTo>
              <a:cubicBezTo>
                <a:pt x="144031" y="200740"/>
                <a:pt x="148287" y="205602"/>
                <a:pt x="152836" y="210151"/>
              </a:cubicBezTo>
              <a:cubicBezTo>
                <a:pt x="154656" y="211971"/>
                <a:pt x="156154" y="214182"/>
                <a:pt x="158295" y="215609"/>
              </a:cubicBezTo>
              <a:lnTo>
                <a:pt x="166483" y="221067"/>
              </a:lnTo>
              <a:cubicBezTo>
                <a:pt x="167393" y="223796"/>
                <a:pt x="167540" y="226914"/>
                <a:pt x="169212" y="229255"/>
              </a:cubicBezTo>
              <a:cubicBezTo>
                <a:pt x="172203" y="233443"/>
                <a:pt x="180129" y="240172"/>
                <a:pt x="180129" y="240172"/>
              </a:cubicBezTo>
              <a:cubicBezTo>
                <a:pt x="184033" y="251885"/>
                <a:pt x="190714" y="255655"/>
                <a:pt x="180129" y="262006"/>
              </a:cubicBezTo>
              <a:cubicBezTo>
                <a:pt x="177662" y="263486"/>
                <a:pt x="174670" y="263825"/>
                <a:pt x="171941" y="264735"/>
              </a:cubicBezTo>
              <a:cubicBezTo>
                <a:pt x="165808" y="270869"/>
                <a:pt x="165777" y="269273"/>
                <a:pt x="163753" y="278381"/>
              </a:cubicBezTo>
              <a:cubicBezTo>
                <a:pt x="162552" y="283783"/>
                <a:pt x="164668" y="290592"/>
                <a:pt x="161024" y="294757"/>
              </a:cubicBezTo>
              <a:cubicBezTo>
                <a:pt x="157235" y="299087"/>
                <a:pt x="144649" y="300215"/>
                <a:pt x="144649" y="300215"/>
              </a:cubicBezTo>
              <a:cubicBezTo>
                <a:pt x="131467" y="313397"/>
                <a:pt x="147504" y="296646"/>
                <a:pt x="133732" y="313861"/>
              </a:cubicBezTo>
              <a:cubicBezTo>
                <a:pt x="118177" y="333304"/>
                <a:pt x="139612" y="302311"/>
                <a:pt x="122815" y="327507"/>
              </a:cubicBezTo>
              <a:cubicBezTo>
                <a:pt x="123725" y="330236"/>
                <a:pt x="124980" y="332874"/>
                <a:pt x="125544" y="335695"/>
              </a:cubicBezTo>
              <a:cubicBezTo>
                <a:pt x="126805" y="342003"/>
                <a:pt x="125396" y="349046"/>
                <a:pt x="128273" y="354800"/>
              </a:cubicBezTo>
              <a:cubicBezTo>
                <a:pt x="129560" y="357373"/>
                <a:pt x="131003" y="346612"/>
                <a:pt x="131003" y="346612"/>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101</xdr:col>
      <xdr:colOff>21834</xdr:colOff>
      <xdr:row>160</xdr:row>
      <xdr:rowOff>0</xdr:rowOff>
    </xdr:from>
    <xdr:to>
      <xdr:col>117</xdr:col>
      <xdr:colOff>10917</xdr:colOff>
      <xdr:row>197</xdr:row>
      <xdr:rowOff>5817</xdr:rowOff>
    </xdr:to>
    <xdr:sp macro="" textlink="">
      <xdr:nvSpPr>
        <xdr:cNvPr id="74" name="Freeform 84">
          <a:extLst>
            <a:ext uri="{FF2B5EF4-FFF2-40B4-BE49-F238E27FC236}">
              <a16:creationId xmlns:a16="http://schemas.microsoft.com/office/drawing/2014/main" id="{00000000-0008-0000-0F00-00004A000000}"/>
            </a:ext>
          </a:extLst>
        </xdr:cNvPr>
        <xdr:cNvSpPr/>
      </xdr:nvSpPr>
      <xdr:spPr>
        <a:xfrm>
          <a:off x="3869934" y="2606040"/>
          <a:ext cx="476763" cy="569697"/>
        </a:xfrm>
        <a:custGeom>
          <a:avLst/>
          <a:gdLst>
            <a:gd name="connsiteX0" fmla="*/ 425759 w 425759"/>
            <a:gd name="connsiteY0" fmla="*/ 0 h 712686"/>
            <a:gd name="connsiteX1" fmla="*/ 401196 w 425759"/>
            <a:gd name="connsiteY1" fmla="*/ 8187 h 712686"/>
            <a:gd name="connsiteX2" fmla="*/ 387550 w 425759"/>
            <a:gd name="connsiteY2" fmla="*/ 27292 h 712686"/>
            <a:gd name="connsiteX3" fmla="*/ 373904 w 425759"/>
            <a:gd name="connsiteY3" fmla="*/ 30021 h 712686"/>
            <a:gd name="connsiteX4" fmla="*/ 330236 w 425759"/>
            <a:gd name="connsiteY4" fmla="*/ 27292 h 712686"/>
            <a:gd name="connsiteX5" fmla="*/ 313861 w 425759"/>
            <a:gd name="connsiteY5" fmla="*/ 21834 h 712686"/>
            <a:gd name="connsiteX6" fmla="*/ 305673 w 425759"/>
            <a:gd name="connsiteY6" fmla="*/ 19104 h 712686"/>
            <a:gd name="connsiteX7" fmla="*/ 278381 w 425759"/>
            <a:gd name="connsiteY7" fmla="*/ 21834 h 712686"/>
            <a:gd name="connsiteX8" fmla="*/ 259276 w 425759"/>
            <a:gd name="connsiteY8" fmla="*/ 24563 h 712686"/>
            <a:gd name="connsiteX9" fmla="*/ 240172 w 425759"/>
            <a:gd name="connsiteY9" fmla="*/ 21834 h 712686"/>
            <a:gd name="connsiteX10" fmla="*/ 223796 w 425759"/>
            <a:gd name="connsiteY10" fmla="*/ 13646 h 712686"/>
            <a:gd name="connsiteX11" fmla="*/ 215609 w 425759"/>
            <a:gd name="connsiteY11" fmla="*/ 10917 h 712686"/>
            <a:gd name="connsiteX12" fmla="*/ 207421 w 425759"/>
            <a:gd name="connsiteY12" fmla="*/ 16375 h 712686"/>
            <a:gd name="connsiteX13" fmla="*/ 204692 w 425759"/>
            <a:gd name="connsiteY13" fmla="*/ 54584 h 712686"/>
            <a:gd name="connsiteX14" fmla="*/ 210150 w 425759"/>
            <a:gd name="connsiteY14" fmla="*/ 60043 h 712686"/>
            <a:gd name="connsiteX15" fmla="*/ 218338 w 425759"/>
            <a:gd name="connsiteY15" fmla="*/ 73689 h 712686"/>
            <a:gd name="connsiteX16" fmla="*/ 221067 w 425759"/>
            <a:gd name="connsiteY16" fmla="*/ 84606 h 712686"/>
            <a:gd name="connsiteX17" fmla="*/ 223796 w 425759"/>
            <a:gd name="connsiteY17" fmla="*/ 92793 h 712686"/>
            <a:gd name="connsiteX18" fmla="*/ 259276 w 425759"/>
            <a:gd name="connsiteY18" fmla="*/ 95523 h 712686"/>
            <a:gd name="connsiteX19" fmla="*/ 272923 w 425759"/>
            <a:gd name="connsiteY19" fmla="*/ 106440 h 712686"/>
            <a:gd name="connsiteX20" fmla="*/ 289298 w 425759"/>
            <a:gd name="connsiteY20" fmla="*/ 111898 h 712686"/>
            <a:gd name="connsiteX21" fmla="*/ 294756 w 425759"/>
            <a:gd name="connsiteY21" fmla="*/ 120086 h 712686"/>
            <a:gd name="connsiteX22" fmla="*/ 305673 w 425759"/>
            <a:gd name="connsiteY22" fmla="*/ 131003 h 712686"/>
            <a:gd name="connsiteX23" fmla="*/ 302944 w 425759"/>
            <a:gd name="connsiteY23" fmla="*/ 161024 h 712686"/>
            <a:gd name="connsiteX24" fmla="*/ 292027 w 425759"/>
            <a:gd name="connsiteY24" fmla="*/ 171941 h 712686"/>
            <a:gd name="connsiteX25" fmla="*/ 286569 w 425759"/>
            <a:gd name="connsiteY25" fmla="*/ 180129 h 712686"/>
            <a:gd name="connsiteX26" fmla="*/ 283839 w 425759"/>
            <a:gd name="connsiteY26" fmla="*/ 188316 h 712686"/>
            <a:gd name="connsiteX27" fmla="*/ 270193 w 425759"/>
            <a:gd name="connsiteY27" fmla="*/ 199233 h 712686"/>
            <a:gd name="connsiteX28" fmla="*/ 262006 w 425759"/>
            <a:gd name="connsiteY28" fmla="*/ 234713 h 712686"/>
            <a:gd name="connsiteX29" fmla="*/ 248360 w 425759"/>
            <a:gd name="connsiteY29" fmla="*/ 245630 h 712686"/>
            <a:gd name="connsiteX30" fmla="*/ 242901 w 425759"/>
            <a:gd name="connsiteY30" fmla="*/ 253818 h 712686"/>
            <a:gd name="connsiteX31" fmla="*/ 237443 w 425759"/>
            <a:gd name="connsiteY31" fmla="*/ 278381 h 712686"/>
            <a:gd name="connsiteX32" fmla="*/ 231984 w 425759"/>
            <a:gd name="connsiteY32" fmla="*/ 283839 h 712686"/>
            <a:gd name="connsiteX33" fmla="*/ 226526 w 425759"/>
            <a:gd name="connsiteY33" fmla="*/ 292027 h 712686"/>
            <a:gd name="connsiteX34" fmla="*/ 207421 w 425759"/>
            <a:gd name="connsiteY34" fmla="*/ 305673 h 712686"/>
            <a:gd name="connsiteX35" fmla="*/ 174670 w 425759"/>
            <a:gd name="connsiteY35" fmla="*/ 308402 h 712686"/>
            <a:gd name="connsiteX36" fmla="*/ 163753 w 425759"/>
            <a:gd name="connsiteY36" fmla="*/ 313861 h 712686"/>
            <a:gd name="connsiteX37" fmla="*/ 147378 w 425759"/>
            <a:gd name="connsiteY37" fmla="*/ 319319 h 712686"/>
            <a:gd name="connsiteX38" fmla="*/ 136461 w 425759"/>
            <a:gd name="connsiteY38" fmla="*/ 332965 h 712686"/>
            <a:gd name="connsiteX39" fmla="*/ 133732 w 425759"/>
            <a:gd name="connsiteY39" fmla="*/ 341153 h 712686"/>
            <a:gd name="connsiteX40" fmla="*/ 128274 w 425759"/>
            <a:gd name="connsiteY40" fmla="*/ 349341 h 712686"/>
            <a:gd name="connsiteX41" fmla="*/ 122815 w 425759"/>
            <a:gd name="connsiteY41" fmla="*/ 365716 h 712686"/>
            <a:gd name="connsiteX42" fmla="*/ 109169 w 425759"/>
            <a:gd name="connsiteY42" fmla="*/ 373904 h 712686"/>
            <a:gd name="connsiteX43" fmla="*/ 92794 w 425759"/>
            <a:gd name="connsiteY43" fmla="*/ 382091 h 712686"/>
            <a:gd name="connsiteX44" fmla="*/ 87335 w 425759"/>
            <a:gd name="connsiteY44" fmla="*/ 412113 h 712686"/>
            <a:gd name="connsiteX45" fmla="*/ 79147 w 425759"/>
            <a:gd name="connsiteY45" fmla="*/ 428488 h 712686"/>
            <a:gd name="connsiteX46" fmla="*/ 76418 w 425759"/>
            <a:gd name="connsiteY46" fmla="*/ 436676 h 712686"/>
            <a:gd name="connsiteX47" fmla="*/ 65501 w 425759"/>
            <a:gd name="connsiteY47" fmla="*/ 450322 h 712686"/>
            <a:gd name="connsiteX48" fmla="*/ 60043 w 425759"/>
            <a:gd name="connsiteY48" fmla="*/ 485802 h 712686"/>
            <a:gd name="connsiteX49" fmla="*/ 49126 w 425759"/>
            <a:gd name="connsiteY49" fmla="*/ 507636 h 712686"/>
            <a:gd name="connsiteX50" fmla="*/ 43668 w 425759"/>
            <a:gd name="connsiteY50" fmla="*/ 515824 h 712686"/>
            <a:gd name="connsiteX51" fmla="*/ 40938 w 425759"/>
            <a:gd name="connsiteY51" fmla="*/ 526740 h 712686"/>
            <a:gd name="connsiteX52" fmla="*/ 38209 w 425759"/>
            <a:gd name="connsiteY52" fmla="*/ 548574 h 712686"/>
            <a:gd name="connsiteX53" fmla="*/ 32751 w 425759"/>
            <a:gd name="connsiteY53" fmla="*/ 564950 h 712686"/>
            <a:gd name="connsiteX54" fmla="*/ 21834 w 425759"/>
            <a:gd name="connsiteY54" fmla="*/ 575867 h 712686"/>
            <a:gd name="connsiteX55" fmla="*/ 10917 w 425759"/>
            <a:gd name="connsiteY55" fmla="*/ 589513 h 712686"/>
            <a:gd name="connsiteX56" fmla="*/ 2729 w 425759"/>
            <a:gd name="connsiteY56" fmla="*/ 614076 h 712686"/>
            <a:gd name="connsiteX57" fmla="*/ 0 w 425759"/>
            <a:gd name="connsiteY57" fmla="*/ 622263 h 712686"/>
            <a:gd name="connsiteX58" fmla="*/ 2729 w 425759"/>
            <a:gd name="connsiteY58" fmla="*/ 644097 h 712686"/>
            <a:gd name="connsiteX59" fmla="*/ 8188 w 425759"/>
            <a:gd name="connsiteY59" fmla="*/ 660473 h 712686"/>
            <a:gd name="connsiteX60" fmla="*/ 10917 w 425759"/>
            <a:gd name="connsiteY60" fmla="*/ 668660 h 712686"/>
            <a:gd name="connsiteX61" fmla="*/ 16375 w 425759"/>
            <a:gd name="connsiteY61" fmla="*/ 676848 h 712686"/>
            <a:gd name="connsiteX62" fmla="*/ 19104 w 425759"/>
            <a:gd name="connsiteY62" fmla="*/ 693223 h 712686"/>
            <a:gd name="connsiteX63" fmla="*/ 32751 w 425759"/>
            <a:gd name="connsiteY63" fmla="*/ 706869 h 712686"/>
            <a:gd name="connsiteX64" fmla="*/ 38209 w 425759"/>
            <a:gd name="connsiteY64" fmla="*/ 709599 h 71268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Lst>
          <a:rect l="l" t="t" r="r" b="b"/>
          <a:pathLst>
            <a:path w="425759" h="712686">
              <a:moveTo>
                <a:pt x="425759" y="0"/>
              </a:moveTo>
              <a:cubicBezTo>
                <a:pt x="417571" y="2729"/>
                <a:pt x="407876" y="2722"/>
                <a:pt x="401196" y="8187"/>
              </a:cubicBezTo>
              <a:cubicBezTo>
                <a:pt x="374376" y="30131"/>
                <a:pt x="411423" y="21324"/>
                <a:pt x="387550" y="27292"/>
              </a:cubicBezTo>
              <a:cubicBezTo>
                <a:pt x="383050" y="28417"/>
                <a:pt x="378453" y="29111"/>
                <a:pt x="373904" y="30021"/>
              </a:cubicBezTo>
              <a:cubicBezTo>
                <a:pt x="359348" y="29111"/>
                <a:pt x="344687" y="29262"/>
                <a:pt x="330236" y="27292"/>
              </a:cubicBezTo>
              <a:cubicBezTo>
                <a:pt x="324535" y="26515"/>
                <a:pt x="319319" y="23653"/>
                <a:pt x="313861" y="21834"/>
              </a:cubicBezTo>
              <a:lnTo>
                <a:pt x="305673" y="19104"/>
              </a:lnTo>
              <a:lnTo>
                <a:pt x="278381" y="21834"/>
              </a:lnTo>
              <a:cubicBezTo>
                <a:pt x="271992" y="22586"/>
                <a:pt x="265709" y="24563"/>
                <a:pt x="259276" y="24563"/>
              </a:cubicBezTo>
              <a:cubicBezTo>
                <a:pt x="252843" y="24563"/>
                <a:pt x="246540" y="22744"/>
                <a:pt x="240172" y="21834"/>
              </a:cubicBezTo>
              <a:cubicBezTo>
                <a:pt x="219587" y="14971"/>
                <a:pt x="244964" y="24229"/>
                <a:pt x="223796" y="13646"/>
              </a:cubicBezTo>
              <a:cubicBezTo>
                <a:pt x="221223" y="12360"/>
                <a:pt x="218338" y="11827"/>
                <a:pt x="215609" y="10917"/>
              </a:cubicBezTo>
              <a:cubicBezTo>
                <a:pt x="212880" y="12736"/>
                <a:pt x="209740" y="14056"/>
                <a:pt x="207421" y="16375"/>
              </a:cubicBezTo>
              <a:cubicBezTo>
                <a:pt x="196590" y="27206"/>
                <a:pt x="201053" y="38812"/>
                <a:pt x="204692" y="54584"/>
              </a:cubicBezTo>
              <a:cubicBezTo>
                <a:pt x="205271" y="57091"/>
                <a:pt x="208331" y="58223"/>
                <a:pt x="210150" y="60043"/>
              </a:cubicBezTo>
              <a:cubicBezTo>
                <a:pt x="222082" y="95825"/>
                <a:pt x="203344" y="43696"/>
                <a:pt x="218338" y="73689"/>
              </a:cubicBezTo>
              <a:cubicBezTo>
                <a:pt x="220015" y="77044"/>
                <a:pt x="220037" y="80999"/>
                <a:pt x="221067" y="84606"/>
              </a:cubicBezTo>
              <a:cubicBezTo>
                <a:pt x="221857" y="87372"/>
                <a:pt x="221030" y="92003"/>
                <a:pt x="223796" y="92793"/>
              </a:cubicBezTo>
              <a:cubicBezTo>
                <a:pt x="235201" y="96052"/>
                <a:pt x="247449" y="94613"/>
                <a:pt x="259276" y="95523"/>
              </a:cubicBezTo>
              <a:cubicBezTo>
                <a:pt x="263812" y="100058"/>
                <a:pt x="266728" y="103687"/>
                <a:pt x="272923" y="106440"/>
              </a:cubicBezTo>
              <a:cubicBezTo>
                <a:pt x="278181" y="108777"/>
                <a:pt x="289298" y="111898"/>
                <a:pt x="289298" y="111898"/>
              </a:cubicBezTo>
              <a:cubicBezTo>
                <a:pt x="291117" y="114627"/>
                <a:pt x="292621" y="117595"/>
                <a:pt x="294756" y="120086"/>
              </a:cubicBezTo>
              <a:cubicBezTo>
                <a:pt x="298105" y="123993"/>
                <a:pt x="305673" y="131003"/>
                <a:pt x="305673" y="131003"/>
              </a:cubicBezTo>
              <a:cubicBezTo>
                <a:pt x="304763" y="141010"/>
                <a:pt x="306122" y="151491"/>
                <a:pt x="302944" y="161024"/>
              </a:cubicBezTo>
              <a:cubicBezTo>
                <a:pt x="301317" y="165906"/>
                <a:pt x="294881" y="167659"/>
                <a:pt x="292027" y="171941"/>
              </a:cubicBezTo>
              <a:cubicBezTo>
                <a:pt x="290208" y="174670"/>
                <a:pt x="288036" y="177195"/>
                <a:pt x="286569" y="180129"/>
              </a:cubicBezTo>
              <a:cubicBezTo>
                <a:pt x="285282" y="182702"/>
                <a:pt x="285319" y="185849"/>
                <a:pt x="283839" y="188316"/>
              </a:cubicBezTo>
              <a:cubicBezTo>
                <a:pt x="281245" y="192640"/>
                <a:pt x="273915" y="196752"/>
                <a:pt x="270193" y="199233"/>
              </a:cubicBezTo>
              <a:cubicBezTo>
                <a:pt x="269443" y="204486"/>
                <a:pt x="267001" y="229718"/>
                <a:pt x="262006" y="234713"/>
              </a:cubicBezTo>
              <a:cubicBezTo>
                <a:pt x="254228" y="242491"/>
                <a:pt x="258688" y="238745"/>
                <a:pt x="248360" y="245630"/>
              </a:cubicBezTo>
              <a:cubicBezTo>
                <a:pt x="246540" y="248359"/>
                <a:pt x="243938" y="250706"/>
                <a:pt x="242901" y="253818"/>
              </a:cubicBezTo>
              <a:cubicBezTo>
                <a:pt x="241111" y="259188"/>
                <a:pt x="241188" y="272140"/>
                <a:pt x="237443" y="278381"/>
              </a:cubicBezTo>
              <a:cubicBezTo>
                <a:pt x="236119" y="280587"/>
                <a:pt x="233591" y="281830"/>
                <a:pt x="231984" y="283839"/>
              </a:cubicBezTo>
              <a:cubicBezTo>
                <a:pt x="229935" y="286400"/>
                <a:pt x="228661" y="289536"/>
                <a:pt x="226526" y="292027"/>
              </a:cubicBezTo>
              <a:cubicBezTo>
                <a:pt x="220188" y="299421"/>
                <a:pt x="216794" y="304423"/>
                <a:pt x="207421" y="305673"/>
              </a:cubicBezTo>
              <a:cubicBezTo>
                <a:pt x="196562" y="307121"/>
                <a:pt x="185587" y="307492"/>
                <a:pt x="174670" y="308402"/>
              </a:cubicBezTo>
              <a:cubicBezTo>
                <a:pt x="171031" y="310222"/>
                <a:pt x="167531" y="312350"/>
                <a:pt x="163753" y="313861"/>
              </a:cubicBezTo>
              <a:cubicBezTo>
                <a:pt x="158411" y="315998"/>
                <a:pt x="147378" y="319319"/>
                <a:pt x="147378" y="319319"/>
              </a:cubicBezTo>
              <a:cubicBezTo>
                <a:pt x="142304" y="324394"/>
                <a:pt x="139902" y="326083"/>
                <a:pt x="136461" y="332965"/>
              </a:cubicBezTo>
              <a:cubicBezTo>
                <a:pt x="135174" y="335538"/>
                <a:pt x="135018" y="338580"/>
                <a:pt x="133732" y="341153"/>
              </a:cubicBezTo>
              <a:cubicBezTo>
                <a:pt x="132265" y="344087"/>
                <a:pt x="129606" y="346344"/>
                <a:pt x="128274" y="349341"/>
              </a:cubicBezTo>
              <a:cubicBezTo>
                <a:pt x="125937" y="354599"/>
                <a:pt x="126883" y="361647"/>
                <a:pt x="122815" y="365716"/>
              </a:cubicBezTo>
              <a:cubicBezTo>
                <a:pt x="112156" y="376377"/>
                <a:pt x="123339" y="366820"/>
                <a:pt x="109169" y="373904"/>
              </a:cubicBezTo>
              <a:cubicBezTo>
                <a:pt x="88003" y="384486"/>
                <a:pt x="113375" y="375231"/>
                <a:pt x="92794" y="382091"/>
              </a:cubicBezTo>
              <a:cubicBezTo>
                <a:pt x="86534" y="400866"/>
                <a:pt x="93505" y="378173"/>
                <a:pt x="87335" y="412113"/>
              </a:cubicBezTo>
              <a:cubicBezTo>
                <a:pt x="85922" y="419883"/>
                <a:pt x="83519" y="421932"/>
                <a:pt x="79147" y="428488"/>
              </a:cubicBezTo>
              <a:cubicBezTo>
                <a:pt x="78237" y="431217"/>
                <a:pt x="77704" y="434103"/>
                <a:pt x="76418" y="436676"/>
              </a:cubicBezTo>
              <a:cubicBezTo>
                <a:pt x="72974" y="443564"/>
                <a:pt x="70580" y="445244"/>
                <a:pt x="65501" y="450322"/>
              </a:cubicBezTo>
              <a:cubicBezTo>
                <a:pt x="57983" y="472880"/>
                <a:pt x="69092" y="437545"/>
                <a:pt x="60043" y="485802"/>
              </a:cubicBezTo>
              <a:cubicBezTo>
                <a:pt x="56051" y="507092"/>
                <a:pt x="57632" y="497002"/>
                <a:pt x="49126" y="507636"/>
              </a:cubicBezTo>
              <a:cubicBezTo>
                <a:pt x="47077" y="510197"/>
                <a:pt x="45487" y="513095"/>
                <a:pt x="43668" y="515824"/>
              </a:cubicBezTo>
              <a:cubicBezTo>
                <a:pt x="42758" y="519463"/>
                <a:pt x="41555" y="523040"/>
                <a:pt x="40938" y="526740"/>
              </a:cubicBezTo>
              <a:cubicBezTo>
                <a:pt x="39732" y="533975"/>
                <a:pt x="39746" y="541402"/>
                <a:pt x="38209" y="548574"/>
              </a:cubicBezTo>
              <a:cubicBezTo>
                <a:pt x="37004" y="554200"/>
                <a:pt x="36820" y="560881"/>
                <a:pt x="32751" y="564950"/>
              </a:cubicBezTo>
              <a:lnTo>
                <a:pt x="21834" y="575867"/>
              </a:lnTo>
              <a:cubicBezTo>
                <a:pt x="17294" y="580406"/>
                <a:pt x="13673" y="583311"/>
                <a:pt x="10917" y="589513"/>
              </a:cubicBezTo>
              <a:cubicBezTo>
                <a:pt x="10910" y="589528"/>
                <a:pt x="4096" y="609974"/>
                <a:pt x="2729" y="614076"/>
              </a:cubicBezTo>
              <a:lnTo>
                <a:pt x="0" y="622263"/>
              </a:lnTo>
              <a:cubicBezTo>
                <a:pt x="910" y="629541"/>
                <a:pt x="1192" y="636925"/>
                <a:pt x="2729" y="644097"/>
              </a:cubicBezTo>
              <a:cubicBezTo>
                <a:pt x="3935" y="649723"/>
                <a:pt x="6368" y="655014"/>
                <a:pt x="8188" y="660473"/>
              </a:cubicBezTo>
              <a:cubicBezTo>
                <a:pt x="9098" y="663202"/>
                <a:pt x="9321" y="666266"/>
                <a:pt x="10917" y="668660"/>
              </a:cubicBezTo>
              <a:lnTo>
                <a:pt x="16375" y="676848"/>
              </a:lnTo>
              <a:cubicBezTo>
                <a:pt x="17285" y="682306"/>
                <a:pt x="16454" y="688365"/>
                <a:pt x="19104" y="693223"/>
              </a:cubicBezTo>
              <a:cubicBezTo>
                <a:pt x="22185" y="698870"/>
                <a:pt x="28202" y="702320"/>
                <a:pt x="32751" y="706869"/>
              </a:cubicBezTo>
              <a:cubicBezTo>
                <a:pt x="38852" y="712970"/>
                <a:pt x="38209" y="714902"/>
                <a:pt x="38209" y="709599"/>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102</xdr:col>
      <xdr:colOff>24563</xdr:colOff>
      <xdr:row>197</xdr:row>
      <xdr:rowOff>8188</xdr:rowOff>
    </xdr:from>
    <xdr:to>
      <xdr:col>103</xdr:col>
      <xdr:colOff>4296</xdr:colOff>
      <xdr:row>199</xdr:row>
      <xdr:rowOff>2731</xdr:rowOff>
    </xdr:to>
    <xdr:sp macro="" textlink="">
      <xdr:nvSpPr>
        <xdr:cNvPr id="75" name="Freeform 85">
          <a:extLst>
            <a:ext uri="{FF2B5EF4-FFF2-40B4-BE49-F238E27FC236}">
              <a16:creationId xmlns:a16="http://schemas.microsoft.com/office/drawing/2014/main" id="{00000000-0008-0000-0F00-00004B000000}"/>
            </a:ext>
          </a:extLst>
        </xdr:cNvPr>
        <xdr:cNvSpPr/>
      </xdr:nvSpPr>
      <xdr:spPr>
        <a:xfrm>
          <a:off x="3903143" y="3178108"/>
          <a:ext cx="10213" cy="25023"/>
        </a:xfrm>
        <a:custGeom>
          <a:avLst/>
          <a:gdLst>
            <a:gd name="connsiteX0" fmla="*/ 5459 w 7026"/>
            <a:gd name="connsiteY0" fmla="*/ 0 h 32753"/>
            <a:gd name="connsiteX1" fmla="*/ 0 w 7026"/>
            <a:gd name="connsiteY1" fmla="*/ 32751 h 32753"/>
          </a:gdLst>
          <a:ahLst/>
          <a:cxnLst>
            <a:cxn ang="0">
              <a:pos x="connsiteX0" y="connsiteY0"/>
            </a:cxn>
            <a:cxn ang="0">
              <a:pos x="connsiteX1" y="connsiteY1"/>
            </a:cxn>
          </a:cxnLst>
          <a:rect l="l" t="t" r="r" b="b"/>
          <a:pathLst>
            <a:path w="7026" h="32753">
              <a:moveTo>
                <a:pt x="5459" y="0"/>
              </a:moveTo>
              <a:cubicBezTo>
                <a:pt x="2654" y="33658"/>
                <a:pt x="13685" y="32751"/>
                <a:pt x="0" y="32751"/>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100</xdr:col>
      <xdr:colOff>19104</xdr:colOff>
      <xdr:row>186</xdr:row>
      <xdr:rowOff>0</xdr:rowOff>
    </xdr:from>
    <xdr:to>
      <xdr:col>103</xdr:col>
      <xdr:colOff>2729</xdr:colOff>
      <xdr:row>187</xdr:row>
      <xdr:rowOff>16375</xdr:rowOff>
    </xdr:to>
    <xdr:sp macro="" textlink="">
      <xdr:nvSpPr>
        <xdr:cNvPr id="76" name="Freeform 86">
          <a:extLst>
            <a:ext uri="{FF2B5EF4-FFF2-40B4-BE49-F238E27FC236}">
              <a16:creationId xmlns:a16="http://schemas.microsoft.com/office/drawing/2014/main" id="{00000000-0008-0000-0F00-00004C000000}"/>
            </a:ext>
          </a:extLst>
        </xdr:cNvPr>
        <xdr:cNvSpPr/>
      </xdr:nvSpPr>
      <xdr:spPr>
        <a:xfrm>
          <a:off x="3836724" y="3002280"/>
          <a:ext cx="75065" cy="31615"/>
        </a:xfrm>
        <a:custGeom>
          <a:avLst/>
          <a:gdLst>
            <a:gd name="connsiteX0" fmla="*/ 0 w 65502"/>
            <a:gd name="connsiteY0" fmla="*/ 0 h 35480"/>
            <a:gd name="connsiteX1" fmla="*/ 13647 w 65502"/>
            <a:gd name="connsiteY1" fmla="*/ 10917 h 35480"/>
            <a:gd name="connsiteX2" fmla="*/ 19105 w 65502"/>
            <a:gd name="connsiteY2" fmla="*/ 19105 h 35480"/>
            <a:gd name="connsiteX3" fmla="*/ 40939 w 65502"/>
            <a:gd name="connsiteY3" fmla="*/ 21834 h 35480"/>
            <a:gd name="connsiteX4" fmla="*/ 62773 w 65502"/>
            <a:gd name="connsiteY4" fmla="*/ 32751 h 35480"/>
            <a:gd name="connsiteX5" fmla="*/ 65502 w 65502"/>
            <a:gd name="connsiteY5" fmla="*/ 35480 h 3548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65502" h="35480">
              <a:moveTo>
                <a:pt x="0" y="0"/>
              </a:moveTo>
              <a:cubicBezTo>
                <a:pt x="4549" y="3639"/>
                <a:pt x="9528" y="6798"/>
                <a:pt x="13647" y="10917"/>
              </a:cubicBezTo>
              <a:cubicBezTo>
                <a:pt x="15966" y="13236"/>
                <a:pt x="16059" y="17887"/>
                <a:pt x="19105" y="19105"/>
              </a:cubicBezTo>
              <a:cubicBezTo>
                <a:pt x="25915" y="21829"/>
                <a:pt x="33661" y="20924"/>
                <a:pt x="40939" y="21834"/>
              </a:cubicBezTo>
              <a:cubicBezTo>
                <a:pt x="59755" y="28106"/>
                <a:pt x="53246" y="23224"/>
                <a:pt x="62773" y="32751"/>
              </a:cubicBezTo>
              <a:lnTo>
                <a:pt x="65502" y="35480"/>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78</xdr:col>
      <xdr:colOff>17269</xdr:colOff>
      <xdr:row>205</xdr:row>
      <xdr:rowOff>8188</xdr:rowOff>
    </xdr:from>
    <xdr:to>
      <xdr:col>100</xdr:col>
      <xdr:colOff>24563</xdr:colOff>
      <xdr:row>251</xdr:row>
      <xdr:rowOff>8284</xdr:rowOff>
    </xdr:to>
    <xdr:sp macro="" textlink="">
      <xdr:nvSpPr>
        <xdr:cNvPr id="77" name="Freeform 87">
          <a:extLst>
            <a:ext uri="{FF2B5EF4-FFF2-40B4-BE49-F238E27FC236}">
              <a16:creationId xmlns:a16="http://schemas.microsoft.com/office/drawing/2014/main" id="{00000000-0008-0000-0F00-00004D000000}"/>
            </a:ext>
          </a:extLst>
        </xdr:cNvPr>
        <xdr:cNvSpPr/>
      </xdr:nvSpPr>
      <xdr:spPr>
        <a:xfrm>
          <a:off x="3164329" y="3300028"/>
          <a:ext cx="677854" cy="701136"/>
        </a:xfrm>
        <a:custGeom>
          <a:avLst/>
          <a:gdLst>
            <a:gd name="connsiteX0" fmla="*/ 607724 w 607724"/>
            <a:gd name="connsiteY0" fmla="*/ 226526 h 878907"/>
            <a:gd name="connsiteX1" fmla="*/ 564056 w 607724"/>
            <a:gd name="connsiteY1" fmla="*/ 226526 h 878907"/>
            <a:gd name="connsiteX2" fmla="*/ 558598 w 607724"/>
            <a:gd name="connsiteY2" fmla="*/ 221067 h 878907"/>
            <a:gd name="connsiteX3" fmla="*/ 550410 w 607724"/>
            <a:gd name="connsiteY3" fmla="*/ 193775 h 878907"/>
            <a:gd name="connsiteX4" fmla="*/ 547681 w 607724"/>
            <a:gd name="connsiteY4" fmla="*/ 144649 h 878907"/>
            <a:gd name="connsiteX5" fmla="*/ 544952 w 607724"/>
            <a:gd name="connsiteY5" fmla="*/ 136461 h 878907"/>
            <a:gd name="connsiteX6" fmla="*/ 542222 w 607724"/>
            <a:gd name="connsiteY6" fmla="*/ 79147 h 878907"/>
            <a:gd name="connsiteX7" fmla="*/ 539493 w 607724"/>
            <a:gd name="connsiteY7" fmla="*/ 70960 h 878907"/>
            <a:gd name="connsiteX8" fmla="*/ 531306 w 607724"/>
            <a:gd name="connsiteY8" fmla="*/ 65501 h 878907"/>
            <a:gd name="connsiteX9" fmla="*/ 520389 w 607724"/>
            <a:gd name="connsiteY9" fmla="*/ 54584 h 878907"/>
            <a:gd name="connsiteX10" fmla="*/ 514930 w 607724"/>
            <a:gd name="connsiteY10" fmla="*/ 49126 h 878907"/>
            <a:gd name="connsiteX11" fmla="*/ 506742 w 607724"/>
            <a:gd name="connsiteY11" fmla="*/ 46397 h 878907"/>
            <a:gd name="connsiteX12" fmla="*/ 487638 w 607724"/>
            <a:gd name="connsiteY12" fmla="*/ 49126 h 878907"/>
            <a:gd name="connsiteX13" fmla="*/ 471263 w 607724"/>
            <a:gd name="connsiteY13" fmla="*/ 54584 h 878907"/>
            <a:gd name="connsiteX14" fmla="*/ 465804 w 607724"/>
            <a:gd name="connsiteY14" fmla="*/ 60043 h 878907"/>
            <a:gd name="connsiteX15" fmla="*/ 430324 w 607724"/>
            <a:gd name="connsiteY15" fmla="*/ 60043 h 878907"/>
            <a:gd name="connsiteX16" fmla="*/ 422136 w 607724"/>
            <a:gd name="connsiteY16" fmla="*/ 57314 h 878907"/>
            <a:gd name="connsiteX17" fmla="*/ 413949 w 607724"/>
            <a:gd name="connsiteY17" fmla="*/ 51855 h 878907"/>
            <a:gd name="connsiteX18" fmla="*/ 397573 w 607724"/>
            <a:gd name="connsiteY18" fmla="*/ 46397 h 878907"/>
            <a:gd name="connsiteX19" fmla="*/ 383927 w 607724"/>
            <a:gd name="connsiteY19" fmla="*/ 49126 h 878907"/>
            <a:gd name="connsiteX20" fmla="*/ 375740 w 607724"/>
            <a:gd name="connsiteY20" fmla="*/ 54584 h 878907"/>
            <a:gd name="connsiteX21" fmla="*/ 367552 w 607724"/>
            <a:gd name="connsiteY21" fmla="*/ 51855 h 878907"/>
            <a:gd name="connsiteX22" fmla="*/ 353906 w 607724"/>
            <a:gd name="connsiteY22" fmla="*/ 32750 h 878907"/>
            <a:gd name="connsiteX23" fmla="*/ 345718 w 607724"/>
            <a:gd name="connsiteY23" fmla="*/ 30021 h 878907"/>
            <a:gd name="connsiteX24" fmla="*/ 337530 w 607724"/>
            <a:gd name="connsiteY24" fmla="*/ 24563 h 878907"/>
            <a:gd name="connsiteX25" fmla="*/ 312967 w 607724"/>
            <a:gd name="connsiteY25" fmla="*/ 16375 h 878907"/>
            <a:gd name="connsiteX26" fmla="*/ 296592 w 607724"/>
            <a:gd name="connsiteY26" fmla="*/ 10917 h 878907"/>
            <a:gd name="connsiteX27" fmla="*/ 288404 w 607724"/>
            <a:gd name="connsiteY27" fmla="*/ 8187 h 878907"/>
            <a:gd name="connsiteX28" fmla="*/ 274758 w 607724"/>
            <a:gd name="connsiteY28" fmla="*/ 5458 h 878907"/>
            <a:gd name="connsiteX29" fmla="*/ 266571 w 607724"/>
            <a:gd name="connsiteY29" fmla="*/ 2729 h 878907"/>
            <a:gd name="connsiteX30" fmla="*/ 250195 w 607724"/>
            <a:gd name="connsiteY30" fmla="*/ 0 h 878907"/>
            <a:gd name="connsiteX31" fmla="*/ 236549 w 607724"/>
            <a:gd name="connsiteY31" fmla="*/ 2729 h 878907"/>
            <a:gd name="connsiteX32" fmla="*/ 233820 w 607724"/>
            <a:gd name="connsiteY32" fmla="*/ 10917 h 878907"/>
            <a:gd name="connsiteX33" fmla="*/ 228361 w 607724"/>
            <a:gd name="connsiteY33" fmla="*/ 32750 h 878907"/>
            <a:gd name="connsiteX34" fmla="*/ 225632 w 607724"/>
            <a:gd name="connsiteY34" fmla="*/ 65501 h 878907"/>
            <a:gd name="connsiteX35" fmla="*/ 214715 w 607724"/>
            <a:gd name="connsiteY35" fmla="*/ 81877 h 878907"/>
            <a:gd name="connsiteX36" fmla="*/ 206528 w 607724"/>
            <a:gd name="connsiteY36" fmla="*/ 120086 h 878907"/>
            <a:gd name="connsiteX37" fmla="*/ 181965 w 607724"/>
            <a:gd name="connsiteY37" fmla="*/ 117357 h 878907"/>
            <a:gd name="connsiteX38" fmla="*/ 173777 w 607724"/>
            <a:gd name="connsiteY38" fmla="*/ 114627 h 878907"/>
            <a:gd name="connsiteX39" fmla="*/ 162860 w 607724"/>
            <a:gd name="connsiteY39" fmla="*/ 111898 h 878907"/>
            <a:gd name="connsiteX40" fmla="*/ 154672 w 607724"/>
            <a:gd name="connsiteY40" fmla="*/ 114627 h 878907"/>
            <a:gd name="connsiteX41" fmla="*/ 151943 w 607724"/>
            <a:gd name="connsiteY41" fmla="*/ 122815 h 878907"/>
            <a:gd name="connsiteX42" fmla="*/ 146485 w 607724"/>
            <a:gd name="connsiteY42" fmla="*/ 131003 h 878907"/>
            <a:gd name="connsiteX43" fmla="*/ 141026 w 607724"/>
            <a:gd name="connsiteY43" fmla="*/ 169212 h 878907"/>
            <a:gd name="connsiteX44" fmla="*/ 135568 w 607724"/>
            <a:gd name="connsiteY44" fmla="*/ 185587 h 878907"/>
            <a:gd name="connsiteX45" fmla="*/ 143755 w 607724"/>
            <a:gd name="connsiteY45" fmla="*/ 221067 h 878907"/>
            <a:gd name="connsiteX46" fmla="*/ 132838 w 607724"/>
            <a:gd name="connsiteY46" fmla="*/ 231984 h 878907"/>
            <a:gd name="connsiteX47" fmla="*/ 124651 w 607724"/>
            <a:gd name="connsiteY47" fmla="*/ 242901 h 878907"/>
            <a:gd name="connsiteX48" fmla="*/ 113734 w 607724"/>
            <a:gd name="connsiteY48" fmla="*/ 259276 h 878907"/>
            <a:gd name="connsiteX49" fmla="*/ 111005 w 607724"/>
            <a:gd name="connsiteY49" fmla="*/ 267464 h 878907"/>
            <a:gd name="connsiteX50" fmla="*/ 100088 w 607724"/>
            <a:gd name="connsiteY50" fmla="*/ 278381 h 878907"/>
            <a:gd name="connsiteX51" fmla="*/ 94629 w 607724"/>
            <a:gd name="connsiteY51" fmla="*/ 338424 h 878907"/>
            <a:gd name="connsiteX52" fmla="*/ 100088 w 607724"/>
            <a:gd name="connsiteY52" fmla="*/ 403925 h 878907"/>
            <a:gd name="connsiteX53" fmla="*/ 97359 w 607724"/>
            <a:gd name="connsiteY53" fmla="*/ 417571 h 878907"/>
            <a:gd name="connsiteX54" fmla="*/ 80983 w 607724"/>
            <a:gd name="connsiteY54" fmla="*/ 436676 h 878907"/>
            <a:gd name="connsiteX55" fmla="*/ 70066 w 607724"/>
            <a:gd name="connsiteY55" fmla="*/ 450322 h 878907"/>
            <a:gd name="connsiteX56" fmla="*/ 70066 w 607724"/>
            <a:gd name="connsiteY56" fmla="*/ 477614 h 878907"/>
            <a:gd name="connsiteX57" fmla="*/ 72796 w 607724"/>
            <a:gd name="connsiteY57" fmla="*/ 485802 h 878907"/>
            <a:gd name="connsiteX58" fmla="*/ 97359 w 607724"/>
            <a:gd name="connsiteY58" fmla="*/ 496719 h 878907"/>
            <a:gd name="connsiteX59" fmla="*/ 105546 w 607724"/>
            <a:gd name="connsiteY59" fmla="*/ 499448 h 878907"/>
            <a:gd name="connsiteX60" fmla="*/ 102817 w 607724"/>
            <a:gd name="connsiteY60" fmla="*/ 510365 h 878907"/>
            <a:gd name="connsiteX61" fmla="*/ 91900 w 607724"/>
            <a:gd name="connsiteY61" fmla="*/ 521282 h 878907"/>
            <a:gd name="connsiteX62" fmla="*/ 75525 w 607724"/>
            <a:gd name="connsiteY62" fmla="*/ 534928 h 878907"/>
            <a:gd name="connsiteX63" fmla="*/ 70066 w 607724"/>
            <a:gd name="connsiteY63" fmla="*/ 543116 h 878907"/>
            <a:gd name="connsiteX64" fmla="*/ 64608 w 607724"/>
            <a:gd name="connsiteY64" fmla="*/ 559491 h 878907"/>
            <a:gd name="connsiteX65" fmla="*/ 67337 w 607724"/>
            <a:gd name="connsiteY65" fmla="*/ 567679 h 878907"/>
            <a:gd name="connsiteX66" fmla="*/ 78254 w 607724"/>
            <a:gd name="connsiteY66" fmla="*/ 584054 h 878907"/>
            <a:gd name="connsiteX67" fmla="*/ 80983 w 607724"/>
            <a:gd name="connsiteY67" fmla="*/ 652285 h 878907"/>
            <a:gd name="connsiteX68" fmla="*/ 83712 w 607724"/>
            <a:gd name="connsiteY68" fmla="*/ 660473 h 878907"/>
            <a:gd name="connsiteX69" fmla="*/ 75525 w 607724"/>
            <a:gd name="connsiteY69" fmla="*/ 685036 h 878907"/>
            <a:gd name="connsiteX70" fmla="*/ 67337 w 607724"/>
            <a:gd name="connsiteY70" fmla="*/ 690494 h 878907"/>
            <a:gd name="connsiteX71" fmla="*/ 59149 w 607724"/>
            <a:gd name="connsiteY71" fmla="*/ 693223 h 878907"/>
            <a:gd name="connsiteX72" fmla="*/ 40045 w 607724"/>
            <a:gd name="connsiteY72" fmla="*/ 709599 h 878907"/>
            <a:gd name="connsiteX73" fmla="*/ 34586 w 607724"/>
            <a:gd name="connsiteY73" fmla="*/ 715057 h 878907"/>
            <a:gd name="connsiteX74" fmla="*/ 37316 w 607724"/>
            <a:gd name="connsiteY74" fmla="*/ 725974 h 878907"/>
            <a:gd name="connsiteX75" fmla="*/ 59149 w 607724"/>
            <a:gd name="connsiteY75" fmla="*/ 742349 h 878907"/>
            <a:gd name="connsiteX76" fmla="*/ 94629 w 607724"/>
            <a:gd name="connsiteY76" fmla="*/ 745079 h 878907"/>
            <a:gd name="connsiteX77" fmla="*/ 97359 w 607724"/>
            <a:gd name="connsiteY77" fmla="*/ 753266 h 878907"/>
            <a:gd name="connsiteX78" fmla="*/ 86442 w 607724"/>
            <a:gd name="connsiteY78" fmla="*/ 766912 h 878907"/>
            <a:gd name="connsiteX79" fmla="*/ 80983 w 607724"/>
            <a:gd name="connsiteY79" fmla="*/ 772371 h 878907"/>
            <a:gd name="connsiteX80" fmla="*/ 72796 w 607724"/>
            <a:gd name="connsiteY80" fmla="*/ 788746 h 878907"/>
            <a:gd name="connsiteX81" fmla="*/ 61879 w 607724"/>
            <a:gd name="connsiteY81" fmla="*/ 824226 h 878907"/>
            <a:gd name="connsiteX82" fmla="*/ 48232 w 607724"/>
            <a:gd name="connsiteY82" fmla="*/ 821497 h 878907"/>
            <a:gd name="connsiteX83" fmla="*/ 42774 w 607724"/>
            <a:gd name="connsiteY83" fmla="*/ 816038 h 878907"/>
            <a:gd name="connsiteX84" fmla="*/ 1836 w 607724"/>
            <a:gd name="connsiteY84" fmla="*/ 821497 h 878907"/>
            <a:gd name="connsiteX85" fmla="*/ 10023 w 607724"/>
            <a:gd name="connsiteY85" fmla="*/ 870623 h 87890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 ang="0">
              <a:pos x="connsiteX76" y="connsiteY76"/>
            </a:cxn>
            <a:cxn ang="0">
              <a:pos x="connsiteX77" y="connsiteY77"/>
            </a:cxn>
            <a:cxn ang="0">
              <a:pos x="connsiteX78" y="connsiteY78"/>
            </a:cxn>
            <a:cxn ang="0">
              <a:pos x="connsiteX79" y="connsiteY79"/>
            </a:cxn>
            <a:cxn ang="0">
              <a:pos x="connsiteX80" y="connsiteY80"/>
            </a:cxn>
            <a:cxn ang="0">
              <a:pos x="connsiteX81" y="connsiteY81"/>
            </a:cxn>
            <a:cxn ang="0">
              <a:pos x="connsiteX82" y="connsiteY82"/>
            </a:cxn>
            <a:cxn ang="0">
              <a:pos x="connsiteX83" y="connsiteY83"/>
            </a:cxn>
            <a:cxn ang="0">
              <a:pos x="connsiteX84" y="connsiteY84"/>
            </a:cxn>
            <a:cxn ang="0">
              <a:pos x="connsiteX85" y="connsiteY85"/>
            </a:cxn>
          </a:cxnLst>
          <a:rect l="l" t="t" r="r" b="b"/>
          <a:pathLst>
            <a:path w="607724" h="878907">
              <a:moveTo>
                <a:pt x="607724" y="226526"/>
              </a:moveTo>
              <a:cubicBezTo>
                <a:pt x="589417" y="230187"/>
                <a:pt x="587449" y="231925"/>
                <a:pt x="564056" y="226526"/>
              </a:cubicBezTo>
              <a:cubicBezTo>
                <a:pt x="561549" y="225947"/>
                <a:pt x="560417" y="222887"/>
                <a:pt x="558598" y="221067"/>
              </a:cubicBezTo>
              <a:cubicBezTo>
                <a:pt x="551953" y="201134"/>
                <a:pt x="554534" y="210274"/>
                <a:pt x="550410" y="193775"/>
              </a:cubicBezTo>
              <a:cubicBezTo>
                <a:pt x="549500" y="177400"/>
                <a:pt x="549236" y="160976"/>
                <a:pt x="547681" y="144649"/>
              </a:cubicBezTo>
              <a:cubicBezTo>
                <a:pt x="547408" y="141785"/>
                <a:pt x="545191" y="139328"/>
                <a:pt x="544952" y="136461"/>
              </a:cubicBezTo>
              <a:cubicBezTo>
                <a:pt x="543364" y="117401"/>
                <a:pt x="543811" y="98207"/>
                <a:pt x="542222" y="79147"/>
              </a:cubicBezTo>
              <a:cubicBezTo>
                <a:pt x="541983" y="76280"/>
                <a:pt x="541290" y="73206"/>
                <a:pt x="539493" y="70960"/>
              </a:cubicBezTo>
              <a:cubicBezTo>
                <a:pt x="537444" y="68399"/>
                <a:pt x="533796" y="67636"/>
                <a:pt x="531306" y="65501"/>
              </a:cubicBezTo>
              <a:cubicBezTo>
                <a:pt x="527399" y="62152"/>
                <a:pt x="524028" y="58223"/>
                <a:pt x="520389" y="54584"/>
              </a:cubicBezTo>
              <a:cubicBezTo>
                <a:pt x="518569" y="52765"/>
                <a:pt x="517371" y="49940"/>
                <a:pt x="514930" y="49126"/>
              </a:cubicBezTo>
              <a:lnTo>
                <a:pt x="506742" y="46397"/>
              </a:lnTo>
              <a:cubicBezTo>
                <a:pt x="500374" y="47307"/>
                <a:pt x="493906" y="47680"/>
                <a:pt x="487638" y="49126"/>
              </a:cubicBezTo>
              <a:cubicBezTo>
                <a:pt x="482032" y="50420"/>
                <a:pt x="471263" y="54584"/>
                <a:pt x="471263" y="54584"/>
              </a:cubicBezTo>
              <a:cubicBezTo>
                <a:pt x="469443" y="56404"/>
                <a:pt x="468106" y="58892"/>
                <a:pt x="465804" y="60043"/>
              </a:cubicBezTo>
              <a:cubicBezTo>
                <a:pt x="454631" y="65629"/>
                <a:pt x="441624" y="61298"/>
                <a:pt x="430324" y="60043"/>
              </a:cubicBezTo>
              <a:cubicBezTo>
                <a:pt x="427595" y="59133"/>
                <a:pt x="424709" y="58601"/>
                <a:pt x="422136" y="57314"/>
              </a:cubicBezTo>
              <a:cubicBezTo>
                <a:pt x="419202" y="55847"/>
                <a:pt x="416946" y="53187"/>
                <a:pt x="413949" y="51855"/>
              </a:cubicBezTo>
              <a:cubicBezTo>
                <a:pt x="408691" y="49518"/>
                <a:pt x="397573" y="46397"/>
                <a:pt x="397573" y="46397"/>
              </a:cubicBezTo>
              <a:cubicBezTo>
                <a:pt x="393024" y="47307"/>
                <a:pt x="388270" y="47497"/>
                <a:pt x="383927" y="49126"/>
              </a:cubicBezTo>
              <a:cubicBezTo>
                <a:pt x="380856" y="50278"/>
                <a:pt x="378975" y="54045"/>
                <a:pt x="375740" y="54584"/>
              </a:cubicBezTo>
              <a:cubicBezTo>
                <a:pt x="372902" y="55057"/>
                <a:pt x="370281" y="52765"/>
                <a:pt x="367552" y="51855"/>
              </a:cubicBezTo>
              <a:cubicBezTo>
                <a:pt x="365006" y="44215"/>
                <a:pt x="363620" y="35988"/>
                <a:pt x="353906" y="32750"/>
              </a:cubicBezTo>
              <a:cubicBezTo>
                <a:pt x="351177" y="31840"/>
                <a:pt x="348291" y="31307"/>
                <a:pt x="345718" y="30021"/>
              </a:cubicBezTo>
              <a:cubicBezTo>
                <a:pt x="342784" y="28554"/>
                <a:pt x="340527" y="25895"/>
                <a:pt x="337530" y="24563"/>
              </a:cubicBezTo>
              <a:cubicBezTo>
                <a:pt x="337515" y="24556"/>
                <a:pt x="317069" y="17742"/>
                <a:pt x="312967" y="16375"/>
              </a:cubicBezTo>
              <a:lnTo>
                <a:pt x="296592" y="10917"/>
              </a:lnTo>
              <a:cubicBezTo>
                <a:pt x="293863" y="10007"/>
                <a:pt x="291225" y="8751"/>
                <a:pt x="288404" y="8187"/>
              </a:cubicBezTo>
              <a:cubicBezTo>
                <a:pt x="283855" y="7277"/>
                <a:pt x="279258" y="6583"/>
                <a:pt x="274758" y="5458"/>
              </a:cubicBezTo>
              <a:cubicBezTo>
                <a:pt x="271967" y="4760"/>
                <a:pt x="269379" y="3353"/>
                <a:pt x="266571" y="2729"/>
              </a:cubicBezTo>
              <a:cubicBezTo>
                <a:pt x="261169" y="1529"/>
                <a:pt x="255654" y="910"/>
                <a:pt x="250195" y="0"/>
              </a:cubicBezTo>
              <a:cubicBezTo>
                <a:pt x="245646" y="910"/>
                <a:pt x="240409" y="156"/>
                <a:pt x="236549" y="2729"/>
              </a:cubicBezTo>
              <a:cubicBezTo>
                <a:pt x="234155" y="4325"/>
                <a:pt x="234577" y="8141"/>
                <a:pt x="233820" y="10917"/>
              </a:cubicBezTo>
              <a:cubicBezTo>
                <a:pt x="231846" y="18154"/>
                <a:pt x="228361" y="32750"/>
                <a:pt x="228361" y="32750"/>
              </a:cubicBezTo>
              <a:cubicBezTo>
                <a:pt x="227451" y="43667"/>
                <a:pt x="228564" y="54946"/>
                <a:pt x="225632" y="65501"/>
              </a:cubicBezTo>
              <a:cubicBezTo>
                <a:pt x="223876" y="71822"/>
                <a:pt x="214715" y="81877"/>
                <a:pt x="214715" y="81877"/>
              </a:cubicBezTo>
              <a:cubicBezTo>
                <a:pt x="206938" y="105210"/>
                <a:pt x="209971" y="92543"/>
                <a:pt x="206528" y="120086"/>
              </a:cubicBezTo>
              <a:cubicBezTo>
                <a:pt x="198340" y="119176"/>
                <a:pt x="190091" y="118711"/>
                <a:pt x="181965" y="117357"/>
              </a:cubicBezTo>
              <a:cubicBezTo>
                <a:pt x="179127" y="116884"/>
                <a:pt x="176543" y="115417"/>
                <a:pt x="173777" y="114627"/>
              </a:cubicBezTo>
              <a:cubicBezTo>
                <a:pt x="170170" y="113596"/>
                <a:pt x="166499" y="112808"/>
                <a:pt x="162860" y="111898"/>
              </a:cubicBezTo>
              <a:cubicBezTo>
                <a:pt x="160131" y="112808"/>
                <a:pt x="156706" y="112593"/>
                <a:pt x="154672" y="114627"/>
              </a:cubicBezTo>
              <a:cubicBezTo>
                <a:pt x="152638" y="116661"/>
                <a:pt x="153229" y="120242"/>
                <a:pt x="151943" y="122815"/>
              </a:cubicBezTo>
              <a:cubicBezTo>
                <a:pt x="150476" y="125749"/>
                <a:pt x="148304" y="128274"/>
                <a:pt x="146485" y="131003"/>
              </a:cubicBezTo>
              <a:cubicBezTo>
                <a:pt x="144665" y="143739"/>
                <a:pt x="145094" y="157006"/>
                <a:pt x="141026" y="169212"/>
              </a:cubicBezTo>
              <a:lnTo>
                <a:pt x="135568" y="185587"/>
              </a:lnTo>
              <a:cubicBezTo>
                <a:pt x="148648" y="198667"/>
                <a:pt x="152915" y="197251"/>
                <a:pt x="143755" y="221067"/>
              </a:cubicBezTo>
              <a:cubicBezTo>
                <a:pt x="141907" y="225870"/>
                <a:pt x="135926" y="227867"/>
                <a:pt x="132838" y="231984"/>
              </a:cubicBezTo>
              <a:cubicBezTo>
                <a:pt x="130109" y="235623"/>
                <a:pt x="127259" y="239175"/>
                <a:pt x="124651" y="242901"/>
              </a:cubicBezTo>
              <a:cubicBezTo>
                <a:pt x="120889" y="248275"/>
                <a:pt x="113734" y="259276"/>
                <a:pt x="113734" y="259276"/>
              </a:cubicBezTo>
              <a:cubicBezTo>
                <a:pt x="112824" y="262005"/>
                <a:pt x="112677" y="265123"/>
                <a:pt x="111005" y="267464"/>
              </a:cubicBezTo>
              <a:cubicBezTo>
                <a:pt x="108014" y="271652"/>
                <a:pt x="100088" y="278381"/>
                <a:pt x="100088" y="278381"/>
              </a:cubicBezTo>
              <a:cubicBezTo>
                <a:pt x="92365" y="301553"/>
                <a:pt x="94629" y="292341"/>
                <a:pt x="94629" y="338424"/>
              </a:cubicBezTo>
              <a:cubicBezTo>
                <a:pt x="94629" y="390011"/>
                <a:pt x="91742" y="378887"/>
                <a:pt x="100088" y="403925"/>
              </a:cubicBezTo>
              <a:cubicBezTo>
                <a:pt x="99178" y="408474"/>
                <a:pt x="98988" y="413228"/>
                <a:pt x="97359" y="417571"/>
              </a:cubicBezTo>
              <a:cubicBezTo>
                <a:pt x="93743" y="427214"/>
                <a:pt x="86850" y="427875"/>
                <a:pt x="80983" y="436676"/>
              </a:cubicBezTo>
              <a:cubicBezTo>
                <a:pt x="74098" y="447005"/>
                <a:pt x="77845" y="442545"/>
                <a:pt x="70066" y="450322"/>
              </a:cubicBezTo>
              <a:cubicBezTo>
                <a:pt x="65654" y="463560"/>
                <a:pt x="66146" y="458015"/>
                <a:pt x="70066" y="477614"/>
              </a:cubicBezTo>
              <a:cubicBezTo>
                <a:pt x="70630" y="480435"/>
                <a:pt x="70999" y="483555"/>
                <a:pt x="72796" y="485802"/>
              </a:cubicBezTo>
              <a:cubicBezTo>
                <a:pt x="77516" y="491702"/>
                <a:pt x="92351" y="495050"/>
                <a:pt x="97359" y="496719"/>
              </a:cubicBezTo>
              <a:lnTo>
                <a:pt x="105546" y="499448"/>
              </a:lnTo>
              <a:cubicBezTo>
                <a:pt x="104636" y="503087"/>
                <a:pt x="104805" y="507184"/>
                <a:pt x="102817" y="510365"/>
              </a:cubicBezTo>
              <a:cubicBezTo>
                <a:pt x="100089" y="514729"/>
                <a:pt x="95539" y="517643"/>
                <a:pt x="91900" y="521282"/>
              </a:cubicBezTo>
              <a:cubicBezTo>
                <a:pt x="81393" y="531789"/>
                <a:pt x="86924" y="527329"/>
                <a:pt x="75525" y="534928"/>
              </a:cubicBezTo>
              <a:cubicBezTo>
                <a:pt x="73705" y="537657"/>
                <a:pt x="71398" y="540118"/>
                <a:pt x="70066" y="543116"/>
              </a:cubicBezTo>
              <a:cubicBezTo>
                <a:pt x="67729" y="548374"/>
                <a:pt x="64608" y="559491"/>
                <a:pt x="64608" y="559491"/>
              </a:cubicBezTo>
              <a:cubicBezTo>
                <a:pt x="65518" y="562220"/>
                <a:pt x="65940" y="565164"/>
                <a:pt x="67337" y="567679"/>
              </a:cubicBezTo>
              <a:cubicBezTo>
                <a:pt x="70523" y="573414"/>
                <a:pt x="78254" y="584054"/>
                <a:pt x="78254" y="584054"/>
              </a:cubicBezTo>
              <a:cubicBezTo>
                <a:pt x="79164" y="606798"/>
                <a:pt x="79361" y="629581"/>
                <a:pt x="80983" y="652285"/>
              </a:cubicBezTo>
              <a:cubicBezTo>
                <a:pt x="81188" y="655155"/>
                <a:pt x="83712" y="657596"/>
                <a:pt x="83712" y="660473"/>
              </a:cubicBezTo>
              <a:cubicBezTo>
                <a:pt x="83712" y="669620"/>
                <a:pt x="82115" y="678446"/>
                <a:pt x="75525" y="685036"/>
              </a:cubicBezTo>
              <a:cubicBezTo>
                <a:pt x="73206" y="687355"/>
                <a:pt x="70271" y="689027"/>
                <a:pt x="67337" y="690494"/>
              </a:cubicBezTo>
              <a:cubicBezTo>
                <a:pt x="64764" y="691780"/>
                <a:pt x="61878" y="692313"/>
                <a:pt x="59149" y="693223"/>
              </a:cubicBezTo>
              <a:cubicBezTo>
                <a:pt x="46679" y="701538"/>
                <a:pt x="53284" y="696361"/>
                <a:pt x="40045" y="709599"/>
              </a:cubicBezTo>
              <a:lnTo>
                <a:pt x="34586" y="715057"/>
              </a:lnTo>
              <a:cubicBezTo>
                <a:pt x="35496" y="718696"/>
                <a:pt x="35235" y="722853"/>
                <a:pt x="37316" y="725974"/>
              </a:cubicBezTo>
              <a:cubicBezTo>
                <a:pt x="42453" y="733679"/>
                <a:pt x="49574" y="741152"/>
                <a:pt x="59149" y="742349"/>
              </a:cubicBezTo>
              <a:cubicBezTo>
                <a:pt x="70919" y="743820"/>
                <a:pt x="82802" y="744169"/>
                <a:pt x="94629" y="745079"/>
              </a:cubicBezTo>
              <a:cubicBezTo>
                <a:pt x="95539" y="747808"/>
                <a:pt x="97359" y="750389"/>
                <a:pt x="97359" y="753266"/>
              </a:cubicBezTo>
              <a:cubicBezTo>
                <a:pt x="97359" y="762789"/>
                <a:pt x="92728" y="761883"/>
                <a:pt x="86442" y="766912"/>
              </a:cubicBezTo>
              <a:cubicBezTo>
                <a:pt x="84433" y="768520"/>
                <a:pt x="82591" y="770361"/>
                <a:pt x="80983" y="772371"/>
              </a:cubicBezTo>
              <a:cubicBezTo>
                <a:pt x="74938" y="779928"/>
                <a:pt x="75678" y="780100"/>
                <a:pt x="72796" y="788746"/>
              </a:cubicBezTo>
              <a:cubicBezTo>
                <a:pt x="71793" y="800778"/>
                <a:pt x="79942" y="824226"/>
                <a:pt x="61879" y="824226"/>
              </a:cubicBezTo>
              <a:cubicBezTo>
                <a:pt x="57240" y="824226"/>
                <a:pt x="52781" y="822407"/>
                <a:pt x="48232" y="821497"/>
              </a:cubicBezTo>
              <a:cubicBezTo>
                <a:pt x="46413" y="819677"/>
                <a:pt x="45341" y="816221"/>
                <a:pt x="42774" y="816038"/>
              </a:cubicBezTo>
              <a:cubicBezTo>
                <a:pt x="20777" y="814467"/>
                <a:pt x="16839" y="816496"/>
                <a:pt x="1836" y="821497"/>
              </a:cubicBezTo>
              <a:cubicBezTo>
                <a:pt x="4693" y="878651"/>
                <a:pt x="-8317" y="888963"/>
                <a:pt x="10023" y="870623"/>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76</xdr:col>
      <xdr:colOff>5453</xdr:colOff>
      <xdr:row>251</xdr:row>
      <xdr:rowOff>10917</xdr:rowOff>
    </xdr:from>
    <xdr:to>
      <xdr:col>79</xdr:col>
      <xdr:colOff>367</xdr:colOff>
      <xdr:row>265</xdr:row>
      <xdr:rowOff>16376</xdr:rowOff>
    </xdr:to>
    <xdr:sp macro="" textlink="">
      <xdr:nvSpPr>
        <xdr:cNvPr id="78" name="Freeform 89">
          <a:extLst>
            <a:ext uri="{FF2B5EF4-FFF2-40B4-BE49-F238E27FC236}">
              <a16:creationId xmlns:a16="http://schemas.microsoft.com/office/drawing/2014/main" id="{00000000-0008-0000-0F00-00004E000000}"/>
            </a:ext>
          </a:extLst>
        </xdr:cNvPr>
        <xdr:cNvSpPr/>
      </xdr:nvSpPr>
      <xdr:spPr>
        <a:xfrm>
          <a:off x="3091553" y="4003797"/>
          <a:ext cx="86354" cy="218819"/>
        </a:xfrm>
        <a:custGeom>
          <a:avLst/>
          <a:gdLst>
            <a:gd name="connsiteX0" fmla="*/ 68236 w 76790"/>
            <a:gd name="connsiteY0" fmla="*/ 0 h 272923"/>
            <a:gd name="connsiteX1" fmla="*/ 57319 w 76790"/>
            <a:gd name="connsiteY1" fmla="*/ 13646 h 272923"/>
            <a:gd name="connsiteX2" fmla="*/ 46402 w 76790"/>
            <a:gd name="connsiteY2" fmla="*/ 35480 h 272923"/>
            <a:gd name="connsiteX3" fmla="*/ 43673 w 76790"/>
            <a:gd name="connsiteY3" fmla="*/ 43668 h 272923"/>
            <a:gd name="connsiteX4" fmla="*/ 51860 w 76790"/>
            <a:gd name="connsiteY4" fmla="*/ 60043 h 272923"/>
            <a:gd name="connsiteX5" fmla="*/ 68236 w 76790"/>
            <a:gd name="connsiteY5" fmla="*/ 65501 h 272923"/>
            <a:gd name="connsiteX6" fmla="*/ 73694 w 76790"/>
            <a:gd name="connsiteY6" fmla="*/ 70960 h 272923"/>
            <a:gd name="connsiteX7" fmla="*/ 73694 w 76790"/>
            <a:gd name="connsiteY7" fmla="*/ 117357 h 272923"/>
            <a:gd name="connsiteX8" fmla="*/ 65506 w 76790"/>
            <a:gd name="connsiteY8" fmla="*/ 122815 h 272923"/>
            <a:gd name="connsiteX9" fmla="*/ 46402 w 76790"/>
            <a:gd name="connsiteY9" fmla="*/ 136461 h 272923"/>
            <a:gd name="connsiteX10" fmla="*/ 38214 w 76790"/>
            <a:gd name="connsiteY10" fmla="*/ 133732 h 272923"/>
            <a:gd name="connsiteX11" fmla="*/ 32756 w 76790"/>
            <a:gd name="connsiteY11" fmla="*/ 125544 h 272923"/>
            <a:gd name="connsiteX12" fmla="*/ 27297 w 76790"/>
            <a:gd name="connsiteY12" fmla="*/ 120086 h 272923"/>
            <a:gd name="connsiteX13" fmla="*/ 13651 w 76790"/>
            <a:gd name="connsiteY13" fmla="*/ 122815 h 272923"/>
            <a:gd name="connsiteX14" fmla="*/ 5463 w 76790"/>
            <a:gd name="connsiteY14" fmla="*/ 125544 h 272923"/>
            <a:gd name="connsiteX15" fmla="*/ 10922 w 76790"/>
            <a:gd name="connsiteY15" fmla="*/ 147378 h 272923"/>
            <a:gd name="connsiteX16" fmla="*/ 16380 w 76790"/>
            <a:gd name="connsiteY16" fmla="*/ 152837 h 272923"/>
            <a:gd name="connsiteX17" fmla="*/ 19110 w 76790"/>
            <a:gd name="connsiteY17" fmla="*/ 161024 h 272923"/>
            <a:gd name="connsiteX18" fmla="*/ 10922 w 76790"/>
            <a:gd name="connsiteY18" fmla="*/ 188317 h 272923"/>
            <a:gd name="connsiteX19" fmla="*/ 5463 w 76790"/>
            <a:gd name="connsiteY19" fmla="*/ 193775 h 272923"/>
            <a:gd name="connsiteX20" fmla="*/ 2734 w 76790"/>
            <a:gd name="connsiteY20" fmla="*/ 221067 h 272923"/>
            <a:gd name="connsiteX21" fmla="*/ 5463 w 76790"/>
            <a:gd name="connsiteY21" fmla="*/ 229255 h 272923"/>
            <a:gd name="connsiteX22" fmla="*/ 21839 w 76790"/>
            <a:gd name="connsiteY22" fmla="*/ 234713 h 272923"/>
            <a:gd name="connsiteX23" fmla="*/ 32756 w 76790"/>
            <a:gd name="connsiteY23" fmla="*/ 245630 h 272923"/>
            <a:gd name="connsiteX24" fmla="*/ 30026 w 76790"/>
            <a:gd name="connsiteY24" fmla="*/ 259276 h 272923"/>
            <a:gd name="connsiteX25" fmla="*/ 27297 w 76790"/>
            <a:gd name="connsiteY25" fmla="*/ 272923 h 27292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Lst>
          <a:rect l="l" t="t" r="r" b="b"/>
          <a:pathLst>
            <a:path w="76790" h="272923">
              <a:moveTo>
                <a:pt x="68236" y="0"/>
              </a:moveTo>
              <a:cubicBezTo>
                <a:pt x="64597" y="4549"/>
                <a:pt x="60109" y="8532"/>
                <a:pt x="57319" y="13646"/>
              </a:cubicBezTo>
              <a:cubicBezTo>
                <a:pt x="42263" y="41247"/>
                <a:pt x="59856" y="22024"/>
                <a:pt x="46402" y="35480"/>
              </a:cubicBezTo>
              <a:cubicBezTo>
                <a:pt x="45492" y="38209"/>
                <a:pt x="43673" y="40791"/>
                <a:pt x="43673" y="43668"/>
              </a:cubicBezTo>
              <a:cubicBezTo>
                <a:pt x="43673" y="49491"/>
                <a:pt x="46051" y="57138"/>
                <a:pt x="51860" y="60043"/>
              </a:cubicBezTo>
              <a:cubicBezTo>
                <a:pt x="57006" y="62616"/>
                <a:pt x="68236" y="65501"/>
                <a:pt x="68236" y="65501"/>
              </a:cubicBezTo>
              <a:cubicBezTo>
                <a:pt x="70055" y="67321"/>
                <a:pt x="72543" y="68658"/>
                <a:pt x="73694" y="70960"/>
              </a:cubicBezTo>
              <a:cubicBezTo>
                <a:pt x="79715" y="83003"/>
                <a:pt x="75398" y="110967"/>
                <a:pt x="73694" y="117357"/>
              </a:cubicBezTo>
              <a:cubicBezTo>
                <a:pt x="72849" y="120526"/>
                <a:pt x="67997" y="120680"/>
                <a:pt x="65506" y="122815"/>
              </a:cubicBezTo>
              <a:cubicBezTo>
                <a:pt x="49022" y="136944"/>
                <a:pt x="61446" y="131446"/>
                <a:pt x="46402" y="136461"/>
              </a:cubicBezTo>
              <a:cubicBezTo>
                <a:pt x="43673" y="135551"/>
                <a:pt x="40460" y="135529"/>
                <a:pt x="38214" y="133732"/>
              </a:cubicBezTo>
              <a:cubicBezTo>
                <a:pt x="35653" y="131683"/>
                <a:pt x="34805" y="128105"/>
                <a:pt x="32756" y="125544"/>
              </a:cubicBezTo>
              <a:cubicBezTo>
                <a:pt x="31149" y="123535"/>
                <a:pt x="29117" y="121905"/>
                <a:pt x="27297" y="120086"/>
              </a:cubicBezTo>
              <a:cubicBezTo>
                <a:pt x="22748" y="120996"/>
                <a:pt x="18151" y="121690"/>
                <a:pt x="13651" y="122815"/>
              </a:cubicBezTo>
              <a:cubicBezTo>
                <a:pt x="10860" y="123513"/>
                <a:pt x="6373" y="122815"/>
                <a:pt x="5463" y="125544"/>
              </a:cubicBezTo>
              <a:cubicBezTo>
                <a:pt x="5044" y="126800"/>
                <a:pt x="9029" y="144223"/>
                <a:pt x="10922" y="147378"/>
              </a:cubicBezTo>
              <a:cubicBezTo>
                <a:pt x="12246" y="149585"/>
                <a:pt x="14561" y="151017"/>
                <a:pt x="16380" y="152837"/>
              </a:cubicBezTo>
              <a:cubicBezTo>
                <a:pt x="17290" y="155566"/>
                <a:pt x="19110" y="158147"/>
                <a:pt x="19110" y="161024"/>
              </a:cubicBezTo>
              <a:cubicBezTo>
                <a:pt x="19110" y="174955"/>
                <a:pt x="18320" y="179070"/>
                <a:pt x="10922" y="188317"/>
              </a:cubicBezTo>
              <a:cubicBezTo>
                <a:pt x="9315" y="190326"/>
                <a:pt x="7283" y="191956"/>
                <a:pt x="5463" y="193775"/>
              </a:cubicBezTo>
              <a:cubicBezTo>
                <a:pt x="-695" y="212249"/>
                <a:pt x="-1708" y="205520"/>
                <a:pt x="2734" y="221067"/>
              </a:cubicBezTo>
              <a:cubicBezTo>
                <a:pt x="3524" y="223833"/>
                <a:pt x="3122" y="227583"/>
                <a:pt x="5463" y="229255"/>
              </a:cubicBezTo>
              <a:cubicBezTo>
                <a:pt x="10145" y="232599"/>
                <a:pt x="21839" y="234713"/>
                <a:pt x="21839" y="234713"/>
              </a:cubicBezTo>
              <a:cubicBezTo>
                <a:pt x="25478" y="238352"/>
                <a:pt x="33766" y="240584"/>
                <a:pt x="32756" y="245630"/>
              </a:cubicBezTo>
              <a:cubicBezTo>
                <a:pt x="31846" y="250179"/>
                <a:pt x="31151" y="254776"/>
                <a:pt x="30026" y="259276"/>
              </a:cubicBezTo>
              <a:cubicBezTo>
                <a:pt x="26722" y="272492"/>
                <a:pt x="27297" y="262499"/>
                <a:pt x="27297" y="272923"/>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77</xdr:col>
      <xdr:colOff>8187</xdr:colOff>
      <xdr:row>266</xdr:row>
      <xdr:rowOff>5458</xdr:rowOff>
    </xdr:from>
    <xdr:to>
      <xdr:col>88</xdr:col>
      <xdr:colOff>24563</xdr:colOff>
      <xdr:row>283</xdr:row>
      <xdr:rowOff>0</xdr:rowOff>
    </xdr:to>
    <xdr:sp macro="" textlink="">
      <xdr:nvSpPr>
        <xdr:cNvPr id="79" name="Freeform 90">
          <a:extLst>
            <a:ext uri="{FF2B5EF4-FFF2-40B4-BE49-F238E27FC236}">
              <a16:creationId xmlns:a16="http://schemas.microsoft.com/office/drawing/2014/main" id="{00000000-0008-0000-0F00-00004F000000}"/>
            </a:ext>
          </a:extLst>
        </xdr:cNvPr>
        <xdr:cNvSpPr/>
      </xdr:nvSpPr>
      <xdr:spPr>
        <a:xfrm>
          <a:off x="3124767" y="4226938"/>
          <a:ext cx="351656" cy="253622"/>
        </a:xfrm>
        <a:custGeom>
          <a:avLst/>
          <a:gdLst>
            <a:gd name="connsiteX0" fmla="*/ 0 w 316591"/>
            <a:gd name="connsiteY0" fmla="*/ 2729 h 319320"/>
            <a:gd name="connsiteX1" fmla="*/ 13647 w 316591"/>
            <a:gd name="connsiteY1" fmla="*/ 8188 h 319320"/>
            <a:gd name="connsiteX2" fmla="*/ 30022 w 316591"/>
            <a:gd name="connsiteY2" fmla="*/ 2729 h 319320"/>
            <a:gd name="connsiteX3" fmla="*/ 51856 w 316591"/>
            <a:gd name="connsiteY3" fmla="*/ 5459 h 319320"/>
            <a:gd name="connsiteX4" fmla="*/ 79148 w 316591"/>
            <a:gd name="connsiteY4" fmla="*/ 0 h 319320"/>
            <a:gd name="connsiteX5" fmla="*/ 87336 w 316591"/>
            <a:gd name="connsiteY5" fmla="*/ 2729 h 319320"/>
            <a:gd name="connsiteX6" fmla="*/ 90065 w 316591"/>
            <a:gd name="connsiteY6" fmla="*/ 10917 h 319320"/>
            <a:gd name="connsiteX7" fmla="*/ 95523 w 316591"/>
            <a:gd name="connsiteY7" fmla="*/ 16376 h 319320"/>
            <a:gd name="connsiteX8" fmla="*/ 98253 w 316591"/>
            <a:gd name="connsiteY8" fmla="*/ 24563 h 319320"/>
            <a:gd name="connsiteX9" fmla="*/ 92794 w 316591"/>
            <a:gd name="connsiteY9" fmla="*/ 30022 h 319320"/>
            <a:gd name="connsiteX10" fmla="*/ 87336 w 316591"/>
            <a:gd name="connsiteY10" fmla="*/ 38209 h 319320"/>
            <a:gd name="connsiteX11" fmla="*/ 73690 w 316591"/>
            <a:gd name="connsiteY11" fmla="*/ 49126 h 319320"/>
            <a:gd name="connsiteX12" fmla="*/ 57314 w 316591"/>
            <a:gd name="connsiteY12" fmla="*/ 54585 h 319320"/>
            <a:gd name="connsiteX13" fmla="*/ 49127 w 316591"/>
            <a:gd name="connsiteY13" fmla="*/ 57314 h 319320"/>
            <a:gd name="connsiteX14" fmla="*/ 43668 w 316591"/>
            <a:gd name="connsiteY14" fmla="*/ 65502 h 319320"/>
            <a:gd name="connsiteX15" fmla="*/ 35480 w 316591"/>
            <a:gd name="connsiteY15" fmla="*/ 68231 h 319320"/>
            <a:gd name="connsiteX16" fmla="*/ 19105 w 316591"/>
            <a:gd name="connsiteY16" fmla="*/ 76419 h 319320"/>
            <a:gd name="connsiteX17" fmla="*/ 13647 w 316591"/>
            <a:gd name="connsiteY17" fmla="*/ 84606 h 319320"/>
            <a:gd name="connsiteX18" fmla="*/ 21834 w 316591"/>
            <a:gd name="connsiteY18" fmla="*/ 100982 h 319320"/>
            <a:gd name="connsiteX19" fmla="*/ 24563 w 316591"/>
            <a:gd name="connsiteY19" fmla="*/ 109169 h 319320"/>
            <a:gd name="connsiteX20" fmla="*/ 46397 w 316591"/>
            <a:gd name="connsiteY20" fmla="*/ 111898 h 319320"/>
            <a:gd name="connsiteX21" fmla="*/ 51856 w 316591"/>
            <a:gd name="connsiteY21" fmla="*/ 106440 h 319320"/>
            <a:gd name="connsiteX22" fmla="*/ 54585 w 316591"/>
            <a:gd name="connsiteY22" fmla="*/ 98252 h 319320"/>
            <a:gd name="connsiteX23" fmla="*/ 62773 w 316591"/>
            <a:gd name="connsiteY23" fmla="*/ 95523 h 319320"/>
            <a:gd name="connsiteX24" fmla="*/ 79148 w 316591"/>
            <a:gd name="connsiteY24" fmla="*/ 92794 h 319320"/>
            <a:gd name="connsiteX25" fmla="*/ 92794 w 316591"/>
            <a:gd name="connsiteY25" fmla="*/ 90065 h 319320"/>
            <a:gd name="connsiteX26" fmla="*/ 98253 w 316591"/>
            <a:gd name="connsiteY26" fmla="*/ 106440 h 319320"/>
            <a:gd name="connsiteX27" fmla="*/ 100982 w 316591"/>
            <a:gd name="connsiteY27" fmla="*/ 114628 h 319320"/>
            <a:gd name="connsiteX28" fmla="*/ 109170 w 316591"/>
            <a:gd name="connsiteY28" fmla="*/ 122815 h 319320"/>
            <a:gd name="connsiteX29" fmla="*/ 117357 w 316591"/>
            <a:gd name="connsiteY29" fmla="*/ 125545 h 319320"/>
            <a:gd name="connsiteX30" fmla="*/ 131003 w 316591"/>
            <a:gd name="connsiteY30" fmla="*/ 133732 h 319320"/>
            <a:gd name="connsiteX31" fmla="*/ 133733 w 316591"/>
            <a:gd name="connsiteY31" fmla="*/ 125545 h 319320"/>
            <a:gd name="connsiteX32" fmla="*/ 141920 w 316591"/>
            <a:gd name="connsiteY32" fmla="*/ 122815 h 319320"/>
            <a:gd name="connsiteX33" fmla="*/ 177400 w 316591"/>
            <a:gd name="connsiteY33" fmla="*/ 120086 h 319320"/>
            <a:gd name="connsiteX34" fmla="*/ 171942 w 316591"/>
            <a:gd name="connsiteY34" fmla="*/ 111898 h 319320"/>
            <a:gd name="connsiteX35" fmla="*/ 171942 w 316591"/>
            <a:gd name="connsiteY35" fmla="*/ 90065 h 319320"/>
            <a:gd name="connsiteX36" fmla="*/ 177400 w 316591"/>
            <a:gd name="connsiteY36" fmla="*/ 84606 h 319320"/>
            <a:gd name="connsiteX37" fmla="*/ 199234 w 316591"/>
            <a:gd name="connsiteY37" fmla="*/ 87335 h 319320"/>
            <a:gd name="connsiteX38" fmla="*/ 221068 w 316591"/>
            <a:gd name="connsiteY38" fmla="*/ 100982 h 319320"/>
            <a:gd name="connsiteX39" fmla="*/ 231985 w 316591"/>
            <a:gd name="connsiteY39" fmla="*/ 114628 h 319320"/>
            <a:gd name="connsiteX40" fmla="*/ 234714 w 316591"/>
            <a:gd name="connsiteY40" fmla="*/ 139191 h 319320"/>
            <a:gd name="connsiteX41" fmla="*/ 267465 w 316591"/>
            <a:gd name="connsiteY41" fmla="*/ 147378 h 319320"/>
            <a:gd name="connsiteX42" fmla="*/ 278382 w 316591"/>
            <a:gd name="connsiteY42" fmla="*/ 158295 h 319320"/>
            <a:gd name="connsiteX43" fmla="*/ 283840 w 316591"/>
            <a:gd name="connsiteY43" fmla="*/ 163754 h 319320"/>
            <a:gd name="connsiteX44" fmla="*/ 294757 w 316591"/>
            <a:gd name="connsiteY44" fmla="*/ 185588 h 319320"/>
            <a:gd name="connsiteX45" fmla="*/ 302945 w 316591"/>
            <a:gd name="connsiteY45" fmla="*/ 218338 h 319320"/>
            <a:gd name="connsiteX46" fmla="*/ 305674 w 316591"/>
            <a:gd name="connsiteY46" fmla="*/ 226526 h 319320"/>
            <a:gd name="connsiteX47" fmla="*/ 316591 w 316591"/>
            <a:gd name="connsiteY47" fmla="*/ 240172 h 319320"/>
            <a:gd name="connsiteX48" fmla="*/ 308403 w 316591"/>
            <a:gd name="connsiteY48" fmla="*/ 278381 h 319320"/>
            <a:gd name="connsiteX49" fmla="*/ 302945 w 316591"/>
            <a:gd name="connsiteY49" fmla="*/ 283840 h 319320"/>
            <a:gd name="connsiteX50" fmla="*/ 294757 w 316591"/>
            <a:gd name="connsiteY50" fmla="*/ 286569 h 319320"/>
            <a:gd name="connsiteX51" fmla="*/ 281111 w 316591"/>
            <a:gd name="connsiteY51" fmla="*/ 313861 h 319320"/>
            <a:gd name="connsiteX52" fmla="*/ 267465 w 316591"/>
            <a:gd name="connsiteY52" fmla="*/ 319320 h 31932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Lst>
          <a:rect l="l" t="t" r="r" b="b"/>
          <a:pathLst>
            <a:path w="316591" h="319320">
              <a:moveTo>
                <a:pt x="0" y="2729"/>
              </a:moveTo>
              <a:cubicBezTo>
                <a:pt x="4549" y="4549"/>
                <a:pt x="8748" y="8188"/>
                <a:pt x="13647" y="8188"/>
              </a:cubicBezTo>
              <a:cubicBezTo>
                <a:pt x="19401" y="8188"/>
                <a:pt x="30022" y="2729"/>
                <a:pt x="30022" y="2729"/>
              </a:cubicBezTo>
              <a:cubicBezTo>
                <a:pt x="37300" y="3639"/>
                <a:pt x="44521" y="5459"/>
                <a:pt x="51856" y="5459"/>
              </a:cubicBezTo>
              <a:cubicBezTo>
                <a:pt x="64396" y="5459"/>
                <a:pt x="69067" y="3360"/>
                <a:pt x="79148" y="0"/>
              </a:cubicBezTo>
              <a:cubicBezTo>
                <a:pt x="81877" y="910"/>
                <a:pt x="85302" y="695"/>
                <a:pt x="87336" y="2729"/>
              </a:cubicBezTo>
              <a:cubicBezTo>
                <a:pt x="89370" y="4763"/>
                <a:pt x="88585" y="8450"/>
                <a:pt x="90065" y="10917"/>
              </a:cubicBezTo>
              <a:cubicBezTo>
                <a:pt x="91389" y="13124"/>
                <a:pt x="93704" y="14556"/>
                <a:pt x="95523" y="16376"/>
              </a:cubicBezTo>
              <a:cubicBezTo>
                <a:pt x="96433" y="19105"/>
                <a:pt x="98817" y="21742"/>
                <a:pt x="98253" y="24563"/>
              </a:cubicBezTo>
              <a:cubicBezTo>
                <a:pt x="97748" y="27086"/>
                <a:pt x="94402" y="28013"/>
                <a:pt x="92794" y="30022"/>
              </a:cubicBezTo>
              <a:cubicBezTo>
                <a:pt x="90745" y="32583"/>
                <a:pt x="89385" y="35648"/>
                <a:pt x="87336" y="38209"/>
              </a:cubicBezTo>
              <a:cubicBezTo>
                <a:pt x="84207" y="42120"/>
                <a:pt x="78093" y="47169"/>
                <a:pt x="73690" y="49126"/>
              </a:cubicBezTo>
              <a:cubicBezTo>
                <a:pt x="68432" y="51463"/>
                <a:pt x="62773" y="52765"/>
                <a:pt x="57314" y="54585"/>
              </a:cubicBezTo>
              <a:lnTo>
                <a:pt x="49127" y="57314"/>
              </a:lnTo>
              <a:cubicBezTo>
                <a:pt x="47307" y="60043"/>
                <a:pt x="46230" y="63453"/>
                <a:pt x="43668" y="65502"/>
              </a:cubicBezTo>
              <a:cubicBezTo>
                <a:pt x="41421" y="67299"/>
                <a:pt x="38053" y="66944"/>
                <a:pt x="35480" y="68231"/>
              </a:cubicBezTo>
              <a:cubicBezTo>
                <a:pt x="14309" y="78816"/>
                <a:pt x="39694" y="69554"/>
                <a:pt x="19105" y="76419"/>
              </a:cubicBezTo>
              <a:cubicBezTo>
                <a:pt x="17286" y="79148"/>
                <a:pt x="14111" y="81359"/>
                <a:pt x="13647" y="84606"/>
              </a:cubicBezTo>
              <a:cubicBezTo>
                <a:pt x="12390" y="93408"/>
                <a:pt x="16887" y="96034"/>
                <a:pt x="21834" y="100982"/>
              </a:cubicBezTo>
              <a:cubicBezTo>
                <a:pt x="22744" y="103711"/>
                <a:pt x="22766" y="106923"/>
                <a:pt x="24563" y="109169"/>
              </a:cubicBezTo>
              <a:cubicBezTo>
                <a:pt x="31765" y="118171"/>
                <a:pt x="36387" y="113900"/>
                <a:pt x="46397" y="111898"/>
              </a:cubicBezTo>
              <a:cubicBezTo>
                <a:pt x="48217" y="110079"/>
                <a:pt x="50532" y="108646"/>
                <a:pt x="51856" y="106440"/>
              </a:cubicBezTo>
              <a:cubicBezTo>
                <a:pt x="53336" y="103973"/>
                <a:pt x="52551" y="100286"/>
                <a:pt x="54585" y="98252"/>
              </a:cubicBezTo>
              <a:cubicBezTo>
                <a:pt x="56619" y="96218"/>
                <a:pt x="59965" y="96147"/>
                <a:pt x="62773" y="95523"/>
              </a:cubicBezTo>
              <a:cubicBezTo>
                <a:pt x="68175" y="94323"/>
                <a:pt x="73690" y="93704"/>
                <a:pt x="79148" y="92794"/>
              </a:cubicBezTo>
              <a:cubicBezTo>
                <a:pt x="82416" y="89526"/>
                <a:pt x="86888" y="81797"/>
                <a:pt x="92794" y="90065"/>
              </a:cubicBezTo>
              <a:cubicBezTo>
                <a:pt x="96138" y="94747"/>
                <a:pt x="96433" y="100982"/>
                <a:pt x="98253" y="106440"/>
              </a:cubicBezTo>
              <a:cubicBezTo>
                <a:pt x="99163" y="109169"/>
                <a:pt x="98948" y="112594"/>
                <a:pt x="100982" y="114628"/>
              </a:cubicBezTo>
              <a:cubicBezTo>
                <a:pt x="103711" y="117357"/>
                <a:pt x="105959" y="120674"/>
                <a:pt x="109170" y="122815"/>
              </a:cubicBezTo>
              <a:cubicBezTo>
                <a:pt x="111564" y="124411"/>
                <a:pt x="114628" y="124635"/>
                <a:pt x="117357" y="125545"/>
              </a:cubicBezTo>
              <a:cubicBezTo>
                <a:pt x="119568" y="127756"/>
                <a:pt x="126280" y="136093"/>
                <a:pt x="131003" y="133732"/>
              </a:cubicBezTo>
              <a:cubicBezTo>
                <a:pt x="133576" y="132446"/>
                <a:pt x="131699" y="127579"/>
                <a:pt x="133733" y="125545"/>
              </a:cubicBezTo>
              <a:cubicBezTo>
                <a:pt x="135767" y="123511"/>
                <a:pt x="139065" y="123172"/>
                <a:pt x="141920" y="122815"/>
              </a:cubicBezTo>
              <a:cubicBezTo>
                <a:pt x="153690" y="121344"/>
                <a:pt x="165573" y="120996"/>
                <a:pt x="177400" y="120086"/>
              </a:cubicBezTo>
              <a:cubicBezTo>
                <a:pt x="175581" y="117357"/>
                <a:pt x="173409" y="114832"/>
                <a:pt x="171942" y="111898"/>
              </a:cubicBezTo>
              <a:cubicBezTo>
                <a:pt x="168033" y="104081"/>
                <a:pt x="168182" y="98838"/>
                <a:pt x="171942" y="90065"/>
              </a:cubicBezTo>
              <a:cubicBezTo>
                <a:pt x="172956" y="87700"/>
                <a:pt x="175581" y="86426"/>
                <a:pt x="177400" y="84606"/>
              </a:cubicBezTo>
              <a:cubicBezTo>
                <a:pt x="184678" y="85516"/>
                <a:pt x="192018" y="86023"/>
                <a:pt x="199234" y="87335"/>
              </a:cubicBezTo>
              <a:cubicBezTo>
                <a:pt x="207616" y="88859"/>
                <a:pt x="215793" y="94389"/>
                <a:pt x="221068" y="100982"/>
              </a:cubicBezTo>
              <a:cubicBezTo>
                <a:pt x="234840" y="118197"/>
                <a:pt x="218803" y="101446"/>
                <a:pt x="231985" y="114628"/>
              </a:cubicBezTo>
              <a:cubicBezTo>
                <a:pt x="232895" y="122816"/>
                <a:pt x="230291" y="132241"/>
                <a:pt x="234714" y="139191"/>
              </a:cubicBezTo>
              <a:cubicBezTo>
                <a:pt x="237280" y="143223"/>
                <a:pt x="263746" y="146758"/>
                <a:pt x="267465" y="147378"/>
              </a:cubicBezTo>
              <a:lnTo>
                <a:pt x="278382" y="158295"/>
              </a:lnTo>
              <a:lnTo>
                <a:pt x="283840" y="163754"/>
              </a:lnTo>
              <a:cubicBezTo>
                <a:pt x="290112" y="182570"/>
                <a:pt x="285230" y="176061"/>
                <a:pt x="294757" y="185588"/>
              </a:cubicBezTo>
              <a:cubicBezTo>
                <a:pt x="298432" y="207642"/>
                <a:pt x="295735" y="196710"/>
                <a:pt x="302945" y="218338"/>
              </a:cubicBezTo>
              <a:cubicBezTo>
                <a:pt x="303855" y="221067"/>
                <a:pt x="304078" y="224132"/>
                <a:pt x="305674" y="226526"/>
              </a:cubicBezTo>
              <a:cubicBezTo>
                <a:pt x="312559" y="236855"/>
                <a:pt x="308812" y="232395"/>
                <a:pt x="316591" y="240172"/>
              </a:cubicBezTo>
              <a:cubicBezTo>
                <a:pt x="314800" y="254494"/>
                <a:pt x="314884" y="265419"/>
                <a:pt x="308403" y="278381"/>
              </a:cubicBezTo>
              <a:cubicBezTo>
                <a:pt x="307252" y="280683"/>
                <a:pt x="305151" y="282516"/>
                <a:pt x="302945" y="283840"/>
              </a:cubicBezTo>
              <a:cubicBezTo>
                <a:pt x="300478" y="285320"/>
                <a:pt x="297486" y="285659"/>
                <a:pt x="294757" y="286569"/>
              </a:cubicBezTo>
              <a:cubicBezTo>
                <a:pt x="292252" y="294084"/>
                <a:pt x="289278" y="308757"/>
                <a:pt x="281111" y="313861"/>
              </a:cubicBezTo>
              <a:cubicBezTo>
                <a:pt x="266573" y="322948"/>
                <a:pt x="267465" y="310739"/>
                <a:pt x="267465" y="31932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77</xdr:col>
      <xdr:colOff>2729</xdr:colOff>
      <xdr:row>265</xdr:row>
      <xdr:rowOff>10917</xdr:rowOff>
    </xdr:from>
    <xdr:to>
      <xdr:col>77</xdr:col>
      <xdr:colOff>10917</xdr:colOff>
      <xdr:row>266</xdr:row>
      <xdr:rowOff>16375</xdr:rowOff>
    </xdr:to>
    <xdr:sp macro="" textlink="">
      <xdr:nvSpPr>
        <xdr:cNvPr id="80" name="Freeform 91">
          <a:extLst>
            <a:ext uri="{FF2B5EF4-FFF2-40B4-BE49-F238E27FC236}">
              <a16:creationId xmlns:a16="http://schemas.microsoft.com/office/drawing/2014/main" id="{00000000-0008-0000-0F00-000050000000}"/>
            </a:ext>
          </a:extLst>
        </xdr:cNvPr>
        <xdr:cNvSpPr/>
      </xdr:nvSpPr>
      <xdr:spPr>
        <a:xfrm>
          <a:off x="3119309" y="4217157"/>
          <a:ext cx="8188" cy="20698"/>
        </a:xfrm>
        <a:custGeom>
          <a:avLst/>
          <a:gdLst>
            <a:gd name="connsiteX0" fmla="*/ 0 w 8188"/>
            <a:gd name="connsiteY0" fmla="*/ 0 h 24563"/>
            <a:gd name="connsiteX1" fmla="*/ 8188 w 8188"/>
            <a:gd name="connsiteY1" fmla="*/ 24563 h 24563"/>
          </a:gdLst>
          <a:ahLst/>
          <a:cxnLst>
            <a:cxn ang="0">
              <a:pos x="connsiteX0" y="connsiteY0"/>
            </a:cxn>
            <a:cxn ang="0">
              <a:pos x="connsiteX1" y="connsiteY1"/>
            </a:cxn>
          </a:cxnLst>
          <a:rect l="l" t="t" r="r" b="b"/>
          <a:pathLst>
            <a:path w="8188" h="24563">
              <a:moveTo>
                <a:pt x="0" y="0"/>
              </a:moveTo>
              <a:cubicBezTo>
                <a:pt x="2981" y="23853"/>
                <a:pt x="-3832" y="18554"/>
                <a:pt x="8188" y="24563"/>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86</xdr:col>
      <xdr:colOff>16376</xdr:colOff>
      <xdr:row>274</xdr:row>
      <xdr:rowOff>5459</xdr:rowOff>
    </xdr:from>
    <xdr:to>
      <xdr:col>101</xdr:col>
      <xdr:colOff>8188</xdr:colOff>
      <xdr:row>284</xdr:row>
      <xdr:rowOff>16376</xdr:rowOff>
    </xdr:to>
    <xdr:sp macro="" textlink="">
      <xdr:nvSpPr>
        <xdr:cNvPr id="81" name="Freeform 93">
          <a:extLst>
            <a:ext uri="{FF2B5EF4-FFF2-40B4-BE49-F238E27FC236}">
              <a16:creationId xmlns:a16="http://schemas.microsoft.com/office/drawing/2014/main" id="{00000000-0008-0000-0F00-000051000000}"/>
            </a:ext>
          </a:extLst>
        </xdr:cNvPr>
        <xdr:cNvSpPr/>
      </xdr:nvSpPr>
      <xdr:spPr>
        <a:xfrm>
          <a:off x="3407276" y="4348859"/>
          <a:ext cx="449012" cy="163317"/>
        </a:xfrm>
        <a:custGeom>
          <a:avLst/>
          <a:gdLst>
            <a:gd name="connsiteX0" fmla="*/ 0 w 401196"/>
            <a:gd name="connsiteY0" fmla="*/ 171941 h 201963"/>
            <a:gd name="connsiteX1" fmla="*/ 10916 w 401196"/>
            <a:gd name="connsiteY1" fmla="*/ 185587 h 201963"/>
            <a:gd name="connsiteX2" fmla="*/ 13646 w 401196"/>
            <a:gd name="connsiteY2" fmla="*/ 193775 h 201963"/>
            <a:gd name="connsiteX3" fmla="*/ 54584 w 401196"/>
            <a:gd name="connsiteY3" fmla="*/ 201963 h 201963"/>
            <a:gd name="connsiteX4" fmla="*/ 65501 w 401196"/>
            <a:gd name="connsiteY4" fmla="*/ 191046 h 201963"/>
            <a:gd name="connsiteX5" fmla="*/ 76418 w 401196"/>
            <a:gd name="connsiteY5" fmla="*/ 180129 h 201963"/>
            <a:gd name="connsiteX6" fmla="*/ 84606 w 401196"/>
            <a:gd name="connsiteY6" fmla="*/ 136461 h 201963"/>
            <a:gd name="connsiteX7" fmla="*/ 90064 w 401196"/>
            <a:gd name="connsiteY7" fmla="*/ 114627 h 201963"/>
            <a:gd name="connsiteX8" fmla="*/ 122815 w 401196"/>
            <a:gd name="connsiteY8" fmla="*/ 109169 h 201963"/>
            <a:gd name="connsiteX9" fmla="*/ 185587 w 401196"/>
            <a:gd name="connsiteY9" fmla="*/ 111898 h 201963"/>
            <a:gd name="connsiteX10" fmla="*/ 193775 w 401196"/>
            <a:gd name="connsiteY10" fmla="*/ 117357 h 201963"/>
            <a:gd name="connsiteX11" fmla="*/ 210150 w 401196"/>
            <a:gd name="connsiteY11" fmla="*/ 122815 h 201963"/>
            <a:gd name="connsiteX12" fmla="*/ 218338 w 401196"/>
            <a:gd name="connsiteY12" fmla="*/ 125544 h 201963"/>
            <a:gd name="connsiteX13" fmla="*/ 223796 w 401196"/>
            <a:gd name="connsiteY13" fmla="*/ 117357 h 201963"/>
            <a:gd name="connsiteX14" fmla="*/ 226525 w 401196"/>
            <a:gd name="connsiteY14" fmla="*/ 92794 h 201963"/>
            <a:gd name="connsiteX15" fmla="*/ 242901 w 401196"/>
            <a:gd name="connsiteY15" fmla="*/ 90064 h 201963"/>
            <a:gd name="connsiteX16" fmla="*/ 251088 w 401196"/>
            <a:gd name="connsiteY16" fmla="*/ 87335 h 201963"/>
            <a:gd name="connsiteX17" fmla="*/ 253818 w 401196"/>
            <a:gd name="connsiteY17" fmla="*/ 70960 h 201963"/>
            <a:gd name="connsiteX18" fmla="*/ 316590 w 401196"/>
            <a:gd name="connsiteY18" fmla="*/ 76418 h 201963"/>
            <a:gd name="connsiteX19" fmla="*/ 324777 w 401196"/>
            <a:gd name="connsiteY19" fmla="*/ 73689 h 201963"/>
            <a:gd name="connsiteX20" fmla="*/ 327507 w 401196"/>
            <a:gd name="connsiteY20" fmla="*/ 60043 h 201963"/>
            <a:gd name="connsiteX21" fmla="*/ 330236 w 401196"/>
            <a:gd name="connsiteY21" fmla="*/ 51855 h 201963"/>
            <a:gd name="connsiteX22" fmla="*/ 338424 w 401196"/>
            <a:gd name="connsiteY22" fmla="*/ 49126 h 201963"/>
            <a:gd name="connsiteX23" fmla="*/ 349340 w 401196"/>
            <a:gd name="connsiteY23" fmla="*/ 51855 h 201963"/>
            <a:gd name="connsiteX24" fmla="*/ 357528 w 401196"/>
            <a:gd name="connsiteY24" fmla="*/ 54584 h 201963"/>
            <a:gd name="connsiteX25" fmla="*/ 362987 w 401196"/>
            <a:gd name="connsiteY25" fmla="*/ 38209 h 201963"/>
            <a:gd name="connsiteX26" fmla="*/ 360257 w 401196"/>
            <a:gd name="connsiteY26" fmla="*/ 2729 h 201963"/>
            <a:gd name="connsiteX27" fmla="*/ 368445 w 401196"/>
            <a:gd name="connsiteY27" fmla="*/ 0 h 201963"/>
            <a:gd name="connsiteX28" fmla="*/ 398467 w 401196"/>
            <a:gd name="connsiteY28" fmla="*/ 8188 h 201963"/>
            <a:gd name="connsiteX29" fmla="*/ 401196 w 401196"/>
            <a:gd name="connsiteY29" fmla="*/ 10917 h 2019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Lst>
          <a:rect l="l" t="t" r="r" b="b"/>
          <a:pathLst>
            <a:path w="401196" h="201963">
              <a:moveTo>
                <a:pt x="0" y="171941"/>
              </a:moveTo>
              <a:cubicBezTo>
                <a:pt x="3639" y="176490"/>
                <a:pt x="7829" y="180647"/>
                <a:pt x="10916" y="185587"/>
              </a:cubicBezTo>
              <a:cubicBezTo>
                <a:pt x="12441" y="188027"/>
                <a:pt x="11305" y="192103"/>
                <a:pt x="13646" y="193775"/>
              </a:cubicBezTo>
              <a:cubicBezTo>
                <a:pt x="22557" y="200140"/>
                <a:pt x="46180" y="201029"/>
                <a:pt x="54584" y="201963"/>
              </a:cubicBezTo>
              <a:cubicBezTo>
                <a:pt x="70961" y="196503"/>
                <a:pt x="56403" y="203782"/>
                <a:pt x="65501" y="191046"/>
              </a:cubicBezTo>
              <a:cubicBezTo>
                <a:pt x="68492" y="186858"/>
                <a:pt x="76418" y="180129"/>
                <a:pt x="76418" y="180129"/>
              </a:cubicBezTo>
              <a:cubicBezTo>
                <a:pt x="87537" y="146768"/>
                <a:pt x="76902" y="182685"/>
                <a:pt x="84606" y="136461"/>
              </a:cubicBezTo>
              <a:cubicBezTo>
                <a:pt x="85839" y="129061"/>
                <a:pt x="82947" y="116999"/>
                <a:pt x="90064" y="114627"/>
              </a:cubicBezTo>
              <a:cubicBezTo>
                <a:pt x="106067" y="109293"/>
                <a:pt x="95393" y="112216"/>
                <a:pt x="122815" y="109169"/>
              </a:cubicBezTo>
              <a:cubicBezTo>
                <a:pt x="143739" y="110079"/>
                <a:pt x="164781" y="109497"/>
                <a:pt x="185587" y="111898"/>
              </a:cubicBezTo>
              <a:cubicBezTo>
                <a:pt x="188846" y="112274"/>
                <a:pt x="190777" y="116025"/>
                <a:pt x="193775" y="117357"/>
              </a:cubicBezTo>
              <a:cubicBezTo>
                <a:pt x="199033" y="119694"/>
                <a:pt x="204692" y="120996"/>
                <a:pt x="210150" y="122815"/>
              </a:cubicBezTo>
              <a:lnTo>
                <a:pt x="218338" y="125544"/>
              </a:lnTo>
              <a:cubicBezTo>
                <a:pt x="220157" y="122815"/>
                <a:pt x="223001" y="120539"/>
                <a:pt x="223796" y="117357"/>
              </a:cubicBezTo>
              <a:cubicBezTo>
                <a:pt x="225794" y="109365"/>
                <a:pt x="221801" y="99543"/>
                <a:pt x="226525" y="92794"/>
              </a:cubicBezTo>
              <a:cubicBezTo>
                <a:pt x="229699" y="88260"/>
                <a:pt x="237499" y="91265"/>
                <a:pt x="242901" y="90064"/>
              </a:cubicBezTo>
              <a:cubicBezTo>
                <a:pt x="245709" y="89440"/>
                <a:pt x="248359" y="88245"/>
                <a:pt x="251088" y="87335"/>
              </a:cubicBezTo>
              <a:cubicBezTo>
                <a:pt x="251998" y="81877"/>
                <a:pt x="248435" y="72242"/>
                <a:pt x="253818" y="70960"/>
              </a:cubicBezTo>
              <a:cubicBezTo>
                <a:pt x="282306" y="64177"/>
                <a:pt x="295694" y="69454"/>
                <a:pt x="316590" y="76418"/>
              </a:cubicBezTo>
              <a:cubicBezTo>
                <a:pt x="319319" y="75508"/>
                <a:pt x="323181" y="76082"/>
                <a:pt x="324777" y="73689"/>
              </a:cubicBezTo>
              <a:cubicBezTo>
                <a:pt x="327350" y="69829"/>
                <a:pt x="326382" y="64543"/>
                <a:pt x="327507" y="60043"/>
              </a:cubicBezTo>
              <a:cubicBezTo>
                <a:pt x="328205" y="57252"/>
                <a:pt x="328202" y="53889"/>
                <a:pt x="330236" y="51855"/>
              </a:cubicBezTo>
              <a:cubicBezTo>
                <a:pt x="332270" y="49821"/>
                <a:pt x="335695" y="50036"/>
                <a:pt x="338424" y="49126"/>
              </a:cubicBezTo>
              <a:cubicBezTo>
                <a:pt x="342063" y="50036"/>
                <a:pt x="345734" y="50825"/>
                <a:pt x="349340" y="51855"/>
              </a:cubicBezTo>
              <a:cubicBezTo>
                <a:pt x="352106" y="52645"/>
                <a:pt x="355494" y="56618"/>
                <a:pt x="357528" y="54584"/>
              </a:cubicBezTo>
              <a:cubicBezTo>
                <a:pt x="361597" y="50516"/>
                <a:pt x="362987" y="38209"/>
                <a:pt x="362987" y="38209"/>
              </a:cubicBezTo>
              <a:cubicBezTo>
                <a:pt x="358663" y="25238"/>
                <a:pt x="353171" y="16901"/>
                <a:pt x="360257" y="2729"/>
              </a:cubicBezTo>
              <a:cubicBezTo>
                <a:pt x="361544" y="156"/>
                <a:pt x="365716" y="910"/>
                <a:pt x="368445" y="0"/>
              </a:cubicBezTo>
              <a:cubicBezTo>
                <a:pt x="373776" y="1066"/>
                <a:pt x="395003" y="4724"/>
                <a:pt x="398467" y="8188"/>
              </a:cubicBezTo>
              <a:lnTo>
                <a:pt x="401196" y="10917"/>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73</xdr:col>
      <xdr:colOff>8187</xdr:colOff>
      <xdr:row>282</xdr:row>
      <xdr:rowOff>2729</xdr:rowOff>
    </xdr:from>
    <xdr:to>
      <xdr:col>86</xdr:col>
      <xdr:colOff>21834</xdr:colOff>
      <xdr:row>295</xdr:row>
      <xdr:rowOff>19104</xdr:rowOff>
    </xdr:to>
    <xdr:sp macro="" textlink="">
      <xdr:nvSpPr>
        <xdr:cNvPr id="82" name="Freeform 94">
          <a:extLst>
            <a:ext uri="{FF2B5EF4-FFF2-40B4-BE49-F238E27FC236}">
              <a16:creationId xmlns:a16="http://schemas.microsoft.com/office/drawing/2014/main" id="{00000000-0008-0000-0F00-000052000000}"/>
            </a:ext>
          </a:extLst>
        </xdr:cNvPr>
        <xdr:cNvSpPr/>
      </xdr:nvSpPr>
      <xdr:spPr>
        <a:xfrm>
          <a:off x="3002847" y="4468049"/>
          <a:ext cx="409887" cy="206875"/>
        </a:xfrm>
        <a:custGeom>
          <a:avLst/>
          <a:gdLst>
            <a:gd name="connsiteX0" fmla="*/ 0 w 368446"/>
            <a:gd name="connsiteY0" fmla="*/ 234714 h 264735"/>
            <a:gd name="connsiteX1" fmla="*/ 13647 w 368446"/>
            <a:gd name="connsiteY1" fmla="*/ 237443 h 264735"/>
            <a:gd name="connsiteX2" fmla="*/ 21834 w 368446"/>
            <a:gd name="connsiteY2" fmla="*/ 240172 h 264735"/>
            <a:gd name="connsiteX3" fmla="*/ 32751 w 368446"/>
            <a:gd name="connsiteY3" fmla="*/ 242901 h 264735"/>
            <a:gd name="connsiteX4" fmla="*/ 38210 w 368446"/>
            <a:gd name="connsiteY4" fmla="*/ 248360 h 264735"/>
            <a:gd name="connsiteX5" fmla="*/ 46397 w 368446"/>
            <a:gd name="connsiteY5" fmla="*/ 251089 h 264735"/>
            <a:gd name="connsiteX6" fmla="*/ 60043 w 368446"/>
            <a:gd name="connsiteY6" fmla="*/ 264735 h 264735"/>
            <a:gd name="connsiteX7" fmla="*/ 87336 w 368446"/>
            <a:gd name="connsiteY7" fmla="*/ 262006 h 264735"/>
            <a:gd name="connsiteX8" fmla="*/ 95523 w 368446"/>
            <a:gd name="connsiteY8" fmla="*/ 245631 h 264735"/>
            <a:gd name="connsiteX9" fmla="*/ 120086 w 368446"/>
            <a:gd name="connsiteY9" fmla="*/ 237443 h 264735"/>
            <a:gd name="connsiteX10" fmla="*/ 128274 w 368446"/>
            <a:gd name="connsiteY10" fmla="*/ 234714 h 264735"/>
            <a:gd name="connsiteX11" fmla="*/ 201963 w 368446"/>
            <a:gd name="connsiteY11" fmla="*/ 231985 h 264735"/>
            <a:gd name="connsiteX12" fmla="*/ 207422 w 368446"/>
            <a:gd name="connsiteY12" fmla="*/ 226526 h 264735"/>
            <a:gd name="connsiteX13" fmla="*/ 215609 w 368446"/>
            <a:gd name="connsiteY13" fmla="*/ 221068 h 264735"/>
            <a:gd name="connsiteX14" fmla="*/ 218339 w 368446"/>
            <a:gd name="connsiteY14" fmla="*/ 212880 h 264735"/>
            <a:gd name="connsiteX15" fmla="*/ 240172 w 368446"/>
            <a:gd name="connsiteY15" fmla="*/ 196505 h 264735"/>
            <a:gd name="connsiteX16" fmla="*/ 253818 w 368446"/>
            <a:gd name="connsiteY16" fmla="*/ 185588 h 264735"/>
            <a:gd name="connsiteX17" fmla="*/ 259277 w 368446"/>
            <a:gd name="connsiteY17" fmla="*/ 180129 h 264735"/>
            <a:gd name="connsiteX18" fmla="*/ 264735 w 368446"/>
            <a:gd name="connsiteY18" fmla="*/ 163754 h 264735"/>
            <a:gd name="connsiteX19" fmla="*/ 267465 w 368446"/>
            <a:gd name="connsiteY19" fmla="*/ 155566 h 264735"/>
            <a:gd name="connsiteX20" fmla="*/ 264735 w 368446"/>
            <a:gd name="connsiteY20" fmla="*/ 147379 h 264735"/>
            <a:gd name="connsiteX21" fmla="*/ 248360 w 368446"/>
            <a:gd name="connsiteY21" fmla="*/ 144649 h 264735"/>
            <a:gd name="connsiteX22" fmla="*/ 240172 w 368446"/>
            <a:gd name="connsiteY22" fmla="*/ 141920 h 264735"/>
            <a:gd name="connsiteX23" fmla="*/ 234714 w 368446"/>
            <a:gd name="connsiteY23" fmla="*/ 133732 h 264735"/>
            <a:gd name="connsiteX24" fmla="*/ 229255 w 368446"/>
            <a:gd name="connsiteY24" fmla="*/ 128274 h 264735"/>
            <a:gd name="connsiteX25" fmla="*/ 226526 w 368446"/>
            <a:gd name="connsiteY25" fmla="*/ 120086 h 264735"/>
            <a:gd name="connsiteX26" fmla="*/ 234714 w 368446"/>
            <a:gd name="connsiteY26" fmla="*/ 114628 h 264735"/>
            <a:gd name="connsiteX27" fmla="*/ 240172 w 368446"/>
            <a:gd name="connsiteY27" fmla="*/ 98252 h 264735"/>
            <a:gd name="connsiteX28" fmla="*/ 237443 w 368446"/>
            <a:gd name="connsiteY28" fmla="*/ 76419 h 264735"/>
            <a:gd name="connsiteX29" fmla="*/ 231985 w 368446"/>
            <a:gd name="connsiteY29" fmla="*/ 60043 h 264735"/>
            <a:gd name="connsiteX30" fmla="*/ 234714 w 368446"/>
            <a:gd name="connsiteY30" fmla="*/ 49126 h 264735"/>
            <a:gd name="connsiteX31" fmla="*/ 251089 w 368446"/>
            <a:gd name="connsiteY31" fmla="*/ 43668 h 264735"/>
            <a:gd name="connsiteX32" fmla="*/ 272923 w 368446"/>
            <a:gd name="connsiteY32" fmla="*/ 38209 h 264735"/>
            <a:gd name="connsiteX33" fmla="*/ 278381 w 368446"/>
            <a:gd name="connsiteY33" fmla="*/ 30022 h 264735"/>
            <a:gd name="connsiteX34" fmla="*/ 283840 w 368446"/>
            <a:gd name="connsiteY34" fmla="*/ 13646 h 264735"/>
            <a:gd name="connsiteX35" fmla="*/ 286569 w 368446"/>
            <a:gd name="connsiteY35" fmla="*/ 5459 h 264735"/>
            <a:gd name="connsiteX36" fmla="*/ 292028 w 368446"/>
            <a:gd name="connsiteY36" fmla="*/ 0 h 264735"/>
            <a:gd name="connsiteX37" fmla="*/ 319320 w 368446"/>
            <a:gd name="connsiteY37" fmla="*/ 2730 h 264735"/>
            <a:gd name="connsiteX38" fmla="*/ 335695 w 368446"/>
            <a:gd name="connsiteY38" fmla="*/ 8188 h 264735"/>
            <a:gd name="connsiteX39" fmla="*/ 368446 w 368446"/>
            <a:gd name="connsiteY39" fmla="*/ 16376 h 26473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Lst>
          <a:rect l="l" t="t" r="r" b="b"/>
          <a:pathLst>
            <a:path w="368446" h="264735">
              <a:moveTo>
                <a:pt x="0" y="234714"/>
              </a:moveTo>
              <a:cubicBezTo>
                <a:pt x="4549" y="235624"/>
                <a:pt x="9146" y="236318"/>
                <a:pt x="13647" y="237443"/>
              </a:cubicBezTo>
              <a:cubicBezTo>
                <a:pt x="16438" y="238141"/>
                <a:pt x="19068" y="239382"/>
                <a:pt x="21834" y="240172"/>
              </a:cubicBezTo>
              <a:cubicBezTo>
                <a:pt x="25441" y="241202"/>
                <a:pt x="29112" y="241991"/>
                <a:pt x="32751" y="242901"/>
              </a:cubicBezTo>
              <a:cubicBezTo>
                <a:pt x="34571" y="244721"/>
                <a:pt x="36003" y="247036"/>
                <a:pt x="38210" y="248360"/>
              </a:cubicBezTo>
              <a:cubicBezTo>
                <a:pt x="40677" y="249840"/>
                <a:pt x="44096" y="249363"/>
                <a:pt x="46397" y="251089"/>
              </a:cubicBezTo>
              <a:cubicBezTo>
                <a:pt x="51543" y="254949"/>
                <a:pt x="60043" y="264735"/>
                <a:pt x="60043" y="264735"/>
              </a:cubicBezTo>
              <a:cubicBezTo>
                <a:pt x="69141" y="263825"/>
                <a:pt x="78662" y="264897"/>
                <a:pt x="87336" y="262006"/>
              </a:cubicBezTo>
              <a:cubicBezTo>
                <a:pt x="98553" y="258267"/>
                <a:pt x="88106" y="250929"/>
                <a:pt x="95523" y="245631"/>
              </a:cubicBezTo>
              <a:cubicBezTo>
                <a:pt x="95524" y="245631"/>
                <a:pt x="115991" y="238808"/>
                <a:pt x="120086" y="237443"/>
              </a:cubicBezTo>
              <a:cubicBezTo>
                <a:pt x="122815" y="236533"/>
                <a:pt x="125399" y="234820"/>
                <a:pt x="128274" y="234714"/>
              </a:cubicBezTo>
              <a:lnTo>
                <a:pt x="201963" y="231985"/>
              </a:lnTo>
              <a:cubicBezTo>
                <a:pt x="203783" y="230165"/>
                <a:pt x="205413" y="228134"/>
                <a:pt x="207422" y="226526"/>
              </a:cubicBezTo>
              <a:cubicBezTo>
                <a:pt x="209983" y="224477"/>
                <a:pt x="213560" y="223629"/>
                <a:pt x="215609" y="221068"/>
              </a:cubicBezTo>
              <a:cubicBezTo>
                <a:pt x="217406" y="218821"/>
                <a:pt x="216613" y="215182"/>
                <a:pt x="218339" y="212880"/>
              </a:cubicBezTo>
              <a:cubicBezTo>
                <a:pt x="228793" y="198942"/>
                <a:pt x="228219" y="200489"/>
                <a:pt x="240172" y="196505"/>
              </a:cubicBezTo>
              <a:cubicBezTo>
                <a:pt x="253354" y="183323"/>
                <a:pt x="236603" y="199360"/>
                <a:pt x="253818" y="185588"/>
              </a:cubicBezTo>
              <a:cubicBezTo>
                <a:pt x="255827" y="183980"/>
                <a:pt x="257457" y="181949"/>
                <a:pt x="259277" y="180129"/>
              </a:cubicBezTo>
              <a:lnTo>
                <a:pt x="264735" y="163754"/>
              </a:lnTo>
              <a:lnTo>
                <a:pt x="267465" y="155566"/>
              </a:lnTo>
              <a:cubicBezTo>
                <a:pt x="266555" y="152837"/>
                <a:pt x="267233" y="148806"/>
                <a:pt x="264735" y="147379"/>
              </a:cubicBezTo>
              <a:cubicBezTo>
                <a:pt x="259930" y="144634"/>
                <a:pt x="253762" y="145850"/>
                <a:pt x="248360" y="144649"/>
              </a:cubicBezTo>
              <a:cubicBezTo>
                <a:pt x="245552" y="144025"/>
                <a:pt x="242901" y="142830"/>
                <a:pt x="240172" y="141920"/>
              </a:cubicBezTo>
              <a:cubicBezTo>
                <a:pt x="238353" y="139191"/>
                <a:pt x="236763" y="136293"/>
                <a:pt x="234714" y="133732"/>
              </a:cubicBezTo>
              <a:cubicBezTo>
                <a:pt x="233107" y="131723"/>
                <a:pt x="230579" y="130480"/>
                <a:pt x="229255" y="128274"/>
              </a:cubicBezTo>
              <a:cubicBezTo>
                <a:pt x="227775" y="125807"/>
                <a:pt x="227436" y="122815"/>
                <a:pt x="226526" y="120086"/>
              </a:cubicBezTo>
              <a:cubicBezTo>
                <a:pt x="229255" y="118267"/>
                <a:pt x="232976" y="117410"/>
                <a:pt x="234714" y="114628"/>
              </a:cubicBezTo>
              <a:cubicBezTo>
                <a:pt x="237764" y="109749"/>
                <a:pt x="240172" y="98252"/>
                <a:pt x="240172" y="98252"/>
              </a:cubicBezTo>
              <a:cubicBezTo>
                <a:pt x="239262" y="90974"/>
                <a:pt x="238980" y="83591"/>
                <a:pt x="237443" y="76419"/>
              </a:cubicBezTo>
              <a:cubicBezTo>
                <a:pt x="236237" y="70793"/>
                <a:pt x="231985" y="60043"/>
                <a:pt x="231985" y="60043"/>
              </a:cubicBezTo>
              <a:cubicBezTo>
                <a:pt x="232895" y="56404"/>
                <a:pt x="231866" y="51567"/>
                <a:pt x="234714" y="49126"/>
              </a:cubicBezTo>
              <a:cubicBezTo>
                <a:pt x="239082" y="45382"/>
                <a:pt x="245447" y="44796"/>
                <a:pt x="251089" y="43668"/>
              </a:cubicBezTo>
              <a:cubicBezTo>
                <a:pt x="267556" y="40375"/>
                <a:pt x="260334" y="42406"/>
                <a:pt x="272923" y="38209"/>
              </a:cubicBezTo>
              <a:cubicBezTo>
                <a:pt x="274742" y="35480"/>
                <a:pt x="277049" y="33019"/>
                <a:pt x="278381" y="30022"/>
              </a:cubicBezTo>
              <a:cubicBezTo>
                <a:pt x="280718" y="24764"/>
                <a:pt x="282020" y="19105"/>
                <a:pt x="283840" y="13646"/>
              </a:cubicBezTo>
              <a:cubicBezTo>
                <a:pt x="284750" y="10917"/>
                <a:pt x="284535" y="7493"/>
                <a:pt x="286569" y="5459"/>
              </a:cubicBezTo>
              <a:lnTo>
                <a:pt x="292028" y="0"/>
              </a:lnTo>
              <a:cubicBezTo>
                <a:pt x="301125" y="910"/>
                <a:pt x="310334" y="1045"/>
                <a:pt x="319320" y="2730"/>
              </a:cubicBezTo>
              <a:cubicBezTo>
                <a:pt x="324975" y="3790"/>
                <a:pt x="330237" y="6369"/>
                <a:pt x="335695" y="8188"/>
              </a:cubicBezTo>
              <a:cubicBezTo>
                <a:pt x="346163" y="11677"/>
                <a:pt x="357245" y="16376"/>
                <a:pt x="368446" y="16376"/>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96</xdr:col>
      <xdr:colOff>13396</xdr:colOff>
      <xdr:row>290</xdr:row>
      <xdr:rowOff>10917</xdr:rowOff>
    </xdr:from>
    <xdr:to>
      <xdr:col>98</xdr:col>
      <xdr:colOff>16376</xdr:colOff>
      <xdr:row>294</xdr:row>
      <xdr:rowOff>5459</xdr:rowOff>
    </xdr:to>
    <xdr:sp macro="" textlink="">
      <xdr:nvSpPr>
        <xdr:cNvPr id="83" name="Freeform 95">
          <a:extLst>
            <a:ext uri="{FF2B5EF4-FFF2-40B4-BE49-F238E27FC236}">
              <a16:creationId xmlns:a16="http://schemas.microsoft.com/office/drawing/2014/main" id="{00000000-0008-0000-0F00-000053000000}"/>
            </a:ext>
          </a:extLst>
        </xdr:cNvPr>
        <xdr:cNvSpPr/>
      </xdr:nvSpPr>
      <xdr:spPr>
        <a:xfrm>
          <a:off x="3709096" y="4598157"/>
          <a:ext cx="63940" cy="55502"/>
        </a:xfrm>
        <a:custGeom>
          <a:avLst/>
          <a:gdLst>
            <a:gd name="connsiteX0" fmla="*/ 30271 w 57564"/>
            <a:gd name="connsiteY0" fmla="*/ 70960 h 70960"/>
            <a:gd name="connsiteX1" fmla="*/ 8438 w 57564"/>
            <a:gd name="connsiteY1" fmla="*/ 65501 h 70960"/>
            <a:gd name="connsiteX2" fmla="*/ 2979 w 57564"/>
            <a:gd name="connsiteY2" fmla="*/ 60043 h 70960"/>
            <a:gd name="connsiteX3" fmla="*/ 250 w 57564"/>
            <a:gd name="connsiteY3" fmla="*/ 21833 h 70960"/>
            <a:gd name="connsiteX4" fmla="*/ 2979 w 57564"/>
            <a:gd name="connsiteY4" fmla="*/ 8187 h 70960"/>
            <a:gd name="connsiteX5" fmla="*/ 41188 w 57564"/>
            <a:gd name="connsiteY5" fmla="*/ 2729 h 70960"/>
            <a:gd name="connsiteX6" fmla="*/ 49376 w 57564"/>
            <a:gd name="connsiteY6" fmla="*/ 0 h 70960"/>
            <a:gd name="connsiteX7" fmla="*/ 57564 w 57564"/>
            <a:gd name="connsiteY7" fmla="*/ 2729 h 7096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57564" h="70960">
              <a:moveTo>
                <a:pt x="30271" y="70960"/>
              </a:moveTo>
              <a:cubicBezTo>
                <a:pt x="27338" y="70373"/>
                <a:pt x="12633" y="68018"/>
                <a:pt x="8438" y="65501"/>
              </a:cubicBezTo>
              <a:cubicBezTo>
                <a:pt x="6231" y="64177"/>
                <a:pt x="4799" y="61862"/>
                <a:pt x="2979" y="60043"/>
              </a:cubicBezTo>
              <a:cubicBezTo>
                <a:pt x="2069" y="47306"/>
                <a:pt x="250" y="34602"/>
                <a:pt x="250" y="21833"/>
              </a:cubicBezTo>
              <a:cubicBezTo>
                <a:pt x="250" y="17194"/>
                <a:pt x="-1225" y="10149"/>
                <a:pt x="2979" y="8187"/>
              </a:cubicBezTo>
              <a:cubicBezTo>
                <a:pt x="14638" y="2746"/>
                <a:pt x="41188" y="2729"/>
                <a:pt x="41188" y="2729"/>
              </a:cubicBezTo>
              <a:cubicBezTo>
                <a:pt x="43917" y="1819"/>
                <a:pt x="46499" y="0"/>
                <a:pt x="49376" y="0"/>
              </a:cubicBezTo>
              <a:cubicBezTo>
                <a:pt x="52253" y="0"/>
                <a:pt x="57564" y="2729"/>
                <a:pt x="57564" y="2729"/>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72</xdr:col>
      <xdr:colOff>10917</xdr:colOff>
      <xdr:row>295</xdr:row>
      <xdr:rowOff>5307</xdr:rowOff>
    </xdr:from>
    <xdr:to>
      <xdr:col>80</xdr:col>
      <xdr:colOff>19104</xdr:colOff>
      <xdr:row>332</xdr:row>
      <xdr:rowOff>5459</xdr:rowOff>
    </xdr:to>
    <xdr:sp macro="" textlink="">
      <xdr:nvSpPr>
        <xdr:cNvPr id="84" name="Freeform 96">
          <a:extLst>
            <a:ext uri="{FF2B5EF4-FFF2-40B4-BE49-F238E27FC236}">
              <a16:creationId xmlns:a16="http://schemas.microsoft.com/office/drawing/2014/main" id="{00000000-0008-0000-0F00-000054000000}"/>
            </a:ext>
          </a:extLst>
        </xdr:cNvPr>
        <xdr:cNvSpPr/>
      </xdr:nvSpPr>
      <xdr:spPr>
        <a:xfrm>
          <a:off x="2975097" y="4668747"/>
          <a:ext cx="252027" cy="564032"/>
        </a:xfrm>
        <a:custGeom>
          <a:avLst/>
          <a:gdLst>
            <a:gd name="connsiteX0" fmla="*/ 191046 w 226526"/>
            <a:gd name="connsiteY0" fmla="*/ 707021 h 707021"/>
            <a:gd name="connsiteX1" fmla="*/ 191046 w 226526"/>
            <a:gd name="connsiteY1" fmla="*/ 676999 h 707021"/>
            <a:gd name="connsiteX2" fmla="*/ 193775 w 226526"/>
            <a:gd name="connsiteY2" fmla="*/ 638790 h 707021"/>
            <a:gd name="connsiteX3" fmla="*/ 199234 w 226526"/>
            <a:gd name="connsiteY3" fmla="*/ 606039 h 707021"/>
            <a:gd name="connsiteX4" fmla="*/ 201963 w 226526"/>
            <a:gd name="connsiteY4" fmla="*/ 597852 h 707021"/>
            <a:gd name="connsiteX5" fmla="*/ 196505 w 226526"/>
            <a:gd name="connsiteY5" fmla="*/ 573289 h 707021"/>
            <a:gd name="connsiteX6" fmla="*/ 180129 w 226526"/>
            <a:gd name="connsiteY6" fmla="*/ 551455 h 707021"/>
            <a:gd name="connsiteX7" fmla="*/ 177400 w 226526"/>
            <a:gd name="connsiteY7" fmla="*/ 543267 h 707021"/>
            <a:gd name="connsiteX8" fmla="*/ 188317 w 226526"/>
            <a:gd name="connsiteY8" fmla="*/ 532350 h 707021"/>
            <a:gd name="connsiteX9" fmla="*/ 193775 w 226526"/>
            <a:gd name="connsiteY9" fmla="*/ 524163 h 707021"/>
            <a:gd name="connsiteX10" fmla="*/ 204692 w 226526"/>
            <a:gd name="connsiteY10" fmla="*/ 499600 h 707021"/>
            <a:gd name="connsiteX11" fmla="*/ 210151 w 226526"/>
            <a:gd name="connsiteY11" fmla="*/ 494141 h 707021"/>
            <a:gd name="connsiteX12" fmla="*/ 215609 w 226526"/>
            <a:gd name="connsiteY12" fmla="*/ 477766 h 707021"/>
            <a:gd name="connsiteX13" fmla="*/ 226526 w 226526"/>
            <a:gd name="connsiteY13" fmla="*/ 461390 h 707021"/>
            <a:gd name="connsiteX14" fmla="*/ 218338 w 226526"/>
            <a:gd name="connsiteY14" fmla="*/ 439557 h 707021"/>
            <a:gd name="connsiteX15" fmla="*/ 207422 w 226526"/>
            <a:gd name="connsiteY15" fmla="*/ 442286 h 707021"/>
            <a:gd name="connsiteX16" fmla="*/ 188317 w 226526"/>
            <a:gd name="connsiteY16" fmla="*/ 436827 h 707021"/>
            <a:gd name="connsiteX17" fmla="*/ 182859 w 226526"/>
            <a:gd name="connsiteY17" fmla="*/ 428640 h 707021"/>
            <a:gd name="connsiteX18" fmla="*/ 188317 w 226526"/>
            <a:gd name="connsiteY18" fmla="*/ 406806 h 707021"/>
            <a:gd name="connsiteX19" fmla="*/ 193775 w 226526"/>
            <a:gd name="connsiteY19" fmla="*/ 390431 h 707021"/>
            <a:gd name="connsiteX20" fmla="*/ 196505 w 226526"/>
            <a:gd name="connsiteY20" fmla="*/ 349492 h 707021"/>
            <a:gd name="connsiteX21" fmla="*/ 199234 w 226526"/>
            <a:gd name="connsiteY21" fmla="*/ 341304 h 707021"/>
            <a:gd name="connsiteX22" fmla="*/ 193775 w 226526"/>
            <a:gd name="connsiteY22" fmla="*/ 286720 h 707021"/>
            <a:gd name="connsiteX23" fmla="*/ 174671 w 226526"/>
            <a:gd name="connsiteY23" fmla="*/ 289449 h 707021"/>
            <a:gd name="connsiteX24" fmla="*/ 152837 w 226526"/>
            <a:gd name="connsiteY24" fmla="*/ 305825 h 707021"/>
            <a:gd name="connsiteX25" fmla="*/ 128274 w 226526"/>
            <a:gd name="connsiteY25" fmla="*/ 303095 h 707021"/>
            <a:gd name="connsiteX26" fmla="*/ 125545 w 226526"/>
            <a:gd name="connsiteY26" fmla="*/ 281261 h 707021"/>
            <a:gd name="connsiteX27" fmla="*/ 122816 w 226526"/>
            <a:gd name="connsiteY27" fmla="*/ 256698 h 707021"/>
            <a:gd name="connsiteX28" fmla="*/ 117357 w 226526"/>
            <a:gd name="connsiteY28" fmla="*/ 229406 h 707021"/>
            <a:gd name="connsiteX29" fmla="*/ 128274 w 226526"/>
            <a:gd name="connsiteY29" fmla="*/ 183009 h 707021"/>
            <a:gd name="connsiteX30" fmla="*/ 136462 w 226526"/>
            <a:gd name="connsiteY30" fmla="*/ 177551 h 707021"/>
            <a:gd name="connsiteX31" fmla="*/ 131003 w 226526"/>
            <a:gd name="connsiteY31" fmla="*/ 172092 h 707021"/>
            <a:gd name="connsiteX32" fmla="*/ 114628 w 226526"/>
            <a:gd name="connsiteY32" fmla="*/ 166634 h 707021"/>
            <a:gd name="connsiteX33" fmla="*/ 87336 w 226526"/>
            <a:gd name="connsiteY33" fmla="*/ 161176 h 707021"/>
            <a:gd name="connsiteX34" fmla="*/ 81877 w 226526"/>
            <a:gd name="connsiteY34" fmla="*/ 155717 h 707021"/>
            <a:gd name="connsiteX35" fmla="*/ 90065 w 226526"/>
            <a:gd name="connsiteY35" fmla="*/ 142071 h 707021"/>
            <a:gd name="connsiteX36" fmla="*/ 92794 w 226526"/>
            <a:gd name="connsiteY36" fmla="*/ 133883 h 707021"/>
            <a:gd name="connsiteX37" fmla="*/ 98253 w 226526"/>
            <a:gd name="connsiteY37" fmla="*/ 128425 h 707021"/>
            <a:gd name="connsiteX38" fmla="*/ 84606 w 226526"/>
            <a:gd name="connsiteY38" fmla="*/ 106591 h 707021"/>
            <a:gd name="connsiteX39" fmla="*/ 76419 w 226526"/>
            <a:gd name="connsiteY39" fmla="*/ 101133 h 707021"/>
            <a:gd name="connsiteX40" fmla="*/ 38210 w 226526"/>
            <a:gd name="connsiteY40" fmla="*/ 98403 h 707021"/>
            <a:gd name="connsiteX41" fmla="*/ 43668 w 226526"/>
            <a:gd name="connsiteY41" fmla="*/ 79299 h 707021"/>
            <a:gd name="connsiteX42" fmla="*/ 49126 w 226526"/>
            <a:gd name="connsiteY42" fmla="*/ 73840 h 707021"/>
            <a:gd name="connsiteX43" fmla="*/ 35480 w 226526"/>
            <a:gd name="connsiteY43" fmla="*/ 62923 h 707021"/>
            <a:gd name="connsiteX44" fmla="*/ 21834 w 226526"/>
            <a:gd name="connsiteY44" fmla="*/ 52006 h 707021"/>
            <a:gd name="connsiteX45" fmla="*/ 16376 w 226526"/>
            <a:gd name="connsiteY45" fmla="*/ 43819 h 707021"/>
            <a:gd name="connsiteX46" fmla="*/ 10917 w 226526"/>
            <a:gd name="connsiteY46" fmla="*/ 38360 h 707021"/>
            <a:gd name="connsiteX47" fmla="*/ 8188 w 226526"/>
            <a:gd name="connsiteY47" fmla="*/ 30173 h 707021"/>
            <a:gd name="connsiteX48" fmla="*/ 0 w 226526"/>
            <a:gd name="connsiteY48" fmla="*/ 13797 h 707021"/>
            <a:gd name="connsiteX49" fmla="*/ 2730 w 226526"/>
            <a:gd name="connsiteY49" fmla="*/ 5610 h 707021"/>
            <a:gd name="connsiteX50" fmla="*/ 32751 w 226526"/>
            <a:gd name="connsiteY50" fmla="*/ 151 h 70702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Lst>
          <a:rect l="l" t="t" r="r" b="b"/>
          <a:pathLst>
            <a:path w="226526" h="707021">
              <a:moveTo>
                <a:pt x="191046" y="707021"/>
              </a:moveTo>
              <a:cubicBezTo>
                <a:pt x="197787" y="673314"/>
                <a:pt x="191046" y="715409"/>
                <a:pt x="191046" y="676999"/>
              </a:cubicBezTo>
              <a:cubicBezTo>
                <a:pt x="191046" y="664230"/>
                <a:pt x="192564" y="651501"/>
                <a:pt x="193775" y="638790"/>
              </a:cubicBezTo>
              <a:cubicBezTo>
                <a:pt x="194485" y="631334"/>
                <a:pt x="197174" y="614282"/>
                <a:pt x="199234" y="606039"/>
              </a:cubicBezTo>
              <a:cubicBezTo>
                <a:pt x="199932" y="603248"/>
                <a:pt x="201053" y="600581"/>
                <a:pt x="201963" y="597852"/>
              </a:cubicBezTo>
              <a:cubicBezTo>
                <a:pt x="201223" y="593409"/>
                <a:pt x="199705" y="579048"/>
                <a:pt x="196505" y="573289"/>
              </a:cubicBezTo>
              <a:cubicBezTo>
                <a:pt x="188788" y="559399"/>
                <a:pt x="188412" y="559737"/>
                <a:pt x="180129" y="551455"/>
              </a:cubicBezTo>
              <a:cubicBezTo>
                <a:pt x="179219" y="548726"/>
                <a:pt x="176267" y="545911"/>
                <a:pt x="177400" y="543267"/>
              </a:cubicBezTo>
              <a:cubicBezTo>
                <a:pt x="179427" y="538537"/>
                <a:pt x="185462" y="536632"/>
                <a:pt x="188317" y="532350"/>
              </a:cubicBezTo>
              <a:cubicBezTo>
                <a:pt x="190136" y="529621"/>
                <a:pt x="192443" y="527160"/>
                <a:pt x="193775" y="524163"/>
              </a:cubicBezTo>
              <a:cubicBezTo>
                <a:pt x="201348" y="507123"/>
                <a:pt x="195428" y="511179"/>
                <a:pt x="204692" y="499600"/>
              </a:cubicBezTo>
              <a:cubicBezTo>
                <a:pt x="206300" y="497591"/>
                <a:pt x="208331" y="495961"/>
                <a:pt x="210151" y="494141"/>
              </a:cubicBezTo>
              <a:cubicBezTo>
                <a:pt x="211970" y="488683"/>
                <a:pt x="212418" y="482553"/>
                <a:pt x="215609" y="477766"/>
              </a:cubicBezTo>
              <a:lnTo>
                <a:pt x="226526" y="461390"/>
              </a:lnTo>
              <a:cubicBezTo>
                <a:pt x="226253" y="459749"/>
                <a:pt x="226372" y="440896"/>
                <a:pt x="218338" y="439557"/>
              </a:cubicBezTo>
              <a:cubicBezTo>
                <a:pt x="214638" y="438940"/>
                <a:pt x="211061" y="441376"/>
                <a:pt x="207422" y="442286"/>
              </a:cubicBezTo>
              <a:cubicBezTo>
                <a:pt x="206705" y="442107"/>
                <a:pt x="190099" y="438253"/>
                <a:pt x="188317" y="436827"/>
              </a:cubicBezTo>
              <a:cubicBezTo>
                <a:pt x="185756" y="434778"/>
                <a:pt x="184678" y="431369"/>
                <a:pt x="182859" y="428640"/>
              </a:cubicBezTo>
              <a:cubicBezTo>
                <a:pt x="184678" y="421362"/>
                <a:pt x="185945" y="413923"/>
                <a:pt x="188317" y="406806"/>
              </a:cubicBezTo>
              <a:lnTo>
                <a:pt x="193775" y="390431"/>
              </a:lnTo>
              <a:cubicBezTo>
                <a:pt x="194685" y="376785"/>
                <a:pt x="194995" y="363085"/>
                <a:pt x="196505" y="349492"/>
              </a:cubicBezTo>
              <a:cubicBezTo>
                <a:pt x="196823" y="346633"/>
                <a:pt x="199234" y="344181"/>
                <a:pt x="199234" y="341304"/>
              </a:cubicBezTo>
              <a:cubicBezTo>
                <a:pt x="199234" y="310921"/>
                <a:pt x="198158" y="308627"/>
                <a:pt x="193775" y="286720"/>
              </a:cubicBezTo>
              <a:cubicBezTo>
                <a:pt x="187407" y="287630"/>
                <a:pt x="180675" y="287140"/>
                <a:pt x="174671" y="289449"/>
              </a:cubicBezTo>
              <a:cubicBezTo>
                <a:pt x="164638" y="293308"/>
                <a:pt x="159606" y="299055"/>
                <a:pt x="152837" y="305825"/>
              </a:cubicBezTo>
              <a:cubicBezTo>
                <a:pt x="144649" y="304915"/>
                <a:pt x="134397" y="308606"/>
                <a:pt x="128274" y="303095"/>
              </a:cubicBezTo>
              <a:cubicBezTo>
                <a:pt x="122822" y="298188"/>
                <a:pt x="126402" y="288545"/>
                <a:pt x="125545" y="281261"/>
              </a:cubicBezTo>
              <a:cubicBezTo>
                <a:pt x="124583" y="273079"/>
                <a:pt x="124101" y="264835"/>
                <a:pt x="122816" y="256698"/>
              </a:cubicBezTo>
              <a:cubicBezTo>
                <a:pt x="121369" y="247534"/>
                <a:pt x="117357" y="229406"/>
                <a:pt x="117357" y="229406"/>
              </a:cubicBezTo>
              <a:cubicBezTo>
                <a:pt x="118558" y="216193"/>
                <a:pt x="116886" y="194397"/>
                <a:pt x="128274" y="183009"/>
              </a:cubicBezTo>
              <a:cubicBezTo>
                <a:pt x="130593" y="180690"/>
                <a:pt x="133733" y="179370"/>
                <a:pt x="136462" y="177551"/>
              </a:cubicBezTo>
              <a:cubicBezTo>
                <a:pt x="134642" y="175731"/>
                <a:pt x="133305" y="173243"/>
                <a:pt x="131003" y="172092"/>
              </a:cubicBezTo>
              <a:cubicBezTo>
                <a:pt x="125857" y="169519"/>
                <a:pt x="120086" y="168453"/>
                <a:pt x="114628" y="166634"/>
              </a:cubicBezTo>
              <a:cubicBezTo>
                <a:pt x="100338" y="161871"/>
                <a:pt x="109286" y="164312"/>
                <a:pt x="87336" y="161176"/>
              </a:cubicBezTo>
              <a:cubicBezTo>
                <a:pt x="85516" y="159356"/>
                <a:pt x="82382" y="158240"/>
                <a:pt x="81877" y="155717"/>
              </a:cubicBezTo>
              <a:cubicBezTo>
                <a:pt x="80696" y="149811"/>
                <a:pt x="86797" y="145339"/>
                <a:pt x="90065" y="142071"/>
              </a:cubicBezTo>
              <a:cubicBezTo>
                <a:pt x="90975" y="139342"/>
                <a:pt x="91314" y="136350"/>
                <a:pt x="92794" y="133883"/>
              </a:cubicBezTo>
              <a:cubicBezTo>
                <a:pt x="94118" y="131677"/>
                <a:pt x="97830" y="130963"/>
                <a:pt x="98253" y="128425"/>
              </a:cubicBezTo>
              <a:cubicBezTo>
                <a:pt x="99747" y="119461"/>
                <a:pt x="90667" y="110632"/>
                <a:pt x="84606" y="106591"/>
              </a:cubicBezTo>
              <a:cubicBezTo>
                <a:pt x="81877" y="104772"/>
                <a:pt x="79649" y="101703"/>
                <a:pt x="76419" y="101133"/>
              </a:cubicBezTo>
              <a:cubicBezTo>
                <a:pt x="63845" y="98914"/>
                <a:pt x="50946" y="99313"/>
                <a:pt x="38210" y="98403"/>
              </a:cubicBezTo>
              <a:cubicBezTo>
                <a:pt x="38720" y="96363"/>
                <a:pt x="41990" y="82096"/>
                <a:pt x="43668" y="79299"/>
              </a:cubicBezTo>
              <a:cubicBezTo>
                <a:pt x="44992" y="77092"/>
                <a:pt x="47307" y="75660"/>
                <a:pt x="49126" y="73840"/>
              </a:cubicBezTo>
              <a:cubicBezTo>
                <a:pt x="33485" y="50379"/>
                <a:pt x="54312" y="77988"/>
                <a:pt x="35480" y="62923"/>
              </a:cubicBezTo>
              <a:cubicBezTo>
                <a:pt x="17844" y="48814"/>
                <a:pt x="42416" y="58868"/>
                <a:pt x="21834" y="52006"/>
              </a:cubicBezTo>
              <a:cubicBezTo>
                <a:pt x="20015" y="49277"/>
                <a:pt x="18425" y="46380"/>
                <a:pt x="16376" y="43819"/>
              </a:cubicBezTo>
              <a:cubicBezTo>
                <a:pt x="14768" y="41810"/>
                <a:pt x="12241" y="40567"/>
                <a:pt x="10917" y="38360"/>
              </a:cubicBezTo>
              <a:cubicBezTo>
                <a:pt x="9437" y="35893"/>
                <a:pt x="9474" y="32746"/>
                <a:pt x="8188" y="30173"/>
              </a:cubicBezTo>
              <a:cubicBezTo>
                <a:pt x="-2395" y="9005"/>
                <a:pt x="6863" y="34382"/>
                <a:pt x="0" y="13797"/>
              </a:cubicBezTo>
              <a:cubicBezTo>
                <a:pt x="910" y="11068"/>
                <a:pt x="26" y="6593"/>
                <a:pt x="2730" y="5610"/>
              </a:cubicBezTo>
              <a:cubicBezTo>
                <a:pt x="43138" y="-9084"/>
                <a:pt x="21892" y="11010"/>
                <a:pt x="32751" y="151"/>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63</xdr:col>
      <xdr:colOff>8188</xdr:colOff>
      <xdr:row>282</xdr:row>
      <xdr:rowOff>13646</xdr:rowOff>
    </xdr:from>
    <xdr:to>
      <xdr:col>73</xdr:col>
      <xdr:colOff>10917</xdr:colOff>
      <xdr:row>294</xdr:row>
      <xdr:rowOff>8188</xdr:rowOff>
    </xdr:to>
    <xdr:sp macro="" textlink="">
      <xdr:nvSpPr>
        <xdr:cNvPr id="85" name="Freeform 97">
          <a:extLst>
            <a:ext uri="{FF2B5EF4-FFF2-40B4-BE49-F238E27FC236}">
              <a16:creationId xmlns:a16="http://schemas.microsoft.com/office/drawing/2014/main" id="{00000000-0008-0000-0F00-000055000000}"/>
            </a:ext>
          </a:extLst>
        </xdr:cNvPr>
        <xdr:cNvSpPr/>
      </xdr:nvSpPr>
      <xdr:spPr>
        <a:xfrm>
          <a:off x="2698048" y="4478966"/>
          <a:ext cx="307529" cy="177422"/>
        </a:xfrm>
        <a:custGeom>
          <a:avLst/>
          <a:gdLst>
            <a:gd name="connsiteX0" fmla="*/ 0 w 275652"/>
            <a:gd name="connsiteY0" fmla="*/ 0 h 223797"/>
            <a:gd name="connsiteX1" fmla="*/ 8187 w 275652"/>
            <a:gd name="connsiteY1" fmla="*/ 13646 h 223797"/>
            <a:gd name="connsiteX2" fmla="*/ 16375 w 275652"/>
            <a:gd name="connsiteY2" fmla="*/ 16376 h 223797"/>
            <a:gd name="connsiteX3" fmla="*/ 21834 w 275652"/>
            <a:gd name="connsiteY3" fmla="*/ 21834 h 223797"/>
            <a:gd name="connsiteX4" fmla="*/ 30021 w 275652"/>
            <a:gd name="connsiteY4" fmla="*/ 27292 h 223797"/>
            <a:gd name="connsiteX5" fmla="*/ 35480 w 275652"/>
            <a:gd name="connsiteY5" fmla="*/ 32751 h 223797"/>
            <a:gd name="connsiteX6" fmla="*/ 60043 w 275652"/>
            <a:gd name="connsiteY6" fmla="*/ 38209 h 223797"/>
            <a:gd name="connsiteX7" fmla="*/ 62772 w 275652"/>
            <a:gd name="connsiteY7" fmla="*/ 46397 h 223797"/>
            <a:gd name="connsiteX8" fmla="*/ 73689 w 275652"/>
            <a:gd name="connsiteY8" fmla="*/ 57314 h 223797"/>
            <a:gd name="connsiteX9" fmla="*/ 81877 w 275652"/>
            <a:gd name="connsiteY9" fmla="*/ 65502 h 223797"/>
            <a:gd name="connsiteX10" fmla="*/ 95523 w 275652"/>
            <a:gd name="connsiteY10" fmla="*/ 76419 h 223797"/>
            <a:gd name="connsiteX11" fmla="*/ 98252 w 275652"/>
            <a:gd name="connsiteY11" fmla="*/ 84606 h 223797"/>
            <a:gd name="connsiteX12" fmla="*/ 103710 w 275652"/>
            <a:gd name="connsiteY12" fmla="*/ 106440 h 223797"/>
            <a:gd name="connsiteX13" fmla="*/ 106440 w 275652"/>
            <a:gd name="connsiteY13" fmla="*/ 114628 h 223797"/>
            <a:gd name="connsiteX14" fmla="*/ 122815 w 275652"/>
            <a:gd name="connsiteY14" fmla="*/ 133732 h 223797"/>
            <a:gd name="connsiteX15" fmla="*/ 139190 w 275652"/>
            <a:gd name="connsiteY15" fmla="*/ 150108 h 223797"/>
            <a:gd name="connsiteX16" fmla="*/ 144649 w 275652"/>
            <a:gd name="connsiteY16" fmla="*/ 155566 h 223797"/>
            <a:gd name="connsiteX17" fmla="*/ 152836 w 275652"/>
            <a:gd name="connsiteY17" fmla="*/ 158295 h 223797"/>
            <a:gd name="connsiteX18" fmla="*/ 158295 w 275652"/>
            <a:gd name="connsiteY18" fmla="*/ 163754 h 223797"/>
            <a:gd name="connsiteX19" fmla="*/ 174670 w 275652"/>
            <a:gd name="connsiteY19" fmla="*/ 169212 h 223797"/>
            <a:gd name="connsiteX20" fmla="*/ 188316 w 275652"/>
            <a:gd name="connsiteY20" fmla="*/ 180129 h 223797"/>
            <a:gd name="connsiteX21" fmla="*/ 212879 w 275652"/>
            <a:gd name="connsiteY21" fmla="*/ 185588 h 223797"/>
            <a:gd name="connsiteX22" fmla="*/ 221067 w 275652"/>
            <a:gd name="connsiteY22" fmla="*/ 188317 h 223797"/>
            <a:gd name="connsiteX23" fmla="*/ 231984 w 275652"/>
            <a:gd name="connsiteY23" fmla="*/ 199234 h 223797"/>
            <a:gd name="connsiteX24" fmla="*/ 248359 w 275652"/>
            <a:gd name="connsiteY24" fmla="*/ 210151 h 223797"/>
            <a:gd name="connsiteX25" fmla="*/ 253818 w 275652"/>
            <a:gd name="connsiteY25" fmla="*/ 215609 h 223797"/>
            <a:gd name="connsiteX26" fmla="*/ 270193 w 275652"/>
            <a:gd name="connsiteY26" fmla="*/ 221068 h 223797"/>
            <a:gd name="connsiteX27" fmla="*/ 275652 w 275652"/>
            <a:gd name="connsiteY27" fmla="*/ 223797 h 22379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Lst>
          <a:rect l="l" t="t" r="r" b="b"/>
          <a:pathLst>
            <a:path w="275652" h="223797">
              <a:moveTo>
                <a:pt x="0" y="0"/>
              </a:moveTo>
              <a:cubicBezTo>
                <a:pt x="2729" y="4549"/>
                <a:pt x="4436" y="9895"/>
                <a:pt x="8187" y="13646"/>
              </a:cubicBezTo>
              <a:cubicBezTo>
                <a:pt x="10221" y="15680"/>
                <a:pt x="13908" y="14896"/>
                <a:pt x="16375" y="16376"/>
              </a:cubicBezTo>
              <a:cubicBezTo>
                <a:pt x="18581" y="17700"/>
                <a:pt x="19825" y="20227"/>
                <a:pt x="21834" y="21834"/>
              </a:cubicBezTo>
              <a:cubicBezTo>
                <a:pt x="24395" y="23883"/>
                <a:pt x="27460" y="25243"/>
                <a:pt x="30021" y="27292"/>
              </a:cubicBezTo>
              <a:cubicBezTo>
                <a:pt x="32030" y="28900"/>
                <a:pt x="33178" y="31600"/>
                <a:pt x="35480" y="32751"/>
              </a:cubicBezTo>
              <a:cubicBezTo>
                <a:pt x="38049" y="34035"/>
                <a:pt x="58608" y="37922"/>
                <a:pt x="60043" y="38209"/>
              </a:cubicBezTo>
              <a:cubicBezTo>
                <a:pt x="60953" y="40938"/>
                <a:pt x="61100" y="44056"/>
                <a:pt x="62772" y="46397"/>
              </a:cubicBezTo>
              <a:cubicBezTo>
                <a:pt x="65763" y="50585"/>
                <a:pt x="70050" y="53675"/>
                <a:pt x="73689" y="57314"/>
              </a:cubicBezTo>
              <a:cubicBezTo>
                <a:pt x="76418" y="60043"/>
                <a:pt x="78665" y="63361"/>
                <a:pt x="81877" y="65502"/>
              </a:cubicBezTo>
              <a:cubicBezTo>
                <a:pt x="92205" y="72387"/>
                <a:pt x="87745" y="68641"/>
                <a:pt x="95523" y="76419"/>
              </a:cubicBezTo>
              <a:cubicBezTo>
                <a:pt x="96433" y="79148"/>
                <a:pt x="97495" y="81831"/>
                <a:pt x="98252" y="84606"/>
              </a:cubicBezTo>
              <a:cubicBezTo>
                <a:pt x="100226" y="91844"/>
                <a:pt x="101337" y="99323"/>
                <a:pt x="103710" y="106440"/>
              </a:cubicBezTo>
              <a:cubicBezTo>
                <a:pt x="104620" y="109169"/>
                <a:pt x="105153" y="112055"/>
                <a:pt x="106440" y="114628"/>
              </a:cubicBezTo>
              <a:cubicBezTo>
                <a:pt x="110597" y="122942"/>
                <a:pt x="116099" y="127016"/>
                <a:pt x="122815" y="133732"/>
              </a:cubicBezTo>
              <a:lnTo>
                <a:pt x="139190" y="150108"/>
              </a:lnTo>
              <a:cubicBezTo>
                <a:pt x="141010" y="151928"/>
                <a:pt x="142208" y="154752"/>
                <a:pt x="144649" y="155566"/>
              </a:cubicBezTo>
              <a:lnTo>
                <a:pt x="152836" y="158295"/>
              </a:lnTo>
              <a:cubicBezTo>
                <a:pt x="154656" y="160115"/>
                <a:pt x="155993" y="162603"/>
                <a:pt x="158295" y="163754"/>
              </a:cubicBezTo>
              <a:cubicBezTo>
                <a:pt x="163441" y="166327"/>
                <a:pt x="174670" y="169212"/>
                <a:pt x="174670" y="169212"/>
              </a:cubicBezTo>
              <a:cubicBezTo>
                <a:pt x="179747" y="174289"/>
                <a:pt x="181431" y="176687"/>
                <a:pt x="188316" y="180129"/>
              </a:cubicBezTo>
              <a:cubicBezTo>
                <a:pt x="195686" y="183814"/>
                <a:pt x="205337" y="183912"/>
                <a:pt x="212879" y="185588"/>
              </a:cubicBezTo>
              <a:cubicBezTo>
                <a:pt x="215687" y="186212"/>
                <a:pt x="218338" y="187407"/>
                <a:pt x="221067" y="188317"/>
              </a:cubicBezTo>
              <a:cubicBezTo>
                <a:pt x="224706" y="191956"/>
                <a:pt x="227702" y="196379"/>
                <a:pt x="231984" y="199234"/>
              </a:cubicBezTo>
              <a:cubicBezTo>
                <a:pt x="237442" y="202873"/>
                <a:pt x="243720" y="205513"/>
                <a:pt x="248359" y="210151"/>
              </a:cubicBezTo>
              <a:cubicBezTo>
                <a:pt x="250179" y="211970"/>
                <a:pt x="251516" y="214458"/>
                <a:pt x="253818" y="215609"/>
              </a:cubicBezTo>
              <a:cubicBezTo>
                <a:pt x="258964" y="218182"/>
                <a:pt x="265047" y="218495"/>
                <a:pt x="270193" y="221068"/>
              </a:cubicBezTo>
              <a:lnTo>
                <a:pt x="275652" y="223797"/>
              </a:ln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57</xdr:col>
      <xdr:colOff>21833</xdr:colOff>
      <xdr:row>221</xdr:row>
      <xdr:rowOff>2394</xdr:rowOff>
    </xdr:from>
    <xdr:to>
      <xdr:col>81</xdr:col>
      <xdr:colOff>19104</xdr:colOff>
      <xdr:row>250</xdr:row>
      <xdr:rowOff>10917</xdr:rowOff>
    </xdr:to>
    <xdr:sp macro="" textlink="">
      <xdr:nvSpPr>
        <xdr:cNvPr id="86" name="Freeform 98">
          <a:extLst>
            <a:ext uri="{FF2B5EF4-FFF2-40B4-BE49-F238E27FC236}">
              <a16:creationId xmlns:a16="http://schemas.microsoft.com/office/drawing/2014/main" id="{00000000-0008-0000-0F00-000056000000}"/>
            </a:ext>
          </a:extLst>
        </xdr:cNvPr>
        <xdr:cNvSpPr/>
      </xdr:nvSpPr>
      <xdr:spPr>
        <a:xfrm>
          <a:off x="2528813" y="3538074"/>
          <a:ext cx="728791" cy="450483"/>
        </a:xfrm>
        <a:custGeom>
          <a:avLst/>
          <a:gdLst>
            <a:gd name="connsiteX0" fmla="*/ 0 w 652285"/>
            <a:gd name="connsiteY0" fmla="*/ 562556 h 562556"/>
            <a:gd name="connsiteX1" fmla="*/ 13646 w 652285"/>
            <a:gd name="connsiteY1" fmla="*/ 557098 h 562556"/>
            <a:gd name="connsiteX2" fmla="*/ 27293 w 652285"/>
            <a:gd name="connsiteY2" fmla="*/ 548910 h 562556"/>
            <a:gd name="connsiteX3" fmla="*/ 40939 w 652285"/>
            <a:gd name="connsiteY3" fmla="*/ 535264 h 562556"/>
            <a:gd name="connsiteX4" fmla="*/ 49126 w 652285"/>
            <a:gd name="connsiteY4" fmla="*/ 529806 h 562556"/>
            <a:gd name="connsiteX5" fmla="*/ 54585 w 652285"/>
            <a:gd name="connsiteY5" fmla="*/ 524347 h 562556"/>
            <a:gd name="connsiteX6" fmla="*/ 57314 w 652285"/>
            <a:gd name="connsiteY6" fmla="*/ 516159 h 562556"/>
            <a:gd name="connsiteX7" fmla="*/ 62773 w 652285"/>
            <a:gd name="connsiteY7" fmla="*/ 491596 h 562556"/>
            <a:gd name="connsiteX8" fmla="*/ 65502 w 652285"/>
            <a:gd name="connsiteY8" fmla="*/ 483409 h 562556"/>
            <a:gd name="connsiteX9" fmla="*/ 70960 w 652285"/>
            <a:gd name="connsiteY9" fmla="*/ 477950 h 562556"/>
            <a:gd name="connsiteX10" fmla="*/ 73689 w 652285"/>
            <a:gd name="connsiteY10" fmla="*/ 469763 h 562556"/>
            <a:gd name="connsiteX11" fmla="*/ 70960 w 652285"/>
            <a:gd name="connsiteY11" fmla="*/ 458846 h 562556"/>
            <a:gd name="connsiteX12" fmla="*/ 62773 w 652285"/>
            <a:gd name="connsiteY12" fmla="*/ 442470 h 562556"/>
            <a:gd name="connsiteX13" fmla="*/ 57314 w 652285"/>
            <a:gd name="connsiteY13" fmla="*/ 437012 h 562556"/>
            <a:gd name="connsiteX14" fmla="*/ 49126 w 652285"/>
            <a:gd name="connsiteY14" fmla="*/ 434283 h 562556"/>
            <a:gd name="connsiteX15" fmla="*/ 43668 w 652285"/>
            <a:gd name="connsiteY15" fmla="*/ 428824 h 562556"/>
            <a:gd name="connsiteX16" fmla="*/ 40939 w 652285"/>
            <a:gd name="connsiteY16" fmla="*/ 420637 h 562556"/>
            <a:gd name="connsiteX17" fmla="*/ 35480 w 652285"/>
            <a:gd name="connsiteY17" fmla="*/ 393344 h 562556"/>
            <a:gd name="connsiteX18" fmla="*/ 38209 w 652285"/>
            <a:gd name="connsiteY18" fmla="*/ 379698 h 562556"/>
            <a:gd name="connsiteX19" fmla="*/ 57314 w 652285"/>
            <a:gd name="connsiteY19" fmla="*/ 366052 h 562556"/>
            <a:gd name="connsiteX20" fmla="*/ 92794 w 652285"/>
            <a:gd name="connsiteY20" fmla="*/ 374240 h 562556"/>
            <a:gd name="connsiteX21" fmla="*/ 100982 w 652285"/>
            <a:gd name="connsiteY21" fmla="*/ 376969 h 562556"/>
            <a:gd name="connsiteX22" fmla="*/ 122815 w 652285"/>
            <a:gd name="connsiteY22" fmla="*/ 368781 h 562556"/>
            <a:gd name="connsiteX23" fmla="*/ 136462 w 652285"/>
            <a:gd name="connsiteY23" fmla="*/ 349677 h 562556"/>
            <a:gd name="connsiteX24" fmla="*/ 147379 w 652285"/>
            <a:gd name="connsiteY24" fmla="*/ 338760 h 562556"/>
            <a:gd name="connsiteX25" fmla="*/ 161025 w 652285"/>
            <a:gd name="connsiteY25" fmla="*/ 327843 h 562556"/>
            <a:gd name="connsiteX26" fmla="*/ 169212 w 652285"/>
            <a:gd name="connsiteY26" fmla="*/ 311467 h 562556"/>
            <a:gd name="connsiteX27" fmla="*/ 174671 w 652285"/>
            <a:gd name="connsiteY27" fmla="*/ 306009 h 562556"/>
            <a:gd name="connsiteX28" fmla="*/ 182858 w 652285"/>
            <a:gd name="connsiteY28" fmla="*/ 303280 h 562556"/>
            <a:gd name="connsiteX29" fmla="*/ 185588 w 652285"/>
            <a:gd name="connsiteY29" fmla="*/ 311467 h 562556"/>
            <a:gd name="connsiteX30" fmla="*/ 201963 w 652285"/>
            <a:gd name="connsiteY30" fmla="*/ 319655 h 562556"/>
            <a:gd name="connsiteX31" fmla="*/ 218338 w 652285"/>
            <a:gd name="connsiteY31" fmla="*/ 316926 h 562556"/>
            <a:gd name="connsiteX32" fmla="*/ 223797 w 652285"/>
            <a:gd name="connsiteY32" fmla="*/ 300551 h 562556"/>
            <a:gd name="connsiteX33" fmla="*/ 262006 w 652285"/>
            <a:gd name="connsiteY33" fmla="*/ 303280 h 562556"/>
            <a:gd name="connsiteX34" fmla="*/ 270194 w 652285"/>
            <a:gd name="connsiteY34" fmla="*/ 306009 h 562556"/>
            <a:gd name="connsiteX35" fmla="*/ 283840 w 652285"/>
            <a:gd name="connsiteY35" fmla="*/ 308738 h 562556"/>
            <a:gd name="connsiteX36" fmla="*/ 289298 w 652285"/>
            <a:gd name="connsiteY36" fmla="*/ 289634 h 562556"/>
            <a:gd name="connsiteX37" fmla="*/ 286569 w 652285"/>
            <a:gd name="connsiteY37" fmla="*/ 235049 h 562556"/>
            <a:gd name="connsiteX38" fmla="*/ 283840 w 652285"/>
            <a:gd name="connsiteY38" fmla="*/ 224132 h 562556"/>
            <a:gd name="connsiteX39" fmla="*/ 278381 w 652285"/>
            <a:gd name="connsiteY39" fmla="*/ 218674 h 562556"/>
            <a:gd name="connsiteX40" fmla="*/ 272923 w 652285"/>
            <a:gd name="connsiteY40" fmla="*/ 210486 h 562556"/>
            <a:gd name="connsiteX41" fmla="*/ 278381 w 652285"/>
            <a:gd name="connsiteY41" fmla="*/ 202298 h 562556"/>
            <a:gd name="connsiteX42" fmla="*/ 286569 w 652285"/>
            <a:gd name="connsiteY42" fmla="*/ 199569 h 562556"/>
            <a:gd name="connsiteX43" fmla="*/ 292028 w 652285"/>
            <a:gd name="connsiteY43" fmla="*/ 194111 h 562556"/>
            <a:gd name="connsiteX44" fmla="*/ 308403 w 652285"/>
            <a:gd name="connsiteY44" fmla="*/ 202298 h 562556"/>
            <a:gd name="connsiteX45" fmla="*/ 311132 w 652285"/>
            <a:gd name="connsiteY45" fmla="*/ 210486 h 562556"/>
            <a:gd name="connsiteX46" fmla="*/ 327507 w 652285"/>
            <a:gd name="connsiteY46" fmla="*/ 215945 h 562556"/>
            <a:gd name="connsiteX47" fmla="*/ 409384 w 652285"/>
            <a:gd name="connsiteY47" fmla="*/ 221403 h 562556"/>
            <a:gd name="connsiteX48" fmla="*/ 414843 w 652285"/>
            <a:gd name="connsiteY48" fmla="*/ 215945 h 562556"/>
            <a:gd name="connsiteX49" fmla="*/ 431218 w 652285"/>
            <a:gd name="connsiteY49" fmla="*/ 205028 h 562556"/>
            <a:gd name="connsiteX50" fmla="*/ 425760 w 652285"/>
            <a:gd name="connsiteY50" fmla="*/ 199569 h 562556"/>
            <a:gd name="connsiteX51" fmla="*/ 428489 w 652285"/>
            <a:gd name="connsiteY51" fmla="*/ 172277 h 562556"/>
            <a:gd name="connsiteX52" fmla="*/ 439406 w 652285"/>
            <a:gd name="connsiteY52" fmla="*/ 161360 h 562556"/>
            <a:gd name="connsiteX53" fmla="*/ 444864 w 652285"/>
            <a:gd name="connsiteY53" fmla="*/ 153172 h 562556"/>
            <a:gd name="connsiteX54" fmla="*/ 485803 w 652285"/>
            <a:gd name="connsiteY54" fmla="*/ 144985 h 562556"/>
            <a:gd name="connsiteX55" fmla="*/ 496720 w 652285"/>
            <a:gd name="connsiteY55" fmla="*/ 134068 h 562556"/>
            <a:gd name="connsiteX56" fmla="*/ 499449 w 652285"/>
            <a:gd name="connsiteY56" fmla="*/ 125880 h 562556"/>
            <a:gd name="connsiteX57" fmla="*/ 515824 w 652285"/>
            <a:gd name="connsiteY57" fmla="*/ 120422 h 562556"/>
            <a:gd name="connsiteX58" fmla="*/ 524012 w 652285"/>
            <a:gd name="connsiteY58" fmla="*/ 117692 h 562556"/>
            <a:gd name="connsiteX59" fmla="*/ 529470 w 652285"/>
            <a:gd name="connsiteY59" fmla="*/ 101317 h 562556"/>
            <a:gd name="connsiteX60" fmla="*/ 532199 w 652285"/>
            <a:gd name="connsiteY60" fmla="*/ 74025 h 562556"/>
            <a:gd name="connsiteX61" fmla="*/ 537658 w 652285"/>
            <a:gd name="connsiteY61" fmla="*/ 68566 h 562556"/>
            <a:gd name="connsiteX62" fmla="*/ 562221 w 652285"/>
            <a:gd name="connsiteY62" fmla="*/ 57649 h 562556"/>
            <a:gd name="connsiteX63" fmla="*/ 570409 w 652285"/>
            <a:gd name="connsiteY63" fmla="*/ 54920 h 562556"/>
            <a:gd name="connsiteX64" fmla="*/ 575867 w 652285"/>
            <a:gd name="connsiteY64" fmla="*/ 46733 h 562556"/>
            <a:gd name="connsiteX65" fmla="*/ 581326 w 652285"/>
            <a:gd name="connsiteY65" fmla="*/ 30357 h 562556"/>
            <a:gd name="connsiteX66" fmla="*/ 586784 w 652285"/>
            <a:gd name="connsiteY66" fmla="*/ 22169 h 562556"/>
            <a:gd name="connsiteX67" fmla="*/ 594972 w 652285"/>
            <a:gd name="connsiteY67" fmla="*/ 8523 h 562556"/>
            <a:gd name="connsiteX68" fmla="*/ 597701 w 652285"/>
            <a:gd name="connsiteY68" fmla="*/ 336 h 562556"/>
            <a:gd name="connsiteX69" fmla="*/ 605889 w 652285"/>
            <a:gd name="connsiteY69" fmla="*/ 3065 h 562556"/>
            <a:gd name="connsiteX70" fmla="*/ 619535 w 652285"/>
            <a:gd name="connsiteY70" fmla="*/ 13982 h 562556"/>
            <a:gd name="connsiteX71" fmla="*/ 622264 w 652285"/>
            <a:gd name="connsiteY71" fmla="*/ 30357 h 562556"/>
            <a:gd name="connsiteX72" fmla="*/ 627722 w 652285"/>
            <a:gd name="connsiteY72" fmla="*/ 35816 h 562556"/>
            <a:gd name="connsiteX73" fmla="*/ 633181 w 652285"/>
            <a:gd name="connsiteY73" fmla="*/ 30357 h 562556"/>
            <a:gd name="connsiteX74" fmla="*/ 641369 w 652285"/>
            <a:gd name="connsiteY74" fmla="*/ 24899 h 562556"/>
            <a:gd name="connsiteX75" fmla="*/ 652285 w 652285"/>
            <a:gd name="connsiteY75" fmla="*/ 24899 h 56255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 ang="0">
              <a:pos x="connsiteX51" y="connsiteY51"/>
            </a:cxn>
            <a:cxn ang="0">
              <a:pos x="connsiteX52" y="connsiteY52"/>
            </a:cxn>
            <a:cxn ang="0">
              <a:pos x="connsiteX53" y="connsiteY53"/>
            </a:cxn>
            <a:cxn ang="0">
              <a:pos x="connsiteX54" y="connsiteY54"/>
            </a:cxn>
            <a:cxn ang="0">
              <a:pos x="connsiteX55" y="connsiteY55"/>
            </a:cxn>
            <a:cxn ang="0">
              <a:pos x="connsiteX56" y="connsiteY56"/>
            </a:cxn>
            <a:cxn ang="0">
              <a:pos x="connsiteX57" y="connsiteY57"/>
            </a:cxn>
            <a:cxn ang="0">
              <a:pos x="connsiteX58" y="connsiteY58"/>
            </a:cxn>
            <a:cxn ang="0">
              <a:pos x="connsiteX59" y="connsiteY59"/>
            </a:cxn>
            <a:cxn ang="0">
              <a:pos x="connsiteX60" y="connsiteY60"/>
            </a:cxn>
            <a:cxn ang="0">
              <a:pos x="connsiteX61" y="connsiteY61"/>
            </a:cxn>
            <a:cxn ang="0">
              <a:pos x="connsiteX62" y="connsiteY62"/>
            </a:cxn>
            <a:cxn ang="0">
              <a:pos x="connsiteX63" y="connsiteY63"/>
            </a:cxn>
            <a:cxn ang="0">
              <a:pos x="connsiteX64" y="connsiteY64"/>
            </a:cxn>
            <a:cxn ang="0">
              <a:pos x="connsiteX65" y="connsiteY65"/>
            </a:cxn>
            <a:cxn ang="0">
              <a:pos x="connsiteX66" y="connsiteY66"/>
            </a:cxn>
            <a:cxn ang="0">
              <a:pos x="connsiteX67" y="connsiteY67"/>
            </a:cxn>
            <a:cxn ang="0">
              <a:pos x="connsiteX68" y="connsiteY68"/>
            </a:cxn>
            <a:cxn ang="0">
              <a:pos x="connsiteX69" y="connsiteY69"/>
            </a:cxn>
            <a:cxn ang="0">
              <a:pos x="connsiteX70" y="connsiteY70"/>
            </a:cxn>
            <a:cxn ang="0">
              <a:pos x="connsiteX71" y="connsiteY71"/>
            </a:cxn>
            <a:cxn ang="0">
              <a:pos x="connsiteX72" y="connsiteY72"/>
            </a:cxn>
            <a:cxn ang="0">
              <a:pos x="connsiteX73" y="connsiteY73"/>
            </a:cxn>
            <a:cxn ang="0">
              <a:pos x="connsiteX74" y="connsiteY74"/>
            </a:cxn>
            <a:cxn ang="0">
              <a:pos x="connsiteX75" y="connsiteY75"/>
            </a:cxn>
          </a:cxnLst>
          <a:rect l="l" t="t" r="r" b="b"/>
          <a:pathLst>
            <a:path w="652285" h="562556">
              <a:moveTo>
                <a:pt x="0" y="562556"/>
              </a:moveTo>
              <a:cubicBezTo>
                <a:pt x="4549" y="560737"/>
                <a:pt x="9392" y="559529"/>
                <a:pt x="13646" y="557098"/>
              </a:cubicBezTo>
              <a:cubicBezTo>
                <a:pt x="34626" y="545110"/>
                <a:pt x="1587" y="557478"/>
                <a:pt x="27293" y="548910"/>
              </a:cubicBezTo>
              <a:cubicBezTo>
                <a:pt x="49123" y="534356"/>
                <a:pt x="22745" y="553458"/>
                <a:pt x="40939" y="535264"/>
              </a:cubicBezTo>
              <a:cubicBezTo>
                <a:pt x="43258" y="532945"/>
                <a:pt x="46565" y="531855"/>
                <a:pt x="49126" y="529806"/>
              </a:cubicBezTo>
              <a:cubicBezTo>
                <a:pt x="51135" y="528198"/>
                <a:pt x="52765" y="526167"/>
                <a:pt x="54585" y="524347"/>
              </a:cubicBezTo>
              <a:cubicBezTo>
                <a:pt x="55495" y="521618"/>
                <a:pt x="56616" y="518950"/>
                <a:pt x="57314" y="516159"/>
              </a:cubicBezTo>
              <a:cubicBezTo>
                <a:pt x="62943" y="493643"/>
                <a:pt x="57168" y="511212"/>
                <a:pt x="62773" y="491596"/>
              </a:cubicBezTo>
              <a:cubicBezTo>
                <a:pt x="63563" y="488830"/>
                <a:pt x="64022" y="485876"/>
                <a:pt x="65502" y="483409"/>
              </a:cubicBezTo>
              <a:cubicBezTo>
                <a:pt x="66826" y="481202"/>
                <a:pt x="69141" y="479770"/>
                <a:pt x="70960" y="477950"/>
              </a:cubicBezTo>
              <a:cubicBezTo>
                <a:pt x="71870" y="475221"/>
                <a:pt x="73689" y="472640"/>
                <a:pt x="73689" y="469763"/>
              </a:cubicBezTo>
              <a:cubicBezTo>
                <a:pt x="73689" y="466012"/>
                <a:pt x="71990" y="462453"/>
                <a:pt x="70960" y="458846"/>
              </a:cubicBezTo>
              <a:cubicBezTo>
                <a:pt x="68718" y="451000"/>
                <a:pt x="68088" y="449114"/>
                <a:pt x="62773" y="442470"/>
              </a:cubicBezTo>
              <a:cubicBezTo>
                <a:pt x="61166" y="440461"/>
                <a:pt x="59521" y="438336"/>
                <a:pt x="57314" y="437012"/>
              </a:cubicBezTo>
              <a:cubicBezTo>
                <a:pt x="54847" y="435532"/>
                <a:pt x="51855" y="435193"/>
                <a:pt x="49126" y="434283"/>
              </a:cubicBezTo>
              <a:cubicBezTo>
                <a:pt x="47307" y="432463"/>
                <a:pt x="44992" y="431031"/>
                <a:pt x="43668" y="428824"/>
              </a:cubicBezTo>
              <a:cubicBezTo>
                <a:pt x="42188" y="426357"/>
                <a:pt x="41729" y="423403"/>
                <a:pt x="40939" y="420637"/>
              </a:cubicBezTo>
              <a:cubicBezTo>
                <a:pt x="37680" y="409230"/>
                <a:pt x="37626" y="406222"/>
                <a:pt x="35480" y="393344"/>
              </a:cubicBezTo>
              <a:cubicBezTo>
                <a:pt x="36390" y="388795"/>
                <a:pt x="35956" y="383753"/>
                <a:pt x="38209" y="379698"/>
              </a:cubicBezTo>
              <a:cubicBezTo>
                <a:pt x="44096" y="369101"/>
                <a:pt x="48193" y="369092"/>
                <a:pt x="57314" y="366052"/>
              </a:cubicBezTo>
              <a:cubicBezTo>
                <a:pt x="82118" y="369595"/>
                <a:pt x="70313" y="366746"/>
                <a:pt x="92794" y="374240"/>
              </a:cubicBezTo>
              <a:lnTo>
                <a:pt x="100982" y="376969"/>
              </a:lnTo>
              <a:cubicBezTo>
                <a:pt x="106488" y="375868"/>
                <a:pt x="118798" y="375208"/>
                <a:pt x="122815" y="368781"/>
              </a:cubicBezTo>
              <a:cubicBezTo>
                <a:pt x="136221" y="347331"/>
                <a:pt x="119297" y="355398"/>
                <a:pt x="136462" y="349677"/>
              </a:cubicBezTo>
              <a:cubicBezTo>
                <a:pt x="140101" y="346038"/>
                <a:pt x="143097" y="341615"/>
                <a:pt x="147379" y="338760"/>
              </a:cubicBezTo>
              <a:cubicBezTo>
                <a:pt x="157707" y="331873"/>
                <a:pt x="153246" y="335620"/>
                <a:pt x="161025" y="327843"/>
              </a:cubicBezTo>
              <a:cubicBezTo>
                <a:pt x="163907" y="319197"/>
                <a:pt x="163167" y="319024"/>
                <a:pt x="169212" y="311467"/>
              </a:cubicBezTo>
              <a:cubicBezTo>
                <a:pt x="170819" y="309458"/>
                <a:pt x="172464" y="307333"/>
                <a:pt x="174671" y="306009"/>
              </a:cubicBezTo>
              <a:cubicBezTo>
                <a:pt x="177138" y="304529"/>
                <a:pt x="180129" y="304190"/>
                <a:pt x="182858" y="303280"/>
              </a:cubicBezTo>
              <a:cubicBezTo>
                <a:pt x="183768" y="306009"/>
                <a:pt x="184108" y="309000"/>
                <a:pt x="185588" y="311467"/>
              </a:cubicBezTo>
              <a:cubicBezTo>
                <a:pt x="189883" y="318625"/>
                <a:pt x="194111" y="317692"/>
                <a:pt x="201963" y="319655"/>
              </a:cubicBezTo>
              <a:cubicBezTo>
                <a:pt x="207421" y="318745"/>
                <a:pt x="214173" y="320570"/>
                <a:pt x="218338" y="316926"/>
              </a:cubicBezTo>
              <a:cubicBezTo>
                <a:pt x="222668" y="313137"/>
                <a:pt x="223797" y="300551"/>
                <a:pt x="223797" y="300551"/>
              </a:cubicBezTo>
              <a:cubicBezTo>
                <a:pt x="236533" y="301461"/>
                <a:pt x="249325" y="301788"/>
                <a:pt x="262006" y="303280"/>
              </a:cubicBezTo>
              <a:cubicBezTo>
                <a:pt x="264863" y="303616"/>
                <a:pt x="267403" y="305311"/>
                <a:pt x="270194" y="306009"/>
              </a:cubicBezTo>
              <a:cubicBezTo>
                <a:pt x="274694" y="307134"/>
                <a:pt x="279291" y="307828"/>
                <a:pt x="283840" y="308738"/>
              </a:cubicBezTo>
              <a:cubicBezTo>
                <a:pt x="298152" y="303968"/>
                <a:pt x="290819" y="309407"/>
                <a:pt x="289298" y="289634"/>
              </a:cubicBezTo>
              <a:cubicBezTo>
                <a:pt x="287901" y="271470"/>
                <a:pt x="288082" y="253204"/>
                <a:pt x="286569" y="235049"/>
              </a:cubicBezTo>
              <a:cubicBezTo>
                <a:pt x="286258" y="231311"/>
                <a:pt x="285518" y="227487"/>
                <a:pt x="283840" y="224132"/>
              </a:cubicBezTo>
              <a:cubicBezTo>
                <a:pt x="282689" y="221831"/>
                <a:pt x="279988" y="220683"/>
                <a:pt x="278381" y="218674"/>
              </a:cubicBezTo>
              <a:cubicBezTo>
                <a:pt x="276332" y="216113"/>
                <a:pt x="274742" y="213215"/>
                <a:pt x="272923" y="210486"/>
              </a:cubicBezTo>
              <a:cubicBezTo>
                <a:pt x="274742" y="207757"/>
                <a:pt x="275820" y="204347"/>
                <a:pt x="278381" y="202298"/>
              </a:cubicBezTo>
              <a:cubicBezTo>
                <a:pt x="280627" y="200501"/>
                <a:pt x="284102" y="201049"/>
                <a:pt x="286569" y="199569"/>
              </a:cubicBezTo>
              <a:cubicBezTo>
                <a:pt x="288776" y="198245"/>
                <a:pt x="290208" y="195930"/>
                <a:pt x="292028" y="194111"/>
              </a:cubicBezTo>
              <a:cubicBezTo>
                <a:pt x="299875" y="196073"/>
                <a:pt x="304110" y="195143"/>
                <a:pt x="308403" y="202298"/>
              </a:cubicBezTo>
              <a:cubicBezTo>
                <a:pt x="309883" y="204765"/>
                <a:pt x="308791" y="208814"/>
                <a:pt x="311132" y="210486"/>
              </a:cubicBezTo>
              <a:cubicBezTo>
                <a:pt x="315814" y="213830"/>
                <a:pt x="321865" y="214817"/>
                <a:pt x="327507" y="215945"/>
              </a:cubicBezTo>
              <a:cubicBezTo>
                <a:pt x="363474" y="223137"/>
                <a:pt x="336519" y="218489"/>
                <a:pt x="409384" y="221403"/>
              </a:cubicBezTo>
              <a:cubicBezTo>
                <a:pt x="411204" y="219584"/>
                <a:pt x="412402" y="216759"/>
                <a:pt x="414843" y="215945"/>
              </a:cubicBezTo>
              <a:cubicBezTo>
                <a:pt x="427605" y="211691"/>
                <a:pt x="440091" y="219817"/>
                <a:pt x="431218" y="205028"/>
              </a:cubicBezTo>
              <a:cubicBezTo>
                <a:pt x="429894" y="202821"/>
                <a:pt x="427579" y="201389"/>
                <a:pt x="425760" y="199569"/>
              </a:cubicBezTo>
              <a:cubicBezTo>
                <a:pt x="426670" y="190472"/>
                <a:pt x="425414" y="180887"/>
                <a:pt x="428489" y="172277"/>
              </a:cubicBezTo>
              <a:cubicBezTo>
                <a:pt x="430220" y="167430"/>
                <a:pt x="436552" y="165642"/>
                <a:pt x="439406" y="161360"/>
              </a:cubicBezTo>
              <a:cubicBezTo>
                <a:pt x="441225" y="158631"/>
                <a:pt x="442082" y="154910"/>
                <a:pt x="444864" y="153172"/>
              </a:cubicBezTo>
              <a:cubicBezTo>
                <a:pt x="455324" y="146635"/>
                <a:pt x="475182" y="146165"/>
                <a:pt x="485803" y="144985"/>
              </a:cubicBezTo>
              <a:cubicBezTo>
                <a:pt x="489442" y="141346"/>
                <a:pt x="495093" y="138950"/>
                <a:pt x="496720" y="134068"/>
              </a:cubicBezTo>
              <a:cubicBezTo>
                <a:pt x="497630" y="131339"/>
                <a:pt x="497108" y="127552"/>
                <a:pt x="499449" y="125880"/>
              </a:cubicBezTo>
              <a:cubicBezTo>
                <a:pt x="504131" y="122536"/>
                <a:pt x="510366" y="122241"/>
                <a:pt x="515824" y="120422"/>
              </a:cubicBezTo>
              <a:lnTo>
                <a:pt x="524012" y="117692"/>
              </a:lnTo>
              <a:cubicBezTo>
                <a:pt x="525831" y="112234"/>
                <a:pt x="528898" y="107042"/>
                <a:pt x="529470" y="101317"/>
              </a:cubicBezTo>
              <a:cubicBezTo>
                <a:pt x="530380" y="92220"/>
                <a:pt x="529982" y="82895"/>
                <a:pt x="532199" y="74025"/>
              </a:cubicBezTo>
              <a:cubicBezTo>
                <a:pt x="532823" y="71528"/>
                <a:pt x="535648" y="70174"/>
                <a:pt x="537658" y="68566"/>
              </a:cubicBezTo>
              <a:cubicBezTo>
                <a:pt x="546924" y="61154"/>
                <a:pt x="549241" y="61976"/>
                <a:pt x="562221" y="57649"/>
              </a:cubicBezTo>
              <a:lnTo>
                <a:pt x="570409" y="54920"/>
              </a:lnTo>
              <a:cubicBezTo>
                <a:pt x="572228" y="52191"/>
                <a:pt x="574535" y="49730"/>
                <a:pt x="575867" y="46733"/>
              </a:cubicBezTo>
              <a:cubicBezTo>
                <a:pt x="578204" y="41475"/>
                <a:pt x="578135" y="35145"/>
                <a:pt x="581326" y="30357"/>
              </a:cubicBezTo>
              <a:cubicBezTo>
                <a:pt x="583145" y="27628"/>
                <a:pt x="585317" y="25103"/>
                <a:pt x="586784" y="22169"/>
              </a:cubicBezTo>
              <a:cubicBezTo>
                <a:pt x="593869" y="7999"/>
                <a:pt x="584310" y="19185"/>
                <a:pt x="594972" y="8523"/>
              </a:cubicBezTo>
              <a:cubicBezTo>
                <a:pt x="595882" y="5794"/>
                <a:pt x="595128" y="1622"/>
                <a:pt x="597701" y="336"/>
              </a:cubicBezTo>
              <a:cubicBezTo>
                <a:pt x="600274" y="-951"/>
                <a:pt x="603316" y="1778"/>
                <a:pt x="605889" y="3065"/>
              </a:cubicBezTo>
              <a:cubicBezTo>
                <a:pt x="612774" y="6507"/>
                <a:pt x="614458" y="8905"/>
                <a:pt x="619535" y="13982"/>
              </a:cubicBezTo>
              <a:cubicBezTo>
                <a:pt x="620445" y="19440"/>
                <a:pt x="620321" y="25176"/>
                <a:pt x="622264" y="30357"/>
              </a:cubicBezTo>
              <a:cubicBezTo>
                <a:pt x="623167" y="32766"/>
                <a:pt x="625149" y="35816"/>
                <a:pt x="627722" y="35816"/>
              </a:cubicBezTo>
              <a:cubicBezTo>
                <a:pt x="630295" y="35816"/>
                <a:pt x="631171" y="31965"/>
                <a:pt x="633181" y="30357"/>
              </a:cubicBezTo>
              <a:cubicBezTo>
                <a:pt x="635742" y="28308"/>
                <a:pt x="638215" y="25800"/>
                <a:pt x="641369" y="24899"/>
              </a:cubicBezTo>
              <a:cubicBezTo>
                <a:pt x="644868" y="23899"/>
                <a:pt x="648646" y="24899"/>
                <a:pt x="652285" y="24899"/>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41</xdr:col>
      <xdr:colOff>24334</xdr:colOff>
      <xdr:row>302</xdr:row>
      <xdr:rowOff>0</xdr:rowOff>
    </xdr:from>
    <xdr:to>
      <xdr:col>43</xdr:col>
      <xdr:colOff>3476</xdr:colOff>
      <xdr:row>303</xdr:row>
      <xdr:rowOff>13905</xdr:rowOff>
    </xdr:to>
    <xdr:sp macro="" textlink="">
      <xdr:nvSpPr>
        <xdr:cNvPr id="87" name="Freeform 99">
          <a:extLst>
            <a:ext uri="{FF2B5EF4-FFF2-40B4-BE49-F238E27FC236}">
              <a16:creationId xmlns:a16="http://schemas.microsoft.com/office/drawing/2014/main" id="{00000000-0008-0000-0F00-000057000000}"/>
            </a:ext>
          </a:extLst>
        </xdr:cNvPr>
        <xdr:cNvSpPr/>
      </xdr:nvSpPr>
      <xdr:spPr>
        <a:xfrm>
          <a:off x="2043634" y="4770120"/>
          <a:ext cx="40102" cy="29145"/>
        </a:xfrm>
        <a:custGeom>
          <a:avLst/>
          <a:gdLst>
            <a:gd name="connsiteX0" fmla="*/ 24334 w 34763"/>
            <a:gd name="connsiteY0" fmla="*/ 31286 h 31286"/>
            <a:gd name="connsiteX1" fmla="*/ 6953 w 34763"/>
            <a:gd name="connsiteY1" fmla="*/ 27810 h 31286"/>
            <a:gd name="connsiteX2" fmla="*/ 0 w 34763"/>
            <a:gd name="connsiteY2" fmla="*/ 6952 h 31286"/>
            <a:gd name="connsiteX3" fmla="*/ 10429 w 34763"/>
            <a:gd name="connsiteY3" fmla="*/ 0 h 31286"/>
            <a:gd name="connsiteX4" fmla="*/ 34763 w 34763"/>
            <a:gd name="connsiteY4" fmla="*/ 6952 h 31286"/>
            <a:gd name="connsiteX5" fmla="*/ 24334 w 34763"/>
            <a:gd name="connsiteY5" fmla="*/ 31286 h 3128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4763" h="31286">
              <a:moveTo>
                <a:pt x="24334" y="31286"/>
              </a:moveTo>
              <a:cubicBezTo>
                <a:pt x="18540" y="30127"/>
                <a:pt x="11131" y="31988"/>
                <a:pt x="6953" y="27810"/>
              </a:cubicBezTo>
              <a:cubicBezTo>
                <a:pt x="1771" y="22628"/>
                <a:pt x="0" y="6952"/>
                <a:pt x="0" y="6952"/>
              </a:cubicBezTo>
              <a:cubicBezTo>
                <a:pt x="3476" y="4635"/>
                <a:pt x="6293" y="591"/>
                <a:pt x="10429" y="0"/>
              </a:cubicBezTo>
              <a:cubicBezTo>
                <a:pt x="10508" y="-11"/>
                <a:pt x="33133" y="5322"/>
                <a:pt x="34763" y="6952"/>
              </a:cubicBezTo>
              <a:lnTo>
                <a:pt x="24334" y="31286"/>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46</xdr:col>
      <xdr:colOff>23778</xdr:colOff>
      <xdr:row>304</xdr:row>
      <xdr:rowOff>9873</xdr:rowOff>
    </xdr:from>
    <xdr:to>
      <xdr:col>48</xdr:col>
      <xdr:colOff>2920</xdr:colOff>
      <xdr:row>306</xdr:row>
      <xdr:rowOff>6396</xdr:rowOff>
    </xdr:to>
    <xdr:sp macro="" textlink="">
      <xdr:nvSpPr>
        <xdr:cNvPr id="88" name="Freeform 100">
          <a:extLst>
            <a:ext uri="{FF2B5EF4-FFF2-40B4-BE49-F238E27FC236}">
              <a16:creationId xmlns:a16="http://schemas.microsoft.com/office/drawing/2014/main" id="{00000000-0008-0000-0F00-000058000000}"/>
            </a:ext>
          </a:extLst>
        </xdr:cNvPr>
        <xdr:cNvSpPr/>
      </xdr:nvSpPr>
      <xdr:spPr>
        <a:xfrm>
          <a:off x="2195478" y="4810473"/>
          <a:ext cx="40102" cy="27003"/>
        </a:xfrm>
        <a:custGeom>
          <a:avLst/>
          <a:gdLst>
            <a:gd name="connsiteX0" fmla="*/ 24334 w 34763"/>
            <a:gd name="connsiteY0" fmla="*/ 31286 h 31286"/>
            <a:gd name="connsiteX1" fmla="*/ 6953 w 34763"/>
            <a:gd name="connsiteY1" fmla="*/ 27810 h 31286"/>
            <a:gd name="connsiteX2" fmla="*/ 0 w 34763"/>
            <a:gd name="connsiteY2" fmla="*/ 6952 h 31286"/>
            <a:gd name="connsiteX3" fmla="*/ 10429 w 34763"/>
            <a:gd name="connsiteY3" fmla="*/ 0 h 31286"/>
            <a:gd name="connsiteX4" fmla="*/ 34763 w 34763"/>
            <a:gd name="connsiteY4" fmla="*/ 6952 h 31286"/>
            <a:gd name="connsiteX5" fmla="*/ 24334 w 34763"/>
            <a:gd name="connsiteY5" fmla="*/ 31286 h 3128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4763" h="31286">
              <a:moveTo>
                <a:pt x="24334" y="31286"/>
              </a:moveTo>
              <a:cubicBezTo>
                <a:pt x="18540" y="30127"/>
                <a:pt x="11131" y="31988"/>
                <a:pt x="6953" y="27810"/>
              </a:cubicBezTo>
              <a:cubicBezTo>
                <a:pt x="1771" y="22628"/>
                <a:pt x="0" y="6952"/>
                <a:pt x="0" y="6952"/>
              </a:cubicBezTo>
              <a:cubicBezTo>
                <a:pt x="3476" y="4635"/>
                <a:pt x="6293" y="591"/>
                <a:pt x="10429" y="0"/>
              </a:cubicBezTo>
              <a:cubicBezTo>
                <a:pt x="10508" y="-11"/>
                <a:pt x="33133" y="5322"/>
                <a:pt x="34763" y="6952"/>
              </a:cubicBezTo>
              <a:lnTo>
                <a:pt x="24334" y="31286"/>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48</xdr:col>
      <xdr:colOff>2363</xdr:colOff>
      <xdr:row>306</xdr:row>
      <xdr:rowOff>9316</xdr:rowOff>
    </xdr:from>
    <xdr:to>
      <xdr:col>49</xdr:col>
      <xdr:colOff>9316</xdr:colOff>
      <xdr:row>308</xdr:row>
      <xdr:rowOff>5839</xdr:rowOff>
    </xdr:to>
    <xdr:sp macro="" textlink="">
      <xdr:nvSpPr>
        <xdr:cNvPr id="89" name="Freeform 101">
          <a:extLst>
            <a:ext uri="{FF2B5EF4-FFF2-40B4-BE49-F238E27FC236}">
              <a16:creationId xmlns:a16="http://schemas.microsoft.com/office/drawing/2014/main" id="{00000000-0008-0000-0F00-000059000000}"/>
            </a:ext>
          </a:extLst>
        </xdr:cNvPr>
        <xdr:cNvSpPr/>
      </xdr:nvSpPr>
      <xdr:spPr>
        <a:xfrm>
          <a:off x="2235023" y="4840396"/>
          <a:ext cx="37433" cy="27003"/>
        </a:xfrm>
        <a:custGeom>
          <a:avLst/>
          <a:gdLst>
            <a:gd name="connsiteX0" fmla="*/ 24334 w 34763"/>
            <a:gd name="connsiteY0" fmla="*/ 31286 h 31286"/>
            <a:gd name="connsiteX1" fmla="*/ 6953 w 34763"/>
            <a:gd name="connsiteY1" fmla="*/ 27810 h 31286"/>
            <a:gd name="connsiteX2" fmla="*/ 0 w 34763"/>
            <a:gd name="connsiteY2" fmla="*/ 6952 h 31286"/>
            <a:gd name="connsiteX3" fmla="*/ 10429 w 34763"/>
            <a:gd name="connsiteY3" fmla="*/ 0 h 31286"/>
            <a:gd name="connsiteX4" fmla="*/ 34763 w 34763"/>
            <a:gd name="connsiteY4" fmla="*/ 6952 h 31286"/>
            <a:gd name="connsiteX5" fmla="*/ 24334 w 34763"/>
            <a:gd name="connsiteY5" fmla="*/ 31286 h 3128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4763" h="31286">
              <a:moveTo>
                <a:pt x="24334" y="31286"/>
              </a:moveTo>
              <a:cubicBezTo>
                <a:pt x="18540" y="30127"/>
                <a:pt x="11131" y="31988"/>
                <a:pt x="6953" y="27810"/>
              </a:cubicBezTo>
              <a:cubicBezTo>
                <a:pt x="1771" y="22628"/>
                <a:pt x="0" y="6952"/>
                <a:pt x="0" y="6952"/>
              </a:cubicBezTo>
              <a:cubicBezTo>
                <a:pt x="3476" y="4635"/>
                <a:pt x="6293" y="591"/>
                <a:pt x="10429" y="0"/>
              </a:cubicBezTo>
              <a:cubicBezTo>
                <a:pt x="10508" y="-11"/>
                <a:pt x="33133" y="5322"/>
                <a:pt x="34763" y="6952"/>
              </a:cubicBezTo>
              <a:lnTo>
                <a:pt x="24334" y="31286"/>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49</xdr:col>
      <xdr:colOff>26141</xdr:colOff>
      <xdr:row>307</xdr:row>
      <xdr:rowOff>5283</xdr:rowOff>
    </xdr:from>
    <xdr:to>
      <xdr:col>51</xdr:col>
      <xdr:colOff>5284</xdr:colOff>
      <xdr:row>309</xdr:row>
      <xdr:rowOff>1807</xdr:rowOff>
    </xdr:to>
    <xdr:sp macro="" textlink="">
      <xdr:nvSpPr>
        <xdr:cNvPr id="90" name="Freeform 102">
          <a:extLst>
            <a:ext uri="{FF2B5EF4-FFF2-40B4-BE49-F238E27FC236}">
              <a16:creationId xmlns:a16="http://schemas.microsoft.com/office/drawing/2014/main" id="{00000000-0008-0000-0F00-00005A000000}"/>
            </a:ext>
          </a:extLst>
        </xdr:cNvPr>
        <xdr:cNvSpPr/>
      </xdr:nvSpPr>
      <xdr:spPr>
        <a:xfrm>
          <a:off x="2289281" y="4851603"/>
          <a:ext cx="40103" cy="27004"/>
        </a:xfrm>
        <a:custGeom>
          <a:avLst/>
          <a:gdLst>
            <a:gd name="connsiteX0" fmla="*/ 24334 w 34763"/>
            <a:gd name="connsiteY0" fmla="*/ 31286 h 31286"/>
            <a:gd name="connsiteX1" fmla="*/ 6953 w 34763"/>
            <a:gd name="connsiteY1" fmla="*/ 27810 h 31286"/>
            <a:gd name="connsiteX2" fmla="*/ 0 w 34763"/>
            <a:gd name="connsiteY2" fmla="*/ 6952 h 31286"/>
            <a:gd name="connsiteX3" fmla="*/ 10429 w 34763"/>
            <a:gd name="connsiteY3" fmla="*/ 0 h 31286"/>
            <a:gd name="connsiteX4" fmla="*/ 34763 w 34763"/>
            <a:gd name="connsiteY4" fmla="*/ 6952 h 31286"/>
            <a:gd name="connsiteX5" fmla="*/ 24334 w 34763"/>
            <a:gd name="connsiteY5" fmla="*/ 31286 h 3128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4763" h="31286">
              <a:moveTo>
                <a:pt x="24334" y="31286"/>
              </a:moveTo>
              <a:cubicBezTo>
                <a:pt x="18540" y="30127"/>
                <a:pt x="11131" y="31988"/>
                <a:pt x="6953" y="27810"/>
              </a:cubicBezTo>
              <a:cubicBezTo>
                <a:pt x="1771" y="22628"/>
                <a:pt x="0" y="6952"/>
                <a:pt x="0" y="6952"/>
              </a:cubicBezTo>
              <a:cubicBezTo>
                <a:pt x="3476" y="4635"/>
                <a:pt x="6293" y="591"/>
                <a:pt x="10429" y="0"/>
              </a:cubicBezTo>
              <a:cubicBezTo>
                <a:pt x="10508" y="-11"/>
                <a:pt x="33133" y="5322"/>
                <a:pt x="34763" y="6952"/>
              </a:cubicBezTo>
              <a:lnTo>
                <a:pt x="24334" y="31286"/>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53</xdr:col>
      <xdr:colOff>4727</xdr:colOff>
      <xdr:row>311</xdr:row>
      <xdr:rowOff>4727</xdr:rowOff>
    </xdr:from>
    <xdr:to>
      <xdr:col>54</xdr:col>
      <xdr:colOff>11680</xdr:colOff>
      <xdr:row>313</xdr:row>
      <xdr:rowOff>1250</xdr:rowOff>
    </xdr:to>
    <xdr:sp macro="" textlink="">
      <xdr:nvSpPr>
        <xdr:cNvPr id="91" name="Freeform 103">
          <a:extLst>
            <a:ext uri="{FF2B5EF4-FFF2-40B4-BE49-F238E27FC236}">
              <a16:creationId xmlns:a16="http://schemas.microsoft.com/office/drawing/2014/main" id="{00000000-0008-0000-0F00-00005B000000}"/>
            </a:ext>
          </a:extLst>
        </xdr:cNvPr>
        <xdr:cNvSpPr/>
      </xdr:nvSpPr>
      <xdr:spPr>
        <a:xfrm>
          <a:off x="2389787" y="4912007"/>
          <a:ext cx="37433" cy="27003"/>
        </a:xfrm>
        <a:custGeom>
          <a:avLst/>
          <a:gdLst>
            <a:gd name="connsiteX0" fmla="*/ 24334 w 34763"/>
            <a:gd name="connsiteY0" fmla="*/ 31286 h 31286"/>
            <a:gd name="connsiteX1" fmla="*/ 6953 w 34763"/>
            <a:gd name="connsiteY1" fmla="*/ 27810 h 31286"/>
            <a:gd name="connsiteX2" fmla="*/ 0 w 34763"/>
            <a:gd name="connsiteY2" fmla="*/ 6952 h 31286"/>
            <a:gd name="connsiteX3" fmla="*/ 10429 w 34763"/>
            <a:gd name="connsiteY3" fmla="*/ 0 h 31286"/>
            <a:gd name="connsiteX4" fmla="*/ 34763 w 34763"/>
            <a:gd name="connsiteY4" fmla="*/ 6952 h 31286"/>
            <a:gd name="connsiteX5" fmla="*/ 24334 w 34763"/>
            <a:gd name="connsiteY5" fmla="*/ 31286 h 3128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4763" h="31286">
              <a:moveTo>
                <a:pt x="24334" y="31286"/>
              </a:moveTo>
              <a:cubicBezTo>
                <a:pt x="18540" y="30127"/>
                <a:pt x="11131" y="31988"/>
                <a:pt x="6953" y="27810"/>
              </a:cubicBezTo>
              <a:cubicBezTo>
                <a:pt x="1771" y="22628"/>
                <a:pt x="0" y="6952"/>
                <a:pt x="0" y="6952"/>
              </a:cubicBezTo>
              <a:cubicBezTo>
                <a:pt x="3476" y="4635"/>
                <a:pt x="6293" y="591"/>
                <a:pt x="10429" y="0"/>
              </a:cubicBezTo>
              <a:cubicBezTo>
                <a:pt x="10508" y="-11"/>
                <a:pt x="33133" y="5322"/>
                <a:pt x="34763" y="6952"/>
              </a:cubicBezTo>
              <a:lnTo>
                <a:pt x="24334" y="31286"/>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47</xdr:col>
      <xdr:colOff>4171</xdr:colOff>
      <xdr:row>314</xdr:row>
      <xdr:rowOff>14600</xdr:rowOff>
    </xdr:from>
    <xdr:to>
      <xdr:col>48</xdr:col>
      <xdr:colOff>11123</xdr:colOff>
      <xdr:row>316</xdr:row>
      <xdr:rowOff>11123</xdr:rowOff>
    </xdr:to>
    <xdr:sp macro="" textlink="">
      <xdr:nvSpPr>
        <xdr:cNvPr id="92" name="Freeform 104">
          <a:extLst>
            <a:ext uri="{FF2B5EF4-FFF2-40B4-BE49-F238E27FC236}">
              <a16:creationId xmlns:a16="http://schemas.microsoft.com/office/drawing/2014/main" id="{00000000-0008-0000-0F00-00005C000000}"/>
            </a:ext>
          </a:extLst>
        </xdr:cNvPr>
        <xdr:cNvSpPr/>
      </xdr:nvSpPr>
      <xdr:spPr>
        <a:xfrm>
          <a:off x="2206351" y="4967600"/>
          <a:ext cx="37432" cy="27003"/>
        </a:xfrm>
        <a:custGeom>
          <a:avLst/>
          <a:gdLst>
            <a:gd name="connsiteX0" fmla="*/ 24334 w 34763"/>
            <a:gd name="connsiteY0" fmla="*/ 31286 h 31286"/>
            <a:gd name="connsiteX1" fmla="*/ 6953 w 34763"/>
            <a:gd name="connsiteY1" fmla="*/ 27810 h 31286"/>
            <a:gd name="connsiteX2" fmla="*/ 0 w 34763"/>
            <a:gd name="connsiteY2" fmla="*/ 6952 h 31286"/>
            <a:gd name="connsiteX3" fmla="*/ 10429 w 34763"/>
            <a:gd name="connsiteY3" fmla="*/ 0 h 31286"/>
            <a:gd name="connsiteX4" fmla="*/ 34763 w 34763"/>
            <a:gd name="connsiteY4" fmla="*/ 6952 h 31286"/>
            <a:gd name="connsiteX5" fmla="*/ 24334 w 34763"/>
            <a:gd name="connsiteY5" fmla="*/ 31286 h 3128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4763" h="31286">
              <a:moveTo>
                <a:pt x="24334" y="31286"/>
              </a:moveTo>
              <a:cubicBezTo>
                <a:pt x="18540" y="30127"/>
                <a:pt x="11131" y="31988"/>
                <a:pt x="6953" y="27810"/>
              </a:cubicBezTo>
              <a:cubicBezTo>
                <a:pt x="1771" y="22628"/>
                <a:pt x="0" y="6952"/>
                <a:pt x="0" y="6952"/>
              </a:cubicBezTo>
              <a:cubicBezTo>
                <a:pt x="3476" y="4635"/>
                <a:pt x="6293" y="591"/>
                <a:pt x="10429" y="0"/>
              </a:cubicBezTo>
              <a:cubicBezTo>
                <a:pt x="10508" y="-11"/>
                <a:pt x="33133" y="5322"/>
                <a:pt x="34763" y="6952"/>
              </a:cubicBezTo>
              <a:lnTo>
                <a:pt x="24334" y="31286"/>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44</xdr:col>
      <xdr:colOff>24472</xdr:colOff>
      <xdr:row>312</xdr:row>
      <xdr:rowOff>10567</xdr:rowOff>
    </xdr:from>
    <xdr:to>
      <xdr:col>46</xdr:col>
      <xdr:colOff>3615</xdr:colOff>
      <xdr:row>314</xdr:row>
      <xdr:rowOff>7091</xdr:rowOff>
    </xdr:to>
    <xdr:sp macro="" textlink="">
      <xdr:nvSpPr>
        <xdr:cNvPr id="93" name="Freeform 105">
          <a:extLst>
            <a:ext uri="{FF2B5EF4-FFF2-40B4-BE49-F238E27FC236}">
              <a16:creationId xmlns:a16="http://schemas.microsoft.com/office/drawing/2014/main" id="{00000000-0008-0000-0F00-00005D000000}"/>
            </a:ext>
          </a:extLst>
        </xdr:cNvPr>
        <xdr:cNvSpPr/>
      </xdr:nvSpPr>
      <xdr:spPr>
        <a:xfrm>
          <a:off x="2135212" y="4933087"/>
          <a:ext cx="40103" cy="27004"/>
        </a:xfrm>
        <a:custGeom>
          <a:avLst/>
          <a:gdLst>
            <a:gd name="connsiteX0" fmla="*/ 24334 w 34763"/>
            <a:gd name="connsiteY0" fmla="*/ 31286 h 31286"/>
            <a:gd name="connsiteX1" fmla="*/ 6953 w 34763"/>
            <a:gd name="connsiteY1" fmla="*/ 27810 h 31286"/>
            <a:gd name="connsiteX2" fmla="*/ 0 w 34763"/>
            <a:gd name="connsiteY2" fmla="*/ 6952 h 31286"/>
            <a:gd name="connsiteX3" fmla="*/ 10429 w 34763"/>
            <a:gd name="connsiteY3" fmla="*/ 0 h 31286"/>
            <a:gd name="connsiteX4" fmla="*/ 34763 w 34763"/>
            <a:gd name="connsiteY4" fmla="*/ 6952 h 31286"/>
            <a:gd name="connsiteX5" fmla="*/ 24334 w 34763"/>
            <a:gd name="connsiteY5" fmla="*/ 31286 h 3128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4763" h="31286">
              <a:moveTo>
                <a:pt x="24334" y="31286"/>
              </a:moveTo>
              <a:cubicBezTo>
                <a:pt x="18540" y="30127"/>
                <a:pt x="11131" y="31988"/>
                <a:pt x="6953" y="27810"/>
              </a:cubicBezTo>
              <a:cubicBezTo>
                <a:pt x="1771" y="22628"/>
                <a:pt x="0" y="6952"/>
                <a:pt x="0" y="6952"/>
              </a:cubicBezTo>
              <a:cubicBezTo>
                <a:pt x="3476" y="4635"/>
                <a:pt x="6293" y="591"/>
                <a:pt x="10429" y="0"/>
              </a:cubicBezTo>
              <a:cubicBezTo>
                <a:pt x="10508" y="-11"/>
                <a:pt x="33133" y="5322"/>
                <a:pt x="34763" y="6952"/>
              </a:cubicBezTo>
              <a:lnTo>
                <a:pt x="24334" y="31286"/>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43</xdr:col>
      <xdr:colOff>10010</xdr:colOff>
      <xdr:row>309</xdr:row>
      <xdr:rowOff>16964</xdr:rowOff>
    </xdr:from>
    <xdr:to>
      <xdr:col>44</xdr:col>
      <xdr:colOff>16963</xdr:colOff>
      <xdr:row>311</xdr:row>
      <xdr:rowOff>13487</xdr:rowOff>
    </xdr:to>
    <xdr:sp macro="" textlink="">
      <xdr:nvSpPr>
        <xdr:cNvPr id="94" name="Freeform 106">
          <a:extLst>
            <a:ext uri="{FF2B5EF4-FFF2-40B4-BE49-F238E27FC236}">
              <a16:creationId xmlns:a16="http://schemas.microsoft.com/office/drawing/2014/main" id="{00000000-0008-0000-0F00-00005E000000}"/>
            </a:ext>
          </a:extLst>
        </xdr:cNvPr>
        <xdr:cNvSpPr/>
      </xdr:nvSpPr>
      <xdr:spPr>
        <a:xfrm>
          <a:off x="2090270" y="4893764"/>
          <a:ext cx="37433" cy="27003"/>
        </a:xfrm>
        <a:custGeom>
          <a:avLst/>
          <a:gdLst>
            <a:gd name="connsiteX0" fmla="*/ 24334 w 34763"/>
            <a:gd name="connsiteY0" fmla="*/ 31286 h 31286"/>
            <a:gd name="connsiteX1" fmla="*/ 6953 w 34763"/>
            <a:gd name="connsiteY1" fmla="*/ 27810 h 31286"/>
            <a:gd name="connsiteX2" fmla="*/ 0 w 34763"/>
            <a:gd name="connsiteY2" fmla="*/ 6952 h 31286"/>
            <a:gd name="connsiteX3" fmla="*/ 10429 w 34763"/>
            <a:gd name="connsiteY3" fmla="*/ 0 h 31286"/>
            <a:gd name="connsiteX4" fmla="*/ 34763 w 34763"/>
            <a:gd name="connsiteY4" fmla="*/ 6952 h 31286"/>
            <a:gd name="connsiteX5" fmla="*/ 24334 w 34763"/>
            <a:gd name="connsiteY5" fmla="*/ 31286 h 3128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4763" h="31286">
              <a:moveTo>
                <a:pt x="24334" y="31286"/>
              </a:moveTo>
              <a:cubicBezTo>
                <a:pt x="18540" y="30127"/>
                <a:pt x="11131" y="31988"/>
                <a:pt x="6953" y="27810"/>
              </a:cubicBezTo>
              <a:cubicBezTo>
                <a:pt x="1771" y="22628"/>
                <a:pt x="0" y="6952"/>
                <a:pt x="0" y="6952"/>
              </a:cubicBezTo>
              <a:cubicBezTo>
                <a:pt x="3476" y="4635"/>
                <a:pt x="6293" y="591"/>
                <a:pt x="10429" y="0"/>
              </a:cubicBezTo>
              <a:cubicBezTo>
                <a:pt x="10508" y="-11"/>
                <a:pt x="33133" y="5322"/>
                <a:pt x="34763" y="6952"/>
              </a:cubicBezTo>
              <a:lnTo>
                <a:pt x="24334" y="31286"/>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43</xdr:col>
      <xdr:colOff>5977</xdr:colOff>
      <xdr:row>305</xdr:row>
      <xdr:rowOff>12931</xdr:rowOff>
    </xdr:from>
    <xdr:to>
      <xdr:col>44</xdr:col>
      <xdr:colOff>12930</xdr:colOff>
      <xdr:row>307</xdr:row>
      <xdr:rowOff>9454</xdr:rowOff>
    </xdr:to>
    <xdr:sp macro="" textlink="">
      <xdr:nvSpPr>
        <xdr:cNvPr id="95" name="Freeform 107">
          <a:extLst>
            <a:ext uri="{FF2B5EF4-FFF2-40B4-BE49-F238E27FC236}">
              <a16:creationId xmlns:a16="http://schemas.microsoft.com/office/drawing/2014/main" id="{00000000-0008-0000-0F00-00005F000000}"/>
            </a:ext>
          </a:extLst>
        </xdr:cNvPr>
        <xdr:cNvSpPr/>
      </xdr:nvSpPr>
      <xdr:spPr>
        <a:xfrm>
          <a:off x="2086237" y="4828771"/>
          <a:ext cx="37433" cy="27003"/>
        </a:xfrm>
        <a:custGeom>
          <a:avLst/>
          <a:gdLst>
            <a:gd name="connsiteX0" fmla="*/ 24334 w 34763"/>
            <a:gd name="connsiteY0" fmla="*/ 31286 h 31286"/>
            <a:gd name="connsiteX1" fmla="*/ 6953 w 34763"/>
            <a:gd name="connsiteY1" fmla="*/ 27810 h 31286"/>
            <a:gd name="connsiteX2" fmla="*/ 0 w 34763"/>
            <a:gd name="connsiteY2" fmla="*/ 6952 h 31286"/>
            <a:gd name="connsiteX3" fmla="*/ 10429 w 34763"/>
            <a:gd name="connsiteY3" fmla="*/ 0 h 31286"/>
            <a:gd name="connsiteX4" fmla="*/ 34763 w 34763"/>
            <a:gd name="connsiteY4" fmla="*/ 6952 h 31286"/>
            <a:gd name="connsiteX5" fmla="*/ 24334 w 34763"/>
            <a:gd name="connsiteY5" fmla="*/ 31286 h 3128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4763" h="31286">
              <a:moveTo>
                <a:pt x="24334" y="31286"/>
              </a:moveTo>
              <a:cubicBezTo>
                <a:pt x="18540" y="30127"/>
                <a:pt x="11131" y="31988"/>
                <a:pt x="6953" y="27810"/>
              </a:cubicBezTo>
              <a:cubicBezTo>
                <a:pt x="1771" y="22628"/>
                <a:pt x="0" y="6952"/>
                <a:pt x="0" y="6952"/>
              </a:cubicBezTo>
              <a:cubicBezTo>
                <a:pt x="3476" y="4635"/>
                <a:pt x="6293" y="591"/>
                <a:pt x="10429" y="0"/>
              </a:cubicBezTo>
              <a:cubicBezTo>
                <a:pt x="10508" y="-11"/>
                <a:pt x="33133" y="5322"/>
                <a:pt x="34763" y="6952"/>
              </a:cubicBezTo>
              <a:lnTo>
                <a:pt x="24334" y="31286"/>
              </a:lnTo>
              <a:close/>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48</xdr:col>
      <xdr:colOff>0</xdr:colOff>
      <xdr:row>208</xdr:row>
      <xdr:rowOff>1138</xdr:rowOff>
    </xdr:from>
    <xdr:ext cx="1079013" cy="257891"/>
    <xdr:sp macro="" textlink="">
      <xdr:nvSpPr>
        <xdr:cNvPr id="96" name="TextBox 95">
          <a:extLst>
            <a:ext uri="{FF2B5EF4-FFF2-40B4-BE49-F238E27FC236}">
              <a16:creationId xmlns:a16="http://schemas.microsoft.com/office/drawing/2014/main" id="{00000000-0008-0000-0F00-000060000000}"/>
            </a:ext>
          </a:extLst>
        </xdr:cNvPr>
        <xdr:cNvSpPr txBox="1"/>
      </xdr:nvSpPr>
      <xdr:spPr>
        <a:xfrm>
          <a:off x="2232660" y="3338698"/>
          <a:ext cx="1079013" cy="25789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050">
              <a:latin typeface="Bookman Old Style" panose="02050604050505020204" pitchFamily="18" charset="0"/>
            </a:rPr>
            <a:t>Maharashtra</a:t>
          </a:r>
        </a:p>
      </xdr:txBody>
    </xdr:sp>
    <xdr:clientData/>
  </xdr:oneCellAnchor>
  <xdr:oneCellAnchor>
    <xdr:from>
      <xdr:col>67</xdr:col>
      <xdr:colOff>19717</xdr:colOff>
      <xdr:row>245</xdr:row>
      <xdr:rowOff>17390</xdr:rowOff>
    </xdr:from>
    <xdr:ext cx="227819" cy="777905"/>
    <xdr:sp macro="" textlink="">
      <xdr:nvSpPr>
        <xdr:cNvPr id="97" name="TextBox 96">
          <a:extLst>
            <a:ext uri="{FF2B5EF4-FFF2-40B4-BE49-F238E27FC236}">
              <a16:creationId xmlns:a16="http://schemas.microsoft.com/office/drawing/2014/main" id="{00000000-0008-0000-0F00-000061000000}"/>
            </a:ext>
          </a:extLst>
        </xdr:cNvPr>
        <xdr:cNvSpPr txBox="1"/>
      </xdr:nvSpPr>
      <xdr:spPr>
        <a:xfrm rot="4544873">
          <a:off x="2556454" y="4193873"/>
          <a:ext cx="777905" cy="2278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900">
              <a:latin typeface="Bookman Old Style" panose="02050604050505020204" pitchFamily="18" charset="0"/>
            </a:rPr>
            <a:t>Karnataka</a:t>
          </a:r>
        </a:p>
      </xdr:txBody>
    </xdr:sp>
    <xdr:clientData/>
  </xdr:oneCellAnchor>
  <xdr:oneCellAnchor>
    <xdr:from>
      <xdr:col>80</xdr:col>
      <xdr:colOff>1018</xdr:colOff>
      <xdr:row>252</xdr:row>
      <xdr:rowOff>908</xdr:rowOff>
    </xdr:from>
    <xdr:ext cx="641714" cy="363305"/>
    <xdr:sp macro="" textlink="">
      <xdr:nvSpPr>
        <xdr:cNvPr id="98" name="TextBox 97">
          <a:extLst>
            <a:ext uri="{FF2B5EF4-FFF2-40B4-BE49-F238E27FC236}">
              <a16:creationId xmlns:a16="http://schemas.microsoft.com/office/drawing/2014/main" id="{00000000-0008-0000-0F00-000062000000}"/>
            </a:ext>
          </a:extLst>
        </xdr:cNvPr>
        <xdr:cNvSpPr txBox="1"/>
      </xdr:nvSpPr>
      <xdr:spPr>
        <a:xfrm>
          <a:off x="3209038" y="4009028"/>
          <a:ext cx="641714" cy="3633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900">
              <a:latin typeface="Bookman Old Style" panose="02050604050505020204" pitchFamily="18" charset="0"/>
            </a:rPr>
            <a:t>Andhra</a:t>
          </a:r>
        </a:p>
        <a:p>
          <a:r>
            <a:rPr lang="en-US" sz="900">
              <a:latin typeface="Bookman Old Style" panose="02050604050505020204" pitchFamily="18" charset="0"/>
            </a:rPr>
            <a:t>Pradesh</a:t>
          </a:r>
        </a:p>
      </xdr:txBody>
    </xdr:sp>
    <xdr:clientData/>
  </xdr:oneCellAnchor>
  <xdr:oneCellAnchor>
    <xdr:from>
      <xdr:col>72</xdr:col>
      <xdr:colOff>23600</xdr:colOff>
      <xdr:row>293</xdr:row>
      <xdr:rowOff>12937</xdr:rowOff>
    </xdr:from>
    <xdr:ext cx="840230" cy="227819"/>
    <xdr:sp macro="" textlink="">
      <xdr:nvSpPr>
        <xdr:cNvPr id="99" name="TextBox 98">
          <a:extLst>
            <a:ext uri="{FF2B5EF4-FFF2-40B4-BE49-F238E27FC236}">
              <a16:creationId xmlns:a16="http://schemas.microsoft.com/office/drawing/2014/main" id="{00000000-0008-0000-0F00-000063000000}"/>
            </a:ext>
          </a:extLst>
        </xdr:cNvPr>
        <xdr:cNvSpPr txBox="1"/>
      </xdr:nvSpPr>
      <xdr:spPr>
        <a:xfrm>
          <a:off x="2987780" y="4645897"/>
          <a:ext cx="840230" cy="2278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900">
              <a:latin typeface="Bookman Old Style" panose="02050604050505020204" pitchFamily="18" charset="0"/>
            </a:rPr>
            <a:t>Tamil Nadu</a:t>
          </a:r>
        </a:p>
      </xdr:txBody>
    </xdr:sp>
    <xdr:clientData/>
  </xdr:oneCellAnchor>
  <xdr:oneCellAnchor>
    <xdr:from>
      <xdr:col>120</xdr:col>
      <xdr:colOff>10094</xdr:colOff>
      <xdr:row>189</xdr:row>
      <xdr:rowOff>14927</xdr:rowOff>
    </xdr:from>
    <xdr:ext cx="586314" cy="227819"/>
    <xdr:sp macro="" textlink="">
      <xdr:nvSpPr>
        <xdr:cNvPr id="100" name="TextBox 99">
          <a:extLst>
            <a:ext uri="{FF2B5EF4-FFF2-40B4-BE49-F238E27FC236}">
              <a16:creationId xmlns:a16="http://schemas.microsoft.com/office/drawing/2014/main" id="{00000000-0008-0000-0F00-000064000000}"/>
            </a:ext>
          </a:extLst>
        </xdr:cNvPr>
        <xdr:cNvSpPr txBox="1"/>
      </xdr:nvSpPr>
      <xdr:spPr>
        <a:xfrm>
          <a:off x="4437314" y="3062927"/>
          <a:ext cx="586314" cy="2278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900">
              <a:latin typeface="Bookman Old Style" panose="02050604050505020204" pitchFamily="18" charset="0"/>
            </a:rPr>
            <a:t>Odisha</a:t>
          </a:r>
        </a:p>
      </xdr:txBody>
    </xdr:sp>
    <xdr:clientData/>
  </xdr:oneCellAnchor>
  <xdr:oneCellAnchor>
    <xdr:from>
      <xdr:col>69</xdr:col>
      <xdr:colOff>15313</xdr:colOff>
      <xdr:row>291</xdr:row>
      <xdr:rowOff>13246</xdr:rowOff>
    </xdr:from>
    <xdr:ext cx="227819" cy="547073"/>
    <xdr:sp macro="" textlink="">
      <xdr:nvSpPr>
        <xdr:cNvPr id="101" name="TextBox 100">
          <a:extLst>
            <a:ext uri="{FF2B5EF4-FFF2-40B4-BE49-F238E27FC236}">
              <a16:creationId xmlns:a16="http://schemas.microsoft.com/office/drawing/2014/main" id="{00000000-0008-0000-0F00-000065000000}"/>
            </a:ext>
          </a:extLst>
        </xdr:cNvPr>
        <xdr:cNvSpPr txBox="1"/>
      </xdr:nvSpPr>
      <xdr:spPr>
        <a:xfrm rot="3864084">
          <a:off x="2728426" y="4775353"/>
          <a:ext cx="547073" cy="2278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900">
              <a:latin typeface="Bookman Old Style" panose="02050604050505020204" pitchFamily="18" charset="0"/>
            </a:rPr>
            <a:t>Kerala</a:t>
          </a:r>
        </a:p>
      </xdr:txBody>
    </xdr:sp>
    <xdr:clientData/>
  </xdr:oneCellAnchor>
  <xdr:oneCellAnchor>
    <xdr:from>
      <xdr:col>28</xdr:col>
      <xdr:colOff>16917</xdr:colOff>
      <xdr:row>292</xdr:row>
      <xdr:rowOff>6257</xdr:rowOff>
    </xdr:from>
    <xdr:ext cx="778931" cy="197683"/>
    <xdr:sp macro="" textlink="">
      <xdr:nvSpPr>
        <xdr:cNvPr id="102" name="TextBox 101">
          <a:extLst>
            <a:ext uri="{FF2B5EF4-FFF2-40B4-BE49-F238E27FC236}">
              <a16:creationId xmlns:a16="http://schemas.microsoft.com/office/drawing/2014/main" id="{00000000-0008-0000-0F00-000066000000}"/>
            </a:ext>
          </a:extLst>
        </xdr:cNvPr>
        <xdr:cNvSpPr txBox="1"/>
      </xdr:nvSpPr>
      <xdr:spPr>
        <a:xfrm>
          <a:off x="1639977" y="4623977"/>
          <a:ext cx="778931" cy="19768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700">
              <a:latin typeface="Bookman Old Style" panose="02050604050505020204" pitchFamily="18" charset="0"/>
            </a:rPr>
            <a:t>Lakshadweep</a:t>
          </a:r>
        </a:p>
      </xdr:txBody>
    </xdr:sp>
    <xdr:clientData/>
  </xdr:oneCellAnchor>
  <xdr:oneCellAnchor>
    <xdr:from>
      <xdr:col>46</xdr:col>
      <xdr:colOff>20046</xdr:colOff>
      <xdr:row>248</xdr:row>
      <xdr:rowOff>5831</xdr:rowOff>
    </xdr:from>
    <xdr:ext cx="408573" cy="227819"/>
    <xdr:sp macro="" textlink="">
      <xdr:nvSpPr>
        <xdr:cNvPr id="103" name="TextBox 102">
          <a:extLst>
            <a:ext uri="{FF2B5EF4-FFF2-40B4-BE49-F238E27FC236}">
              <a16:creationId xmlns:a16="http://schemas.microsoft.com/office/drawing/2014/main" id="{00000000-0008-0000-0F00-000067000000}"/>
            </a:ext>
          </a:extLst>
        </xdr:cNvPr>
        <xdr:cNvSpPr txBox="1"/>
      </xdr:nvSpPr>
      <xdr:spPr>
        <a:xfrm>
          <a:off x="2191746" y="3952991"/>
          <a:ext cx="408573" cy="2278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900">
              <a:latin typeface="Bookman Old Style" panose="02050604050505020204" pitchFamily="18" charset="0"/>
            </a:rPr>
            <a:t>Goa</a:t>
          </a:r>
        </a:p>
      </xdr:txBody>
    </xdr:sp>
    <xdr:clientData/>
  </xdr:oneCellAnchor>
  <xdr:oneCellAnchor>
    <xdr:from>
      <xdr:col>95</xdr:col>
      <xdr:colOff>19191</xdr:colOff>
      <xdr:row>287</xdr:row>
      <xdr:rowOff>8530</xdr:rowOff>
    </xdr:from>
    <xdr:ext cx="771493" cy="212751"/>
    <xdr:sp macro="" textlink="">
      <xdr:nvSpPr>
        <xdr:cNvPr id="104" name="TextBox 103">
          <a:extLst>
            <a:ext uri="{FF2B5EF4-FFF2-40B4-BE49-F238E27FC236}">
              <a16:creationId xmlns:a16="http://schemas.microsoft.com/office/drawing/2014/main" id="{00000000-0008-0000-0F00-000068000000}"/>
            </a:ext>
          </a:extLst>
        </xdr:cNvPr>
        <xdr:cNvSpPr txBox="1"/>
      </xdr:nvSpPr>
      <xdr:spPr>
        <a:xfrm>
          <a:off x="3684411" y="4550050"/>
          <a:ext cx="771493"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Puducherry</a:t>
          </a:r>
        </a:p>
      </xdr:txBody>
    </xdr:sp>
    <xdr:clientData/>
  </xdr:oneCellAnchor>
  <xdr:oneCellAnchor>
    <xdr:from>
      <xdr:col>169</xdr:col>
      <xdr:colOff>17772</xdr:colOff>
      <xdr:row>267</xdr:row>
      <xdr:rowOff>10663</xdr:rowOff>
    </xdr:from>
    <xdr:ext cx="608372" cy="513730"/>
    <xdr:sp macro="" textlink="">
      <xdr:nvSpPr>
        <xdr:cNvPr id="105" name="TextBox 104">
          <a:extLst>
            <a:ext uri="{FF2B5EF4-FFF2-40B4-BE49-F238E27FC236}">
              <a16:creationId xmlns:a16="http://schemas.microsoft.com/office/drawing/2014/main" id="{00000000-0008-0000-0F00-000069000000}"/>
            </a:ext>
          </a:extLst>
        </xdr:cNvPr>
        <xdr:cNvSpPr txBox="1"/>
      </xdr:nvSpPr>
      <xdr:spPr>
        <a:xfrm>
          <a:off x="5938512" y="4247383"/>
          <a:ext cx="608372" cy="513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700">
              <a:latin typeface="Bookman Old Style" panose="02050604050505020204" pitchFamily="18" charset="0"/>
            </a:rPr>
            <a:t>Andaman</a:t>
          </a:r>
        </a:p>
        <a:p>
          <a:pPr algn="ctr"/>
          <a:r>
            <a:rPr lang="en-US" sz="700">
              <a:latin typeface="Bookman Old Style" panose="02050604050505020204" pitchFamily="18" charset="0"/>
            </a:rPr>
            <a:t>and </a:t>
          </a:r>
        </a:p>
        <a:p>
          <a:pPr algn="ctr"/>
          <a:r>
            <a:rPr lang="en-US" sz="700">
              <a:latin typeface="Bookman Old Style" panose="02050604050505020204" pitchFamily="18" charset="0"/>
            </a:rPr>
            <a:t>Nicobar</a:t>
          </a:r>
        </a:p>
        <a:p>
          <a:pPr algn="ctr"/>
          <a:r>
            <a:rPr lang="en-US" sz="700">
              <a:latin typeface="Bookman Old Style" panose="02050604050505020204" pitchFamily="18" charset="0"/>
            </a:rPr>
            <a:t>Islands</a:t>
          </a:r>
        </a:p>
      </xdr:txBody>
    </xdr:sp>
    <xdr:clientData/>
  </xdr:oneCellAnchor>
  <xdr:oneCellAnchor>
    <xdr:from>
      <xdr:col>109</xdr:col>
      <xdr:colOff>2133</xdr:colOff>
      <xdr:row>161</xdr:row>
      <xdr:rowOff>9363</xdr:rowOff>
    </xdr:from>
    <xdr:ext cx="227819" cy="927946"/>
    <xdr:sp macro="" textlink="">
      <xdr:nvSpPr>
        <xdr:cNvPr id="106" name="TextBox 105">
          <a:extLst>
            <a:ext uri="{FF2B5EF4-FFF2-40B4-BE49-F238E27FC236}">
              <a16:creationId xmlns:a16="http://schemas.microsoft.com/office/drawing/2014/main" id="{00000000-0008-0000-0F00-00006A000000}"/>
            </a:ext>
          </a:extLst>
        </xdr:cNvPr>
        <xdr:cNvSpPr txBox="1"/>
      </xdr:nvSpPr>
      <xdr:spPr>
        <a:xfrm rot="18579809">
          <a:off x="3744010" y="2980706"/>
          <a:ext cx="927946" cy="2278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900">
              <a:latin typeface="Bookman Old Style" panose="02050604050505020204" pitchFamily="18" charset="0"/>
            </a:rPr>
            <a:t>Chhattisgarh</a:t>
          </a:r>
        </a:p>
      </xdr:txBody>
    </xdr:sp>
    <xdr:clientData/>
  </xdr:oneCellAnchor>
  <xdr:oneCellAnchor>
    <xdr:from>
      <xdr:col>65</xdr:col>
      <xdr:colOff>25448</xdr:colOff>
      <xdr:row>163</xdr:row>
      <xdr:rowOff>11232</xdr:rowOff>
    </xdr:from>
    <xdr:ext cx="1233671" cy="242887"/>
    <xdr:sp macro="" textlink="">
      <xdr:nvSpPr>
        <xdr:cNvPr id="107" name="TextBox 106">
          <a:extLst>
            <a:ext uri="{FF2B5EF4-FFF2-40B4-BE49-F238E27FC236}">
              <a16:creationId xmlns:a16="http://schemas.microsoft.com/office/drawing/2014/main" id="{00000000-0008-0000-0F00-00006B000000}"/>
            </a:ext>
          </a:extLst>
        </xdr:cNvPr>
        <xdr:cNvSpPr txBox="1"/>
      </xdr:nvSpPr>
      <xdr:spPr>
        <a:xfrm>
          <a:off x="2776268" y="2662992"/>
          <a:ext cx="1233671" cy="2428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000">
              <a:latin typeface="Bookman Old Style" panose="02050604050505020204" pitchFamily="18" charset="0"/>
            </a:rPr>
            <a:t>Madhya Pradesh</a:t>
          </a:r>
        </a:p>
      </xdr:txBody>
    </xdr:sp>
    <xdr:clientData/>
  </xdr:oneCellAnchor>
  <xdr:oneCellAnchor>
    <xdr:from>
      <xdr:col>141</xdr:col>
      <xdr:colOff>22746</xdr:colOff>
      <xdr:row>159</xdr:row>
      <xdr:rowOff>4976</xdr:rowOff>
    </xdr:from>
    <xdr:ext cx="570156" cy="363305"/>
    <xdr:sp macro="" textlink="">
      <xdr:nvSpPr>
        <xdr:cNvPr id="108" name="TextBox 107">
          <a:extLst>
            <a:ext uri="{FF2B5EF4-FFF2-40B4-BE49-F238E27FC236}">
              <a16:creationId xmlns:a16="http://schemas.microsoft.com/office/drawing/2014/main" id="{00000000-0008-0000-0F00-00006C000000}"/>
            </a:ext>
          </a:extLst>
        </xdr:cNvPr>
        <xdr:cNvSpPr txBox="1"/>
      </xdr:nvSpPr>
      <xdr:spPr>
        <a:xfrm>
          <a:off x="5090046" y="2595776"/>
          <a:ext cx="570156" cy="3633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900">
              <a:latin typeface="Bookman Old Style" panose="02050604050505020204" pitchFamily="18" charset="0"/>
            </a:rPr>
            <a:t>West</a:t>
          </a:r>
        </a:p>
        <a:p>
          <a:r>
            <a:rPr lang="en-US" sz="900">
              <a:latin typeface="Bookman Old Style" panose="02050604050505020204" pitchFamily="18" charset="0"/>
            </a:rPr>
            <a:t>Bengal</a:t>
          </a:r>
        </a:p>
      </xdr:txBody>
    </xdr:sp>
    <xdr:clientData/>
  </xdr:oneCellAnchor>
  <xdr:oneCellAnchor>
    <xdr:from>
      <xdr:col>129</xdr:col>
      <xdr:colOff>4549</xdr:colOff>
      <xdr:row>131</xdr:row>
      <xdr:rowOff>11657</xdr:rowOff>
    </xdr:from>
    <xdr:ext cx="463717" cy="212751"/>
    <xdr:sp macro="" textlink="">
      <xdr:nvSpPr>
        <xdr:cNvPr id="109" name="TextBox 108">
          <a:extLst>
            <a:ext uri="{FF2B5EF4-FFF2-40B4-BE49-F238E27FC236}">
              <a16:creationId xmlns:a16="http://schemas.microsoft.com/office/drawing/2014/main" id="{00000000-0008-0000-0F00-00006D000000}"/>
            </a:ext>
          </a:extLst>
        </xdr:cNvPr>
        <xdr:cNvSpPr txBox="1"/>
      </xdr:nvSpPr>
      <xdr:spPr>
        <a:xfrm>
          <a:off x="4706089" y="2175737"/>
          <a:ext cx="463717"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Bihar</a:t>
          </a:r>
        </a:p>
      </xdr:txBody>
    </xdr:sp>
    <xdr:clientData/>
  </xdr:oneCellAnchor>
  <xdr:oneCellAnchor>
    <xdr:from>
      <xdr:col>121</xdr:col>
      <xdr:colOff>3554</xdr:colOff>
      <xdr:row>152</xdr:row>
      <xdr:rowOff>10662</xdr:rowOff>
    </xdr:from>
    <xdr:ext cx="740716" cy="212751"/>
    <xdr:sp macro="" textlink="">
      <xdr:nvSpPr>
        <xdr:cNvPr id="110" name="TextBox 109">
          <a:extLst>
            <a:ext uri="{FF2B5EF4-FFF2-40B4-BE49-F238E27FC236}">
              <a16:creationId xmlns:a16="http://schemas.microsoft.com/office/drawing/2014/main" id="{00000000-0008-0000-0F00-00006E000000}"/>
            </a:ext>
          </a:extLst>
        </xdr:cNvPr>
        <xdr:cNvSpPr txBox="1"/>
      </xdr:nvSpPr>
      <xdr:spPr>
        <a:xfrm>
          <a:off x="4461254" y="2494782"/>
          <a:ext cx="740716"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Jharkhand</a:t>
          </a:r>
        </a:p>
      </xdr:txBody>
    </xdr:sp>
    <xdr:clientData/>
  </xdr:oneCellAnchor>
  <xdr:oneCellAnchor>
    <xdr:from>
      <xdr:col>87</xdr:col>
      <xdr:colOff>24451</xdr:colOff>
      <xdr:row>119</xdr:row>
      <xdr:rowOff>6682</xdr:rowOff>
    </xdr:from>
    <xdr:ext cx="1105687" cy="250390"/>
    <xdr:sp macro="" textlink="">
      <xdr:nvSpPr>
        <xdr:cNvPr id="111" name="TextBox 110">
          <a:extLst>
            <a:ext uri="{FF2B5EF4-FFF2-40B4-BE49-F238E27FC236}">
              <a16:creationId xmlns:a16="http://schemas.microsoft.com/office/drawing/2014/main" id="{00000000-0008-0000-0F00-00006F000000}"/>
            </a:ext>
          </a:extLst>
        </xdr:cNvPr>
        <xdr:cNvSpPr txBox="1"/>
      </xdr:nvSpPr>
      <xdr:spPr>
        <a:xfrm>
          <a:off x="3445831" y="1987882"/>
          <a:ext cx="1105687" cy="2503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050">
              <a:latin typeface="Bookman Old Style" panose="02050604050505020204" pitchFamily="18" charset="0"/>
            </a:rPr>
            <a:t>Uttar Pradesh</a:t>
          </a:r>
        </a:p>
      </xdr:txBody>
    </xdr:sp>
    <xdr:clientData/>
  </xdr:oneCellAnchor>
  <xdr:oneCellAnchor>
    <xdr:from>
      <xdr:col>81</xdr:col>
      <xdr:colOff>13362</xdr:colOff>
      <xdr:row>85</xdr:row>
      <xdr:rowOff>2701</xdr:rowOff>
    </xdr:from>
    <xdr:ext cx="828945" cy="212751"/>
    <xdr:sp macro="" textlink="">
      <xdr:nvSpPr>
        <xdr:cNvPr id="112" name="TextBox 111">
          <a:extLst>
            <a:ext uri="{FF2B5EF4-FFF2-40B4-BE49-F238E27FC236}">
              <a16:creationId xmlns:a16="http://schemas.microsoft.com/office/drawing/2014/main" id="{00000000-0008-0000-0F00-000070000000}"/>
            </a:ext>
          </a:extLst>
        </xdr:cNvPr>
        <xdr:cNvSpPr txBox="1"/>
      </xdr:nvSpPr>
      <xdr:spPr>
        <a:xfrm>
          <a:off x="3251862" y="1465741"/>
          <a:ext cx="828945"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Uttarakhand</a:t>
          </a:r>
        </a:p>
      </xdr:txBody>
    </xdr:sp>
    <xdr:clientData/>
  </xdr:oneCellAnchor>
  <xdr:oneCellAnchor>
    <xdr:from>
      <xdr:col>166</xdr:col>
      <xdr:colOff>14216</xdr:colOff>
      <xdr:row>121</xdr:row>
      <xdr:rowOff>14217</xdr:rowOff>
    </xdr:from>
    <xdr:ext cx="517065" cy="212751"/>
    <xdr:sp macro="" textlink="">
      <xdr:nvSpPr>
        <xdr:cNvPr id="113" name="TextBox 112">
          <a:extLst>
            <a:ext uri="{FF2B5EF4-FFF2-40B4-BE49-F238E27FC236}">
              <a16:creationId xmlns:a16="http://schemas.microsoft.com/office/drawing/2014/main" id="{00000000-0008-0000-0F00-000071000000}"/>
            </a:ext>
          </a:extLst>
        </xdr:cNvPr>
        <xdr:cNvSpPr txBox="1"/>
      </xdr:nvSpPr>
      <xdr:spPr>
        <a:xfrm>
          <a:off x="5843516" y="2025897"/>
          <a:ext cx="517065"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Assam</a:t>
          </a:r>
        </a:p>
      </xdr:txBody>
    </xdr:sp>
    <xdr:clientData/>
  </xdr:oneCellAnchor>
  <xdr:oneCellAnchor>
    <xdr:from>
      <xdr:col>187</xdr:col>
      <xdr:colOff>14216</xdr:colOff>
      <xdr:row>93</xdr:row>
      <xdr:rowOff>1138</xdr:rowOff>
    </xdr:from>
    <xdr:ext cx="707886" cy="333168"/>
    <xdr:sp macro="" textlink="">
      <xdr:nvSpPr>
        <xdr:cNvPr id="114" name="TextBox 113">
          <a:extLst>
            <a:ext uri="{FF2B5EF4-FFF2-40B4-BE49-F238E27FC236}">
              <a16:creationId xmlns:a16="http://schemas.microsoft.com/office/drawing/2014/main" id="{00000000-0008-0000-0F00-000072000000}"/>
            </a:ext>
          </a:extLst>
        </xdr:cNvPr>
        <xdr:cNvSpPr txBox="1"/>
      </xdr:nvSpPr>
      <xdr:spPr>
        <a:xfrm>
          <a:off x="6483596" y="1586098"/>
          <a:ext cx="707886" cy="33316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Arunachal</a:t>
          </a:r>
        </a:p>
        <a:p>
          <a:r>
            <a:rPr lang="en-US" sz="800">
              <a:latin typeface="Bookman Old Style" panose="02050604050505020204" pitchFamily="18" charset="0"/>
            </a:rPr>
            <a:t>Pradesh</a:t>
          </a:r>
        </a:p>
      </xdr:txBody>
    </xdr:sp>
    <xdr:clientData/>
  </xdr:oneCellAnchor>
  <xdr:oneCellAnchor>
    <xdr:from>
      <xdr:col>188</xdr:col>
      <xdr:colOff>7108</xdr:colOff>
      <xdr:row>125</xdr:row>
      <xdr:rowOff>7109</xdr:rowOff>
    </xdr:from>
    <xdr:ext cx="656590" cy="212751"/>
    <xdr:sp macro="" textlink="">
      <xdr:nvSpPr>
        <xdr:cNvPr id="115" name="TextBox 114">
          <a:extLst>
            <a:ext uri="{FF2B5EF4-FFF2-40B4-BE49-F238E27FC236}">
              <a16:creationId xmlns:a16="http://schemas.microsoft.com/office/drawing/2014/main" id="{00000000-0008-0000-0F00-000073000000}"/>
            </a:ext>
          </a:extLst>
        </xdr:cNvPr>
        <xdr:cNvSpPr txBox="1"/>
      </xdr:nvSpPr>
      <xdr:spPr>
        <a:xfrm>
          <a:off x="6506968" y="2079749"/>
          <a:ext cx="656590"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Nagaland</a:t>
          </a:r>
        </a:p>
      </xdr:txBody>
    </xdr:sp>
    <xdr:clientData/>
  </xdr:oneCellAnchor>
  <xdr:oneCellAnchor>
    <xdr:from>
      <xdr:col>184</xdr:col>
      <xdr:colOff>10236</xdr:colOff>
      <xdr:row>139</xdr:row>
      <xdr:rowOff>13790</xdr:rowOff>
    </xdr:from>
    <xdr:ext cx="615553" cy="212751"/>
    <xdr:sp macro="" textlink="">
      <xdr:nvSpPr>
        <xdr:cNvPr id="116" name="TextBox 115">
          <a:extLst>
            <a:ext uri="{FF2B5EF4-FFF2-40B4-BE49-F238E27FC236}">
              <a16:creationId xmlns:a16="http://schemas.microsoft.com/office/drawing/2014/main" id="{00000000-0008-0000-0F00-000074000000}"/>
            </a:ext>
          </a:extLst>
        </xdr:cNvPr>
        <xdr:cNvSpPr txBox="1"/>
      </xdr:nvSpPr>
      <xdr:spPr>
        <a:xfrm>
          <a:off x="6388176" y="2299790"/>
          <a:ext cx="615553"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Manipur</a:t>
          </a:r>
        </a:p>
      </xdr:txBody>
    </xdr:sp>
    <xdr:clientData/>
  </xdr:oneCellAnchor>
  <xdr:oneCellAnchor>
    <xdr:from>
      <xdr:col>179</xdr:col>
      <xdr:colOff>6255</xdr:colOff>
      <xdr:row>153</xdr:row>
      <xdr:rowOff>13363</xdr:rowOff>
    </xdr:from>
    <xdr:ext cx="617605" cy="212751"/>
    <xdr:sp macro="" textlink="">
      <xdr:nvSpPr>
        <xdr:cNvPr id="117" name="TextBox 116">
          <a:extLst>
            <a:ext uri="{FF2B5EF4-FFF2-40B4-BE49-F238E27FC236}">
              <a16:creationId xmlns:a16="http://schemas.microsoft.com/office/drawing/2014/main" id="{00000000-0008-0000-0F00-000075000000}"/>
            </a:ext>
          </a:extLst>
        </xdr:cNvPr>
        <xdr:cNvSpPr txBox="1"/>
      </xdr:nvSpPr>
      <xdr:spPr>
        <a:xfrm>
          <a:off x="6231795" y="2512723"/>
          <a:ext cx="617605"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Mizoram</a:t>
          </a:r>
        </a:p>
      </xdr:txBody>
    </xdr:sp>
    <xdr:clientData/>
  </xdr:oneCellAnchor>
  <xdr:oneCellAnchor>
    <xdr:from>
      <xdr:col>168</xdr:col>
      <xdr:colOff>5829</xdr:colOff>
      <xdr:row>149</xdr:row>
      <xdr:rowOff>13079</xdr:rowOff>
    </xdr:from>
    <xdr:ext cx="515013" cy="197683"/>
    <xdr:sp macro="" textlink="">
      <xdr:nvSpPr>
        <xdr:cNvPr id="118" name="TextBox 117">
          <a:extLst>
            <a:ext uri="{FF2B5EF4-FFF2-40B4-BE49-F238E27FC236}">
              <a16:creationId xmlns:a16="http://schemas.microsoft.com/office/drawing/2014/main" id="{00000000-0008-0000-0F00-000076000000}"/>
            </a:ext>
          </a:extLst>
        </xdr:cNvPr>
        <xdr:cNvSpPr txBox="1"/>
      </xdr:nvSpPr>
      <xdr:spPr>
        <a:xfrm>
          <a:off x="5896089" y="2451479"/>
          <a:ext cx="515013" cy="19768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700">
              <a:latin typeface="Bookman Old Style" panose="02050604050505020204" pitchFamily="18" charset="0"/>
            </a:rPr>
            <a:t>Tripura</a:t>
          </a:r>
        </a:p>
      </xdr:txBody>
    </xdr:sp>
    <xdr:clientData/>
  </xdr:oneCellAnchor>
  <xdr:oneCellAnchor>
    <xdr:from>
      <xdr:col>149</xdr:col>
      <xdr:colOff>17344</xdr:colOff>
      <xdr:row>110</xdr:row>
      <xdr:rowOff>3127</xdr:rowOff>
    </xdr:from>
    <xdr:ext cx="537583" cy="212751"/>
    <xdr:sp macro="" textlink="">
      <xdr:nvSpPr>
        <xdr:cNvPr id="119" name="TextBox 118">
          <a:extLst>
            <a:ext uri="{FF2B5EF4-FFF2-40B4-BE49-F238E27FC236}">
              <a16:creationId xmlns:a16="http://schemas.microsoft.com/office/drawing/2014/main" id="{00000000-0008-0000-0F00-000077000000}"/>
            </a:ext>
          </a:extLst>
        </xdr:cNvPr>
        <xdr:cNvSpPr txBox="1"/>
      </xdr:nvSpPr>
      <xdr:spPr>
        <a:xfrm>
          <a:off x="5328484" y="1847167"/>
          <a:ext cx="537583"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Sikkim</a:t>
          </a:r>
        </a:p>
      </xdr:txBody>
    </xdr:sp>
    <xdr:clientData/>
  </xdr:oneCellAnchor>
  <xdr:oneCellAnchor>
    <xdr:from>
      <xdr:col>162</xdr:col>
      <xdr:colOff>17344</xdr:colOff>
      <xdr:row>132</xdr:row>
      <xdr:rowOff>10237</xdr:rowOff>
    </xdr:from>
    <xdr:ext cx="720197" cy="212751"/>
    <xdr:sp macro="" textlink="">
      <xdr:nvSpPr>
        <xdr:cNvPr id="120" name="TextBox 119">
          <a:extLst>
            <a:ext uri="{FF2B5EF4-FFF2-40B4-BE49-F238E27FC236}">
              <a16:creationId xmlns:a16="http://schemas.microsoft.com/office/drawing/2014/main" id="{00000000-0008-0000-0F00-000078000000}"/>
            </a:ext>
          </a:extLst>
        </xdr:cNvPr>
        <xdr:cNvSpPr txBox="1"/>
      </xdr:nvSpPr>
      <xdr:spPr>
        <a:xfrm>
          <a:off x="5724724" y="2189557"/>
          <a:ext cx="720197"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Meghalaya</a:t>
          </a:r>
        </a:p>
      </xdr:txBody>
    </xdr:sp>
    <xdr:clientData/>
  </xdr:oneCellAnchor>
  <xdr:oneCellAnchor>
    <xdr:from>
      <xdr:col>41</xdr:col>
      <xdr:colOff>10236</xdr:colOff>
      <xdr:row>120</xdr:row>
      <xdr:rowOff>17346</xdr:rowOff>
    </xdr:from>
    <xdr:ext cx="855234" cy="250390"/>
    <xdr:sp macro="" textlink="">
      <xdr:nvSpPr>
        <xdr:cNvPr id="121" name="TextBox 120">
          <a:extLst>
            <a:ext uri="{FF2B5EF4-FFF2-40B4-BE49-F238E27FC236}">
              <a16:creationId xmlns:a16="http://schemas.microsoft.com/office/drawing/2014/main" id="{00000000-0008-0000-0F00-000079000000}"/>
            </a:ext>
          </a:extLst>
        </xdr:cNvPr>
        <xdr:cNvSpPr txBox="1"/>
      </xdr:nvSpPr>
      <xdr:spPr>
        <a:xfrm>
          <a:off x="2029536" y="2013786"/>
          <a:ext cx="855234" cy="2503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050">
              <a:latin typeface="Bookman Old Style" panose="02050604050505020204" pitchFamily="18" charset="0"/>
            </a:rPr>
            <a:t>Rajasthan</a:t>
          </a:r>
        </a:p>
      </xdr:txBody>
    </xdr:sp>
    <xdr:clientData/>
  </xdr:oneCellAnchor>
  <xdr:oneCellAnchor>
    <xdr:from>
      <xdr:col>31</xdr:col>
      <xdr:colOff>28007</xdr:colOff>
      <xdr:row>161</xdr:row>
      <xdr:rowOff>17347</xdr:rowOff>
    </xdr:from>
    <xdr:ext cx="690958" cy="250390"/>
    <xdr:sp macro="" textlink="">
      <xdr:nvSpPr>
        <xdr:cNvPr id="122" name="TextBox 121">
          <a:extLst>
            <a:ext uri="{FF2B5EF4-FFF2-40B4-BE49-F238E27FC236}">
              <a16:creationId xmlns:a16="http://schemas.microsoft.com/office/drawing/2014/main" id="{00000000-0008-0000-0F00-00007A000000}"/>
            </a:ext>
          </a:extLst>
        </xdr:cNvPr>
        <xdr:cNvSpPr txBox="1"/>
      </xdr:nvSpPr>
      <xdr:spPr>
        <a:xfrm>
          <a:off x="1742507" y="2638627"/>
          <a:ext cx="690958" cy="2503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050">
              <a:latin typeface="Bookman Old Style" panose="02050604050505020204" pitchFamily="18" charset="0"/>
            </a:rPr>
            <a:t>Gujarat</a:t>
          </a:r>
        </a:p>
      </xdr:txBody>
    </xdr:sp>
    <xdr:clientData/>
  </xdr:oneCellAnchor>
  <xdr:oneCellAnchor>
    <xdr:from>
      <xdr:col>64</xdr:col>
      <xdr:colOff>6255</xdr:colOff>
      <xdr:row>93</xdr:row>
      <xdr:rowOff>13364</xdr:rowOff>
    </xdr:from>
    <xdr:ext cx="613501" cy="212751"/>
    <xdr:sp macro="" textlink="">
      <xdr:nvSpPr>
        <xdr:cNvPr id="123" name="TextBox 122">
          <a:extLst>
            <a:ext uri="{FF2B5EF4-FFF2-40B4-BE49-F238E27FC236}">
              <a16:creationId xmlns:a16="http://schemas.microsoft.com/office/drawing/2014/main" id="{00000000-0008-0000-0F00-00007B000000}"/>
            </a:ext>
          </a:extLst>
        </xdr:cNvPr>
        <xdr:cNvSpPr txBox="1"/>
      </xdr:nvSpPr>
      <xdr:spPr>
        <a:xfrm>
          <a:off x="2726595" y="1598324"/>
          <a:ext cx="613501"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Haryana</a:t>
          </a:r>
        </a:p>
      </xdr:txBody>
    </xdr:sp>
    <xdr:clientData/>
  </xdr:oneCellAnchor>
  <xdr:oneCellAnchor>
    <xdr:from>
      <xdr:col>71</xdr:col>
      <xdr:colOff>15354</xdr:colOff>
      <xdr:row>61</xdr:row>
      <xdr:rowOff>6967</xdr:rowOff>
    </xdr:from>
    <xdr:ext cx="724814" cy="363305"/>
    <xdr:sp macro="" textlink="">
      <xdr:nvSpPr>
        <xdr:cNvPr id="124" name="TextBox 123">
          <a:extLst>
            <a:ext uri="{FF2B5EF4-FFF2-40B4-BE49-F238E27FC236}">
              <a16:creationId xmlns:a16="http://schemas.microsoft.com/office/drawing/2014/main" id="{00000000-0008-0000-0F00-00007C000000}"/>
            </a:ext>
          </a:extLst>
        </xdr:cNvPr>
        <xdr:cNvSpPr txBox="1"/>
      </xdr:nvSpPr>
      <xdr:spPr>
        <a:xfrm>
          <a:off x="2949054" y="1104247"/>
          <a:ext cx="724814" cy="3633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900">
              <a:latin typeface="Bookman Old Style" panose="02050604050505020204" pitchFamily="18" charset="0"/>
            </a:rPr>
            <a:t>Himachal</a:t>
          </a:r>
        </a:p>
        <a:p>
          <a:r>
            <a:rPr lang="en-US" sz="900">
              <a:latin typeface="Bookman Old Style" panose="02050604050505020204" pitchFamily="18" charset="0"/>
            </a:rPr>
            <a:t>Pradesh</a:t>
          </a:r>
        </a:p>
      </xdr:txBody>
    </xdr:sp>
    <xdr:clientData/>
  </xdr:oneCellAnchor>
  <xdr:oneCellAnchor>
    <xdr:from>
      <xdr:col>58</xdr:col>
      <xdr:colOff>8246</xdr:colOff>
      <xdr:row>80</xdr:row>
      <xdr:rowOff>3553</xdr:rowOff>
    </xdr:from>
    <xdr:ext cx="539635" cy="212751"/>
    <xdr:sp macro="" textlink="">
      <xdr:nvSpPr>
        <xdr:cNvPr id="125" name="TextBox 124">
          <a:extLst>
            <a:ext uri="{FF2B5EF4-FFF2-40B4-BE49-F238E27FC236}">
              <a16:creationId xmlns:a16="http://schemas.microsoft.com/office/drawing/2014/main" id="{00000000-0008-0000-0F00-00007D000000}"/>
            </a:ext>
          </a:extLst>
        </xdr:cNvPr>
        <xdr:cNvSpPr txBox="1"/>
      </xdr:nvSpPr>
      <xdr:spPr>
        <a:xfrm>
          <a:off x="2545706" y="1390393"/>
          <a:ext cx="539635"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a:latin typeface="Bookman Old Style" panose="02050604050505020204" pitchFamily="18" charset="0"/>
            </a:rPr>
            <a:t>Punjab</a:t>
          </a:r>
        </a:p>
      </xdr:txBody>
    </xdr:sp>
    <xdr:clientData/>
  </xdr:oneCellAnchor>
  <xdr:oneCellAnchor>
    <xdr:from>
      <xdr:col>75</xdr:col>
      <xdr:colOff>17771</xdr:colOff>
      <xdr:row>102</xdr:row>
      <xdr:rowOff>10664</xdr:rowOff>
    </xdr:from>
    <xdr:ext cx="465769" cy="212751"/>
    <xdr:sp macro="" textlink="">
      <xdr:nvSpPr>
        <xdr:cNvPr id="126" name="TextBox 125">
          <a:extLst>
            <a:ext uri="{FF2B5EF4-FFF2-40B4-BE49-F238E27FC236}">
              <a16:creationId xmlns:a16="http://schemas.microsoft.com/office/drawing/2014/main" id="{00000000-0008-0000-0F00-00007E000000}"/>
            </a:ext>
          </a:extLst>
        </xdr:cNvPr>
        <xdr:cNvSpPr txBox="1"/>
      </xdr:nvSpPr>
      <xdr:spPr>
        <a:xfrm>
          <a:off x="3073391" y="1732784"/>
          <a:ext cx="465769" cy="212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b="1">
              <a:latin typeface="Bookman Old Style" panose="02050604050505020204" pitchFamily="18" charset="0"/>
            </a:rPr>
            <a:t>Delhi</a:t>
          </a:r>
        </a:p>
      </xdr:txBody>
    </xdr:sp>
    <xdr:clientData/>
  </xdr:oneCellAnchor>
  <xdr:oneCellAnchor>
    <xdr:from>
      <xdr:col>75</xdr:col>
      <xdr:colOff>9383</xdr:colOff>
      <xdr:row>79</xdr:row>
      <xdr:rowOff>5830</xdr:rowOff>
    </xdr:from>
    <xdr:ext cx="703526" cy="197683"/>
    <xdr:sp macro="" textlink="">
      <xdr:nvSpPr>
        <xdr:cNvPr id="127" name="TextBox 126">
          <a:extLst>
            <a:ext uri="{FF2B5EF4-FFF2-40B4-BE49-F238E27FC236}">
              <a16:creationId xmlns:a16="http://schemas.microsoft.com/office/drawing/2014/main" id="{00000000-0008-0000-0F00-00007F000000}"/>
            </a:ext>
          </a:extLst>
        </xdr:cNvPr>
        <xdr:cNvSpPr txBox="1"/>
      </xdr:nvSpPr>
      <xdr:spPr>
        <a:xfrm>
          <a:off x="3065003" y="1377430"/>
          <a:ext cx="703526" cy="19768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700">
              <a:latin typeface="Bookman Old Style" panose="02050604050505020204" pitchFamily="18" charset="0"/>
            </a:rPr>
            <a:t>Chandigarh</a:t>
          </a:r>
        </a:p>
      </xdr:txBody>
    </xdr:sp>
    <xdr:clientData/>
  </xdr:oneCellAnchor>
  <xdr:oneCellAnchor>
    <xdr:from>
      <xdr:col>63</xdr:col>
      <xdr:colOff>20472</xdr:colOff>
      <xdr:row>26</xdr:row>
      <xdr:rowOff>9811</xdr:rowOff>
    </xdr:from>
    <xdr:ext cx="744819" cy="566502"/>
    <xdr:sp macro="" textlink="">
      <xdr:nvSpPr>
        <xdr:cNvPr id="128" name="TextBox 127">
          <a:extLst>
            <a:ext uri="{FF2B5EF4-FFF2-40B4-BE49-F238E27FC236}">
              <a16:creationId xmlns:a16="http://schemas.microsoft.com/office/drawing/2014/main" id="{00000000-0008-0000-0F00-000080000000}"/>
            </a:ext>
          </a:extLst>
        </xdr:cNvPr>
        <xdr:cNvSpPr txBox="1"/>
      </xdr:nvSpPr>
      <xdr:spPr>
        <a:xfrm>
          <a:off x="2710332" y="573691"/>
          <a:ext cx="744819" cy="5665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n-US" sz="1050">
              <a:latin typeface="Bookman Old Style" panose="02050604050505020204" pitchFamily="18" charset="0"/>
            </a:rPr>
            <a:t>Jammu</a:t>
          </a:r>
        </a:p>
        <a:p>
          <a:pPr algn="ctr"/>
          <a:r>
            <a:rPr lang="en-US" sz="1050">
              <a:latin typeface="Bookman Old Style" panose="02050604050505020204" pitchFamily="18" charset="0"/>
            </a:rPr>
            <a:t>and</a:t>
          </a:r>
          <a:r>
            <a:rPr lang="en-US" sz="1050" baseline="0">
              <a:latin typeface="Bookman Old Style" panose="02050604050505020204" pitchFamily="18" charset="0"/>
            </a:rPr>
            <a:t> </a:t>
          </a:r>
        </a:p>
        <a:p>
          <a:pPr algn="ctr"/>
          <a:r>
            <a:rPr lang="en-US" sz="1050" baseline="0">
              <a:latin typeface="Bookman Old Style" panose="02050604050505020204" pitchFamily="18" charset="0"/>
            </a:rPr>
            <a:t>Kashmir</a:t>
          </a:r>
          <a:endParaRPr lang="en-US" sz="1050">
            <a:latin typeface="Bookman Old Style" panose="02050604050505020204" pitchFamily="18" charset="0"/>
          </a:endParaRPr>
        </a:p>
      </xdr:txBody>
    </xdr:sp>
    <xdr:clientData/>
  </xdr:oneCellAnchor>
  <xdr:oneCellAnchor>
    <xdr:from>
      <xdr:col>30</xdr:col>
      <xdr:colOff>19050</xdr:colOff>
      <xdr:row>184</xdr:row>
      <xdr:rowOff>6201</xdr:rowOff>
    </xdr:from>
    <xdr:ext cx="704740" cy="303032"/>
    <xdr:sp macro="" textlink="">
      <xdr:nvSpPr>
        <xdr:cNvPr id="129" name="TextBox 128">
          <a:extLst>
            <a:ext uri="{FF2B5EF4-FFF2-40B4-BE49-F238E27FC236}">
              <a16:creationId xmlns:a16="http://schemas.microsoft.com/office/drawing/2014/main" id="{00000000-0008-0000-0F00-000081000000}"/>
            </a:ext>
          </a:extLst>
        </xdr:cNvPr>
        <xdr:cNvSpPr txBox="1"/>
      </xdr:nvSpPr>
      <xdr:spPr>
        <a:xfrm>
          <a:off x="1703070" y="2978001"/>
          <a:ext cx="704740" cy="3030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700" b="1">
              <a:latin typeface="Bookman Old Style" panose="02050604050505020204" pitchFamily="18" charset="0"/>
            </a:rPr>
            <a:t>Daman </a:t>
          </a:r>
        </a:p>
        <a:p>
          <a:pPr algn="ctr"/>
          <a:r>
            <a:rPr lang="en-US" sz="700" b="1">
              <a:latin typeface="Bookman Old Style" panose="02050604050505020204" pitchFamily="18" charset="0"/>
            </a:rPr>
            <a:t>and Diu</a:t>
          </a:r>
        </a:p>
      </xdr:txBody>
    </xdr:sp>
    <xdr:clientData/>
  </xdr:oneCellAnchor>
  <xdr:twoCellAnchor>
    <xdr:from>
      <xdr:col>49</xdr:col>
      <xdr:colOff>19050</xdr:colOff>
      <xdr:row>195</xdr:row>
      <xdr:rowOff>7620</xdr:rowOff>
    </xdr:from>
    <xdr:to>
      <xdr:col>51</xdr:col>
      <xdr:colOff>3809</xdr:colOff>
      <xdr:row>197</xdr:row>
      <xdr:rowOff>15239</xdr:rowOff>
    </xdr:to>
    <xdr:sp macro="" textlink="">
      <xdr:nvSpPr>
        <xdr:cNvPr id="130" name="Oval 129">
          <a:extLst>
            <a:ext uri="{FF2B5EF4-FFF2-40B4-BE49-F238E27FC236}">
              <a16:creationId xmlns:a16="http://schemas.microsoft.com/office/drawing/2014/main" id="{00000000-0008-0000-0F00-000082000000}"/>
            </a:ext>
          </a:extLst>
        </xdr:cNvPr>
        <xdr:cNvSpPr/>
      </xdr:nvSpPr>
      <xdr:spPr>
        <a:xfrm>
          <a:off x="2282190" y="3147060"/>
          <a:ext cx="45719" cy="38099"/>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51</xdr:col>
      <xdr:colOff>7620</xdr:colOff>
      <xdr:row>198</xdr:row>
      <xdr:rowOff>11430</xdr:rowOff>
    </xdr:from>
    <xdr:to>
      <xdr:col>52</xdr:col>
      <xdr:colOff>22859</xdr:colOff>
      <xdr:row>200</xdr:row>
      <xdr:rowOff>19049</xdr:rowOff>
    </xdr:to>
    <xdr:sp macro="" textlink="">
      <xdr:nvSpPr>
        <xdr:cNvPr id="131" name="Oval 130">
          <a:extLst>
            <a:ext uri="{FF2B5EF4-FFF2-40B4-BE49-F238E27FC236}">
              <a16:creationId xmlns:a16="http://schemas.microsoft.com/office/drawing/2014/main" id="{00000000-0008-0000-0F00-000083000000}"/>
            </a:ext>
          </a:extLst>
        </xdr:cNvPr>
        <xdr:cNvSpPr/>
      </xdr:nvSpPr>
      <xdr:spPr>
        <a:xfrm>
          <a:off x="2331720" y="3196590"/>
          <a:ext cx="45719" cy="38099"/>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31</xdr:col>
      <xdr:colOff>0</xdr:colOff>
      <xdr:row>196</xdr:row>
      <xdr:rowOff>18924</xdr:rowOff>
    </xdr:from>
    <xdr:ext cx="687091" cy="272895"/>
    <xdr:sp macro="" textlink="">
      <xdr:nvSpPr>
        <xdr:cNvPr id="132" name="TextBox 131">
          <a:extLst>
            <a:ext uri="{FF2B5EF4-FFF2-40B4-BE49-F238E27FC236}">
              <a16:creationId xmlns:a16="http://schemas.microsoft.com/office/drawing/2014/main" id="{00000000-0008-0000-0F00-000084000000}"/>
            </a:ext>
          </a:extLst>
        </xdr:cNvPr>
        <xdr:cNvSpPr txBox="1"/>
      </xdr:nvSpPr>
      <xdr:spPr>
        <a:xfrm>
          <a:off x="1714500" y="3173604"/>
          <a:ext cx="687091" cy="2728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n-US" sz="600" b="1">
              <a:latin typeface="Bookman Old Style" panose="02050604050505020204" pitchFamily="18" charset="0"/>
            </a:rPr>
            <a:t>Dadra and </a:t>
          </a:r>
        </a:p>
        <a:p>
          <a:pPr algn="ctr"/>
          <a:r>
            <a:rPr lang="en-US" sz="600" b="1">
              <a:latin typeface="Bookman Old Style" panose="02050604050505020204" pitchFamily="18" charset="0"/>
            </a:rPr>
            <a:t>Nagar</a:t>
          </a:r>
          <a:r>
            <a:rPr lang="en-US" sz="600" b="1" baseline="0">
              <a:latin typeface="Bookman Old Style" panose="02050604050505020204" pitchFamily="18" charset="0"/>
            </a:rPr>
            <a:t> Haveli</a:t>
          </a:r>
          <a:endParaRPr lang="en-US" sz="600" b="1">
            <a:latin typeface="Bookman Old Style" panose="02050604050505020204" pitchFamily="18" charset="0"/>
          </a:endParaRPr>
        </a:p>
      </xdr:txBody>
    </xdr:sp>
    <xdr:clientData/>
  </xdr:oneCellAnchor>
  <xdr:twoCellAnchor>
    <xdr:from>
      <xdr:col>160</xdr:col>
      <xdr:colOff>21771</xdr:colOff>
      <xdr:row>166</xdr:row>
      <xdr:rowOff>5443</xdr:rowOff>
    </xdr:from>
    <xdr:to>
      <xdr:col>177</xdr:col>
      <xdr:colOff>16328</xdr:colOff>
      <xdr:row>182</xdr:row>
      <xdr:rowOff>5443</xdr:rowOff>
    </xdr:to>
    <xdr:sp macro="" textlink="">
      <xdr:nvSpPr>
        <xdr:cNvPr id="133" name="Freeform 147">
          <a:extLst>
            <a:ext uri="{FF2B5EF4-FFF2-40B4-BE49-F238E27FC236}">
              <a16:creationId xmlns:a16="http://schemas.microsoft.com/office/drawing/2014/main" id="{00000000-0008-0000-0F00-000085000000}"/>
            </a:ext>
          </a:extLst>
        </xdr:cNvPr>
        <xdr:cNvSpPr/>
      </xdr:nvSpPr>
      <xdr:spPr>
        <a:xfrm>
          <a:off x="5668191" y="2702923"/>
          <a:ext cx="512717" cy="243840"/>
        </a:xfrm>
        <a:custGeom>
          <a:avLst/>
          <a:gdLst>
            <a:gd name="connsiteX0" fmla="*/ 0 w 457200"/>
            <a:gd name="connsiteY0" fmla="*/ 348343 h 348343"/>
            <a:gd name="connsiteX1" fmla="*/ 27214 w 457200"/>
            <a:gd name="connsiteY1" fmla="*/ 342900 h 348343"/>
            <a:gd name="connsiteX2" fmla="*/ 59872 w 457200"/>
            <a:gd name="connsiteY2" fmla="*/ 332014 h 348343"/>
            <a:gd name="connsiteX3" fmla="*/ 87086 w 457200"/>
            <a:gd name="connsiteY3" fmla="*/ 326571 h 348343"/>
            <a:gd name="connsiteX4" fmla="*/ 119743 w 457200"/>
            <a:gd name="connsiteY4" fmla="*/ 315685 h 348343"/>
            <a:gd name="connsiteX5" fmla="*/ 152400 w 457200"/>
            <a:gd name="connsiteY5" fmla="*/ 304800 h 348343"/>
            <a:gd name="connsiteX6" fmla="*/ 168729 w 457200"/>
            <a:gd name="connsiteY6" fmla="*/ 299357 h 348343"/>
            <a:gd name="connsiteX7" fmla="*/ 190500 w 457200"/>
            <a:gd name="connsiteY7" fmla="*/ 293914 h 348343"/>
            <a:gd name="connsiteX8" fmla="*/ 206829 w 457200"/>
            <a:gd name="connsiteY8" fmla="*/ 283028 h 348343"/>
            <a:gd name="connsiteX9" fmla="*/ 239486 w 457200"/>
            <a:gd name="connsiteY9" fmla="*/ 272143 h 348343"/>
            <a:gd name="connsiteX10" fmla="*/ 255814 w 457200"/>
            <a:gd name="connsiteY10" fmla="*/ 261257 h 348343"/>
            <a:gd name="connsiteX11" fmla="*/ 277586 w 457200"/>
            <a:gd name="connsiteY11" fmla="*/ 239485 h 348343"/>
            <a:gd name="connsiteX12" fmla="*/ 288472 w 457200"/>
            <a:gd name="connsiteY12" fmla="*/ 223157 h 348343"/>
            <a:gd name="connsiteX13" fmla="*/ 359229 w 457200"/>
            <a:gd name="connsiteY13" fmla="*/ 201385 h 348343"/>
            <a:gd name="connsiteX14" fmla="*/ 370114 w 457200"/>
            <a:gd name="connsiteY14" fmla="*/ 185057 h 348343"/>
            <a:gd name="connsiteX15" fmla="*/ 386443 w 457200"/>
            <a:gd name="connsiteY15" fmla="*/ 179614 h 348343"/>
            <a:gd name="connsiteX16" fmla="*/ 402772 w 457200"/>
            <a:gd name="connsiteY16" fmla="*/ 168728 h 348343"/>
            <a:gd name="connsiteX17" fmla="*/ 424543 w 457200"/>
            <a:gd name="connsiteY17" fmla="*/ 119743 h 348343"/>
            <a:gd name="connsiteX18" fmla="*/ 435429 w 457200"/>
            <a:gd name="connsiteY18" fmla="*/ 87085 h 348343"/>
            <a:gd name="connsiteX19" fmla="*/ 440872 w 457200"/>
            <a:gd name="connsiteY19" fmla="*/ 65314 h 348343"/>
            <a:gd name="connsiteX20" fmla="*/ 451757 w 457200"/>
            <a:gd name="connsiteY20" fmla="*/ 32657 h 348343"/>
            <a:gd name="connsiteX21" fmla="*/ 457200 w 457200"/>
            <a:gd name="connsiteY21" fmla="*/ 16328 h 348343"/>
            <a:gd name="connsiteX22" fmla="*/ 457200 w 457200"/>
            <a:gd name="connsiteY22" fmla="*/ 0 h 34834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Lst>
          <a:rect l="l" t="t" r="r" b="b"/>
          <a:pathLst>
            <a:path w="457200" h="348343">
              <a:moveTo>
                <a:pt x="0" y="348343"/>
              </a:moveTo>
              <a:cubicBezTo>
                <a:pt x="9071" y="346529"/>
                <a:pt x="18289" y="345334"/>
                <a:pt x="27214" y="342900"/>
              </a:cubicBezTo>
              <a:cubicBezTo>
                <a:pt x="38285" y="339881"/>
                <a:pt x="48620" y="334264"/>
                <a:pt x="59872" y="332014"/>
              </a:cubicBezTo>
              <a:cubicBezTo>
                <a:pt x="68943" y="330200"/>
                <a:pt x="78161" y="329005"/>
                <a:pt x="87086" y="326571"/>
              </a:cubicBezTo>
              <a:cubicBezTo>
                <a:pt x="98156" y="323552"/>
                <a:pt x="108857" y="319313"/>
                <a:pt x="119743" y="315685"/>
              </a:cubicBezTo>
              <a:lnTo>
                <a:pt x="152400" y="304800"/>
              </a:lnTo>
              <a:cubicBezTo>
                <a:pt x="157843" y="302986"/>
                <a:pt x="163163" y="300749"/>
                <a:pt x="168729" y="299357"/>
              </a:cubicBezTo>
              <a:lnTo>
                <a:pt x="190500" y="293914"/>
              </a:lnTo>
              <a:cubicBezTo>
                <a:pt x="195943" y="290285"/>
                <a:pt x="200851" y="285685"/>
                <a:pt x="206829" y="283028"/>
              </a:cubicBezTo>
              <a:cubicBezTo>
                <a:pt x="217315" y="278368"/>
                <a:pt x="239486" y="272143"/>
                <a:pt x="239486" y="272143"/>
              </a:cubicBezTo>
              <a:cubicBezTo>
                <a:pt x="244929" y="268514"/>
                <a:pt x="251728" y="266365"/>
                <a:pt x="255814" y="261257"/>
              </a:cubicBezTo>
              <a:cubicBezTo>
                <a:pt x="276925" y="234867"/>
                <a:pt x="241960" y="251360"/>
                <a:pt x="277586" y="239485"/>
              </a:cubicBezTo>
              <a:cubicBezTo>
                <a:pt x="281215" y="234042"/>
                <a:pt x="283847" y="227782"/>
                <a:pt x="288472" y="223157"/>
              </a:cubicBezTo>
              <a:cubicBezTo>
                <a:pt x="306665" y="204964"/>
                <a:pt x="336147" y="204683"/>
                <a:pt x="359229" y="201385"/>
              </a:cubicBezTo>
              <a:cubicBezTo>
                <a:pt x="362857" y="195942"/>
                <a:pt x="365006" y="189143"/>
                <a:pt x="370114" y="185057"/>
              </a:cubicBezTo>
              <a:cubicBezTo>
                <a:pt x="374594" y="181473"/>
                <a:pt x="381311" y="182180"/>
                <a:pt x="386443" y="179614"/>
              </a:cubicBezTo>
              <a:cubicBezTo>
                <a:pt x="392294" y="176688"/>
                <a:pt x="397329" y="172357"/>
                <a:pt x="402772" y="168728"/>
              </a:cubicBezTo>
              <a:cubicBezTo>
                <a:pt x="415725" y="129865"/>
                <a:pt x="407292" y="145618"/>
                <a:pt x="424543" y="119743"/>
              </a:cubicBezTo>
              <a:cubicBezTo>
                <a:pt x="428172" y="108857"/>
                <a:pt x="432646" y="98217"/>
                <a:pt x="435429" y="87085"/>
              </a:cubicBezTo>
              <a:cubicBezTo>
                <a:pt x="437243" y="79828"/>
                <a:pt x="438723" y="72479"/>
                <a:pt x="440872" y="65314"/>
              </a:cubicBezTo>
              <a:cubicBezTo>
                <a:pt x="444169" y="54323"/>
                <a:pt x="448129" y="43543"/>
                <a:pt x="451757" y="32657"/>
              </a:cubicBezTo>
              <a:cubicBezTo>
                <a:pt x="453571" y="27214"/>
                <a:pt x="457200" y="22065"/>
                <a:pt x="457200" y="16328"/>
              </a:cubicBezTo>
              <a:lnTo>
                <a:pt x="457200" y="0"/>
              </a:lnTo>
            </a:path>
          </a:pathLst>
        </a:custGeom>
        <a:no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177</xdr:col>
      <xdr:colOff>16328</xdr:colOff>
      <xdr:row>167</xdr:row>
      <xdr:rowOff>1</xdr:rowOff>
    </xdr:from>
    <xdr:to>
      <xdr:col>185</xdr:col>
      <xdr:colOff>10886</xdr:colOff>
      <xdr:row>182</xdr:row>
      <xdr:rowOff>10886</xdr:rowOff>
    </xdr:to>
    <xdr:sp macro="" textlink="">
      <xdr:nvSpPr>
        <xdr:cNvPr id="134" name="Freeform 149">
          <a:extLst>
            <a:ext uri="{FF2B5EF4-FFF2-40B4-BE49-F238E27FC236}">
              <a16:creationId xmlns:a16="http://schemas.microsoft.com/office/drawing/2014/main" id="{00000000-0008-0000-0F00-000086000000}"/>
            </a:ext>
          </a:extLst>
        </xdr:cNvPr>
        <xdr:cNvSpPr/>
      </xdr:nvSpPr>
      <xdr:spPr>
        <a:xfrm>
          <a:off x="6180908" y="2712721"/>
          <a:ext cx="238398" cy="239485"/>
        </a:xfrm>
        <a:custGeom>
          <a:avLst/>
          <a:gdLst>
            <a:gd name="connsiteX0" fmla="*/ 0 w 212272"/>
            <a:gd name="connsiteY0" fmla="*/ 0 h 337457"/>
            <a:gd name="connsiteX1" fmla="*/ 32657 w 212272"/>
            <a:gd name="connsiteY1" fmla="*/ 43543 h 337457"/>
            <a:gd name="connsiteX2" fmla="*/ 38100 w 212272"/>
            <a:gd name="connsiteY2" fmla="*/ 59871 h 337457"/>
            <a:gd name="connsiteX3" fmla="*/ 54429 w 212272"/>
            <a:gd name="connsiteY3" fmla="*/ 92528 h 337457"/>
            <a:gd name="connsiteX4" fmla="*/ 65315 w 212272"/>
            <a:gd name="connsiteY4" fmla="*/ 179614 h 337457"/>
            <a:gd name="connsiteX5" fmla="*/ 76200 w 212272"/>
            <a:gd name="connsiteY5" fmla="*/ 195943 h 337457"/>
            <a:gd name="connsiteX6" fmla="*/ 87086 w 212272"/>
            <a:gd name="connsiteY6" fmla="*/ 228600 h 337457"/>
            <a:gd name="connsiteX7" fmla="*/ 92529 w 212272"/>
            <a:gd name="connsiteY7" fmla="*/ 266700 h 337457"/>
            <a:gd name="connsiteX8" fmla="*/ 97972 w 212272"/>
            <a:gd name="connsiteY8" fmla="*/ 283028 h 337457"/>
            <a:gd name="connsiteX9" fmla="*/ 114300 w 212272"/>
            <a:gd name="connsiteY9" fmla="*/ 288471 h 337457"/>
            <a:gd name="connsiteX10" fmla="*/ 125186 w 212272"/>
            <a:gd name="connsiteY10" fmla="*/ 304800 h 337457"/>
            <a:gd name="connsiteX11" fmla="*/ 157843 w 212272"/>
            <a:gd name="connsiteY11" fmla="*/ 315685 h 337457"/>
            <a:gd name="connsiteX12" fmla="*/ 190500 w 212272"/>
            <a:gd name="connsiteY12" fmla="*/ 326571 h 337457"/>
            <a:gd name="connsiteX13" fmla="*/ 212272 w 212272"/>
            <a:gd name="connsiteY13" fmla="*/ 337457 h 33745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Lst>
          <a:rect l="l" t="t" r="r" b="b"/>
          <a:pathLst>
            <a:path w="212272" h="337457">
              <a:moveTo>
                <a:pt x="0" y="0"/>
              </a:moveTo>
              <a:cubicBezTo>
                <a:pt x="5348" y="6685"/>
                <a:pt x="26877" y="31983"/>
                <a:pt x="32657" y="43543"/>
              </a:cubicBezTo>
              <a:cubicBezTo>
                <a:pt x="35223" y="48674"/>
                <a:pt x="35534" y="54740"/>
                <a:pt x="38100" y="59871"/>
              </a:cubicBezTo>
              <a:cubicBezTo>
                <a:pt x="59203" y="102075"/>
                <a:pt x="40748" y="51488"/>
                <a:pt x="54429" y="92528"/>
              </a:cubicBezTo>
              <a:cubicBezTo>
                <a:pt x="54994" y="98175"/>
                <a:pt x="60492" y="165143"/>
                <a:pt x="65315" y="179614"/>
              </a:cubicBezTo>
              <a:cubicBezTo>
                <a:pt x="67384" y="185820"/>
                <a:pt x="73543" y="189965"/>
                <a:pt x="76200" y="195943"/>
              </a:cubicBezTo>
              <a:cubicBezTo>
                <a:pt x="80860" y="206429"/>
                <a:pt x="87086" y="228600"/>
                <a:pt x="87086" y="228600"/>
              </a:cubicBezTo>
              <a:cubicBezTo>
                <a:pt x="88900" y="241300"/>
                <a:pt x="90013" y="254120"/>
                <a:pt x="92529" y="266700"/>
              </a:cubicBezTo>
              <a:cubicBezTo>
                <a:pt x="93654" y="272326"/>
                <a:pt x="93915" y="278971"/>
                <a:pt x="97972" y="283028"/>
              </a:cubicBezTo>
              <a:cubicBezTo>
                <a:pt x="102029" y="287085"/>
                <a:pt x="108857" y="286657"/>
                <a:pt x="114300" y="288471"/>
              </a:cubicBezTo>
              <a:cubicBezTo>
                <a:pt x="117929" y="293914"/>
                <a:pt x="119639" y="301333"/>
                <a:pt x="125186" y="304800"/>
              </a:cubicBezTo>
              <a:cubicBezTo>
                <a:pt x="134916" y="310881"/>
                <a:pt x="146957" y="312057"/>
                <a:pt x="157843" y="315685"/>
              </a:cubicBezTo>
              <a:lnTo>
                <a:pt x="190500" y="326571"/>
              </a:lnTo>
              <a:cubicBezTo>
                <a:pt x="209263" y="332826"/>
                <a:pt x="202772" y="327957"/>
                <a:pt x="212272" y="337457"/>
              </a:cubicBezTo>
            </a:path>
          </a:pathLst>
        </a:custGeom>
        <a:no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135</xdr:col>
      <xdr:colOff>25540</xdr:colOff>
      <xdr:row>347</xdr:row>
      <xdr:rowOff>10539</xdr:rowOff>
    </xdr:from>
    <xdr:ext cx="1177630" cy="248722"/>
    <xdr:sp macro="" textlink="">
      <xdr:nvSpPr>
        <xdr:cNvPr id="135" name="TextBox 134">
          <a:extLst>
            <a:ext uri="{FF2B5EF4-FFF2-40B4-BE49-F238E27FC236}">
              <a16:creationId xmlns:a16="http://schemas.microsoft.com/office/drawing/2014/main" id="{00000000-0008-0000-0F00-000087000000}"/>
            </a:ext>
          </a:extLst>
        </xdr:cNvPr>
        <xdr:cNvSpPr txBox="1"/>
      </xdr:nvSpPr>
      <xdr:spPr>
        <a:xfrm>
          <a:off x="4909960" y="5466459"/>
          <a:ext cx="1177630" cy="248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lang="en-US" sz="1050" b="0">
              <a:solidFill>
                <a:sysClr val="windowText" lastClr="000000"/>
              </a:solidFill>
              <a:latin typeface="Trebuchet MS" panose="020B0603020202020204" pitchFamily="34" charset="0"/>
            </a:rPr>
            <a:t>Map not to scale</a:t>
          </a:r>
        </a:p>
      </xdr:txBody>
    </xdr:sp>
    <xdr:clientData/>
  </xdr:oneCellAnchor>
  <xdr:oneCellAnchor>
    <xdr:from>
      <xdr:col>130</xdr:col>
      <xdr:colOff>25514</xdr:colOff>
      <xdr:row>311</xdr:row>
      <xdr:rowOff>1014</xdr:rowOff>
    </xdr:from>
    <xdr:ext cx="2111154" cy="241220"/>
    <xdr:sp macro="" textlink="Geographic_Heat_Map!A41">
      <xdr:nvSpPr>
        <xdr:cNvPr id="136" name="TextBox 135">
          <a:extLst>
            <a:ext uri="{FF2B5EF4-FFF2-40B4-BE49-F238E27FC236}">
              <a16:creationId xmlns:a16="http://schemas.microsoft.com/office/drawing/2014/main" id="{00000000-0008-0000-0F00-000088000000}"/>
            </a:ext>
          </a:extLst>
        </xdr:cNvPr>
        <xdr:cNvSpPr txBox="1"/>
      </xdr:nvSpPr>
      <xdr:spPr>
        <a:xfrm>
          <a:off x="4757534" y="4908294"/>
          <a:ext cx="2111154" cy="2412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fld id="{4A078D19-330F-4455-87D0-987BB0169E21}" type="TxLink">
            <a:rPr lang="en-US" sz="1000" b="1">
              <a:solidFill>
                <a:sysClr val="windowText" lastClr="000000"/>
              </a:solidFill>
              <a:latin typeface="Trebuchet MS" panose="020B0603020202020204" pitchFamily="34" charset="0"/>
            </a:rPr>
            <a:pPr algn="ctr"/>
            <a:t>Lowest (Red) to Highest (Green)</a:t>
          </a:fld>
          <a:endParaRPr lang="en-US" sz="1000" b="1">
            <a:solidFill>
              <a:sysClr val="windowText" lastClr="000000"/>
            </a:solidFill>
            <a:latin typeface="Trebuchet MS" panose="020B0603020202020204" pitchFamily="34" charset="0"/>
          </a:endParaRPr>
        </a:p>
      </xdr:txBody>
    </xdr:sp>
    <xdr:clientData/>
  </xdr:oneCellAnchor>
  <xdr:twoCellAnchor>
    <xdr:from>
      <xdr:col>75</xdr:col>
      <xdr:colOff>14288</xdr:colOff>
      <xdr:row>142</xdr:row>
      <xdr:rowOff>9525</xdr:rowOff>
    </xdr:from>
    <xdr:to>
      <xdr:col>75</xdr:col>
      <xdr:colOff>23913</xdr:colOff>
      <xdr:row>144</xdr:row>
      <xdr:rowOff>9525</xdr:rowOff>
    </xdr:to>
    <xdr:sp macro="" textlink="">
      <xdr:nvSpPr>
        <xdr:cNvPr id="137" name="Freeform 4">
          <a:extLst>
            <a:ext uri="{FF2B5EF4-FFF2-40B4-BE49-F238E27FC236}">
              <a16:creationId xmlns:a16="http://schemas.microsoft.com/office/drawing/2014/main" id="{00000000-0008-0000-0F00-000089000000}"/>
            </a:ext>
          </a:extLst>
        </xdr:cNvPr>
        <xdr:cNvSpPr/>
      </xdr:nvSpPr>
      <xdr:spPr>
        <a:xfrm>
          <a:off x="3069908" y="2341245"/>
          <a:ext cx="9625" cy="30480"/>
        </a:xfrm>
        <a:custGeom>
          <a:avLst/>
          <a:gdLst>
            <a:gd name="connsiteX0" fmla="*/ 0 w 9625"/>
            <a:gd name="connsiteY0" fmla="*/ 0 h 38100"/>
            <a:gd name="connsiteX1" fmla="*/ 9525 w 9625"/>
            <a:gd name="connsiteY1" fmla="*/ 38100 h 38100"/>
          </a:gdLst>
          <a:ahLst/>
          <a:cxnLst>
            <a:cxn ang="0">
              <a:pos x="connsiteX0" y="connsiteY0"/>
            </a:cxn>
            <a:cxn ang="0">
              <a:pos x="connsiteX1" y="connsiteY1"/>
            </a:cxn>
          </a:cxnLst>
          <a:rect l="l" t="t" r="r" b="b"/>
          <a:pathLst>
            <a:path w="9625" h="38100">
              <a:moveTo>
                <a:pt x="0" y="0"/>
              </a:moveTo>
              <a:cubicBezTo>
                <a:pt x="11294" y="28235"/>
                <a:pt x="9525" y="15264"/>
                <a:pt x="9525" y="3810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144</xdr:col>
      <xdr:colOff>0</xdr:colOff>
      <xdr:row>301</xdr:row>
      <xdr:rowOff>0</xdr:rowOff>
    </xdr:from>
    <xdr:ext cx="1100045" cy="264560"/>
    <xdr:sp macro="" textlink="">
      <xdr:nvSpPr>
        <xdr:cNvPr id="138" name="TextBox 137">
          <a:extLst>
            <a:ext uri="{FF2B5EF4-FFF2-40B4-BE49-F238E27FC236}">
              <a16:creationId xmlns:a16="http://schemas.microsoft.com/office/drawing/2014/main" id="{00000000-0008-0000-0F00-00008A000000}"/>
            </a:ext>
          </a:extLst>
        </xdr:cNvPr>
        <xdr:cNvSpPr txBox="1"/>
      </xdr:nvSpPr>
      <xdr:spPr>
        <a:xfrm>
          <a:off x="5158740" y="4754880"/>
          <a:ext cx="110004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t>Colour Gradient</a:t>
          </a:r>
        </a:p>
      </xdr:txBody>
    </xdr:sp>
    <xdr:clientData/>
  </xdr:oneCellAnchor>
  <xdr:twoCellAnchor>
    <xdr:from>
      <xdr:col>81</xdr:col>
      <xdr:colOff>6803</xdr:colOff>
      <xdr:row>226</xdr:row>
      <xdr:rowOff>20410</xdr:rowOff>
    </xdr:from>
    <xdr:to>
      <xdr:col>112</xdr:col>
      <xdr:colOff>17009</xdr:colOff>
      <xdr:row>249</xdr:row>
      <xdr:rowOff>13607</xdr:rowOff>
    </xdr:to>
    <xdr:sp macro="" textlink="">
      <xdr:nvSpPr>
        <xdr:cNvPr id="139" name="Freeform 30">
          <a:extLst>
            <a:ext uri="{FF2B5EF4-FFF2-40B4-BE49-F238E27FC236}">
              <a16:creationId xmlns:a16="http://schemas.microsoft.com/office/drawing/2014/main" id="{00000000-0008-0000-0F00-00008B000000}"/>
            </a:ext>
          </a:extLst>
        </xdr:cNvPr>
        <xdr:cNvSpPr/>
      </xdr:nvSpPr>
      <xdr:spPr>
        <a:xfrm>
          <a:off x="3245303" y="3624670"/>
          <a:ext cx="955086" cy="351337"/>
        </a:xfrm>
        <a:custGeom>
          <a:avLst/>
          <a:gdLst>
            <a:gd name="connsiteX0" fmla="*/ 0 w 853848"/>
            <a:gd name="connsiteY0" fmla="*/ 425224 h 462643"/>
            <a:gd name="connsiteX1" fmla="*/ 17009 w 853848"/>
            <a:gd name="connsiteY1" fmla="*/ 438831 h 462643"/>
            <a:gd name="connsiteX2" fmla="*/ 23813 w 853848"/>
            <a:gd name="connsiteY2" fmla="*/ 449036 h 462643"/>
            <a:gd name="connsiteX3" fmla="*/ 44223 w 853848"/>
            <a:gd name="connsiteY3" fmla="*/ 462643 h 462643"/>
            <a:gd name="connsiteX4" fmla="*/ 71438 w 853848"/>
            <a:gd name="connsiteY4" fmla="*/ 459242 h 462643"/>
            <a:gd name="connsiteX5" fmla="*/ 81643 w 853848"/>
            <a:gd name="connsiteY5" fmla="*/ 455840 h 462643"/>
            <a:gd name="connsiteX6" fmla="*/ 129268 w 853848"/>
            <a:gd name="connsiteY6" fmla="*/ 459242 h 462643"/>
            <a:gd name="connsiteX7" fmla="*/ 142875 w 853848"/>
            <a:gd name="connsiteY7" fmla="*/ 455840 h 462643"/>
            <a:gd name="connsiteX8" fmla="*/ 153081 w 853848"/>
            <a:gd name="connsiteY8" fmla="*/ 435429 h 462643"/>
            <a:gd name="connsiteX9" fmla="*/ 156482 w 853848"/>
            <a:gd name="connsiteY9" fmla="*/ 421822 h 462643"/>
            <a:gd name="connsiteX10" fmla="*/ 183697 w 853848"/>
            <a:gd name="connsiteY10" fmla="*/ 418420 h 462643"/>
            <a:gd name="connsiteX11" fmla="*/ 278947 w 853848"/>
            <a:gd name="connsiteY11" fmla="*/ 415018 h 462643"/>
            <a:gd name="connsiteX12" fmla="*/ 285750 w 853848"/>
            <a:gd name="connsiteY12" fmla="*/ 404813 h 462643"/>
            <a:gd name="connsiteX13" fmla="*/ 289152 w 853848"/>
            <a:gd name="connsiteY13" fmla="*/ 394608 h 462643"/>
            <a:gd name="connsiteX14" fmla="*/ 299357 w 853848"/>
            <a:gd name="connsiteY14" fmla="*/ 387804 h 462643"/>
            <a:gd name="connsiteX15" fmla="*/ 306161 w 853848"/>
            <a:gd name="connsiteY15" fmla="*/ 377599 h 462643"/>
            <a:gd name="connsiteX16" fmla="*/ 326572 w 853848"/>
            <a:gd name="connsiteY16" fmla="*/ 370795 h 462643"/>
            <a:gd name="connsiteX17" fmla="*/ 343581 w 853848"/>
            <a:gd name="connsiteY17" fmla="*/ 374197 h 462643"/>
            <a:gd name="connsiteX18" fmla="*/ 353786 w 853848"/>
            <a:gd name="connsiteY18" fmla="*/ 377599 h 462643"/>
            <a:gd name="connsiteX19" fmla="*/ 350384 w 853848"/>
            <a:gd name="connsiteY19" fmla="*/ 367393 h 462643"/>
            <a:gd name="connsiteX20" fmla="*/ 353786 w 853848"/>
            <a:gd name="connsiteY20" fmla="*/ 346983 h 462643"/>
            <a:gd name="connsiteX21" fmla="*/ 360589 w 853848"/>
            <a:gd name="connsiteY21" fmla="*/ 336777 h 462643"/>
            <a:gd name="connsiteX22" fmla="*/ 374197 w 853848"/>
            <a:gd name="connsiteY22" fmla="*/ 316367 h 462643"/>
            <a:gd name="connsiteX23" fmla="*/ 398009 w 853848"/>
            <a:gd name="connsiteY23" fmla="*/ 292554 h 462643"/>
            <a:gd name="connsiteX24" fmla="*/ 513670 w 853848"/>
            <a:gd name="connsiteY24" fmla="*/ 282349 h 462643"/>
            <a:gd name="connsiteX25" fmla="*/ 540884 w 853848"/>
            <a:gd name="connsiteY25" fmla="*/ 258536 h 462643"/>
            <a:gd name="connsiteX26" fmla="*/ 561295 w 853848"/>
            <a:gd name="connsiteY26" fmla="*/ 251733 h 462643"/>
            <a:gd name="connsiteX27" fmla="*/ 591911 w 853848"/>
            <a:gd name="connsiteY27" fmla="*/ 248331 h 462643"/>
            <a:gd name="connsiteX28" fmla="*/ 602116 w 853848"/>
            <a:gd name="connsiteY28" fmla="*/ 258536 h 462643"/>
            <a:gd name="connsiteX29" fmla="*/ 591911 w 853848"/>
            <a:gd name="connsiteY29" fmla="*/ 251733 h 462643"/>
            <a:gd name="connsiteX30" fmla="*/ 588509 w 853848"/>
            <a:gd name="connsiteY30" fmla="*/ 241527 h 462643"/>
            <a:gd name="connsiteX31" fmla="*/ 581706 w 853848"/>
            <a:gd name="connsiteY31" fmla="*/ 231322 h 462643"/>
            <a:gd name="connsiteX32" fmla="*/ 585107 w 853848"/>
            <a:gd name="connsiteY32" fmla="*/ 210911 h 462643"/>
            <a:gd name="connsiteX33" fmla="*/ 595313 w 853848"/>
            <a:gd name="connsiteY33" fmla="*/ 207509 h 462643"/>
            <a:gd name="connsiteX34" fmla="*/ 629331 w 853848"/>
            <a:gd name="connsiteY34" fmla="*/ 200706 h 462643"/>
            <a:gd name="connsiteX35" fmla="*/ 680357 w 853848"/>
            <a:gd name="connsiteY35" fmla="*/ 197304 h 462643"/>
            <a:gd name="connsiteX36" fmla="*/ 690563 w 853848"/>
            <a:gd name="connsiteY36" fmla="*/ 190500 h 462643"/>
            <a:gd name="connsiteX37" fmla="*/ 710973 w 853848"/>
            <a:gd name="connsiteY37" fmla="*/ 183697 h 462643"/>
            <a:gd name="connsiteX38" fmla="*/ 717777 w 853848"/>
            <a:gd name="connsiteY38" fmla="*/ 173492 h 462643"/>
            <a:gd name="connsiteX39" fmla="*/ 748393 w 853848"/>
            <a:gd name="connsiteY39" fmla="*/ 149679 h 462643"/>
            <a:gd name="connsiteX40" fmla="*/ 768804 w 853848"/>
            <a:gd name="connsiteY40" fmla="*/ 139474 h 462643"/>
            <a:gd name="connsiteX41" fmla="*/ 779009 w 853848"/>
            <a:gd name="connsiteY41" fmla="*/ 129268 h 462643"/>
            <a:gd name="connsiteX42" fmla="*/ 799420 w 853848"/>
            <a:gd name="connsiteY42" fmla="*/ 119063 h 462643"/>
            <a:gd name="connsiteX43" fmla="*/ 806223 w 853848"/>
            <a:gd name="connsiteY43" fmla="*/ 108858 h 462643"/>
            <a:gd name="connsiteX44" fmla="*/ 819831 w 853848"/>
            <a:gd name="connsiteY44" fmla="*/ 105456 h 462643"/>
            <a:gd name="connsiteX45" fmla="*/ 830036 w 853848"/>
            <a:gd name="connsiteY45" fmla="*/ 98652 h 462643"/>
            <a:gd name="connsiteX46" fmla="*/ 843643 w 853848"/>
            <a:gd name="connsiteY46" fmla="*/ 78242 h 462643"/>
            <a:gd name="connsiteX47" fmla="*/ 853848 w 853848"/>
            <a:gd name="connsiteY47" fmla="*/ 57831 h 462643"/>
            <a:gd name="connsiteX48" fmla="*/ 850447 w 853848"/>
            <a:gd name="connsiteY48" fmla="*/ 44224 h 462643"/>
            <a:gd name="connsiteX49" fmla="*/ 840241 w 853848"/>
            <a:gd name="connsiteY49" fmla="*/ 34018 h 462643"/>
            <a:gd name="connsiteX50" fmla="*/ 843643 w 853848"/>
            <a:gd name="connsiteY50" fmla="*/ 0 h 46264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 ang="0">
              <a:pos x="connsiteX24" y="connsiteY24"/>
            </a:cxn>
            <a:cxn ang="0">
              <a:pos x="connsiteX25" y="connsiteY25"/>
            </a:cxn>
            <a:cxn ang="0">
              <a:pos x="connsiteX26" y="connsiteY26"/>
            </a:cxn>
            <a:cxn ang="0">
              <a:pos x="connsiteX27" y="connsiteY27"/>
            </a:cxn>
            <a:cxn ang="0">
              <a:pos x="connsiteX28" y="connsiteY28"/>
            </a:cxn>
            <a:cxn ang="0">
              <a:pos x="connsiteX29" y="connsiteY29"/>
            </a:cxn>
            <a:cxn ang="0">
              <a:pos x="connsiteX30" y="connsiteY30"/>
            </a:cxn>
            <a:cxn ang="0">
              <a:pos x="connsiteX31" y="connsiteY31"/>
            </a:cxn>
            <a:cxn ang="0">
              <a:pos x="connsiteX32" y="connsiteY32"/>
            </a:cxn>
            <a:cxn ang="0">
              <a:pos x="connsiteX33" y="connsiteY33"/>
            </a:cxn>
            <a:cxn ang="0">
              <a:pos x="connsiteX34" y="connsiteY34"/>
            </a:cxn>
            <a:cxn ang="0">
              <a:pos x="connsiteX35" y="connsiteY35"/>
            </a:cxn>
            <a:cxn ang="0">
              <a:pos x="connsiteX36" y="connsiteY36"/>
            </a:cxn>
            <a:cxn ang="0">
              <a:pos x="connsiteX37" y="connsiteY37"/>
            </a:cxn>
            <a:cxn ang="0">
              <a:pos x="connsiteX38" y="connsiteY38"/>
            </a:cxn>
            <a:cxn ang="0">
              <a:pos x="connsiteX39" y="connsiteY39"/>
            </a:cxn>
            <a:cxn ang="0">
              <a:pos x="connsiteX40" y="connsiteY40"/>
            </a:cxn>
            <a:cxn ang="0">
              <a:pos x="connsiteX41" y="connsiteY41"/>
            </a:cxn>
            <a:cxn ang="0">
              <a:pos x="connsiteX42" y="connsiteY42"/>
            </a:cxn>
            <a:cxn ang="0">
              <a:pos x="connsiteX43" y="connsiteY43"/>
            </a:cxn>
            <a:cxn ang="0">
              <a:pos x="connsiteX44" y="connsiteY44"/>
            </a:cxn>
            <a:cxn ang="0">
              <a:pos x="connsiteX45" y="connsiteY45"/>
            </a:cxn>
            <a:cxn ang="0">
              <a:pos x="connsiteX46" y="connsiteY46"/>
            </a:cxn>
            <a:cxn ang="0">
              <a:pos x="connsiteX47" y="connsiteY47"/>
            </a:cxn>
            <a:cxn ang="0">
              <a:pos x="connsiteX48" y="connsiteY48"/>
            </a:cxn>
            <a:cxn ang="0">
              <a:pos x="connsiteX49" y="connsiteY49"/>
            </a:cxn>
            <a:cxn ang="0">
              <a:pos x="connsiteX50" y="connsiteY50"/>
            </a:cxn>
          </a:cxnLst>
          <a:rect l="l" t="t" r="r" b="b"/>
          <a:pathLst>
            <a:path w="853848" h="462643">
              <a:moveTo>
                <a:pt x="0" y="425224"/>
              </a:moveTo>
              <a:cubicBezTo>
                <a:pt x="5670" y="429760"/>
                <a:pt x="11875" y="433697"/>
                <a:pt x="17009" y="438831"/>
              </a:cubicBezTo>
              <a:cubicBezTo>
                <a:pt x="19900" y="441722"/>
                <a:pt x="20736" y="446344"/>
                <a:pt x="23813" y="449036"/>
              </a:cubicBezTo>
              <a:cubicBezTo>
                <a:pt x="29967" y="454420"/>
                <a:pt x="44223" y="462643"/>
                <a:pt x="44223" y="462643"/>
              </a:cubicBezTo>
              <a:cubicBezTo>
                <a:pt x="53295" y="461509"/>
                <a:pt x="62443" y="460877"/>
                <a:pt x="71438" y="459242"/>
              </a:cubicBezTo>
              <a:cubicBezTo>
                <a:pt x="74966" y="458601"/>
                <a:pt x="78057" y="455840"/>
                <a:pt x="81643" y="455840"/>
              </a:cubicBezTo>
              <a:cubicBezTo>
                <a:pt x="97558" y="455840"/>
                <a:pt x="113393" y="458108"/>
                <a:pt x="129268" y="459242"/>
              </a:cubicBezTo>
              <a:cubicBezTo>
                <a:pt x="133804" y="458108"/>
                <a:pt x="138985" y="458433"/>
                <a:pt x="142875" y="455840"/>
              </a:cubicBezTo>
              <a:cubicBezTo>
                <a:pt x="148136" y="452332"/>
                <a:pt x="151483" y="441022"/>
                <a:pt x="153081" y="435429"/>
              </a:cubicBezTo>
              <a:cubicBezTo>
                <a:pt x="154365" y="430934"/>
                <a:pt x="152395" y="424092"/>
                <a:pt x="156482" y="421822"/>
              </a:cubicBezTo>
              <a:cubicBezTo>
                <a:pt x="164474" y="417382"/>
                <a:pt x="174569" y="418927"/>
                <a:pt x="183697" y="418420"/>
              </a:cubicBezTo>
              <a:cubicBezTo>
                <a:pt x="215418" y="416658"/>
                <a:pt x="247197" y="416152"/>
                <a:pt x="278947" y="415018"/>
              </a:cubicBezTo>
              <a:cubicBezTo>
                <a:pt x="281215" y="411616"/>
                <a:pt x="283922" y="408470"/>
                <a:pt x="285750" y="404813"/>
              </a:cubicBezTo>
              <a:cubicBezTo>
                <a:pt x="287354" y="401606"/>
                <a:pt x="286912" y="397408"/>
                <a:pt x="289152" y="394608"/>
              </a:cubicBezTo>
              <a:cubicBezTo>
                <a:pt x="291706" y="391415"/>
                <a:pt x="295955" y="390072"/>
                <a:pt x="299357" y="387804"/>
              </a:cubicBezTo>
              <a:cubicBezTo>
                <a:pt x="301625" y="384402"/>
                <a:pt x="302694" y="379766"/>
                <a:pt x="306161" y="377599"/>
              </a:cubicBezTo>
              <a:cubicBezTo>
                <a:pt x="312243" y="373798"/>
                <a:pt x="326572" y="370795"/>
                <a:pt x="326572" y="370795"/>
              </a:cubicBezTo>
              <a:cubicBezTo>
                <a:pt x="332242" y="371929"/>
                <a:pt x="337972" y="372795"/>
                <a:pt x="343581" y="374197"/>
              </a:cubicBezTo>
              <a:cubicBezTo>
                <a:pt x="347060" y="375067"/>
                <a:pt x="351251" y="380135"/>
                <a:pt x="353786" y="377599"/>
              </a:cubicBezTo>
              <a:cubicBezTo>
                <a:pt x="356322" y="375063"/>
                <a:pt x="351518" y="370795"/>
                <a:pt x="350384" y="367393"/>
              </a:cubicBezTo>
              <a:cubicBezTo>
                <a:pt x="351518" y="360590"/>
                <a:pt x="351605" y="353526"/>
                <a:pt x="353786" y="346983"/>
              </a:cubicBezTo>
              <a:cubicBezTo>
                <a:pt x="355079" y="343104"/>
                <a:pt x="358761" y="340434"/>
                <a:pt x="360589" y="336777"/>
              </a:cubicBezTo>
              <a:cubicBezTo>
                <a:pt x="370433" y="317088"/>
                <a:pt x="354853" y="335709"/>
                <a:pt x="374197" y="316367"/>
              </a:cubicBezTo>
              <a:cubicBezTo>
                <a:pt x="380183" y="298403"/>
                <a:pt x="374614" y="308151"/>
                <a:pt x="398009" y="292554"/>
              </a:cubicBezTo>
              <a:cubicBezTo>
                <a:pt x="437480" y="266240"/>
                <a:pt x="404099" y="285883"/>
                <a:pt x="513670" y="282349"/>
              </a:cubicBezTo>
              <a:cubicBezTo>
                <a:pt x="521607" y="270442"/>
                <a:pt x="523874" y="264206"/>
                <a:pt x="540884" y="258536"/>
              </a:cubicBezTo>
              <a:lnTo>
                <a:pt x="561295" y="251733"/>
              </a:lnTo>
              <a:cubicBezTo>
                <a:pt x="573896" y="243332"/>
                <a:pt x="573107" y="240496"/>
                <a:pt x="591911" y="248331"/>
              </a:cubicBezTo>
              <a:cubicBezTo>
                <a:pt x="627036" y="262966"/>
                <a:pt x="614935" y="264945"/>
                <a:pt x="602116" y="258536"/>
              </a:cubicBezTo>
              <a:cubicBezTo>
                <a:pt x="598459" y="256708"/>
                <a:pt x="595313" y="254001"/>
                <a:pt x="591911" y="251733"/>
              </a:cubicBezTo>
              <a:cubicBezTo>
                <a:pt x="590777" y="248331"/>
                <a:pt x="590113" y="244734"/>
                <a:pt x="588509" y="241527"/>
              </a:cubicBezTo>
              <a:cubicBezTo>
                <a:pt x="586681" y="237870"/>
                <a:pt x="582157" y="235385"/>
                <a:pt x="581706" y="231322"/>
              </a:cubicBezTo>
              <a:cubicBezTo>
                <a:pt x="580944" y="224467"/>
                <a:pt x="581685" y="216900"/>
                <a:pt x="585107" y="210911"/>
              </a:cubicBezTo>
              <a:cubicBezTo>
                <a:pt x="586886" y="207797"/>
                <a:pt x="591865" y="208494"/>
                <a:pt x="595313" y="207509"/>
              </a:cubicBezTo>
              <a:cubicBezTo>
                <a:pt x="609516" y="203451"/>
                <a:pt x="613302" y="203378"/>
                <a:pt x="629331" y="200706"/>
              </a:cubicBezTo>
              <a:cubicBezTo>
                <a:pt x="648575" y="202844"/>
                <a:pt x="663126" y="208791"/>
                <a:pt x="680357" y="197304"/>
              </a:cubicBezTo>
              <a:cubicBezTo>
                <a:pt x="683759" y="195036"/>
                <a:pt x="686827" y="192161"/>
                <a:pt x="690563" y="190500"/>
              </a:cubicBezTo>
              <a:cubicBezTo>
                <a:pt x="697116" y="187587"/>
                <a:pt x="710973" y="183697"/>
                <a:pt x="710973" y="183697"/>
              </a:cubicBezTo>
              <a:cubicBezTo>
                <a:pt x="713241" y="180295"/>
                <a:pt x="715160" y="176633"/>
                <a:pt x="717777" y="173492"/>
              </a:cubicBezTo>
              <a:cubicBezTo>
                <a:pt x="724552" y="165362"/>
                <a:pt x="739636" y="152598"/>
                <a:pt x="748393" y="149679"/>
              </a:cubicBezTo>
              <a:cubicBezTo>
                <a:pt x="758618" y="146270"/>
                <a:pt x="760014" y="146799"/>
                <a:pt x="768804" y="139474"/>
              </a:cubicBezTo>
              <a:cubicBezTo>
                <a:pt x="772500" y="136394"/>
                <a:pt x="775313" y="132348"/>
                <a:pt x="779009" y="129268"/>
              </a:cubicBezTo>
              <a:cubicBezTo>
                <a:pt x="787800" y="121942"/>
                <a:pt x="789193" y="122472"/>
                <a:pt x="799420" y="119063"/>
              </a:cubicBezTo>
              <a:cubicBezTo>
                <a:pt x="801688" y="115661"/>
                <a:pt x="802821" y="111126"/>
                <a:pt x="806223" y="108858"/>
              </a:cubicBezTo>
              <a:cubicBezTo>
                <a:pt x="810113" y="106264"/>
                <a:pt x="815533" y="107298"/>
                <a:pt x="819831" y="105456"/>
              </a:cubicBezTo>
              <a:cubicBezTo>
                <a:pt x="823589" y="103845"/>
                <a:pt x="826634" y="100920"/>
                <a:pt x="830036" y="98652"/>
              </a:cubicBezTo>
              <a:cubicBezTo>
                <a:pt x="834572" y="91849"/>
                <a:pt x="841057" y="85999"/>
                <a:pt x="843643" y="78242"/>
              </a:cubicBezTo>
              <a:cubicBezTo>
                <a:pt x="848338" y="64158"/>
                <a:pt x="845056" y="71020"/>
                <a:pt x="853848" y="57831"/>
              </a:cubicBezTo>
              <a:cubicBezTo>
                <a:pt x="852714" y="53295"/>
                <a:pt x="852766" y="48283"/>
                <a:pt x="850447" y="44224"/>
              </a:cubicBezTo>
              <a:cubicBezTo>
                <a:pt x="848060" y="40047"/>
                <a:pt x="840973" y="38773"/>
                <a:pt x="840241" y="34018"/>
              </a:cubicBezTo>
              <a:cubicBezTo>
                <a:pt x="838508" y="22755"/>
                <a:pt x="843643" y="0"/>
                <a:pt x="843643" y="0"/>
              </a:cubicBezTo>
            </a:path>
          </a:pathLst>
        </a:cu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oneCellAnchor>
    <xdr:from>
      <xdr:col>81</xdr:col>
      <xdr:colOff>6880</xdr:colOff>
      <xdr:row>220</xdr:row>
      <xdr:rowOff>18493</xdr:rowOff>
    </xdr:from>
    <xdr:ext cx="766364" cy="227819"/>
    <xdr:sp macro="" textlink="">
      <xdr:nvSpPr>
        <xdr:cNvPr id="140" name="TextBox 139">
          <a:extLst>
            <a:ext uri="{FF2B5EF4-FFF2-40B4-BE49-F238E27FC236}">
              <a16:creationId xmlns:a16="http://schemas.microsoft.com/office/drawing/2014/main" id="{00000000-0008-0000-0F00-00008C000000}"/>
            </a:ext>
          </a:extLst>
        </xdr:cNvPr>
        <xdr:cNvSpPr txBox="1"/>
      </xdr:nvSpPr>
      <xdr:spPr>
        <a:xfrm>
          <a:off x="3245380" y="3538933"/>
          <a:ext cx="766364" cy="2278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900">
              <a:latin typeface="Bookman Old Style" panose="02050604050505020204" pitchFamily="18" charset="0"/>
            </a:rPr>
            <a:t>Telangana</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st/Desktop/Advanced%20MS%20Excel%202016%20Training/Geographic_Heat_Map_India_v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Naveen%20Mishra\Desktop\Shlimar%20Excel%20Training\Advanced%20MS%20Excel\Construction_Budget_vs_Actual_Line_Chart.xlsx" TargetMode="External"/><Relationship Id="rId1" Type="http://schemas.openxmlformats.org/officeDocument/2006/relationships/externalLinkPath" Target="Construction_Budget_vs_Actual_Line_Char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ographic_Heat_Map"/>
      <sheetName val="Data"/>
    </sheetNames>
    <sheetDataSet>
      <sheetData sheetId="0"/>
      <sheetData sheetId="1">
        <row r="373">
          <cell r="IB373">
            <v>31000</v>
          </cell>
        </row>
        <row r="374">
          <cell r="IB374">
            <v>18000</v>
          </cell>
        </row>
        <row r="375">
          <cell r="IB375">
            <v>17000</v>
          </cell>
        </row>
        <row r="376">
          <cell r="IB376">
            <v>2000</v>
          </cell>
        </row>
        <row r="377">
          <cell r="IB377">
            <v>27000</v>
          </cell>
        </row>
        <row r="378">
          <cell r="IB378">
            <v>11000</v>
          </cell>
        </row>
        <row r="379">
          <cell r="IB379">
            <v>26000</v>
          </cell>
        </row>
        <row r="380">
          <cell r="IB380">
            <v>21000</v>
          </cell>
        </row>
        <row r="381">
          <cell r="IB381">
            <v>12000</v>
          </cell>
        </row>
        <row r="382">
          <cell r="IB382">
            <v>20000</v>
          </cell>
        </row>
        <row r="383">
          <cell r="IB383">
            <v>7000</v>
          </cell>
        </row>
        <row r="384">
          <cell r="IB384">
            <v>5000</v>
          </cell>
        </row>
        <row r="385">
          <cell r="IB385">
            <v>16000</v>
          </cell>
        </row>
        <row r="386">
          <cell r="IB386">
            <v>29000</v>
          </cell>
        </row>
        <row r="387">
          <cell r="IB387">
            <v>13000</v>
          </cell>
        </row>
        <row r="388">
          <cell r="IB388">
            <v>14000</v>
          </cell>
        </row>
        <row r="389">
          <cell r="IB389">
            <v>15000</v>
          </cell>
        </row>
        <row r="390">
          <cell r="IB390">
            <v>22000</v>
          </cell>
        </row>
        <row r="391">
          <cell r="IB391">
            <v>23000</v>
          </cell>
        </row>
        <row r="392">
          <cell r="IB392">
            <v>24000</v>
          </cell>
        </row>
        <row r="393">
          <cell r="IB393">
            <v>25000</v>
          </cell>
        </row>
        <row r="394">
          <cell r="IB394">
            <v>28000</v>
          </cell>
        </row>
        <row r="395">
          <cell r="IB395">
            <v>30000</v>
          </cell>
        </row>
        <row r="396">
          <cell r="IB396">
            <v>33000</v>
          </cell>
        </row>
        <row r="397">
          <cell r="IB397">
            <v>35000</v>
          </cell>
        </row>
        <row r="398">
          <cell r="IB398">
            <v>36000</v>
          </cell>
        </row>
        <row r="399">
          <cell r="IB399">
            <v>6000</v>
          </cell>
        </row>
        <row r="400">
          <cell r="IB400">
            <v>1000</v>
          </cell>
        </row>
        <row r="401">
          <cell r="IB401">
            <v>9000</v>
          </cell>
        </row>
        <row r="402">
          <cell r="IB402">
            <v>10000</v>
          </cell>
        </row>
        <row r="403">
          <cell r="IB403">
            <v>19000</v>
          </cell>
        </row>
        <row r="404">
          <cell r="IB404">
            <v>3000</v>
          </cell>
        </row>
        <row r="405">
          <cell r="IB405">
            <v>34000</v>
          </cell>
        </row>
        <row r="406">
          <cell r="IB406">
            <v>4000</v>
          </cell>
        </row>
        <row r="407">
          <cell r="IB407">
            <v>8000</v>
          </cell>
        </row>
        <row r="408">
          <cell r="IB408">
            <v>32000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udget_vs_Actual"/>
    </sheetNames>
    <sheetDataSet>
      <sheetData sheetId="0">
        <row r="1">
          <cell r="B1" t="str">
            <v>Budget Cost (INR Lakhs)</v>
          </cell>
          <cell r="C1" t="str">
            <v>Actual Cost (INR Lakhs)</v>
          </cell>
        </row>
        <row r="2">
          <cell r="A2" t="str">
            <v>Jan</v>
          </cell>
          <cell r="B2">
            <v>40</v>
          </cell>
          <cell r="C2">
            <v>42</v>
          </cell>
        </row>
        <row r="3">
          <cell r="A3" t="str">
            <v>Feb</v>
          </cell>
          <cell r="B3">
            <v>45</v>
          </cell>
          <cell r="C3">
            <v>48</v>
          </cell>
        </row>
        <row r="4">
          <cell r="A4" t="str">
            <v>Mar</v>
          </cell>
          <cell r="B4">
            <v>50</v>
          </cell>
          <cell r="C4">
            <v>55</v>
          </cell>
        </row>
        <row r="5">
          <cell r="A5" t="str">
            <v>Apr</v>
          </cell>
          <cell r="B5">
            <v>60</v>
          </cell>
          <cell r="C5">
            <v>58</v>
          </cell>
        </row>
        <row r="6">
          <cell r="A6" t="str">
            <v>May</v>
          </cell>
          <cell r="B6">
            <v>70</v>
          </cell>
          <cell r="C6">
            <v>75</v>
          </cell>
        </row>
        <row r="7">
          <cell r="A7" t="str">
            <v>Jun</v>
          </cell>
          <cell r="B7">
            <v>80</v>
          </cell>
          <cell r="C7">
            <v>85</v>
          </cell>
        </row>
        <row r="8">
          <cell r="A8" t="str">
            <v>Jul</v>
          </cell>
          <cell r="B8">
            <v>90</v>
          </cell>
          <cell r="C8">
            <v>92</v>
          </cell>
        </row>
        <row r="9">
          <cell r="A9" t="str">
            <v>Aug</v>
          </cell>
          <cell r="B9">
            <v>100</v>
          </cell>
          <cell r="C9">
            <v>115</v>
          </cell>
        </row>
        <row r="10">
          <cell r="A10" t="str">
            <v>Sep</v>
          </cell>
          <cell r="B10">
            <v>95</v>
          </cell>
          <cell r="C10">
            <v>98</v>
          </cell>
        </row>
        <row r="11">
          <cell r="A11" t="str">
            <v>Oct</v>
          </cell>
          <cell r="B11">
            <v>85</v>
          </cell>
          <cell r="C11">
            <v>82</v>
          </cell>
        </row>
        <row r="12">
          <cell r="A12" t="str">
            <v>Nov</v>
          </cell>
          <cell r="B12">
            <v>70</v>
          </cell>
          <cell r="C12">
            <v>72</v>
          </cell>
        </row>
        <row r="13">
          <cell r="A13" t="str">
            <v>Dec</v>
          </cell>
          <cell r="B13">
            <v>65</v>
          </cell>
          <cell r="C13">
            <v>68</v>
          </cell>
        </row>
      </sheetData>
    </sheetDataSet>
  </externalBook>
</externalLink>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B98D6D95-A09E-46FD-93D3-08EBF965A5F7}" autoFormatId="16" applyNumberFormats="0" applyBorderFormats="0" applyFontFormats="0" applyPatternFormats="0" applyAlignmentFormats="0" applyWidthHeightFormats="0">
  <queryTableRefresh nextId="14">
    <queryTableFields count="5">
      <queryTableField id="3" name="State or Union Territory" tableColumnId="3"/>
      <queryTableField id="4" name="Population" tableColumnId="4"/>
      <queryTableField id="7" name="Rural population" tableColumnId="7"/>
      <queryTableField id="9" name="Urban population" tableColumnId="9"/>
      <queryTableField id="12" name="Sex ratio" tableColumnId="12"/>
    </queryTableFields>
    <queryTableDeletedFields count="7">
      <deletedField name="Header"/>
      <deletedField name="Rank"/>
      <deletedField name="National Share (%)"/>
      <deletedField name="Decadal growth (2001–2012)"/>
      <deletedField name="Percent rural"/>
      <deletedField name="Percent urban"/>
      <deletedField name="Population Density[a]"/>
    </queryTableDeleted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C85EA0D2-0602-49AA-A423-0EF15624051F}" sourceName="Region">
  <extLst>
    <x:ext xmlns:x15="http://schemas.microsoft.com/office/spreadsheetml/2010/11/main" uri="{2F2917AC-EB37-4324-AD4E-5DD8C200BD13}">
      <x15:tableSlicerCache tableId="2" column="2"/>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gion" xr10:uid="{D2E34A5C-0982-4E96-B3C0-68A0EC25AFB9}" cache="Slicer_Region" caption="Region" rowHeight="24130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4F36B59-B15B-4849-8703-8FACAA66D591}" name="List_edit" displayName="List_edit" ref="A1:E37" tableType="queryTable" totalsRowShown="0">
  <tableColumns count="5">
    <tableColumn id="3" xr3:uid="{56409F6C-3187-498D-9751-D7310048EF26}" uniqueName="3" name="State" queryTableFieldId="3" dataDxfId="13"/>
    <tableColumn id="4" xr3:uid="{F807EB95-B13C-4EA7-82F9-777C586872B6}" uniqueName="4" name="Population" queryTableFieldId="4" dataDxfId="12" dataCellStyle="Comma"/>
    <tableColumn id="7" xr3:uid="{8CC2E314-FFCC-4880-982B-EC390C0C9465}" uniqueName="7" name="Rural population" queryTableFieldId="7" dataDxfId="11"/>
    <tableColumn id="9" xr3:uid="{18CF5163-89E8-4CC2-BC53-D3C0F9AC1DAE}" uniqueName="9" name="Urban population" queryTableFieldId="9" dataDxfId="10"/>
    <tableColumn id="12" xr3:uid="{D8AC3115-99A1-42D9-97A5-58D7D861F690}" uniqueName="12" name="Sex ratio" queryTableFieldId="12" dataDxfId="9"/>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A9D7884-9580-4C33-9F58-19F78BDCE707}" name="Table2" displayName="Table2" ref="A1:C48" totalsRowShown="0" headerRowDxfId="8">
  <autoFilter ref="A1:C48" xr:uid="{00000000-0009-0000-0100-000002000000}"/>
  <tableColumns count="3">
    <tableColumn id="1" xr3:uid="{30CA8E1C-819E-45D9-BB13-08AB3FF9DF23}" name="Country"/>
    <tableColumn id="2" xr3:uid="{E1AE3D25-2E7F-478A-A94B-917A09DF0C0B}" name="Region"/>
    <tableColumn id="3" xr3:uid="{2AA351D9-A3D5-42D0-8C09-24E1E281BDA6}" name="Oil Production in thousands of barrels per day"/>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8.xml"/><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9.xml"/><Relationship Id="rId1" Type="http://schemas.openxmlformats.org/officeDocument/2006/relationships/printerSettings" Target="../printerSettings/printerSettings4.bin"/><Relationship Id="rId4" Type="http://schemas.microsoft.com/office/2007/relationships/slicer" Target="../slicers/slicer1.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781F3-AD5E-49D2-B29A-498909CEC6AB}">
  <dimension ref="A1:G1001"/>
  <sheetViews>
    <sheetView workbookViewId="0">
      <selection activeCell="K24" sqref="K24"/>
    </sheetView>
  </sheetViews>
  <sheetFormatPr defaultColWidth="10.109375" defaultRowHeight="11.4"/>
  <cols>
    <col min="1" max="1" width="6.109375" style="2" bestFit="1" customWidth="1"/>
    <col min="2" max="2" width="9" style="2" bestFit="1" customWidth="1"/>
    <col min="3" max="3" width="7.33203125" style="3" bestFit="1" customWidth="1"/>
    <col min="4" max="4" width="29.21875" style="3" customWidth="1"/>
    <col min="5" max="5" width="6" style="3" bestFit="1" customWidth="1"/>
    <col min="6" max="6" width="7.88671875" style="3" bestFit="1" customWidth="1"/>
    <col min="7" max="7" width="6.88671875" style="3" bestFit="1" customWidth="1"/>
    <col min="8" max="16384" width="10.109375" style="2"/>
  </cols>
  <sheetData>
    <row r="1" spans="1:7">
      <c r="A1" s="2" t="s">
        <v>0</v>
      </c>
      <c r="B1" s="2" t="s">
        <v>1</v>
      </c>
      <c r="C1" s="3" t="s">
        <v>2</v>
      </c>
      <c r="D1" s="3" t="s">
        <v>3</v>
      </c>
      <c r="E1" s="3" t="s">
        <v>4</v>
      </c>
      <c r="F1" s="3" t="s">
        <v>5</v>
      </c>
      <c r="G1" s="3" t="s">
        <v>6</v>
      </c>
    </row>
    <row r="2" spans="1:7">
      <c r="A2" s="2">
        <v>1</v>
      </c>
      <c r="B2" s="4">
        <v>36128</v>
      </c>
      <c r="C2" s="3" t="s">
        <v>7</v>
      </c>
      <c r="D2" s="3" t="s">
        <v>8</v>
      </c>
      <c r="E2" s="3" t="s">
        <v>9</v>
      </c>
      <c r="F2" s="3">
        <v>4</v>
      </c>
      <c r="G2" s="3">
        <v>80</v>
      </c>
    </row>
    <row r="3" spans="1:7">
      <c r="A3" s="2">
        <v>2</v>
      </c>
      <c r="B3" s="4">
        <v>36087</v>
      </c>
      <c r="C3" s="3" t="s">
        <v>10</v>
      </c>
      <c r="D3" s="3" t="s">
        <v>11</v>
      </c>
      <c r="E3" s="3" t="s">
        <v>12</v>
      </c>
      <c r="F3" s="3">
        <v>3</v>
      </c>
      <c r="G3" s="3">
        <v>1794</v>
      </c>
    </row>
    <row r="4" spans="1:7">
      <c r="A4" s="2">
        <v>3</v>
      </c>
      <c r="B4" s="4">
        <v>36105</v>
      </c>
      <c r="C4" s="3" t="s">
        <v>7</v>
      </c>
      <c r="D4" s="3" t="s">
        <v>13</v>
      </c>
      <c r="E4" s="3" t="s">
        <v>9</v>
      </c>
      <c r="F4" s="3">
        <v>2</v>
      </c>
      <c r="G4" s="3">
        <v>16</v>
      </c>
    </row>
    <row r="5" spans="1:7">
      <c r="A5" s="2">
        <v>4</v>
      </c>
      <c r="B5" s="4">
        <v>36003</v>
      </c>
      <c r="C5" s="3" t="s">
        <v>10</v>
      </c>
      <c r="D5" s="3" t="s">
        <v>14</v>
      </c>
      <c r="E5" s="3" t="s">
        <v>9</v>
      </c>
      <c r="F5" s="3">
        <v>3</v>
      </c>
      <c r="G5" s="3">
        <v>885</v>
      </c>
    </row>
    <row r="6" spans="1:7">
      <c r="A6" s="2">
        <v>5</v>
      </c>
      <c r="B6" s="4">
        <v>36011</v>
      </c>
      <c r="C6" s="3" t="s">
        <v>7</v>
      </c>
      <c r="D6" s="3" t="s">
        <v>15</v>
      </c>
      <c r="E6" s="3" t="s">
        <v>9</v>
      </c>
      <c r="F6" s="3">
        <v>3</v>
      </c>
      <c r="G6" s="3">
        <v>165</v>
      </c>
    </row>
    <row r="7" spans="1:7">
      <c r="A7" s="2">
        <v>6</v>
      </c>
      <c r="B7" s="4">
        <v>36013</v>
      </c>
      <c r="C7" s="3" t="s">
        <v>7</v>
      </c>
      <c r="D7" s="3" t="s">
        <v>11</v>
      </c>
      <c r="E7" s="3" t="s">
        <v>9</v>
      </c>
      <c r="F7" s="3">
        <v>2</v>
      </c>
      <c r="G7" s="3">
        <v>1196</v>
      </c>
    </row>
    <row r="8" spans="1:7">
      <c r="A8" s="2">
        <v>7</v>
      </c>
      <c r="B8" s="4">
        <v>35972</v>
      </c>
      <c r="C8" s="3" t="s">
        <v>7</v>
      </c>
      <c r="D8" s="3" t="s">
        <v>14</v>
      </c>
      <c r="E8" s="3" t="s">
        <v>9</v>
      </c>
      <c r="F8" s="3">
        <v>2</v>
      </c>
      <c r="G8" s="3">
        <v>590</v>
      </c>
    </row>
    <row r="9" spans="1:7">
      <c r="A9" s="2">
        <v>8</v>
      </c>
      <c r="B9" s="4">
        <v>35925</v>
      </c>
      <c r="C9" s="3" t="s">
        <v>10</v>
      </c>
      <c r="D9" s="3" t="s">
        <v>14</v>
      </c>
      <c r="E9" s="3" t="s">
        <v>9</v>
      </c>
      <c r="F9" s="3">
        <v>5</v>
      </c>
      <c r="G9" s="3">
        <v>1475</v>
      </c>
    </row>
    <row r="10" spans="1:7">
      <c r="A10" s="2">
        <v>9</v>
      </c>
      <c r="B10" s="4">
        <v>36101</v>
      </c>
      <c r="C10" s="3" t="s">
        <v>7</v>
      </c>
      <c r="D10" s="3" t="s">
        <v>15</v>
      </c>
      <c r="E10" s="3" t="s">
        <v>9</v>
      </c>
      <c r="F10" s="3">
        <v>3</v>
      </c>
      <c r="G10" s="3">
        <v>165</v>
      </c>
    </row>
    <row r="11" spans="1:7">
      <c r="A11" s="2">
        <v>10</v>
      </c>
      <c r="B11" s="4">
        <v>36086</v>
      </c>
      <c r="C11" s="3" t="s">
        <v>10</v>
      </c>
      <c r="D11" s="3" t="s">
        <v>11</v>
      </c>
      <c r="E11" s="3" t="s">
        <v>12</v>
      </c>
      <c r="F11" s="3">
        <v>4</v>
      </c>
      <c r="G11" s="3">
        <v>2392</v>
      </c>
    </row>
    <row r="12" spans="1:7">
      <c r="A12" s="2">
        <v>11</v>
      </c>
      <c r="B12" s="4">
        <v>35991</v>
      </c>
      <c r="C12" s="3" t="s">
        <v>10</v>
      </c>
      <c r="D12" s="3" t="s">
        <v>16</v>
      </c>
      <c r="E12" s="3" t="s">
        <v>9</v>
      </c>
      <c r="F12" s="3">
        <v>2</v>
      </c>
      <c r="G12" s="3">
        <v>190</v>
      </c>
    </row>
    <row r="13" spans="1:7">
      <c r="A13" s="2">
        <v>12</v>
      </c>
      <c r="B13" s="4">
        <v>36051</v>
      </c>
      <c r="C13" s="3" t="s">
        <v>7</v>
      </c>
      <c r="D13" s="3" t="s">
        <v>14</v>
      </c>
      <c r="E13" s="3" t="s">
        <v>9</v>
      </c>
      <c r="F13" s="3">
        <v>2</v>
      </c>
      <c r="G13" s="3">
        <v>590</v>
      </c>
    </row>
    <row r="14" spans="1:7">
      <c r="A14" s="2">
        <v>13</v>
      </c>
      <c r="B14" s="4">
        <v>36148</v>
      </c>
      <c r="C14" s="3" t="s">
        <v>10</v>
      </c>
      <c r="D14" s="3" t="s">
        <v>17</v>
      </c>
      <c r="E14" s="3" t="s">
        <v>9</v>
      </c>
      <c r="F14" s="3">
        <v>5</v>
      </c>
      <c r="G14" s="3">
        <v>130</v>
      </c>
    </row>
    <row r="15" spans="1:7">
      <c r="A15" s="2">
        <v>14</v>
      </c>
      <c r="B15" s="4">
        <v>36092</v>
      </c>
      <c r="C15" s="3" t="s">
        <v>10</v>
      </c>
      <c r="D15" s="3" t="s">
        <v>13</v>
      </c>
      <c r="E15" s="3" t="s">
        <v>12</v>
      </c>
      <c r="F15" s="3">
        <v>5</v>
      </c>
      <c r="G15" s="3">
        <v>40</v>
      </c>
    </row>
    <row r="16" spans="1:7">
      <c r="A16" s="2">
        <v>15</v>
      </c>
      <c r="B16" s="4">
        <v>35883</v>
      </c>
      <c r="C16" s="3" t="s">
        <v>18</v>
      </c>
      <c r="D16" s="3" t="s">
        <v>19</v>
      </c>
      <c r="E16" s="3" t="s">
        <v>9</v>
      </c>
      <c r="F16" s="3">
        <v>5</v>
      </c>
      <c r="G16" s="3">
        <v>75</v>
      </c>
    </row>
    <row r="17" spans="1:7">
      <c r="A17" s="2">
        <v>16</v>
      </c>
      <c r="B17" s="4">
        <v>36044</v>
      </c>
      <c r="C17" s="3" t="s">
        <v>7</v>
      </c>
      <c r="D17" s="3" t="s">
        <v>14</v>
      </c>
      <c r="E17" s="3" t="s">
        <v>12</v>
      </c>
      <c r="F17" s="3">
        <v>2</v>
      </c>
      <c r="G17" s="3">
        <v>590</v>
      </c>
    </row>
    <row r="18" spans="1:7">
      <c r="A18" s="2">
        <v>17</v>
      </c>
      <c r="B18" s="4">
        <v>36005</v>
      </c>
      <c r="C18" s="3" t="s">
        <v>10</v>
      </c>
      <c r="D18" s="3" t="s">
        <v>15</v>
      </c>
      <c r="E18" s="3" t="s">
        <v>9</v>
      </c>
      <c r="F18" s="3">
        <v>4</v>
      </c>
      <c r="G18" s="3">
        <v>220</v>
      </c>
    </row>
    <row r="19" spans="1:7">
      <c r="A19" s="2">
        <v>18</v>
      </c>
      <c r="B19" s="4">
        <v>36141</v>
      </c>
      <c r="C19" s="3" t="s">
        <v>18</v>
      </c>
      <c r="D19" s="3" t="s">
        <v>20</v>
      </c>
      <c r="E19" s="3" t="s">
        <v>9</v>
      </c>
      <c r="F19" s="3">
        <v>3</v>
      </c>
      <c r="G19" s="3">
        <v>1056</v>
      </c>
    </row>
    <row r="20" spans="1:7">
      <c r="A20" s="2">
        <v>19</v>
      </c>
      <c r="B20" s="4">
        <v>35913</v>
      </c>
      <c r="C20" s="3" t="s">
        <v>21</v>
      </c>
      <c r="D20" s="3" t="s">
        <v>11</v>
      </c>
      <c r="E20" s="3" t="s">
        <v>12</v>
      </c>
      <c r="F20" s="3">
        <v>2</v>
      </c>
      <c r="G20" s="3">
        <v>1196</v>
      </c>
    </row>
    <row r="21" spans="1:7">
      <c r="A21" s="2">
        <v>20</v>
      </c>
      <c r="B21" s="4">
        <v>35985</v>
      </c>
      <c r="C21" s="3" t="s">
        <v>10</v>
      </c>
      <c r="D21" s="3" t="s">
        <v>15</v>
      </c>
      <c r="E21" s="3" t="s">
        <v>22</v>
      </c>
      <c r="F21" s="3">
        <v>5</v>
      </c>
      <c r="G21" s="3">
        <v>275</v>
      </c>
    </row>
    <row r="22" spans="1:7">
      <c r="A22" s="2">
        <v>21</v>
      </c>
      <c r="B22" s="4">
        <v>35832</v>
      </c>
      <c r="C22" s="3" t="s">
        <v>7</v>
      </c>
      <c r="D22" s="3" t="s">
        <v>20</v>
      </c>
      <c r="E22" s="3" t="s">
        <v>12</v>
      </c>
      <c r="F22" s="3">
        <v>5</v>
      </c>
      <c r="G22" s="3">
        <v>1760</v>
      </c>
    </row>
    <row r="23" spans="1:7">
      <c r="A23" s="2">
        <v>22</v>
      </c>
      <c r="B23" s="4">
        <v>35819</v>
      </c>
      <c r="C23" s="3" t="s">
        <v>7</v>
      </c>
      <c r="D23" s="3" t="s">
        <v>23</v>
      </c>
      <c r="E23" s="3" t="s">
        <v>9</v>
      </c>
      <c r="F23" s="3">
        <v>3</v>
      </c>
      <c r="G23" s="3">
        <v>102</v>
      </c>
    </row>
    <row r="24" spans="1:7">
      <c r="A24" s="2">
        <v>23</v>
      </c>
      <c r="B24" s="4">
        <v>36052</v>
      </c>
      <c r="C24" s="3" t="s">
        <v>10</v>
      </c>
      <c r="D24" s="3" t="s">
        <v>17</v>
      </c>
      <c r="E24" s="3" t="s">
        <v>12</v>
      </c>
      <c r="F24" s="3">
        <v>4</v>
      </c>
      <c r="G24" s="3">
        <v>104</v>
      </c>
    </row>
    <row r="25" spans="1:7">
      <c r="A25" s="2">
        <v>24</v>
      </c>
      <c r="B25" s="4">
        <v>35865</v>
      </c>
      <c r="C25" s="3" t="s">
        <v>7</v>
      </c>
      <c r="D25" s="3" t="s">
        <v>15</v>
      </c>
      <c r="E25" s="3" t="s">
        <v>12</v>
      </c>
      <c r="F25" s="3">
        <v>5</v>
      </c>
      <c r="G25" s="3">
        <v>275</v>
      </c>
    </row>
    <row r="26" spans="1:7">
      <c r="A26" s="2">
        <v>25</v>
      </c>
      <c r="B26" s="4">
        <v>35975</v>
      </c>
      <c r="C26" s="3" t="s">
        <v>24</v>
      </c>
      <c r="D26" s="3" t="s">
        <v>13</v>
      </c>
      <c r="E26" s="3" t="s">
        <v>9</v>
      </c>
      <c r="F26" s="3">
        <v>4</v>
      </c>
      <c r="G26" s="3">
        <v>32</v>
      </c>
    </row>
    <row r="27" spans="1:7">
      <c r="A27" s="2">
        <v>26</v>
      </c>
      <c r="B27" s="4">
        <v>35911</v>
      </c>
      <c r="C27" s="3" t="s">
        <v>7</v>
      </c>
      <c r="D27" s="3" t="s">
        <v>14</v>
      </c>
      <c r="E27" s="3" t="s">
        <v>9</v>
      </c>
      <c r="F27" s="3">
        <v>4</v>
      </c>
      <c r="G27" s="3">
        <v>1180</v>
      </c>
    </row>
    <row r="28" spans="1:7">
      <c r="A28" s="2">
        <v>27</v>
      </c>
      <c r="B28" s="4">
        <v>36024</v>
      </c>
      <c r="C28" s="3" t="s">
        <v>7</v>
      </c>
      <c r="D28" s="3" t="s">
        <v>11</v>
      </c>
      <c r="E28" s="3" t="s">
        <v>9</v>
      </c>
      <c r="F28" s="3">
        <v>2</v>
      </c>
      <c r="G28" s="3">
        <v>1196</v>
      </c>
    </row>
    <row r="29" spans="1:7">
      <c r="A29" s="2">
        <v>28</v>
      </c>
      <c r="B29" s="4">
        <v>36045</v>
      </c>
      <c r="C29" s="3" t="s">
        <v>10</v>
      </c>
      <c r="D29" s="3" t="s">
        <v>13</v>
      </c>
      <c r="E29" s="3" t="s">
        <v>22</v>
      </c>
      <c r="F29" s="3">
        <v>2</v>
      </c>
      <c r="G29" s="3">
        <v>16</v>
      </c>
    </row>
    <row r="30" spans="1:7">
      <c r="A30" s="2">
        <v>29</v>
      </c>
      <c r="B30" s="4">
        <v>36071</v>
      </c>
      <c r="C30" s="3" t="s">
        <v>18</v>
      </c>
      <c r="D30" s="3" t="s">
        <v>13</v>
      </c>
      <c r="E30" s="3" t="s">
        <v>9</v>
      </c>
      <c r="F30" s="3">
        <v>3</v>
      </c>
      <c r="G30" s="3">
        <v>24</v>
      </c>
    </row>
    <row r="31" spans="1:7">
      <c r="A31" s="2">
        <v>30</v>
      </c>
      <c r="B31" s="4">
        <v>36126</v>
      </c>
      <c r="C31" s="3" t="s">
        <v>10</v>
      </c>
      <c r="D31" s="3" t="s">
        <v>15</v>
      </c>
      <c r="E31" s="3" t="s">
        <v>9</v>
      </c>
      <c r="F31" s="3">
        <v>3</v>
      </c>
      <c r="G31" s="3">
        <v>165</v>
      </c>
    </row>
    <row r="32" spans="1:7">
      <c r="A32" s="2">
        <v>31</v>
      </c>
      <c r="B32" s="4">
        <v>35811</v>
      </c>
      <c r="C32" s="3" t="s">
        <v>10</v>
      </c>
      <c r="D32" s="3" t="s">
        <v>8</v>
      </c>
      <c r="E32" s="3" t="s">
        <v>9</v>
      </c>
      <c r="F32" s="3">
        <v>2</v>
      </c>
      <c r="G32" s="3">
        <v>40</v>
      </c>
    </row>
    <row r="33" spans="1:7">
      <c r="A33" s="2">
        <v>32</v>
      </c>
      <c r="B33" s="4">
        <v>35989</v>
      </c>
      <c r="C33" s="3" t="s">
        <v>10</v>
      </c>
      <c r="D33" s="3" t="s">
        <v>14</v>
      </c>
      <c r="E33" s="3" t="s">
        <v>9</v>
      </c>
      <c r="F33" s="3">
        <v>1</v>
      </c>
      <c r="G33" s="3">
        <v>295</v>
      </c>
    </row>
    <row r="34" spans="1:7">
      <c r="A34" s="2">
        <v>33</v>
      </c>
      <c r="B34" s="4">
        <v>36104</v>
      </c>
      <c r="C34" s="3" t="s">
        <v>10</v>
      </c>
      <c r="D34" s="3" t="s">
        <v>11</v>
      </c>
      <c r="E34" s="3" t="s">
        <v>12</v>
      </c>
      <c r="F34" s="3">
        <v>4</v>
      </c>
      <c r="G34" s="3">
        <v>2392</v>
      </c>
    </row>
    <row r="35" spans="1:7">
      <c r="A35" s="2">
        <v>34</v>
      </c>
      <c r="B35" s="4">
        <v>36132</v>
      </c>
      <c r="C35" s="3" t="s">
        <v>10</v>
      </c>
      <c r="D35" s="3" t="s">
        <v>20</v>
      </c>
      <c r="E35" s="3" t="s">
        <v>9</v>
      </c>
      <c r="F35" s="3">
        <v>3</v>
      </c>
      <c r="G35" s="3">
        <v>1056</v>
      </c>
    </row>
    <row r="36" spans="1:7">
      <c r="A36" s="2">
        <v>35</v>
      </c>
      <c r="B36" s="4">
        <v>36102</v>
      </c>
      <c r="C36" s="3" t="s">
        <v>24</v>
      </c>
      <c r="D36" s="3" t="s">
        <v>13</v>
      </c>
      <c r="E36" s="3" t="s">
        <v>9</v>
      </c>
      <c r="F36" s="3">
        <v>2</v>
      </c>
      <c r="G36" s="3">
        <v>16</v>
      </c>
    </row>
    <row r="37" spans="1:7">
      <c r="A37" s="2">
        <v>36</v>
      </c>
      <c r="B37" s="4">
        <v>35912</v>
      </c>
      <c r="C37" s="3" t="s">
        <v>7</v>
      </c>
      <c r="D37" s="3" t="s">
        <v>8</v>
      </c>
      <c r="E37" s="3" t="s">
        <v>9</v>
      </c>
      <c r="F37" s="3">
        <v>3</v>
      </c>
      <c r="G37" s="3">
        <v>60</v>
      </c>
    </row>
    <row r="38" spans="1:7">
      <c r="A38" s="2">
        <v>37</v>
      </c>
      <c r="B38" s="4">
        <v>36062</v>
      </c>
      <c r="C38" s="3" t="s">
        <v>7</v>
      </c>
      <c r="D38" s="3" t="s">
        <v>8</v>
      </c>
      <c r="E38" s="3" t="s">
        <v>12</v>
      </c>
      <c r="F38" s="3">
        <v>2</v>
      </c>
      <c r="G38" s="3">
        <v>40</v>
      </c>
    </row>
    <row r="39" spans="1:7">
      <c r="A39" s="2">
        <v>38</v>
      </c>
      <c r="B39" s="4">
        <v>36131</v>
      </c>
      <c r="C39" s="3" t="s">
        <v>18</v>
      </c>
      <c r="D39" s="3" t="s">
        <v>15</v>
      </c>
      <c r="E39" s="3" t="s">
        <v>22</v>
      </c>
      <c r="F39" s="3">
        <v>4</v>
      </c>
      <c r="G39" s="3">
        <v>220</v>
      </c>
    </row>
    <row r="40" spans="1:7">
      <c r="A40" s="2">
        <v>39</v>
      </c>
      <c r="B40" s="4">
        <v>35935</v>
      </c>
      <c r="C40" s="3" t="s">
        <v>10</v>
      </c>
      <c r="D40" s="3" t="s">
        <v>23</v>
      </c>
      <c r="E40" s="3" t="s">
        <v>9</v>
      </c>
      <c r="F40" s="3">
        <v>1</v>
      </c>
      <c r="G40" s="3">
        <v>34</v>
      </c>
    </row>
    <row r="41" spans="1:7">
      <c r="A41" s="2">
        <v>40</v>
      </c>
      <c r="B41" s="4">
        <v>35822</v>
      </c>
      <c r="C41" s="3" t="s">
        <v>7</v>
      </c>
      <c r="D41" s="3" t="s">
        <v>13</v>
      </c>
      <c r="E41" s="3" t="s">
        <v>9</v>
      </c>
      <c r="F41" s="3">
        <v>5</v>
      </c>
      <c r="G41" s="3">
        <v>40</v>
      </c>
    </row>
    <row r="42" spans="1:7">
      <c r="A42" s="2">
        <v>41</v>
      </c>
      <c r="B42" s="4">
        <v>35803</v>
      </c>
      <c r="C42" s="3" t="s">
        <v>7</v>
      </c>
      <c r="D42" s="3" t="s">
        <v>15</v>
      </c>
      <c r="E42" s="3" t="s">
        <v>9</v>
      </c>
      <c r="F42" s="3">
        <v>4</v>
      </c>
      <c r="G42" s="3">
        <v>220</v>
      </c>
    </row>
    <row r="43" spans="1:7">
      <c r="A43" s="2">
        <v>42</v>
      </c>
      <c r="B43" s="4">
        <v>35852</v>
      </c>
      <c r="C43" s="3" t="s">
        <v>7</v>
      </c>
      <c r="D43" s="3" t="s">
        <v>19</v>
      </c>
      <c r="E43" s="3" t="s">
        <v>9</v>
      </c>
      <c r="F43" s="3">
        <v>2</v>
      </c>
      <c r="G43" s="3">
        <v>30</v>
      </c>
    </row>
    <row r="44" spans="1:7">
      <c r="A44" s="2">
        <v>43</v>
      </c>
      <c r="B44" s="4">
        <v>35812</v>
      </c>
      <c r="C44" s="3" t="s">
        <v>18</v>
      </c>
      <c r="D44" s="3" t="s">
        <v>8</v>
      </c>
      <c r="E44" s="3" t="s">
        <v>9</v>
      </c>
      <c r="F44" s="3">
        <v>1</v>
      </c>
      <c r="G44" s="3">
        <v>20</v>
      </c>
    </row>
    <row r="45" spans="1:7">
      <c r="A45" s="2">
        <v>44</v>
      </c>
      <c r="B45" s="4">
        <v>35925</v>
      </c>
      <c r="C45" s="3" t="s">
        <v>7</v>
      </c>
      <c r="D45" s="3" t="s">
        <v>23</v>
      </c>
      <c r="E45" s="3" t="s">
        <v>22</v>
      </c>
      <c r="F45" s="3">
        <v>1</v>
      </c>
      <c r="G45" s="3">
        <v>34</v>
      </c>
    </row>
    <row r="46" spans="1:7">
      <c r="A46" s="2">
        <v>45</v>
      </c>
      <c r="B46" s="4">
        <v>35888</v>
      </c>
      <c r="C46" s="3" t="s">
        <v>21</v>
      </c>
      <c r="D46" s="3" t="s">
        <v>17</v>
      </c>
      <c r="E46" s="3" t="s">
        <v>9</v>
      </c>
      <c r="F46" s="3">
        <v>2</v>
      </c>
      <c r="G46" s="3">
        <v>52</v>
      </c>
    </row>
    <row r="47" spans="1:7">
      <c r="A47" s="2">
        <v>46</v>
      </c>
      <c r="B47" s="4">
        <v>35953</v>
      </c>
      <c r="C47" s="3" t="s">
        <v>10</v>
      </c>
      <c r="D47" s="3" t="s">
        <v>15</v>
      </c>
      <c r="E47" s="3" t="s">
        <v>9</v>
      </c>
      <c r="F47" s="3">
        <v>2</v>
      </c>
      <c r="G47" s="3">
        <v>110</v>
      </c>
    </row>
    <row r="48" spans="1:7">
      <c r="A48" s="2">
        <v>47</v>
      </c>
      <c r="B48" s="4">
        <v>36018</v>
      </c>
      <c r="C48" s="3" t="s">
        <v>10</v>
      </c>
      <c r="D48" s="3" t="s">
        <v>23</v>
      </c>
      <c r="E48" s="3" t="s">
        <v>9</v>
      </c>
      <c r="F48" s="3">
        <v>1</v>
      </c>
      <c r="G48" s="3">
        <v>34</v>
      </c>
    </row>
    <row r="49" spans="1:7">
      <c r="A49" s="2">
        <v>48</v>
      </c>
      <c r="B49" s="4">
        <v>35830</v>
      </c>
      <c r="C49" s="3" t="s">
        <v>21</v>
      </c>
      <c r="D49" s="3" t="s">
        <v>11</v>
      </c>
      <c r="E49" s="3" t="s">
        <v>9</v>
      </c>
      <c r="F49" s="3">
        <v>2</v>
      </c>
      <c r="G49" s="3">
        <v>1196</v>
      </c>
    </row>
    <row r="50" spans="1:7">
      <c r="A50" s="2">
        <v>49</v>
      </c>
      <c r="B50" s="4">
        <v>36037</v>
      </c>
      <c r="C50" s="3" t="s">
        <v>10</v>
      </c>
      <c r="D50" s="3" t="s">
        <v>11</v>
      </c>
      <c r="E50" s="3" t="s">
        <v>9</v>
      </c>
      <c r="F50" s="3">
        <v>2</v>
      </c>
      <c r="G50" s="3">
        <v>1196</v>
      </c>
    </row>
    <row r="51" spans="1:7">
      <c r="A51" s="2">
        <v>50</v>
      </c>
      <c r="B51" s="4">
        <v>35936</v>
      </c>
      <c r="C51" s="3" t="s">
        <v>7</v>
      </c>
      <c r="D51" s="3" t="s">
        <v>23</v>
      </c>
      <c r="E51" s="3" t="s">
        <v>12</v>
      </c>
      <c r="F51" s="3">
        <v>5</v>
      </c>
      <c r="G51" s="3">
        <v>170</v>
      </c>
    </row>
    <row r="52" spans="1:7">
      <c r="A52" s="2">
        <v>51</v>
      </c>
      <c r="B52" s="4">
        <v>35905</v>
      </c>
      <c r="C52" s="3" t="s">
        <v>10</v>
      </c>
      <c r="D52" s="3" t="s">
        <v>20</v>
      </c>
      <c r="E52" s="3" t="s">
        <v>12</v>
      </c>
      <c r="F52" s="3">
        <v>2</v>
      </c>
      <c r="G52" s="3">
        <v>704</v>
      </c>
    </row>
    <row r="53" spans="1:7">
      <c r="A53" s="2">
        <v>52</v>
      </c>
      <c r="B53" s="4">
        <v>35950</v>
      </c>
      <c r="C53" s="3" t="s">
        <v>21</v>
      </c>
      <c r="D53" s="3" t="s">
        <v>17</v>
      </c>
      <c r="E53" s="3" t="s">
        <v>9</v>
      </c>
      <c r="F53" s="3">
        <v>5</v>
      </c>
      <c r="G53" s="3">
        <v>130</v>
      </c>
    </row>
    <row r="54" spans="1:7">
      <c r="A54" s="2">
        <v>53</v>
      </c>
      <c r="B54" s="4">
        <v>35835</v>
      </c>
      <c r="C54" s="3" t="s">
        <v>7</v>
      </c>
      <c r="D54" s="3" t="s">
        <v>16</v>
      </c>
      <c r="E54" s="3" t="s">
        <v>9</v>
      </c>
      <c r="F54" s="3">
        <v>5</v>
      </c>
      <c r="G54" s="3">
        <v>475</v>
      </c>
    </row>
    <row r="55" spans="1:7">
      <c r="A55" s="2">
        <v>54</v>
      </c>
      <c r="B55" s="4">
        <v>36138</v>
      </c>
      <c r="C55" s="3" t="s">
        <v>7</v>
      </c>
      <c r="D55" s="3" t="s">
        <v>13</v>
      </c>
      <c r="E55" s="3" t="s">
        <v>9</v>
      </c>
      <c r="F55" s="3">
        <v>4</v>
      </c>
      <c r="G55" s="3">
        <v>32</v>
      </c>
    </row>
    <row r="56" spans="1:7">
      <c r="A56" s="2">
        <v>55</v>
      </c>
      <c r="B56" s="4">
        <v>35917</v>
      </c>
      <c r="C56" s="3" t="s">
        <v>7</v>
      </c>
      <c r="D56" s="3" t="s">
        <v>13</v>
      </c>
      <c r="E56" s="3" t="s">
        <v>22</v>
      </c>
      <c r="F56" s="3">
        <v>3</v>
      </c>
      <c r="G56" s="3">
        <v>24</v>
      </c>
    </row>
    <row r="57" spans="1:7">
      <c r="A57" s="2">
        <v>56</v>
      </c>
      <c r="B57" s="4">
        <v>36082</v>
      </c>
      <c r="C57" s="3" t="s">
        <v>18</v>
      </c>
      <c r="D57" s="3" t="s">
        <v>23</v>
      </c>
      <c r="E57" s="3" t="s">
        <v>9</v>
      </c>
      <c r="F57" s="3">
        <v>4</v>
      </c>
      <c r="G57" s="3">
        <v>136</v>
      </c>
    </row>
    <row r="58" spans="1:7">
      <c r="A58" s="2">
        <v>57</v>
      </c>
      <c r="B58" s="4">
        <v>35901</v>
      </c>
      <c r="C58" s="3" t="s">
        <v>24</v>
      </c>
      <c r="D58" s="3" t="s">
        <v>14</v>
      </c>
      <c r="E58" s="3" t="s">
        <v>22</v>
      </c>
      <c r="F58" s="3">
        <v>1</v>
      </c>
      <c r="G58" s="3">
        <v>295</v>
      </c>
    </row>
    <row r="59" spans="1:7">
      <c r="A59" s="2">
        <v>58</v>
      </c>
      <c r="B59" s="4">
        <v>35944</v>
      </c>
      <c r="C59" s="3" t="s">
        <v>10</v>
      </c>
      <c r="D59" s="3" t="s">
        <v>23</v>
      </c>
      <c r="E59" s="3" t="s">
        <v>12</v>
      </c>
      <c r="F59" s="3">
        <v>3</v>
      </c>
      <c r="G59" s="3">
        <v>102</v>
      </c>
    </row>
    <row r="60" spans="1:7">
      <c r="A60" s="2">
        <v>59</v>
      </c>
      <c r="B60" s="4">
        <v>35902</v>
      </c>
      <c r="C60" s="3" t="s">
        <v>18</v>
      </c>
      <c r="D60" s="3" t="s">
        <v>14</v>
      </c>
      <c r="E60" s="3" t="s">
        <v>12</v>
      </c>
      <c r="F60" s="3">
        <v>5</v>
      </c>
      <c r="G60" s="3">
        <v>1475</v>
      </c>
    </row>
    <row r="61" spans="1:7">
      <c r="A61" s="2">
        <v>60</v>
      </c>
      <c r="B61" s="4">
        <v>36129</v>
      </c>
      <c r="C61" s="3" t="s">
        <v>10</v>
      </c>
      <c r="D61" s="3" t="s">
        <v>20</v>
      </c>
      <c r="E61" s="3" t="s">
        <v>9</v>
      </c>
      <c r="F61" s="3">
        <v>2</v>
      </c>
      <c r="G61" s="3">
        <v>704</v>
      </c>
    </row>
    <row r="62" spans="1:7">
      <c r="A62" s="2">
        <v>61</v>
      </c>
      <c r="B62" s="4">
        <v>36132</v>
      </c>
      <c r="C62" s="3" t="s">
        <v>7</v>
      </c>
      <c r="D62" s="3" t="s">
        <v>13</v>
      </c>
      <c r="E62" s="3" t="s">
        <v>9</v>
      </c>
      <c r="F62" s="3">
        <v>3</v>
      </c>
      <c r="G62" s="3">
        <v>24</v>
      </c>
    </row>
    <row r="63" spans="1:7">
      <c r="A63" s="2">
        <v>62</v>
      </c>
      <c r="B63" s="4">
        <v>36085</v>
      </c>
      <c r="C63" s="3" t="s">
        <v>7</v>
      </c>
      <c r="D63" s="3" t="s">
        <v>17</v>
      </c>
      <c r="E63" s="3" t="s">
        <v>12</v>
      </c>
      <c r="F63" s="3">
        <v>3</v>
      </c>
      <c r="G63" s="3">
        <v>78</v>
      </c>
    </row>
    <row r="64" spans="1:7">
      <c r="A64" s="2">
        <v>63</v>
      </c>
      <c r="B64" s="4">
        <v>35843</v>
      </c>
      <c r="C64" s="3" t="s">
        <v>7</v>
      </c>
      <c r="D64" s="3" t="s">
        <v>14</v>
      </c>
      <c r="E64" s="3" t="s">
        <v>9</v>
      </c>
      <c r="F64" s="3">
        <v>1</v>
      </c>
      <c r="G64" s="3">
        <v>295</v>
      </c>
    </row>
    <row r="65" spans="1:7">
      <c r="A65" s="2">
        <v>64</v>
      </c>
      <c r="B65" s="4">
        <v>35933</v>
      </c>
      <c r="C65" s="3" t="s">
        <v>10</v>
      </c>
      <c r="D65" s="3" t="s">
        <v>15</v>
      </c>
      <c r="E65" s="3" t="s">
        <v>9</v>
      </c>
      <c r="F65" s="3">
        <v>4</v>
      </c>
      <c r="G65" s="3">
        <v>220</v>
      </c>
    </row>
    <row r="66" spans="1:7">
      <c r="A66" s="2">
        <v>65</v>
      </c>
      <c r="B66" s="4">
        <v>35978</v>
      </c>
      <c r="C66" s="3" t="s">
        <v>7</v>
      </c>
      <c r="D66" s="3" t="s">
        <v>17</v>
      </c>
      <c r="E66" s="3" t="s">
        <v>9</v>
      </c>
      <c r="F66" s="3">
        <v>1</v>
      </c>
      <c r="G66" s="3">
        <v>26</v>
      </c>
    </row>
    <row r="67" spans="1:7">
      <c r="A67" s="2">
        <v>66</v>
      </c>
      <c r="B67" s="4">
        <v>36118</v>
      </c>
      <c r="C67" s="3" t="s">
        <v>10</v>
      </c>
      <c r="D67" s="3" t="s">
        <v>19</v>
      </c>
      <c r="E67" s="3" t="s">
        <v>9</v>
      </c>
      <c r="F67" s="3">
        <v>3</v>
      </c>
      <c r="G67" s="3">
        <v>45</v>
      </c>
    </row>
    <row r="68" spans="1:7">
      <c r="A68" s="2">
        <v>67</v>
      </c>
      <c r="B68" s="4">
        <v>36129</v>
      </c>
      <c r="C68" s="3" t="s">
        <v>7</v>
      </c>
      <c r="D68" s="3" t="s">
        <v>17</v>
      </c>
      <c r="E68" s="3" t="s">
        <v>9</v>
      </c>
      <c r="F68" s="3">
        <v>3</v>
      </c>
      <c r="G68" s="3">
        <v>78</v>
      </c>
    </row>
    <row r="69" spans="1:7">
      <c r="A69" s="2">
        <v>68</v>
      </c>
      <c r="B69" s="4">
        <v>35877</v>
      </c>
      <c r="C69" s="3" t="s">
        <v>21</v>
      </c>
      <c r="D69" s="3" t="s">
        <v>15</v>
      </c>
      <c r="E69" s="3" t="s">
        <v>9</v>
      </c>
      <c r="F69" s="3">
        <v>3</v>
      </c>
      <c r="G69" s="3">
        <v>165</v>
      </c>
    </row>
    <row r="70" spans="1:7">
      <c r="A70" s="2">
        <v>69</v>
      </c>
      <c r="B70" s="4">
        <v>35849</v>
      </c>
      <c r="C70" s="3" t="s">
        <v>10</v>
      </c>
      <c r="D70" s="3" t="s">
        <v>23</v>
      </c>
      <c r="E70" s="3" t="s">
        <v>9</v>
      </c>
      <c r="F70" s="3">
        <v>4</v>
      </c>
      <c r="G70" s="3">
        <v>136</v>
      </c>
    </row>
    <row r="71" spans="1:7">
      <c r="A71" s="2">
        <v>70</v>
      </c>
      <c r="B71" s="4">
        <v>36151</v>
      </c>
      <c r="C71" s="3" t="s">
        <v>18</v>
      </c>
      <c r="D71" s="3" t="s">
        <v>15</v>
      </c>
      <c r="E71" s="3" t="s">
        <v>9</v>
      </c>
      <c r="F71" s="3">
        <v>2</v>
      </c>
      <c r="G71" s="3">
        <v>110</v>
      </c>
    </row>
    <row r="72" spans="1:7">
      <c r="A72" s="2">
        <v>71</v>
      </c>
      <c r="B72" s="4">
        <v>35978</v>
      </c>
      <c r="C72" s="3" t="s">
        <v>7</v>
      </c>
      <c r="D72" s="3" t="s">
        <v>17</v>
      </c>
      <c r="E72" s="3" t="s">
        <v>9</v>
      </c>
      <c r="F72" s="3">
        <v>4</v>
      </c>
      <c r="G72" s="3">
        <v>104</v>
      </c>
    </row>
    <row r="73" spans="1:7">
      <c r="A73" s="2">
        <v>72</v>
      </c>
      <c r="B73" s="4">
        <v>36034</v>
      </c>
      <c r="C73" s="3" t="s">
        <v>10</v>
      </c>
      <c r="D73" s="3" t="s">
        <v>8</v>
      </c>
      <c r="E73" s="3" t="s">
        <v>9</v>
      </c>
      <c r="F73" s="3">
        <v>3</v>
      </c>
      <c r="G73" s="3">
        <v>60</v>
      </c>
    </row>
    <row r="74" spans="1:7">
      <c r="A74" s="2">
        <v>73</v>
      </c>
      <c r="B74" s="4">
        <v>36116</v>
      </c>
      <c r="C74" s="3" t="s">
        <v>21</v>
      </c>
      <c r="D74" s="3" t="s">
        <v>13</v>
      </c>
      <c r="E74" s="3" t="s">
        <v>9</v>
      </c>
      <c r="F74" s="3">
        <v>1</v>
      </c>
      <c r="G74" s="3">
        <v>8</v>
      </c>
    </row>
    <row r="75" spans="1:7">
      <c r="A75" s="2">
        <v>74</v>
      </c>
      <c r="B75" s="4">
        <v>36081</v>
      </c>
      <c r="C75" s="3" t="s">
        <v>7</v>
      </c>
      <c r="D75" s="3" t="s">
        <v>23</v>
      </c>
      <c r="E75" s="3" t="s">
        <v>22</v>
      </c>
      <c r="F75" s="3">
        <v>3</v>
      </c>
      <c r="G75" s="3">
        <v>102</v>
      </c>
    </row>
    <row r="76" spans="1:7">
      <c r="A76" s="2">
        <v>75</v>
      </c>
      <c r="B76" s="4">
        <v>36062</v>
      </c>
      <c r="C76" s="3" t="s">
        <v>7</v>
      </c>
      <c r="D76" s="3" t="s">
        <v>17</v>
      </c>
      <c r="E76" s="3" t="s">
        <v>9</v>
      </c>
      <c r="F76" s="3">
        <v>4</v>
      </c>
      <c r="G76" s="3">
        <v>104</v>
      </c>
    </row>
    <row r="77" spans="1:7">
      <c r="A77" s="2">
        <v>76</v>
      </c>
      <c r="B77" s="4">
        <v>35919</v>
      </c>
      <c r="C77" s="3" t="s">
        <v>7</v>
      </c>
      <c r="D77" s="3" t="s">
        <v>15</v>
      </c>
      <c r="E77" s="3" t="s">
        <v>12</v>
      </c>
      <c r="F77" s="3">
        <v>4</v>
      </c>
      <c r="G77" s="3">
        <v>220</v>
      </c>
    </row>
    <row r="78" spans="1:7">
      <c r="A78" s="2">
        <v>77</v>
      </c>
      <c r="B78" s="4">
        <v>35928</v>
      </c>
      <c r="C78" s="3" t="s">
        <v>7</v>
      </c>
      <c r="D78" s="3" t="s">
        <v>19</v>
      </c>
      <c r="E78" s="3" t="s">
        <v>9</v>
      </c>
      <c r="F78" s="3">
        <v>5</v>
      </c>
      <c r="G78" s="3">
        <v>75</v>
      </c>
    </row>
    <row r="79" spans="1:7">
      <c r="A79" s="2">
        <v>78</v>
      </c>
      <c r="B79" s="4">
        <v>36042</v>
      </c>
      <c r="C79" s="3" t="s">
        <v>10</v>
      </c>
      <c r="D79" s="3" t="s">
        <v>8</v>
      </c>
      <c r="E79" s="3" t="s">
        <v>9</v>
      </c>
      <c r="F79" s="3">
        <v>2</v>
      </c>
      <c r="G79" s="3">
        <v>40</v>
      </c>
    </row>
    <row r="80" spans="1:7">
      <c r="A80" s="2">
        <v>79</v>
      </c>
      <c r="B80" s="4">
        <v>36006</v>
      </c>
      <c r="C80" s="3" t="s">
        <v>7</v>
      </c>
      <c r="D80" s="3" t="s">
        <v>20</v>
      </c>
      <c r="E80" s="3" t="s">
        <v>9</v>
      </c>
      <c r="F80" s="3">
        <v>3</v>
      </c>
      <c r="G80" s="3">
        <v>1056</v>
      </c>
    </row>
    <row r="81" spans="1:7">
      <c r="A81" s="2">
        <v>80</v>
      </c>
      <c r="B81" s="4">
        <v>36144</v>
      </c>
      <c r="C81" s="3" t="s">
        <v>10</v>
      </c>
      <c r="D81" s="3" t="s">
        <v>13</v>
      </c>
      <c r="E81" s="3" t="s">
        <v>9</v>
      </c>
      <c r="F81" s="3">
        <v>2</v>
      </c>
      <c r="G81" s="3">
        <v>16</v>
      </c>
    </row>
    <row r="82" spans="1:7">
      <c r="A82" s="2">
        <v>81</v>
      </c>
      <c r="B82" s="4">
        <v>35902</v>
      </c>
      <c r="C82" s="3" t="s">
        <v>10</v>
      </c>
      <c r="D82" s="3" t="s">
        <v>19</v>
      </c>
      <c r="E82" s="3" t="s">
        <v>9</v>
      </c>
      <c r="F82" s="3">
        <v>5</v>
      </c>
      <c r="G82" s="3">
        <v>75</v>
      </c>
    </row>
    <row r="83" spans="1:7">
      <c r="A83" s="2">
        <v>82</v>
      </c>
      <c r="B83" s="4">
        <v>36099</v>
      </c>
      <c r="C83" s="3" t="s">
        <v>24</v>
      </c>
      <c r="D83" s="3" t="s">
        <v>13</v>
      </c>
      <c r="E83" s="3" t="s">
        <v>9</v>
      </c>
      <c r="F83" s="3">
        <v>3</v>
      </c>
      <c r="G83" s="3">
        <v>24</v>
      </c>
    </row>
    <row r="84" spans="1:7">
      <c r="A84" s="2">
        <v>83</v>
      </c>
      <c r="B84" s="4">
        <v>35912</v>
      </c>
      <c r="C84" s="3" t="s">
        <v>10</v>
      </c>
      <c r="D84" s="3" t="s">
        <v>11</v>
      </c>
      <c r="E84" s="3" t="s">
        <v>9</v>
      </c>
      <c r="F84" s="3">
        <v>2</v>
      </c>
      <c r="G84" s="3">
        <v>1196</v>
      </c>
    </row>
    <row r="85" spans="1:7">
      <c r="A85" s="2">
        <v>84</v>
      </c>
      <c r="B85" s="4">
        <v>35857</v>
      </c>
      <c r="C85" s="3" t="s">
        <v>10</v>
      </c>
      <c r="D85" s="3" t="s">
        <v>15</v>
      </c>
      <c r="E85" s="3" t="s">
        <v>9</v>
      </c>
      <c r="F85" s="3">
        <v>4</v>
      </c>
      <c r="G85" s="3">
        <v>220</v>
      </c>
    </row>
    <row r="86" spans="1:7">
      <c r="A86" s="2">
        <v>85</v>
      </c>
      <c r="B86" s="4">
        <v>36083</v>
      </c>
      <c r="C86" s="3" t="s">
        <v>7</v>
      </c>
      <c r="D86" s="3" t="s">
        <v>13</v>
      </c>
      <c r="E86" s="3" t="s">
        <v>22</v>
      </c>
      <c r="F86" s="3">
        <v>4</v>
      </c>
      <c r="G86" s="3">
        <v>32</v>
      </c>
    </row>
    <row r="87" spans="1:7">
      <c r="A87" s="2">
        <v>86</v>
      </c>
      <c r="B87" s="4">
        <v>35947</v>
      </c>
      <c r="C87" s="3" t="s">
        <v>7</v>
      </c>
      <c r="D87" s="3" t="s">
        <v>19</v>
      </c>
      <c r="E87" s="3" t="s">
        <v>9</v>
      </c>
      <c r="F87" s="3">
        <v>3</v>
      </c>
      <c r="G87" s="3">
        <v>45</v>
      </c>
    </row>
    <row r="88" spans="1:7">
      <c r="A88" s="2">
        <v>87</v>
      </c>
      <c r="B88" s="4">
        <v>35899</v>
      </c>
      <c r="C88" s="3" t="s">
        <v>7</v>
      </c>
      <c r="D88" s="3" t="s">
        <v>15</v>
      </c>
      <c r="E88" s="3" t="s">
        <v>9</v>
      </c>
      <c r="F88" s="3">
        <v>5</v>
      </c>
      <c r="G88" s="3">
        <v>275</v>
      </c>
    </row>
    <row r="89" spans="1:7">
      <c r="A89" s="2">
        <v>88</v>
      </c>
      <c r="B89" s="4">
        <v>35929</v>
      </c>
      <c r="C89" s="3" t="s">
        <v>10</v>
      </c>
      <c r="D89" s="3" t="s">
        <v>19</v>
      </c>
      <c r="E89" s="3" t="s">
        <v>12</v>
      </c>
      <c r="F89" s="3">
        <v>3</v>
      </c>
      <c r="G89" s="3">
        <v>45</v>
      </c>
    </row>
    <row r="90" spans="1:7">
      <c r="A90" s="2">
        <v>89</v>
      </c>
      <c r="B90" s="4">
        <v>35941</v>
      </c>
      <c r="C90" s="3" t="s">
        <v>7</v>
      </c>
      <c r="D90" s="3" t="s">
        <v>23</v>
      </c>
      <c r="E90" s="3" t="s">
        <v>9</v>
      </c>
      <c r="F90" s="3">
        <v>2</v>
      </c>
      <c r="G90" s="3">
        <v>68</v>
      </c>
    </row>
    <row r="91" spans="1:7">
      <c r="A91" s="2">
        <v>90</v>
      </c>
      <c r="B91" s="4">
        <v>36032</v>
      </c>
      <c r="C91" s="3" t="s">
        <v>10</v>
      </c>
      <c r="D91" s="3" t="s">
        <v>15</v>
      </c>
      <c r="E91" s="3" t="s">
        <v>9</v>
      </c>
      <c r="F91" s="3">
        <v>4</v>
      </c>
      <c r="G91" s="3">
        <v>220</v>
      </c>
    </row>
    <row r="92" spans="1:7">
      <c r="A92" s="2">
        <v>91</v>
      </c>
      <c r="B92" s="4">
        <v>36063</v>
      </c>
      <c r="C92" s="3" t="s">
        <v>10</v>
      </c>
      <c r="D92" s="3" t="s">
        <v>23</v>
      </c>
      <c r="E92" s="3" t="s">
        <v>12</v>
      </c>
      <c r="F92" s="3">
        <v>4</v>
      </c>
      <c r="G92" s="3">
        <v>136</v>
      </c>
    </row>
    <row r="93" spans="1:7">
      <c r="A93" s="2">
        <v>92</v>
      </c>
      <c r="B93" s="4">
        <v>35833</v>
      </c>
      <c r="C93" s="3" t="s">
        <v>7</v>
      </c>
      <c r="D93" s="3" t="s">
        <v>14</v>
      </c>
      <c r="E93" s="3" t="s">
        <v>9</v>
      </c>
      <c r="F93" s="3">
        <v>3</v>
      </c>
      <c r="G93" s="3">
        <v>885</v>
      </c>
    </row>
    <row r="94" spans="1:7">
      <c r="A94" s="2">
        <v>93</v>
      </c>
      <c r="B94" s="4">
        <v>35971</v>
      </c>
      <c r="C94" s="3" t="s">
        <v>7</v>
      </c>
      <c r="D94" s="3" t="s">
        <v>23</v>
      </c>
      <c r="E94" s="3" t="s">
        <v>9</v>
      </c>
      <c r="F94" s="3">
        <v>2</v>
      </c>
      <c r="G94" s="3">
        <v>68</v>
      </c>
    </row>
    <row r="95" spans="1:7">
      <c r="A95" s="2">
        <v>94</v>
      </c>
      <c r="B95" s="4">
        <v>35801</v>
      </c>
      <c r="C95" s="3" t="s">
        <v>7</v>
      </c>
      <c r="D95" s="3" t="s">
        <v>17</v>
      </c>
      <c r="E95" s="3" t="s">
        <v>9</v>
      </c>
      <c r="F95" s="3">
        <v>2</v>
      </c>
      <c r="G95" s="3">
        <v>52</v>
      </c>
    </row>
    <row r="96" spans="1:7">
      <c r="A96" s="2">
        <v>95</v>
      </c>
      <c r="B96" s="4">
        <v>35816</v>
      </c>
      <c r="C96" s="3" t="s">
        <v>7</v>
      </c>
      <c r="D96" s="3" t="s">
        <v>11</v>
      </c>
      <c r="E96" s="3" t="s">
        <v>12</v>
      </c>
      <c r="F96" s="3">
        <v>4</v>
      </c>
      <c r="G96" s="3">
        <v>2392</v>
      </c>
    </row>
    <row r="97" spans="1:7">
      <c r="A97" s="2">
        <v>96</v>
      </c>
      <c r="B97" s="4">
        <v>35929</v>
      </c>
      <c r="C97" s="3" t="s">
        <v>10</v>
      </c>
      <c r="D97" s="3" t="s">
        <v>20</v>
      </c>
      <c r="E97" s="3" t="s">
        <v>12</v>
      </c>
      <c r="F97" s="3">
        <v>5</v>
      </c>
      <c r="G97" s="3">
        <v>1760</v>
      </c>
    </row>
    <row r="98" spans="1:7">
      <c r="A98" s="2">
        <v>97</v>
      </c>
      <c r="B98" s="4">
        <v>36057</v>
      </c>
      <c r="C98" s="3" t="s">
        <v>21</v>
      </c>
      <c r="D98" s="3" t="s">
        <v>15</v>
      </c>
      <c r="E98" s="3" t="s">
        <v>9</v>
      </c>
      <c r="F98" s="3">
        <v>2</v>
      </c>
      <c r="G98" s="3">
        <v>110</v>
      </c>
    </row>
    <row r="99" spans="1:7">
      <c r="A99" s="2">
        <v>98</v>
      </c>
      <c r="B99" s="4">
        <v>35856</v>
      </c>
      <c r="C99" s="3" t="s">
        <v>10</v>
      </c>
      <c r="D99" s="3" t="s">
        <v>15</v>
      </c>
      <c r="E99" s="3" t="s">
        <v>9</v>
      </c>
      <c r="F99" s="3">
        <v>4</v>
      </c>
      <c r="G99" s="3">
        <v>220</v>
      </c>
    </row>
    <row r="100" spans="1:7">
      <c r="A100" s="2">
        <v>99</v>
      </c>
      <c r="B100" s="4">
        <v>35818</v>
      </c>
      <c r="C100" s="3" t="s">
        <v>10</v>
      </c>
      <c r="D100" s="3" t="s">
        <v>14</v>
      </c>
      <c r="E100" s="3" t="s">
        <v>9</v>
      </c>
      <c r="F100" s="3">
        <v>1</v>
      </c>
      <c r="G100" s="3">
        <v>295</v>
      </c>
    </row>
    <row r="101" spans="1:7">
      <c r="A101" s="2">
        <v>100</v>
      </c>
      <c r="B101" s="4">
        <v>35932</v>
      </c>
      <c r="C101" s="3" t="s">
        <v>21</v>
      </c>
      <c r="D101" s="3" t="s">
        <v>8</v>
      </c>
      <c r="E101" s="3" t="s">
        <v>12</v>
      </c>
      <c r="F101" s="3">
        <v>2</v>
      </c>
      <c r="G101" s="3">
        <v>40</v>
      </c>
    </row>
    <row r="102" spans="1:7">
      <c r="A102" s="2">
        <v>101</v>
      </c>
      <c r="B102" s="4">
        <v>36126</v>
      </c>
      <c r="C102" s="3" t="s">
        <v>10</v>
      </c>
      <c r="D102" s="3" t="s">
        <v>16</v>
      </c>
      <c r="E102" s="3" t="s">
        <v>22</v>
      </c>
      <c r="F102" s="3">
        <v>4</v>
      </c>
      <c r="G102" s="3">
        <v>380</v>
      </c>
    </row>
    <row r="103" spans="1:7">
      <c r="A103" s="2">
        <v>102</v>
      </c>
      <c r="B103" s="4">
        <v>36147</v>
      </c>
      <c r="C103" s="3" t="s">
        <v>7</v>
      </c>
      <c r="D103" s="3" t="s">
        <v>15</v>
      </c>
      <c r="E103" s="3" t="s">
        <v>9</v>
      </c>
      <c r="F103" s="3">
        <v>3</v>
      </c>
      <c r="G103" s="3">
        <v>165</v>
      </c>
    </row>
    <row r="104" spans="1:7">
      <c r="A104" s="2">
        <v>103</v>
      </c>
      <c r="B104" s="4">
        <v>36007</v>
      </c>
      <c r="C104" s="3" t="s">
        <v>7</v>
      </c>
      <c r="D104" s="3" t="s">
        <v>14</v>
      </c>
      <c r="E104" s="3" t="s">
        <v>12</v>
      </c>
      <c r="F104" s="3">
        <v>3</v>
      </c>
      <c r="G104" s="3">
        <v>885</v>
      </c>
    </row>
    <row r="105" spans="1:7">
      <c r="A105" s="2">
        <v>104</v>
      </c>
      <c r="B105" s="4">
        <v>36107</v>
      </c>
      <c r="C105" s="3" t="s">
        <v>7</v>
      </c>
      <c r="D105" s="3" t="s">
        <v>14</v>
      </c>
      <c r="E105" s="3" t="s">
        <v>9</v>
      </c>
      <c r="F105" s="3">
        <v>1</v>
      </c>
      <c r="G105" s="3">
        <v>295</v>
      </c>
    </row>
    <row r="106" spans="1:7">
      <c r="A106" s="2">
        <v>105</v>
      </c>
      <c r="B106" s="4">
        <v>35952</v>
      </c>
      <c r="C106" s="3" t="s">
        <v>7</v>
      </c>
      <c r="D106" s="3" t="s">
        <v>14</v>
      </c>
      <c r="E106" s="3" t="s">
        <v>12</v>
      </c>
      <c r="F106" s="3">
        <v>2</v>
      </c>
      <c r="G106" s="3">
        <v>590</v>
      </c>
    </row>
    <row r="107" spans="1:7">
      <c r="A107" s="2">
        <v>106</v>
      </c>
      <c r="B107" s="4">
        <v>35992</v>
      </c>
      <c r="C107" s="3" t="s">
        <v>7</v>
      </c>
      <c r="D107" s="3" t="s">
        <v>13</v>
      </c>
      <c r="E107" s="3" t="s">
        <v>12</v>
      </c>
      <c r="F107" s="3">
        <v>2</v>
      </c>
      <c r="G107" s="3">
        <v>16</v>
      </c>
    </row>
    <row r="108" spans="1:7">
      <c r="A108" s="2">
        <v>107</v>
      </c>
      <c r="B108" s="4">
        <v>36135</v>
      </c>
      <c r="C108" s="3" t="s">
        <v>7</v>
      </c>
      <c r="D108" s="3" t="s">
        <v>13</v>
      </c>
      <c r="E108" s="3" t="s">
        <v>9</v>
      </c>
      <c r="F108" s="3">
        <v>2</v>
      </c>
      <c r="G108" s="3">
        <v>16</v>
      </c>
    </row>
    <row r="109" spans="1:7">
      <c r="A109" s="2">
        <v>108</v>
      </c>
      <c r="B109" s="4">
        <v>35840</v>
      </c>
      <c r="C109" s="3" t="s">
        <v>21</v>
      </c>
      <c r="D109" s="3" t="s">
        <v>11</v>
      </c>
      <c r="E109" s="3" t="s">
        <v>9</v>
      </c>
      <c r="F109" s="3">
        <v>3</v>
      </c>
      <c r="G109" s="3">
        <v>1794</v>
      </c>
    </row>
    <row r="110" spans="1:7">
      <c r="A110" s="2">
        <v>109</v>
      </c>
      <c r="B110" s="4">
        <v>36051</v>
      </c>
      <c r="C110" s="3" t="s">
        <v>10</v>
      </c>
      <c r="D110" s="3" t="s">
        <v>14</v>
      </c>
      <c r="E110" s="3" t="s">
        <v>9</v>
      </c>
      <c r="F110" s="3">
        <v>1</v>
      </c>
      <c r="G110" s="3">
        <v>295</v>
      </c>
    </row>
    <row r="111" spans="1:7">
      <c r="A111" s="2">
        <v>110</v>
      </c>
      <c r="B111" s="4">
        <v>36129</v>
      </c>
      <c r="C111" s="3" t="s">
        <v>21</v>
      </c>
      <c r="D111" s="3" t="s">
        <v>14</v>
      </c>
      <c r="E111" s="3" t="s">
        <v>9</v>
      </c>
      <c r="F111" s="3">
        <v>4</v>
      </c>
      <c r="G111" s="3">
        <v>1180</v>
      </c>
    </row>
    <row r="112" spans="1:7">
      <c r="A112" s="2">
        <v>111</v>
      </c>
      <c r="B112" s="4">
        <v>35903</v>
      </c>
      <c r="C112" s="3" t="s">
        <v>7</v>
      </c>
      <c r="D112" s="3" t="s">
        <v>17</v>
      </c>
      <c r="E112" s="3" t="s">
        <v>9</v>
      </c>
      <c r="F112" s="3">
        <v>2</v>
      </c>
      <c r="G112" s="3">
        <v>52</v>
      </c>
    </row>
    <row r="113" spans="1:7">
      <c r="A113" s="2">
        <v>112</v>
      </c>
      <c r="B113" s="4">
        <v>35982</v>
      </c>
      <c r="C113" s="3" t="s">
        <v>7</v>
      </c>
      <c r="D113" s="3" t="s">
        <v>11</v>
      </c>
      <c r="E113" s="3" t="s">
        <v>9</v>
      </c>
      <c r="F113" s="3">
        <v>5</v>
      </c>
      <c r="G113" s="3">
        <v>2990</v>
      </c>
    </row>
    <row r="114" spans="1:7">
      <c r="A114" s="2">
        <v>113</v>
      </c>
      <c r="B114" s="4">
        <v>35940</v>
      </c>
      <c r="C114" s="3" t="s">
        <v>10</v>
      </c>
      <c r="D114" s="3" t="s">
        <v>13</v>
      </c>
      <c r="E114" s="3" t="s">
        <v>9</v>
      </c>
      <c r="F114" s="3">
        <v>3</v>
      </c>
      <c r="G114" s="3">
        <v>24</v>
      </c>
    </row>
    <row r="115" spans="1:7">
      <c r="A115" s="2">
        <v>114</v>
      </c>
      <c r="B115" s="4">
        <v>35803</v>
      </c>
      <c r="C115" s="3" t="s">
        <v>10</v>
      </c>
      <c r="D115" s="3" t="s">
        <v>23</v>
      </c>
      <c r="E115" s="3" t="s">
        <v>12</v>
      </c>
      <c r="F115" s="3">
        <v>4</v>
      </c>
      <c r="G115" s="3">
        <v>136</v>
      </c>
    </row>
    <row r="116" spans="1:7">
      <c r="A116" s="2">
        <v>115</v>
      </c>
      <c r="B116" s="4">
        <v>35797</v>
      </c>
      <c r="C116" s="3" t="s">
        <v>10</v>
      </c>
      <c r="D116" s="3" t="s">
        <v>8</v>
      </c>
      <c r="E116" s="3" t="s">
        <v>9</v>
      </c>
      <c r="F116" s="3">
        <v>1</v>
      </c>
      <c r="G116" s="3">
        <v>20</v>
      </c>
    </row>
    <row r="117" spans="1:7">
      <c r="A117" s="2">
        <v>116</v>
      </c>
      <c r="B117" s="4">
        <v>35970</v>
      </c>
      <c r="C117" s="3" t="s">
        <v>10</v>
      </c>
      <c r="D117" s="3" t="s">
        <v>20</v>
      </c>
      <c r="E117" s="3" t="s">
        <v>12</v>
      </c>
      <c r="F117" s="3">
        <v>3</v>
      </c>
      <c r="G117" s="3">
        <v>1056</v>
      </c>
    </row>
    <row r="118" spans="1:7">
      <c r="A118" s="2">
        <v>117</v>
      </c>
      <c r="B118" s="4">
        <v>35804</v>
      </c>
      <c r="C118" s="3" t="s">
        <v>10</v>
      </c>
      <c r="D118" s="3" t="s">
        <v>23</v>
      </c>
      <c r="E118" s="3" t="s">
        <v>9</v>
      </c>
      <c r="F118" s="3">
        <v>4</v>
      </c>
      <c r="G118" s="3">
        <v>136</v>
      </c>
    </row>
    <row r="119" spans="1:7">
      <c r="A119" s="2">
        <v>118</v>
      </c>
      <c r="B119" s="4">
        <v>36082</v>
      </c>
      <c r="C119" s="3" t="s">
        <v>7</v>
      </c>
      <c r="D119" s="3" t="s">
        <v>17</v>
      </c>
      <c r="E119" s="3" t="s">
        <v>9</v>
      </c>
      <c r="F119" s="3">
        <v>4</v>
      </c>
      <c r="G119" s="3">
        <v>104</v>
      </c>
    </row>
    <row r="120" spans="1:7">
      <c r="A120" s="2">
        <v>119</v>
      </c>
      <c r="B120" s="4">
        <v>35946</v>
      </c>
      <c r="C120" s="3" t="s">
        <v>10</v>
      </c>
      <c r="D120" s="3" t="s">
        <v>14</v>
      </c>
      <c r="E120" s="3" t="s">
        <v>9</v>
      </c>
      <c r="F120" s="3">
        <v>4</v>
      </c>
      <c r="G120" s="3">
        <v>1180</v>
      </c>
    </row>
    <row r="121" spans="1:7">
      <c r="A121" s="2">
        <v>120</v>
      </c>
      <c r="B121" s="4">
        <v>36108</v>
      </c>
      <c r="C121" s="3" t="s">
        <v>24</v>
      </c>
      <c r="D121" s="3" t="s">
        <v>13</v>
      </c>
      <c r="E121" s="3" t="s">
        <v>9</v>
      </c>
      <c r="F121" s="3">
        <v>2</v>
      </c>
      <c r="G121" s="3">
        <v>16</v>
      </c>
    </row>
    <row r="122" spans="1:7">
      <c r="A122" s="2">
        <v>121</v>
      </c>
      <c r="B122" s="4">
        <v>35929</v>
      </c>
      <c r="C122" s="3" t="s">
        <v>18</v>
      </c>
      <c r="D122" s="3" t="s">
        <v>15</v>
      </c>
      <c r="E122" s="3" t="s">
        <v>9</v>
      </c>
      <c r="F122" s="3">
        <v>1</v>
      </c>
      <c r="G122" s="3">
        <v>55</v>
      </c>
    </row>
    <row r="123" spans="1:7">
      <c r="A123" s="2">
        <v>122</v>
      </c>
      <c r="B123" s="4">
        <v>36065</v>
      </c>
      <c r="C123" s="3" t="s">
        <v>10</v>
      </c>
      <c r="D123" s="3" t="s">
        <v>17</v>
      </c>
      <c r="E123" s="3" t="s">
        <v>9</v>
      </c>
      <c r="F123" s="3">
        <v>3</v>
      </c>
      <c r="G123" s="3">
        <v>78</v>
      </c>
    </row>
    <row r="124" spans="1:7">
      <c r="A124" s="2">
        <v>123</v>
      </c>
      <c r="B124" s="4">
        <v>35973</v>
      </c>
      <c r="C124" s="3" t="s">
        <v>18</v>
      </c>
      <c r="D124" s="3" t="s">
        <v>8</v>
      </c>
      <c r="E124" s="3" t="s">
        <v>12</v>
      </c>
      <c r="F124" s="3">
        <v>5</v>
      </c>
      <c r="G124" s="3">
        <v>100</v>
      </c>
    </row>
    <row r="125" spans="1:7">
      <c r="A125" s="2">
        <v>124</v>
      </c>
      <c r="B125" s="4">
        <v>36006</v>
      </c>
      <c r="C125" s="3" t="s">
        <v>10</v>
      </c>
      <c r="D125" s="3" t="s">
        <v>17</v>
      </c>
      <c r="E125" s="3" t="s">
        <v>9</v>
      </c>
      <c r="F125" s="3">
        <v>3</v>
      </c>
      <c r="G125" s="3">
        <v>78</v>
      </c>
    </row>
    <row r="126" spans="1:7">
      <c r="A126" s="2">
        <v>125</v>
      </c>
      <c r="B126" s="4">
        <v>35825</v>
      </c>
      <c r="C126" s="3" t="s">
        <v>10</v>
      </c>
      <c r="D126" s="3" t="s">
        <v>20</v>
      </c>
      <c r="E126" s="3" t="s">
        <v>9</v>
      </c>
      <c r="F126" s="3">
        <v>2</v>
      </c>
      <c r="G126" s="3">
        <v>704</v>
      </c>
    </row>
    <row r="127" spans="1:7">
      <c r="A127" s="2">
        <v>126</v>
      </c>
      <c r="B127" s="4">
        <v>35891</v>
      </c>
      <c r="C127" s="3" t="s">
        <v>10</v>
      </c>
      <c r="D127" s="3" t="s">
        <v>17</v>
      </c>
      <c r="E127" s="3" t="s">
        <v>22</v>
      </c>
      <c r="F127" s="3">
        <v>4</v>
      </c>
      <c r="G127" s="3">
        <v>104</v>
      </c>
    </row>
    <row r="128" spans="1:7">
      <c r="A128" s="2">
        <v>127</v>
      </c>
      <c r="B128" s="4">
        <v>36111</v>
      </c>
      <c r="C128" s="3" t="s">
        <v>10</v>
      </c>
      <c r="D128" s="3" t="s">
        <v>11</v>
      </c>
      <c r="E128" s="3" t="s">
        <v>9</v>
      </c>
      <c r="F128" s="3">
        <v>1</v>
      </c>
      <c r="G128" s="3">
        <v>598</v>
      </c>
    </row>
    <row r="129" spans="1:7">
      <c r="A129" s="2">
        <v>128</v>
      </c>
      <c r="B129" s="4">
        <v>35961</v>
      </c>
      <c r="C129" s="3" t="s">
        <v>10</v>
      </c>
      <c r="D129" s="3" t="s">
        <v>14</v>
      </c>
      <c r="E129" s="3" t="s">
        <v>12</v>
      </c>
      <c r="F129" s="3">
        <v>3</v>
      </c>
      <c r="G129" s="3">
        <v>885</v>
      </c>
    </row>
    <row r="130" spans="1:7">
      <c r="A130" s="2">
        <v>129</v>
      </c>
      <c r="B130" s="4">
        <v>35988</v>
      </c>
      <c r="C130" s="3" t="s">
        <v>7</v>
      </c>
      <c r="D130" s="3" t="s">
        <v>8</v>
      </c>
      <c r="E130" s="3" t="s">
        <v>12</v>
      </c>
      <c r="F130" s="3">
        <v>2</v>
      </c>
      <c r="G130" s="3">
        <v>40</v>
      </c>
    </row>
    <row r="131" spans="1:7">
      <c r="A131" s="2">
        <v>130</v>
      </c>
      <c r="B131" s="4">
        <v>36141</v>
      </c>
      <c r="C131" s="3" t="s">
        <v>21</v>
      </c>
      <c r="D131" s="3" t="s">
        <v>8</v>
      </c>
      <c r="E131" s="3" t="s">
        <v>9</v>
      </c>
      <c r="F131" s="3">
        <v>3</v>
      </c>
      <c r="G131" s="3">
        <v>60</v>
      </c>
    </row>
    <row r="132" spans="1:7">
      <c r="A132" s="2">
        <v>131</v>
      </c>
      <c r="B132" s="4">
        <v>35872</v>
      </c>
      <c r="C132" s="3" t="s">
        <v>7</v>
      </c>
      <c r="D132" s="3" t="s">
        <v>15</v>
      </c>
      <c r="E132" s="3" t="s">
        <v>12</v>
      </c>
      <c r="F132" s="3">
        <v>3</v>
      </c>
      <c r="G132" s="3">
        <v>165</v>
      </c>
    </row>
    <row r="133" spans="1:7">
      <c r="A133" s="2">
        <v>132</v>
      </c>
      <c r="B133" s="4">
        <v>36014</v>
      </c>
      <c r="C133" s="3" t="s">
        <v>10</v>
      </c>
      <c r="D133" s="3" t="s">
        <v>8</v>
      </c>
      <c r="E133" s="3" t="s">
        <v>9</v>
      </c>
      <c r="F133" s="3">
        <v>4</v>
      </c>
      <c r="G133" s="3">
        <v>80</v>
      </c>
    </row>
    <row r="134" spans="1:7">
      <c r="A134" s="2">
        <v>133</v>
      </c>
      <c r="B134" s="4">
        <v>35800</v>
      </c>
      <c r="C134" s="3" t="s">
        <v>7</v>
      </c>
      <c r="D134" s="3" t="s">
        <v>15</v>
      </c>
      <c r="E134" s="3" t="s">
        <v>9</v>
      </c>
      <c r="F134" s="3">
        <v>1</v>
      </c>
      <c r="G134" s="3">
        <v>55</v>
      </c>
    </row>
    <row r="135" spans="1:7">
      <c r="A135" s="2">
        <v>134</v>
      </c>
      <c r="B135" s="4">
        <v>35858</v>
      </c>
      <c r="C135" s="3" t="s">
        <v>10</v>
      </c>
      <c r="D135" s="3" t="s">
        <v>14</v>
      </c>
      <c r="E135" s="3" t="s">
        <v>9</v>
      </c>
      <c r="F135" s="3">
        <v>3</v>
      </c>
      <c r="G135" s="3">
        <v>885</v>
      </c>
    </row>
    <row r="136" spans="1:7">
      <c r="A136" s="2">
        <v>135</v>
      </c>
      <c r="B136" s="4">
        <v>35856</v>
      </c>
      <c r="C136" s="3" t="s">
        <v>7</v>
      </c>
      <c r="D136" s="3" t="s">
        <v>11</v>
      </c>
      <c r="E136" s="3" t="s">
        <v>22</v>
      </c>
      <c r="F136" s="3">
        <v>3</v>
      </c>
      <c r="G136" s="3">
        <v>1794</v>
      </c>
    </row>
    <row r="137" spans="1:7">
      <c r="A137" s="2">
        <v>136</v>
      </c>
      <c r="B137" s="4">
        <v>36123</v>
      </c>
      <c r="C137" s="3" t="s">
        <v>7</v>
      </c>
      <c r="D137" s="3" t="s">
        <v>17</v>
      </c>
      <c r="E137" s="3" t="s">
        <v>9</v>
      </c>
      <c r="F137" s="3">
        <v>2</v>
      </c>
      <c r="G137" s="3">
        <v>52</v>
      </c>
    </row>
    <row r="138" spans="1:7">
      <c r="A138" s="2">
        <v>137</v>
      </c>
      <c r="B138" s="4">
        <v>36036</v>
      </c>
      <c r="C138" s="3" t="s">
        <v>10</v>
      </c>
      <c r="D138" s="3" t="s">
        <v>14</v>
      </c>
      <c r="E138" s="3" t="s">
        <v>9</v>
      </c>
      <c r="F138" s="3">
        <v>4</v>
      </c>
      <c r="G138" s="3">
        <v>1180</v>
      </c>
    </row>
    <row r="139" spans="1:7">
      <c r="A139" s="2">
        <v>138</v>
      </c>
      <c r="B139" s="4">
        <v>36108</v>
      </c>
      <c r="C139" s="3" t="s">
        <v>10</v>
      </c>
      <c r="D139" s="3" t="s">
        <v>13</v>
      </c>
      <c r="E139" s="3" t="s">
        <v>9</v>
      </c>
      <c r="F139" s="3">
        <v>1</v>
      </c>
      <c r="G139" s="3">
        <v>8</v>
      </c>
    </row>
    <row r="140" spans="1:7">
      <c r="A140" s="2">
        <v>139</v>
      </c>
      <c r="B140" s="4">
        <v>36042</v>
      </c>
      <c r="C140" s="3" t="s">
        <v>18</v>
      </c>
      <c r="D140" s="3" t="s">
        <v>8</v>
      </c>
      <c r="E140" s="3" t="s">
        <v>9</v>
      </c>
      <c r="F140" s="3">
        <v>4</v>
      </c>
      <c r="G140" s="3">
        <v>80</v>
      </c>
    </row>
    <row r="141" spans="1:7">
      <c r="A141" s="2">
        <v>140</v>
      </c>
      <c r="B141" s="4">
        <v>36052</v>
      </c>
      <c r="C141" s="3" t="s">
        <v>7</v>
      </c>
      <c r="D141" s="3" t="s">
        <v>15</v>
      </c>
      <c r="E141" s="3" t="s">
        <v>9</v>
      </c>
      <c r="F141" s="3">
        <v>2</v>
      </c>
      <c r="G141" s="3">
        <v>110</v>
      </c>
    </row>
    <row r="142" spans="1:7">
      <c r="A142" s="2">
        <v>141</v>
      </c>
      <c r="B142" s="4">
        <v>35944</v>
      </c>
      <c r="C142" s="3" t="s">
        <v>7</v>
      </c>
      <c r="D142" s="3" t="s">
        <v>17</v>
      </c>
      <c r="E142" s="3" t="s">
        <v>12</v>
      </c>
      <c r="F142" s="3">
        <v>3</v>
      </c>
      <c r="G142" s="3">
        <v>78</v>
      </c>
    </row>
    <row r="143" spans="1:7">
      <c r="A143" s="2">
        <v>142</v>
      </c>
      <c r="B143" s="4">
        <v>36013</v>
      </c>
      <c r="C143" s="3" t="s">
        <v>7</v>
      </c>
      <c r="D143" s="3" t="s">
        <v>8</v>
      </c>
      <c r="E143" s="3" t="s">
        <v>9</v>
      </c>
      <c r="F143" s="3">
        <v>4</v>
      </c>
      <c r="G143" s="3">
        <v>80</v>
      </c>
    </row>
    <row r="144" spans="1:7">
      <c r="A144" s="2">
        <v>143</v>
      </c>
      <c r="B144" s="4">
        <v>35842</v>
      </c>
      <c r="C144" s="3" t="s">
        <v>24</v>
      </c>
      <c r="D144" s="3" t="s">
        <v>17</v>
      </c>
      <c r="E144" s="3" t="s">
        <v>9</v>
      </c>
      <c r="F144" s="3">
        <v>1</v>
      </c>
      <c r="G144" s="3">
        <v>26</v>
      </c>
    </row>
    <row r="145" spans="1:7">
      <c r="A145" s="2">
        <v>144</v>
      </c>
      <c r="B145" s="4">
        <v>35931</v>
      </c>
      <c r="C145" s="3" t="s">
        <v>10</v>
      </c>
      <c r="D145" s="3" t="s">
        <v>20</v>
      </c>
      <c r="E145" s="3" t="s">
        <v>22</v>
      </c>
      <c r="F145" s="3">
        <v>3</v>
      </c>
      <c r="G145" s="3">
        <v>1056</v>
      </c>
    </row>
    <row r="146" spans="1:7">
      <c r="A146" s="2">
        <v>145</v>
      </c>
      <c r="B146" s="4">
        <v>35957</v>
      </c>
      <c r="C146" s="3" t="s">
        <v>7</v>
      </c>
      <c r="D146" s="3" t="s">
        <v>13</v>
      </c>
      <c r="E146" s="3" t="s">
        <v>9</v>
      </c>
      <c r="F146" s="3">
        <v>2</v>
      </c>
      <c r="G146" s="3">
        <v>16</v>
      </c>
    </row>
    <row r="147" spans="1:7">
      <c r="A147" s="2">
        <v>146</v>
      </c>
      <c r="B147" s="4">
        <v>35870</v>
      </c>
      <c r="C147" s="3" t="s">
        <v>21</v>
      </c>
      <c r="D147" s="3" t="s">
        <v>15</v>
      </c>
      <c r="E147" s="3" t="s">
        <v>12</v>
      </c>
      <c r="F147" s="3">
        <v>5</v>
      </c>
      <c r="G147" s="3">
        <v>275</v>
      </c>
    </row>
    <row r="148" spans="1:7">
      <c r="A148" s="2">
        <v>147</v>
      </c>
      <c r="B148" s="4">
        <v>35837</v>
      </c>
      <c r="C148" s="3" t="s">
        <v>10</v>
      </c>
      <c r="D148" s="3" t="s">
        <v>23</v>
      </c>
      <c r="E148" s="3" t="s">
        <v>9</v>
      </c>
      <c r="F148" s="3">
        <v>2</v>
      </c>
      <c r="G148" s="3">
        <v>68</v>
      </c>
    </row>
    <row r="149" spans="1:7">
      <c r="A149" s="2">
        <v>148</v>
      </c>
      <c r="B149" s="4">
        <v>36036</v>
      </c>
      <c r="C149" s="3" t="s">
        <v>21</v>
      </c>
      <c r="D149" s="3" t="s">
        <v>20</v>
      </c>
      <c r="E149" s="3" t="s">
        <v>9</v>
      </c>
      <c r="F149" s="3">
        <v>1</v>
      </c>
      <c r="G149" s="3">
        <v>352</v>
      </c>
    </row>
    <row r="150" spans="1:7">
      <c r="A150" s="2">
        <v>149</v>
      </c>
      <c r="B150" s="4">
        <v>35929</v>
      </c>
      <c r="C150" s="3" t="s">
        <v>24</v>
      </c>
      <c r="D150" s="3" t="s">
        <v>8</v>
      </c>
      <c r="E150" s="3" t="s">
        <v>9</v>
      </c>
      <c r="F150" s="3">
        <v>3</v>
      </c>
      <c r="G150" s="3">
        <v>60</v>
      </c>
    </row>
    <row r="151" spans="1:7">
      <c r="A151" s="2">
        <v>150</v>
      </c>
      <c r="B151" s="4">
        <v>35862</v>
      </c>
      <c r="C151" s="3" t="s">
        <v>7</v>
      </c>
      <c r="D151" s="3" t="s">
        <v>15</v>
      </c>
      <c r="E151" s="3" t="s">
        <v>9</v>
      </c>
      <c r="F151" s="3">
        <v>2</v>
      </c>
      <c r="G151" s="3">
        <v>110</v>
      </c>
    </row>
    <row r="152" spans="1:7">
      <c r="A152" s="2">
        <v>151</v>
      </c>
      <c r="B152" s="4">
        <v>35809</v>
      </c>
      <c r="C152" s="3" t="s">
        <v>10</v>
      </c>
      <c r="D152" s="3" t="s">
        <v>14</v>
      </c>
      <c r="E152" s="3" t="s">
        <v>9</v>
      </c>
      <c r="F152" s="3">
        <v>1</v>
      </c>
      <c r="G152" s="3">
        <v>295</v>
      </c>
    </row>
    <row r="153" spans="1:7">
      <c r="A153" s="2">
        <v>152</v>
      </c>
      <c r="B153" s="4">
        <v>36123</v>
      </c>
      <c r="C153" s="3" t="s">
        <v>7</v>
      </c>
      <c r="D153" s="3" t="s">
        <v>14</v>
      </c>
      <c r="E153" s="3" t="s">
        <v>9</v>
      </c>
      <c r="F153" s="3">
        <v>4</v>
      </c>
      <c r="G153" s="3">
        <v>1180</v>
      </c>
    </row>
    <row r="154" spans="1:7">
      <c r="A154" s="2">
        <v>153</v>
      </c>
      <c r="B154" s="4">
        <v>36120</v>
      </c>
      <c r="C154" s="3" t="s">
        <v>21</v>
      </c>
      <c r="D154" s="3" t="s">
        <v>11</v>
      </c>
      <c r="E154" s="3" t="s">
        <v>9</v>
      </c>
      <c r="F154" s="3">
        <v>1</v>
      </c>
      <c r="G154" s="3">
        <v>598</v>
      </c>
    </row>
    <row r="155" spans="1:7">
      <c r="A155" s="2">
        <v>154</v>
      </c>
      <c r="B155" s="4">
        <v>35961</v>
      </c>
      <c r="C155" s="3" t="s">
        <v>10</v>
      </c>
      <c r="D155" s="3" t="s">
        <v>13</v>
      </c>
      <c r="E155" s="3" t="s">
        <v>9</v>
      </c>
      <c r="F155" s="3">
        <v>3</v>
      </c>
      <c r="G155" s="3">
        <v>24</v>
      </c>
    </row>
    <row r="156" spans="1:7">
      <c r="A156" s="2">
        <v>155</v>
      </c>
      <c r="B156" s="4">
        <v>36107</v>
      </c>
      <c r="C156" s="3" t="s">
        <v>21</v>
      </c>
      <c r="D156" s="3" t="s">
        <v>13</v>
      </c>
      <c r="E156" s="3" t="s">
        <v>9</v>
      </c>
      <c r="F156" s="3">
        <v>3</v>
      </c>
      <c r="G156" s="3">
        <v>24</v>
      </c>
    </row>
    <row r="157" spans="1:7">
      <c r="A157" s="2">
        <v>156</v>
      </c>
      <c r="B157" s="4">
        <v>36094</v>
      </c>
      <c r="C157" s="3" t="s">
        <v>10</v>
      </c>
      <c r="D157" s="3" t="s">
        <v>11</v>
      </c>
      <c r="E157" s="3" t="s">
        <v>9</v>
      </c>
      <c r="F157" s="3">
        <v>1</v>
      </c>
      <c r="G157" s="3">
        <v>598</v>
      </c>
    </row>
    <row r="158" spans="1:7">
      <c r="A158" s="2">
        <v>157</v>
      </c>
      <c r="B158" s="4">
        <v>35918</v>
      </c>
      <c r="C158" s="3" t="s">
        <v>21</v>
      </c>
      <c r="D158" s="3" t="s">
        <v>13</v>
      </c>
      <c r="E158" s="3" t="s">
        <v>9</v>
      </c>
      <c r="F158" s="3">
        <v>5</v>
      </c>
      <c r="G158" s="3">
        <v>40</v>
      </c>
    </row>
    <row r="159" spans="1:7">
      <c r="A159" s="2">
        <v>158</v>
      </c>
      <c r="B159" s="4">
        <v>35893</v>
      </c>
      <c r="C159" s="3" t="s">
        <v>10</v>
      </c>
      <c r="D159" s="3" t="s">
        <v>16</v>
      </c>
      <c r="E159" s="3" t="s">
        <v>9</v>
      </c>
      <c r="F159" s="3">
        <v>4</v>
      </c>
      <c r="G159" s="3">
        <v>380</v>
      </c>
    </row>
    <row r="160" spans="1:7">
      <c r="A160" s="2">
        <v>159</v>
      </c>
      <c r="B160" s="4">
        <v>36110</v>
      </c>
      <c r="C160" s="3" t="s">
        <v>7</v>
      </c>
      <c r="D160" s="3" t="s">
        <v>16</v>
      </c>
      <c r="E160" s="3" t="s">
        <v>9</v>
      </c>
      <c r="F160" s="3">
        <v>2</v>
      </c>
      <c r="G160" s="3">
        <v>190</v>
      </c>
    </row>
    <row r="161" spans="1:7">
      <c r="A161" s="2">
        <v>160</v>
      </c>
      <c r="B161" s="4">
        <v>36119</v>
      </c>
      <c r="C161" s="3" t="s">
        <v>21</v>
      </c>
      <c r="D161" s="3" t="s">
        <v>20</v>
      </c>
      <c r="E161" s="3" t="s">
        <v>9</v>
      </c>
      <c r="F161" s="3">
        <v>5</v>
      </c>
      <c r="G161" s="3">
        <v>1760</v>
      </c>
    </row>
    <row r="162" spans="1:7">
      <c r="A162" s="2">
        <v>161</v>
      </c>
      <c r="B162" s="4">
        <v>35890</v>
      </c>
      <c r="C162" s="3" t="s">
        <v>21</v>
      </c>
      <c r="D162" s="3" t="s">
        <v>14</v>
      </c>
      <c r="E162" s="3" t="s">
        <v>9</v>
      </c>
      <c r="F162" s="3">
        <v>3</v>
      </c>
      <c r="G162" s="3">
        <v>885</v>
      </c>
    </row>
    <row r="163" spans="1:7">
      <c r="A163" s="2">
        <v>162</v>
      </c>
      <c r="B163" s="4">
        <v>36010</v>
      </c>
      <c r="C163" s="3" t="s">
        <v>18</v>
      </c>
      <c r="D163" s="3" t="s">
        <v>17</v>
      </c>
      <c r="E163" s="3" t="s">
        <v>9</v>
      </c>
      <c r="F163" s="3">
        <v>3</v>
      </c>
      <c r="G163" s="3">
        <v>78</v>
      </c>
    </row>
    <row r="164" spans="1:7">
      <c r="A164" s="2">
        <v>163</v>
      </c>
      <c r="B164" s="4">
        <v>36089</v>
      </c>
      <c r="C164" s="3" t="s">
        <v>10</v>
      </c>
      <c r="D164" s="3" t="s">
        <v>17</v>
      </c>
      <c r="E164" s="3" t="s">
        <v>9</v>
      </c>
      <c r="F164" s="3">
        <v>2</v>
      </c>
      <c r="G164" s="3">
        <v>52</v>
      </c>
    </row>
    <row r="165" spans="1:7">
      <c r="A165" s="2">
        <v>164</v>
      </c>
      <c r="B165" s="4">
        <v>35981</v>
      </c>
      <c r="C165" s="3" t="s">
        <v>24</v>
      </c>
      <c r="D165" s="3" t="s">
        <v>8</v>
      </c>
      <c r="E165" s="3" t="s">
        <v>9</v>
      </c>
      <c r="F165" s="3">
        <v>4</v>
      </c>
      <c r="G165" s="3">
        <v>80</v>
      </c>
    </row>
    <row r="166" spans="1:7">
      <c r="A166" s="2">
        <v>165</v>
      </c>
      <c r="B166" s="4">
        <v>36026</v>
      </c>
      <c r="C166" s="3" t="s">
        <v>7</v>
      </c>
      <c r="D166" s="3" t="s">
        <v>23</v>
      </c>
      <c r="E166" s="3" t="s">
        <v>9</v>
      </c>
      <c r="F166" s="3">
        <v>5</v>
      </c>
      <c r="G166" s="3">
        <v>170</v>
      </c>
    </row>
    <row r="167" spans="1:7">
      <c r="A167" s="2">
        <v>166</v>
      </c>
      <c r="B167" s="4">
        <v>35940</v>
      </c>
      <c r="C167" s="3" t="s">
        <v>21</v>
      </c>
      <c r="D167" s="3" t="s">
        <v>14</v>
      </c>
      <c r="E167" s="3" t="s">
        <v>9</v>
      </c>
      <c r="F167" s="3">
        <v>4</v>
      </c>
      <c r="G167" s="3">
        <v>1180</v>
      </c>
    </row>
    <row r="168" spans="1:7">
      <c r="A168" s="2">
        <v>167</v>
      </c>
      <c r="B168" s="4">
        <v>35916</v>
      </c>
      <c r="C168" s="3" t="s">
        <v>24</v>
      </c>
      <c r="D168" s="3" t="s">
        <v>16</v>
      </c>
      <c r="E168" s="3" t="s">
        <v>9</v>
      </c>
      <c r="F168" s="3">
        <v>2</v>
      </c>
      <c r="G168" s="3">
        <v>190</v>
      </c>
    </row>
    <row r="169" spans="1:7">
      <c r="A169" s="2">
        <v>168</v>
      </c>
      <c r="B169" s="4">
        <v>35882</v>
      </c>
      <c r="C169" s="3" t="s">
        <v>7</v>
      </c>
      <c r="D169" s="3" t="s">
        <v>13</v>
      </c>
      <c r="E169" s="3" t="s">
        <v>9</v>
      </c>
      <c r="F169" s="3">
        <v>4</v>
      </c>
      <c r="G169" s="3">
        <v>32</v>
      </c>
    </row>
    <row r="170" spans="1:7">
      <c r="A170" s="2">
        <v>169</v>
      </c>
      <c r="B170" s="4">
        <v>36032</v>
      </c>
      <c r="C170" s="3" t="s">
        <v>10</v>
      </c>
      <c r="D170" s="3" t="s">
        <v>13</v>
      </c>
      <c r="E170" s="3" t="s">
        <v>12</v>
      </c>
      <c r="F170" s="3">
        <v>1</v>
      </c>
      <c r="G170" s="3">
        <v>8</v>
      </c>
    </row>
    <row r="171" spans="1:7">
      <c r="A171" s="2">
        <v>170</v>
      </c>
      <c r="B171" s="4">
        <v>36146</v>
      </c>
      <c r="C171" s="3" t="s">
        <v>10</v>
      </c>
      <c r="D171" s="3" t="s">
        <v>8</v>
      </c>
      <c r="E171" s="3" t="s">
        <v>12</v>
      </c>
      <c r="F171" s="3">
        <v>2</v>
      </c>
      <c r="G171" s="3">
        <v>40</v>
      </c>
    </row>
    <row r="172" spans="1:7">
      <c r="A172" s="2">
        <v>171</v>
      </c>
      <c r="B172" s="4">
        <v>35980</v>
      </c>
      <c r="C172" s="3" t="s">
        <v>7</v>
      </c>
      <c r="D172" s="3" t="s">
        <v>17</v>
      </c>
      <c r="E172" s="3" t="s">
        <v>9</v>
      </c>
      <c r="F172" s="3">
        <v>5</v>
      </c>
      <c r="G172" s="3">
        <v>130</v>
      </c>
    </row>
    <row r="173" spans="1:7">
      <c r="A173" s="2">
        <v>172</v>
      </c>
      <c r="B173" s="4">
        <v>35977</v>
      </c>
      <c r="C173" s="3" t="s">
        <v>7</v>
      </c>
      <c r="D173" s="3" t="s">
        <v>19</v>
      </c>
      <c r="E173" s="3" t="s">
        <v>9</v>
      </c>
      <c r="F173" s="3">
        <v>2</v>
      </c>
      <c r="G173" s="3">
        <v>30</v>
      </c>
    </row>
    <row r="174" spans="1:7">
      <c r="A174" s="2">
        <v>173</v>
      </c>
      <c r="B174" s="4">
        <v>35991</v>
      </c>
      <c r="C174" s="3" t="s">
        <v>7</v>
      </c>
      <c r="D174" s="3" t="s">
        <v>17</v>
      </c>
      <c r="E174" s="3" t="s">
        <v>9</v>
      </c>
      <c r="F174" s="3">
        <v>4</v>
      </c>
      <c r="G174" s="3">
        <v>104</v>
      </c>
    </row>
    <row r="175" spans="1:7">
      <c r="A175" s="2">
        <v>174</v>
      </c>
      <c r="B175" s="4">
        <v>36042</v>
      </c>
      <c r="C175" s="3" t="s">
        <v>10</v>
      </c>
      <c r="D175" s="3" t="s">
        <v>16</v>
      </c>
      <c r="E175" s="3" t="s">
        <v>12</v>
      </c>
      <c r="F175" s="3">
        <v>2</v>
      </c>
      <c r="G175" s="3">
        <v>190</v>
      </c>
    </row>
    <row r="176" spans="1:7">
      <c r="A176" s="2">
        <v>175</v>
      </c>
      <c r="B176" s="4">
        <v>35965</v>
      </c>
      <c r="C176" s="3" t="s">
        <v>21</v>
      </c>
      <c r="D176" s="3" t="s">
        <v>23</v>
      </c>
      <c r="E176" s="3" t="s">
        <v>9</v>
      </c>
      <c r="F176" s="3">
        <v>5</v>
      </c>
      <c r="G176" s="3">
        <v>170</v>
      </c>
    </row>
    <row r="177" spans="1:7">
      <c r="A177" s="2">
        <v>176</v>
      </c>
      <c r="B177" s="4">
        <v>35863</v>
      </c>
      <c r="C177" s="3" t="s">
        <v>10</v>
      </c>
      <c r="D177" s="3" t="s">
        <v>8</v>
      </c>
      <c r="E177" s="3" t="s">
        <v>9</v>
      </c>
      <c r="F177" s="3">
        <v>5</v>
      </c>
      <c r="G177" s="3">
        <v>100</v>
      </c>
    </row>
    <row r="178" spans="1:7">
      <c r="A178" s="2">
        <v>177</v>
      </c>
      <c r="B178" s="4">
        <v>35945</v>
      </c>
      <c r="C178" s="3" t="s">
        <v>21</v>
      </c>
      <c r="D178" s="3" t="s">
        <v>17</v>
      </c>
      <c r="E178" s="3" t="s">
        <v>12</v>
      </c>
      <c r="F178" s="3">
        <v>3</v>
      </c>
      <c r="G178" s="3">
        <v>78</v>
      </c>
    </row>
    <row r="179" spans="1:7">
      <c r="A179" s="2">
        <v>178</v>
      </c>
      <c r="B179" s="4">
        <v>35955</v>
      </c>
      <c r="C179" s="3" t="s">
        <v>18</v>
      </c>
      <c r="D179" s="3" t="s">
        <v>17</v>
      </c>
      <c r="E179" s="3" t="s">
        <v>12</v>
      </c>
      <c r="F179" s="3">
        <v>2</v>
      </c>
      <c r="G179" s="3">
        <v>52</v>
      </c>
    </row>
    <row r="180" spans="1:7">
      <c r="A180" s="2">
        <v>179</v>
      </c>
      <c r="B180" s="4">
        <v>36015</v>
      </c>
      <c r="C180" s="3" t="s">
        <v>21</v>
      </c>
      <c r="D180" s="3" t="s">
        <v>11</v>
      </c>
      <c r="E180" s="3" t="s">
        <v>12</v>
      </c>
      <c r="F180" s="3">
        <v>5</v>
      </c>
      <c r="G180" s="3">
        <v>2990</v>
      </c>
    </row>
    <row r="181" spans="1:7">
      <c r="A181" s="2">
        <v>180</v>
      </c>
      <c r="B181" s="4">
        <v>35989</v>
      </c>
      <c r="C181" s="3" t="s">
        <v>7</v>
      </c>
      <c r="D181" s="3" t="s">
        <v>11</v>
      </c>
      <c r="E181" s="3" t="s">
        <v>9</v>
      </c>
      <c r="F181" s="3">
        <v>3</v>
      </c>
      <c r="G181" s="3">
        <v>1794</v>
      </c>
    </row>
    <row r="182" spans="1:7">
      <c r="A182" s="2">
        <v>181</v>
      </c>
      <c r="B182" s="4">
        <v>36061</v>
      </c>
      <c r="C182" s="3" t="s">
        <v>10</v>
      </c>
      <c r="D182" s="3" t="s">
        <v>20</v>
      </c>
      <c r="E182" s="3" t="s">
        <v>22</v>
      </c>
      <c r="F182" s="3">
        <v>4</v>
      </c>
      <c r="G182" s="3">
        <v>1408</v>
      </c>
    </row>
    <row r="183" spans="1:7">
      <c r="A183" s="2">
        <v>182</v>
      </c>
      <c r="B183" s="4">
        <v>35824</v>
      </c>
      <c r="C183" s="3" t="s">
        <v>10</v>
      </c>
      <c r="D183" s="3" t="s">
        <v>13</v>
      </c>
      <c r="E183" s="3" t="s">
        <v>9</v>
      </c>
      <c r="F183" s="3">
        <v>4</v>
      </c>
      <c r="G183" s="3">
        <v>32</v>
      </c>
    </row>
    <row r="184" spans="1:7">
      <c r="A184" s="2">
        <v>183</v>
      </c>
      <c r="B184" s="4">
        <v>36018</v>
      </c>
      <c r="C184" s="3" t="s">
        <v>24</v>
      </c>
      <c r="D184" s="3" t="s">
        <v>13</v>
      </c>
      <c r="E184" s="3" t="s">
        <v>9</v>
      </c>
      <c r="F184" s="3">
        <v>1</v>
      </c>
      <c r="G184" s="3">
        <v>8</v>
      </c>
    </row>
    <row r="185" spans="1:7">
      <c r="A185" s="2">
        <v>184</v>
      </c>
      <c r="B185" s="4">
        <v>36054</v>
      </c>
      <c r="C185" s="3" t="s">
        <v>21</v>
      </c>
      <c r="D185" s="3" t="s">
        <v>13</v>
      </c>
      <c r="E185" s="3" t="s">
        <v>9</v>
      </c>
      <c r="F185" s="3">
        <v>4</v>
      </c>
      <c r="G185" s="3">
        <v>32</v>
      </c>
    </row>
    <row r="186" spans="1:7">
      <c r="A186" s="2">
        <v>185</v>
      </c>
      <c r="B186" s="4">
        <v>35890</v>
      </c>
      <c r="C186" s="3" t="s">
        <v>7</v>
      </c>
      <c r="D186" s="3" t="s">
        <v>17</v>
      </c>
      <c r="E186" s="3" t="s">
        <v>22</v>
      </c>
      <c r="F186" s="3">
        <v>5</v>
      </c>
      <c r="G186" s="3">
        <v>130</v>
      </c>
    </row>
    <row r="187" spans="1:7">
      <c r="A187" s="2">
        <v>186</v>
      </c>
      <c r="B187" s="4">
        <v>36111</v>
      </c>
      <c r="C187" s="3" t="s">
        <v>7</v>
      </c>
      <c r="D187" s="3" t="s">
        <v>8</v>
      </c>
      <c r="E187" s="3" t="s">
        <v>9</v>
      </c>
      <c r="F187" s="3">
        <v>2</v>
      </c>
      <c r="G187" s="3">
        <v>40</v>
      </c>
    </row>
    <row r="188" spans="1:7">
      <c r="A188" s="2">
        <v>187</v>
      </c>
      <c r="B188" s="4">
        <v>36123</v>
      </c>
      <c r="C188" s="3" t="s">
        <v>10</v>
      </c>
      <c r="D188" s="3" t="s">
        <v>11</v>
      </c>
      <c r="E188" s="3" t="s">
        <v>9</v>
      </c>
      <c r="F188" s="3">
        <v>4</v>
      </c>
      <c r="G188" s="3">
        <v>2392</v>
      </c>
    </row>
    <row r="189" spans="1:7">
      <c r="A189" s="2">
        <v>188</v>
      </c>
      <c r="B189" s="4">
        <v>36016</v>
      </c>
      <c r="C189" s="3" t="s">
        <v>21</v>
      </c>
      <c r="D189" s="3" t="s">
        <v>23</v>
      </c>
      <c r="E189" s="3" t="s">
        <v>9</v>
      </c>
      <c r="F189" s="3">
        <v>2</v>
      </c>
      <c r="G189" s="3">
        <v>68</v>
      </c>
    </row>
    <row r="190" spans="1:7">
      <c r="A190" s="2">
        <v>189</v>
      </c>
      <c r="B190" s="4">
        <v>36116</v>
      </c>
      <c r="C190" s="3" t="s">
        <v>10</v>
      </c>
      <c r="D190" s="3" t="s">
        <v>17</v>
      </c>
      <c r="E190" s="3" t="s">
        <v>9</v>
      </c>
      <c r="F190" s="3">
        <v>4</v>
      </c>
      <c r="G190" s="3">
        <v>104</v>
      </c>
    </row>
    <row r="191" spans="1:7">
      <c r="A191" s="2">
        <v>190</v>
      </c>
      <c r="B191" s="4">
        <v>36029</v>
      </c>
      <c r="C191" s="3" t="s">
        <v>10</v>
      </c>
      <c r="D191" s="3" t="s">
        <v>13</v>
      </c>
      <c r="E191" s="3" t="s">
        <v>22</v>
      </c>
      <c r="F191" s="3">
        <v>3</v>
      </c>
      <c r="G191" s="3">
        <v>24</v>
      </c>
    </row>
    <row r="192" spans="1:7">
      <c r="A192" s="2">
        <v>191</v>
      </c>
      <c r="B192" s="4">
        <v>35811</v>
      </c>
      <c r="C192" s="3" t="s">
        <v>7</v>
      </c>
      <c r="D192" s="3" t="s">
        <v>17</v>
      </c>
      <c r="E192" s="3" t="s">
        <v>9</v>
      </c>
      <c r="F192" s="3">
        <v>5</v>
      </c>
      <c r="G192" s="3">
        <v>130</v>
      </c>
    </row>
    <row r="193" spans="1:7">
      <c r="A193" s="2">
        <v>192</v>
      </c>
      <c r="B193" s="4">
        <v>35932</v>
      </c>
      <c r="C193" s="3" t="s">
        <v>10</v>
      </c>
      <c r="D193" s="3" t="s">
        <v>13</v>
      </c>
      <c r="E193" s="3" t="s">
        <v>9</v>
      </c>
      <c r="F193" s="3">
        <v>1</v>
      </c>
      <c r="G193" s="3">
        <v>8</v>
      </c>
    </row>
    <row r="194" spans="1:7">
      <c r="A194" s="2">
        <v>193</v>
      </c>
      <c r="B194" s="4">
        <v>35841</v>
      </c>
      <c r="C194" s="3" t="s">
        <v>7</v>
      </c>
      <c r="D194" s="3" t="s">
        <v>17</v>
      </c>
      <c r="E194" s="3" t="s">
        <v>9</v>
      </c>
      <c r="F194" s="3">
        <v>3</v>
      </c>
      <c r="G194" s="3">
        <v>78</v>
      </c>
    </row>
    <row r="195" spans="1:7">
      <c r="A195" s="2">
        <v>194</v>
      </c>
      <c r="B195" s="4">
        <v>35931</v>
      </c>
      <c r="C195" s="3" t="s">
        <v>7</v>
      </c>
      <c r="D195" s="3" t="s">
        <v>15</v>
      </c>
      <c r="E195" s="3" t="s">
        <v>9</v>
      </c>
      <c r="F195" s="3">
        <v>5</v>
      </c>
      <c r="G195" s="3">
        <v>275</v>
      </c>
    </row>
    <row r="196" spans="1:7">
      <c r="A196" s="2">
        <v>195</v>
      </c>
      <c r="B196" s="4">
        <v>35836</v>
      </c>
      <c r="C196" s="3" t="s">
        <v>10</v>
      </c>
      <c r="D196" s="3" t="s">
        <v>8</v>
      </c>
      <c r="E196" s="3" t="s">
        <v>9</v>
      </c>
      <c r="F196" s="3">
        <v>5</v>
      </c>
      <c r="G196" s="3">
        <v>100</v>
      </c>
    </row>
    <row r="197" spans="1:7">
      <c r="A197" s="2">
        <v>196</v>
      </c>
      <c r="B197" s="4">
        <v>35948</v>
      </c>
      <c r="C197" s="3" t="s">
        <v>24</v>
      </c>
      <c r="D197" s="3" t="s">
        <v>20</v>
      </c>
      <c r="E197" s="3" t="s">
        <v>22</v>
      </c>
      <c r="F197" s="3">
        <v>5</v>
      </c>
      <c r="G197" s="3">
        <v>1760</v>
      </c>
    </row>
    <row r="198" spans="1:7">
      <c r="A198" s="2">
        <v>197</v>
      </c>
      <c r="B198" s="4">
        <v>35812</v>
      </c>
      <c r="C198" s="3" t="s">
        <v>21</v>
      </c>
      <c r="D198" s="3" t="s">
        <v>15</v>
      </c>
      <c r="E198" s="3" t="s">
        <v>9</v>
      </c>
      <c r="F198" s="3">
        <v>2</v>
      </c>
      <c r="G198" s="3">
        <v>110</v>
      </c>
    </row>
    <row r="199" spans="1:7">
      <c r="A199" s="2">
        <v>198</v>
      </c>
      <c r="B199" s="4">
        <v>35899</v>
      </c>
      <c r="C199" s="3" t="s">
        <v>21</v>
      </c>
      <c r="D199" s="3" t="s">
        <v>13</v>
      </c>
      <c r="E199" s="3" t="s">
        <v>9</v>
      </c>
      <c r="F199" s="3">
        <v>2</v>
      </c>
      <c r="G199" s="3">
        <v>16</v>
      </c>
    </row>
    <row r="200" spans="1:7">
      <c r="A200" s="2">
        <v>199</v>
      </c>
      <c r="B200" s="4">
        <v>35957</v>
      </c>
      <c r="C200" s="3" t="s">
        <v>7</v>
      </c>
      <c r="D200" s="3" t="s">
        <v>20</v>
      </c>
      <c r="E200" s="3" t="s">
        <v>9</v>
      </c>
      <c r="F200" s="3">
        <v>4</v>
      </c>
      <c r="G200" s="3">
        <v>1408</v>
      </c>
    </row>
    <row r="201" spans="1:7">
      <c r="A201" s="2">
        <v>200</v>
      </c>
      <c r="B201" s="4">
        <v>35939</v>
      </c>
      <c r="C201" s="3" t="s">
        <v>10</v>
      </c>
      <c r="D201" s="3" t="s">
        <v>20</v>
      </c>
      <c r="E201" s="3" t="s">
        <v>22</v>
      </c>
      <c r="F201" s="3">
        <v>1</v>
      </c>
      <c r="G201" s="3">
        <v>352</v>
      </c>
    </row>
    <row r="202" spans="1:7">
      <c r="A202" s="2">
        <v>201</v>
      </c>
      <c r="B202" s="4">
        <v>36101</v>
      </c>
      <c r="C202" s="3" t="s">
        <v>18</v>
      </c>
      <c r="D202" s="3" t="s">
        <v>23</v>
      </c>
      <c r="E202" s="3" t="s">
        <v>9</v>
      </c>
      <c r="F202" s="3">
        <v>2</v>
      </c>
      <c r="G202" s="3">
        <v>68</v>
      </c>
    </row>
    <row r="203" spans="1:7">
      <c r="A203" s="2">
        <v>202</v>
      </c>
      <c r="B203" s="4">
        <v>35964</v>
      </c>
      <c r="C203" s="3" t="s">
        <v>24</v>
      </c>
      <c r="D203" s="3" t="s">
        <v>15</v>
      </c>
      <c r="E203" s="3" t="s">
        <v>9</v>
      </c>
      <c r="F203" s="3">
        <v>1</v>
      </c>
      <c r="G203" s="3">
        <v>55</v>
      </c>
    </row>
    <row r="204" spans="1:7">
      <c r="A204" s="2">
        <v>203</v>
      </c>
      <c r="B204" s="4">
        <v>36086</v>
      </c>
      <c r="C204" s="3" t="s">
        <v>24</v>
      </c>
      <c r="D204" s="3" t="s">
        <v>16</v>
      </c>
      <c r="E204" s="3" t="s">
        <v>9</v>
      </c>
      <c r="F204" s="3">
        <v>3</v>
      </c>
      <c r="G204" s="3">
        <v>285</v>
      </c>
    </row>
    <row r="205" spans="1:7">
      <c r="A205" s="2">
        <v>204</v>
      </c>
      <c r="B205" s="4">
        <v>35807</v>
      </c>
      <c r="C205" s="3" t="s">
        <v>7</v>
      </c>
      <c r="D205" s="3" t="s">
        <v>17</v>
      </c>
      <c r="E205" s="3" t="s">
        <v>9</v>
      </c>
      <c r="F205" s="3">
        <v>4</v>
      </c>
      <c r="G205" s="3">
        <v>104</v>
      </c>
    </row>
    <row r="206" spans="1:7">
      <c r="A206" s="2">
        <v>205</v>
      </c>
      <c r="B206" s="4">
        <v>35959</v>
      </c>
      <c r="C206" s="3" t="s">
        <v>24</v>
      </c>
      <c r="D206" s="3" t="s">
        <v>23</v>
      </c>
      <c r="E206" s="3" t="s">
        <v>9</v>
      </c>
      <c r="F206" s="3">
        <v>1</v>
      </c>
      <c r="G206" s="3">
        <v>34</v>
      </c>
    </row>
    <row r="207" spans="1:7">
      <c r="A207" s="2">
        <v>206</v>
      </c>
      <c r="B207" s="4">
        <v>36004</v>
      </c>
      <c r="C207" s="3" t="s">
        <v>24</v>
      </c>
      <c r="D207" s="3" t="s">
        <v>14</v>
      </c>
      <c r="E207" s="3" t="s">
        <v>12</v>
      </c>
      <c r="F207" s="3">
        <v>2</v>
      </c>
      <c r="G207" s="3">
        <v>590</v>
      </c>
    </row>
    <row r="208" spans="1:7">
      <c r="A208" s="2">
        <v>207</v>
      </c>
      <c r="B208" s="4">
        <v>36157</v>
      </c>
      <c r="C208" s="3" t="s">
        <v>18</v>
      </c>
      <c r="D208" s="3" t="s">
        <v>11</v>
      </c>
      <c r="E208" s="3" t="s">
        <v>9</v>
      </c>
      <c r="F208" s="3">
        <v>1</v>
      </c>
      <c r="G208" s="3">
        <v>598</v>
      </c>
    </row>
    <row r="209" spans="1:7">
      <c r="A209" s="2">
        <v>208</v>
      </c>
      <c r="B209" s="4">
        <v>36020</v>
      </c>
      <c r="C209" s="3" t="s">
        <v>24</v>
      </c>
      <c r="D209" s="3" t="s">
        <v>17</v>
      </c>
      <c r="E209" s="3" t="s">
        <v>12</v>
      </c>
      <c r="F209" s="3">
        <v>1</v>
      </c>
      <c r="G209" s="3">
        <v>26</v>
      </c>
    </row>
    <row r="210" spans="1:7">
      <c r="A210" s="2">
        <v>209</v>
      </c>
      <c r="B210" s="4">
        <v>35939</v>
      </c>
      <c r="C210" s="3" t="s">
        <v>10</v>
      </c>
      <c r="D210" s="3" t="s">
        <v>20</v>
      </c>
      <c r="E210" s="3" t="s">
        <v>12</v>
      </c>
      <c r="F210" s="3">
        <v>3</v>
      </c>
      <c r="G210" s="3">
        <v>1056</v>
      </c>
    </row>
    <row r="211" spans="1:7">
      <c r="A211" s="2">
        <v>210</v>
      </c>
      <c r="B211" s="4">
        <v>35808</v>
      </c>
      <c r="C211" s="3" t="s">
        <v>21</v>
      </c>
      <c r="D211" s="3" t="s">
        <v>11</v>
      </c>
      <c r="E211" s="3" t="s">
        <v>12</v>
      </c>
      <c r="F211" s="3">
        <v>3</v>
      </c>
      <c r="G211" s="3">
        <v>1794</v>
      </c>
    </row>
    <row r="212" spans="1:7">
      <c r="A212" s="2">
        <v>211</v>
      </c>
      <c r="B212" s="4">
        <v>36099</v>
      </c>
      <c r="C212" s="3" t="s">
        <v>24</v>
      </c>
      <c r="D212" s="3" t="s">
        <v>16</v>
      </c>
      <c r="E212" s="3" t="s">
        <v>9</v>
      </c>
      <c r="F212" s="3">
        <v>5</v>
      </c>
      <c r="G212" s="3">
        <v>475</v>
      </c>
    </row>
    <row r="213" spans="1:7">
      <c r="A213" s="2">
        <v>212</v>
      </c>
      <c r="B213" s="4">
        <v>35892</v>
      </c>
      <c r="C213" s="3" t="s">
        <v>7</v>
      </c>
      <c r="D213" s="3" t="s">
        <v>14</v>
      </c>
      <c r="E213" s="3" t="s">
        <v>9</v>
      </c>
      <c r="F213" s="3">
        <v>4</v>
      </c>
      <c r="G213" s="3">
        <v>1180</v>
      </c>
    </row>
    <row r="214" spans="1:7">
      <c r="A214" s="2">
        <v>213</v>
      </c>
      <c r="B214" s="4">
        <v>35805</v>
      </c>
      <c r="C214" s="3" t="s">
        <v>10</v>
      </c>
      <c r="D214" s="3" t="s">
        <v>19</v>
      </c>
      <c r="E214" s="3" t="s">
        <v>9</v>
      </c>
      <c r="F214" s="3">
        <v>4</v>
      </c>
      <c r="G214" s="3">
        <v>60</v>
      </c>
    </row>
    <row r="215" spans="1:7">
      <c r="A215" s="2">
        <v>214</v>
      </c>
      <c r="B215" s="4">
        <v>35962</v>
      </c>
      <c r="C215" s="3" t="s">
        <v>10</v>
      </c>
      <c r="D215" s="3" t="s">
        <v>11</v>
      </c>
      <c r="E215" s="3" t="s">
        <v>9</v>
      </c>
      <c r="F215" s="3">
        <v>2</v>
      </c>
      <c r="G215" s="3">
        <v>1196</v>
      </c>
    </row>
    <row r="216" spans="1:7">
      <c r="A216" s="2">
        <v>215</v>
      </c>
      <c r="B216" s="4">
        <v>36158</v>
      </c>
      <c r="C216" s="3" t="s">
        <v>10</v>
      </c>
      <c r="D216" s="3" t="s">
        <v>15</v>
      </c>
      <c r="E216" s="3" t="s">
        <v>9</v>
      </c>
      <c r="F216" s="3">
        <v>2</v>
      </c>
      <c r="G216" s="3">
        <v>110</v>
      </c>
    </row>
    <row r="217" spans="1:7">
      <c r="A217" s="2">
        <v>216</v>
      </c>
      <c r="B217" s="4">
        <v>35840</v>
      </c>
      <c r="C217" s="3" t="s">
        <v>10</v>
      </c>
      <c r="D217" s="3" t="s">
        <v>11</v>
      </c>
      <c r="E217" s="3" t="s">
        <v>9</v>
      </c>
      <c r="F217" s="3">
        <v>1</v>
      </c>
      <c r="G217" s="3">
        <v>598</v>
      </c>
    </row>
    <row r="218" spans="1:7">
      <c r="A218" s="2">
        <v>217</v>
      </c>
      <c r="B218" s="4">
        <v>35883</v>
      </c>
      <c r="C218" s="3" t="s">
        <v>7</v>
      </c>
      <c r="D218" s="3" t="s">
        <v>14</v>
      </c>
      <c r="E218" s="3" t="s">
        <v>9</v>
      </c>
      <c r="F218" s="3">
        <v>3</v>
      </c>
      <c r="G218" s="3">
        <v>885</v>
      </c>
    </row>
    <row r="219" spans="1:7">
      <c r="A219" s="2">
        <v>218</v>
      </c>
      <c r="B219" s="4">
        <v>35847</v>
      </c>
      <c r="C219" s="3" t="s">
        <v>7</v>
      </c>
      <c r="D219" s="3" t="s">
        <v>15</v>
      </c>
      <c r="E219" s="3" t="s">
        <v>9</v>
      </c>
      <c r="F219" s="3">
        <v>4</v>
      </c>
      <c r="G219" s="3">
        <v>220</v>
      </c>
    </row>
    <row r="220" spans="1:7">
      <c r="A220" s="2">
        <v>219</v>
      </c>
      <c r="B220" s="4">
        <v>36066</v>
      </c>
      <c r="C220" s="3" t="s">
        <v>10</v>
      </c>
      <c r="D220" s="3" t="s">
        <v>8</v>
      </c>
      <c r="E220" s="3" t="s">
        <v>22</v>
      </c>
      <c r="F220" s="3">
        <v>3</v>
      </c>
      <c r="G220" s="3">
        <v>60</v>
      </c>
    </row>
    <row r="221" spans="1:7">
      <c r="A221" s="2">
        <v>220</v>
      </c>
      <c r="B221" s="4">
        <v>35993</v>
      </c>
      <c r="C221" s="3" t="s">
        <v>7</v>
      </c>
      <c r="D221" s="3" t="s">
        <v>15</v>
      </c>
      <c r="E221" s="3" t="s">
        <v>12</v>
      </c>
      <c r="F221" s="3">
        <v>2</v>
      </c>
      <c r="G221" s="3">
        <v>110</v>
      </c>
    </row>
    <row r="222" spans="1:7">
      <c r="A222" s="2">
        <v>221</v>
      </c>
      <c r="B222" s="4">
        <v>36159</v>
      </c>
      <c r="C222" s="3" t="s">
        <v>10</v>
      </c>
      <c r="D222" s="3" t="s">
        <v>15</v>
      </c>
      <c r="E222" s="3" t="s">
        <v>12</v>
      </c>
      <c r="F222" s="3">
        <v>4</v>
      </c>
      <c r="G222" s="3">
        <v>220</v>
      </c>
    </row>
    <row r="223" spans="1:7">
      <c r="A223" s="2">
        <v>222</v>
      </c>
      <c r="B223" s="4">
        <v>35808</v>
      </c>
      <c r="C223" s="3" t="s">
        <v>21</v>
      </c>
      <c r="D223" s="3" t="s">
        <v>14</v>
      </c>
      <c r="E223" s="3" t="s">
        <v>9</v>
      </c>
      <c r="F223" s="3">
        <v>4</v>
      </c>
      <c r="G223" s="3">
        <v>1180</v>
      </c>
    </row>
    <row r="224" spans="1:7">
      <c r="A224" s="2">
        <v>223</v>
      </c>
      <c r="B224" s="4">
        <v>35842</v>
      </c>
      <c r="C224" s="3" t="s">
        <v>10</v>
      </c>
      <c r="D224" s="3" t="s">
        <v>20</v>
      </c>
      <c r="E224" s="3" t="s">
        <v>12</v>
      </c>
      <c r="F224" s="3">
        <v>4</v>
      </c>
      <c r="G224" s="3">
        <v>1408</v>
      </c>
    </row>
    <row r="225" spans="1:7">
      <c r="A225" s="2">
        <v>224</v>
      </c>
      <c r="B225" s="4">
        <v>36072</v>
      </c>
      <c r="C225" s="3" t="s">
        <v>10</v>
      </c>
      <c r="D225" s="3" t="s">
        <v>13</v>
      </c>
      <c r="E225" s="3" t="s">
        <v>9</v>
      </c>
      <c r="F225" s="3">
        <v>4</v>
      </c>
      <c r="G225" s="3">
        <v>32</v>
      </c>
    </row>
    <row r="226" spans="1:7">
      <c r="A226" s="2">
        <v>225</v>
      </c>
      <c r="B226" s="4">
        <v>36135</v>
      </c>
      <c r="C226" s="3" t="s">
        <v>24</v>
      </c>
      <c r="D226" s="3" t="s">
        <v>17</v>
      </c>
      <c r="E226" s="3" t="s">
        <v>9</v>
      </c>
      <c r="F226" s="3">
        <v>3</v>
      </c>
      <c r="G226" s="3">
        <v>78</v>
      </c>
    </row>
    <row r="227" spans="1:7">
      <c r="A227" s="2">
        <v>226</v>
      </c>
      <c r="B227" s="4">
        <v>35937</v>
      </c>
      <c r="C227" s="3" t="s">
        <v>7</v>
      </c>
      <c r="D227" s="3" t="s">
        <v>15</v>
      </c>
      <c r="E227" s="3" t="s">
        <v>9</v>
      </c>
      <c r="F227" s="3">
        <v>3</v>
      </c>
      <c r="G227" s="3">
        <v>165</v>
      </c>
    </row>
    <row r="228" spans="1:7">
      <c r="A228" s="2">
        <v>227</v>
      </c>
      <c r="B228" s="4">
        <v>35892</v>
      </c>
      <c r="C228" s="3" t="s">
        <v>10</v>
      </c>
      <c r="D228" s="3" t="s">
        <v>23</v>
      </c>
      <c r="E228" s="3" t="s">
        <v>9</v>
      </c>
      <c r="F228" s="3">
        <v>1</v>
      </c>
      <c r="G228" s="3">
        <v>34</v>
      </c>
    </row>
    <row r="229" spans="1:7">
      <c r="A229" s="2">
        <v>228</v>
      </c>
      <c r="B229" s="4">
        <v>36117</v>
      </c>
      <c r="C229" s="3" t="s">
        <v>10</v>
      </c>
      <c r="D229" s="3" t="s">
        <v>16</v>
      </c>
      <c r="E229" s="3" t="s">
        <v>9</v>
      </c>
      <c r="F229" s="3">
        <v>2</v>
      </c>
      <c r="G229" s="3">
        <v>190</v>
      </c>
    </row>
    <row r="230" spans="1:7">
      <c r="A230" s="2">
        <v>229</v>
      </c>
      <c r="B230" s="4">
        <v>35936</v>
      </c>
      <c r="C230" s="3" t="s">
        <v>10</v>
      </c>
      <c r="D230" s="3" t="s">
        <v>19</v>
      </c>
      <c r="E230" s="3" t="s">
        <v>9</v>
      </c>
      <c r="F230" s="3">
        <v>2</v>
      </c>
      <c r="G230" s="3">
        <v>30</v>
      </c>
    </row>
    <row r="231" spans="1:7">
      <c r="A231" s="2">
        <v>230</v>
      </c>
      <c r="B231" s="4">
        <v>35907</v>
      </c>
      <c r="C231" s="3" t="s">
        <v>18</v>
      </c>
      <c r="D231" s="3" t="s">
        <v>14</v>
      </c>
      <c r="E231" s="3" t="s">
        <v>9</v>
      </c>
      <c r="F231" s="3">
        <v>2</v>
      </c>
      <c r="G231" s="3">
        <v>590</v>
      </c>
    </row>
    <row r="232" spans="1:7">
      <c r="A232" s="2">
        <v>231</v>
      </c>
      <c r="B232" s="4">
        <v>35968</v>
      </c>
      <c r="C232" s="3" t="s">
        <v>7</v>
      </c>
      <c r="D232" s="3" t="s">
        <v>13</v>
      </c>
      <c r="E232" s="3" t="s">
        <v>9</v>
      </c>
      <c r="F232" s="3">
        <v>2</v>
      </c>
      <c r="G232" s="3">
        <v>16</v>
      </c>
    </row>
    <row r="233" spans="1:7">
      <c r="A233" s="2">
        <v>232</v>
      </c>
      <c r="B233" s="4">
        <v>36148</v>
      </c>
      <c r="C233" s="3" t="s">
        <v>10</v>
      </c>
      <c r="D233" s="3" t="s">
        <v>15</v>
      </c>
      <c r="E233" s="3" t="s">
        <v>9</v>
      </c>
      <c r="F233" s="3">
        <v>2</v>
      </c>
      <c r="G233" s="3">
        <v>110</v>
      </c>
    </row>
    <row r="234" spans="1:7">
      <c r="A234" s="2">
        <v>233</v>
      </c>
      <c r="B234" s="4">
        <v>35985</v>
      </c>
      <c r="C234" s="3" t="s">
        <v>7</v>
      </c>
      <c r="D234" s="3" t="s">
        <v>13</v>
      </c>
      <c r="E234" s="3" t="s">
        <v>9</v>
      </c>
      <c r="F234" s="3">
        <v>3</v>
      </c>
      <c r="G234" s="3">
        <v>24</v>
      </c>
    </row>
    <row r="235" spans="1:7">
      <c r="A235" s="2">
        <v>234</v>
      </c>
      <c r="B235" s="4">
        <v>35840</v>
      </c>
      <c r="C235" s="3" t="s">
        <v>10</v>
      </c>
      <c r="D235" s="3" t="s">
        <v>14</v>
      </c>
      <c r="E235" s="3" t="s">
        <v>12</v>
      </c>
      <c r="F235" s="3">
        <v>2</v>
      </c>
      <c r="G235" s="3">
        <v>590</v>
      </c>
    </row>
    <row r="236" spans="1:7">
      <c r="A236" s="2">
        <v>235</v>
      </c>
      <c r="B236" s="4">
        <v>35868</v>
      </c>
      <c r="C236" s="3" t="s">
        <v>7</v>
      </c>
      <c r="D236" s="3" t="s">
        <v>11</v>
      </c>
      <c r="E236" s="3" t="s">
        <v>12</v>
      </c>
      <c r="F236" s="3">
        <v>3</v>
      </c>
      <c r="G236" s="3">
        <v>1794</v>
      </c>
    </row>
    <row r="237" spans="1:7">
      <c r="A237" s="2">
        <v>236</v>
      </c>
      <c r="B237" s="4">
        <v>36151</v>
      </c>
      <c r="C237" s="3" t="s">
        <v>10</v>
      </c>
      <c r="D237" s="3" t="s">
        <v>16</v>
      </c>
      <c r="E237" s="3" t="s">
        <v>9</v>
      </c>
      <c r="F237" s="3">
        <v>2</v>
      </c>
      <c r="G237" s="3">
        <v>190</v>
      </c>
    </row>
    <row r="238" spans="1:7">
      <c r="A238" s="2">
        <v>237</v>
      </c>
      <c r="B238" s="4">
        <v>35801</v>
      </c>
      <c r="C238" s="3" t="s">
        <v>10</v>
      </c>
      <c r="D238" s="3" t="s">
        <v>19</v>
      </c>
      <c r="E238" s="3" t="s">
        <v>9</v>
      </c>
      <c r="F238" s="3">
        <v>2</v>
      </c>
      <c r="G238" s="3">
        <v>30</v>
      </c>
    </row>
    <row r="239" spans="1:7">
      <c r="A239" s="2">
        <v>238</v>
      </c>
      <c r="B239" s="4">
        <v>35807</v>
      </c>
      <c r="C239" s="3" t="s">
        <v>18</v>
      </c>
      <c r="D239" s="3" t="s">
        <v>23</v>
      </c>
      <c r="E239" s="3" t="s">
        <v>22</v>
      </c>
      <c r="F239" s="3">
        <v>4</v>
      </c>
      <c r="G239" s="3">
        <v>136</v>
      </c>
    </row>
    <row r="240" spans="1:7">
      <c r="A240" s="2">
        <v>239</v>
      </c>
      <c r="B240" s="4">
        <v>35930</v>
      </c>
      <c r="C240" s="3" t="s">
        <v>21</v>
      </c>
      <c r="D240" s="3" t="s">
        <v>15</v>
      </c>
      <c r="E240" s="3" t="s">
        <v>9</v>
      </c>
      <c r="F240" s="3">
        <v>5</v>
      </c>
      <c r="G240" s="3">
        <v>275</v>
      </c>
    </row>
    <row r="241" spans="1:7">
      <c r="A241" s="2">
        <v>240</v>
      </c>
      <c r="B241" s="4">
        <v>35922</v>
      </c>
      <c r="C241" s="3" t="s">
        <v>24</v>
      </c>
      <c r="D241" s="3" t="s">
        <v>8</v>
      </c>
      <c r="E241" s="3" t="s">
        <v>9</v>
      </c>
      <c r="F241" s="3">
        <v>4</v>
      </c>
      <c r="G241" s="3">
        <v>80</v>
      </c>
    </row>
    <row r="242" spans="1:7">
      <c r="A242" s="2">
        <v>241</v>
      </c>
      <c r="B242" s="4">
        <v>35940</v>
      </c>
      <c r="C242" s="3" t="s">
        <v>7</v>
      </c>
      <c r="D242" s="3" t="s">
        <v>15</v>
      </c>
      <c r="E242" s="3" t="s">
        <v>12</v>
      </c>
      <c r="F242" s="3">
        <v>1</v>
      </c>
      <c r="G242" s="3">
        <v>55</v>
      </c>
    </row>
    <row r="243" spans="1:7">
      <c r="A243" s="2">
        <v>242</v>
      </c>
      <c r="B243" s="4">
        <v>36059</v>
      </c>
      <c r="C243" s="3" t="s">
        <v>18</v>
      </c>
      <c r="D243" s="3" t="s">
        <v>14</v>
      </c>
      <c r="E243" s="3" t="s">
        <v>9</v>
      </c>
      <c r="F243" s="3">
        <v>3</v>
      </c>
      <c r="G243" s="3">
        <v>885</v>
      </c>
    </row>
    <row r="244" spans="1:7">
      <c r="A244" s="2">
        <v>243</v>
      </c>
      <c r="B244" s="4">
        <v>35942</v>
      </c>
      <c r="C244" s="3" t="s">
        <v>21</v>
      </c>
      <c r="D244" s="3" t="s">
        <v>11</v>
      </c>
      <c r="E244" s="3" t="s">
        <v>9</v>
      </c>
      <c r="F244" s="3">
        <v>3</v>
      </c>
      <c r="G244" s="3">
        <v>1794</v>
      </c>
    </row>
    <row r="245" spans="1:7">
      <c r="A245" s="2">
        <v>244</v>
      </c>
      <c r="B245" s="4">
        <v>36129</v>
      </c>
      <c r="C245" s="3" t="s">
        <v>10</v>
      </c>
      <c r="D245" s="3" t="s">
        <v>8</v>
      </c>
      <c r="E245" s="3" t="s">
        <v>9</v>
      </c>
      <c r="F245" s="3">
        <v>2</v>
      </c>
      <c r="G245" s="3">
        <v>40</v>
      </c>
    </row>
    <row r="246" spans="1:7">
      <c r="A246" s="2">
        <v>245</v>
      </c>
      <c r="B246" s="4">
        <v>35828</v>
      </c>
      <c r="C246" s="3" t="s">
        <v>10</v>
      </c>
      <c r="D246" s="3" t="s">
        <v>14</v>
      </c>
      <c r="E246" s="3" t="s">
        <v>9</v>
      </c>
      <c r="F246" s="3">
        <v>2</v>
      </c>
      <c r="G246" s="3">
        <v>590</v>
      </c>
    </row>
    <row r="247" spans="1:7">
      <c r="A247" s="2">
        <v>246</v>
      </c>
      <c r="B247" s="4">
        <v>35886</v>
      </c>
      <c r="C247" s="3" t="s">
        <v>21</v>
      </c>
      <c r="D247" s="3" t="s">
        <v>16</v>
      </c>
      <c r="E247" s="3" t="s">
        <v>9</v>
      </c>
      <c r="F247" s="3">
        <v>3</v>
      </c>
      <c r="G247" s="3">
        <v>285</v>
      </c>
    </row>
    <row r="248" spans="1:7">
      <c r="A248" s="2">
        <v>247</v>
      </c>
      <c r="B248" s="4">
        <v>35820</v>
      </c>
      <c r="C248" s="3" t="s">
        <v>7</v>
      </c>
      <c r="D248" s="3" t="s">
        <v>13</v>
      </c>
      <c r="E248" s="3" t="s">
        <v>12</v>
      </c>
      <c r="F248" s="3">
        <v>3</v>
      </c>
      <c r="G248" s="3">
        <v>24</v>
      </c>
    </row>
    <row r="249" spans="1:7">
      <c r="A249" s="2">
        <v>248</v>
      </c>
      <c r="B249" s="4">
        <v>35890</v>
      </c>
      <c r="C249" s="3" t="s">
        <v>7</v>
      </c>
      <c r="D249" s="3" t="s">
        <v>14</v>
      </c>
      <c r="E249" s="3" t="s">
        <v>22</v>
      </c>
      <c r="F249" s="3">
        <v>2</v>
      </c>
      <c r="G249" s="3">
        <v>590</v>
      </c>
    </row>
    <row r="250" spans="1:7">
      <c r="A250" s="2">
        <v>249</v>
      </c>
      <c r="B250" s="4">
        <v>36022</v>
      </c>
      <c r="C250" s="3" t="s">
        <v>18</v>
      </c>
      <c r="D250" s="3" t="s">
        <v>17</v>
      </c>
      <c r="E250" s="3" t="s">
        <v>9</v>
      </c>
      <c r="F250" s="3">
        <v>4</v>
      </c>
      <c r="G250" s="3">
        <v>104</v>
      </c>
    </row>
    <row r="251" spans="1:7">
      <c r="A251" s="2">
        <v>250</v>
      </c>
      <c r="B251" s="4">
        <v>35912</v>
      </c>
      <c r="C251" s="3" t="s">
        <v>18</v>
      </c>
      <c r="D251" s="3" t="s">
        <v>20</v>
      </c>
      <c r="E251" s="3" t="s">
        <v>9</v>
      </c>
      <c r="F251" s="3">
        <v>5</v>
      </c>
      <c r="G251" s="3">
        <v>1760</v>
      </c>
    </row>
    <row r="252" spans="1:7">
      <c r="A252" s="2">
        <v>251</v>
      </c>
      <c r="B252" s="4">
        <v>35851</v>
      </c>
      <c r="C252" s="3" t="s">
        <v>10</v>
      </c>
      <c r="D252" s="3" t="s">
        <v>16</v>
      </c>
      <c r="E252" s="3" t="s">
        <v>12</v>
      </c>
      <c r="F252" s="3">
        <v>2</v>
      </c>
      <c r="G252" s="3">
        <v>190</v>
      </c>
    </row>
    <row r="253" spans="1:7">
      <c r="A253" s="2">
        <v>252</v>
      </c>
      <c r="B253" s="4">
        <v>35961</v>
      </c>
      <c r="C253" s="3" t="s">
        <v>10</v>
      </c>
      <c r="D253" s="3" t="s">
        <v>16</v>
      </c>
      <c r="E253" s="3" t="s">
        <v>12</v>
      </c>
      <c r="F253" s="3">
        <v>5</v>
      </c>
      <c r="G253" s="3">
        <v>475</v>
      </c>
    </row>
    <row r="254" spans="1:7">
      <c r="A254" s="2">
        <v>253</v>
      </c>
      <c r="B254" s="4">
        <v>35842</v>
      </c>
      <c r="C254" s="3" t="s">
        <v>10</v>
      </c>
      <c r="D254" s="3" t="s">
        <v>20</v>
      </c>
      <c r="E254" s="3" t="s">
        <v>9</v>
      </c>
      <c r="F254" s="3">
        <v>5</v>
      </c>
      <c r="G254" s="3">
        <v>1760</v>
      </c>
    </row>
    <row r="255" spans="1:7">
      <c r="A255" s="2">
        <v>254</v>
      </c>
      <c r="B255" s="4">
        <v>35954</v>
      </c>
      <c r="C255" s="3" t="s">
        <v>18</v>
      </c>
      <c r="D255" s="3" t="s">
        <v>17</v>
      </c>
      <c r="E255" s="3" t="s">
        <v>22</v>
      </c>
      <c r="F255" s="3">
        <v>2</v>
      </c>
      <c r="G255" s="3">
        <v>52</v>
      </c>
    </row>
    <row r="256" spans="1:7">
      <c r="A256" s="2">
        <v>255</v>
      </c>
      <c r="B256" s="4">
        <v>35943</v>
      </c>
      <c r="C256" s="3" t="s">
        <v>10</v>
      </c>
      <c r="D256" s="3" t="s">
        <v>19</v>
      </c>
      <c r="E256" s="3" t="s">
        <v>9</v>
      </c>
      <c r="F256" s="3">
        <v>4</v>
      </c>
      <c r="G256" s="3">
        <v>60</v>
      </c>
    </row>
    <row r="257" spans="1:7">
      <c r="A257" s="2">
        <v>256</v>
      </c>
      <c r="B257" s="4">
        <v>35883</v>
      </c>
      <c r="C257" s="3" t="s">
        <v>7</v>
      </c>
      <c r="D257" s="3" t="s">
        <v>8</v>
      </c>
      <c r="E257" s="3" t="s">
        <v>12</v>
      </c>
      <c r="F257" s="3">
        <v>5</v>
      </c>
      <c r="G257" s="3">
        <v>100</v>
      </c>
    </row>
    <row r="258" spans="1:7">
      <c r="A258" s="2">
        <v>257</v>
      </c>
      <c r="B258" s="4">
        <v>36027</v>
      </c>
      <c r="C258" s="3" t="s">
        <v>10</v>
      </c>
      <c r="D258" s="3" t="s">
        <v>8</v>
      </c>
      <c r="E258" s="3" t="s">
        <v>9</v>
      </c>
      <c r="F258" s="3">
        <v>3</v>
      </c>
      <c r="G258" s="3">
        <v>60</v>
      </c>
    </row>
    <row r="259" spans="1:7">
      <c r="A259" s="2">
        <v>258</v>
      </c>
      <c r="B259" s="4">
        <v>35817</v>
      </c>
      <c r="C259" s="3" t="s">
        <v>10</v>
      </c>
      <c r="D259" s="3" t="s">
        <v>20</v>
      </c>
      <c r="E259" s="3" t="s">
        <v>9</v>
      </c>
      <c r="F259" s="3">
        <v>3</v>
      </c>
      <c r="G259" s="3">
        <v>1056</v>
      </c>
    </row>
    <row r="260" spans="1:7">
      <c r="A260" s="2">
        <v>259</v>
      </c>
      <c r="B260" s="4">
        <v>35895</v>
      </c>
      <c r="C260" s="3" t="s">
        <v>7</v>
      </c>
      <c r="D260" s="3" t="s">
        <v>20</v>
      </c>
      <c r="E260" s="3" t="s">
        <v>9</v>
      </c>
      <c r="F260" s="3">
        <v>3</v>
      </c>
      <c r="G260" s="3">
        <v>1056</v>
      </c>
    </row>
    <row r="261" spans="1:7">
      <c r="A261" s="2">
        <v>260</v>
      </c>
      <c r="B261" s="4">
        <v>35835</v>
      </c>
      <c r="C261" s="3" t="s">
        <v>7</v>
      </c>
      <c r="D261" s="3" t="s">
        <v>14</v>
      </c>
      <c r="E261" s="3" t="s">
        <v>9</v>
      </c>
      <c r="F261" s="3">
        <v>4</v>
      </c>
      <c r="G261" s="3">
        <v>1180</v>
      </c>
    </row>
    <row r="262" spans="1:7">
      <c r="A262" s="2">
        <v>261</v>
      </c>
      <c r="B262" s="4">
        <v>36156</v>
      </c>
      <c r="C262" s="3" t="s">
        <v>7</v>
      </c>
      <c r="D262" s="3" t="s">
        <v>13</v>
      </c>
      <c r="E262" s="3" t="s">
        <v>9</v>
      </c>
      <c r="F262" s="3">
        <v>3</v>
      </c>
      <c r="G262" s="3">
        <v>24</v>
      </c>
    </row>
    <row r="263" spans="1:7">
      <c r="A263" s="2">
        <v>262</v>
      </c>
      <c r="B263" s="4">
        <v>35953</v>
      </c>
      <c r="C263" s="3" t="s">
        <v>10</v>
      </c>
      <c r="D263" s="3" t="s">
        <v>15</v>
      </c>
      <c r="E263" s="3" t="s">
        <v>9</v>
      </c>
      <c r="F263" s="3">
        <v>3</v>
      </c>
      <c r="G263" s="3">
        <v>165</v>
      </c>
    </row>
    <row r="264" spans="1:7">
      <c r="A264" s="2">
        <v>263</v>
      </c>
      <c r="B264" s="4">
        <v>35902</v>
      </c>
      <c r="C264" s="3" t="s">
        <v>10</v>
      </c>
      <c r="D264" s="3" t="s">
        <v>16</v>
      </c>
      <c r="E264" s="3" t="s">
        <v>9</v>
      </c>
      <c r="F264" s="3">
        <v>2</v>
      </c>
      <c r="G264" s="3">
        <v>190</v>
      </c>
    </row>
    <row r="265" spans="1:7">
      <c r="A265" s="2">
        <v>264</v>
      </c>
      <c r="B265" s="4">
        <v>35981</v>
      </c>
      <c r="C265" s="3" t="s">
        <v>7</v>
      </c>
      <c r="D265" s="3" t="s">
        <v>8</v>
      </c>
      <c r="E265" s="3" t="s">
        <v>9</v>
      </c>
      <c r="F265" s="3">
        <v>2</v>
      </c>
      <c r="G265" s="3">
        <v>40</v>
      </c>
    </row>
    <row r="266" spans="1:7">
      <c r="A266" s="2">
        <v>265</v>
      </c>
      <c r="B266" s="4">
        <v>35984</v>
      </c>
      <c r="C266" s="3" t="s">
        <v>24</v>
      </c>
      <c r="D266" s="3" t="s">
        <v>23</v>
      </c>
      <c r="E266" s="3" t="s">
        <v>9</v>
      </c>
      <c r="F266" s="3">
        <v>3</v>
      </c>
      <c r="G266" s="3">
        <v>102</v>
      </c>
    </row>
    <row r="267" spans="1:7">
      <c r="A267" s="2">
        <v>266</v>
      </c>
      <c r="B267" s="4">
        <v>35969</v>
      </c>
      <c r="C267" s="3" t="s">
        <v>21</v>
      </c>
      <c r="D267" s="3" t="s">
        <v>15</v>
      </c>
      <c r="E267" s="3" t="s">
        <v>9</v>
      </c>
      <c r="F267" s="3">
        <v>2</v>
      </c>
      <c r="G267" s="3">
        <v>110</v>
      </c>
    </row>
    <row r="268" spans="1:7">
      <c r="A268" s="2">
        <v>267</v>
      </c>
      <c r="B268" s="4">
        <v>36157</v>
      </c>
      <c r="C268" s="3" t="s">
        <v>18</v>
      </c>
      <c r="D268" s="3" t="s">
        <v>20</v>
      </c>
      <c r="E268" s="3" t="s">
        <v>9</v>
      </c>
      <c r="F268" s="3">
        <v>2</v>
      </c>
      <c r="G268" s="3">
        <v>704</v>
      </c>
    </row>
    <row r="269" spans="1:7">
      <c r="A269" s="2">
        <v>268</v>
      </c>
      <c r="B269" s="4">
        <v>35883</v>
      </c>
      <c r="C269" s="3" t="s">
        <v>10</v>
      </c>
      <c r="D269" s="3" t="s">
        <v>11</v>
      </c>
      <c r="E269" s="3" t="s">
        <v>9</v>
      </c>
      <c r="F269" s="3">
        <v>3</v>
      </c>
      <c r="G269" s="3">
        <v>1794</v>
      </c>
    </row>
    <row r="270" spans="1:7">
      <c r="A270" s="2">
        <v>269</v>
      </c>
      <c r="B270" s="4">
        <v>36077</v>
      </c>
      <c r="C270" s="3" t="s">
        <v>7</v>
      </c>
      <c r="D270" s="3" t="s">
        <v>14</v>
      </c>
      <c r="E270" s="3" t="s">
        <v>9</v>
      </c>
      <c r="F270" s="3">
        <v>3</v>
      </c>
      <c r="G270" s="3">
        <v>885</v>
      </c>
    </row>
    <row r="271" spans="1:7">
      <c r="A271" s="2">
        <v>270</v>
      </c>
      <c r="B271" s="4">
        <v>35970</v>
      </c>
      <c r="C271" s="3" t="s">
        <v>7</v>
      </c>
      <c r="D271" s="3" t="s">
        <v>19</v>
      </c>
      <c r="E271" s="3" t="s">
        <v>9</v>
      </c>
      <c r="F271" s="3">
        <v>2</v>
      </c>
      <c r="G271" s="3">
        <v>30</v>
      </c>
    </row>
    <row r="272" spans="1:7">
      <c r="A272" s="2">
        <v>271</v>
      </c>
      <c r="B272" s="4">
        <v>36064</v>
      </c>
      <c r="C272" s="3" t="s">
        <v>24</v>
      </c>
      <c r="D272" s="3" t="s">
        <v>11</v>
      </c>
      <c r="E272" s="3" t="s">
        <v>9</v>
      </c>
      <c r="F272" s="3">
        <v>4</v>
      </c>
      <c r="G272" s="3">
        <v>2392</v>
      </c>
    </row>
    <row r="273" spans="1:7">
      <c r="A273" s="2">
        <v>272</v>
      </c>
      <c r="B273" s="4">
        <v>35841</v>
      </c>
      <c r="C273" s="3" t="s">
        <v>10</v>
      </c>
      <c r="D273" s="3" t="s">
        <v>15</v>
      </c>
      <c r="E273" s="3" t="s">
        <v>12</v>
      </c>
      <c r="F273" s="3">
        <v>2</v>
      </c>
      <c r="G273" s="3">
        <v>110</v>
      </c>
    </row>
    <row r="274" spans="1:7">
      <c r="A274" s="2">
        <v>273</v>
      </c>
      <c r="B274" s="4">
        <v>35879</v>
      </c>
      <c r="C274" s="3" t="s">
        <v>7</v>
      </c>
      <c r="D274" s="3" t="s">
        <v>19</v>
      </c>
      <c r="E274" s="3" t="s">
        <v>9</v>
      </c>
      <c r="F274" s="3">
        <v>4</v>
      </c>
      <c r="G274" s="3">
        <v>60</v>
      </c>
    </row>
    <row r="275" spans="1:7">
      <c r="A275" s="2">
        <v>274</v>
      </c>
      <c r="B275" s="4">
        <v>35834</v>
      </c>
      <c r="C275" s="3" t="s">
        <v>10</v>
      </c>
      <c r="D275" s="3" t="s">
        <v>15</v>
      </c>
      <c r="E275" s="3" t="s">
        <v>9</v>
      </c>
      <c r="F275" s="3">
        <v>5</v>
      </c>
      <c r="G275" s="3">
        <v>275</v>
      </c>
    </row>
    <row r="276" spans="1:7">
      <c r="A276" s="2">
        <v>275</v>
      </c>
      <c r="B276" s="4">
        <v>35998</v>
      </c>
      <c r="C276" s="3" t="s">
        <v>10</v>
      </c>
      <c r="D276" s="3" t="s">
        <v>8</v>
      </c>
      <c r="E276" s="3" t="s">
        <v>9</v>
      </c>
      <c r="F276" s="3">
        <v>3</v>
      </c>
      <c r="G276" s="3">
        <v>60</v>
      </c>
    </row>
    <row r="277" spans="1:7">
      <c r="A277" s="2">
        <v>276</v>
      </c>
      <c r="B277" s="4">
        <v>36021</v>
      </c>
      <c r="C277" s="3" t="s">
        <v>18</v>
      </c>
      <c r="D277" s="3" t="s">
        <v>20</v>
      </c>
      <c r="E277" s="3" t="s">
        <v>9</v>
      </c>
      <c r="F277" s="3">
        <v>3</v>
      </c>
      <c r="G277" s="3">
        <v>1056</v>
      </c>
    </row>
    <row r="278" spans="1:7">
      <c r="A278" s="2">
        <v>277</v>
      </c>
      <c r="B278" s="4">
        <v>35803</v>
      </c>
      <c r="C278" s="3" t="s">
        <v>10</v>
      </c>
      <c r="D278" s="3" t="s">
        <v>15</v>
      </c>
      <c r="E278" s="3" t="s">
        <v>12</v>
      </c>
      <c r="F278" s="3">
        <v>5</v>
      </c>
      <c r="G278" s="3">
        <v>275</v>
      </c>
    </row>
    <row r="279" spans="1:7">
      <c r="A279" s="2">
        <v>278</v>
      </c>
      <c r="B279" s="4">
        <v>35818</v>
      </c>
      <c r="C279" s="3" t="s">
        <v>7</v>
      </c>
      <c r="D279" s="3" t="s">
        <v>23</v>
      </c>
      <c r="E279" s="3" t="s">
        <v>22</v>
      </c>
      <c r="F279" s="3">
        <v>1</v>
      </c>
      <c r="G279" s="3">
        <v>34</v>
      </c>
    </row>
    <row r="280" spans="1:7">
      <c r="A280" s="2">
        <v>279</v>
      </c>
      <c r="B280" s="4">
        <v>35836</v>
      </c>
      <c r="C280" s="3" t="s">
        <v>21</v>
      </c>
      <c r="D280" s="3" t="s">
        <v>17</v>
      </c>
      <c r="E280" s="3" t="s">
        <v>9</v>
      </c>
      <c r="F280" s="3">
        <v>1</v>
      </c>
      <c r="G280" s="3">
        <v>26</v>
      </c>
    </row>
    <row r="281" spans="1:7">
      <c r="A281" s="2">
        <v>280</v>
      </c>
      <c r="B281" s="4">
        <v>36116</v>
      </c>
      <c r="C281" s="3" t="s">
        <v>10</v>
      </c>
      <c r="D281" s="3" t="s">
        <v>11</v>
      </c>
      <c r="E281" s="3" t="s">
        <v>9</v>
      </c>
      <c r="F281" s="3">
        <v>5</v>
      </c>
      <c r="G281" s="3">
        <v>2990</v>
      </c>
    </row>
    <row r="282" spans="1:7">
      <c r="A282" s="2">
        <v>281</v>
      </c>
      <c r="B282" s="4">
        <v>35838</v>
      </c>
      <c r="C282" s="3" t="s">
        <v>10</v>
      </c>
      <c r="D282" s="3" t="s">
        <v>14</v>
      </c>
      <c r="E282" s="3" t="s">
        <v>9</v>
      </c>
      <c r="F282" s="3">
        <v>4</v>
      </c>
      <c r="G282" s="3">
        <v>1180</v>
      </c>
    </row>
    <row r="283" spans="1:7">
      <c r="A283" s="2">
        <v>282</v>
      </c>
      <c r="B283" s="4">
        <v>35819</v>
      </c>
      <c r="C283" s="3" t="s">
        <v>7</v>
      </c>
      <c r="D283" s="3" t="s">
        <v>16</v>
      </c>
      <c r="E283" s="3" t="s">
        <v>12</v>
      </c>
      <c r="F283" s="3">
        <v>4</v>
      </c>
      <c r="G283" s="3">
        <v>380</v>
      </c>
    </row>
    <row r="284" spans="1:7">
      <c r="A284" s="2">
        <v>283</v>
      </c>
      <c r="B284" s="4">
        <v>36068</v>
      </c>
      <c r="C284" s="3" t="s">
        <v>18</v>
      </c>
      <c r="D284" s="3" t="s">
        <v>14</v>
      </c>
      <c r="E284" s="3" t="s">
        <v>9</v>
      </c>
      <c r="F284" s="3">
        <v>1</v>
      </c>
      <c r="G284" s="3">
        <v>295</v>
      </c>
    </row>
    <row r="285" spans="1:7">
      <c r="A285" s="2">
        <v>284</v>
      </c>
      <c r="B285" s="4">
        <v>36131</v>
      </c>
      <c r="C285" s="3" t="s">
        <v>10</v>
      </c>
      <c r="D285" s="3" t="s">
        <v>13</v>
      </c>
      <c r="E285" s="3" t="s">
        <v>9</v>
      </c>
      <c r="F285" s="3">
        <v>2</v>
      </c>
      <c r="G285" s="3">
        <v>16</v>
      </c>
    </row>
    <row r="286" spans="1:7">
      <c r="A286" s="2">
        <v>285</v>
      </c>
      <c r="B286" s="4">
        <v>35935</v>
      </c>
      <c r="C286" s="3" t="s">
        <v>10</v>
      </c>
      <c r="D286" s="3" t="s">
        <v>11</v>
      </c>
      <c r="E286" s="3" t="s">
        <v>12</v>
      </c>
      <c r="F286" s="3">
        <v>5</v>
      </c>
      <c r="G286" s="3">
        <v>2990</v>
      </c>
    </row>
    <row r="287" spans="1:7">
      <c r="A287" s="2">
        <v>286</v>
      </c>
      <c r="B287" s="4">
        <v>35996</v>
      </c>
      <c r="C287" s="3" t="s">
        <v>7</v>
      </c>
      <c r="D287" s="3" t="s">
        <v>11</v>
      </c>
      <c r="E287" s="3" t="s">
        <v>9</v>
      </c>
      <c r="F287" s="3">
        <v>3</v>
      </c>
      <c r="G287" s="3">
        <v>1794</v>
      </c>
    </row>
    <row r="288" spans="1:7">
      <c r="A288" s="2">
        <v>287</v>
      </c>
      <c r="B288" s="4">
        <v>35906</v>
      </c>
      <c r="C288" s="3" t="s">
        <v>7</v>
      </c>
      <c r="D288" s="3" t="s">
        <v>11</v>
      </c>
      <c r="E288" s="3" t="s">
        <v>9</v>
      </c>
      <c r="F288" s="3">
        <v>2</v>
      </c>
      <c r="G288" s="3">
        <v>1196</v>
      </c>
    </row>
    <row r="289" spans="1:7">
      <c r="A289" s="2">
        <v>288</v>
      </c>
      <c r="B289" s="4">
        <v>36023</v>
      </c>
      <c r="C289" s="3" t="s">
        <v>21</v>
      </c>
      <c r="D289" s="3" t="s">
        <v>23</v>
      </c>
      <c r="E289" s="3" t="s">
        <v>12</v>
      </c>
      <c r="F289" s="3">
        <v>2</v>
      </c>
      <c r="G289" s="3">
        <v>68</v>
      </c>
    </row>
    <row r="290" spans="1:7">
      <c r="A290" s="2">
        <v>289</v>
      </c>
      <c r="B290" s="4">
        <v>35846</v>
      </c>
      <c r="C290" s="3" t="s">
        <v>7</v>
      </c>
      <c r="D290" s="3" t="s">
        <v>13</v>
      </c>
      <c r="E290" s="3" t="s">
        <v>9</v>
      </c>
      <c r="F290" s="3">
        <v>2</v>
      </c>
      <c r="G290" s="3">
        <v>16</v>
      </c>
    </row>
    <row r="291" spans="1:7">
      <c r="A291" s="2">
        <v>290</v>
      </c>
      <c r="B291" s="4">
        <v>35973</v>
      </c>
      <c r="C291" s="3" t="s">
        <v>18</v>
      </c>
      <c r="D291" s="3" t="s">
        <v>8</v>
      </c>
      <c r="E291" s="3" t="s">
        <v>22</v>
      </c>
      <c r="F291" s="3">
        <v>2</v>
      </c>
      <c r="G291" s="3">
        <v>40</v>
      </c>
    </row>
    <row r="292" spans="1:7">
      <c r="A292" s="2">
        <v>291</v>
      </c>
      <c r="B292" s="4">
        <v>36111</v>
      </c>
      <c r="C292" s="3" t="s">
        <v>10</v>
      </c>
      <c r="D292" s="3" t="s">
        <v>13</v>
      </c>
      <c r="E292" s="3" t="s">
        <v>9</v>
      </c>
      <c r="F292" s="3">
        <v>1</v>
      </c>
      <c r="G292" s="3">
        <v>8</v>
      </c>
    </row>
    <row r="293" spans="1:7">
      <c r="A293" s="2">
        <v>292</v>
      </c>
      <c r="B293" s="4">
        <v>36062</v>
      </c>
      <c r="C293" s="3" t="s">
        <v>18</v>
      </c>
      <c r="D293" s="3" t="s">
        <v>19</v>
      </c>
      <c r="E293" s="3" t="s">
        <v>12</v>
      </c>
      <c r="F293" s="3">
        <v>2</v>
      </c>
      <c r="G293" s="3">
        <v>30</v>
      </c>
    </row>
    <row r="294" spans="1:7">
      <c r="A294" s="2">
        <v>293</v>
      </c>
      <c r="B294" s="4">
        <v>36064</v>
      </c>
      <c r="C294" s="3" t="s">
        <v>18</v>
      </c>
      <c r="D294" s="3" t="s">
        <v>23</v>
      </c>
      <c r="E294" s="3" t="s">
        <v>9</v>
      </c>
      <c r="F294" s="3">
        <v>3</v>
      </c>
      <c r="G294" s="3">
        <v>102</v>
      </c>
    </row>
    <row r="295" spans="1:7">
      <c r="A295" s="2">
        <v>294</v>
      </c>
      <c r="B295" s="4">
        <v>36109</v>
      </c>
      <c r="C295" s="3" t="s">
        <v>7</v>
      </c>
      <c r="D295" s="3" t="s">
        <v>13</v>
      </c>
      <c r="E295" s="3" t="s">
        <v>12</v>
      </c>
      <c r="F295" s="3">
        <v>1</v>
      </c>
      <c r="G295" s="3">
        <v>8</v>
      </c>
    </row>
    <row r="296" spans="1:7">
      <c r="A296" s="2">
        <v>295</v>
      </c>
      <c r="B296" s="4">
        <v>35955</v>
      </c>
      <c r="C296" s="3" t="s">
        <v>7</v>
      </c>
      <c r="D296" s="3" t="s">
        <v>20</v>
      </c>
      <c r="E296" s="3" t="s">
        <v>12</v>
      </c>
      <c r="F296" s="3">
        <v>2</v>
      </c>
      <c r="G296" s="3">
        <v>704</v>
      </c>
    </row>
    <row r="297" spans="1:7">
      <c r="A297" s="2">
        <v>296</v>
      </c>
      <c r="B297" s="4">
        <v>36010</v>
      </c>
      <c r="C297" s="3" t="s">
        <v>10</v>
      </c>
      <c r="D297" s="3" t="s">
        <v>14</v>
      </c>
      <c r="E297" s="3" t="s">
        <v>22</v>
      </c>
      <c r="F297" s="3">
        <v>4</v>
      </c>
      <c r="G297" s="3">
        <v>1180</v>
      </c>
    </row>
    <row r="298" spans="1:7">
      <c r="A298" s="2">
        <v>297</v>
      </c>
      <c r="B298" s="4">
        <v>35898</v>
      </c>
      <c r="C298" s="3" t="s">
        <v>24</v>
      </c>
      <c r="D298" s="3" t="s">
        <v>16</v>
      </c>
      <c r="E298" s="3" t="s">
        <v>12</v>
      </c>
      <c r="F298" s="3">
        <v>1</v>
      </c>
      <c r="G298" s="3">
        <v>95</v>
      </c>
    </row>
    <row r="299" spans="1:7">
      <c r="A299" s="2">
        <v>298</v>
      </c>
      <c r="B299" s="4">
        <v>36156</v>
      </c>
      <c r="C299" s="3" t="s">
        <v>21</v>
      </c>
      <c r="D299" s="3" t="s">
        <v>14</v>
      </c>
      <c r="E299" s="3" t="s">
        <v>12</v>
      </c>
      <c r="F299" s="3">
        <v>4</v>
      </c>
      <c r="G299" s="3">
        <v>1180</v>
      </c>
    </row>
    <row r="300" spans="1:7">
      <c r="A300" s="2">
        <v>299</v>
      </c>
      <c r="B300" s="4">
        <v>36056</v>
      </c>
      <c r="C300" s="3" t="s">
        <v>10</v>
      </c>
      <c r="D300" s="3" t="s">
        <v>11</v>
      </c>
      <c r="E300" s="3" t="s">
        <v>9</v>
      </c>
      <c r="F300" s="3">
        <v>4</v>
      </c>
      <c r="G300" s="3">
        <v>2392</v>
      </c>
    </row>
    <row r="301" spans="1:7">
      <c r="A301" s="2">
        <v>300</v>
      </c>
      <c r="B301" s="4">
        <v>36081</v>
      </c>
      <c r="C301" s="3" t="s">
        <v>24</v>
      </c>
      <c r="D301" s="3" t="s">
        <v>20</v>
      </c>
      <c r="E301" s="3" t="s">
        <v>12</v>
      </c>
      <c r="F301" s="3">
        <v>3</v>
      </c>
      <c r="G301" s="3">
        <v>1056</v>
      </c>
    </row>
    <row r="302" spans="1:7">
      <c r="A302" s="2">
        <v>301</v>
      </c>
      <c r="B302" s="4">
        <v>35943</v>
      </c>
      <c r="C302" s="3" t="s">
        <v>18</v>
      </c>
      <c r="D302" s="3" t="s">
        <v>15</v>
      </c>
      <c r="E302" s="3" t="s">
        <v>9</v>
      </c>
      <c r="F302" s="3">
        <v>3</v>
      </c>
      <c r="G302" s="3">
        <v>165</v>
      </c>
    </row>
    <row r="303" spans="1:7">
      <c r="A303" s="2">
        <v>302</v>
      </c>
      <c r="B303" s="4">
        <v>35996</v>
      </c>
      <c r="C303" s="3" t="s">
        <v>10</v>
      </c>
      <c r="D303" s="3" t="s">
        <v>20</v>
      </c>
      <c r="E303" s="3" t="s">
        <v>12</v>
      </c>
      <c r="F303" s="3">
        <v>4</v>
      </c>
      <c r="G303" s="3">
        <v>1408</v>
      </c>
    </row>
    <row r="304" spans="1:7">
      <c r="A304" s="2">
        <v>303</v>
      </c>
      <c r="B304" s="4">
        <v>36065</v>
      </c>
      <c r="C304" s="3" t="s">
        <v>10</v>
      </c>
      <c r="D304" s="3" t="s">
        <v>17</v>
      </c>
      <c r="E304" s="3" t="s">
        <v>9</v>
      </c>
      <c r="F304" s="3">
        <v>1</v>
      </c>
      <c r="G304" s="3">
        <v>26</v>
      </c>
    </row>
    <row r="305" spans="1:7">
      <c r="A305" s="2">
        <v>304</v>
      </c>
      <c r="B305" s="4">
        <v>35875</v>
      </c>
      <c r="C305" s="3" t="s">
        <v>10</v>
      </c>
      <c r="D305" s="3" t="s">
        <v>14</v>
      </c>
      <c r="E305" s="3" t="s">
        <v>9</v>
      </c>
      <c r="F305" s="3">
        <v>2</v>
      </c>
      <c r="G305" s="3">
        <v>590</v>
      </c>
    </row>
    <row r="306" spans="1:7">
      <c r="A306" s="2">
        <v>305</v>
      </c>
      <c r="B306" s="4">
        <v>36129</v>
      </c>
      <c r="C306" s="3" t="s">
        <v>24</v>
      </c>
      <c r="D306" s="3" t="s">
        <v>11</v>
      </c>
      <c r="E306" s="3" t="s">
        <v>9</v>
      </c>
      <c r="F306" s="3">
        <v>3</v>
      </c>
      <c r="G306" s="3">
        <v>1794</v>
      </c>
    </row>
    <row r="307" spans="1:7">
      <c r="A307" s="2">
        <v>306</v>
      </c>
      <c r="B307" s="4">
        <v>36130</v>
      </c>
      <c r="C307" s="3" t="s">
        <v>18</v>
      </c>
      <c r="D307" s="3" t="s">
        <v>13</v>
      </c>
      <c r="E307" s="3" t="s">
        <v>9</v>
      </c>
      <c r="F307" s="3">
        <v>1</v>
      </c>
      <c r="G307" s="3">
        <v>8</v>
      </c>
    </row>
    <row r="308" spans="1:7">
      <c r="A308" s="2">
        <v>307</v>
      </c>
      <c r="B308" s="4">
        <v>35861</v>
      </c>
      <c r="C308" s="3" t="s">
        <v>10</v>
      </c>
      <c r="D308" s="3" t="s">
        <v>17</v>
      </c>
      <c r="E308" s="3" t="s">
        <v>9</v>
      </c>
      <c r="F308" s="3">
        <v>1</v>
      </c>
      <c r="G308" s="3">
        <v>26</v>
      </c>
    </row>
    <row r="309" spans="1:7">
      <c r="A309" s="2">
        <v>308</v>
      </c>
      <c r="B309" s="4">
        <v>35834</v>
      </c>
      <c r="C309" s="3" t="s">
        <v>10</v>
      </c>
      <c r="D309" s="3" t="s">
        <v>23</v>
      </c>
      <c r="E309" s="3" t="s">
        <v>9</v>
      </c>
      <c r="F309" s="3">
        <v>1</v>
      </c>
      <c r="G309" s="3">
        <v>34</v>
      </c>
    </row>
    <row r="310" spans="1:7">
      <c r="A310" s="2">
        <v>309</v>
      </c>
      <c r="B310" s="4">
        <v>36068</v>
      </c>
      <c r="C310" s="3" t="s">
        <v>7</v>
      </c>
      <c r="D310" s="3" t="s">
        <v>14</v>
      </c>
      <c r="E310" s="3" t="s">
        <v>12</v>
      </c>
      <c r="F310" s="3">
        <v>4</v>
      </c>
      <c r="G310" s="3">
        <v>1180</v>
      </c>
    </row>
    <row r="311" spans="1:7">
      <c r="A311" s="2">
        <v>310</v>
      </c>
      <c r="B311" s="4">
        <v>36108</v>
      </c>
      <c r="C311" s="3" t="s">
        <v>10</v>
      </c>
      <c r="D311" s="3" t="s">
        <v>15</v>
      </c>
      <c r="E311" s="3" t="s">
        <v>9</v>
      </c>
      <c r="F311" s="3">
        <v>4</v>
      </c>
      <c r="G311" s="3">
        <v>220</v>
      </c>
    </row>
    <row r="312" spans="1:7">
      <c r="A312" s="2">
        <v>311</v>
      </c>
      <c r="B312" s="4">
        <v>35937</v>
      </c>
      <c r="C312" s="3" t="s">
        <v>18</v>
      </c>
      <c r="D312" s="3" t="s">
        <v>15</v>
      </c>
      <c r="E312" s="3" t="s">
        <v>9</v>
      </c>
      <c r="F312" s="3">
        <v>4</v>
      </c>
      <c r="G312" s="3">
        <v>220</v>
      </c>
    </row>
    <row r="313" spans="1:7">
      <c r="A313" s="2">
        <v>312</v>
      </c>
      <c r="B313" s="4">
        <v>36006</v>
      </c>
      <c r="C313" s="3" t="s">
        <v>21</v>
      </c>
      <c r="D313" s="3" t="s">
        <v>11</v>
      </c>
      <c r="E313" s="3" t="s">
        <v>9</v>
      </c>
      <c r="F313" s="3">
        <v>1</v>
      </c>
      <c r="G313" s="3">
        <v>598</v>
      </c>
    </row>
    <row r="314" spans="1:7">
      <c r="A314" s="2">
        <v>313</v>
      </c>
      <c r="B314" s="4">
        <v>35977</v>
      </c>
      <c r="C314" s="3" t="s">
        <v>7</v>
      </c>
      <c r="D314" s="3" t="s">
        <v>14</v>
      </c>
      <c r="E314" s="3" t="s">
        <v>9</v>
      </c>
      <c r="F314" s="3">
        <v>2</v>
      </c>
      <c r="G314" s="3">
        <v>590</v>
      </c>
    </row>
    <row r="315" spans="1:7">
      <c r="A315" s="2">
        <v>314</v>
      </c>
      <c r="B315" s="4">
        <v>35852</v>
      </c>
      <c r="C315" s="3" t="s">
        <v>7</v>
      </c>
      <c r="D315" s="3" t="s">
        <v>17</v>
      </c>
      <c r="E315" s="3" t="s">
        <v>9</v>
      </c>
      <c r="F315" s="3">
        <v>4</v>
      </c>
      <c r="G315" s="3">
        <v>104</v>
      </c>
    </row>
    <row r="316" spans="1:7">
      <c r="A316" s="2">
        <v>315</v>
      </c>
      <c r="B316" s="4">
        <v>35850</v>
      </c>
      <c r="C316" s="3" t="s">
        <v>7</v>
      </c>
      <c r="D316" s="3" t="s">
        <v>15</v>
      </c>
      <c r="E316" s="3" t="s">
        <v>9</v>
      </c>
      <c r="F316" s="3">
        <v>4</v>
      </c>
      <c r="G316" s="3">
        <v>220</v>
      </c>
    </row>
    <row r="317" spans="1:7">
      <c r="A317" s="2">
        <v>316</v>
      </c>
      <c r="B317" s="4">
        <v>36016</v>
      </c>
      <c r="C317" s="3" t="s">
        <v>10</v>
      </c>
      <c r="D317" s="3" t="s">
        <v>23</v>
      </c>
      <c r="E317" s="3" t="s">
        <v>22</v>
      </c>
      <c r="F317" s="3">
        <v>1</v>
      </c>
      <c r="G317" s="3">
        <v>34</v>
      </c>
    </row>
    <row r="318" spans="1:7">
      <c r="A318" s="2">
        <v>317</v>
      </c>
      <c r="B318" s="4">
        <v>35879</v>
      </c>
      <c r="C318" s="3" t="s">
        <v>10</v>
      </c>
      <c r="D318" s="3" t="s">
        <v>20</v>
      </c>
      <c r="E318" s="3" t="s">
        <v>9</v>
      </c>
      <c r="F318" s="3">
        <v>4</v>
      </c>
      <c r="G318" s="3">
        <v>1408</v>
      </c>
    </row>
    <row r="319" spans="1:7">
      <c r="A319" s="2">
        <v>318</v>
      </c>
      <c r="B319" s="4">
        <v>36106</v>
      </c>
      <c r="C319" s="3" t="s">
        <v>7</v>
      </c>
      <c r="D319" s="3" t="s">
        <v>17</v>
      </c>
      <c r="E319" s="3" t="s">
        <v>9</v>
      </c>
      <c r="F319" s="3">
        <v>4</v>
      </c>
      <c r="G319" s="3">
        <v>104</v>
      </c>
    </row>
    <row r="320" spans="1:7">
      <c r="A320" s="2">
        <v>319</v>
      </c>
      <c r="B320" s="4">
        <v>35929</v>
      </c>
      <c r="C320" s="3" t="s">
        <v>10</v>
      </c>
      <c r="D320" s="3" t="s">
        <v>23</v>
      </c>
      <c r="E320" s="3" t="s">
        <v>9</v>
      </c>
      <c r="F320" s="3">
        <v>4</v>
      </c>
      <c r="G320" s="3">
        <v>136</v>
      </c>
    </row>
    <row r="321" spans="1:7">
      <c r="A321" s="2">
        <v>320</v>
      </c>
      <c r="B321" s="4">
        <v>36063</v>
      </c>
      <c r="C321" s="3" t="s">
        <v>7</v>
      </c>
      <c r="D321" s="3" t="s">
        <v>17</v>
      </c>
      <c r="E321" s="3" t="s">
        <v>9</v>
      </c>
      <c r="F321" s="3">
        <v>2</v>
      </c>
      <c r="G321" s="3">
        <v>52</v>
      </c>
    </row>
    <row r="322" spans="1:7">
      <c r="A322" s="2">
        <v>321</v>
      </c>
      <c r="B322" s="4">
        <v>36089</v>
      </c>
      <c r="C322" s="3" t="s">
        <v>21</v>
      </c>
      <c r="D322" s="3" t="s">
        <v>17</v>
      </c>
      <c r="E322" s="3" t="s">
        <v>12</v>
      </c>
      <c r="F322" s="3">
        <v>2</v>
      </c>
      <c r="G322" s="3">
        <v>52</v>
      </c>
    </row>
    <row r="323" spans="1:7">
      <c r="A323" s="2">
        <v>322</v>
      </c>
      <c r="B323" s="4">
        <v>35800</v>
      </c>
      <c r="C323" s="3" t="s">
        <v>10</v>
      </c>
      <c r="D323" s="3" t="s">
        <v>20</v>
      </c>
      <c r="E323" s="3" t="s">
        <v>9</v>
      </c>
      <c r="F323" s="3">
        <v>1</v>
      </c>
      <c r="G323" s="3">
        <v>352</v>
      </c>
    </row>
    <row r="324" spans="1:7">
      <c r="A324" s="2">
        <v>323</v>
      </c>
      <c r="B324" s="4">
        <v>36132</v>
      </c>
      <c r="C324" s="3" t="s">
        <v>10</v>
      </c>
      <c r="D324" s="3" t="s">
        <v>23</v>
      </c>
      <c r="E324" s="3" t="s">
        <v>9</v>
      </c>
      <c r="F324" s="3">
        <v>1</v>
      </c>
      <c r="G324" s="3">
        <v>34</v>
      </c>
    </row>
    <row r="325" spans="1:7">
      <c r="A325" s="2">
        <v>324</v>
      </c>
      <c r="B325" s="4">
        <v>36008</v>
      </c>
      <c r="C325" s="3" t="s">
        <v>10</v>
      </c>
      <c r="D325" s="3" t="s">
        <v>11</v>
      </c>
      <c r="E325" s="3" t="s">
        <v>9</v>
      </c>
      <c r="F325" s="3">
        <v>1</v>
      </c>
      <c r="G325" s="3">
        <v>598</v>
      </c>
    </row>
    <row r="326" spans="1:7">
      <c r="A326" s="2">
        <v>325</v>
      </c>
      <c r="B326" s="4">
        <v>35996</v>
      </c>
      <c r="C326" s="3" t="s">
        <v>10</v>
      </c>
      <c r="D326" s="3" t="s">
        <v>11</v>
      </c>
      <c r="E326" s="3" t="s">
        <v>9</v>
      </c>
      <c r="F326" s="3">
        <v>5</v>
      </c>
      <c r="G326" s="3">
        <v>2990</v>
      </c>
    </row>
    <row r="327" spans="1:7">
      <c r="A327" s="2">
        <v>326</v>
      </c>
      <c r="B327" s="4">
        <v>36047</v>
      </c>
      <c r="C327" s="3" t="s">
        <v>7</v>
      </c>
      <c r="D327" s="3" t="s">
        <v>20</v>
      </c>
      <c r="E327" s="3" t="s">
        <v>9</v>
      </c>
      <c r="F327" s="3">
        <v>4</v>
      </c>
      <c r="G327" s="3">
        <v>1408</v>
      </c>
    </row>
    <row r="328" spans="1:7">
      <c r="A328" s="2">
        <v>327</v>
      </c>
      <c r="B328" s="4">
        <v>35956</v>
      </c>
      <c r="C328" s="3" t="s">
        <v>10</v>
      </c>
      <c r="D328" s="3" t="s">
        <v>16</v>
      </c>
      <c r="E328" s="3" t="s">
        <v>9</v>
      </c>
      <c r="F328" s="3">
        <v>2</v>
      </c>
      <c r="G328" s="3">
        <v>190</v>
      </c>
    </row>
    <row r="329" spans="1:7">
      <c r="A329" s="2">
        <v>328</v>
      </c>
      <c r="B329" s="4">
        <v>36065</v>
      </c>
      <c r="C329" s="3" t="s">
        <v>10</v>
      </c>
      <c r="D329" s="3" t="s">
        <v>8</v>
      </c>
      <c r="E329" s="3" t="s">
        <v>9</v>
      </c>
      <c r="F329" s="3">
        <v>4</v>
      </c>
      <c r="G329" s="3">
        <v>80</v>
      </c>
    </row>
    <row r="330" spans="1:7">
      <c r="A330" s="2">
        <v>329</v>
      </c>
      <c r="B330" s="4">
        <v>35874</v>
      </c>
      <c r="C330" s="3" t="s">
        <v>10</v>
      </c>
      <c r="D330" s="3" t="s">
        <v>15</v>
      </c>
      <c r="E330" s="3" t="s">
        <v>9</v>
      </c>
      <c r="F330" s="3">
        <v>4</v>
      </c>
      <c r="G330" s="3">
        <v>220</v>
      </c>
    </row>
    <row r="331" spans="1:7">
      <c r="A331" s="2">
        <v>330</v>
      </c>
      <c r="B331" s="4">
        <v>35953</v>
      </c>
      <c r="C331" s="3" t="s">
        <v>10</v>
      </c>
      <c r="D331" s="3" t="s">
        <v>11</v>
      </c>
      <c r="E331" s="3" t="s">
        <v>9</v>
      </c>
      <c r="F331" s="3">
        <v>2</v>
      </c>
      <c r="G331" s="3">
        <v>1196</v>
      </c>
    </row>
    <row r="332" spans="1:7">
      <c r="A332" s="2">
        <v>331</v>
      </c>
      <c r="B332" s="4">
        <v>35856</v>
      </c>
      <c r="C332" s="3" t="s">
        <v>18</v>
      </c>
      <c r="D332" s="3" t="s">
        <v>23</v>
      </c>
      <c r="E332" s="3" t="s">
        <v>9</v>
      </c>
      <c r="F332" s="3">
        <v>3</v>
      </c>
      <c r="G332" s="3">
        <v>102</v>
      </c>
    </row>
    <row r="333" spans="1:7">
      <c r="A333" s="2">
        <v>332</v>
      </c>
      <c r="B333" s="4">
        <v>35837</v>
      </c>
      <c r="C333" s="3" t="s">
        <v>10</v>
      </c>
      <c r="D333" s="3" t="s">
        <v>8</v>
      </c>
      <c r="E333" s="3" t="s">
        <v>9</v>
      </c>
      <c r="F333" s="3">
        <v>2</v>
      </c>
      <c r="G333" s="3">
        <v>40</v>
      </c>
    </row>
    <row r="334" spans="1:7">
      <c r="A334" s="2">
        <v>333</v>
      </c>
      <c r="B334" s="4">
        <v>35908</v>
      </c>
      <c r="C334" s="3" t="s">
        <v>10</v>
      </c>
      <c r="D334" s="3" t="s">
        <v>17</v>
      </c>
      <c r="E334" s="3" t="s">
        <v>9</v>
      </c>
      <c r="F334" s="3">
        <v>4</v>
      </c>
      <c r="G334" s="3">
        <v>104</v>
      </c>
    </row>
    <row r="335" spans="1:7">
      <c r="A335" s="2">
        <v>334</v>
      </c>
      <c r="B335" s="4">
        <v>36120</v>
      </c>
      <c r="C335" s="3" t="s">
        <v>7</v>
      </c>
      <c r="D335" s="3" t="s">
        <v>23</v>
      </c>
      <c r="E335" s="3" t="s">
        <v>9</v>
      </c>
      <c r="F335" s="3">
        <v>4</v>
      </c>
      <c r="G335" s="3">
        <v>136</v>
      </c>
    </row>
    <row r="336" spans="1:7">
      <c r="A336" s="2">
        <v>335</v>
      </c>
      <c r="B336" s="4">
        <v>36145</v>
      </c>
      <c r="C336" s="3" t="s">
        <v>18</v>
      </c>
      <c r="D336" s="3" t="s">
        <v>17</v>
      </c>
      <c r="E336" s="3" t="s">
        <v>9</v>
      </c>
      <c r="F336" s="3">
        <v>2</v>
      </c>
      <c r="G336" s="3">
        <v>52</v>
      </c>
    </row>
    <row r="337" spans="1:7">
      <c r="A337" s="2">
        <v>336</v>
      </c>
      <c r="B337" s="4">
        <v>35949</v>
      </c>
      <c r="C337" s="3" t="s">
        <v>10</v>
      </c>
      <c r="D337" s="3" t="s">
        <v>17</v>
      </c>
      <c r="E337" s="3" t="s">
        <v>9</v>
      </c>
      <c r="F337" s="3">
        <v>2</v>
      </c>
      <c r="G337" s="3">
        <v>52</v>
      </c>
    </row>
    <row r="338" spans="1:7">
      <c r="A338" s="2">
        <v>337</v>
      </c>
      <c r="B338" s="4">
        <v>35853</v>
      </c>
      <c r="C338" s="3" t="s">
        <v>10</v>
      </c>
      <c r="D338" s="3" t="s">
        <v>20</v>
      </c>
      <c r="E338" s="3" t="s">
        <v>9</v>
      </c>
      <c r="F338" s="3">
        <v>3</v>
      </c>
      <c r="G338" s="3">
        <v>1056</v>
      </c>
    </row>
    <row r="339" spans="1:7">
      <c r="A339" s="2">
        <v>338</v>
      </c>
      <c r="B339" s="4">
        <v>35802</v>
      </c>
      <c r="C339" s="3" t="s">
        <v>10</v>
      </c>
      <c r="D339" s="3" t="s">
        <v>15</v>
      </c>
      <c r="E339" s="3" t="s">
        <v>9</v>
      </c>
      <c r="F339" s="3">
        <v>2</v>
      </c>
      <c r="G339" s="3">
        <v>110</v>
      </c>
    </row>
    <row r="340" spans="1:7">
      <c r="A340" s="2">
        <v>339</v>
      </c>
      <c r="B340" s="4">
        <v>36082</v>
      </c>
      <c r="C340" s="3" t="s">
        <v>10</v>
      </c>
      <c r="D340" s="3" t="s">
        <v>20</v>
      </c>
      <c r="E340" s="3" t="s">
        <v>12</v>
      </c>
      <c r="F340" s="3">
        <v>3</v>
      </c>
      <c r="G340" s="3">
        <v>1056</v>
      </c>
    </row>
    <row r="341" spans="1:7">
      <c r="A341" s="2">
        <v>340</v>
      </c>
      <c r="B341" s="4">
        <v>36101</v>
      </c>
      <c r="C341" s="3" t="s">
        <v>10</v>
      </c>
      <c r="D341" s="3" t="s">
        <v>11</v>
      </c>
      <c r="E341" s="3" t="s">
        <v>22</v>
      </c>
      <c r="F341" s="3">
        <v>2</v>
      </c>
      <c r="G341" s="3">
        <v>1196</v>
      </c>
    </row>
    <row r="342" spans="1:7">
      <c r="A342" s="2">
        <v>341</v>
      </c>
      <c r="B342" s="4">
        <v>35986</v>
      </c>
      <c r="C342" s="3" t="s">
        <v>7</v>
      </c>
      <c r="D342" s="3" t="s">
        <v>15</v>
      </c>
      <c r="E342" s="3" t="s">
        <v>9</v>
      </c>
      <c r="F342" s="3">
        <v>5</v>
      </c>
      <c r="G342" s="3">
        <v>275</v>
      </c>
    </row>
    <row r="343" spans="1:7">
      <c r="A343" s="2">
        <v>342</v>
      </c>
      <c r="B343" s="4">
        <v>35944</v>
      </c>
      <c r="C343" s="3" t="s">
        <v>7</v>
      </c>
      <c r="D343" s="3" t="s">
        <v>13</v>
      </c>
      <c r="E343" s="3" t="s">
        <v>22</v>
      </c>
      <c r="F343" s="3">
        <v>2</v>
      </c>
      <c r="G343" s="3">
        <v>16</v>
      </c>
    </row>
    <row r="344" spans="1:7">
      <c r="A344" s="2">
        <v>343</v>
      </c>
      <c r="B344" s="4">
        <v>36131</v>
      </c>
      <c r="C344" s="3" t="s">
        <v>24</v>
      </c>
      <c r="D344" s="3" t="s">
        <v>15</v>
      </c>
      <c r="E344" s="3" t="s">
        <v>9</v>
      </c>
      <c r="F344" s="3">
        <v>1</v>
      </c>
      <c r="G344" s="3">
        <v>55</v>
      </c>
    </row>
    <row r="345" spans="1:7">
      <c r="A345" s="2">
        <v>344</v>
      </c>
      <c r="B345" s="4">
        <v>35809</v>
      </c>
      <c r="C345" s="3" t="s">
        <v>18</v>
      </c>
      <c r="D345" s="3" t="s">
        <v>13</v>
      </c>
      <c r="E345" s="3" t="s">
        <v>12</v>
      </c>
      <c r="F345" s="3">
        <v>3</v>
      </c>
      <c r="G345" s="3">
        <v>24</v>
      </c>
    </row>
    <row r="346" spans="1:7">
      <c r="A346" s="2">
        <v>345</v>
      </c>
      <c r="B346" s="4">
        <v>36005</v>
      </c>
      <c r="C346" s="3" t="s">
        <v>21</v>
      </c>
      <c r="D346" s="3" t="s">
        <v>11</v>
      </c>
      <c r="E346" s="3" t="s">
        <v>9</v>
      </c>
      <c r="F346" s="3">
        <v>1</v>
      </c>
      <c r="G346" s="3">
        <v>598</v>
      </c>
    </row>
    <row r="347" spans="1:7">
      <c r="A347" s="2">
        <v>346</v>
      </c>
      <c r="B347" s="4">
        <v>36113</v>
      </c>
      <c r="C347" s="3" t="s">
        <v>7</v>
      </c>
      <c r="D347" s="3" t="s">
        <v>20</v>
      </c>
      <c r="E347" s="3" t="s">
        <v>9</v>
      </c>
      <c r="F347" s="3">
        <v>3</v>
      </c>
      <c r="G347" s="3">
        <v>1056</v>
      </c>
    </row>
    <row r="348" spans="1:7">
      <c r="A348" s="2">
        <v>347</v>
      </c>
      <c r="B348" s="4">
        <v>35902</v>
      </c>
      <c r="C348" s="3" t="s">
        <v>21</v>
      </c>
      <c r="D348" s="3" t="s">
        <v>14</v>
      </c>
      <c r="E348" s="3" t="s">
        <v>9</v>
      </c>
      <c r="F348" s="3">
        <v>4</v>
      </c>
      <c r="G348" s="3">
        <v>1180</v>
      </c>
    </row>
    <row r="349" spans="1:7">
      <c r="A349" s="2">
        <v>348</v>
      </c>
      <c r="B349" s="4">
        <v>35844</v>
      </c>
      <c r="C349" s="3" t="s">
        <v>10</v>
      </c>
      <c r="D349" s="3" t="s">
        <v>11</v>
      </c>
      <c r="E349" s="3" t="s">
        <v>9</v>
      </c>
      <c r="F349" s="3">
        <v>2</v>
      </c>
      <c r="G349" s="3">
        <v>1196</v>
      </c>
    </row>
    <row r="350" spans="1:7">
      <c r="A350" s="2">
        <v>349</v>
      </c>
      <c r="B350" s="4">
        <v>36083</v>
      </c>
      <c r="C350" s="3" t="s">
        <v>24</v>
      </c>
      <c r="D350" s="3" t="s">
        <v>17</v>
      </c>
      <c r="E350" s="3" t="s">
        <v>9</v>
      </c>
      <c r="F350" s="3">
        <v>2</v>
      </c>
      <c r="G350" s="3">
        <v>52</v>
      </c>
    </row>
    <row r="351" spans="1:7">
      <c r="A351" s="2">
        <v>350</v>
      </c>
      <c r="B351" s="4">
        <v>35892</v>
      </c>
      <c r="C351" s="3" t="s">
        <v>10</v>
      </c>
      <c r="D351" s="3" t="s">
        <v>19</v>
      </c>
      <c r="E351" s="3" t="s">
        <v>12</v>
      </c>
      <c r="F351" s="3">
        <v>4</v>
      </c>
      <c r="G351" s="3">
        <v>60</v>
      </c>
    </row>
    <row r="352" spans="1:7">
      <c r="A352" s="2">
        <v>351</v>
      </c>
      <c r="B352" s="4">
        <v>36082</v>
      </c>
      <c r="C352" s="3" t="s">
        <v>10</v>
      </c>
      <c r="D352" s="3" t="s">
        <v>8</v>
      </c>
      <c r="E352" s="3" t="s">
        <v>9</v>
      </c>
      <c r="F352" s="3">
        <v>1</v>
      </c>
      <c r="G352" s="3">
        <v>20</v>
      </c>
    </row>
    <row r="353" spans="1:7">
      <c r="A353" s="2">
        <v>352</v>
      </c>
      <c r="B353" s="4">
        <v>36027</v>
      </c>
      <c r="C353" s="3" t="s">
        <v>7</v>
      </c>
      <c r="D353" s="3" t="s">
        <v>23</v>
      </c>
      <c r="E353" s="3" t="s">
        <v>12</v>
      </c>
      <c r="F353" s="3">
        <v>3</v>
      </c>
      <c r="G353" s="3">
        <v>102</v>
      </c>
    </row>
    <row r="354" spans="1:7">
      <c r="A354" s="2">
        <v>353</v>
      </c>
      <c r="B354" s="4">
        <v>35840</v>
      </c>
      <c r="C354" s="3" t="s">
        <v>24</v>
      </c>
      <c r="D354" s="3" t="s">
        <v>23</v>
      </c>
      <c r="E354" s="3" t="s">
        <v>9</v>
      </c>
      <c r="F354" s="3">
        <v>3</v>
      </c>
      <c r="G354" s="3">
        <v>102</v>
      </c>
    </row>
    <row r="355" spans="1:7">
      <c r="A355" s="2">
        <v>354</v>
      </c>
      <c r="B355" s="4">
        <v>35867</v>
      </c>
      <c r="C355" s="3" t="s">
        <v>10</v>
      </c>
      <c r="D355" s="3" t="s">
        <v>16</v>
      </c>
      <c r="E355" s="3" t="s">
        <v>12</v>
      </c>
      <c r="F355" s="3">
        <v>5</v>
      </c>
      <c r="G355" s="3">
        <v>475</v>
      </c>
    </row>
    <row r="356" spans="1:7">
      <c r="A356" s="2">
        <v>355</v>
      </c>
      <c r="B356" s="4">
        <v>36015</v>
      </c>
      <c r="C356" s="3" t="s">
        <v>18</v>
      </c>
      <c r="D356" s="3" t="s">
        <v>20</v>
      </c>
      <c r="E356" s="3" t="s">
        <v>9</v>
      </c>
      <c r="F356" s="3">
        <v>2</v>
      </c>
      <c r="G356" s="3">
        <v>704</v>
      </c>
    </row>
    <row r="357" spans="1:7">
      <c r="A357" s="2">
        <v>356</v>
      </c>
      <c r="B357" s="4">
        <v>35937</v>
      </c>
      <c r="C357" s="3" t="s">
        <v>10</v>
      </c>
      <c r="D357" s="3" t="s">
        <v>23</v>
      </c>
      <c r="E357" s="3" t="s">
        <v>12</v>
      </c>
      <c r="F357" s="3">
        <v>1</v>
      </c>
      <c r="G357" s="3">
        <v>34</v>
      </c>
    </row>
    <row r="358" spans="1:7">
      <c r="A358" s="2">
        <v>357</v>
      </c>
      <c r="B358" s="4">
        <v>35927</v>
      </c>
      <c r="C358" s="3" t="s">
        <v>18</v>
      </c>
      <c r="D358" s="3" t="s">
        <v>11</v>
      </c>
      <c r="E358" s="3" t="s">
        <v>12</v>
      </c>
      <c r="F358" s="3">
        <v>2</v>
      </c>
      <c r="G358" s="3">
        <v>1196</v>
      </c>
    </row>
    <row r="359" spans="1:7">
      <c r="A359" s="2">
        <v>358</v>
      </c>
      <c r="B359" s="4">
        <v>36091</v>
      </c>
      <c r="C359" s="3" t="s">
        <v>21</v>
      </c>
      <c r="D359" s="3" t="s">
        <v>19</v>
      </c>
      <c r="E359" s="3" t="s">
        <v>9</v>
      </c>
      <c r="F359" s="3">
        <v>3</v>
      </c>
      <c r="G359" s="3">
        <v>45</v>
      </c>
    </row>
    <row r="360" spans="1:7">
      <c r="A360" s="2">
        <v>359</v>
      </c>
      <c r="B360" s="4">
        <v>36020</v>
      </c>
      <c r="C360" s="3" t="s">
        <v>10</v>
      </c>
      <c r="D360" s="3" t="s">
        <v>8</v>
      </c>
      <c r="E360" s="3" t="s">
        <v>9</v>
      </c>
      <c r="F360" s="3">
        <v>3</v>
      </c>
      <c r="G360" s="3">
        <v>60</v>
      </c>
    </row>
    <row r="361" spans="1:7">
      <c r="A361" s="2">
        <v>360</v>
      </c>
      <c r="B361" s="4">
        <v>36113</v>
      </c>
      <c r="C361" s="3" t="s">
        <v>10</v>
      </c>
      <c r="D361" s="3" t="s">
        <v>17</v>
      </c>
      <c r="E361" s="3" t="s">
        <v>9</v>
      </c>
      <c r="F361" s="3">
        <v>3</v>
      </c>
      <c r="G361" s="3">
        <v>78</v>
      </c>
    </row>
    <row r="362" spans="1:7">
      <c r="A362" s="2">
        <v>361</v>
      </c>
      <c r="B362" s="4">
        <v>35886</v>
      </c>
      <c r="C362" s="3" t="s">
        <v>7</v>
      </c>
      <c r="D362" s="3" t="s">
        <v>8</v>
      </c>
      <c r="E362" s="3" t="s">
        <v>9</v>
      </c>
      <c r="F362" s="3">
        <v>5</v>
      </c>
      <c r="G362" s="3">
        <v>100</v>
      </c>
    </row>
    <row r="363" spans="1:7">
      <c r="A363" s="2">
        <v>362</v>
      </c>
      <c r="B363" s="4">
        <v>35930</v>
      </c>
      <c r="C363" s="3" t="s">
        <v>10</v>
      </c>
      <c r="D363" s="3" t="s">
        <v>13</v>
      </c>
      <c r="E363" s="3" t="s">
        <v>9</v>
      </c>
      <c r="F363" s="3">
        <v>2</v>
      </c>
      <c r="G363" s="3">
        <v>16</v>
      </c>
    </row>
    <row r="364" spans="1:7">
      <c r="A364" s="2">
        <v>363</v>
      </c>
      <c r="B364" s="4">
        <v>35947</v>
      </c>
      <c r="C364" s="3" t="s">
        <v>10</v>
      </c>
      <c r="D364" s="3" t="s">
        <v>16</v>
      </c>
      <c r="E364" s="3" t="s">
        <v>9</v>
      </c>
      <c r="F364" s="3">
        <v>4</v>
      </c>
      <c r="G364" s="3">
        <v>380</v>
      </c>
    </row>
    <row r="365" spans="1:7">
      <c r="A365" s="2">
        <v>364</v>
      </c>
      <c r="B365" s="4">
        <v>36156</v>
      </c>
      <c r="C365" s="3" t="s">
        <v>10</v>
      </c>
      <c r="D365" s="3" t="s">
        <v>15</v>
      </c>
      <c r="E365" s="3" t="s">
        <v>12</v>
      </c>
      <c r="F365" s="3">
        <v>2</v>
      </c>
      <c r="G365" s="3">
        <v>110</v>
      </c>
    </row>
    <row r="366" spans="1:7">
      <c r="A366" s="2">
        <v>365</v>
      </c>
      <c r="B366" s="4">
        <v>35995</v>
      </c>
      <c r="C366" s="3" t="s">
        <v>21</v>
      </c>
      <c r="D366" s="3" t="s">
        <v>20</v>
      </c>
      <c r="E366" s="3" t="s">
        <v>22</v>
      </c>
      <c r="F366" s="3">
        <v>2</v>
      </c>
      <c r="G366" s="3">
        <v>704</v>
      </c>
    </row>
    <row r="367" spans="1:7">
      <c r="A367" s="2">
        <v>366</v>
      </c>
      <c r="B367" s="4">
        <v>36035</v>
      </c>
      <c r="C367" s="3" t="s">
        <v>7</v>
      </c>
      <c r="D367" s="3" t="s">
        <v>13</v>
      </c>
      <c r="E367" s="3" t="s">
        <v>9</v>
      </c>
      <c r="F367" s="3">
        <v>4</v>
      </c>
      <c r="G367" s="3">
        <v>32</v>
      </c>
    </row>
    <row r="368" spans="1:7">
      <c r="A368" s="2">
        <v>367</v>
      </c>
      <c r="B368" s="4">
        <v>35907</v>
      </c>
      <c r="C368" s="3" t="s">
        <v>7</v>
      </c>
      <c r="D368" s="3" t="s">
        <v>11</v>
      </c>
      <c r="E368" s="3" t="s">
        <v>9</v>
      </c>
      <c r="F368" s="3">
        <v>4</v>
      </c>
      <c r="G368" s="3">
        <v>2392</v>
      </c>
    </row>
    <row r="369" spans="1:7">
      <c r="A369" s="2">
        <v>368</v>
      </c>
      <c r="B369" s="4">
        <v>35885</v>
      </c>
      <c r="C369" s="3" t="s">
        <v>10</v>
      </c>
      <c r="D369" s="3" t="s">
        <v>14</v>
      </c>
      <c r="E369" s="3" t="s">
        <v>9</v>
      </c>
      <c r="F369" s="3">
        <v>1</v>
      </c>
      <c r="G369" s="3">
        <v>295</v>
      </c>
    </row>
    <row r="370" spans="1:7">
      <c r="A370" s="2">
        <v>369</v>
      </c>
      <c r="B370" s="4">
        <v>35851</v>
      </c>
      <c r="C370" s="3" t="s">
        <v>7</v>
      </c>
      <c r="D370" s="3" t="s">
        <v>14</v>
      </c>
      <c r="E370" s="3" t="s">
        <v>9</v>
      </c>
      <c r="F370" s="3">
        <v>4</v>
      </c>
      <c r="G370" s="3">
        <v>1180</v>
      </c>
    </row>
    <row r="371" spans="1:7">
      <c r="A371" s="2">
        <v>370</v>
      </c>
      <c r="B371" s="4">
        <v>35861</v>
      </c>
      <c r="C371" s="3" t="s">
        <v>24</v>
      </c>
      <c r="D371" s="3" t="s">
        <v>20</v>
      </c>
      <c r="E371" s="3" t="s">
        <v>9</v>
      </c>
      <c r="F371" s="3">
        <v>3</v>
      </c>
      <c r="G371" s="3">
        <v>1056</v>
      </c>
    </row>
    <row r="372" spans="1:7">
      <c r="A372" s="2">
        <v>371</v>
      </c>
      <c r="B372" s="4">
        <v>35864</v>
      </c>
      <c r="C372" s="3" t="s">
        <v>10</v>
      </c>
      <c r="D372" s="3" t="s">
        <v>14</v>
      </c>
      <c r="E372" s="3" t="s">
        <v>12</v>
      </c>
      <c r="F372" s="3">
        <v>3</v>
      </c>
      <c r="G372" s="3">
        <v>885</v>
      </c>
    </row>
    <row r="373" spans="1:7">
      <c r="A373" s="2">
        <v>372</v>
      </c>
      <c r="B373" s="4">
        <v>36122</v>
      </c>
      <c r="C373" s="3" t="s">
        <v>7</v>
      </c>
      <c r="D373" s="3" t="s">
        <v>17</v>
      </c>
      <c r="E373" s="3" t="s">
        <v>12</v>
      </c>
      <c r="F373" s="3">
        <v>3</v>
      </c>
      <c r="G373" s="3">
        <v>78</v>
      </c>
    </row>
    <row r="374" spans="1:7">
      <c r="A374" s="2">
        <v>373</v>
      </c>
      <c r="B374" s="4">
        <v>36026</v>
      </c>
      <c r="C374" s="3" t="s">
        <v>10</v>
      </c>
      <c r="D374" s="3" t="s">
        <v>23</v>
      </c>
      <c r="E374" s="3" t="s">
        <v>9</v>
      </c>
      <c r="F374" s="3">
        <v>3</v>
      </c>
      <c r="G374" s="3">
        <v>102</v>
      </c>
    </row>
    <row r="375" spans="1:7">
      <c r="A375" s="2">
        <v>374</v>
      </c>
      <c r="B375" s="4">
        <v>35874</v>
      </c>
      <c r="C375" s="3" t="s">
        <v>21</v>
      </c>
      <c r="D375" s="3" t="s">
        <v>14</v>
      </c>
      <c r="E375" s="3" t="s">
        <v>9</v>
      </c>
      <c r="F375" s="3">
        <v>5</v>
      </c>
      <c r="G375" s="3">
        <v>1475</v>
      </c>
    </row>
    <row r="376" spans="1:7">
      <c r="A376" s="2">
        <v>375</v>
      </c>
      <c r="B376" s="4">
        <v>36124</v>
      </c>
      <c r="C376" s="3" t="s">
        <v>7</v>
      </c>
      <c r="D376" s="3" t="s">
        <v>8</v>
      </c>
      <c r="E376" s="3" t="s">
        <v>9</v>
      </c>
      <c r="F376" s="3">
        <v>1</v>
      </c>
      <c r="G376" s="3">
        <v>20</v>
      </c>
    </row>
    <row r="377" spans="1:7">
      <c r="A377" s="2">
        <v>376</v>
      </c>
      <c r="B377" s="4">
        <v>35832</v>
      </c>
      <c r="C377" s="3" t="s">
        <v>24</v>
      </c>
      <c r="D377" s="3" t="s">
        <v>14</v>
      </c>
      <c r="E377" s="3" t="s">
        <v>12</v>
      </c>
      <c r="F377" s="3">
        <v>2</v>
      </c>
      <c r="G377" s="3">
        <v>590</v>
      </c>
    </row>
    <row r="378" spans="1:7">
      <c r="A378" s="2">
        <v>377</v>
      </c>
      <c r="B378" s="4">
        <v>35871</v>
      </c>
      <c r="C378" s="3" t="s">
        <v>7</v>
      </c>
      <c r="D378" s="3" t="s">
        <v>23</v>
      </c>
      <c r="E378" s="3" t="s">
        <v>9</v>
      </c>
      <c r="F378" s="3">
        <v>2</v>
      </c>
      <c r="G378" s="3">
        <v>68</v>
      </c>
    </row>
    <row r="379" spans="1:7">
      <c r="A379" s="2">
        <v>378</v>
      </c>
      <c r="B379" s="4">
        <v>35814</v>
      </c>
      <c r="C379" s="3" t="s">
        <v>18</v>
      </c>
      <c r="D379" s="3" t="s">
        <v>8</v>
      </c>
      <c r="E379" s="3" t="s">
        <v>12</v>
      </c>
      <c r="F379" s="3">
        <v>5</v>
      </c>
      <c r="G379" s="3">
        <v>100</v>
      </c>
    </row>
    <row r="380" spans="1:7">
      <c r="A380" s="2">
        <v>379</v>
      </c>
      <c r="B380" s="4">
        <v>36050</v>
      </c>
      <c r="C380" s="3" t="s">
        <v>10</v>
      </c>
      <c r="D380" s="3" t="s">
        <v>17</v>
      </c>
      <c r="E380" s="3" t="s">
        <v>9</v>
      </c>
      <c r="F380" s="3">
        <v>3</v>
      </c>
      <c r="G380" s="3">
        <v>78</v>
      </c>
    </row>
    <row r="381" spans="1:7">
      <c r="A381" s="2">
        <v>380</v>
      </c>
      <c r="B381" s="4">
        <v>35861</v>
      </c>
      <c r="C381" s="3" t="s">
        <v>21</v>
      </c>
      <c r="D381" s="3" t="s">
        <v>8</v>
      </c>
      <c r="E381" s="3" t="s">
        <v>9</v>
      </c>
      <c r="F381" s="3">
        <v>5</v>
      </c>
      <c r="G381" s="3">
        <v>100</v>
      </c>
    </row>
    <row r="382" spans="1:7">
      <c r="A382" s="2">
        <v>381</v>
      </c>
      <c r="B382" s="4">
        <v>36042</v>
      </c>
      <c r="C382" s="3" t="s">
        <v>10</v>
      </c>
      <c r="D382" s="3" t="s">
        <v>23</v>
      </c>
      <c r="E382" s="3" t="s">
        <v>9</v>
      </c>
      <c r="F382" s="3">
        <v>1</v>
      </c>
      <c r="G382" s="3">
        <v>34</v>
      </c>
    </row>
    <row r="383" spans="1:7">
      <c r="A383" s="2">
        <v>382</v>
      </c>
      <c r="B383" s="4">
        <v>35938</v>
      </c>
      <c r="C383" s="3" t="s">
        <v>18</v>
      </c>
      <c r="D383" s="3" t="s">
        <v>15</v>
      </c>
      <c r="E383" s="3" t="s">
        <v>22</v>
      </c>
      <c r="F383" s="3">
        <v>3</v>
      </c>
      <c r="G383" s="3">
        <v>165</v>
      </c>
    </row>
    <row r="384" spans="1:7">
      <c r="A384" s="2">
        <v>383</v>
      </c>
      <c r="B384" s="4">
        <v>35981</v>
      </c>
      <c r="C384" s="3" t="s">
        <v>7</v>
      </c>
      <c r="D384" s="3" t="s">
        <v>13</v>
      </c>
      <c r="E384" s="3" t="s">
        <v>9</v>
      </c>
      <c r="F384" s="3">
        <v>4</v>
      </c>
      <c r="G384" s="3">
        <v>32</v>
      </c>
    </row>
    <row r="385" spans="1:7">
      <c r="A385" s="2">
        <v>384</v>
      </c>
      <c r="B385" s="4">
        <v>35883</v>
      </c>
      <c r="C385" s="3" t="s">
        <v>7</v>
      </c>
      <c r="D385" s="3" t="s">
        <v>11</v>
      </c>
      <c r="E385" s="3" t="s">
        <v>9</v>
      </c>
      <c r="F385" s="3">
        <v>2</v>
      </c>
      <c r="G385" s="3">
        <v>1196</v>
      </c>
    </row>
    <row r="386" spans="1:7">
      <c r="A386" s="2">
        <v>385</v>
      </c>
      <c r="B386" s="4">
        <v>35844</v>
      </c>
      <c r="C386" s="3" t="s">
        <v>10</v>
      </c>
      <c r="D386" s="3" t="s">
        <v>11</v>
      </c>
      <c r="E386" s="3" t="s">
        <v>9</v>
      </c>
      <c r="F386" s="3">
        <v>4</v>
      </c>
      <c r="G386" s="3">
        <v>2392</v>
      </c>
    </row>
    <row r="387" spans="1:7">
      <c r="A387" s="2">
        <v>386</v>
      </c>
      <c r="B387" s="4">
        <v>35926</v>
      </c>
      <c r="C387" s="3" t="s">
        <v>10</v>
      </c>
      <c r="D387" s="3" t="s">
        <v>17</v>
      </c>
      <c r="E387" s="3" t="s">
        <v>9</v>
      </c>
      <c r="F387" s="3">
        <v>3</v>
      </c>
      <c r="G387" s="3">
        <v>78</v>
      </c>
    </row>
    <row r="388" spans="1:7">
      <c r="A388" s="2">
        <v>387</v>
      </c>
      <c r="B388" s="4">
        <v>36125</v>
      </c>
      <c r="C388" s="3" t="s">
        <v>10</v>
      </c>
      <c r="D388" s="3" t="s">
        <v>23</v>
      </c>
      <c r="E388" s="3" t="s">
        <v>9</v>
      </c>
      <c r="F388" s="3">
        <v>2</v>
      </c>
      <c r="G388" s="3">
        <v>68</v>
      </c>
    </row>
    <row r="389" spans="1:7">
      <c r="A389" s="2">
        <v>388</v>
      </c>
      <c r="B389" s="4">
        <v>36099</v>
      </c>
      <c r="C389" s="3" t="s">
        <v>21</v>
      </c>
      <c r="D389" s="3" t="s">
        <v>13</v>
      </c>
      <c r="E389" s="3" t="s">
        <v>9</v>
      </c>
      <c r="F389" s="3">
        <v>4</v>
      </c>
      <c r="G389" s="3">
        <v>32</v>
      </c>
    </row>
    <row r="390" spans="1:7">
      <c r="A390" s="2">
        <v>389</v>
      </c>
      <c r="B390" s="4">
        <v>35885</v>
      </c>
      <c r="C390" s="3" t="s">
        <v>7</v>
      </c>
      <c r="D390" s="3" t="s">
        <v>14</v>
      </c>
      <c r="E390" s="3" t="s">
        <v>9</v>
      </c>
      <c r="F390" s="3">
        <v>2</v>
      </c>
      <c r="G390" s="3">
        <v>590</v>
      </c>
    </row>
    <row r="391" spans="1:7">
      <c r="A391" s="2">
        <v>390</v>
      </c>
      <c r="B391" s="4">
        <v>35915</v>
      </c>
      <c r="C391" s="3" t="s">
        <v>7</v>
      </c>
      <c r="D391" s="3" t="s">
        <v>15</v>
      </c>
      <c r="E391" s="3" t="s">
        <v>9</v>
      </c>
      <c r="F391" s="3">
        <v>5</v>
      </c>
      <c r="G391" s="3">
        <v>275</v>
      </c>
    </row>
    <row r="392" spans="1:7">
      <c r="A392" s="2">
        <v>391</v>
      </c>
      <c r="B392" s="4">
        <v>36016</v>
      </c>
      <c r="C392" s="3" t="s">
        <v>10</v>
      </c>
      <c r="D392" s="3" t="s">
        <v>8</v>
      </c>
      <c r="E392" s="3" t="s">
        <v>9</v>
      </c>
      <c r="F392" s="3">
        <v>3</v>
      </c>
      <c r="G392" s="3">
        <v>60</v>
      </c>
    </row>
    <row r="393" spans="1:7">
      <c r="A393" s="2">
        <v>392</v>
      </c>
      <c r="B393" s="4">
        <v>36135</v>
      </c>
      <c r="C393" s="3" t="s">
        <v>18</v>
      </c>
      <c r="D393" s="3" t="s">
        <v>13</v>
      </c>
      <c r="E393" s="3" t="s">
        <v>9</v>
      </c>
      <c r="F393" s="3">
        <v>1</v>
      </c>
      <c r="G393" s="3">
        <v>8</v>
      </c>
    </row>
    <row r="394" spans="1:7">
      <c r="A394" s="2">
        <v>393</v>
      </c>
      <c r="B394" s="4">
        <v>35877</v>
      </c>
      <c r="C394" s="3" t="s">
        <v>18</v>
      </c>
      <c r="D394" s="3" t="s">
        <v>11</v>
      </c>
      <c r="E394" s="3" t="s">
        <v>9</v>
      </c>
      <c r="F394" s="3">
        <v>2</v>
      </c>
      <c r="G394" s="3">
        <v>1196</v>
      </c>
    </row>
    <row r="395" spans="1:7">
      <c r="A395" s="2">
        <v>394</v>
      </c>
      <c r="B395" s="4">
        <v>35953</v>
      </c>
      <c r="C395" s="3" t="s">
        <v>24</v>
      </c>
      <c r="D395" s="3" t="s">
        <v>8</v>
      </c>
      <c r="E395" s="3" t="s">
        <v>9</v>
      </c>
      <c r="F395" s="3">
        <v>3</v>
      </c>
      <c r="G395" s="3">
        <v>60</v>
      </c>
    </row>
    <row r="396" spans="1:7">
      <c r="A396" s="2">
        <v>395</v>
      </c>
      <c r="B396" s="4">
        <v>36148</v>
      </c>
      <c r="C396" s="3" t="s">
        <v>24</v>
      </c>
      <c r="D396" s="3" t="s">
        <v>15</v>
      </c>
      <c r="E396" s="3" t="s">
        <v>9</v>
      </c>
      <c r="F396" s="3">
        <v>2</v>
      </c>
      <c r="G396" s="3">
        <v>110</v>
      </c>
    </row>
    <row r="397" spans="1:7">
      <c r="A397" s="2">
        <v>396</v>
      </c>
      <c r="B397" s="4">
        <v>35928</v>
      </c>
      <c r="C397" s="3" t="s">
        <v>18</v>
      </c>
      <c r="D397" s="3" t="s">
        <v>19</v>
      </c>
      <c r="E397" s="3" t="s">
        <v>12</v>
      </c>
      <c r="F397" s="3">
        <v>2</v>
      </c>
      <c r="G397" s="3">
        <v>30</v>
      </c>
    </row>
    <row r="398" spans="1:7">
      <c r="A398" s="2">
        <v>397</v>
      </c>
      <c r="B398" s="4">
        <v>35852</v>
      </c>
      <c r="C398" s="3" t="s">
        <v>10</v>
      </c>
      <c r="D398" s="3" t="s">
        <v>8</v>
      </c>
      <c r="E398" s="3" t="s">
        <v>9</v>
      </c>
      <c r="F398" s="3">
        <v>5</v>
      </c>
      <c r="G398" s="3">
        <v>100</v>
      </c>
    </row>
    <row r="399" spans="1:7">
      <c r="A399" s="2">
        <v>398</v>
      </c>
      <c r="B399" s="4">
        <v>35967</v>
      </c>
      <c r="C399" s="3" t="s">
        <v>18</v>
      </c>
      <c r="D399" s="3" t="s">
        <v>8</v>
      </c>
      <c r="E399" s="3" t="s">
        <v>9</v>
      </c>
      <c r="F399" s="3">
        <v>2</v>
      </c>
      <c r="G399" s="3">
        <v>40</v>
      </c>
    </row>
    <row r="400" spans="1:7">
      <c r="A400" s="2">
        <v>399</v>
      </c>
      <c r="B400" s="4">
        <v>35970</v>
      </c>
      <c r="C400" s="3" t="s">
        <v>7</v>
      </c>
      <c r="D400" s="3" t="s">
        <v>23</v>
      </c>
      <c r="E400" s="3" t="s">
        <v>9</v>
      </c>
      <c r="F400" s="3">
        <v>1</v>
      </c>
      <c r="G400" s="3">
        <v>34</v>
      </c>
    </row>
    <row r="401" spans="1:7">
      <c r="A401" s="2">
        <v>400</v>
      </c>
      <c r="B401" s="4">
        <v>35989</v>
      </c>
      <c r="C401" s="3" t="s">
        <v>21</v>
      </c>
      <c r="D401" s="3" t="s">
        <v>15</v>
      </c>
      <c r="E401" s="3" t="s">
        <v>12</v>
      </c>
      <c r="F401" s="3">
        <v>2</v>
      </c>
      <c r="G401" s="3">
        <v>110</v>
      </c>
    </row>
    <row r="402" spans="1:7">
      <c r="A402" s="2">
        <v>401</v>
      </c>
      <c r="B402" s="4">
        <v>35828</v>
      </c>
      <c r="C402" s="3" t="s">
        <v>10</v>
      </c>
      <c r="D402" s="3" t="s">
        <v>20</v>
      </c>
      <c r="E402" s="3" t="s">
        <v>9</v>
      </c>
      <c r="F402" s="3">
        <v>2</v>
      </c>
      <c r="G402" s="3">
        <v>704</v>
      </c>
    </row>
    <row r="403" spans="1:7">
      <c r="A403" s="2">
        <v>402</v>
      </c>
      <c r="B403" s="4">
        <v>35873</v>
      </c>
      <c r="C403" s="3" t="s">
        <v>7</v>
      </c>
      <c r="D403" s="3" t="s">
        <v>8</v>
      </c>
      <c r="E403" s="3" t="s">
        <v>9</v>
      </c>
      <c r="F403" s="3">
        <v>5</v>
      </c>
      <c r="G403" s="3">
        <v>100</v>
      </c>
    </row>
    <row r="404" spans="1:7">
      <c r="A404" s="2">
        <v>403</v>
      </c>
      <c r="B404" s="4">
        <v>35980</v>
      </c>
      <c r="C404" s="3" t="s">
        <v>10</v>
      </c>
      <c r="D404" s="3" t="s">
        <v>11</v>
      </c>
      <c r="E404" s="3" t="s">
        <v>9</v>
      </c>
      <c r="F404" s="3">
        <v>2</v>
      </c>
      <c r="G404" s="3">
        <v>1196</v>
      </c>
    </row>
    <row r="405" spans="1:7">
      <c r="A405" s="2">
        <v>404</v>
      </c>
      <c r="B405" s="4">
        <v>35889</v>
      </c>
      <c r="C405" s="3" t="s">
        <v>10</v>
      </c>
      <c r="D405" s="3" t="s">
        <v>23</v>
      </c>
      <c r="E405" s="3" t="s">
        <v>9</v>
      </c>
      <c r="F405" s="3">
        <v>5</v>
      </c>
      <c r="G405" s="3">
        <v>170</v>
      </c>
    </row>
    <row r="406" spans="1:7">
      <c r="A406" s="2">
        <v>405</v>
      </c>
      <c r="B406" s="4">
        <v>35902</v>
      </c>
      <c r="C406" s="3" t="s">
        <v>10</v>
      </c>
      <c r="D406" s="3" t="s">
        <v>8</v>
      </c>
      <c r="E406" s="3" t="s">
        <v>9</v>
      </c>
      <c r="F406" s="3">
        <v>3</v>
      </c>
      <c r="G406" s="3">
        <v>60</v>
      </c>
    </row>
    <row r="407" spans="1:7">
      <c r="A407" s="2">
        <v>406</v>
      </c>
      <c r="B407" s="4">
        <v>36122</v>
      </c>
      <c r="C407" s="3" t="s">
        <v>7</v>
      </c>
      <c r="D407" s="3" t="s">
        <v>11</v>
      </c>
      <c r="E407" s="3" t="s">
        <v>9</v>
      </c>
      <c r="F407" s="3">
        <v>4</v>
      </c>
      <c r="G407" s="3">
        <v>2392</v>
      </c>
    </row>
    <row r="408" spans="1:7">
      <c r="A408" s="2">
        <v>407</v>
      </c>
      <c r="B408" s="4">
        <v>36009</v>
      </c>
      <c r="C408" s="3" t="s">
        <v>7</v>
      </c>
      <c r="D408" s="3" t="s">
        <v>11</v>
      </c>
      <c r="E408" s="3" t="s">
        <v>9</v>
      </c>
      <c r="F408" s="3">
        <v>4</v>
      </c>
      <c r="G408" s="3">
        <v>2392</v>
      </c>
    </row>
    <row r="409" spans="1:7">
      <c r="A409" s="2">
        <v>408</v>
      </c>
      <c r="B409" s="4">
        <v>36132</v>
      </c>
      <c r="C409" s="3" t="s">
        <v>7</v>
      </c>
      <c r="D409" s="3" t="s">
        <v>20</v>
      </c>
      <c r="E409" s="3" t="s">
        <v>9</v>
      </c>
      <c r="F409" s="3">
        <v>4</v>
      </c>
      <c r="G409" s="3">
        <v>1408</v>
      </c>
    </row>
    <row r="410" spans="1:7">
      <c r="A410" s="2">
        <v>409</v>
      </c>
      <c r="B410" s="4">
        <v>35947</v>
      </c>
      <c r="C410" s="3" t="s">
        <v>21</v>
      </c>
      <c r="D410" s="3" t="s">
        <v>17</v>
      </c>
      <c r="E410" s="3" t="s">
        <v>9</v>
      </c>
      <c r="F410" s="3">
        <v>2</v>
      </c>
      <c r="G410" s="3">
        <v>52</v>
      </c>
    </row>
    <row r="411" spans="1:7">
      <c r="A411" s="2">
        <v>410</v>
      </c>
      <c r="B411" s="4">
        <v>35821</v>
      </c>
      <c r="C411" s="3" t="s">
        <v>10</v>
      </c>
      <c r="D411" s="3" t="s">
        <v>20</v>
      </c>
      <c r="E411" s="3" t="s">
        <v>9</v>
      </c>
      <c r="F411" s="3">
        <v>4</v>
      </c>
      <c r="G411" s="3">
        <v>1408</v>
      </c>
    </row>
    <row r="412" spans="1:7">
      <c r="A412" s="2">
        <v>411</v>
      </c>
      <c r="B412" s="4">
        <v>36056</v>
      </c>
      <c r="C412" s="3" t="s">
        <v>10</v>
      </c>
      <c r="D412" s="3" t="s">
        <v>16</v>
      </c>
      <c r="E412" s="3" t="s">
        <v>9</v>
      </c>
      <c r="F412" s="3">
        <v>4</v>
      </c>
      <c r="G412" s="3">
        <v>380</v>
      </c>
    </row>
    <row r="413" spans="1:7">
      <c r="A413" s="2">
        <v>412</v>
      </c>
      <c r="B413" s="4">
        <v>36015</v>
      </c>
      <c r="C413" s="3" t="s">
        <v>10</v>
      </c>
      <c r="D413" s="3" t="s">
        <v>11</v>
      </c>
      <c r="E413" s="3" t="s">
        <v>12</v>
      </c>
      <c r="F413" s="3">
        <v>4</v>
      </c>
      <c r="G413" s="3">
        <v>2392</v>
      </c>
    </row>
    <row r="414" spans="1:7">
      <c r="A414" s="2">
        <v>413</v>
      </c>
      <c r="B414" s="4">
        <v>35904</v>
      </c>
      <c r="C414" s="3" t="s">
        <v>18</v>
      </c>
      <c r="D414" s="3" t="s">
        <v>16</v>
      </c>
      <c r="E414" s="3" t="s">
        <v>12</v>
      </c>
      <c r="F414" s="3">
        <v>4</v>
      </c>
      <c r="G414" s="3">
        <v>380</v>
      </c>
    </row>
    <row r="415" spans="1:7">
      <c r="A415" s="2">
        <v>414</v>
      </c>
      <c r="B415" s="4">
        <v>35951</v>
      </c>
      <c r="C415" s="3" t="s">
        <v>10</v>
      </c>
      <c r="D415" s="3" t="s">
        <v>19</v>
      </c>
      <c r="E415" s="3" t="s">
        <v>12</v>
      </c>
      <c r="F415" s="3">
        <v>5</v>
      </c>
      <c r="G415" s="3">
        <v>75</v>
      </c>
    </row>
    <row r="416" spans="1:7">
      <c r="A416" s="2">
        <v>415</v>
      </c>
      <c r="B416" s="4">
        <v>36149</v>
      </c>
      <c r="C416" s="3" t="s">
        <v>10</v>
      </c>
      <c r="D416" s="3" t="s">
        <v>8</v>
      </c>
      <c r="E416" s="3" t="s">
        <v>9</v>
      </c>
      <c r="F416" s="3">
        <v>3</v>
      </c>
      <c r="G416" s="3">
        <v>60</v>
      </c>
    </row>
    <row r="417" spans="1:7">
      <c r="A417" s="2">
        <v>416</v>
      </c>
      <c r="B417" s="4">
        <v>36148</v>
      </c>
      <c r="C417" s="3" t="s">
        <v>7</v>
      </c>
      <c r="D417" s="3" t="s">
        <v>17</v>
      </c>
      <c r="E417" s="3" t="s">
        <v>9</v>
      </c>
      <c r="F417" s="3">
        <v>4</v>
      </c>
      <c r="G417" s="3">
        <v>104</v>
      </c>
    </row>
    <row r="418" spans="1:7">
      <c r="A418" s="2">
        <v>417</v>
      </c>
      <c r="B418" s="4">
        <v>36002</v>
      </c>
      <c r="C418" s="3" t="s">
        <v>18</v>
      </c>
      <c r="D418" s="3" t="s">
        <v>11</v>
      </c>
      <c r="E418" s="3" t="s">
        <v>12</v>
      </c>
      <c r="F418" s="3">
        <v>4</v>
      </c>
      <c r="G418" s="3">
        <v>2392</v>
      </c>
    </row>
    <row r="419" spans="1:7">
      <c r="A419" s="2">
        <v>418</v>
      </c>
      <c r="B419" s="4">
        <v>36130</v>
      </c>
      <c r="C419" s="3" t="s">
        <v>10</v>
      </c>
      <c r="D419" s="3" t="s">
        <v>15</v>
      </c>
      <c r="E419" s="3" t="s">
        <v>12</v>
      </c>
      <c r="F419" s="3">
        <v>4</v>
      </c>
      <c r="G419" s="3">
        <v>220</v>
      </c>
    </row>
    <row r="420" spans="1:7">
      <c r="A420" s="2">
        <v>419</v>
      </c>
      <c r="B420" s="4">
        <v>36058</v>
      </c>
      <c r="C420" s="3" t="s">
        <v>10</v>
      </c>
      <c r="D420" s="3" t="s">
        <v>20</v>
      </c>
      <c r="E420" s="3" t="s">
        <v>9</v>
      </c>
      <c r="F420" s="3">
        <v>2</v>
      </c>
      <c r="G420" s="3">
        <v>704</v>
      </c>
    </row>
    <row r="421" spans="1:7">
      <c r="A421" s="2">
        <v>420</v>
      </c>
      <c r="B421" s="4">
        <v>35923</v>
      </c>
      <c r="C421" s="3" t="s">
        <v>10</v>
      </c>
      <c r="D421" s="3" t="s">
        <v>13</v>
      </c>
      <c r="E421" s="3" t="s">
        <v>9</v>
      </c>
      <c r="F421" s="3">
        <v>1</v>
      </c>
      <c r="G421" s="3">
        <v>8</v>
      </c>
    </row>
    <row r="422" spans="1:7">
      <c r="A422" s="2">
        <v>421</v>
      </c>
      <c r="B422" s="4">
        <v>36035</v>
      </c>
      <c r="C422" s="3" t="s">
        <v>10</v>
      </c>
      <c r="D422" s="3" t="s">
        <v>13</v>
      </c>
      <c r="E422" s="3" t="s">
        <v>9</v>
      </c>
      <c r="F422" s="3">
        <v>2</v>
      </c>
      <c r="G422" s="3">
        <v>16</v>
      </c>
    </row>
    <row r="423" spans="1:7">
      <c r="A423" s="2">
        <v>422</v>
      </c>
      <c r="B423" s="4">
        <v>35892</v>
      </c>
      <c r="C423" s="3" t="s">
        <v>10</v>
      </c>
      <c r="D423" s="3" t="s">
        <v>13</v>
      </c>
      <c r="E423" s="3" t="s">
        <v>9</v>
      </c>
      <c r="F423" s="3">
        <v>3</v>
      </c>
      <c r="G423" s="3">
        <v>24</v>
      </c>
    </row>
    <row r="424" spans="1:7">
      <c r="A424" s="2">
        <v>423</v>
      </c>
      <c r="B424" s="4">
        <v>35884</v>
      </c>
      <c r="C424" s="3" t="s">
        <v>10</v>
      </c>
      <c r="D424" s="3" t="s">
        <v>14</v>
      </c>
      <c r="E424" s="3" t="s">
        <v>9</v>
      </c>
      <c r="F424" s="3">
        <v>5</v>
      </c>
      <c r="G424" s="3">
        <v>1475</v>
      </c>
    </row>
    <row r="425" spans="1:7">
      <c r="A425" s="2">
        <v>424</v>
      </c>
      <c r="B425" s="4">
        <v>36098</v>
      </c>
      <c r="C425" s="3" t="s">
        <v>18</v>
      </c>
      <c r="D425" s="3" t="s">
        <v>13</v>
      </c>
      <c r="E425" s="3" t="s">
        <v>9</v>
      </c>
      <c r="F425" s="3">
        <v>2</v>
      </c>
      <c r="G425" s="3">
        <v>16</v>
      </c>
    </row>
    <row r="426" spans="1:7">
      <c r="A426" s="2">
        <v>425</v>
      </c>
      <c r="B426" s="4">
        <v>36083</v>
      </c>
      <c r="C426" s="3" t="s">
        <v>10</v>
      </c>
      <c r="D426" s="3" t="s">
        <v>8</v>
      </c>
      <c r="E426" s="3" t="s">
        <v>12</v>
      </c>
      <c r="F426" s="3">
        <v>5</v>
      </c>
      <c r="G426" s="3">
        <v>100</v>
      </c>
    </row>
    <row r="427" spans="1:7">
      <c r="A427" s="2">
        <v>426</v>
      </c>
      <c r="B427" s="4">
        <v>35822</v>
      </c>
      <c r="C427" s="3" t="s">
        <v>10</v>
      </c>
      <c r="D427" s="3" t="s">
        <v>17</v>
      </c>
      <c r="E427" s="3" t="s">
        <v>9</v>
      </c>
      <c r="F427" s="3">
        <v>2</v>
      </c>
      <c r="G427" s="3">
        <v>52</v>
      </c>
    </row>
    <row r="428" spans="1:7">
      <c r="A428" s="2">
        <v>427</v>
      </c>
      <c r="B428" s="4">
        <v>35837</v>
      </c>
      <c r="C428" s="3" t="s">
        <v>10</v>
      </c>
      <c r="D428" s="3" t="s">
        <v>19</v>
      </c>
      <c r="E428" s="3" t="s">
        <v>9</v>
      </c>
      <c r="F428" s="3">
        <v>3</v>
      </c>
      <c r="G428" s="3">
        <v>45</v>
      </c>
    </row>
    <row r="429" spans="1:7">
      <c r="A429" s="2">
        <v>428</v>
      </c>
      <c r="B429" s="4">
        <v>35862</v>
      </c>
      <c r="C429" s="3" t="s">
        <v>7</v>
      </c>
      <c r="D429" s="3" t="s">
        <v>8</v>
      </c>
      <c r="E429" s="3" t="s">
        <v>9</v>
      </c>
      <c r="F429" s="3">
        <v>4</v>
      </c>
      <c r="G429" s="3">
        <v>80</v>
      </c>
    </row>
    <row r="430" spans="1:7">
      <c r="A430" s="2">
        <v>429</v>
      </c>
      <c r="B430" s="4">
        <v>35883</v>
      </c>
      <c r="C430" s="3" t="s">
        <v>21</v>
      </c>
      <c r="D430" s="3" t="s">
        <v>11</v>
      </c>
      <c r="E430" s="3" t="s">
        <v>9</v>
      </c>
      <c r="F430" s="3">
        <v>5</v>
      </c>
      <c r="G430" s="3">
        <v>2990</v>
      </c>
    </row>
    <row r="431" spans="1:7">
      <c r="A431" s="2">
        <v>430</v>
      </c>
      <c r="B431" s="4">
        <v>35907</v>
      </c>
      <c r="C431" s="3" t="s">
        <v>7</v>
      </c>
      <c r="D431" s="3" t="s">
        <v>15</v>
      </c>
      <c r="E431" s="3" t="s">
        <v>12</v>
      </c>
      <c r="F431" s="3">
        <v>2</v>
      </c>
      <c r="G431" s="3">
        <v>110</v>
      </c>
    </row>
    <row r="432" spans="1:7">
      <c r="A432" s="2">
        <v>431</v>
      </c>
      <c r="B432" s="4">
        <v>35946</v>
      </c>
      <c r="C432" s="3" t="s">
        <v>10</v>
      </c>
      <c r="D432" s="3" t="s">
        <v>20</v>
      </c>
      <c r="E432" s="3" t="s">
        <v>9</v>
      </c>
      <c r="F432" s="3">
        <v>4</v>
      </c>
      <c r="G432" s="3">
        <v>1408</v>
      </c>
    </row>
    <row r="433" spans="1:7">
      <c r="A433" s="2">
        <v>432</v>
      </c>
      <c r="B433" s="4">
        <v>35992</v>
      </c>
      <c r="C433" s="3" t="s">
        <v>21</v>
      </c>
      <c r="D433" s="3" t="s">
        <v>11</v>
      </c>
      <c r="E433" s="3" t="s">
        <v>9</v>
      </c>
      <c r="F433" s="3">
        <v>2</v>
      </c>
      <c r="G433" s="3">
        <v>1196</v>
      </c>
    </row>
    <row r="434" spans="1:7">
      <c r="A434" s="2">
        <v>433</v>
      </c>
      <c r="B434" s="4">
        <v>35891</v>
      </c>
      <c r="C434" s="3" t="s">
        <v>7</v>
      </c>
      <c r="D434" s="3" t="s">
        <v>15</v>
      </c>
      <c r="E434" s="3" t="s">
        <v>22</v>
      </c>
      <c r="F434" s="3">
        <v>3</v>
      </c>
      <c r="G434" s="3">
        <v>165</v>
      </c>
    </row>
    <row r="435" spans="1:7">
      <c r="A435" s="2">
        <v>434</v>
      </c>
      <c r="B435" s="4">
        <v>35890</v>
      </c>
      <c r="C435" s="3" t="s">
        <v>10</v>
      </c>
      <c r="D435" s="3" t="s">
        <v>14</v>
      </c>
      <c r="E435" s="3" t="s">
        <v>9</v>
      </c>
      <c r="F435" s="3">
        <v>1</v>
      </c>
      <c r="G435" s="3">
        <v>295</v>
      </c>
    </row>
    <row r="436" spans="1:7">
      <c r="A436" s="2">
        <v>435</v>
      </c>
      <c r="B436" s="4">
        <v>36067</v>
      </c>
      <c r="C436" s="3" t="s">
        <v>18</v>
      </c>
      <c r="D436" s="3" t="s">
        <v>15</v>
      </c>
      <c r="E436" s="3" t="s">
        <v>9</v>
      </c>
      <c r="F436" s="3">
        <v>3</v>
      </c>
      <c r="G436" s="3">
        <v>165</v>
      </c>
    </row>
    <row r="437" spans="1:7">
      <c r="A437" s="2">
        <v>436</v>
      </c>
      <c r="B437" s="4">
        <v>35998</v>
      </c>
      <c r="C437" s="3" t="s">
        <v>10</v>
      </c>
      <c r="D437" s="3" t="s">
        <v>11</v>
      </c>
      <c r="E437" s="3" t="s">
        <v>9</v>
      </c>
      <c r="F437" s="3">
        <v>2</v>
      </c>
      <c r="G437" s="3">
        <v>1196</v>
      </c>
    </row>
    <row r="438" spans="1:7">
      <c r="A438" s="2">
        <v>437</v>
      </c>
      <c r="B438" s="4">
        <v>36010</v>
      </c>
      <c r="C438" s="3" t="s">
        <v>10</v>
      </c>
      <c r="D438" s="3" t="s">
        <v>23</v>
      </c>
      <c r="E438" s="3" t="s">
        <v>9</v>
      </c>
      <c r="F438" s="3">
        <v>1</v>
      </c>
      <c r="G438" s="3">
        <v>34</v>
      </c>
    </row>
    <row r="439" spans="1:7">
      <c r="A439" s="2">
        <v>438</v>
      </c>
      <c r="B439" s="4">
        <v>35860</v>
      </c>
      <c r="C439" s="3" t="s">
        <v>10</v>
      </c>
      <c r="D439" s="3" t="s">
        <v>8</v>
      </c>
      <c r="E439" s="3" t="s">
        <v>9</v>
      </c>
      <c r="F439" s="3">
        <v>3</v>
      </c>
      <c r="G439" s="3">
        <v>60</v>
      </c>
    </row>
    <row r="440" spans="1:7">
      <c r="A440" s="2">
        <v>439</v>
      </c>
      <c r="B440" s="4">
        <v>36034</v>
      </c>
      <c r="C440" s="3" t="s">
        <v>10</v>
      </c>
      <c r="D440" s="3" t="s">
        <v>11</v>
      </c>
      <c r="E440" s="3" t="s">
        <v>9</v>
      </c>
      <c r="F440" s="3">
        <v>5</v>
      </c>
      <c r="G440" s="3">
        <v>2990</v>
      </c>
    </row>
    <row r="441" spans="1:7">
      <c r="A441" s="2">
        <v>440</v>
      </c>
      <c r="B441" s="4">
        <v>35930</v>
      </c>
      <c r="C441" s="3" t="s">
        <v>18</v>
      </c>
      <c r="D441" s="3" t="s">
        <v>17</v>
      </c>
      <c r="E441" s="3" t="s">
        <v>9</v>
      </c>
      <c r="F441" s="3">
        <v>3</v>
      </c>
      <c r="G441" s="3">
        <v>78</v>
      </c>
    </row>
    <row r="442" spans="1:7">
      <c r="A442" s="2">
        <v>441</v>
      </c>
      <c r="B442" s="4">
        <v>35916</v>
      </c>
      <c r="C442" s="3" t="s">
        <v>10</v>
      </c>
      <c r="D442" s="3" t="s">
        <v>17</v>
      </c>
      <c r="E442" s="3" t="s">
        <v>9</v>
      </c>
      <c r="F442" s="3">
        <v>5</v>
      </c>
      <c r="G442" s="3">
        <v>130</v>
      </c>
    </row>
    <row r="443" spans="1:7">
      <c r="A443" s="2">
        <v>442</v>
      </c>
      <c r="B443" s="4">
        <v>36152</v>
      </c>
      <c r="C443" s="3" t="s">
        <v>10</v>
      </c>
      <c r="D443" s="3" t="s">
        <v>17</v>
      </c>
      <c r="E443" s="3" t="s">
        <v>12</v>
      </c>
      <c r="F443" s="3">
        <v>4</v>
      </c>
      <c r="G443" s="3">
        <v>104</v>
      </c>
    </row>
    <row r="444" spans="1:7">
      <c r="A444" s="2">
        <v>443</v>
      </c>
      <c r="B444" s="4">
        <v>35806</v>
      </c>
      <c r="C444" s="3" t="s">
        <v>18</v>
      </c>
      <c r="D444" s="3" t="s">
        <v>8</v>
      </c>
      <c r="E444" s="3" t="s">
        <v>9</v>
      </c>
      <c r="F444" s="3">
        <v>1</v>
      </c>
      <c r="G444" s="3">
        <v>20</v>
      </c>
    </row>
    <row r="445" spans="1:7">
      <c r="A445" s="2">
        <v>444</v>
      </c>
      <c r="B445" s="4">
        <v>36131</v>
      </c>
      <c r="C445" s="3" t="s">
        <v>10</v>
      </c>
      <c r="D445" s="3" t="s">
        <v>20</v>
      </c>
      <c r="E445" s="3" t="s">
        <v>9</v>
      </c>
      <c r="F445" s="3">
        <v>4</v>
      </c>
      <c r="G445" s="3">
        <v>1408</v>
      </c>
    </row>
    <row r="446" spans="1:7">
      <c r="A446" s="2">
        <v>445</v>
      </c>
      <c r="B446" s="4">
        <v>36040</v>
      </c>
      <c r="C446" s="3" t="s">
        <v>21</v>
      </c>
      <c r="D446" s="3" t="s">
        <v>17</v>
      </c>
      <c r="E446" s="3" t="s">
        <v>12</v>
      </c>
      <c r="F446" s="3">
        <v>3</v>
      </c>
      <c r="G446" s="3">
        <v>78</v>
      </c>
    </row>
    <row r="447" spans="1:7">
      <c r="A447" s="2">
        <v>446</v>
      </c>
      <c r="B447" s="4">
        <v>36033</v>
      </c>
      <c r="C447" s="3" t="s">
        <v>10</v>
      </c>
      <c r="D447" s="3" t="s">
        <v>17</v>
      </c>
      <c r="E447" s="3" t="s">
        <v>9</v>
      </c>
      <c r="F447" s="3">
        <v>5</v>
      </c>
      <c r="G447" s="3">
        <v>130</v>
      </c>
    </row>
    <row r="448" spans="1:7">
      <c r="A448" s="2">
        <v>447</v>
      </c>
      <c r="B448" s="4">
        <v>35846</v>
      </c>
      <c r="C448" s="3" t="s">
        <v>10</v>
      </c>
      <c r="D448" s="3" t="s">
        <v>15</v>
      </c>
      <c r="E448" s="3" t="s">
        <v>9</v>
      </c>
      <c r="F448" s="3">
        <v>5</v>
      </c>
      <c r="G448" s="3">
        <v>275</v>
      </c>
    </row>
    <row r="449" spans="1:7">
      <c r="A449" s="2">
        <v>448</v>
      </c>
      <c r="B449" s="4">
        <v>35823</v>
      </c>
      <c r="C449" s="3" t="s">
        <v>10</v>
      </c>
      <c r="D449" s="3" t="s">
        <v>8</v>
      </c>
      <c r="E449" s="3" t="s">
        <v>9</v>
      </c>
      <c r="F449" s="3">
        <v>1</v>
      </c>
      <c r="G449" s="3">
        <v>20</v>
      </c>
    </row>
    <row r="450" spans="1:7">
      <c r="A450" s="2">
        <v>449</v>
      </c>
      <c r="B450" s="4">
        <v>36069</v>
      </c>
      <c r="C450" s="3" t="s">
        <v>10</v>
      </c>
      <c r="D450" s="3" t="s">
        <v>11</v>
      </c>
      <c r="E450" s="3" t="s">
        <v>9</v>
      </c>
      <c r="F450" s="3">
        <v>3</v>
      </c>
      <c r="G450" s="3">
        <v>1794</v>
      </c>
    </row>
    <row r="451" spans="1:7">
      <c r="A451" s="2">
        <v>450</v>
      </c>
      <c r="B451" s="4">
        <v>36114</v>
      </c>
      <c r="C451" s="3" t="s">
        <v>24</v>
      </c>
      <c r="D451" s="3" t="s">
        <v>23</v>
      </c>
      <c r="E451" s="3" t="s">
        <v>9</v>
      </c>
      <c r="F451" s="3">
        <v>2</v>
      </c>
      <c r="G451" s="3">
        <v>68</v>
      </c>
    </row>
    <row r="452" spans="1:7">
      <c r="A452" s="2">
        <v>451</v>
      </c>
      <c r="B452" s="4">
        <v>35982</v>
      </c>
      <c r="C452" s="3" t="s">
        <v>18</v>
      </c>
      <c r="D452" s="3" t="s">
        <v>17</v>
      </c>
      <c r="E452" s="3" t="s">
        <v>22</v>
      </c>
      <c r="F452" s="3">
        <v>3</v>
      </c>
      <c r="G452" s="3">
        <v>78</v>
      </c>
    </row>
    <row r="453" spans="1:7">
      <c r="A453" s="2">
        <v>452</v>
      </c>
      <c r="B453" s="4">
        <v>35980</v>
      </c>
      <c r="C453" s="3" t="s">
        <v>18</v>
      </c>
      <c r="D453" s="3" t="s">
        <v>20</v>
      </c>
      <c r="E453" s="3" t="s">
        <v>9</v>
      </c>
      <c r="F453" s="3">
        <v>1</v>
      </c>
      <c r="G453" s="3">
        <v>352</v>
      </c>
    </row>
    <row r="454" spans="1:7">
      <c r="A454" s="2">
        <v>453</v>
      </c>
      <c r="B454" s="4">
        <v>35992</v>
      </c>
      <c r="C454" s="3" t="s">
        <v>10</v>
      </c>
      <c r="D454" s="3" t="s">
        <v>13</v>
      </c>
      <c r="E454" s="3" t="s">
        <v>22</v>
      </c>
      <c r="F454" s="3">
        <v>4</v>
      </c>
      <c r="G454" s="3">
        <v>32</v>
      </c>
    </row>
    <row r="455" spans="1:7">
      <c r="A455" s="2">
        <v>454</v>
      </c>
      <c r="B455" s="4">
        <v>35860</v>
      </c>
      <c r="C455" s="3" t="s">
        <v>10</v>
      </c>
      <c r="D455" s="3" t="s">
        <v>11</v>
      </c>
      <c r="E455" s="3" t="s">
        <v>9</v>
      </c>
      <c r="F455" s="3">
        <v>3</v>
      </c>
      <c r="G455" s="3">
        <v>1794</v>
      </c>
    </row>
    <row r="456" spans="1:7">
      <c r="A456" s="2">
        <v>455</v>
      </c>
      <c r="B456" s="4">
        <v>36108</v>
      </c>
      <c r="C456" s="3" t="s">
        <v>10</v>
      </c>
      <c r="D456" s="3" t="s">
        <v>13</v>
      </c>
      <c r="E456" s="3" t="s">
        <v>9</v>
      </c>
      <c r="F456" s="3">
        <v>3</v>
      </c>
      <c r="G456" s="3">
        <v>24</v>
      </c>
    </row>
    <row r="457" spans="1:7">
      <c r="A457" s="2">
        <v>456</v>
      </c>
      <c r="B457" s="4">
        <v>36089</v>
      </c>
      <c r="C457" s="3" t="s">
        <v>7</v>
      </c>
      <c r="D457" s="3" t="s">
        <v>15</v>
      </c>
      <c r="E457" s="3" t="s">
        <v>9</v>
      </c>
      <c r="F457" s="3">
        <v>3</v>
      </c>
      <c r="G457" s="3">
        <v>165</v>
      </c>
    </row>
    <row r="458" spans="1:7">
      <c r="A458" s="2">
        <v>457</v>
      </c>
      <c r="B458" s="4">
        <v>36013</v>
      </c>
      <c r="C458" s="3" t="s">
        <v>24</v>
      </c>
      <c r="D458" s="3" t="s">
        <v>17</v>
      </c>
      <c r="E458" s="3" t="s">
        <v>9</v>
      </c>
      <c r="F458" s="3">
        <v>4</v>
      </c>
      <c r="G458" s="3">
        <v>104</v>
      </c>
    </row>
    <row r="459" spans="1:7">
      <c r="A459" s="2">
        <v>458</v>
      </c>
      <c r="B459" s="4">
        <v>35976</v>
      </c>
      <c r="C459" s="3" t="s">
        <v>10</v>
      </c>
      <c r="D459" s="3" t="s">
        <v>11</v>
      </c>
      <c r="E459" s="3" t="s">
        <v>9</v>
      </c>
      <c r="F459" s="3">
        <v>3</v>
      </c>
      <c r="G459" s="3">
        <v>1794</v>
      </c>
    </row>
    <row r="460" spans="1:7">
      <c r="A460" s="2">
        <v>459</v>
      </c>
      <c r="B460" s="4">
        <v>36115</v>
      </c>
      <c r="C460" s="3" t="s">
        <v>7</v>
      </c>
      <c r="D460" s="3" t="s">
        <v>23</v>
      </c>
      <c r="E460" s="3" t="s">
        <v>9</v>
      </c>
      <c r="F460" s="3">
        <v>2</v>
      </c>
      <c r="G460" s="3">
        <v>68</v>
      </c>
    </row>
    <row r="461" spans="1:7">
      <c r="A461" s="2">
        <v>460</v>
      </c>
      <c r="B461" s="4">
        <v>36028</v>
      </c>
      <c r="C461" s="3" t="s">
        <v>21</v>
      </c>
      <c r="D461" s="3" t="s">
        <v>11</v>
      </c>
      <c r="E461" s="3" t="s">
        <v>9</v>
      </c>
      <c r="F461" s="3">
        <v>3</v>
      </c>
      <c r="G461" s="3">
        <v>1794</v>
      </c>
    </row>
    <row r="462" spans="1:7">
      <c r="A462" s="2">
        <v>461</v>
      </c>
      <c r="B462" s="4">
        <v>35957</v>
      </c>
      <c r="C462" s="3" t="s">
        <v>7</v>
      </c>
      <c r="D462" s="3" t="s">
        <v>11</v>
      </c>
      <c r="E462" s="3" t="s">
        <v>9</v>
      </c>
      <c r="F462" s="3">
        <v>1</v>
      </c>
      <c r="G462" s="3">
        <v>598</v>
      </c>
    </row>
    <row r="463" spans="1:7">
      <c r="A463" s="2">
        <v>462</v>
      </c>
      <c r="B463" s="4">
        <v>35870</v>
      </c>
      <c r="C463" s="3" t="s">
        <v>21</v>
      </c>
      <c r="D463" s="3" t="s">
        <v>15</v>
      </c>
      <c r="E463" s="3" t="s">
        <v>9</v>
      </c>
      <c r="F463" s="3">
        <v>2</v>
      </c>
      <c r="G463" s="3">
        <v>110</v>
      </c>
    </row>
    <row r="464" spans="1:7">
      <c r="A464" s="2">
        <v>463</v>
      </c>
      <c r="B464" s="4">
        <v>36156</v>
      </c>
      <c r="C464" s="3" t="s">
        <v>18</v>
      </c>
      <c r="D464" s="3" t="s">
        <v>8</v>
      </c>
      <c r="E464" s="3" t="s">
        <v>22</v>
      </c>
      <c r="F464" s="3">
        <v>5</v>
      </c>
      <c r="G464" s="3">
        <v>100</v>
      </c>
    </row>
    <row r="465" spans="1:7">
      <c r="A465" s="2">
        <v>464</v>
      </c>
      <c r="B465" s="4">
        <v>35891</v>
      </c>
      <c r="C465" s="3" t="s">
        <v>7</v>
      </c>
      <c r="D465" s="3" t="s">
        <v>23</v>
      </c>
      <c r="E465" s="3" t="s">
        <v>9</v>
      </c>
      <c r="F465" s="3">
        <v>3</v>
      </c>
      <c r="G465" s="3">
        <v>102</v>
      </c>
    </row>
    <row r="466" spans="1:7">
      <c r="A466" s="2">
        <v>465</v>
      </c>
      <c r="B466" s="4">
        <v>35895</v>
      </c>
      <c r="C466" s="3" t="s">
        <v>21</v>
      </c>
      <c r="D466" s="3" t="s">
        <v>8</v>
      </c>
      <c r="E466" s="3" t="s">
        <v>12</v>
      </c>
      <c r="F466" s="3">
        <v>3</v>
      </c>
      <c r="G466" s="3">
        <v>60</v>
      </c>
    </row>
    <row r="467" spans="1:7">
      <c r="A467" s="2">
        <v>466</v>
      </c>
      <c r="B467" s="4">
        <v>36020</v>
      </c>
      <c r="C467" s="3" t="s">
        <v>7</v>
      </c>
      <c r="D467" s="3" t="s">
        <v>16</v>
      </c>
      <c r="E467" s="3" t="s">
        <v>9</v>
      </c>
      <c r="F467" s="3">
        <v>2</v>
      </c>
      <c r="G467" s="3">
        <v>190</v>
      </c>
    </row>
    <row r="468" spans="1:7">
      <c r="A468" s="2">
        <v>467</v>
      </c>
      <c r="B468" s="4">
        <v>36046</v>
      </c>
      <c r="C468" s="3" t="s">
        <v>10</v>
      </c>
      <c r="D468" s="3" t="s">
        <v>23</v>
      </c>
      <c r="E468" s="3" t="s">
        <v>9</v>
      </c>
      <c r="F468" s="3">
        <v>3</v>
      </c>
      <c r="G468" s="3">
        <v>102</v>
      </c>
    </row>
    <row r="469" spans="1:7">
      <c r="A469" s="2">
        <v>468</v>
      </c>
      <c r="B469" s="4">
        <v>36061</v>
      </c>
      <c r="C469" s="3" t="s">
        <v>10</v>
      </c>
      <c r="D469" s="3" t="s">
        <v>11</v>
      </c>
      <c r="E469" s="3" t="s">
        <v>9</v>
      </c>
      <c r="F469" s="3">
        <v>2</v>
      </c>
      <c r="G469" s="3">
        <v>1196</v>
      </c>
    </row>
    <row r="470" spans="1:7">
      <c r="A470" s="2">
        <v>469</v>
      </c>
      <c r="B470" s="4">
        <v>35885</v>
      </c>
      <c r="C470" s="3" t="s">
        <v>21</v>
      </c>
      <c r="D470" s="3" t="s">
        <v>11</v>
      </c>
      <c r="E470" s="3" t="s">
        <v>12</v>
      </c>
      <c r="F470" s="3">
        <v>3</v>
      </c>
      <c r="G470" s="3">
        <v>1794</v>
      </c>
    </row>
    <row r="471" spans="1:7">
      <c r="A471" s="2">
        <v>470</v>
      </c>
      <c r="B471" s="4">
        <v>35837</v>
      </c>
      <c r="C471" s="3" t="s">
        <v>10</v>
      </c>
      <c r="D471" s="3" t="s">
        <v>8</v>
      </c>
      <c r="E471" s="3" t="s">
        <v>22</v>
      </c>
      <c r="F471" s="3">
        <v>3</v>
      </c>
      <c r="G471" s="3">
        <v>60</v>
      </c>
    </row>
    <row r="472" spans="1:7">
      <c r="A472" s="2">
        <v>471</v>
      </c>
      <c r="B472" s="4">
        <v>36067</v>
      </c>
      <c r="C472" s="3" t="s">
        <v>18</v>
      </c>
      <c r="D472" s="3" t="s">
        <v>8</v>
      </c>
      <c r="E472" s="3" t="s">
        <v>9</v>
      </c>
      <c r="F472" s="3">
        <v>5</v>
      </c>
      <c r="G472" s="3">
        <v>100</v>
      </c>
    </row>
    <row r="473" spans="1:7">
      <c r="A473" s="2">
        <v>472</v>
      </c>
      <c r="B473" s="4">
        <v>36025</v>
      </c>
      <c r="C473" s="3" t="s">
        <v>10</v>
      </c>
      <c r="D473" s="3" t="s">
        <v>23</v>
      </c>
      <c r="E473" s="3" t="s">
        <v>9</v>
      </c>
      <c r="F473" s="3">
        <v>4</v>
      </c>
      <c r="G473" s="3">
        <v>136</v>
      </c>
    </row>
    <row r="474" spans="1:7">
      <c r="A474" s="2">
        <v>473</v>
      </c>
      <c r="B474" s="4">
        <v>35821</v>
      </c>
      <c r="C474" s="3" t="s">
        <v>7</v>
      </c>
      <c r="D474" s="3" t="s">
        <v>15</v>
      </c>
      <c r="E474" s="3" t="s">
        <v>9</v>
      </c>
      <c r="F474" s="3">
        <v>2</v>
      </c>
      <c r="G474" s="3">
        <v>110</v>
      </c>
    </row>
    <row r="475" spans="1:7">
      <c r="A475" s="2">
        <v>474</v>
      </c>
      <c r="B475" s="4">
        <v>36061</v>
      </c>
      <c r="C475" s="3" t="s">
        <v>7</v>
      </c>
      <c r="D475" s="3" t="s">
        <v>14</v>
      </c>
      <c r="E475" s="3" t="s">
        <v>9</v>
      </c>
      <c r="F475" s="3">
        <v>4</v>
      </c>
      <c r="G475" s="3">
        <v>1180</v>
      </c>
    </row>
    <row r="476" spans="1:7">
      <c r="A476" s="2">
        <v>475</v>
      </c>
      <c r="B476" s="4">
        <v>35852</v>
      </c>
      <c r="C476" s="3" t="s">
        <v>10</v>
      </c>
      <c r="D476" s="3" t="s">
        <v>14</v>
      </c>
      <c r="E476" s="3" t="s">
        <v>9</v>
      </c>
      <c r="F476" s="3">
        <v>2</v>
      </c>
      <c r="G476" s="3">
        <v>590</v>
      </c>
    </row>
    <row r="477" spans="1:7">
      <c r="A477" s="2">
        <v>476</v>
      </c>
      <c r="B477" s="4">
        <v>36031</v>
      </c>
      <c r="C477" s="3" t="s">
        <v>7</v>
      </c>
      <c r="D477" s="3" t="s">
        <v>15</v>
      </c>
      <c r="E477" s="3" t="s">
        <v>9</v>
      </c>
      <c r="F477" s="3">
        <v>2</v>
      </c>
      <c r="G477" s="3">
        <v>110</v>
      </c>
    </row>
    <row r="478" spans="1:7">
      <c r="A478" s="2">
        <v>477</v>
      </c>
      <c r="B478" s="4">
        <v>35878</v>
      </c>
      <c r="C478" s="3" t="s">
        <v>7</v>
      </c>
      <c r="D478" s="3" t="s">
        <v>8</v>
      </c>
      <c r="E478" s="3" t="s">
        <v>9</v>
      </c>
      <c r="F478" s="3">
        <v>4</v>
      </c>
      <c r="G478" s="3">
        <v>80</v>
      </c>
    </row>
    <row r="479" spans="1:7">
      <c r="A479" s="2">
        <v>478</v>
      </c>
      <c r="B479" s="4">
        <v>36092</v>
      </c>
      <c r="C479" s="3" t="s">
        <v>21</v>
      </c>
      <c r="D479" s="3" t="s">
        <v>20</v>
      </c>
      <c r="E479" s="3" t="s">
        <v>12</v>
      </c>
      <c r="F479" s="3">
        <v>4</v>
      </c>
      <c r="G479" s="3">
        <v>1408</v>
      </c>
    </row>
    <row r="480" spans="1:7">
      <c r="A480" s="2">
        <v>479</v>
      </c>
      <c r="B480" s="4">
        <v>36036</v>
      </c>
      <c r="C480" s="3" t="s">
        <v>10</v>
      </c>
      <c r="D480" s="3" t="s">
        <v>13</v>
      </c>
      <c r="E480" s="3" t="s">
        <v>9</v>
      </c>
      <c r="F480" s="3">
        <v>4</v>
      </c>
      <c r="G480" s="3">
        <v>32</v>
      </c>
    </row>
    <row r="481" spans="1:7">
      <c r="A481" s="2">
        <v>480</v>
      </c>
      <c r="B481" s="4">
        <v>35925</v>
      </c>
      <c r="C481" s="3" t="s">
        <v>24</v>
      </c>
      <c r="D481" s="3" t="s">
        <v>16</v>
      </c>
      <c r="E481" s="3" t="s">
        <v>9</v>
      </c>
      <c r="F481" s="3">
        <v>5</v>
      </c>
      <c r="G481" s="3">
        <v>475</v>
      </c>
    </row>
    <row r="482" spans="1:7">
      <c r="A482" s="2">
        <v>481</v>
      </c>
      <c r="B482" s="4">
        <v>35922</v>
      </c>
      <c r="C482" s="3" t="s">
        <v>24</v>
      </c>
      <c r="D482" s="3" t="s">
        <v>19</v>
      </c>
      <c r="E482" s="3" t="s">
        <v>9</v>
      </c>
      <c r="F482" s="3">
        <v>1</v>
      </c>
      <c r="G482" s="3">
        <v>15</v>
      </c>
    </row>
    <row r="483" spans="1:7">
      <c r="A483" s="2">
        <v>482</v>
      </c>
      <c r="B483" s="4">
        <v>36035</v>
      </c>
      <c r="C483" s="3" t="s">
        <v>7</v>
      </c>
      <c r="D483" s="3" t="s">
        <v>14</v>
      </c>
      <c r="E483" s="3" t="s">
        <v>9</v>
      </c>
      <c r="F483" s="3">
        <v>4</v>
      </c>
      <c r="G483" s="3">
        <v>1180</v>
      </c>
    </row>
    <row r="484" spans="1:7">
      <c r="A484" s="2">
        <v>483</v>
      </c>
      <c r="B484" s="4">
        <v>35912</v>
      </c>
      <c r="C484" s="3" t="s">
        <v>10</v>
      </c>
      <c r="D484" s="3" t="s">
        <v>13</v>
      </c>
      <c r="E484" s="3" t="s">
        <v>9</v>
      </c>
      <c r="F484" s="3">
        <v>1</v>
      </c>
      <c r="G484" s="3">
        <v>8</v>
      </c>
    </row>
    <row r="485" spans="1:7">
      <c r="A485" s="2">
        <v>484</v>
      </c>
      <c r="B485" s="4">
        <v>36133</v>
      </c>
      <c r="C485" s="3" t="s">
        <v>10</v>
      </c>
      <c r="D485" s="3" t="s">
        <v>14</v>
      </c>
      <c r="E485" s="3" t="s">
        <v>9</v>
      </c>
      <c r="F485" s="3">
        <v>3</v>
      </c>
      <c r="G485" s="3">
        <v>885</v>
      </c>
    </row>
    <row r="486" spans="1:7">
      <c r="A486" s="2">
        <v>485</v>
      </c>
      <c r="B486" s="4">
        <v>35804</v>
      </c>
      <c r="C486" s="3" t="s">
        <v>7</v>
      </c>
      <c r="D486" s="3" t="s">
        <v>20</v>
      </c>
      <c r="E486" s="3" t="s">
        <v>9</v>
      </c>
      <c r="F486" s="3">
        <v>4</v>
      </c>
      <c r="G486" s="3">
        <v>1408</v>
      </c>
    </row>
    <row r="487" spans="1:7">
      <c r="A487" s="2">
        <v>486</v>
      </c>
      <c r="B487" s="4">
        <v>36126</v>
      </c>
      <c r="C487" s="3" t="s">
        <v>10</v>
      </c>
      <c r="D487" s="3" t="s">
        <v>11</v>
      </c>
      <c r="E487" s="3" t="s">
        <v>9</v>
      </c>
      <c r="F487" s="3">
        <v>1</v>
      </c>
      <c r="G487" s="3">
        <v>598</v>
      </c>
    </row>
    <row r="488" spans="1:7">
      <c r="A488" s="2">
        <v>487</v>
      </c>
      <c r="B488" s="4">
        <v>35930</v>
      </c>
      <c r="C488" s="3" t="s">
        <v>18</v>
      </c>
      <c r="D488" s="3" t="s">
        <v>14</v>
      </c>
      <c r="E488" s="3" t="s">
        <v>9</v>
      </c>
      <c r="F488" s="3">
        <v>1</v>
      </c>
      <c r="G488" s="3">
        <v>295</v>
      </c>
    </row>
    <row r="489" spans="1:7">
      <c r="A489" s="2">
        <v>488</v>
      </c>
      <c r="B489" s="4">
        <v>36138</v>
      </c>
      <c r="C489" s="3" t="s">
        <v>21</v>
      </c>
      <c r="D489" s="3" t="s">
        <v>19</v>
      </c>
      <c r="E489" s="3" t="s">
        <v>9</v>
      </c>
      <c r="F489" s="3">
        <v>4</v>
      </c>
      <c r="G489" s="3">
        <v>60</v>
      </c>
    </row>
    <row r="490" spans="1:7">
      <c r="A490" s="2">
        <v>489</v>
      </c>
      <c r="B490" s="4">
        <v>36108</v>
      </c>
      <c r="C490" s="3" t="s">
        <v>7</v>
      </c>
      <c r="D490" s="3" t="s">
        <v>13</v>
      </c>
      <c r="E490" s="3" t="s">
        <v>9</v>
      </c>
      <c r="F490" s="3">
        <v>1</v>
      </c>
      <c r="G490" s="3">
        <v>8</v>
      </c>
    </row>
    <row r="491" spans="1:7">
      <c r="A491" s="2">
        <v>490</v>
      </c>
      <c r="B491" s="4">
        <v>36125</v>
      </c>
      <c r="C491" s="3" t="s">
        <v>18</v>
      </c>
      <c r="D491" s="3" t="s">
        <v>15</v>
      </c>
      <c r="E491" s="3" t="s">
        <v>12</v>
      </c>
      <c r="F491" s="3">
        <v>4</v>
      </c>
      <c r="G491" s="3">
        <v>220</v>
      </c>
    </row>
    <row r="492" spans="1:7">
      <c r="A492" s="2">
        <v>491</v>
      </c>
      <c r="B492" s="4">
        <v>36040</v>
      </c>
      <c r="C492" s="3" t="s">
        <v>10</v>
      </c>
      <c r="D492" s="3" t="s">
        <v>15</v>
      </c>
      <c r="E492" s="3" t="s">
        <v>9</v>
      </c>
      <c r="F492" s="3">
        <v>2</v>
      </c>
      <c r="G492" s="3">
        <v>110</v>
      </c>
    </row>
    <row r="493" spans="1:7">
      <c r="A493" s="2">
        <v>492</v>
      </c>
      <c r="B493" s="4">
        <v>35984</v>
      </c>
      <c r="C493" s="3" t="s">
        <v>7</v>
      </c>
      <c r="D493" s="3" t="s">
        <v>17</v>
      </c>
      <c r="E493" s="3" t="s">
        <v>12</v>
      </c>
      <c r="F493" s="3">
        <v>4</v>
      </c>
      <c r="G493" s="3">
        <v>104</v>
      </c>
    </row>
    <row r="494" spans="1:7">
      <c r="A494" s="2">
        <v>493</v>
      </c>
      <c r="B494" s="4">
        <v>35845</v>
      </c>
      <c r="C494" s="3" t="s">
        <v>7</v>
      </c>
      <c r="D494" s="3" t="s">
        <v>15</v>
      </c>
      <c r="E494" s="3" t="s">
        <v>12</v>
      </c>
      <c r="F494" s="3">
        <v>4</v>
      </c>
      <c r="G494" s="3">
        <v>220</v>
      </c>
    </row>
    <row r="495" spans="1:7">
      <c r="A495" s="2">
        <v>494</v>
      </c>
      <c r="B495" s="4">
        <v>36037</v>
      </c>
      <c r="C495" s="3" t="s">
        <v>24</v>
      </c>
      <c r="D495" s="3" t="s">
        <v>17</v>
      </c>
      <c r="E495" s="3" t="s">
        <v>9</v>
      </c>
      <c r="F495" s="3">
        <v>4</v>
      </c>
      <c r="G495" s="3">
        <v>104</v>
      </c>
    </row>
    <row r="496" spans="1:7">
      <c r="A496" s="2">
        <v>495</v>
      </c>
      <c r="B496" s="4">
        <v>35933</v>
      </c>
      <c r="C496" s="3" t="s">
        <v>18</v>
      </c>
      <c r="D496" s="3" t="s">
        <v>8</v>
      </c>
      <c r="E496" s="3" t="s">
        <v>9</v>
      </c>
      <c r="F496" s="3">
        <v>1</v>
      </c>
      <c r="G496" s="3">
        <v>20</v>
      </c>
    </row>
    <row r="497" spans="1:7">
      <c r="A497" s="2">
        <v>496</v>
      </c>
      <c r="B497" s="4">
        <v>36096</v>
      </c>
      <c r="C497" s="3" t="s">
        <v>7</v>
      </c>
      <c r="D497" s="3" t="s">
        <v>16</v>
      </c>
      <c r="E497" s="3" t="s">
        <v>9</v>
      </c>
      <c r="F497" s="3">
        <v>2</v>
      </c>
      <c r="G497" s="3">
        <v>190</v>
      </c>
    </row>
    <row r="498" spans="1:7">
      <c r="A498" s="2">
        <v>497</v>
      </c>
      <c r="B498" s="4">
        <v>35939</v>
      </c>
      <c r="C498" s="3" t="s">
        <v>18</v>
      </c>
      <c r="D498" s="3" t="s">
        <v>17</v>
      </c>
      <c r="E498" s="3" t="s">
        <v>9</v>
      </c>
      <c r="F498" s="3">
        <v>1</v>
      </c>
      <c r="G498" s="3">
        <v>26</v>
      </c>
    </row>
    <row r="499" spans="1:7">
      <c r="A499" s="2">
        <v>498</v>
      </c>
      <c r="B499" s="4">
        <v>36126</v>
      </c>
      <c r="C499" s="3" t="s">
        <v>10</v>
      </c>
      <c r="D499" s="3" t="s">
        <v>8</v>
      </c>
      <c r="E499" s="3" t="s">
        <v>12</v>
      </c>
      <c r="F499" s="3">
        <v>4</v>
      </c>
      <c r="G499" s="3">
        <v>80</v>
      </c>
    </row>
    <row r="500" spans="1:7">
      <c r="A500" s="2">
        <v>499</v>
      </c>
      <c r="B500" s="4">
        <v>35843</v>
      </c>
      <c r="C500" s="3" t="s">
        <v>7</v>
      </c>
      <c r="D500" s="3" t="s">
        <v>23</v>
      </c>
      <c r="E500" s="3" t="s">
        <v>9</v>
      </c>
      <c r="F500" s="3">
        <v>4</v>
      </c>
      <c r="G500" s="3">
        <v>136</v>
      </c>
    </row>
    <row r="501" spans="1:7">
      <c r="A501" s="2">
        <v>500</v>
      </c>
      <c r="B501" s="4">
        <v>35864</v>
      </c>
      <c r="C501" s="3" t="s">
        <v>24</v>
      </c>
      <c r="D501" s="3" t="s">
        <v>17</v>
      </c>
      <c r="E501" s="3" t="s">
        <v>12</v>
      </c>
      <c r="F501" s="3">
        <v>1</v>
      </c>
      <c r="G501" s="3">
        <v>26</v>
      </c>
    </row>
    <row r="502" spans="1:7">
      <c r="A502" s="2">
        <v>501</v>
      </c>
      <c r="B502" s="4">
        <v>35924</v>
      </c>
      <c r="C502" s="3" t="s">
        <v>10</v>
      </c>
      <c r="D502" s="3" t="s">
        <v>11</v>
      </c>
      <c r="E502" s="3" t="s">
        <v>22</v>
      </c>
      <c r="F502" s="3">
        <v>2</v>
      </c>
      <c r="G502" s="3">
        <v>1196</v>
      </c>
    </row>
    <row r="503" spans="1:7">
      <c r="A503" s="2">
        <v>502</v>
      </c>
      <c r="B503" s="4">
        <v>35878</v>
      </c>
      <c r="C503" s="3" t="s">
        <v>10</v>
      </c>
      <c r="D503" s="3" t="s">
        <v>20</v>
      </c>
      <c r="E503" s="3" t="s">
        <v>9</v>
      </c>
      <c r="F503" s="3">
        <v>2</v>
      </c>
      <c r="G503" s="3">
        <v>704</v>
      </c>
    </row>
    <row r="504" spans="1:7">
      <c r="A504" s="2">
        <v>503</v>
      </c>
      <c r="B504" s="4">
        <v>36098</v>
      </c>
      <c r="C504" s="3" t="s">
        <v>10</v>
      </c>
      <c r="D504" s="3" t="s">
        <v>20</v>
      </c>
      <c r="E504" s="3" t="s">
        <v>9</v>
      </c>
      <c r="F504" s="3">
        <v>5</v>
      </c>
      <c r="G504" s="3">
        <v>1760</v>
      </c>
    </row>
    <row r="505" spans="1:7">
      <c r="A505" s="2">
        <v>504</v>
      </c>
      <c r="B505" s="4">
        <v>35970</v>
      </c>
      <c r="C505" s="3" t="s">
        <v>7</v>
      </c>
      <c r="D505" s="3" t="s">
        <v>17</v>
      </c>
      <c r="E505" s="3" t="s">
        <v>12</v>
      </c>
      <c r="F505" s="3">
        <v>2</v>
      </c>
      <c r="G505" s="3">
        <v>52</v>
      </c>
    </row>
    <row r="506" spans="1:7">
      <c r="A506" s="2">
        <v>505</v>
      </c>
      <c r="B506" s="4">
        <v>36114</v>
      </c>
      <c r="C506" s="3" t="s">
        <v>10</v>
      </c>
      <c r="D506" s="3" t="s">
        <v>14</v>
      </c>
      <c r="E506" s="3" t="s">
        <v>9</v>
      </c>
      <c r="F506" s="3">
        <v>5</v>
      </c>
      <c r="G506" s="3">
        <v>1475</v>
      </c>
    </row>
    <row r="507" spans="1:7">
      <c r="A507" s="2">
        <v>506</v>
      </c>
      <c r="B507" s="4">
        <v>35976</v>
      </c>
      <c r="C507" s="3" t="s">
        <v>7</v>
      </c>
      <c r="D507" s="3" t="s">
        <v>15</v>
      </c>
      <c r="E507" s="3" t="s">
        <v>12</v>
      </c>
      <c r="F507" s="3">
        <v>2</v>
      </c>
      <c r="G507" s="3">
        <v>110</v>
      </c>
    </row>
    <row r="508" spans="1:7">
      <c r="A508" s="2">
        <v>507</v>
      </c>
      <c r="B508" s="4">
        <v>36071</v>
      </c>
      <c r="C508" s="3" t="s">
        <v>7</v>
      </c>
      <c r="D508" s="3" t="s">
        <v>13</v>
      </c>
      <c r="E508" s="3" t="s">
        <v>12</v>
      </c>
      <c r="F508" s="3">
        <v>4</v>
      </c>
      <c r="G508" s="3">
        <v>32</v>
      </c>
    </row>
    <row r="509" spans="1:7">
      <c r="A509" s="2">
        <v>508</v>
      </c>
      <c r="B509" s="4">
        <v>36038</v>
      </c>
      <c r="C509" s="3" t="s">
        <v>7</v>
      </c>
      <c r="D509" s="3" t="s">
        <v>8</v>
      </c>
      <c r="E509" s="3" t="s">
        <v>12</v>
      </c>
      <c r="F509" s="3">
        <v>2</v>
      </c>
      <c r="G509" s="3">
        <v>40</v>
      </c>
    </row>
    <row r="510" spans="1:7">
      <c r="A510" s="2">
        <v>509</v>
      </c>
      <c r="B510" s="4">
        <v>35934</v>
      </c>
      <c r="C510" s="3" t="s">
        <v>7</v>
      </c>
      <c r="D510" s="3" t="s">
        <v>23</v>
      </c>
      <c r="E510" s="3" t="s">
        <v>22</v>
      </c>
      <c r="F510" s="3">
        <v>3</v>
      </c>
      <c r="G510" s="3">
        <v>102</v>
      </c>
    </row>
    <row r="511" spans="1:7">
      <c r="A511" s="2">
        <v>510</v>
      </c>
      <c r="B511" s="4">
        <v>36060</v>
      </c>
      <c r="C511" s="3" t="s">
        <v>7</v>
      </c>
      <c r="D511" s="3" t="s">
        <v>11</v>
      </c>
      <c r="E511" s="3" t="s">
        <v>12</v>
      </c>
      <c r="F511" s="3">
        <v>5</v>
      </c>
      <c r="G511" s="3">
        <v>2990</v>
      </c>
    </row>
    <row r="512" spans="1:7">
      <c r="A512" s="2">
        <v>511</v>
      </c>
      <c r="B512" s="4">
        <v>36066</v>
      </c>
      <c r="C512" s="3" t="s">
        <v>10</v>
      </c>
      <c r="D512" s="3" t="s">
        <v>17</v>
      </c>
      <c r="E512" s="3" t="s">
        <v>22</v>
      </c>
      <c r="F512" s="3">
        <v>4</v>
      </c>
      <c r="G512" s="3">
        <v>104</v>
      </c>
    </row>
    <row r="513" spans="1:7">
      <c r="A513" s="2">
        <v>512</v>
      </c>
      <c r="B513" s="4">
        <v>36077</v>
      </c>
      <c r="C513" s="3" t="s">
        <v>18</v>
      </c>
      <c r="D513" s="3" t="s">
        <v>8</v>
      </c>
      <c r="E513" s="3" t="s">
        <v>9</v>
      </c>
      <c r="F513" s="3">
        <v>2</v>
      </c>
      <c r="G513" s="3">
        <v>40</v>
      </c>
    </row>
    <row r="514" spans="1:7">
      <c r="A514" s="2">
        <v>513</v>
      </c>
      <c r="B514" s="4">
        <v>35835</v>
      </c>
      <c r="C514" s="3" t="s">
        <v>7</v>
      </c>
      <c r="D514" s="3" t="s">
        <v>17</v>
      </c>
      <c r="E514" s="3" t="s">
        <v>12</v>
      </c>
      <c r="F514" s="3">
        <v>4</v>
      </c>
      <c r="G514" s="3">
        <v>104</v>
      </c>
    </row>
    <row r="515" spans="1:7">
      <c r="A515" s="2">
        <v>514</v>
      </c>
      <c r="B515" s="4">
        <v>36066</v>
      </c>
      <c r="C515" s="3" t="s">
        <v>10</v>
      </c>
      <c r="D515" s="3" t="s">
        <v>11</v>
      </c>
      <c r="E515" s="3" t="s">
        <v>12</v>
      </c>
      <c r="F515" s="3">
        <v>4</v>
      </c>
      <c r="G515" s="3">
        <v>2392</v>
      </c>
    </row>
    <row r="516" spans="1:7">
      <c r="A516" s="2">
        <v>515</v>
      </c>
      <c r="B516" s="4">
        <v>36129</v>
      </c>
      <c r="C516" s="3" t="s">
        <v>10</v>
      </c>
      <c r="D516" s="3" t="s">
        <v>17</v>
      </c>
      <c r="E516" s="3" t="s">
        <v>9</v>
      </c>
      <c r="F516" s="3">
        <v>2</v>
      </c>
      <c r="G516" s="3">
        <v>52</v>
      </c>
    </row>
    <row r="517" spans="1:7">
      <c r="A517" s="2">
        <v>516</v>
      </c>
      <c r="B517" s="4">
        <v>35926</v>
      </c>
      <c r="C517" s="3" t="s">
        <v>24</v>
      </c>
      <c r="D517" s="3" t="s">
        <v>13</v>
      </c>
      <c r="E517" s="3" t="s">
        <v>12</v>
      </c>
      <c r="F517" s="3">
        <v>4</v>
      </c>
      <c r="G517" s="3">
        <v>32</v>
      </c>
    </row>
    <row r="518" spans="1:7">
      <c r="A518" s="2">
        <v>517</v>
      </c>
      <c r="B518" s="4">
        <v>35929</v>
      </c>
      <c r="C518" s="3" t="s">
        <v>24</v>
      </c>
      <c r="D518" s="3" t="s">
        <v>19</v>
      </c>
      <c r="E518" s="3" t="s">
        <v>9</v>
      </c>
      <c r="F518" s="3">
        <v>3</v>
      </c>
      <c r="G518" s="3">
        <v>45</v>
      </c>
    </row>
    <row r="519" spans="1:7">
      <c r="A519" s="2">
        <v>518</v>
      </c>
      <c r="B519" s="4">
        <v>35859</v>
      </c>
      <c r="C519" s="3" t="s">
        <v>24</v>
      </c>
      <c r="D519" s="3" t="s">
        <v>13</v>
      </c>
      <c r="E519" s="3" t="s">
        <v>12</v>
      </c>
      <c r="F519" s="3">
        <v>3</v>
      </c>
      <c r="G519" s="3">
        <v>24</v>
      </c>
    </row>
    <row r="520" spans="1:7">
      <c r="A520" s="2">
        <v>519</v>
      </c>
      <c r="B520" s="4">
        <v>36010</v>
      </c>
      <c r="C520" s="3" t="s">
        <v>7</v>
      </c>
      <c r="D520" s="3" t="s">
        <v>15</v>
      </c>
      <c r="E520" s="3" t="s">
        <v>12</v>
      </c>
      <c r="F520" s="3">
        <v>1</v>
      </c>
      <c r="G520" s="3">
        <v>55</v>
      </c>
    </row>
    <row r="521" spans="1:7">
      <c r="A521" s="2">
        <v>520</v>
      </c>
      <c r="B521" s="4">
        <v>36113</v>
      </c>
      <c r="C521" s="3" t="s">
        <v>10</v>
      </c>
      <c r="D521" s="3" t="s">
        <v>17</v>
      </c>
      <c r="E521" s="3" t="s">
        <v>9</v>
      </c>
      <c r="F521" s="3">
        <v>3</v>
      </c>
      <c r="G521" s="3">
        <v>78</v>
      </c>
    </row>
    <row r="522" spans="1:7">
      <c r="A522" s="2">
        <v>521</v>
      </c>
      <c r="B522" s="4">
        <v>35827</v>
      </c>
      <c r="C522" s="3" t="s">
        <v>7</v>
      </c>
      <c r="D522" s="3" t="s">
        <v>14</v>
      </c>
      <c r="E522" s="3" t="s">
        <v>9</v>
      </c>
      <c r="F522" s="3">
        <v>2</v>
      </c>
      <c r="G522" s="3">
        <v>590</v>
      </c>
    </row>
    <row r="523" spans="1:7">
      <c r="A523" s="2">
        <v>522</v>
      </c>
      <c r="B523" s="4">
        <v>36086</v>
      </c>
      <c r="C523" s="3" t="s">
        <v>18</v>
      </c>
      <c r="D523" s="3" t="s">
        <v>8</v>
      </c>
      <c r="E523" s="3" t="s">
        <v>9</v>
      </c>
      <c r="F523" s="3">
        <v>2</v>
      </c>
      <c r="G523" s="3">
        <v>40</v>
      </c>
    </row>
    <row r="524" spans="1:7">
      <c r="A524" s="2">
        <v>523</v>
      </c>
      <c r="B524" s="4">
        <v>35865</v>
      </c>
      <c r="C524" s="3" t="s">
        <v>7</v>
      </c>
      <c r="D524" s="3" t="s">
        <v>14</v>
      </c>
      <c r="E524" s="3" t="s">
        <v>22</v>
      </c>
      <c r="F524" s="3">
        <v>1</v>
      </c>
      <c r="G524" s="3">
        <v>295</v>
      </c>
    </row>
    <row r="525" spans="1:7">
      <c r="A525" s="2">
        <v>524</v>
      </c>
      <c r="B525" s="4">
        <v>35866</v>
      </c>
      <c r="C525" s="3" t="s">
        <v>7</v>
      </c>
      <c r="D525" s="3" t="s">
        <v>8</v>
      </c>
      <c r="E525" s="3" t="s">
        <v>22</v>
      </c>
      <c r="F525" s="3">
        <v>2</v>
      </c>
      <c r="G525" s="3">
        <v>40</v>
      </c>
    </row>
    <row r="526" spans="1:7">
      <c r="A526" s="2">
        <v>525</v>
      </c>
      <c r="B526" s="4">
        <v>35815</v>
      </c>
      <c r="C526" s="3" t="s">
        <v>24</v>
      </c>
      <c r="D526" s="3" t="s">
        <v>13</v>
      </c>
      <c r="E526" s="3" t="s">
        <v>9</v>
      </c>
      <c r="F526" s="3">
        <v>2</v>
      </c>
      <c r="G526" s="3">
        <v>16</v>
      </c>
    </row>
    <row r="527" spans="1:7">
      <c r="A527" s="2">
        <v>526</v>
      </c>
      <c r="B527" s="4">
        <v>35873</v>
      </c>
      <c r="C527" s="3" t="s">
        <v>10</v>
      </c>
      <c r="D527" s="3" t="s">
        <v>20</v>
      </c>
      <c r="E527" s="3" t="s">
        <v>9</v>
      </c>
      <c r="F527" s="3">
        <v>1</v>
      </c>
      <c r="G527" s="3">
        <v>352</v>
      </c>
    </row>
    <row r="528" spans="1:7">
      <c r="A528" s="2">
        <v>527</v>
      </c>
      <c r="B528" s="4">
        <v>36010</v>
      </c>
      <c r="C528" s="3" t="s">
        <v>10</v>
      </c>
      <c r="D528" s="3" t="s">
        <v>23</v>
      </c>
      <c r="E528" s="3" t="s">
        <v>12</v>
      </c>
      <c r="F528" s="3">
        <v>3</v>
      </c>
      <c r="G528" s="3">
        <v>102</v>
      </c>
    </row>
    <row r="529" spans="1:7">
      <c r="A529" s="2">
        <v>528</v>
      </c>
      <c r="B529" s="4">
        <v>36114</v>
      </c>
      <c r="C529" s="3" t="s">
        <v>10</v>
      </c>
      <c r="D529" s="3" t="s">
        <v>14</v>
      </c>
      <c r="E529" s="3" t="s">
        <v>9</v>
      </c>
      <c r="F529" s="3">
        <v>3</v>
      </c>
      <c r="G529" s="3">
        <v>885</v>
      </c>
    </row>
    <row r="530" spans="1:7">
      <c r="A530" s="2">
        <v>529</v>
      </c>
      <c r="B530" s="4">
        <v>35911</v>
      </c>
      <c r="C530" s="3" t="s">
        <v>24</v>
      </c>
      <c r="D530" s="3" t="s">
        <v>23</v>
      </c>
      <c r="E530" s="3" t="s">
        <v>12</v>
      </c>
      <c r="F530" s="3">
        <v>4</v>
      </c>
      <c r="G530" s="3">
        <v>136</v>
      </c>
    </row>
    <row r="531" spans="1:7">
      <c r="A531" s="2">
        <v>530</v>
      </c>
      <c r="B531" s="4">
        <v>35834</v>
      </c>
      <c r="C531" s="3" t="s">
        <v>7</v>
      </c>
      <c r="D531" s="3" t="s">
        <v>14</v>
      </c>
      <c r="E531" s="3" t="s">
        <v>9</v>
      </c>
      <c r="F531" s="3">
        <v>3</v>
      </c>
      <c r="G531" s="3">
        <v>885</v>
      </c>
    </row>
    <row r="532" spans="1:7">
      <c r="A532" s="2">
        <v>531</v>
      </c>
      <c r="B532" s="4">
        <v>36063</v>
      </c>
      <c r="C532" s="3" t="s">
        <v>21</v>
      </c>
      <c r="D532" s="3" t="s">
        <v>13</v>
      </c>
      <c r="E532" s="3" t="s">
        <v>9</v>
      </c>
      <c r="F532" s="3">
        <v>4</v>
      </c>
      <c r="G532" s="3">
        <v>32</v>
      </c>
    </row>
    <row r="533" spans="1:7">
      <c r="A533" s="2">
        <v>532</v>
      </c>
      <c r="B533" s="4">
        <v>36059</v>
      </c>
      <c r="C533" s="3" t="s">
        <v>10</v>
      </c>
      <c r="D533" s="3" t="s">
        <v>17</v>
      </c>
      <c r="E533" s="3" t="s">
        <v>9</v>
      </c>
      <c r="F533" s="3">
        <v>5</v>
      </c>
      <c r="G533" s="3">
        <v>130</v>
      </c>
    </row>
    <row r="534" spans="1:7">
      <c r="A534" s="2">
        <v>533</v>
      </c>
      <c r="B534" s="4">
        <v>35814</v>
      </c>
      <c r="C534" s="3" t="s">
        <v>7</v>
      </c>
      <c r="D534" s="3" t="s">
        <v>11</v>
      </c>
      <c r="E534" s="3" t="s">
        <v>9</v>
      </c>
      <c r="F534" s="3">
        <v>1</v>
      </c>
      <c r="G534" s="3">
        <v>598</v>
      </c>
    </row>
    <row r="535" spans="1:7">
      <c r="A535" s="2">
        <v>534</v>
      </c>
      <c r="B535" s="4">
        <v>35871</v>
      </c>
      <c r="C535" s="3" t="s">
        <v>24</v>
      </c>
      <c r="D535" s="3" t="s">
        <v>11</v>
      </c>
      <c r="E535" s="3" t="s">
        <v>9</v>
      </c>
      <c r="F535" s="3">
        <v>3</v>
      </c>
      <c r="G535" s="3">
        <v>1794</v>
      </c>
    </row>
    <row r="536" spans="1:7">
      <c r="A536" s="2">
        <v>535</v>
      </c>
      <c r="B536" s="4">
        <v>35871</v>
      </c>
      <c r="C536" s="3" t="s">
        <v>7</v>
      </c>
      <c r="D536" s="3" t="s">
        <v>13</v>
      </c>
      <c r="E536" s="3" t="s">
        <v>9</v>
      </c>
      <c r="F536" s="3">
        <v>2</v>
      </c>
      <c r="G536" s="3">
        <v>16</v>
      </c>
    </row>
    <row r="537" spans="1:7">
      <c r="A537" s="2">
        <v>536</v>
      </c>
      <c r="B537" s="4">
        <v>35827</v>
      </c>
      <c r="C537" s="3" t="s">
        <v>7</v>
      </c>
      <c r="D537" s="3" t="s">
        <v>19</v>
      </c>
      <c r="E537" s="3" t="s">
        <v>9</v>
      </c>
      <c r="F537" s="3">
        <v>4</v>
      </c>
      <c r="G537" s="3">
        <v>60</v>
      </c>
    </row>
    <row r="538" spans="1:7">
      <c r="A538" s="2">
        <v>537</v>
      </c>
      <c r="B538" s="4">
        <v>35925</v>
      </c>
      <c r="C538" s="3" t="s">
        <v>7</v>
      </c>
      <c r="D538" s="3" t="s">
        <v>17</v>
      </c>
      <c r="E538" s="3" t="s">
        <v>9</v>
      </c>
      <c r="F538" s="3">
        <v>3</v>
      </c>
      <c r="G538" s="3">
        <v>78</v>
      </c>
    </row>
    <row r="539" spans="1:7">
      <c r="A539" s="2">
        <v>538</v>
      </c>
      <c r="B539" s="4">
        <v>35815</v>
      </c>
      <c r="C539" s="3" t="s">
        <v>7</v>
      </c>
      <c r="D539" s="3" t="s">
        <v>14</v>
      </c>
      <c r="E539" s="3" t="s">
        <v>9</v>
      </c>
      <c r="F539" s="3">
        <v>1</v>
      </c>
      <c r="G539" s="3">
        <v>295</v>
      </c>
    </row>
    <row r="540" spans="1:7">
      <c r="A540" s="2">
        <v>539</v>
      </c>
      <c r="B540" s="4">
        <v>36071</v>
      </c>
      <c r="C540" s="3" t="s">
        <v>21</v>
      </c>
      <c r="D540" s="3" t="s">
        <v>20</v>
      </c>
      <c r="E540" s="3" t="s">
        <v>9</v>
      </c>
      <c r="F540" s="3">
        <v>2</v>
      </c>
      <c r="G540" s="3">
        <v>704</v>
      </c>
    </row>
    <row r="541" spans="1:7">
      <c r="A541" s="2">
        <v>540</v>
      </c>
      <c r="B541" s="4">
        <v>35905</v>
      </c>
      <c r="C541" s="3" t="s">
        <v>10</v>
      </c>
      <c r="D541" s="3" t="s">
        <v>13</v>
      </c>
      <c r="E541" s="3" t="s">
        <v>9</v>
      </c>
      <c r="F541" s="3">
        <v>3</v>
      </c>
      <c r="G541" s="3">
        <v>24</v>
      </c>
    </row>
    <row r="542" spans="1:7">
      <c r="A542" s="2">
        <v>541</v>
      </c>
      <c r="B542" s="4">
        <v>35897</v>
      </c>
      <c r="C542" s="3" t="s">
        <v>24</v>
      </c>
      <c r="D542" s="3" t="s">
        <v>20</v>
      </c>
      <c r="E542" s="3" t="s">
        <v>12</v>
      </c>
      <c r="F542" s="3">
        <v>4</v>
      </c>
      <c r="G542" s="3">
        <v>1408</v>
      </c>
    </row>
    <row r="543" spans="1:7">
      <c r="A543" s="2">
        <v>542</v>
      </c>
      <c r="B543" s="4">
        <v>35907</v>
      </c>
      <c r="C543" s="3" t="s">
        <v>21</v>
      </c>
      <c r="D543" s="3" t="s">
        <v>19</v>
      </c>
      <c r="E543" s="3" t="s">
        <v>22</v>
      </c>
      <c r="F543" s="3">
        <v>3</v>
      </c>
      <c r="G543" s="3">
        <v>45</v>
      </c>
    </row>
    <row r="544" spans="1:7">
      <c r="A544" s="2">
        <v>543</v>
      </c>
      <c r="B544" s="4">
        <v>36149</v>
      </c>
      <c r="C544" s="3" t="s">
        <v>10</v>
      </c>
      <c r="D544" s="3" t="s">
        <v>23</v>
      </c>
      <c r="E544" s="3" t="s">
        <v>9</v>
      </c>
      <c r="F544" s="3">
        <v>3</v>
      </c>
      <c r="G544" s="3">
        <v>102</v>
      </c>
    </row>
    <row r="545" spans="1:7">
      <c r="A545" s="2">
        <v>544</v>
      </c>
      <c r="B545" s="4">
        <v>36007</v>
      </c>
      <c r="C545" s="3" t="s">
        <v>21</v>
      </c>
      <c r="D545" s="3" t="s">
        <v>23</v>
      </c>
      <c r="E545" s="3" t="s">
        <v>9</v>
      </c>
      <c r="F545" s="3">
        <v>2</v>
      </c>
      <c r="G545" s="3">
        <v>68</v>
      </c>
    </row>
    <row r="546" spans="1:7">
      <c r="A546" s="2">
        <v>545</v>
      </c>
      <c r="B546" s="4">
        <v>36096</v>
      </c>
      <c r="C546" s="3" t="s">
        <v>7</v>
      </c>
      <c r="D546" s="3" t="s">
        <v>8</v>
      </c>
      <c r="E546" s="3" t="s">
        <v>9</v>
      </c>
      <c r="F546" s="3">
        <v>4</v>
      </c>
      <c r="G546" s="3">
        <v>80</v>
      </c>
    </row>
    <row r="547" spans="1:7">
      <c r="A547" s="2">
        <v>546</v>
      </c>
      <c r="B547" s="4">
        <v>36023</v>
      </c>
      <c r="C547" s="3" t="s">
        <v>18</v>
      </c>
      <c r="D547" s="3" t="s">
        <v>8</v>
      </c>
      <c r="E547" s="3" t="s">
        <v>9</v>
      </c>
      <c r="F547" s="3">
        <v>2</v>
      </c>
      <c r="G547" s="3">
        <v>40</v>
      </c>
    </row>
    <row r="548" spans="1:7">
      <c r="A548" s="2">
        <v>547</v>
      </c>
      <c r="B548" s="4">
        <v>36152</v>
      </c>
      <c r="C548" s="3" t="s">
        <v>10</v>
      </c>
      <c r="D548" s="3" t="s">
        <v>20</v>
      </c>
      <c r="E548" s="3" t="s">
        <v>9</v>
      </c>
      <c r="F548" s="3">
        <v>1</v>
      </c>
      <c r="G548" s="3">
        <v>352</v>
      </c>
    </row>
    <row r="549" spans="1:7">
      <c r="A549" s="2">
        <v>548</v>
      </c>
      <c r="B549" s="4">
        <v>36012</v>
      </c>
      <c r="C549" s="3" t="s">
        <v>7</v>
      </c>
      <c r="D549" s="3" t="s">
        <v>15</v>
      </c>
      <c r="E549" s="3" t="s">
        <v>9</v>
      </c>
      <c r="F549" s="3">
        <v>2</v>
      </c>
      <c r="G549" s="3">
        <v>110</v>
      </c>
    </row>
    <row r="550" spans="1:7">
      <c r="A550" s="2">
        <v>549</v>
      </c>
      <c r="B550" s="4">
        <v>35965</v>
      </c>
      <c r="C550" s="3" t="s">
        <v>10</v>
      </c>
      <c r="D550" s="3" t="s">
        <v>13</v>
      </c>
      <c r="E550" s="3" t="s">
        <v>9</v>
      </c>
      <c r="F550" s="3">
        <v>5</v>
      </c>
      <c r="G550" s="3">
        <v>40</v>
      </c>
    </row>
    <row r="551" spans="1:7">
      <c r="A551" s="2">
        <v>550</v>
      </c>
      <c r="B551" s="4">
        <v>35896</v>
      </c>
      <c r="C551" s="3" t="s">
        <v>7</v>
      </c>
      <c r="D551" s="3" t="s">
        <v>13</v>
      </c>
      <c r="E551" s="3" t="s">
        <v>9</v>
      </c>
      <c r="F551" s="3">
        <v>5</v>
      </c>
      <c r="G551" s="3">
        <v>40</v>
      </c>
    </row>
    <row r="552" spans="1:7">
      <c r="A552" s="2">
        <v>551</v>
      </c>
      <c r="B552" s="4">
        <v>35958</v>
      </c>
      <c r="C552" s="3" t="s">
        <v>24</v>
      </c>
      <c r="D552" s="3" t="s">
        <v>15</v>
      </c>
      <c r="E552" s="3" t="s">
        <v>9</v>
      </c>
      <c r="F552" s="3">
        <v>4</v>
      </c>
      <c r="G552" s="3">
        <v>220</v>
      </c>
    </row>
    <row r="553" spans="1:7">
      <c r="A553" s="2">
        <v>552</v>
      </c>
      <c r="B553" s="4">
        <v>35897</v>
      </c>
      <c r="C553" s="3" t="s">
        <v>10</v>
      </c>
      <c r="D553" s="3" t="s">
        <v>19</v>
      </c>
      <c r="E553" s="3" t="s">
        <v>9</v>
      </c>
      <c r="F553" s="3">
        <v>2</v>
      </c>
      <c r="G553" s="3">
        <v>30</v>
      </c>
    </row>
    <row r="554" spans="1:7">
      <c r="A554" s="2">
        <v>553</v>
      </c>
      <c r="B554" s="4">
        <v>35947</v>
      </c>
      <c r="C554" s="3" t="s">
        <v>7</v>
      </c>
      <c r="D554" s="3" t="s">
        <v>8</v>
      </c>
      <c r="E554" s="3" t="s">
        <v>9</v>
      </c>
      <c r="F554" s="3">
        <v>1</v>
      </c>
      <c r="G554" s="3">
        <v>20</v>
      </c>
    </row>
    <row r="555" spans="1:7">
      <c r="A555" s="2">
        <v>554</v>
      </c>
      <c r="B555" s="4">
        <v>35827</v>
      </c>
      <c r="C555" s="3" t="s">
        <v>10</v>
      </c>
      <c r="D555" s="3" t="s">
        <v>14</v>
      </c>
      <c r="E555" s="3" t="s">
        <v>9</v>
      </c>
      <c r="F555" s="3">
        <v>2</v>
      </c>
      <c r="G555" s="3">
        <v>590</v>
      </c>
    </row>
    <row r="556" spans="1:7">
      <c r="A556" s="2">
        <v>555</v>
      </c>
      <c r="B556" s="4">
        <v>36093</v>
      </c>
      <c r="C556" s="3" t="s">
        <v>7</v>
      </c>
      <c r="D556" s="3" t="s">
        <v>23</v>
      </c>
      <c r="E556" s="3" t="s">
        <v>9</v>
      </c>
      <c r="F556" s="3">
        <v>4</v>
      </c>
      <c r="G556" s="3">
        <v>136</v>
      </c>
    </row>
    <row r="557" spans="1:7">
      <c r="A557" s="2">
        <v>556</v>
      </c>
      <c r="B557" s="4">
        <v>36075</v>
      </c>
      <c r="C557" s="3" t="s">
        <v>10</v>
      </c>
      <c r="D557" s="3" t="s">
        <v>14</v>
      </c>
      <c r="E557" s="3" t="s">
        <v>9</v>
      </c>
      <c r="F557" s="3">
        <v>5</v>
      </c>
      <c r="G557" s="3">
        <v>1475</v>
      </c>
    </row>
    <row r="558" spans="1:7">
      <c r="A558" s="2">
        <v>557</v>
      </c>
      <c r="B558" s="4">
        <v>35874</v>
      </c>
      <c r="C558" s="3" t="s">
        <v>10</v>
      </c>
      <c r="D558" s="3" t="s">
        <v>11</v>
      </c>
      <c r="E558" s="3" t="s">
        <v>22</v>
      </c>
      <c r="F558" s="3">
        <v>1</v>
      </c>
      <c r="G558" s="3">
        <v>598</v>
      </c>
    </row>
    <row r="559" spans="1:7">
      <c r="A559" s="2">
        <v>558</v>
      </c>
      <c r="B559" s="4">
        <v>36007</v>
      </c>
      <c r="C559" s="3" t="s">
        <v>21</v>
      </c>
      <c r="D559" s="3" t="s">
        <v>16</v>
      </c>
      <c r="E559" s="3" t="s">
        <v>9</v>
      </c>
      <c r="F559" s="3">
        <v>5</v>
      </c>
      <c r="G559" s="3">
        <v>475</v>
      </c>
    </row>
    <row r="560" spans="1:7">
      <c r="A560" s="2">
        <v>559</v>
      </c>
      <c r="B560" s="4">
        <v>35920</v>
      </c>
      <c r="C560" s="3" t="s">
        <v>7</v>
      </c>
      <c r="D560" s="3" t="s">
        <v>11</v>
      </c>
      <c r="E560" s="3" t="s">
        <v>9</v>
      </c>
      <c r="F560" s="3">
        <v>5</v>
      </c>
      <c r="G560" s="3">
        <v>2990</v>
      </c>
    </row>
    <row r="561" spans="1:7">
      <c r="A561" s="2">
        <v>560</v>
      </c>
      <c r="B561" s="4">
        <v>35964</v>
      </c>
      <c r="C561" s="3" t="s">
        <v>21</v>
      </c>
      <c r="D561" s="3" t="s">
        <v>11</v>
      </c>
      <c r="E561" s="3" t="s">
        <v>9</v>
      </c>
      <c r="F561" s="3">
        <v>4</v>
      </c>
      <c r="G561" s="3">
        <v>2392</v>
      </c>
    </row>
    <row r="562" spans="1:7">
      <c r="A562" s="2">
        <v>561</v>
      </c>
      <c r="B562" s="4">
        <v>36153</v>
      </c>
      <c r="C562" s="3" t="s">
        <v>7</v>
      </c>
      <c r="D562" s="3" t="s">
        <v>20</v>
      </c>
      <c r="E562" s="3" t="s">
        <v>9</v>
      </c>
      <c r="F562" s="3">
        <v>4</v>
      </c>
      <c r="G562" s="3">
        <v>1408</v>
      </c>
    </row>
    <row r="563" spans="1:7">
      <c r="A563" s="2">
        <v>562</v>
      </c>
      <c r="B563" s="4">
        <v>36072</v>
      </c>
      <c r="C563" s="3" t="s">
        <v>18</v>
      </c>
      <c r="D563" s="3" t="s">
        <v>13</v>
      </c>
      <c r="E563" s="3" t="s">
        <v>9</v>
      </c>
      <c r="F563" s="3">
        <v>3</v>
      </c>
      <c r="G563" s="3">
        <v>24</v>
      </c>
    </row>
    <row r="564" spans="1:7">
      <c r="A564" s="2">
        <v>563</v>
      </c>
      <c r="B564" s="4">
        <v>36114</v>
      </c>
      <c r="C564" s="3" t="s">
        <v>7</v>
      </c>
      <c r="D564" s="3" t="s">
        <v>13</v>
      </c>
      <c r="E564" s="3" t="s">
        <v>9</v>
      </c>
      <c r="F564" s="3">
        <v>5</v>
      </c>
      <c r="G564" s="3">
        <v>40</v>
      </c>
    </row>
    <row r="565" spans="1:7">
      <c r="A565" s="2">
        <v>564</v>
      </c>
      <c r="B565" s="4">
        <v>36056</v>
      </c>
      <c r="C565" s="3" t="s">
        <v>18</v>
      </c>
      <c r="D565" s="3" t="s">
        <v>8</v>
      </c>
      <c r="E565" s="3" t="s">
        <v>9</v>
      </c>
      <c r="F565" s="3">
        <v>4</v>
      </c>
      <c r="G565" s="3">
        <v>80</v>
      </c>
    </row>
    <row r="566" spans="1:7">
      <c r="A566" s="2">
        <v>565</v>
      </c>
      <c r="B566" s="4">
        <v>36132</v>
      </c>
      <c r="C566" s="3" t="s">
        <v>10</v>
      </c>
      <c r="D566" s="3" t="s">
        <v>23</v>
      </c>
      <c r="E566" s="3" t="s">
        <v>9</v>
      </c>
      <c r="F566" s="3">
        <v>4</v>
      </c>
      <c r="G566" s="3">
        <v>136</v>
      </c>
    </row>
    <row r="567" spans="1:7">
      <c r="A567" s="2">
        <v>566</v>
      </c>
      <c r="B567" s="4">
        <v>36151</v>
      </c>
      <c r="C567" s="3" t="s">
        <v>21</v>
      </c>
      <c r="D567" s="3" t="s">
        <v>20</v>
      </c>
      <c r="E567" s="3" t="s">
        <v>9</v>
      </c>
      <c r="F567" s="3">
        <v>4</v>
      </c>
      <c r="G567" s="3">
        <v>1408</v>
      </c>
    </row>
    <row r="568" spans="1:7">
      <c r="A568" s="2">
        <v>567</v>
      </c>
      <c r="B568" s="4">
        <v>36156</v>
      </c>
      <c r="C568" s="3" t="s">
        <v>10</v>
      </c>
      <c r="D568" s="3" t="s">
        <v>13</v>
      </c>
      <c r="E568" s="3" t="s">
        <v>9</v>
      </c>
      <c r="F568" s="3">
        <v>2</v>
      </c>
      <c r="G568" s="3">
        <v>16</v>
      </c>
    </row>
    <row r="569" spans="1:7">
      <c r="A569" s="2">
        <v>568</v>
      </c>
      <c r="B569" s="4">
        <v>36156</v>
      </c>
      <c r="C569" s="3" t="s">
        <v>18</v>
      </c>
      <c r="D569" s="3" t="s">
        <v>13</v>
      </c>
      <c r="E569" s="3" t="s">
        <v>9</v>
      </c>
      <c r="F569" s="3">
        <v>3</v>
      </c>
      <c r="G569" s="3">
        <v>24</v>
      </c>
    </row>
    <row r="570" spans="1:7">
      <c r="A570" s="2">
        <v>569</v>
      </c>
      <c r="B570" s="4">
        <v>36013</v>
      </c>
      <c r="C570" s="3" t="s">
        <v>10</v>
      </c>
      <c r="D570" s="3" t="s">
        <v>17</v>
      </c>
      <c r="E570" s="3" t="s">
        <v>9</v>
      </c>
      <c r="F570" s="3">
        <v>5</v>
      </c>
      <c r="G570" s="3">
        <v>130</v>
      </c>
    </row>
    <row r="571" spans="1:7">
      <c r="A571" s="2">
        <v>570</v>
      </c>
      <c r="B571" s="4">
        <v>35976</v>
      </c>
      <c r="C571" s="3" t="s">
        <v>10</v>
      </c>
      <c r="D571" s="3" t="s">
        <v>17</v>
      </c>
      <c r="E571" s="3" t="s">
        <v>9</v>
      </c>
      <c r="F571" s="3">
        <v>2</v>
      </c>
      <c r="G571" s="3">
        <v>52</v>
      </c>
    </row>
    <row r="572" spans="1:7">
      <c r="A572" s="2">
        <v>571</v>
      </c>
      <c r="B572" s="4">
        <v>36107</v>
      </c>
      <c r="C572" s="3" t="s">
        <v>10</v>
      </c>
      <c r="D572" s="3" t="s">
        <v>20</v>
      </c>
      <c r="E572" s="3" t="s">
        <v>12</v>
      </c>
      <c r="F572" s="3">
        <v>1</v>
      </c>
      <c r="G572" s="3">
        <v>352</v>
      </c>
    </row>
    <row r="573" spans="1:7">
      <c r="A573" s="2">
        <v>572</v>
      </c>
      <c r="B573" s="4">
        <v>35954</v>
      </c>
      <c r="C573" s="3" t="s">
        <v>7</v>
      </c>
      <c r="D573" s="3" t="s">
        <v>8</v>
      </c>
      <c r="E573" s="3" t="s">
        <v>9</v>
      </c>
      <c r="F573" s="3">
        <v>3</v>
      </c>
      <c r="G573" s="3">
        <v>60</v>
      </c>
    </row>
    <row r="574" spans="1:7">
      <c r="A574" s="2">
        <v>573</v>
      </c>
      <c r="B574" s="4">
        <v>36138</v>
      </c>
      <c r="C574" s="3" t="s">
        <v>7</v>
      </c>
      <c r="D574" s="3" t="s">
        <v>19</v>
      </c>
      <c r="E574" s="3" t="s">
        <v>9</v>
      </c>
      <c r="F574" s="3">
        <v>2</v>
      </c>
      <c r="G574" s="3">
        <v>30</v>
      </c>
    </row>
    <row r="575" spans="1:7">
      <c r="A575" s="2">
        <v>574</v>
      </c>
      <c r="B575" s="4">
        <v>35806</v>
      </c>
      <c r="C575" s="3" t="s">
        <v>18</v>
      </c>
      <c r="D575" s="3" t="s">
        <v>11</v>
      </c>
      <c r="E575" s="3" t="s">
        <v>9</v>
      </c>
      <c r="F575" s="3">
        <v>4</v>
      </c>
      <c r="G575" s="3">
        <v>2392</v>
      </c>
    </row>
    <row r="576" spans="1:7">
      <c r="A576" s="2">
        <v>575</v>
      </c>
      <c r="B576" s="4">
        <v>36157</v>
      </c>
      <c r="C576" s="3" t="s">
        <v>7</v>
      </c>
      <c r="D576" s="3" t="s">
        <v>23</v>
      </c>
      <c r="E576" s="3" t="s">
        <v>9</v>
      </c>
      <c r="F576" s="3">
        <v>4</v>
      </c>
      <c r="G576" s="3">
        <v>136</v>
      </c>
    </row>
    <row r="577" spans="1:7">
      <c r="A577" s="2">
        <v>576</v>
      </c>
      <c r="B577" s="4">
        <v>35927</v>
      </c>
      <c r="C577" s="3" t="s">
        <v>10</v>
      </c>
      <c r="D577" s="3" t="s">
        <v>13</v>
      </c>
      <c r="E577" s="3" t="s">
        <v>9</v>
      </c>
      <c r="F577" s="3">
        <v>2</v>
      </c>
      <c r="G577" s="3">
        <v>16</v>
      </c>
    </row>
    <row r="578" spans="1:7">
      <c r="A578" s="2">
        <v>577</v>
      </c>
      <c r="B578" s="4">
        <v>36007</v>
      </c>
      <c r="C578" s="3" t="s">
        <v>7</v>
      </c>
      <c r="D578" s="3" t="s">
        <v>16</v>
      </c>
      <c r="E578" s="3" t="s">
        <v>9</v>
      </c>
      <c r="F578" s="3">
        <v>3</v>
      </c>
      <c r="G578" s="3">
        <v>285</v>
      </c>
    </row>
    <row r="579" spans="1:7">
      <c r="A579" s="2">
        <v>578</v>
      </c>
      <c r="B579" s="4">
        <v>35950</v>
      </c>
      <c r="C579" s="3" t="s">
        <v>10</v>
      </c>
      <c r="D579" s="3" t="s">
        <v>15</v>
      </c>
      <c r="E579" s="3" t="s">
        <v>9</v>
      </c>
      <c r="F579" s="3">
        <v>4</v>
      </c>
      <c r="G579" s="3">
        <v>220</v>
      </c>
    </row>
    <row r="580" spans="1:7">
      <c r="A580" s="2">
        <v>579</v>
      </c>
      <c r="B580" s="4">
        <v>36144</v>
      </c>
      <c r="C580" s="3" t="s">
        <v>10</v>
      </c>
      <c r="D580" s="3" t="s">
        <v>11</v>
      </c>
      <c r="E580" s="3" t="s">
        <v>9</v>
      </c>
      <c r="F580" s="3">
        <v>3</v>
      </c>
      <c r="G580" s="3">
        <v>1794</v>
      </c>
    </row>
    <row r="581" spans="1:7">
      <c r="A581" s="2">
        <v>580</v>
      </c>
      <c r="B581" s="4">
        <v>35822</v>
      </c>
      <c r="C581" s="3" t="s">
        <v>7</v>
      </c>
      <c r="D581" s="3" t="s">
        <v>11</v>
      </c>
      <c r="E581" s="3" t="s">
        <v>9</v>
      </c>
      <c r="F581" s="3">
        <v>5</v>
      </c>
      <c r="G581" s="3">
        <v>2990</v>
      </c>
    </row>
    <row r="582" spans="1:7">
      <c r="A582" s="2">
        <v>581</v>
      </c>
      <c r="B582" s="4">
        <v>35955</v>
      </c>
      <c r="C582" s="3" t="s">
        <v>7</v>
      </c>
      <c r="D582" s="3" t="s">
        <v>15</v>
      </c>
      <c r="E582" s="3" t="s">
        <v>9</v>
      </c>
      <c r="F582" s="3">
        <v>5</v>
      </c>
      <c r="G582" s="3">
        <v>275</v>
      </c>
    </row>
    <row r="583" spans="1:7">
      <c r="A583" s="2">
        <v>582</v>
      </c>
      <c r="B583" s="4">
        <v>36025</v>
      </c>
      <c r="C583" s="3" t="s">
        <v>18</v>
      </c>
      <c r="D583" s="3" t="s">
        <v>13</v>
      </c>
      <c r="E583" s="3" t="s">
        <v>9</v>
      </c>
      <c r="F583" s="3">
        <v>4</v>
      </c>
      <c r="G583" s="3">
        <v>32</v>
      </c>
    </row>
    <row r="584" spans="1:7">
      <c r="A584" s="2">
        <v>583</v>
      </c>
      <c r="B584" s="4">
        <v>36122</v>
      </c>
      <c r="C584" s="3" t="s">
        <v>10</v>
      </c>
      <c r="D584" s="3" t="s">
        <v>8</v>
      </c>
      <c r="E584" s="3" t="s">
        <v>12</v>
      </c>
      <c r="F584" s="3">
        <v>2</v>
      </c>
      <c r="G584" s="3">
        <v>40</v>
      </c>
    </row>
    <row r="585" spans="1:7">
      <c r="A585" s="2">
        <v>584</v>
      </c>
      <c r="B585" s="4">
        <v>35913</v>
      </c>
      <c r="C585" s="3" t="s">
        <v>18</v>
      </c>
      <c r="D585" s="3" t="s">
        <v>15</v>
      </c>
      <c r="E585" s="3" t="s">
        <v>9</v>
      </c>
      <c r="F585" s="3">
        <v>5</v>
      </c>
      <c r="G585" s="3">
        <v>275</v>
      </c>
    </row>
    <row r="586" spans="1:7">
      <c r="A586" s="2">
        <v>585</v>
      </c>
      <c r="B586" s="4">
        <v>36086</v>
      </c>
      <c r="C586" s="3" t="s">
        <v>7</v>
      </c>
      <c r="D586" s="3" t="s">
        <v>14</v>
      </c>
      <c r="E586" s="3" t="s">
        <v>12</v>
      </c>
      <c r="F586" s="3">
        <v>4</v>
      </c>
      <c r="G586" s="3">
        <v>1180</v>
      </c>
    </row>
    <row r="587" spans="1:7">
      <c r="A587" s="2">
        <v>586</v>
      </c>
      <c r="B587" s="4">
        <v>36118</v>
      </c>
      <c r="C587" s="3" t="s">
        <v>10</v>
      </c>
      <c r="D587" s="3" t="s">
        <v>19</v>
      </c>
      <c r="E587" s="3" t="s">
        <v>9</v>
      </c>
      <c r="F587" s="3">
        <v>4</v>
      </c>
      <c r="G587" s="3">
        <v>60</v>
      </c>
    </row>
    <row r="588" spans="1:7">
      <c r="A588" s="2">
        <v>587</v>
      </c>
      <c r="B588" s="4">
        <v>35912</v>
      </c>
      <c r="C588" s="3" t="s">
        <v>18</v>
      </c>
      <c r="D588" s="3" t="s">
        <v>14</v>
      </c>
      <c r="E588" s="3" t="s">
        <v>12</v>
      </c>
      <c r="F588" s="3">
        <v>1</v>
      </c>
      <c r="G588" s="3">
        <v>295</v>
      </c>
    </row>
    <row r="589" spans="1:7">
      <c r="A589" s="2">
        <v>588</v>
      </c>
      <c r="B589" s="4">
        <v>35823</v>
      </c>
      <c r="C589" s="3" t="s">
        <v>7</v>
      </c>
      <c r="D589" s="3" t="s">
        <v>16</v>
      </c>
      <c r="E589" s="3" t="s">
        <v>9</v>
      </c>
      <c r="F589" s="3">
        <v>4</v>
      </c>
      <c r="G589" s="3">
        <v>380</v>
      </c>
    </row>
    <row r="590" spans="1:7">
      <c r="A590" s="2">
        <v>589</v>
      </c>
      <c r="B590" s="4">
        <v>35877</v>
      </c>
      <c r="C590" s="3" t="s">
        <v>7</v>
      </c>
      <c r="D590" s="3" t="s">
        <v>17</v>
      </c>
      <c r="E590" s="3" t="s">
        <v>12</v>
      </c>
      <c r="F590" s="3">
        <v>5</v>
      </c>
      <c r="G590" s="3">
        <v>130</v>
      </c>
    </row>
    <row r="591" spans="1:7">
      <c r="A591" s="2">
        <v>590</v>
      </c>
      <c r="B591" s="4">
        <v>36009</v>
      </c>
      <c r="C591" s="3" t="s">
        <v>7</v>
      </c>
      <c r="D591" s="3" t="s">
        <v>23</v>
      </c>
      <c r="E591" s="3" t="s">
        <v>9</v>
      </c>
      <c r="F591" s="3">
        <v>3</v>
      </c>
      <c r="G591" s="3">
        <v>102</v>
      </c>
    </row>
    <row r="592" spans="1:7">
      <c r="A592" s="2">
        <v>591</v>
      </c>
      <c r="B592" s="4">
        <v>35971</v>
      </c>
      <c r="C592" s="3" t="s">
        <v>10</v>
      </c>
      <c r="D592" s="3" t="s">
        <v>16</v>
      </c>
      <c r="E592" s="3" t="s">
        <v>9</v>
      </c>
      <c r="F592" s="3">
        <v>2</v>
      </c>
      <c r="G592" s="3">
        <v>190</v>
      </c>
    </row>
    <row r="593" spans="1:7">
      <c r="A593" s="2">
        <v>592</v>
      </c>
      <c r="B593" s="4">
        <v>35849</v>
      </c>
      <c r="C593" s="3" t="s">
        <v>7</v>
      </c>
      <c r="D593" s="3" t="s">
        <v>17</v>
      </c>
      <c r="E593" s="3" t="s">
        <v>9</v>
      </c>
      <c r="F593" s="3">
        <v>4</v>
      </c>
      <c r="G593" s="3">
        <v>104</v>
      </c>
    </row>
    <row r="594" spans="1:7">
      <c r="A594" s="2">
        <v>593</v>
      </c>
      <c r="B594" s="4">
        <v>36079</v>
      </c>
      <c r="C594" s="3" t="s">
        <v>10</v>
      </c>
      <c r="D594" s="3" t="s">
        <v>20</v>
      </c>
      <c r="E594" s="3" t="s">
        <v>9</v>
      </c>
      <c r="F594" s="3">
        <v>4</v>
      </c>
      <c r="G594" s="3">
        <v>1408</v>
      </c>
    </row>
    <row r="595" spans="1:7">
      <c r="A595" s="2">
        <v>594</v>
      </c>
      <c r="B595" s="4">
        <v>36088</v>
      </c>
      <c r="C595" s="3" t="s">
        <v>7</v>
      </c>
      <c r="D595" s="3" t="s">
        <v>13</v>
      </c>
      <c r="E595" s="3" t="s">
        <v>9</v>
      </c>
      <c r="F595" s="3">
        <v>1</v>
      </c>
      <c r="G595" s="3">
        <v>8</v>
      </c>
    </row>
    <row r="596" spans="1:7">
      <c r="A596" s="2">
        <v>595</v>
      </c>
      <c r="B596" s="4">
        <v>36133</v>
      </c>
      <c r="C596" s="3" t="s">
        <v>24</v>
      </c>
      <c r="D596" s="3" t="s">
        <v>17</v>
      </c>
      <c r="E596" s="3" t="s">
        <v>9</v>
      </c>
      <c r="F596" s="3">
        <v>2</v>
      </c>
      <c r="G596" s="3">
        <v>52</v>
      </c>
    </row>
    <row r="597" spans="1:7">
      <c r="A597" s="2">
        <v>596</v>
      </c>
      <c r="B597" s="4">
        <v>35833</v>
      </c>
      <c r="C597" s="3" t="s">
        <v>10</v>
      </c>
      <c r="D597" s="3" t="s">
        <v>19</v>
      </c>
      <c r="E597" s="3" t="s">
        <v>9</v>
      </c>
      <c r="F597" s="3">
        <v>3</v>
      </c>
      <c r="G597" s="3">
        <v>45</v>
      </c>
    </row>
    <row r="598" spans="1:7">
      <c r="A598" s="2">
        <v>597</v>
      </c>
      <c r="B598" s="4">
        <v>35844</v>
      </c>
      <c r="C598" s="3" t="s">
        <v>7</v>
      </c>
      <c r="D598" s="3" t="s">
        <v>23</v>
      </c>
      <c r="E598" s="3" t="s">
        <v>9</v>
      </c>
      <c r="F598" s="3">
        <v>1</v>
      </c>
      <c r="G598" s="3">
        <v>34</v>
      </c>
    </row>
    <row r="599" spans="1:7">
      <c r="A599" s="2">
        <v>598</v>
      </c>
      <c r="B599" s="4">
        <v>35851</v>
      </c>
      <c r="C599" s="3" t="s">
        <v>21</v>
      </c>
      <c r="D599" s="3" t="s">
        <v>19</v>
      </c>
      <c r="E599" s="3" t="s">
        <v>12</v>
      </c>
      <c r="F599" s="3">
        <v>2</v>
      </c>
      <c r="G599" s="3">
        <v>30</v>
      </c>
    </row>
    <row r="600" spans="1:7">
      <c r="A600" s="2">
        <v>599</v>
      </c>
      <c r="B600" s="4">
        <v>35884</v>
      </c>
      <c r="C600" s="3" t="s">
        <v>24</v>
      </c>
      <c r="D600" s="3" t="s">
        <v>15</v>
      </c>
      <c r="E600" s="3" t="s">
        <v>12</v>
      </c>
      <c r="F600" s="3">
        <v>2</v>
      </c>
      <c r="G600" s="3">
        <v>110</v>
      </c>
    </row>
    <row r="601" spans="1:7">
      <c r="A601" s="2">
        <v>600</v>
      </c>
      <c r="B601" s="4">
        <v>36081</v>
      </c>
      <c r="C601" s="3" t="s">
        <v>21</v>
      </c>
      <c r="D601" s="3" t="s">
        <v>17</v>
      </c>
      <c r="E601" s="3" t="s">
        <v>9</v>
      </c>
      <c r="F601" s="3">
        <v>2</v>
      </c>
      <c r="G601" s="3">
        <v>52</v>
      </c>
    </row>
    <row r="602" spans="1:7">
      <c r="A602" s="2">
        <v>601</v>
      </c>
      <c r="B602" s="4">
        <v>35943</v>
      </c>
      <c r="C602" s="3" t="s">
        <v>18</v>
      </c>
      <c r="D602" s="3" t="s">
        <v>20</v>
      </c>
      <c r="E602" s="3" t="s">
        <v>9</v>
      </c>
      <c r="F602" s="3">
        <v>2</v>
      </c>
      <c r="G602" s="3">
        <v>704</v>
      </c>
    </row>
    <row r="603" spans="1:7">
      <c r="A603" s="2">
        <v>602</v>
      </c>
      <c r="B603" s="4">
        <v>36039</v>
      </c>
      <c r="C603" s="3" t="s">
        <v>10</v>
      </c>
      <c r="D603" s="3" t="s">
        <v>8</v>
      </c>
      <c r="E603" s="3" t="s">
        <v>9</v>
      </c>
      <c r="F603" s="3">
        <v>2</v>
      </c>
      <c r="G603" s="3">
        <v>40</v>
      </c>
    </row>
    <row r="604" spans="1:7">
      <c r="A604" s="2">
        <v>603</v>
      </c>
      <c r="B604" s="4">
        <v>36052</v>
      </c>
      <c r="C604" s="3" t="s">
        <v>10</v>
      </c>
      <c r="D604" s="3" t="s">
        <v>11</v>
      </c>
      <c r="E604" s="3" t="s">
        <v>12</v>
      </c>
      <c r="F604" s="3">
        <v>2</v>
      </c>
      <c r="G604" s="3">
        <v>1196</v>
      </c>
    </row>
    <row r="605" spans="1:7">
      <c r="A605" s="2">
        <v>604</v>
      </c>
      <c r="B605" s="4">
        <v>35976</v>
      </c>
      <c r="C605" s="3" t="s">
        <v>10</v>
      </c>
      <c r="D605" s="3" t="s">
        <v>11</v>
      </c>
      <c r="E605" s="3" t="s">
        <v>9</v>
      </c>
      <c r="F605" s="3">
        <v>3</v>
      </c>
      <c r="G605" s="3">
        <v>1794</v>
      </c>
    </row>
    <row r="606" spans="1:7">
      <c r="A606" s="2">
        <v>605</v>
      </c>
      <c r="B606" s="4">
        <v>35942</v>
      </c>
      <c r="C606" s="3" t="s">
        <v>18</v>
      </c>
      <c r="D606" s="3" t="s">
        <v>17</v>
      </c>
      <c r="E606" s="3" t="s">
        <v>9</v>
      </c>
      <c r="F606" s="3">
        <v>2</v>
      </c>
      <c r="G606" s="3">
        <v>52</v>
      </c>
    </row>
    <row r="607" spans="1:7">
      <c r="A607" s="2">
        <v>606</v>
      </c>
      <c r="B607" s="4">
        <v>35876</v>
      </c>
      <c r="C607" s="3" t="s">
        <v>10</v>
      </c>
      <c r="D607" s="3" t="s">
        <v>8</v>
      </c>
      <c r="E607" s="3" t="s">
        <v>9</v>
      </c>
      <c r="F607" s="3">
        <v>4</v>
      </c>
      <c r="G607" s="3">
        <v>80</v>
      </c>
    </row>
    <row r="608" spans="1:7">
      <c r="A608" s="2">
        <v>607</v>
      </c>
      <c r="B608" s="4">
        <v>35871</v>
      </c>
      <c r="C608" s="3" t="s">
        <v>21</v>
      </c>
      <c r="D608" s="3" t="s">
        <v>19</v>
      </c>
      <c r="E608" s="3" t="s">
        <v>9</v>
      </c>
      <c r="F608" s="3">
        <v>2</v>
      </c>
      <c r="G608" s="3">
        <v>30</v>
      </c>
    </row>
    <row r="609" spans="1:7">
      <c r="A609" s="2">
        <v>608</v>
      </c>
      <c r="B609" s="4">
        <v>35902</v>
      </c>
      <c r="C609" s="3" t="s">
        <v>10</v>
      </c>
      <c r="D609" s="3" t="s">
        <v>23</v>
      </c>
      <c r="E609" s="3" t="s">
        <v>9</v>
      </c>
      <c r="F609" s="3">
        <v>2</v>
      </c>
      <c r="G609" s="3">
        <v>68</v>
      </c>
    </row>
    <row r="610" spans="1:7">
      <c r="A610" s="2">
        <v>609</v>
      </c>
      <c r="B610" s="4">
        <v>35815</v>
      </c>
      <c r="C610" s="3" t="s">
        <v>10</v>
      </c>
      <c r="D610" s="3" t="s">
        <v>14</v>
      </c>
      <c r="E610" s="3" t="s">
        <v>9</v>
      </c>
      <c r="F610" s="3">
        <v>2</v>
      </c>
      <c r="G610" s="3">
        <v>590</v>
      </c>
    </row>
    <row r="611" spans="1:7">
      <c r="A611" s="2">
        <v>610</v>
      </c>
      <c r="B611" s="4">
        <v>36077</v>
      </c>
      <c r="C611" s="3" t="s">
        <v>7</v>
      </c>
      <c r="D611" s="3" t="s">
        <v>13</v>
      </c>
      <c r="E611" s="3" t="s">
        <v>9</v>
      </c>
      <c r="F611" s="3">
        <v>5</v>
      </c>
      <c r="G611" s="3">
        <v>40</v>
      </c>
    </row>
    <row r="612" spans="1:7">
      <c r="A612" s="2">
        <v>611</v>
      </c>
      <c r="B612" s="4">
        <v>35986</v>
      </c>
      <c r="C612" s="3" t="s">
        <v>7</v>
      </c>
      <c r="D612" s="3" t="s">
        <v>14</v>
      </c>
      <c r="E612" s="3" t="s">
        <v>9</v>
      </c>
      <c r="F612" s="3">
        <v>2</v>
      </c>
      <c r="G612" s="3">
        <v>590</v>
      </c>
    </row>
    <row r="613" spans="1:7">
      <c r="A613" s="2">
        <v>612</v>
      </c>
      <c r="B613" s="4">
        <v>36029</v>
      </c>
      <c r="C613" s="3" t="s">
        <v>18</v>
      </c>
      <c r="D613" s="3" t="s">
        <v>14</v>
      </c>
      <c r="E613" s="3" t="s">
        <v>9</v>
      </c>
      <c r="F613" s="3">
        <v>1</v>
      </c>
      <c r="G613" s="3">
        <v>295</v>
      </c>
    </row>
    <row r="614" spans="1:7">
      <c r="A614" s="2">
        <v>613</v>
      </c>
      <c r="B614" s="4">
        <v>35986</v>
      </c>
      <c r="C614" s="3" t="s">
        <v>7</v>
      </c>
      <c r="D614" s="3" t="s">
        <v>17</v>
      </c>
      <c r="E614" s="3" t="s">
        <v>9</v>
      </c>
      <c r="F614" s="3">
        <v>2</v>
      </c>
      <c r="G614" s="3">
        <v>52</v>
      </c>
    </row>
    <row r="615" spans="1:7">
      <c r="A615" s="2">
        <v>614</v>
      </c>
      <c r="B615" s="4">
        <v>36019</v>
      </c>
      <c r="C615" s="3" t="s">
        <v>10</v>
      </c>
      <c r="D615" s="3" t="s">
        <v>11</v>
      </c>
      <c r="E615" s="3" t="s">
        <v>9</v>
      </c>
      <c r="F615" s="3">
        <v>2</v>
      </c>
      <c r="G615" s="3">
        <v>1196</v>
      </c>
    </row>
    <row r="616" spans="1:7">
      <c r="A616" s="2">
        <v>615</v>
      </c>
      <c r="B616" s="4">
        <v>35937</v>
      </c>
      <c r="C616" s="3" t="s">
        <v>21</v>
      </c>
      <c r="D616" s="3" t="s">
        <v>14</v>
      </c>
      <c r="E616" s="3" t="s">
        <v>9</v>
      </c>
      <c r="F616" s="3">
        <v>4</v>
      </c>
      <c r="G616" s="3">
        <v>1180</v>
      </c>
    </row>
    <row r="617" spans="1:7">
      <c r="A617" s="2">
        <v>616</v>
      </c>
      <c r="B617" s="4">
        <v>35933</v>
      </c>
      <c r="C617" s="3" t="s">
        <v>7</v>
      </c>
      <c r="D617" s="3" t="s">
        <v>23</v>
      </c>
      <c r="E617" s="3" t="s">
        <v>12</v>
      </c>
      <c r="F617" s="3">
        <v>5</v>
      </c>
      <c r="G617" s="3">
        <v>170</v>
      </c>
    </row>
    <row r="618" spans="1:7">
      <c r="A618" s="2">
        <v>617</v>
      </c>
      <c r="B618" s="4">
        <v>35961</v>
      </c>
      <c r="C618" s="3" t="s">
        <v>7</v>
      </c>
      <c r="D618" s="3" t="s">
        <v>19</v>
      </c>
      <c r="E618" s="3" t="s">
        <v>9</v>
      </c>
      <c r="F618" s="3">
        <v>5</v>
      </c>
      <c r="G618" s="3">
        <v>75</v>
      </c>
    </row>
    <row r="619" spans="1:7">
      <c r="A619" s="2">
        <v>618</v>
      </c>
      <c r="B619" s="4">
        <v>35936</v>
      </c>
      <c r="C619" s="3" t="s">
        <v>10</v>
      </c>
      <c r="D619" s="3" t="s">
        <v>8</v>
      </c>
      <c r="E619" s="3" t="s">
        <v>9</v>
      </c>
      <c r="F619" s="3">
        <v>1</v>
      </c>
      <c r="G619" s="3">
        <v>20</v>
      </c>
    </row>
    <row r="620" spans="1:7">
      <c r="A620" s="2">
        <v>619</v>
      </c>
      <c r="B620" s="4">
        <v>35950</v>
      </c>
      <c r="C620" s="3" t="s">
        <v>10</v>
      </c>
      <c r="D620" s="3" t="s">
        <v>19</v>
      </c>
      <c r="E620" s="3" t="s">
        <v>9</v>
      </c>
      <c r="F620" s="3">
        <v>3</v>
      </c>
      <c r="G620" s="3">
        <v>45</v>
      </c>
    </row>
    <row r="621" spans="1:7">
      <c r="A621" s="2">
        <v>620</v>
      </c>
      <c r="B621" s="4">
        <v>36029</v>
      </c>
      <c r="C621" s="3" t="s">
        <v>10</v>
      </c>
      <c r="D621" s="3" t="s">
        <v>23</v>
      </c>
      <c r="E621" s="3" t="s">
        <v>9</v>
      </c>
      <c r="F621" s="3">
        <v>5</v>
      </c>
      <c r="G621" s="3">
        <v>170</v>
      </c>
    </row>
    <row r="622" spans="1:7">
      <c r="A622" s="2">
        <v>621</v>
      </c>
      <c r="B622" s="4">
        <v>36080</v>
      </c>
      <c r="C622" s="3" t="s">
        <v>21</v>
      </c>
      <c r="D622" s="3" t="s">
        <v>19</v>
      </c>
      <c r="E622" s="3" t="s">
        <v>9</v>
      </c>
      <c r="F622" s="3">
        <v>1</v>
      </c>
      <c r="G622" s="3">
        <v>15</v>
      </c>
    </row>
    <row r="623" spans="1:7">
      <c r="A623" s="2">
        <v>622</v>
      </c>
      <c r="B623" s="4">
        <v>35896</v>
      </c>
      <c r="C623" s="3" t="s">
        <v>7</v>
      </c>
      <c r="D623" s="3" t="s">
        <v>20</v>
      </c>
      <c r="E623" s="3" t="s">
        <v>9</v>
      </c>
      <c r="F623" s="3">
        <v>2</v>
      </c>
      <c r="G623" s="3">
        <v>704</v>
      </c>
    </row>
    <row r="624" spans="1:7">
      <c r="A624" s="2">
        <v>623</v>
      </c>
      <c r="B624" s="4">
        <v>36032</v>
      </c>
      <c r="C624" s="3" t="s">
        <v>10</v>
      </c>
      <c r="D624" s="3" t="s">
        <v>23</v>
      </c>
      <c r="E624" s="3" t="s">
        <v>12</v>
      </c>
      <c r="F624" s="3">
        <v>2</v>
      </c>
      <c r="G624" s="3">
        <v>68</v>
      </c>
    </row>
    <row r="625" spans="1:7">
      <c r="A625" s="2">
        <v>624</v>
      </c>
      <c r="B625" s="4">
        <v>36156</v>
      </c>
      <c r="C625" s="3" t="s">
        <v>10</v>
      </c>
      <c r="D625" s="3" t="s">
        <v>16</v>
      </c>
      <c r="E625" s="3" t="s">
        <v>22</v>
      </c>
      <c r="F625" s="3">
        <v>1</v>
      </c>
      <c r="G625" s="3">
        <v>95</v>
      </c>
    </row>
    <row r="626" spans="1:7">
      <c r="A626" s="2">
        <v>625</v>
      </c>
      <c r="B626" s="4">
        <v>35951</v>
      </c>
      <c r="C626" s="3" t="s">
        <v>7</v>
      </c>
      <c r="D626" s="3" t="s">
        <v>20</v>
      </c>
      <c r="E626" s="3" t="s">
        <v>9</v>
      </c>
      <c r="F626" s="3">
        <v>4</v>
      </c>
      <c r="G626" s="3">
        <v>1408</v>
      </c>
    </row>
    <row r="627" spans="1:7">
      <c r="A627" s="2">
        <v>626</v>
      </c>
      <c r="B627" s="4">
        <v>36068</v>
      </c>
      <c r="C627" s="3" t="s">
        <v>7</v>
      </c>
      <c r="D627" s="3" t="s">
        <v>23</v>
      </c>
      <c r="E627" s="3" t="s">
        <v>9</v>
      </c>
      <c r="F627" s="3">
        <v>1</v>
      </c>
      <c r="G627" s="3">
        <v>34</v>
      </c>
    </row>
    <row r="628" spans="1:7">
      <c r="A628" s="2">
        <v>627</v>
      </c>
      <c r="B628" s="4">
        <v>36016</v>
      </c>
      <c r="C628" s="3" t="s">
        <v>7</v>
      </c>
      <c r="D628" s="3" t="s">
        <v>15</v>
      </c>
      <c r="E628" s="3" t="s">
        <v>9</v>
      </c>
      <c r="F628" s="3">
        <v>2</v>
      </c>
      <c r="G628" s="3">
        <v>110</v>
      </c>
    </row>
    <row r="629" spans="1:7">
      <c r="A629" s="2">
        <v>628</v>
      </c>
      <c r="B629" s="4">
        <v>35930</v>
      </c>
      <c r="C629" s="3" t="s">
        <v>24</v>
      </c>
      <c r="D629" s="3" t="s">
        <v>23</v>
      </c>
      <c r="E629" s="3" t="s">
        <v>9</v>
      </c>
      <c r="F629" s="3">
        <v>4</v>
      </c>
      <c r="G629" s="3">
        <v>136</v>
      </c>
    </row>
    <row r="630" spans="1:7">
      <c r="A630" s="2">
        <v>629</v>
      </c>
      <c r="B630" s="4">
        <v>35997</v>
      </c>
      <c r="C630" s="3" t="s">
        <v>10</v>
      </c>
      <c r="D630" s="3" t="s">
        <v>17</v>
      </c>
      <c r="E630" s="3" t="s">
        <v>9</v>
      </c>
      <c r="F630" s="3">
        <v>1</v>
      </c>
      <c r="G630" s="3">
        <v>26</v>
      </c>
    </row>
    <row r="631" spans="1:7">
      <c r="A631" s="2">
        <v>630</v>
      </c>
      <c r="B631" s="4">
        <v>36096</v>
      </c>
      <c r="C631" s="3" t="s">
        <v>7</v>
      </c>
      <c r="D631" s="3" t="s">
        <v>19</v>
      </c>
      <c r="E631" s="3" t="s">
        <v>9</v>
      </c>
      <c r="F631" s="3">
        <v>2</v>
      </c>
      <c r="G631" s="3">
        <v>30</v>
      </c>
    </row>
    <row r="632" spans="1:7">
      <c r="A632" s="2">
        <v>631</v>
      </c>
      <c r="B632" s="4">
        <v>35802</v>
      </c>
      <c r="C632" s="3" t="s">
        <v>10</v>
      </c>
      <c r="D632" s="3" t="s">
        <v>20</v>
      </c>
      <c r="E632" s="3" t="s">
        <v>9</v>
      </c>
      <c r="F632" s="3">
        <v>4</v>
      </c>
      <c r="G632" s="3">
        <v>1408</v>
      </c>
    </row>
    <row r="633" spans="1:7">
      <c r="A633" s="2">
        <v>632</v>
      </c>
      <c r="B633" s="4">
        <v>35849</v>
      </c>
      <c r="C633" s="3" t="s">
        <v>10</v>
      </c>
      <c r="D633" s="3" t="s">
        <v>13</v>
      </c>
      <c r="E633" s="3" t="s">
        <v>9</v>
      </c>
      <c r="F633" s="3">
        <v>4</v>
      </c>
      <c r="G633" s="3">
        <v>32</v>
      </c>
    </row>
    <row r="634" spans="1:7">
      <c r="A634" s="2">
        <v>633</v>
      </c>
      <c r="B634" s="4">
        <v>35952</v>
      </c>
      <c r="C634" s="3" t="s">
        <v>7</v>
      </c>
      <c r="D634" s="3" t="s">
        <v>11</v>
      </c>
      <c r="E634" s="3" t="s">
        <v>12</v>
      </c>
      <c r="F634" s="3">
        <v>3</v>
      </c>
      <c r="G634" s="3">
        <v>1794</v>
      </c>
    </row>
    <row r="635" spans="1:7">
      <c r="A635" s="2">
        <v>634</v>
      </c>
      <c r="B635" s="4">
        <v>36157</v>
      </c>
      <c r="C635" s="3" t="s">
        <v>10</v>
      </c>
      <c r="D635" s="3" t="s">
        <v>17</v>
      </c>
      <c r="E635" s="3" t="s">
        <v>9</v>
      </c>
      <c r="F635" s="3">
        <v>3</v>
      </c>
      <c r="G635" s="3">
        <v>78</v>
      </c>
    </row>
    <row r="636" spans="1:7">
      <c r="A636" s="2">
        <v>635</v>
      </c>
      <c r="B636" s="4">
        <v>36068</v>
      </c>
      <c r="C636" s="3" t="s">
        <v>10</v>
      </c>
      <c r="D636" s="3" t="s">
        <v>11</v>
      </c>
      <c r="E636" s="3" t="s">
        <v>12</v>
      </c>
      <c r="F636" s="3">
        <v>2</v>
      </c>
      <c r="G636" s="3">
        <v>1196</v>
      </c>
    </row>
    <row r="637" spans="1:7">
      <c r="A637" s="2">
        <v>636</v>
      </c>
      <c r="B637" s="4">
        <v>35857</v>
      </c>
      <c r="C637" s="3" t="s">
        <v>10</v>
      </c>
      <c r="D637" s="3" t="s">
        <v>14</v>
      </c>
      <c r="E637" s="3" t="s">
        <v>12</v>
      </c>
      <c r="F637" s="3">
        <v>2</v>
      </c>
      <c r="G637" s="3">
        <v>590</v>
      </c>
    </row>
    <row r="638" spans="1:7">
      <c r="A638" s="2">
        <v>637</v>
      </c>
      <c r="B638" s="4">
        <v>35984</v>
      </c>
      <c r="C638" s="3" t="s">
        <v>7</v>
      </c>
      <c r="D638" s="3" t="s">
        <v>15</v>
      </c>
      <c r="E638" s="3" t="s">
        <v>9</v>
      </c>
      <c r="F638" s="3">
        <v>5</v>
      </c>
      <c r="G638" s="3">
        <v>275</v>
      </c>
    </row>
    <row r="639" spans="1:7">
      <c r="A639" s="2">
        <v>638</v>
      </c>
      <c r="B639" s="4">
        <v>35917</v>
      </c>
      <c r="C639" s="3" t="s">
        <v>7</v>
      </c>
      <c r="D639" s="3" t="s">
        <v>23</v>
      </c>
      <c r="E639" s="3" t="s">
        <v>9</v>
      </c>
      <c r="F639" s="3">
        <v>5</v>
      </c>
      <c r="G639" s="3">
        <v>170</v>
      </c>
    </row>
    <row r="640" spans="1:7">
      <c r="A640" s="2">
        <v>639</v>
      </c>
      <c r="B640" s="4">
        <v>35822</v>
      </c>
      <c r="C640" s="3" t="s">
        <v>24</v>
      </c>
      <c r="D640" s="3" t="s">
        <v>8</v>
      </c>
      <c r="E640" s="3" t="s">
        <v>12</v>
      </c>
      <c r="F640" s="3">
        <v>3</v>
      </c>
      <c r="G640" s="3">
        <v>60</v>
      </c>
    </row>
    <row r="641" spans="1:7">
      <c r="A641" s="2">
        <v>640</v>
      </c>
      <c r="B641" s="4">
        <v>35911</v>
      </c>
      <c r="C641" s="3" t="s">
        <v>10</v>
      </c>
      <c r="D641" s="3" t="s">
        <v>19</v>
      </c>
      <c r="E641" s="3" t="s">
        <v>9</v>
      </c>
      <c r="F641" s="3">
        <v>3</v>
      </c>
      <c r="G641" s="3">
        <v>45</v>
      </c>
    </row>
    <row r="642" spans="1:7">
      <c r="A642" s="2">
        <v>641</v>
      </c>
      <c r="B642" s="4">
        <v>36006</v>
      </c>
      <c r="C642" s="3" t="s">
        <v>10</v>
      </c>
      <c r="D642" s="3" t="s">
        <v>8</v>
      </c>
      <c r="E642" s="3" t="s">
        <v>9</v>
      </c>
      <c r="F642" s="3">
        <v>2</v>
      </c>
      <c r="G642" s="3">
        <v>40</v>
      </c>
    </row>
    <row r="643" spans="1:7">
      <c r="A643" s="2">
        <v>642</v>
      </c>
      <c r="B643" s="4">
        <v>35821</v>
      </c>
      <c r="C643" s="3" t="s">
        <v>10</v>
      </c>
      <c r="D643" s="3" t="s">
        <v>8</v>
      </c>
      <c r="E643" s="3" t="s">
        <v>9</v>
      </c>
      <c r="F643" s="3">
        <v>4</v>
      </c>
      <c r="G643" s="3">
        <v>80</v>
      </c>
    </row>
    <row r="644" spans="1:7">
      <c r="A644" s="2">
        <v>643</v>
      </c>
      <c r="B644" s="4">
        <v>35888</v>
      </c>
      <c r="C644" s="3" t="s">
        <v>10</v>
      </c>
      <c r="D644" s="3" t="s">
        <v>14</v>
      </c>
      <c r="E644" s="3" t="s">
        <v>12</v>
      </c>
      <c r="F644" s="3">
        <v>1</v>
      </c>
      <c r="G644" s="3">
        <v>295</v>
      </c>
    </row>
    <row r="645" spans="1:7">
      <c r="A645" s="2">
        <v>644</v>
      </c>
      <c r="B645" s="4">
        <v>36087</v>
      </c>
      <c r="C645" s="3" t="s">
        <v>7</v>
      </c>
      <c r="D645" s="3" t="s">
        <v>14</v>
      </c>
      <c r="E645" s="3" t="s">
        <v>9</v>
      </c>
      <c r="F645" s="3">
        <v>1</v>
      </c>
      <c r="G645" s="3">
        <v>295</v>
      </c>
    </row>
    <row r="646" spans="1:7">
      <c r="A646" s="2">
        <v>645</v>
      </c>
      <c r="B646" s="4">
        <v>35942</v>
      </c>
      <c r="C646" s="3" t="s">
        <v>18</v>
      </c>
      <c r="D646" s="3" t="s">
        <v>23</v>
      </c>
      <c r="E646" s="3" t="s">
        <v>9</v>
      </c>
      <c r="F646" s="3">
        <v>2</v>
      </c>
      <c r="G646" s="3">
        <v>68</v>
      </c>
    </row>
    <row r="647" spans="1:7">
      <c r="A647" s="2">
        <v>646</v>
      </c>
      <c r="B647" s="4">
        <v>36003</v>
      </c>
      <c r="C647" s="3" t="s">
        <v>10</v>
      </c>
      <c r="D647" s="3" t="s">
        <v>11</v>
      </c>
      <c r="E647" s="3" t="s">
        <v>9</v>
      </c>
      <c r="F647" s="3">
        <v>1</v>
      </c>
      <c r="G647" s="3">
        <v>598</v>
      </c>
    </row>
    <row r="648" spans="1:7">
      <c r="A648" s="2">
        <v>647</v>
      </c>
      <c r="B648" s="4">
        <v>35999</v>
      </c>
      <c r="C648" s="3" t="s">
        <v>10</v>
      </c>
      <c r="D648" s="3" t="s">
        <v>14</v>
      </c>
      <c r="E648" s="3" t="s">
        <v>22</v>
      </c>
      <c r="F648" s="3">
        <v>1</v>
      </c>
      <c r="G648" s="3">
        <v>295</v>
      </c>
    </row>
    <row r="649" spans="1:7">
      <c r="A649" s="2">
        <v>648</v>
      </c>
      <c r="B649" s="4">
        <v>35937</v>
      </c>
      <c r="C649" s="3" t="s">
        <v>10</v>
      </c>
      <c r="D649" s="3" t="s">
        <v>14</v>
      </c>
      <c r="E649" s="3" t="s">
        <v>9</v>
      </c>
      <c r="F649" s="3">
        <v>2</v>
      </c>
      <c r="G649" s="3">
        <v>590</v>
      </c>
    </row>
    <row r="650" spans="1:7">
      <c r="A650" s="2">
        <v>649</v>
      </c>
      <c r="B650" s="4">
        <v>35816</v>
      </c>
      <c r="C650" s="3" t="s">
        <v>10</v>
      </c>
      <c r="D650" s="3" t="s">
        <v>15</v>
      </c>
      <c r="E650" s="3" t="s">
        <v>9</v>
      </c>
      <c r="F650" s="3">
        <v>1</v>
      </c>
      <c r="G650" s="3">
        <v>55</v>
      </c>
    </row>
    <row r="651" spans="1:7">
      <c r="A651" s="2">
        <v>650</v>
      </c>
      <c r="B651" s="4">
        <v>36090</v>
      </c>
      <c r="C651" s="3" t="s">
        <v>10</v>
      </c>
      <c r="D651" s="3" t="s">
        <v>14</v>
      </c>
      <c r="E651" s="3" t="s">
        <v>9</v>
      </c>
      <c r="F651" s="3">
        <v>2</v>
      </c>
      <c r="G651" s="3">
        <v>590</v>
      </c>
    </row>
    <row r="652" spans="1:7">
      <c r="A652" s="2">
        <v>651</v>
      </c>
      <c r="B652" s="4">
        <v>35894</v>
      </c>
      <c r="C652" s="3" t="s">
        <v>7</v>
      </c>
      <c r="D652" s="3" t="s">
        <v>11</v>
      </c>
      <c r="E652" s="3" t="s">
        <v>9</v>
      </c>
      <c r="F652" s="3">
        <v>3</v>
      </c>
      <c r="G652" s="3">
        <v>1794</v>
      </c>
    </row>
    <row r="653" spans="1:7">
      <c r="A653" s="2">
        <v>652</v>
      </c>
      <c r="B653" s="4">
        <v>36021</v>
      </c>
      <c r="C653" s="3" t="s">
        <v>7</v>
      </c>
      <c r="D653" s="3" t="s">
        <v>13</v>
      </c>
      <c r="E653" s="3" t="s">
        <v>9</v>
      </c>
      <c r="F653" s="3">
        <v>5</v>
      </c>
      <c r="G653" s="3">
        <v>40</v>
      </c>
    </row>
    <row r="654" spans="1:7">
      <c r="A654" s="2">
        <v>653</v>
      </c>
      <c r="B654" s="4">
        <v>35960</v>
      </c>
      <c r="C654" s="3" t="s">
        <v>10</v>
      </c>
      <c r="D654" s="3" t="s">
        <v>15</v>
      </c>
      <c r="E654" s="3" t="s">
        <v>9</v>
      </c>
      <c r="F654" s="3">
        <v>3</v>
      </c>
      <c r="G654" s="3">
        <v>165</v>
      </c>
    </row>
    <row r="655" spans="1:7">
      <c r="A655" s="2">
        <v>654</v>
      </c>
      <c r="B655" s="4">
        <v>35969</v>
      </c>
      <c r="C655" s="3" t="s">
        <v>10</v>
      </c>
      <c r="D655" s="3" t="s">
        <v>19</v>
      </c>
      <c r="E655" s="3" t="s">
        <v>9</v>
      </c>
      <c r="F655" s="3">
        <v>3</v>
      </c>
      <c r="G655" s="3">
        <v>45</v>
      </c>
    </row>
    <row r="656" spans="1:7">
      <c r="A656" s="2">
        <v>655</v>
      </c>
      <c r="B656" s="4">
        <v>35951</v>
      </c>
      <c r="C656" s="3" t="s">
        <v>7</v>
      </c>
      <c r="D656" s="3" t="s">
        <v>15</v>
      </c>
      <c r="E656" s="3" t="s">
        <v>12</v>
      </c>
      <c r="F656" s="3">
        <v>2</v>
      </c>
      <c r="G656" s="3">
        <v>110</v>
      </c>
    </row>
    <row r="657" spans="1:7">
      <c r="A657" s="2">
        <v>656</v>
      </c>
      <c r="B657" s="4">
        <v>35978</v>
      </c>
      <c r="C657" s="3" t="s">
        <v>10</v>
      </c>
      <c r="D657" s="3" t="s">
        <v>17</v>
      </c>
      <c r="E657" s="3" t="s">
        <v>9</v>
      </c>
      <c r="F657" s="3">
        <v>3</v>
      </c>
      <c r="G657" s="3">
        <v>78</v>
      </c>
    </row>
    <row r="658" spans="1:7">
      <c r="A658" s="2">
        <v>657</v>
      </c>
      <c r="B658" s="4">
        <v>36118</v>
      </c>
      <c r="C658" s="3" t="s">
        <v>10</v>
      </c>
      <c r="D658" s="3" t="s">
        <v>23</v>
      </c>
      <c r="E658" s="3" t="s">
        <v>9</v>
      </c>
      <c r="F658" s="3">
        <v>3</v>
      </c>
      <c r="G658" s="3">
        <v>102</v>
      </c>
    </row>
    <row r="659" spans="1:7">
      <c r="A659" s="2">
        <v>658</v>
      </c>
      <c r="B659" s="4">
        <v>35886</v>
      </c>
      <c r="C659" s="3" t="s">
        <v>10</v>
      </c>
      <c r="D659" s="3" t="s">
        <v>19</v>
      </c>
      <c r="E659" s="3" t="s">
        <v>12</v>
      </c>
      <c r="F659" s="3">
        <v>1</v>
      </c>
      <c r="G659" s="3">
        <v>15</v>
      </c>
    </row>
    <row r="660" spans="1:7">
      <c r="A660" s="2">
        <v>659</v>
      </c>
      <c r="B660" s="4">
        <v>36078</v>
      </c>
      <c r="C660" s="3" t="s">
        <v>21</v>
      </c>
      <c r="D660" s="3" t="s">
        <v>19</v>
      </c>
      <c r="E660" s="3" t="s">
        <v>22</v>
      </c>
      <c r="F660" s="3">
        <v>4</v>
      </c>
      <c r="G660" s="3">
        <v>60</v>
      </c>
    </row>
    <row r="661" spans="1:7">
      <c r="A661" s="2">
        <v>660</v>
      </c>
      <c r="B661" s="4">
        <v>36144</v>
      </c>
      <c r="C661" s="3" t="s">
        <v>10</v>
      </c>
      <c r="D661" s="3" t="s">
        <v>20</v>
      </c>
      <c r="E661" s="3" t="s">
        <v>12</v>
      </c>
      <c r="F661" s="3">
        <v>1</v>
      </c>
      <c r="G661" s="3">
        <v>352</v>
      </c>
    </row>
    <row r="662" spans="1:7">
      <c r="A662" s="2">
        <v>661</v>
      </c>
      <c r="B662" s="4">
        <v>36012</v>
      </c>
      <c r="C662" s="3" t="s">
        <v>10</v>
      </c>
      <c r="D662" s="3" t="s">
        <v>14</v>
      </c>
      <c r="E662" s="3" t="s">
        <v>9</v>
      </c>
      <c r="F662" s="3">
        <v>1</v>
      </c>
      <c r="G662" s="3">
        <v>295</v>
      </c>
    </row>
    <row r="663" spans="1:7">
      <c r="A663" s="2">
        <v>662</v>
      </c>
      <c r="B663" s="4">
        <v>36137</v>
      </c>
      <c r="C663" s="3" t="s">
        <v>10</v>
      </c>
      <c r="D663" s="3" t="s">
        <v>14</v>
      </c>
      <c r="E663" s="3" t="s">
        <v>9</v>
      </c>
      <c r="F663" s="3">
        <v>4</v>
      </c>
      <c r="G663" s="3">
        <v>1180</v>
      </c>
    </row>
    <row r="664" spans="1:7">
      <c r="A664" s="2">
        <v>663</v>
      </c>
      <c r="B664" s="4">
        <v>35800</v>
      </c>
      <c r="C664" s="3" t="s">
        <v>21</v>
      </c>
      <c r="D664" s="3" t="s">
        <v>17</v>
      </c>
      <c r="E664" s="3" t="s">
        <v>9</v>
      </c>
      <c r="F664" s="3">
        <v>4</v>
      </c>
      <c r="G664" s="3">
        <v>104</v>
      </c>
    </row>
    <row r="665" spans="1:7">
      <c r="A665" s="2">
        <v>664</v>
      </c>
      <c r="B665" s="4">
        <v>35883</v>
      </c>
      <c r="C665" s="3" t="s">
        <v>10</v>
      </c>
      <c r="D665" s="3" t="s">
        <v>14</v>
      </c>
      <c r="E665" s="3" t="s">
        <v>9</v>
      </c>
      <c r="F665" s="3">
        <v>2</v>
      </c>
      <c r="G665" s="3">
        <v>590</v>
      </c>
    </row>
    <row r="666" spans="1:7">
      <c r="A666" s="2">
        <v>665</v>
      </c>
      <c r="B666" s="4">
        <v>36150</v>
      </c>
      <c r="C666" s="3" t="s">
        <v>21</v>
      </c>
      <c r="D666" s="3" t="s">
        <v>14</v>
      </c>
      <c r="E666" s="3" t="s">
        <v>9</v>
      </c>
      <c r="F666" s="3">
        <v>5</v>
      </c>
      <c r="G666" s="3">
        <v>1475</v>
      </c>
    </row>
    <row r="667" spans="1:7">
      <c r="A667" s="2">
        <v>666</v>
      </c>
      <c r="B667" s="4">
        <v>35810</v>
      </c>
      <c r="C667" s="3" t="s">
        <v>10</v>
      </c>
      <c r="D667" s="3" t="s">
        <v>16</v>
      </c>
      <c r="E667" s="3" t="s">
        <v>9</v>
      </c>
      <c r="F667" s="3">
        <v>5</v>
      </c>
      <c r="G667" s="3">
        <v>475</v>
      </c>
    </row>
    <row r="668" spans="1:7">
      <c r="A668" s="2">
        <v>667</v>
      </c>
      <c r="B668" s="4">
        <v>36135</v>
      </c>
      <c r="C668" s="3" t="s">
        <v>21</v>
      </c>
      <c r="D668" s="3" t="s">
        <v>23</v>
      </c>
      <c r="E668" s="3" t="s">
        <v>12</v>
      </c>
      <c r="F668" s="3">
        <v>1</v>
      </c>
      <c r="G668" s="3">
        <v>34</v>
      </c>
    </row>
    <row r="669" spans="1:7">
      <c r="A669" s="2">
        <v>668</v>
      </c>
      <c r="B669" s="4">
        <v>36085</v>
      </c>
      <c r="C669" s="3" t="s">
        <v>7</v>
      </c>
      <c r="D669" s="3" t="s">
        <v>15</v>
      </c>
      <c r="E669" s="3" t="s">
        <v>9</v>
      </c>
      <c r="F669" s="3">
        <v>4</v>
      </c>
      <c r="G669" s="3">
        <v>220</v>
      </c>
    </row>
    <row r="670" spans="1:7">
      <c r="A670" s="2">
        <v>669</v>
      </c>
      <c r="B670" s="4">
        <v>36029</v>
      </c>
      <c r="C670" s="3" t="s">
        <v>24</v>
      </c>
      <c r="D670" s="3" t="s">
        <v>8</v>
      </c>
      <c r="E670" s="3" t="s">
        <v>12</v>
      </c>
      <c r="F670" s="3">
        <v>5</v>
      </c>
      <c r="G670" s="3">
        <v>100</v>
      </c>
    </row>
    <row r="671" spans="1:7">
      <c r="A671" s="2">
        <v>670</v>
      </c>
      <c r="B671" s="4">
        <v>35875</v>
      </c>
      <c r="C671" s="3" t="s">
        <v>21</v>
      </c>
      <c r="D671" s="3" t="s">
        <v>23</v>
      </c>
      <c r="E671" s="3" t="s">
        <v>22</v>
      </c>
      <c r="F671" s="3">
        <v>1</v>
      </c>
      <c r="G671" s="3">
        <v>34</v>
      </c>
    </row>
    <row r="672" spans="1:7">
      <c r="A672" s="2">
        <v>671</v>
      </c>
      <c r="B672" s="4">
        <v>35941</v>
      </c>
      <c r="C672" s="3" t="s">
        <v>10</v>
      </c>
      <c r="D672" s="3" t="s">
        <v>17</v>
      </c>
      <c r="E672" s="3" t="s">
        <v>9</v>
      </c>
      <c r="F672" s="3">
        <v>2</v>
      </c>
      <c r="G672" s="3">
        <v>52</v>
      </c>
    </row>
    <row r="673" spans="1:7">
      <c r="A673" s="2">
        <v>672</v>
      </c>
      <c r="B673" s="4">
        <v>36136</v>
      </c>
      <c r="C673" s="3" t="s">
        <v>7</v>
      </c>
      <c r="D673" s="3" t="s">
        <v>15</v>
      </c>
      <c r="E673" s="3" t="s">
        <v>9</v>
      </c>
      <c r="F673" s="3">
        <v>5</v>
      </c>
      <c r="G673" s="3">
        <v>275</v>
      </c>
    </row>
    <row r="674" spans="1:7">
      <c r="A674" s="2">
        <v>673</v>
      </c>
      <c r="B674" s="4">
        <v>35876</v>
      </c>
      <c r="C674" s="3" t="s">
        <v>18</v>
      </c>
      <c r="D674" s="3" t="s">
        <v>14</v>
      </c>
      <c r="E674" s="3" t="s">
        <v>12</v>
      </c>
      <c r="F674" s="3">
        <v>1</v>
      </c>
      <c r="G674" s="3">
        <v>295</v>
      </c>
    </row>
    <row r="675" spans="1:7">
      <c r="A675" s="2">
        <v>674</v>
      </c>
      <c r="B675" s="4">
        <v>36086</v>
      </c>
      <c r="C675" s="3" t="s">
        <v>7</v>
      </c>
      <c r="D675" s="3" t="s">
        <v>11</v>
      </c>
      <c r="E675" s="3" t="s">
        <v>9</v>
      </c>
      <c r="F675" s="3">
        <v>4</v>
      </c>
      <c r="G675" s="3">
        <v>2392</v>
      </c>
    </row>
    <row r="676" spans="1:7">
      <c r="A676" s="2">
        <v>675</v>
      </c>
      <c r="B676" s="4">
        <v>35969</v>
      </c>
      <c r="C676" s="3" t="s">
        <v>10</v>
      </c>
      <c r="D676" s="3" t="s">
        <v>23</v>
      </c>
      <c r="E676" s="3" t="s">
        <v>9</v>
      </c>
      <c r="F676" s="3">
        <v>3</v>
      </c>
      <c r="G676" s="3">
        <v>102</v>
      </c>
    </row>
    <row r="677" spans="1:7">
      <c r="A677" s="2">
        <v>676</v>
      </c>
      <c r="B677" s="4">
        <v>36065</v>
      </c>
      <c r="C677" s="3" t="s">
        <v>7</v>
      </c>
      <c r="D677" s="3" t="s">
        <v>14</v>
      </c>
      <c r="E677" s="3" t="s">
        <v>9</v>
      </c>
      <c r="F677" s="3">
        <v>5</v>
      </c>
      <c r="G677" s="3">
        <v>1475</v>
      </c>
    </row>
    <row r="678" spans="1:7">
      <c r="A678" s="2">
        <v>677</v>
      </c>
      <c r="B678" s="4">
        <v>35891</v>
      </c>
      <c r="C678" s="3" t="s">
        <v>24</v>
      </c>
      <c r="D678" s="3" t="s">
        <v>20</v>
      </c>
      <c r="E678" s="3" t="s">
        <v>9</v>
      </c>
      <c r="F678" s="3">
        <v>4</v>
      </c>
      <c r="G678" s="3">
        <v>1408</v>
      </c>
    </row>
    <row r="679" spans="1:7">
      <c r="A679" s="2">
        <v>678</v>
      </c>
      <c r="B679" s="4">
        <v>35859</v>
      </c>
      <c r="C679" s="3" t="s">
        <v>7</v>
      </c>
      <c r="D679" s="3" t="s">
        <v>13</v>
      </c>
      <c r="E679" s="3" t="s">
        <v>12</v>
      </c>
      <c r="F679" s="3">
        <v>2</v>
      </c>
      <c r="G679" s="3">
        <v>16</v>
      </c>
    </row>
    <row r="680" spans="1:7">
      <c r="A680" s="2">
        <v>679</v>
      </c>
      <c r="B680" s="4">
        <v>35968</v>
      </c>
      <c r="C680" s="3" t="s">
        <v>7</v>
      </c>
      <c r="D680" s="3" t="s">
        <v>15</v>
      </c>
      <c r="E680" s="3" t="s">
        <v>12</v>
      </c>
      <c r="F680" s="3">
        <v>2</v>
      </c>
      <c r="G680" s="3">
        <v>110</v>
      </c>
    </row>
    <row r="681" spans="1:7">
      <c r="A681" s="2">
        <v>680</v>
      </c>
      <c r="B681" s="4">
        <v>36038</v>
      </c>
      <c r="C681" s="3" t="s">
        <v>10</v>
      </c>
      <c r="D681" s="3" t="s">
        <v>8</v>
      </c>
      <c r="E681" s="3" t="s">
        <v>9</v>
      </c>
      <c r="F681" s="3">
        <v>5</v>
      </c>
      <c r="G681" s="3">
        <v>100</v>
      </c>
    </row>
    <row r="682" spans="1:7">
      <c r="A682" s="2">
        <v>681</v>
      </c>
      <c r="B682" s="4">
        <v>36073</v>
      </c>
      <c r="C682" s="3" t="s">
        <v>10</v>
      </c>
      <c r="D682" s="3" t="s">
        <v>11</v>
      </c>
      <c r="E682" s="3" t="s">
        <v>12</v>
      </c>
      <c r="F682" s="3">
        <v>3</v>
      </c>
      <c r="G682" s="3">
        <v>1794</v>
      </c>
    </row>
    <row r="683" spans="1:7">
      <c r="A683" s="2">
        <v>682</v>
      </c>
      <c r="B683" s="4">
        <v>36047</v>
      </c>
      <c r="C683" s="3" t="s">
        <v>24</v>
      </c>
      <c r="D683" s="3" t="s">
        <v>8</v>
      </c>
      <c r="E683" s="3" t="s">
        <v>12</v>
      </c>
      <c r="F683" s="3">
        <v>2</v>
      </c>
      <c r="G683" s="3">
        <v>40</v>
      </c>
    </row>
    <row r="684" spans="1:7">
      <c r="A684" s="2">
        <v>683</v>
      </c>
      <c r="B684" s="4">
        <v>35909</v>
      </c>
      <c r="C684" s="3" t="s">
        <v>10</v>
      </c>
      <c r="D684" s="3" t="s">
        <v>16</v>
      </c>
      <c r="E684" s="3" t="s">
        <v>9</v>
      </c>
      <c r="F684" s="3">
        <v>1</v>
      </c>
      <c r="G684" s="3">
        <v>95</v>
      </c>
    </row>
    <row r="685" spans="1:7">
      <c r="A685" s="2">
        <v>684</v>
      </c>
      <c r="B685" s="4">
        <v>35921</v>
      </c>
      <c r="C685" s="3" t="s">
        <v>7</v>
      </c>
      <c r="D685" s="3" t="s">
        <v>23</v>
      </c>
      <c r="E685" s="3" t="s">
        <v>9</v>
      </c>
      <c r="F685" s="3">
        <v>2</v>
      </c>
      <c r="G685" s="3">
        <v>68</v>
      </c>
    </row>
    <row r="686" spans="1:7">
      <c r="A686" s="2">
        <v>685</v>
      </c>
      <c r="B686" s="4">
        <v>35834</v>
      </c>
      <c r="C686" s="3" t="s">
        <v>10</v>
      </c>
      <c r="D686" s="3" t="s">
        <v>23</v>
      </c>
      <c r="E686" s="3" t="s">
        <v>9</v>
      </c>
      <c r="F686" s="3">
        <v>2</v>
      </c>
      <c r="G686" s="3">
        <v>68</v>
      </c>
    </row>
    <row r="687" spans="1:7">
      <c r="A687" s="2">
        <v>686</v>
      </c>
      <c r="B687" s="4">
        <v>35837</v>
      </c>
      <c r="C687" s="3" t="s">
        <v>7</v>
      </c>
      <c r="D687" s="3" t="s">
        <v>20</v>
      </c>
      <c r="E687" s="3" t="s">
        <v>9</v>
      </c>
      <c r="F687" s="3">
        <v>1</v>
      </c>
      <c r="G687" s="3">
        <v>352</v>
      </c>
    </row>
    <row r="688" spans="1:7">
      <c r="A688" s="2">
        <v>687</v>
      </c>
      <c r="B688" s="4">
        <v>36067</v>
      </c>
      <c r="C688" s="3" t="s">
        <v>7</v>
      </c>
      <c r="D688" s="3" t="s">
        <v>14</v>
      </c>
      <c r="E688" s="3" t="s">
        <v>9</v>
      </c>
      <c r="F688" s="3">
        <v>2</v>
      </c>
      <c r="G688" s="3">
        <v>590</v>
      </c>
    </row>
    <row r="689" spans="1:7">
      <c r="A689" s="2">
        <v>688</v>
      </c>
      <c r="B689" s="4">
        <v>36111</v>
      </c>
      <c r="C689" s="3" t="s">
        <v>18</v>
      </c>
      <c r="D689" s="3" t="s">
        <v>13</v>
      </c>
      <c r="E689" s="3" t="s">
        <v>9</v>
      </c>
      <c r="F689" s="3">
        <v>2</v>
      </c>
      <c r="G689" s="3">
        <v>16</v>
      </c>
    </row>
    <row r="690" spans="1:7">
      <c r="A690" s="2">
        <v>689</v>
      </c>
      <c r="B690" s="4">
        <v>35983</v>
      </c>
      <c r="C690" s="3" t="s">
        <v>10</v>
      </c>
      <c r="D690" s="3" t="s">
        <v>15</v>
      </c>
      <c r="E690" s="3" t="s">
        <v>12</v>
      </c>
      <c r="F690" s="3">
        <v>2</v>
      </c>
      <c r="G690" s="3">
        <v>110</v>
      </c>
    </row>
    <row r="691" spans="1:7">
      <c r="A691" s="2">
        <v>690</v>
      </c>
      <c r="B691" s="4">
        <v>35989</v>
      </c>
      <c r="C691" s="3" t="s">
        <v>7</v>
      </c>
      <c r="D691" s="3" t="s">
        <v>17</v>
      </c>
      <c r="E691" s="3" t="s">
        <v>9</v>
      </c>
      <c r="F691" s="3">
        <v>2</v>
      </c>
      <c r="G691" s="3">
        <v>52</v>
      </c>
    </row>
    <row r="692" spans="1:7">
      <c r="A692" s="2">
        <v>691</v>
      </c>
      <c r="B692" s="4">
        <v>36146</v>
      </c>
      <c r="C692" s="3" t="s">
        <v>18</v>
      </c>
      <c r="D692" s="3" t="s">
        <v>11</v>
      </c>
      <c r="E692" s="3" t="s">
        <v>12</v>
      </c>
      <c r="F692" s="3">
        <v>2</v>
      </c>
      <c r="G692" s="3">
        <v>1196</v>
      </c>
    </row>
    <row r="693" spans="1:7">
      <c r="A693" s="2">
        <v>692</v>
      </c>
      <c r="B693" s="4">
        <v>36092</v>
      </c>
      <c r="C693" s="3" t="s">
        <v>10</v>
      </c>
      <c r="D693" s="3" t="s">
        <v>15</v>
      </c>
      <c r="E693" s="3" t="s">
        <v>9</v>
      </c>
      <c r="F693" s="3">
        <v>2</v>
      </c>
      <c r="G693" s="3">
        <v>110</v>
      </c>
    </row>
    <row r="694" spans="1:7">
      <c r="A694" s="2">
        <v>693</v>
      </c>
      <c r="B694" s="4">
        <v>36143</v>
      </c>
      <c r="C694" s="3" t="s">
        <v>7</v>
      </c>
      <c r="D694" s="3" t="s">
        <v>23</v>
      </c>
      <c r="E694" s="3" t="s">
        <v>9</v>
      </c>
      <c r="F694" s="3">
        <v>2</v>
      </c>
      <c r="G694" s="3">
        <v>68</v>
      </c>
    </row>
    <row r="695" spans="1:7">
      <c r="A695" s="2">
        <v>694</v>
      </c>
      <c r="B695" s="4">
        <v>35934</v>
      </c>
      <c r="C695" s="3" t="s">
        <v>7</v>
      </c>
      <c r="D695" s="3" t="s">
        <v>23</v>
      </c>
      <c r="E695" s="3" t="s">
        <v>12</v>
      </c>
      <c r="F695" s="3">
        <v>1</v>
      </c>
      <c r="G695" s="3">
        <v>34</v>
      </c>
    </row>
    <row r="696" spans="1:7">
      <c r="A696" s="2">
        <v>695</v>
      </c>
      <c r="B696" s="4">
        <v>36102</v>
      </c>
      <c r="C696" s="3" t="s">
        <v>10</v>
      </c>
      <c r="D696" s="3" t="s">
        <v>20</v>
      </c>
      <c r="E696" s="3" t="s">
        <v>9</v>
      </c>
      <c r="F696" s="3">
        <v>4</v>
      </c>
      <c r="G696" s="3">
        <v>1408</v>
      </c>
    </row>
    <row r="697" spans="1:7">
      <c r="A697" s="2">
        <v>696</v>
      </c>
      <c r="B697" s="4">
        <v>36018</v>
      </c>
      <c r="C697" s="3" t="s">
        <v>7</v>
      </c>
      <c r="D697" s="3" t="s">
        <v>20</v>
      </c>
      <c r="E697" s="3" t="s">
        <v>9</v>
      </c>
      <c r="F697" s="3">
        <v>3</v>
      </c>
      <c r="G697" s="3">
        <v>1056</v>
      </c>
    </row>
    <row r="698" spans="1:7">
      <c r="A698" s="2">
        <v>697</v>
      </c>
      <c r="B698" s="4">
        <v>35906</v>
      </c>
      <c r="C698" s="3" t="s">
        <v>7</v>
      </c>
      <c r="D698" s="3" t="s">
        <v>19</v>
      </c>
      <c r="E698" s="3" t="s">
        <v>9</v>
      </c>
      <c r="F698" s="3">
        <v>1</v>
      </c>
      <c r="G698" s="3">
        <v>15</v>
      </c>
    </row>
    <row r="699" spans="1:7">
      <c r="A699" s="2">
        <v>698</v>
      </c>
      <c r="B699" s="4">
        <v>36069</v>
      </c>
      <c r="C699" s="3" t="s">
        <v>7</v>
      </c>
      <c r="D699" s="3" t="s">
        <v>15</v>
      </c>
      <c r="E699" s="3" t="s">
        <v>9</v>
      </c>
      <c r="F699" s="3">
        <v>2</v>
      </c>
      <c r="G699" s="3">
        <v>110</v>
      </c>
    </row>
    <row r="700" spans="1:7">
      <c r="A700" s="2">
        <v>699</v>
      </c>
      <c r="B700" s="4">
        <v>36092</v>
      </c>
      <c r="C700" s="3" t="s">
        <v>10</v>
      </c>
      <c r="D700" s="3" t="s">
        <v>17</v>
      </c>
      <c r="E700" s="3" t="s">
        <v>9</v>
      </c>
      <c r="F700" s="3">
        <v>5</v>
      </c>
      <c r="G700" s="3">
        <v>130</v>
      </c>
    </row>
    <row r="701" spans="1:7">
      <c r="A701" s="2">
        <v>700</v>
      </c>
      <c r="B701" s="4">
        <v>36046</v>
      </c>
      <c r="C701" s="3" t="s">
        <v>7</v>
      </c>
      <c r="D701" s="3" t="s">
        <v>11</v>
      </c>
      <c r="E701" s="3" t="s">
        <v>12</v>
      </c>
      <c r="F701" s="3">
        <v>4</v>
      </c>
      <c r="G701" s="3">
        <v>2392</v>
      </c>
    </row>
    <row r="702" spans="1:7">
      <c r="A702" s="2">
        <v>701</v>
      </c>
      <c r="B702" s="4">
        <v>35883</v>
      </c>
      <c r="C702" s="3" t="s">
        <v>10</v>
      </c>
      <c r="D702" s="3" t="s">
        <v>8</v>
      </c>
      <c r="E702" s="3" t="s">
        <v>12</v>
      </c>
      <c r="F702" s="3">
        <v>5</v>
      </c>
      <c r="G702" s="3">
        <v>100</v>
      </c>
    </row>
    <row r="703" spans="1:7">
      <c r="A703" s="2">
        <v>702</v>
      </c>
      <c r="B703" s="4">
        <v>35805</v>
      </c>
      <c r="C703" s="3" t="s">
        <v>10</v>
      </c>
      <c r="D703" s="3" t="s">
        <v>19</v>
      </c>
      <c r="E703" s="3" t="s">
        <v>22</v>
      </c>
      <c r="F703" s="3">
        <v>1</v>
      </c>
      <c r="G703" s="3">
        <v>15</v>
      </c>
    </row>
    <row r="704" spans="1:7">
      <c r="A704" s="2">
        <v>703</v>
      </c>
      <c r="B704" s="4">
        <v>35965</v>
      </c>
      <c r="C704" s="3" t="s">
        <v>7</v>
      </c>
      <c r="D704" s="3" t="s">
        <v>23</v>
      </c>
      <c r="E704" s="3" t="s">
        <v>9</v>
      </c>
      <c r="F704" s="3">
        <v>2</v>
      </c>
      <c r="G704" s="3">
        <v>68</v>
      </c>
    </row>
    <row r="705" spans="1:7">
      <c r="A705" s="2">
        <v>704</v>
      </c>
      <c r="B705" s="4">
        <v>35868</v>
      </c>
      <c r="C705" s="3" t="s">
        <v>21</v>
      </c>
      <c r="D705" s="3" t="s">
        <v>14</v>
      </c>
      <c r="E705" s="3" t="s">
        <v>9</v>
      </c>
      <c r="F705" s="3">
        <v>2</v>
      </c>
      <c r="G705" s="3">
        <v>590</v>
      </c>
    </row>
    <row r="706" spans="1:7">
      <c r="A706" s="2">
        <v>705</v>
      </c>
      <c r="B706" s="4">
        <v>36130</v>
      </c>
      <c r="C706" s="3" t="s">
        <v>21</v>
      </c>
      <c r="D706" s="3" t="s">
        <v>23</v>
      </c>
      <c r="E706" s="3" t="s">
        <v>12</v>
      </c>
      <c r="F706" s="3">
        <v>4</v>
      </c>
      <c r="G706" s="3">
        <v>136</v>
      </c>
    </row>
    <row r="707" spans="1:7">
      <c r="A707" s="2">
        <v>706</v>
      </c>
      <c r="B707" s="4">
        <v>36042</v>
      </c>
      <c r="C707" s="3" t="s">
        <v>7</v>
      </c>
      <c r="D707" s="3" t="s">
        <v>17</v>
      </c>
      <c r="E707" s="3" t="s">
        <v>9</v>
      </c>
      <c r="F707" s="3">
        <v>4</v>
      </c>
      <c r="G707" s="3">
        <v>104</v>
      </c>
    </row>
    <row r="708" spans="1:7">
      <c r="A708" s="2">
        <v>707</v>
      </c>
      <c r="B708" s="4">
        <v>36106</v>
      </c>
      <c r="C708" s="3" t="s">
        <v>7</v>
      </c>
      <c r="D708" s="3" t="s">
        <v>8</v>
      </c>
      <c r="E708" s="3" t="s">
        <v>12</v>
      </c>
      <c r="F708" s="3">
        <v>1</v>
      </c>
      <c r="G708" s="3">
        <v>20</v>
      </c>
    </row>
    <row r="709" spans="1:7">
      <c r="A709" s="2">
        <v>708</v>
      </c>
      <c r="B709" s="4">
        <v>36061</v>
      </c>
      <c r="C709" s="3" t="s">
        <v>10</v>
      </c>
      <c r="D709" s="3" t="s">
        <v>14</v>
      </c>
      <c r="E709" s="3" t="s">
        <v>9</v>
      </c>
      <c r="F709" s="3">
        <v>3</v>
      </c>
      <c r="G709" s="3">
        <v>885</v>
      </c>
    </row>
    <row r="710" spans="1:7">
      <c r="A710" s="2">
        <v>709</v>
      </c>
      <c r="B710" s="4">
        <v>35889</v>
      </c>
      <c r="C710" s="3" t="s">
        <v>24</v>
      </c>
      <c r="D710" s="3" t="s">
        <v>14</v>
      </c>
      <c r="E710" s="3" t="s">
        <v>22</v>
      </c>
      <c r="F710" s="3">
        <v>2</v>
      </c>
      <c r="G710" s="3">
        <v>590</v>
      </c>
    </row>
    <row r="711" spans="1:7">
      <c r="A711" s="2">
        <v>710</v>
      </c>
      <c r="B711" s="4">
        <v>35827</v>
      </c>
      <c r="C711" s="3" t="s">
        <v>10</v>
      </c>
      <c r="D711" s="3" t="s">
        <v>8</v>
      </c>
      <c r="E711" s="3" t="s">
        <v>9</v>
      </c>
      <c r="F711" s="3">
        <v>3</v>
      </c>
      <c r="G711" s="3">
        <v>60</v>
      </c>
    </row>
    <row r="712" spans="1:7">
      <c r="A712" s="2">
        <v>711</v>
      </c>
      <c r="B712" s="4">
        <v>35895</v>
      </c>
      <c r="C712" s="3" t="s">
        <v>7</v>
      </c>
      <c r="D712" s="3" t="s">
        <v>20</v>
      </c>
      <c r="E712" s="3" t="s">
        <v>9</v>
      </c>
      <c r="F712" s="3">
        <v>5</v>
      </c>
      <c r="G712" s="3">
        <v>1760</v>
      </c>
    </row>
    <row r="713" spans="1:7">
      <c r="A713" s="2">
        <v>712</v>
      </c>
      <c r="B713" s="4">
        <v>36062</v>
      </c>
      <c r="C713" s="3" t="s">
        <v>24</v>
      </c>
      <c r="D713" s="3" t="s">
        <v>8</v>
      </c>
      <c r="E713" s="3" t="s">
        <v>9</v>
      </c>
      <c r="F713" s="3">
        <v>5</v>
      </c>
      <c r="G713" s="3">
        <v>100</v>
      </c>
    </row>
    <row r="714" spans="1:7">
      <c r="A714" s="2">
        <v>713</v>
      </c>
      <c r="B714" s="4">
        <v>35995</v>
      </c>
      <c r="C714" s="3" t="s">
        <v>10</v>
      </c>
      <c r="D714" s="3" t="s">
        <v>23</v>
      </c>
      <c r="E714" s="3" t="s">
        <v>9</v>
      </c>
      <c r="F714" s="3">
        <v>3</v>
      </c>
      <c r="G714" s="3">
        <v>102</v>
      </c>
    </row>
    <row r="715" spans="1:7">
      <c r="A715" s="2">
        <v>714</v>
      </c>
      <c r="B715" s="4">
        <v>35968</v>
      </c>
      <c r="C715" s="3" t="s">
        <v>10</v>
      </c>
      <c r="D715" s="3" t="s">
        <v>13</v>
      </c>
      <c r="E715" s="3" t="s">
        <v>9</v>
      </c>
      <c r="F715" s="3">
        <v>3</v>
      </c>
      <c r="G715" s="3">
        <v>24</v>
      </c>
    </row>
    <row r="716" spans="1:7">
      <c r="A716" s="2">
        <v>715</v>
      </c>
      <c r="B716" s="4">
        <v>35953</v>
      </c>
      <c r="C716" s="3" t="s">
        <v>7</v>
      </c>
      <c r="D716" s="3" t="s">
        <v>20</v>
      </c>
      <c r="E716" s="3" t="s">
        <v>12</v>
      </c>
      <c r="F716" s="3">
        <v>5</v>
      </c>
      <c r="G716" s="3">
        <v>1760</v>
      </c>
    </row>
    <row r="717" spans="1:7">
      <c r="A717" s="2">
        <v>716</v>
      </c>
      <c r="B717" s="4">
        <v>36097</v>
      </c>
      <c r="C717" s="3" t="s">
        <v>18</v>
      </c>
      <c r="D717" s="3" t="s">
        <v>19</v>
      </c>
      <c r="E717" s="3" t="s">
        <v>12</v>
      </c>
      <c r="F717" s="3">
        <v>5</v>
      </c>
      <c r="G717" s="3">
        <v>75</v>
      </c>
    </row>
    <row r="718" spans="1:7">
      <c r="A718" s="2">
        <v>717</v>
      </c>
      <c r="B718" s="4">
        <v>35813</v>
      </c>
      <c r="C718" s="3" t="s">
        <v>7</v>
      </c>
      <c r="D718" s="3" t="s">
        <v>11</v>
      </c>
      <c r="E718" s="3" t="s">
        <v>9</v>
      </c>
      <c r="F718" s="3">
        <v>4</v>
      </c>
      <c r="G718" s="3">
        <v>2392</v>
      </c>
    </row>
    <row r="719" spans="1:7">
      <c r="A719" s="2">
        <v>718</v>
      </c>
      <c r="B719" s="4">
        <v>35992</v>
      </c>
      <c r="C719" s="3" t="s">
        <v>24</v>
      </c>
      <c r="D719" s="3" t="s">
        <v>15</v>
      </c>
      <c r="E719" s="3" t="s">
        <v>12</v>
      </c>
      <c r="F719" s="3">
        <v>5</v>
      </c>
      <c r="G719" s="3">
        <v>275</v>
      </c>
    </row>
    <row r="720" spans="1:7">
      <c r="A720" s="2">
        <v>719</v>
      </c>
      <c r="B720" s="4">
        <v>35898</v>
      </c>
      <c r="C720" s="3" t="s">
        <v>7</v>
      </c>
      <c r="D720" s="3" t="s">
        <v>23</v>
      </c>
      <c r="E720" s="3" t="s">
        <v>12</v>
      </c>
      <c r="F720" s="3">
        <v>3</v>
      </c>
      <c r="G720" s="3">
        <v>102</v>
      </c>
    </row>
    <row r="721" spans="1:7">
      <c r="A721" s="2">
        <v>720</v>
      </c>
      <c r="B721" s="4">
        <v>35975</v>
      </c>
      <c r="C721" s="3" t="s">
        <v>24</v>
      </c>
      <c r="D721" s="3" t="s">
        <v>15</v>
      </c>
      <c r="E721" s="3" t="s">
        <v>9</v>
      </c>
      <c r="F721" s="3">
        <v>5</v>
      </c>
      <c r="G721" s="3">
        <v>275</v>
      </c>
    </row>
    <row r="722" spans="1:7">
      <c r="A722" s="2">
        <v>721</v>
      </c>
      <c r="B722" s="4">
        <v>35953</v>
      </c>
      <c r="C722" s="3" t="s">
        <v>7</v>
      </c>
      <c r="D722" s="3" t="s">
        <v>23</v>
      </c>
      <c r="E722" s="3" t="s">
        <v>9</v>
      </c>
      <c r="F722" s="3">
        <v>4</v>
      </c>
      <c r="G722" s="3">
        <v>136</v>
      </c>
    </row>
    <row r="723" spans="1:7">
      <c r="A723" s="2">
        <v>722</v>
      </c>
      <c r="B723" s="4">
        <v>36058</v>
      </c>
      <c r="C723" s="3" t="s">
        <v>10</v>
      </c>
      <c r="D723" s="3" t="s">
        <v>17</v>
      </c>
      <c r="E723" s="3" t="s">
        <v>12</v>
      </c>
      <c r="F723" s="3">
        <v>2</v>
      </c>
      <c r="G723" s="3">
        <v>52</v>
      </c>
    </row>
    <row r="724" spans="1:7">
      <c r="A724" s="2">
        <v>723</v>
      </c>
      <c r="B724" s="4">
        <v>36066</v>
      </c>
      <c r="C724" s="3" t="s">
        <v>10</v>
      </c>
      <c r="D724" s="3" t="s">
        <v>17</v>
      </c>
      <c r="E724" s="3" t="s">
        <v>9</v>
      </c>
      <c r="F724" s="3">
        <v>1</v>
      </c>
      <c r="G724" s="3">
        <v>26</v>
      </c>
    </row>
    <row r="725" spans="1:7">
      <c r="A725" s="2">
        <v>724</v>
      </c>
      <c r="B725" s="4">
        <v>36098</v>
      </c>
      <c r="C725" s="3" t="s">
        <v>10</v>
      </c>
      <c r="D725" s="3" t="s">
        <v>17</v>
      </c>
      <c r="E725" s="3" t="s">
        <v>9</v>
      </c>
      <c r="F725" s="3">
        <v>5</v>
      </c>
      <c r="G725" s="3">
        <v>130</v>
      </c>
    </row>
    <row r="726" spans="1:7">
      <c r="A726" s="2">
        <v>725</v>
      </c>
      <c r="B726" s="4">
        <v>36069</v>
      </c>
      <c r="C726" s="3" t="s">
        <v>7</v>
      </c>
      <c r="D726" s="3" t="s">
        <v>8</v>
      </c>
      <c r="E726" s="3" t="s">
        <v>9</v>
      </c>
      <c r="F726" s="3">
        <v>2</v>
      </c>
      <c r="G726" s="3">
        <v>40</v>
      </c>
    </row>
    <row r="727" spans="1:7">
      <c r="A727" s="2">
        <v>726</v>
      </c>
      <c r="B727" s="4">
        <v>35962</v>
      </c>
      <c r="C727" s="3" t="s">
        <v>7</v>
      </c>
      <c r="D727" s="3" t="s">
        <v>19</v>
      </c>
      <c r="E727" s="3" t="s">
        <v>9</v>
      </c>
      <c r="F727" s="3">
        <v>3</v>
      </c>
      <c r="G727" s="3">
        <v>45</v>
      </c>
    </row>
    <row r="728" spans="1:7">
      <c r="A728" s="2">
        <v>727</v>
      </c>
      <c r="B728" s="4">
        <v>36153</v>
      </c>
      <c r="C728" s="3" t="s">
        <v>10</v>
      </c>
      <c r="D728" s="3" t="s">
        <v>15</v>
      </c>
      <c r="E728" s="3" t="s">
        <v>12</v>
      </c>
      <c r="F728" s="3">
        <v>3</v>
      </c>
      <c r="G728" s="3">
        <v>165</v>
      </c>
    </row>
    <row r="729" spans="1:7">
      <c r="A729" s="2">
        <v>728</v>
      </c>
      <c r="B729" s="4">
        <v>35944</v>
      </c>
      <c r="C729" s="3" t="s">
        <v>10</v>
      </c>
      <c r="D729" s="3" t="s">
        <v>23</v>
      </c>
      <c r="E729" s="3" t="s">
        <v>9</v>
      </c>
      <c r="F729" s="3">
        <v>3</v>
      </c>
      <c r="G729" s="3">
        <v>102</v>
      </c>
    </row>
    <row r="730" spans="1:7">
      <c r="A730" s="2">
        <v>729</v>
      </c>
      <c r="B730" s="4">
        <v>36117</v>
      </c>
      <c r="C730" s="3" t="s">
        <v>10</v>
      </c>
      <c r="D730" s="3" t="s">
        <v>16</v>
      </c>
      <c r="E730" s="3" t="s">
        <v>9</v>
      </c>
      <c r="F730" s="3">
        <v>2</v>
      </c>
      <c r="G730" s="3">
        <v>190</v>
      </c>
    </row>
    <row r="731" spans="1:7">
      <c r="A731" s="2">
        <v>730</v>
      </c>
      <c r="B731" s="4">
        <v>35999</v>
      </c>
      <c r="C731" s="3" t="s">
        <v>21</v>
      </c>
      <c r="D731" s="3" t="s">
        <v>20</v>
      </c>
      <c r="E731" s="3" t="s">
        <v>22</v>
      </c>
      <c r="F731" s="3">
        <v>3</v>
      </c>
      <c r="G731" s="3">
        <v>1056</v>
      </c>
    </row>
    <row r="732" spans="1:7">
      <c r="A732" s="2">
        <v>731</v>
      </c>
      <c r="B732" s="4">
        <v>35941</v>
      </c>
      <c r="C732" s="3" t="s">
        <v>10</v>
      </c>
      <c r="D732" s="3" t="s">
        <v>20</v>
      </c>
      <c r="E732" s="3" t="s">
        <v>9</v>
      </c>
      <c r="F732" s="3">
        <v>5</v>
      </c>
      <c r="G732" s="3">
        <v>1760</v>
      </c>
    </row>
    <row r="733" spans="1:7">
      <c r="A733" s="2">
        <v>732</v>
      </c>
      <c r="B733" s="4">
        <v>35858</v>
      </c>
      <c r="C733" s="3" t="s">
        <v>10</v>
      </c>
      <c r="D733" s="3" t="s">
        <v>14</v>
      </c>
      <c r="E733" s="3" t="s">
        <v>9</v>
      </c>
      <c r="F733" s="3">
        <v>1</v>
      </c>
      <c r="G733" s="3">
        <v>295</v>
      </c>
    </row>
    <row r="734" spans="1:7">
      <c r="A734" s="2">
        <v>733</v>
      </c>
      <c r="B734" s="4">
        <v>35802</v>
      </c>
      <c r="C734" s="3" t="s">
        <v>7</v>
      </c>
      <c r="D734" s="3" t="s">
        <v>23</v>
      </c>
      <c r="E734" s="3" t="s">
        <v>22</v>
      </c>
      <c r="F734" s="3">
        <v>1</v>
      </c>
      <c r="G734" s="3">
        <v>34</v>
      </c>
    </row>
    <row r="735" spans="1:7">
      <c r="A735" s="2">
        <v>734</v>
      </c>
      <c r="B735" s="4">
        <v>36007</v>
      </c>
      <c r="C735" s="3" t="s">
        <v>10</v>
      </c>
      <c r="D735" s="3" t="s">
        <v>20</v>
      </c>
      <c r="E735" s="3" t="s">
        <v>12</v>
      </c>
      <c r="F735" s="3">
        <v>5</v>
      </c>
      <c r="G735" s="3">
        <v>1760</v>
      </c>
    </row>
    <row r="736" spans="1:7">
      <c r="A736" s="2">
        <v>735</v>
      </c>
      <c r="B736" s="4">
        <v>36080</v>
      </c>
      <c r="C736" s="3" t="s">
        <v>21</v>
      </c>
      <c r="D736" s="3" t="s">
        <v>19</v>
      </c>
      <c r="E736" s="3" t="s">
        <v>9</v>
      </c>
      <c r="F736" s="3">
        <v>2</v>
      </c>
      <c r="G736" s="3">
        <v>30</v>
      </c>
    </row>
    <row r="737" spans="1:7">
      <c r="A737" s="2">
        <v>736</v>
      </c>
      <c r="B737" s="4">
        <v>35838</v>
      </c>
      <c r="C737" s="3" t="s">
        <v>7</v>
      </c>
      <c r="D737" s="3" t="s">
        <v>16</v>
      </c>
      <c r="E737" s="3" t="s">
        <v>9</v>
      </c>
      <c r="F737" s="3">
        <v>4</v>
      </c>
      <c r="G737" s="3">
        <v>380</v>
      </c>
    </row>
    <row r="738" spans="1:7">
      <c r="A738" s="2">
        <v>737</v>
      </c>
      <c r="B738" s="4">
        <v>36114</v>
      </c>
      <c r="C738" s="3" t="s">
        <v>24</v>
      </c>
      <c r="D738" s="3" t="s">
        <v>14</v>
      </c>
      <c r="E738" s="3" t="s">
        <v>9</v>
      </c>
      <c r="F738" s="3">
        <v>2</v>
      </c>
      <c r="G738" s="3">
        <v>590</v>
      </c>
    </row>
    <row r="739" spans="1:7">
      <c r="A739" s="2">
        <v>738</v>
      </c>
      <c r="B739" s="4">
        <v>36082</v>
      </c>
      <c r="C739" s="3" t="s">
        <v>10</v>
      </c>
      <c r="D739" s="3" t="s">
        <v>16</v>
      </c>
      <c r="E739" s="3" t="s">
        <v>9</v>
      </c>
      <c r="F739" s="3">
        <v>3</v>
      </c>
      <c r="G739" s="3">
        <v>285</v>
      </c>
    </row>
    <row r="740" spans="1:7">
      <c r="A740" s="2">
        <v>739</v>
      </c>
      <c r="B740" s="4">
        <v>36133</v>
      </c>
      <c r="C740" s="3" t="s">
        <v>18</v>
      </c>
      <c r="D740" s="3" t="s">
        <v>15</v>
      </c>
      <c r="E740" s="3" t="s">
        <v>9</v>
      </c>
      <c r="F740" s="3">
        <v>3</v>
      </c>
      <c r="G740" s="3">
        <v>165</v>
      </c>
    </row>
    <row r="741" spans="1:7">
      <c r="A741" s="2">
        <v>740</v>
      </c>
      <c r="B741" s="4">
        <v>35930</v>
      </c>
      <c r="C741" s="3" t="s">
        <v>24</v>
      </c>
      <c r="D741" s="3" t="s">
        <v>23</v>
      </c>
      <c r="E741" s="3" t="s">
        <v>12</v>
      </c>
      <c r="F741" s="3">
        <v>3</v>
      </c>
      <c r="G741" s="3">
        <v>102</v>
      </c>
    </row>
    <row r="742" spans="1:7">
      <c r="A742" s="2">
        <v>741</v>
      </c>
      <c r="B742" s="4">
        <v>35897</v>
      </c>
      <c r="C742" s="3" t="s">
        <v>10</v>
      </c>
      <c r="D742" s="3" t="s">
        <v>14</v>
      </c>
      <c r="E742" s="3" t="s">
        <v>12</v>
      </c>
      <c r="F742" s="3">
        <v>4</v>
      </c>
      <c r="G742" s="3">
        <v>1180</v>
      </c>
    </row>
    <row r="743" spans="1:7">
      <c r="A743" s="2">
        <v>742</v>
      </c>
      <c r="B743" s="4">
        <v>36038</v>
      </c>
      <c r="C743" s="3" t="s">
        <v>18</v>
      </c>
      <c r="D743" s="3" t="s">
        <v>20</v>
      </c>
      <c r="E743" s="3" t="s">
        <v>12</v>
      </c>
      <c r="F743" s="3">
        <v>2</v>
      </c>
      <c r="G743" s="3">
        <v>704</v>
      </c>
    </row>
    <row r="744" spans="1:7">
      <c r="A744" s="2">
        <v>743</v>
      </c>
      <c r="B744" s="4">
        <v>35998</v>
      </c>
      <c r="C744" s="3" t="s">
        <v>10</v>
      </c>
      <c r="D744" s="3" t="s">
        <v>20</v>
      </c>
      <c r="E744" s="3" t="s">
        <v>9</v>
      </c>
      <c r="F744" s="3">
        <v>2</v>
      </c>
      <c r="G744" s="3">
        <v>704</v>
      </c>
    </row>
    <row r="745" spans="1:7">
      <c r="A745" s="2">
        <v>744</v>
      </c>
      <c r="B745" s="4">
        <v>36126</v>
      </c>
      <c r="C745" s="3" t="s">
        <v>10</v>
      </c>
      <c r="D745" s="3" t="s">
        <v>23</v>
      </c>
      <c r="E745" s="3" t="s">
        <v>12</v>
      </c>
      <c r="F745" s="3">
        <v>2</v>
      </c>
      <c r="G745" s="3">
        <v>68</v>
      </c>
    </row>
    <row r="746" spans="1:7">
      <c r="A746" s="2">
        <v>745</v>
      </c>
      <c r="B746" s="4">
        <v>35993</v>
      </c>
      <c r="C746" s="3" t="s">
        <v>7</v>
      </c>
      <c r="D746" s="3" t="s">
        <v>11</v>
      </c>
      <c r="E746" s="3" t="s">
        <v>9</v>
      </c>
      <c r="F746" s="3">
        <v>3</v>
      </c>
      <c r="G746" s="3">
        <v>1794</v>
      </c>
    </row>
    <row r="747" spans="1:7">
      <c r="A747" s="2">
        <v>746</v>
      </c>
      <c r="B747" s="4">
        <v>35966</v>
      </c>
      <c r="C747" s="3" t="s">
        <v>10</v>
      </c>
      <c r="D747" s="3" t="s">
        <v>15</v>
      </c>
      <c r="E747" s="3" t="s">
        <v>12</v>
      </c>
      <c r="F747" s="3">
        <v>2</v>
      </c>
      <c r="G747" s="3">
        <v>110</v>
      </c>
    </row>
    <row r="748" spans="1:7">
      <c r="A748" s="2">
        <v>747</v>
      </c>
      <c r="B748" s="4">
        <v>36078</v>
      </c>
      <c r="C748" s="3" t="s">
        <v>7</v>
      </c>
      <c r="D748" s="3" t="s">
        <v>17</v>
      </c>
      <c r="E748" s="3" t="s">
        <v>9</v>
      </c>
      <c r="F748" s="3">
        <v>2</v>
      </c>
      <c r="G748" s="3">
        <v>52</v>
      </c>
    </row>
    <row r="749" spans="1:7">
      <c r="A749" s="2">
        <v>748</v>
      </c>
      <c r="B749" s="4">
        <v>35799</v>
      </c>
      <c r="C749" s="3" t="s">
        <v>7</v>
      </c>
      <c r="D749" s="3" t="s">
        <v>19</v>
      </c>
      <c r="E749" s="3" t="s">
        <v>9</v>
      </c>
      <c r="F749" s="3">
        <v>2</v>
      </c>
      <c r="G749" s="3">
        <v>30</v>
      </c>
    </row>
    <row r="750" spans="1:7">
      <c r="A750" s="2">
        <v>749</v>
      </c>
      <c r="B750" s="4">
        <v>36135</v>
      </c>
      <c r="C750" s="3" t="s">
        <v>10</v>
      </c>
      <c r="D750" s="3" t="s">
        <v>20</v>
      </c>
      <c r="E750" s="3" t="s">
        <v>9</v>
      </c>
      <c r="F750" s="3">
        <v>2</v>
      </c>
      <c r="G750" s="3">
        <v>704</v>
      </c>
    </row>
    <row r="751" spans="1:7">
      <c r="A751" s="2">
        <v>750</v>
      </c>
      <c r="B751" s="4">
        <v>35992</v>
      </c>
      <c r="C751" s="3" t="s">
        <v>10</v>
      </c>
      <c r="D751" s="3" t="s">
        <v>11</v>
      </c>
      <c r="E751" s="3" t="s">
        <v>9</v>
      </c>
      <c r="F751" s="3">
        <v>5</v>
      </c>
      <c r="G751" s="3">
        <v>2990</v>
      </c>
    </row>
    <row r="752" spans="1:7">
      <c r="A752" s="2">
        <v>751</v>
      </c>
      <c r="B752" s="4">
        <v>36124</v>
      </c>
      <c r="C752" s="3" t="s">
        <v>10</v>
      </c>
      <c r="D752" s="3" t="s">
        <v>17</v>
      </c>
      <c r="E752" s="3" t="s">
        <v>12</v>
      </c>
      <c r="F752" s="3">
        <v>4</v>
      </c>
      <c r="G752" s="3">
        <v>104</v>
      </c>
    </row>
    <row r="753" spans="1:7">
      <c r="A753" s="2">
        <v>752</v>
      </c>
      <c r="B753" s="4">
        <v>35876</v>
      </c>
      <c r="C753" s="3" t="s">
        <v>21</v>
      </c>
      <c r="D753" s="3" t="s">
        <v>13</v>
      </c>
      <c r="E753" s="3" t="s">
        <v>9</v>
      </c>
      <c r="F753" s="3">
        <v>1</v>
      </c>
      <c r="G753" s="3">
        <v>8</v>
      </c>
    </row>
    <row r="754" spans="1:7">
      <c r="A754" s="2">
        <v>753</v>
      </c>
      <c r="B754" s="4">
        <v>35818</v>
      </c>
      <c r="C754" s="3" t="s">
        <v>10</v>
      </c>
      <c r="D754" s="3" t="s">
        <v>20</v>
      </c>
      <c r="E754" s="3" t="s">
        <v>9</v>
      </c>
      <c r="F754" s="3">
        <v>3</v>
      </c>
      <c r="G754" s="3">
        <v>1056</v>
      </c>
    </row>
    <row r="755" spans="1:7">
      <c r="A755" s="2">
        <v>754</v>
      </c>
      <c r="B755" s="4">
        <v>35849</v>
      </c>
      <c r="C755" s="3" t="s">
        <v>18</v>
      </c>
      <c r="D755" s="3" t="s">
        <v>23</v>
      </c>
      <c r="E755" s="3" t="s">
        <v>9</v>
      </c>
      <c r="F755" s="3">
        <v>3</v>
      </c>
      <c r="G755" s="3">
        <v>102</v>
      </c>
    </row>
    <row r="756" spans="1:7">
      <c r="A756" s="2">
        <v>755</v>
      </c>
      <c r="B756" s="4">
        <v>36141</v>
      </c>
      <c r="C756" s="3" t="s">
        <v>10</v>
      </c>
      <c r="D756" s="3" t="s">
        <v>13</v>
      </c>
      <c r="E756" s="3" t="s">
        <v>12</v>
      </c>
      <c r="F756" s="3">
        <v>4</v>
      </c>
      <c r="G756" s="3">
        <v>32</v>
      </c>
    </row>
    <row r="757" spans="1:7">
      <c r="A757" s="2">
        <v>756</v>
      </c>
      <c r="B757" s="4">
        <v>36021</v>
      </c>
      <c r="C757" s="3" t="s">
        <v>7</v>
      </c>
      <c r="D757" s="3" t="s">
        <v>19</v>
      </c>
      <c r="E757" s="3" t="s">
        <v>12</v>
      </c>
      <c r="F757" s="3">
        <v>3</v>
      </c>
      <c r="G757" s="3">
        <v>45</v>
      </c>
    </row>
    <row r="758" spans="1:7">
      <c r="A758" s="2">
        <v>757</v>
      </c>
      <c r="B758" s="4">
        <v>36046</v>
      </c>
      <c r="C758" s="3" t="s">
        <v>7</v>
      </c>
      <c r="D758" s="3" t="s">
        <v>8</v>
      </c>
      <c r="E758" s="3" t="s">
        <v>12</v>
      </c>
      <c r="F758" s="3">
        <v>4</v>
      </c>
      <c r="G758" s="3">
        <v>80</v>
      </c>
    </row>
    <row r="759" spans="1:7">
      <c r="A759" s="2">
        <v>758</v>
      </c>
      <c r="B759" s="4">
        <v>36044</v>
      </c>
      <c r="C759" s="3" t="s">
        <v>10</v>
      </c>
      <c r="D759" s="3" t="s">
        <v>17</v>
      </c>
      <c r="E759" s="3" t="s">
        <v>12</v>
      </c>
      <c r="F759" s="3">
        <v>4</v>
      </c>
      <c r="G759" s="3">
        <v>104</v>
      </c>
    </row>
    <row r="760" spans="1:7">
      <c r="A760" s="2">
        <v>759</v>
      </c>
      <c r="B760" s="4">
        <v>35948</v>
      </c>
      <c r="C760" s="3" t="s">
        <v>10</v>
      </c>
      <c r="D760" s="3" t="s">
        <v>16</v>
      </c>
      <c r="E760" s="3" t="s">
        <v>9</v>
      </c>
      <c r="F760" s="3">
        <v>2</v>
      </c>
      <c r="G760" s="3">
        <v>190</v>
      </c>
    </row>
    <row r="761" spans="1:7">
      <c r="A761" s="2">
        <v>760</v>
      </c>
      <c r="B761" s="4">
        <v>35942</v>
      </c>
      <c r="C761" s="3" t="s">
        <v>24</v>
      </c>
      <c r="D761" s="3" t="s">
        <v>8</v>
      </c>
      <c r="E761" s="3" t="s">
        <v>9</v>
      </c>
      <c r="F761" s="3">
        <v>4</v>
      </c>
      <c r="G761" s="3">
        <v>80</v>
      </c>
    </row>
    <row r="762" spans="1:7">
      <c r="A762" s="2">
        <v>761</v>
      </c>
      <c r="B762" s="4">
        <v>35995</v>
      </c>
      <c r="C762" s="3" t="s">
        <v>24</v>
      </c>
      <c r="D762" s="3" t="s">
        <v>17</v>
      </c>
      <c r="E762" s="3" t="s">
        <v>22</v>
      </c>
      <c r="F762" s="3">
        <v>4</v>
      </c>
      <c r="G762" s="3">
        <v>104</v>
      </c>
    </row>
    <row r="763" spans="1:7">
      <c r="A763" s="2">
        <v>762</v>
      </c>
      <c r="B763" s="4">
        <v>35925</v>
      </c>
      <c r="C763" s="3" t="s">
        <v>10</v>
      </c>
      <c r="D763" s="3" t="s">
        <v>20</v>
      </c>
      <c r="E763" s="3" t="s">
        <v>9</v>
      </c>
      <c r="F763" s="3">
        <v>3</v>
      </c>
      <c r="G763" s="3">
        <v>1056</v>
      </c>
    </row>
    <row r="764" spans="1:7">
      <c r="A764" s="2">
        <v>763</v>
      </c>
      <c r="B764" s="4">
        <v>36052</v>
      </c>
      <c r="C764" s="3" t="s">
        <v>7</v>
      </c>
      <c r="D764" s="3" t="s">
        <v>23</v>
      </c>
      <c r="E764" s="3" t="s">
        <v>9</v>
      </c>
      <c r="F764" s="3">
        <v>5</v>
      </c>
      <c r="G764" s="3">
        <v>170</v>
      </c>
    </row>
    <row r="765" spans="1:7">
      <c r="A765" s="2">
        <v>764</v>
      </c>
      <c r="B765" s="4">
        <v>35951</v>
      </c>
      <c r="C765" s="3" t="s">
        <v>7</v>
      </c>
      <c r="D765" s="3" t="s">
        <v>13</v>
      </c>
      <c r="E765" s="3" t="s">
        <v>9</v>
      </c>
      <c r="F765" s="3">
        <v>5</v>
      </c>
      <c r="G765" s="3">
        <v>40</v>
      </c>
    </row>
    <row r="766" spans="1:7">
      <c r="A766" s="2">
        <v>765</v>
      </c>
      <c r="B766" s="4">
        <v>36126</v>
      </c>
      <c r="C766" s="3" t="s">
        <v>10</v>
      </c>
      <c r="D766" s="3" t="s">
        <v>14</v>
      </c>
      <c r="E766" s="3" t="s">
        <v>9</v>
      </c>
      <c r="F766" s="3">
        <v>4</v>
      </c>
      <c r="G766" s="3">
        <v>1180</v>
      </c>
    </row>
    <row r="767" spans="1:7">
      <c r="A767" s="2">
        <v>766</v>
      </c>
      <c r="B767" s="4">
        <v>35888</v>
      </c>
      <c r="C767" s="3" t="s">
        <v>7</v>
      </c>
      <c r="D767" s="3" t="s">
        <v>15</v>
      </c>
      <c r="E767" s="3" t="s">
        <v>22</v>
      </c>
      <c r="F767" s="3">
        <v>2</v>
      </c>
      <c r="G767" s="3">
        <v>110</v>
      </c>
    </row>
    <row r="768" spans="1:7">
      <c r="A768" s="2">
        <v>767</v>
      </c>
      <c r="B768" s="4">
        <v>36127</v>
      </c>
      <c r="C768" s="3" t="s">
        <v>21</v>
      </c>
      <c r="D768" s="3" t="s">
        <v>11</v>
      </c>
      <c r="E768" s="3" t="s">
        <v>9</v>
      </c>
      <c r="F768" s="3">
        <v>1</v>
      </c>
      <c r="G768" s="3">
        <v>598</v>
      </c>
    </row>
    <row r="769" spans="1:7">
      <c r="A769" s="2">
        <v>768</v>
      </c>
      <c r="B769" s="4">
        <v>36040</v>
      </c>
      <c r="C769" s="3" t="s">
        <v>21</v>
      </c>
      <c r="D769" s="3" t="s">
        <v>23</v>
      </c>
      <c r="E769" s="3" t="s">
        <v>9</v>
      </c>
      <c r="F769" s="3">
        <v>2</v>
      </c>
      <c r="G769" s="3">
        <v>68</v>
      </c>
    </row>
    <row r="770" spans="1:7">
      <c r="A770" s="2">
        <v>769</v>
      </c>
      <c r="B770" s="4">
        <v>36126</v>
      </c>
      <c r="C770" s="3" t="s">
        <v>10</v>
      </c>
      <c r="D770" s="3" t="s">
        <v>13</v>
      </c>
      <c r="E770" s="3" t="s">
        <v>9</v>
      </c>
      <c r="F770" s="3">
        <v>3</v>
      </c>
      <c r="G770" s="3">
        <v>24</v>
      </c>
    </row>
    <row r="771" spans="1:7">
      <c r="A771" s="2">
        <v>770</v>
      </c>
      <c r="B771" s="4">
        <v>35917</v>
      </c>
      <c r="C771" s="3" t="s">
        <v>10</v>
      </c>
      <c r="D771" s="3" t="s">
        <v>11</v>
      </c>
      <c r="E771" s="3" t="s">
        <v>9</v>
      </c>
      <c r="F771" s="3">
        <v>1</v>
      </c>
      <c r="G771" s="3">
        <v>598</v>
      </c>
    </row>
    <row r="772" spans="1:7">
      <c r="A772" s="2">
        <v>771</v>
      </c>
      <c r="B772" s="4">
        <v>36142</v>
      </c>
      <c r="C772" s="3" t="s">
        <v>10</v>
      </c>
      <c r="D772" s="3" t="s">
        <v>20</v>
      </c>
      <c r="E772" s="3" t="s">
        <v>9</v>
      </c>
      <c r="F772" s="3">
        <v>2</v>
      </c>
      <c r="G772" s="3">
        <v>704</v>
      </c>
    </row>
    <row r="773" spans="1:7">
      <c r="A773" s="2">
        <v>772</v>
      </c>
      <c r="B773" s="4">
        <v>36054</v>
      </c>
      <c r="C773" s="3" t="s">
        <v>10</v>
      </c>
      <c r="D773" s="3" t="s">
        <v>8</v>
      </c>
      <c r="E773" s="3" t="s">
        <v>9</v>
      </c>
      <c r="F773" s="3">
        <v>2</v>
      </c>
      <c r="G773" s="3">
        <v>40</v>
      </c>
    </row>
    <row r="774" spans="1:7">
      <c r="A774" s="2">
        <v>773</v>
      </c>
      <c r="B774" s="4">
        <v>36064</v>
      </c>
      <c r="C774" s="3" t="s">
        <v>10</v>
      </c>
      <c r="D774" s="3" t="s">
        <v>13</v>
      </c>
      <c r="E774" s="3" t="s">
        <v>12</v>
      </c>
      <c r="F774" s="3">
        <v>2</v>
      </c>
      <c r="G774" s="3">
        <v>16</v>
      </c>
    </row>
    <row r="775" spans="1:7">
      <c r="A775" s="2">
        <v>774</v>
      </c>
      <c r="B775" s="4">
        <v>35877</v>
      </c>
      <c r="C775" s="3" t="s">
        <v>10</v>
      </c>
      <c r="D775" s="3" t="s">
        <v>17</v>
      </c>
      <c r="E775" s="3" t="s">
        <v>9</v>
      </c>
      <c r="F775" s="3">
        <v>3</v>
      </c>
      <c r="G775" s="3">
        <v>78</v>
      </c>
    </row>
    <row r="776" spans="1:7">
      <c r="A776" s="2">
        <v>775</v>
      </c>
      <c r="B776" s="4">
        <v>36076</v>
      </c>
      <c r="C776" s="3" t="s">
        <v>10</v>
      </c>
      <c r="D776" s="3" t="s">
        <v>13</v>
      </c>
      <c r="E776" s="3" t="s">
        <v>9</v>
      </c>
      <c r="F776" s="3">
        <v>3</v>
      </c>
      <c r="G776" s="3">
        <v>24</v>
      </c>
    </row>
    <row r="777" spans="1:7">
      <c r="A777" s="2">
        <v>776</v>
      </c>
      <c r="B777" s="4">
        <v>35835</v>
      </c>
      <c r="C777" s="3" t="s">
        <v>7</v>
      </c>
      <c r="D777" s="3" t="s">
        <v>23</v>
      </c>
      <c r="E777" s="3" t="s">
        <v>9</v>
      </c>
      <c r="F777" s="3">
        <v>5</v>
      </c>
      <c r="G777" s="3">
        <v>170</v>
      </c>
    </row>
    <row r="778" spans="1:7">
      <c r="A778" s="2">
        <v>777</v>
      </c>
      <c r="B778" s="4">
        <v>36141</v>
      </c>
      <c r="C778" s="3" t="s">
        <v>21</v>
      </c>
      <c r="D778" s="3" t="s">
        <v>14</v>
      </c>
      <c r="E778" s="3" t="s">
        <v>9</v>
      </c>
      <c r="F778" s="3">
        <v>5</v>
      </c>
      <c r="G778" s="3">
        <v>1475</v>
      </c>
    </row>
    <row r="779" spans="1:7">
      <c r="A779" s="2">
        <v>778</v>
      </c>
      <c r="B779" s="4">
        <v>35810</v>
      </c>
      <c r="C779" s="3" t="s">
        <v>21</v>
      </c>
      <c r="D779" s="3" t="s">
        <v>17</v>
      </c>
      <c r="E779" s="3" t="s">
        <v>12</v>
      </c>
      <c r="F779" s="3">
        <v>3</v>
      </c>
      <c r="G779" s="3">
        <v>78</v>
      </c>
    </row>
    <row r="780" spans="1:7">
      <c r="A780" s="2">
        <v>779</v>
      </c>
      <c r="B780" s="4">
        <v>36059</v>
      </c>
      <c r="C780" s="3" t="s">
        <v>24</v>
      </c>
      <c r="D780" s="3" t="s">
        <v>20</v>
      </c>
      <c r="E780" s="3" t="s">
        <v>9</v>
      </c>
      <c r="F780" s="3">
        <v>2</v>
      </c>
      <c r="G780" s="3">
        <v>704</v>
      </c>
    </row>
    <row r="781" spans="1:7">
      <c r="A781" s="2">
        <v>780</v>
      </c>
      <c r="B781" s="4">
        <v>36134</v>
      </c>
      <c r="C781" s="3" t="s">
        <v>21</v>
      </c>
      <c r="D781" s="3" t="s">
        <v>23</v>
      </c>
      <c r="E781" s="3" t="s">
        <v>9</v>
      </c>
      <c r="F781" s="3">
        <v>3</v>
      </c>
      <c r="G781" s="3">
        <v>102</v>
      </c>
    </row>
    <row r="782" spans="1:7">
      <c r="A782" s="2">
        <v>781</v>
      </c>
      <c r="B782" s="4">
        <v>36140</v>
      </c>
      <c r="C782" s="3" t="s">
        <v>18</v>
      </c>
      <c r="D782" s="3" t="s">
        <v>14</v>
      </c>
      <c r="E782" s="3" t="s">
        <v>9</v>
      </c>
      <c r="F782" s="3">
        <v>4</v>
      </c>
      <c r="G782" s="3">
        <v>1180</v>
      </c>
    </row>
    <row r="783" spans="1:7">
      <c r="A783" s="2">
        <v>782</v>
      </c>
      <c r="B783" s="4">
        <v>36033</v>
      </c>
      <c r="C783" s="3" t="s">
        <v>10</v>
      </c>
      <c r="D783" s="3" t="s">
        <v>15</v>
      </c>
      <c r="E783" s="3" t="s">
        <v>9</v>
      </c>
      <c r="F783" s="3">
        <v>4</v>
      </c>
      <c r="G783" s="3">
        <v>220</v>
      </c>
    </row>
    <row r="784" spans="1:7">
      <c r="A784" s="2">
        <v>783</v>
      </c>
      <c r="B784" s="4">
        <v>35929</v>
      </c>
      <c r="C784" s="3" t="s">
        <v>24</v>
      </c>
      <c r="D784" s="3" t="s">
        <v>16</v>
      </c>
      <c r="E784" s="3" t="s">
        <v>9</v>
      </c>
      <c r="F784" s="3">
        <v>2</v>
      </c>
      <c r="G784" s="3">
        <v>190</v>
      </c>
    </row>
    <row r="785" spans="1:7">
      <c r="A785" s="2">
        <v>784</v>
      </c>
      <c r="B785" s="4">
        <v>35974</v>
      </c>
      <c r="C785" s="3" t="s">
        <v>24</v>
      </c>
      <c r="D785" s="3" t="s">
        <v>14</v>
      </c>
      <c r="E785" s="3" t="s">
        <v>9</v>
      </c>
      <c r="F785" s="3">
        <v>3</v>
      </c>
      <c r="G785" s="3">
        <v>885</v>
      </c>
    </row>
    <row r="786" spans="1:7">
      <c r="A786" s="2">
        <v>785</v>
      </c>
      <c r="B786" s="4">
        <v>36099</v>
      </c>
      <c r="C786" s="3" t="s">
        <v>7</v>
      </c>
      <c r="D786" s="3" t="s">
        <v>11</v>
      </c>
      <c r="E786" s="3" t="s">
        <v>12</v>
      </c>
      <c r="F786" s="3">
        <v>3</v>
      </c>
      <c r="G786" s="3">
        <v>1794</v>
      </c>
    </row>
    <row r="787" spans="1:7">
      <c r="A787" s="2">
        <v>786</v>
      </c>
      <c r="B787" s="4">
        <v>36145</v>
      </c>
      <c r="C787" s="3" t="s">
        <v>18</v>
      </c>
      <c r="D787" s="3" t="s">
        <v>20</v>
      </c>
      <c r="E787" s="3" t="s">
        <v>9</v>
      </c>
      <c r="F787" s="3">
        <v>2</v>
      </c>
      <c r="G787" s="3">
        <v>704</v>
      </c>
    </row>
    <row r="788" spans="1:7">
      <c r="A788" s="2">
        <v>787</v>
      </c>
      <c r="B788" s="4">
        <v>36150</v>
      </c>
      <c r="C788" s="3" t="s">
        <v>24</v>
      </c>
      <c r="D788" s="3" t="s">
        <v>8</v>
      </c>
      <c r="E788" s="3" t="s">
        <v>9</v>
      </c>
      <c r="F788" s="3">
        <v>4</v>
      </c>
      <c r="G788" s="3">
        <v>80</v>
      </c>
    </row>
    <row r="789" spans="1:7">
      <c r="A789" s="2">
        <v>788</v>
      </c>
      <c r="B789" s="4">
        <v>35949</v>
      </c>
      <c r="C789" s="3" t="s">
        <v>7</v>
      </c>
      <c r="D789" s="3" t="s">
        <v>17</v>
      </c>
      <c r="E789" s="3" t="s">
        <v>9</v>
      </c>
      <c r="F789" s="3">
        <v>3</v>
      </c>
      <c r="G789" s="3">
        <v>78</v>
      </c>
    </row>
    <row r="790" spans="1:7">
      <c r="A790" s="2">
        <v>789</v>
      </c>
      <c r="B790" s="4">
        <v>35950</v>
      </c>
      <c r="C790" s="3" t="s">
        <v>7</v>
      </c>
      <c r="D790" s="3" t="s">
        <v>20</v>
      </c>
      <c r="E790" s="3" t="s">
        <v>12</v>
      </c>
      <c r="F790" s="3">
        <v>2</v>
      </c>
      <c r="G790" s="3">
        <v>704</v>
      </c>
    </row>
    <row r="791" spans="1:7">
      <c r="A791" s="2">
        <v>790</v>
      </c>
      <c r="B791" s="4">
        <v>35821</v>
      </c>
      <c r="C791" s="3" t="s">
        <v>18</v>
      </c>
      <c r="D791" s="3" t="s">
        <v>14</v>
      </c>
      <c r="E791" s="3" t="s">
        <v>9</v>
      </c>
      <c r="F791" s="3">
        <v>2</v>
      </c>
      <c r="G791" s="3">
        <v>590</v>
      </c>
    </row>
    <row r="792" spans="1:7">
      <c r="A792" s="2">
        <v>791</v>
      </c>
      <c r="B792" s="4">
        <v>36075</v>
      </c>
      <c r="C792" s="3" t="s">
        <v>7</v>
      </c>
      <c r="D792" s="3" t="s">
        <v>14</v>
      </c>
      <c r="E792" s="3" t="s">
        <v>9</v>
      </c>
      <c r="F792" s="3">
        <v>2</v>
      </c>
      <c r="G792" s="3">
        <v>590</v>
      </c>
    </row>
    <row r="793" spans="1:7">
      <c r="A793" s="2">
        <v>792</v>
      </c>
      <c r="B793" s="4">
        <v>36085</v>
      </c>
      <c r="C793" s="3" t="s">
        <v>21</v>
      </c>
      <c r="D793" s="3" t="s">
        <v>14</v>
      </c>
      <c r="E793" s="3" t="s">
        <v>9</v>
      </c>
      <c r="F793" s="3">
        <v>3</v>
      </c>
      <c r="G793" s="3">
        <v>885</v>
      </c>
    </row>
    <row r="794" spans="1:7">
      <c r="A794" s="2">
        <v>793</v>
      </c>
      <c r="B794" s="4">
        <v>35990</v>
      </c>
      <c r="C794" s="3" t="s">
        <v>10</v>
      </c>
      <c r="D794" s="3" t="s">
        <v>19</v>
      </c>
      <c r="E794" s="3" t="s">
        <v>9</v>
      </c>
      <c r="F794" s="3">
        <v>2</v>
      </c>
      <c r="G794" s="3">
        <v>30</v>
      </c>
    </row>
    <row r="795" spans="1:7">
      <c r="A795" s="2">
        <v>794</v>
      </c>
      <c r="B795" s="4">
        <v>35978</v>
      </c>
      <c r="C795" s="3" t="s">
        <v>10</v>
      </c>
      <c r="D795" s="3" t="s">
        <v>23</v>
      </c>
      <c r="E795" s="3" t="s">
        <v>9</v>
      </c>
      <c r="F795" s="3">
        <v>5</v>
      </c>
      <c r="G795" s="3">
        <v>170</v>
      </c>
    </row>
    <row r="796" spans="1:7">
      <c r="A796" s="2">
        <v>795</v>
      </c>
      <c r="B796" s="4">
        <v>35969</v>
      </c>
      <c r="C796" s="3" t="s">
        <v>7</v>
      </c>
      <c r="D796" s="3" t="s">
        <v>17</v>
      </c>
      <c r="E796" s="3" t="s">
        <v>9</v>
      </c>
      <c r="F796" s="3">
        <v>2</v>
      </c>
      <c r="G796" s="3">
        <v>52</v>
      </c>
    </row>
    <row r="797" spans="1:7">
      <c r="A797" s="2">
        <v>796</v>
      </c>
      <c r="B797" s="4">
        <v>35878</v>
      </c>
      <c r="C797" s="3" t="s">
        <v>10</v>
      </c>
      <c r="D797" s="3" t="s">
        <v>19</v>
      </c>
      <c r="E797" s="3" t="s">
        <v>12</v>
      </c>
      <c r="F797" s="3">
        <v>3</v>
      </c>
      <c r="G797" s="3">
        <v>45</v>
      </c>
    </row>
    <row r="798" spans="1:7">
      <c r="A798" s="2">
        <v>797</v>
      </c>
      <c r="B798" s="4">
        <v>36008</v>
      </c>
      <c r="C798" s="3" t="s">
        <v>24</v>
      </c>
      <c r="D798" s="3" t="s">
        <v>19</v>
      </c>
      <c r="E798" s="3" t="s">
        <v>9</v>
      </c>
      <c r="F798" s="3">
        <v>2</v>
      </c>
      <c r="G798" s="3">
        <v>30</v>
      </c>
    </row>
    <row r="799" spans="1:7">
      <c r="A799" s="2">
        <v>798</v>
      </c>
      <c r="B799" s="4">
        <v>36038</v>
      </c>
      <c r="C799" s="3" t="s">
        <v>7</v>
      </c>
      <c r="D799" s="3" t="s">
        <v>19</v>
      </c>
      <c r="E799" s="3" t="s">
        <v>12</v>
      </c>
      <c r="F799" s="3">
        <v>4</v>
      </c>
      <c r="G799" s="3">
        <v>60</v>
      </c>
    </row>
    <row r="800" spans="1:7">
      <c r="A800" s="2">
        <v>799</v>
      </c>
      <c r="B800" s="4">
        <v>35922</v>
      </c>
      <c r="C800" s="3" t="s">
        <v>10</v>
      </c>
      <c r="D800" s="3" t="s">
        <v>17</v>
      </c>
      <c r="E800" s="3" t="s">
        <v>9</v>
      </c>
      <c r="F800" s="3">
        <v>2</v>
      </c>
      <c r="G800" s="3">
        <v>52</v>
      </c>
    </row>
    <row r="801" spans="1:7">
      <c r="A801" s="2">
        <v>800</v>
      </c>
      <c r="B801" s="4">
        <v>36128</v>
      </c>
      <c r="C801" s="3" t="s">
        <v>7</v>
      </c>
      <c r="D801" s="3" t="s">
        <v>23</v>
      </c>
      <c r="E801" s="3" t="s">
        <v>12</v>
      </c>
      <c r="F801" s="3">
        <v>2</v>
      </c>
      <c r="G801" s="3">
        <v>68</v>
      </c>
    </row>
    <row r="802" spans="1:7">
      <c r="A802" s="2">
        <v>801</v>
      </c>
      <c r="B802" s="4">
        <v>36108</v>
      </c>
      <c r="C802" s="3" t="s">
        <v>7</v>
      </c>
      <c r="D802" s="3" t="s">
        <v>23</v>
      </c>
      <c r="E802" s="3" t="s">
        <v>9</v>
      </c>
      <c r="F802" s="3">
        <v>2</v>
      </c>
      <c r="G802" s="3">
        <v>68</v>
      </c>
    </row>
    <row r="803" spans="1:7">
      <c r="A803" s="2">
        <v>802</v>
      </c>
      <c r="B803" s="4">
        <v>35907</v>
      </c>
      <c r="C803" s="3" t="s">
        <v>10</v>
      </c>
      <c r="D803" s="3" t="s">
        <v>11</v>
      </c>
      <c r="E803" s="3" t="s">
        <v>9</v>
      </c>
      <c r="F803" s="3">
        <v>3</v>
      </c>
      <c r="G803" s="3">
        <v>1794</v>
      </c>
    </row>
    <row r="804" spans="1:7">
      <c r="A804" s="2">
        <v>803</v>
      </c>
      <c r="B804" s="4">
        <v>36092</v>
      </c>
      <c r="C804" s="3" t="s">
        <v>18</v>
      </c>
      <c r="D804" s="3" t="s">
        <v>14</v>
      </c>
      <c r="E804" s="3" t="s">
        <v>9</v>
      </c>
      <c r="F804" s="3">
        <v>5</v>
      </c>
      <c r="G804" s="3">
        <v>1475</v>
      </c>
    </row>
    <row r="805" spans="1:7">
      <c r="A805" s="2">
        <v>804</v>
      </c>
      <c r="B805" s="4">
        <v>36078</v>
      </c>
      <c r="C805" s="3" t="s">
        <v>24</v>
      </c>
      <c r="D805" s="3" t="s">
        <v>14</v>
      </c>
      <c r="E805" s="3" t="s">
        <v>9</v>
      </c>
      <c r="F805" s="3">
        <v>4</v>
      </c>
      <c r="G805" s="3">
        <v>1180</v>
      </c>
    </row>
    <row r="806" spans="1:7">
      <c r="A806" s="2">
        <v>805</v>
      </c>
      <c r="B806" s="4">
        <v>35880</v>
      </c>
      <c r="C806" s="3" t="s">
        <v>18</v>
      </c>
      <c r="D806" s="3" t="s">
        <v>16</v>
      </c>
      <c r="E806" s="3" t="s">
        <v>9</v>
      </c>
      <c r="F806" s="3">
        <v>5</v>
      </c>
      <c r="G806" s="3">
        <v>475</v>
      </c>
    </row>
    <row r="807" spans="1:7">
      <c r="A807" s="2">
        <v>806</v>
      </c>
      <c r="B807" s="4">
        <v>36034</v>
      </c>
      <c r="C807" s="3" t="s">
        <v>10</v>
      </c>
      <c r="D807" s="3" t="s">
        <v>19</v>
      </c>
      <c r="E807" s="3" t="s">
        <v>9</v>
      </c>
      <c r="F807" s="3">
        <v>4</v>
      </c>
      <c r="G807" s="3">
        <v>60</v>
      </c>
    </row>
    <row r="808" spans="1:7">
      <c r="A808" s="2">
        <v>807</v>
      </c>
      <c r="B808" s="4">
        <v>35934</v>
      </c>
      <c r="C808" s="3" t="s">
        <v>24</v>
      </c>
      <c r="D808" s="3" t="s">
        <v>23</v>
      </c>
      <c r="E808" s="3" t="s">
        <v>9</v>
      </c>
      <c r="F808" s="3">
        <v>2</v>
      </c>
      <c r="G808" s="3">
        <v>68</v>
      </c>
    </row>
    <row r="809" spans="1:7">
      <c r="A809" s="2">
        <v>808</v>
      </c>
      <c r="B809" s="4">
        <v>36100</v>
      </c>
      <c r="C809" s="3" t="s">
        <v>21</v>
      </c>
      <c r="D809" s="3" t="s">
        <v>17</v>
      </c>
      <c r="E809" s="3" t="s">
        <v>12</v>
      </c>
      <c r="F809" s="3">
        <v>2</v>
      </c>
      <c r="G809" s="3">
        <v>52</v>
      </c>
    </row>
    <row r="810" spans="1:7">
      <c r="A810" s="2">
        <v>809</v>
      </c>
      <c r="B810" s="4">
        <v>36045</v>
      </c>
      <c r="C810" s="3" t="s">
        <v>7</v>
      </c>
      <c r="D810" s="3" t="s">
        <v>14</v>
      </c>
      <c r="E810" s="3" t="s">
        <v>22</v>
      </c>
      <c r="F810" s="3">
        <v>3</v>
      </c>
      <c r="G810" s="3">
        <v>885</v>
      </c>
    </row>
    <row r="811" spans="1:7">
      <c r="A811" s="2">
        <v>810</v>
      </c>
      <c r="B811" s="4">
        <v>36045</v>
      </c>
      <c r="C811" s="3" t="s">
        <v>10</v>
      </c>
      <c r="D811" s="3" t="s">
        <v>11</v>
      </c>
      <c r="E811" s="3" t="s">
        <v>9</v>
      </c>
      <c r="F811" s="3">
        <v>2</v>
      </c>
      <c r="G811" s="3">
        <v>1196</v>
      </c>
    </row>
    <row r="812" spans="1:7">
      <c r="A812" s="2">
        <v>811</v>
      </c>
      <c r="B812" s="4">
        <v>35859</v>
      </c>
      <c r="C812" s="3" t="s">
        <v>21</v>
      </c>
      <c r="D812" s="3" t="s">
        <v>20</v>
      </c>
      <c r="E812" s="3" t="s">
        <v>9</v>
      </c>
      <c r="F812" s="3">
        <v>2</v>
      </c>
      <c r="G812" s="3">
        <v>704</v>
      </c>
    </row>
    <row r="813" spans="1:7">
      <c r="A813" s="2">
        <v>812</v>
      </c>
      <c r="B813" s="4">
        <v>35816</v>
      </c>
      <c r="C813" s="3" t="s">
        <v>18</v>
      </c>
      <c r="D813" s="3" t="s">
        <v>13</v>
      </c>
      <c r="E813" s="3" t="s">
        <v>9</v>
      </c>
      <c r="F813" s="3">
        <v>4</v>
      </c>
      <c r="G813" s="3">
        <v>32</v>
      </c>
    </row>
    <row r="814" spans="1:7">
      <c r="A814" s="2">
        <v>813</v>
      </c>
      <c r="B814" s="4">
        <v>35878</v>
      </c>
      <c r="C814" s="3" t="s">
        <v>18</v>
      </c>
      <c r="D814" s="3" t="s">
        <v>20</v>
      </c>
      <c r="E814" s="3" t="s">
        <v>9</v>
      </c>
      <c r="F814" s="3">
        <v>2</v>
      </c>
      <c r="G814" s="3">
        <v>704</v>
      </c>
    </row>
    <row r="815" spans="1:7">
      <c r="A815" s="2">
        <v>814</v>
      </c>
      <c r="B815" s="4">
        <v>35959</v>
      </c>
      <c r="C815" s="3" t="s">
        <v>21</v>
      </c>
      <c r="D815" s="3" t="s">
        <v>15</v>
      </c>
      <c r="E815" s="3" t="s">
        <v>9</v>
      </c>
      <c r="F815" s="3">
        <v>2</v>
      </c>
      <c r="G815" s="3">
        <v>110</v>
      </c>
    </row>
    <row r="816" spans="1:7">
      <c r="A816" s="2">
        <v>815</v>
      </c>
      <c r="B816" s="4">
        <v>36129</v>
      </c>
      <c r="C816" s="3" t="s">
        <v>10</v>
      </c>
      <c r="D816" s="3" t="s">
        <v>20</v>
      </c>
      <c r="E816" s="3" t="s">
        <v>22</v>
      </c>
      <c r="F816" s="3">
        <v>4</v>
      </c>
      <c r="G816" s="3">
        <v>1408</v>
      </c>
    </row>
    <row r="817" spans="1:7">
      <c r="A817" s="2">
        <v>816</v>
      </c>
      <c r="B817" s="4">
        <v>35871</v>
      </c>
      <c r="C817" s="3" t="s">
        <v>18</v>
      </c>
      <c r="D817" s="3" t="s">
        <v>20</v>
      </c>
      <c r="E817" s="3" t="s">
        <v>9</v>
      </c>
      <c r="F817" s="3">
        <v>3</v>
      </c>
      <c r="G817" s="3">
        <v>1056</v>
      </c>
    </row>
    <row r="818" spans="1:7">
      <c r="A818" s="2">
        <v>817</v>
      </c>
      <c r="B818" s="4">
        <v>35938</v>
      </c>
      <c r="C818" s="3" t="s">
        <v>21</v>
      </c>
      <c r="D818" s="3" t="s">
        <v>11</v>
      </c>
      <c r="E818" s="3" t="s">
        <v>9</v>
      </c>
      <c r="F818" s="3">
        <v>2</v>
      </c>
      <c r="G818" s="3">
        <v>1196</v>
      </c>
    </row>
    <row r="819" spans="1:7">
      <c r="A819" s="2">
        <v>818</v>
      </c>
      <c r="B819" s="4">
        <v>35858</v>
      </c>
      <c r="C819" s="3" t="s">
        <v>7</v>
      </c>
      <c r="D819" s="3" t="s">
        <v>8</v>
      </c>
      <c r="E819" s="3" t="s">
        <v>9</v>
      </c>
      <c r="F819" s="3">
        <v>4</v>
      </c>
      <c r="G819" s="3">
        <v>80</v>
      </c>
    </row>
    <row r="820" spans="1:7">
      <c r="A820" s="2">
        <v>819</v>
      </c>
      <c r="B820" s="4">
        <v>36062</v>
      </c>
      <c r="C820" s="3" t="s">
        <v>21</v>
      </c>
      <c r="D820" s="3" t="s">
        <v>8</v>
      </c>
      <c r="E820" s="3" t="s">
        <v>9</v>
      </c>
      <c r="F820" s="3">
        <v>2</v>
      </c>
      <c r="G820" s="3">
        <v>40</v>
      </c>
    </row>
    <row r="821" spans="1:7">
      <c r="A821" s="2">
        <v>820</v>
      </c>
      <c r="B821" s="4">
        <v>35875</v>
      </c>
      <c r="C821" s="3" t="s">
        <v>18</v>
      </c>
      <c r="D821" s="3" t="s">
        <v>16</v>
      </c>
      <c r="E821" s="3" t="s">
        <v>9</v>
      </c>
      <c r="F821" s="3">
        <v>1</v>
      </c>
      <c r="G821" s="3">
        <v>95</v>
      </c>
    </row>
    <row r="822" spans="1:7">
      <c r="A822" s="2">
        <v>821</v>
      </c>
      <c r="B822" s="4">
        <v>35914</v>
      </c>
      <c r="C822" s="3" t="s">
        <v>21</v>
      </c>
      <c r="D822" s="3" t="s">
        <v>16</v>
      </c>
      <c r="E822" s="3" t="s">
        <v>9</v>
      </c>
      <c r="F822" s="3">
        <v>3</v>
      </c>
      <c r="G822" s="3">
        <v>285</v>
      </c>
    </row>
    <row r="823" spans="1:7">
      <c r="A823" s="2">
        <v>822</v>
      </c>
      <c r="B823" s="4">
        <v>35903</v>
      </c>
      <c r="C823" s="3" t="s">
        <v>10</v>
      </c>
      <c r="D823" s="3" t="s">
        <v>17</v>
      </c>
      <c r="E823" s="3" t="s">
        <v>12</v>
      </c>
      <c r="F823" s="3">
        <v>1</v>
      </c>
      <c r="G823" s="3">
        <v>26</v>
      </c>
    </row>
    <row r="824" spans="1:7">
      <c r="A824" s="2">
        <v>823</v>
      </c>
      <c r="B824" s="4">
        <v>35857</v>
      </c>
      <c r="C824" s="3" t="s">
        <v>7</v>
      </c>
      <c r="D824" s="3" t="s">
        <v>20</v>
      </c>
      <c r="E824" s="3" t="s">
        <v>9</v>
      </c>
      <c r="F824" s="3">
        <v>4</v>
      </c>
      <c r="G824" s="3">
        <v>1408</v>
      </c>
    </row>
    <row r="825" spans="1:7">
      <c r="A825" s="2">
        <v>824</v>
      </c>
      <c r="B825" s="4">
        <v>35905</v>
      </c>
      <c r="C825" s="3" t="s">
        <v>18</v>
      </c>
      <c r="D825" s="3" t="s">
        <v>14</v>
      </c>
      <c r="E825" s="3" t="s">
        <v>22</v>
      </c>
      <c r="F825" s="3">
        <v>4</v>
      </c>
      <c r="G825" s="3">
        <v>1180</v>
      </c>
    </row>
    <row r="826" spans="1:7">
      <c r="A826" s="2">
        <v>825</v>
      </c>
      <c r="B826" s="4">
        <v>35908</v>
      </c>
      <c r="C826" s="3" t="s">
        <v>18</v>
      </c>
      <c r="D826" s="3" t="s">
        <v>20</v>
      </c>
      <c r="E826" s="3" t="s">
        <v>9</v>
      </c>
      <c r="F826" s="3">
        <v>2</v>
      </c>
      <c r="G826" s="3">
        <v>704</v>
      </c>
    </row>
    <row r="827" spans="1:7">
      <c r="A827" s="2">
        <v>826</v>
      </c>
      <c r="B827" s="4">
        <v>36157</v>
      </c>
      <c r="C827" s="3" t="s">
        <v>21</v>
      </c>
      <c r="D827" s="3" t="s">
        <v>19</v>
      </c>
      <c r="E827" s="3" t="s">
        <v>12</v>
      </c>
      <c r="F827" s="3">
        <v>4</v>
      </c>
      <c r="G827" s="3">
        <v>60</v>
      </c>
    </row>
    <row r="828" spans="1:7">
      <c r="A828" s="2">
        <v>827</v>
      </c>
      <c r="B828" s="4">
        <v>35999</v>
      </c>
      <c r="C828" s="3" t="s">
        <v>7</v>
      </c>
      <c r="D828" s="3" t="s">
        <v>14</v>
      </c>
      <c r="E828" s="3" t="s">
        <v>12</v>
      </c>
      <c r="F828" s="3">
        <v>4</v>
      </c>
      <c r="G828" s="3">
        <v>1180</v>
      </c>
    </row>
    <row r="829" spans="1:7">
      <c r="A829" s="2">
        <v>828</v>
      </c>
      <c r="B829" s="4">
        <v>35836</v>
      </c>
      <c r="C829" s="3" t="s">
        <v>7</v>
      </c>
      <c r="D829" s="3" t="s">
        <v>17</v>
      </c>
      <c r="E829" s="3" t="s">
        <v>12</v>
      </c>
      <c r="F829" s="3">
        <v>2</v>
      </c>
      <c r="G829" s="3">
        <v>52</v>
      </c>
    </row>
    <row r="830" spans="1:7">
      <c r="A830" s="2">
        <v>829</v>
      </c>
      <c r="B830" s="4">
        <v>35816</v>
      </c>
      <c r="C830" s="3" t="s">
        <v>7</v>
      </c>
      <c r="D830" s="3" t="s">
        <v>15</v>
      </c>
      <c r="E830" s="3" t="s">
        <v>9</v>
      </c>
      <c r="F830" s="3">
        <v>5</v>
      </c>
      <c r="G830" s="3">
        <v>275</v>
      </c>
    </row>
    <row r="831" spans="1:7">
      <c r="A831" s="2">
        <v>830</v>
      </c>
      <c r="B831" s="4">
        <v>35806</v>
      </c>
      <c r="C831" s="3" t="s">
        <v>7</v>
      </c>
      <c r="D831" s="3" t="s">
        <v>17</v>
      </c>
      <c r="E831" s="3" t="s">
        <v>9</v>
      </c>
      <c r="F831" s="3">
        <v>2</v>
      </c>
      <c r="G831" s="3">
        <v>52</v>
      </c>
    </row>
    <row r="832" spans="1:7">
      <c r="A832" s="2">
        <v>831</v>
      </c>
      <c r="B832" s="4">
        <v>35853</v>
      </c>
      <c r="C832" s="3" t="s">
        <v>10</v>
      </c>
      <c r="D832" s="3" t="s">
        <v>13</v>
      </c>
      <c r="E832" s="3" t="s">
        <v>12</v>
      </c>
      <c r="F832" s="3">
        <v>2</v>
      </c>
      <c r="G832" s="3">
        <v>16</v>
      </c>
    </row>
    <row r="833" spans="1:7">
      <c r="A833" s="2">
        <v>832</v>
      </c>
      <c r="B833" s="4">
        <v>35925</v>
      </c>
      <c r="C833" s="3" t="s">
        <v>7</v>
      </c>
      <c r="D833" s="3" t="s">
        <v>14</v>
      </c>
      <c r="E833" s="3" t="s">
        <v>9</v>
      </c>
      <c r="F833" s="3">
        <v>3</v>
      </c>
      <c r="G833" s="3">
        <v>885</v>
      </c>
    </row>
    <row r="834" spans="1:7">
      <c r="A834" s="2">
        <v>833</v>
      </c>
      <c r="B834" s="4">
        <v>36129</v>
      </c>
      <c r="C834" s="3" t="s">
        <v>7</v>
      </c>
      <c r="D834" s="3" t="s">
        <v>13</v>
      </c>
      <c r="E834" s="3" t="s">
        <v>9</v>
      </c>
      <c r="F834" s="3">
        <v>5</v>
      </c>
      <c r="G834" s="3">
        <v>40</v>
      </c>
    </row>
    <row r="835" spans="1:7">
      <c r="A835" s="2">
        <v>834</v>
      </c>
      <c r="B835" s="4">
        <v>35858</v>
      </c>
      <c r="C835" s="3" t="s">
        <v>21</v>
      </c>
      <c r="D835" s="3" t="s">
        <v>23</v>
      </c>
      <c r="E835" s="3" t="s">
        <v>9</v>
      </c>
      <c r="F835" s="3">
        <v>3</v>
      </c>
      <c r="G835" s="3">
        <v>102</v>
      </c>
    </row>
    <row r="836" spans="1:7">
      <c r="A836" s="2">
        <v>835</v>
      </c>
      <c r="B836" s="4">
        <v>35925</v>
      </c>
      <c r="C836" s="3" t="s">
        <v>10</v>
      </c>
      <c r="D836" s="3" t="s">
        <v>20</v>
      </c>
      <c r="E836" s="3" t="s">
        <v>22</v>
      </c>
      <c r="F836" s="3">
        <v>1</v>
      </c>
      <c r="G836" s="3">
        <v>352</v>
      </c>
    </row>
    <row r="837" spans="1:7">
      <c r="A837" s="2">
        <v>836</v>
      </c>
      <c r="B837" s="4">
        <v>35937</v>
      </c>
      <c r="C837" s="3" t="s">
        <v>7</v>
      </c>
      <c r="D837" s="3" t="s">
        <v>11</v>
      </c>
      <c r="E837" s="3" t="s">
        <v>9</v>
      </c>
      <c r="F837" s="3">
        <v>3</v>
      </c>
      <c r="G837" s="3">
        <v>1794</v>
      </c>
    </row>
    <row r="838" spans="1:7">
      <c r="A838" s="2">
        <v>837</v>
      </c>
      <c r="B838" s="4">
        <v>35945</v>
      </c>
      <c r="C838" s="3" t="s">
        <v>7</v>
      </c>
      <c r="D838" s="3" t="s">
        <v>19</v>
      </c>
      <c r="E838" s="3" t="s">
        <v>9</v>
      </c>
      <c r="F838" s="3">
        <v>3</v>
      </c>
      <c r="G838" s="3">
        <v>45</v>
      </c>
    </row>
    <row r="839" spans="1:7">
      <c r="A839" s="2">
        <v>838</v>
      </c>
      <c r="B839" s="4">
        <v>35834</v>
      </c>
      <c r="C839" s="3" t="s">
        <v>10</v>
      </c>
      <c r="D839" s="3" t="s">
        <v>11</v>
      </c>
      <c r="E839" s="3" t="s">
        <v>9</v>
      </c>
      <c r="F839" s="3">
        <v>5</v>
      </c>
      <c r="G839" s="3">
        <v>2990</v>
      </c>
    </row>
    <row r="840" spans="1:7">
      <c r="A840" s="2">
        <v>839</v>
      </c>
      <c r="B840" s="4">
        <v>35946</v>
      </c>
      <c r="C840" s="3" t="s">
        <v>10</v>
      </c>
      <c r="D840" s="3" t="s">
        <v>13</v>
      </c>
      <c r="E840" s="3" t="s">
        <v>9</v>
      </c>
      <c r="F840" s="3">
        <v>4</v>
      </c>
      <c r="G840" s="3">
        <v>32</v>
      </c>
    </row>
    <row r="841" spans="1:7">
      <c r="A841" s="2">
        <v>840</v>
      </c>
      <c r="B841" s="4">
        <v>35826</v>
      </c>
      <c r="C841" s="3" t="s">
        <v>10</v>
      </c>
      <c r="D841" s="3" t="s">
        <v>14</v>
      </c>
      <c r="E841" s="3" t="s">
        <v>9</v>
      </c>
      <c r="F841" s="3">
        <v>5</v>
      </c>
      <c r="G841" s="3">
        <v>1475</v>
      </c>
    </row>
    <row r="842" spans="1:7">
      <c r="A842" s="2">
        <v>841</v>
      </c>
      <c r="B842" s="4">
        <v>35880</v>
      </c>
      <c r="C842" s="3" t="s">
        <v>21</v>
      </c>
      <c r="D842" s="3" t="s">
        <v>13</v>
      </c>
      <c r="E842" s="3" t="s">
        <v>9</v>
      </c>
      <c r="F842" s="3">
        <v>3</v>
      </c>
      <c r="G842" s="3">
        <v>24</v>
      </c>
    </row>
    <row r="843" spans="1:7">
      <c r="A843" s="2">
        <v>842</v>
      </c>
      <c r="B843" s="4">
        <v>36105</v>
      </c>
      <c r="C843" s="3" t="s">
        <v>21</v>
      </c>
      <c r="D843" s="3" t="s">
        <v>13</v>
      </c>
      <c r="E843" s="3" t="s">
        <v>9</v>
      </c>
      <c r="F843" s="3">
        <v>5</v>
      </c>
      <c r="G843" s="3">
        <v>40</v>
      </c>
    </row>
    <row r="844" spans="1:7">
      <c r="A844" s="2">
        <v>843</v>
      </c>
      <c r="B844" s="4">
        <v>36130</v>
      </c>
      <c r="C844" s="3" t="s">
        <v>10</v>
      </c>
      <c r="D844" s="3" t="s">
        <v>20</v>
      </c>
      <c r="E844" s="3" t="s">
        <v>9</v>
      </c>
      <c r="F844" s="3">
        <v>4</v>
      </c>
      <c r="G844" s="3">
        <v>1408</v>
      </c>
    </row>
    <row r="845" spans="1:7">
      <c r="A845" s="2">
        <v>844</v>
      </c>
      <c r="B845" s="4">
        <v>35814</v>
      </c>
      <c r="C845" s="3" t="s">
        <v>24</v>
      </c>
      <c r="D845" s="3" t="s">
        <v>19</v>
      </c>
      <c r="E845" s="3" t="s">
        <v>12</v>
      </c>
      <c r="F845" s="3">
        <v>5</v>
      </c>
      <c r="G845" s="3">
        <v>75</v>
      </c>
    </row>
    <row r="846" spans="1:7">
      <c r="A846" s="2">
        <v>845</v>
      </c>
      <c r="B846" s="4">
        <v>36005</v>
      </c>
      <c r="C846" s="3" t="s">
        <v>7</v>
      </c>
      <c r="D846" s="3" t="s">
        <v>16</v>
      </c>
      <c r="E846" s="3" t="s">
        <v>12</v>
      </c>
      <c r="F846" s="3">
        <v>5</v>
      </c>
      <c r="G846" s="3">
        <v>475</v>
      </c>
    </row>
    <row r="847" spans="1:7">
      <c r="A847" s="2">
        <v>846</v>
      </c>
      <c r="B847" s="4">
        <v>36063</v>
      </c>
      <c r="C847" s="3" t="s">
        <v>10</v>
      </c>
      <c r="D847" s="3" t="s">
        <v>19</v>
      </c>
      <c r="E847" s="3" t="s">
        <v>9</v>
      </c>
      <c r="F847" s="3">
        <v>4</v>
      </c>
      <c r="G847" s="3">
        <v>60</v>
      </c>
    </row>
    <row r="848" spans="1:7">
      <c r="A848" s="2">
        <v>847</v>
      </c>
      <c r="B848" s="4">
        <v>36014</v>
      </c>
      <c r="C848" s="3" t="s">
        <v>10</v>
      </c>
      <c r="D848" s="3" t="s">
        <v>15</v>
      </c>
      <c r="E848" s="3" t="s">
        <v>12</v>
      </c>
      <c r="F848" s="3">
        <v>3</v>
      </c>
      <c r="G848" s="3">
        <v>165</v>
      </c>
    </row>
    <row r="849" spans="1:7">
      <c r="A849" s="2">
        <v>848</v>
      </c>
      <c r="B849" s="4">
        <v>36009</v>
      </c>
      <c r="C849" s="3" t="s">
        <v>10</v>
      </c>
      <c r="D849" s="3" t="s">
        <v>23</v>
      </c>
      <c r="E849" s="3" t="s">
        <v>9</v>
      </c>
      <c r="F849" s="3">
        <v>4</v>
      </c>
      <c r="G849" s="3">
        <v>136</v>
      </c>
    </row>
    <row r="850" spans="1:7">
      <c r="A850" s="2">
        <v>849</v>
      </c>
      <c r="B850" s="4">
        <v>35810</v>
      </c>
      <c r="C850" s="3" t="s">
        <v>10</v>
      </c>
      <c r="D850" s="3" t="s">
        <v>20</v>
      </c>
      <c r="E850" s="3" t="s">
        <v>9</v>
      </c>
      <c r="F850" s="3">
        <v>4</v>
      </c>
      <c r="G850" s="3">
        <v>1408</v>
      </c>
    </row>
    <row r="851" spans="1:7">
      <c r="A851" s="2">
        <v>850</v>
      </c>
      <c r="B851" s="4">
        <v>35868</v>
      </c>
      <c r="C851" s="3" t="s">
        <v>24</v>
      </c>
      <c r="D851" s="3" t="s">
        <v>17</v>
      </c>
      <c r="E851" s="3" t="s">
        <v>12</v>
      </c>
      <c r="F851" s="3">
        <v>4</v>
      </c>
      <c r="G851" s="3">
        <v>104</v>
      </c>
    </row>
    <row r="852" spans="1:7">
      <c r="A852" s="2">
        <v>851</v>
      </c>
      <c r="B852" s="4">
        <v>35877</v>
      </c>
      <c r="C852" s="3" t="s">
        <v>10</v>
      </c>
      <c r="D852" s="3" t="s">
        <v>8</v>
      </c>
      <c r="E852" s="3" t="s">
        <v>9</v>
      </c>
      <c r="F852" s="3">
        <v>4</v>
      </c>
      <c r="G852" s="3">
        <v>80</v>
      </c>
    </row>
    <row r="853" spans="1:7">
      <c r="A853" s="2">
        <v>852</v>
      </c>
      <c r="B853" s="4">
        <v>35928</v>
      </c>
      <c r="C853" s="3" t="s">
        <v>18</v>
      </c>
      <c r="D853" s="3" t="s">
        <v>11</v>
      </c>
      <c r="E853" s="3" t="s">
        <v>9</v>
      </c>
      <c r="F853" s="3">
        <v>2</v>
      </c>
      <c r="G853" s="3">
        <v>1196</v>
      </c>
    </row>
    <row r="854" spans="1:7">
      <c r="A854" s="2">
        <v>853</v>
      </c>
      <c r="B854" s="4">
        <v>36093</v>
      </c>
      <c r="C854" s="3" t="s">
        <v>10</v>
      </c>
      <c r="D854" s="3" t="s">
        <v>11</v>
      </c>
      <c r="E854" s="3" t="s">
        <v>9</v>
      </c>
      <c r="F854" s="3">
        <v>1</v>
      </c>
      <c r="G854" s="3">
        <v>598</v>
      </c>
    </row>
    <row r="855" spans="1:7">
      <c r="A855" s="2">
        <v>854</v>
      </c>
      <c r="B855" s="4">
        <v>35883</v>
      </c>
      <c r="C855" s="3" t="s">
        <v>10</v>
      </c>
      <c r="D855" s="3" t="s">
        <v>20</v>
      </c>
      <c r="E855" s="3" t="s">
        <v>9</v>
      </c>
      <c r="F855" s="3">
        <v>4</v>
      </c>
      <c r="G855" s="3">
        <v>1408</v>
      </c>
    </row>
    <row r="856" spans="1:7">
      <c r="A856" s="2">
        <v>855</v>
      </c>
      <c r="B856" s="4">
        <v>36095</v>
      </c>
      <c r="C856" s="3" t="s">
        <v>10</v>
      </c>
      <c r="D856" s="3" t="s">
        <v>14</v>
      </c>
      <c r="E856" s="3" t="s">
        <v>9</v>
      </c>
      <c r="F856" s="3">
        <v>2</v>
      </c>
      <c r="G856" s="3">
        <v>590</v>
      </c>
    </row>
    <row r="857" spans="1:7">
      <c r="A857" s="2">
        <v>856</v>
      </c>
      <c r="B857" s="4">
        <v>35921</v>
      </c>
      <c r="C857" s="3" t="s">
        <v>7</v>
      </c>
      <c r="D857" s="3" t="s">
        <v>20</v>
      </c>
      <c r="E857" s="3" t="s">
        <v>9</v>
      </c>
      <c r="F857" s="3">
        <v>5</v>
      </c>
      <c r="G857" s="3">
        <v>1760</v>
      </c>
    </row>
    <row r="858" spans="1:7">
      <c r="A858" s="2">
        <v>857</v>
      </c>
      <c r="B858" s="4">
        <v>36112</v>
      </c>
      <c r="C858" s="3" t="s">
        <v>7</v>
      </c>
      <c r="D858" s="3" t="s">
        <v>23</v>
      </c>
      <c r="E858" s="3" t="s">
        <v>9</v>
      </c>
      <c r="F858" s="3">
        <v>4</v>
      </c>
      <c r="G858" s="3">
        <v>136</v>
      </c>
    </row>
    <row r="859" spans="1:7">
      <c r="A859" s="2">
        <v>858</v>
      </c>
      <c r="B859" s="4">
        <v>36134</v>
      </c>
      <c r="C859" s="3" t="s">
        <v>10</v>
      </c>
      <c r="D859" s="3" t="s">
        <v>15</v>
      </c>
      <c r="E859" s="3" t="s">
        <v>9</v>
      </c>
      <c r="F859" s="3">
        <v>3</v>
      </c>
      <c r="G859" s="3">
        <v>165</v>
      </c>
    </row>
    <row r="860" spans="1:7">
      <c r="A860" s="2">
        <v>859</v>
      </c>
      <c r="B860" s="4">
        <v>35920</v>
      </c>
      <c r="C860" s="3" t="s">
        <v>10</v>
      </c>
      <c r="D860" s="3" t="s">
        <v>17</v>
      </c>
      <c r="E860" s="3" t="s">
        <v>22</v>
      </c>
      <c r="F860" s="3">
        <v>3</v>
      </c>
      <c r="G860" s="3">
        <v>78</v>
      </c>
    </row>
    <row r="861" spans="1:7">
      <c r="A861" s="2">
        <v>860</v>
      </c>
      <c r="B861" s="4">
        <v>35883</v>
      </c>
      <c r="C861" s="3" t="s">
        <v>21</v>
      </c>
      <c r="D861" s="3" t="s">
        <v>17</v>
      </c>
      <c r="E861" s="3" t="s">
        <v>22</v>
      </c>
      <c r="F861" s="3">
        <v>4</v>
      </c>
      <c r="G861" s="3">
        <v>104</v>
      </c>
    </row>
    <row r="862" spans="1:7">
      <c r="A862" s="2">
        <v>861</v>
      </c>
      <c r="B862" s="4">
        <v>36083</v>
      </c>
      <c r="C862" s="3" t="s">
        <v>7</v>
      </c>
      <c r="D862" s="3" t="s">
        <v>11</v>
      </c>
      <c r="E862" s="3" t="s">
        <v>9</v>
      </c>
      <c r="F862" s="3">
        <v>3</v>
      </c>
      <c r="G862" s="3">
        <v>1794</v>
      </c>
    </row>
    <row r="863" spans="1:7">
      <c r="A863" s="2">
        <v>862</v>
      </c>
      <c r="B863" s="4">
        <v>36111</v>
      </c>
      <c r="C863" s="3" t="s">
        <v>10</v>
      </c>
      <c r="D863" s="3" t="s">
        <v>19</v>
      </c>
      <c r="E863" s="3" t="s">
        <v>9</v>
      </c>
      <c r="F863" s="3">
        <v>2</v>
      </c>
      <c r="G863" s="3">
        <v>30</v>
      </c>
    </row>
    <row r="864" spans="1:7">
      <c r="A864" s="2">
        <v>863</v>
      </c>
      <c r="B864" s="4">
        <v>35855</v>
      </c>
      <c r="C864" s="3" t="s">
        <v>18</v>
      </c>
      <c r="D864" s="3" t="s">
        <v>8</v>
      </c>
      <c r="E864" s="3" t="s">
        <v>9</v>
      </c>
      <c r="F864" s="3">
        <v>2</v>
      </c>
      <c r="G864" s="3">
        <v>40</v>
      </c>
    </row>
    <row r="865" spans="1:7">
      <c r="A865" s="2">
        <v>864</v>
      </c>
      <c r="B865" s="4">
        <v>36085</v>
      </c>
      <c r="C865" s="3" t="s">
        <v>10</v>
      </c>
      <c r="D865" s="3" t="s">
        <v>11</v>
      </c>
      <c r="E865" s="3" t="s">
        <v>12</v>
      </c>
      <c r="F865" s="3">
        <v>5</v>
      </c>
      <c r="G865" s="3">
        <v>2990</v>
      </c>
    </row>
    <row r="866" spans="1:7">
      <c r="A866" s="2">
        <v>865</v>
      </c>
      <c r="B866" s="4">
        <v>35865</v>
      </c>
      <c r="C866" s="3" t="s">
        <v>24</v>
      </c>
      <c r="D866" s="3" t="s">
        <v>15</v>
      </c>
      <c r="E866" s="3" t="s">
        <v>9</v>
      </c>
      <c r="F866" s="3">
        <v>5</v>
      </c>
      <c r="G866" s="3">
        <v>275</v>
      </c>
    </row>
    <row r="867" spans="1:7">
      <c r="A867" s="2">
        <v>866</v>
      </c>
      <c r="B867" s="4">
        <v>35863</v>
      </c>
      <c r="C867" s="3" t="s">
        <v>10</v>
      </c>
      <c r="D867" s="3" t="s">
        <v>19</v>
      </c>
      <c r="E867" s="3" t="s">
        <v>9</v>
      </c>
      <c r="F867" s="3">
        <v>5</v>
      </c>
      <c r="G867" s="3">
        <v>75</v>
      </c>
    </row>
    <row r="868" spans="1:7">
      <c r="A868" s="2">
        <v>867</v>
      </c>
      <c r="B868" s="4">
        <v>36023</v>
      </c>
      <c r="C868" s="3" t="s">
        <v>10</v>
      </c>
      <c r="D868" s="3" t="s">
        <v>15</v>
      </c>
      <c r="E868" s="3" t="s">
        <v>12</v>
      </c>
      <c r="F868" s="3">
        <v>4</v>
      </c>
      <c r="G868" s="3">
        <v>220</v>
      </c>
    </row>
    <row r="869" spans="1:7">
      <c r="A869" s="2">
        <v>868</v>
      </c>
      <c r="B869" s="4">
        <v>35965</v>
      </c>
      <c r="C869" s="3" t="s">
        <v>7</v>
      </c>
      <c r="D869" s="3" t="s">
        <v>11</v>
      </c>
      <c r="E869" s="3" t="s">
        <v>22</v>
      </c>
      <c r="F869" s="3">
        <v>4</v>
      </c>
      <c r="G869" s="3">
        <v>2392</v>
      </c>
    </row>
    <row r="870" spans="1:7">
      <c r="A870" s="2">
        <v>869</v>
      </c>
      <c r="B870" s="4">
        <v>36133</v>
      </c>
      <c r="C870" s="3" t="s">
        <v>10</v>
      </c>
      <c r="D870" s="3" t="s">
        <v>17</v>
      </c>
      <c r="E870" s="3" t="s">
        <v>22</v>
      </c>
      <c r="F870" s="3">
        <v>2</v>
      </c>
      <c r="G870" s="3">
        <v>52</v>
      </c>
    </row>
    <row r="871" spans="1:7">
      <c r="A871" s="2">
        <v>870</v>
      </c>
      <c r="B871" s="4">
        <v>36088</v>
      </c>
      <c r="C871" s="3" t="s">
        <v>7</v>
      </c>
      <c r="D871" s="3" t="s">
        <v>23</v>
      </c>
      <c r="E871" s="3" t="s">
        <v>9</v>
      </c>
      <c r="F871" s="3">
        <v>3</v>
      </c>
      <c r="G871" s="3">
        <v>102</v>
      </c>
    </row>
    <row r="872" spans="1:7">
      <c r="A872" s="2">
        <v>871</v>
      </c>
      <c r="B872" s="4">
        <v>35964</v>
      </c>
      <c r="C872" s="3" t="s">
        <v>10</v>
      </c>
      <c r="D872" s="3" t="s">
        <v>13</v>
      </c>
      <c r="E872" s="3" t="s">
        <v>9</v>
      </c>
      <c r="F872" s="3">
        <v>5</v>
      </c>
      <c r="G872" s="3">
        <v>40</v>
      </c>
    </row>
    <row r="873" spans="1:7">
      <c r="A873" s="2">
        <v>872</v>
      </c>
      <c r="B873" s="4">
        <v>35876</v>
      </c>
      <c r="C873" s="3" t="s">
        <v>10</v>
      </c>
      <c r="D873" s="3" t="s">
        <v>14</v>
      </c>
      <c r="E873" s="3" t="s">
        <v>9</v>
      </c>
      <c r="F873" s="3">
        <v>2</v>
      </c>
      <c r="G873" s="3">
        <v>590</v>
      </c>
    </row>
    <row r="874" spans="1:7">
      <c r="A874" s="2">
        <v>873</v>
      </c>
      <c r="B874" s="4">
        <v>36028</v>
      </c>
      <c r="C874" s="3" t="s">
        <v>10</v>
      </c>
      <c r="D874" s="3" t="s">
        <v>14</v>
      </c>
      <c r="E874" s="3" t="s">
        <v>9</v>
      </c>
      <c r="F874" s="3">
        <v>2</v>
      </c>
      <c r="G874" s="3">
        <v>590</v>
      </c>
    </row>
    <row r="875" spans="1:7">
      <c r="A875" s="2">
        <v>874</v>
      </c>
      <c r="B875" s="4">
        <v>36004</v>
      </c>
      <c r="C875" s="3" t="s">
        <v>10</v>
      </c>
      <c r="D875" s="3" t="s">
        <v>13</v>
      </c>
      <c r="E875" s="3" t="s">
        <v>9</v>
      </c>
      <c r="F875" s="3">
        <v>1</v>
      </c>
      <c r="G875" s="3">
        <v>8</v>
      </c>
    </row>
    <row r="876" spans="1:7">
      <c r="A876" s="2">
        <v>875</v>
      </c>
      <c r="B876" s="4">
        <v>36111</v>
      </c>
      <c r="C876" s="3" t="s">
        <v>10</v>
      </c>
      <c r="D876" s="3" t="s">
        <v>20</v>
      </c>
      <c r="E876" s="3" t="s">
        <v>9</v>
      </c>
      <c r="F876" s="3">
        <v>3</v>
      </c>
      <c r="G876" s="3">
        <v>1056</v>
      </c>
    </row>
    <row r="877" spans="1:7">
      <c r="A877" s="2">
        <v>876</v>
      </c>
      <c r="B877" s="4">
        <v>35913</v>
      </c>
      <c r="C877" s="3" t="s">
        <v>18</v>
      </c>
      <c r="D877" s="3" t="s">
        <v>14</v>
      </c>
      <c r="E877" s="3" t="s">
        <v>9</v>
      </c>
      <c r="F877" s="3">
        <v>3</v>
      </c>
      <c r="G877" s="3">
        <v>885</v>
      </c>
    </row>
    <row r="878" spans="1:7">
      <c r="A878" s="2">
        <v>877</v>
      </c>
      <c r="B878" s="4">
        <v>36076</v>
      </c>
      <c r="C878" s="3" t="s">
        <v>10</v>
      </c>
      <c r="D878" s="3" t="s">
        <v>15</v>
      </c>
      <c r="E878" s="3" t="s">
        <v>9</v>
      </c>
      <c r="F878" s="3">
        <v>1</v>
      </c>
      <c r="G878" s="3">
        <v>55</v>
      </c>
    </row>
    <row r="879" spans="1:7">
      <c r="A879" s="2">
        <v>878</v>
      </c>
      <c r="B879" s="4">
        <v>35982</v>
      </c>
      <c r="C879" s="3" t="s">
        <v>7</v>
      </c>
      <c r="D879" s="3" t="s">
        <v>14</v>
      </c>
      <c r="E879" s="3" t="s">
        <v>12</v>
      </c>
      <c r="F879" s="3">
        <v>2</v>
      </c>
      <c r="G879" s="3">
        <v>590</v>
      </c>
    </row>
    <row r="880" spans="1:7">
      <c r="A880" s="2">
        <v>879</v>
      </c>
      <c r="B880" s="4">
        <v>36019</v>
      </c>
      <c r="C880" s="3" t="s">
        <v>10</v>
      </c>
      <c r="D880" s="3" t="s">
        <v>17</v>
      </c>
      <c r="E880" s="3" t="s">
        <v>9</v>
      </c>
      <c r="F880" s="3">
        <v>2</v>
      </c>
      <c r="G880" s="3">
        <v>52</v>
      </c>
    </row>
    <row r="881" spans="1:7">
      <c r="A881" s="2">
        <v>880</v>
      </c>
      <c r="B881" s="4">
        <v>36159</v>
      </c>
      <c r="C881" s="3" t="s">
        <v>7</v>
      </c>
      <c r="D881" s="3" t="s">
        <v>8</v>
      </c>
      <c r="E881" s="3" t="s">
        <v>9</v>
      </c>
      <c r="F881" s="3">
        <v>3</v>
      </c>
      <c r="G881" s="3">
        <v>60</v>
      </c>
    </row>
    <row r="882" spans="1:7">
      <c r="A882" s="2">
        <v>881</v>
      </c>
      <c r="B882" s="4">
        <v>36018</v>
      </c>
      <c r="C882" s="3" t="s">
        <v>10</v>
      </c>
      <c r="D882" s="3" t="s">
        <v>11</v>
      </c>
      <c r="E882" s="3" t="s">
        <v>9</v>
      </c>
      <c r="F882" s="3">
        <v>2</v>
      </c>
      <c r="G882" s="3">
        <v>1196</v>
      </c>
    </row>
    <row r="883" spans="1:7">
      <c r="A883" s="2">
        <v>882</v>
      </c>
      <c r="B883" s="4">
        <v>36091</v>
      </c>
      <c r="C883" s="3" t="s">
        <v>7</v>
      </c>
      <c r="D883" s="3" t="s">
        <v>13</v>
      </c>
      <c r="E883" s="3" t="s">
        <v>9</v>
      </c>
      <c r="F883" s="3">
        <v>5</v>
      </c>
      <c r="G883" s="3">
        <v>40</v>
      </c>
    </row>
    <row r="884" spans="1:7">
      <c r="A884" s="2">
        <v>883</v>
      </c>
      <c r="B884" s="4">
        <v>36135</v>
      </c>
      <c r="C884" s="3" t="s">
        <v>24</v>
      </c>
      <c r="D884" s="3" t="s">
        <v>13</v>
      </c>
      <c r="E884" s="3" t="s">
        <v>9</v>
      </c>
      <c r="F884" s="3">
        <v>3</v>
      </c>
      <c r="G884" s="3">
        <v>24</v>
      </c>
    </row>
    <row r="885" spans="1:7">
      <c r="A885" s="2">
        <v>884</v>
      </c>
      <c r="B885" s="4">
        <v>36052</v>
      </c>
      <c r="C885" s="3" t="s">
        <v>21</v>
      </c>
      <c r="D885" s="3" t="s">
        <v>17</v>
      </c>
      <c r="E885" s="3" t="s">
        <v>9</v>
      </c>
      <c r="F885" s="3">
        <v>4</v>
      </c>
      <c r="G885" s="3">
        <v>104</v>
      </c>
    </row>
    <row r="886" spans="1:7">
      <c r="A886" s="2">
        <v>885</v>
      </c>
      <c r="B886" s="4">
        <v>35898</v>
      </c>
      <c r="C886" s="3" t="s">
        <v>10</v>
      </c>
      <c r="D886" s="3" t="s">
        <v>11</v>
      </c>
      <c r="E886" s="3" t="s">
        <v>9</v>
      </c>
      <c r="F886" s="3">
        <v>1</v>
      </c>
      <c r="G886" s="3">
        <v>598</v>
      </c>
    </row>
    <row r="887" spans="1:7">
      <c r="A887" s="2">
        <v>886</v>
      </c>
      <c r="B887" s="4">
        <v>35896</v>
      </c>
      <c r="C887" s="3" t="s">
        <v>10</v>
      </c>
      <c r="D887" s="3" t="s">
        <v>20</v>
      </c>
      <c r="E887" s="3" t="s">
        <v>9</v>
      </c>
      <c r="F887" s="3">
        <v>1</v>
      </c>
      <c r="G887" s="3">
        <v>352</v>
      </c>
    </row>
    <row r="888" spans="1:7">
      <c r="A888" s="2">
        <v>887</v>
      </c>
      <c r="B888" s="4">
        <v>36048</v>
      </c>
      <c r="C888" s="3" t="s">
        <v>18</v>
      </c>
      <c r="D888" s="3" t="s">
        <v>14</v>
      </c>
      <c r="E888" s="3" t="s">
        <v>9</v>
      </c>
      <c r="F888" s="3">
        <v>4</v>
      </c>
      <c r="G888" s="3">
        <v>1180</v>
      </c>
    </row>
    <row r="889" spans="1:7">
      <c r="A889" s="2">
        <v>888</v>
      </c>
      <c r="B889" s="4">
        <v>36138</v>
      </c>
      <c r="C889" s="3" t="s">
        <v>10</v>
      </c>
      <c r="D889" s="3" t="s">
        <v>14</v>
      </c>
      <c r="E889" s="3" t="s">
        <v>12</v>
      </c>
      <c r="F889" s="3">
        <v>4</v>
      </c>
      <c r="G889" s="3">
        <v>1180</v>
      </c>
    </row>
    <row r="890" spans="1:7">
      <c r="A890" s="2">
        <v>889</v>
      </c>
      <c r="B890" s="4">
        <v>35944</v>
      </c>
      <c r="C890" s="3" t="s">
        <v>18</v>
      </c>
      <c r="D890" s="3" t="s">
        <v>8</v>
      </c>
      <c r="E890" s="3" t="s">
        <v>12</v>
      </c>
      <c r="F890" s="3">
        <v>2</v>
      </c>
      <c r="G890" s="3">
        <v>40</v>
      </c>
    </row>
    <row r="891" spans="1:7">
      <c r="A891" s="2">
        <v>890</v>
      </c>
      <c r="B891" s="4">
        <v>35892</v>
      </c>
      <c r="C891" s="3" t="s">
        <v>24</v>
      </c>
      <c r="D891" s="3" t="s">
        <v>14</v>
      </c>
      <c r="E891" s="3" t="s">
        <v>9</v>
      </c>
      <c r="F891" s="3">
        <v>3</v>
      </c>
      <c r="G891" s="3">
        <v>885</v>
      </c>
    </row>
    <row r="892" spans="1:7">
      <c r="A892" s="2">
        <v>891</v>
      </c>
      <c r="B892" s="4">
        <v>35904</v>
      </c>
      <c r="C892" s="3" t="s">
        <v>7</v>
      </c>
      <c r="D892" s="3" t="s">
        <v>17</v>
      </c>
      <c r="E892" s="3" t="s">
        <v>9</v>
      </c>
      <c r="F892" s="3">
        <v>4</v>
      </c>
      <c r="G892" s="3">
        <v>104</v>
      </c>
    </row>
    <row r="893" spans="1:7">
      <c r="A893" s="2">
        <v>892</v>
      </c>
      <c r="B893" s="4">
        <v>35956</v>
      </c>
      <c r="C893" s="3" t="s">
        <v>10</v>
      </c>
      <c r="D893" s="3" t="s">
        <v>13</v>
      </c>
      <c r="E893" s="3" t="s">
        <v>9</v>
      </c>
      <c r="F893" s="3">
        <v>3</v>
      </c>
      <c r="G893" s="3">
        <v>24</v>
      </c>
    </row>
    <row r="894" spans="1:7">
      <c r="A894" s="2">
        <v>893</v>
      </c>
      <c r="B894" s="4">
        <v>35864</v>
      </c>
      <c r="C894" s="3" t="s">
        <v>10</v>
      </c>
      <c r="D894" s="3" t="s">
        <v>23</v>
      </c>
      <c r="E894" s="3" t="s">
        <v>9</v>
      </c>
      <c r="F894" s="3">
        <v>1</v>
      </c>
      <c r="G894" s="3">
        <v>34</v>
      </c>
    </row>
    <row r="895" spans="1:7">
      <c r="A895" s="2">
        <v>894</v>
      </c>
      <c r="B895" s="4">
        <v>36040</v>
      </c>
      <c r="C895" s="3" t="s">
        <v>10</v>
      </c>
      <c r="D895" s="3" t="s">
        <v>13</v>
      </c>
      <c r="E895" s="3" t="s">
        <v>9</v>
      </c>
      <c r="F895" s="3">
        <v>4</v>
      </c>
      <c r="G895" s="3">
        <v>32</v>
      </c>
    </row>
    <row r="896" spans="1:7">
      <c r="A896" s="2">
        <v>895</v>
      </c>
      <c r="B896" s="4">
        <v>36156</v>
      </c>
      <c r="C896" s="3" t="s">
        <v>21</v>
      </c>
      <c r="D896" s="3" t="s">
        <v>20</v>
      </c>
      <c r="E896" s="3" t="s">
        <v>9</v>
      </c>
      <c r="F896" s="3">
        <v>2</v>
      </c>
      <c r="G896" s="3">
        <v>704</v>
      </c>
    </row>
    <row r="897" spans="1:7">
      <c r="A897" s="2">
        <v>896</v>
      </c>
      <c r="B897" s="4">
        <v>36041</v>
      </c>
      <c r="C897" s="3" t="s">
        <v>7</v>
      </c>
      <c r="D897" s="3" t="s">
        <v>11</v>
      </c>
      <c r="E897" s="3" t="s">
        <v>12</v>
      </c>
      <c r="F897" s="3">
        <v>2</v>
      </c>
      <c r="G897" s="3">
        <v>1196</v>
      </c>
    </row>
    <row r="898" spans="1:7">
      <c r="A898" s="2">
        <v>897</v>
      </c>
      <c r="B898" s="4">
        <v>35945</v>
      </c>
      <c r="C898" s="3" t="s">
        <v>7</v>
      </c>
      <c r="D898" s="3" t="s">
        <v>17</v>
      </c>
      <c r="E898" s="3" t="s">
        <v>12</v>
      </c>
      <c r="F898" s="3">
        <v>2</v>
      </c>
      <c r="G898" s="3">
        <v>52</v>
      </c>
    </row>
    <row r="899" spans="1:7">
      <c r="A899" s="2">
        <v>898</v>
      </c>
      <c r="B899" s="4">
        <v>35879</v>
      </c>
      <c r="C899" s="3" t="s">
        <v>7</v>
      </c>
      <c r="D899" s="3" t="s">
        <v>8</v>
      </c>
      <c r="E899" s="3" t="s">
        <v>9</v>
      </c>
      <c r="F899" s="3">
        <v>2</v>
      </c>
      <c r="G899" s="3">
        <v>40</v>
      </c>
    </row>
    <row r="900" spans="1:7">
      <c r="A900" s="2">
        <v>899</v>
      </c>
      <c r="B900" s="4">
        <v>36132</v>
      </c>
      <c r="C900" s="3" t="s">
        <v>10</v>
      </c>
      <c r="D900" s="3" t="s">
        <v>17</v>
      </c>
      <c r="E900" s="3" t="s">
        <v>22</v>
      </c>
      <c r="F900" s="3">
        <v>2</v>
      </c>
      <c r="G900" s="3">
        <v>52</v>
      </c>
    </row>
    <row r="901" spans="1:7">
      <c r="A901" s="2">
        <v>900</v>
      </c>
      <c r="B901" s="4">
        <v>35989</v>
      </c>
      <c r="C901" s="3" t="s">
        <v>7</v>
      </c>
      <c r="D901" s="3" t="s">
        <v>17</v>
      </c>
      <c r="E901" s="3" t="s">
        <v>9</v>
      </c>
      <c r="F901" s="3">
        <v>3</v>
      </c>
      <c r="G901" s="3">
        <v>78</v>
      </c>
    </row>
    <row r="902" spans="1:7">
      <c r="A902" s="2">
        <v>901</v>
      </c>
      <c r="B902" s="4">
        <v>35989</v>
      </c>
      <c r="C902" s="3" t="s">
        <v>18</v>
      </c>
      <c r="D902" s="3" t="s">
        <v>13</v>
      </c>
      <c r="E902" s="3" t="s">
        <v>9</v>
      </c>
      <c r="F902" s="3">
        <v>4</v>
      </c>
      <c r="G902" s="3">
        <v>32</v>
      </c>
    </row>
    <row r="903" spans="1:7">
      <c r="A903" s="2">
        <v>902</v>
      </c>
      <c r="B903" s="4">
        <v>36154</v>
      </c>
      <c r="C903" s="3" t="s">
        <v>10</v>
      </c>
      <c r="D903" s="3" t="s">
        <v>15</v>
      </c>
      <c r="E903" s="3" t="s">
        <v>9</v>
      </c>
      <c r="F903" s="3">
        <v>4</v>
      </c>
      <c r="G903" s="3">
        <v>220</v>
      </c>
    </row>
    <row r="904" spans="1:7">
      <c r="A904" s="2">
        <v>903</v>
      </c>
      <c r="B904" s="4">
        <v>35905</v>
      </c>
      <c r="C904" s="3" t="s">
        <v>24</v>
      </c>
      <c r="D904" s="3" t="s">
        <v>11</v>
      </c>
      <c r="E904" s="3" t="s">
        <v>12</v>
      </c>
      <c r="F904" s="3">
        <v>1</v>
      </c>
      <c r="G904" s="3">
        <v>598</v>
      </c>
    </row>
    <row r="905" spans="1:7">
      <c r="A905" s="2">
        <v>904</v>
      </c>
      <c r="B905" s="4">
        <v>36040</v>
      </c>
      <c r="C905" s="3" t="s">
        <v>10</v>
      </c>
      <c r="D905" s="3" t="s">
        <v>13</v>
      </c>
      <c r="E905" s="3" t="s">
        <v>12</v>
      </c>
      <c r="F905" s="3">
        <v>5</v>
      </c>
      <c r="G905" s="3">
        <v>40</v>
      </c>
    </row>
    <row r="906" spans="1:7">
      <c r="A906" s="2">
        <v>905</v>
      </c>
      <c r="B906" s="4">
        <v>36054</v>
      </c>
      <c r="C906" s="3" t="s">
        <v>10</v>
      </c>
      <c r="D906" s="3" t="s">
        <v>13</v>
      </c>
      <c r="E906" s="3" t="s">
        <v>9</v>
      </c>
      <c r="F906" s="3">
        <v>1</v>
      </c>
      <c r="G906" s="3">
        <v>8</v>
      </c>
    </row>
    <row r="907" spans="1:7">
      <c r="A907" s="2">
        <v>906</v>
      </c>
      <c r="B907" s="4">
        <v>35879</v>
      </c>
      <c r="C907" s="3" t="s">
        <v>18</v>
      </c>
      <c r="D907" s="3" t="s">
        <v>8</v>
      </c>
      <c r="E907" s="3" t="s">
        <v>9</v>
      </c>
      <c r="F907" s="3">
        <v>4</v>
      </c>
      <c r="G907" s="3">
        <v>80</v>
      </c>
    </row>
    <row r="908" spans="1:7">
      <c r="A908" s="2">
        <v>907</v>
      </c>
      <c r="B908" s="4">
        <v>35810</v>
      </c>
      <c r="C908" s="3" t="s">
        <v>10</v>
      </c>
      <c r="D908" s="3" t="s">
        <v>20</v>
      </c>
      <c r="E908" s="3" t="s">
        <v>9</v>
      </c>
      <c r="F908" s="3">
        <v>3</v>
      </c>
      <c r="G908" s="3">
        <v>1056</v>
      </c>
    </row>
    <row r="909" spans="1:7">
      <c r="A909" s="2">
        <v>908</v>
      </c>
      <c r="B909" s="4">
        <v>36051</v>
      </c>
      <c r="C909" s="3" t="s">
        <v>24</v>
      </c>
      <c r="D909" s="3" t="s">
        <v>13</v>
      </c>
      <c r="E909" s="3" t="s">
        <v>9</v>
      </c>
      <c r="F909" s="3">
        <v>5</v>
      </c>
      <c r="G909" s="3">
        <v>40</v>
      </c>
    </row>
    <row r="910" spans="1:7">
      <c r="A910" s="2">
        <v>909</v>
      </c>
      <c r="B910" s="4">
        <v>35985</v>
      </c>
      <c r="C910" s="3" t="s">
        <v>7</v>
      </c>
      <c r="D910" s="3" t="s">
        <v>11</v>
      </c>
      <c r="E910" s="3" t="s">
        <v>9</v>
      </c>
      <c r="F910" s="3">
        <v>5</v>
      </c>
      <c r="G910" s="3">
        <v>2990</v>
      </c>
    </row>
    <row r="911" spans="1:7">
      <c r="A911" s="2">
        <v>910</v>
      </c>
      <c r="B911" s="4">
        <v>35859</v>
      </c>
      <c r="C911" s="3" t="s">
        <v>7</v>
      </c>
      <c r="D911" s="3" t="s">
        <v>15</v>
      </c>
      <c r="E911" s="3" t="s">
        <v>12</v>
      </c>
      <c r="F911" s="3">
        <v>5</v>
      </c>
      <c r="G911" s="3">
        <v>275</v>
      </c>
    </row>
    <row r="912" spans="1:7">
      <c r="A912" s="2">
        <v>911</v>
      </c>
      <c r="B912" s="4">
        <v>36015</v>
      </c>
      <c r="C912" s="3" t="s">
        <v>7</v>
      </c>
      <c r="D912" s="3" t="s">
        <v>19</v>
      </c>
      <c r="E912" s="3" t="s">
        <v>12</v>
      </c>
      <c r="F912" s="3">
        <v>4</v>
      </c>
      <c r="G912" s="3">
        <v>60</v>
      </c>
    </row>
    <row r="913" spans="1:7">
      <c r="A913" s="2">
        <v>912</v>
      </c>
      <c r="B913" s="4">
        <v>35981</v>
      </c>
      <c r="C913" s="3" t="s">
        <v>10</v>
      </c>
      <c r="D913" s="3" t="s">
        <v>13</v>
      </c>
      <c r="E913" s="3" t="s">
        <v>9</v>
      </c>
      <c r="F913" s="3">
        <v>4</v>
      </c>
      <c r="G913" s="3">
        <v>32</v>
      </c>
    </row>
    <row r="914" spans="1:7">
      <c r="A914" s="2">
        <v>913</v>
      </c>
      <c r="B914" s="4">
        <v>35926</v>
      </c>
      <c r="C914" s="3" t="s">
        <v>10</v>
      </c>
      <c r="D914" s="3" t="s">
        <v>13</v>
      </c>
      <c r="E914" s="3" t="s">
        <v>9</v>
      </c>
      <c r="F914" s="3">
        <v>4</v>
      </c>
      <c r="G914" s="3">
        <v>32</v>
      </c>
    </row>
    <row r="915" spans="1:7">
      <c r="A915" s="2">
        <v>914</v>
      </c>
      <c r="B915" s="4">
        <v>36093</v>
      </c>
      <c r="C915" s="3" t="s">
        <v>10</v>
      </c>
      <c r="D915" s="3" t="s">
        <v>19</v>
      </c>
      <c r="E915" s="3" t="s">
        <v>9</v>
      </c>
      <c r="F915" s="3">
        <v>2</v>
      </c>
      <c r="G915" s="3">
        <v>30</v>
      </c>
    </row>
    <row r="916" spans="1:7">
      <c r="A916" s="2">
        <v>915</v>
      </c>
      <c r="B916" s="4">
        <v>35868</v>
      </c>
      <c r="C916" s="3" t="s">
        <v>10</v>
      </c>
      <c r="D916" s="3" t="s">
        <v>14</v>
      </c>
      <c r="E916" s="3" t="s">
        <v>9</v>
      </c>
      <c r="F916" s="3">
        <v>3</v>
      </c>
      <c r="G916" s="3">
        <v>885</v>
      </c>
    </row>
    <row r="917" spans="1:7">
      <c r="A917" s="2">
        <v>916</v>
      </c>
      <c r="B917" s="4">
        <v>36001</v>
      </c>
      <c r="C917" s="3" t="s">
        <v>18</v>
      </c>
      <c r="D917" s="3" t="s">
        <v>14</v>
      </c>
      <c r="E917" s="3" t="s">
        <v>9</v>
      </c>
      <c r="F917" s="3">
        <v>3</v>
      </c>
      <c r="G917" s="3">
        <v>885</v>
      </c>
    </row>
    <row r="918" spans="1:7">
      <c r="A918" s="2">
        <v>917</v>
      </c>
      <c r="B918" s="4">
        <v>36069</v>
      </c>
      <c r="C918" s="3" t="s">
        <v>10</v>
      </c>
      <c r="D918" s="3" t="s">
        <v>14</v>
      </c>
      <c r="E918" s="3" t="s">
        <v>9</v>
      </c>
      <c r="F918" s="3">
        <v>5</v>
      </c>
      <c r="G918" s="3">
        <v>1475</v>
      </c>
    </row>
    <row r="919" spans="1:7">
      <c r="A919" s="2">
        <v>918</v>
      </c>
      <c r="B919" s="4">
        <v>36006</v>
      </c>
      <c r="C919" s="3" t="s">
        <v>10</v>
      </c>
      <c r="D919" s="3" t="s">
        <v>20</v>
      </c>
      <c r="E919" s="3" t="s">
        <v>9</v>
      </c>
      <c r="F919" s="3">
        <v>2</v>
      </c>
      <c r="G919" s="3">
        <v>704</v>
      </c>
    </row>
    <row r="920" spans="1:7">
      <c r="A920" s="2">
        <v>919</v>
      </c>
      <c r="B920" s="4">
        <v>36025</v>
      </c>
      <c r="C920" s="3" t="s">
        <v>7</v>
      </c>
      <c r="D920" s="3" t="s">
        <v>11</v>
      </c>
      <c r="E920" s="3" t="s">
        <v>12</v>
      </c>
      <c r="F920" s="3">
        <v>3</v>
      </c>
      <c r="G920" s="3">
        <v>1794</v>
      </c>
    </row>
    <row r="921" spans="1:7">
      <c r="A921" s="2">
        <v>920</v>
      </c>
      <c r="B921" s="4">
        <v>35835</v>
      </c>
      <c r="C921" s="3" t="s">
        <v>10</v>
      </c>
      <c r="D921" s="3" t="s">
        <v>20</v>
      </c>
      <c r="E921" s="3" t="s">
        <v>9</v>
      </c>
      <c r="F921" s="3">
        <v>4</v>
      </c>
      <c r="G921" s="3">
        <v>1408</v>
      </c>
    </row>
    <row r="922" spans="1:7">
      <c r="A922" s="2">
        <v>921</v>
      </c>
      <c r="B922" s="4">
        <v>36008</v>
      </c>
      <c r="C922" s="3" t="s">
        <v>10</v>
      </c>
      <c r="D922" s="3" t="s">
        <v>11</v>
      </c>
      <c r="E922" s="3" t="s">
        <v>12</v>
      </c>
      <c r="F922" s="3">
        <v>4</v>
      </c>
      <c r="G922" s="3">
        <v>2392</v>
      </c>
    </row>
    <row r="923" spans="1:7">
      <c r="A923" s="2">
        <v>922</v>
      </c>
      <c r="B923" s="4">
        <v>35901</v>
      </c>
      <c r="C923" s="3" t="s">
        <v>10</v>
      </c>
      <c r="D923" s="3" t="s">
        <v>17</v>
      </c>
      <c r="E923" s="3" t="s">
        <v>9</v>
      </c>
      <c r="F923" s="3">
        <v>4</v>
      </c>
      <c r="G923" s="3">
        <v>104</v>
      </c>
    </row>
    <row r="924" spans="1:7">
      <c r="A924" s="2">
        <v>923</v>
      </c>
      <c r="B924" s="4">
        <v>36012</v>
      </c>
      <c r="C924" s="3" t="s">
        <v>18</v>
      </c>
      <c r="D924" s="3" t="s">
        <v>14</v>
      </c>
      <c r="E924" s="3" t="s">
        <v>9</v>
      </c>
      <c r="F924" s="3">
        <v>2</v>
      </c>
      <c r="G924" s="3">
        <v>590</v>
      </c>
    </row>
    <row r="925" spans="1:7">
      <c r="A925" s="2">
        <v>924</v>
      </c>
      <c r="B925" s="4">
        <v>35878</v>
      </c>
      <c r="C925" s="3" t="s">
        <v>10</v>
      </c>
      <c r="D925" s="3" t="s">
        <v>16</v>
      </c>
      <c r="E925" s="3" t="s">
        <v>9</v>
      </c>
      <c r="F925" s="3">
        <v>3</v>
      </c>
      <c r="G925" s="3">
        <v>285</v>
      </c>
    </row>
    <row r="926" spans="1:7">
      <c r="A926" s="2">
        <v>925</v>
      </c>
      <c r="B926" s="4">
        <v>36122</v>
      </c>
      <c r="C926" s="3" t="s">
        <v>10</v>
      </c>
      <c r="D926" s="3" t="s">
        <v>20</v>
      </c>
      <c r="E926" s="3" t="s">
        <v>9</v>
      </c>
      <c r="F926" s="3">
        <v>2</v>
      </c>
      <c r="G926" s="3">
        <v>704</v>
      </c>
    </row>
    <row r="927" spans="1:7">
      <c r="A927" s="2">
        <v>926</v>
      </c>
      <c r="B927" s="4">
        <v>36058</v>
      </c>
      <c r="C927" s="3" t="s">
        <v>10</v>
      </c>
      <c r="D927" s="3" t="s">
        <v>8</v>
      </c>
      <c r="E927" s="3" t="s">
        <v>9</v>
      </c>
      <c r="F927" s="3">
        <v>4</v>
      </c>
      <c r="G927" s="3">
        <v>80</v>
      </c>
    </row>
    <row r="928" spans="1:7">
      <c r="A928" s="2">
        <v>927</v>
      </c>
      <c r="B928" s="4">
        <v>36153</v>
      </c>
      <c r="C928" s="3" t="s">
        <v>10</v>
      </c>
      <c r="D928" s="3" t="s">
        <v>11</v>
      </c>
      <c r="E928" s="3" t="s">
        <v>9</v>
      </c>
      <c r="F928" s="3">
        <v>5</v>
      </c>
      <c r="G928" s="3">
        <v>2990</v>
      </c>
    </row>
    <row r="929" spans="1:7">
      <c r="A929" s="2">
        <v>928</v>
      </c>
      <c r="B929" s="4">
        <v>35967</v>
      </c>
      <c r="C929" s="3" t="s">
        <v>10</v>
      </c>
      <c r="D929" s="3" t="s">
        <v>16</v>
      </c>
      <c r="E929" s="3" t="s">
        <v>9</v>
      </c>
      <c r="F929" s="3">
        <v>3</v>
      </c>
      <c r="G929" s="3">
        <v>285</v>
      </c>
    </row>
    <row r="930" spans="1:7">
      <c r="A930" s="2">
        <v>929</v>
      </c>
      <c r="B930" s="4">
        <v>35931</v>
      </c>
      <c r="C930" s="3" t="s">
        <v>10</v>
      </c>
      <c r="D930" s="3" t="s">
        <v>20</v>
      </c>
      <c r="E930" s="3" t="s">
        <v>9</v>
      </c>
      <c r="F930" s="3">
        <v>4</v>
      </c>
      <c r="G930" s="3">
        <v>1408</v>
      </c>
    </row>
    <row r="931" spans="1:7">
      <c r="A931" s="2">
        <v>930</v>
      </c>
      <c r="B931" s="4">
        <v>35914</v>
      </c>
      <c r="C931" s="3" t="s">
        <v>7</v>
      </c>
      <c r="D931" s="3" t="s">
        <v>14</v>
      </c>
      <c r="E931" s="3" t="s">
        <v>9</v>
      </c>
      <c r="F931" s="3">
        <v>4</v>
      </c>
      <c r="G931" s="3">
        <v>1180</v>
      </c>
    </row>
    <row r="932" spans="1:7">
      <c r="A932" s="2">
        <v>931</v>
      </c>
      <c r="B932" s="4">
        <v>36034</v>
      </c>
      <c r="C932" s="3" t="s">
        <v>10</v>
      </c>
      <c r="D932" s="3" t="s">
        <v>17</v>
      </c>
      <c r="E932" s="3" t="s">
        <v>9</v>
      </c>
      <c r="F932" s="3">
        <v>3</v>
      </c>
      <c r="G932" s="3">
        <v>78</v>
      </c>
    </row>
    <row r="933" spans="1:7">
      <c r="A933" s="2">
        <v>932</v>
      </c>
      <c r="B933" s="4">
        <v>36041</v>
      </c>
      <c r="C933" s="3" t="s">
        <v>18</v>
      </c>
      <c r="D933" s="3" t="s">
        <v>15</v>
      </c>
      <c r="E933" s="3" t="s">
        <v>9</v>
      </c>
      <c r="F933" s="3">
        <v>4</v>
      </c>
      <c r="G933" s="3">
        <v>220</v>
      </c>
    </row>
    <row r="934" spans="1:7">
      <c r="A934" s="2">
        <v>933</v>
      </c>
      <c r="B934" s="4">
        <v>35886</v>
      </c>
      <c r="C934" s="3" t="s">
        <v>10</v>
      </c>
      <c r="D934" s="3" t="s">
        <v>13</v>
      </c>
      <c r="E934" s="3" t="s">
        <v>9</v>
      </c>
      <c r="F934" s="3">
        <v>4</v>
      </c>
      <c r="G934" s="3">
        <v>32</v>
      </c>
    </row>
    <row r="935" spans="1:7">
      <c r="A935" s="2">
        <v>934</v>
      </c>
      <c r="B935" s="4">
        <v>35947</v>
      </c>
      <c r="C935" s="3" t="s">
        <v>7</v>
      </c>
      <c r="D935" s="3" t="s">
        <v>14</v>
      </c>
      <c r="E935" s="3" t="s">
        <v>9</v>
      </c>
      <c r="F935" s="3">
        <v>3</v>
      </c>
      <c r="G935" s="3">
        <v>885</v>
      </c>
    </row>
    <row r="936" spans="1:7">
      <c r="A936" s="2">
        <v>935</v>
      </c>
      <c r="B936" s="4">
        <v>36056</v>
      </c>
      <c r="C936" s="3" t="s">
        <v>10</v>
      </c>
      <c r="D936" s="3" t="s">
        <v>8</v>
      </c>
      <c r="E936" s="3" t="s">
        <v>9</v>
      </c>
      <c r="F936" s="3">
        <v>3</v>
      </c>
      <c r="G936" s="3">
        <v>60</v>
      </c>
    </row>
    <row r="937" spans="1:7">
      <c r="A937" s="2">
        <v>936</v>
      </c>
      <c r="B937" s="4">
        <v>36136</v>
      </c>
      <c r="C937" s="3" t="s">
        <v>24</v>
      </c>
      <c r="D937" s="3" t="s">
        <v>14</v>
      </c>
      <c r="E937" s="3" t="s">
        <v>9</v>
      </c>
      <c r="F937" s="3">
        <v>1</v>
      </c>
      <c r="G937" s="3">
        <v>295</v>
      </c>
    </row>
    <row r="938" spans="1:7">
      <c r="A938" s="2">
        <v>937</v>
      </c>
      <c r="B938" s="4">
        <v>35957</v>
      </c>
      <c r="C938" s="3" t="s">
        <v>10</v>
      </c>
      <c r="D938" s="3" t="s">
        <v>23</v>
      </c>
      <c r="E938" s="3" t="s">
        <v>9</v>
      </c>
      <c r="F938" s="3">
        <v>3</v>
      </c>
      <c r="G938" s="3">
        <v>102</v>
      </c>
    </row>
    <row r="939" spans="1:7">
      <c r="A939" s="2">
        <v>938</v>
      </c>
      <c r="B939" s="4">
        <v>36013</v>
      </c>
      <c r="C939" s="3" t="s">
        <v>7</v>
      </c>
      <c r="D939" s="3" t="s">
        <v>14</v>
      </c>
      <c r="E939" s="3" t="s">
        <v>9</v>
      </c>
      <c r="F939" s="3">
        <v>3</v>
      </c>
      <c r="G939" s="3">
        <v>885</v>
      </c>
    </row>
    <row r="940" spans="1:7">
      <c r="A940" s="2">
        <v>939</v>
      </c>
      <c r="B940" s="4">
        <v>36003</v>
      </c>
      <c r="C940" s="3" t="s">
        <v>24</v>
      </c>
      <c r="D940" s="3" t="s">
        <v>11</v>
      </c>
      <c r="E940" s="3" t="s">
        <v>9</v>
      </c>
      <c r="F940" s="3">
        <v>3</v>
      </c>
      <c r="G940" s="3">
        <v>1794</v>
      </c>
    </row>
    <row r="941" spans="1:7">
      <c r="A941" s="2">
        <v>940</v>
      </c>
      <c r="B941" s="4">
        <v>36157</v>
      </c>
      <c r="C941" s="3" t="s">
        <v>21</v>
      </c>
      <c r="D941" s="3" t="s">
        <v>8</v>
      </c>
      <c r="E941" s="3" t="s">
        <v>9</v>
      </c>
      <c r="F941" s="3">
        <v>4</v>
      </c>
      <c r="G941" s="3">
        <v>80</v>
      </c>
    </row>
    <row r="942" spans="1:7">
      <c r="A942" s="2">
        <v>941</v>
      </c>
      <c r="B942" s="4">
        <v>35810</v>
      </c>
      <c r="C942" s="3" t="s">
        <v>10</v>
      </c>
      <c r="D942" s="3" t="s">
        <v>11</v>
      </c>
      <c r="E942" s="3" t="s">
        <v>9</v>
      </c>
      <c r="F942" s="3">
        <v>4</v>
      </c>
      <c r="G942" s="3">
        <v>2392</v>
      </c>
    </row>
    <row r="943" spans="1:7">
      <c r="A943" s="2">
        <v>942</v>
      </c>
      <c r="B943" s="4">
        <v>35821</v>
      </c>
      <c r="C943" s="3" t="s">
        <v>10</v>
      </c>
      <c r="D943" s="3" t="s">
        <v>23</v>
      </c>
      <c r="E943" s="3" t="s">
        <v>9</v>
      </c>
      <c r="F943" s="3">
        <v>1</v>
      </c>
      <c r="G943" s="3">
        <v>34</v>
      </c>
    </row>
    <row r="944" spans="1:7">
      <c r="A944" s="2">
        <v>943</v>
      </c>
      <c r="B944" s="4">
        <v>36142</v>
      </c>
      <c r="C944" s="3" t="s">
        <v>7</v>
      </c>
      <c r="D944" s="3" t="s">
        <v>15</v>
      </c>
      <c r="E944" s="3" t="s">
        <v>9</v>
      </c>
      <c r="F944" s="3">
        <v>1</v>
      </c>
      <c r="G944" s="3">
        <v>55</v>
      </c>
    </row>
    <row r="945" spans="1:7">
      <c r="A945" s="2">
        <v>944</v>
      </c>
      <c r="B945" s="4">
        <v>35910</v>
      </c>
      <c r="C945" s="3" t="s">
        <v>10</v>
      </c>
      <c r="D945" s="3" t="s">
        <v>13</v>
      </c>
      <c r="E945" s="3" t="s">
        <v>9</v>
      </c>
      <c r="F945" s="3">
        <v>3</v>
      </c>
      <c r="G945" s="3">
        <v>24</v>
      </c>
    </row>
    <row r="946" spans="1:7">
      <c r="A946" s="2">
        <v>945</v>
      </c>
      <c r="B946" s="4">
        <v>35987</v>
      </c>
      <c r="C946" s="3" t="s">
        <v>10</v>
      </c>
      <c r="D946" s="3" t="s">
        <v>11</v>
      </c>
      <c r="E946" s="3" t="s">
        <v>22</v>
      </c>
      <c r="F946" s="3">
        <v>4</v>
      </c>
      <c r="G946" s="3">
        <v>2392</v>
      </c>
    </row>
    <row r="947" spans="1:7">
      <c r="A947" s="2">
        <v>946</v>
      </c>
      <c r="B947" s="4">
        <v>35825</v>
      </c>
      <c r="C947" s="3" t="s">
        <v>10</v>
      </c>
      <c r="D947" s="3" t="s">
        <v>8</v>
      </c>
      <c r="E947" s="3" t="s">
        <v>22</v>
      </c>
      <c r="F947" s="3">
        <v>5</v>
      </c>
      <c r="G947" s="3">
        <v>100</v>
      </c>
    </row>
    <row r="948" spans="1:7">
      <c r="A948" s="2">
        <v>947</v>
      </c>
      <c r="B948" s="4">
        <v>36145</v>
      </c>
      <c r="C948" s="3" t="s">
        <v>10</v>
      </c>
      <c r="D948" s="3" t="s">
        <v>23</v>
      </c>
      <c r="E948" s="3" t="s">
        <v>9</v>
      </c>
      <c r="F948" s="3">
        <v>3</v>
      </c>
      <c r="G948" s="3">
        <v>102</v>
      </c>
    </row>
    <row r="949" spans="1:7">
      <c r="A949" s="2">
        <v>948</v>
      </c>
      <c r="B949" s="4">
        <v>36003</v>
      </c>
      <c r="C949" s="3" t="s">
        <v>7</v>
      </c>
      <c r="D949" s="3" t="s">
        <v>23</v>
      </c>
      <c r="E949" s="3" t="s">
        <v>9</v>
      </c>
      <c r="F949" s="3">
        <v>1</v>
      </c>
      <c r="G949" s="3">
        <v>34</v>
      </c>
    </row>
    <row r="950" spans="1:7">
      <c r="A950" s="2">
        <v>949</v>
      </c>
      <c r="B950" s="4">
        <v>35934</v>
      </c>
      <c r="C950" s="3" t="s">
        <v>18</v>
      </c>
      <c r="D950" s="3" t="s">
        <v>8</v>
      </c>
      <c r="E950" s="3" t="s">
        <v>9</v>
      </c>
      <c r="F950" s="3">
        <v>5</v>
      </c>
      <c r="G950" s="3">
        <v>100</v>
      </c>
    </row>
    <row r="951" spans="1:7">
      <c r="A951" s="2">
        <v>950</v>
      </c>
      <c r="B951" s="4">
        <v>35984</v>
      </c>
      <c r="C951" s="3" t="s">
        <v>7</v>
      </c>
      <c r="D951" s="3" t="s">
        <v>15</v>
      </c>
      <c r="E951" s="3" t="s">
        <v>22</v>
      </c>
      <c r="F951" s="3">
        <v>5</v>
      </c>
      <c r="G951" s="3">
        <v>275</v>
      </c>
    </row>
    <row r="952" spans="1:7">
      <c r="A952" s="2">
        <v>951</v>
      </c>
      <c r="B952" s="4">
        <v>35958</v>
      </c>
      <c r="C952" s="3" t="s">
        <v>10</v>
      </c>
      <c r="D952" s="3" t="s">
        <v>13</v>
      </c>
      <c r="E952" s="3" t="s">
        <v>9</v>
      </c>
      <c r="F952" s="3">
        <v>3</v>
      </c>
      <c r="G952" s="3">
        <v>24</v>
      </c>
    </row>
    <row r="953" spans="1:7">
      <c r="A953" s="2">
        <v>952</v>
      </c>
      <c r="B953" s="4">
        <v>36090</v>
      </c>
      <c r="C953" s="3" t="s">
        <v>10</v>
      </c>
      <c r="D953" s="3" t="s">
        <v>20</v>
      </c>
      <c r="E953" s="3" t="s">
        <v>9</v>
      </c>
      <c r="F953" s="3">
        <v>3</v>
      </c>
      <c r="G953" s="3">
        <v>1056</v>
      </c>
    </row>
    <row r="954" spans="1:7">
      <c r="A954" s="2">
        <v>953</v>
      </c>
      <c r="B954" s="4">
        <v>35924</v>
      </c>
      <c r="C954" s="3" t="s">
        <v>7</v>
      </c>
      <c r="D954" s="3" t="s">
        <v>14</v>
      </c>
      <c r="E954" s="3" t="s">
        <v>9</v>
      </c>
      <c r="F954" s="3">
        <v>4</v>
      </c>
      <c r="G954" s="3">
        <v>1180</v>
      </c>
    </row>
    <row r="955" spans="1:7">
      <c r="A955" s="2">
        <v>954</v>
      </c>
      <c r="B955" s="4">
        <v>35866</v>
      </c>
      <c r="C955" s="3" t="s">
        <v>18</v>
      </c>
      <c r="D955" s="3" t="s">
        <v>17</v>
      </c>
      <c r="E955" s="3" t="s">
        <v>12</v>
      </c>
      <c r="F955" s="3">
        <v>3</v>
      </c>
      <c r="G955" s="3">
        <v>78</v>
      </c>
    </row>
    <row r="956" spans="1:7">
      <c r="A956" s="2">
        <v>955</v>
      </c>
      <c r="B956" s="4">
        <v>36026</v>
      </c>
      <c r="C956" s="3" t="s">
        <v>7</v>
      </c>
      <c r="D956" s="3" t="s">
        <v>20</v>
      </c>
      <c r="E956" s="3" t="s">
        <v>9</v>
      </c>
      <c r="F956" s="3">
        <v>2</v>
      </c>
      <c r="G956" s="3">
        <v>704</v>
      </c>
    </row>
    <row r="957" spans="1:7">
      <c r="A957" s="2">
        <v>956</v>
      </c>
      <c r="B957" s="4">
        <v>36027</v>
      </c>
      <c r="C957" s="3" t="s">
        <v>7</v>
      </c>
      <c r="D957" s="3" t="s">
        <v>20</v>
      </c>
      <c r="E957" s="3" t="s">
        <v>9</v>
      </c>
      <c r="F957" s="3">
        <v>3</v>
      </c>
      <c r="G957" s="3">
        <v>1056</v>
      </c>
    </row>
    <row r="958" spans="1:7">
      <c r="A958" s="2">
        <v>957</v>
      </c>
      <c r="B958" s="4">
        <v>35898</v>
      </c>
      <c r="C958" s="3" t="s">
        <v>10</v>
      </c>
      <c r="D958" s="3" t="s">
        <v>8</v>
      </c>
      <c r="E958" s="3" t="s">
        <v>9</v>
      </c>
      <c r="F958" s="3">
        <v>3</v>
      </c>
      <c r="G958" s="3">
        <v>60</v>
      </c>
    </row>
    <row r="959" spans="1:7">
      <c r="A959" s="2">
        <v>958</v>
      </c>
      <c r="B959" s="4">
        <v>35914</v>
      </c>
      <c r="C959" s="3" t="s">
        <v>24</v>
      </c>
      <c r="D959" s="3" t="s">
        <v>15</v>
      </c>
      <c r="E959" s="3" t="s">
        <v>9</v>
      </c>
      <c r="F959" s="3">
        <v>1</v>
      </c>
      <c r="G959" s="3">
        <v>55</v>
      </c>
    </row>
    <row r="960" spans="1:7">
      <c r="A960" s="2">
        <v>959</v>
      </c>
      <c r="B960" s="4">
        <v>36052</v>
      </c>
      <c r="C960" s="3" t="s">
        <v>10</v>
      </c>
      <c r="D960" s="3" t="s">
        <v>15</v>
      </c>
      <c r="E960" s="3" t="s">
        <v>9</v>
      </c>
      <c r="F960" s="3">
        <v>1</v>
      </c>
      <c r="G960" s="3">
        <v>55</v>
      </c>
    </row>
    <row r="961" spans="1:7">
      <c r="A961" s="2">
        <v>960</v>
      </c>
      <c r="B961" s="4">
        <v>36070</v>
      </c>
      <c r="C961" s="3" t="s">
        <v>21</v>
      </c>
      <c r="D961" s="3" t="s">
        <v>14</v>
      </c>
      <c r="E961" s="3" t="s">
        <v>9</v>
      </c>
      <c r="F961" s="3">
        <v>4</v>
      </c>
      <c r="G961" s="3">
        <v>1180</v>
      </c>
    </row>
    <row r="962" spans="1:7">
      <c r="A962" s="2">
        <v>961</v>
      </c>
      <c r="B962" s="4">
        <v>36150</v>
      </c>
      <c r="C962" s="3" t="s">
        <v>18</v>
      </c>
      <c r="D962" s="3" t="s">
        <v>19</v>
      </c>
      <c r="E962" s="3" t="s">
        <v>12</v>
      </c>
      <c r="F962" s="3">
        <v>2</v>
      </c>
      <c r="G962" s="3">
        <v>30</v>
      </c>
    </row>
    <row r="963" spans="1:7">
      <c r="A963" s="2">
        <v>962</v>
      </c>
      <c r="B963" s="4">
        <v>35886</v>
      </c>
      <c r="C963" s="3" t="s">
        <v>24</v>
      </c>
      <c r="D963" s="3" t="s">
        <v>8</v>
      </c>
      <c r="E963" s="3" t="s">
        <v>9</v>
      </c>
      <c r="F963" s="3">
        <v>1</v>
      </c>
      <c r="G963" s="3">
        <v>20</v>
      </c>
    </row>
    <row r="964" spans="1:7">
      <c r="A964" s="2">
        <v>963</v>
      </c>
      <c r="B964" s="4">
        <v>35945</v>
      </c>
      <c r="C964" s="3" t="s">
        <v>7</v>
      </c>
      <c r="D964" s="3" t="s">
        <v>13</v>
      </c>
      <c r="E964" s="3" t="s">
        <v>9</v>
      </c>
      <c r="F964" s="3">
        <v>3</v>
      </c>
      <c r="G964" s="3">
        <v>24</v>
      </c>
    </row>
    <row r="965" spans="1:7">
      <c r="A965" s="2">
        <v>964</v>
      </c>
      <c r="B965" s="4">
        <v>35925</v>
      </c>
      <c r="C965" s="3" t="s">
        <v>10</v>
      </c>
      <c r="D965" s="3" t="s">
        <v>16</v>
      </c>
      <c r="E965" s="3" t="s">
        <v>22</v>
      </c>
      <c r="F965" s="3">
        <v>1</v>
      </c>
      <c r="G965" s="3">
        <v>95</v>
      </c>
    </row>
    <row r="966" spans="1:7">
      <c r="A966" s="2">
        <v>965</v>
      </c>
      <c r="B966" s="4">
        <v>36099</v>
      </c>
      <c r="C966" s="3" t="s">
        <v>10</v>
      </c>
      <c r="D966" s="3" t="s">
        <v>14</v>
      </c>
      <c r="E966" s="3" t="s">
        <v>9</v>
      </c>
      <c r="F966" s="3">
        <v>3</v>
      </c>
      <c r="G966" s="3">
        <v>885</v>
      </c>
    </row>
    <row r="967" spans="1:7">
      <c r="A967" s="2">
        <v>966</v>
      </c>
      <c r="B967" s="4">
        <v>35951</v>
      </c>
      <c r="C967" s="3" t="s">
        <v>24</v>
      </c>
      <c r="D967" s="3" t="s">
        <v>23</v>
      </c>
      <c r="E967" s="3" t="s">
        <v>9</v>
      </c>
      <c r="F967" s="3">
        <v>1</v>
      </c>
      <c r="G967" s="3">
        <v>34</v>
      </c>
    </row>
    <row r="968" spans="1:7">
      <c r="A968" s="2">
        <v>967</v>
      </c>
      <c r="B968" s="4">
        <v>36154</v>
      </c>
      <c r="C968" s="3" t="s">
        <v>24</v>
      </c>
      <c r="D968" s="3" t="s">
        <v>13</v>
      </c>
      <c r="E968" s="3" t="s">
        <v>12</v>
      </c>
      <c r="F968" s="3">
        <v>3</v>
      </c>
      <c r="G968" s="3">
        <v>24</v>
      </c>
    </row>
    <row r="969" spans="1:7">
      <c r="A969" s="2">
        <v>968</v>
      </c>
      <c r="B969" s="4">
        <v>36035</v>
      </c>
      <c r="C969" s="3" t="s">
        <v>7</v>
      </c>
      <c r="D969" s="3" t="s">
        <v>14</v>
      </c>
      <c r="E969" s="3" t="s">
        <v>9</v>
      </c>
      <c r="F969" s="3">
        <v>2</v>
      </c>
      <c r="G969" s="3">
        <v>590</v>
      </c>
    </row>
    <row r="970" spans="1:7">
      <c r="A970" s="2">
        <v>969</v>
      </c>
      <c r="B970" s="4">
        <v>35831</v>
      </c>
      <c r="C970" s="3" t="s">
        <v>24</v>
      </c>
      <c r="D970" s="3" t="s">
        <v>8</v>
      </c>
      <c r="E970" s="3" t="s">
        <v>9</v>
      </c>
      <c r="F970" s="3">
        <v>3</v>
      </c>
      <c r="G970" s="3">
        <v>60</v>
      </c>
    </row>
    <row r="971" spans="1:7">
      <c r="A971" s="2">
        <v>970</v>
      </c>
      <c r="B971" s="4">
        <v>36121</v>
      </c>
      <c r="C971" s="3" t="s">
        <v>7</v>
      </c>
      <c r="D971" s="3" t="s">
        <v>13</v>
      </c>
      <c r="E971" s="3" t="s">
        <v>9</v>
      </c>
      <c r="F971" s="3">
        <v>1</v>
      </c>
      <c r="G971" s="3">
        <v>8</v>
      </c>
    </row>
    <row r="972" spans="1:7">
      <c r="A972" s="2">
        <v>971</v>
      </c>
      <c r="B972" s="4">
        <v>36069</v>
      </c>
      <c r="C972" s="3" t="s">
        <v>10</v>
      </c>
      <c r="D972" s="3" t="s">
        <v>14</v>
      </c>
      <c r="E972" s="3" t="s">
        <v>9</v>
      </c>
      <c r="F972" s="3">
        <v>3</v>
      </c>
      <c r="G972" s="3">
        <v>885</v>
      </c>
    </row>
    <row r="973" spans="1:7">
      <c r="A973" s="2">
        <v>972</v>
      </c>
      <c r="B973" s="4">
        <v>35828</v>
      </c>
      <c r="C973" s="3" t="s">
        <v>7</v>
      </c>
      <c r="D973" s="3" t="s">
        <v>20</v>
      </c>
      <c r="E973" s="3" t="s">
        <v>9</v>
      </c>
      <c r="F973" s="3">
        <v>5</v>
      </c>
      <c r="G973" s="3">
        <v>1760</v>
      </c>
    </row>
    <row r="974" spans="1:7">
      <c r="A974" s="2">
        <v>973</v>
      </c>
      <c r="B974" s="4">
        <v>35898</v>
      </c>
      <c r="C974" s="3" t="s">
        <v>21</v>
      </c>
      <c r="D974" s="3" t="s">
        <v>14</v>
      </c>
      <c r="E974" s="3" t="s">
        <v>9</v>
      </c>
      <c r="F974" s="3">
        <v>2</v>
      </c>
      <c r="G974" s="3">
        <v>590</v>
      </c>
    </row>
    <row r="975" spans="1:7">
      <c r="A975" s="2">
        <v>974</v>
      </c>
      <c r="B975" s="4">
        <v>36014</v>
      </c>
      <c r="C975" s="3" t="s">
        <v>7</v>
      </c>
      <c r="D975" s="3" t="s">
        <v>15</v>
      </c>
      <c r="E975" s="3" t="s">
        <v>9</v>
      </c>
      <c r="F975" s="3">
        <v>1</v>
      </c>
      <c r="G975" s="3">
        <v>55</v>
      </c>
    </row>
    <row r="976" spans="1:7">
      <c r="A976" s="2">
        <v>975</v>
      </c>
      <c r="B976" s="4">
        <v>35968</v>
      </c>
      <c r="C976" s="3" t="s">
        <v>7</v>
      </c>
      <c r="D976" s="3" t="s">
        <v>23</v>
      </c>
      <c r="E976" s="3" t="s">
        <v>9</v>
      </c>
      <c r="F976" s="3">
        <v>3</v>
      </c>
      <c r="G976" s="3">
        <v>102</v>
      </c>
    </row>
    <row r="977" spans="1:7">
      <c r="A977" s="2">
        <v>976</v>
      </c>
      <c r="B977" s="4">
        <v>35840</v>
      </c>
      <c r="C977" s="3" t="s">
        <v>21</v>
      </c>
      <c r="D977" s="3" t="s">
        <v>14</v>
      </c>
      <c r="E977" s="3" t="s">
        <v>12</v>
      </c>
      <c r="F977" s="3">
        <v>2</v>
      </c>
      <c r="G977" s="3">
        <v>590</v>
      </c>
    </row>
    <row r="978" spans="1:7">
      <c r="A978" s="2">
        <v>977</v>
      </c>
      <c r="B978" s="4">
        <v>35901</v>
      </c>
      <c r="C978" s="3" t="s">
        <v>10</v>
      </c>
      <c r="D978" s="3" t="s">
        <v>23</v>
      </c>
      <c r="E978" s="3" t="s">
        <v>12</v>
      </c>
      <c r="F978" s="3">
        <v>5</v>
      </c>
      <c r="G978" s="3">
        <v>170</v>
      </c>
    </row>
    <row r="979" spans="1:7">
      <c r="A979" s="2">
        <v>978</v>
      </c>
      <c r="B979" s="4">
        <v>36127</v>
      </c>
      <c r="C979" s="3" t="s">
        <v>7</v>
      </c>
      <c r="D979" s="3" t="s">
        <v>23</v>
      </c>
      <c r="E979" s="3" t="s">
        <v>12</v>
      </c>
      <c r="F979" s="3">
        <v>5</v>
      </c>
      <c r="G979" s="3">
        <v>170</v>
      </c>
    </row>
    <row r="980" spans="1:7">
      <c r="A980" s="2">
        <v>979</v>
      </c>
      <c r="B980" s="4">
        <v>35884</v>
      </c>
      <c r="C980" s="3" t="s">
        <v>24</v>
      </c>
      <c r="D980" s="3" t="s">
        <v>23</v>
      </c>
      <c r="E980" s="3" t="s">
        <v>9</v>
      </c>
      <c r="F980" s="3">
        <v>2</v>
      </c>
      <c r="G980" s="3">
        <v>68</v>
      </c>
    </row>
    <row r="981" spans="1:7">
      <c r="A981" s="2">
        <v>980</v>
      </c>
      <c r="B981" s="4">
        <v>35949</v>
      </c>
      <c r="C981" s="3" t="s">
        <v>24</v>
      </c>
      <c r="D981" s="3" t="s">
        <v>17</v>
      </c>
      <c r="E981" s="3" t="s">
        <v>9</v>
      </c>
      <c r="F981" s="3">
        <v>1</v>
      </c>
      <c r="G981" s="3">
        <v>26</v>
      </c>
    </row>
    <row r="982" spans="1:7">
      <c r="A982" s="2">
        <v>981</v>
      </c>
      <c r="B982" s="4">
        <v>35882</v>
      </c>
      <c r="C982" s="3" t="s">
        <v>21</v>
      </c>
      <c r="D982" s="3" t="s">
        <v>11</v>
      </c>
      <c r="E982" s="3" t="s">
        <v>9</v>
      </c>
      <c r="F982" s="3">
        <v>3</v>
      </c>
      <c r="G982" s="3">
        <v>1794</v>
      </c>
    </row>
    <row r="983" spans="1:7">
      <c r="A983" s="2">
        <v>982</v>
      </c>
      <c r="B983" s="4">
        <v>35935</v>
      </c>
      <c r="C983" s="3" t="s">
        <v>21</v>
      </c>
      <c r="D983" s="3" t="s">
        <v>23</v>
      </c>
      <c r="E983" s="3" t="s">
        <v>9</v>
      </c>
      <c r="F983" s="3">
        <v>4</v>
      </c>
      <c r="G983" s="3">
        <v>136</v>
      </c>
    </row>
    <row r="984" spans="1:7">
      <c r="A984" s="2">
        <v>983</v>
      </c>
      <c r="B984" s="4">
        <v>35911</v>
      </c>
      <c r="C984" s="3" t="s">
        <v>10</v>
      </c>
      <c r="D984" s="3" t="s">
        <v>20</v>
      </c>
      <c r="E984" s="3" t="s">
        <v>9</v>
      </c>
      <c r="F984" s="3">
        <v>3</v>
      </c>
      <c r="G984" s="3">
        <v>1056</v>
      </c>
    </row>
    <row r="985" spans="1:7">
      <c r="A985" s="2">
        <v>984</v>
      </c>
      <c r="B985" s="4">
        <v>36113</v>
      </c>
      <c r="C985" s="3" t="s">
        <v>24</v>
      </c>
      <c r="D985" s="3" t="s">
        <v>11</v>
      </c>
      <c r="E985" s="3" t="s">
        <v>9</v>
      </c>
      <c r="F985" s="3">
        <v>4</v>
      </c>
      <c r="G985" s="3">
        <v>2392</v>
      </c>
    </row>
    <row r="986" spans="1:7">
      <c r="A986" s="2">
        <v>985</v>
      </c>
      <c r="B986" s="4">
        <v>35980</v>
      </c>
      <c r="C986" s="3" t="s">
        <v>10</v>
      </c>
      <c r="D986" s="3" t="s">
        <v>11</v>
      </c>
      <c r="E986" s="3" t="s">
        <v>9</v>
      </c>
      <c r="F986" s="3">
        <v>5</v>
      </c>
      <c r="G986" s="3">
        <v>2990</v>
      </c>
    </row>
    <row r="987" spans="1:7">
      <c r="A987" s="2">
        <v>986</v>
      </c>
      <c r="B987" s="4">
        <v>36059</v>
      </c>
      <c r="C987" s="3" t="s">
        <v>10</v>
      </c>
      <c r="D987" s="3" t="s">
        <v>15</v>
      </c>
      <c r="E987" s="3" t="s">
        <v>9</v>
      </c>
      <c r="F987" s="3">
        <v>2</v>
      </c>
      <c r="G987" s="3">
        <v>110</v>
      </c>
    </row>
    <row r="988" spans="1:7">
      <c r="A988" s="2">
        <v>987</v>
      </c>
      <c r="B988" s="4">
        <v>35893</v>
      </c>
      <c r="C988" s="3" t="s">
        <v>10</v>
      </c>
      <c r="D988" s="3" t="s">
        <v>13</v>
      </c>
      <c r="E988" s="3" t="s">
        <v>12</v>
      </c>
      <c r="F988" s="3">
        <v>2</v>
      </c>
      <c r="G988" s="3">
        <v>16</v>
      </c>
    </row>
    <row r="989" spans="1:7">
      <c r="A989" s="2">
        <v>988</v>
      </c>
      <c r="B989" s="4">
        <v>35819</v>
      </c>
      <c r="C989" s="3" t="s">
        <v>7</v>
      </c>
      <c r="D989" s="3" t="s">
        <v>20</v>
      </c>
      <c r="E989" s="3" t="s">
        <v>9</v>
      </c>
      <c r="F989" s="3">
        <v>4</v>
      </c>
      <c r="G989" s="3">
        <v>1408</v>
      </c>
    </row>
    <row r="990" spans="1:7">
      <c r="A990" s="2">
        <v>989</v>
      </c>
      <c r="B990" s="4">
        <v>35957</v>
      </c>
      <c r="C990" s="3" t="s">
        <v>10</v>
      </c>
      <c r="D990" s="3" t="s">
        <v>14</v>
      </c>
      <c r="E990" s="3" t="s">
        <v>12</v>
      </c>
      <c r="F990" s="3">
        <v>3</v>
      </c>
      <c r="G990" s="3">
        <v>885</v>
      </c>
    </row>
    <row r="991" spans="1:7">
      <c r="A991" s="2">
        <v>990</v>
      </c>
      <c r="B991" s="4">
        <v>35815</v>
      </c>
      <c r="C991" s="3" t="s">
        <v>7</v>
      </c>
      <c r="D991" s="3" t="s">
        <v>15</v>
      </c>
      <c r="E991" s="3" t="s">
        <v>9</v>
      </c>
      <c r="F991" s="3">
        <v>1</v>
      </c>
      <c r="G991" s="3">
        <v>55</v>
      </c>
    </row>
    <row r="992" spans="1:7">
      <c r="A992" s="2">
        <v>991</v>
      </c>
      <c r="B992" s="4">
        <v>35946</v>
      </c>
      <c r="C992" s="3" t="s">
        <v>7</v>
      </c>
      <c r="D992" s="3" t="s">
        <v>23</v>
      </c>
      <c r="E992" s="3" t="s">
        <v>12</v>
      </c>
      <c r="F992" s="3">
        <v>3</v>
      </c>
      <c r="G992" s="3">
        <v>102</v>
      </c>
    </row>
    <row r="993" spans="1:7">
      <c r="A993" s="2">
        <v>992</v>
      </c>
      <c r="B993" s="4">
        <v>35849</v>
      </c>
      <c r="C993" s="3" t="s">
        <v>18</v>
      </c>
      <c r="D993" s="3" t="s">
        <v>19</v>
      </c>
      <c r="E993" s="3" t="s">
        <v>9</v>
      </c>
      <c r="F993" s="3">
        <v>3</v>
      </c>
      <c r="G993" s="3">
        <v>45</v>
      </c>
    </row>
    <row r="994" spans="1:7">
      <c r="A994" s="2">
        <v>993</v>
      </c>
      <c r="B994" s="4">
        <v>35858</v>
      </c>
      <c r="C994" s="3" t="s">
        <v>7</v>
      </c>
      <c r="D994" s="3" t="s">
        <v>20</v>
      </c>
      <c r="E994" s="3" t="s">
        <v>9</v>
      </c>
      <c r="F994" s="3">
        <v>2</v>
      </c>
      <c r="G994" s="3">
        <v>704</v>
      </c>
    </row>
    <row r="995" spans="1:7">
      <c r="A995" s="2">
        <v>994</v>
      </c>
      <c r="B995" s="4">
        <v>35989</v>
      </c>
      <c r="C995" s="3" t="s">
        <v>10</v>
      </c>
      <c r="D995" s="3" t="s">
        <v>14</v>
      </c>
      <c r="E995" s="3" t="s">
        <v>12</v>
      </c>
      <c r="F995" s="3">
        <v>3</v>
      </c>
      <c r="G995" s="3">
        <v>885</v>
      </c>
    </row>
    <row r="996" spans="1:7">
      <c r="A996" s="2">
        <v>995</v>
      </c>
      <c r="B996" s="4">
        <v>35891</v>
      </c>
      <c r="C996" s="3" t="s">
        <v>7</v>
      </c>
      <c r="D996" s="3" t="s">
        <v>23</v>
      </c>
      <c r="E996" s="3" t="s">
        <v>9</v>
      </c>
      <c r="F996" s="3">
        <v>2</v>
      </c>
      <c r="G996" s="3">
        <v>68</v>
      </c>
    </row>
    <row r="997" spans="1:7">
      <c r="A997" s="2">
        <v>996</v>
      </c>
      <c r="B997" s="4">
        <v>35835</v>
      </c>
      <c r="C997" s="3" t="s">
        <v>10</v>
      </c>
      <c r="D997" s="3" t="s">
        <v>11</v>
      </c>
      <c r="E997" s="3" t="s">
        <v>12</v>
      </c>
      <c r="F997" s="3">
        <v>5</v>
      </c>
      <c r="G997" s="3">
        <v>2990</v>
      </c>
    </row>
    <row r="998" spans="1:7">
      <c r="A998" s="2">
        <v>997</v>
      </c>
      <c r="B998" s="4">
        <v>35866</v>
      </c>
      <c r="C998" s="3" t="s">
        <v>10</v>
      </c>
      <c r="D998" s="3" t="s">
        <v>14</v>
      </c>
      <c r="E998" s="3" t="s">
        <v>9</v>
      </c>
      <c r="F998" s="3">
        <v>4</v>
      </c>
      <c r="G998" s="3">
        <v>1180</v>
      </c>
    </row>
    <row r="999" spans="1:7">
      <c r="A999" s="2">
        <v>998</v>
      </c>
      <c r="B999" s="4">
        <v>36059</v>
      </c>
      <c r="C999" s="3" t="s">
        <v>10</v>
      </c>
      <c r="D999" s="3" t="s">
        <v>19</v>
      </c>
      <c r="E999" s="3" t="s">
        <v>9</v>
      </c>
      <c r="F999" s="3">
        <v>5</v>
      </c>
      <c r="G999" s="3">
        <v>75</v>
      </c>
    </row>
    <row r="1000" spans="1:7">
      <c r="A1000" s="2">
        <v>999</v>
      </c>
      <c r="B1000" s="4">
        <v>35907</v>
      </c>
      <c r="C1000" s="3" t="s">
        <v>18</v>
      </c>
      <c r="D1000" s="3" t="s">
        <v>8</v>
      </c>
      <c r="E1000" s="3" t="s">
        <v>9</v>
      </c>
      <c r="F1000" s="3">
        <v>4</v>
      </c>
      <c r="G1000" s="3">
        <v>80</v>
      </c>
    </row>
    <row r="1001" spans="1:7">
      <c r="A1001" s="2">
        <v>1000</v>
      </c>
      <c r="B1001" s="4">
        <v>35998</v>
      </c>
      <c r="C1001" s="3" t="s">
        <v>18</v>
      </c>
      <c r="D1001" s="3" t="s">
        <v>16</v>
      </c>
      <c r="E1001" s="3" t="s">
        <v>22</v>
      </c>
      <c r="F1001" s="3">
        <v>4</v>
      </c>
      <c r="G1001" s="3">
        <v>380</v>
      </c>
    </row>
  </sheetData>
  <pageMargins left="0.75" right="0.75" top="1" bottom="1" header="0.5" footer="0.5"/>
  <pageSetup orientation="portrait" horizontalDpi="4294967292" verticalDpi="4294967292" r:id="rId1"/>
  <headerFooter alignWithMargins="0"/>
  <drawing r:id="rId2"/>
  <legacyDrawing r:id="rId3"/>
  <oleObjects>
    <mc:AlternateContent xmlns:mc="http://schemas.openxmlformats.org/markup-compatibility/2006">
      <mc:Choice Requires="x14">
        <oleObject progId="Word.Document.12" shapeId="1025" r:id="rId4">
          <objectPr defaultSize="0" autoPict="0" r:id="rId5">
            <anchor moveWithCells="1">
              <from>
                <xdr:col>7</xdr:col>
                <xdr:colOff>441960</xdr:colOff>
                <xdr:row>0</xdr:row>
                <xdr:rowOff>121920</xdr:rowOff>
              </from>
              <to>
                <xdr:col>15</xdr:col>
                <xdr:colOff>228600</xdr:colOff>
                <xdr:row>17</xdr:row>
                <xdr:rowOff>0</xdr:rowOff>
              </to>
            </anchor>
          </objectPr>
        </oleObject>
      </mc:Choice>
      <mc:Fallback>
        <oleObject progId="Word.Document.12" shapeId="102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06BDD-674E-46AB-9AC8-1F17F459A099}">
  <dimension ref="A1:N251"/>
  <sheetViews>
    <sheetView workbookViewId="0">
      <selection activeCell="E5" sqref="E5"/>
    </sheetView>
  </sheetViews>
  <sheetFormatPr defaultRowHeight="13.2"/>
  <cols>
    <col min="1" max="1" width="6.88671875" customWidth="1"/>
    <col min="2" max="2" width="28.44140625" customWidth="1"/>
    <col min="3" max="3" width="20.6640625" customWidth="1"/>
    <col min="4" max="4" width="18.44140625" customWidth="1"/>
    <col min="5" max="5" width="13.21875" customWidth="1"/>
    <col min="6" max="6" width="11.109375" bestFit="1" customWidth="1"/>
    <col min="7" max="7" width="10.44140625" customWidth="1"/>
    <col min="8" max="8" width="5.44140625" customWidth="1"/>
    <col min="9" max="9" width="10.88671875" customWidth="1"/>
    <col min="10" max="10" width="15.6640625" customWidth="1"/>
    <col min="11" max="11" width="7.5546875" customWidth="1"/>
    <col min="12" max="12" width="11.44140625" customWidth="1"/>
    <col min="13" max="13" width="20" customWidth="1"/>
    <col min="14" max="14" width="44.33203125" customWidth="1"/>
  </cols>
  <sheetData>
    <row r="1" spans="1:14">
      <c r="A1" s="1" t="s">
        <v>25</v>
      </c>
      <c r="B1" s="5" t="s">
        <v>26</v>
      </c>
      <c r="C1" s="5" t="s">
        <v>27</v>
      </c>
      <c r="D1" s="5" t="s">
        <v>28</v>
      </c>
      <c r="E1" s="5" t="s">
        <v>29</v>
      </c>
      <c r="F1" s="5" t="s">
        <v>30</v>
      </c>
      <c r="G1" s="5" t="s">
        <v>31</v>
      </c>
      <c r="H1" s="5" t="s">
        <v>32</v>
      </c>
      <c r="I1" s="5" t="s">
        <v>33</v>
      </c>
      <c r="J1" s="5" t="s">
        <v>34</v>
      </c>
      <c r="K1" s="5" t="s">
        <v>35</v>
      </c>
      <c r="L1" s="5" t="s">
        <v>36</v>
      </c>
      <c r="M1" s="5" t="s">
        <v>37</v>
      </c>
      <c r="N1" s="5" t="s">
        <v>38</v>
      </c>
    </row>
    <row r="2" spans="1:14">
      <c r="A2">
        <v>1</v>
      </c>
      <c r="B2" s="6" t="s">
        <v>39</v>
      </c>
      <c r="C2" s="6" t="s">
        <v>40</v>
      </c>
      <c r="D2" s="7" t="s">
        <v>41</v>
      </c>
      <c r="E2" s="8">
        <v>33285</v>
      </c>
      <c r="F2" s="9">
        <f t="shared" ref="F2:F65" ca="1" si="0">(TODAY()-E2)/365.25</f>
        <v>34.967830253251201</v>
      </c>
      <c r="G2" s="6" t="s">
        <v>42</v>
      </c>
      <c r="H2" s="7" t="s">
        <v>43</v>
      </c>
      <c r="I2" s="7" t="s">
        <v>44</v>
      </c>
      <c r="J2" s="6" t="s">
        <v>45</v>
      </c>
      <c r="K2" s="6" t="s">
        <v>46</v>
      </c>
      <c r="L2" s="6" t="s">
        <v>47</v>
      </c>
      <c r="M2" s="6" t="s">
        <v>48</v>
      </c>
      <c r="N2" s="6" t="s">
        <v>49</v>
      </c>
    </row>
    <row r="3" spans="1:14">
      <c r="A3">
        <v>2</v>
      </c>
      <c r="B3" s="6" t="s">
        <v>50</v>
      </c>
      <c r="C3" s="6" t="s">
        <v>51</v>
      </c>
      <c r="D3" s="7" t="s">
        <v>52</v>
      </c>
      <c r="E3" s="8">
        <v>35765</v>
      </c>
      <c r="F3" s="9">
        <f t="shared" ca="1" si="0"/>
        <v>28.177960301163587</v>
      </c>
      <c r="G3" s="6" t="s">
        <v>42</v>
      </c>
      <c r="H3" s="7" t="s">
        <v>43</v>
      </c>
      <c r="I3" s="7" t="s">
        <v>53</v>
      </c>
      <c r="J3" s="6" t="s">
        <v>18</v>
      </c>
      <c r="K3" s="6" t="s">
        <v>54</v>
      </c>
      <c r="L3" s="6" t="s">
        <v>55</v>
      </c>
      <c r="M3" s="6" t="s">
        <v>56</v>
      </c>
      <c r="N3" s="6" t="s">
        <v>57</v>
      </c>
    </row>
    <row r="4" spans="1:14">
      <c r="A4">
        <v>3</v>
      </c>
      <c r="B4" s="6" t="s">
        <v>58</v>
      </c>
      <c r="C4" s="6" t="s">
        <v>51</v>
      </c>
      <c r="D4" s="7" t="s">
        <v>52</v>
      </c>
      <c r="E4" s="8">
        <v>36819</v>
      </c>
      <c r="F4" s="9">
        <f t="shared" ca="1" si="0"/>
        <v>25.29226557152635</v>
      </c>
      <c r="G4" s="6" t="s">
        <v>42</v>
      </c>
      <c r="H4" s="7" t="s">
        <v>43</v>
      </c>
      <c r="I4" s="7" t="s">
        <v>44</v>
      </c>
      <c r="J4" s="6" t="s">
        <v>59</v>
      </c>
      <c r="K4" s="6" t="s">
        <v>46</v>
      </c>
      <c r="L4" s="6" t="s">
        <v>46</v>
      </c>
      <c r="M4" s="6" t="s">
        <v>60</v>
      </c>
      <c r="N4" s="6" t="s">
        <v>61</v>
      </c>
    </row>
    <row r="5" spans="1:14">
      <c r="A5">
        <v>4</v>
      </c>
      <c r="B5" s="6" t="s">
        <v>62</v>
      </c>
      <c r="C5" s="6" t="s">
        <v>63</v>
      </c>
      <c r="D5" s="7" t="s">
        <v>64</v>
      </c>
      <c r="E5" s="8">
        <v>36759</v>
      </c>
      <c r="F5" s="9">
        <f t="shared" ca="1" si="0"/>
        <v>25.456536618754278</v>
      </c>
      <c r="G5" s="6" t="s">
        <v>42</v>
      </c>
      <c r="H5" s="7" t="s">
        <v>65</v>
      </c>
      <c r="I5" s="7" t="s">
        <v>44</v>
      </c>
      <c r="J5" s="6" t="s">
        <v>66</v>
      </c>
      <c r="K5" s="6" t="s">
        <v>46</v>
      </c>
      <c r="L5" s="6">
        <v>411006</v>
      </c>
      <c r="M5" s="6" t="s">
        <v>67</v>
      </c>
      <c r="N5" s="6" t="s">
        <v>68</v>
      </c>
    </row>
    <row r="6" spans="1:14">
      <c r="A6">
        <v>5</v>
      </c>
      <c r="B6" s="6" t="s">
        <v>69</v>
      </c>
      <c r="C6" s="6" t="s">
        <v>63</v>
      </c>
      <c r="D6" s="7" t="s">
        <v>41</v>
      </c>
      <c r="E6" s="8">
        <v>35367</v>
      </c>
      <c r="F6" s="9">
        <f t="shared" ca="1" si="0"/>
        <v>29.267624914442163</v>
      </c>
      <c r="G6" s="6" t="s">
        <v>70</v>
      </c>
      <c r="H6" s="7" t="s">
        <v>43</v>
      </c>
      <c r="I6" s="7" t="s">
        <v>44</v>
      </c>
      <c r="J6" s="6" t="s">
        <v>71</v>
      </c>
      <c r="K6" s="6" t="s">
        <v>72</v>
      </c>
      <c r="L6" s="6">
        <v>3000</v>
      </c>
      <c r="M6" s="6" t="s">
        <v>73</v>
      </c>
      <c r="N6" s="6" t="s">
        <v>74</v>
      </c>
    </row>
    <row r="7" spans="1:14">
      <c r="A7">
        <v>6</v>
      </c>
      <c r="B7" s="6" t="s">
        <v>75</v>
      </c>
      <c r="C7" s="6" t="s">
        <v>40</v>
      </c>
      <c r="D7" s="7" t="s">
        <v>64</v>
      </c>
      <c r="E7" s="8">
        <v>36722</v>
      </c>
      <c r="F7" s="9">
        <f t="shared" ca="1" si="0"/>
        <v>25.557837097878167</v>
      </c>
      <c r="G7" s="6" t="s">
        <v>42</v>
      </c>
      <c r="H7" s="7" t="s">
        <v>43</v>
      </c>
      <c r="I7" s="7" t="s">
        <v>53</v>
      </c>
      <c r="J7" s="6" t="s">
        <v>76</v>
      </c>
      <c r="K7" s="6" t="s">
        <v>46</v>
      </c>
      <c r="L7" s="6" t="s">
        <v>77</v>
      </c>
      <c r="M7" s="6" t="s">
        <v>78</v>
      </c>
      <c r="N7" s="6" t="s">
        <v>79</v>
      </c>
    </row>
    <row r="8" spans="1:14">
      <c r="A8">
        <v>7</v>
      </c>
      <c r="B8" s="6" t="s">
        <v>80</v>
      </c>
      <c r="C8" s="6" t="s">
        <v>51</v>
      </c>
      <c r="D8" s="7" t="s">
        <v>41</v>
      </c>
      <c r="E8" s="8">
        <v>36760</v>
      </c>
      <c r="F8" s="9">
        <f t="shared" ca="1" si="0"/>
        <v>25.453798767967147</v>
      </c>
      <c r="G8" s="6" t="s">
        <v>42</v>
      </c>
      <c r="H8" s="7" t="s">
        <v>43</v>
      </c>
      <c r="I8" s="7" t="s">
        <v>44</v>
      </c>
      <c r="J8" s="6" t="s">
        <v>81</v>
      </c>
      <c r="K8" s="6" t="s">
        <v>46</v>
      </c>
      <c r="L8" s="6" t="s">
        <v>46</v>
      </c>
      <c r="M8" s="6" t="s">
        <v>82</v>
      </c>
      <c r="N8" s="6" t="s">
        <v>83</v>
      </c>
    </row>
    <row r="9" spans="1:14">
      <c r="A9">
        <v>8</v>
      </c>
      <c r="B9" s="6" t="s">
        <v>84</v>
      </c>
      <c r="C9" s="7" t="s">
        <v>85</v>
      </c>
      <c r="D9" s="7" t="s">
        <v>86</v>
      </c>
      <c r="E9" s="8">
        <v>35809</v>
      </c>
      <c r="F9" s="9">
        <f t="shared" ca="1" si="0"/>
        <v>28.057494866529773</v>
      </c>
      <c r="G9" s="6" t="s">
        <v>87</v>
      </c>
      <c r="H9" s="7" t="s">
        <v>43</v>
      </c>
      <c r="I9" s="7" t="s">
        <v>44</v>
      </c>
      <c r="J9" s="6" t="s">
        <v>88</v>
      </c>
      <c r="K9" s="6" t="s">
        <v>46</v>
      </c>
      <c r="L9" s="6">
        <v>8000</v>
      </c>
      <c r="M9" s="6" t="s">
        <v>89</v>
      </c>
      <c r="N9" s="6" t="s">
        <v>90</v>
      </c>
    </row>
    <row r="10" spans="1:14" ht="14.4">
      <c r="A10">
        <v>9</v>
      </c>
      <c r="B10" s="10" t="s">
        <v>91</v>
      </c>
      <c r="C10" s="6" t="s">
        <v>40</v>
      </c>
      <c r="D10" s="7" t="s">
        <v>52</v>
      </c>
      <c r="E10" s="8">
        <v>35856</v>
      </c>
      <c r="F10" s="9">
        <f t="shared" ca="1" si="0"/>
        <v>27.928815879534564</v>
      </c>
      <c r="G10" s="6" t="s">
        <v>42</v>
      </c>
      <c r="H10" s="7" t="s">
        <v>43</v>
      </c>
      <c r="I10" s="7" t="s">
        <v>92</v>
      </c>
      <c r="J10" s="6" t="s">
        <v>24</v>
      </c>
      <c r="K10" s="6" t="s">
        <v>93</v>
      </c>
      <c r="L10" s="6">
        <v>2000</v>
      </c>
      <c r="M10" s="6" t="s">
        <v>73</v>
      </c>
      <c r="N10" s="6" t="s">
        <v>94</v>
      </c>
    </row>
    <row r="11" spans="1:14">
      <c r="A11">
        <v>10</v>
      </c>
      <c r="B11" s="6" t="s">
        <v>95</v>
      </c>
      <c r="C11" s="6" t="s">
        <v>63</v>
      </c>
      <c r="D11" s="7" t="s">
        <v>41</v>
      </c>
      <c r="E11" s="8">
        <v>36725</v>
      </c>
      <c r="F11" s="9">
        <f t="shared" ca="1" si="0"/>
        <v>25.54962354551677</v>
      </c>
      <c r="G11" s="6" t="s">
        <v>42</v>
      </c>
      <c r="H11" s="7" t="s">
        <v>43</v>
      </c>
      <c r="I11" s="7" t="s">
        <v>53</v>
      </c>
      <c r="J11" s="6" t="s">
        <v>96</v>
      </c>
      <c r="K11" s="6" t="s">
        <v>97</v>
      </c>
      <c r="L11" s="6" t="s">
        <v>98</v>
      </c>
      <c r="M11" s="6" t="s">
        <v>56</v>
      </c>
      <c r="N11" s="6" t="s">
        <v>99</v>
      </c>
    </row>
    <row r="12" spans="1:14">
      <c r="A12">
        <v>11</v>
      </c>
      <c r="B12" s="6" t="s">
        <v>100</v>
      </c>
      <c r="C12" s="6" t="s">
        <v>51</v>
      </c>
      <c r="D12" s="7" t="s">
        <v>41</v>
      </c>
      <c r="E12" s="8">
        <v>35890</v>
      </c>
      <c r="F12" s="9">
        <f t="shared" ca="1" si="0"/>
        <v>27.835728952772072</v>
      </c>
      <c r="G12" s="6" t="s">
        <v>42</v>
      </c>
      <c r="H12" s="7" t="s">
        <v>43</v>
      </c>
      <c r="I12" s="7" t="s">
        <v>44</v>
      </c>
      <c r="J12" s="6" t="s">
        <v>101</v>
      </c>
      <c r="K12" s="6" t="s">
        <v>46</v>
      </c>
      <c r="L12" s="6">
        <v>28046</v>
      </c>
      <c r="M12" s="6" t="s">
        <v>102</v>
      </c>
      <c r="N12" s="6" t="s">
        <v>103</v>
      </c>
    </row>
    <row r="13" spans="1:14">
      <c r="A13">
        <v>12</v>
      </c>
      <c r="B13" s="11" t="s">
        <v>104</v>
      </c>
      <c r="C13" s="6"/>
      <c r="D13" s="7" t="s">
        <v>41</v>
      </c>
      <c r="E13" s="8">
        <v>36731</v>
      </c>
      <c r="F13" s="9">
        <f t="shared" ca="1" si="0"/>
        <v>25.533196440793976</v>
      </c>
      <c r="G13" s="6" t="s">
        <v>70</v>
      </c>
      <c r="H13" s="7" t="s">
        <v>43</v>
      </c>
      <c r="I13" s="7" t="s">
        <v>53</v>
      </c>
      <c r="J13" s="6" t="s">
        <v>105</v>
      </c>
      <c r="K13" s="6" t="s">
        <v>46</v>
      </c>
      <c r="L13" s="6" t="s">
        <v>106</v>
      </c>
      <c r="M13" s="6" t="s">
        <v>107</v>
      </c>
      <c r="N13" s="6" t="s">
        <v>108</v>
      </c>
    </row>
    <row r="14" spans="1:14">
      <c r="A14">
        <v>13</v>
      </c>
      <c r="B14" s="6" t="s">
        <v>109</v>
      </c>
      <c r="C14" s="6" t="s">
        <v>40</v>
      </c>
      <c r="D14" s="7" t="s">
        <v>41</v>
      </c>
      <c r="E14" s="8">
        <v>35862</v>
      </c>
      <c r="F14" s="9">
        <f t="shared" ca="1" si="0"/>
        <v>27.912388774811774</v>
      </c>
      <c r="G14" s="6" t="s">
        <v>42</v>
      </c>
      <c r="H14" s="7" t="s">
        <v>65</v>
      </c>
      <c r="I14" s="7" t="s">
        <v>44</v>
      </c>
      <c r="J14" s="6" t="s">
        <v>110</v>
      </c>
      <c r="K14" s="6" t="s">
        <v>46</v>
      </c>
      <c r="L14" s="6">
        <v>11583</v>
      </c>
      <c r="M14" s="6" t="s">
        <v>111</v>
      </c>
      <c r="N14" s="6" t="s">
        <v>112</v>
      </c>
    </row>
    <row r="15" spans="1:14">
      <c r="A15">
        <v>14</v>
      </c>
      <c r="B15" s="6" t="s">
        <v>113</v>
      </c>
      <c r="C15" s="6" t="s">
        <v>51</v>
      </c>
      <c r="D15" s="7" t="s">
        <v>41</v>
      </c>
      <c r="E15" s="8">
        <v>35838</v>
      </c>
      <c r="F15" s="9">
        <f t="shared" ca="1" si="0"/>
        <v>27.978097193702943</v>
      </c>
      <c r="G15" s="6" t="s">
        <v>42</v>
      </c>
      <c r="H15" s="7" t="s">
        <v>43</v>
      </c>
      <c r="I15" s="7" t="s">
        <v>44</v>
      </c>
      <c r="J15" s="6" t="s">
        <v>10</v>
      </c>
      <c r="K15" s="6" t="s">
        <v>46</v>
      </c>
      <c r="L15" s="6" t="s">
        <v>114</v>
      </c>
      <c r="M15" s="6" t="s">
        <v>48</v>
      </c>
      <c r="N15" s="6" t="s">
        <v>115</v>
      </c>
    </row>
    <row r="16" spans="1:14">
      <c r="A16">
        <v>15</v>
      </c>
      <c r="B16" s="6" t="s">
        <v>116</v>
      </c>
      <c r="C16" s="6" t="s">
        <v>40</v>
      </c>
      <c r="D16" s="7" t="s">
        <v>41</v>
      </c>
      <c r="E16" s="8">
        <v>36752</v>
      </c>
      <c r="F16" s="9">
        <f t="shared" ca="1" si="0"/>
        <v>25.475701574264203</v>
      </c>
      <c r="G16" s="6" t="s">
        <v>42</v>
      </c>
      <c r="H16" s="7" t="s">
        <v>43</v>
      </c>
      <c r="I16" s="7" t="s">
        <v>44</v>
      </c>
      <c r="J16" s="6" t="s">
        <v>10</v>
      </c>
      <c r="K16" s="6" t="s">
        <v>46</v>
      </c>
      <c r="L16" s="6" t="s">
        <v>117</v>
      </c>
      <c r="M16" s="6" t="s">
        <v>48</v>
      </c>
      <c r="N16" s="6" t="s">
        <v>118</v>
      </c>
    </row>
    <row r="17" spans="1:14">
      <c r="A17">
        <v>16</v>
      </c>
      <c r="B17" s="6" t="s">
        <v>119</v>
      </c>
      <c r="C17" s="6" t="s">
        <v>40</v>
      </c>
      <c r="D17" s="7" t="s">
        <v>64</v>
      </c>
      <c r="E17" s="8">
        <v>36816</v>
      </c>
      <c r="F17" s="9">
        <f t="shared" ca="1" si="0"/>
        <v>25.300479123887747</v>
      </c>
      <c r="G17" s="6" t="s">
        <v>42</v>
      </c>
      <c r="H17" s="7" t="s">
        <v>65</v>
      </c>
      <c r="I17" s="7" t="s">
        <v>44</v>
      </c>
      <c r="J17" s="6" t="s">
        <v>10</v>
      </c>
      <c r="K17" s="6" t="s">
        <v>46</v>
      </c>
      <c r="L17" s="6" t="s">
        <v>117</v>
      </c>
      <c r="M17" s="6" t="s">
        <v>48</v>
      </c>
      <c r="N17" s="6" t="s">
        <v>120</v>
      </c>
    </row>
    <row r="18" spans="1:14">
      <c r="A18">
        <v>17</v>
      </c>
      <c r="B18" s="6" t="s">
        <v>121</v>
      </c>
      <c r="C18" s="6" t="s">
        <v>40</v>
      </c>
      <c r="D18" s="7" t="s">
        <v>41</v>
      </c>
      <c r="E18" s="8">
        <v>33778</v>
      </c>
      <c r="F18" s="9">
        <f t="shared" ca="1" si="0"/>
        <v>33.618069815195071</v>
      </c>
      <c r="G18" s="6" t="s">
        <v>42</v>
      </c>
      <c r="H18" s="7" t="s">
        <v>43</v>
      </c>
      <c r="I18" s="7" t="s">
        <v>92</v>
      </c>
      <c r="J18" s="6" t="s">
        <v>122</v>
      </c>
      <c r="K18" s="6" t="s">
        <v>46</v>
      </c>
      <c r="L18" s="6">
        <v>59000</v>
      </c>
      <c r="M18" s="6" t="s">
        <v>123</v>
      </c>
      <c r="N18" s="6" t="s">
        <v>124</v>
      </c>
    </row>
    <row r="19" spans="1:14">
      <c r="A19">
        <v>18</v>
      </c>
      <c r="B19" s="6" t="s">
        <v>125</v>
      </c>
      <c r="C19" s="6" t="s">
        <v>126</v>
      </c>
      <c r="D19" s="7" t="s">
        <v>127</v>
      </c>
      <c r="E19" s="8">
        <v>36732</v>
      </c>
      <c r="F19" s="9">
        <f t="shared" ca="1" si="0"/>
        <v>25.530458590006845</v>
      </c>
      <c r="G19" s="6" t="s">
        <v>128</v>
      </c>
      <c r="H19" s="7" t="s">
        <v>43</v>
      </c>
      <c r="I19" s="7" t="s">
        <v>53</v>
      </c>
      <c r="J19" s="6" t="s">
        <v>129</v>
      </c>
      <c r="K19" s="6" t="s">
        <v>130</v>
      </c>
      <c r="L19" s="6">
        <v>78759</v>
      </c>
      <c r="M19" s="6" t="s">
        <v>56</v>
      </c>
      <c r="N19" s="6" t="s">
        <v>131</v>
      </c>
    </row>
    <row r="20" spans="1:14">
      <c r="A20">
        <v>19</v>
      </c>
      <c r="B20" s="11" t="s">
        <v>132</v>
      </c>
      <c r="C20" s="6" t="s">
        <v>133</v>
      </c>
      <c r="D20" s="7" t="s">
        <v>86</v>
      </c>
      <c r="E20" s="8">
        <v>34063</v>
      </c>
      <c r="F20" s="9">
        <f t="shared" ca="1" si="0"/>
        <v>32.837782340862425</v>
      </c>
      <c r="G20" s="6">
        <v>51392</v>
      </c>
      <c r="H20" s="7" t="s">
        <v>43</v>
      </c>
      <c r="I20" s="7" t="s">
        <v>53</v>
      </c>
      <c r="J20" s="6" t="s">
        <v>134</v>
      </c>
      <c r="K20" s="6" t="s">
        <v>135</v>
      </c>
      <c r="L20" s="6">
        <v>19406</v>
      </c>
      <c r="M20" s="6" t="s">
        <v>56</v>
      </c>
      <c r="N20" s="6" t="s">
        <v>136</v>
      </c>
    </row>
    <row r="21" spans="1:14">
      <c r="A21">
        <v>20</v>
      </c>
      <c r="B21" s="6" t="s">
        <v>137</v>
      </c>
      <c r="C21" s="6" t="s">
        <v>126</v>
      </c>
      <c r="D21" s="7" t="s">
        <v>64</v>
      </c>
      <c r="E21" s="8">
        <v>36739</v>
      </c>
      <c r="F21" s="9">
        <f t="shared" ca="1" si="0"/>
        <v>25.511293634496919</v>
      </c>
      <c r="G21" s="6" t="s">
        <v>138</v>
      </c>
      <c r="H21" s="7" t="s">
        <v>43</v>
      </c>
      <c r="I21" s="7" t="s">
        <v>44</v>
      </c>
      <c r="J21" s="6" t="s">
        <v>139</v>
      </c>
      <c r="K21" s="6" t="s">
        <v>46</v>
      </c>
      <c r="L21" s="6">
        <v>2170</v>
      </c>
      <c r="M21" s="6" t="s">
        <v>140</v>
      </c>
      <c r="N21" s="6" t="s">
        <v>141</v>
      </c>
    </row>
    <row r="22" spans="1:14">
      <c r="A22">
        <v>21</v>
      </c>
      <c r="B22" s="6" t="s">
        <v>142</v>
      </c>
      <c r="C22" s="6" t="s">
        <v>143</v>
      </c>
      <c r="D22" s="7" t="s">
        <v>64</v>
      </c>
      <c r="E22" s="8">
        <v>36408</v>
      </c>
      <c r="F22" s="9">
        <f t="shared" ca="1" si="0"/>
        <v>26.417522245037645</v>
      </c>
      <c r="G22" s="6">
        <v>51392</v>
      </c>
      <c r="H22" s="7" t="s">
        <v>43</v>
      </c>
      <c r="I22" s="7" t="s">
        <v>44</v>
      </c>
      <c r="J22" s="6" t="s">
        <v>139</v>
      </c>
      <c r="K22" s="6" t="s">
        <v>46</v>
      </c>
      <c r="L22" s="6">
        <v>2170</v>
      </c>
      <c r="M22" s="6" t="s">
        <v>140</v>
      </c>
      <c r="N22" s="6" t="s">
        <v>144</v>
      </c>
    </row>
    <row r="23" spans="1:14">
      <c r="A23">
        <v>22</v>
      </c>
      <c r="B23" s="6" t="s">
        <v>145</v>
      </c>
      <c r="C23" s="6" t="s">
        <v>146</v>
      </c>
      <c r="D23" s="7" t="s">
        <v>64</v>
      </c>
      <c r="E23" s="8">
        <v>36753</v>
      </c>
      <c r="F23" s="9">
        <f t="shared" ca="1" si="0"/>
        <v>25.472963723477072</v>
      </c>
      <c r="G23" s="6" t="s">
        <v>147</v>
      </c>
      <c r="H23" s="7" t="s">
        <v>43</v>
      </c>
      <c r="I23" s="7" t="s">
        <v>53</v>
      </c>
      <c r="J23" s="6" t="s">
        <v>148</v>
      </c>
      <c r="K23" s="6" t="s">
        <v>149</v>
      </c>
      <c r="L23" s="6" t="s">
        <v>150</v>
      </c>
      <c r="M23" s="6" t="s">
        <v>151</v>
      </c>
      <c r="N23" s="6" t="s">
        <v>152</v>
      </c>
    </row>
    <row r="24" spans="1:14">
      <c r="A24">
        <v>23</v>
      </c>
      <c r="B24" s="6" t="s">
        <v>153</v>
      </c>
      <c r="C24" s="6" t="s">
        <v>154</v>
      </c>
      <c r="D24" s="7" t="s">
        <v>41</v>
      </c>
      <c r="E24" s="8">
        <v>35835</v>
      </c>
      <c r="F24" s="9">
        <f t="shared" ca="1" si="0"/>
        <v>27.986310746064341</v>
      </c>
      <c r="G24" s="6" t="s">
        <v>128</v>
      </c>
      <c r="H24" s="7" t="s">
        <v>43</v>
      </c>
      <c r="I24" s="7" t="s">
        <v>92</v>
      </c>
      <c r="J24" s="6" t="s">
        <v>10</v>
      </c>
      <c r="K24" s="6" t="s">
        <v>46</v>
      </c>
      <c r="L24" s="6" t="s">
        <v>117</v>
      </c>
      <c r="M24" s="6" t="s">
        <v>48</v>
      </c>
      <c r="N24" s="6" t="s">
        <v>155</v>
      </c>
    </row>
    <row r="25" spans="1:14">
      <c r="A25">
        <v>24</v>
      </c>
      <c r="B25" s="6" t="s">
        <v>156</v>
      </c>
      <c r="C25" s="6" t="s">
        <v>154</v>
      </c>
      <c r="D25" s="7" t="s">
        <v>41</v>
      </c>
      <c r="E25" s="8">
        <v>35900</v>
      </c>
      <c r="F25" s="9">
        <f t="shared" ca="1" si="0"/>
        <v>27.808350444900753</v>
      </c>
      <c r="G25" s="6" t="s">
        <v>128</v>
      </c>
      <c r="H25" s="7" t="s">
        <v>65</v>
      </c>
      <c r="I25" s="7" t="s">
        <v>53</v>
      </c>
      <c r="J25" s="6" t="s">
        <v>157</v>
      </c>
      <c r="K25" s="6" t="s">
        <v>46</v>
      </c>
      <c r="L25" s="6" t="s">
        <v>46</v>
      </c>
      <c r="M25" s="6" t="s">
        <v>158</v>
      </c>
      <c r="N25" s="6" t="s">
        <v>159</v>
      </c>
    </row>
    <row r="26" spans="1:14">
      <c r="A26">
        <v>25</v>
      </c>
      <c r="B26" s="6" t="s">
        <v>160</v>
      </c>
      <c r="C26" s="6" t="s">
        <v>154</v>
      </c>
      <c r="D26" s="7" t="s">
        <v>41</v>
      </c>
      <c r="E26" s="8">
        <v>34056</v>
      </c>
      <c r="F26" s="9">
        <f t="shared" ca="1" si="0"/>
        <v>32.856947296372347</v>
      </c>
      <c r="G26" s="6" t="s">
        <v>128</v>
      </c>
      <c r="H26" s="7" t="s">
        <v>43</v>
      </c>
      <c r="I26" s="7" t="s">
        <v>44</v>
      </c>
      <c r="J26" s="6" t="s">
        <v>161</v>
      </c>
      <c r="K26" s="6" t="s">
        <v>46</v>
      </c>
      <c r="L26" s="6">
        <v>60528</v>
      </c>
      <c r="M26" s="6" t="s">
        <v>162</v>
      </c>
      <c r="N26" s="6" t="s">
        <v>163</v>
      </c>
    </row>
    <row r="27" spans="1:14">
      <c r="A27">
        <v>26</v>
      </c>
      <c r="B27" s="6" t="s">
        <v>164</v>
      </c>
      <c r="C27" s="6" t="s">
        <v>126</v>
      </c>
      <c r="D27" s="7" t="s">
        <v>41</v>
      </c>
      <c r="E27" s="8">
        <v>36775</v>
      </c>
      <c r="F27" s="9">
        <f t="shared" ca="1" si="0"/>
        <v>25.412731006160165</v>
      </c>
      <c r="G27" s="6" t="s">
        <v>165</v>
      </c>
      <c r="H27" s="7" t="s">
        <v>43</v>
      </c>
      <c r="I27" s="7" t="s">
        <v>44</v>
      </c>
      <c r="J27" s="6" t="s">
        <v>166</v>
      </c>
      <c r="K27" s="6" t="s">
        <v>46</v>
      </c>
      <c r="L27" s="6" t="s">
        <v>167</v>
      </c>
      <c r="M27" s="6" t="s">
        <v>168</v>
      </c>
      <c r="N27" s="6" t="s">
        <v>169</v>
      </c>
    </row>
    <row r="28" spans="1:14">
      <c r="A28">
        <v>27</v>
      </c>
      <c r="B28" s="7" t="s">
        <v>170</v>
      </c>
      <c r="C28" s="6" t="s">
        <v>154</v>
      </c>
      <c r="D28" s="7" t="s">
        <v>64</v>
      </c>
      <c r="E28" s="8">
        <v>35767</v>
      </c>
      <c r="F28" s="9">
        <f t="shared" ca="1" si="0"/>
        <v>28.172484599589321</v>
      </c>
      <c r="G28" s="6" t="s">
        <v>171</v>
      </c>
      <c r="H28" s="7" t="s">
        <v>43</v>
      </c>
      <c r="I28" s="7" t="s">
        <v>53</v>
      </c>
      <c r="J28" s="6" t="s">
        <v>157</v>
      </c>
      <c r="K28" s="6" t="s">
        <v>46</v>
      </c>
      <c r="L28" s="6" t="s">
        <v>46</v>
      </c>
      <c r="M28" s="6" t="s">
        <v>158</v>
      </c>
      <c r="N28" s="6" t="s">
        <v>172</v>
      </c>
    </row>
    <row r="29" spans="1:14">
      <c r="A29">
        <v>28</v>
      </c>
      <c r="B29" s="6" t="s">
        <v>173</v>
      </c>
      <c r="C29" s="6" t="s">
        <v>126</v>
      </c>
      <c r="D29" s="7" t="s">
        <v>64</v>
      </c>
      <c r="E29" s="8">
        <v>35831</v>
      </c>
      <c r="F29" s="9">
        <f t="shared" ca="1" si="0"/>
        <v>27.997262149212869</v>
      </c>
      <c r="G29" s="6">
        <v>52687</v>
      </c>
      <c r="H29" s="7" t="s">
        <v>43</v>
      </c>
      <c r="I29" s="7" t="s">
        <v>44</v>
      </c>
      <c r="J29" s="6" t="s">
        <v>10</v>
      </c>
      <c r="K29" s="6" t="s">
        <v>46</v>
      </c>
      <c r="L29" s="6" t="s">
        <v>114</v>
      </c>
      <c r="M29" s="6" t="s">
        <v>48</v>
      </c>
      <c r="N29" s="6" t="s">
        <v>174</v>
      </c>
    </row>
    <row r="30" spans="1:14">
      <c r="A30">
        <v>29</v>
      </c>
      <c r="B30" s="6" t="s">
        <v>175</v>
      </c>
      <c r="C30" s="6" t="s">
        <v>146</v>
      </c>
      <c r="D30" s="7" t="s">
        <v>64</v>
      </c>
      <c r="E30" s="8">
        <v>36782</v>
      </c>
      <c r="F30" s="9">
        <f t="shared" ca="1" si="0"/>
        <v>25.393566050650239</v>
      </c>
      <c r="G30" s="6" t="s">
        <v>171</v>
      </c>
      <c r="H30" s="7" t="s">
        <v>43</v>
      </c>
      <c r="I30" s="7" t="s">
        <v>53</v>
      </c>
      <c r="J30" s="6" t="s">
        <v>176</v>
      </c>
      <c r="K30" s="6" t="s">
        <v>177</v>
      </c>
      <c r="L30" s="6">
        <v>54843</v>
      </c>
      <c r="M30" s="6" t="s">
        <v>56</v>
      </c>
      <c r="N30" s="6" t="s">
        <v>178</v>
      </c>
    </row>
    <row r="31" spans="1:14">
      <c r="A31">
        <v>30</v>
      </c>
      <c r="B31" s="6" t="s">
        <v>179</v>
      </c>
      <c r="C31" s="6" t="s">
        <v>146</v>
      </c>
      <c r="D31" s="7" t="s">
        <v>41</v>
      </c>
      <c r="E31" s="8">
        <v>36738</v>
      </c>
      <c r="F31" s="9">
        <f t="shared" ca="1" si="0"/>
        <v>25.51403148528405</v>
      </c>
      <c r="G31" s="6" t="s">
        <v>128</v>
      </c>
      <c r="H31" s="7" t="s">
        <v>43</v>
      </c>
      <c r="I31" s="7" t="s">
        <v>44</v>
      </c>
      <c r="J31" s="6" t="s">
        <v>180</v>
      </c>
      <c r="K31" s="6" t="s">
        <v>46</v>
      </c>
      <c r="L31" s="6" t="s">
        <v>181</v>
      </c>
      <c r="M31" s="6" t="s">
        <v>182</v>
      </c>
      <c r="N31" s="6" t="s">
        <v>183</v>
      </c>
    </row>
    <row r="32" spans="1:14">
      <c r="A32">
        <v>31</v>
      </c>
      <c r="B32" s="6" t="s">
        <v>184</v>
      </c>
      <c r="C32" s="6" t="s">
        <v>143</v>
      </c>
      <c r="D32" s="7" t="s">
        <v>86</v>
      </c>
      <c r="E32" s="8">
        <v>36742</v>
      </c>
      <c r="F32" s="9">
        <f t="shared" ca="1" si="0"/>
        <v>25.503080082135522</v>
      </c>
      <c r="G32" s="6" t="s">
        <v>185</v>
      </c>
      <c r="H32" s="7" t="s">
        <v>43</v>
      </c>
      <c r="I32" s="7" t="s">
        <v>92</v>
      </c>
      <c r="J32" s="6" t="s">
        <v>186</v>
      </c>
      <c r="K32" s="6" t="s">
        <v>46</v>
      </c>
      <c r="L32" s="6">
        <v>10120</v>
      </c>
      <c r="M32" s="6" t="s">
        <v>187</v>
      </c>
      <c r="N32" s="6" t="s">
        <v>188</v>
      </c>
    </row>
    <row r="33" spans="1:14">
      <c r="A33">
        <v>32</v>
      </c>
      <c r="B33" s="6" t="s">
        <v>146</v>
      </c>
      <c r="C33" s="6" t="s">
        <v>146</v>
      </c>
      <c r="D33" s="7" t="s">
        <v>41</v>
      </c>
      <c r="E33" s="8">
        <v>36720</v>
      </c>
      <c r="F33" s="9">
        <f t="shared" ca="1" si="0"/>
        <v>25.563312799452429</v>
      </c>
      <c r="G33" s="6" t="s">
        <v>128</v>
      </c>
      <c r="H33" s="7" t="s">
        <v>43</v>
      </c>
      <c r="I33" s="7" t="s">
        <v>92</v>
      </c>
      <c r="J33" s="6" t="s">
        <v>71</v>
      </c>
      <c r="K33" s="6" t="s">
        <v>72</v>
      </c>
      <c r="L33" s="6">
        <v>3000</v>
      </c>
      <c r="M33" s="6" t="s">
        <v>73</v>
      </c>
      <c r="N33" s="6" t="s">
        <v>189</v>
      </c>
    </row>
    <row r="34" spans="1:14">
      <c r="A34">
        <v>33</v>
      </c>
      <c r="B34" s="6" t="s">
        <v>190</v>
      </c>
      <c r="C34" s="6" t="s">
        <v>133</v>
      </c>
      <c r="D34" s="7" t="s">
        <v>64</v>
      </c>
      <c r="E34" s="8">
        <v>34831</v>
      </c>
      <c r="F34" s="9">
        <f t="shared" ca="1" si="0"/>
        <v>30.735112936344969</v>
      </c>
      <c r="G34" s="6" t="s">
        <v>191</v>
      </c>
      <c r="H34" s="7" t="s">
        <v>43</v>
      </c>
      <c r="I34" s="7" t="s">
        <v>53</v>
      </c>
      <c r="J34" s="6" t="s">
        <v>192</v>
      </c>
      <c r="K34" s="6" t="s">
        <v>193</v>
      </c>
      <c r="L34" s="6">
        <v>98101</v>
      </c>
      <c r="M34" s="6" t="s">
        <v>56</v>
      </c>
      <c r="N34" s="6" t="s">
        <v>194</v>
      </c>
    </row>
    <row r="35" spans="1:14">
      <c r="A35">
        <v>34</v>
      </c>
      <c r="B35" s="6" t="s">
        <v>195</v>
      </c>
      <c r="C35" s="6" t="s">
        <v>146</v>
      </c>
      <c r="D35" s="7" t="s">
        <v>127</v>
      </c>
      <c r="E35" s="8">
        <v>35790</v>
      </c>
      <c r="F35" s="9">
        <f t="shared" ca="1" si="0"/>
        <v>28.109514031485283</v>
      </c>
      <c r="G35" s="6" t="s">
        <v>128</v>
      </c>
      <c r="H35" s="7" t="s">
        <v>43</v>
      </c>
      <c r="I35" s="7" t="s">
        <v>53</v>
      </c>
      <c r="J35" s="6" t="s">
        <v>196</v>
      </c>
      <c r="K35" s="6" t="s">
        <v>197</v>
      </c>
      <c r="L35" s="6" t="s">
        <v>198</v>
      </c>
      <c r="M35" s="6" t="s">
        <v>151</v>
      </c>
      <c r="N35" s="6" t="s">
        <v>199</v>
      </c>
    </row>
    <row r="36" spans="1:14">
      <c r="A36">
        <v>35</v>
      </c>
      <c r="B36" s="6" t="s">
        <v>200</v>
      </c>
      <c r="C36" s="6" t="s">
        <v>133</v>
      </c>
      <c r="D36" s="7" t="s">
        <v>41</v>
      </c>
      <c r="E36" s="8">
        <v>35871</v>
      </c>
      <c r="F36" s="9">
        <f t="shared" ca="1" si="0"/>
        <v>27.887748117727583</v>
      </c>
      <c r="G36" s="6" t="s">
        <v>128</v>
      </c>
      <c r="H36" s="7" t="s">
        <v>65</v>
      </c>
      <c r="I36" s="7" t="s">
        <v>53</v>
      </c>
      <c r="J36" s="6" t="s">
        <v>201</v>
      </c>
      <c r="K36" s="6" t="s">
        <v>202</v>
      </c>
      <c r="L36" s="6" t="s">
        <v>203</v>
      </c>
      <c r="M36" s="6" t="s">
        <v>56</v>
      </c>
      <c r="N36" s="6" t="s">
        <v>204</v>
      </c>
    </row>
    <row r="37" spans="1:14">
      <c r="A37">
        <v>36</v>
      </c>
      <c r="B37" s="7" t="s">
        <v>205</v>
      </c>
      <c r="C37" s="6" t="s">
        <v>146</v>
      </c>
      <c r="D37" s="7" t="s">
        <v>127</v>
      </c>
      <c r="E37" s="8">
        <v>35814</v>
      </c>
      <c r="F37" s="9">
        <f t="shared" ca="1" si="0"/>
        <v>28.043805612594113</v>
      </c>
      <c r="G37" s="6" t="s">
        <v>206</v>
      </c>
      <c r="H37" s="7" t="s">
        <v>43</v>
      </c>
      <c r="I37" s="7" t="s">
        <v>53</v>
      </c>
      <c r="J37" s="6" t="s">
        <v>105</v>
      </c>
      <c r="K37" s="6" t="s">
        <v>46</v>
      </c>
      <c r="L37" s="6" t="s">
        <v>106</v>
      </c>
      <c r="M37" s="6" t="s">
        <v>107</v>
      </c>
      <c r="N37" s="7" t="s">
        <v>207</v>
      </c>
    </row>
    <row r="38" spans="1:14">
      <c r="A38">
        <v>37</v>
      </c>
      <c r="B38" s="6" t="s">
        <v>208</v>
      </c>
      <c r="C38" s="6" t="s">
        <v>209</v>
      </c>
      <c r="D38" s="7" t="s">
        <v>64</v>
      </c>
      <c r="E38" s="8">
        <v>35352</v>
      </c>
      <c r="F38" s="9">
        <f t="shared" ca="1" si="0"/>
        <v>29.308692676249144</v>
      </c>
      <c r="G38" s="6">
        <v>51233</v>
      </c>
      <c r="H38" s="7" t="s">
        <v>43</v>
      </c>
      <c r="I38" s="7" t="s">
        <v>44</v>
      </c>
      <c r="J38" s="6" t="s">
        <v>210</v>
      </c>
      <c r="K38" s="6" t="s">
        <v>46</v>
      </c>
      <c r="L38" s="6">
        <v>1002</v>
      </c>
      <c r="M38" s="6" t="s">
        <v>211</v>
      </c>
      <c r="N38" s="6" t="s">
        <v>212</v>
      </c>
    </row>
    <row r="39" spans="1:14">
      <c r="A39">
        <v>38</v>
      </c>
      <c r="B39" s="6" t="s">
        <v>213</v>
      </c>
      <c r="C39" s="6" t="s">
        <v>146</v>
      </c>
      <c r="D39" s="7" t="s">
        <v>41</v>
      </c>
      <c r="E39" s="8">
        <v>34836</v>
      </c>
      <c r="F39" s="9">
        <f t="shared" ca="1" si="0"/>
        <v>30.721423682409309</v>
      </c>
      <c r="G39" s="6" t="s">
        <v>128</v>
      </c>
      <c r="H39" s="7" t="s">
        <v>43</v>
      </c>
      <c r="I39" s="7" t="s">
        <v>44</v>
      </c>
      <c r="J39" s="6" t="s">
        <v>81</v>
      </c>
      <c r="K39" s="6" t="s">
        <v>46</v>
      </c>
      <c r="L39" s="6" t="s">
        <v>46</v>
      </c>
      <c r="M39" s="6" t="s">
        <v>82</v>
      </c>
      <c r="N39" s="6" t="s">
        <v>214</v>
      </c>
    </row>
    <row r="40" spans="1:14">
      <c r="A40">
        <v>39</v>
      </c>
      <c r="B40" s="6" t="s">
        <v>215</v>
      </c>
      <c r="C40" s="6" t="s">
        <v>133</v>
      </c>
      <c r="D40" s="7" t="s">
        <v>64</v>
      </c>
      <c r="E40" s="8">
        <v>36741</v>
      </c>
      <c r="F40" s="9">
        <f t="shared" ca="1" si="0"/>
        <v>25.505817932922657</v>
      </c>
      <c r="G40" s="6" t="s">
        <v>138</v>
      </c>
      <c r="H40" s="7" t="s">
        <v>43</v>
      </c>
      <c r="I40" s="7" t="s">
        <v>44</v>
      </c>
      <c r="J40" s="6" t="s">
        <v>216</v>
      </c>
      <c r="K40" s="6" t="s">
        <v>46</v>
      </c>
      <c r="L40" s="6">
        <v>12411</v>
      </c>
      <c r="M40" s="6" t="s">
        <v>217</v>
      </c>
      <c r="N40" s="6" t="s">
        <v>218</v>
      </c>
    </row>
    <row r="41" spans="1:14">
      <c r="A41">
        <v>40</v>
      </c>
      <c r="B41" s="6" t="s">
        <v>219</v>
      </c>
      <c r="C41" s="6" t="s">
        <v>51</v>
      </c>
      <c r="D41" s="7" t="s">
        <v>64</v>
      </c>
      <c r="E41" s="8">
        <v>32889</v>
      </c>
      <c r="F41" s="9">
        <f t="shared" ca="1" si="0"/>
        <v>36.05201916495551</v>
      </c>
      <c r="G41" s="6" t="s">
        <v>128</v>
      </c>
      <c r="H41" s="7" t="s">
        <v>43</v>
      </c>
      <c r="I41" s="7" t="s">
        <v>92</v>
      </c>
      <c r="J41" s="6" t="s">
        <v>220</v>
      </c>
      <c r="K41" s="6" t="s">
        <v>46</v>
      </c>
      <c r="L41" s="6">
        <v>10270</v>
      </c>
      <c r="M41" s="6" t="s">
        <v>221</v>
      </c>
      <c r="N41" s="6" t="s">
        <v>222</v>
      </c>
    </row>
    <row r="42" spans="1:14">
      <c r="A42">
        <v>41</v>
      </c>
      <c r="B42" s="6" t="s">
        <v>223</v>
      </c>
      <c r="C42" s="6" t="s">
        <v>51</v>
      </c>
      <c r="D42" s="7" t="s">
        <v>52</v>
      </c>
      <c r="E42" s="8">
        <v>34074</v>
      </c>
      <c r="F42" s="9">
        <f t="shared" ca="1" si="0"/>
        <v>32.807665982203972</v>
      </c>
      <c r="G42" s="6">
        <v>51392</v>
      </c>
      <c r="H42" s="7" t="s">
        <v>65</v>
      </c>
      <c r="I42" s="7" t="s">
        <v>44</v>
      </c>
      <c r="J42" s="6" t="s">
        <v>216</v>
      </c>
      <c r="K42" s="6" t="s">
        <v>46</v>
      </c>
      <c r="L42" s="6">
        <v>12411</v>
      </c>
      <c r="M42" s="6" t="s">
        <v>217</v>
      </c>
      <c r="N42" s="6" t="s">
        <v>224</v>
      </c>
    </row>
    <row r="43" spans="1:14" ht="14.4">
      <c r="A43">
        <v>42</v>
      </c>
      <c r="B43" s="10" t="s">
        <v>225</v>
      </c>
      <c r="C43" s="6" t="s">
        <v>51</v>
      </c>
      <c r="D43" s="7" t="s">
        <v>41</v>
      </c>
      <c r="E43" s="8">
        <v>34839</v>
      </c>
      <c r="F43" s="9">
        <f t="shared" ca="1" si="0"/>
        <v>30.713210130047912</v>
      </c>
      <c r="G43" s="6" t="s">
        <v>128</v>
      </c>
      <c r="H43" s="7" t="s">
        <v>43</v>
      </c>
      <c r="I43" s="7" t="s">
        <v>53</v>
      </c>
      <c r="J43" s="6" t="s">
        <v>226</v>
      </c>
      <c r="K43" s="6" t="s">
        <v>130</v>
      </c>
      <c r="L43" s="6">
        <v>75251</v>
      </c>
      <c r="M43" s="6" t="s">
        <v>56</v>
      </c>
      <c r="N43" s="6" t="s">
        <v>227</v>
      </c>
    </row>
    <row r="44" spans="1:14">
      <c r="A44">
        <v>43</v>
      </c>
      <c r="B44" s="6" t="s">
        <v>51</v>
      </c>
      <c r="C44" s="6" t="s">
        <v>51</v>
      </c>
      <c r="D44" s="7" t="s">
        <v>64</v>
      </c>
      <c r="E44" s="8">
        <v>34084</v>
      </c>
      <c r="F44" s="9">
        <f t="shared" ca="1" si="0"/>
        <v>32.780287474332646</v>
      </c>
      <c r="G44" s="6">
        <v>51487</v>
      </c>
      <c r="H44" s="7" t="s">
        <v>65</v>
      </c>
      <c r="I44" s="7" t="s">
        <v>44</v>
      </c>
      <c r="J44" s="6" t="s">
        <v>101</v>
      </c>
      <c r="K44" s="6" t="s">
        <v>46</v>
      </c>
      <c r="L44" s="6">
        <v>28046</v>
      </c>
      <c r="M44" s="6" t="s">
        <v>102</v>
      </c>
      <c r="N44" s="6" t="s">
        <v>228</v>
      </c>
    </row>
    <row r="45" spans="1:14">
      <c r="A45">
        <v>44</v>
      </c>
      <c r="B45" s="6" t="s">
        <v>133</v>
      </c>
      <c r="C45" s="6" t="s">
        <v>209</v>
      </c>
      <c r="D45" s="7" t="s">
        <v>64</v>
      </c>
      <c r="E45" s="8">
        <v>36777</v>
      </c>
      <c r="F45" s="9">
        <f t="shared" ca="1" si="0"/>
        <v>25.407255304585899</v>
      </c>
      <c r="G45" s="6" t="s">
        <v>128</v>
      </c>
      <c r="H45" s="7" t="s">
        <v>43</v>
      </c>
      <c r="I45" s="7" t="s">
        <v>92</v>
      </c>
      <c r="J45" s="6" t="s">
        <v>229</v>
      </c>
      <c r="K45" s="6" t="s">
        <v>46</v>
      </c>
      <c r="L45" s="6">
        <v>104</v>
      </c>
      <c r="M45" s="6" t="s">
        <v>230</v>
      </c>
      <c r="N45" s="6" t="s">
        <v>231</v>
      </c>
    </row>
    <row r="46" spans="1:14">
      <c r="A46">
        <v>45</v>
      </c>
      <c r="B46" s="6" t="s">
        <v>232</v>
      </c>
      <c r="C46" s="6" t="s">
        <v>143</v>
      </c>
      <c r="D46" s="7" t="s">
        <v>64</v>
      </c>
      <c r="E46" s="8">
        <v>35356</v>
      </c>
      <c r="F46" s="9">
        <f t="shared" ca="1" si="0"/>
        <v>29.297741273100616</v>
      </c>
      <c r="G46" s="6">
        <v>51790</v>
      </c>
      <c r="H46" s="7" t="s">
        <v>43</v>
      </c>
      <c r="I46" s="7" t="s">
        <v>44</v>
      </c>
      <c r="J46" s="6" t="s">
        <v>10</v>
      </c>
      <c r="K46" s="6" t="s">
        <v>46</v>
      </c>
      <c r="L46" s="6" t="s">
        <v>233</v>
      </c>
      <c r="M46" s="6" t="s">
        <v>48</v>
      </c>
      <c r="N46" s="6" t="s">
        <v>234</v>
      </c>
    </row>
    <row r="47" spans="1:14">
      <c r="A47">
        <v>46</v>
      </c>
      <c r="B47" s="6" t="s">
        <v>235</v>
      </c>
      <c r="C47" s="6" t="s">
        <v>51</v>
      </c>
      <c r="D47" s="7" t="s">
        <v>64</v>
      </c>
      <c r="E47" s="8">
        <v>35866</v>
      </c>
      <c r="F47" s="9">
        <f t="shared" ca="1" si="0"/>
        <v>27.901437371663246</v>
      </c>
      <c r="G47" s="6">
        <v>51487</v>
      </c>
      <c r="H47" s="7" t="s">
        <v>43</v>
      </c>
      <c r="I47" s="7" t="s">
        <v>53</v>
      </c>
      <c r="J47" s="6" t="s">
        <v>236</v>
      </c>
      <c r="K47" s="6" t="s">
        <v>237</v>
      </c>
      <c r="L47" s="6" t="s">
        <v>238</v>
      </c>
      <c r="M47" s="6" t="s">
        <v>56</v>
      </c>
      <c r="N47" s="6" t="s">
        <v>239</v>
      </c>
    </row>
    <row r="48" spans="1:14">
      <c r="A48">
        <v>47</v>
      </c>
      <c r="B48" s="6" t="s">
        <v>240</v>
      </c>
      <c r="C48" s="6" t="s">
        <v>143</v>
      </c>
      <c r="D48" s="7" t="s">
        <v>41</v>
      </c>
      <c r="E48" s="8">
        <v>35347</v>
      </c>
      <c r="F48" s="9">
        <f t="shared" ca="1" si="0"/>
        <v>29.322381930184804</v>
      </c>
      <c r="G48" s="6" t="s">
        <v>185</v>
      </c>
      <c r="H48" s="7" t="s">
        <v>43</v>
      </c>
      <c r="I48" s="7" t="s">
        <v>44</v>
      </c>
      <c r="J48" s="6" t="s">
        <v>241</v>
      </c>
      <c r="K48" s="6" t="s">
        <v>46</v>
      </c>
      <c r="L48" s="6" t="s">
        <v>242</v>
      </c>
      <c r="M48" s="6" t="s">
        <v>168</v>
      </c>
      <c r="N48" s="6" t="s">
        <v>243</v>
      </c>
    </row>
    <row r="49" spans="1:14">
      <c r="A49">
        <v>48</v>
      </c>
      <c r="B49" s="6" t="s">
        <v>244</v>
      </c>
      <c r="C49" s="6" t="s">
        <v>146</v>
      </c>
      <c r="D49" s="7" t="s">
        <v>41</v>
      </c>
      <c r="E49" s="8">
        <v>35786</v>
      </c>
      <c r="F49" s="9">
        <f t="shared" ca="1" si="0"/>
        <v>28.120465434633811</v>
      </c>
      <c r="G49" s="6" t="s">
        <v>171</v>
      </c>
      <c r="H49" s="7" t="s">
        <v>65</v>
      </c>
      <c r="I49" s="7" t="s">
        <v>92</v>
      </c>
      <c r="J49" s="6" t="s">
        <v>122</v>
      </c>
      <c r="K49" s="6" t="s">
        <v>46</v>
      </c>
      <c r="L49" s="6">
        <v>59000</v>
      </c>
      <c r="M49" s="6" t="s">
        <v>123</v>
      </c>
      <c r="N49" s="6" t="s">
        <v>245</v>
      </c>
    </row>
    <row r="50" spans="1:14">
      <c r="A50">
        <v>49</v>
      </c>
      <c r="B50" s="6" t="s">
        <v>246</v>
      </c>
      <c r="C50" s="6" t="s">
        <v>146</v>
      </c>
      <c r="D50" s="7" t="s">
        <v>52</v>
      </c>
      <c r="E50" s="8">
        <v>33289</v>
      </c>
      <c r="F50" s="9">
        <f t="shared" ca="1" si="0"/>
        <v>34.956878850102669</v>
      </c>
      <c r="G50" s="6" t="s">
        <v>128</v>
      </c>
      <c r="H50" s="7" t="s">
        <v>43</v>
      </c>
      <c r="I50" s="7" t="s">
        <v>53</v>
      </c>
      <c r="J50" s="6" t="s">
        <v>247</v>
      </c>
      <c r="K50" s="6" t="s">
        <v>248</v>
      </c>
      <c r="L50" s="6">
        <v>50398</v>
      </c>
      <c r="M50" s="6" t="s">
        <v>56</v>
      </c>
      <c r="N50" s="6" t="s">
        <v>249</v>
      </c>
    </row>
    <row r="51" spans="1:14">
      <c r="A51">
        <v>50</v>
      </c>
      <c r="B51" s="7" t="s">
        <v>250</v>
      </c>
      <c r="C51" s="6" t="s">
        <v>126</v>
      </c>
      <c r="D51" s="7" t="s">
        <v>64</v>
      </c>
      <c r="E51" s="8">
        <v>35794</v>
      </c>
      <c r="F51" s="9">
        <f t="shared" ca="1" si="0"/>
        <v>28.098562628336754</v>
      </c>
      <c r="G51" s="6">
        <v>52092</v>
      </c>
      <c r="H51" s="7" t="s">
        <v>43</v>
      </c>
      <c r="I51" s="7" t="s">
        <v>44</v>
      </c>
      <c r="J51" s="6" t="s">
        <v>10</v>
      </c>
      <c r="K51" s="6" t="s">
        <v>46</v>
      </c>
      <c r="L51" s="6" t="s">
        <v>117</v>
      </c>
      <c r="M51" s="6" t="s">
        <v>48</v>
      </c>
      <c r="N51" s="6" t="s">
        <v>251</v>
      </c>
    </row>
    <row r="52" spans="1:14">
      <c r="A52">
        <v>51</v>
      </c>
      <c r="B52" s="6" t="s">
        <v>252</v>
      </c>
      <c r="C52" s="6" t="s">
        <v>154</v>
      </c>
      <c r="D52" s="7" t="s">
        <v>64</v>
      </c>
      <c r="E52" s="8">
        <v>34072</v>
      </c>
      <c r="F52" s="9">
        <f t="shared" ca="1" si="0"/>
        <v>32.813141683778234</v>
      </c>
      <c r="G52" s="6" t="s">
        <v>128</v>
      </c>
      <c r="H52" s="7" t="s">
        <v>43</v>
      </c>
      <c r="I52" s="7" t="s">
        <v>44</v>
      </c>
      <c r="J52" s="6" t="s">
        <v>253</v>
      </c>
      <c r="K52" s="6" t="s">
        <v>254</v>
      </c>
      <c r="L52" s="6">
        <v>201301</v>
      </c>
      <c r="M52" s="6" t="s">
        <v>67</v>
      </c>
      <c r="N52" s="6" t="s">
        <v>255</v>
      </c>
    </row>
    <row r="53" spans="1:14">
      <c r="A53">
        <v>52</v>
      </c>
      <c r="B53" s="7" t="s">
        <v>256</v>
      </c>
      <c r="C53" s="6" t="s">
        <v>154</v>
      </c>
      <c r="D53" s="7" t="s">
        <v>41</v>
      </c>
      <c r="E53" s="8">
        <v>36829</v>
      </c>
      <c r="F53" s="9">
        <f t="shared" ca="1" si="0"/>
        <v>25.264887063655031</v>
      </c>
      <c r="G53" s="6" t="s">
        <v>185</v>
      </c>
      <c r="H53" s="7" t="s">
        <v>43</v>
      </c>
      <c r="I53" s="7" t="s">
        <v>44</v>
      </c>
      <c r="J53" s="6" t="s">
        <v>66</v>
      </c>
      <c r="K53" s="6" t="s">
        <v>46</v>
      </c>
      <c r="L53" s="6">
        <v>411006</v>
      </c>
      <c r="M53" s="6" t="s">
        <v>67</v>
      </c>
      <c r="N53" s="7" t="s">
        <v>257</v>
      </c>
    </row>
    <row r="54" spans="1:14">
      <c r="A54">
        <v>53</v>
      </c>
      <c r="B54" s="6" t="s">
        <v>258</v>
      </c>
      <c r="C54" s="6" t="s">
        <v>154</v>
      </c>
      <c r="D54" s="7" t="s">
        <v>86</v>
      </c>
      <c r="E54" s="8">
        <v>35782</v>
      </c>
      <c r="F54" s="9">
        <f t="shared" ca="1" si="0"/>
        <v>28.131416837782339</v>
      </c>
      <c r="G54" s="6" t="s">
        <v>259</v>
      </c>
      <c r="H54" s="7" t="s">
        <v>43</v>
      </c>
      <c r="I54" s="7" t="s">
        <v>92</v>
      </c>
      <c r="J54" s="6" t="s">
        <v>71</v>
      </c>
      <c r="K54" s="6" t="s">
        <v>72</v>
      </c>
      <c r="L54" s="6">
        <v>3000</v>
      </c>
      <c r="M54" s="6" t="s">
        <v>73</v>
      </c>
      <c r="N54" s="6" t="s">
        <v>260</v>
      </c>
    </row>
    <row r="55" spans="1:14">
      <c r="A55">
        <v>54</v>
      </c>
      <c r="B55" s="6" t="s">
        <v>261</v>
      </c>
      <c r="C55" s="6" t="s">
        <v>209</v>
      </c>
      <c r="D55" s="7" t="s">
        <v>41</v>
      </c>
      <c r="E55" s="8">
        <v>34851</v>
      </c>
      <c r="F55" s="9">
        <f t="shared" ca="1" si="0"/>
        <v>30.680355920602327</v>
      </c>
      <c r="G55" s="6" t="s">
        <v>87</v>
      </c>
      <c r="H55" s="7" t="s">
        <v>43</v>
      </c>
      <c r="I55" s="7" t="s">
        <v>53</v>
      </c>
      <c r="J55" s="6" t="s">
        <v>262</v>
      </c>
      <c r="K55" s="6" t="s">
        <v>46</v>
      </c>
      <c r="L55" s="6">
        <v>66267</v>
      </c>
      <c r="M55" s="6" t="s">
        <v>263</v>
      </c>
      <c r="N55" s="6" t="s">
        <v>264</v>
      </c>
    </row>
    <row r="56" spans="1:14">
      <c r="A56">
        <v>55</v>
      </c>
      <c r="B56" s="6" t="s">
        <v>265</v>
      </c>
      <c r="C56" s="6" t="s">
        <v>126</v>
      </c>
      <c r="D56" s="7" t="s">
        <v>64</v>
      </c>
      <c r="E56" s="8">
        <v>36813</v>
      </c>
      <c r="F56" s="9">
        <f t="shared" ca="1" si="0"/>
        <v>25.308692676249144</v>
      </c>
      <c r="G56" s="6" t="s">
        <v>128</v>
      </c>
      <c r="H56" s="7" t="s">
        <v>43</v>
      </c>
      <c r="I56" s="7" t="s">
        <v>44</v>
      </c>
      <c r="J56" s="7" t="s">
        <v>266</v>
      </c>
      <c r="K56" s="6" t="s">
        <v>46</v>
      </c>
      <c r="L56" s="6" t="s">
        <v>46</v>
      </c>
      <c r="M56" s="6" t="s">
        <v>267</v>
      </c>
      <c r="N56" s="6" t="s">
        <v>268</v>
      </c>
    </row>
    <row r="57" spans="1:14">
      <c r="A57">
        <v>56</v>
      </c>
      <c r="B57" s="6" t="s">
        <v>269</v>
      </c>
      <c r="C57" s="6" t="s">
        <v>223</v>
      </c>
      <c r="D57" s="7" t="s">
        <v>41</v>
      </c>
      <c r="E57" s="8">
        <v>36728</v>
      </c>
      <c r="F57" s="9">
        <f t="shared" ca="1" si="0"/>
        <v>25.541409993155373</v>
      </c>
      <c r="G57" s="6" t="s">
        <v>138</v>
      </c>
      <c r="H57" s="7" t="s">
        <v>43</v>
      </c>
      <c r="I57" s="7" t="s">
        <v>92</v>
      </c>
      <c r="J57" s="6" t="s">
        <v>270</v>
      </c>
      <c r="K57" s="6" t="s">
        <v>271</v>
      </c>
      <c r="L57" s="6" t="s">
        <v>272</v>
      </c>
      <c r="M57" s="6" t="s">
        <v>270</v>
      </c>
      <c r="N57" s="6" t="s">
        <v>273</v>
      </c>
    </row>
    <row r="58" spans="1:14">
      <c r="A58">
        <v>57</v>
      </c>
      <c r="B58" s="6" t="s">
        <v>274</v>
      </c>
      <c r="C58" s="6" t="s">
        <v>209</v>
      </c>
      <c r="D58" s="7" t="s">
        <v>41</v>
      </c>
      <c r="E58" s="8">
        <v>36833</v>
      </c>
      <c r="F58" s="9">
        <f t="shared" ca="1" si="0"/>
        <v>25.253935660506503</v>
      </c>
      <c r="G58" s="6" t="s">
        <v>275</v>
      </c>
      <c r="H58" s="7" t="s">
        <v>43</v>
      </c>
      <c r="I58" s="7" t="s">
        <v>44</v>
      </c>
      <c r="J58" s="6" t="s">
        <v>276</v>
      </c>
      <c r="K58" s="6" t="s">
        <v>46</v>
      </c>
      <c r="L58" s="6">
        <v>700091</v>
      </c>
      <c r="M58" s="6" t="s">
        <v>67</v>
      </c>
      <c r="N58" s="6" t="s">
        <v>277</v>
      </c>
    </row>
    <row r="59" spans="1:14">
      <c r="A59">
        <v>58</v>
      </c>
      <c r="B59" s="6" t="s">
        <v>278</v>
      </c>
      <c r="C59" s="6" t="s">
        <v>223</v>
      </c>
      <c r="D59" s="7" t="s">
        <v>64</v>
      </c>
      <c r="E59" s="8">
        <v>36780</v>
      </c>
      <c r="F59" s="9">
        <f t="shared" ca="1" si="0"/>
        <v>25.399041752224505</v>
      </c>
      <c r="G59" s="6" t="s">
        <v>128</v>
      </c>
      <c r="H59" s="7" t="s">
        <v>43</v>
      </c>
      <c r="I59" s="7" t="s">
        <v>92</v>
      </c>
      <c r="J59" s="6" t="s">
        <v>279</v>
      </c>
      <c r="K59" s="6" t="s">
        <v>46</v>
      </c>
      <c r="L59" s="6">
        <v>116001</v>
      </c>
      <c r="M59" s="6" t="s">
        <v>280</v>
      </c>
      <c r="N59" s="6" t="s">
        <v>281</v>
      </c>
    </row>
    <row r="60" spans="1:14">
      <c r="A60">
        <v>59</v>
      </c>
      <c r="B60" s="6" t="s">
        <v>282</v>
      </c>
      <c r="C60" s="6"/>
      <c r="D60" s="7" t="s">
        <v>41</v>
      </c>
      <c r="E60" s="8">
        <v>35818</v>
      </c>
      <c r="F60" s="9">
        <f t="shared" ca="1" si="0"/>
        <v>28.032854209445585</v>
      </c>
      <c r="G60" s="6" t="s">
        <v>283</v>
      </c>
      <c r="H60" s="7" t="s">
        <v>43</v>
      </c>
      <c r="I60" s="7" t="s">
        <v>53</v>
      </c>
      <c r="J60" s="6" t="s">
        <v>284</v>
      </c>
      <c r="K60" s="6" t="s">
        <v>285</v>
      </c>
      <c r="L60" s="6" t="s">
        <v>286</v>
      </c>
      <c r="M60" s="6" t="s">
        <v>151</v>
      </c>
      <c r="N60" s="6" t="s">
        <v>287</v>
      </c>
    </row>
    <row r="61" spans="1:14">
      <c r="A61">
        <v>60</v>
      </c>
      <c r="B61" s="6" t="s">
        <v>288</v>
      </c>
      <c r="C61" s="6" t="s">
        <v>223</v>
      </c>
      <c r="D61" s="7" t="s">
        <v>41</v>
      </c>
      <c r="E61" s="8">
        <v>35345</v>
      </c>
      <c r="F61" s="9">
        <f t="shared" ca="1" si="0"/>
        <v>29.32785763175907</v>
      </c>
      <c r="G61" s="6" t="s">
        <v>128</v>
      </c>
      <c r="H61" s="7" t="s">
        <v>43</v>
      </c>
      <c r="I61" s="7" t="s">
        <v>92</v>
      </c>
      <c r="J61" s="6" t="s">
        <v>229</v>
      </c>
      <c r="K61" s="6" t="s">
        <v>46</v>
      </c>
      <c r="L61" s="6">
        <v>104</v>
      </c>
      <c r="M61" s="6" t="s">
        <v>230</v>
      </c>
      <c r="N61" s="6" t="s">
        <v>289</v>
      </c>
    </row>
    <row r="62" spans="1:14">
      <c r="A62">
        <v>61</v>
      </c>
      <c r="B62" s="6" t="s">
        <v>290</v>
      </c>
      <c r="C62" s="6" t="s">
        <v>143</v>
      </c>
      <c r="D62" s="7" t="s">
        <v>41</v>
      </c>
      <c r="E62" s="8">
        <v>35783</v>
      </c>
      <c r="F62" s="9">
        <f t="shared" ca="1" si="0"/>
        <v>28.128678986995208</v>
      </c>
      <c r="G62" s="6" t="s">
        <v>128</v>
      </c>
      <c r="H62" s="7" t="s">
        <v>43</v>
      </c>
      <c r="I62" s="7" t="s">
        <v>44</v>
      </c>
      <c r="J62" s="6" t="s">
        <v>291</v>
      </c>
      <c r="K62" s="6" t="s">
        <v>46</v>
      </c>
      <c r="L62" s="6" t="s">
        <v>46</v>
      </c>
      <c r="M62" s="6" t="s">
        <v>292</v>
      </c>
      <c r="N62" s="6" t="s">
        <v>293</v>
      </c>
    </row>
    <row r="63" spans="1:14">
      <c r="A63">
        <v>62</v>
      </c>
      <c r="B63" s="6" t="s">
        <v>294</v>
      </c>
      <c r="C63" s="6" t="s">
        <v>223</v>
      </c>
      <c r="D63" s="7" t="s">
        <v>86</v>
      </c>
      <c r="E63" s="8">
        <v>34073</v>
      </c>
      <c r="F63" s="9">
        <f t="shared" ca="1" si="0"/>
        <v>32.810403832991099</v>
      </c>
      <c r="G63" s="6" t="s">
        <v>147</v>
      </c>
      <c r="H63" s="7" t="s">
        <v>43</v>
      </c>
      <c r="I63" s="7" t="s">
        <v>44</v>
      </c>
      <c r="J63" s="6" t="s">
        <v>295</v>
      </c>
      <c r="K63" s="6" t="s">
        <v>46</v>
      </c>
      <c r="L63" s="6">
        <v>48011</v>
      </c>
      <c r="M63" s="6" t="s">
        <v>102</v>
      </c>
      <c r="N63" s="6" t="s">
        <v>296</v>
      </c>
    </row>
    <row r="64" spans="1:14">
      <c r="A64">
        <v>63</v>
      </c>
      <c r="B64" s="6" t="s">
        <v>297</v>
      </c>
      <c r="C64" s="6" t="s">
        <v>209</v>
      </c>
      <c r="D64" s="7" t="s">
        <v>41</v>
      </c>
      <c r="E64" s="8">
        <v>35784</v>
      </c>
      <c r="F64" s="9">
        <f t="shared" ca="1" si="0"/>
        <v>28.125941136208077</v>
      </c>
      <c r="G64" s="6" t="s">
        <v>185</v>
      </c>
      <c r="H64" s="7" t="s">
        <v>43</v>
      </c>
      <c r="I64" s="7" t="s">
        <v>53</v>
      </c>
      <c r="J64" s="6" t="s">
        <v>298</v>
      </c>
      <c r="K64" s="6" t="s">
        <v>46</v>
      </c>
      <c r="L64" s="6">
        <v>27</v>
      </c>
      <c r="M64" s="6" t="s">
        <v>299</v>
      </c>
      <c r="N64" s="6" t="s">
        <v>300</v>
      </c>
    </row>
    <row r="65" spans="1:14" ht="14.4">
      <c r="A65">
        <v>64</v>
      </c>
      <c r="B65" s="10" t="s">
        <v>301</v>
      </c>
      <c r="C65" s="6" t="s">
        <v>223</v>
      </c>
      <c r="D65" s="7" t="s">
        <v>127</v>
      </c>
      <c r="E65" s="8">
        <v>35779</v>
      </c>
      <c r="F65" s="9">
        <f t="shared" ca="1" si="0"/>
        <v>28.139630390143736</v>
      </c>
      <c r="G65" s="6" t="s">
        <v>185</v>
      </c>
      <c r="H65" s="7" t="s">
        <v>65</v>
      </c>
      <c r="I65" s="7" t="s">
        <v>44</v>
      </c>
      <c r="J65" s="6" t="s">
        <v>302</v>
      </c>
      <c r="K65" s="6" t="s">
        <v>46</v>
      </c>
      <c r="L65" s="6" t="s">
        <v>46</v>
      </c>
      <c r="M65" s="6" t="s">
        <v>67</v>
      </c>
      <c r="N65" s="6" t="s">
        <v>303</v>
      </c>
    </row>
    <row r="66" spans="1:14">
      <c r="A66">
        <v>65</v>
      </c>
      <c r="B66" s="6" t="s">
        <v>304</v>
      </c>
      <c r="C66" s="6" t="s">
        <v>223</v>
      </c>
      <c r="D66" s="7" t="s">
        <v>127</v>
      </c>
      <c r="E66" s="8">
        <v>34050</v>
      </c>
      <c r="F66" s="9">
        <f t="shared" ref="F66:F129" ca="1" si="1">(TODAY()-E66)/365.25</f>
        <v>32.873374401095141</v>
      </c>
      <c r="G66" s="6">
        <v>52092</v>
      </c>
      <c r="H66" s="7" t="s">
        <v>43</v>
      </c>
      <c r="I66" s="7" t="s">
        <v>44</v>
      </c>
      <c r="J66" s="6" t="s">
        <v>81</v>
      </c>
      <c r="K66" s="6" t="s">
        <v>46</v>
      </c>
      <c r="L66" s="6" t="s">
        <v>46</v>
      </c>
      <c r="M66" s="6" t="s">
        <v>82</v>
      </c>
      <c r="N66" s="6" t="s">
        <v>305</v>
      </c>
    </row>
    <row r="67" spans="1:14">
      <c r="A67">
        <v>66</v>
      </c>
      <c r="B67" s="6" t="s">
        <v>306</v>
      </c>
      <c r="C67" s="6" t="s">
        <v>133</v>
      </c>
      <c r="D67" s="7" t="s">
        <v>41</v>
      </c>
      <c r="E67" s="8">
        <v>33772</v>
      </c>
      <c r="F67" s="9">
        <f t="shared" ca="1" si="1"/>
        <v>33.634496919917865</v>
      </c>
      <c r="G67" s="6">
        <v>51392</v>
      </c>
      <c r="H67" s="7" t="s">
        <v>43</v>
      </c>
      <c r="I67" s="7" t="s">
        <v>44</v>
      </c>
      <c r="J67" s="6" t="s">
        <v>307</v>
      </c>
      <c r="K67" s="6" t="s">
        <v>46</v>
      </c>
      <c r="L67" s="6">
        <v>20158</v>
      </c>
      <c r="M67" s="6" t="s">
        <v>308</v>
      </c>
      <c r="N67" s="6" t="s">
        <v>309</v>
      </c>
    </row>
    <row r="68" spans="1:14">
      <c r="A68">
        <v>67</v>
      </c>
      <c r="B68" s="6" t="s">
        <v>310</v>
      </c>
      <c r="C68" s="6" t="s">
        <v>311</v>
      </c>
      <c r="D68" s="7" t="s">
        <v>41</v>
      </c>
      <c r="E68" s="8">
        <v>36842</v>
      </c>
      <c r="F68" s="9">
        <f t="shared" ca="1" si="1"/>
        <v>25.229295003422312</v>
      </c>
      <c r="G68" s="6" t="s">
        <v>128</v>
      </c>
      <c r="H68" s="7" t="s">
        <v>43</v>
      </c>
      <c r="I68" s="7" t="s">
        <v>44</v>
      </c>
      <c r="J68" s="6" t="s">
        <v>312</v>
      </c>
      <c r="K68" s="6" t="s">
        <v>313</v>
      </c>
      <c r="L68" s="6" t="s">
        <v>314</v>
      </c>
      <c r="M68" s="6" t="s">
        <v>48</v>
      </c>
      <c r="N68" s="6" t="s">
        <v>315</v>
      </c>
    </row>
    <row r="69" spans="1:14">
      <c r="A69">
        <v>68</v>
      </c>
      <c r="B69" s="6" t="s">
        <v>154</v>
      </c>
      <c r="C69" s="6" t="s">
        <v>51</v>
      </c>
      <c r="D69" s="7" t="s">
        <v>64</v>
      </c>
      <c r="E69" s="8">
        <v>35349</v>
      </c>
      <c r="F69" s="9">
        <f t="shared" ca="1" si="1"/>
        <v>29.316906228610542</v>
      </c>
      <c r="G69" s="6" t="s">
        <v>128</v>
      </c>
      <c r="H69" s="7" t="s">
        <v>43</v>
      </c>
      <c r="I69" s="7" t="s">
        <v>44</v>
      </c>
      <c r="J69" s="6" t="s">
        <v>316</v>
      </c>
      <c r="K69" s="6" t="s">
        <v>46</v>
      </c>
      <c r="L69" s="6" t="s">
        <v>317</v>
      </c>
      <c r="M69" s="6" t="s">
        <v>318</v>
      </c>
      <c r="N69" s="6" t="s">
        <v>319</v>
      </c>
    </row>
    <row r="70" spans="1:14">
      <c r="A70">
        <v>69</v>
      </c>
      <c r="B70" s="6" t="s">
        <v>126</v>
      </c>
      <c r="C70" s="6" t="s">
        <v>51</v>
      </c>
      <c r="D70" s="7" t="s">
        <v>41</v>
      </c>
      <c r="E70" s="8">
        <v>35363</v>
      </c>
      <c r="F70" s="9">
        <f t="shared" ca="1" si="1"/>
        <v>29.278576317590691</v>
      </c>
      <c r="G70" s="6" t="s">
        <v>320</v>
      </c>
      <c r="H70" s="7" t="s">
        <v>43</v>
      </c>
      <c r="I70" s="7" t="s">
        <v>92</v>
      </c>
      <c r="J70" s="6" t="s">
        <v>279</v>
      </c>
      <c r="K70" s="6" t="s">
        <v>46</v>
      </c>
      <c r="L70" s="6">
        <v>116001</v>
      </c>
      <c r="M70" s="6" t="s">
        <v>280</v>
      </c>
      <c r="N70" s="6" t="s">
        <v>321</v>
      </c>
    </row>
    <row r="71" spans="1:14">
      <c r="A71">
        <v>70</v>
      </c>
      <c r="B71" s="6" t="s">
        <v>322</v>
      </c>
      <c r="C71" s="6" t="s">
        <v>126</v>
      </c>
      <c r="D71" s="7" t="s">
        <v>64</v>
      </c>
      <c r="E71" s="8">
        <v>35812</v>
      </c>
      <c r="F71" s="9">
        <f t="shared" ca="1" si="1"/>
        <v>28.049281314168379</v>
      </c>
      <c r="G71" s="6">
        <v>52013</v>
      </c>
      <c r="H71" s="7" t="s">
        <v>43</v>
      </c>
      <c r="I71" s="7" t="s">
        <v>44</v>
      </c>
      <c r="J71" s="6" t="s">
        <v>7</v>
      </c>
      <c r="K71" s="6" t="s">
        <v>46</v>
      </c>
      <c r="L71" s="6">
        <v>75116</v>
      </c>
      <c r="M71" s="6" t="s">
        <v>323</v>
      </c>
      <c r="N71" s="6" t="s">
        <v>324</v>
      </c>
    </row>
    <row r="72" spans="1:14">
      <c r="A72">
        <v>71</v>
      </c>
      <c r="B72" s="6" t="s">
        <v>325</v>
      </c>
      <c r="C72" s="6" t="s">
        <v>51</v>
      </c>
      <c r="D72" s="7" t="s">
        <v>64</v>
      </c>
      <c r="E72" s="8">
        <v>35891</v>
      </c>
      <c r="F72" s="9">
        <f t="shared" ca="1" si="1"/>
        <v>27.832991101984941</v>
      </c>
      <c r="G72" s="6" t="s">
        <v>128</v>
      </c>
      <c r="H72" s="7" t="s">
        <v>43</v>
      </c>
      <c r="I72" s="7" t="s">
        <v>92</v>
      </c>
      <c r="J72" s="6" t="s">
        <v>46</v>
      </c>
      <c r="K72" s="6" t="s">
        <v>46</v>
      </c>
      <c r="L72" s="6">
        <v>18960</v>
      </c>
      <c r="M72" s="6" t="s">
        <v>326</v>
      </c>
      <c r="N72" s="6" t="s">
        <v>327</v>
      </c>
    </row>
    <row r="73" spans="1:14">
      <c r="A73">
        <v>72</v>
      </c>
      <c r="B73" s="6" t="s">
        <v>328</v>
      </c>
      <c r="C73" s="6" t="s">
        <v>297</v>
      </c>
      <c r="D73" s="7" t="s">
        <v>41</v>
      </c>
      <c r="E73" s="8">
        <v>35880</v>
      </c>
      <c r="F73" s="9">
        <f t="shared" ca="1" si="1"/>
        <v>27.863107460643395</v>
      </c>
      <c r="G73" s="6">
        <v>52687</v>
      </c>
      <c r="H73" s="7" t="s">
        <v>43</v>
      </c>
      <c r="I73" s="7" t="s">
        <v>44</v>
      </c>
      <c r="J73" s="6" t="s">
        <v>291</v>
      </c>
      <c r="K73" s="6" t="s">
        <v>46</v>
      </c>
      <c r="L73" s="6" t="s">
        <v>329</v>
      </c>
      <c r="M73" s="6" t="s">
        <v>292</v>
      </c>
      <c r="N73" s="6" t="s">
        <v>330</v>
      </c>
    </row>
    <row r="74" spans="1:14">
      <c r="A74">
        <v>73</v>
      </c>
      <c r="B74" s="6" t="s">
        <v>331</v>
      </c>
      <c r="C74" s="6" t="s">
        <v>51</v>
      </c>
      <c r="D74" s="7" t="s">
        <v>41</v>
      </c>
      <c r="E74" s="8">
        <v>36846</v>
      </c>
      <c r="F74" s="9">
        <f t="shared" ca="1" si="1"/>
        <v>25.218343600273784</v>
      </c>
      <c r="G74" s="6" t="s">
        <v>320</v>
      </c>
      <c r="H74" s="7" t="s">
        <v>43</v>
      </c>
      <c r="I74" s="7" t="s">
        <v>53</v>
      </c>
      <c r="J74" s="6" t="s">
        <v>262</v>
      </c>
      <c r="K74" s="6" t="s">
        <v>46</v>
      </c>
      <c r="L74" s="6">
        <v>66267</v>
      </c>
      <c r="M74" s="6" t="s">
        <v>263</v>
      </c>
      <c r="N74" s="6" t="s">
        <v>332</v>
      </c>
    </row>
    <row r="75" spans="1:14">
      <c r="A75">
        <v>74</v>
      </c>
      <c r="B75" s="6" t="s">
        <v>333</v>
      </c>
      <c r="C75" s="6" t="s">
        <v>311</v>
      </c>
      <c r="D75" s="7" t="s">
        <v>41</v>
      </c>
      <c r="E75" s="8">
        <v>36832</v>
      </c>
      <c r="F75" s="9">
        <f t="shared" ca="1" si="1"/>
        <v>25.256673511293634</v>
      </c>
      <c r="G75" s="6" t="s">
        <v>334</v>
      </c>
      <c r="H75" s="7" t="s">
        <v>43</v>
      </c>
      <c r="I75" s="7" t="s">
        <v>44</v>
      </c>
      <c r="J75" s="6" t="s">
        <v>335</v>
      </c>
      <c r="K75" s="6" t="s">
        <v>46</v>
      </c>
      <c r="L75" s="6" t="s">
        <v>336</v>
      </c>
      <c r="M75" s="6" t="s">
        <v>48</v>
      </c>
      <c r="N75" s="6" t="s">
        <v>337</v>
      </c>
    </row>
    <row r="76" spans="1:14">
      <c r="A76">
        <v>75</v>
      </c>
      <c r="B76" s="6" t="s">
        <v>338</v>
      </c>
      <c r="C76" s="6" t="s">
        <v>133</v>
      </c>
      <c r="D76" s="7" t="s">
        <v>52</v>
      </c>
      <c r="E76" s="8">
        <v>34844</v>
      </c>
      <c r="F76" s="9">
        <f t="shared" ca="1" si="1"/>
        <v>30.699520876112253</v>
      </c>
      <c r="G76" s="6">
        <v>50121</v>
      </c>
      <c r="H76" s="7" t="s">
        <v>43</v>
      </c>
      <c r="I76" s="7" t="s">
        <v>44</v>
      </c>
      <c r="J76" s="6" t="s">
        <v>339</v>
      </c>
      <c r="K76" s="6" t="s">
        <v>340</v>
      </c>
      <c r="L76" s="6" t="s">
        <v>341</v>
      </c>
      <c r="M76" s="6" t="s">
        <v>48</v>
      </c>
      <c r="N76" s="6" t="s">
        <v>342</v>
      </c>
    </row>
    <row r="77" spans="1:14">
      <c r="A77">
        <v>76</v>
      </c>
      <c r="B77" s="7" t="s">
        <v>343</v>
      </c>
      <c r="C77" s="6" t="s">
        <v>311</v>
      </c>
      <c r="D77" s="7" t="s">
        <v>127</v>
      </c>
      <c r="E77" s="8">
        <v>36828</v>
      </c>
      <c r="F77" s="9">
        <f t="shared" ca="1" si="1"/>
        <v>25.267624914442163</v>
      </c>
      <c r="G77" s="6" t="s">
        <v>147</v>
      </c>
      <c r="H77" s="7" t="s">
        <v>43</v>
      </c>
      <c r="I77" s="7" t="s">
        <v>92</v>
      </c>
      <c r="J77" s="6" t="s">
        <v>344</v>
      </c>
      <c r="K77" s="6" t="s">
        <v>345</v>
      </c>
      <c r="L77" s="6">
        <v>4000</v>
      </c>
      <c r="M77" s="6" t="s">
        <v>73</v>
      </c>
      <c r="N77" s="6" t="s">
        <v>346</v>
      </c>
    </row>
    <row r="78" spans="1:14">
      <c r="A78">
        <v>77</v>
      </c>
      <c r="B78" s="6" t="s">
        <v>347</v>
      </c>
      <c r="C78" s="6" t="s">
        <v>133</v>
      </c>
      <c r="D78" s="7" t="s">
        <v>64</v>
      </c>
      <c r="E78" s="8">
        <v>36776</v>
      </c>
      <c r="F78" s="9">
        <f t="shared" ca="1" si="1"/>
        <v>25.409993155373034</v>
      </c>
      <c r="G78" s="6" t="s">
        <v>348</v>
      </c>
      <c r="H78" s="7" t="s">
        <v>43</v>
      </c>
      <c r="I78" s="7" t="s">
        <v>44</v>
      </c>
      <c r="J78" s="6" t="s">
        <v>291</v>
      </c>
      <c r="K78" s="6" t="s">
        <v>46</v>
      </c>
      <c r="L78" s="6" t="s">
        <v>46</v>
      </c>
      <c r="M78" s="6" t="s">
        <v>292</v>
      </c>
      <c r="N78" s="6" t="s">
        <v>349</v>
      </c>
    </row>
    <row r="79" spans="1:14">
      <c r="A79">
        <v>78</v>
      </c>
      <c r="B79" s="6" t="s">
        <v>350</v>
      </c>
      <c r="C79" s="6" t="s">
        <v>351</v>
      </c>
      <c r="D79" s="7" t="s">
        <v>41</v>
      </c>
      <c r="E79" s="8">
        <v>35852</v>
      </c>
      <c r="F79" s="9">
        <f t="shared" ca="1" si="1"/>
        <v>27.939767282683093</v>
      </c>
      <c r="G79" s="6" t="s">
        <v>352</v>
      </c>
      <c r="H79" s="7" t="s">
        <v>43</v>
      </c>
      <c r="I79" s="7" t="s">
        <v>44</v>
      </c>
      <c r="J79" s="6" t="s">
        <v>139</v>
      </c>
      <c r="K79" s="6" t="s">
        <v>46</v>
      </c>
      <c r="L79" s="6">
        <v>2170</v>
      </c>
      <c r="M79" s="6" t="s">
        <v>140</v>
      </c>
      <c r="N79" s="6" t="s">
        <v>353</v>
      </c>
    </row>
    <row r="80" spans="1:14">
      <c r="A80">
        <v>79</v>
      </c>
      <c r="B80" s="6" t="s">
        <v>354</v>
      </c>
      <c r="C80" s="6" t="s">
        <v>351</v>
      </c>
      <c r="D80" s="7" t="s">
        <v>41</v>
      </c>
      <c r="E80" s="8">
        <v>34857</v>
      </c>
      <c r="F80" s="9">
        <f t="shared" ca="1" si="1"/>
        <v>30.663928815879533</v>
      </c>
      <c r="G80" s="6">
        <v>21950</v>
      </c>
      <c r="H80" s="7" t="s">
        <v>65</v>
      </c>
      <c r="I80" s="7" t="s">
        <v>44</v>
      </c>
      <c r="J80" s="6" t="s">
        <v>355</v>
      </c>
      <c r="K80" s="6" t="s">
        <v>46</v>
      </c>
      <c r="L80" s="6">
        <v>2196</v>
      </c>
      <c r="M80" s="6" t="s">
        <v>89</v>
      </c>
      <c r="N80" s="6" t="s">
        <v>356</v>
      </c>
    </row>
    <row r="81" spans="1:14">
      <c r="A81">
        <v>80</v>
      </c>
      <c r="B81" s="6" t="s">
        <v>357</v>
      </c>
      <c r="C81" s="6" t="s">
        <v>133</v>
      </c>
      <c r="D81" s="7" t="s">
        <v>127</v>
      </c>
      <c r="E81" s="8">
        <v>33768</v>
      </c>
      <c r="F81" s="9">
        <f t="shared" ca="1" si="1"/>
        <v>33.64544832306639</v>
      </c>
      <c r="G81" s="6" t="s">
        <v>206</v>
      </c>
      <c r="H81" s="7" t="s">
        <v>43</v>
      </c>
      <c r="I81" s="7" t="s">
        <v>92</v>
      </c>
      <c r="J81" s="6" t="s">
        <v>220</v>
      </c>
      <c r="K81" s="6" t="s">
        <v>46</v>
      </c>
      <c r="L81" s="6">
        <v>10270</v>
      </c>
      <c r="M81" s="6" t="s">
        <v>221</v>
      </c>
      <c r="N81" s="6" t="s">
        <v>358</v>
      </c>
    </row>
    <row r="82" spans="1:14">
      <c r="A82">
        <v>81</v>
      </c>
      <c r="B82" s="6" t="s">
        <v>359</v>
      </c>
      <c r="C82" s="6" t="s">
        <v>154</v>
      </c>
      <c r="D82" s="7" t="s">
        <v>41</v>
      </c>
      <c r="E82" s="8">
        <v>35817</v>
      </c>
      <c r="F82" s="9">
        <f t="shared" ca="1" si="1"/>
        <v>28.035592060232716</v>
      </c>
      <c r="G82" s="6" t="s">
        <v>360</v>
      </c>
      <c r="H82" s="7" t="s">
        <v>43</v>
      </c>
      <c r="I82" s="7" t="s">
        <v>44</v>
      </c>
      <c r="J82" s="6" t="s">
        <v>361</v>
      </c>
      <c r="K82" s="6" t="s">
        <v>46</v>
      </c>
      <c r="L82" s="6" t="s">
        <v>362</v>
      </c>
      <c r="M82" s="6" t="s">
        <v>182</v>
      </c>
      <c r="N82" s="6" t="s">
        <v>363</v>
      </c>
    </row>
    <row r="83" spans="1:14">
      <c r="A83">
        <v>82</v>
      </c>
      <c r="B83" s="6" t="s">
        <v>364</v>
      </c>
      <c r="C83" s="6" t="s">
        <v>154</v>
      </c>
      <c r="D83" s="7" t="s">
        <v>41</v>
      </c>
      <c r="E83" s="8">
        <v>35867</v>
      </c>
      <c r="F83" s="9">
        <f t="shared" ca="1" si="1"/>
        <v>27.898699520876111</v>
      </c>
      <c r="G83" s="6" t="s">
        <v>352</v>
      </c>
      <c r="H83" s="7" t="s">
        <v>43</v>
      </c>
      <c r="I83" s="7" t="s">
        <v>92</v>
      </c>
      <c r="J83" s="6" t="s">
        <v>365</v>
      </c>
      <c r="K83" s="6" t="s">
        <v>46</v>
      </c>
      <c r="L83" s="6">
        <v>200001</v>
      </c>
      <c r="M83" s="6" t="s">
        <v>280</v>
      </c>
      <c r="N83" s="6" t="s">
        <v>366</v>
      </c>
    </row>
    <row r="84" spans="1:14">
      <c r="A84">
        <v>83</v>
      </c>
      <c r="B84" s="6" t="s">
        <v>367</v>
      </c>
      <c r="C84" s="6" t="s">
        <v>154</v>
      </c>
      <c r="D84" s="7" t="s">
        <v>64</v>
      </c>
      <c r="E84" s="8">
        <v>35342</v>
      </c>
      <c r="F84" s="9">
        <f t="shared" ca="1" si="1"/>
        <v>29.336071184120467</v>
      </c>
      <c r="G84" s="6" t="s">
        <v>368</v>
      </c>
      <c r="H84" s="7" t="s">
        <v>43</v>
      </c>
      <c r="I84" s="7" t="s">
        <v>44</v>
      </c>
      <c r="J84" s="6" t="s">
        <v>369</v>
      </c>
      <c r="K84" s="6" t="s">
        <v>46</v>
      </c>
      <c r="L84" s="6" t="s">
        <v>46</v>
      </c>
      <c r="M84" s="6" t="s">
        <v>67</v>
      </c>
      <c r="N84" s="6" t="s">
        <v>370</v>
      </c>
    </row>
    <row r="85" spans="1:14">
      <c r="A85">
        <v>84</v>
      </c>
      <c r="B85" s="6" t="s">
        <v>371</v>
      </c>
      <c r="C85" s="6" t="s">
        <v>126</v>
      </c>
      <c r="D85" s="7" t="s">
        <v>64</v>
      </c>
      <c r="E85" s="8">
        <v>35847</v>
      </c>
      <c r="F85" s="9">
        <f t="shared" ca="1" si="1"/>
        <v>27.953456536618756</v>
      </c>
      <c r="G85" s="6" t="s">
        <v>372</v>
      </c>
      <c r="H85" s="7" t="s">
        <v>43</v>
      </c>
      <c r="I85" s="7" t="s">
        <v>92</v>
      </c>
      <c r="J85" s="6" t="s">
        <v>122</v>
      </c>
      <c r="K85" s="6" t="s">
        <v>46</v>
      </c>
      <c r="L85" s="6">
        <v>59000</v>
      </c>
      <c r="M85" s="6" t="s">
        <v>123</v>
      </c>
      <c r="N85" s="6" t="s">
        <v>373</v>
      </c>
    </row>
    <row r="86" spans="1:14">
      <c r="A86">
        <v>85</v>
      </c>
      <c r="B86" s="6" t="s">
        <v>374</v>
      </c>
      <c r="C86" s="6" t="s">
        <v>154</v>
      </c>
      <c r="D86" s="7" t="s">
        <v>41</v>
      </c>
      <c r="E86" s="8">
        <v>36746</v>
      </c>
      <c r="F86" s="9">
        <f t="shared" ca="1" si="1"/>
        <v>25.492128678986994</v>
      </c>
      <c r="G86" s="6" t="s">
        <v>87</v>
      </c>
      <c r="H86" s="7" t="s">
        <v>43</v>
      </c>
      <c r="I86" s="7" t="s">
        <v>44</v>
      </c>
      <c r="J86" s="6" t="s">
        <v>101</v>
      </c>
      <c r="K86" s="6" t="s">
        <v>46</v>
      </c>
      <c r="L86" s="6">
        <v>28046</v>
      </c>
      <c r="M86" s="6" t="s">
        <v>102</v>
      </c>
      <c r="N86" s="6" t="s">
        <v>375</v>
      </c>
    </row>
    <row r="87" spans="1:14">
      <c r="A87">
        <v>86</v>
      </c>
      <c r="B87" s="6" t="s">
        <v>376</v>
      </c>
      <c r="C87" s="6" t="s">
        <v>223</v>
      </c>
      <c r="D87" s="7" t="s">
        <v>52</v>
      </c>
      <c r="E87" s="8">
        <v>35876</v>
      </c>
      <c r="F87" s="9">
        <f t="shared" ca="1" si="1"/>
        <v>27.874058863791923</v>
      </c>
      <c r="G87" s="6" t="s">
        <v>352</v>
      </c>
      <c r="H87" s="7" t="s">
        <v>43</v>
      </c>
      <c r="I87" s="7" t="s">
        <v>53</v>
      </c>
      <c r="J87" s="6" t="s">
        <v>377</v>
      </c>
      <c r="K87" s="6" t="s">
        <v>202</v>
      </c>
      <c r="L87" s="6">
        <v>94111</v>
      </c>
      <c r="M87" s="6" t="s">
        <v>56</v>
      </c>
      <c r="N87" s="6" t="s">
        <v>378</v>
      </c>
    </row>
    <row r="88" spans="1:14">
      <c r="A88">
        <v>87</v>
      </c>
      <c r="B88" s="6" t="s">
        <v>311</v>
      </c>
      <c r="C88" s="6" t="s">
        <v>223</v>
      </c>
      <c r="D88" s="7" t="s">
        <v>64</v>
      </c>
      <c r="E88" s="8">
        <v>35354</v>
      </c>
      <c r="F88" s="9">
        <f t="shared" ca="1" si="1"/>
        <v>29.303216974674879</v>
      </c>
      <c r="G88" s="6" t="s">
        <v>379</v>
      </c>
      <c r="H88" s="7" t="s">
        <v>43</v>
      </c>
      <c r="I88" s="7" t="s">
        <v>53</v>
      </c>
      <c r="J88" s="6" t="s">
        <v>380</v>
      </c>
      <c r="K88" s="6" t="s">
        <v>381</v>
      </c>
      <c r="L88" s="6">
        <v>1060</v>
      </c>
      <c r="M88" s="6" t="s">
        <v>382</v>
      </c>
      <c r="N88" s="6" t="s">
        <v>383</v>
      </c>
    </row>
    <row r="89" spans="1:14">
      <c r="A89">
        <v>88</v>
      </c>
      <c r="B89" s="6" t="s">
        <v>384</v>
      </c>
      <c r="C89" s="6" t="s">
        <v>351</v>
      </c>
      <c r="D89" s="7" t="s">
        <v>41</v>
      </c>
      <c r="E89" s="8">
        <v>36825</v>
      </c>
      <c r="F89" s="9">
        <f t="shared" ca="1" si="1"/>
        <v>25.27583846680356</v>
      </c>
      <c r="G89" s="6"/>
      <c r="H89" s="7" t="s">
        <v>43</v>
      </c>
      <c r="I89" s="7" t="s">
        <v>44</v>
      </c>
      <c r="J89" s="6" t="s">
        <v>316</v>
      </c>
      <c r="K89" s="6" t="s">
        <v>46</v>
      </c>
      <c r="L89" s="6" t="s">
        <v>317</v>
      </c>
      <c r="M89" s="6" t="s">
        <v>318</v>
      </c>
      <c r="N89" s="6" t="s">
        <v>385</v>
      </c>
    </row>
    <row r="90" spans="1:14">
      <c r="A90">
        <v>89</v>
      </c>
      <c r="B90" s="6" t="s">
        <v>386</v>
      </c>
      <c r="C90" s="6" t="s">
        <v>223</v>
      </c>
      <c r="D90" s="7" t="s">
        <v>41</v>
      </c>
      <c r="E90" s="8">
        <v>36768</v>
      </c>
      <c r="F90" s="9">
        <f t="shared" ca="1" si="1"/>
        <v>25.43189596167009</v>
      </c>
      <c r="G90" s="6" t="s">
        <v>372</v>
      </c>
      <c r="H90" s="7" t="s">
        <v>43</v>
      </c>
      <c r="I90" s="7" t="s">
        <v>53</v>
      </c>
      <c r="J90" s="6" t="s">
        <v>387</v>
      </c>
      <c r="K90" s="6" t="s">
        <v>197</v>
      </c>
      <c r="L90" s="6" t="s">
        <v>388</v>
      </c>
      <c r="M90" s="6" t="s">
        <v>151</v>
      </c>
      <c r="N90" s="6" t="s">
        <v>389</v>
      </c>
    </row>
    <row r="91" spans="1:14" ht="14.4">
      <c r="A91">
        <v>90</v>
      </c>
      <c r="B91" s="10" t="s">
        <v>390</v>
      </c>
      <c r="C91" s="6" t="s">
        <v>223</v>
      </c>
      <c r="D91" s="7" t="s">
        <v>64</v>
      </c>
      <c r="E91" s="8">
        <v>32886</v>
      </c>
      <c r="F91" s="9">
        <f t="shared" ca="1" si="1"/>
        <v>36.060232717316907</v>
      </c>
      <c r="G91" s="6" t="s">
        <v>379</v>
      </c>
      <c r="H91" s="7" t="s">
        <v>43</v>
      </c>
      <c r="I91" s="7" t="s">
        <v>44</v>
      </c>
      <c r="J91" s="6" t="s">
        <v>139</v>
      </c>
      <c r="K91" s="6" t="s">
        <v>46</v>
      </c>
      <c r="L91" s="6">
        <v>2170</v>
      </c>
      <c r="M91" s="6" t="s">
        <v>140</v>
      </c>
      <c r="N91" s="6" t="s">
        <v>391</v>
      </c>
    </row>
    <row r="92" spans="1:14">
      <c r="A92">
        <v>91</v>
      </c>
      <c r="B92" s="7" t="s">
        <v>392</v>
      </c>
      <c r="C92" s="6" t="s">
        <v>223</v>
      </c>
      <c r="D92" s="7" t="s">
        <v>64</v>
      </c>
      <c r="E92" s="8">
        <v>35768</v>
      </c>
      <c r="F92" s="9">
        <f t="shared" ca="1" si="1"/>
        <v>28.16974674880219</v>
      </c>
      <c r="G92" s="6" t="s">
        <v>352</v>
      </c>
      <c r="H92" s="7" t="s">
        <v>43</v>
      </c>
      <c r="I92" s="7" t="s">
        <v>53</v>
      </c>
      <c r="J92" s="6" t="s">
        <v>18</v>
      </c>
      <c r="K92" s="6" t="s">
        <v>54</v>
      </c>
      <c r="L92" s="6" t="s">
        <v>55</v>
      </c>
      <c r="M92" s="6" t="s">
        <v>56</v>
      </c>
      <c r="N92" s="6" t="s">
        <v>393</v>
      </c>
    </row>
    <row r="93" spans="1:14">
      <c r="A93">
        <v>92</v>
      </c>
      <c r="B93" s="6" t="s">
        <v>394</v>
      </c>
      <c r="C93" s="6" t="s">
        <v>351</v>
      </c>
      <c r="D93" s="7" t="s">
        <v>52</v>
      </c>
      <c r="E93" s="8">
        <v>33774</v>
      </c>
      <c r="F93" s="9">
        <f t="shared" ca="1" si="1"/>
        <v>33.629021218343603</v>
      </c>
      <c r="G93" s="6">
        <v>51488</v>
      </c>
      <c r="H93" s="7" t="s">
        <v>43</v>
      </c>
      <c r="I93" s="7" t="s">
        <v>44</v>
      </c>
      <c r="J93" s="6" t="s">
        <v>369</v>
      </c>
      <c r="K93" s="6" t="s">
        <v>46</v>
      </c>
      <c r="L93" s="6">
        <v>560008</v>
      </c>
      <c r="M93" s="6" t="s">
        <v>67</v>
      </c>
      <c r="N93" s="6" t="s">
        <v>395</v>
      </c>
    </row>
    <row r="94" spans="1:14">
      <c r="A94">
        <v>93</v>
      </c>
      <c r="B94" s="6" t="s">
        <v>396</v>
      </c>
      <c r="C94" s="6"/>
      <c r="D94" s="7" t="s">
        <v>86</v>
      </c>
      <c r="E94" s="8">
        <v>34842</v>
      </c>
      <c r="F94" s="9">
        <f t="shared" ca="1" si="1"/>
        <v>30.704996577686515</v>
      </c>
      <c r="G94" s="6" t="s">
        <v>379</v>
      </c>
      <c r="H94" s="7" t="s">
        <v>43</v>
      </c>
      <c r="I94" s="7" t="s">
        <v>92</v>
      </c>
      <c r="J94" s="6" t="s">
        <v>229</v>
      </c>
      <c r="K94" s="6" t="s">
        <v>46</v>
      </c>
      <c r="L94" s="6">
        <v>104</v>
      </c>
      <c r="M94" s="6" t="s">
        <v>230</v>
      </c>
      <c r="N94" s="6" t="s">
        <v>397</v>
      </c>
    </row>
    <row r="95" spans="1:14">
      <c r="A95">
        <v>94</v>
      </c>
      <c r="B95" s="6" t="s">
        <v>398</v>
      </c>
      <c r="C95" s="6" t="s">
        <v>51</v>
      </c>
      <c r="D95" s="7" t="s">
        <v>41</v>
      </c>
      <c r="E95" s="8">
        <v>33769</v>
      </c>
      <c r="F95" s="9">
        <f t="shared" ca="1" si="1"/>
        <v>33.642710472279262</v>
      </c>
      <c r="G95" s="6" t="s">
        <v>352</v>
      </c>
      <c r="H95" s="7" t="s">
        <v>43</v>
      </c>
      <c r="I95" s="7" t="s">
        <v>53</v>
      </c>
      <c r="J95" s="6" t="s">
        <v>399</v>
      </c>
      <c r="K95" s="6" t="s">
        <v>46</v>
      </c>
      <c r="L95" s="6">
        <v>11700</v>
      </c>
      <c r="M95" s="6" t="s">
        <v>263</v>
      </c>
      <c r="N95" s="6" t="s">
        <v>400</v>
      </c>
    </row>
    <row r="96" spans="1:14">
      <c r="A96">
        <v>95</v>
      </c>
      <c r="B96" s="6" t="s">
        <v>401</v>
      </c>
      <c r="C96" s="6" t="s">
        <v>51</v>
      </c>
      <c r="D96" s="7" t="s">
        <v>41</v>
      </c>
      <c r="E96" s="8">
        <v>33297</v>
      </c>
      <c r="F96" s="9">
        <f t="shared" ca="1" si="1"/>
        <v>34.934976043805612</v>
      </c>
      <c r="G96" s="6" t="s">
        <v>379</v>
      </c>
      <c r="H96" s="7" t="s">
        <v>43</v>
      </c>
      <c r="I96" s="7" t="s">
        <v>53</v>
      </c>
      <c r="J96" s="6" t="s">
        <v>402</v>
      </c>
      <c r="K96" s="6" t="s">
        <v>46</v>
      </c>
      <c r="L96" s="6" t="s">
        <v>403</v>
      </c>
      <c r="M96" s="6" t="s">
        <v>107</v>
      </c>
      <c r="N96" s="6" t="s">
        <v>404</v>
      </c>
    </row>
    <row r="97" spans="1:14">
      <c r="A97">
        <v>96</v>
      </c>
      <c r="B97" s="6" t="s">
        <v>405</v>
      </c>
      <c r="C97" s="6" t="s">
        <v>51</v>
      </c>
      <c r="D97" s="7" t="s">
        <v>41</v>
      </c>
      <c r="E97" s="8">
        <v>35778</v>
      </c>
      <c r="F97" s="9">
        <f t="shared" ca="1" si="1"/>
        <v>28.142368240930868</v>
      </c>
      <c r="G97" s="6" t="s">
        <v>379</v>
      </c>
      <c r="H97" s="7" t="s">
        <v>43</v>
      </c>
      <c r="I97" s="7" t="s">
        <v>53</v>
      </c>
      <c r="J97" s="6" t="s">
        <v>387</v>
      </c>
      <c r="K97" s="6" t="s">
        <v>197</v>
      </c>
      <c r="L97" s="6" t="s">
        <v>388</v>
      </c>
      <c r="M97" s="6" t="s">
        <v>151</v>
      </c>
      <c r="N97" s="6" t="s">
        <v>406</v>
      </c>
    </row>
    <row r="98" spans="1:14">
      <c r="A98">
        <v>97</v>
      </c>
      <c r="B98" s="6" t="s">
        <v>407</v>
      </c>
      <c r="C98" s="6"/>
      <c r="D98" s="7" t="s">
        <v>41</v>
      </c>
      <c r="E98" s="8">
        <v>34071</v>
      </c>
      <c r="F98" s="9">
        <f t="shared" ca="1" si="1"/>
        <v>32.815879534565369</v>
      </c>
      <c r="G98" s="6" t="s">
        <v>128</v>
      </c>
      <c r="H98" s="7" t="s">
        <v>43</v>
      </c>
      <c r="I98" s="7" t="s">
        <v>92</v>
      </c>
      <c r="J98" s="6" t="s">
        <v>21</v>
      </c>
      <c r="K98" s="6" t="s">
        <v>46</v>
      </c>
      <c r="L98" s="6" t="s">
        <v>408</v>
      </c>
      <c r="M98" s="6" t="s">
        <v>409</v>
      </c>
      <c r="N98" s="6" t="s">
        <v>410</v>
      </c>
    </row>
    <row r="99" spans="1:14">
      <c r="A99">
        <v>98</v>
      </c>
      <c r="B99" s="6" t="s">
        <v>411</v>
      </c>
      <c r="C99" s="6" t="s">
        <v>412</v>
      </c>
      <c r="D99" s="7" t="s">
        <v>52</v>
      </c>
      <c r="E99" s="8">
        <v>34828</v>
      </c>
      <c r="F99" s="9">
        <f t="shared" ca="1" si="1"/>
        <v>30.743326488706366</v>
      </c>
      <c r="G99" s="6" t="s">
        <v>372</v>
      </c>
      <c r="H99" s="7" t="s">
        <v>43</v>
      </c>
      <c r="I99" s="7" t="s">
        <v>92</v>
      </c>
      <c r="J99" s="6" t="s">
        <v>279</v>
      </c>
      <c r="K99" s="6" t="s">
        <v>46</v>
      </c>
      <c r="L99" s="6">
        <v>116001</v>
      </c>
      <c r="M99" s="6" t="s">
        <v>280</v>
      </c>
      <c r="N99" s="6" t="s">
        <v>413</v>
      </c>
    </row>
    <row r="100" spans="1:14">
      <c r="A100">
        <v>99</v>
      </c>
      <c r="B100" s="6" t="s">
        <v>414</v>
      </c>
      <c r="C100" s="6" t="s">
        <v>51</v>
      </c>
      <c r="D100" s="7" t="s">
        <v>64</v>
      </c>
      <c r="E100" s="8">
        <v>36401</v>
      </c>
      <c r="F100" s="9">
        <f t="shared" ca="1" si="1"/>
        <v>26.436687200547571</v>
      </c>
      <c r="G100" s="6" t="s">
        <v>372</v>
      </c>
      <c r="H100" s="7" t="s">
        <v>43</v>
      </c>
      <c r="I100" s="7" t="s">
        <v>53</v>
      </c>
      <c r="J100" s="6" t="s">
        <v>76</v>
      </c>
      <c r="K100" s="6" t="s">
        <v>46</v>
      </c>
      <c r="L100" s="6" t="s">
        <v>77</v>
      </c>
      <c r="M100" s="6" t="s">
        <v>78</v>
      </c>
      <c r="N100" s="6" t="s">
        <v>415</v>
      </c>
    </row>
    <row r="101" spans="1:14">
      <c r="A101">
        <v>100</v>
      </c>
      <c r="B101" s="6" t="s">
        <v>416</v>
      </c>
      <c r="C101" s="6" t="s">
        <v>351</v>
      </c>
      <c r="D101" s="7" t="s">
        <v>41</v>
      </c>
      <c r="E101" s="8">
        <v>33763</v>
      </c>
      <c r="F101" s="9">
        <f t="shared" ca="1" si="1"/>
        <v>33.659137577002056</v>
      </c>
      <c r="G101" s="6" t="s">
        <v>283</v>
      </c>
      <c r="H101" s="7" t="s">
        <v>43</v>
      </c>
      <c r="I101" s="7" t="s">
        <v>44</v>
      </c>
      <c r="J101" s="6" t="s">
        <v>417</v>
      </c>
      <c r="K101" s="6" t="s">
        <v>46</v>
      </c>
      <c r="L101" s="6" t="s">
        <v>418</v>
      </c>
      <c r="M101" s="6" t="s">
        <v>48</v>
      </c>
      <c r="N101" s="6" t="s">
        <v>419</v>
      </c>
    </row>
    <row r="102" spans="1:14">
      <c r="A102">
        <v>101</v>
      </c>
      <c r="B102" s="6" t="s">
        <v>420</v>
      </c>
      <c r="C102" s="6" t="s">
        <v>398</v>
      </c>
      <c r="D102" s="7" t="s">
        <v>64</v>
      </c>
      <c r="E102" s="8">
        <v>36815</v>
      </c>
      <c r="F102" s="9">
        <f t="shared" ca="1" si="1"/>
        <v>25.303216974674879</v>
      </c>
      <c r="G102" s="6" t="s">
        <v>421</v>
      </c>
      <c r="H102" s="7" t="s">
        <v>43</v>
      </c>
      <c r="I102" s="7" t="s">
        <v>44</v>
      </c>
      <c r="J102" s="6" t="s">
        <v>7</v>
      </c>
      <c r="K102" s="6" t="s">
        <v>46</v>
      </c>
      <c r="L102" s="6">
        <v>75116</v>
      </c>
      <c r="M102" s="6" t="s">
        <v>323</v>
      </c>
      <c r="N102" s="6" t="s">
        <v>422</v>
      </c>
    </row>
    <row r="103" spans="1:14">
      <c r="A103">
        <v>102</v>
      </c>
      <c r="B103" s="6" t="s">
        <v>423</v>
      </c>
      <c r="C103" s="6" t="s">
        <v>398</v>
      </c>
      <c r="D103" s="7" t="s">
        <v>41</v>
      </c>
      <c r="E103" s="8">
        <v>35816</v>
      </c>
      <c r="F103" s="9">
        <f t="shared" ca="1" si="1"/>
        <v>28.038329911019851</v>
      </c>
      <c r="G103" s="6">
        <v>600066</v>
      </c>
      <c r="H103" s="7" t="s">
        <v>43</v>
      </c>
      <c r="I103" s="7" t="s">
        <v>44</v>
      </c>
      <c r="J103" s="6" t="s">
        <v>424</v>
      </c>
      <c r="K103" s="6" t="s">
        <v>46</v>
      </c>
      <c r="L103" s="6">
        <v>116</v>
      </c>
      <c r="M103" s="6" t="s">
        <v>425</v>
      </c>
      <c r="N103" s="6" t="s">
        <v>426</v>
      </c>
    </row>
    <row r="104" spans="1:14">
      <c r="A104">
        <v>103</v>
      </c>
      <c r="B104" s="6" t="s">
        <v>427</v>
      </c>
      <c r="C104" s="6" t="s">
        <v>126</v>
      </c>
      <c r="D104" s="7" t="s">
        <v>127</v>
      </c>
      <c r="E104" s="8">
        <v>36808</v>
      </c>
      <c r="F104" s="9">
        <f t="shared" ca="1" si="1"/>
        <v>25.322381930184804</v>
      </c>
      <c r="G104" s="6" t="s">
        <v>372</v>
      </c>
      <c r="H104" s="7" t="s">
        <v>43</v>
      </c>
      <c r="I104" s="7" t="s">
        <v>44</v>
      </c>
      <c r="J104" s="6" t="s">
        <v>428</v>
      </c>
      <c r="K104" s="6" t="s">
        <v>46</v>
      </c>
      <c r="L104" s="6">
        <v>52506</v>
      </c>
      <c r="M104" s="6" t="s">
        <v>428</v>
      </c>
      <c r="N104" s="6" t="s">
        <v>429</v>
      </c>
    </row>
    <row r="105" spans="1:14">
      <c r="A105">
        <v>104</v>
      </c>
      <c r="B105" s="6" t="s">
        <v>430</v>
      </c>
      <c r="C105" s="6" t="s">
        <v>398</v>
      </c>
      <c r="D105" s="7" t="s">
        <v>64</v>
      </c>
      <c r="E105" s="8">
        <v>35872</v>
      </c>
      <c r="F105" s="9">
        <f t="shared" ca="1" si="1"/>
        <v>27.885010266940451</v>
      </c>
      <c r="G105" s="6" t="s">
        <v>431</v>
      </c>
      <c r="H105" s="7" t="s">
        <v>43</v>
      </c>
      <c r="I105" s="7" t="s">
        <v>44</v>
      </c>
      <c r="J105" s="6" t="s">
        <v>432</v>
      </c>
      <c r="K105" s="6" t="s">
        <v>46</v>
      </c>
      <c r="L105" s="6">
        <v>59290</v>
      </c>
      <c r="M105" s="6" t="s">
        <v>323</v>
      </c>
      <c r="N105" s="6" t="s">
        <v>433</v>
      </c>
    </row>
    <row r="106" spans="1:14">
      <c r="A106">
        <v>105</v>
      </c>
      <c r="B106" s="6" t="s">
        <v>434</v>
      </c>
      <c r="C106" s="6" t="s">
        <v>133</v>
      </c>
      <c r="D106" s="7" t="s">
        <v>41</v>
      </c>
      <c r="E106" s="8">
        <v>35798</v>
      </c>
      <c r="F106" s="9">
        <f t="shared" ca="1" si="1"/>
        <v>28.087611225188226</v>
      </c>
      <c r="G106" s="6" t="s">
        <v>206</v>
      </c>
      <c r="H106" s="7" t="s">
        <v>43</v>
      </c>
      <c r="I106" s="7" t="s">
        <v>44</v>
      </c>
      <c r="J106" s="6" t="s">
        <v>435</v>
      </c>
      <c r="K106" s="6" t="s">
        <v>46</v>
      </c>
      <c r="L106" s="6" t="s">
        <v>436</v>
      </c>
      <c r="M106" s="6" t="s">
        <v>48</v>
      </c>
      <c r="N106" s="6" t="s">
        <v>437</v>
      </c>
    </row>
    <row r="107" spans="1:14">
      <c r="A107">
        <v>106</v>
      </c>
      <c r="B107" s="6" t="s">
        <v>438</v>
      </c>
      <c r="C107" s="6" t="s">
        <v>398</v>
      </c>
      <c r="D107" s="7" t="s">
        <v>41</v>
      </c>
      <c r="E107" s="8">
        <v>36735</v>
      </c>
      <c r="F107" s="9">
        <f t="shared" ca="1" si="1"/>
        <v>25.522245037645447</v>
      </c>
      <c r="G107" s="6" t="s">
        <v>372</v>
      </c>
      <c r="H107" s="7" t="s">
        <v>43</v>
      </c>
      <c r="I107" s="7" t="s">
        <v>44</v>
      </c>
      <c r="J107" s="6" t="s">
        <v>10</v>
      </c>
      <c r="K107" s="6" t="s">
        <v>46</v>
      </c>
      <c r="L107" s="6" t="s">
        <v>117</v>
      </c>
      <c r="M107" s="6" t="s">
        <v>48</v>
      </c>
      <c r="N107" s="6" t="s">
        <v>439</v>
      </c>
    </row>
    <row r="108" spans="1:14">
      <c r="A108">
        <v>107</v>
      </c>
      <c r="B108" s="6" t="s">
        <v>440</v>
      </c>
      <c r="C108" s="6" t="s">
        <v>441</v>
      </c>
      <c r="D108" s="7" t="s">
        <v>41</v>
      </c>
      <c r="E108" s="8">
        <v>35807</v>
      </c>
      <c r="F108" s="9">
        <f t="shared" ca="1" si="1"/>
        <v>28.062970568104038</v>
      </c>
      <c r="G108" s="6" t="s">
        <v>431</v>
      </c>
      <c r="H108" s="7" t="s">
        <v>43</v>
      </c>
      <c r="I108" s="7" t="s">
        <v>44</v>
      </c>
      <c r="J108" s="6" t="s">
        <v>161</v>
      </c>
      <c r="K108" s="6" t="s">
        <v>46</v>
      </c>
      <c r="L108" s="6">
        <v>60528</v>
      </c>
      <c r="M108" s="6" t="s">
        <v>162</v>
      </c>
      <c r="N108" s="6" t="s">
        <v>442</v>
      </c>
    </row>
    <row r="109" spans="1:14">
      <c r="A109">
        <v>108</v>
      </c>
      <c r="B109" s="7" t="s">
        <v>443</v>
      </c>
      <c r="C109" s="6" t="s">
        <v>412</v>
      </c>
      <c r="D109" s="7" t="s">
        <v>64</v>
      </c>
      <c r="E109" s="8">
        <v>35855</v>
      </c>
      <c r="F109" s="9">
        <f t="shared" ca="1" si="1"/>
        <v>27.931553730321699</v>
      </c>
      <c r="G109" s="6" t="s">
        <v>444</v>
      </c>
      <c r="H109" s="7" t="s">
        <v>43</v>
      </c>
      <c r="I109" s="7" t="s">
        <v>92</v>
      </c>
      <c r="J109" s="6" t="s">
        <v>186</v>
      </c>
      <c r="K109" s="6" t="s">
        <v>46</v>
      </c>
      <c r="L109" s="6">
        <v>10120</v>
      </c>
      <c r="M109" s="6" t="s">
        <v>187</v>
      </c>
      <c r="N109" s="6" t="s">
        <v>445</v>
      </c>
    </row>
    <row r="110" spans="1:14">
      <c r="A110">
        <v>109</v>
      </c>
      <c r="B110" s="6" t="s">
        <v>446</v>
      </c>
      <c r="C110" s="6" t="s">
        <v>441</v>
      </c>
      <c r="D110" s="7" t="s">
        <v>64</v>
      </c>
      <c r="E110" s="8">
        <v>35769</v>
      </c>
      <c r="F110" s="9">
        <f t="shared" ca="1" si="1"/>
        <v>28.167008898015059</v>
      </c>
      <c r="G110" s="6" t="s">
        <v>352</v>
      </c>
      <c r="H110" s="7" t="s">
        <v>43</v>
      </c>
      <c r="I110" s="7" t="s">
        <v>44</v>
      </c>
      <c r="J110" s="6" t="s">
        <v>7</v>
      </c>
      <c r="K110" s="6" t="s">
        <v>46</v>
      </c>
      <c r="L110" s="6">
        <v>75116</v>
      </c>
      <c r="M110" s="6" t="s">
        <v>323</v>
      </c>
      <c r="N110" s="6" t="s">
        <v>447</v>
      </c>
    </row>
    <row r="111" spans="1:14">
      <c r="A111">
        <v>110</v>
      </c>
      <c r="B111" s="6" t="s">
        <v>448</v>
      </c>
      <c r="C111" s="6" t="s">
        <v>390</v>
      </c>
      <c r="D111" s="7" t="s">
        <v>41</v>
      </c>
      <c r="E111" s="8">
        <v>35357</v>
      </c>
      <c r="F111" s="9">
        <f t="shared" ca="1" si="1"/>
        <v>29.295003422313485</v>
      </c>
      <c r="G111" s="6" t="s">
        <v>379</v>
      </c>
      <c r="H111" s="7" t="s">
        <v>43</v>
      </c>
      <c r="I111" s="7" t="s">
        <v>44</v>
      </c>
      <c r="J111" s="6" t="s">
        <v>449</v>
      </c>
      <c r="K111" s="6" t="s">
        <v>46</v>
      </c>
      <c r="L111" s="6">
        <v>1170</v>
      </c>
      <c r="M111" s="6" t="s">
        <v>450</v>
      </c>
      <c r="N111" s="6" t="s">
        <v>451</v>
      </c>
    </row>
    <row r="112" spans="1:14">
      <c r="A112">
        <v>111</v>
      </c>
      <c r="B112" s="6" t="s">
        <v>412</v>
      </c>
      <c r="C112" s="6" t="s">
        <v>390</v>
      </c>
      <c r="D112" s="7" t="s">
        <v>64</v>
      </c>
      <c r="E112" s="8">
        <v>34082</v>
      </c>
      <c r="F112" s="9">
        <f t="shared" ca="1" si="1"/>
        <v>32.785763175906915</v>
      </c>
      <c r="G112" s="6" t="s">
        <v>334</v>
      </c>
      <c r="H112" s="7" t="s">
        <v>43</v>
      </c>
      <c r="I112" s="7" t="s">
        <v>53</v>
      </c>
      <c r="J112" s="6" t="s">
        <v>380</v>
      </c>
      <c r="K112" s="6" t="s">
        <v>381</v>
      </c>
      <c r="L112" s="6">
        <v>1060</v>
      </c>
      <c r="M112" s="6" t="s">
        <v>382</v>
      </c>
      <c r="N112" s="6" t="s">
        <v>452</v>
      </c>
    </row>
    <row r="113" spans="1:14">
      <c r="A113">
        <v>112</v>
      </c>
      <c r="B113" s="6" t="s">
        <v>40</v>
      </c>
      <c r="C113" s="6" t="s">
        <v>297</v>
      </c>
      <c r="D113" s="7" t="s">
        <v>64</v>
      </c>
      <c r="E113" s="8">
        <v>35800</v>
      </c>
      <c r="F113" s="9">
        <f t="shared" ca="1" si="1"/>
        <v>28.082135523613964</v>
      </c>
      <c r="G113" s="6">
        <v>21949</v>
      </c>
      <c r="H113" s="7" t="s">
        <v>43</v>
      </c>
      <c r="I113" s="7" t="s">
        <v>44</v>
      </c>
      <c r="J113" s="6" t="s">
        <v>291</v>
      </c>
      <c r="K113" s="6" t="s">
        <v>46</v>
      </c>
      <c r="L113" s="6" t="s">
        <v>329</v>
      </c>
      <c r="M113" s="6" t="s">
        <v>292</v>
      </c>
      <c r="N113" s="6" t="s">
        <v>453</v>
      </c>
    </row>
    <row r="114" spans="1:14">
      <c r="A114">
        <v>113</v>
      </c>
      <c r="B114" s="6" t="s">
        <v>454</v>
      </c>
      <c r="C114" s="6" t="s">
        <v>390</v>
      </c>
      <c r="D114" s="7" t="s">
        <v>41</v>
      </c>
      <c r="E114" s="8">
        <v>35787</v>
      </c>
      <c r="F114" s="9">
        <f t="shared" ca="1" si="1"/>
        <v>28.11772758384668</v>
      </c>
      <c r="G114" s="6">
        <v>51174</v>
      </c>
      <c r="H114" s="7" t="s">
        <v>43</v>
      </c>
      <c r="I114" s="7" t="s">
        <v>44</v>
      </c>
      <c r="J114" s="6" t="s">
        <v>369</v>
      </c>
      <c r="K114" s="6" t="s">
        <v>46</v>
      </c>
      <c r="L114" s="6">
        <v>560008</v>
      </c>
      <c r="M114" s="6" t="s">
        <v>67</v>
      </c>
      <c r="N114" s="6" t="s">
        <v>455</v>
      </c>
    </row>
    <row r="115" spans="1:14">
      <c r="A115">
        <v>114</v>
      </c>
      <c r="B115" s="6" t="s">
        <v>456</v>
      </c>
      <c r="C115" s="6" t="s">
        <v>390</v>
      </c>
      <c r="D115" s="7" t="s">
        <v>41</v>
      </c>
      <c r="E115" s="8">
        <v>33271</v>
      </c>
      <c r="F115" s="9">
        <f t="shared" ca="1" si="1"/>
        <v>35.006160164271044</v>
      </c>
      <c r="G115" s="6" t="s">
        <v>431</v>
      </c>
      <c r="H115" s="7" t="s">
        <v>43</v>
      </c>
      <c r="I115" s="7" t="s">
        <v>92</v>
      </c>
      <c r="J115" s="6" t="s">
        <v>457</v>
      </c>
      <c r="K115" s="6" t="s">
        <v>46</v>
      </c>
      <c r="L115" s="6" t="s">
        <v>46</v>
      </c>
      <c r="M115" s="6" t="s">
        <v>158</v>
      </c>
      <c r="N115" s="6" t="s">
        <v>458</v>
      </c>
    </row>
    <row r="116" spans="1:14">
      <c r="A116">
        <v>115</v>
      </c>
      <c r="B116" s="6" t="s">
        <v>459</v>
      </c>
      <c r="C116" s="6" t="s">
        <v>311</v>
      </c>
      <c r="D116" s="7" t="s">
        <v>41</v>
      </c>
      <c r="E116" s="8">
        <v>36826</v>
      </c>
      <c r="F116" s="9">
        <f t="shared" ca="1" si="1"/>
        <v>25.273100616016428</v>
      </c>
      <c r="G116" s="6" t="s">
        <v>372</v>
      </c>
      <c r="H116" s="7" t="s">
        <v>65</v>
      </c>
      <c r="I116" s="7" t="s">
        <v>53</v>
      </c>
      <c r="J116" s="6" t="s">
        <v>380</v>
      </c>
      <c r="K116" s="6" t="s">
        <v>381</v>
      </c>
      <c r="L116" s="6">
        <v>1060</v>
      </c>
      <c r="M116" s="6" t="s">
        <v>382</v>
      </c>
      <c r="N116" s="6" t="s">
        <v>460</v>
      </c>
    </row>
    <row r="117" spans="1:14">
      <c r="A117">
        <v>116</v>
      </c>
      <c r="B117" s="6" t="s">
        <v>461</v>
      </c>
      <c r="C117" s="6" t="s">
        <v>311</v>
      </c>
      <c r="D117" s="7" t="s">
        <v>64</v>
      </c>
      <c r="E117" s="8">
        <v>35772</v>
      </c>
      <c r="F117" s="9">
        <f t="shared" ca="1" si="1"/>
        <v>28.158795345653662</v>
      </c>
      <c r="G117" s="6" t="s">
        <v>372</v>
      </c>
      <c r="H117" s="7" t="s">
        <v>43</v>
      </c>
      <c r="I117" s="7" t="s">
        <v>92</v>
      </c>
      <c r="J117" s="6" t="s">
        <v>46</v>
      </c>
      <c r="K117" s="6" t="s">
        <v>46</v>
      </c>
      <c r="L117" s="6">
        <v>18960</v>
      </c>
      <c r="M117" s="6" t="s">
        <v>326</v>
      </c>
      <c r="N117" s="6" t="s">
        <v>462</v>
      </c>
    </row>
    <row r="118" spans="1:14">
      <c r="A118">
        <v>117</v>
      </c>
      <c r="B118" s="6" t="s">
        <v>463</v>
      </c>
      <c r="C118" s="6" t="s">
        <v>311</v>
      </c>
      <c r="D118" s="7" t="s">
        <v>52</v>
      </c>
      <c r="E118" s="8">
        <v>34076</v>
      </c>
      <c r="F118" s="9">
        <f t="shared" ca="1" si="1"/>
        <v>32.802190280629709</v>
      </c>
      <c r="G118" s="6" t="s">
        <v>464</v>
      </c>
      <c r="H118" s="7" t="s">
        <v>65</v>
      </c>
      <c r="I118" s="7" t="s">
        <v>44</v>
      </c>
      <c r="J118" s="6" t="s">
        <v>465</v>
      </c>
      <c r="K118" s="6" t="s">
        <v>46</v>
      </c>
      <c r="L118" s="6" t="s">
        <v>466</v>
      </c>
      <c r="M118" s="6" t="s">
        <v>467</v>
      </c>
      <c r="N118" s="6" t="s">
        <v>468</v>
      </c>
    </row>
    <row r="119" spans="1:14">
      <c r="A119">
        <v>118</v>
      </c>
      <c r="B119" s="6" t="s">
        <v>469</v>
      </c>
      <c r="C119" s="6" t="s">
        <v>390</v>
      </c>
      <c r="D119" s="7" t="s">
        <v>41</v>
      </c>
      <c r="E119" s="8">
        <v>35776</v>
      </c>
      <c r="F119" s="9">
        <f t="shared" ca="1" si="1"/>
        <v>28.147843942505133</v>
      </c>
      <c r="G119" s="6" t="s">
        <v>352</v>
      </c>
      <c r="H119" s="7" t="s">
        <v>43</v>
      </c>
      <c r="I119" s="7" t="s">
        <v>53</v>
      </c>
      <c r="J119" s="6" t="s">
        <v>470</v>
      </c>
      <c r="K119" s="6" t="s">
        <v>471</v>
      </c>
      <c r="L119" s="6" t="s">
        <v>472</v>
      </c>
      <c r="M119" s="6" t="s">
        <v>151</v>
      </c>
      <c r="N119" s="6" t="s">
        <v>473</v>
      </c>
    </row>
    <row r="120" spans="1:14">
      <c r="A120">
        <v>119</v>
      </c>
      <c r="B120" s="6" t="s">
        <v>474</v>
      </c>
      <c r="C120" s="6" t="s">
        <v>412</v>
      </c>
      <c r="D120" s="7" t="s">
        <v>64</v>
      </c>
      <c r="E120" s="8">
        <v>35360</v>
      </c>
      <c r="F120" s="9">
        <f t="shared" ca="1" si="1"/>
        <v>29.286789869952088</v>
      </c>
      <c r="G120" s="6">
        <v>22022</v>
      </c>
      <c r="H120" s="7" t="s">
        <v>43</v>
      </c>
      <c r="I120" s="7" t="s">
        <v>44</v>
      </c>
      <c r="J120" s="6" t="s">
        <v>7</v>
      </c>
      <c r="K120" s="6" t="s">
        <v>46</v>
      </c>
      <c r="L120" s="6">
        <v>75116</v>
      </c>
      <c r="M120" s="6" t="s">
        <v>323</v>
      </c>
      <c r="N120" s="6" t="s">
        <v>475</v>
      </c>
    </row>
    <row r="121" spans="1:14">
      <c r="A121">
        <v>120</v>
      </c>
      <c r="B121" s="6" t="s">
        <v>476</v>
      </c>
      <c r="C121" s="6" t="s">
        <v>390</v>
      </c>
      <c r="D121" s="7" t="s">
        <v>41</v>
      </c>
      <c r="E121" s="8">
        <v>36737</v>
      </c>
      <c r="F121" s="9">
        <f t="shared" ca="1" si="1"/>
        <v>25.516769336071185</v>
      </c>
      <c r="G121" s="6" t="s">
        <v>352</v>
      </c>
      <c r="H121" s="7" t="s">
        <v>43</v>
      </c>
      <c r="I121" s="7" t="s">
        <v>44</v>
      </c>
      <c r="J121" s="6" t="s">
        <v>110</v>
      </c>
      <c r="K121" s="6" t="s">
        <v>46</v>
      </c>
      <c r="L121" s="6">
        <v>11583</v>
      </c>
      <c r="M121" s="6" t="s">
        <v>111</v>
      </c>
      <c r="N121" s="6" t="s">
        <v>477</v>
      </c>
    </row>
    <row r="122" spans="1:14">
      <c r="A122">
        <v>121</v>
      </c>
      <c r="B122" s="6" t="s">
        <v>351</v>
      </c>
      <c r="C122" s="6" t="s">
        <v>390</v>
      </c>
      <c r="D122" s="7" t="s">
        <v>64</v>
      </c>
      <c r="E122" s="8">
        <v>36721</v>
      </c>
      <c r="F122" s="9">
        <f t="shared" ca="1" si="1"/>
        <v>25.560574948665298</v>
      </c>
      <c r="G122" s="6" t="s">
        <v>372</v>
      </c>
      <c r="H122" s="7" t="s">
        <v>43</v>
      </c>
      <c r="I122" s="7" t="s">
        <v>44</v>
      </c>
      <c r="J122" s="6" t="s">
        <v>139</v>
      </c>
      <c r="K122" s="6" t="s">
        <v>46</v>
      </c>
      <c r="L122" s="6">
        <v>2170</v>
      </c>
      <c r="M122" s="6" t="s">
        <v>140</v>
      </c>
      <c r="N122" s="6" t="s">
        <v>478</v>
      </c>
    </row>
    <row r="123" spans="1:14">
      <c r="A123">
        <v>122</v>
      </c>
      <c r="B123" s="6" t="s">
        <v>479</v>
      </c>
      <c r="C123" s="6" t="s">
        <v>390</v>
      </c>
      <c r="D123" s="7" t="s">
        <v>41</v>
      </c>
      <c r="E123" s="8">
        <v>33777</v>
      </c>
      <c r="F123" s="9">
        <f t="shared" ca="1" si="1"/>
        <v>33.620807665982205</v>
      </c>
      <c r="G123" s="6" t="s">
        <v>259</v>
      </c>
      <c r="H123" s="7" t="s">
        <v>43</v>
      </c>
      <c r="I123" s="7" t="s">
        <v>53</v>
      </c>
      <c r="J123" s="6" t="s">
        <v>387</v>
      </c>
      <c r="K123" s="6" t="s">
        <v>197</v>
      </c>
      <c r="L123" s="6" t="s">
        <v>388</v>
      </c>
      <c r="M123" s="6" t="s">
        <v>151</v>
      </c>
      <c r="N123" s="6" t="s">
        <v>480</v>
      </c>
    </row>
    <row r="124" spans="1:14">
      <c r="A124">
        <v>123</v>
      </c>
      <c r="B124" s="6" t="s">
        <v>481</v>
      </c>
      <c r="C124" s="6" t="s">
        <v>126</v>
      </c>
      <c r="D124" s="7" t="s">
        <v>41</v>
      </c>
      <c r="E124" s="8">
        <v>35810</v>
      </c>
      <c r="F124" s="9">
        <f t="shared" ca="1" si="1"/>
        <v>28.054757015742641</v>
      </c>
      <c r="G124" s="6" t="s">
        <v>482</v>
      </c>
      <c r="H124" s="7" t="s">
        <v>43</v>
      </c>
      <c r="I124" s="7" t="s">
        <v>53</v>
      </c>
      <c r="J124" s="6" t="s">
        <v>483</v>
      </c>
      <c r="K124" s="6" t="s">
        <v>46</v>
      </c>
      <c r="L124" s="6" t="s">
        <v>484</v>
      </c>
      <c r="M124" s="6" t="s">
        <v>48</v>
      </c>
      <c r="N124" s="6" t="s">
        <v>485</v>
      </c>
    </row>
    <row r="125" spans="1:14">
      <c r="A125">
        <v>124</v>
      </c>
      <c r="B125" s="6" t="s">
        <v>486</v>
      </c>
      <c r="C125" s="6" t="s">
        <v>390</v>
      </c>
      <c r="D125" s="7" t="s">
        <v>52</v>
      </c>
      <c r="E125" s="8">
        <v>36795</v>
      </c>
      <c r="F125" s="9">
        <f t="shared" ca="1" si="1"/>
        <v>25.357973990417523</v>
      </c>
      <c r="G125" s="6" t="s">
        <v>431</v>
      </c>
      <c r="H125" s="7" t="s">
        <v>43</v>
      </c>
      <c r="I125" s="7" t="s">
        <v>53</v>
      </c>
      <c r="J125" s="6" t="s">
        <v>236</v>
      </c>
      <c r="K125" s="6" t="s">
        <v>237</v>
      </c>
      <c r="L125" s="6" t="s">
        <v>238</v>
      </c>
      <c r="M125" s="6" t="s">
        <v>56</v>
      </c>
      <c r="N125" s="6" t="s">
        <v>487</v>
      </c>
    </row>
    <row r="126" spans="1:14">
      <c r="A126">
        <v>125</v>
      </c>
      <c r="B126" s="6" t="s">
        <v>488</v>
      </c>
      <c r="C126" s="6" t="s">
        <v>297</v>
      </c>
      <c r="D126" s="7" t="s">
        <v>127</v>
      </c>
      <c r="E126" s="8">
        <v>33762</v>
      </c>
      <c r="F126" s="9">
        <f t="shared" ca="1" si="1"/>
        <v>33.661875427789184</v>
      </c>
      <c r="G126" s="6" t="s">
        <v>372</v>
      </c>
      <c r="H126" s="7" t="s">
        <v>43</v>
      </c>
      <c r="I126" s="7" t="s">
        <v>53</v>
      </c>
      <c r="J126" s="6" t="s">
        <v>489</v>
      </c>
      <c r="K126" s="6" t="s">
        <v>490</v>
      </c>
      <c r="L126" s="6">
        <v>28277</v>
      </c>
      <c r="M126" s="6" t="s">
        <v>56</v>
      </c>
      <c r="N126" s="6" t="s">
        <v>491</v>
      </c>
    </row>
    <row r="127" spans="1:14">
      <c r="A127">
        <v>126</v>
      </c>
      <c r="B127" s="6" t="s">
        <v>492</v>
      </c>
      <c r="C127" s="6" t="s">
        <v>143</v>
      </c>
      <c r="D127" s="7" t="s">
        <v>64</v>
      </c>
      <c r="E127" s="8">
        <v>35864</v>
      </c>
      <c r="F127" s="9">
        <f t="shared" ca="1" si="1"/>
        <v>27.906913073237508</v>
      </c>
      <c r="G127" s="6" t="s">
        <v>372</v>
      </c>
      <c r="H127" s="7" t="s">
        <v>43</v>
      </c>
      <c r="I127" s="7" t="s">
        <v>44</v>
      </c>
      <c r="J127" s="6" t="s">
        <v>139</v>
      </c>
      <c r="K127" s="6" t="s">
        <v>46</v>
      </c>
      <c r="L127" s="6">
        <v>2170</v>
      </c>
      <c r="M127" s="6" t="s">
        <v>140</v>
      </c>
      <c r="N127" s="6" t="s">
        <v>493</v>
      </c>
    </row>
    <row r="128" spans="1:14">
      <c r="A128">
        <v>127</v>
      </c>
      <c r="B128" s="6" t="s">
        <v>494</v>
      </c>
      <c r="C128" s="6" t="s">
        <v>126</v>
      </c>
      <c r="D128" s="7" t="s">
        <v>41</v>
      </c>
      <c r="E128" s="8">
        <v>36767</v>
      </c>
      <c r="F128" s="9">
        <f t="shared" ca="1" si="1"/>
        <v>25.434633812457221</v>
      </c>
      <c r="G128" s="6">
        <v>21933</v>
      </c>
      <c r="H128" s="7" t="s">
        <v>43</v>
      </c>
      <c r="I128" s="7" t="s">
        <v>92</v>
      </c>
      <c r="J128" s="6" t="s">
        <v>24</v>
      </c>
      <c r="K128" s="6" t="s">
        <v>93</v>
      </c>
      <c r="L128" s="6">
        <v>2000</v>
      </c>
      <c r="M128" s="6" t="s">
        <v>73</v>
      </c>
      <c r="N128" s="6" t="s">
        <v>495</v>
      </c>
    </row>
    <row r="129" spans="1:14">
      <c r="A129">
        <v>128</v>
      </c>
      <c r="B129" s="7" t="s">
        <v>85</v>
      </c>
      <c r="C129" s="6" t="s">
        <v>351</v>
      </c>
      <c r="D129" s="7" t="s">
        <v>64</v>
      </c>
      <c r="E129" s="8">
        <v>32891</v>
      </c>
      <c r="F129" s="9">
        <f t="shared" ca="1" si="1"/>
        <v>36.046543463381248</v>
      </c>
      <c r="G129" s="6" t="s">
        <v>206</v>
      </c>
      <c r="H129" s="7" t="s">
        <v>43</v>
      </c>
      <c r="I129" s="7" t="s">
        <v>44</v>
      </c>
      <c r="J129" s="6" t="s">
        <v>496</v>
      </c>
      <c r="K129" s="6" t="s">
        <v>46</v>
      </c>
      <c r="L129" s="6" t="s">
        <v>497</v>
      </c>
      <c r="M129" s="6" t="s">
        <v>48</v>
      </c>
      <c r="N129" s="7" t="s">
        <v>498</v>
      </c>
    </row>
    <row r="130" spans="1:14">
      <c r="A130">
        <v>129</v>
      </c>
      <c r="B130" s="6" t="s">
        <v>499</v>
      </c>
      <c r="C130" s="6" t="s">
        <v>351</v>
      </c>
      <c r="D130" s="7" t="s">
        <v>41</v>
      </c>
      <c r="E130" s="8">
        <v>32893</v>
      </c>
      <c r="F130" s="9">
        <f t="shared" ref="F130:F193" ca="1" si="2">(TODAY()-E130)/365.25</f>
        <v>36.041067761806978</v>
      </c>
      <c r="G130" s="6">
        <v>600040</v>
      </c>
      <c r="H130" s="7" t="s">
        <v>43</v>
      </c>
      <c r="I130" s="7" t="s">
        <v>44</v>
      </c>
      <c r="J130" s="6" t="s">
        <v>270</v>
      </c>
      <c r="K130" s="6" t="s">
        <v>271</v>
      </c>
      <c r="L130" s="6" t="s">
        <v>272</v>
      </c>
      <c r="M130" s="6" t="s">
        <v>270</v>
      </c>
      <c r="N130" s="6" t="s">
        <v>500</v>
      </c>
    </row>
    <row r="131" spans="1:14">
      <c r="A131">
        <v>130</v>
      </c>
      <c r="B131" s="6" t="s">
        <v>501</v>
      </c>
      <c r="C131" s="6" t="s">
        <v>441</v>
      </c>
      <c r="D131" s="7" t="s">
        <v>41</v>
      </c>
      <c r="E131" s="8">
        <v>36404</v>
      </c>
      <c r="F131" s="9">
        <f t="shared" ca="1" si="2"/>
        <v>26.428473648186174</v>
      </c>
      <c r="G131" s="6" t="s">
        <v>259</v>
      </c>
      <c r="H131" s="7" t="s">
        <v>43</v>
      </c>
      <c r="I131" s="7" t="s">
        <v>92</v>
      </c>
      <c r="J131" s="6" t="s">
        <v>46</v>
      </c>
      <c r="K131" s="6" t="s">
        <v>46</v>
      </c>
      <c r="L131" s="6">
        <v>18960</v>
      </c>
      <c r="M131" s="6" t="s">
        <v>326</v>
      </c>
      <c r="N131" s="6" t="s">
        <v>502</v>
      </c>
    </row>
    <row r="132" spans="1:14">
      <c r="A132">
        <v>131</v>
      </c>
      <c r="B132" s="6" t="s">
        <v>503</v>
      </c>
      <c r="C132" s="6" t="s">
        <v>441</v>
      </c>
      <c r="D132" s="7" t="s">
        <v>41</v>
      </c>
      <c r="E132" s="8">
        <v>34835</v>
      </c>
      <c r="F132" s="9">
        <f t="shared" ca="1" si="2"/>
        <v>30.72416153319644</v>
      </c>
      <c r="G132" s="6" t="s">
        <v>372</v>
      </c>
      <c r="H132" s="7" t="s">
        <v>43</v>
      </c>
      <c r="I132" s="7" t="s">
        <v>92</v>
      </c>
      <c r="J132" s="6" t="s">
        <v>504</v>
      </c>
      <c r="K132" s="6" t="s">
        <v>46</v>
      </c>
      <c r="L132" s="6">
        <v>1010</v>
      </c>
      <c r="M132" s="6" t="s">
        <v>505</v>
      </c>
      <c r="N132" s="6" t="s">
        <v>506</v>
      </c>
    </row>
    <row r="133" spans="1:14">
      <c r="A133">
        <v>132</v>
      </c>
      <c r="B133" s="6" t="s">
        <v>507</v>
      </c>
      <c r="C133" s="6" t="s">
        <v>441</v>
      </c>
      <c r="D133" s="7" t="s">
        <v>41</v>
      </c>
      <c r="E133" s="8">
        <v>35770</v>
      </c>
      <c r="F133" s="9">
        <f t="shared" ca="1" si="2"/>
        <v>28.164271047227928</v>
      </c>
      <c r="G133" s="6">
        <v>470049</v>
      </c>
      <c r="H133" s="7" t="s">
        <v>43</v>
      </c>
      <c r="I133" s="7" t="s">
        <v>44</v>
      </c>
      <c r="J133" s="6" t="s">
        <v>110</v>
      </c>
      <c r="K133" s="6" t="s">
        <v>46</v>
      </c>
      <c r="L133" s="6">
        <v>11583</v>
      </c>
      <c r="M133" s="6" t="s">
        <v>111</v>
      </c>
      <c r="N133" s="6" t="s">
        <v>508</v>
      </c>
    </row>
    <row r="134" spans="1:14">
      <c r="A134">
        <v>133</v>
      </c>
      <c r="B134" s="6" t="s">
        <v>509</v>
      </c>
      <c r="C134" s="6" t="s">
        <v>398</v>
      </c>
      <c r="D134" s="7" t="s">
        <v>86</v>
      </c>
      <c r="E134" s="8">
        <v>33757</v>
      </c>
      <c r="F134" s="9">
        <f t="shared" ca="1" si="2"/>
        <v>33.675564681724843</v>
      </c>
      <c r="G134" s="6">
        <v>52014</v>
      </c>
      <c r="H134" s="7" t="s">
        <v>43</v>
      </c>
      <c r="I134" s="7" t="s">
        <v>44</v>
      </c>
      <c r="J134" s="6" t="s">
        <v>307</v>
      </c>
      <c r="K134" s="6" t="s">
        <v>46</v>
      </c>
      <c r="L134" s="6">
        <v>20158</v>
      </c>
      <c r="M134" s="6" t="s">
        <v>308</v>
      </c>
      <c r="N134" s="6" t="s">
        <v>510</v>
      </c>
    </row>
    <row r="135" spans="1:14">
      <c r="A135">
        <v>134</v>
      </c>
      <c r="B135" s="6" t="s">
        <v>511</v>
      </c>
      <c r="C135" s="6" t="s">
        <v>154</v>
      </c>
      <c r="D135" s="7" t="s">
        <v>41</v>
      </c>
      <c r="E135" s="8">
        <v>35887</v>
      </c>
      <c r="F135" s="9">
        <f t="shared" ca="1" si="2"/>
        <v>27.843942505133469</v>
      </c>
      <c r="G135" s="6">
        <v>21973</v>
      </c>
      <c r="H135" s="7" t="s">
        <v>43</v>
      </c>
      <c r="I135" s="7" t="s">
        <v>44</v>
      </c>
      <c r="J135" s="6" t="s">
        <v>66</v>
      </c>
      <c r="K135" s="6" t="s">
        <v>46</v>
      </c>
      <c r="L135" s="6">
        <v>411006</v>
      </c>
      <c r="M135" s="6" t="s">
        <v>67</v>
      </c>
      <c r="N135" s="6" t="s">
        <v>512</v>
      </c>
    </row>
    <row r="136" spans="1:14">
      <c r="A136">
        <v>135</v>
      </c>
      <c r="B136" s="6" t="s">
        <v>513</v>
      </c>
      <c r="C136" s="6" t="s">
        <v>398</v>
      </c>
      <c r="D136" s="7" t="s">
        <v>64</v>
      </c>
      <c r="E136" s="8">
        <v>36717</v>
      </c>
      <c r="F136" s="9">
        <f t="shared" ca="1" si="2"/>
        <v>25.571526351813826</v>
      </c>
      <c r="G136" s="6" t="s">
        <v>372</v>
      </c>
      <c r="H136" s="7" t="s">
        <v>65</v>
      </c>
      <c r="I136" s="7" t="s">
        <v>44</v>
      </c>
      <c r="J136" s="6" t="s">
        <v>7</v>
      </c>
      <c r="K136" s="6" t="s">
        <v>46</v>
      </c>
      <c r="L136" s="6">
        <v>92800</v>
      </c>
      <c r="M136" s="6" t="s">
        <v>323</v>
      </c>
      <c r="N136" s="6" t="s">
        <v>514</v>
      </c>
    </row>
    <row r="137" spans="1:14">
      <c r="A137">
        <v>136</v>
      </c>
      <c r="B137" s="6" t="s">
        <v>515</v>
      </c>
      <c r="C137" s="6" t="s">
        <v>297</v>
      </c>
      <c r="D137" s="7" t="s">
        <v>86</v>
      </c>
      <c r="E137" s="8">
        <v>35881</v>
      </c>
      <c r="F137" s="9">
        <f t="shared" ca="1" si="2"/>
        <v>27.860369609856264</v>
      </c>
      <c r="G137" s="6" t="s">
        <v>516</v>
      </c>
      <c r="H137" s="7" t="s">
        <v>43</v>
      </c>
      <c r="I137" s="7" t="s">
        <v>53</v>
      </c>
      <c r="J137" s="6" t="s">
        <v>517</v>
      </c>
      <c r="K137" s="6" t="s">
        <v>518</v>
      </c>
      <c r="L137" s="6">
        <v>60661</v>
      </c>
      <c r="M137" s="6" t="s">
        <v>56</v>
      </c>
      <c r="N137" s="6" t="s">
        <v>519</v>
      </c>
    </row>
    <row r="138" spans="1:14">
      <c r="A138">
        <v>137</v>
      </c>
      <c r="B138" s="6" t="s">
        <v>520</v>
      </c>
      <c r="C138" s="6" t="s">
        <v>398</v>
      </c>
      <c r="D138" s="7" t="s">
        <v>41</v>
      </c>
      <c r="E138" s="8">
        <v>34847</v>
      </c>
      <c r="F138" s="9">
        <f t="shared" ca="1" si="2"/>
        <v>30.691307323750856</v>
      </c>
      <c r="G138" s="6" t="s">
        <v>372</v>
      </c>
      <c r="H138" s="7" t="s">
        <v>43</v>
      </c>
      <c r="I138" s="7" t="s">
        <v>53</v>
      </c>
      <c r="J138" s="6" t="s">
        <v>521</v>
      </c>
      <c r="K138" s="6" t="s">
        <v>522</v>
      </c>
      <c r="L138" s="6">
        <v>6856</v>
      </c>
      <c r="M138" s="6" t="s">
        <v>56</v>
      </c>
      <c r="N138" s="6" t="s">
        <v>523</v>
      </c>
    </row>
    <row r="139" spans="1:14">
      <c r="A139">
        <v>138</v>
      </c>
      <c r="B139" s="6" t="s">
        <v>524</v>
      </c>
      <c r="C139" s="6"/>
      <c r="D139" s="7" t="s">
        <v>52</v>
      </c>
      <c r="E139" s="8">
        <v>36831</v>
      </c>
      <c r="F139" s="9">
        <f t="shared" ca="1" si="2"/>
        <v>25.259411362080765</v>
      </c>
      <c r="G139" s="6" t="s">
        <v>372</v>
      </c>
      <c r="H139" s="7" t="s">
        <v>43</v>
      </c>
      <c r="I139" s="7" t="s">
        <v>44</v>
      </c>
      <c r="J139" s="6" t="s">
        <v>307</v>
      </c>
      <c r="K139" s="6" t="s">
        <v>46</v>
      </c>
      <c r="L139" s="6">
        <v>20158</v>
      </c>
      <c r="M139" s="6" t="s">
        <v>308</v>
      </c>
      <c r="N139" s="6" t="s">
        <v>525</v>
      </c>
    </row>
    <row r="140" spans="1:14">
      <c r="A140">
        <v>139</v>
      </c>
      <c r="B140" s="7" t="s">
        <v>526</v>
      </c>
      <c r="C140" s="6" t="s">
        <v>126</v>
      </c>
      <c r="D140" s="7" t="s">
        <v>64</v>
      </c>
      <c r="E140" s="8">
        <v>35351</v>
      </c>
      <c r="F140" s="9">
        <f t="shared" ca="1" si="2"/>
        <v>29.311430527036276</v>
      </c>
      <c r="G140" s="6" t="s">
        <v>372</v>
      </c>
      <c r="H140" s="7" t="s">
        <v>43</v>
      </c>
      <c r="I140" s="7" t="s">
        <v>53</v>
      </c>
      <c r="J140" s="6" t="s">
        <v>18</v>
      </c>
      <c r="K140" s="6" t="s">
        <v>54</v>
      </c>
      <c r="L140" s="6" t="s">
        <v>55</v>
      </c>
      <c r="M140" s="6" t="s">
        <v>56</v>
      </c>
      <c r="N140" s="6" t="s">
        <v>527</v>
      </c>
    </row>
    <row r="141" spans="1:14">
      <c r="A141">
        <v>140</v>
      </c>
      <c r="B141" s="6" t="s">
        <v>528</v>
      </c>
      <c r="C141" s="6" t="s">
        <v>398</v>
      </c>
      <c r="D141" s="7" t="s">
        <v>41</v>
      </c>
      <c r="E141" s="8">
        <v>35833</v>
      </c>
      <c r="F141" s="9">
        <f t="shared" ca="1" si="2"/>
        <v>27.991786447638603</v>
      </c>
      <c r="G141" s="6">
        <v>52048</v>
      </c>
      <c r="H141" s="7" t="s">
        <v>43</v>
      </c>
      <c r="I141" s="7" t="s">
        <v>92</v>
      </c>
      <c r="J141" s="6" t="s">
        <v>71</v>
      </c>
      <c r="K141" s="6" t="s">
        <v>72</v>
      </c>
      <c r="L141" s="6">
        <v>3000</v>
      </c>
      <c r="M141" s="6" t="s">
        <v>73</v>
      </c>
      <c r="N141" s="6" t="s">
        <v>529</v>
      </c>
    </row>
    <row r="142" spans="1:14">
      <c r="A142">
        <v>141</v>
      </c>
      <c r="B142" s="6" t="s">
        <v>530</v>
      </c>
      <c r="C142" s="6" t="s">
        <v>133</v>
      </c>
      <c r="D142" s="7" t="s">
        <v>41</v>
      </c>
      <c r="E142" s="8">
        <v>34825</v>
      </c>
      <c r="F142" s="9">
        <f t="shared" ca="1" si="2"/>
        <v>30.751540041067763</v>
      </c>
      <c r="G142" s="6" t="s">
        <v>372</v>
      </c>
      <c r="H142" s="7" t="s">
        <v>43</v>
      </c>
      <c r="I142" s="7" t="s">
        <v>44</v>
      </c>
      <c r="J142" s="6" t="s">
        <v>88</v>
      </c>
      <c r="K142" s="6" t="s">
        <v>46</v>
      </c>
      <c r="L142" s="6">
        <v>8000</v>
      </c>
      <c r="M142" s="6" t="s">
        <v>89</v>
      </c>
      <c r="N142" s="6" t="s">
        <v>531</v>
      </c>
    </row>
    <row r="143" spans="1:14">
      <c r="A143">
        <v>142</v>
      </c>
      <c r="B143" s="6" t="s">
        <v>532</v>
      </c>
      <c r="C143" s="6" t="s">
        <v>441</v>
      </c>
      <c r="D143" s="7" t="s">
        <v>41</v>
      </c>
      <c r="E143" s="8">
        <v>35808</v>
      </c>
      <c r="F143" s="9">
        <f t="shared" ca="1" si="2"/>
        <v>28.060232717316907</v>
      </c>
      <c r="G143" s="6" t="s">
        <v>431</v>
      </c>
      <c r="H143" s="7" t="s">
        <v>43</v>
      </c>
      <c r="I143" s="7" t="s">
        <v>53</v>
      </c>
      <c r="J143" s="6" t="s">
        <v>470</v>
      </c>
      <c r="K143" s="6" t="s">
        <v>471</v>
      </c>
      <c r="L143" s="6" t="s">
        <v>472</v>
      </c>
      <c r="M143" s="6" t="s">
        <v>151</v>
      </c>
      <c r="N143" s="6" t="s">
        <v>533</v>
      </c>
    </row>
    <row r="144" spans="1:14">
      <c r="A144">
        <v>143</v>
      </c>
      <c r="B144" s="6" t="s">
        <v>534</v>
      </c>
      <c r="C144" s="6" t="s">
        <v>441</v>
      </c>
      <c r="D144" s="7" t="s">
        <v>41</v>
      </c>
      <c r="E144" s="8">
        <v>36787</v>
      </c>
      <c r="F144" s="9">
        <f t="shared" ca="1" si="2"/>
        <v>25.37987679671458</v>
      </c>
      <c r="G144" s="6">
        <v>50059</v>
      </c>
      <c r="H144" s="7" t="s">
        <v>43</v>
      </c>
      <c r="I144" s="7" t="s">
        <v>44</v>
      </c>
      <c r="J144" s="6" t="s">
        <v>535</v>
      </c>
      <c r="K144" s="6" t="s">
        <v>46</v>
      </c>
      <c r="L144" s="6">
        <v>2</v>
      </c>
      <c r="M144" s="6" t="s">
        <v>536</v>
      </c>
      <c r="N144" s="6" t="s">
        <v>537</v>
      </c>
    </row>
    <row r="145" spans="1:14">
      <c r="A145">
        <v>144</v>
      </c>
      <c r="B145" s="6" t="s">
        <v>538</v>
      </c>
      <c r="C145" s="6" t="s">
        <v>126</v>
      </c>
      <c r="D145" s="7" t="s">
        <v>64</v>
      </c>
      <c r="E145" s="8">
        <v>36805</v>
      </c>
      <c r="F145" s="9">
        <f t="shared" ca="1" si="2"/>
        <v>25.330595482546201</v>
      </c>
      <c r="G145" s="6" t="s">
        <v>539</v>
      </c>
      <c r="H145" s="7" t="s">
        <v>43</v>
      </c>
      <c r="I145" s="7" t="s">
        <v>53</v>
      </c>
      <c r="J145" s="6" t="s">
        <v>380</v>
      </c>
      <c r="K145" s="6" t="s">
        <v>381</v>
      </c>
      <c r="L145" s="6">
        <v>1060</v>
      </c>
      <c r="M145" s="6" t="s">
        <v>382</v>
      </c>
      <c r="N145" s="6" t="s">
        <v>540</v>
      </c>
    </row>
    <row r="146" spans="1:14">
      <c r="A146">
        <v>145</v>
      </c>
      <c r="B146" s="6" t="s">
        <v>541</v>
      </c>
      <c r="C146" s="6" t="s">
        <v>390</v>
      </c>
      <c r="D146" s="7" t="s">
        <v>41</v>
      </c>
      <c r="E146" s="8">
        <v>35792</v>
      </c>
      <c r="F146" s="9">
        <f t="shared" ca="1" si="2"/>
        <v>28.10403832991102</v>
      </c>
      <c r="G146" s="6" t="s">
        <v>372</v>
      </c>
      <c r="H146" s="7" t="s">
        <v>43</v>
      </c>
      <c r="I146" s="7" t="s">
        <v>44</v>
      </c>
      <c r="J146" s="6" t="s">
        <v>542</v>
      </c>
      <c r="K146" s="6" t="s">
        <v>46</v>
      </c>
      <c r="L146" s="6" t="s">
        <v>543</v>
      </c>
      <c r="M146" s="6" t="s">
        <v>48</v>
      </c>
      <c r="N146" s="6" t="s">
        <v>544</v>
      </c>
    </row>
    <row r="147" spans="1:14">
      <c r="A147">
        <v>146</v>
      </c>
      <c r="B147" s="6" t="s">
        <v>545</v>
      </c>
      <c r="C147" s="6" t="s">
        <v>412</v>
      </c>
      <c r="D147" s="7" t="s">
        <v>127</v>
      </c>
      <c r="E147" s="8">
        <v>36757</v>
      </c>
      <c r="F147" s="9">
        <f t="shared" ca="1" si="2"/>
        <v>25.462012320328544</v>
      </c>
      <c r="G147" s="6" t="s">
        <v>372</v>
      </c>
      <c r="H147" s="7" t="s">
        <v>43</v>
      </c>
      <c r="I147" s="7" t="s">
        <v>53</v>
      </c>
      <c r="J147" s="6" t="s">
        <v>192</v>
      </c>
      <c r="K147" s="6" t="s">
        <v>193</v>
      </c>
      <c r="L147" s="6">
        <v>98101</v>
      </c>
      <c r="M147" s="6" t="s">
        <v>56</v>
      </c>
      <c r="N147" s="6" t="s">
        <v>546</v>
      </c>
    </row>
    <row r="148" spans="1:14">
      <c r="A148">
        <v>147</v>
      </c>
      <c r="B148" s="11" t="s">
        <v>547</v>
      </c>
      <c r="C148" s="6" t="s">
        <v>390</v>
      </c>
      <c r="D148" s="7" t="s">
        <v>64</v>
      </c>
      <c r="E148" s="8">
        <v>35796</v>
      </c>
      <c r="F148" s="9">
        <f t="shared" ca="1" si="2"/>
        <v>28.093086926762492</v>
      </c>
      <c r="G148" s="6" t="s">
        <v>444</v>
      </c>
      <c r="H148" s="7" t="s">
        <v>43</v>
      </c>
      <c r="I148" s="7" t="s">
        <v>53</v>
      </c>
      <c r="J148" s="6" t="s">
        <v>76</v>
      </c>
      <c r="K148" s="6" t="s">
        <v>46</v>
      </c>
      <c r="L148" s="6" t="s">
        <v>77</v>
      </c>
      <c r="M148" s="6" t="s">
        <v>78</v>
      </c>
      <c r="N148" s="6" t="s">
        <v>548</v>
      </c>
    </row>
    <row r="149" spans="1:14">
      <c r="A149">
        <v>148</v>
      </c>
      <c r="B149" s="6" t="s">
        <v>549</v>
      </c>
      <c r="C149" s="6" t="s">
        <v>390</v>
      </c>
      <c r="D149" s="7" t="s">
        <v>41</v>
      </c>
      <c r="E149" s="8">
        <v>34081</v>
      </c>
      <c r="F149" s="9">
        <f t="shared" ca="1" si="2"/>
        <v>32.788501026694043</v>
      </c>
      <c r="G149" s="6" t="s">
        <v>550</v>
      </c>
      <c r="H149" s="7" t="s">
        <v>43</v>
      </c>
      <c r="I149" s="7" t="s">
        <v>44</v>
      </c>
      <c r="J149" s="6" t="s">
        <v>551</v>
      </c>
      <c r="K149" s="6" t="s">
        <v>46</v>
      </c>
      <c r="L149" s="6" t="s">
        <v>46</v>
      </c>
      <c r="M149" s="6" t="s">
        <v>536</v>
      </c>
      <c r="N149" s="6" t="s">
        <v>552</v>
      </c>
    </row>
    <row r="150" spans="1:14">
      <c r="A150">
        <v>149</v>
      </c>
      <c r="B150" s="6" t="s">
        <v>553</v>
      </c>
      <c r="C150" s="6" t="s">
        <v>126</v>
      </c>
      <c r="D150" s="7" t="s">
        <v>64</v>
      </c>
      <c r="E150" s="8">
        <v>36736</v>
      </c>
      <c r="F150" s="9">
        <f t="shared" ca="1" si="2"/>
        <v>25.519507186858316</v>
      </c>
      <c r="G150" s="6" t="s">
        <v>372</v>
      </c>
      <c r="H150" s="7" t="s">
        <v>65</v>
      </c>
      <c r="I150" s="7" t="s">
        <v>53</v>
      </c>
      <c r="J150" s="6" t="s">
        <v>554</v>
      </c>
      <c r="K150" s="6" t="s">
        <v>555</v>
      </c>
      <c r="L150" s="6">
        <v>554281516</v>
      </c>
      <c r="M150" s="6" t="s">
        <v>56</v>
      </c>
      <c r="N150" s="6" t="s">
        <v>556</v>
      </c>
    </row>
    <row r="151" spans="1:14">
      <c r="A151">
        <v>150</v>
      </c>
      <c r="B151" s="6" t="s">
        <v>557</v>
      </c>
      <c r="C151" s="6" t="s">
        <v>390</v>
      </c>
      <c r="D151" s="7" t="s">
        <v>41</v>
      </c>
      <c r="E151" s="8">
        <v>36771</v>
      </c>
      <c r="F151" s="9">
        <f t="shared" ca="1" si="2"/>
        <v>25.423682409308693</v>
      </c>
      <c r="G151" s="6" t="s">
        <v>379</v>
      </c>
      <c r="H151" s="7" t="s">
        <v>43</v>
      </c>
      <c r="I151" s="7" t="s">
        <v>53</v>
      </c>
      <c r="J151" s="6" t="s">
        <v>18</v>
      </c>
      <c r="K151" s="6" t="s">
        <v>54</v>
      </c>
      <c r="L151" s="6" t="s">
        <v>55</v>
      </c>
      <c r="M151" s="6" t="s">
        <v>56</v>
      </c>
      <c r="N151" s="6" t="s">
        <v>558</v>
      </c>
    </row>
    <row r="152" spans="1:14">
      <c r="A152">
        <v>151</v>
      </c>
      <c r="B152" s="6" t="s">
        <v>559</v>
      </c>
      <c r="C152" s="6" t="s">
        <v>547</v>
      </c>
      <c r="D152" s="7" t="s">
        <v>52</v>
      </c>
      <c r="E152" s="8">
        <v>34837</v>
      </c>
      <c r="F152" s="9">
        <f t="shared" ca="1" si="2"/>
        <v>30.718685831622178</v>
      </c>
      <c r="G152" s="6" t="s">
        <v>516</v>
      </c>
      <c r="H152" s="7" t="s">
        <v>43</v>
      </c>
      <c r="I152" s="7" t="s">
        <v>44</v>
      </c>
      <c r="J152" s="6" t="s">
        <v>161</v>
      </c>
      <c r="K152" s="6" t="s">
        <v>46</v>
      </c>
      <c r="L152" s="6">
        <v>60528</v>
      </c>
      <c r="M152" s="6" t="s">
        <v>162</v>
      </c>
      <c r="N152" s="6" t="s">
        <v>560</v>
      </c>
    </row>
    <row r="153" spans="1:14">
      <c r="A153">
        <v>152</v>
      </c>
      <c r="B153" s="6" t="s">
        <v>561</v>
      </c>
      <c r="C153" s="6" t="s">
        <v>547</v>
      </c>
      <c r="D153" s="7" t="s">
        <v>127</v>
      </c>
      <c r="E153" s="8">
        <v>34062</v>
      </c>
      <c r="F153" s="9">
        <f t="shared" ca="1" si="2"/>
        <v>32.840520191649553</v>
      </c>
      <c r="G153" s="6" t="s">
        <v>352</v>
      </c>
      <c r="H153" s="7" t="s">
        <v>43</v>
      </c>
      <c r="I153" s="7" t="s">
        <v>44</v>
      </c>
      <c r="J153" s="6" t="s">
        <v>496</v>
      </c>
      <c r="K153" s="6" t="s">
        <v>46</v>
      </c>
      <c r="L153" s="6" t="s">
        <v>562</v>
      </c>
      <c r="M153" s="6" t="s">
        <v>48</v>
      </c>
      <c r="N153" s="6" t="s">
        <v>563</v>
      </c>
    </row>
    <row r="154" spans="1:14">
      <c r="A154">
        <v>153</v>
      </c>
      <c r="B154" s="6" t="s">
        <v>564</v>
      </c>
      <c r="C154" s="6" t="s">
        <v>133</v>
      </c>
      <c r="D154" s="7" t="s">
        <v>41</v>
      </c>
      <c r="E154" s="8">
        <v>33293</v>
      </c>
      <c r="F154" s="9">
        <f t="shared" ca="1" si="2"/>
        <v>34.945927446954144</v>
      </c>
      <c r="G154" s="6" t="s">
        <v>372</v>
      </c>
      <c r="H154" s="7" t="s">
        <v>43</v>
      </c>
      <c r="I154" s="7" t="s">
        <v>44</v>
      </c>
      <c r="J154" s="6" t="s">
        <v>7</v>
      </c>
      <c r="K154" s="6" t="s">
        <v>46</v>
      </c>
      <c r="L154" s="6">
        <v>75116</v>
      </c>
      <c r="M154" s="6" t="s">
        <v>323</v>
      </c>
      <c r="N154" s="6" t="s">
        <v>565</v>
      </c>
    </row>
    <row r="155" spans="1:14">
      <c r="A155">
        <v>154</v>
      </c>
      <c r="B155" s="6" t="s">
        <v>566</v>
      </c>
      <c r="C155" s="6"/>
      <c r="D155" s="7" t="s">
        <v>64</v>
      </c>
      <c r="E155" s="8">
        <v>36751</v>
      </c>
      <c r="F155" s="9">
        <f t="shared" ca="1" si="2"/>
        <v>25.478439425051334</v>
      </c>
      <c r="G155" s="6"/>
      <c r="H155" s="7" t="s">
        <v>43</v>
      </c>
      <c r="I155" s="7" t="s">
        <v>92</v>
      </c>
      <c r="J155" s="6" t="s">
        <v>567</v>
      </c>
      <c r="K155" s="6" t="s">
        <v>46</v>
      </c>
      <c r="L155" s="6">
        <v>100020</v>
      </c>
      <c r="M155" s="6" t="s">
        <v>280</v>
      </c>
      <c r="N155" s="6" t="s">
        <v>568</v>
      </c>
    </row>
    <row r="156" spans="1:14">
      <c r="A156">
        <v>155</v>
      </c>
      <c r="B156" s="6" t="s">
        <v>569</v>
      </c>
      <c r="C156" s="6" t="s">
        <v>441</v>
      </c>
      <c r="D156" s="7" t="s">
        <v>41</v>
      </c>
      <c r="E156" s="8">
        <v>35801</v>
      </c>
      <c r="F156" s="9">
        <f t="shared" ca="1" si="2"/>
        <v>28.079397672826833</v>
      </c>
      <c r="G156" s="6" t="s">
        <v>372</v>
      </c>
      <c r="H156" s="7" t="s">
        <v>43</v>
      </c>
      <c r="I156" s="7" t="s">
        <v>53</v>
      </c>
      <c r="J156" s="6" t="s">
        <v>570</v>
      </c>
      <c r="K156" s="6" t="s">
        <v>46</v>
      </c>
      <c r="L156" s="6">
        <v>518008</v>
      </c>
      <c r="M156" s="6" t="s">
        <v>280</v>
      </c>
      <c r="N156" s="6" t="s">
        <v>571</v>
      </c>
    </row>
    <row r="157" spans="1:14">
      <c r="A157">
        <v>156</v>
      </c>
      <c r="B157" s="6" t="s">
        <v>572</v>
      </c>
      <c r="C157" s="6" t="s">
        <v>547</v>
      </c>
      <c r="D157" s="7" t="s">
        <v>64</v>
      </c>
      <c r="E157" s="8">
        <v>33764</v>
      </c>
      <c r="F157" s="9">
        <f t="shared" ca="1" si="2"/>
        <v>33.656399726214921</v>
      </c>
      <c r="G157" s="6" t="s">
        <v>352</v>
      </c>
      <c r="H157" s="7" t="s">
        <v>43</v>
      </c>
      <c r="I157" s="7" t="s">
        <v>44</v>
      </c>
      <c r="J157" s="6" t="s">
        <v>573</v>
      </c>
      <c r="K157" s="6" t="s">
        <v>46</v>
      </c>
      <c r="L157" s="6">
        <v>400013</v>
      </c>
      <c r="M157" s="6" t="s">
        <v>67</v>
      </c>
      <c r="N157" s="6" t="s">
        <v>574</v>
      </c>
    </row>
    <row r="158" spans="1:14">
      <c r="A158">
        <v>157</v>
      </c>
      <c r="B158" s="6" t="s">
        <v>575</v>
      </c>
      <c r="C158" s="6" t="s">
        <v>126</v>
      </c>
      <c r="D158" s="7" t="s">
        <v>64</v>
      </c>
      <c r="E158" s="8">
        <v>34075</v>
      </c>
      <c r="F158" s="9">
        <f t="shared" ca="1" si="2"/>
        <v>32.804928131416837</v>
      </c>
      <c r="G158" s="6" t="s">
        <v>372</v>
      </c>
      <c r="H158" s="7" t="s">
        <v>43</v>
      </c>
      <c r="I158" s="7" t="s">
        <v>53</v>
      </c>
      <c r="J158" s="6" t="s">
        <v>387</v>
      </c>
      <c r="K158" s="6" t="s">
        <v>197</v>
      </c>
      <c r="L158" s="6" t="s">
        <v>388</v>
      </c>
      <c r="M158" s="6" t="s">
        <v>151</v>
      </c>
      <c r="N158" s="6" t="s">
        <v>576</v>
      </c>
    </row>
    <row r="159" spans="1:14">
      <c r="A159">
        <v>158</v>
      </c>
      <c r="B159" s="6" t="s">
        <v>577</v>
      </c>
      <c r="C159" s="6" t="s">
        <v>547</v>
      </c>
      <c r="D159" s="7" t="s">
        <v>64</v>
      </c>
      <c r="E159" s="8">
        <v>32875</v>
      </c>
      <c r="F159" s="9">
        <f t="shared" ca="1" si="2"/>
        <v>36.090349075975361</v>
      </c>
      <c r="G159" s="6" t="s">
        <v>431</v>
      </c>
      <c r="H159" s="7" t="s">
        <v>43</v>
      </c>
      <c r="I159" s="7" t="s">
        <v>53</v>
      </c>
      <c r="J159" s="6" t="s">
        <v>517</v>
      </c>
      <c r="K159" s="6" t="s">
        <v>518</v>
      </c>
      <c r="L159" s="6">
        <v>60661</v>
      </c>
      <c r="M159" s="6" t="s">
        <v>56</v>
      </c>
      <c r="N159" s="6" t="s">
        <v>578</v>
      </c>
    </row>
    <row r="160" spans="1:14">
      <c r="A160">
        <v>159</v>
      </c>
      <c r="B160" s="6" t="s">
        <v>579</v>
      </c>
      <c r="C160" s="6" t="s">
        <v>547</v>
      </c>
      <c r="D160" s="7" t="s">
        <v>41</v>
      </c>
      <c r="E160" s="8">
        <v>36793</v>
      </c>
      <c r="F160" s="9">
        <f t="shared" ca="1" si="2"/>
        <v>25.363449691991786</v>
      </c>
      <c r="G160" s="6">
        <v>470049</v>
      </c>
      <c r="H160" s="7" t="s">
        <v>43</v>
      </c>
      <c r="I160" s="7" t="s">
        <v>44</v>
      </c>
      <c r="J160" s="6" t="s">
        <v>428</v>
      </c>
      <c r="K160" s="6" t="s">
        <v>46</v>
      </c>
      <c r="L160" s="6">
        <v>52506</v>
      </c>
      <c r="M160" s="6" t="s">
        <v>428</v>
      </c>
      <c r="N160" s="6" t="s">
        <v>580</v>
      </c>
    </row>
    <row r="161" spans="1:14">
      <c r="A161">
        <v>160</v>
      </c>
      <c r="B161" s="6" t="s">
        <v>581</v>
      </c>
      <c r="C161" s="6" t="s">
        <v>133</v>
      </c>
      <c r="D161" s="7" t="s">
        <v>64</v>
      </c>
      <c r="E161" s="8">
        <v>35820</v>
      </c>
      <c r="F161" s="9">
        <f t="shared" ca="1" si="2"/>
        <v>28.027378507871322</v>
      </c>
      <c r="G161" s="6">
        <v>52093</v>
      </c>
      <c r="H161" s="7" t="s">
        <v>43</v>
      </c>
      <c r="I161" s="7" t="s">
        <v>44</v>
      </c>
      <c r="J161" s="6" t="s">
        <v>139</v>
      </c>
      <c r="K161" s="6" t="s">
        <v>46</v>
      </c>
      <c r="L161" s="6">
        <v>2170</v>
      </c>
      <c r="M161" s="6" t="s">
        <v>140</v>
      </c>
      <c r="N161" s="6" t="s">
        <v>582</v>
      </c>
    </row>
    <row r="162" spans="1:14">
      <c r="A162">
        <v>161</v>
      </c>
      <c r="B162" s="6" t="s">
        <v>583</v>
      </c>
      <c r="C162" s="6" t="s">
        <v>390</v>
      </c>
      <c r="D162" s="7" t="s">
        <v>41</v>
      </c>
      <c r="E162" s="8">
        <v>36789</v>
      </c>
      <c r="F162" s="9">
        <f t="shared" ca="1" si="2"/>
        <v>25.374401095140314</v>
      </c>
      <c r="G162" s="6" t="s">
        <v>352</v>
      </c>
      <c r="H162" s="7" t="s">
        <v>43</v>
      </c>
      <c r="I162" s="7" t="s">
        <v>53</v>
      </c>
      <c r="J162" s="6" t="s">
        <v>584</v>
      </c>
      <c r="K162" s="6" t="s">
        <v>585</v>
      </c>
      <c r="L162" s="6">
        <v>2110</v>
      </c>
      <c r="M162" s="6" t="s">
        <v>56</v>
      </c>
      <c r="N162" s="6" t="s">
        <v>586</v>
      </c>
    </row>
    <row r="163" spans="1:14">
      <c r="A163">
        <v>162</v>
      </c>
      <c r="B163" s="6" t="s">
        <v>587</v>
      </c>
      <c r="C163" s="6" t="s">
        <v>40</v>
      </c>
      <c r="D163" s="7" t="s">
        <v>64</v>
      </c>
      <c r="E163" s="8">
        <v>35795</v>
      </c>
      <c r="F163" s="9">
        <f t="shared" ca="1" si="2"/>
        <v>28.095824777549623</v>
      </c>
      <c r="G163" s="6" t="s">
        <v>372</v>
      </c>
      <c r="H163" s="7" t="s">
        <v>43</v>
      </c>
      <c r="I163" s="7" t="s">
        <v>92</v>
      </c>
      <c r="J163" s="6" t="s">
        <v>588</v>
      </c>
      <c r="K163" s="6" t="s">
        <v>46</v>
      </c>
      <c r="L163" s="6" t="s">
        <v>589</v>
      </c>
      <c r="M163" s="6" t="s">
        <v>409</v>
      </c>
      <c r="N163" s="6" t="s">
        <v>590</v>
      </c>
    </row>
    <row r="164" spans="1:14">
      <c r="A164">
        <v>163</v>
      </c>
      <c r="B164" s="6" t="s">
        <v>591</v>
      </c>
      <c r="C164" s="6" t="s">
        <v>51</v>
      </c>
      <c r="D164" s="7" t="s">
        <v>52</v>
      </c>
      <c r="E164" s="8">
        <v>34849</v>
      </c>
      <c r="F164" s="9">
        <f t="shared" ca="1" si="2"/>
        <v>30.68583162217659</v>
      </c>
      <c r="G164" s="6" t="s">
        <v>431</v>
      </c>
      <c r="H164" s="7" t="s">
        <v>43</v>
      </c>
      <c r="I164" s="7" t="s">
        <v>92</v>
      </c>
      <c r="J164" s="6" t="s">
        <v>270</v>
      </c>
      <c r="K164" s="6" t="s">
        <v>271</v>
      </c>
      <c r="L164" s="6" t="s">
        <v>272</v>
      </c>
      <c r="M164" s="6" t="s">
        <v>270</v>
      </c>
      <c r="N164" s="6" t="s">
        <v>592</v>
      </c>
    </row>
    <row r="165" spans="1:14">
      <c r="A165">
        <v>164</v>
      </c>
      <c r="B165" s="6" t="s">
        <v>593</v>
      </c>
      <c r="C165" s="6" t="s">
        <v>51</v>
      </c>
      <c r="D165" s="7" t="s">
        <v>41</v>
      </c>
      <c r="E165" s="8">
        <v>35886</v>
      </c>
      <c r="F165" s="9">
        <f t="shared" ca="1" si="2"/>
        <v>27.846680355920601</v>
      </c>
      <c r="G165" s="6" t="s">
        <v>372</v>
      </c>
      <c r="H165" s="7" t="s">
        <v>43</v>
      </c>
      <c r="I165" s="7" t="s">
        <v>92</v>
      </c>
      <c r="J165" s="6" t="s">
        <v>71</v>
      </c>
      <c r="K165" s="6" t="s">
        <v>72</v>
      </c>
      <c r="L165" s="6">
        <v>3000</v>
      </c>
      <c r="M165" s="6" t="s">
        <v>73</v>
      </c>
      <c r="N165" s="6" t="s">
        <v>594</v>
      </c>
    </row>
    <row r="166" spans="1:14">
      <c r="A166">
        <v>165</v>
      </c>
      <c r="B166" s="7" t="s">
        <v>595</v>
      </c>
      <c r="C166" s="6" t="s">
        <v>63</v>
      </c>
      <c r="D166" s="7" t="s">
        <v>41</v>
      </c>
      <c r="E166" s="8">
        <v>35799</v>
      </c>
      <c r="F166" s="9">
        <f t="shared" ca="1" si="2"/>
        <v>28.084873374401095</v>
      </c>
      <c r="G166" s="6">
        <v>51669</v>
      </c>
      <c r="H166" s="7" t="s">
        <v>43</v>
      </c>
      <c r="I166" s="7" t="s">
        <v>44</v>
      </c>
      <c r="J166" s="6" t="s">
        <v>253</v>
      </c>
      <c r="K166" s="6" t="s">
        <v>254</v>
      </c>
      <c r="L166" s="6">
        <v>201301</v>
      </c>
      <c r="M166" s="6" t="s">
        <v>67</v>
      </c>
      <c r="N166" s="6" t="s">
        <v>596</v>
      </c>
    </row>
    <row r="167" spans="1:14">
      <c r="A167">
        <v>166</v>
      </c>
      <c r="B167" s="6" t="s">
        <v>597</v>
      </c>
      <c r="C167" s="6" t="s">
        <v>63</v>
      </c>
      <c r="D167" s="7" t="s">
        <v>127</v>
      </c>
      <c r="E167" s="8">
        <v>36779</v>
      </c>
      <c r="F167" s="9">
        <f t="shared" ca="1" si="2"/>
        <v>25.401779603011637</v>
      </c>
      <c r="G167" s="6">
        <v>600480</v>
      </c>
      <c r="H167" s="7" t="s">
        <v>43</v>
      </c>
      <c r="I167" s="7" t="s">
        <v>44</v>
      </c>
      <c r="J167" s="6" t="s">
        <v>66</v>
      </c>
      <c r="K167" s="6" t="s">
        <v>46</v>
      </c>
      <c r="L167" s="6">
        <v>411006</v>
      </c>
      <c r="M167" s="6" t="s">
        <v>67</v>
      </c>
      <c r="N167" s="6" t="s">
        <v>598</v>
      </c>
    </row>
    <row r="168" spans="1:14">
      <c r="A168">
        <v>167</v>
      </c>
      <c r="B168" s="6" t="s">
        <v>599</v>
      </c>
      <c r="C168" s="6"/>
      <c r="D168" s="7" t="s">
        <v>64</v>
      </c>
      <c r="E168" s="8">
        <v>35899</v>
      </c>
      <c r="F168" s="9">
        <f t="shared" ca="1" si="2"/>
        <v>27.811088295687885</v>
      </c>
      <c r="G168" s="6">
        <v>52093</v>
      </c>
      <c r="H168" s="7" t="s">
        <v>43</v>
      </c>
      <c r="I168" s="7" t="s">
        <v>44</v>
      </c>
      <c r="J168" s="6" t="s">
        <v>316</v>
      </c>
      <c r="K168" s="6" t="s">
        <v>46</v>
      </c>
      <c r="L168" s="6" t="s">
        <v>317</v>
      </c>
      <c r="M168" s="6" t="s">
        <v>318</v>
      </c>
      <c r="N168" s="6" t="s">
        <v>600</v>
      </c>
    </row>
    <row r="169" spans="1:14">
      <c r="A169">
        <v>168</v>
      </c>
      <c r="B169" s="6" t="s">
        <v>601</v>
      </c>
      <c r="C169" s="6" t="s">
        <v>51</v>
      </c>
      <c r="D169" s="7" t="s">
        <v>64</v>
      </c>
      <c r="E169" s="8">
        <v>35839</v>
      </c>
      <c r="F169" s="9">
        <f t="shared" ca="1" si="2"/>
        <v>27.975359342915812</v>
      </c>
      <c r="G169" s="6" t="s">
        <v>191</v>
      </c>
      <c r="H169" s="7" t="s">
        <v>43</v>
      </c>
      <c r="I169" s="7" t="s">
        <v>44</v>
      </c>
      <c r="J169" s="6" t="s">
        <v>110</v>
      </c>
      <c r="K169" s="6" t="s">
        <v>46</v>
      </c>
      <c r="L169" s="6">
        <v>11583</v>
      </c>
      <c r="M169" s="6" t="s">
        <v>111</v>
      </c>
      <c r="N169" s="6" t="s">
        <v>602</v>
      </c>
    </row>
    <row r="170" spans="1:14">
      <c r="A170">
        <v>169</v>
      </c>
      <c r="B170" s="6" t="s">
        <v>603</v>
      </c>
      <c r="C170" s="7" t="s">
        <v>85</v>
      </c>
      <c r="D170" s="7" t="s">
        <v>86</v>
      </c>
      <c r="E170" s="8">
        <v>33281</v>
      </c>
      <c r="F170" s="9">
        <f t="shared" ca="1" si="2"/>
        <v>34.978781656399725</v>
      </c>
      <c r="G170" s="6">
        <v>21941</v>
      </c>
      <c r="H170" s="7" t="s">
        <v>43</v>
      </c>
      <c r="I170" s="7" t="s">
        <v>44</v>
      </c>
      <c r="J170" s="6" t="s">
        <v>604</v>
      </c>
      <c r="K170" s="6" t="s">
        <v>46</v>
      </c>
      <c r="L170" s="6">
        <v>8009</v>
      </c>
      <c r="M170" s="6" t="s">
        <v>267</v>
      </c>
      <c r="N170" s="6" t="s">
        <v>605</v>
      </c>
    </row>
    <row r="171" spans="1:14">
      <c r="A171">
        <v>170</v>
      </c>
      <c r="B171" s="6" t="s">
        <v>606</v>
      </c>
      <c r="C171" s="6" t="s">
        <v>40</v>
      </c>
      <c r="D171" s="7" t="s">
        <v>41</v>
      </c>
      <c r="E171" s="8">
        <v>36769</v>
      </c>
      <c r="F171" s="9">
        <f t="shared" ca="1" si="2"/>
        <v>25.429158110882955</v>
      </c>
      <c r="G171" s="6" t="s">
        <v>372</v>
      </c>
      <c r="H171" s="7" t="s">
        <v>65</v>
      </c>
      <c r="I171" s="7" t="s">
        <v>53</v>
      </c>
      <c r="J171" s="6" t="s">
        <v>284</v>
      </c>
      <c r="K171" s="6" t="s">
        <v>285</v>
      </c>
      <c r="L171" s="6" t="s">
        <v>286</v>
      </c>
      <c r="M171" s="6" t="s">
        <v>151</v>
      </c>
      <c r="N171" s="6" t="s">
        <v>607</v>
      </c>
    </row>
    <row r="172" spans="1:14">
      <c r="A172">
        <v>171</v>
      </c>
      <c r="B172" s="6" t="s">
        <v>441</v>
      </c>
      <c r="C172" s="6" t="s">
        <v>63</v>
      </c>
      <c r="D172" s="7" t="s">
        <v>41</v>
      </c>
      <c r="E172" s="8">
        <v>35877</v>
      </c>
      <c r="F172" s="9">
        <f t="shared" ca="1" si="2"/>
        <v>27.871321013004792</v>
      </c>
      <c r="G172" s="6">
        <v>0</v>
      </c>
      <c r="H172" s="7" t="s">
        <v>43</v>
      </c>
      <c r="I172" s="7" t="s">
        <v>44</v>
      </c>
      <c r="J172" s="6" t="s">
        <v>465</v>
      </c>
      <c r="K172" s="6" t="s">
        <v>46</v>
      </c>
      <c r="L172" s="6" t="s">
        <v>466</v>
      </c>
      <c r="M172" s="6" t="s">
        <v>467</v>
      </c>
      <c r="N172" s="6" t="s">
        <v>608</v>
      </c>
    </row>
    <row r="173" spans="1:14">
      <c r="A173">
        <v>172</v>
      </c>
      <c r="B173" s="6" t="s">
        <v>609</v>
      </c>
      <c r="C173" s="6" t="s">
        <v>51</v>
      </c>
      <c r="D173" s="7" t="s">
        <v>41</v>
      </c>
      <c r="E173" s="8">
        <v>36748</v>
      </c>
      <c r="F173" s="9">
        <f t="shared" ca="1" si="2"/>
        <v>25.486652977412732</v>
      </c>
      <c r="G173" s="6" t="s">
        <v>379</v>
      </c>
      <c r="H173" s="7" t="s">
        <v>43</v>
      </c>
      <c r="I173" s="7" t="s">
        <v>44</v>
      </c>
      <c r="J173" s="6" t="s">
        <v>253</v>
      </c>
      <c r="K173" s="6" t="s">
        <v>254</v>
      </c>
      <c r="L173" s="6">
        <v>201301</v>
      </c>
      <c r="M173" s="6" t="s">
        <v>67</v>
      </c>
      <c r="N173" s="6" t="s">
        <v>610</v>
      </c>
    </row>
    <row r="174" spans="1:14">
      <c r="A174">
        <v>173</v>
      </c>
      <c r="B174" s="6" t="s">
        <v>611</v>
      </c>
      <c r="C174" s="6" t="s">
        <v>63</v>
      </c>
      <c r="D174" s="7" t="s">
        <v>41</v>
      </c>
      <c r="E174" s="8">
        <v>34834</v>
      </c>
      <c r="F174" s="9">
        <f t="shared" ca="1" si="2"/>
        <v>30.726899383983572</v>
      </c>
      <c r="G174" s="6">
        <v>51826</v>
      </c>
      <c r="H174" s="7" t="s">
        <v>43</v>
      </c>
      <c r="I174" s="7" t="s">
        <v>44</v>
      </c>
      <c r="J174" s="6" t="s">
        <v>10</v>
      </c>
      <c r="K174" s="6" t="s">
        <v>46</v>
      </c>
      <c r="L174" s="6" t="s">
        <v>114</v>
      </c>
      <c r="M174" s="6" t="s">
        <v>48</v>
      </c>
      <c r="N174" s="6" t="s">
        <v>612</v>
      </c>
    </row>
    <row r="175" spans="1:14">
      <c r="A175">
        <v>174</v>
      </c>
      <c r="B175" s="6" t="s">
        <v>613</v>
      </c>
      <c r="C175" s="6" t="s">
        <v>40</v>
      </c>
      <c r="D175" s="7" t="s">
        <v>64</v>
      </c>
      <c r="E175" s="8">
        <v>32879</v>
      </c>
      <c r="F175" s="9">
        <f t="shared" ca="1" si="2"/>
        <v>36.079397672826829</v>
      </c>
      <c r="G175" s="6" t="s">
        <v>372</v>
      </c>
      <c r="H175" s="7" t="s">
        <v>43</v>
      </c>
      <c r="I175" s="7" t="s">
        <v>53</v>
      </c>
      <c r="J175" s="6" t="s">
        <v>387</v>
      </c>
      <c r="K175" s="6" t="s">
        <v>197</v>
      </c>
      <c r="L175" s="6" t="s">
        <v>388</v>
      </c>
      <c r="M175" s="6" t="s">
        <v>151</v>
      </c>
      <c r="N175" s="6" t="s">
        <v>614</v>
      </c>
    </row>
    <row r="176" spans="1:14">
      <c r="A176">
        <v>175</v>
      </c>
      <c r="B176" s="6" t="s">
        <v>143</v>
      </c>
      <c r="C176" s="6" t="s">
        <v>51</v>
      </c>
      <c r="D176" s="7" t="s">
        <v>64</v>
      </c>
      <c r="E176" s="8">
        <v>35813</v>
      </c>
      <c r="F176" s="9">
        <f t="shared" ca="1" si="2"/>
        <v>28.046543463381244</v>
      </c>
      <c r="G176" s="6">
        <v>51790</v>
      </c>
      <c r="H176" s="7" t="s">
        <v>43</v>
      </c>
      <c r="I176" s="7" t="s">
        <v>53</v>
      </c>
      <c r="J176" s="6" t="s">
        <v>615</v>
      </c>
      <c r="K176" s="6" t="s">
        <v>616</v>
      </c>
      <c r="L176" s="6">
        <v>72160</v>
      </c>
      <c r="M176" s="6" t="s">
        <v>263</v>
      </c>
      <c r="N176" s="6" t="s">
        <v>617</v>
      </c>
    </row>
    <row r="177" spans="1:14">
      <c r="A177">
        <v>176</v>
      </c>
      <c r="B177" s="6" t="s">
        <v>618</v>
      </c>
      <c r="C177" s="6" t="s">
        <v>40</v>
      </c>
      <c r="D177" s="7" t="s">
        <v>41</v>
      </c>
      <c r="E177" s="8">
        <v>36822</v>
      </c>
      <c r="F177" s="9">
        <f t="shared" ca="1" si="2"/>
        <v>25.284052019164957</v>
      </c>
      <c r="G177" s="6" t="s">
        <v>372</v>
      </c>
      <c r="H177" s="7" t="s">
        <v>43</v>
      </c>
      <c r="I177" s="7" t="s">
        <v>53</v>
      </c>
      <c r="J177" s="6" t="s">
        <v>387</v>
      </c>
      <c r="K177" s="6" t="s">
        <v>197</v>
      </c>
      <c r="L177" s="6" t="s">
        <v>388</v>
      </c>
      <c r="M177" s="6" t="s">
        <v>151</v>
      </c>
      <c r="N177" s="6" t="s">
        <v>619</v>
      </c>
    </row>
    <row r="178" spans="1:14">
      <c r="A178">
        <v>177</v>
      </c>
      <c r="B178" s="6" t="s">
        <v>620</v>
      </c>
      <c r="C178" s="6" t="s">
        <v>40</v>
      </c>
      <c r="D178" s="7" t="s">
        <v>64</v>
      </c>
      <c r="E178" s="8">
        <v>36796</v>
      </c>
      <c r="F178" s="9">
        <f t="shared" ca="1" si="2"/>
        <v>25.355236139630389</v>
      </c>
      <c r="G178" s="6"/>
      <c r="H178" s="7" t="s">
        <v>65</v>
      </c>
      <c r="I178" s="7" t="s">
        <v>44</v>
      </c>
      <c r="J178" s="6" t="s">
        <v>604</v>
      </c>
      <c r="K178" s="6" t="s">
        <v>46</v>
      </c>
      <c r="L178" s="6">
        <v>8009</v>
      </c>
      <c r="M178" s="6" t="s">
        <v>267</v>
      </c>
      <c r="N178" s="6" t="s">
        <v>621</v>
      </c>
    </row>
    <row r="179" spans="1:14">
      <c r="A179">
        <v>178</v>
      </c>
      <c r="B179" s="6" t="s">
        <v>622</v>
      </c>
      <c r="C179" s="6" t="s">
        <v>40</v>
      </c>
      <c r="D179" s="7" t="s">
        <v>41</v>
      </c>
      <c r="E179" s="8">
        <v>35829</v>
      </c>
      <c r="F179" s="9">
        <f t="shared" ca="1" si="2"/>
        <v>28.002737850787131</v>
      </c>
      <c r="G179" s="6" t="s">
        <v>372</v>
      </c>
      <c r="H179" s="7" t="s">
        <v>43</v>
      </c>
      <c r="I179" s="7" t="s">
        <v>44</v>
      </c>
      <c r="J179" s="6" t="s">
        <v>573</v>
      </c>
      <c r="K179" s="6" t="s">
        <v>46</v>
      </c>
      <c r="L179" s="6">
        <v>400055</v>
      </c>
      <c r="M179" s="6" t="s">
        <v>67</v>
      </c>
      <c r="N179" s="6" t="s">
        <v>623</v>
      </c>
    </row>
    <row r="180" spans="1:14">
      <c r="A180">
        <v>179</v>
      </c>
      <c r="B180" s="6" t="s">
        <v>624</v>
      </c>
      <c r="C180" s="6" t="s">
        <v>223</v>
      </c>
      <c r="D180" s="7" t="s">
        <v>41</v>
      </c>
      <c r="E180" s="8">
        <v>34067</v>
      </c>
      <c r="F180" s="9">
        <f t="shared" ca="1" si="2"/>
        <v>32.826830937713893</v>
      </c>
      <c r="G180" s="6"/>
      <c r="H180" s="7" t="s">
        <v>43</v>
      </c>
      <c r="I180" s="7" t="s">
        <v>92</v>
      </c>
      <c r="J180" s="6" t="s">
        <v>21</v>
      </c>
      <c r="K180" s="6" t="s">
        <v>46</v>
      </c>
      <c r="L180" s="6" t="s">
        <v>408</v>
      </c>
      <c r="M180" s="6" t="s">
        <v>409</v>
      </c>
      <c r="N180" s="6" t="s">
        <v>625</v>
      </c>
    </row>
    <row r="181" spans="1:14">
      <c r="A181">
        <v>180</v>
      </c>
      <c r="B181" s="6" t="s">
        <v>626</v>
      </c>
      <c r="C181" s="6" t="s">
        <v>133</v>
      </c>
      <c r="D181" s="7" t="s">
        <v>86</v>
      </c>
      <c r="E181" s="8">
        <v>36714</v>
      </c>
      <c r="F181" s="9">
        <f t="shared" ca="1" si="2"/>
        <v>25.579739904175224</v>
      </c>
      <c r="G181" s="6">
        <v>21941</v>
      </c>
      <c r="H181" s="7" t="s">
        <v>43</v>
      </c>
      <c r="I181" s="7" t="s">
        <v>44</v>
      </c>
      <c r="J181" s="6" t="s">
        <v>210</v>
      </c>
      <c r="K181" s="6" t="s">
        <v>46</v>
      </c>
      <c r="L181" s="6">
        <v>1002</v>
      </c>
      <c r="M181" s="6" t="s">
        <v>211</v>
      </c>
      <c r="N181" s="6" t="s">
        <v>627</v>
      </c>
    </row>
    <row r="182" spans="1:14">
      <c r="A182">
        <v>181</v>
      </c>
      <c r="B182" s="6" t="s">
        <v>628</v>
      </c>
      <c r="C182" s="6" t="s">
        <v>126</v>
      </c>
      <c r="D182" s="7" t="s">
        <v>86</v>
      </c>
      <c r="E182" s="8">
        <v>36784</v>
      </c>
      <c r="F182" s="9">
        <f t="shared" ca="1" si="2"/>
        <v>25.388090349075977</v>
      </c>
      <c r="G182" s="6" t="s">
        <v>372</v>
      </c>
      <c r="H182" s="7" t="s">
        <v>65</v>
      </c>
      <c r="I182" s="7" t="s">
        <v>92</v>
      </c>
      <c r="J182" s="6" t="s">
        <v>71</v>
      </c>
      <c r="K182" s="6" t="s">
        <v>72</v>
      </c>
      <c r="L182" s="6">
        <v>3000</v>
      </c>
      <c r="M182" s="6" t="s">
        <v>73</v>
      </c>
      <c r="N182" s="6" t="s">
        <v>629</v>
      </c>
    </row>
    <row r="183" spans="1:14">
      <c r="A183">
        <v>182</v>
      </c>
      <c r="B183" s="6" t="s">
        <v>630</v>
      </c>
      <c r="C183" s="6" t="s">
        <v>143</v>
      </c>
      <c r="D183" s="7" t="s">
        <v>64</v>
      </c>
      <c r="E183" s="8">
        <v>35848</v>
      </c>
      <c r="F183" s="9">
        <f t="shared" ca="1" si="2"/>
        <v>27.950718685831621</v>
      </c>
      <c r="G183" s="6" t="s">
        <v>87</v>
      </c>
      <c r="H183" s="7" t="s">
        <v>43</v>
      </c>
      <c r="I183" s="7" t="s">
        <v>53</v>
      </c>
      <c r="J183" s="6" t="s">
        <v>18</v>
      </c>
      <c r="K183" s="6" t="s">
        <v>54</v>
      </c>
      <c r="L183" s="6" t="s">
        <v>55</v>
      </c>
      <c r="M183" s="6" t="s">
        <v>56</v>
      </c>
      <c r="N183" s="6" t="s">
        <v>631</v>
      </c>
    </row>
    <row r="184" spans="1:14">
      <c r="A184">
        <v>183</v>
      </c>
      <c r="B184" s="6" t="s">
        <v>632</v>
      </c>
      <c r="C184" s="6" t="s">
        <v>146</v>
      </c>
      <c r="D184" s="7" t="s">
        <v>41</v>
      </c>
      <c r="E184" s="8">
        <v>34850</v>
      </c>
      <c r="F184" s="9">
        <f t="shared" ca="1" si="2"/>
        <v>30.683093771389458</v>
      </c>
      <c r="G184" s="6" t="s">
        <v>633</v>
      </c>
      <c r="H184" s="7" t="s">
        <v>43</v>
      </c>
      <c r="I184" s="7" t="s">
        <v>44</v>
      </c>
      <c r="J184" s="6" t="s">
        <v>465</v>
      </c>
      <c r="K184" s="6" t="s">
        <v>46</v>
      </c>
      <c r="L184" s="6" t="s">
        <v>466</v>
      </c>
      <c r="M184" s="6" t="s">
        <v>467</v>
      </c>
      <c r="N184" s="6" t="s">
        <v>634</v>
      </c>
    </row>
    <row r="185" spans="1:14">
      <c r="A185">
        <v>184</v>
      </c>
      <c r="B185" s="6" t="s">
        <v>635</v>
      </c>
      <c r="C185" s="6" t="s">
        <v>154</v>
      </c>
      <c r="D185" s="7" t="s">
        <v>64</v>
      </c>
      <c r="E185" s="8">
        <v>36766</v>
      </c>
      <c r="F185" s="9">
        <f t="shared" ca="1" si="2"/>
        <v>25.437371663244353</v>
      </c>
      <c r="G185" s="6" t="s">
        <v>372</v>
      </c>
      <c r="H185" s="7" t="s">
        <v>43</v>
      </c>
      <c r="I185" s="7" t="s">
        <v>53</v>
      </c>
      <c r="J185" s="6" t="s">
        <v>105</v>
      </c>
      <c r="K185" s="6" t="s">
        <v>46</v>
      </c>
      <c r="L185" s="6" t="s">
        <v>106</v>
      </c>
      <c r="M185" s="6" t="s">
        <v>107</v>
      </c>
      <c r="N185" s="6" t="s">
        <v>636</v>
      </c>
    </row>
    <row r="186" spans="1:14">
      <c r="A186">
        <v>185</v>
      </c>
      <c r="B186" s="6" t="s">
        <v>637</v>
      </c>
      <c r="C186" s="6" t="s">
        <v>154</v>
      </c>
      <c r="D186" s="7" t="s">
        <v>41</v>
      </c>
      <c r="E186" s="8">
        <v>33760</v>
      </c>
      <c r="F186" s="9">
        <f t="shared" ca="1" si="2"/>
        <v>33.667351129363446</v>
      </c>
      <c r="G186" s="6" t="s">
        <v>379</v>
      </c>
      <c r="H186" s="7" t="s">
        <v>65</v>
      </c>
      <c r="I186" s="7" t="s">
        <v>53</v>
      </c>
      <c r="J186" s="6" t="s">
        <v>399</v>
      </c>
      <c r="K186" s="6" t="s">
        <v>46</v>
      </c>
      <c r="L186" s="6">
        <v>11700</v>
      </c>
      <c r="M186" s="6" t="s">
        <v>263</v>
      </c>
      <c r="N186" s="6" t="s">
        <v>638</v>
      </c>
    </row>
    <row r="187" spans="1:14">
      <c r="A187">
        <v>186</v>
      </c>
      <c r="B187" s="6" t="s">
        <v>639</v>
      </c>
      <c r="C187" s="6" t="s">
        <v>154</v>
      </c>
      <c r="D187" s="7" t="s">
        <v>52</v>
      </c>
      <c r="E187" s="8">
        <v>33273</v>
      </c>
      <c r="F187" s="9">
        <f t="shared" ca="1" si="2"/>
        <v>35.000684462696782</v>
      </c>
      <c r="G187" s="6" t="s">
        <v>640</v>
      </c>
      <c r="H187" s="7" t="s">
        <v>43</v>
      </c>
      <c r="I187" s="7" t="s">
        <v>44</v>
      </c>
      <c r="J187" s="6" t="s">
        <v>291</v>
      </c>
      <c r="K187" s="6" t="s">
        <v>46</v>
      </c>
      <c r="L187" s="6" t="s">
        <v>329</v>
      </c>
      <c r="M187" s="6" t="s">
        <v>292</v>
      </c>
      <c r="N187" s="6" t="s">
        <v>641</v>
      </c>
    </row>
    <row r="188" spans="1:14">
      <c r="A188">
        <v>187</v>
      </c>
      <c r="B188" s="6" t="s">
        <v>642</v>
      </c>
      <c r="C188" s="6" t="s">
        <v>223</v>
      </c>
      <c r="D188" s="7" t="s">
        <v>64</v>
      </c>
      <c r="E188" s="8">
        <v>32888</v>
      </c>
      <c r="F188" s="9">
        <f t="shared" ca="1" si="2"/>
        <v>36.054757015742645</v>
      </c>
      <c r="G188" s="6" t="s">
        <v>128</v>
      </c>
      <c r="H188" s="7" t="s">
        <v>65</v>
      </c>
      <c r="I188" s="7" t="s">
        <v>53</v>
      </c>
      <c r="J188" s="6" t="s">
        <v>643</v>
      </c>
      <c r="K188" s="6" t="s">
        <v>46</v>
      </c>
      <c r="L188" s="6" t="s">
        <v>644</v>
      </c>
      <c r="M188" s="6" t="s">
        <v>107</v>
      </c>
      <c r="N188" s="6" t="s">
        <v>645</v>
      </c>
    </row>
    <row r="189" spans="1:14">
      <c r="A189">
        <v>188</v>
      </c>
      <c r="B189" s="6" t="s">
        <v>646</v>
      </c>
      <c r="C189" s="6" t="s">
        <v>154</v>
      </c>
      <c r="D189" s="7" t="s">
        <v>64</v>
      </c>
      <c r="E189" s="8">
        <v>36818</v>
      </c>
      <c r="F189" s="9">
        <f t="shared" ca="1" si="2"/>
        <v>25.295003422313485</v>
      </c>
      <c r="G189" s="6">
        <v>51591</v>
      </c>
      <c r="H189" s="7" t="s">
        <v>43</v>
      </c>
      <c r="I189" s="7" t="s">
        <v>44</v>
      </c>
      <c r="J189" s="6" t="s">
        <v>59</v>
      </c>
      <c r="K189" s="6" t="s">
        <v>46</v>
      </c>
      <c r="L189" s="6" t="s">
        <v>46</v>
      </c>
      <c r="M189" s="6" t="s">
        <v>60</v>
      </c>
      <c r="N189" s="6" t="s">
        <v>647</v>
      </c>
    </row>
    <row r="190" spans="1:14">
      <c r="A190">
        <v>189</v>
      </c>
      <c r="B190" s="6" t="s">
        <v>648</v>
      </c>
      <c r="C190" s="6" t="s">
        <v>126</v>
      </c>
      <c r="D190" s="7" t="s">
        <v>41</v>
      </c>
      <c r="E190" s="8">
        <v>35841</v>
      </c>
      <c r="F190" s="9">
        <f t="shared" ca="1" si="2"/>
        <v>27.969883641341546</v>
      </c>
      <c r="G190" s="6">
        <v>0</v>
      </c>
      <c r="H190" s="7" t="s">
        <v>43</v>
      </c>
      <c r="I190" s="7" t="s">
        <v>44</v>
      </c>
      <c r="J190" s="6" t="s">
        <v>449</v>
      </c>
      <c r="K190" s="6" t="s">
        <v>46</v>
      </c>
      <c r="L190" s="6">
        <v>1170</v>
      </c>
      <c r="M190" s="6" t="s">
        <v>450</v>
      </c>
      <c r="N190" s="6" t="s">
        <v>649</v>
      </c>
    </row>
    <row r="191" spans="1:14">
      <c r="A191">
        <v>190</v>
      </c>
      <c r="B191" s="6" t="s">
        <v>650</v>
      </c>
      <c r="C191" s="6" t="s">
        <v>146</v>
      </c>
      <c r="D191" s="7" t="s">
        <v>41</v>
      </c>
      <c r="E191" s="8">
        <v>35868</v>
      </c>
      <c r="F191" s="9">
        <f t="shared" ca="1" si="2"/>
        <v>27.89596167008898</v>
      </c>
      <c r="G191" s="6" t="s">
        <v>651</v>
      </c>
      <c r="H191" s="7" t="s">
        <v>43</v>
      </c>
      <c r="I191" s="7" t="s">
        <v>44</v>
      </c>
      <c r="J191" s="6" t="s">
        <v>101</v>
      </c>
      <c r="K191" s="6" t="s">
        <v>46</v>
      </c>
      <c r="L191" s="6">
        <v>28046</v>
      </c>
      <c r="M191" s="6" t="s">
        <v>102</v>
      </c>
      <c r="N191" s="6" t="s">
        <v>652</v>
      </c>
    </row>
    <row r="192" spans="1:14">
      <c r="A192">
        <v>191</v>
      </c>
      <c r="B192" s="6" t="s">
        <v>653</v>
      </c>
      <c r="C192" s="6" t="s">
        <v>146</v>
      </c>
      <c r="D192" s="7" t="s">
        <v>41</v>
      </c>
      <c r="E192" s="8">
        <v>36839</v>
      </c>
      <c r="F192" s="9">
        <f t="shared" ca="1" si="2"/>
        <v>25.237508555783709</v>
      </c>
      <c r="G192" s="6">
        <v>52160</v>
      </c>
      <c r="H192" s="7" t="s">
        <v>43</v>
      </c>
      <c r="I192" s="7" t="s">
        <v>53</v>
      </c>
      <c r="J192" s="6" t="s">
        <v>654</v>
      </c>
      <c r="K192" s="6" t="s">
        <v>655</v>
      </c>
      <c r="L192" s="6">
        <v>48084</v>
      </c>
      <c r="M192" s="6" t="s">
        <v>56</v>
      </c>
      <c r="N192" s="6" t="s">
        <v>656</v>
      </c>
    </row>
    <row r="193" spans="1:14">
      <c r="A193">
        <v>192</v>
      </c>
      <c r="B193" s="6" t="s">
        <v>657</v>
      </c>
      <c r="C193" s="6" t="s">
        <v>143</v>
      </c>
      <c r="D193" s="7" t="s">
        <v>86</v>
      </c>
      <c r="E193" s="8">
        <v>36726</v>
      </c>
      <c r="F193" s="9">
        <f t="shared" ca="1" si="2"/>
        <v>25.546885694729639</v>
      </c>
      <c r="G193" s="6">
        <v>600504</v>
      </c>
      <c r="H193" s="7" t="s">
        <v>43</v>
      </c>
      <c r="I193" s="7" t="s">
        <v>92</v>
      </c>
      <c r="J193" s="6" t="s">
        <v>229</v>
      </c>
      <c r="K193" s="6" t="s">
        <v>46</v>
      </c>
      <c r="L193" s="6">
        <v>104</v>
      </c>
      <c r="M193" s="6" t="s">
        <v>230</v>
      </c>
      <c r="N193" s="6" t="s">
        <v>658</v>
      </c>
    </row>
    <row r="194" spans="1:14">
      <c r="A194">
        <v>193</v>
      </c>
      <c r="B194" s="6" t="s">
        <v>659</v>
      </c>
      <c r="C194" s="6" t="s">
        <v>146</v>
      </c>
      <c r="D194" s="7" t="s">
        <v>64</v>
      </c>
      <c r="E194" s="8">
        <v>34055</v>
      </c>
      <c r="F194" s="9">
        <f t="shared" ref="F194:F251" ca="1" si="3">(TODAY()-E194)/365.25</f>
        <v>32.859685147159482</v>
      </c>
      <c r="G194" s="6">
        <v>600305</v>
      </c>
      <c r="H194" s="7" t="s">
        <v>43</v>
      </c>
      <c r="I194" s="7" t="s">
        <v>53</v>
      </c>
      <c r="J194" s="6" t="s">
        <v>284</v>
      </c>
      <c r="K194" s="6" t="s">
        <v>285</v>
      </c>
      <c r="L194" s="6" t="s">
        <v>286</v>
      </c>
      <c r="M194" s="6" t="s">
        <v>151</v>
      </c>
      <c r="N194" s="6" t="s">
        <v>660</v>
      </c>
    </row>
    <row r="195" spans="1:14">
      <c r="A195">
        <v>194</v>
      </c>
      <c r="B195" s="6" t="s">
        <v>661</v>
      </c>
      <c r="C195" s="6" t="s">
        <v>133</v>
      </c>
      <c r="D195" s="7" t="s">
        <v>52</v>
      </c>
      <c r="E195" s="8">
        <v>35826</v>
      </c>
      <c r="F195" s="9">
        <f t="shared" ca="1" si="3"/>
        <v>28.010951403148528</v>
      </c>
      <c r="G195" s="6" t="s">
        <v>662</v>
      </c>
      <c r="H195" s="7" t="s">
        <v>43</v>
      </c>
      <c r="I195" s="7" t="s">
        <v>44</v>
      </c>
      <c r="J195" s="6" t="s">
        <v>307</v>
      </c>
      <c r="K195" s="6" t="s">
        <v>46</v>
      </c>
      <c r="L195" s="6">
        <v>20158</v>
      </c>
      <c r="M195" s="6" t="s">
        <v>308</v>
      </c>
      <c r="N195" s="6" t="s">
        <v>663</v>
      </c>
    </row>
    <row r="196" spans="1:14">
      <c r="A196">
        <v>195</v>
      </c>
      <c r="B196" s="6" t="s">
        <v>664</v>
      </c>
      <c r="C196" s="6" t="s">
        <v>146</v>
      </c>
      <c r="D196" s="7" t="s">
        <v>52</v>
      </c>
      <c r="E196" s="8">
        <v>35825</v>
      </c>
      <c r="F196" s="9">
        <f t="shared" ca="1" si="3"/>
        <v>28.013689253935659</v>
      </c>
      <c r="G196" s="6" t="s">
        <v>665</v>
      </c>
      <c r="H196" s="7" t="s">
        <v>43</v>
      </c>
      <c r="I196" s="7" t="s">
        <v>44</v>
      </c>
      <c r="J196" s="6" t="s">
        <v>161</v>
      </c>
      <c r="K196" s="6" t="s">
        <v>46</v>
      </c>
      <c r="L196" s="6">
        <v>60528</v>
      </c>
      <c r="M196" s="6" t="s">
        <v>162</v>
      </c>
      <c r="N196" s="6" t="s">
        <v>666</v>
      </c>
    </row>
    <row r="197" spans="1:14">
      <c r="A197">
        <v>196</v>
      </c>
      <c r="B197" s="6" t="s">
        <v>667</v>
      </c>
      <c r="C197" s="6" t="s">
        <v>133</v>
      </c>
      <c r="D197" s="7" t="s">
        <v>127</v>
      </c>
      <c r="E197" s="8">
        <v>33758</v>
      </c>
      <c r="F197" s="9">
        <f t="shared" ca="1" si="3"/>
        <v>33.672826830937716</v>
      </c>
      <c r="G197" s="6" t="s">
        <v>665</v>
      </c>
      <c r="H197" s="7" t="s">
        <v>43</v>
      </c>
      <c r="I197" s="7" t="s">
        <v>92</v>
      </c>
      <c r="J197" s="6" t="s">
        <v>24</v>
      </c>
      <c r="K197" s="6" t="s">
        <v>93</v>
      </c>
      <c r="L197" s="6">
        <v>2000</v>
      </c>
      <c r="M197" s="6" t="s">
        <v>73</v>
      </c>
      <c r="N197" s="6" t="s">
        <v>668</v>
      </c>
    </row>
    <row r="198" spans="1:14">
      <c r="A198">
        <v>197</v>
      </c>
      <c r="B198" s="6" t="s">
        <v>669</v>
      </c>
      <c r="C198" s="6" t="s">
        <v>146</v>
      </c>
      <c r="D198" s="7" t="s">
        <v>64</v>
      </c>
      <c r="E198" s="8">
        <v>35822</v>
      </c>
      <c r="F198" s="9">
        <f t="shared" ca="1" si="3"/>
        <v>28.021902806297057</v>
      </c>
      <c r="G198" s="6" t="s">
        <v>665</v>
      </c>
      <c r="H198" s="7" t="s">
        <v>43</v>
      </c>
      <c r="I198" s="7" t="s">
        <v>44</v>
      </c>
      <c r="J198" s="6" t="s">
        <v>307</v>
      </c>
      <c r="K198" s="6" t="s">
        <v>46</v>
      </c>
      <c r="L198" s="6">
        <v>20158</v>
      </c>
      <c r="M198" s="6" t="s">
        <v>308</v>
      </c>
      <c r="N198" s="6" t="s">
        <v>670</v>
      </c>
    </row>
    <row r="199" spans="1:14">
      <c r="A199">
        <v>198</v>
      </c>
      <c r="B199" s="6" t="s">
        <v>671</v>
      </c>
      <c r="C199" s="6" t="s">
        <v>209</v>
      </c>
      <c r="D199" s="7" t="s">
        <v>64</v>
      </c>
      <c r="E199" s="8">
        <v>36790</v>
      </c>
      <c r="F199" s="9">
        <f t="shared" ca="1" si="3"/>
        <v>25.371663244353183</v>
      </c>
      <c r="G199" s="6" t="s">
        <v>665</v>
      </c>
      <c r="H199" s="7" t="s">
        <v>43</v>
      </c>
      <c r="I199" s="7" t="s">
        <v>44</v>
      </c>
      <c r="J199" s="6" t="s">
        <v>465</v>
      </c>
      <c r="K199" s="6" t="s">
        <v>46</v>
      </c>
      <c r="L199" s="6" t="s">
        <v>466</v>
      </c>
      <c r="M199" s="6" t="s">
        <v>467</v>
      </c>
      <c r="N199" s="6" t="s">
        <v>672</v>
      </c>
    </row>
    <row r="200" spans="1:14">
      <c r="A200">
        <v>199</v>
      </c>
      <c r="B200" s="6" t="s">
        <v>673</v>
      </c>
      <c r="C200" s="6" t="s">
        <v>146</v>
      </c>
      <c r="D200" s="7" t="s">
        <v>41</v>
      </c>
      <c r="E200" s="8">
        <v>36847</v>
      </c>
      <c r="F200" s="9">
        <f t="shared" ca="1" si="3"/>
        <v>25.215605749486652</v>
      </c>
      <c r="G200" s="6">
        <v>50041</v>
      </c>
      <c r="H200" s="7" t="s">
        <v>43</v>
      </c>
      <c r="I200" s="7" t="s">
        <v>44</v>
      </c>
      <c r="J200" s="6" t="s">
        <v>674</v>
      </c>
      <c r="K200" s="6" t="s">
        <v>46</v>
      </c>
      <c r="L200" s="6" t="s">
        <v>675</v>
      </c>
      <c r="M200" s="6" t="s">
        <v>48</v>
      </c>
      <c r="N200" s="6" t="s">
        <v>676</v>
      </c>
    </row>
    <row r="201" spans="1:14">
      <c r="A201">
        <v>200</v>
      </c>
      <c r="B201" s="6" t="s">
        <v>677</v>
      </c>
      <c r="C201" s="6" t="s">
        <v>133</v>
      </c>
      <c r="D201" s="7" t="s">
        <v>64</v>
      </c>
      <c r="E201" s="8">
        <v>33767</v>
      </c>
      <c r="F201" s="9">
        <f t="shared" ca="1" si="3"/>
        <v>33.648186173853524</v>
      </c>
      <c r="G201" s="6" t="s">
        <v>665</v>
      </c>
      <c r="H201" s="7" t="s">
        <v>43</v>
      </c>
      <c r="I201" s="7" t="s">
        <v>44</v>
      </c>
      <c r="J201" s="6" t="s">
        <v>241</v>
      </c>
      <c r="K201" s="6" t="s">
        <v>46</v>
      </c>
      <c r="L201" s="6" t="s">
        <v>242</v>
      </c>
      <c r="M201" s="6" t="s">
        <v>168</v>
      </c>
      <c r="N201" s="6" t="s">
        <v>678</v>
      </c>
    </row>
    <row r="202" spans="1:14">
      <c r="A202">
        <v>201</v>
      </c>
      <c r="B202" s="6" t="s">
        <v>679</v>
      </c>
      <c r="C202" s="6" t="s">
        <v>51</v>
      </c>
      <c r="D202" s="7" t="s">
        <v>41</v>
      </c>
      <c r="E202" s="8">
        <v>35874</v>
      </c>
      <c r="F202" s="9">
        <f t="shared" ca="1" si="3"/>
        <v>27.879534565366189</v>
      </c>
      <c r="G202" s="6">
        <v>51396</v>
      </c>
      <c r="H202" s="7" t="s">
        <v>43</v>
      </c>
      <c r="I202" s="7" t="s">
        <v>92</v>
      </c>
      <c r="J202" s="6" t="s">
        <v>504</v>
      </c>
      <c r="K202" s="6" t="s">
        <v>46</v>
      </c>
      <c r="L202" s="6">
        <v>1010</v>
      </c>
      <c r="M202" s="6" t="s">
        <v>505</v>
      </c>
      <c r="N202" s="6" t="s">
        <v>680</v>
      </c>
    </row>
    <row r="203" spans="1:14">
      <c r="A203">
        <v>202</v>
      </c>
      <c r="B203" s="6" t="s">
        <v>681</v>
      </c>
      <c r="C203" s="6"/>
      <c r="D203" s="7" t="s">
        <v>127</v>
      </c>
      <c r="E203" s="8">
        <v>36788</v>
      </c>
      <c r="F203" s="9">
        <f t="shared" ca="1" si="3"/>
        <v>25.377138945927445</v>
      </c>
      <c r="G203" s="6" t="s">
        <v>283</v>
      </c>
      <c r="H203" s="7" t="s">
        <v>43</v>
      </c>
      <c r="I203" s="7" t="s">
        <v>92</v>
      </c>
      <c r="J203" s="6" t="s">
        <v>504</v>
      </c>
      <c r="K203" s="6" t="s">
        <v>46</v>
      </c>
      <c r="L203" s="6">
        <v>1010</v>
      </c>
      <c r="M203" s="6" t="s">
        <v>505</v>
      </c>
      <c r="N203" s="6" t="s">
        <v>682</v>
      </c>
    </row>
    <row r="204" spans="1:14">
      <c r="A204">
        <v>203</v>
      </c>
      <c r="B204" s="6" t="s">
        <v>683</v>
      </c>
      <c r="C204" s="6" t="s">
        <v>51</v>
      </c>
      <c r="D204" s="7" t="s">
        <v>41</v>
      </c>
      <c r="E204" s="8">
        <v>35797</v>
      </c>
      <c r="F204" s="9">
        <f t="shared" ca="1" si="3"/>
        <v>28.090349075975361</v>
      </c>
      <c r="G204" s="6" t="s">
        <v>684</v>
      </c>
      <c r="H204" s="7" t="s">
        <v>43</v>
      </c>
      <c r="I204" s="7" t="s">
        <v>53</v>
      </c>
      <c r="J204" s="6" t="s">
        <v>685</v>
      </c>
      <c r="K204" s="6" t="s">
        <v>686</v>
      </c>
      <c r="L204" s="6" t="s">
        <v>687</v>
      </c>
      <c r="M204" s="6" t="s">
        <v>151</v>
      </c>
      <c r="N204" s="6" t="s">
        <v>688</v>
      </c>
    </row>
    <row r="205" spans="1:14">
      <c r="A205">
        <v>204</v>
      </c>
      <c r="B205" s="6" t="s">
        <v>689</v>
      </c>
      <c r="C205" s="6" t="s">
        <v>51</v>
      </c>
      <c r="D205" s="7" t="s">
        <v>64</v>
      </c>
      <c r="E205" s="8">
        <v>36761</v>
      </c>
      <c r="F205" s="9">
        <f t="shared" ca="1" si="3"/>
        <v>25.451060917180012</v>
      </c>
      <c r="G205" s="6">
        <v>51397</v>
      </c>
      <c r="H205" s="7" t="s">
        <v>43</v>
      </c>
      <c r="I205" s="7" t="s">
        <v>44</v>
      </c>
      <c r="J205" s="6" t="s">
        <v>302</v>
      </c>
      <c r="K205" s="6" t="s">
        <v>46</v>
      </c>
      <c r="L205" s="6" t="s">
        <v>46</v>
      </c>
      <c r="M205" s="6" t="s">
        <v>67</v>
      </c>
      <c r="N205" s="6" t="s">
        <v>690</v>
      </c>
    </row>
    <row r="206" spans="1:14">
      <c r="A206">
        <v>205</v>
      </c>
      <c r="B206" s="6" t="s">
        <v>691</v>
      </c>
      <c r="C206" s="6" t="s">
        <v>209</v>
      </c>
      <c r="D206" s="7" t="s">
        <v>41</v>
      </c>
      <c r="E206" s="8">
        <v>34051</v>
      </c>
      <c r="F206" s="9">
        <f t="shared" ca="1" si="3"/>
        <v>32.870636550308006</v>
      </c>
      <c r="G206" s="6" t="s">
        <v>684</v>
      </c>
      <c r="H206" s="7" t="s">
        <v>43</v>
      </c>
      <c r="I206" s="7" t="s">
        <v>44</v>
      </c>
      <c r="J206" s="6" t="s">
        <v>692</v>
      </c>
      <c r="K206" s="6" t="s">
        <v>46</v>
      </c>
      <c r="L206" s="6">
        <v>35129</v>
      </c>
      <c r="M206" s="6" t="s">
        <v>308</v>
      </c>
      <c r="N206" s="6" t="s">
        <v>693</v>
      </c>
    </row>
    <row r="207" spans="1:14">
      <c r="A207">
        <v>206</v>
      </c>
      <c r="B207" s="6" t="s">
        <v>694</v>
      </c>
      <c r="C207" s="6" t="s">
        <v>143</v>
      </c>
      <c r="D207" s="7" t="s">
        <v>41</v>
      </c>
      <c r="E207" s="8">
        <v>35811</v>
      </c>
      <c r="F207" s="9">
        <f t="shared" ca="1" si="3"/>
        <v>28.05201916495551</v>
      </c>
      <c r="G207" s="6">
        <v>51397</v>
      </c>
      <c r="H207" s="7" t="s">
        <v>43</v>
      </c>
      <c r="I207" s="7" t="s">
        <v>44</v>
      </c>
      <c r="J207" s="6" t="s">
        <v>335</v>
      </c>
      <c r="K207" s="6" t="s">
        <v>46</v>
      </c>
      <c r="L207" s="6" t="s">
        <v>336</v>
      </c>
      <c r="M207" s="6" t="s">
        <v>48</v>
      </c>
      <c r="N207" s="6" t="s">
        <v>695</v>
      </c>
    </row>
    <row r="208" spans="1:14">
      <c r="A208">
        <v>207</v>
      </c>
      <c r="B208" s="6" t="s">
        <v>696</v>
      </c>
      <c r="C208" s="6"/>
      <c r="D208" s="7" t="s">
        <v>41</v>
      </c>
      <c r="E208" s="8">
        <v>35859</v>
      </c>
      <c r="F208" s="9">
        <f t="shared" ca="1" si="3"/>
        <v>27.920602327173167</v>
      </c>
      <c r="G208" s="6"/>
      <c r="H208" s="7" t="s">
        <v>43</v>
      </c>
      <c r="I208" s="7" t="s">
        <v>92</v>
      </c>
      <c r="J208" s="6" t="s">
        <v>697</v>
      </c>
      <c r="K208" s="6" t="s">
        <v>193</v>
      </c>
      <c r="L208" s="6">
        <v>6000</v>
      </c>
      <c r="M208" s="6" t="s">
        <v>73</v>
      </c>
      <c r="N208" s="6" t="s">
        <v>698</v>
      </c>
    </row>
    <row r="209" spans="1:14">
      <c r="A209">
        <v>208</v>
      </c>
      <c r="B209" s="6" t="s">
        <v>699</v>
      </c>
      <c r="C209" s="6" t="s">
        <v>143</v>
      </c>
      <c r="D209" s="7" t="s">
        <v>41</v>
      </c>
      <c r="E209" s="8">
        <v>34830</v>
      </c>
      <c r="F209" s="9">
        <f t="shared" ca="1" si="3"/>
        <v>30.7378507871321</v>
      </c>
      <c r="G209" s="6" t="s">
        <v>259</v>
      </c>
      <c r="H209" s="7" t="s">
        <v>43</v>
      </c>
      <c r="I209" s="7" t="s">
        <v>92</v>
      </c>
      <c r="J209" s="6" t="s">
        <v>270</v>
      </c>
      <c r="K209" s="6" t="s">
        <v>271</v>
      </c>
      <c r="L209" s="6" t="s">
        <v>272</v>
      </c>
      <c r="M209" s="6" t="s">
        <v>270</v>
      </c>
      <c r="N209" s="6" t="s">
        <v>700</v>
      </c>
    </row>
    <row r="210" spans="1:14">
      <c r="A210">
        <v>209</v>
      </c>
      <c r="B210" s="6" t="s">
        <v>701</v>
      </c>
      <c r="C210" s="6" t="s">
        <v>146</v>
      </c>
      <c r="D210" s="7" t="s">
        <v>64</v>
      </c>
      <c r="E210" s="8">
        <v>35366</v>
      </c>
      <c r="F210" s="9">
        <f t="shared" ca="1" si="3"/>
        <v>29.270362765229294</v>
      </c>
      <c r="G210" s="6" t="s">
        <v>259</v>
      </c>
      <c r="H210" s="7" t="s">
        <v>43</v>
      </c>
      <c r="I210" s="7" t="s">
        <v>44</v>
      </c>
      <c r="J210" s="6" t="s">
        <v>702</v>
      </c>
      <c r="K210" s="6" t="s">
        <v>46</v>
      </c>
      <c r="L210" s="6" t="s">
        <v>703</v>
      </c>
      <c r="M210" s="6" t="s">
        <v>48</v>
      </c>
      <c r="N210" s="6" t="s">
        <v>704</v>
      </c>
    </row>
    <row r="211" spans="1:14">
      <c r="A211">
        <v>210</v>
      </c>
      <c r="B211" s="6" t="s">
        <v>705</v>
      </c>
      <c r="C211" s="6" t="s">
        <v>146</v>
      </c>
      <c r="D211" s="7" t="s">
        <v>41</v>
      </c>
      <c r="E211" s="8">
        <v>35869</v>
      </c>
      <c r="F211" s="9">
        <f t="shared" ca="1" si="3"/>
        <v>27.893223819301848</v>
      </c>
      <c r="G211" s="6" t="s">
        <v>706</v>
      </c>
      <c r="H211" s="7" t="s">
        <v>43</v>
      </c>
      <c r="I211" s="7" t="s">
        <v>44</v>
      </c>
      <c r="J211" s="6" t="s">
        <v>535</v>
      </c>
      <c r="K211" s="6" t="s">
        <v>46</v>
      </c>
      <c r="L211" s="6">
        <v>2</v>
      </c>
      <c r="M211" s="6" t="s">
        <v>536</v>
      </c>
      <c r="N211" s="6" t="s">
        <v>707</v>
      </c>
    </row>
    <row r="212" spans="1:14">
      <c r="A212">
        <v>211</v>
      </c>
      <c r="B212" s="6" t="s">
        <v>708</v>
      </c>
      <c r="C212" s="6" t="s">
        <v>126</v>
      </c>
      <c r="D212" s="7" t="s">
        <v>64</v>
      </c>
      <c r="E212" s="8">
        <v>36835</v>
      </c>
      <c r="F212" s="9">
        <f t="shared" ca="1" si="3"/>
        <v>25.248459958932237</v>
      </c>
      <c r="G212" s="6" t="s">
        <v>259</v>
      </c>
      <c r="H212" s="7" t="s">
        <v>43</v>
      </c>
      <c r="I212" s="7" t="s">
        <v>92</v>
      </c>
      <c r="J212" s="6" t="s">
        <v>71</v>
      </c>
      <c r="K212" s="6" t="s">
        <v>72</v>
      </c>
      <c r="L212" s="6">
        <v>3000</v>
      </c>
      <c r="M212" s="6" t="s">
        <v>73</v>
      </c>
      <c r="N212" s="6" t="s">
        <v>709</v>
      </c>
    </row>
    <row r="213" spans="1:14">
      <c r="A213">
        <v>212</v>
      </c>
      <c r="B213" s="6" t="s">
        <v>710</v>
      </c>
      <c r="C213" s="6" t="s">
        <v>154</v>
      </c>
      <c r="D213" s="7" t="s">
        <v>86</v>
      </c>
      <c r="E213" s="8">
        <v>35805</v>
      </c>
      <c r="F213" s="9">
        <f t="shared" ca="1" si="3"/>
        <v>28.068446269678301</v>
      </c>
      <c r="G213" s="6" t="s">
        <v>259</v>
      </c>
      <c r="H213" s="7" t="s">
        <v>65</v>
      </c>
      <c r="I213" s="7" t="s">
        <v>53</v>
      </c>
      <c r="J213" s="6" t="s">
        <v>298</v>
      </c>
      <c r="K213" s="6" t="s">
        <v>46</v>
      </c>
      <c r="L213" s="6">
        <v>27</v>
      </c>
      <c r="M213" s="6" t="s">
        <v>299</v>
      </c>
      <c r="N213" s="6" t="s">
        <v>711</v>
      </c>
    </row>
    <row r="214" spans="1:14">
      <c r="A214">
        <v>213</v>
      </c>
      <c r="B214" s="6" t="s">
        <v>626</v>
      </c>
      <c r="C214" s="6" t="s">
        <v>545</v>
      </c>
      <c r="D214" s="7" t="s">
        <v>127</v>
      </c>
      <c r="E214" s="8">
        <v>35893</v>
      </c>
      <c r="F214" s="9">
        <f t="shared" ca="1" si="3"/>
        <v>27.827515400410679</v>
      </c>
      <c r="G214" s="6" t="s">
        <v>185</v>
      </c>
      <c r="H214" s="7" t="s">
        <v>43</v>
      </c>
      <c r="I214" s="7" t="s">
        <v>44</v>
      </c>
      <c r="J214" s="6" t="s">
        <v>210</v>
      </c>
      <c r="K214" s="6" t="s">
        <v>46</v>
      </c>
      <c r="L214" s="6">
        <v>1002</v>
      </c>
      <c r="M214" s="6" t="s">
        <v>211</v>
      </c>
      <c r="N214" s="6" t="s">
        <v>712</v>
      </c>
    </row>
    <row r="215" spans="1:14">
      <c r="A215">
        <v>214</v>
      </c>
      <c r="B215" s="6" t="s">
        <v>63</v>
      </c>
      <c r="C215" s="6" t="s">
        <v>154</v>
      </c>
      <c r="D215" s="7" t="s">
        <v>41</v>
      </c>
      <c r="E215" s="8">
        <v>35361</v>
      </c>
      <c r="F215" s="9">
        <f t="shared" ca="1" si="3"/>
        <v>29.284052019164957</v>
      </c>
      <c r="G215" s="6" t="s">
        <v>713</v>
      </c>
      <c r="H215" s="7" t="s">
        <v>43</v>
      </c>
      <c r="I215" s="7" t="s">
        <v>44</v>
      </c>
      <c r="J215" s="6" t="s">
        <v>307</v>
      </c>
      <c r="K215" s="6" t="s">
        <v>46</v>
      </c>
      <c r="L215" s="6">
        <v>20158</v>
      </c>
      <c r="M215" s="6" t="s">
        <v>308</v>
      </c>
      <c r="N215" s="6" t="s">
        <v>714</v>
      </c>
    </row>
    <row r="216" spans="1:14">
      <c r="A216">
        <v>215</v>
      </c>
      <c r="B216" s="6" t="s">
        <v>715</v>
      </c>
      <c r="C216" s="6" t="s">
        <v>154</v>
      </c>
      <c r="D216" s="7" t="s">
        <v>41</v>
      </c>
      <c r="E216" s="8">
        <v>35355</v>
      </c>
      <c r="F216" s="9">
        <f t="shared" ca="1" si="3"/>
        <v>29.300479123887747</v>
      </c>
      <c r="G216" s="6" t="s">
        <v>716</v>
      </c>
      <c r="H216" s="7" t="s">
        <v>43</v>
      </c>
      <c r="I216" s="7" t="s">
        <v>44</v>
      </c>
      <c r="J216" s="6" t="s">
        <v>161</v>
      </c>
      <c r="K216" s="6" t="s">
        <v>46</v>
      </c>
      <c r="L216" s="6">
        <v>60528</v>
      </c>
      <c r="M216" s="6" t="s">
        <v>162</v>
      </c>
      <c r="N216" s="6" t="s">
        <v>717</v>
      </c>
    </row>
    <row r="217" spans="1:14">
      <c r="A217">
        <v>216</v>
      </c>
      <c r="B217" s="6" t="s">
        <v>718</v>
      </c>
      <c r="C217" s="6" t="s">
        <v>209</v>
      </c>
      <c r="D217" s="7" t="s">
        <v>41</v>
      </c>
      <c r="E217" s="8">
        <v>35850</v>
      </c>
      <c r="F217" s="9">
        <f t="shared" ca="1" si="3"/>
        <v>27.945242984257359</v>
      </c>
      <c r="G217" s="6" t="s">
        <v>259</v>
      </c>
      <c r="H217" s="7" t="s">
        <v>43</v>
      </c>
      <c r="I217" s="7" t="s">
        <v>44</v>
      </c>
      <c r="J217" s="6" t="s">
        <v>110</v>
      </c>
      <c r="K217" s="6" t="s">
        <v>46</v>
      </c>
      <c r="L217" s="6" t="s">
        <v>46</v>
      </c>
      <c r="M217" s="6" t="s">
        <v>111</v>
      </c>
      <c r="N217" s="6" t="s">
        <v>719</v>
      </c>
    </row>
    <row r="218" spans="1:14">
      <c r="A218">
        <v>217</v>
      </c>
      <c r="B218" s="6" t="s">
        <v>720</v>
      </c>
      <c r="C218" s="6" t="s">
        <v>126</v>
      </c>
      <c r="D218" s="7" t="s">
        <v>127</v>
      </c>
      <c r="E218" s="8">
        <v>35875</v>
      </c>
      <c r="F218" s="9">
        <f t="shared" ca="1" si="3"/>
        <v>27.876796714579054</v>
      </c>
      <c r="G218" s="6" t="s">
        <v>259</v>
      </c>
      <c r="H218" s="7" t="s">
        <v>43</v>
      </c>
      <c r="I218" s="7" t="s">
        <v>53</v>
      </c>
      <c r="J218" s="6" t="s">
        <v>721</v>
      </c>
      <c r="K218" s="6" t="s">
        <v>130</v>
      </c>
      <c r="L218" s="6">
        <v>77056</v>
      </c>
      <c r="M218" s="6" t="s">
        <v>56</v>
      </c>
      <c r="N218" s="6" t="s">
        <v>722</v>
      </c>
    </row>
    <row r="219" spans="1:14">
      <c r="A219">
        <v>218</v>
      </c>
      <c r="B219" s="6" t="s">
        <v>723</v>
      </c>
      <c r="C219" s="6" t="s">
        <v>223</v>
      </c>
      <c r="D219" s="7" t="s">
        <v>41</v>
      </c>
      <c r="E219" s="8">
        <v>35365</v>
      </c>
      <c r="F219" s="9">
        <f t="shared" ca="1" si="3"/>
        <v>29.273100616016428</v>
      </c>
      <c r="G219" s="6" t="s">
        <v>716</v>
      </c>
      <c r="H219" s="7" t="s">
        <v>43</v>
      </c>
      <c r="I219" s="7" t="s">
        <v>44</v>
      </c>
      <c r="J219" s="6" t="s">
        <v>139</v>
      </c>
      <c r="K219" s="6" t="s">
        <v>46</v>
      </c>
      <c r="L219" s="6">
        <v>2170</v>
      </c>
      <c r="M219" s="6" t="s">
        <v>140</v>
      </c>
      <c r="N219" s="6" t="s">
        <v>724</v>
      </c>
    </row>
    <row r="220" spans="1:14">
      <c r="A220">
        <v>219</v>
      </c>
      <c r="B220" s="6" t="s">
        <v>725</v>
      </c>
      <c r="C220" s="6" t="s">
        <v>209</v>
      </c>
      <c r="D220" s="7" t="s">
        <v>41</v>
      </c>
      <c r="E220" s="8">
        <v>35888</v>
      </c>
      <c r="F220" s="9">
        <f t="shared" ca="1" si="3"/>
        <v>27.841204654346338</v>
      </c>
      <c r="G220" s="6" t="s">
        <v>259</v>
      </c>
      <c r="H220" s="7" t="s">
        <v>43</v>
      </c>
      <c r="I220" s="7" t="s">
        <v>92</v>
      </c>
      <c r="J220" s="6" t="s">
        <v>270</v>
      </c>
      <c r="K220" s="6" t="s">
        <v>271</v>
      </c>
      <c r="L220" s="6" t="s">
        <v>272</v>
      </c>
      <c r="M220" s="6" t="s">
        <v>270</v>
      </c>
      <c r="N220" s="6" t="s">
        <v>726</v>
      </c>
    </row>
    <row r="221" spans="1:14">
      <c r="A221">
        <v>220</v>
      </c>
      <c r="B221" s="6" t="s">
        <v>727</v>
      </c>
      <c r="C221" s="6" t="s">
        <v>223</v>
      </c>
      <c r="D221" s="7" t="s">
        <v>86</v>
      </c>
      <c r="E221" s="8">
        <v>33291</v>
      </c>
      <c r="F221" s="9">
        <f t="shared" ca="1" si="3"/>
        <v>34.951403148528406</v>
      </c>
      <c r="G221" s="6" t="s">
        <v>259</v>
      </c>
      <c r="H221" s="7" t="s">
        <v>43</v>
      </c>
      <c r="I221" s="7" t="s">
        <v>53</v>
      </c>
      <c r="J221" s="6" t="s">
        <v>192</v>
      </c>
      <c r="K221" s="6" t="s">
        <v>193</v>
      </c>
      <c r="L221" s="6">
        <v>98101</v>
      </c>
      <c r="M221" s="6" t="s">
        <v>56</v>
      </c>
      <c r="N221" s="6" t="s">
        <v>728</v>
      </c>
    </row>
    <row r="222" spans="1:14">
      <c r="A222">
        <v>221</v>
      </c>
      <c r="B222" s="6" t="s">
        <v>729</v>
      </c>
      <c r="C222" s="6" t="s">
        <v>223</v>
      </c>
      <c r="D222" s="7" t="s">
        <v>86</v>
      </c>
      <c r="E222" s="8">
        <v>36804</v>
      </c>
      <c r="F222" s="9">
        <f t="shared" ca="1" si="3"/>
        <v>25.333333333333332</v>
      </c>
      <c r="G222" s="6" t="s">
        <v>706</v>
      </c>
      <c r="H222" s="7" t="s">
        <v>43</v>
      </c>
      <c r="I222" s="7" t="s">
        <v>44</v>
      </c>
      <c r="J222" s="6" t="s">
        <v>573</v>
      </c>
      <c r="K222" s="6" t="s">
        <v>46</v>
      </c>
      <c r="L222" s="6">
        <v>400055</v>
      </c>
      <c r="M222" s="6" t="s">
        <v>67</v>
      </c>
      <c r="N222" s="6" t="s">
        <v>730</v>
      </c>
    </row>
    <row r="223" spans="1:14">
      <c r="A223">
        <v>222</v>
      </c>
      <c r="B223" s="6" t="s">
        <v>731</v>
      </c>
      <c r="C223" s="6" t="s">
        <v>223</v>
      </c>
      <c r="D223" s="7" t="s">
        <v>41</v>
      </c>
      <c r="E223" s="8">
        <v>35884</v>
      </c>
      <c r="F223" s="9">
        <f t="shared" ca="1" si="3"/>
        <v>27.852156057494867</v>
      </c>
      <c r="G223" s="6" t="s">
        <v>259</v>
      </c>
      <c r="H223" s="7" t="s">
        <v>43</v>
      </c>
      <c r="I223" s="7" t="s">
        <v>53</v>
      </c>
      <c r="J223" s="6" t="s">
        <v>18</v>
      </c>
      <c r="K223" s="6" t="s">
        <v>54</v>
      </c>
      <c r="L223" s="6" t="s">
        <v>55</v>
      </c>
      <c r="M223" s="6" t="s">
        <v>56</v>
      </c>
      <c r="N223" s="6" t="s">
        <v>732</v>
      </c>
    </row>
    <row r="224" spans="1:14">
      <c r="A224">
        <v>223</v>
      </c>
      <c r="B224" s="6" t="s">
        <v>733</v>
      </c>
      <c r="C224" s="6" t="s">
        <v>143</v>
      </c>
      <c r="D224" s="7" t="s">
        <v>86</v>
      </c>
      <c r="E224" s="8">
        <v>35362</v>
      </c>
      <c r="F224" s="9">
        <f t="shared" ca="1" si="3"/>
        <v>29.281314168377822</v>
      </c>
      <c r="G224" s="6" t="s">
        <v>734</v>
      </c>
      <c r="H224" s="7" t="s">
        <v>43</v>
      </c>
      <c r="I224" s="7" t="s">
        <v>53</v>
      </c>
      <c r="J224" s="6" t="s">
        <v>399</v>
      </c>
      <c r="K224" s="6" t="s">
        <v>46</v>
      </c>
      <c r="L224" s="6">
        <v>6500</v>
      </c>
      <c r="M224" s="6" t="s">
        <v>263</v>
      </c>
      <c r="N224" s="6" t="s">
        <v>735</v>
      </c>
    </row>
    <row r="225" spans="1:14">
      <c r="A225">
        <v>224</v>
      </c>
      <c r="B225" s="6" t="s">
        <v>736</v>
      </c>
      <c r="C225" s="6" t="s">
        <v>223</v>
      </c>
      <c r="D225" s="7" t="s">
        <v>86</v>
      </c>
      <c r="E225" s="8">
        <v>36749</v>
      </c>
      <c r="F225" s="9">
        <f t="shared" ca="1" si="3"/>
        <v>25.4839151266256</v>
      </c>
      <c r="G225" s="6" t="s">
        <v>737</v>
      </c>
      <c r="H225" s="7" t="s">
        <v>43</v>
      </c>
      <c r="I225" s="7" t="s">
        <v>44</v>
      </c>
      <c r="J225" s="6" t="s">
        <v>10</v>
      </c>
      <c r="K225" s="6" t="s">
        <v>46</v>
      </c>
      <c r="L225" s="6" t="s">
        <v>117</v>
      </c>
      <c r="M225" s="6" t="s">
        <v>48</v>
      </c>
      <c r="N225" s="6" t="s">
        <v>738</v>
      </c>
    </row>
    <row r="226" spans="1:14">
      <c r="A226">
        <v>225</v>
      </c>
      <c r="B226" s="6" t="s">
        <v>739</v>
      </c>
      <c r="C226" s="6" t="s">
        <v>209</v>
      </c>
      <c r="D226" s="7" t="s">
        <v>41</v>
      </c>
      <c r="E226" s="8">
        <v>36774</v>
      </c>
      <c r="F226" s="9">
        <f t="shared" ca="1" si="3"/>
        <v>25.415468856947296</v>
      </c>
      <c r="G226" s="6">
        <v>21937</v>
      </c>
      <c r="H226" s="7" t="s">
        <v>43</v>
      </c>
      <c r="I226" s="7" t="s">
        <v>53</v>
      </c>
      <c r="J226" s="6" t="s">
        <v>18</v>
      </c>
      <c r="K226" s="6" t="s">
        <v>54</v>
      </c>
      <c r="L226" s="6" t="s">
        <v>55</v>
      </c>
      <c r="M226" s="6" t="s">
        <v>56</v>
      </c>
      <c r="N226" s="6" t="s">
        <v>740</v>
      </c>
    </row>
    <row r="227" spans="1:14">
      <c r="A227">
        <v>226</v>
      </c>
      <c r="B227" s="6" t="s">
        <v>741</v>
      </c>
      <c r="C227" s="6" t="s">
        <v>223</v>
      </c>
      <c r="D227" s="7" t="s">
        <v>41</v>
      </c>
      <c r="E227" s="8">
        <v>35353</v>
      </c>
      <c r="F227" s="9">
        <f t="shared" ca="1" si="3"/>
        <v>29.305954825462013</v>
      </c>
      <c r="G227" s="6" t="s">
        <v>742</v>
      </c>
      <c r="H227" s="7" t="s">
        <v>65</v>
      </c>
      <c r="I227" s="7" t="s">
        <v>44</v>
      </c>
      <c r="J227" s="6" t="s">
        <v>81</v>
      </c>
      <c r="K227" s="6" t="s">
        <v>46</v>
      </c>
      <c r="L227" s="6" t="s">
        <v>46</v>
      </c>
      <c r="M227" s="6" t="s">
        <v>82</v>
      </c>
      <c r="N227" s="6" t="s">
        <v>743</v>
      </c>
    </row>
    <row r="228" spans="1:14">
      <c r="A228">
        <v>227</v>
      </c>
      <c r="B228" s="6" t="s">
        <v>744</v>
      </c>
      <c r="C228" s="6" t="s">
        <v>223</v>
      </c>
      <c r="D228" s="7" t="s">
        <v>41</v>
      </c>
      <c r="E228" s="8">
        <v>35863</v>
      </c>
      <c r="F228" s="9">
        <f t="shared" ca="1" si="3"/>
        <v>27.909650924024639</v>
      </c>
      <c r="G228" s="6" t="s">
        <v>745</v>
      </c>
      <c r="H228" s="7" t="s">
        <v>43</v>
      </c>
      <c r="I228" s="7" t="s">
        <v>92</v>
      </c>
      <c r="J228" s="6" t="s">
        <v>229</v>
      </c>
      <c r="K228" s="6" t="s">
        <v>46</v>
      </c>
      <c r="L228" s="6">
        <v>104</v>
      </c>
      <c r="M228" s="6" t="s">
        <v>230</v>
      </c>
      <c r="N228" s="6" t="s">
        <v>746</v>
      </c>
    </row>
    <row r="229" spans="1:14">
      <c r="A229">
        <v>228</v>
      </c>
      <c r="B229" s="6" t="s">
        <v>747</v>
      </c>
      <c r="C229" s="6" t="s">
        <v>133</v>
      </c>
      <c r="D229" s="7" t="s">
        <v>64</v>
      </c>
      <c r="E229" s="8">
        <v>35781</v>
      </c>
      <c r="F229" s="9">
        <f t="shared" ca="1" si="3"/>
        <v>28.134154688569474</v>
      </c>
      <c r="G229" s="6" t="s">
        <v>737</v>
      </c>
      <c r="H229" s="7" t="s">
        <v>43</v>
      </c>
      <c r="I229" s="7" t="s">
        <v>53</v>
      </c>
      <c r="J229" s="6" t="s">
        <v>748</v>
      </c>
      <c r="K229" s="6" t="s">
        <v>97</v>
      </c>
      <c r="L229" s="6">
        <v>8540</v>
      </c>
      <c r="M229" s="6" t="s">
        <v>56</v>
      </c>
      <c r="N229" s="6" t="s">
        <v>749</v>
      </c>
    </row>
    <row r="230" spans="1:14">
      <c r="A230">
        <v>229</v>
      </c>
      <c r="B230" s="6" t="s">
        <v>750</v>
      </c>
      <c r="C230" s="6" t="s">
        <v>311</v>
      </c>
      <c r="D230" s="7" t="s">
        <v>41</v>
      </c>
      <c r="E230" s="8">
        <v>36811</v>
      </c>
      <c r="F230" s="9">
        <f t="shared" ca="1" si="3"/>
        <v>25.31416837782341</v>
      </c>
      <c r="G230" s="6">
        <v>50080</v>
      </c>
      <c r="H230" s="7" t="s">
        <v>43</v>
      </c>
      <c r="I230" s="7" t="s">
        <v>44</v>
      </c>
      <c r="J230" s="6" t="s">
        <v>369</v>
      </c>
      <c r="K230" s="6" t="s">
        <v>46</v>
      </c>
      <c r="L230" s="6" t="s">
        <v>46</v>
      </c>
      <c r="M230" s="6" t="s">
        <v>67</v>
      </c>
      <c r="N230" s="6" t="s">
        <v>751</v>
      </c>
    </row>
    <row r="231" spans="1:14">
      <c r="A231">
        <v>230</v>
      </c>
      <c r="B231" s="11" t="s">
        <v>752</v>
      </c>
      <c r="C231" s="6" t="s">
        <v>51</v>
      </c>
      <c r="D231" s="7" t="s">
        <v>64</v>
      </c>
      <c r="E231" s="8">
        <v>35827</v>
      </c>
      <c r="F231" s="9">
        <f t="shared" ca="1" si="3"/>
        <v>28.008213552361397</v>
      </c>
      <c r="G231" s="6" t="s">
        <v>737</v>
      </c>
      <c r="H231" s="7" t="s">
        <v>43</v>
      </c>
      <c r="I231" s="7" t="s">
        <v>44</v>
      </c>
      <c r="J231" s="6" t="s">
        <v>161</v>
      </c>
      <c r="K231" s="6" t="s">
        <v>46</v>
      </c>
      <c r="L231" s="6">
        <v>60528</v>
      </c>
      <c r="M231" s="6" t="s">
        <v>162</v>
      </c>
      <c r="N231" s="6" t="s">
        <v>753</v>
      </c>
    </row>
    <row r="232" spans="1:14">
      <c r="A232">
        <v>231</v>
      </c>
      <c r="B232" s="6" t="s">
        <v>754</v>
      </c>
      <c r="C232" s="6" t="s">
        <v>51</v>
      </c>
      <c r="D232" s="7" t="s">
        <v>41</v>
      </c>
      <c r="E232" s="8">
        <v>36756</v>
      </c>
      <c r="F232" s="9">
        <f t="shared" ca="1" si="3"/>
        <v>25.464750171115675</v>
      </c>
      <c r="G232" s="6" t="s">
        <v>737</v>
      </c>
      <c r="H232" s="7" t="s">
        <v>43</v>
      </c>
      <c r="I232" s="7" t="s">
        <v>53</v>
      </c>
      <c r="J232" s="6" t="s">
        <v>755</v>
      </c>
      <c r="K232" s="6" t="s">
        <v>756</v>
      </c>
      <c r="L232" s="6">
        <v>99501</v>
      </c>
      <c r="M232" s="6" t="s">
        <v>56</v>
      </c>
      <c r="N232" s="6" t="s">
        <v>757</v>
      </c>
    </row>
    <row r="233" spans="1:14">
      <c r="A233">
        <v>232</v>
      </c>
      <c r="B233" s="6" t="s">
        <v>758</v>
      </c>
      <c r="C233" s="6" t="s">
        <v>126</v>
      </c>
      <c r="D233" s="7" t="s">
        <v>41</v>
      </c>
      <c r="E233" s="8">
        <v>36809</v>
      </c>
      <c r="F233" s="9">
        <f t="shared" ca="1" si="3"/>
        <v>25.319644079397673</v>
      </c>
      <c r="G233" s="6" t="s">
        <v>745</v>
      </c>
      <c r="H233" s="7" t="s">
        <v>43</v>
      </c>
      <c r="I233" s="7" t="s">
        <v>53</v>
      </c>
      <c r="J233" s="6" t="s">
        <v>759</v>
      </c>
      <c r="K233" s="6" t="s">
        <v>518</v>
      </c>
      <c r="L233" s="6">
        <v>60015</v>
      </c>
      <c r="M233" s="6" t="s">
        <v>56</v>
      </c>
      <c r="N233" s="6" t="s">
        <v>760</v>
      </c>
    </row>
    <row r="234" spans="1:14">
      <c r="A234">
        <v>233</v>
      </c>
      <c r="B234" s="6" t="s">
        <v>761</v>
      </c>
      <c r="C234" s="6" t="s">
        <v>51</v>
      </c>
      <c r="D234" s="7" t="s">
        <v>86</v>
      </c>
      <c r="E234" s="8">
        <v>36403</v>
      </c>
      <c r="F234" s="9">
        <f t="shared" ca="1" si="3"/>
        <v>26.431211498973305</v>
      </c>
      <c r="G234" s="6" t="s">
        <v>737</v>
      </c>
      <c r="H234" s="7" t="s">
        <v>43</v>
      </c>
      <c r="I234" s="7" t="s">
        <v>44</v>
      </c>
      <c r="J234" s="6" t="s">
        <v>762</v>
      </c>
      <c r="K234" s="6" t="s">
        <v>46</v>
      </c>
      <c r="L234" s="6" t="s">
        <v>763</v>
      </c>
      <c r="M234" s="6" t="s">
        <v>162</v>
      </c>
      <c r="N234" s="6" t="s">
        <v>764</v>
      </c>
    </row>
    <row r="235" spans="1:14">
      <c r="A235">
        <v>234</v>
      </c>
      <c r="B235" s="6" t="s">
        <v>765</v>
      </c>
      <c r="C235" s="6" t="s">
        <v>297</v>
      </c>
      <c r="D235" s="7" t="s">
        <v>41</v>
      </c>
      <c r="E235" s="8">
        <v>36772</v>
      </c>
      <c r="F235" s="9">
        <f t="shared" ca="1" si="3"/>
        <v>25.420944558521562</v>
      </c>
      <c r="G235" s="6">
        <v>52298</v>
      </c>
      <c r="H235" s="7" t="s">
        <v>43</v>
      </c>
      <c r="I235" s="7" t="s">
        <v>53</v>
      </c>
      <c r="J235" s="6" t="s">
        <v>766</v>
      </c>
      <c r="K235" s="6" t="s">
        <v>237</v>
      </c>
      <c r="L235" s="6">
        <v>80021</v>
      </c>
      <c r="M235" s="6" t="s">
        <v>56</v>
      </c>
      <c r="N235" s="6" t="s">
        <v>767</v>
      </c>
    </row>
    <row r="236" spans="1:14">
      <c r="A236">
        <v>235</v>
      </c>
      <c r="B236" s="6" t="s">
        <v>768</v>
      </c>
      <c r="C236" s="6" t="s">
        <v>51</v>
      </c>
      <c r="D236" s="7" t="s">
        <v>41</v>
      </c>
      <c r="E236" s="8">
        <v>32887</v>
      </c>
      <c r="F236" s="9">
        <f t="shared" ca="1" si="3"/>
        <v>36.057494866529773</v>
      </c>
      <c r="G236" s="6" t="s">
        <v>734</v>
      </c>
      <c r="H236" s="7" t="s">
        <v>43</v>
      </c>
      <c r="I236" s="7" t="s">
        <v>92</v>
      </c>
      <c r="J236" s="6" t="s">
        <v>326</v>
      </c>
      <c r="K236" s="6" t="s">
        <v>46</v>
      </c>
      <c r="L236" s="6">
        <v>18960</v>
      </c>
      <c r="M236" s="6" t="s">
        <v>326</v>
      </c>
      <c r="N236" s="6" t="s">
        <v>769</v>
      </c>
    </row>
    <row r="237" spans="1:14">
      <c r="A237">
        <v>236</v>
      </c>
      <c r="B237" s="6" t="s">
        <v>770</v>
      </c>
      <c r="C237" s="6" t="s">
        <v>311</v>
      </c>
      <c r="D237" s="7" t="s">
        <v>64</v>
      </c>
      <c r="E237" s="8">
        <v>35828</v>
      </c>
      <c r="F237" s="9">
        <f t="shared" ca="1" si="3"/>
        <v>28.005475701574266</v>
      </c>
      <c r="G237" s="6" t="s">
        <v>283</v>
      </c>
      <c r="H237" s="7" t="s">
        <v>65</v>
      </c>
      <c r="I237" s="7" t="s">
        <v>44</v>
      </c>
      <c r="J237" s="6" t="s">
        <v>449</v>
      </c>
      <c r="K237" s="6" t="s">
        <v>46</v>
      </c>
      <c r="L237" s="6">
        <v>1170</v>
      </c>
      <c r="M237" s="6" t="s">
        <v>450</v>
      </c>
      <c r="N237" s="6" t="s">
        <v>771</v>
      </c>
    </row>
    <row r="238" spans="1:14" ht="14.4">
      <c r="A238">
        <v>237</v>
      </c>
      <c r="B238" s="10" t="s">
        <v>772</v>
      </c>
      <c r="C238" s="6" t="s">
        <v>133</v>
      </c>
      <c r="D238" s="7" t="s">
        <v>127</v>
      </c>
      <c r="E238" s="8">
        <v>36405</v>
      </c>
      <c r="F238" s="9">
        <f t="shared" ca="1" si="3"/>
        <v>26.425735797399042</v>
      </c>
      <c r="G238" s="6" t="s">
        <v>737</v>
      </c>
      <c r="H238" s="7" t="s">
        <v>43</v>
      </c>
      <c r="I238" s="7" t="s">
        <v>53</v>
      </c>
      <c r="J238" s="6" t="s">
        <v>380</v>
      </c>
      <c r="K238" s="6" t="s">
        <v>381</v>
      </c>
      <c r="L238" s="6">
        <v>1060</v>
      </c>
      <c r="M238" s="6" t="s">
        <v>382</v>
      </c>
      <c r="N238" s="6" t="s">
        <v>773</v>
      </c>
    </row>
    <row r="239" spans="1:14">
      <c r="A239">
        <v>238</v>
      </c>
      <c r="B239" s="6" t="s">
        <v>774</v>
      </c>
      <c r="C239" s="6" t="s">
        <v>311</v>
      </c>
      <c r="D239" s="7" t="s">
        <v>64</v>
      </c>
      <c r="E239" s="8">
        <v>35359</v>
      </c>
      <c r="F239" s="9">
        <f t="shared" ca="1" si="3"/>
        <v>29.289527720739219</v>
      </c>
      <c r="G239" s="6" t="s">
        <v>745</v>
      </c>
      <c r="H239" s="7" t="s">
        <v>43</v>
      </c>
      <c r="I239" s="7" t="s">
        <v>44</v>
      </c>
      <c r="J239" s="6" t="s">
        <v>241</v>
      </c>
      <c r="K239" s="6" t="s">
        <v>46</v>
      </c>
      <c r="L239" s="6" t="s">
        <v>242</v>
      </c>
      <c r="M239" s="6" t="s">
        <v>168</v>
      </c>
      <c r="N239" s="6" t="s">
        <v>775</v>
      </c>
    </row>
    <row r="240" spans="1:14">
      <c r="A240">
        <v>239</v>
      </c>
      <c r="B240" s="6" t="s">
        <v>776</v>
      </c>
      <c r="C240" s="6" t="s">
        <v>133</v>
      </c>
      <c r="D240" s="7" t="s">
        <v>64</v>
      </c>
      <c r="E240" s="8">
        <v>36407</v>
      </c>
      <c r="F240" s="9">
        <f t="shared" ca="1" si="3"/>
        <v>26.420260095824776</v>
      </c>
      <c r="G240" s="6" t="s">
        <v>777</v>
      </c>
      <c r="H240" s="7" t="s">
        <v>43</v>
      </c>
      <c r="I240" s="7" t="s">
        <v>44</v>
      </c>
      <c r="J240" s="6" t="s">
        <v>428</v>
      </c>
      <c r="K240" s="6" t="s">
        <v>46</v>
      </c>
      <c r="L240" s="6">
        <v>52506</v>
      </c>
      <c r="M240" s="6" t="s">
        <v>428</v>
      </c>
      <c r="N240" s="6" t="s">
        <v>778</v>
      </c>
    </row>
    <row r="241" spans="1:14">
      <c r="A241">
        <v>240</v>
      </c>
      <c r="B241" s="6" t="s">
        <v>779</v>
      </c>
      <c r="C241" s="6" t="s">
        <v>351</v>
      </c>
      <c r="D241" s="7" t="s">
        <v>52</v>
      </c>
      <c r="E241" s="8">
        <v>33279</v>
      </c>
      <c r="F241" s="9">
        <f t="shared" ca="1" si="3"/>
        <v>34.984257357973988</v>
      </c>
      <c r="G241" s="6" t="s">
        <v>737</v>
      </c>
      <c r="H241" s="7" t="s">
        <v>43</v>
      </c>
      <c r="I241" s="7" t="s">
        <v>44</v>
      </c>
      <c r="J241" s="6" t="s">
        <v>780</v>
      </c>
      <c r="K241" s="6" t="s">
        <v>46</v>
      </c>
      <c r="L241" s="6" t="s">
        <v>46</v>
      </c>
      <c r="M241" s="6" t="s">
        <v>67</v>
      </c>
      <c r="N241" s="6" t="s">
        <v>781</v>
      </c>
    </row>
    <row r="242" spans="1:14">
      <c r="A242">
        <v>241</v>
      </c>
      <c r="B242" s="6" t="s">
        <v>782</v>
      </c>
      <c r="C242" s="6" t="s">
        <v>351</v>
      </c>
      <c r="D242" s="7" t="s">
        <v>41</v>
      </c>
      <c r="E242" s="8">
        <v>36803</v>
      </c>
      <c r="F242" s="9">
        <f t="shared" ca="1" si="3"/>
        <v>25.336071184120467</v>
      </c>
      <c r="G242" s="6" t="s">
        <v>444</v>
      </c>
      <c r="H242" s="7" t="s">
        <v>43</v>
      </c>
      <c r="I242" s="7" t="s">
        <v>44</v>
      </c>
      <c r="J242" s="6" t="s">
        <v>291</v>
      </c>
      <c r="K242" s="6" t="s">
        <v>46</v>
      </c>
      <c r="L242" s="6" t="s">
        <v>329</v>
      </c>
      <c r="M242" s="6" t="s">
        <v>292</v>
      </c>
      <c r="N242" s="6" t="s">
        <v>783</v>
      </c>
    </row>
    <row r="243" spans="1:14">
      <c r="A243">
        <v>242</v>
      </c>
      <c r="B243" s="6" t="s">
        <v>784</v>
      </c>
      <c r="C243" s="6" t="s">
        <v>133</v>
      </c>
      <c r="D243" s="7" t="s">
        <v>127</v>
      </c>
      <c r="E243" s="8">
        <v>36810</v>
      </c>
      <c r="F243" s="9">
        <f t="shared" ca="1" si="3"/>
        <v>25.316906228610542</v>
      </c>
      <c r="G243" s="6" t="s">
        <v>777</v>
      </c>
      <c r="H243" s="7" t="s">
        <v>43</v>
      </c>
      <c r="I243" s="7" t="s">
        <v>92</v>
      </c>
      <c r="J243" s="6" t="s">
        <v>365</v>
      </c>
      <c r="K243" s="6" t="s">
        <v>46</v>
      </c>
      <c r="L243" s="6">
        <v>200001</v>
      </c>
      <c r="M243" s="6" t="s">
        <v>280</v>
      </c>
      <c r="N243" s="6" t="s">
        <v>785</v>
      </c>
    </row>
    <row r="244" spans="1:14">
      <c r="A244">
        <v>243</v>
      </c>
      <c r="B244" s="6" t="s">
        <v>786</v>
      </c>
      <c r="C244" s="6"/>
      <c r="D244" s="7" t="s">
        <v>64</v>
      </c>
      <c r="E244" s="8">
        <v>33766</v>
      </c>
      <c r="F244" s="9">
        <f t="shared" ca="1" si="3"/>
        <v>33.650924024640659</v>
      </c>
      <c r="G244" s="6"/>
      <c r="H244" s="7" t="s">
        <v>43</v>
      </c>
      <c r="I244" s="7" t="s">
        <v>44</v>
      </c>
      <c r="J244" s="6" t="s">
        <v>241</v>
      </c>
      <c r="K244" s="6" t="s">
        <v>46</v>
      </c>
      <c r="L244" s="6" t="s">
        <v>242</v>
      </c>
      <c r="M244" s="6" t="s">
        <v>168</v>
      </c>
      <c r="N244" s="6" t="s">
        <v>787</v>
      </c>
    </row>
    <row r="245" spans="1:14">
      <c r="A245">
        <v>244</v>
      </c>
      <c r="B245" s="6" t="s">
        <v>788</v>
      </c>
      <c r="C245" s="6"/>
      <c r="D245" s="7" t="s">
        <v>64</v>
      </c>
      <c r="E245" s="8">
        <v>36770</v>
      </c>
      <c r="F245" s="9">
        <f t="shared" ca="1" si="3"/>
        <v>25.426420260095824</v>
      </c>
      <c r="G245" s="6" t="s">
        <v>283</v>
      </c>
      <c r="H245" s="7" t="s">
        <v>43</v>
      </c>
      <c r="I245" s="7" t="s">
        <v>92</v>
      </c>
      <c r="J245" s="6" t="s">
        <v>588</v>
      </c>
      <c r="K245" s="6" t="s">
        <v>46</v>
      </c>
      <c r="L245" s="6" t="s">
        <v>589</v>
      </c>
      <c r="M245" s="6" t="s">
        <v>409</v>
      </c>
      <c r="N245" s="6" t="s">
        <v>789</v>
      </c>
    </row>
    <row r="246" spans="1:14">
      <c r="A246">
        <v>245</v>
      </c>
      <c r="B246" s="6" t="s">
        <v>790</v>
      </c>
      <c r="C246" s="6" t="s">
        <v>398</v>
      </c>
      <c r="D246" s="7" t="s">
        <v>52</v>
      </c>
      <c r="E246" s="8">
        <v>36841</v>
      </c>
      <c r="F246" s="9">
        <f t="shared" ca="1" si="3"/>
        <v>25.232032854209447</v>
      </c>
      <c r="G246" s="6" t="s">
        <v>128</v>
      </c>
      <c r="H246" s="7" t="s">
        <v>43</v>
      </c>
      <c r="I246" s="7" t="s">
        <v>44</v>
      </c>
      <c r="J246" s="6" t="s">
        <v>535</v>
      </c>
      <c r="K246" s="6" t="s">
        <v>46</v>
      </c>
      <c r="L246" s="6">
        <v>2</v>
      </c>
      <c r="M246" s="6" t="s">
        <v>536</v>
      </c>
      <c r="N246" s="6" t="s">
        <v>791</v>
      </c>
    </row>
    <row r="247" spans="1:14">
      <c r="A247">
        <v>246</v>
      </c>
      <c r="B247" s="12" t="s">
        <v>792</v>
      </c>
      <c r="C247" s="6" t="s">
        <v>386</v>
      </c>
      <c r="D247" s="7" t="s">
        <v>86</v>
      </c>
      <c r="E247" s="8">
        <v>35882</v>
      </c>
      <c r="F247" s="9">
        <f t="shared" ca="1" si="3"/>
        <v>27.857631759069132</v>
      </c>
      <c r="G247" s="6" t="s">
        <v>372</v>
      </c>
      <c r="H247" s="7" t="s">
        <v>43</v>
      </c>
      <c r="I247" s="7" t="s">
        <v>44</v>
      </c>
      <c r="J247" s="6" t="s">
        <v>59</v>
      </c>
      <c r="K247" s="6" t="s">
        <v>46</v>
      </c>
      <c r="L247" s="6" t="s">
        <v>46</v>
      </c>
      <c r="M247" s="6" t="s">
        <v>60</v>
      </c>
      <c r="N247" s="6" t="s">
        <v>793</v>
      </c>
    </row>
    <row r="248" spans="1:14">
      <c r="A248">
        <v>247</v>
      </c>
      <c r="B248" s="7" t="s">
        <v>794</v>
      </c>
      <c r="C248" s="6" t="s">
        <v>386</v>
      </c>
      <c r="D248" s="7" t="s">
        <v>127</v>
      </c>
      <c r="E248" s="8">
        <v>36730</v>
      </c>
      <c r="F248" s="9">
        <f t="shared" ca="1" si="3"/>
        <v>25.535934291581111</v>
      </c>
      <c r="G248" s="6" t="s">
        <v>372</v>
      </c>
      <c r="H248" s="7" t="s">
        <v>43</v>
      </c>
      <c r="I248" s="7" t="s">
        <v>53</v>
      </c>
      <c r="J248" s="6" t="s">
        <v>380</v>
      </c>
      <c r="K248" s="6" t="s">
        <v>381</v>
      </c>
      <c r="L248" s="6">
        <v>1060</v>
      </c>
      <c r="M248" s="6" t="s">
        <v>382</v>
      </c>
      <c r="N248" s="6" t="s">
        <v>795</v>
      </c>
    </row>
    <row r="249" spans="1:14">
      <c r="A249">
        <v>248</v>
      </c>
      <c r="B249" s="7" t="s">
        <v>796</v>
      </c>
      <c r="C249" s="6" t="s">
        <v>659</v>
      </c>
      <c r="D249" s="7" t="s">
        <v>41</v>
      </c>
      <c r="E249" s="8">
        <v>35844</v>
      </c>
      <c r="F249" s="9">
        <f t="shared" ca="1" si="3"/>
        <v>27.961670088980149</v>
      </c>
      <c r="G249" s="6">
        <v>600305</v>
      </c>
      <c r="H249" s="7" t="s">
        <v>43</v>
      </c>
      <c r="I249" s="7" t="s">
        <v>53</v>
      </c>
      <c r="J249" s="6" t="s">
        <v>797</v>
      </c>
      <c r="K249" s="6" t="s">
        <v>798</v>
      </c>
      <c r="L249" s="6" t="s">
        <v>799</v>
      </c>
      <c r="M249" s="6" t="s">
        <v>151</v>
      </c>
      <c r="N249" s="6" t="s">
        <v>800</v>
      </c>
    </row>
    <row r="250" spans="1:14">
      <c r="A250">
        <v>249</v>
      </c>
      <c r="B250" s="7" t="s">
        <v>801</v>
      </c>
      <c r="C250" s="6" t="s">
        <v>513</v>
      </c>
      <c r="D250" s="7" t="s">
        <v>41</v>
      </c>
      <c r="E250" s="8">
        <v>32878</v>
      </c>
      <c r="F250" s="9">
        <f t="shared" ca="1" si="3"/>
        <v>36.082135523613964</v>
      </c>
      <c r="G250" s="6" t="s">
        <v>372</v>
      </c>
      <c r="H250" s="7" t="s">
        <v>43</v>
      </c>
      <c r="I250" s="7" t="s">
        <v>53</v>
      </c>
      <c r="J250" s="6" t="s">
        <v>157</v>
      </c>
      <c r="K250" s="6" t="s">
        <v>46</v>
      </c>
      <c r="L250" s="6" t="s">
        <v>46</v>
      </c>
      <c r="M250" s="6" t="s">
        <v>158</v>
      </c>
      <c r="N250" s="6" t="s">
        <v>802</v>
      </c>
    </row>
    <row r="251" spans="1:14" ht="14.4">
      <c r="A251">
        <v>250</v>
      </c>
      <c r="B251" s="10" t="s">
        <v>803</v>
      </c>
      <c r="C251" s="6" t="s">
        <v>416</v>
      </c>
      <c r="D251" s="7" t="s">
        <v>41</v>
      </c>
      <c r="E251" s="8">
        <v>35834</v>
      </c>
      <c r="F251" s="9">
        <f t="shared" ca="1" si="3"/>
        <v>27.989048596851472</v>
      </c>
      <c r="G251" s="6" t="s">
        <v>283</v>
      </c>
      <c r="H251" s="7" t="s">
        <v>43</v>
      </c>
      <c r="I251" s="7" t="s">
        <v>44</v>
      </c>
      <c r="J251" s="6" t="s">
        <v>355</v>
      </c>
      <c r="K251" s="6" t="s">
        <v>46</v>
      </c>
      <c r="L251" s="6">
        <v>2196</v>
      </c>
      <c r="M251" s="6" t="s">
        <v>89</v>
      </c>
      <c r="N251" s="6" t="s">
        <v>804</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6B61C-DAD2-455A-8705-7B6AE14FC938}">
  <dimension ref="A1:N20"/>
  <sheetViews>
    <sheetView tabSelected="1" zoomScale="120" zoomScaleNormal="120" workbookViewId="0">
      <selection activeCell="B20" sqref="B20"/>
    </sheetView>
  </sheetViews>
  <sheetFormatPr defaultRowHeight="14.4"/>
  <cols>
    <col min="1" max="1" width="19.6640625" style="13" bestFit="1" customWidth="1"/>
    <col min="2" max="4" width="19.6640625" style="13" customWidth="1"/>
    <col min="5" max="5" width="15" style="13" bestFit="1" customWidth="1"/>
    <col min="6" max="7" width="12.88671875" style="13" bestFit="1" customWidth="1"/>
    <col min="8" max="9" width="8.88671875" style="13"/>
    <col min="10" max="10" width="12" style="13" bestFit="1" customWidth="1"/>
    <col min="11" max="13" width="8.88671875" style="13"/>
    <col min="14" max="14" width="11.5546875" style="13" customWidth="1"/>
    <col min="15" max="16384" width="8.88671875" style="13"/>
  </cols>
  <sheetData>
    <row r="1" spans="1:14">
      <c r="B1" s="14" t="s">
        <v>805</v>
      </c>
      <c r="C1" s="14" t="s">
        <v>806</v>
      </c>
      <c r="D1" s="14" t="s">
        <v>807</v>
      </c>
      <c r="E1" s="14" t="s">
        <v>808</v>
      </c>
      <c r="F1" s="14" t="s">
        <v>809</v>
      </c>
      <c r="G1" s="14" t="s">
        <v>809</v>
      </c>
      <c r="J1" s="15"/>
      <c r="K1" s="15"/>
      <c r="L1" s="15"/>
    </row>
    <row r="2" spans="1:14">
      <c r="A2" s="16" t="s">
        <v>810</v>
      </c>
      <c r="B2" s="18" t="s">
        <v>811</v>
      </c>
      <c r="C2" s="18" t="s">
        <v>811</v>
      </c>
      <c r="D2" s="18" t="s">
        <v>811</v>
      </c>
      <c r="E2" s="18" t="s">
        <v>811</v>
      </c>
      <c r="F2" s="18" t="s">
        <v>812</v>
      </c>
      <c r="G2" s="18" t="s">
        <v>813</v>
      </c>
      <c r="J2" s="15"/>
      <c r="K2" s="15"/>
      <c r="L2" s="15"/>
      <c r="M2" s="82" t="s">
        <v>1840</v>
      </c>
      <c r="N2" s="82" t="s">
        <v>1839</v>
      </c>
    </row>
    <row r="3" spans="1:14">
      <c r="A3" s="19" t="s">
        <v>814</v>
      </c>
      <c r="B3" s="20">
        <v>82</v>
      </c>
      <c r="C3" s="20">
        <f>$B3</f>
        <v>82</v>
      </c>
      <c r="D3" s="20">
        <f t="shared" ref="D3:E3" si="0">$B3</f>
        <v>82</v>
      </c>
      <c r="E3" s="20">
        <f t="shared" si="0"/>
        <v>82</v>
      </c>
      <c r="F3" s="20">
        <f t="shared" ref="F3:F17" si="1">RANK(B3,$B$3:$B$17)</f>
        <v>5</v>
      </c>
      <c r="G3" s="20" t="str">
        <f t="shared" ref="G3:G17" si="2">IF(B3&gt;=80,"A",IF(B3&gt;=50,"B","C"))</f>
        <v>A</v>
      </c>
      <c r="I3" s="76" t="s">
        <v>815</v>
      </c>
      <c r="J3" s="76"/>
      <c r="K3" s="15"/>
      <c r="L3" s="15"/>
      <c r="M3" s="82" t="s">
        <v>1841</v>
      </c>
      <c r="N3" s="27" t="s">
        <v>1852</v>
      </c>
    </row>
    <row r="4" spans="1:14">
      <c r="A4" s="19" t="s">
        <v>816</v>
      </c>
      <c r="B4" s="20">
        <v>56</v>
      </c>
      <c r="C4" s="20">
        <f t="shared" ref="C4:E17" si="3">$B4</f>
        <v>56</v>
      </c>
      <c r="D4" s="20">
        <f t="shared" si="3"/>
        <v>56</v>
      </c>
      <c r="E4" s="20">
        <f t="shared" si="3"/>
        <v>56</v>
      </c>
      <c r="F4" s="20">
        <f t="shared" si="1"/>
        <v>10</v>
      </c>
      <c r="G4" s="20" t="str">
        <f t="shared" si="2"/>
        <v>B</v>
      </c>
      <c r="I4" s="21" t="s">
        <v>817</v>
      </c>
      <c r="J4" s="22" t="s">
        <v>818</v>
      </c>
      <c r="M4" s="82" t="s">
        <v>1842</v>
      </c>
      <c r="N4" s="27" t="s">
        <v>1854</v>
      </c>
    </row>
    <row r="5" spans="1:14">
      <c r="A5" s="19" t="s">
        <v>819</v>
      </c>
      <c r="B5" s="20">
        <v>10</v>
      </c>
      <c r="C5" s="20">
        <f t="shared" si="3"/>
        <v>10</v>
      </c>
      <c r="D5" s="20">
        <f t="shared" si="3"/>
        <v>10</v>
      </c>
      <c r="E5" s="20">
        <f t="shared" si="3"/>
        <v>10</v>
      </c>
      <c r="F5" s="20">
        <f t="shared" si="1"/>
        <v>15</v>
      </c>
      <c r="G5" s="20" t="str">
        <f t="shared" si="2"/>
        <v>C</v>
      </c>
      <c r="I5" s="23" t="s">
        <v>820</v>
      </c>
      <c r="J5" s="24" t="s">
        <v>821</v>
      </c>
      <c r="M5" s="82" t="s">
        <v>1843</v>
      </c>
      <c r="N5" s="27" t="s">
        <v>1852</v>
      </c>
    </row>
    <row r="6" spans="1:14">
      <c r="A6" s="19" t="s">
        <v>822</v>
      </c>
      <c r="B6" s="20">
        <v>94</v>
      </c>
      <c r="C6" s="20">
        <f t="shared" si="3"/>
        <v>94</v>
      </c>
      <c r="D6" s="20">
        <f t="shared" si="3"/>
        <v>94</v>
      </c>
      <c r="E6" s="20">
        <f t="shared" si="3"/>
        <v>94</v>
      </c>
      <c r="F6" s="20">
        <f t="shared" si="1"/>
        <v>4</v>
      </c>
      <c r="G6" s="20" t="str">
        <f t="shared" si="2"/>
        <v>A</v>
      </c>
      <c r="I6" s="21" t="s">
        <v>823</v>
      </c>
      <c r="J6" s="25" t="s">
        <v>824</v>
      </c>
      <c r="M6" s="82" t="s">
        <v>1844</v>
      </c>
      <c r="N6" s="27" t="s">
        <v>1853</v>
      </c>
    </row>
    <row r="7" spans="1:14">
      <c r="A7" s="19" t="s">
        <v>825</v>
      </c>
      <c r="B7" s="20">
        <v>100</v>
      </c>
      <c r="C7" s="20">
        <f t="shared" si="3"/>
        <v>100</v>
      </c>
      <c r="D7" s="20">
        <f t="shared" si="3"/>
        <v>100</v>
      </c>
      <c r="E7" s="20">
        <f t="shared" si="3"/>
        <v>100</v>
      </c>
      <c r="F7" s="20">
        <f t="shared" si="1"/>
        <v>1</v>
      </c>
      <c r="G7" s="20" t="str">
        <f t="shared" si="2"/>
        <v>A</v>
      </c>
      <c r="J7" s="15"/>
      <c r="M7" s="82" t="s">
        <v>1845</v>
      </c>
      <c r="N7" s="27" t="s">
        <v>1853</v>
      </c>
    </row>
    <row r="8" spans="1:14">
      <c r="A8" s="19" t="s">
        <v>826</v>
      </c>
      <c r="B8" s="20">
        <v>12</v>
      </c>
      <c r="C8" s="20">
        <f t="shared" si="3"/>
        <v>12</v>
      </c>
      <c r="D8" s="20">
        <f t="shared" si="3"/>
        <v>12</v>
      </c>
      <c r="E8" s="20">
        <f t="shared" si="3"/>
        <v>12</v>
      </c>
      <c r="F8" s="20">
        <f t="shared" si="1"/>
        <v>14</v>
      </c>
      <c r="G8" s="20" t="str">
        <f t="shared" si="2"/>
        <v>C</v>
      </c>
      <c r="J8" s="26" t="s">
        <v>811</v>
      </c>
      <c r="K8" s="15"/>
      <c r="L8" s="15"/>
      <c r="M8" s="82" t="s">
        <v>1846</v>
      </c>
      <c r="N8" s="27" t="s">
        <v>1854</v>
      </c>
    </row>
    <row r="9" spans="1:14">
      <c r="A9" s="19" t="s">
        <v>827</v>
      </c>
      <c r="B9" s="20">
        <v>49</v>
      </c>
      <c r="C9" s="20">
        <f t="shared" si="3"/>
        <v>49</v>
      </c>
      <c r="D9" s="20">
        <f t="shared" si="3"/>
        <v>49</v>
      </c>
      <c r="E9" s="20">
        <f t="shared" si="3"/>
        <v>49</v>
      </c>
      <c r="F9" s="20">
        <f t="shared" si="1"/>
        <v>12</v>
      </c>
      <c r="G9" s="20" t="str">
        <f t="shared" si="2"/>
        <v>C</v>
      </c>
      <c r="I9" s="27">
        <v>100</v>
      </c>
      <c r="J9" s="27" t="s">
        <v>828</v>
      </c>
      <c r="K9" s="15"/>
      <c r="L9" s="15"/>
      <c r="M9" s="82" t="s">
        <v>1847</v>
      </c>
      <c r="N9" s="27" t="s">
        <v>1853</v>
      </c>
    </row>
    <row r="10" spans="1:14">
      <c r="A10" s="19" t="s">
        <v>829</v>
      </c>
      <c r="B10" s="20">
        <v>98</v>
      </c>
      <c r="C10" s="20">
        <f t="shared" si="3"/>
        <v>98</v>
      </c>
      <c r="D10" s="20">
        <f t="shared" si="3"/>
        <v>98</v>
      </c>
      <c r="E10" s="20">
        <f t="shared" si="3"/>
        <v>98</v>
      </c>
      <c r="F10" s="20">
        <f t="shared" si="1"/>
        <v>2</v>
      </c>
      <c r="G10" s="20" t="str">
        <f t="shared" si="2"/>
        <v>A</v>
      </c>
      <c r="I10" s="27">
        <v>70</v>
      </c>
      <c r="J10" s="28" t="s">
        <v>830</v>
      </c>
      <c r="K10" s="15"/>
      <c r="L10" s="15"/>
      <c r="M10" s="82" t="s">
        <v>1848</v>
      </c>
      <c r="N10" s="27" t="s">
        <v>1854</v>
      </c>
    </row>
    <row r="11" spans="1:14">
      <c r="A11" s="19" t="s">
        <v>831</v>
      </c>
      <c r="B11" s="20">
        <v>14</v>
      </c>
      <c r="C11" s="20">
        <f t="shared" si="3"/>
        <v>14</v>
      </c>
      <c r="D11" s="20">
        <f t="shared" si="3"/>
        <v>14</v>
      </c>
      <c r="E11" s="20">
        <f t="shared" si="3"/>
        <v>14</v>
      </c>
      <c r="F11" s="20">
        <f t="shared" si="1"/>
        <v>13</v>
      </c>
      <c r="G11" s="20" t="str">
        <f t="shared" si="2"/>
        <v>C</v>
      </c>
      <c r="I11" s="27">
        <v>10</v>
      </c>
      <c r="J11" s="28" t="s">
        <v>832</v>
      </c>
      <c r="K11" s="15"/>
      <c r="L11" s="15"/>
      <c r="M11" s="82" t="s">
        <v>1849</v>
      </c>
      <c r="N11" s="27"/>
    </row>
    <row r="12" spans="1:14">
      <c r="A12" s="19" t="s">
        <v>833</v>
      </c>
      <c r="B12" s="20">
        <v>98</v>
      </c>
      <c r="C12" s="20">
        <f t="shared" si="3"/>
        <v>98</v>
      </c>
      <c r="D12" s="20">
        <f t="shared" si="3"/>
        <v>98</v>
      </c>
      <c r="E12" s="20">
        <f t="shared" si="3"/>
        <v>98</v>
      </c>
      <c r="F12" s="20">
        <f t="shared" si="1"/>
        <v>2</v>
      </c>
      <c r="G12" s="20" t="str">
        <f t="shared" si="2"/>
        <v>A</v>
      </c>
      <c r="K12" s="15"/>
      <c r="L12" s="15"/>
      <c r="M12" s="82" t="s">
        <v>1850</v>
      </c>
      <c r="N12" s="27"/>
    </row>
    <row r="13" spans="1:14">
      <c r="A13" s="19" t="s">
        <v>834</v>
      </c>
      <c r="B13" s="20">
        <v>55</v>
      </c>
      <c r="C13" s="20">
        <f t="shared" si="3"/>
        <v>55</v>
      </c>
      <c r="D13" s="20">
        <f t="shared" si="3"/>
        <v>55</v>
      </c>
      <c r="E13" s="20">
        <f t="shared" si="3"/>
        <v>55</v>
      </c>
      <c r="F13" s="20">
        <f t="shared" si="1"/>
        <v>11</v>
      </c>
      <c r="G13" s="20" t="str">
        <f t="shared" si="2"/>
        <v>B</v>
      </c>
      <c r="J13" s="17" t="s">
        <v>813</v>
      </c>
      <c r="K13" s="15"/>
      <c r="L13" s="15"/>
      <c r="M13" s="82" t="s">
        <v>1851</v>
      </c>
      <c r="N13" s="27"/>
    </row>
    <row r="14" spans="1:14">
      <c r="A14" s="19" t="s">
        <v>835</v>
      </c>
      <c r="B14" s="20">
        <v>78</v>
      </c>
      <c r="C14" s="20">
        <f t="shared" si="3"/>
        <v>78</v>
      </c>
      <c r="D14" s="20">
        <f t="shared" si="3"/>
        <v>78</v>
      </c>
      <c r="E14" s="20">
        <f t="shared" si="3"/>
        <v>78</v>
      </c>
      <c r="F14" s="20">
        <f t="shared" si="1"/>
        <v>6</v>
      </c>
      <c r="G14" s="20" t="str">
        <f t="shared" si="2"/>
        <v>B</v>
      </c>
      <c r="J14" s="29" t="s">
        <v>836</v>
      </c>
      <c r="K14" s="15"/>
      <c r="L14" s="15"/>
    </row>
    <row r="15" spans="1:14">
      <c r="A15" s="19" t="s">
        <v>837</v>
      </c>
      <c r="B15" s="20">
        <v>57</v>
      </c>
      <c r="C15" s="20">
        <f t="shared" si="3"/>
        <v>57</v>
      </c>
      <c r="D15" s="20">
        <f t="shared" si="3"/>
        <v>57</v>
      </c>
      <c r="E15" s="20">
        <f t="shared" si="3"/>
        <v>57</v>
      </c>
      <c r="F15" s="20">
        <f t="shared" si="1"/>
        <v>8</v>
      </c>
      <c r="G15" s="20" t="str">
        <f t="shared" si="2"/>
        <v>B</v>
      </c>
      <c r="J15" s="30" t="s">
        <v>838</v>
      </c>
      <c r="K15" s="15"/>
      <c r="L15" s="15"/>
    </row>
    <row r="16" spans="1:14">
      <c r="A16" s="19" t="s">
        <v>839</v>
      </c>
      <c r="B16" s="20">
        <v>69</v>
      </c>
      <c r="C16" s="20">
        <f t="shared" si="3"/>
        <v>69</v>
      </c>
      <c r="D16" s="20">
        <f t="shared" si="3"/>
        <v>69</v>
      </c>
      <c r="E16" s="20">
        <f t="shared" si="3"/>
        <v>69</v>
      </c>
      <c r="F16" s="20">
        <f t="shared" si="1"/>
        <v>7</v>
      </c>
      <c r="G16" s="20" t="str">
        <f t="shared" si="2"/>
        <v>B</v>
      </c>
      <c r="J16" s="31" t="s">
        <v>840</v>
      </c>
      <c r="K16" s="15"/>
      <c r="L16" s="15"/>
    </row>
    <row r="17" spans="1:12">
      <c r="A17" s="19" t="s">
        <v>841</v>
      </c>
      <c r="B17" s="20">
        <v>57</v>
      </c>
      <c r="C17" s="20">
        <f t="shared" si="3"/>
        <v>57</v>
      </c>
      <c r="D17" s="20">
        <f t="shared" si="3"/>
        <v>57</v>
      </c>
      <c r="E17" s="20">
        <f t="shared" si="3"/>
        <v>57</v>
      </c>
      <c r="F17" s="20">
        <f t="shared" si="1"/>
        <v>8</v>
      </c>
      <c r="G17" s="20" t="str">
        <f t="shared" si="2"/>
        <v>B</v>
      </c>
      <c r="J17" s="15"/>
      <c r="K17" s="15"/>
      <c r="L17" s="15"/>
    </row>
    <row r="18" spans="1:12">
      <c r="J18" s="15"/>
      <c r="K18" s="15"/>
      <c r="L18" s="15"/>
    </row>
    <row r="19" spans="1:12">
      <c r="J19" s="15"/>
      <c r="K19" s="15"/>
      <c r="L19" s="15"/>
    </row>
    <row r="20" spans="1:12">
      <c r="J20" s="15"/>
    </row>
  </sheetData>
  <mergeCells count="1">
    <mergeCell ref="I3:J3"/>
  </mergeCells>
  <phoneticPr fontId="20" type="noConversion"/>
  <conditionalFormatting sqref="I9:I11">
    <cfRule type="iconSet" priority="5">
      <iconSet iconSet="3Arrows" showValue="0">
        <cfvo type="percent" val="0"/>
        <cfvo type="percent" val="33"/>
        <cfvo type="percent" val="67"/>
      </iconSet>
    </cfRule>
  </conditionalFormatting>
  <conditionalFormatting sqref="N3:N13">
    <cfRule type="containsText" dxfId="7" priority="1" operator="containsText" text="Not Started">
      <formula>NOT(ISERROR(SEARCH("Not Started",N3)))</formula>
    </cfRule>
    <cfRule type="containsText" dxfId="6" priority="2" operator="containsText" text="InProgress">
      <formula>NOT(ISERROR(SEARCH("InProgress",N3)))</formula>
    </cfRule>
    <cfRule type="containsText" dxfId="5" priority="3" operator="containsText" text="Completed">
      <formula>NOT(ISERROR(SEARCH("Completed",N3)))</formula>
    </cfRule>
  </conditionalFormatting>
  <dataValidations count="1">
    <dataValidation type="list" allowBlank="1" showInputMessage="1" showErrorMessage="1" sqref="N3:N13" xr:uid="{C95A9D2F-8AF7-414A-A95E-D07F58E35AC8}">
      <formula1>"Completed,Inprogress,Not Started"</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2BAB1-6D48-4FCD-A7EE-CE5DB67485A8}">
  <dimension ref="A1:O301"/>
  <sheetViews>
    <sheetView workbookViewId="0">
      <selection activeCell="J12" sqref="J12"/>
    </sheetView>
  </sheetViews>
  <sheetFormatPr defaultRowHeight="13.2"/>
  <cols>
    <col min="4" max="4" width="13.5546875" customWidth="1"/>
  </cols>
  <sheetData>
    <row r="1" spans="1:15">
      <c r="A1" s="54" t="s">
        <v>1</v>
      </c>
      <c r="B1" s="55" t="s">
        <v>33</v>
      </c>
      <c r="C1" s="55" t="s">
        <v>1441</v>
      </c>
      <c r="D1" s="55" t="s">
        <v>1442</v>
      </c>
      <c r="E1" s="55" t="s">
        <v>3</v>
      </c>
      <c r="F1" s="55" t="s">
        <v>1443</v>
      </c>
      <c r="G1" s="55" t="s">
        <v>843</v>
      </c>
    </row>
    <row r="2" spans="1:15">
      <c r="A2" s="50">
        <v>38447</v>
      </c>
      <c r="B2" s="51" t="s">
        <v>1444</v>
      </c>
      <c r="C2" s="51" t="s">
        <v>1445</v>
      </c>
      <c r="D2" s="51" t="s">
        <v>1446</v>
      </c>
      <c r="E2" s="51" t="s">
        <v>1447</v>
      </c>
      <c r="F2" s="52">
        <v>4007.9863999999998</v>
      </c>
      <c r="G2" s="52">
        <v>4554.53</v>
      </c>
    </row>
    <row r="3" spans="1:15">
      <c r="A3" s="50">
        <v>38646</v>
      </c>
      <c r="B3" s="51" t="s">
        <v>852</v>
      </c>
      <c r="C3" s="51" t="s">
        <v>1445</v>
      </c>
      <c r="D3" s="51" t="s">
        <v>1448</v>
      </c>
      <c r="E3" s="51" t="s">
        <v>1449</v>
      </c>
      <c r="F3" s="52">
        <v>8597.4559000000008</v>
      </c>
      <c r="G3" s="52">
        <v>9195.14</v>
      </c>
      <c r="O3" t="s">
        <v>1876</v>
      </c>
    </row>
    <row r="4" spans="1:15">
      <c r="A4" s="50">
        <v>38377</v>
      </c>
      <c r="B4" s="51" t="s">
        <v>1450</v>
      </c>
      <c r="C4" s="51" t="s">
        <v>1445</v>
      </c>
      <c r="D4" s="51" t="s">
        <v>1451</v>
      </c>
      <c r="E4" s="51" t="s">
        <v>1452</v>
      </c>
      <c r="F4" s="52">
        <v>3148.5255999999999</v>
      </c>
      <c r="G4" s="52">
        <v>3577.87</v>
      </c>
    </row>
    <row r="5" spans="1:15">
      <c r="A5" s="50">
        <v>38463</v>
      </c>
      <c r="B5" s="51" t="s">
        <v>1450</v>
      </c>
      <c r="C5" s="51" t="s">
        <v>1445</v>
      </c>
      <c r="D5" s="51" t="s">
        <v>1446</v>
      </c>
      <c r="E5" s="51" t="s">
        <v>1453</v>
      </c>
      <c r="F5" s="52">
        <v>731.8193</v>
      </c>
      <c r="G5" s="52">
        <v>1977.89</v>
      </c>
      <c r="O5" s="1" t="s">
        <v>1877</v>
      </c>
    </row>
    <row r="6" spans="1:15">
      <c r="A6" s="50">
        <v>38412</v>
      </c>
      <c r="B6" s="51" t="s">
        <v>1444</v>
      </c>
      <c r="C6" s="51" t="s">
        <v>1445</v>
      </c>
      <c r="D6" s="51" t="s">
        <v>1454</v>
      </c>
      <c r="E6" s="51" t="s">
        <v>1455</v>
      </c>
      <c r="F6" s="52">
        <v>2741.9580000000001</v>
      </c>
      <c r="G6" s="52">
        <v>6093.24</v>
      </c>
      <c r="O6" t="s">
        <v>1878</v>
      </c>
    </row>
    <row r="7" spans="1:15">
      <c r="A7" s="50">
        <v>38426</v>
      </c>
      <c r="B7" s="51" t="s">
        <v>1444</v>
      </c>
      <c r="C7" s="51" t="s">
        <v>1445</v>
      </c>
      <c r="D7" s="51" t="s">
        <v>1456</v>
      </c>
      <c r="E7" s="51" t="s">
        <v>1457</v>
      </c>
      <c r="F7" s="52">
        <v>3491.8708999999999</v>
      </c>
      <c r="G7" s="52">
        <v>8120.63</v>
      </c>
    </row>
    <row r="8" spans="1:15">
      <c r="A8" s="50">
        <v>38401</v>
      </c>
      <c r="B8" s="51" t="s">
        <v>1450</v>
      </c>
      <c r="C8" s="51" t="s">
        <v>1445</v>
      </c>
      <c r="D8" s="51" t="s">
        <v>1458</v>
      </c>
      <c r="E8" s="51" t="s">
        <v>1459</v>
      </c>
      <c r="F8" s="52">
        <v>2924.2365</v>
      </c>
      <c r="G8" s="52">
        <v>6800.55</v>
      </c>
    </row>
    <row r="9" spans="1:15">
      <c r="A9" s="50">
        <v>38155</v>
      </c>
      <c r="B9" s="51" t="s">
        <v>1450</v>
      </c>
      <c r="C9" s="51" t="s">
        <v>1445</v>
      </c>
      <c r="D9" s="51" t="s">
        <v>1460</v>
      </c>
      <c r="E9" s="51" t="s">
        <v>1461</v>
      </c>
      <c r="F9" s="52">
        <v>6305.0007999999998</v>
      </c>
      <c r="G9" s="52">
        <v>9272.06</v>
      </c>
    </row>
    <row r="10" spans="1:15">
      <c r="A10" s="50">
        <v>38326</v>
      </c>
      <c r="B10" s="51" t="s">
        <v>1022</v>
      </c>
      <c r="C10" s="51" t="s">
        <v>1445</v>
      </c>
      <c r="D10" s="51" t="s">
        <v>1448</v>
      </c>
      <c r="E10" s="51" t="s">
        <v>1462</v>
      </c>
      <c r="F10" s="52">
        <v>2640.1320000000001</v>
      </c>
      <c r="G10" s="52">
        <v>4800.24</v>
      </c>
    </row>
    <row r="11" spans="1:15">
      <c r="A11" s="50">
        <v>38472</v>
      </c>
      <c r="B11" s="51" t="s">
        <v>852</v>
      </c>
      <c r="C11" s="51" t="s">
        <v>1445</v>
      </c>
      <c r="D11" s="51" t="s">
        <v>1463</v>
      </c>
      <c r="E11" s="51" t="s">
        <v>1464</v>
      </c>
      <c r="F11" s="52">
        <v>2401.7329</v>
      </c>
      <c r="G11" s="52">
        <v>6491.17</v>
      </c>
    </row>
    <row r="12" spans="1:15">
      <c r="A12" s="50">
        <v>38676</v>
      </c>
      <c r="B12" s="51" t="s">
        <v>852</v>
      </c>
      <c r="C12" s="51" t="s">
        <v>1445</v>
      </c>
      <c r="D12" s="51" t="s">
        <v>1454</v>
      </c>
      <c r="E12" s="51" t="s">
        <v>1465</v>
      </c>
      <c r="F12" s="52">
        <v>1531.2128</v>
      </c>
      <c r="G12" s="52">
        <v>3560.96</v>
      </c>
    </row>
    <row r="13" spans="1:15">
      <c r="A13" s="50">
        <v>38632</v>
      </c>
      <c r="B13" s="51" t="s">
        <v>852</v>
      </c>
      <c r="C13" s="51" t="s">
        <v>1445</v>
      </c>
      <c r="D13" s="51" t="s">
        <v>1451</v>
      </c>
      <c r="E13" s="51" t="s">
        <v>1466</v>
      </c>
      <c r="F13" s="52">
        <v>3464.6370000000002</v>
      </c>
      <c r="G13" s="52">
        <v>6299.34</v>
      </c>
    </row>
    <row r="14" spans="1:15">
      <c r="A14" s="50">
        <v>38428</v>
      </c>
      <c r="B14" s="51" t="s">
        <v>1444</v>
      </c>
      <c r="C14" s="51" t="s">
        <v>1445</v>
      </c>
      <c r="D14" s="51" t="s">
        <v>1467</v>
      </c>
      <c r="E14" s="51" t="s">
        <v>1468</v>
      </c>
      <c r="F14" s="52">
        <v>558.24749999999995</v>
      </c>
      <c r="G14" s="52">
        <v>1298.25</v>
      </c>
    </row>
    <row r="15" spans="1:15">
      <c r="A15" s="50">
        <v>38611</v>
      </c>
      <c r="B15" s="51" t="s">
        <v>1022</v>
      </c>
      <c r="C15" s="51" t="s">
        <v>1445</v>
      </c>
      <c r="D15" s="51" t="s">
        <v>1456</v>
      </c>
      <c r="E15" s="51" t="s">
        <v>1469</v>
      </c>
      <c r="F15" s="52">
        <v>266.30239999999998</v>
      </c>
      <c r="G15" s="52">
        <v>451.36</v>
      </c>
    </row>
    <row r="16" spans="1:15">
      <c r="A16" s="50">
        <v>38816</v>
      </c>
      <c r="B16" s="51" t="s">
        <v>1470</v>
      </c>
      <c r="C16" s="51" t="s">
        <v>1445</v>
      </c>
      <c r="D16" s="51" t="s">
        <v>1471</v>
      </c>
      <c r="E16" s="51" t="s">
        <v>1472</v>
      </c>
      <c r="F16" s="52">
        <v>2647.4331999999999</v>
      </c>
      <c r="G16" s="52">
        <v>4564.54</v>
      </c>
    </row>
    <row r="17" spans="1:7">
      <c r="A17" s="50">
        <v>38763</v>
      </c>
      <c r="B17" s="51" t="s">
        <v>1444</v>
      </c>
      <c r="C17" s="51" t="s">
        <v>1445</v>
      </c>
      <c r="D17" s="51" t="s">
        <v>1467</v>
      </c>
      <c r="E17" s="51" t="s">
        <v>1473</v>
      </c>
      <c r="F17" s="52">
        <v>58.759700000000002</v>
      </c>
      <c r="G17" s="52">
        <v>158.81</v>
      </c>
    </row>
    <row r="18" spans="1:7">
      <c r="A18" s="50">
        <v>38178</v>
      </c>
      <c r="B18" s="51" t="s">
        <v>852</v>
      </c>
      <c r="C18" s="51" t="s">
        <v>1445</v>
      </c>
      <c r="D18" s="51" t="s">
        <v>1448</v>
      </c>
      <c r="E18" s="51" t="s">
        <v>1474</v>
      </c>
      <c r="F18" s="52">
        <v>1904.6734000000001</v>
      </c>
      <c r="G18" s="52">
        <v>3228.26</v>
      </c>
    </row>
    <row r="19" spans="1:7">
      <c r="A19" s="50">
        <v>38752</v>
      </c>
      <c r="B19" s="51" t="s">
        <v>852</v>
      </c>
      <c r="C19" s="51" t="s">
        <v>1445</v>
      </c>
      <c r="D19" s="51" t="s">
        <v>1448</v>
      </c>
      <c r="E19" s="51" t="s">
        <v>1475</v>
      </c>
      <c r="F19" s="52">
        <v>1142.9829999999999</v>
      </c>
      <c r="G19" s="52">
        <v>2658.1</v>
      </c>
    </row>
    <row r="20" spans="1:7">
      <c r="A20" s="50">
        <v>38700</v>
      </c>
      <c r="B20" s="51" t="s">
        <v>1444</v>
      </c>
      <c r="C20" s="51" t="s">
        <v>1445</v>
      </c>
      <c r="D20" s="51" t="s">
        <v>1456</v>
      </c>
      <c r="E20" s="51" t="s">
        <v>1476</v>
      </c>
      <c r="F20" s="52">
        <v>947.63829999999996</v>
      </c>
      <c r="G20" s="52">
        <v>2203.81</v>
      </c>
    </row>
    <row r="21" spans="1:7">
      <c r="A21" s="50">
        <v>38303</v>
      </c>
      <c r="B21" s="51" t="s">
        <v>1450</v>
      </c>
      <c r="C21" s="51" t="s">
        <v>1445</v>
      </c>
      <c r="D21" s="51" t="s">
        <v>1477</v>
      </c>
      <c r="E21" s="51" t="s">
        <v>1478</v>
      </c>
      <c r="F21" s="52">
        <v>3504.6547999999998</v>
      </c>
      <c r="G21" s="52">
        <v>8150.36</v>
      </c>
    </row>
    <row r="22" spans="1:7">
      <c r="A22" s="50">
        <v>38612</v>
      </c>
      <c r="B22" s="51" t="s">
        <v>1444</v>
      </c>
      <c r="C22" s="51" t="s">
        <v>1445</v>
      </c>
      <c r="D22" s="51" t="s">
        <v>1479</v>
      </c>
      <c r="E22" s="51" t="s">
        <v>1480</v>
      </c>
      <c r="F22" s="52">
        <v>1660.4822999999999</v>
      </c>
      <c r="G22" s="52">
        <v>4487.79</v>
      </c>
    </row>
    <row r="23" spans="1:7">
      <c r="A23" s="50">
        <v>38221</v>
      </c>
      <c r="B23" s="51" t="s">
        <v>1470</v>
      </c>
      <c r="C23" s="51" t="s">
        <v>1445</v>
      </c>
      <c r="D23" s="51" t="s">
        <v>1451</v>
      </c>
      <c r="E23" s="51" t="s">
        <v>1481</v>
      </c>
      <c r="F23" s="52">
        <v>3605.8734999999997</v>
      </c>
      <c r="G23" s="52">
        <v>6111.65</v>
      </c>
    </row>
    <row r="24" spans="1:7">
      <c r="A24" s="50">
        <v>38374</v>
      </c>
      <c r="B24" s="51" t="s">
        <v>1022</v>
      </c>
      <c r="C24" s="51" t="s">
        <v>1445</v>
      </c>
      <c r="D24" s="51" t="s">
        <v>1467</v>
      </c>
      <c r="E24" s="51" t="s">
        <v>1482</v>
      </c>
      <c r="F24" s="52">
        <v>1735.7340000000002</v>
      </c>
      <c r="G24" s="52">
        <v>1856.4</v>
      </c>
    </row>
    <row r="25" spans="1:7">
      <c r="A25" s="50">
        <v>38551</v>
      </c>
      <c r="B25" s="51" t="s">
        <v>1450</v>
      </c>
      <c r="C25" s="51" t="s">
        <v>1445</v>
      </c>
      <c r="D25" s="51" t="s">
        <v>1448</v>
      </c>
      <c r="E25" s="51" t="s">
        <v>1483</v>
      </c>
      <c r="F25" s="52">
        <v>4445.8333999999995</v>
      </c>
      <c r="G25" s="52">
        <v>7665.23</v>
      </c>
    </row>
    <row r="26" spans="1:7">
      <c r="A26" s="50">
        <v>38189</v>
      </c>
      <c r="B26" s="51" t="s">
        <v>1022</v>
      </c>
      <c r="C26" s="51" t="s">
        <v>1445</v>
      </c>
      <c r="D26" s="51" t="s">
        <v>1484</v>
      </c>
      <c r="E26" s="51" t="s">
        <v>1485</v>
      </c>
      <c r="F26" s="52">
        <v>3119.5596999999998</v>
      </c>
      <c r="G26" s="52">
        <v>7254.79</v>
      </c>
    </row>
    <row r="27" spans="1:7">
      <c r="A27" s="50">
        <v>38603</v>
      </c>
      <c r="B27" s="51" t="s">
        <v>1022</v>
      </c>
      <c r="C27" s="51" t="s">
        <v>1445</v>
      </c>
      <c r="D27" s="51" t="s">
        <v>1460</v>
      </c>
      <c r="E27" s="51" t="s">
        <v>1486</v>
      </c>
      <c r="F27" s="52">
        <v>890.87400000000002</v>
      </c>
      <c r="G27" s="52">
        <v>2071.8000000000002</v>
      </c>
    </row>
    <row r="28" spans="1:7">
      <c r="A28" s="50">
        <v>38783</v>
      </c>
      <c r="B28" s="51" t="s">
        <v>852</v>
      </c>
      <c r="C28" s="51" t="s">
        <v>1445</v>
      </c>
      <c r="D28" s="51" t="s">
        <v>1460</v>
      </c>
      <c r="E28" s="51" t="s">
        <v>1487</v>
      </c>
      <c r="F28" s="52">
        <v>2672.1805000000004</v>
      </c>
      <c r="G28" s="52">
        <v>4858.51</v>
      </c>
    </row>
    <row r="29" spans="1:7">
      <c r="A29" s="50">
        <v>38867</v>
      </c>
      <c r="B29" s="51" t="s">
        <v>1022</v>
      </c>
      <c r="C29" s="51" t="s">
        <v>1445</v>
      </c>
      <c r="D29" s="51" t="s">
        <v>1458</v>
      </c>
      <c r="E29" s="51" t="s">
        <v>1488</v>
      </c>
      <c r="F29" s="52">
        <v>5224.1909500000002</v>
      </c>
      <c r="G29" s="52">
        <v>5587.37</v>
      </c>
    </row>
    <row r="30" spans="1:7">
      <c r="A30" s="50">
        <v>38349</v>
      </c>
      <c r="B30" s="51" t="s">
        <v>1444</v>
      </c>
      <c r="C30" s="51" t="s">
        <v>1445</v>
      </c>
      <c r="D30" s="51" t="s">
        <v>1448</v>
      </c>
      <c r="E30" s="51" t="s">
        <v>1489</v>
      </c>
      <c r="F30" s="52">
        <v>3621.7487000000001</v>
      </c>
      <c r="G30" s="52">
        <v>9788.51</v>
      </c>
    </row>
    <row r="31" spans="1:7">
      <c r="A31" s="50">
        <v>38647</v>
      </c>
      <c r="B31" s="51" t="s">
        <v>1444</v>
      </c>
      <c r="C31" s="51" t="s">
        <v>1445</v>
      </c>
      <c r="D31" s="51" t="s">
        <v>1446</v>
      </c>
      <c r="E31" s="51" t="s">
        <v>1490</v>
      </c>
      <c r="F31" s="52">
        <v>819.23680000000002</v>
      </c>
      <c r="G31" s="52">
        <v>1204.76</v>
      </c>
    </row>
    <row r="32" spans="1:7">
      <c r="A32" s="50">
        <v>38232</v>
      </c>
      <c r="B32" s="51" t="s">
        <v>1022</v>
      </c>
      <c r="C32" s="51" t="s">
        <v>1445</v>
      </c>
      <c r="D32" s="51" t="s">
        <v>1451</v>
      </c>
      <c r="E32" s="51" t="s">
        <v>1491</v>
      </c>
      <c r="F32" s="52">
        <v>3978.6256000000003</v>
      </c>
      <c r="G32" s="52">
        <v>5850.92</v>
      </c>
    </row>
    <row r="33" spans="1:7">
      <c r="A33" s="50">
        <v>38777</v>
      </c>
      <c r="B33" s="51" t="s">
        <v>1450</v>
      </c>
      <c r="C33" s="51" t="s">
        <v>1445</v>
      </c>
      <c r="D33" s="51" t="s">
        <v>1458</v>
      </c>
      <c r="E33" s="51" t="s">
        <v>1492</v>
      </c>
      <c r="F33" s="52">
        <v>4421.1944999999996</v>
      </c>
      <c r="G33" s="52">
        <v>7493.55</v>
      </c>
    </row>
    <row r="34" spans="1:7">
      <c r="A34" s="50">
        <v>38337</v>
      </c>
      <c r="B34" s="51" t="s">
        <v>1444</v>
      </c>
      <c r="C34" s="51" t="s">
        <v>1445</v>
      </c>
      <c r="D34" s="51" t="s">
        <v>1477</v>
      </c>
      <c r="E34" s="51" t="s">
        <v>1493</v>
      </c>
      <c r="F34" s="52">
        <v>1232.2650000000001</v>
      </c>
      <c r="G34" s="52">
        <v>1643.02</v>
      </c>
    </row>
    <row r="35" spans="1:7">
      <c r="A35" s="50">
        <v>38226</v>
      </c>
      <c r="B35" s="51" t="s">
        <v>1444</v>
      </c>
      <c r="C35" s="51" t="s">
        <v>1445</v>
      </c>
      <c r="D35" s="51" t="s">
        <v>1484</v>
      </c>
      <c r="E35" s="51" t="s">
        <v>1494</v>
      </c>
      <c r="F35" s="52">
        <v>1441.1398999999999</v>
      </c>
      <c r="G35" s="52">
        <v>2442.61</v>
      </c>
    </row>
    <row r="36" spans="1:7">
      <c r="A36" s="50">
        <v>38848</v>
      </c>
      <c r="B36" s="51" t="s">
        <v>1450</v>
      </c>
      <c r="C36" s="51" t="s">
        <v>1445</v>
      </c>
      <c r="D36" s="51" t="s">
        <v>1467</v>
      </c>
      <c r="E36" s="51" t="s">
        <v>1495</v>
      </c>
      <c r="F36" s="52">
        <v>3545.6228500000002</v>
      </c>
      <c r="G36" s="52">
        <v>3792.11</v>
      </c>
    </row>
    <row r="37" spans="1:7">
      <c r="A37" s="50">
        <v>38224</v>
      </c>
      <c r="B37" s="51" t="s">
        <v>1022</v>
      </c>
      <c r="C37" s="51" t="s">
        <v>1445</v>
      </c>
      <c r="D37" s="51" t="s">
        <v>1451</v>
      </c>
      <c r="E37" s="51" t="s">
        <v>1496</v>
      </c>
      <c r="F37" s="52">
        <v>666.74479999999994</v>
      </c>
      <c r="G37" s="52">
        <v>1149.56</v>
      </c>
    </row>
    <row r="38" spans="1:7">
      <c r="A38" s="50">
        <v>38814</v>
      </c>
      <c r="B38" s="51" t="s">
        <v>1022</v>
      </c>
      <c r="C38" s="51" t="s">
        <v>1445</v>
      </c>
      <c r="D38" s="51" t="s">
        <v>1477</v>
      </c>
      <c r="E38" s="51" t="s">
        <v>1497</v>
      </c>
      <c r="F38" s="52">
        <v>712.92650000000003</v>
      </c>
      <c r="G38" s="52">
        <v>1296.23</v>
      </c>
    </row>
    <row r="39" spans="1:7">
      <c r="A39" s="50">
        <v>38239</v>
      </c>
      <c r="B39" s="51" t="s">
        <v>1022</v>
      </c>
      <c r="C39" s="51" t="s">
        <v>1445</v>
      </c>
      <c r="D39" s="51" t="s">
        <v>1471</v>
      </c>
      <c r="E39" s="51" t="s">
        <v>1498</v>
      </c>
      <c r="F39" s="52">
        <v>4665.4069</v>
      </c>
      <c r="G39" s="52">
        <v>4989.74</v>
      </c>
    </row>
    <row r="40" spans="1:7">
      <c r="A40" s="50">
        <v>38369</v>
      </c>
      <c r="B40" s="51" t="s">
        <v>1022</v>
      </c>
      <c r="C40" s="51" t="s">
        <v>1445</v>
      </c>
      <c r="D40" s="51" t="s">
        <v>1484</v>
      </c>
      <c r="E40" s="51" t="s">
        <v>1499</v>
      </c>
      <c r="F40" s="52">
        <v>3119.0852000000004</v>
      </c>
      <c r="G40" s="52">
        <v>3335.92</v>
      </c>
    </row>
    <row r="41" spans="1:7">
      <c r="A41" s="50">
        <v>38222</v>
      </c>
      <c r="B41" s="51" t="s">
        <v>852</v>
      </c>
      <c r="C41" s="51" t="s">
        <v>1445</v>
      </c>
      <c r="D41" s="51" t="s">
        <v>1448</v>
      </c>
      <c r="E41" s="51" t="s">
        <v>1500</v>
      </c>
      <c r="F41" s="52">
        <v>969.23200000000008</v>
      </c>
      <c r="G41" s="52">
        <v>1762.24</v>
      </c>
    </row>
    <row r="42" spans="1:7">
      <c r="A42" s="50">
        <v>38715</v>
      </c>
      <c r="B42" s="51" t="s">
        <v>1444</v>
      </c>
      <c r="C42" s="51" t="s">
        <v>1445</v>
      </c>
      <c r="D42" s="51" t="s">
        <v>1451</v>
      </c>
      <c r="E42" s="51" t="s">
        <v>1501</v>
      </c>
      <c r="F42" s="52">
        <v>3132.6833000000001</v>
      </c>
      <c r="G42" s="52">
        <v>7285.31</v>
      </c>
    </row>
    <row r="43" spans="1:7">
      <c r="A43" s="50">
        <v>38427</v>
      </c>
      <c r="B43" s="51" t="s">
        <v>1470</v>
      </c>
      <c r="C43" s="51" t="s">
        <v>1445</v>
      </c>
      <c r="D43" s="51" t="s">
        <v>1502</v>
      </c>
      <c r="E43" s="51" t="s">
        <v>1503</v>
      </c>
      <c r="F43" s="52">
        <v>605.97350000000006</v>
      </c>
      <c r="G43" s="52">
        <v>1101.77</v>
      </c>
    </row>
    <row r="44" spans="1:7">
      <c r="A44" s="50">
        <v>38192</v>
      </c>
      <c r="B44" s="51" t="s">
        <v>1470</v>
      </c>
      <c r="C44" s="51" t="s">
        <v>1445</v>
      </c>
      <c r="D44" s="51" t="s">
        <v>1467</v>
      </c>
      <c r="E44" s="51" t="s">
        <v>1504</v>
      </c>
      <c r="F44" s="52">
        <v>3410.2440000000001</v>
      </c>
      <c r="G44" s="52">
        <v>7578.32</v>
      </c>
    </row>
    <row r="45" spans="1:7">
      <c r="A45" s="50">
        <v>38653</v>
      </c>
      <c r="B45" s="51" t="s">
        <v>1450</v>
      </c>
      <c r="C45" s="51" t="s">
        <v>1445</v>
      </c>
      <c r="D45" s="51" t="s">
        <v>1456</v>
      </c>
      <c r="E45" s="51" t="s">
        <v>1505</v>
      </c>
      <c r="F45" s="52">
        <v>2714.0059000000001</v>
      </c>
      <c r="G45" s="52">
        <v>4600.01</v>
      </c>
    </row>
    <row r="46" spans="1:7">
      <c r="A46" s="50">
        <v>38298</v>
      </c>
      <c r="B46" s="51" t="s">
        <v>1444</v>
      </c>
      <c r="C46" s="51" t="s">
        <v>1445</v>
      </c>
      <c r="D46" s="51" t="s">
        <v>1448</v>
      </c>
      <c r="E46" s="51" t="s">
        <v>1506</v>
      </c>
      <c r="F46" s="52">
        <v>3407.4755</v>
      </c>
      <c r="G46" s="52">
        <v>6195.41</v>
      </c>
    </row>
    <row r="47" spans="1:7">
      <c r="A47" s="50">
        <v>38366</v>
      </c>
      <c r="B47" s="51" t="s">
        <v>1450</v>
      </c>
      <c r="C47" s="51" t="s">
        <v>1445</v>
      </c>
      <c r="D47" s="51" t="s">
        <v>1467</v>
      </c>
      <c r="E47" s="51" t="s">
        <v>1507</v>
      </c>
      <c r="F47" s="52">
        <v>2674.672</v>
      </c>
      <c r="G47" s="52">
        <v>4863.04</v>
      </c>
    </row>
    <row r="48" spans="1:7">
      <c r="A48" s="50">
        <v>38737</v>
      </c>
      <c r="B48" s="51" t="s">
        <v>1444</v>
      </c>
      <c r="C48" s="51" t="s">
        <v>1508</v>
      </c>
      <c r="D48" s="51" t="s">
        <v>1446</v>
      </c>
      <c r="E48" s="51" t="s">
        <v>1509</v>
      </c>
      <c r="F48" s="52">
        <v>2790.6525999999999</v>
      </c>
      <c r="G48" s="52">
        <v>4811.47</v>
      </c>
    </row>
    <row r="49" spans="1:7">
      <c r="A49" s="50">
        <v>38251</v>
      </c>
      <c r="B49" s="51" t="s">
        <v>1470</v>
      </c>
      <c r="C49" s="51" t="s">
        <v>1508</v>
      </c>
      <c r="D49" s="51" t="s">
        <v>1460</v>
      </c>
      <c r="E49" s="51" t="s">
        <v>1510</v>
      </c>
      <c r="F49" s="52">
        <v>1101.1422</v>
      </c>
      <c r="G49" s="52">
        <v>2976.06</v>
      </c>
    </row>
    <row r="50" spans="1:7">
      <c r="A50" s="50">
        <v>38327</v>
      </c>
      <c r="B50" s="51" t="s">
        <v>852</v>
      </c>
      <c r="C50" s="51" t="s">
        <v>1508</v>
      </c>
      <c r="D50" s="51" t="s">
        <v>1454</v>
      </c>
      <c r="E50" s="51" t="s">
        <v>1511</v>
      </c>
      <c r="F50" s="52">
        <v>54.287500000000001</v>
      </c>
      <c r="G50" s="52">
        <v>126.25</v>
      </c>
    </row>
    <row r="51" spans="1:7">
      <c r="A51" s="50">
        <v>38491</v>
      </c>
      <c r="B51" s="51" t="s">
        <v>1444</v>
      </c>
      <c r="C51" s="51" t="s">
        <v>1508</v>
      </c>
      <c r="D51" s="51" t="s">
        <v>1471</v>
      </c>
      <c r="E51" s="51" t="s">
        <v>1512</v>
      </c>
      <c r="F51" s="52">
        <v>1319.846</v>
      </c>
      <c r="G51" s="52">
        <v>2399.7199999999998</v>
      </c>
    </row>
    <row r="52" spans="1:7">
      <c r="A52" s="50">
        <v>38190</v>
      </c>
      <c r="B52" s="51" t="s">
        <v>1444</v>
      </c>
      <c r="C52" s="51" t="s">
        <v>1508</v>
      </c>
      <c r="D52" s="51" t="s">
        <v>1484</v>
      </c>
      <c r="E52" s="51" t="s">
        <v>1513</v>
      </c>
      <c r="F52" s="52">
        <v>649.5005000000001</v>
      </c>
      <c r="G52" s="52">
        <v>1180.9100000000001</v>
      </c>
    </row>
    <row r="53" spans="1:7">
      <c r="A53" s="50">
        <v>38190</v>
      </c>
      <c r="B53" s="53" t="s">
        <v>1444</v>
      </c>
      <c r="C53" s="53" t="s">
        <v>1508</v>
      </c>
      <c r="D53" s="51" t="s">
        <v>1471</v>
      </c>
      <c r="E53" s="53" t="s">
        <v>1513</v>
      </c>
      <c r="F53" s="52">
        <v>200</v>
      </c>
      <c r="G53" s="52">
        <v>500</v>
      </c>
    </row>
    <row r="54" spans="1:7">
      <c r="A54" s="50">
        <v>38377</v>
      </c>
      <c r="B54" s="51" t="s">
        <v>852</v>
      </c>
      <c r="C54" s="51" t="s">
        <v>1514</v>
      </c>
      <c r="D54" s="51" t="s">
        <v>1484</v>
      </c>
      <c r="E54" s="51" t="s">
        <v>1515</v>
      </c>
      <c r="F54" s="52">
        <v>5002.53</v>
      </c>
      <c r="G54" s="52">
        <v>6670.04</v>
      </c>
    </row>
    <row r="55" spans="1:7">
      <c r="A55" s="50">
        <v>38323</v>
      </c>
      <c r="B55" s="51" t="s">
        <v>1022</v>
      </c>
      <c r="C55" s="51" t="s">
        <v>1514</v>
      </c>
      <c r="D55" s="51" t="s">
        <v>1471</v>
      </c>
      <c r="E55" s="51" t="s">
        <v>1516</v>
      </c>
      <c r="F55" s="52">
        <v>6835.9719999999998</v>
      </c>
      <c r="G55" s="52">
        <v>7768.15</v>
      </c>
    </row>
    <row r="56" spans="1:7">
      <c r="A56" s="50">
        <v>38353</v>
      </c>
      <c r="B56" s="51" t="s">
        <v>1022</v>
      </c>
      <c r="C56" s="51" t="s">
        <v>1514</v>
      </c>
      <c r="D56" s="51" t="s">
        <v>1484</v>
      </c>
      <c r="E56" s="51" t="s">
        <v>1517</v>
      </c>
      <c r="F56" s="52">
        <v>1449.1455000000001</v>
      </c>
      <c r="G56" s="52">
        <v>2634.81</v>
      </c>
    </row>
    <row r="57" spans="1:7">
      <c r="A57" s="50">
        <v>38402</v>
      </c>
      <c r="B57" s="51" t="s">
        <v>1470</v>
      </c>
      <c r="C57" s="51" t="s">
        <v>1514</v>
      </c>
      <c r="D57" s="51" t="s">
        <v>1467</v>
      </c>
      <c r="E57" s="51" t="s">
        <v>1518</v>
      </c>
      <c r="F57" s="52">
        <v>116.9192</v>
      </c>
      <c r="G57" s="52">
        <v>171.94</v>
      </c>
    </row>
    <row r="58" spans="1:7">
      <c r="A58" s="50">
        <v>38653</v>
      </c>
      <c r="B58" s="51" t="s">
        <v>1450</v>
      </c>
      <c r="C58" s="51" t="s">
        <v>1514</v>
      </c>
      <c r="D58" s="51" t="s">
        <v>1477</v>
      </c>
      <c r="E58" s="51" t="s">
        <v>1519</v>
      </c>
      <c r="F58" s="52">
        <v>4705.0725000000002</v>
      </c>
      <c r="G58" s="52">
        <v>6273.43</v>
      </c>
    </row>
    <row r="59" spans="1:7">
      <c r="A59" s="50">
        <v>38813</v>
      </c>
      <c r="B59" s="51" t="s">
        <v>1022</v>
      </c>
      <c r="C59" s="51" t="s">
        <v>1514</v>
      </c>
      <c r="D59" s="51" t="s">
        <v>1448</v>
      </c>
      <c r="E59" s="51" t="s">
        <v>1520</v>
      </c>
      <c r="F59" s="52">
        <v>1934.5303999999999</v>
      </c>
      <c r="G59" s="52">
        <v>2198.33</v>
      </c>
    </row>
    <row r="60" spans="1:7">
      <c r="A60" s="50">
        <v>38782</v>
      </c>
      <c r="B60" s="51" t="s">
        <v>1444</v>
      </c>
      <c r="C60" s="51" t="s">
        <v>1514</v>
      </c>
      <c r="D60" s="51" t="s">
        <v>1477</v>
      </c>
      <c r="E60" s="51" t="s">
        <v>1521</v>
      </c>
      <c r="F60" s="52">
        <v>2356.6840000000002</v>
      </c>
      <c r="G60" s="52">
        <v>4284.88</v>
      </c>
    </row>
    <row r="61" spans="1:7">
      <c r="A61" s="50">
        <v>38705</v>
      </c>
      <c r="B61" s="51" t="s">
        <v>1022</v>
      </c>
      <c r="C61" s="51" t="s">
        <v>1514</v>
      </c>
      <c r="D61" s="51" t="s">
        <v>1502</v>
      </c>
      <c r="E61" s="51" t="s">
        <v>1522</v>
      </c>
      <c r="F61" s="52">
        <v>5848.9125000000004</v>
      </c>
      <c r="G61" s="52">
        <v>7798.55</v>
      </c>
    </row>
    <row r="62" spans="1:7">
      <c r="A62" s="50">
        <v>38229</v>
      </c>
      <c r="B62" s="51" t="s">
        <v>1470</v>
      </c>
      <c r="C62" s="51" t="s">
        <v>1514</v>
      </c>
      <c r="D62" s="51" t="s">
        <v>1446</v>
      </c>
      <c r="E62" s="51" t="s">
        <v>1523</v>
      </c>
      <c r="F62" s="52">
        <v>4482.7980000000007</v>
      </c>
      <c r="G62" s="52">
        <v>6592.35</v>
      </c>
    </row>
    <row r="63" spans="1:7">
      <c r="A63" s="50">
        <v>38185</v>
      </c>
      <c r="B63" s="51" t="s">
        <v>1444</v>
      </c>
      <c r="C63" s="51" t="s">
        <v>1514</v>
      </c>
      <c r="D63" s="51" t="s">
        <v>1502</v>
      </c>
      <c r="E63" s="51" t="s">
        <v>1524</v>
      </c>
      <c r="F63" s="52">
        <v>1210.3425</v>
      </c>
      <c r="G63" s="52">
        <v>1613.79</v>
      </c>
    </row>
    <row r="64" spans="1:7">
      <c r="A64" s="50">
        <v>38170</v>
      </c>
      <c r="B64" s="51" t="s">
        <v>1444</v>
      </c>
      <c r="C64" s="51" t="s">
        <v>1514</v>
      </c>
      <c r="D64" s="51" t="s">
        <v>1451</v>
      </c>
      <c r="E64" s="51" t="s">
        <v>1525</v>
      </c>
      <c r="F64" s="52">
        <v>836.17600000000004</v>
      </c>
      <c r="G64" s="52">
        <v>1520.32</v>
      </c>
    </row>
    <row r="65" spans="1:7">
      <c r="A65" s="50">
        <v>38695</v>
      </c>
      <c r="B65" s="51" t="s">
        <v>1444</v>
      </c>
      <c r="C65" s="51" t="s">
        <v>1514</v>
      </c>
      <c r="D65" s="51" t="s">
        <v>1456</v>
      </c>
      <c r="E65" s="51" t="s">
        <v>1526</v>
      </c>
      <c r="F65" s="52">
        <v>1479.2355</v>
      </c>
      <c r="G65" s="52">
        <v>3287.19</v>
      </c>
    </row>
    <row r="66" spans="1:7">
      <c r="A66" s="50">
        <v>38627</v>
      </c>
      <c r="B66" s="51" t="s">
        <v>1450</v>
      </c>
      <c r="C66" s="51" t="s">
        <v>1514</v>
      </c>
      <c r="D66" s="51" t="s">
        <v>1460</v>
      </c>
      <c r="E66" s="51" t="s">
        <v>1527</v>
      </c>
      <c r="F66" s="52">
        <v>167.9623</v>
      </c>
      <c r="G66" s="52">
        <v>390.61</v>
      </c>
    </row>
    <row r="67" spans="1:7">
      <c r="A67" s="50">
        <v>38341</v>
      </c>
      <c r="B67" s="51" t="s">
        <v>1470</v>
      </c>
      <c r="C67" s="51" t="s">
        <v>1514</v>
      </c>
      <c r="D67" s="51" t="s">
        <v>1477</v>
      </c>
      <c r="E67" s="51" t="s">
        <v>1528</v>
      </c>
      <c r="F67" s="52">
        <v>5876.5946999999996</v>
      </c>
      <c r="G67" s="52">
        <v>9960.33</v>
      </c>
    </row>
    <row r="68" spans="1:7">
      <c r="A68" s="50">
        <v>38473</v>
      </c>
      <c r="B68" s="51" t="s">
        <v>1470</v>
      </c>
      <c r="C68" s="51" t="s">
        <v>1514</v>
      </c>
      <c r="D68" s="51" t="s">
        <v>1458</v>
      </c>
      <c r="E68" s="51" t="s">
        <v>1529</v>
      </c>
      <c r="F68" s="52">
        <v>6820.56</v>
      </c>
      <c r="G68" s="52">
        <v>9094.08</v>
      </c>
    </row>
    <row r="69" spans="1:7">
      <c r="A69" s="50">
        <v>38677</v>
      </c>
      <c r="B69" s="51" t="s">
        <v>1022</v>
      </c>
      <c r="C69" s="51" t="s">
        <v>1514</v>
      </c>
      <c r="D69" s="51" t="s">
        <v>1463</v>
      </c>
      <c r="E69" s="51" t="s">
        <v>1530</v>
      </c>
      <c r="F69" s="52">
        <v>1768.9535999999998</v>
      </c>
      <c r="G69" s="52">
        <v>3049.92</v>
      </c>
    </row>
    <row r="70" spans="1:7">
      <c r="A70" s="50">
        <v>38611</v>
      </c>
      <c r="B70" s="51" t="s">
        <v>1022</v>
      </c>
      <c r="C70" s="51" t="s">
        <v>1514</v>
      </c>
      <c r="D70" s="51" t="s">
        <v>1446</v>
      </c>
      <c r="E70" s="51" t="s">
        <v>1531</v>
      </c>
      <c r="F70" s="52">
        <v>1805.7295000000001</v>
      </c>
      <c r="G70" s="52">
        <v>4880.3500000000004</v>
      </c>
    </row>
    <row r="71" spans="1:7">
      <c r="A71" s="50">
        <v>38638</v>
      </c>
      <c r="B71" s="51" t="s">
        <v>1022</v>
      </c>
      <c r="C71" s="51" t="s">
        <v>1514</v>
      </c>
      <c r="D71" s="51" t="s">
        <v>1502</v>
      </c>
      <c r="E71" s="51" t="s">
        <v>1532</v>
      </c>
      <c r="F71" s="52">
        <v>18.072799999999997</v>
      </c>
      <c r="G71" s="52">
        <v>31.16</v>
      </c>
    </row>
    <row r="72" spans="1:7">
      <c r="A72" s="50">
        <v>38361</v>
      </c>
      <c r="B72" s="51" t="s">
        <v>852</v>
      </c>
      <c r="C72" s="51" t="s">
        <v>1514</v>
      </c>
      <c r="D72" s="51" t="s">
        <v>1467</v>
      </c>
      <c r="E72" s="51" t="s">
        <v>1533</v>
      </c>
      <c r="F72" s="52">
        <v>3330.0135</v>
      </c>
      <c r="G72" s="52">
        <v>7400.03</v>
      </c>
    </row>
    <row r="73" spans="1:7">
      <c r="A73" s="50">
        <v>38699</v>
      </c>
      <c r="B73" s="51" t="s">
        <v>1470</v>
      </c>
      <c r="C73" s="51" t="s">
        <v>1514</v>
      </c>
      <c r="D73" s="51" t="s">
        <v>1446</v>
      </c>
      <c r="E73" s="51" t="s">
        <v>1534</v>
      </c>
      <c r="F73" s="52">
        <v>1191.2445999999998</v>
      </c>
      <c r="G73" s="52">
        <v>2053.87</v>
      </c>
    </row>
    <row r="74" spans="1:7">
      <c r="A74" s="50">
        <v>38320</v>
      </c>
      <c r="B74" s="51" t="s">
        <v>1022</v>
      </c>
      <c r="C74" s="51" t="s">
        <v>1514</v>
      </c>
      <c r="D74" s="51" t="s">
        <v>1484</v>
      </c>
      <c r="E74" s="51" t="s">
        <v>1535</v>
      </c>
      <c r="F74" s="52">
        <v>2674.6056999999996</v>
      </c>
      <c r="G74" s="52">
        <v>4533.2299999999996</v>
      </c>
    </row>
    <row r="75" spans="1:7">
      <c r="A75" s="50">
        <v>38254</v>
      </c>
      <c r="B75" s="51" t="s">
        <v>1450</v>
      </c>
      <c r="C75" s="51" t="s">
        <v>1514</v>
      </c>
      <c r="D75" s="51" t="s">
        <v>1458</v>
      </c>
      <c r="E75" s="51" t="s">
        <v>1536</v>
      </c>
      <c r="F75" s="52">
        <v>2982.5345000000002</v>
      </c>
      <c r="G75" s="52">
        <v>5422.79</v>
      </c>
    </row>
    <row r="76" spans="1:7">
      <c r="A76" s="50">
        <v>38429</v>
      </c>
      <c r="B76" s="51" t="s">
        <v>1022</v>
      </c>
      <c r="C76" s="51" t="s">
        <v>1514</v>
      </c>
      <c r="D76" s="51" t="s">
        <v>1477</v>
      </c>
      <c r="E76" s="51" t="s">
        <v>1537</v>
      </c>
      <c r="F76" s="52">
        <v>249.38320000000002</v>
      </c>
      <c r="G76" s="52">
        <v>366.74</v>
      </c>
    </row>
    <row r="77" spans="1:7">
      <c r="A77" s="50">
        <v>38570</v>
      </c>
      <c r="B77" s="51" t="s">
        <v>1444</v>
      </c>
      <c r="C77" s="51" t="s">
        <v>1514</v>
      </c>
      <c r="D77" s="51" t="s">
        <v>1446</v>
      </c>
      <c r="E77" s="51" t="s">
        <v>1538</v>
      </c>
      <c r="F77" s="52">
        <v>607.64859999999999</v>
      </c>
      <c r="G77" s="52">
        <v>1047.67</v>
      </c>
    </row>
    <row r="78" spans="1:7">
      <c r="A78" s="50">
        <v>38868</v>
      </c>
      <c r="B78" s="51" t="s">
        <v>1444</v>
      </c>
      <c r="C78" s="51" t="s">
        <v>1514</v>
      </c>
      <c r="D78" s="51" t="s">
        <v>1460</v>
      </c>
      <c r="E78" s="51" t="s">
        <v>1539</v>
      </c>
      <c r="F78" s="52">
        <v>4494.4470000000001</v>
      </c>
      <c r="G78" s="52">
        <v>9987.66</v>
      </c>
    </row>
    <row r="79" spans="1:7">
      <c r="A79" s="50">
        <v>38706</v>
      </c>
      <c r="B79" s="51" t="s">
        <v>1444</v>
      </c>
      <c r="C79" s="51" t="s">
        <v>1514</v>
      </c>
      <c r="D79" s="51" t="s">
        <v>1502</v>
      </c>
      <c r="E79" s="51" t="s">
        <v>1540</v>
      </c>
      <c r="F79" s="52">
        <v>2212.8230000000003</v>
      </c>
      <c r="G79" s="52">
        <v>5146.1000000000004</v>
      </c>
    </row>
    <row r="80" spans="1:7">
      <c r="A80" s="50">
        <v>38391</v>
      </c>
      <c r="B80" s="51" t="s">
        <v>1450</v>
      </c>
      <c r="C80" s="51" t="s">
        <v>1514</v>
      </c>
      <c r="D80" s="51" t="s">
        <v>1463</v>
      </c>
      <c r="E80" s="51" t="s">
        <v>1541</v>
      </c>
      <c r="F80" s="52">
        <v>1936.7624999999998</v>
      </c>
      <c r="G80" s="52">
        <v>2582.35</v>
      </c>
    </row>
    <row r="81" spans="1:7">
      <c r="A81" s="50">
        <v>38854</v>
      </c>
      <c r="B81" s="51" t="s">
        <v>1444</v>
      </c>
      <c r="C81" s="51" t="s">
        <v>1514</v>
      </c>
      <c r="D81" s="51" t="s">
        <v>1477</v>
      </c>
      <c r="E81" s="51" t="s">
        <v>1542</v>
      </c>
      <c r="F81" s="52">
        <v>2764.3959999999997</v>
      </c>
      <c r="G81" s="52">
        <v>4766.2</v>
      </c>
    </row>
    <row r="82" spans="1:7">
      <c r="A82" s="50">
        <v>38161</v>
      </c>
      <c r="B82" s="51" t="s">
        <v>1470</v>
      </c>
      <c r="C82" s="51" t="s">
        <v>1514</v>
      </c>
      <c r="D82" s="51" t="s">
        <v>1463</v>
      </c>
      <c r="E82" s="51" t="s">
        <v>1543</v>
      </c>
      <c r="F82" s="52">
        <v>1707.8126999999999</v>
      </c>
      <c r="G82" s="52">
        <v>4615.71</v>
      </c>
    </row>
    <row r="83" spans="1:7">
      <c r="A83" s="50">
        <v>38399</v>
      </c>
      <c r="B83" s="51" t="s">
        <v>1470</v>
      </c>
      <c r="C83" s="51" t="s">
        <v>1514</v>
      </c>
      <c r="D83" s="51" t="s">
        <v>1484</v>
      </c>
      <c r="E83" s="51" t="s">
        <v>1544</v>
      </c>
      <c r="F83" s="52">
        <v>4271.12</v>
      </c>
      <c r="G83" s="52">
        <v>7364</v>
      </c>
    </row>
    <row r="84" spans="1:7">
      <c r="A84" s="50">
        <v>38234</v>
      </c>
      <c r="B84" s="51" t="s">
        <v>1450</v>
      </c>
      <c r="C84" s="51" t="s">
        <v>1514</v>
      </c>
      <c r="D84" s="51" t="s">
        <v>1448</v>
      </c>
      <c r="E84" s="51" t="s">
        <v>1545</v>
      </c>
      <c r="F84" s="52">
        <v>5988.93</v>
      </c>
      <c r="G84" s="52">
        <v>7985.24</v>
      </c>
    </row>
    <row r="85" spans="1:7">
      <c r="A85" s="50">
        <v>38620</v>
      </c>
      <c r="B85" s="51" t="s">
        <v>1470</v>
      </c>
      <c r="C85" s="51" t="s">
        <v>1514</v>
      </c>
      <c r="D85" s="51" t="s">
        <v>1467</v>
      </c>
      <c r="E85" s="51" t="s">
        <v>1546</v>
      </c>
      <c r="F85" s="52">
        <v>1503.7125000000001</v>
      </c>
      <c r="G85" s="52">
        <v>2004.95</v>
      </c>
    </row>
    <row r="86" spans="1:7">
      <c r="A86" s="50">
        <v>38346</v>
      </c>
      <c r="B86" s="51" t="s">
        <v>1450</v>
      </c>
      <c r="C86" s="51" t="s">
        <v>1514</v>
      </c>
      <c r="D86" s="51" t="s">
        <v>1448</v>
      </c>
      <c r="E86" s="51" t="s">
        <v>1547</v>
      </c>
      <c r="F86" s="52">
        <v>3664.6785</v>
      </c>
      <c r="G86" s="52">
        <v>8143.73</v>
      </c>
    </row>
    <row r="87" spans="1:7">
      <c r="A87" s="50">
        <v>38260</v>
      </c>
      <c r="B87" s="51" t="s">
        <v>1450</v>
      </c>
      <c r="C87" s="51" t="s">
        <v>1514</v>
      </c>
      <c r="D87" s="51" t="s">
        <v>1471</v>
      </c>
      <c r="E87" s="51" t="s">
        <v>1548</v>
      </c>
      <c r="F87" s="52">
        <v>500.88749999999999</v>
      </c>
      <c r="G87" s="52">
        <v>1353.75</v>
      </c>
    </row>
    <row r="88" spans="1:7">
      <c r="A88" s="50">
        <v>38875</v>
      </c>
      <c r="B88" s="51" t="s">
        <v>1450</v>
      </c>
      <c r="C88" s="51" t="s">
        <v>1514</v>
      </c>
      <c r="D88" s="51" t="s">
        <v>1446</v>
      </c>
      <c r="E88" s="51" t="s">
        <v>1549</v>
      </c>
      <c r="F88" s="52">
        <v>5395.1260000000002</v>
      </c>
      <c r="G88" s="52">
        <v>9809.32</v>
      </c>
    </row>
    <row r="89" spans="1:7">
      <c r="A89" s="50">
        <v>38454</v>
      </c>
      <c r="B89" s="51" t="s">
        <v>1444</v>
      </c>
      <c r="C89" s="51" t="s">
        <v>1514</v>
      </c>
      <c r="D89" s="51" t="s">
        <v>1454</v>
      </c>
      <c r="E89" s="51" t="s">
        <v>1550</v>
      </c>
      <c r="F89" s="52">
        <v>4296.4137999999994</v>
      </c>
      <c r="G89" s="52">
        <v>7407.61</v>
      </c>
    </row>
    <row r="90" spans="1:7">
      <c r="A90" s="50">
        <v>38545</v>
      </c>
      <c r="B90" s="51" t="s">
        <v>1444</v>
      </c>
      <c r="C90" s="51" t="s">
        <v>1514</v>
      </c>
      <c r="D90" s="51" t="s">
        <v>1467</v>
      </c>
      <c r="E90" s="51" t="s">
        <v>1551</v>
      </c>
      <c r="F90" s="52">
        <v>2880.9</v>
      </c>
      <c r="G90" s="52">
        <v>3273.75</v>
      </c>
    </row>
    <row r="91" spans="1:7">
      <c r="A91" s="50">
        <v>38574</v>
      </c>
      <c r="B91" s="51" t="s">
        <v>1444</v>
      </c>
      <c r="C91" s="51" t="s">
        <v>1514</v>
      </c>
      <c r="D91" s="51" t="s">
        <v>1467</v>
      </c>
      <c r="E91" s="51" t="s">
        <v>1552</v>
      </c>
      <c r="F91" s="52">
        <v>526.07939999999996</v>
      </c>
      <c r="G91" s="52">
        <v>891.66</v>
      </c>
    </row>
    <row r="92" spans="1:7">
      <c r="A92" s="50">
        <v>38364</v>
      </c>
      <c r="B92" s="51" t="s">
        <v>1450</v>
      </c>
      <c r="C92" s="51" t="s">
        <v>1514</v>
      </c>
      <c r="D92" s="51" t="s">
        <v>1477</v>
      </c>
      <c r="E92" s="51" t="s">
        <v>1553</v>
      </c>
      <c r="F92" s="52">
        <v>6619.97</v>
      </c>
      <c r="G92" s="52">
        <v>9735.25</v>
      </c>
    </row>
    <row r="93" spans="1:7">
      <c r="A93" s="50">
        <v>38884</v>
      </c>
      <c r="B93" s="51" t="s">
        <v>1444</v>
      </c>
      <c r="C93" s="51" t="s">
        <v>1514</v>
      </c>
      <c r="D93" s="51" t="s">
        <v>1463</v>
      </c>
      <c r="E93" s="51" t="s">
        <v>1554</v>
      </c>
      <c r="F93" s="52">
        <v>1835.8971999999999</v>
      </c>
      <c r="G93" s="52">
        <v>3165.34</v>
      </c>
    </row>
    <row r="94" spans="1:7">
      <c r="A94" s="50">
        <v>38811</v>
      </c>
      <c r="B94" s="51" t="s">
        <v>1444</v>
      </c>
      <c r="C94" s="51" t="s">
        <v>1514</v>
      </c>
      <c r="D94" s="51" t="s">
        <v>1446</v>
      </c>
      <c r="E94" s="51" t="s">
        <v>1555</v>
      </c>
      <c r="F94" s="52">
        <v>1070.9503</v>
      </c>
      <c r="G94" s="52">
        <v>1815.17</v>
      </c>
    </row>
    <row r="95" spans="1:7">
      <c r="A95" s="50">
        <v>38389</v>
      </c>
      <c r="B95" s="51" t="s">
        <v>852</v>
      </c>
      <c r="C95" s="51" t="s">
        <v>1514</v>
      </c>
      <c r="D95" s="51" t="s">
        <v>1484</v>
      </c>
      <c r="E95" s="51" t="s">
        <v>1556</v>
      </c>
      <c r="F95" s="52">
        <v>2084.6947</v>
      </c>
      <c r="G95" s="52">
        <v>5634.31</v>
      </c>
    </row>
    <row r="96" spans="1:7">
      <c r="A96" s="50">
        <v>38202</v>
      </c>
      <c r="B96" s="51" t="s">
        <v>852</v>
      </c>
      <c r="C96" s="51" t="s">
        <v>1557</v>
      </c>
      <c r="D96" s="51" t="s">
        <v>1460</v>
      </c>
      <c r="E96" s="51" t="s">
        <v>1558</v>
      </c>
      <c r="F96" s="52">
        <v>1281.1804999999999</v>
      </c>
      <c r="G96" s="52">
        <v>3462.65</v>
      </c>
    </row>
    <row r="97" spans="1:7">
      <c r="A97" s="50">
        <v>38510</v>
      </c>
      <c r="B97" s="51" t="s">
        <v>1444</v>
      </c>
      <c r="C97" s="51" t="s">
        <v>1557</v>
      </c>
      <c r="D97" s="51" t="s">
        <v>1502</v>
      </c>
      <c r="E97" s="51" t="s">
        <v>1559</v>
      </c>
      <c r="F97" s="52">
        <v>3387.0825000000004</v>
      </c>
      <c r="G97" s="52">
        <v>7526.85</v>
      </c>
    </row>
    <row r="98" spans="1:7">
      <c r="A98" s="50">
        <v>38208</v>
      </c>
      <c r="B98" s="51" t="s">
        <v>1450</v>
      </c>
      <c r="C98" s="51" t="s">
        <v>1557</v>
      </c>
      <c r="D98" s="51" t="s">
        <v>1451</v>
      </c>
      <c r="E98" s="51" t="s">
        <v>1560</v>
      </c>
      <c r="F98" s="52">
        <v>1370.5505000000001</v>
      </c>
      <c r="G98" s="52">
        <v>2491.91</v>
      </c>
    </row>
    <row r="99" spans="1:7">
      <c r="A99" s="50">
        <v>38645</v>
      </c>
      <c r="B99" s="51" t="s">
        <v>1470</v>
      </c>
      <c r="C99" s="51" t="s">
        <v>1557</v>
      </c>
      <c r="D99" s="51" t="s">
        <v>1467</v>
      </c>
      <c r="E99" s="51" t="s">
        <v>1561</v>
      </c>
      <c r="F99" s="52">
        <v>612.12599999999998</v>
      </c>
      <c r="G99" s="52">
        <v>1360.28</v>
      </c>
    </row>
    <row r="100" spans="1:7">
      <c r="A100" s="50">
        <v>38610</v>
      </c>
      <c r="B100" s="51" t="s">
        <v>1444</v>
      </c>
      <c r="C100" s="51" t="s">
        <v>1557</v>
      </c>
      <c r="D100" s="51" t="s">
        <v>1446</v>
      </c>
      <c r="E100" s="51" t="s">
        <v>1562</v>
      </c>
      <c r="F100" s="52">
        <v>3251.3624999999997</v>
      </c>
      <c r="G100" s="52">
        <v>4335.1499999999996</v>
      </c>
    </row>
    <row r="101" spans="1:7">
      <c r="A101" s="50">
        <v>38449</v>
      </c>
      <c r="B101" s="51" t="s">
        <v>852</v>
      </c>
      <c r="C101" s="51" t="s">
        <v>1557</v>
      </c>
      <c r="D101" s="51" t="s">
        <v>1502</v>
      </c>
      <c r="E101" s="51" t="s">
        <v>1563</v>
      </c>
      <c r="F101" s="52">
        <v>4155.9016000000001</v>
      </c>
      <c r="G101" s="52">
        <v>6111.62</v>
      </c>
    </row>
    <row r="102" spans="1:7">
      <c r="A102" s="50">
        <v>38698</v>
      </c>
      <c r="B102" s="51" t="s">
        <v>1444</v>
      </c>
      <c r="C102" s="51" t="s">
        <v>1557</v>
      </c>
      <c r="D102" s="51" t="s">
        <v>1477</v>
      </c>
      <c r="E102" s="51" t="s">
        <v>1564</v>
      </c>
      <c r="F102" s="52">
        <v>92.275999999999996</v>
      </c>
      <c r="G102" s="52">
        <v>135.69999999999999</v>
      </c>
    </row>
    <row r="103" spans="1:7">
      <c r="A103" s="50">
        <v>38332</v>
      </c>
      <c r="B103" s="51" t="s">
        <v>852</v>
      </c>
      <c r="C103" s="51" t="s">
        <v>1557</v>
      </c>
      <c r="D103" s="51" t="s">
        <v>1454</v>
      </c>
      <c r="E103" s="51" t="s">
        <v>1565</v>
      </c>
      <c r="F103" s="52">
        <v>3413.6274000000003</v>
      </c>
      <c r="G103" s="52">
        <v>9226.02</v>
      </c>
    </row>
    <row r="104" spans="1:7">
      <c r="A104" s="50">
        <v>38621</v>
      </c>
      <c r="B104" s="51" t="s">
        <v>1444</v>
      </c>
      <c r="C104" s="51" t="s">
        <v>1557</v>
      </c>
      <c r="D104" s="51" t="s">
        <v>1484</v>
      </c>
      <c r="E104" s="51" t="s">
        <v>1566</v>
      </c>
      <c r="F104" s="52">
        <v>1731.3522</v>
      </c>
      <c r="G104" s="52">
        <v>2985.09</v>
      </c>
    </row>
    <row r="105" spans="1:7">
      <c r="A105" s="50">
        <v>38200</v>
      </c>
      <c r="B105" s="51" t="s">
        <v>1444</v>
      </c>
      <c r="C105" s="51" t="s">
        <v>1557</v>
      </c>
      <c r="D105" s="51" t="s">
        <v>1448</v>
      </c>
      <c r="E105" s="51" t="s">
        <v>1567</v>
      </c>
      <c r="F105" s="52">
        <v>4595.2060000000001</v>
      </c>
      <c r="G105" s="52">
        <v>8354.92</v>
      </c>
    </row>
    <row r="106" spans="1:7">
      <c r="A106" s="50">
        <v>38665</v>
      </c>
      <c r="B106" s="51" t="s">
        <v>1444</v>
      </c>
      <c r="C106" s="51" t="s">
        <v>1557</v>
      </c>
      <c r="D106" s="51" t="s">
        <v>1463</v>
      </c>
      <c r="E106" s="51" t="s">
        <v>1568</v>
      </c>
      <c r="F106" s="52">
        <v>203.685</v>
      </c>
      <c r="G106" s="52">
        <v>271.58</v>
      </c>
    </row>
    <row r="107" spans="1:7">
      <c r="A107" s="50">
        <v>38373</v>
      </c>
      <c r="B107" s="51" t="s">
        <v>1450</v>
      </c>
      <c r="C107" s="51" t="s">
        <v>1557</v>
      </c>
      <c r="D107" s="51" t="s">
        <v>1458</v>
      </c>
      <c r="E107" s="51" t="s">
        <v>1569</v>
      </c>
      <c r="F107" s="52">
        <v>8615.6224000000002</v>
      </c>
      <c r="G107" s="52">
        <v>9790.48</v>
      </c>
    </row>
    <row r="108" spans="1:7">
      <c r="A108" s="50">
        <v>38867</v>
      </c>
      <c r="B108" s="51" t="s">
        <v>1022</v>
      </c>
      <c r="C108" s="51" t="s">
        <v>1557</v>
      </c>
      <c r="D108" s="51" t="s">
        <v>1467</v>
      </c>
      <c r="E108" s="51" t="s">
        <v>1570</v>
      </c>
      <c r="F108" s="52">
        <v>1117.5012999999999</v>
      </c>
      <c r="G108" s="52">
        <v>1894.07</v>
      </c>
    </row>
    <row r="109" spans="1:7">
      <c r="A109" s="50">
        <v>38676</v>
      </c>
      <c r="B109" s="51" t="s">
        <v>1444</v>
      </c>
      <c r="C109" s="51" t="s">
        <v>1557</v>
      </c>
      <c r="D109" s="51" t="s">
        <v>1484</v>
      </c>
      <c r="E109" s="51" t="s">
        <v>1571</v>
      </c>
      <c r="F109" s="52">
        <v>1950.3045000000002</v>
      </c>
      <c r="G109" s="52">
        <v>4334.01</v>
      </c>
    </row>
    <row r="110" spans="1:7">
      <c r="A110" s="50">
        <v>38216</v>
      </c>
      <c r="B110" s="51" t="s">
        <v>1450</v>
      </c>
      <c r="C110" s="51" t="s">
        <v>1557</v>
      </c>
      <c r="D110" s="51" t="s">
        <v>1454</v>
      </c>
      <c r="E110" s="51" t="s">
        <v>1572</v>
      </c>
      <c r="F110" s="52">
        <v>3418.5360000000005</v>
      </c>
      <c r="G110" s="52">
        <v>6215.52</v>
      </c>
    </row>
    <row r="111" spans="1:7">
      <c r="A111" s="50">
        <v>38467</v>
      </c>
      <c r="B111" s="51" t="s">
        <v>852</v>
      </c>
      <c r="C111" s="51" t="s">
        <v>1557</v>
      </c>
      <c r="D111" s="51" t="s">
        <v>1458</v>
      </c>
      <c r="E111" s="51" t="s">
        <v>1573</v>
      </c>
      <c r="F111" s="52">
        <v>4662.3044</v>
      </c>
      <c r="G111" s="52">
        <v>6856.33</v>
      </c>
    </row>
    <row r="112" spans="1:7">
      <c r="A112" s="50">
        <v>38504</v>
      </c>
      <c r="B112" s="51" t="s">
        <v>1022</v>
      </c>
      <c r="C112" s="51" t="s">
        <v>1557</v>
      </c>
      <c r="D112" s="51" t="s">
        <v>1477</v>
      </c>
      <c r="E112" s="51" t="s">
        <v>1574</v>
      </c>
      <c r="F112" s="52">
        <v>1205.9256</v>
      </c>
      <c r="G112" s="52">
        <v>1773.42</v>
      </c>
    </row>
    <row r="113" spans="1:7">
      <c r="A113" s="50">
        <v>38777</v>
      </c>
      <c r="B113" s="51" t="s">
        <v>1450</v>
      </c>
      <c r="C113" s="51" t="s">
        <v>1557</v>
      </c>
      <c r="D113" s="51" t="s">
        <v>1458</v>
      </c>
      <c r="E113" s="51" t="s">
        <v>1575</v>
      </c>
      <c r="F113" s="52">
        <v>3185.7074000000002</v>
      </c>
      <c r="G113" s="52">
        <v>8610.02</v>
      </c>
    </row>
    <row r="114" spans="1:7">
      <c r="A114" s="50">
        <v>38254</v>
      </c>
      <c r="B114" s="51" t="s">
        <v>1022</v>
      </c>
      <c r="C114" s="51" t="s">
        <v>1557</v>
      </c>
      <c r="D114" s="51" t="s">
        <v>1448</v>
      </c>
      <c r="E114" s="51" t="s">
        <v>1576</v>
      </c>
      <c r="F114" s="52">
        <v>1267.3980000000001</v>
      </c>
      <c r="G114" s="52">
        <v>2304.36</v>
      </c>
    </row>
    <row r="115" spans="1:7">
      <c r="A115" s="50">
        <v>38718</v>
      </c>
      <c r="B115" s="51" t="s">
        <v>1022</v>
      </c>
      <c r="C115" s="51" t="s">
        <v>1557</v>
      </c>
      <c r="D115" s="51" t="s">
        <v>1463</v>
      </c>
      <c r="E115" s="51" t="s">
        <v>1577</v>
      </c>
      <c r="F115" s="52">
        <v>4341.1787000000004</v>
      </c>
      <c r="G115" s="52">
        <v>7357.93</v>
      </c>
    </row>
    <row r="116" spans="1:7">
      <c r="A116" s="50">
        <v>38446</v>
      </c>
      <c r="B116" s="51" t="s">
        <v>1450</v>
      </c>
      <c r="C116" s="51" t="s">
        <v>1557</v>
      </c>
      <c r="D116" s="51" t="s">
        <v>1502</v>
      </c>
      <c r="E116" s="51" t="s">
        <v>1578</v>
      </c>
      <c r="F116" s="52">
        <v>1454.9974999999999</v>
      </c>
      <c r="G116" s="52">
        <v>2645.45</v>
      </c>
    </row>
    <row r="117" spans="1:7">
      <c r="A117" s="50">
        <v>38632</v>
      </c>
      <c r="B117" s="51" t="s">
        <v>1470</v>
      </c>
      <c r="C117" s="51" t="s">
        <v>1557</v>
      </c>
      <c r="D117" s="51" t="s">
        <v>1456</v>
      </c>
      <c r="E117" s="51" t="s">
        <v>1579</v>
      </c>
      <c r="F117" s="52">
        <v>3641.6343999999999</v>
      </c>
      <c r="G117" s="52">
        <v>6278.68</v>
      </c>
    </row>
    <row r="118" spans="1:7">
      <c r="A118" s="50">
        <v>38462</v>
      </c>
      <c r="B118" s="51" t="s">
        <v>1444</v>
      </c>
      <c r="C118" s="51" t="s">
        <v>1557</v>
      </c>
      <c r="D118" s="51" t="s">
        <v>1460</v>
      </c>
      <c r="E118" s="51" t="s">
        <v>1580</v>
      </c>
      <c r="F118" s="52">
        <v>640.66329999999994</v>
      </c>
      <c r="G118" s="52">
        <v>1085.8699999999999</v>
      </c>
    </row>
    <row r="119" spans="1:7">
      <c r="A119" s="50">
        <v>38297</v>
      </c>
      <c r="B119" s="51" t="s">
        <v>1444</v>
      </c>
      <c r="C119" s="51" t="s">
        <v>1557</v>
      </c>
      <c r="D119" s="51" t="s">
        <v>1446</v>
      </c>
      <c r="E119" s="51" t="s">
        <v>1581</v>
      </c>
      <c r="F119" s="52">
        <v>563.5630000000001</v>
      </c>
      <c r="G119" s="52">
        <v>1024.6600000000001</v>
      </c>
    </row>
    <row r="120" spans="1:7">
      <c r="A120" s="50">
        <v>38597</v>
      </c>
      <c r="B120" s="51" t="s">
        <v>1444</v>
      </c>
      <c r="C120" s="51" t="s">
        <v>1557</v>
      </c>
      <c r="D120" s="51" t="s">
        <v>1448</v>
      </c>
      <c r="E120" s="51" t="s">
        <v>1582</v>
      </c>
      <c r="F120" s="52">
        <v>4357.2449999999999</v>
      </c>
      <c r="G120" s="52">
        <v>5809.66</v>
      </c>
    </row>
    <row r="121" spans="1:7">
      <c r="A121" s="50">
        <v>38722</v>
      </c>
      <c r="B121" s="51" t="s">
        <v>1444</v>
      </c>
      <c r="C121" s="51" t="s">
        <v>1557</v>
      </c>
      <c r="D121" s="51" t="s">
        <v>1448</v>
      </c>
      <c r="E121" s="51" t="s">
        <v>1583</v>
      </c>
      <c r="F121" s="52">
        <v>241.6575</v>
      </c>
      <c r="G121" s="52">
        <v>322.20999999999998</v>
      </c>
    </row>
    <row r="122" spans="1:7">
      <c r="A122" s="50">
        <v>38276</v>
      </c>
      <c r="B122" s="51" t="s">
        <v>1450</v>
      </c>
      <c r="C122" s="51" t="s">
        <v>1557</v>
      </c>
      <c r="D122" s="51" t="s">
        <v>1477</v>
      </c>
      <c r="E122" s="51" t="s">
        <v>1584</v>
      </c>
      <c r="F122" s="52">
        <v>4250.1646000000001</v>
      </c>
      <c r="G122" s="52">
        <v>7327.87</v>
      </c>
    </row>
    <row r="123" spans="1:7">
      <c r="A123" s="50">
        <v>38348</v>
      </c>
      <c r="B123" s="51" t="s">
        <v>1450</v>
      </c>
      <c r="C123" s="51" t="s">
        <v>1557</v>
      </c>
      <c r="D123" s="51" t="s">
        <v>1477</v>
      </c>
      <c r="E123" s="51" t="s">
        <v>1585</v>
      </c>
      <c r="F123" s="52">
        <v>3396.2484999999997</v>
      </c>
      <c r="G123" s="52">
        <v>9179.0499999999993</v>
      </c>
    </row>
    <row r="124" spans="1:7">
      <c r="A124" s="50">
        <v>38442</v>
      </c>
      <c r="B124" s="51" t="s">
        <v>1022</v>
      </c>
      <c r="C124" s="51" t="s">
        <v>1557</v>
      </c>
      <c r="D124" s="51" t="s">
        <v>1477</v>
      </c>
      <c r="E124" s="51" t="s">
        <v>1586</v>
      </c>
      <c r="F124" s="52">
        <v>2944.1</v>
      </c>
      <c r="G124" s="52">
        <v>4990</v>
      </c>
    </row>
    <row r="125" spans="1:7">
      <c r="A125" s="50">
        <v>38330</v>
      </c>
      <c r="B125" s="51" t="s">
        <v>1470</v>
      </c>
      <c r="C125" s="51" t="s">
        <v>1557</v>
      </c>
      <c r="D125" s="51" t="s">
        <v>1454</v>
      </c>
      <c r="E125" s="51" t="s">
        <v>1587</v>
      </c>
      <c r="F125" s="52">
        <v>2935.0364</v>
      </c>
      <c r="G125" s="52">
        <v>4316.2299999999996</v>
      </c>
    </row>
    <row r="126" spans="1:7">
      <c r="A126" s="50">
        <v>38537</v>
      </c>
      <c r="B126" s="51" t="s">
        <v>1444</v>
      </c>
      <c r="C126" s="51" t="s">
        <v>1557</v>
      </c>
      <c r="D126" s="51" t="s">
        <v>1477</v>
      </c>
      <c r="E126" s="51" t="s">
        <v>1588</v>
      </c>
      <c r="F126" s="52">
        <v>3442.4258</v>
      </c>
      <c r="G126" s="52">
        <v>5834.62</v>
      </c>
    </row>
    <row r="127" spans="1:7">
      <c r="A127" s="50">
        <v>38515</v>
      </c>
      <c r="B127" s="51" t="s">
        <v>1470</v>
      </c>
      <c r="C127" s="51" t="s">
        <v>1557</v>
      </c>
      <c r="D127" s="51" t="s">
        <v>1471</v>
      </c>
      <c r="E127" s="51" t="s">
        <v>1589</v>
      </c>
      <c r="F127" s="52">
        <v>3438.0891999999994</v>
      </c>
      <c r="G127" s="52">
        <v>5927.74</v>
      </c>
    </row>
    <row r="128" spans="1:7">
      <c r="A128" s="50">
        <v>38477</v>
      </c>
      <c r="B128" s="51" t="s">
        <v>852</v>
      </c>
      <c r="C128" s="51" t="s">
        <v>1557</v>
      </c>
      <c r="D128" s="51" t="s">
        <v>1477</v>
      </c>
      <c r="E128" s="51" t="s">
        <v>1590</v>
      </c>
      <c r="F128" s="52">
        <v>5754.9366999999993</v>
      </c>
      <c r="G128" s="52">
        <v>9754.1299999999992</v>
      </c>
    </row>
    <row r="129" spans="1:7">
      <c r="A129" s="50">
        <v>38702</v>
      </c>
      <c r="B129" s="51" t="s">
        <v>1450</v>
      </c>
      <c r="C129" s="51" t="s">
        <v>1557</v>
      </c>
      <c r="D129" s="51" t="s">
        <v>1467</v>
      </c>
      <c r="E129" s="51" t="s">
        <v>1591</v>
      </c>
      <c r="F129" s="52">
        <v>3978.1851999999994</v>
      </c>
      <c r="G129" s="52">
        <v>6858.94</v>
      </c>
    </row>
    <row r="130" spans="1:7">
      <c r="A130" s="50">
        <v>38415</v>
      </c>
      <c r="B130" s="51" t="s">
        <v>1450</v>
      </c>
      <c r="C130" s="51" t="s">
        <v>1557</v>
      </c>
      <c r="D130" s="51" t="s">
        <v>1460</v>
      </c>
      <c r="E130" s="51" t="s">
        <v>1592</v>
      </c>
      <c r="F130" s="52">
        <v>5245.7053000000005</v>
      </c>
      <c r="G130" s="52">
        <v>5610.38</v>
      </c>
    </row>
    <row r="131" spans="1:7">
      <c r="A131" s="50">
        <v>38254</v>
      </c>
      <c r="B131" s="51" t="s">
        <v>852</v>
      </c>
      <c r="C131" s="51" t="s">
        <v>1557</v>
      </c>
      <c r="D131" s="51" t="s">
        <v>1451</v>
      </c>
      <c r="E131" s="51" t="s">
        <v>1593</v>
      </c>
      <c r="F131" s="52">
        <v>6159.0388000000003</v>
      </c>
      <c r="G131" s="52">
        <v>9057.41</v>
      </c>
    </row>
    <row r="132" spans="1:7">
      <c r="A132" s="50">
        <v>38777</v>
      </c>
      <c r="B132" s="51" t="s">
        <v>1444</v>
      </c>
      <c r="C132" s="51" t="s">
        <v>1594</v>
      </c>
      <c r="D132" s="51" t="s">
        <v>1451</v>
      </c>
      <c r="E132" s="51" t="s">
        <v>1595</v>
      </c>
      <c r="F132" s="52">
        <v>1885.7070000000001</v>
      </c>
      <c r="G132" s="52">
        <v>4190.46</v>
      </c>
    </row>
    <row r="133" spans="1:7">
      <c r="A133" s="50">
        <v>38229</v>
      </c>
      <c r="B133" s="51" t="s">
        <v>1450</v>
      </c>
      <c r="C133" s="51" t="s">
        <v>1594</v>
      </c>
      <c r="D133" s="51" t="s">
        <v>1471</v>
      </c>
      <c r="E133" s="51" t="s">
        <v>1524</v>
      </c>
      <c r="F133" s="52">
        <v>3931.9823999999994</v>
      </c>
      <c r="G133" s="52">
        <v>6779.28</v>
      </c>
    </row>
    <row r="134" spans="1:7">
      <c r="A134" s="50">
        <v>38386</v>
      </c>
      <c r="B134" s="51" t="s">
        <v>1022</v>
      </c>
      <c r="C134" s="51" t="s">
        <v>1594</v>
      </c>
      <c r="D134" s="51" t="s">
        <v>1446</v>
      </c>
      <c r="E134" s="51" t="s">
        <v>1596</v>
      </c>
      <c r="F134" s="52">
        <v>5162.8456000000006</v>
      </c>
      <c r="G134" s="52">
        <v>5521.76</v>
      </c>
    </row>
    <row r="135" spans="1:7">
      <c r="A135" s="50">
        <v>38840</v>
      </c>
      <c r="B135" s="51" t="s">
        <v>1444</v>
      </c>
      <c r="C135" s="51" t="s">
        <v>1594</v>
      </c>
      <c r="D135" s="51" t="s">
        <v>1463</v>
      </c>
      <c r="E135" s="51" t="s">
        <v>1597</v>
      </c>
      <c r="F135" s="52">
        <v>2075.59</v>
      </c>
      <c r="G135" s="52">
        <v>3773.8</v>
      </c>
    </row>
    <row r="136" spans="1:7">
      <c r="A136" s="50">
        <v>38790</v>
      </c>
      <c r="B136" s="51" t="s">
        <v>1470</v>
      </c>
      <c r="C136" s="51" t="s">
        <v>1594</v>
      </c>
      <c r="D136" s="51" t="s">
        <v>1471</v>
      </c>
      <c r="E136" s="51" t="s">
        <v>1598</v>
      </c>
      <c r="F136" s="52">
        <v>4846.16</v>
      </c>
      <c r="G136" s="52">
        <v>5507</v>
      </c>
    </row>
    <row r="137" spans="1:7">
      <c r="A137" s="50">
        <v>38638</v>
      </c>
      <c r="B137" s="51" t="s">
        <v>1470</v>
      </c>
      <c r="C137" s="51" t="s">
        <v>1594</v>
      </c>
      <c r="D137" s="51" t="s">
        <v>1502</v>
      </c>
      <c r="E137" s="51" t="s">
        <v>1599</v>
      </c>
      <c r="F137" s="52">
        <v>2395.2467999999999</v>
      </c>
      <c r="G137" s="52">
        <v>6473.64</v>
      </c>
    </row>
    <row r="138" spans="1:7">
      <c r="A138" s="50">
        <v>38726</v>
      </c>
      <c r="B138" s="51" t="s">
        <v>1444</v>
      </c>
      <c r="C138" s="51" t="s">
        <v>1594</v>
      </c>
      <c r="D138" s="51" t="s">
        <v>1477</v>
      </c>
      <c r="E138" s="51" t="s">
        <v>1600</v>
      </c>
      <c r="F138" s="52">
        <v>725.55250000000001</v>
      </c>
      <c r="G138" s="52">
        <v>1229.75</v>
      </c>
    </row>
    <row r="139" spans="1:7">
      <c r="A139" s="50">
        <v>38583</v>
      </c>
      <c r="B139" s="51" t="s">
        <v>1444</v>
      </c>
      <c r="C139" s="51" t="s">
        <v>1594</v>
      </c>
      <c r="D139" s="51" t="s">
        <v>1502</v>
      </c>
      <c r="E139" s="51" t="s">
        <v>1601</v>
      </c>
      <c r="F139" s="52">
        <v>4217.7151999999996</v>
      </c>
      <c r="G139" s="52">
        <v>9808.64</v>
      </c>
    </row>
    <row r="140" spans="1:7">
      <c r="A140" s="50">
        <v>38855</v>
      </c>
      <c r="B140" s="51" t="s">
        <v>1444</v>
      </c>
      <c r="C140" s="51" t="s">
        <v>1594</v>
      </c>
      <c r="D140" s="51" t="s">
        <v>1484</v>
      </c>
      <c r="E140" s="51" t="s">
        <v>1602</v>
      </c>
      <c r="F140" s="52">
        <v>4246.5736500000003</v>
      </c>
      <c r="G140" s="52">
        <v>4541.79</v>
      </c>
    </row>
    <row r="141" spans="1:7">
      <c r="A141" s="50">
        <v>38784</v>
      </c>
      <c r="B141" s="51" t="s">
        <v>1022</v>
      </c>
      <c r="C141" s="51" t="s">
        <v>1594</v>
      </c>
      <c r="D141" s="51" t="s">
        <v>1456</v>
      </c>
      <c r="E141" s="51" t="s">
        <v>1603</v>
      </c>
      <c r="F141" s="52">
        <v>1701.144</v>
      </c>
      <c r="G141" s="52">
        <v>3780.32</v>
      </c>
    </row>
    <row r="142" spans="1:7">
      <c r="A142" s="50">
        <v>38754</v>
      </c>
      <c r="B142" s="51" t="s">
        <v>852</v>
      </c>
      <c r="C142" s="51" t="s">
        <v>1594</v>
      </c>
      <c r="D142" s="51" t="s">
        <v>1454</v>
      </c>
      <c r="E142" s="51" t="s">
        <v>1604</v>
      </c>
      <c r="F142" s="52">
        <v>1297.0133999999998</v>
      </c>
      <c r="G142" s="52">
        <v>2236.23</v>
      </c>
    </row>
    <row r="143" spans="1:7">
      <c r="A143" s="50">
        <v>38381</v>
      </c>
      <c r="B143" s="51" t="s">
        <v>852</v>
      </c>
      <c r="C143" s="51" t="s">
        <v>1594</v>
      </c>
      <c r="D143" s="51" t="s">
        <v>1477</v>
      </c>
      <c r="E143" s="51" t="s">
        <v>1605</v>
      </c>
      <c r="F143" s="52">
        <v>969.03510000000006</v>
      </c>
      <c r="G143" s="52">
        <v>2253.5700000000002</v>
      </c>
    </row>
    <row r="144" spans="1:7">
      <c r="A144" s="50">
        <v>38417</v>
      </c>
      <c r="B144" s="51" t="s">
        <v>1470</v>
      </c>
      <c r="C144" s="51" t="s">
        <v>1594</v>
      </c>
      <c r="D144" s="51" t="s">
        <v>1446</v>
      </c>
      <c r="E144" s="51" t="s">
        <v>1606</v>
      </c>
      <c r="F144" s="52">
        <v>3154.7064</v>
      </c>
      <c r="G144" s="52">
        <v>5346.96</v>
      </c>
    </row>
    <row r="145" spans="1:7">
      <c r="A145" s="50">
        <v>38850</v>
      </c>
      <c r="B145" s="51" t="s">
        <v>852</v>
      </c>
      <c r="C145" s="51" t="s">
        <v>1594</v>
      </c>
      <c r="D145" s="51" t="s">
        <v>1446</v>
      </c>
      <c r="E145" s="51" t="s">
        <v>1607</v>
      </c>
      <c r="F145" s="52">
        <v>2666.1385999999998</v>
      </c>
      <c r="G145" s="52">
        <v>7205.78</v>
      </c>
    </row>
    <row r="146" spans="1:7">
      <c r="A146" s="50">
        <v>38226</v>
      </c>
      <c r="B146" s="51" t="s">
        <v>1022</v>
      </c>
      <c r="C146" s="51" t="s">
        <v>1594</v>
      </c>
      <c r="D146" s="51" t="s">
        <v>1451</v>
      </c>
      <c r="E146" s="51" t="s">
        <v>1608</v>
      </c>
      <c r="F146" s="52">
        <v>4832.6850000000004</v>
      </c>
      <c r="G146" s="52">
        <v>8786.7000000000007</v>
      </c>
    </row>
    <row r="147" spans="1:7">
      <c r="A147" s="50">
        <v>38313</v>
      </c>
      <c r="B147" s="51" t="s">
        <v>1444</v>
      </c>
      <c r="C147" s="51" t="s">
        <v>1594</v>
      </c>
      <c r="D147" s="51" t="s">
        <v>1484</v>
      </c>
      <c r="E147" s="51" t="s">
        <v>1609</v>
      </c>
      <c r="F147" s="52">
        <v>7012.7711500000005</v>
      </c>
      <c r="G147" s="52">
        <v>7500.29</v>
      </c>
    </row>
    <row r="148" spans="1:7">
      <c r="A148" s="50">
        <v>38460</v>
      </c>
      <c r="B148" s="51" t="s">
        <v>1022</v>
      </c>
      <c r="C148" s="51" t="s">
        <v>1594</v>
      </c>
      <c r="D148" s="51" t="s">
        <v>1458</v>
      </c>
      <c r="E148" s="51" t="s">
        <v>1610</v>
      </c>
      <c r="F148" s="52">
        <v>45.006500000000003</v>
      </c>
      <c r="G148" s="52">
        <v>81.83</v>
      </c>
    </row>
    <row r="149" spans="1:7">
      <c r="A149" s="50">
        <v>38725</v>
      </c>
      <c r="B149" s="51" t="s">
        <v>852</v>
      </c>
      <c r="C149" s="51" t="s">
        <v>1594</v>
      </c>
      <c r="D149" s="51" t="s">
        <v>1477</v>
      </c>
      <c r="E149" s="51" t="s">
        <v>1611</v>
      </c>
      <c r="F149" s="52">
        <v>2173.2177999999999</v>
      </c>
      <c r="G149" s="52">
        <v>3683.42</v>
      </c>
    </row>
    <row r="150" spans="1:7">
      <c r="A150" s="50">
        <v>38393</v>
      </c>
      <c r="B150" s="51" t="s">
        <v>1022</v>
      </c>
      <c r="C150" s="51" t="s">
        <v>1594</v>
      </c>
      <c r="D150" s="51" t="s">
        <v>1467</v>
      </c>
      <c r="E150" s="51" t="s">
        <v>1612</v>
      </c>
      <c r="F150" s="52">
        <v>3806.2051999999999</v>
      </c>
      <c r="G150" s="52">
        <v>8851.64</v>
      </c>
    </row>
    <row r="151" spans="1:7">
      <c r="A151" s="50">
        <v>38239</v>
      </c>
      <c r="B151" s="51" t="s">
        <v>1022</v>
      </c>
      <c r="C151" s="51" t="s">
        <v>1594</v>
      </c>
      <c r="D151" s="51" t="s">
        <v>1471</v>
      </c>
      <c r="E151" s="51" t="s">
        <v>1613</v>
      </c>
      <c r="F151" s="52">
        <v>1724.0325999999998</v>
      </c>
      <c r="G151" s="52">
        <v>2972.47</v>
      </c>
    </row>
    <row r="152" spans="1:7">
      <c r="A152" s="50">
        <v>38807</v>
      </c>
      <c r="B152" s="51" t="s">
        <v>852</v>
      </c>
      <c r="C152" s="51" t="s">
        <v>1594</v>
      </c>
      <c r="D152" s="51" t="s">
        <v>1479</v>
      </c>
      <c r="E152" s="51" t="s">
        <v>1614</v>
      </c>
      <c r="F152" s="52">
        <v>892.64960000000008</v>
      </c>
      <c r="G152" s="52">
        <v>1312.72</v>
      </c>
    </row>
    <row r="153" spans="1:7">
      <c r="A153" s="50">
        <v>38513</v>
      </c>
      <c r="B153" s="51" t="s">
        <v>1444</v>
      </c>
      <c r="C153" s="51" t="s">
        <v>1594</v>
      </c>
      <c r="D153" s="51" t="s">
        <v>1467</v>
      </c>
      <c r="E153" s="51" t="s">
        <v>1615</v>
      </c>
      <c r="F153" s="52">
        <v>5331.8281500000003</v>
      </c>
      <c r="G153" s="52">
        <v>5702.49</v>
      </c>
    </row>
    <row r="154" spans="1:7">
      <c r="A154" s="50">
        <v>38274</v>
      </c>
      <c r="B154" s="51" t="s">
        <v>1450</v>
      </c>
      <c r="C154" s="51" t="s">
        <v>1594</v>
      </c>
      <c r="D154" s="51" t="s">
        <v>1471</v>
      </c>
      <c r="E154" s="51" t="s">
        <v>1616</v>
      </c>
      <c r="F154" s="52">
        <v>2317.3040000000001</v>
      </c>
      <c r="G154" s="52">
        <v>3407.8</v>
      </c>
    </row>
    <row r="155" spans="1:7">
      <c r="A155" s="50">
        <v>38434</v>
      </c>
      <c r="B155" s="51" t="s">
        <v>1450</v>
      </c>
      <c r="C155" s="51" t="s">
        <v>1594</v>
      </c>
      <c r="D155" s="51" t="s">
        <v>1467</v>
      </c>
      <c r="E155" s="51" t="s">
        <v>1617</v>
      </c>
      <c r="F155" s="52">
        <v>944.41020000000003</v>
      </c>
      <c r="G155" s="52">
        <v>2552.46</v>
      </c>
    </row>
    <row r="156" spans="1:7">
      <c r="A156" s="50">
        <v>38266</v>
      </c>
      <c r="B156" s="51" t="s">
        <v>1444</v>
      </c>
      <c r="C156" s="51" t="s">
        <v>1594</v>
      </c>
      <c r="D156" s="51" t="s">
        <v>1471</v>
      </c>
      <c r="E156" s="51" t="s">
        <v>1618</v>
      </c>
      <c r="F156" s="52">
        <v>3671.5798</v>
      </c>
      <c r="G156" s="52">
        <v>6330.31</v>
      </c>
    </row>
    <row r="157" spans="1:7">
      <c r="A157" s="50">
        <v>38443</v>
      </c>
      <c r="B157" s="51" t="s">
        <v>1450</v>
      </c>
      <c r="C157" s="51" t="s">
        <v>1594</v>
      </c>
      <c r="D157" s="51" t="s">
        <v>1484</v>
      </c>
      <c r="E157" s="51" t="s">
        <v>1619</v>
      </c>
      <c r="F157" s="52">
        <v>6032.3582000000006</v>
      </c>
      <c r="G157" s="52">
        <v>6451.72</v>
      </c>
    </row>
    <row r="158" spans="1:7">
      <c r="A158" s="50">
        <v>38446</v>
      </c>
      <c r="B158" s="51" t="s">
        <v>1450</v>
      </c>
      <c r="C158" s="51" t="s">
        <v>1594</v>
      </c>
      <c r="D158" s="51" t="s">
        <v>1484</v>
      </c>
      <c r="E158" s="51" t="s">
        <v>1620</v>
      </c>
      <c r="F158" s="52">
        <v>3918.3584000000001</v>
      </c>
      <c r="G158" s="52">
        <v>4452.68</v>
      </c>
    </row>
    <row r="159" spans="1:7">
      <c r="A159" s="50">
        <v>38217</v>
      </c>
      <c r="B159" s="51" t="s">
        <v>1444</v>
      </c>
      <c r="C159" s="51" t="s">
        <v>1594</v>
      </c>
      <c r="D159" s="51" t="s">
        <v>1467</v>
      </c>
      <c r="E159" s="51" t="s">
        <v>1621</v>
      </c>
      <c r="F159" s="52">
        <v>2991.7649999999999</v>
      </c>
      <c r="G159" s="52">
        <v>3989.02</v>
      </c>
    </row>
    <row r="160" spans="1:7">
      <c r="A160" s="50">
        <v>38410</v>
      </c>
      <c r="B160" s="51" t="s">
        <v>1022</v>
      </c>
      <c r="C160" s="51" t="s">
        <v>1594</v>
      </c>
      <c r="D160" s="51" t="s">
        <v>1467</v>
      </c>
      <c r="E160" s="51" t="s">
        <v>1622</v>
      </c>
      <c r="F160" s="52">
        <v>2790.2655</v>
      </c>
      <c r="G160" s="52">
        <v>6200.59</v>
      </c>
    </row>
    <row r="161" spans="1:7">
      <c r="A161" s="50">
        <v>38876</v>
      </c>
      <c r="B161" s="51" t="s">
        <v>1444</v>
      </c>
      <c r="C161" s="51" t="s">
        <v>1594</v>
      </c>
      <c r="D161" s="51" t="s">
        <v>1451</v>
      </c>
      <c r="E161" s="51" t="s">
        <v>1623</v>
      </c>
      <c r="F161" s="52">
        <v>4295.7172</v>
      </c>
      <c r="G161" s="52">
        <v>9990.0400000000009</v>
      </c>
    </row>
    <row r="162" spans="1:7">
      <c r="A162" s="50">
        <v>38337</v>
      </c>
      <c r="B162" s="51" t="s">
        <v>1450</v>
      </c>
      <c r="C162" s="51" t="s">
        <v>1594</v>
      </c>
      <c r="D162" s="51" t="s">
        <v>1448</v>
      </c>
      <c r="E162" s="51" t="s">
        <v>1624</v>
      </c>
      <c r="F162" s="52">
        <v>4145.5819000000001</v>
      </c>
      <c r="G162" s="52">
        <v>7026.41</v>
      </c>
    </row>
    <row r="163" spans="1:7">
      <c r="A163" s="50">
        <v>38589</v>
      </c>
      <c r="B163" s="51" t="s">
        <v>1022</v>
      </c>
      <c r="C163" s="51" t="s">
        <v>1594</v>
      </c>
      <c r="D163" s="51" t="s">
        <v>1502</v>
      </c>
      <c r="E163" s="51" t="s">
        <v>1625</v>
      </c>
      <c r="F163" s="52">
        <v>4355.7929999999997</v>
      </c>
      <c r="G163" s="52">
        <v>7382.7</v>
      </c>
    </row>
    <row r="164" spans="1:7">
      <c r="A164" s="50">
        <v>38543</v>
      </c>
      <c r="B164" s="51" t="s">
        <v>1450</v>
      </c>
      <c r="C164" s="51" t="s">
        <v>1594</v>
      </c>
      <c r="D164" s="51" t="s">
        <v>1502</v>
      </c>
      <c r="E164" s="51" t="s">
        <v>1626</v>
      </c>
      <c r="F164" s="52">
        <v>3381.0748000000003</v>
      </c>
      <c r="G164" s="52">
        <v>9138.0400000000009</v>
      </c>
    </row>
    <row r="165" spans="1:7">
      <c r="A165" s="50">
        <v>38736</v>
      </c>
      <c r="B165" s="51" t="s">
        <v>1470</v>
      </c>
      <c r="C165" s="51" t="s">
        <v>1594</v>
      </c>
      <c r="D165" s="51" t="s">
        <v>1477</v>
      </c>
      <c r="E165" s="51" t="s">
        <v>1627</v>
      </c>
      <c r="F165" s="52">
        <v>3345.5524000000005</v>
      </c>
      <c r="G165" s="52">
        <v>4919.93</v>
      </c>
    </row>
    <row r="166" spans="1:7">
      <c r="A166" s="50">
        <v>38535</v>
      </c>
      <c r="B166" s="51" t="s">
        <v>1022</v>
      </c>
      <c r="C166" s="51" t="s">
        <v>1594</v>
      </c>
      <c r="D166" s="51" t="s">
        <v>1463</v>
      </c>
      <c r="E166" s="51" t="s">
        <v>1628</v>
      </c>
      <c r="F166" s="52">
        <v>2727.48</v>
      </c>
      <c r="G166" s="52">
        <v>3636.64</v>
      </c>
    </row>
    <row r="167" spans="1:7">
      <c r="A167" s="50">
        <v>38531</v>
      </c>
      <c r="B167" s="51" t="s">
        <v>1444</v>
      </c>
      <c r="C167" s="51" t="s">
        <v>1594</v>
      </c>
      <c r="D167" s="51" t="s">
        <v>1458</v>
      </c>
      <c r="E167" s="51" t="s">
        <v>1629</v>
      </c>
      <c r="F167" s="52">
        <v>3354.5776000000001</v>
      </c>
      <c r="G167" s="52">
        <v>3812.02</v>
      </c>
    </row>
    <row r="168" spans="1:7">
      <c r="A168" s="50">
        <v>38754</v>
      </c>
      <c r="B168" s="51" t="s">
        <v>1022</v>
      </c>
      <c r="C168" s="51" t="s">
        <v>1594</v>
      </c>
      <c r="D168" s="51" t="s">
        <v>1448</v>
      </c>
      <c r="E168" s="51" t="s">
        <v>1630</v>
      </c>
      <c r="F168" s="52">
        <v>3138.5097999999998</v>
      </c>
      <c r="G168" s="52">
        <v>7298.86</v>
      </c>
    </row>
    <row r="169" spans="1:7">
      <c r="A169" s="50">
        <v>38197</v>
      </c>
      <c r="B169" s="51" t="s">
        <v>1022</v>
      </c>
      <c r="C169" s="51" t="s">
        <v>1594</v>
      </c>
      <c r="D169" s="51" t="s">
        <v>1448</v>
      </c>
      <c r="E169" s="51" t="s">
        <v>1631</v>
      </c>
      <c r="F169" s="52">
        <v>4675.335500000001</v>
      </c>
      <c r="G169" s="52">
        <v>8500.61</v>
      </c>
    </row>
    <row r="170" spans="1:7">
      <c r="A170" s="50">
        <v>38331</v>
      </c>
      <c r="B170" s="51" t="s">
        <v>1022</v>
      </c>
      <c r="C170" s="51" t="s">
        <v>1594</v>
      </c>
      <c r="D170" s="51" t="s">
        <v>1454</v>
      </c>
      <c r="E170" s="51" t="s">
        <v>1632</v>
      </c>
      <c r="F170" s="52">
        <v>3043.75225</v>
      </c>
      <c r="G170" s="52">
        <v>3255.35</v>
      </c>
    </row>
    <row r="171" spans="1:7">
      <c r="A171" s="50">
        <v>38559</v>
      </c>
      <c r="B171" s="51" t="s">
        <v>1444</v>
      </c>
      <c r="C171" s="51" t="s">
        <v>1594</v>
      </c>
      <c r="D171" s="51" t="s">
        <v>1479</v>
      </c>
      <c r="E171" s="51" t="s">
        <v>1633</v>
      </c>
      <c r="F171" s="52">
        <v>6050.4088000000002</v>
      </c>
      <c r="G171" s="52">
        <v>8897.66</v>
      </c>
    </row>
    <row r="172" spans="1:7">
      <c r="A172" s="50">
        <v>38652</v>
      </c>
      <c r="B172" s="51" t="s">
        <v>1450</v>
      </c>
      <c r="C172" s="51" t="s">
        <v>1594</v>
      </c>
      <c r="D172" s="51" t="s">
        <v>1484</v>
      </c>
      <c r="E172" s="51" t="s">
        <v>1634</v>
      </c>
      <c r="F172" s="52">
        <v>6349.5871999999999</v>
      </c>
      <c r="G172" s="52">
        <v>7215.44</v>
      </c>
    </row>
    <row r="173" spans="1:7">
      <c r="A173" s="50">
        <v>38530</v>
      </c>
      <c r="B173" s="51" t="s">
        <v>1450</v>
      </c>
      <c r="C173" s="51" t="s">
        <v>1594</v>
      </c>
      <c r="D173" s="51" t="s">
        <v>1454</v>
      </c>
      <c r="E173" s="51" t="s">
        <v>1635</v>
      </c>
      <c r="F173" s="52">
        <v>1074.6909000000001</v>
      </c>
      <c r="G173" s="52">
        <v>2904.57</v>
      </c>
    </row>
    <row r="174" spans="1:7">
      <c r="A174" s="50">
        <v>38474</v>
      </c>
      <c r="B174" s="51" t="s">
        <v>1444</v>
      </c>
      <c r="C174" s="51" t="s">
        <v>1594</v>
      </c>
      <c r="D174" s="51" t="s">
        <v>1454</v>
      </c>
      <c r="E174" s="51" t="s">
        <v>1636</v>
      </c>
      <c r="F174" s="52">
        <v>4384.4174999999996</v>
      </c>
      <c r="G174" s="52">
        <v>9743.15</v>
      </c>
    </row>
    <row r="175" spans="1:7">
      <c r="A175" s="50">
        <v>38286</v>
      </c>
      <c r="B175" s="51" t="s">
        <v>1444</v>
      </c>
      <c r="C175" s="51" t="s">
        <v>1594</v>
      </c>
      <c r="D175" s="51" t="s">
        <v>1460</v>
      </c>
      <c r="E175" s="51" t="s">
        <v>1637</v>
      </c>
      <c r="F175" s="52">
        <v>5841.5896000000002</v>
      </c>
      <c r="G175" s="52">
        <v>6638.17</v>
      </c>
    </row>
    <row r="176" spans="1:7">
      <c r="A176" s="50">
        <v>38184</v>
      </c>
      <c r="B176" s="51" t="s">
        <v>1444</v>
      </c>
      <c r="C176" s="51" t="s">
        <v>1594</v>
      </c>
      <c r="D176" s="51" t="s">
        <v>1446</v>
      </c>
      <c r="E176" s="51" t="s">
        <v>1638</v>
      </c>
      <c r="F176" s="52">
        <v>5269.9459999999999</v>
      </c>
      <c r="G176" s="52">
        <v>9581.7199999999993</v>
      </c>
    </row>
    <row r="177" spans="1:7">
      <c r="A177" s="50">
        <v>38592</v>
      </c>
      <c r="B177" s="51" t="s">
        <v>1450</v>
      </c>
      <c r="C177" s="51" t="s">
        <v>1639</v>
      </c>
      <c r="D177" s="51" t="s">
        <v>1484</v>
      </c>
      <c r="E177" s="51" t="s">
        <v>1640</v>
      </c>
      <c r="F177" s="52">
        <v>5349.4444000000003</v>
      </c>
      <c r="G177" s="52">
        <v>7866.83</v>
      </c>
    </row>
    <row r="178" spans="1:7">
      <c r="A178" s="50">
        <v>38492</v>
      </c>
      <c r="B178" s="51" t="s">
        <v>852</v>
      </c>
      <c r="C178" s="51" t="s">
        <v>1639</v>
      </c>
      <c r="D178" s="51" t="s">
        <v>1454</v>
      </c>
      <c r="E178" s="51" t="s">
        <v>1522</v>
      </c>
      <c r="F178" s="52">
        <v>3636.0837999999994</v>
      </c>
      <c r="G178" s="52">
        <v>6269.11</v>
      </c>
    </row>
    <row r="179" spans="1:7">
      <c r="A179" s="50">
        <v>38554</v>
      </c>
      <c r="B179" s="51" t="s">
        <v>1444</v>
      </c>
      <c r="C179" s="51" t="s">
        <v>1639</v>
      </c>
      <c r="D179" s="51" t="s">
        <v>1479</v>
      </c>
      <c r="E179" s="51" t="s">
        <v>1641</v>
      </c>
      <c r="F179" s="52">
        <v>1641.6136000000001</v>
      </c>
      <c r="G179" s="52">
        <v>1865.47</v>
      </c>
    </row>
    <row r="180" spans="1:7">
      <c r="A180" s="50">
        <v>38693</v>
      </c>
      <c r="B180" s="51" t="s">
        <v>1444</v>
      </c>
      <c r="C180" s="51" t="s">
        <v>1639</v>
      </c>
      <c r="D180" s="51" t="s">
        <v>1460</v>
      </c>
      <c r="E180" s="51" t="s">
        <v>1642</v>
      </c>
      <c r="F180" s="52">
        <v>4257.4391999999998</v>
      </c>
      <c r="G180" s="52">
        <v>6260.94</v>
      </c>
    </row>
    <row r="181" spans="1:7">
      <c r="A181" s="50">
        <v>38853</v>
      </c>
      <c r="B181" s="51" t="s">
        <v>1444</v>
      </c>
      <c r="C181" s="51" t="s">
        <v>1639</v>
      </c>
      <c r="D181" s="51" t="s">
        <v>1451</v>
      </c>
      <c r="E181" s="51" t="s">
        <v>1643</v>
      </c>
      <c r="F181" s="52">
        <v>272.13300000000004</v>
      </c>
      <c r="G181" s="52">
        <v>604.74</v>
      </c>
    </row>
    <row r="182" spans="1:7">
      <c r="A182" s="50">
        <v>38630</v>
      </c>
      <c r="B182" s="51" t="s">
        <v>1444</v>
      </c>
      <c r="C182" s="51" t="s">
        <v>1639</v>
      </c>
      <c r="D182" s="51" t="s">
        <v>1467</v>
      </c>
      <c r="E182" s="51" t="s">
        <v>1644</v>
      </c>
      <c r="F182" s="52">
        <v>1365.32</v>
      </c>
      <c r="G182" s="52">
        <v>1551.5</v>
      </c>
    </row>
    <row r="183" spans="1:7">
      <c r="A183" s="50">
        <v>38445</v>
      </c>
      <c r="B183" s="51" t="s">
        <v>1022</v>
      </c>
      <c r="C183" s="51" t="s">
        <v>1639</v>
      </c>
      <c r="D183" s="51" t="s">
        <v>1458</v>
      </c>
      <c r="E183" s="51" t="s">
        <v>1645</v>
      </c>
      <c r="F183" s="52">
        <v>1174.9770000000001</v>
      </c>
      <c r="G183" s="52">
        <v>2611.06</v>
      </c>
    </row>
    <row r="184" spans="1:7">
      <c r="A184" s="50">
        <v>38548</v>
      </c>
      <c r="B184" s="51" t="s">
        <v>852</v>
      </c>
      <c r="C184" s="51" t="s">
        <v>1639</v>
      </c>
      <c r="D184" s="51" t="s">
        <v>1463</v>
      </c>
      <c r="E184" s="51" t="s">
        <v>1646</v>
      </c>
      <c r="F184" s="52">
        <v>1908.5475000000001</v>
      </c>
      <c r="G184" s="52">
        <v>2544.73</v>
      </c>
    </row>
    <row r="185" spans="1:7">
      <c r="A185" s="50">
        <v>38522</v>
      </c>
      <c r="B185" s="51" t="s">
        <v>1444</v>
      </c>
      <c r="C185" s="51" t="s">
        <v>1639</v>
      </c>
      <c r="D185" s="51" t="s">
        <v>1451</v>
      </c>
      <c r="E185" s="51" t="s">
        <v>1647</v>
      </c>
      <c r="F185" s="52">
        <v>3281.5376000000001</v>
      </c>
      <c r="G185" s="52">
        <v>3729.02</v>
      </c>
    </row>
    <row r="186" spans="1:7">
      <c r="A186" s="50">
        <v>38399</v>
      </c>
      <c r="B186" s="51" t="s">
        <v>1444</v>
      </c>
      <c r="C186" s="51" t="s">
        <v>1639</v>
      </c>
      <c r="D186" s="51" t="s">
        <v>1451</v>
      </c>
      <c r="E186" s="51" t="s">
        <v>1648</v>
      </c>
      <c r="F186" s="52">
        <v>6575.61</v>
      </c>
      <c r="G186" s="52">
        <v>8767.48</v>
      </c>
    </row>
    <row r="187" spans="1:7">
      <c r="A187" s="50">
        <v>38307</v>
      </c>
      <c r="B187" s="51" t="s">
        <v>1470</v>
      </c>
      <c r="C187" s="51" t="s">
        <v>1639</v>
      </c>
      <c r="D187" s="51" t="s">
        <v>1484</v>
      </c>
      <c r="E187" s="51" t="s">
        <v>1649</v>
      </c>
      <c r="F187" s="52">
        <v>5399.0169999999998</v>
      </c>
      <c r="G187" s="52">
        <v>9308.65</v>
      </c>
    </row>
    <row r="188" spans="1:7">
      <c r="A188" s="50">
        <v>38572</v>
      </c>
      <c r="B188" s="51" t="s">
        <v>1444</v>
      </c>
      <c r="C188" s="51" t="s">
        <v>1639</v>
      </c>
      <c r="D188" s="51" t="s">
        <v>1448</v>
      </c>
      <c r="E188" s="51" t="s">
        <v>1650</v>
      </c>
      <c r="F188" s="52">
        <v>2237.4629</v>
      </c>
      <c r="G188" s="52">
        <v>3792.31</v>
      </c>
    </row>
    <row r="189" spans="1:7">
      <c r="A189" s="50">
        <v>38754</v>
      </c>
      <c r="B189" s="51" t="s">
        <v>1444</v>
      </c>
      <c r="C189" s="51" t="s">
        <v>1639</v>
      </c>
      <c r="D189" s="51" t="s">
        <v>1471</v>
      </c>
      <c r="E189" s="51" t="s">
        <v>1651</v>
      </c>
      <c r="F189" s="52">
        <v>3446.4241999999999</v>
      </c>
      <c r="G189" s="52">
        <v>8014.94</v>
      </c>
    </row>
    <row r="190" spans="1:7">
      <c r="A190" s="50">
        <v>38357</v>
      </c>
      <c r="B190" s="51" t="s">
        <v>1022</v>
      </c>
      <c r="C190" s="51" t="s">
        <v>1639</v>
      </c>
      <c r="D190" s="51" t="s">
        <v>1479</v>
      </c>
      <c r="E190" s="51" t="s">
        <v>1652</v>
      </c>
      <c r="F190" s="52">
        <v>644.46879999999987</v>
      </c>
      <c r="G190" s="52">
        <v>1092.32</v>
      </c>
    </row>
    <row r="191" spans="1:7">
      <c r="A191" s="50">
        <v>38346</v>
      </c>
      <c r="B191" s="51" t="s">
        <v>1450</v>
      </c>
      <c r="C191" s="51" t="s">
        <v>1639</v>
      </c>
      <c r="D191" s="51" t="s">
        <v>1446</v>
      </c>
      <c r="E191" s="51" t="s">
        <v>1653</v>
      </c>
      <c r="F191" s="52">
        <v>3343.9950000000003</v>
      </c>
      <c r="G191" s="52">
        <v>7431.1</v>
      </c>
    </row>
    <row r="192" spans="1:7">
      <c r="A192" s="50">
        <v>38649</v>
      </c>
      <c r="B192" s="51" t="s">
        <v>1022</v>
      </c>
      <c r="C192" s="51" t="s">
        <v>1639</v>
      </c>
      <c r="D192" s="51" t="s">
        <v>1477</v>
      </c>
      <c r="E192" s="51" t="s">
        <v>1654</v>
      </c>
      <c r="F192" s="52">
        <v>7137.5550000000003</v>
      </c>
      <c r="G192" s="52">
        <v>9516.74</v>
      </c>
    </row>
    <row r="193" spans="1:7">
      <c r="A193" s="50">
        <v>38284</v>
      </c>
      <c r="B193" s="51" t="s">
        <v>1444</v>
      </c>
      <c r="C193" s="51" t="s">
        <v>1639</v>
      </c>
      <c r="D193" s="51" t="s">
        <v>1451</v>
      </c>
      <c r="E193" s="51" t="s">
        <v>1655</v>
      </c>
      <c r="F193" s="52">
        <v>5011.1716000000006</v>
      </c>
      <c r="G193" s="52">
        <v>7369.37</v>
      </c>
    </row>
    <row r="194" spans="1:7">
      <c r="A194" s="50">
        <v>38614</v>
      </c>
      <c r="B194" s="51" t="s">
        <v>1022</v>
      </c>
      <c r="C194" s="51" t="s">
        <v>1639</v>
      </c>
      <c r="D194" s="51" t="s">
        <v>1484</v>
      </c>
      <c r="E194" s="51" t="s">
        <v>1656</v>
      </c>
      <c r="F194" s="52">
        <v>1622.2909</v>
      </c>
      <c r="G194" s="52">
        <v>4384.57</v>
      </c>
    </row>
    <row r="195" spans="1:7">
      <c r="A195" s="50">
        <v>38322</v>
      </c>
      <c r="B195" s="51" t="s">
        <v>852</v>
      </c>
      <c r="C195" s="51" t="s">
        <v>1639</v>
      </c>
      <c r="D195" s="51" t="s">
        <v>1454</v>
      </c>
      <c r="E195" s="51" t="s">
        <v>1657</v>
      </c>
      <c r="F195" s="52">
        <v>730.53800000000001</v>
      </c>
      <c r="G195" s="52">
        <v>1238.2</v>
      </c>
    </row>
    <row r="196" spans="1:7">
      <c r="A196" s="50">
        <v>38364</v>
      </c>
      <c r="B196" s="51" t="s">
        <v>1444</v>
      </c>
      <c r="C196" s="51" t="s">
        <v>1639</v>
      </c>
      <c r="D196" s="51" t="s">
        <v>1448</v>
      </c>
      <c r="E196" s="51" t="s">
        <v>1658</v>
      </c>
      <c r="F196" s="52">
        <v>2647.8405000000002</v>
      </c>
      <c r="G196" s="52">
        <v>5884.09</v>
      </c>
    </row>
    <row r="197" spans="1:7">
      <c r="A197" s="50">
        <v>38430</v>
      </c>
      <c r="B197" s="51" t="s">
        <v>1470</v>
      </c>
      <c r="C197" s="51" t="s">
        <v>1639</v>
      </c>
      <c r="D197" s="51" t="s">
        <v>1458</v>
      </c>
      <c r="E197" s="51" t="s">
        <v>1509</v>
      </c>
      <c r="F197" s="52">
        <v>4351.8045999999995</v>
      </c>
      <c r="G197" s="52">
        <v>7375.94</v>
      </c>
    </row>
    <row r="198" spans="1:7">
      <c r="A198" s="50">
        <v>38669</v>
      </c>
      <c r="B198" s="51" t="s">
        <v>1444</v>
      </c>
      <c r="C198" s="51" t="s">
        <v>1639</v>
      </c>
      <c r="D198" s="51" t="s">
        <v>1458</v>
      </c>
      <c r="E198" s="51" t="s">
        <v>1659</v>
      </c>
      <c r="F198" s="52">
        <v>4231.4634999999998</v>
      </c>
      <c r="G198" s="52">
        <v>7693.57</v>
      </c>
    </row>
    <row r="199" spans="1:7">
      <c r="A199" s="50">
        <v>38363</v>
      </c>
      <c r="B199" s="51" t="s">
        <v>1444</v>
      </c>
      <c r="C199" s="51" t="s">
        <v>1639</v>
      </c>
      <c r="D199" s="51" t="s">
        <v>1446</v>
      </c>
      <c r="E199" s="51" t="s">
        <v>1660</v>
      </c>
      <c r="F199" s="52">
        <v>5217.1855999999998</v>
      </c>
      <c r="G199" s="52">
        <v>5928.62</v>
      </c>
    </row>
    <row r="200" spans="1:7">
      <c r="A200" s="50">
        <v>38516</v>
      </c>
      <c r="B200" s="51" t="s">
        <v>1444</v>
      </c>
      <c r="C200" s="51" t="s">
        <v>1639</v>
      </c>
      <c r="D200" s="51" t="s">
        <v>1471</v>
      </c>
      <c r="E200" s="51" t="s">
        <v>1661</v>
      </c>
      <c r="F200" s="52">
        <v>5643.7452999999996</v>
      </c>
      <c r="G200" s="52">
        <v>9565.67</v>
      </c>
    </row>
    <row r="201" spans="1:7">
      <c r="A201" s="50">
        <v>38237</v>
      </c>
      <c r="B201" s="51" t="s">
        <v>852</v>
      </c>
      <c r="C201" s="51" t="s">
        <v>1639</v>
      </c>
      <c r="D201" s="51" t="s">
        <v>1446</v>
      </c>
      <c r="E201" s="51" t="s">
        <v>1662</v>
      </c>
      <c r="F201" s="52">
        <v>5047.3450499999999</v>
      </c>
      <c r="G201" s="52">
        <v>5398.23</v>
      </c>
    </row>
    <row r="202" spans="1:7">
      <c r="A202" s="50">
        <v>38166</v>
      </c>
      <c r="B202" s="51" t="s">
        <v>1450</v>
      </c>
      <c r="C202" s="51" t="s">
        <v>1639</v>
      </c>
      <c r="D202" s="51" t="s">
        <v>1448</v>
      </c>
      <c r="E202" s="51" t="s">
        <v>1663</v>
      </c>
      <c r="F202" s="52">
        <v>844.62290000000007</v>
      </c>
      <c r="G202" s="52">
        <v>903.34</v>
      </c>
    </row>
    <row r="203" spans="1:7">
      <c r="A203" s="50">
        <v>38544</v>
      </c>
      <c r="B203" s="51" t="s">
        <v>1022</v>
      </c>
      <c r="C203" s="51" t="s">
        <v>1639</v>
      </c>
      <c r="D203" s="51" t="s">
        <v>1479</v>
      </c>
      <c r="E203" s="51" t="s">
        <v>1664</v>
      </c>
      <c r="F203" s="52">
        <v>3107.2788999999998</v>
      </c>
      <c r="G203" s="52">
        <v>7226.23</v>
      </c>
    </row>
    <row r="204" spans="1:7">
      <c r="A204" s="50">
        <v>38462</v>
      </c>
      <c r="B204" s="51" t="s">
        <v>1450</v>
      </c>
      <c r="C204" s="51" t="s">
        <v>1639</v>
      </c>
      <c r="D204" s="51" t="s">
        <v>1467</v>
      </c>
      <c r="E204" s="51" t="s">
        <v>1665</v>
      </c>
      <c r="F204" s="52">
        <v>3970.2932000000001</v>
      </c>
      <c r="G204" s="52">
        <v>9233.24</v>
      </c>
    </row>
    <row r="205" spans="1:7">
      <c r="A205" s="50">
        <v>38703</v>
      </c>
      <c r="B205" s="51" t="s">
        <v>1444</v>
      </c>
      <c r="C205" s="51" t="s">
        <v>1639</v>
      </c>
      <c r="D205" s="51" t="s">
        <v>1467</v>
      </c>
      <c r="E205" s="51" t="s">
        <v>1666</v>
      </c>
      <c r="F205" s="52">
        <v>1528.835</v>
      </c>
      <c r="G205" s="52">
        <v>2779.7</v>
      </c>
    </row>
    <row r="206" spans="1:7">
      <c r="A206" s="50">
        <v>38320</v>
      </c>
      <c r="B206" s="51" t="s">
        <v>852</v>
      </c>
      <c r="C206" s="51" t="s">
        <v>1639</v>
      </c>
      <c r="D206" s="51" t="s">
        <v>1446</v>
      </c>
      <c r="E206" s="51" t="s">
        <v>1667</v>
      </c>
      <c r="F206" s="52">
        <v>4756.4436000000005</v>
      </c>
      <c r="G206" s="52">
        <v>6994.77</v>
      </c>
    </row>
    <row r="207" spans="1:7">
      <c r="A207" s="50">
        <v>38778</v>
      </c>
      <c r="B207" s="51" t="s">
        <v>852</v>
      </c>
      <c r="C207" s="51" t="s">
        <v>1639</v>
      </c>
      <c r="D207" s="51" t="s">
        <v>1477</v>
      </c>
      <c r="E207" s="51" t="s">
        <v>1668</v>
      </c>
      <c r="F207" s="52">
        <v>3827.0385000000006</v>
      </c>
      <c r="G207" s="52">
        <v>8504.5300000000007</v>
      </c>
    </row>
    <row r="208" spans="1:7">
      <c r="A208" s="50">
        <v>38713</v>
      </c>
      <c r="B208" s="51" t="s">
        <v>1022</v>
      </c>
      <c r="C208" s="51" t="s">
        <v>1639</v>
      </c>
      <c r="D208" s="51" t="s">
        <v>1446</v>
      </c>
      <c r="E208" s="51" t="s">
        <v>1669</v>
      </c>
      <c r="F208" s="52">
        <v>1390.5881000000002</v>
      </c>
      <c r="G208" s="52">
        <v>1487.26</v>
      </c>
    </row>
    <row r="209" spans="1:7">
      <c r="A209" s="50">
        <v>38386</v>
      </c>
      <c r="B209" s="51" t="s">
        <v>1470</v>
      </c>
      <c r="C209" s="51" t="s">
        <v>1639</v>
      </c>
      <c r="D209" s="51" t="s">
        <v>1463</v>
      </c>
      <c r="E209" s="51" t="s">
        <v>1670</v>
      </c>
      <c r="F209" s="52">
        <v>862.85950000000003</v>
      </c>
      <c r="G209" s="52">
        <v>2006.65</v>
      </c>
    </row>
    <row r="210" spans="1:7">
      <c r="A210" s="50">
        <v>38200</v>
      </c>
      <c r="B210" s="51" t="s">
        <v>1444</v>
      </c>
      <c r="C210" s="51" t="s">
        <v>1639</v>
      </c>
      <c r="D210" s="51" t="s">
        <v>1460</v>
      </c>
      <c r="E210" s="51" t="s">
        <v>1671</v>
      </c>
      <c r="F210" s="52">
        <v>3565.9298000000003</v>
      </c>
      <c r="G210" s="52">
        <v>8292.86</v>
      </c>
    </row>
    <row r="211" spans="1:7">
      <c r="A211" s="50">
        <v>38530</v>
      </c>
      <c r="B211" s="51" t="s">
        <v>1450</v>
      </c>
      <c r="C211" s="51" t="s">
        <v>1639</v>
      </c>
      <c r="D211" s="51" t="s">
        <v>1460</v>
      </c>
      <c r="E211" s="51" t="s">
        <v>1672</v>
      </c>
      <c r="F211" s="52">
        <v>3976.5967999999998</v>
      </c>
      <c r="G211" s="52">
        <v>4518.8599999999997</v>
      </c>
    </row>
    <row r="212" spans="1:7">
      <c r="A212" s="50">
        <v>38348</v>
      </c>
      <c r="B212" s="51" t="s">
        <v>1444</v>
      </c>
      <c r="C212" s="51" t="s">
        <v>1639</v>
      </c>
      <c r="D212" s="51" t="s">
        <v>1454</v>
      </c>
      <c r="E212" s="51" t="s">
        <v>1673</v>
      </c>
      <c r="F212" s="52">
        <v>4638.9192000000003</v>
      </c>
      <c r="G212" s="52">
        <v>6821.94</v>
      </c>
    </row>
    <row r="213" spans="1:7">
      <c r="A213" s="50">
        <v>38658</v>
      </c>
      <c r="B213" s="51" t="s">
        <v>1450</v>
      </c>
      <c r="C213" s="51" t="s">
        <v>1639</v>
      </c>
      <c r="D213" s="51" t="s">
        <v>1479</v>
      </c>
      <c r="E213" s="51" t="s">
        <v>1674</v>
      </c>
      <c r="F213" s="52">
        <v>5180.1380000000008</v>
      </c>
      <c r="G213" s="52">
        <v>7617.85</v>
      </c>
    </row>
    <row r="214" spans="1:7">
      <c r="A214" s="50">
        <v>38608</v>
      </c>
      <c r="B214" s="51" t="s">
        <v>1444</v>
      </c>
      <c r="C214" s="51" t="s">
        <v>1639</v>
      </c>
      <c r="D214" s="51" t="s">
        <v>1479</v>
      </c>
      <c r="E214" s="51" t="s">
        <v>1675</v>
      </c>
      <c r="F214" s="52">
        <v>2306.5689000000002</v>
      </c>
      <c r="G214" s="52">
        <v>6233.97</v>
      </c>
    </row>
    <row r="215" spans="1:7">
      <c r="A215" s="50">
        <v>38496</v>
      </c>
      <c r="B215" s="51" t="s">
        <v>1470</v>
      </c>
      <c r="C215" s="51" t="s">
        <v>1676</v>
      </c>
      <c r="D215" s="51" t="s">
        <v>1451</v>
      </c>
      <c r="E215" s="51" t="s">
        <v>1677</v>
      </c>
      <c r="F215" s="52">
        <v>6515.34</v>
      </c>
      <c r="G215" s="52">
        <v>765</v>
      </c>
    </row>
    <row r="216" spans="1:7">
      <c r="A216" s="50">
        <v>38864</v>
      </c>
      <c r="B216" s="51" t="s">
        <v>852</v>
      </c>
      <c r="C216" s="51" t="s">
        <v>1676</v>
      </c>
      <c r="D216" s="51" t="s">
        <v>1448</v>
      </c>
      <c r="E216" s="51" t="s">
        <v>1678</v>
      </c>
      <c r="F216" s="52">
        <v>87.245999999999995</v>
      </c>
      <c r="G216" s="52">
        <v>193.88</v>
      </c>
    </row>
    <row r="217" spans="1:7">
      <c r="A217" s="50">
        <v>38228</v>
      </c>
      <c r="B217" s="51" t="s">
        <v>1444</v>
      </c>
      <c r="C217" s="51" t="s">
        <v>1676</v>
      </c>
      <c r="D217" s="51" t="s">
        <v>1479</v>
      </c>
      <c r="E217" s="51" t="s">
        <v>1679</v>
      </c>
      <c r="F217" s="52">
        <v>3729.2025000000003</v>
      </c>
      <c r="G217" s="52">
        <v>4972.2700000000004</v>
      </c>
    </row>
    <row r="218" spans="1:7">
      <c r="A218" s="50">
        <v>38473</v>
      </c>
      <c r="B218" s="51" t="s">
        <v>852</v>
      </c>
      <c r="C218" s="51" t="s">
        <v>1676</v>
      </c>
      <c r="D218" s="51" t="s">
        <v>1451</v>
      </c>
      <c r="E218" s="51" t="s">
        <v>1680</v>
      </c>
      <c r="F218" s="52">
        <v>2952.3647999999998</v>
      </c>
      <c r="G218" s="52">
        <v>3354.96</v>
      </c>
    </row>
    <row r="219" spans="1:7">
      <c r="A219" s="50">
        <v>38715</v>
      </c>
      <c r="B219" s="51" t="s">
        <v>1444</v>
      </c>
      <c r="C219" s="51" t="s">
        <v>1676</v>
      </c>
      <c r="D219" s="51" t="s">
        <v>1458</v>
      </c>
      <c r="E219" s="51" t="s">
        <v>1681</v>
      </c>
      <c r="F219" s="52">
        <v>359.26359999999994</v>
      </c>
      <c r="G219" s="52">
        <v>619.41999999999996</v>
      </c>
    </row>
    <row r="220" spans="1:7">
      <c r="A220" s="50">
        <v>38269</v>
      </c>
      <c r="B220" s="51" t="s">
        <v>1444</v>
      </c>
      <c r="C220" s="51" t="s">
        <v>1676</v>
      </c>
      <c r="D220" s="51" t="s">
        <v>1448</v>
      </c>
      <c r="E220" s="51" t="s">
        <v>1682</v>
      </c>
      <c r="F220" s="52">
        <v>5385.81</v>
      </c>
      <c r="G220" s="52">
        <v>7181.08</v>
      </c>
    </row>
    <row r="221" spans="1:7">
      <c r="A221" s="50">
        <v>38344</v>
      </c>
      <c r="B221" s="51" t="s">
        <v>1444</v>
      </c>
      <c r="C221" s="51" t="s">
        <v>1676</v>
      </c>
      <c r="D221" s="51" t="s">
        <v>1448</v>
      </c>
      <c r="E221" s="51" t="s">
        <v>1683</v>
      </c>
      <c r="F221" s="52">
        <v>4064.72</v>
      </c>
      <c r="G221" s="52">
        <v>7390.4</v>
      </c>
    </row>
    <row r="222" spans="1:7">
      <c r="A222" s="50">
        <v>38568</v>
      </c>
      <c r="B222" s="51" t="s">
        <v>1444</v>
      </c>
      <c r="C222" s="51" t="s">
        <v>1676</v>
      </c>
      <c r="D222" s="51" t="s">
        <v>1458</v>
      </c>
      <c r="E222" s="51" t="s">
        <v>1684</v>
      </c>
      <c r="F222" s="52">
        <v>2881.4256999999998</v>
      </c>
      <c r="G222" s="52">
        <v>6700.99</v>
      </c>
    </row>
    <row r="223" spans="1:7">
      <c r="A223" s="50">
        <v>38793</v>
      </c>
      <c r="B223" s="51" t="s">
        <v>1444</v>
      </c>
      <c r="C223" s="51" t="s">
        <v>1676</v>
      </c>
      <c r="D223" s="51" t="s">
        <v>1451</v>
      </c>
      <c r="E223" s="51" t="s">
        <v>1685</v>
      </c>
      <c r="F223" s="52">
        <v>3308.4067999999997</v>
      </c>
      <c r="G223" s="52">
        <v>8941.64</v>
      </c>
    </row>
    <row r="224" spans="1:7">
      <c r="A224" s="50">
        <v>38542</v>
      </c>
      <c r="B224" s="51" t="s">
        <v>1450</v>
      </c>
      <c r="C224" s="51" t="s">
        <v>1676</v>
      </c>
      <c r="D224" s="51" t="s">
        <v>1484</v>
      </c>
      <c r="E224" s="51" t="s">
        <v>1686</v>
      </c>
      <c r="F224" s="52">
        <v>3730.9585500000003</v>
      </c>
      <c r="G224" s="52">
        <v>3990.33</v>
      </c>
    </row>
    <row r="225" spans="1:7">
      <c r="A225" s="50">
        <v>38380</v>
      </c>
      <c r="B225" s="51" t="s">
        <v>1444</v>
      </c>
      <c r="C225" s="51" t="s">
        <v>1676</v>
      </c>
      <c r="D225" s="51" t="s">
        <v>1477</v>
      </c>
      <c r="E225" s="51" t="s">
        <v>1687</v>
      </c>
      <c r="F225" s="52">
        <v>4035.8835999999997</v>
      </c>
      <c r="G225" s="52">
        <v>6958.42</v>
      </c>
    </row>
    <row r="226" spans="1:7">
      <c r="A226" s="50">
        <v>38400</v>
      </c>
      <c r="B226" s="51" t="s">
        <v>1470</v>
      </c>
      <c r="C226" s="51" t="s">
        <v>1676</v>
      </c>
      <c r="D226" s="51" t="s">
        <v>1454</v>
      </c>
      <c r="E226" s="51" t="s">
        <v>1688</v>
      </c>
      <c r="F226" s="52">
        <v>2266.7966000000001</v>
      </c>
      <c r="G226" s="52">
        <v>5271.62</v>
      </c>
    </row>
    <row r="227" spans="1:7">
      <c r="A227" s="50">
        <v>38649</v>
      </c>
      <c r="B227" s="51" t="s">
        <v>1470</v>
      </c>
      <c r="C227" s="51" t="s">
        <v>1676</v>
      </c>
      <c r="D227" s="51" t="s">
        <v>1467</v>
      </c>
      <c r="E227" s="51" t="s">
        <v>1689</v>
      </c>
      <c r="F227" s="52">
        <v>1798.3416</v>
      </c>
      <c r="G227" s="52">
        <v>2043.57</v>
      </c>
    </row>
    <row r="228" spans="1:7">
      <c r="A228" s="50">
        <v>38591</v>
      </c>
      <c r="B228" s="51" t="s">
        <v>1444</v>
      </c>
      <c r="C228" s="51" t="s">
        <v>1676</v>
      </c>
      <c r="D228" s="51" t="s">
        <v>1484</v>
      </c>
      <c r="E228" s="51" t="s">
        <v>1690</v>
      </c>
      <c r="F228" s="52">
        <v>5843.4508000000005</v>
      </c>
      <c r="G228" s="52">
        <v>6249.68</v>
      </c>
    </row>
    <row r="229" spans="1:7">
      <c r="A229" s="50">
        <v>38692</v>
      </c>
      <c r="B229" s="51" t="s">
        <v>852</v>
      </c>
      <c r="C229" s="51" t="s">
        <v>1676</v>
      </c>
      <c r="D229" s="51" t="s">
        <v>1463</v>
      </c>
      <c r="E229" s="51" t="s">
        <v>1691</v>
      </c>
      <c r="F229" s="52">
        <v>1518.2024999999999</v>
      </c>
      <c r="G229" s="52">
        <v>2024.27</v>
      </c>
    </row>
    <row r="230" spans="1:7">
      <c r="A230" s="50">
        <v>38366</v>
      </c>
      <c r="B230" s="51" t="s">
        <v>1450</v>
      </c>
      <c r="C230" s="51" t="s">
        <v>1676</v>
      </c>
      <c r="D230" s="51" t="s">
        <v>1479</v>
      </c>
      <c r="E230" s="51" t="s">
        <v>1692</v>
      </c>
      <c r="F230" s="52">
        <v>6385.7321000000002</v>
      </c>
      <c r="G230" s="52">
        <v>6829.66</v>
      </c>
    </row>
    <row r="231" spans="1:7">
      <c r="A231" s="50">
        <v>38352</v>
      </c>
      <c r="B231" s="51" t="s">
        <v>1444</v>
      </c>
      <c r="C231" s="51" t="s">
        <v>1676</v>
      </c>
      <c r="D231" s="51" t="s">
        <v>1448</v>
      </c>
      <c r="E231" s="51" t="s">
        <v>1693</v>
      </c>
      <c r="F231" s="52">
        <v>5394.1449999999995</v>
      </c>
      <c r="G231" s="52">
        <v>9300.25</v>
      </c>
    </row>
    <row r="232" spans="1:7">
      <c r="A232" s="50">
        <v>38797</v>
      </c>
      <c r="B232" s="51" t="s">
        <v>852</v>
      </c>
      <c r="C232" s="51" t="s">
        <v>1676</v>
      </c>
      <c r="D232" s="51" t="s">
        <v>1460</v>
      </c>
      <c r="E232" s="51" t="s">
        <v>1694</v>
      </c>
      <c r="F232" s="52">
        <v>2464.9074999999998</v>
      </c>
      <c r="G232" s="52">
        <v>4481.6499999999996</v>
      </c>
    </row>
    <row r="233" spans="1:7">
      <c r="A233" s="50">
        <v>38325</v>
      </c>
      <c r="B233" s="51" t="s">
        <v>852</v>
      </c>
      <c r="C233" s="51" t="s">
        <v>1676</v>
      </c>
      <c r="D233" s="51" t="s">
        <v>1484</v>
      </c>
      <c r="E233" s="51" t="s">
        <v>1695</v>
      </c>
      <c r="F233" s="52">
        <v>1980.135</v>
      </c>
      <c r="G233" s="52">
        <v>2640.18</v>
      </c>
    </row>
    <row r="234" spans="1:7">
      <c r="A234" s="50">
        <v>38673</v>
      </c>
      <c r="B234" s="51" t="s">
        <v>1444</v>
      </c>
      <c r="C234" s="51" t="s">
        <v>1676</v>
      </c>
      <c r="D234" s="51" t="s">
        <v>1467</v>
      </c>
      <c r="E234" s="51" t="s">
        <v>1696</v>
      </c>
      <c r="F234" s="52">
        <v>4276.9175999999998</v>
      </c>
      <c r="G234" s="52">
        <v>9946.32</v>
      </c>
    </row>
    <row r="235" spans="1:7">
      <c r="A235" s="50">
        <v>38618</v>
      </c>
      <c r="B235" s="51" t="s">
        <v>1444</v>
      </c>
      <c r="C235" s="51" t="s">
        <v>1676</v>
      </c>
      <c r="D235" s="51" t="s">
        <v>1456</v>
      </c>
      <c r="E235" s="51" t="s">
        <v>1697</v>
      </c>
      <c r="F235" s="52">
        <v>2280.1692000000003</v>
      </c>
      <c r="G235" s="52">
        <v>3353.19</v>
      </c>
    </row>
    <row r="236" spans="1:7">
      <c r="A236" s="50">
        <v>38568</v>
      </c>
      <c r="B236" s="51" t="s">
        <v>852</v>
      </c>
      <c r="C236" s="51" t="s">
        <v>1676</v>
      </c>
      <c r="D236" s="51" t="s">
        <v>1502</v>
      </c>
      <c r="E236" s="51" t="s">
        <v>1698</v>
      </c>
      <c r="F236" s="52">
        <v>4911.2464500000006</v>
      </c>
      <c r="G236" s="52">
        <v>5252.67</v>
      </c>
    </row>
    <row r="237" spans="1:7">
      <c r="A237" s="50">
        <v>38237</v>
      </c>
      <c r="B237" s="51" t="s">
        <v>1444</v>
      </c>
      <c r="C237" s="51" t="s">
        <v>1676</v>
      </c>
      <c r="D237" s="51" t="s">
        <v>1446</v>
      </c>
      <c r="E237" s="51" t="s">
        <v>1699</v>
      </c>
      <c r="F237" s="52">
        <v>1864.6688000000001</v>
      </c>
      <c r="G237" s="52">
        <v>2742.16</v>
      </c>
    </row>
    <row r="238" spans="1:7">
      <c r="A238" s="50">
        <v>38833</v>
      </c>
      <c r="B238" s="51" t="s">
        <v>1470</v>
      </c>
      <c r="C238" s="51" t="s">
        <v>1676</v>
      </c>
      <c r="D238" s="51" t="s">
        <v>1454</v>
      </c>
      <c r="E238" s="51" t="s">
        <v>1700</v>
      </c>
      <c r="F238" s="52">
        <v>7054.7752</v>
      </c>
      <c r="G238" s="52">
        <v>8016.79</v>
      </c>
    </row>
    <row r="239" spans="1:7">
      <c r="A239" s="50">
        <v>38577</v>
      </c>
      <c r="B239" s="51" t="s">
        <v>1450</v>
      </c>
      <c r="C239" s="51" t="s">
        <v>1676</v>
      </c>
      <c r="D239" s="51" t="s">
        <v>1477</v>
      </c>
      <c r="E239" s="51" t="s">
        <v>1701</v>
      </c>
      <c r="F239" s="52">
        <v>2645.0640000000003</v>
      </c>
      <c r="G239" s="52">
        <v>5877.92</v>
      </c>
    </row>
    <row r="240" spans="1:7">
      <c r="A240" s="50">
        <v>38661</v>
      </c>
      <c r="B240" s="51" t="s">
        <v>852</v>
      </c>
      <c r="C240" s="51" t="s">
        <v>1676</v>
      </c>
      <c r="D240" s="51" t="s">
        <v>1484</v>
      </c>
      <c r="E240" s="51" t="s">
        <v>1702</v>
      </c>
      <c r="F240" s="52">
        <v>2510.1938</v>
      </c>
      <c r="G240" s="52">
        <v>5837.66</v>
      </c>
    </row>
    <row r="241" spans="1:7">
      <c r="A241" s="50">
        <v>38566</v>
      </c>
      <c r="B241" s="51" t="s">
        <v>1022</v>
      </c>
      <c r="C241" s="51" t="s">
        <v>1676</v>
      </c>
      <c r="D241" s="51" t="s">
        <v>1454</v>
      </c>
      <c r="E241" s="51" t="s">
        <v>1703</v>
      </c>
      <c r="F241" s="52">
        <v>3695.7671999999998</v>
      </c>
      <c r="G241" s="52">
        <v>9988.56</v>
      </c>
    </row>
    <row r="242" spans="1:7">
      <c r="A242" s="50">
        <v>38508</v>
      </c>
      <c r="B242" s="51" t="s">
        <v>1470</v>
      </c>
      <c r="C242" s="51" t="s">
        <v>1676</v>
      </c>
      <c r="D242" s="51" t="s">
        <v>1463</v>
      </c>
      <c r="E242" s="51" t="s">
        <v>1704</v>
      </c>
      <c r="F242" s="52">
        <v>246.18359999999998</v>
      </c>
      <c r="G242" s="52">
        <v>572.52</v>
      </c>
    </row>
    <row r="243" spans="1:7">
      <c r="A243" s="50">
        <v>38525</v>
      </c>
      <c r="B243" s="51" t="s">
        <v>1470</v>
      </c>
      <c r="C243" s="51" t="s">
        <v>1676</v>
      </c>
      <c r="D243" s="51" t="s">
        <v>1456</v>
      </c>
      <c r="E243" s="51" t="s">
        <v>1705</v>
      </c>
      <c r="F243" s="52">
        <v>6892.1624999999995</v>
      </c>
      <c r="G243" s="52">
        <v>9189.5499999999993</v>
      </c>
    </row>
    <row r="244" spans="1:7">
      <c r="A244" s="50">
        <v>38745</v>
      </c>
      <c r="B244" s="51" t="s">
        <v>1470</v>
      </c>
      <c r="C244" s="51" t="s">
        <v>1676</v>
      </c>
      <c r="D244" s="51" t="s">
        <v>1479</v>
      </c>
      <c r="E244" s="51" t="s">
        <v>1706</v>
      </c>
      <c r="F244" s="52">
        <v>3479.96</v>
      </c>
      <c r="G244" s="52">
        <v>3954.5</v>
      </c>
    </row>
    <row r="245" spans="1:7">
      <c r="A245" s="50">
        <v>38291</v>
      </c>
      <c r="B245" s="51" t="s">
        <v>1444</v>
      </c>
      <c r="C245" s="51" t="s">
        <v>1676</v>
      </c>
      <c r="D245" s="51" t="s">
        <v>1458</v>
      </c>
      <c r="E245" s="51" t="s">
        <v>1707</v>
      </c>
      <c r="F245" s="52">
        <v>4549.0356999999995</v>
      </c>
      <c r="G245" s="52">
        <v>7710.23</v>
      </c>
    </row>
    <row r="246" spans="1:7">
      <c r="A246" s="50">
        <v>38270</v>
      </c>
      <c r="B246" s="51" t="s">
        <v>1470</v>
      </c>
      <c r="C246" s="51" t="s">
        <v>1676</v>
      </c>
      <c r="D246" s="51" t="s">
        <v>1460</v>
      </c>
      <c r="E246" s="51" t="s">
        <v>1708</v>
      </c>
      <c r="F246" s="52">
        <v>6417.6632</v>
      </c>
      <c r="G246" s="52">
        <v>9437.74</v>
      </c>
    </row>
    <row r="247" spans="1:7">
      <c r="A247" s="50">
        <v>38758</v>
      </c>
      <c r="B247" s="51" t="s">
        <v>852</v>
      </c>
      <c r="C247" s="51" t="s">
        <v>1676</v>
      </c>
      <c r="D247" s="51" t="s">
        <v>1458</v>
      </c>
      <c r="E247" s="51" t="s">
        <v>1709</v>
      </c>
      <c r="F247" s="52">
        <v>2542.4395</v>
      </c>
      <c r="G247" s="52">
        <v>5912.65</v>
      </c>
    </row>
    <row r="248" spans="1:7">
      <c r="A248" s="50">
        <v>38499</v>
      </c>
      <c r="B248" s="51" t="s">
        <v>852</v>
      </c>
      <c r="C248" s="51" t="s">
        <v>1676</v>
      </c>
      <c r="D248" s="51" t="s">
        <v>1446</v>
      </c>
      <c r="E248" s="51" t="s">
        <v>1710</v>
      </c>
      <c r="F248" s="52">
        <v>2116.3997999999997</v>
      </c>
      <c r="G248" s="52">
        <v>4921.8599999999997</v>
      </c>
    </row>
    <row r="249" spans="1:7">
      <c r="A249" s="50">
        <v>38217</v>
      </c>
      <c r="B249" s="51" t="s">
        <v>1444</v>
      </c>
      <c r="C249" s="51" t="s">
        <v>1676</v>
      </c>
      <c r="D249" s="51" t="s">
        <v>1458</v>
      </c>
      <c r="E249" s="51" t="s">
        <v>1711</v>
      </c>
      <c r="F249" s="52">
        <v>2420.9618</v>
      </c>
      <c r="G249" s="52">
        <v>6543.14</v>
      </c>
    </row>
    <row r="250" spans="1:7">
      <c r="A250" s="50">
        <v>38338</v>
      </c>
      <c r="B250" s="51" t="s">
        <v>1450</v>
      </c>
      <c r="C250" s="51" t="s">
        <v>1676</v>
      </c>
      <c r="D250" s="51" t="s">
        <v>1448</v>
      </c>
      <c r="E250" s="51" t="s">
        <v>1712</v>
      </c>
      <c r="F250" s="52">
        <v>3075.82</v>
      </c>
      <c r="G250" s="52">
        <v>5592.4</v>
      </c>
    </row>
    <row r="251" spans="1:7">
      <c r="A251" s="50">
        <v>38439</v>
      </c>
      <c r="B251" s="51" t="s">
        <v>1022</v>
      </c>
      <c r="C251" s="51" t="s">
        <v>1676</v>
      </c>
      <c r="D251" s="51" t="s">
        <v>1479</v>
      </c>
      <c r="E251" s="51" t="s">
        <v>1713</v>
      </c>
      <c r="F251" s="52">
        <v>4341.2245999999996</v>
      </c>
      <c r="G251" s="52">
        <v>7484.87</v>
      </c>
    </row>
    <row r="252" spans="1:7">
      <c r="A252" s="50">
        <v>38492</v>
      </c>
      <c r="B252" s="51" t="s">
        <v>1022</v>
      </c>
      <c r="C252" s="51" t="s">
        <v>1676</v>
      </c>
      <c r="D252" s="51" t="s">
        <v>1448</v>
      </c>
      <c r="E252" s="51" t="s">
        <v>1714</v>
      </c>
      <c r="F252" s="52">
        <v>3266.3488000000002</v>
      </c>
      <c r="G252" s="52">
        <v>3711.76</v>
      </c>
    </row>
    <row r="253" spans="1:7">
      <c r="A253" s="50">
        <v>38628</v>
      </c>
      <c r="B253" s="51" t="s">
        <v>1450</v>
      </c>
      <c r="C253" s="51" t="s">
        <v>1676</v>
      </c>
      <c r="D253" s="51" t="s">
        <v>1451</v>
      </c>
      <c r="E253" s="51" t="s">
        <v>1715</v>
      </c>
      <c r="F253" s="52">
        <v>1461.2336</v>
      </c>
      <c r="G253" s="52">
        <v>3949.28</v>
      </c>
    </row>
    <row r="254" spans="1:7">
      <c r="A254" s="50">
        <v>38625</v>
      </c>
      <c r="B254" s="51" t="s">
        <v>852</v>
      </c>
      <c r="C254" s="51" t="s">
        <v>1676</v>
      </c>
      <c r="D254" s="51" t="s">
        <v>1463</v>
      </c>
      <c r="E254" s="51" t="s">
        <v>1716</v>
      </c>
      <c r="F254" s="52">
        <v>610.89840000000004</v>
      </c>
      <c r="G254" s="52">
        <v>898.38</v>
      </c>
    </row>
    <row r="255" spans="1:7">
      <c r="A255" s="50">
        <v>38485</v>
      </c>
      <c r="B255" s="51" t="s">
        <v>1444</v>
      </c>
      <c r="C255" s="51" t="s">
        <v>1676</v>
      </c>
      <c r="D255" s="51" t="s">
        <v>1471</v>
      </c>
      <c r="E255" s="51" t="s">
        <v>1717</v>
      </c>
      <c r="F255" s="52">
        <v>4431.1187999999993</v>
      </c>
      <c r="G255" s="52">
        <v>7639.86</v>
      </c>
    </row>
    <row r="256" spans="1:7">
      <c r="A256" s="50">
        <v>38381</v>
      </c>
      <c r="B256" s="51" t="s">
        <v>1450</v>
      </c>
      <c r="C256" s="51" t="s">
        <v>1676</v>
      </c>
      <c r="D256" s="51" t="s">
        <v>1454</v>
      </c>
      <c r="E256" s="51" t="s">
        <v>1718</v>
      </c>
      <c r="F256" s="52">
        <v>7371.4425000000001</v>
      </c>
      <c r="G256" s="52">
        <v>9828.59</v>
      </c>
    </row>
    <row r="257" spans="1:7">
      <c r="A257" s="50">
        <v>38849</v>
      </c>
      <c r="B257" s="51" t="s">
        <v>1444</v>
      </c>
      <c r="C257" s="51" t="s">
        <v>1676</v>
      </c>
      <c r="D257" s="51" t="s">
        <v>1454</v>
      </c>
      <c r="E257" s="51" t="s">
        <v>1719</v>
      </c>
      <c r="F257" s="52">
        <v>4764.9841999999999</v>
      </c>
      <c r="G257" s="52">
        <v>8215.49</v>
      </c>
    </row>
    <row r="258" spans="1:7">
      <c r="A258" s="50">
        <v>38640</v>
      </c>
      <c r="B258" s="51" t="s">
        <v>1450</v>
      </c>
      <c r="C258" s="51" t="s">
        <v>1720</v>
      </c>
      <c r="D258" s="51" t="s">
        <v>1467</v>
      </c>
      <c r="E258" s="51" t="s">
        <v>1721</v>
      </c>
      <c r="F258" s="52">
        <v>815.20889999999997</v>
      </c>
      <c r="G258" s="52">
        <v>1381.71</v>
      </c>
    </row>
    <row r="259" spans="1:7">
      <c r="A259" s="50">
        <v>38716</v>
      </c>
      <c r="B259" s="51" t="s">
        <v>1470</v>
      </c>
      <c r="C259" s="51" t="s">
        <v>1720</v>
      </c>
      <c r="D259" s="51" t="s">
        <v>1446</v>
      </c>
      <c r="E259" s="51" t="s">
        <v>1722</v>
      </c>
      <c r="F259" s="52">
        <v>5338.44</v>
      </c>
      <c r="G259" s="52">
        <v>7117.92</v>
      </c>
    </row>
    <row r="260" spans="1:7">
      <c r="A260" s="50">
        <v>38717</v>
      </c>
      <c r="B260" s="51" t="s">
        <v>852</v>
      </c>
      <c r="C260" s="51" t="s">
        <v>1720</v>
      </c>
      <c r="D260" s="51" t="s">
        <v>1467</v>
      </c>
      <c r="E260" s="51" t="s">
        <v>1723</v>
      </c>
      <c r="F260" s="52">
        <v>2963.6761999999999</v>
      </c>
      <c r="G260" s="52">
        <v>5023.18</v>
      </c>
    </row>
    <row r="261" spans="1:7">
      <c r="A261" s="50">
        <v>38834</v>
      </c>
      <c r="B261" s="51" t="s">
        <v>1470</v>
      </c>
      <c r="C261" s="51" t="s">
        <v>1720</v>
      </c>
      <c r="D261" s="51" t="s">
        <v>1451</v>
      </c>
      <c r="E261" s="51" t="s">
        <v>1724</v>
      </c>
      <c r="F261" s="52">
        <v>1186.6409000000001</v>
      </c>
      <c r="G261" s="52">
        <v>2759.63</v>
      </c>
    </row>
    <row r="262" spans="1:7">
      <c r="A262" s="50">
        <v>38621</v>
      </c>
      <c r="B262" s="51" t="s">
        <v>852</v>
      </c>
      <c r="C262" s="51" t="s">
        <v>1720</v>
      </c>
      <c r="D262" s="51" t="s">
        <v>1477</v>
      </c>
      <c r="E262" s="51" t="s">
        <v>1725</v>
      </c>
      <c r="F262" s="52">
        <v>5590.2749999999996</v>
      </c>
      <c r="G262" s="52">
        <v>7453.7</v>
      </c>
    </row>
    <row r="263" spans="1:7">
      <c r="A263" s="50">
        <v>38267</v>
      </c>
      <c r="B263" s="51" t="s">
        <v>1444</v>
      </c>
      <c r="C263" s="51" t="s">
        <v>1720</v>
      </c>
      <c r="D263" s="51" t="s">
        <v>1448</v>
      </c>
      <c r="E263" s="51" t="s">
        <v>1726</v>
      </c>
      <c r="F263" s="52">
        <v>1155.0808</v>
      </c>
      <c r="G263" s="52">
        <v>3121.84</v>
      </c>
    </row>
    <row r="264" spans="1:7">
      <c r="A264" s="50">
        <v>38399</v>
      </c>
      <c r="B264" s="51" t="s">
        <v>1444</v>
      </c>
      <c r="C264" s="51" t="s">
        <v>1720</v>
      </c>
      <c r="D264" s="51" t="s">
        <v>1454</v>
      </c>
      <c r="E264" s="51" t="s">
        <v>1727</v>
      </c>
      <c r="F264" s="52">
        <v>5085.1274000000003</v>
      </c>
      <c r="G264" s="52">
        <v>8618.86</v>
      </c>
    </row>
    <row r="265" spans="1:7">
      <c r="A265" s="50">
        <v>38519</v>
      </c>
      <c r="B265" s="51" t="s">
        <v>1444</v>
      </c>
      <c r="C265" s="51" t="s">
        <v>1720</v>
      </c>
      <c r="D265" s="51" t="s">
        <v>1502</v>
      </c>
      <c r="E265" s="51" t="s">
        <v>1728</v>
      </c>
      <c r="F265" s="52">
        <v>4949.5349999999999</v>
      </c>
      <c r="G265" s="52">
        <v>6599.38</v>
      </c>
    </row>
    <row r="266" spans="1:7">
      <c r="A266" s="50">
        <v>38596</v>
      </c>
      <c r="B266" s="51" t="s">
        <v>852</v>
      </c>
      <c r="C266" s="51" t="s">
        <v>1720</v>
      </c>
      <c r="D266" s="51" t="s">
        <v>1463</v>
      </c>
      <c r="E266" s="51" t="s">
        <v>1729</v>
      </c>
      <c r="F266" s="52">
        <v>7327.08</v>
      </c>
      <c r="G266" s="52">
        <v>9769.44</v>
      </c>
    </row>
    <row r="267" spans="1:7">
      <c r="A267" s="50">
        <v>38839</v>
      </c>
      <c r="B267" s="51" t="s">
        <v>1444</v>
      </c>
      <c r="C267" s="51" t="s">
        <v>1720</v>
      </c>
      <c r="D267" s="51" t="s">
        <v>1463</v>
      </c>
      <c r="E267" s="51" t="s">
        <v>1730</v>
      </c>
      <c r="F267" s="52">
        <v>1775.075</v>
      </c>
      <c r="G267" s="52">
        <v>4797.5</v>
      </c>
    </row>
    <row r="268" spans="1:7">
      <c r="A268" s="50">
        <v>38855</v>
      </c>
      <c r="B268" s="51" t="s">
        <v>1450</v>
      </c>
      <c r="C268" s="51" t="s">
        <v>1720</v>
      </c>
      <c r="D268" s="51" t="s">
        <v>1479</v>
      </c>
      <c r="E268" s="51" t="s">
        <v>1731</v>
      </c>
      <c r="F268" s="52">
        <v>2442.518</v>
      </c>
      <c r="G268" s="52">
        <v>6601.4</v>
      </c>
    </row>
    <row r="269" spans="1:7">
      <c r="A269" s="50">
        <v>38557</v>
      </c>
      <c r="B269" s="51" t="s">
        <v>1470</v>
      </c>
      <c r="C269" s="51" t="s">
        <v>1720</v>
      </c>
      <c r="D269" s="51" t="s">
        <v>1458</v>
      </c>
      <c r="E269" s="51" t="s">
        <v>1732</v>
      </c>
      <c r="F269" s="52">
        <v>3234.2809999999995</v>
      </c>
      <c r="G269" s="52">
        <v>8741.2999999999993</v>
      </c>
    </row>
    <row r="270" spans="1:7">
      <c r="A270" s="50">
        <v>38587</v>
      </c>
      <c r="B270" s="51" t="s">
        <v>1444</v>
      </c>
      <c r="C270" s="51" t="s">
        <v>1720</v>
      </c>
      <c r="D270" s="51" t="s">
        <v>1460</v>
      </c>
      <c r="E270" s="51" t="s">
        <v>1733</v>
      </c>
      <c r="F270" s="52">
        <v>4906.6270000000004</v>
      </c>
      <c r="G270" s="52">
        <v>8921.14</v>
      </c>
    </row>
    <row r="271" spans="1:7">
      <c r="A271" s="50">
        <v>38534</v>
      </c>
      <c r="B271" s="51" t="s">
        <v>1444</v>
      </c>
      <c r="C271" s="51" t="s">
        <v>1720</v>
      </c>
      <c r="D271" s="51" t="s">
        <v>1502</v>
      </c>
      <c r="E271" s="51" t="s">
        <v>1734</v>
      </c>
      <c r="F271" s="52">
        <v>5412.7864</v>
      </c>
      <c r="G271" s="52">
        <v>7959.98</v>
      </c>
    </row>
    <row r="272" spans="1:7">
      <c r="A272" s="50">
        <v>38628</v>
      </c>
      <c r="B272" s="51" t="s">
        <v>1450</v>
      </c>
      <c r="C272" s="51" t="s">
        <v>1720</v>
      </c>
      <c r="D272" s="51" t="s">
        <v>1479</v>
      </c>
      <c r="E272" s="51" t="s">
        <v>1735</v>
      </c>
      <c r="F272" s="52">
        <v>9189.7783999999992</v>
      </c>
      <c r="G272" s="52">
        <v>9828.64</v>
      </c>
    </row>
    <row r="273" spans="1:7">
      <c r="A273" s="50">
        <v>38589</v>
      </c>
      <c r="B273" s="51" t="s">
        <v>1022</v>
      </c>
      <c r="C273" s="51" t="s">
        <v>1720</v>
      </c>
      <c r="D273" s="51" t="s">
        <v>1477</v>
      </c>
      <c r="E273" s="51" t="s">
        <v>1736</v>
      </c>
      <c r="F273" s="52">
        <v>2050.4450000000002</v>
      </c>
      <c r="G273" s="52">
        <v>3535.25</v>
      </c>
    </row>
    <row r="274" spans="1:7">
      <c r="A274" s="50">
        <v>38169</v>
      </c>
      <c r="B274" s="51" t="s">
        <v>1444</v>
      </c>
      <c r="C274" s="51" t="s">
        <v>1720</v>
      </c>
      <c r="D274" s="51" t="s">
        <v>1479</v>
      </c>
      <c r="E274" s="51" t="s">
        <v>1737</v>
      </c>
      <c r="F274" s="52">
        <v>105.4019</v>
      </c>
      <c r="G274" s="52">
        <v>284.87</v>
      </c>
    </row>
    <row r="275" spans="1:7">
      <c r="A275" s="50">
        <v>38376</v>
      </c>
      <c r="B275" s="51" t="s">
        <v>1444</v>
      </c>
      <c r="C275" s="51" t="s">
        <v>1720</v>
      </c>
      <c r="D275" s="51" t="s">
        <v>1502</v>
      </c>
      <c r="E275" s="51" t="s">
        <v>1738</v>
      </c>
      <c r="F275" s="52">
        <v>331.15370000000001</v>
      </c>
      <c r="G275" s="52">
        <v>895.01</v>
      </c>
    </row>
    <row r="276" spans="1:7">
      <c r="A276" s="50">
        <v>38321</v>
      </c>
      <c r="B276" s="51" t="s">
        <v>1022</v>
      </c>
      <c r="C276" s="51" t="s">
        <v>1720</v>
      </c>
      <c r="D276" s="51" t="s">
        <v>1460</v>
      </c>
      <c r="E276" s="51" t="s">
        <v>1739</v>
      </c>
      <c r="F276" s="52">
        <v>4760.7907999999998</v>
      </c>
      <c r="G276" s="52">
        <v>8208.26</v>
      </c>
    </row>
    <row r="277" spans="1:7">
      <c r="A277" s="50">
        <v>38737</v>
      </c>
      <c r="B277" s="51" t="s">
        <v>1444</v>
      </c>
      <c r="C277" s="51" t="s">
        <v>1720</v>
      </c>
      <c r="D277" s="51" t="s">
        <v>1484</v>
      </c>
      <c r="E277" s="51" t="s">
        <v>1498</v>
      </c>
      <c r="F277" s="52">
        <v>2705.4448000000002</v>
      </c>
      <c r="G277" s="52">
        <v>4664.5600000000004</v>
      </c>
    </row>
    <row r="278" spans="1:7">
      <c r="A278" s="50">
        <v>38462</v>
      </c>
      <c r="B278" s="51" t="s">
        <v>1450</v>
      </c>
      <c r="C278" s="51" t="s">
        <v>1720</v>
      </c>
      <c r="D278" s="51" t="s">
        <v>1467</v>
      </c>
      <c r="E278" s="51" t="s">
        <v>1740</v>
      </c>
      <c r="F278" s="52">
        <v>4501.7550000000001</v>
      </c>
      <c r="G278" s="52">
        <v>6002.34</v>
      </c>
    </row>
    <row r="279" spans="1:7">
      <c r="A279" s="50">
        <v>38209</v>
      </c>
      <c r="B279" s="51" t="s">
        <v>852</v>
      </c>
      <c r="C279" s="51" t="s">
        <v>1720</v>
      </c>
      <c r="D279" s="51" t="s">
        <v>1467</v>
      </c>
      <c r="E279" s="51" t="s">
        <v>1741</v>
      </c>
      <c r="F279" s="52">
        <v>234.08879999999999</v>
      </c>
      <c r="G279" s="52">
        <v>266.01</v>
      </c>
    </row>
    <row r="280" spans="1:7">
      <c r="A280" s="50">
        <v>38339</v>
      </c>
      <c r="B280" s="51" t="s">
        <v>1022</v>
      </c>
      <c r="C280" s="51" t="s">
        <v>1720</v>
      </c>
      <c r="D280" s="51" t="s">
        <v>1456</v>
      </c>
      <c r="E280" s="51" t="s">
        <v>1742</v>
      </c>
      <c r="F280" s="52">
        <v>114.453</v>
      </c>
      <c r="G280" s="52">
        <v>254.34</v>
      </c>
    </row>
    <row r="281" spans="1:7">
      <c r="A281" s="50">
        <v>38422</v>
      </c>
      <c r="B281" s="51" t="s">
        <v>1444</v>
      </c>
      <c r="C281" s="51" t="s">
        <v>1720</v>
      </c>
      <c r="D281" s="51" t="s">
        <v>1456</v>
      </c>
      <c r="E281" s="51" t="s">
        <v>1743</v>
      </c>
      <c r="F281" s="52">
        <v>4467.8380000000006</v>
      </c>
      <c r="G281" s="52">
        <v>6570.35</v>
      </c>
    </row>
    <row r="282" spans="1:7">
      <c r="A282" s="50">
        <v>38795</v>
      </c>
      <c r="B282" s="51" t="s">
        <v>1450</v>
      </c>
      <c r="C282" s="51" t="s">
        <v>1720</v>
      </c>
      <c r="D282" s="51" t="s">
        <v>1484</v>
      </c>
      <c r="E282" s="51" t="s">
        <v>1744</v>
      </c>
      <c r="F282" s="52">
        <v>4976.2782999999999</v>
      </c>
      <c r="G282" s="52">
        <v>8434.3700000000008</v>
      </c>
    </row>
    <row r="283" spans="1:7">
      <c r="A283" s="50">
        <v>38224</v>
      </c>
      <c r="B283" s="51" t="s">
        <v>1470</v>
      </c>
      <c r="C283" s="51" t="s">
        <v>1720</v>
      </c>
      <c r="D283" s="51" t="s">
        <v>1463</v>
      </c>
      <c r="E283" s="51" t="s">
        <v>1745</v>
      </c>
      <c r="F283" s="52">
        <v>2637.41995</v>
      </c>
      <c r="G283" s="52">
        <v>2820.77</v>
      </c>
    </row>
    <row r="284" spans="1:7">
      <c r="A284" s="50">
        <v>38584</v>
      </c>
      <c r="B284" s="51" t="s">
        <v>1022</v>
      </c>
      <c r="C284" s="51" t="s">
        <v>1720</v>
      </c>
      <c r="D284" s="51" t="s">
        <v>1479</v>
      </c>
      <c r="E284" s="51" t="s">
        <v>1746</v>
      </c>
      <c r="F284" s="52">
        <v>196.45839999999998</v>
      </c>
      <c r="G284" s="52">
        <v>456.88</v>
      </c>
    </row>
    <row r="285" spans="1:7">
      <c r="A285" s="50">
        <v>38823</v>
      </c>
      <c r="B285" s="51" t="s">
        <v>1022</v>
      </c>
      <c r="C285" s="51" t="s">
        <v>1720</v>
      </c>
      <c r="D285" s="51" t="s">
        <v>1460</v>
      </c>
      <c r="E285" s="51" t="s">
        <v>1747</v>
      </c>
      <c r="F285" s="52">
        <v>2350.4615999999996</v>
      </c>
      <c r="G285" s="52">
        <v>4052.52</v>
      </c>
    </row>
    <row r="286" spans="1:7">
      <c r="A286" s="50">
        <v>38734</v>
      </c>
      <c r="B286" s="51" t="s">
        <v>1444</v>
      </c>
      <c r="C286" s="51" t="s">
        <v>1720</v>
      </c>
      <c r="D286" s="51" t="s">
        <v>1484</v>
      </c>
      <c r="E286" s="51" t="s">
        <v>1748</v>
      </c>
      <c r="F286" s="52">
        <v>345.51579999999996</v>
      </c>
      <c r="G286" s="52">
        <v>585.62</v>
      </c>
    </row>
    <row r="287" spans="1:7">
      <c r="A287" s="50">
        <v>38827</v>
      </c>
      <c r="B287" s="51" t="s">
        <v>1444</v>
      </c>
      <c r="C287" s="51" t="s">
        <v>1720</v>
      </c>
      <c r="D287" s="51" t="s">
        <v>1448</v>
      </c>
      <c r="E287" s="51" t="s">
        <v>1749</v>
      </c>
      <c r="F287" s="52">
        <v>5717.9141999999993</v>
      </c>
      <c r="G287" s="52">
        <v>9691.3799999999992</v>
      </c>
    </row>
    <row r="288" spans="1:7">
      <c r="A288" s="50">
        <v>38779</v>
      </c>
      <c r="B288" s="51" t="s">
        <v>1022</v>
      </c>
      <c r="C288" s="51" t="s">
        <v>1720</v>
      </c>
      <c r="D288" s="51" t="s">
        <v>1460</v>
      </c>
      <c r="E288" s="51" t="s">
        <v>1750</v>
      </c>
      <c r="F288" s="52">
        <v>426.47829999999999</v>
      </c>
      <c r="G288" s="52">
        <v>991.81</v>
      </c>
    </row>
    <row r="289" spans="1:7">
      <c r="A289" s="50">
        <v>38718</v>
      </c>
      <c r="B289" s="51" t="s">
        <v>1444</v>
      </c>
      <c r="C289" s="51" t="s">
        <v>1720</v>
      </c>
      <c r="D289" s="51" t="s">
        <v>1458</v>
      </c>
      <c r="E289" s="51" t="s">
        <v>1751</v>
      </c>
      <c r="F289" s="52">
        <v>1251.6849999999999</v>
      </c>
      <c r="G289" s="52">
        <v>2121.5</v>
      </c>
    </row>
    <row r="290" spans="1:7">
      <c r="A290" s="50">
        <v>38571</v>
      </c>
      <c r="B290" s="51" t="s">
        <v>1470</v>
      </c>
      <c r="C290" s="51" t="s">
        <v>1720</v>
      </c>
      <c r="D290" s="51" t="s">
        <v>1451</v>
      </c>
      <c r="E290" s="51" t="s">
        <v>1752</v>
      </c>
      <c r="F290" s="52">
        <v>6549.8713500000003</v>
      </c>
      <c r="G290" s="52">
        <v>7005.21</v>
      </c>
    </row>
    <row r="291" spans="1:7">
      <c r="A291" s="50">
        <v>38878</v>
      </c>
      <c r="B291" s="51" t="s">
        <v>1444</v>
      </c>
      <c r="C291" s="51" t="s">
        <v>1720</v>
      </c>
      <c r="D291" s="51" t="s">
        <v>1463</v>
      </c>
      <c r="E291" s="51" t="s">
        <v>1753</v>
      </c>
      <c r="F291" s="52">
        <v>3411.5625500000001</v>
      </c>
      <c r="G291" s="52">
        <v>3648.73</v>
      </c>
    </row>
    <row r="292" spans="1:7">
      <c r="A292" s="50">
        <v>38314</v>
      </c>
      <c r="B292" s="51" t="s">
        <v>852</v>
      </c>
      <c r="C292" s="51" t="s">
        <v>1720</v>
      </c>
      <c r="D292" s="51" t="s">
        <v>1456</v>
      </c>
      <c r="E292" s="51" t="s">
        <v>1754</v>
      </c>
      <c r="F292" s="52">
        <v>682.20900000000006</v>
      </c>
      <c r="G292" s="52">
        <v>1240.3800000000001</v>
      </c>
    </row>
    <row r="293" spans="1:7">
      <c r="A293" s="50">
        <v>38822</v>
      </c>
      <c r="B293" s="51" t="s">
        <v>1444</v>
      </c>
      <c r="C293" s="51" t="s">
        <v>1720</v>
      </c>
      <c r="D293" s="51" t="s">
        <v>1467</v>
      </c>
      <c r="E293" s="51" t="s">
        <v>1755</v>
      </c>
      <c r="F293" s="52">
        <v>1182.0463999999999</v>
      </c>
      <c r="G293" s="52">
        <v>3194.72</v>
      </c>
    </row>
    <row r="294" spans="1:7">
      <c r="A294" s="50">
        <v>38327</v>
      </c>
      <c r="B294" s="51" t="s">
        <v>1022</v>
      </c>
      <c r="C294" s="51" t="s">
        <v>1720</v>
      </c>
      <c r="D294" s="51" t="s">
        <v>1460</v>
      </c>
      <c r="E294" s="51" t="s">
        <v>1756</v>
      </c>
      <c r="F294" s="52">
        <v>2226.9456</v>
      </c>
      <c r="G294" s="52">
        <v>2530.62</v>
      </c>
    </row>
    <row r="295" spans="1:7">
      <c r="A295" s="50">
        <v>38660</v>
      </c>
      <c r="B295" s="51" t="s">
        <v>1022</v>
      </c>
      <c r="C295" s="51" t="s">
        <v>1720</v>
      </c>
      <c r="D295" s="51" t="s">
        <v>1463</v>
      </c>
      <c r="E295" s="51" t="s">
        <v>1757</v>
      </c>
      <c r="F295" s="52">
        <v>2878.6815000000001</v>
      </c>
      <c r="G295" s="52">
        <v>6397.07</v>
      </c>
    </row>
    <row r="296" spans="1:7">
      <c r="A296" s="50">
        <v>38589</v>
      </c>
      <c r="B296" s="51" t="s">
        <v>852</v>
      </c>
      <c r="C296" s="51" t="s">
        <v>1720</v>
      </c>
      <c r="D296" s="51" t="s">
        <v>1460</v>
      </c>
      <c r="E296" s="51" t="s">
        <v>1758</v>
      </c>
      <c r="F296" s="52">
        <v>2596.2075000000004</v>
      </c>
      <c r="G296" s="52">
        <v>5769.35</v>
      </c>
    </row>
    <row r="297" spans="1:7">
      <c r="A297" s="50">
        <v>38640</v>
      </c>
      <c r="B297" s="51" t="s">
        <v>1470</v>
      </c>
      <c r="C297" s="51" t="s">
        <v>1720</v>
      </c>
      <c r="D297" s="51" t="s">
        <v>1502</v>
      </c>
      <c r="E297" s="51" t="s">
        <v>1759</v>
      </c>
      <c r="F297" s="52">
        <v>3219.6067999999996</v>
      </c>
      <c r="G297" s="52">
        <v>8701.64</v>
      </c>
    </row>
    <row r="298" spans="1:7">
      <c r="A298" s="50">
        <v>38384</v>
      </c>
      <c r="B298" s="51" t="s">
        <v>1470</v>
      </c>
      <c r="C298" s="51" t="s">
        <v>1720</v>
      </c>
      <c r="D298" s="51" t="s">
        <v>1467</v>
      </c>
      <c r="E298" s="51" t="s">
        <v>1760</v>
      </c>
      <c r="F298" s="52">
        <v>9318.9580000000005</v>
      </c>
      <c r="G298" s="52">
        <v>9966.7999999999993</v>
      </c>
    </row>
    <row r="299" spans="1:7">
      <c r="A299" s="50">
        <v>38490</v>
      </c>
      <c r="B299" s="51" t="s">
        <v>1444</v>
      </c>
      <c r="C299" s="51" t="s">
        <v>1720</v>
      </c>
      <c r="D299" s="51" t="s">
        <v>1502</v>
      </c>
      <c r="E299" s="51" t="s">
        <v>1761</v>
      </c>
      <c r="F299" s="52">
        <v>3795.6056999999996</v>
      </c>
      <c r="G299" s="52">
        <v>6433.23</v>
      </c>
    </row>
    <row r="300" spans="1:7">
      <c r="A300" s="50">
        <v>38767</v>
      </c>
      <c r="B300" s="51" t="s">
        <v>852</v>
      </c>
      <c r="C300" s="51" t="s">
        <v>1720</v>
      </c>
      <c r="D300" s="51" t="s">
        <v>1460</v>
      </c>
      <c r="E300" s="51" t="s">
        <v>1762</v>
      </c>
      <c r="F300" s="52">
        <v>7657.5664000000006</v>
      </c>
      <c r="G300" s="52">
        <v>8701.7800000000007</v>
      </c>
    </row>
    <row r="301" spans="1:7">
      <c r="A301" s="50">
        <v>38612</v>
      </c>
      <c r="B301" s="51" t="s">
        <v>1444</v>
      </c>
      <c r="C301" s="51" t="s">
        <v>1720</v>
      </c>
      <c r="D301" s="51" t="s">
        <v>1502</v>
      </c>
      <c r="E301" s="51" t="s">
        <v>1763</v>
      </c>
      <c r="F301" s="52">
        <v>2918.6280000000002</v>
      </c>
      <c r="G301" s="52">
        <v>6485.84</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91868-8678-42BD-803F-6DDC0DBCAD07}">
  <dimension ref="C2:X19"/>
  <sheetViews>
    <sheetView workbookViewId="0">
      <selection activeCell="AA13" sqref="AA13"/>
    </sheetView>
  </sheetViews>
  <sheetFormatPr defaultRowHeight="13.2"/>
  <cols>
    <col min="3" max="3" width="11.77734375" customWidth="1"/>
    <col min="4" max="4" width="14.44140625" bestFit="1" customWidth="1"/>
    <col min="5" max="5" width="13.77734375" bestFit="1" customWidth="1"/>
  </cols>
  <sheetData>
    <row r="2" spans="3:24" ht="22.8">
      <c r="X2" s="79" t="s">
        <v>1889</v>
      </c>
    </row>
    <row r="3" spans="3:24" ht="14.4">
      <c r="C3" s="13" t="s">
        <v>842</v>
      </c>
      <c r="D3" s="73" t="s">
        <v>1825</v>
      </c>
      <c r="E3" t="s">
        <v>1824</v>
      </c>
    </row>
    <row r="4" spans="3:24" ht="14.4">
      <c r="C4" s="72" t="s">
        <v>1811</v>
      </c>
      <c r="D4" s="72">
        <v>100</v>
      </c>
      <c r="E4" s="71">
        <v>30000</v>
      </c>
      <c r="X4" t="s">
        <v>1890</v>
      </c>
    </row>
    <row r="5" spans="3:24" ht="14.4">
      <c r="C5" s="72" t="s">
        <v>1812</v>
      </c>
      <c r="D5" s="72">
        <v>120</v>
      </c>
      <c r="E5" s="71">
        <v>35000</v>
      </c>
    </row>
    <row r="6" spans="3:24" ht="14.4">
      <c r="C6" s="72" t="s">
        <v>1813</v>
      </c>
      <c r="D6" s="72">
        <v>130</v>
      </c>
      <c r="E6" s="71">
        <v>30000</v>
      </c>
      <c r="X6" s="1" t="s">
        <v>1881</v>
      </c>
    </row>
    <row r="7" spans="3:24" ht="14.4">
      <c r="C7" s="72" t="s">
        <v>1814</v>
      </c>
      <c r="D7" s="72">
        <v>134</v>
      </c>
      <c r="E7" s="71">
        <v>40000</v>
      </c>
      <c r="X7" s="80"/>
    </row>
    <row r="8" spans="3:24" ht="14.4">
      <c r="C8" s="72" t="s">
        <v>1815</v>
      </c>
      <c r="D8" s="72">
        <v>120</v>
      </c>
      <c r="E8" s="71">
        <v>71118</v>
      </c>
      <c r="X8" s="80" t="s">
        <v>1891</v>
      </c>
    </row>
    <row r="9" spans="3:24" ht="14.4">
      <c r="C9" s="72" t="s">
        <v>1816</v>
      </c>
      <c r="D9" s="72">
        <v>160</v>
      </c>
      <c r="E9" s="71">
        <v>65000</v>
      </c>
      <c r="X9" s="80" t="s">
        <v>1892</v>
      </c>
    </row>
    <row r="10" spans="3:24" ht="14.4">
      <c r="C10" s="72" t="s">
        <v>1817</v>
      </c>
      <c r="D10" s="72">
        <v>170</v>
      </c>
      <c r="E10" s="71">
        <v>72896</v>
      </c>
      <c r="X10" s="80" t="s">
        <v>1893</v>
      </c>
    </row>
    <row r="11" spans="3:24" ht="14.4">
      <c r="C11" s="72" t="s">
        <v>1818</v>
      </c>
      <c r="D11" s="72">
        <v>130</v>
      </c>
      <c r="E11" s="71">
        <v>80000</v>
      </c>
      <c r="X11" s="80" t="s">
        <v>1894</v>
      </c>
    </row>
    <row r="12" spans="3:24" ht="14.4">
      <c r="C12" s="72" t="s">
        <v>1819</v>
      </c>
      <c r="D12" s="72">
        <v>120</v>
      </c>
      <c r="E12" s="71">
        <v>28000</v>
      </c>
    </row>
    <row r="13" spans="3:24" ht="14.4">
      <c r="C13" s="72" t="s">
        <v>1820</v>
      </c>
      <c r="D13" s="72">
        <v>100</v>
      </c>
      <c r="E13" s="71">
        <v>26000</v>
      </c>
      <c r="X13" s="1" t="s">
        <v>1885</v>
      </c>
    </row>
    <row r="14" spans="3:24" ht="14.4">
      <c r="C14" s="72" t="s">
        <v>1821</v>
      </c>
      <c r="D14" s="72">
        <v>90</v>
      </c>
      <c r="E14" s="71">
        <v>20000</v>
      </c>
      <c r="X14" s="80"/>
    </row>
    <row r="15" spans="3:24" ht="14.4">
      <c r="C15" s="72" t="s">
        <v>1822</v>
      </c>
      <c r="D15" s="72">
        <v>100</v>
      </c>
      <c r="E15" s="71">
        <v>20103</v>
      </c>
      <c r="X15" s="80" t="s">
        <v>1895</v>
      </c>
    </row>
    <row r="16" spans="3:24" ht="14.4">
      <c r="C16" s="72" t="s">
        <v>1823</v>
      </c>
      <c r="D16" s="72">
        <v>100</v>
      </c>
      <c r="E16" s="71">
        <v>18000</v>
      </c>
      <c r="X16" s="80"/>
    </row>
    <row r="17" spans="24:24">
      <c r="X17" s="80" t="s">
        <v>1896</v>
      </c>
    </row>
    <row r="18" spans="24:24">
      <c r="X18" s="80"/>
    </row>
    <row r="19" spans="24:24">
      <c r="X19" s="80" t="s">
        <v>1897</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F4982-B554-4C58-9DF0-9455557B7327}">
  <dimension ref="A1:AI22"/>
  <sheetViews>
    <sheetView zoomScale="110" zoomScaleNormal="110" workbookViewId="0">
      <selection activeCell="D14" sqref="D14"/>
    </sheetView>
  </sheetViews>
  <sheetFormatPr defaultRowHeight="14.4"/>
  <cols>
    <col min="1" max="1" width="8.88671875" style="13"/>
    <col min="2" max="2" width="19.33203125" style="13" customWidth="1"/>
    <col min="3" max="3" width="11.109375" style="13" bestFit="1" customWidth="1"/>
    <col min="4" max="19" width="8.88671875" style="13"/>
    <col min="20" max="20" width="11.88671875" style="13" customWidth="1"/>
    <col min="21" max="21" width="11.5546875" style="13" bestFit="1" customWidth="1"/>
    <col min="22" max="22" width="12" style="13" customWidth="1"/>
    <col min="23" max="16384" width="8.88671875" style="13"/>
  </cols>
  <sheetData>
    <row r="1" spans="1:35">
      <c r="A1" s="13" t="s">
        <v>842</v>
      </c>
      <c r="B1" s="13" t="s">
        <v>843</v>
      </c>
    </row>
    <row r="2" spans="1:35" ht="22.8">
      <c r="A2" s="13">
        <v>2010</v>
      </c>
      <c r="B2" s="32">
        <v>12000</v>
      </c>
      <c r="F2" s="74" t="s">
        <v>1838</v>
      </c>
      <c r="S2" s="13" t="s">
        <v>842</v>
      </c>
      <c r="T2" s="13" t="s">
        <v>1808</v>
      </c>
      <c r="U2" s="13" t="s">
        <v>1809</v>
      </c>
      <c r="V2" s="13" t="s">
        <v>1810</v>
      </c>
      <c r="AI2" s="79" t="s">
        <v>1879</v>
      </c>
    </row>
    <row r="3" spans="1:35">
      <c r="A3" s="13">
        <v>2011</v>
      </c>
      <c r="B3" s="32">
        <v>31682</v>
      </c>
      <c r="S3" s="72" t="s">
        <v>1811</v>
      </c>
      <c r="T3" s="71">
        <v>100000</v>
      </c>
      <c r="U3" s="71">
        <v>30000</v>
      </c>
      <c r="V3" s="71">
        <v>13000</v>
      </c>
      <c r="AI3"/>
    </row>
    <row r="4" spans="1:35">
      <c r="A4" s="13">
        <v>2012</v>
      </c>
      <c r="B4" s="32">
        <v>34000</v>
      </c>
      <c r="S4" s="72" t="s">
        <v>1812</v>
      </c>
      <c r="T4" s="71">
        <v>80000</v>
      </c>
      <c r="U4" s="71">
        <v>35000</v>
      </c>
      <c r="V4" s="71">
        <v>15000</v>
      </c>
      <c r="AI4" t="s">
        <v>1880</v>
      </c>
    </row>
    <row r="5" spans="1:35">
      <c r="A5" s="13">
        <v>2013</v>
      </c>
      <c r="B5" s="32">
        <v>49812</v>
      </c>
      <c r="S5" s="72" t="s">
        <v>1813</v>
      </c>
      <c r="T5" s="71">
        <v>70000</v>
      </c>
      <c r="U5" s="71">
        <v>30000</v>
      </c>
      <c r="V5" s="71">
        <v>18000</v>
      </c>
      <c r="AI5"/>
    </row>
    <row r="6" spans="1:35">
      <c r="A6" s="13">
        <v>2014</v>
      </c>
      <c r="B6" s="32">
        <v>20357</v>
      </c>
      <c r="S6" s="72" t="s">
        <v>1814</v>
      </c>
      <c r="T6" s="71">
        <v>50000</v>
      </c>
      <c r="U6" s="71">
        <v>40000</v>
      </c>
      <c r="V6" s="71">
        <v>35000</v>
      </c>
      <c r="AI6" s="1" t="s">
        <v>1881</v>
      </c>
    </row>
    <row r="7" spans="1:35">
      <c r="A7" s="13">
        <v>2015</v>
      </c>
      <c r="B7" s="32">
        <v>42189</v>
      </c>
      <c r="S7" s="72" t="s">
        <v>1815</v>
      </c>
      <c r="T7" s="71">
        <v>40000</v>
      </c>
      <c r="U7" s="71">
        <v>71118</v>
      </c>
      <c r="V7" s="71">
        <v>45000</v>
      </c>
      <c r="AI7" s="80"/>
    </row>
    <row r="8" spans="1:35">
      <c r="A8" s="13">
        <v>2016</v>
      </c>
      <c r="B8" s="32">
        <v>27545</v>
      </c>
      <c r="S8" s="72" t="s">
        <v>1816</v>
      </c>
      <c r="T8" s="71">
        <v>35000</v>
      </c>
      <c r="U8" s="71">
        <v>65000</v>
      </c>
      <c r="V8" s="71">
        <v>40000</v>
      </c>
      <c r="AI8" s="80" t="s">
        <v>1882</v>
      </c>
    </row>
    <row r="9" spans="1:35">
      <c r="A9" s="13">
        <v>2017</v>
      </c>
      <c r="B9" s="32">
        <v>23127</v>
      </c>
      <c r="S9" s="72" t="s">
        <v>1817</v>
      </c>
      <c r="T9" s="71">
        <v>30000</v>
      </c>
      <c r="U9" s="71">
        <v>72896</v>
      </c>
      <c r="V9" s="71">
        <v>70000</v>
      </c>
      <c r="AI9" s="80" t="s">
        <v>1883</v>
      </c>
    </row>
    <row r="10" spans="1:35">
      <c r="A10" s="13">
        <v>2018</v>
      </c>
      <c r="B10" s="32">
        <v>46217</v>
      </c>
      <c r="S10" s="72" t="s">
        <v>1818</v>
      </c>
      <c r="T10" s="71">
        <v>28000</v>
      </c>
      <c r="U10" s="71">
        <v>65000</v>
      </c>
      <c r="V10" s="71">
        <v>80000</v>
      </c>
      <c r="AI10" s="80" t="s">
        <v>1884</v>
      </c>
    </row>
    <row r="11" spans="1:35">
      <c r="A11" s="13">
        <v>2019</v>
      </c>
      <c r="B11" s="32">
        <v>45000</v>
      </c>
      <c r="C11" s="32"/>
      <c r="S11" s="72" t="s">
        <v>1819</v>
      </c>
      <c r="T11" s="71">
        <v>26000</v>
      </c>
      <c r="U11" s="71">
        <v>64705</v>
      </c>
      <c r="V11" s="71">
        <v>78000</v>
      </c>
      <c r="AI11" s="1" t="s">
        <v>1885</v>
      </c>
    </row>
    <row r="12" spans="1:35">
      <c r="A12" s="13">
        <v>2020</v>
      </c>
      <c r="B12" s="32">
        <v>50000</v>
      </c>
      <c r="C12" s="32"/>
      <c r="S12" s="72" t="s">
        <v>1820</v>
      </c>
      <c r="T12" s="71">
        <v>20000</v>
      </c>
      <c r="U12" s="71">
        <v>71704</v>
      </c>
      <c r="V12" s="71">
        <v>90000</v>
      </c>
      <c r="AI12" s="80"/>
    </row>
    <row r="13" spans="1:35">
      <c r="A13" s="13">
        <v>2021</v>
      </c>
      <c r="B13" s="32">
        <v>55000</v>
      </c>
      <c r="C13" s="32"/>
      <c r="S13" s="72" t="s">
        <v>1821</v>
      </c>
      <c r="T13" s="71">
        <v>20103</v>
      </c>
      <c r="U13" s="71">
        <v>66000</v>
      </c>
      <c r="V13" s="71">
        <v>120000</v>
      </c>
      <c r="AI13" s="80" t="s">
        <v>1886</v>
      </c>
    </row>
    <row r="14" spans="1:35">
      <c r="A14" s="13">
        <v>2022</v>
      </c>
      <c r="B14" s="32">
        <v>60000</v>
      </c>
      <c r="C14" s="32"/>
      <c r="S14" s="72" t="s">
        <v>1822</v>
      </c>
      <c r="T14" s="71">
        <v>18000</v>
      </c>
      <c r="U14" s="71">
        <v>70000</v>
      </c>
      <c r="V14" s="71">
        <v>130000</v>
      </c>
      <c r="AI14" s="80" t="s">
        <v>1887</v>
      </c>
    </row>
    <row r="15" spans="1:35">
      <c r="A15" s="13">
        <v>2023</v>
      </c>
      <c r="B15" s="32">
        <v>65000</v>
      </c>
      <c r="C15" s="32"/>
      <c r="S15" s="72" t="s">
        <v>1823</v>
      </c>
      <c r="T15" s="71">
        <v>10000</v>
      </c>
      <c r="U15" s="71">
        <v>80000</v>
      </c>
      <c r="V15" s="71">
        <v>120000</v>
      </c>
      <c r="AI15" s="80" t="s">
        <v>1888</v>
      </c>
    </row>
    <row r="16" spans="1:35">
      <c r="A16" s="13">
        <v>2024</v>
      </c>
      <c r="B16" s="32">
        <v>70000</v>
      </c>
      <c r="C16" s="32"/>
      <c r="AI16" s="80"/>
    </row>
    <row r="17" spans="1:3">
      <c r="A17" s="13">
        <v>2025</v>
      </c>
      <c r="B17" s="32">
        <v>75000</v>
      </c>
      <c r="C17" s="32"/>
    </row>
    <row r="18" spans="1:3">
      <c r="A18" s="13">
        <v>2026</v>
      </c>
    </row>
    <row r="19" spans="1:3">
      <c r="A19" s="13">
        <v>2027</v>
      </c>
    </row>
    <row r="20" spans="1:3">
      <c r="A20" s="13">
        <v>2028</v>
      </c>
    </row>
    <row r="21" spans="1:3">
      <c r="A21" s="13">
        <v>2029</v>
      </c>
    </row>
    <row r="22" spans="1:3">
      <c r="A22" s="13">
        <v>2030</v>
      </c>
    </row>
  </sheetData>
  <phoneticPr fontId="20" type="noConversion"/>
  <pageMargins left="0.7" right="0.7" top="0.75" bottom="0.75" header="0.3" footer="0.3"/>
  <pageSetup paperSize="9" orientation="portrait"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7AF14-6799-4D43-BBDD-F88E91F50970}">
  <dimension ref="A1:L172"/>
  <sheetViews>
    <sheetView workbookViewId="0">
      <selection activeCell="H20" sqref="H20"/>
    </sheetView>
  </sheetViews>
  <sheetFormatPr defaultRowHeight="13.2"/>
  <cols>
    <col min="1" max="6" width="16.5546875" customWidth="1"/>
    <col min="7" max="7" width="19.33203125" customWidth="1"/>
    <col min="10" max="10" width="11" customWidth="1"/>
    <col min="11" max="11" width="13.33203125" customWidth="1"/>
  </cols>
  <sheetData>
    <row r="1" spans="1:12" ht="18.600000000000001" customHeight="1">
      <c r="A1" s="41" t="s">
        <v>844</v>
      </c>
      <c r="B1" s="42" t="s">
        <v>845</v>
      </c>
      <c r="C1" s="42" t="s">
        <v>846</v>
      </c>
      <c r="D1" s="41" t="s">
        <v>33</v>
      </c>
      <c r="E1" s="41" t="s">
        <v>847</v>
      </c>
      <c r="F1" s="43" t="s">
        <v>848</v>
      </c>
      <c r="G1" s="43" t="s">
        <v>1191</v>
      </c>
      <c r="J1" s="52" t="s">
        <v>1873</v>
      </c>
      <c r="K1" s="52" t="s">
        <v>1874</v>
      </c>
      <c r="L1" s="81" t="s">
        <v>1875</v>
      </c>
    </row>
    <row r="2" spans="1:12" ht="17.399999999999999" customHeight="1">
      <c r="A2" s="33" t="s">
        <v>849</v>
      </c>
      <c r="B2" s="33" t="s">
        <v>850</v>
      </c>
      <c r="C2" s="34" t="s">
        <v>851</v>
      </c>
      <c r="D2" s="35" t="s">
        <v>852</v>
      </c>
      <c r="E2" s="36">
        <v>14000</v>
      </c>
      <c r="F2" s="37">
        <v>36321</v>
      </c>
      <c r="G2" s="44">
        <v>99</v>
      </c>
      <c r="J2" s="52" t="s">
        <v>1855</v>
      </c>
      <c r="K2" s="75">
        <v>44967</v>
      </c>
      <c r="L2" s="52">
        <v>12</v>
      </c>
    </row>
    <row r="3" spans="1:12" ht="17.399999999999999" customHeight="1">
      <c r="A3" s="33" t="s">
        <v>853</v>
      </c>
      <c r="B3" s="33" t="s">
        <v>854</v>
      </c>
      <c r="C3" s="34" t="s">
        <v>851</v>
      </c>
      <c r="D3" s="35" t="s">
        <v>852</v>
      </c>
      <c r="E3" s="36">
        <v>12000</v>
      </c>
      <c r="F3" s="37">
        <v>37865</v>
      </c>
      <c r="G3" s="44">
        <v>49</v>
      </c>
      <c r="J3" s="52" t="s">
        <v>1856</v>
      </c>
      <c r="K3" s="75">
        <v>44968</v>
      </c>
      <c r="L3" s="52">
        <v>23</v>
      </c>
    </row>
    <row r="4" spans="1:12" ht="17.399999999999999" customHeight="1">
      <c r="A4" s="33" t="s">
        <v>855</v>
      </c>
      <c r="B4" s="33" t="s">
        <v>856</v>
      </c>
      <c r="C4" s="34" t="s">
        <v>851</v>
      </c>
      <c r="D4" s="35" t="s">
        <v>852</v>
      </c>
      <c r="E4" s="36">
        <v>11000</v>
      </c>
      <c r="F4" s="37">
        <v>37408</v>
      </c>
      <c r="G4" s="44">
        <v>92</v>
      </c>
      <c r="J4" s="52" t="s">
        <v>1857</v>
      </c>
      <c r="K4" s="75">
        <v>44969</v>
      </c>
      <c r="L4" s="52">
        <v>34</v>
      </c>
    </row>
    <row r="5" spans="1:12" ht="17.399999999999999" customHeight="1">
      <c r="A5" s="33" t="s">
        <v>857</v>
      </c>
      <c r="B5" s="33" t="s">
        <v>858</v>
      </c>
      <c r="C5" s="34" t="s">
        <v>851</v>
      </c>
      <c r="D5" s="35" t="s">
        <v>852</v>
      </c>
      <c r="E5" s="36">
        <v>11000</v>
      </c>
      <c r="F5" s="37">
        <v>38397</v>
      </c>
      <c r="G5" s="44">
        <v>66</v>
      </c>
      <c r="J5" s="52" t="s">
        <v>1858</v>
      </c>
      <c r="K5" s="75">
        <v>44968</v>
      </c>
      <c r="L5" s="52">
        <v>45</v>
      </c>
    </row>
    <row r="6" spans="1:12" ht="17.399999999999999" customHeight="1">
      <c r="A6" s="33" t="s">
        <v>859</v>
      </c>
      <c r="B6" s="33" t="s">
        <v>860</v>
      </c>
      <c r="C6" s="34" t="s">
        <v>851</v>
      </c>
      <c r="D6" s="35" t="s">
        <v>852</v>
      </c>
      <c r="E6" s="36">
        <v>10000</v>
      </c>
      <c r="F6" s="37">
        <v>37907</v>
      </c>
      <c r="G6" s="44">
        <v>45</v>
      </c>
      <c r="J6" s="52" t="s">
        <v>1859</v>
      </c>
      <c r="K6" s="75">
        <v>44972</v>
      </c>
      <c r="L6" s="52">
        <v>56</v>
      </c>
    </row>
    <row r="7" spans="1:12" ht="17.399999999999999" customHeight="1">
      <c r="A7" s="33" t="s">
        <v>861</v>
      </c>
      <c r="B7" s="33" t="s">
        <v>862</v>
      </c>
      <c r="C7" s="34" t="s">
        <v>851</v>
      </c>
      <c r="D7" s="35" t="s">
        <v>852</v>
      </c>
      <c r="E7" s="36">
        <v>10000</v>
      </c>
      <c r="F7" s="37">
        <v>38187</v>
      </c>
      <c r="G7" s="44">
        <v>97</v>
      </c>
      <c r="J7" s="52" t="s">
        <v>1860</v>
      </c>
      <c r="K7" s="75">
        <v>44973</v>
      </c>
      <c r="L7" s="52">
        <v>67</v>
      </c>
    </row>
    <row r="8" spans="1:12" ht="17.399999999999999" customHeight="1">
      <c r="A8" s="33" t="s">
        <v>863</v>
      </c>
      <c r="B8" s="33" t="s">
        <v>864</v>
      </c>
      <c r="C8" s="34" t="s">
        <v>851</v>
      </c>
      <c r="D8" s="35" t="s">
        <v>852</v>
      </c>
      <c r="E8" s="36">
        <v>9900</v>
      </c>
      <c r="F8" s="37">
        <v>36800</v>
      </c>
      <c r="G8" s="44">
        <v>68</v>
      </c>
      <c r="J8" s="52" t="s">
        <v>1861</v>
      </c>
      <c r="K8" s="75">
        <v>44975</v>
      </c>
      <c r="L8" s="52">
        <v>78</v>
      </c>
    </row>
    <row r="9" spans="1:12" ht="17.399999999999999" customHeight="1">
      <c r="A9" s="33" t="s">
        <v>865</v>
      </c>
      <c r="B9" s="33" t="s">
        <v>856</v>
      </c>
      <c r="C9" s="34" t="s">
        <v>866</v>
      </c>
      <c r="D9" s="34" t="s">
        <v>852</v>
      </c>
      <c r="E9" s="36">
        <v>9000</v>
      </c>
      <c r="F9" s="37">
        <v>38523</v>
      </c>
      <c r="G9" s="44">
        <v>94</v>
      </c>
      <c r="J9" s="52" t="s">
        <v>1862</v>
      </c>
      <c r="K9" s="75">
        <v>44978</v>
      </c>
      <c r="L9" s="52">
        <v>89</v>
      </c>
    </row>
    <row r="10" spans="1:12" ht="17.399999999999999" customHeight="1">
      <c r="A10" s="33" t="s">
        <v>867</v>
      </c>
      <c r="B10" s="33" t="s">
        <v>868</v>
      </c>
      <c r="C10" s="34" t="s">
        <v>866</v>
      </c>
      <c r="D10" s="35" t="s">
        <v>852</v>
      </c>
      <c r="E10" s="36">
        <v>4000</v>
      </c>
      <c r="F10" s="37">
        <v>38243</v>
      </c>
      <c r="G10" s="44">
        <v>57</v>
      </c>
      <c r="J10" s="52" t="s">
        <v>1863</v>
      </c>
      <c r="K10" s="75">
        <v>44978</v>
      </c>
      <c r="L10" s="52">
        <v>100</v>
      </c>
    </row>
    <row r="11" spans="1:12" ht="17.399999999999999" customHeight="1">
      <c r="A11" s="33" t="s">
        <v>869</v>
      </c>
      <c r="B11" s="33" t="s">
        <v>870</v>
      </c>
      <c r="C11" s="34" t="s">
        <v>866</v>
      </c>
      <c r="D11" s="34" t="s">
        <v>852</v>
      </c>
      <c r="E11" s="36">
        <v>9000</v>
      </c>
      <c r="F11" s="37">
        <v>38139</v>
      </c>
      <c r="G11" s="44">
        <v>89</v>
      </c>
      <c r="J11" s="52" t="s">
        <v>1864</v>
      </c>
      <c r="K11" s="75">
        <v>44979</v>
      </c>
      <c r="L11" s="52">
        <v>111</v>
      </c>
    </row>
    <row r="12" spans="1:12" ht="17.399999999999999" customHeight="1">
      <c r="A12" s="33" t="s">
        <v>871</v>
      </c>
      <c r="B12" s="33" t="s">
        <v>872</v>
      </c>
      <c r="C12" s="34" t="s">
        <v>866</v>
      </c>
      <c r="D12" s="35" t="s">
        <v>852</v>
      </c>
      <c r="E12" s="36">
        <v>12500</v>
      </c>
      <c r="F12" s="37">
        <v>37530</v>
      </c>
      <c r="G12" s="44">
        <v>81</v>
      </c>
      <c r="J12" s="52" t="s">
        <v>1865</v>
      </c>
      <c r="K12" s="75">
        <v>44979</v>
      </c>
      <c r="L12" s="52">
        <v>122</v>
      </c>
    </row>
    <row r="13" spans="1:12" ht="17.399999999999999" customHeight="1">
      <c r="A13" s="33" t="s">
        <v>873</v>
      </c>
      <c r="B13" s="33" t="s">
        <v>874</v>
      </c>
      <c r="C13" s="34" t="s">
        <v>866</v>
      </c>
      <c r="D13" s="35" t="s">
        <v>852</v>
      </c>
      <c r="E13" s="36">
        <v>9900</v>
      </c>
      <c r="F13" s="37">
        <v>37045</v>
      </c>
      <c r="G13" s="44">
        <v>43</v>
      </c>
      <c r="J13" s="52" t="s">
        <v>1866</v>
      </c>
      <c r="K13" s="75">
        <v>44980</v>
      </c>
      <c r="L13" s="52">
        <v>133</v>
      </c>
    </row>
    <row r="14" spans="1:12" ht="17.399999999999999" customHeight="1">
      <c r="A14" s="33" t="s">
        <v>875</v>
      </c>
      <c r="B14" s="33" t="s">
        <v>876</v>
      </c>
      <c r="C14" s="34" t="s">
        <v>866</v>
      </c>
      <c r="D14" s="35" t="s">
        <v>852</v>
      </c>
      <c r="E14" s="36">
        <v>9900</v>
      </c>
      <c r="F14" s="37">
        <v>36923</v>
      </c>
      <c r="G14" s="44">
        <v>66</v>
      </c>
      <c r="J14" s="52" t="s">
        <v>1867</v>
      </c>
      <c r="K14" s="75">
        <v>44980</v>
      </c>
      <c r="L14" s="52">
        <v>144</v>
      </c>
    </row>
    <row r="15" spans="1:12" ht="17.399999999999999" customHeight="1">
      <c r="A15" s="33" t="s">
        <v>877</v>
      </c>
      <c r="B15" s="33" t="s">
        <v>878</v>
      </c>
      <c r="C15" s="34" t="s">
        <v>866</v>
      </c>
      <c r="D15" s="35" t="s">
        <v>852</v>
      </c>
      <c r="E15" s="36">
        <v>13000</v>
      </c>
      <c r="F15" s="37">
        <v>36504</v>
      </c>
      <c r="G15" s="44">
        <v>47</v>
      </c>
      <c r="J15" s="52" t="s">
        <v>1868</v>
      </c>
      <c r="K15" s="75">
        <v>44980</v>
      </c>
      <c r="L15" s="52">
        <v>155</v>
      </c>
    </row>
    <row r="16" spans="1:12" ht="17.399999999999999" customHeight="1">
      <c r="A16" s="33" t="s">
        <v>879</v>
      </c>
      <c r="B16" s="33" t="s">
        <v>874</v>
      </c>
      <c r="C16" s="34" t="s">
        <v>866</v>
      </c>
      <c r="D16" s="34" t="s">
        <v>852</v>
      </c>
      <c r="E16" s="36">
        <v>6000</v>
      </c>
      <c r="F16" s="37">
        <v>36443</v>
      </c>
      <c r="G16" s="44">
        <v>72</v>
      </c>
      <c r="J16" s="52" t="s">
        <v>1869</v>
      </c>
      <c r="K16" s="75">
        <v>44983</v>
      </c>
      <c r="L16" s="52">
        <v>166</v>
      </c>
    </row>
    <row r="17" spans="1:12" ht="17.399999999999999" customHeight="1">
      <c r="A17" s="33" t="s">
        <v>880</v>
      </c>
      <c r="B17" s="33" t="s">
        <v>881</v>
      </c>
      <c r="C17" s="34" t="s">
        <v>866</v>
      </c>
      <c r="D17" s="35" t="s">
        <v>852</v>
      </c>
      <c r="E17" s="36">
        <v>4500</v>
      </c>
      <c r="F17" s="37">
        <v>35999</v>
      </c>
      <c r="G17" s="44">
        <v>62</v>
      </c>
      <c r="J17" s="52" t="s">
        <v>1870</v>
      </c>
      <c r="K17" s="75">
        <v>44984</v>
      </c>
      <c r="L17" s="52">
        <v>177</v>
      </c>
    </row>
    <row r="18" spans="1:12" ht="17.399999999999999" customHeight="1">
      <c r="A18" s="33" t="s">
        <v>882</v>
      </c>
      <c r="B18" s="33" t="s">
        <v>883</v>
      </c>
      <c r="C18" s="34" t="s">
        <v>884</v>
      </c>
      <c r="D18" s="35" t="s">
        <v>852</v>
      </c>
      <c r="E18" s="38">
        <v>9000</v>
      </c>
      <c r="F18" s="37">
        <v>38261</v>
      </c>
      <c r="G18" s="44">
        <v>65</v>
      </c>
      <c r="J18" s="52" t="s">
        <v>1871</v>
      </c>
      <c r="K18" s="75">
        <v>44985</v>
      </c>
      <c r="L18" s="52">
        <v>188</v>
      </c>
    </row>
    <row r="19" spans="1:12" ht="17.399999999999999" customHeight="1">
      <c r="A19" s="33" t="s">
        <v>885</v>
      </c>
      <c r="B19" s="33" t="s">
        <v>886</v>
      </c>
      <c r="C19" s="34" t="s">
        <v>884</v>
      </c>
      <c r="D19" s="34" t="s">
        <v>852</v>
      </c>
      <c r="E19" s="38">
        <v>8500</v>
      </c>
      <c r="F19" s="37">
        <v>35512</v>
      </c>
      <c r="G19" s="44">
        <v>73</v>
      </c>
      <c r="J19" s="52" t="s">
        <v>1872</v>
      </c>
      <c r="K19" s="75">
        <v>44986</v>
      </c>
      <c r="L19" s="52">
        <v>199</v>
      </c>
    </row>
    <row r="20" spans="1:12" ht="17.399999999999999" customHeight="1">
      <c r="A20" s="33" t="s">
        <v>887</v>
      </c>
      <c r="B20" s="33" t="s">
        <v>888</v>
      </c>
      <c r="C20" s="34" t="s">
        <v>884</v>
      </c>
      <c r="D20" s="34" t="s">
        <v>852</v>
      </c>
      <c r="E20" s="38">
        <v>8000</v>
      </c>
      <c r="F20" s="37">
        <v>38299</v>
      </c>
      <c r="G20" s="44">
        <v>77</v>
      </c>
    </row>
    <row r="21" spans="1:12" ht="17.399999999999999" customHeight="1">
      <c r="A21" s="33" t="s">
        <v>889</v>
      </c>
      <c r="B21" s="33" t="s">
        <v>890</v>
      </c>
      <c r="C21" s="34" t="s">
        <v>884</v>
      </c>
      <c r="D21" s="34" t="s">
        <v>852</v>
      </c>
      <c r="E21" s="38">
        <v>7600</v>
      </c>
      <c r="F21" s="37">
        <v>35956</v>
      </c>
      <c r="G21" s="44">
        <v>76</v>
      </c>
    </row>
    <row r="22" spans="1:12" ht="17.399999999999999" customHeight="1">
      <c r="A22" s="33" t="s">
        <v>891</v>
      </c>
      <c r="B22" s="33" t="s">
        <v>892</v>
      </c>
      <c r="C22" s="34" t="s">
        <v>884</v>
      </c>
      <c r="D22" s="35" t="s">
        <v>852</v>
      </c>
      <c r="E22" s="38">
        <v>6700</v>
      </c>
      <c r="F22" s="37">
        <v>37739</v>
      </c>
      <c r="G22" s="44">
        <v>63</v>
      </c>
    </row>
    <row r="23" spans="1:12" ht="17.399999999999999" customHeight="1">
      <c r="A23" s="33" t="s">
        <v>893</v>
      </c>
      <c r="B23" s="33" t="s">
        <v>894</v>
      </c>
      <c r="C23" s="34" t="s">
        <v>884</v>
      </c>
      <c r="D23" s="34" t="s">
        <v>852</v>
      </c>
      <c r="E23" s="38">
        <v>6000</v>
      </c>
      <c r="F23" s="37">
        <v>37191</v>
      </c>
      <c r="G23" s="44">
        <v>80</v>
      </c>
    </row>
    <row r="24" spans="1:12" ht="17.399999999999999" customHeight="1">
      <c r="A24" s="33" t="s">
        <v>895</v>
      </c>
      <c r="B24" s="33" t="s">
        <v>896</v>
      </c>
      <c r="C24" s="34" t="s">
        <v>897</v>
      </c>
      <c r="D24" s="34" t="s">
        <v>852</v>
      </c>
      <c r="E24" s="38">
        <v>9900</v>
      </c>
      <c r="F24" s="37">
        <v>36122</v>
      </c>
      <c r="G24" s="44">
        <v>92</v>
      </c>
    </row>
    <row r="25" spans="1:12" ht="17.399999999999999" customHeight="1">
      <c r="A25" s="33" t="s">
        <v>898</v>
      </c>
      <c r="B25" s="33" t="s">
        <v>899</v>
      </c>
      <c r="C25" s="34" t="s">
        <v>897</v>
      </c>
      <c r="D25" s="34" t="s">
        <v>852</v>
      </c>
      <c r="E25" s="36">
        <v>11500</v>
      </c>
      <c r="F25" s="37">
        <v>35634</v>
      </c>
      <c r="G25" s="44">
        <v>72</v>
      </c>
    </row>
    <row r="26" spans="1:12" ht="17.399999999999999" customHeight="1">
      <c r="A26" s="33" t="s">
        <v>900</v>
      </c>
      <c r="B26" s="33" t="s">
        <v>901</v>
      </c>
      <c r="C26" s="34" t="s">
        <v>897</v>
      </c>
      <c r="D26" s="34" t="s">
        <v>852</v>
      </c>
      <c r="E26" s="36">
        <v>10000</v>
      </c>
      <c r="F26" s="37">
        <v>37165</v>
      </c>
      <c r="G26" s="44">
        <v>61</v>
      </c>
    </row>
    <row r="27" spans="1:12" ht="17.399999999999999" customHeight="1">
      <c r="A27" s="33" t="s">
        <v>902</v>
      </c>
      <c r="B27" s="33" t="s">
        <v>903</v>
      </c>
      <c r="C27" s="34" t="s">
        <v>897</v>
      </c>
      <c r="D27" s="34" t="s">
        <v>852</v>
      </c>
      <c r="E27" s="36">
        <v>10000</v>
      </c>
      <c r="F27" s="37">
        <v>37773</v>
      </c>
      <c r="G27" s="44">
        <v>45</v>
      </c>
    </row>
    <row r="28" spans="1:12" ht="17.399999999999999" customHeight="1">
      <c r="A28" s="33" t="s">
        <v>904</v>
      </c>
      <c r="B28" s="33" t="s">
        <v>905</v>
      </c>
      <c r="C28" s="34" t="s">
        <v>897</v>
      </c>
      <c r="D28" s="35" t="s">
        <v>852</v>
      </c>
      <c r="E28" s="36">
        <v>10000</v>
      </c>
      <c r="F28" s="37">
        <v>37795</v>
      </c>
      <c r="G28" s="44">
        <v>68</v>
      </c>
    </row>
    <row r="29" spans="1:12" ht="17.399999999999999" customHeight="1">
      <c r="A29" s="33" t="s">
        <v>906</v>
      </c>
      <c r="B29" s="33" t="s">
        <v>907</v>
      </c>
      <c r="C29" s="34" t="s">
        <v>897</v>
      </c>
      <c r="D29" s="34" t="s">
        <v>852</v>
      </c>
      <c r="E29" s="36">
        <v>10000</v>
      </c>
      <c r="F29" s="37">
        <v>38355</v>
      </c>
      <c r="G29" s="44">
        <v>81</v>
      </c>
    </row>
    <row r="30" spans="1:12" ht="17.399999999999999" customHeight="1">
      <c r="A30" s="33" t="s">
        <v>908</v>
      </c>
      <c r="B30" s="33" t="s">
        <v>909</v>
      </c>
      <c r="C30" s="34" t="s">
        <v>897</v>
      </c>
      <c r="D30" s="34" t="s">
        <v>852</v>
      </c>
      <c r="E30" s="36">
        <v>8000</v>
      </c>
      <c r="F30" s="37">
        <v>38384</v>
      </c>
      <c r="G30" s="44">
        <v>84</v>
      </c>
    </row>
    <row r="31" spans="1:12" ht="17.399999999999999" customHeight="1">
      <c r="A31" s="33" t="s">
        <v>910</v>
      </c>
      <c r="B31" s="33" t="s">
        <v>911</v>
      </c>
      <c r="C31" s="34" t="s">
        <v>897</v>
      </c>
      <c r="D31" s="34" t="s">
        <v>852</v>
      </c>
      <c r="E31" s="36">
        <v>4000</v>
      </c>
      <c r="F31" s="37">
        <v>36078</v>
      </c>
      <c r="G31" s="44">
        <v>62</v>
      </c>
    </row>
    <row r="32" spans="1:12" ht="17.399999999999999" customHeight="1">
      <c r="A32" s="33" t="s">
        <v>912</v>
      </c>
      <c r="B32" s="33" t="s">
        <v>913</v>
      </c>
      <c r="C32" s="34" t="s">
        <v>843</v>
      </c>
      <c r="D32" s="34" t="s">
        <v>852</v>
      </c>
      <c r="E32" s="36">
        <v>13000</v>
      </c>
      <c r="F32" s="37">
        <v>37895</v>
      </c>
      <c r="G32" s="44">
        <v>68</v>
      </c>
    </row>
    <row r="33" spans="1:7" ht="17.399999999999999" customHeight="1">
      <c r="A33" s="33" t="s">
        <v>914</v>
      </c>
      <c r="B33" s="33" t="s">
        <v>915</v>
      </c>
      <c r="C33" s="34" t="s">
        <v>843</v>
      </c>
      <c r="D33" s="34" t="s">
        <v>852</v>
      </c>
      <c r="E33" s="36">
        <v>10000</v>
      </c>
      <c r="F33" s="37">
        <v>37840</v>
      </c>
      <c r="G33" s="44">
        <v>41</v>
      </c>
    </row>
    <row r="34" spans="1:7" ht="17.399999999999999" customHeight="1">
      <c r="A34" s="33" t="s">
        <v>916</v>
      </c>
      <c r="B34" s="33" t="s">
        <v>917</v>
      </c>
      <c r="C34" s="34" t="s">
        <v>843</v>
      </c>
      <c r="D34" s="34" t="s">
        <v>852</v>
      </c>
      <c r="E34" s="36">
        <v>10000</v>
      </c>
      <c r="F34" s="37">
        <v>37851</v>
      </c>
      <c r="G34" s="44">
        <v>81</v>
      </c>
    </row>
    <row r="35" spans="1:7" ht="17.399999999999999" customHeight="1">
      <c r="A35" s="33" t="s">
        <v>918</v>
      </c>
      <c r="B35" s="33" t="s">
        <v>919</v>
      </c>
      <c r="C35" s="34" t="s">
        <v>843</v>
      </c>
      <c r="D35" s="34" t="s">
        <v>852</v>
      </c>
      <c r="E35" s="36">
        <v>10000</v>
      </c>
      <c r="F35" s="37">
        <v>38504</v>
      </c>
      <c r="G35" s="44">
        <v>52</v>
      </c>
    </row>
    <row r="36" spans="1:7" ht="17.399999999999999" customHeight="1">
      <c r="A36" s="33" t="s">
        <v>920</v>
      </c>
      <c r="B36" s="33" t="s">
        <v>921</v>
      </c>
      <c r="C36" s="34" t="s">
        <v>843</v>
      </c>
      <c r="D36" s="34" t="s">
        <v>852</v>
      </c>
      <c r="E36" s="36">
        <v>9900</v>
      </c>
      <c r="F36" s="37">
        <v>38411</v>
      </c>
      <c r="G36" s="44">
        <v>57</v>
      </c>
    </row>
    <row r="37" spans="1:7" ht="17.399999999999999" customHeight="1">
      <c r="A37" s="33" t="s">
        <v>922</v>
      </c>
      <c r="B37" s="33" t="s">
        <v>923</v>
      </c>
      <c r="C37" s="34" t="s">
        <v>843</v>
      </c>
      <c r="D37" s="34" t="s">
        <v>852</v>
      </c>
      <c r="E37" s="36">
        <v>9000</v>
      </c>
      <c r="F37" s="37">
        <v>36654</v>
      </c>
      <c r="G37" s="44">
        <v>98</v>
      </c>
    </row>
    <row r="38" spans="1:7" ht="17.399999999999999" customHeight="1">
      <c r="A38" s="33" t="s">
        <v>924</v>
      </c>
      <c r="B38" s="33" t="s">
        <v>925</v>
      </c>
      <c r="C38" s="34" t="s">
        <v>843</v>
      </c>
      <c r="D38" s="34" t="s">
        <v>852</v>
      </c>
      <c r="E38" s="36">
        <v>9000</v>
      </c>
      <c r="F38" s="37">
        <v>37288</v>
      </c>
      <c r="G38" s="44">
        <v>50</v>
      </c>
    </row>
    <row r="39" spans="1:7" ht="17.399999999999999" customHeight="1">
      <c r="A39" s="33" t="s">
        <v>926</v>
      </c>
      <c r="B39" s="33" t="s">
        <v>927</v>
      </c>
      <c r="C39" s="34" t="s">
        <v>843</v>
      </c>
      <c r="D39" s="34" t="s">
        <v>852</v>
      </c>
      <c r="E39" s="36">
        <v>8500</v>
      </c>
      <c r="F39" s="37">
        <v>36201</v>
      </c>
      <c r="G39" s="44">
        <v>49</v>
      </c>
    </row>
    <row r="40" spans="1:7" ht="17.399999999999999" customHeight="1">
      <c r="A40" s="33" t="s">
        <v>928</v>
      </c>
      <c r="B40" s="33" t="s">
        <v>929</v>
      </c>
      <c r="C40" s="34" t="s">
        <v>843</v>
      </c>
      <c r="D40" s="34" t="s">
        <v>852</v>
      </c>
      <c r="E40" s="36">
        <v>7100</v>
      </c>
      <c r="F40" s="37">
        <v>36678</v>
      </c>
      <c r="G40" s="44">
        <v>56</v>
      </c>
    </row>
    <row r="41" spans="1:7" ht="17.399999999999999" customHeight="1">
      <c r="A41" s="33" t="s">
        <v>930</v>
      </c>
      <c r="B41" s="33" t="s">
        <v>931</v>
      </c>
      <c r="C41" s="34" t="s">
        <v>843</v>
      </c>
      <c r="D41" s="34" t="s">
        <v>852</v>
      </c>
      <c r="E41" s="36">
        <v>6000</v>
      </c>
      <c r="F41" s="37">
        <v>38131</v>
      </c>
      <c r="G41" s="44">
        <v>55</v>
      </c>
    </row>
    <row r="42" spans="1:7" ht="17.399999999999999" customHeight="1">
      <c r="A42" s="33" t="s">
        <v>932</v>
      </c>
      <c r="B42" s="33" t="s">
        <v>933</v>
      </c>
      <c r="C42" s="34" t="s">
        <v>843</v>
      </c>
      <c r="D42" s="34" t="s">
        <v>852</v>
      </c>
      <c r="E42" s="36">
        <v>4000</v>
      </c>
      <c r="F42" s="37">
        <v>35757</v>
      </c>
      <c r="G42" s="44">
        <v>53</v>
      </c>
    </row>
    <row r="43" spans="1:7" ht="17.399999999999999" customHeight="1">
      <c r="A43" s="33" t="s">
        <v>934</v>
      </c>
      <c r="B43" s="33" t="s">
        <v>935</v>
      </c>
      <c r="C43" s="34" t="s">
        <v>851</v>
      </c>
      <c r="D43" s="34" t="s">
        <v>936</v>
      </c>
      <c r="E43" s="36">
        <v>11000</v>
      </c>
      <c r="F43" s="37">
        <v>37712</v>
      </c>
      <c r="G43" s="44">
        <v>68</v>
      </c>
    </row>
    <row r="44" spans="1:7" ht="17.399999999999999" customHeight="1">
      <c r="A44" s="33" t="s">
        <v>937</v>
      </c>
      <c r="B44" s="33" t="s">
        <v>938</v>
      </c>
      <c r="C44" s="34" t="s">
        <v>851</v>
      </c>
      <c r="D44" s="34" t="s">
        <v>936</v>
      </c>
      <c r="E44" s="36">
        <v>11000</v>
      </c>
      <c r="F44" s="37">
        <v>37767</v>
      </c>
      <c r="G44" s="44">
        <v>94</v>
      </c>
    </row>
    <row r="45" spans="1:7" ht="17.399999999999999" customHeight="1">
      <c r="A45" s="33" t="s">
        <v>939</v>
      </c>
      <c r="B45" s="33" t="s">
        <v>940</v>
      </c>
      <c r="C45" s="34" t="s">
        <v>851</v>
      </c>
      <c r="D45" s="34" t="s">
        <v>936</v>
      </c>
      <c r="E45" s="36">
        <v>10000</v>
      </c>
      <c r="F45" s="37">
        <v>38322</v>
      </c>
      <c r="G45" s="44">
        <v>93</v>
      </c>
    </row>
    <row r="46" spans="1:7" ht="17.399999999999999" customHeight="1">
      <c r="A46" s="33" t="s">
        <v>941</v>
      </c>
      <c r="B46" s="33" t="s">
        <v>942</v>
      </c>
      <c r="C46" s="34" t="s">
        <v>851</v>
      </c>
      <c r="D46" s="34" t="s">
        <v>936</v>
      </c>
      <c r="E46" s="36">
        <v>9900</v>
      </c>
      <c r="F46" s="37">
        <v>35573</v>
      </c>
      <c r="G46" s="44">
        <v>51</v>
      </c>
    </row>
    <row r="47" spans="1:7" ht="17.399999999999999" customHeight="1">
      <c r="A47" s="33" t="s">
        <v>943</v>
      </c>
      <c r="B47" s="33" t="s">
        <v>944</v>
      </c>
      <c r="C47" s="34" t="s">
        <v>851</v>
      </c>
      <c r="D47" s="34" t="s">
        <v>936</v>
      </c>
      <c r="E47" s="36">
        <v>9000</v>
      </c>
      <c r="F47" s="37">
        <v>38047</v>
      </c>
      <c r="G47" s="44">
        <v>83</v>
      </c>
    </row>
    <row r="48" spans="1:7" ht="17.399999999999999" customHeight="1">
      <c r="A48" s="33" t="s">
        <v>945</v>
      </c>
      <c r="B48" s="33" t="s">
        <v>946</v>
      </c>
      <c r="C48" s="34" t="s">
        <v>851</v>
      </c>
      <c r="D48" s="34" t="s">
        <v>936</v>
      </c>
      <c r="E48" s="36">
        <v>7900</v>
      </c>
      <c r="F48" s="37">
        <v>37104</v>
      </c>
      <c r="G48" s="44">
        <v>92</v>
      </c>
    </row>
    <row r="49" spans="1:7" ht="17.399999999999999" customHeight="1">
      <c r="A49" s="33" t="s">
        <v>947</v>
      </c>
      <c r="B49" s="33" t="s">
        <v>948</v>
      </c>
      <c r="C49" s="34" t="s">
        <v>851</v>
      </c>
      <c r="D49" s="34" t="s">
        <v>936</v>
      </c>
      <c r="E49" s="36">
        <v>5500</v>
      </c>
      <c r="F49" s="37">
        <v>38327</v>
      </c>
      <c r="G49" s="44">
        <v>75</v>
      </c>
    </row>
    <row r="50" spans="1:7" ht="17.399999999999999" customHeight="1">
      <c r="A50" s="33" t="s">
        <v>949</v>
      </c>
      <c r="B50" s="33" t="s">
        <v>950</v>
      </c>
      <c r="C50" s="34" t="s">
        <v>851</v>
      </c>
      <c r="D50" s="34" t="s">
        <v>936</v>
      </c>
      <c r="E50" s="36">
        <v>3400</v>
      </c>
      <c r="F50" s="37">
        <v>36017</v>
      </c>
      <c r="G50" s="44">
        <v>77</v>
      </c>
    </row>
    <row r="51" spans="1:7" ht="17.399999999999999" customHeight="1">
      <c r="A51" s="33" t="s">
        <v>951</v>
      </c>
      <c r="B51" s="33" t="s">
        <v>952</v>
      </c>
      <c r="C51" s="34" t="s">
        <v>866</v>
      </c>
      <c r="D51" s="34" t="s">
        <v>936</v>
      </c>
      <c r="E51" s="36">
        <v>4500</v>
      </c>
      <c r="F51" s="37">
        <v>38443</v>
      </c>
      <c r="G51" s="44">
        <v>66</v>
      </c>
    </row>
    <row r="52" spans="1:7" ht="17.399999999999999" customHeight="1">
      <c r="A52" s="33" t="s">
        <v>953</v>
      </c>
      <c r="B52" s="33" t="s">
        <v>954</v>
      </c>
      <c r="C52" s="34" t="s">
        <v>866</v>
      </c>
      <c r="D52" s="34" t="s">
        <v>936</v>
      </c>
      <c r="E52" s="36">
        <v>14000</v>
      </c>
      <c r="F52" s="37">
        <v>38383</v>
      </c>
      <c r="G52" s="44">
        <v>72</v>
      </c>
    </row>
    <row r="53" spans="1:7" ht="17.399999999999999" customHeight="1">
      <c r="A53" s="33" t="s">
        <v>955</v>
      </c>
      <c r="B53" s="33" t="s">
        <v>956</v>
      </c>
      <c r="C53" s="34" t="s">
        <v>866</v>
      </c>
      <c r="D53" s="34" t="s">
        <v>936</v>
      </c>
      <c r="E53" s="36">
        <v>12000</v>
      </c>
      <c r="F53" s="37">
        <v>38103</v>
      </c>
      <c r="G53" s="44">
        <v>88</v>
      </c>
    </row>
    <row r="54" spans="1:7" ht="17.399999999999999" customHeight="1">
      <c r="A54" s="33" t="s">
        <v>957</v>
      </c>
      <c r="B54" s="33" t="s">
        <v>958</v>
      </c>
      <c r="C54" s="34" t="s">
        <v>866</v>
      </c>
      <c r="D54" s="34" t="s">
        <v>936</v>
      </c>
      <c r="E54" s="36">
        <v>7900</v>
      </c>
      <c r="F54" s="37">
        <v>37834</v>
      </c>
      <c r="G54" s="44">
        <v>54</v>
      </c>
    </row>
    <row r="55" spans="1:7" ht="17.399999999999999" customHeight="1">
      <c r="A55" s="33" t="s">
        <v>959</v>
      </c>
      <c r="B55" s="33" t="s">
        <v>960</v>
      </c>
      <c r="C55" s="34" t="s">
        <v>866</v>
      </c>
      <c r="D55" s="34" t="s">
        <v>936</v>
      </c>
      <c r="E55" s="36">
        <v>14000</v>
      </c>
      <c r="F55" s="37">
        <v>37823</v>
      </c>
      <c r="G55" s="44">
        <v>93</v>
      </c>
    </row>
    <row r="56" spans="1:7" ht="17.399999999999999" customHeight="1">
      <c r="A56" s="33" t="s">
        <v>961</v>
      </c>
      <c r="B56" s="33" t="s">
        <v>962</v>
      </c>
      <c r="C56" s="34" t="s">
        <v>866</v>
      </c>
      <c r="D56" s="34" t="s">
        <v>936</v>
      </c>
      <c r="E56" s="36">
        <v>12000</v>
      </c>
      <c r="F56" s="37">
        <v>37226</v>
      </c>
      <c r="G56" s="44">
        <v>40</v>
      </c>
    </row>
    <row r="57" spans="1:7" ht="17.399999999999999" customHeight="1">
      <c r="A57" s="33" t="s">
        <v>963</v>
      </c>
      <c r="B57" s="33" t="s">
        <v>964</v>
      </c>
      <c r="C57" s="34" t="s">
        <v>866</v>
      </c>
      <c r="D57" s="34" t="s">
        <v>936</v>
      </c>
      <c r="E57" s="36">
        <v>10000</v>
      </c>
      <c r="F57" s="37">
        <v>36360</v>
      </c>
      <c r="G57" s="44">
        <v>83</v>
      </c>
    </row>
    <row r="58" spans="1:7" ht="17.399999999999999" customHeight="1">
      <c r="A58" s="33" t="s">
        <v>965</v>
      </c>
      <c r="B58" s="33" t="s">
        <v>966</v>
      </c>
      <c r="C58" s="34" t="s">
        <v>866</v>
      </c>
      <c r="D58" s="34" t="s">
        <v>936</v>
      </c>
      <c r="E58" s="39">
        <v>78000</v>
      </c>
      <c r="F58" s="40">
        <v>36139</v>
      </c>
      <c r="G58" s="44">
        <v>51</v>
      </c>
    </row>
    <row r="59" spans="1:7" ht="17.399999999999999" customHeight="1">
      <c r="A59" s="33" t="s">
        <v>967</v>
      </c>
      <c r="B59" s="33" t="s">
        <v>968</v>
      </c>
      <c r="C59" s="34" t="s">
        <v>866</v>
      </c>
      <c r="D59" s="34" t="s">
        <v>936</v>
      </c>
      <c r="E59" s="36">
        <v>10000</v>
      </c>
      <c r="F59" s="37">
        <v>35696</v>
      </c>
      <c r="G59" s="44">
        <v>84</v>
      </c>
    </row>
    <row r="60" spans="1:7" ht="17.399999999999999" customHeight="1">
      <c r="A60" s="33" t="s">
        <v>969</v>
      </c>
      <c r="B60" s="33" t="s">
        <v>970</v>
      </c>
      <c r="C60" s="34" t="s">
        <v>884</v>
      </c>
      <c r="D60" s="34" t="s">
        <v>936</v>
      </c>
      <c r="E60" s="38">
        <v>9900</v>
      </c>
      <c r="F60" s="37">
        <v>36739</v>
      </c>
      <c r="G60" s="44">
        <v>84</v>
      </c>
    </row>
    <row r="61" spans="1:7" ht="17.399999999999999" customHeight="1">
      <c r="A61" s="33" t="s">
        <v>971</v>
      </c>
      <c r="B61" s="33" t="s">
        <v>972</v>
      </c>
      <c r="C61" s="34" t="s">
        <v>884</v>
      </c>
      <c r="D61" s="34" t="s">
        <v>936</v>
      </c>
      <c r="E61" s="38">
        <v>9000</v>
      </c>
      <c r="F61" s="37">
        <v>37956</v>
      </c>
      <c r="G61" s="44">
        <v>60</v>
      </c>
    </row>
    <row r="62" spans="1:7" ht="17.399999999999999" customHeight="1">
      <c r="A62" s="33" t="s">
        <v>973</v>
      </c>
      <c r="B62" s="33" t="s">
        <v>974</v>
      </c>
      <c r="C62" s="34" t="s">
        <v>884</v>
      </c>
      <c r="D62" s="34" t="s">
        <v>936</v>
      </c>
      <c r="E62" s="38">
        <v>9000</v>
      </c>
      <c r="F62" s="37">
        <v>38439</v>
      </c>
      <c r="G62" s="44">
        <v>94</v>
      </c>
    </row>
    <row r="63" spans="1:7" ht="17.399999999999999" customHeight="1">
      <c r="A63" s="33" t="s">
        <v>975</v>
      </c>
      <c r="B63" s="33" t="s">
        <v>976</v>
      </c>
      <c r="C63" s="34" t="s">
        <v>884</v>
      </c>
      <c r="D63" s="34" t="s">
        <v>936</v>
      </c>
      <c r="E63" s="38">
        <v>8000</v>
      </c>
      <c r="F63" s="37">
        <v>38565</v>
      </c>
      <c r="G63" s="44">
        <v>43</v>
      </c>
    </row>
    <row r="64" spans="1:7" ht="17.399999999999999" customHeight="1">
      <c r="A64" s="33" t="s">
        <v>977</v>
      </c>
      <c r="B64" s="33" t="s">
        <v>978</v>
      </c>
      <c r="C64" s="34" t="s">
        <v>884</v>
      </c>
      <c r="D64" s="34" t="s">
        <v>936</v>
      </c>
      <c r="E64" s="38">
        <v>7500</v>
      </c>
      <c r="F64" s="37">
        <v>37879</v>
      </c>
      <c r="G64" s="44">
        <v>53</v>
      </c>
    </row>
    <row r="65" spans="1:7" ht="17.399999999999999" customHeight="1">
      <c r="A65" s="33" t="s">
        <v>979</v>
      </c>
      <c r="B65" s="33" t="s">
        <v>980</v>
      </c>
      <c r="C65" s="34" t="s">
        <v>884</v>
      </c>
      <c r="D65" s="34" t="s">
        <v>936</v>
      </c>
      <c r="E65" s="38">
        <v>4500</v>
      </c>
      <c r="F65" s="37">
        <v>35818</v>
      </c>
      <c r="G65" s="44">
        <v>94</v>
      </c>
    </row>
    <row r="66" spans="1:7" ht="17.399999999999999" customHeight="1">
      <c r="A66" s="33" t="s">
        <v>981</v>
      </c>
      <c r="B66" s="33" t="s">
        <v>982</v>
      </c>
      <c r="C66" s="34" t="s">
        <v>884</v>
      </c>
      <c r="D66" s="34" t="s">
        <v>936</v>
      </c>
      <c r="E66" s="36">
        <v>4000</v>
      </c>
      <c r="F66" s="37">
        <v>38159</v>
      </c>
      <c r="G66" s="44">
        <v>43</v>
      </c>
    </row>
    <row r="67" spans="1:7" ht="17.399999999999999" customHeight="1">
      <c r="A67" s="33" t="s">
        <v>983</v>
      </c>
      <c r="B67" s="33" t="s">
        <v>984</v>
      </c>
      <c r="C67" s="34" t="s">
        <v>897</v>
      </c>
      <c r="D67" s="34" t="s">
        <v>936</v>
      </c>
      <c r="E67" s="36">
        <v>10000</v>
      </c>
      <c r="F67" s="37">
        <v>36382</v>
      </c>
      <c r="G67" s="44">
        <v>81</v>
      </c>
    </row>
    <row r="68" spans="1:7" ht="17.399999999999999" customHeight="1">
      <c r="A68" s="33" t="s">
        <v>985</v>
      </c>
      <c r="B68" s="33" t="s">
        <v>986</v>
      </c>
      <c r="C68" s="34" t="s">
        <v>897</v>
      </c>
      <c r="D68" s="34" t="s">
        <v>936</v>
      </c>
      <c r="E68" s="36">
        <v>10000</v>
      </c>
      <c r="F68" s="37">
        <v>38687</v>
      </c>
      <c r="G68" s="44">
        <v>78</v>
      </c>
    </row>
    <row r="69" spans="1:7" ht="17.399999999999999" customHeight="1">
      <c r="A69" s="33" t="s">
        <v>987</v>
      </c>
      <c r="B69" s="33" t="s">
        <v>988</v>
      </c>
      <c r="C69" s="34" t="s">
        <v>897</v>
      </c>
      <c r="D69" s="34" t="s">
        <v>936</v>
      </c>
      <c r="E69" s="36">
        <v>9000</v>
      </c>
      <c r="F69" s="37">
        <v>35938</v>
      </c>
      <c r="G69" s="44">
        <v>42</v>
      </c>
    </row>
    <row r="70" spans="1:7" ht="17.399999999999999" customHeight="1">
      <c r="A70" s="33" t="s">
        <v>989</v>
      </c>
      <c r="B70" s="33" t="s">
        <v>917</v>
      </c>
      <c r="C70" s="34" t="s">
        <v>897</v>
      </c>
      <c r="D70" s="34" t="s">
        <v>936</v>
      </c>
      <c r="E70" s="36">
        <v>9000</v>
      </c>
      <c r="F70" s="37">
        <v>36861</v>
      </c>
      <c r="G70" s="44">
        <v>59</v>
      </c>
    </row>
    <row r="71" spans="1:7" ht="17.399999999999999" customHeight="1">
      <c r="A71" s="33" t="s">
        <v>990</v>
      </c>
      <c r="B71" s="33" t="s">
        <v>991</v>
      </c>
      <c r="C71" s="34" t="s">
        <v>897</v>
      </c>
      <c r="D71" s="34" t="s">
        <v>936</v>
      </c>
      <c r="E71" s="36">
        <v>9000</v>
      </c>
      <c r="F71" s="37">
        <v>38078</v>
      </c>
      <c r="G71" s="44">
        <v>60</v>
      </c>
    </row>
    <row r="72" spans="1:7" ht="17.399999999999999" customHeight="1">
      <c r="A72" s="33" t="s">
        <v>992</v>
      </c>
      <c r="B72" s="33" t="s">
        <v>993</v>
      </c>
      <c r="C72" s="34" t="s">
        <v>897</v>
      </c>
      <c r="D72" s="34" t="s">
        <v>936</v>
      </c>
      <c r="E72" s="36">
        <v>8000</v>
      </c>
      <c r="F72" s="37">
        <v>38495</v>
      </c>
      <c r="G72" s="44">
        <v>99</v>
      </c>
    </row>
    <row r="73" spans="1:7" ht="17.399999999999999" customHeight="1">
      <c r="A73" s="33" t="s">
        <v>994</v>
      </c>
      <c r="B73" s="33" t="s">
        <v>995</v>
      </c>
      <c r="C73" s="34" t="s">
        <v>897</v>
      </c>
      <c r="D73" s="34" t="s">
        <v>936</v>
      </c>
      <c r="E73" s="36">
        <v>6000</v>
      </c>
      <c r="F73" s="37">
        <v>38215</v>
      </c>
      <c r="G73" s="44">
        <v>91</v>
      </c>
    </row>
    <row r="74" spans="1:7" ht="17.399999999999999" customHeight="1">
      <c r="A74" s="33" t="s">
        <v>996</v>
      </c>
      <c r="B74" s="33" t="s">
        <v>997</v>
      </c>
      <c r="C74" s="34" t="s">
        <v>897</v>
      </c>
      <c r="D74" s="34" t="s">
        <v>936</v>
      </c>
      <c r="E74" s="36">
        <v>5000</v>
      </c>
      <c r="F74" s="37">
        <v>37935</v>
      </c>
      <c r="G74" s="44">
        <v>49</v>
      </c>
    </row>
    <row r="75" spans="1:7" ht="17.399999999999999" customHeight="1">
      <c r="A75" s="33" t="s">
        <v>998</v>
      </c>
      <c r="B75" s="33" t="s">
        <v>999</v>
      </c>
      <c r="C75" s="34" t="s">
        <v>897</v>
      </c>
      <c r="D75" s="34" t="s">
        <v>936</v>
      </c>
      <c r="E75" s="36">
        <v>4500</v>
      </c>
      <c r="F75" s="37">
        <v>37469</v>
      </c>
      <c r="G75" s="44">
        <v>49</v>
      </c>
    </row>
    <row r="76" spans="1:7" ht="17.399999999999999" customHeight="1">
      <c r="A76" s="33" t="s">
        <v>1000</v>
      </c>
      <c r="B76" s="33" t="s">
        <v>1001</v>
      </c>
      <c r="C76" s="34" t="s">
        <v>843</v>
      </c>
      <c r="D76" s="34" t="s">
        <v>936</v>
      </c>
      <c r="E76" s="36">
        <v>57000</v>
      </c>
      <c r="F76" s="37">
        <v>38271</v>
      </c>
      <c r="G76" s="44">
        <v>58</v>
      </c>
    </row>
    <row r="77" spans="1:7" ht="17.399999999999999" customHeight="1">
      <c r="A77" s="33" t="s">
        <v>1002</v>
      </c>
      <c r="B77" s="33" t="s">
        <v>1003</v>
      </c>
      <c r="C77" s="34" t="s">
        <v>843</v>
      </c>
      <c r="D77" s="34" t="s">
        <v>936</v>
      </c>
      <c r="E77" s="36">
        <v>13000</v>
      </c>
      <c r="F77" s="37">
        <v>37991</v>
      </c>
      <c r="G77" s="44">
        <v>98</v>
      </c>
    </row>
    <row r="78" spans="1:7" ht="17.399999999999999" customHeight="1">
      <c r="A78" s="33" t="s">
        <v>1004</v>
      </c>
      <c r="B78" s="33" t="s">
        <v>1005</v>
      </c>
      <c r="C78" s="34" t="s">
        <v>843</v>
      </c>
      <c r="D78" s="34" t="s">
        <v>936</v>
      </c>
      <c r="E78" s="36">
        <v>12500</v>
      </c>
      <c r="F78" s="37">
        <v>36061</v>
      </c>
      <c r="G78" s="44">
        <v>83</v>
      </c>
    </row>
    <row r="79" spans="1:7" ht="17.399999999999999" customHeight="1">
      <c r="A79" s="33" t="s">
        <v>1006</v>
      </c>
      <c r="B79" s="33" t="s">
        <v>1007</v>
      </c>
      <c r="C79" s="34" t="s">
        <v>843</v>
      </c>
      <c r="D79" s="34" t="s">
        <v>936</v>
      </c>
      <c r="E79" s="36">
        <v>9900</v>
      </c>
      <c r="F79" s="37">
        <v>38551</v>
      </c>
      <c r="G79" s="44">
        <v>64</v>
      </c>
    </row>
    <row r="80" spans="1:7" ht="17.399999999999999" customHeight="1">
      <c r="A80" s="33" t="s">
        <v>1008</v>
      </c>
      <c r="B80" s="33" t="s">
        <v>1009</v>
      </c>
      <c r="C80" s="34" t="s">
        <v>843</v>
      </c>
      <c r="D80" s="34" t="s">
        <v>936</v>
      </c>
      <c r="E80" s="36">
        <v>9000</v>
      </c>
      <c r="F80" s="37">
        <v>37545</v>
      </c>
      <c r="G80" s="44">
        <v>63</v>
      </c>
    </row>
    <row r="81" spans="1:7" ht="17.399999999999999" customHeight="1">
      <c r="A81" s="33" t="s">
        <v>1010</v>
      </c>
      <c r="B81" s="33" t="s">
        <v>1011</v>
      </c>
      <c r="C81" s="34" t="s">
        <v>843</v>
      </c>
      <c r="D81" s="34" t="s">
        <v>936</v>
      </c>
      <c r="E81" s="36">
        <v>8500</v>
      </c>
      <c r="F81" s="37">
        <v>36504</v>
      </c>
      <c r="G81" s="44">
        <v>46</v>
      </c>
    </row>
    <row r="82" spans="1:7" ht="17.399999999999999" customHeight="1">
      <c r="A82" s="33" t="s">
        <v>1012</v>
      </c>
      <c r="B82" s="33" t="s">
        <v>1013</v>
      </c>
      <c r="C82" s="34" t="s">
        <v>843</v>
      </c>
      <c r="D82" s="34" t="s">
        <v>936</v>
      </c>
      <c r="E82" s="36">
        <v>8500</v>
      </c>
      <c r="F82" s="37">
        <v>38200</v>
      </c>
      <c r="G82" s="44">
        <v>82</v>
      </c>
    </row>
    <row r="83" spans="1:7" ht="17.399999999999999" customHeight="1">
      <c r="A83" s="33" t="s">
        <v>1014</v>
      </c>
      <c r="B83" s="33" t="s">
        <v>1015</v>
      </c>
      <c r="C83" s="34" t="s">
        <v>843</v>
      </c>
      <c r="D83" s="34" t="s">
        <v>936</v>
      </c>
      <c r="E83" s="36">
        <v>8000</v>
      </c>
      <c r="F83" s="37">
        <v>35895</v>
      </c>
      <c r="G83" s="44">
        <v>48</v>
      </c>
    </row>
    <row r="84" spans="1:7" ht="17.399999999999999" customHeight="1">
      <c r="A84" s="33" t="s">
        <v>1016</v>
      </c>
      <c r="B84" s="33" t="s">
        <v>1017</v>
      </c>
      <c r="C84" s="34" t="s">
        <v>843</v>
      </c>
      <c r="D84" s="34" t="s">
        <v>936</v>
      </c>
      <c r="E84" s="36">
        <v>7600</v>
      </c>
      <c r="F84" s="37">
        <v>36982</v>
      </c>
      <c r="G84" s="44">
        <v>61</v>
      </c>
    </row>
    <row r="85" spans="1:7" ht="17.399999999999999" customHeight="1">
      <c r="A85" s="33" t="s">
        <v>1018</v>
      </c>
      <c r="B85" s="33" t="s">
        <v>1019</v>
      </c>
      <c r="C85" s="34" t="s">
        <v>843</v>
      </c>
      <c r="D85" s="34" t="s">
        <v>936</v>
      </c>
      <c r="E85" s="36">
        <v>6700</v>
      </c>
      <c r="F85" s="37">
        <v>37591</v>
      </c>
      <c r="G85" s="44">
        <v>83</v>
      </c>
    </row>
    <row r="86" spans="1:7" ht="17.399999999999999" customHeight="1">
      <c r="A86" s="33" t="s">
        <v>1020</v>
      </c>
      <c r="B86" s="33" t="s">
        <v>1021</v>
      </c>
      <c r="C86" s="34" t="s">
        <v>851</v>
      </c>
      <c r="D86" s="34" t="s">
        <v>1022</v>
      </c>
      <c r="E86" s="36">
        <v>11000</v>
      </c>
      <c r="F86" s="37">
        <v>37565</v>
      </c>
      <c r="G86" s="44">
        <v>77</v>
      </c>
    </row>
    <row r="87" spans="1:7" ht="17.399999999999999" customHeight="1">
      <c r="A87" s="33" t="s">
        <v>1023</v>
      </c>
      <c r="B87" s="33" t="s">
        <v>1024</v>
      </c>
      <c r="C87" s="34" t="s">
        <v>851</v>
      </c>
      <c r="D87" s="34" t="s">
        <v>1022</v>
      </c>
      <c r="E87" s="36">
        <v>11000</v>
      </c>
      <c r="F87" s="37">
        <v>37837</v>
      </c>
      <c r="G87" s="44">
        <v>83</v>
      </c>
    </row>
    <row r="88" spans="1:7" ht="17.399999999999999" customHeight="1">
      <c r="A88" s="33" t="s">
        <v>1025</v>
      </c>
      <c r="B88" s="33" t="s">
        <v>1026</v>
      </c>
      <c r="C88" s="34" t="s">
        <v>851</v>
      </c>
      <c r="D88" s="34" t="s">
        <v>1022</v>
      </c>
      <c r="E88" s="36">
        <v>9000</v>
      </c>
      <c r="F88" s="37">
        <v>36170</v>
      </c>
      <c r="G88" s="44">
        <v>73</v>
      </c>
    </row>
    <row r="89" spans="1:7" ht="17.399999999999999" customHeight="1">
      <c r="A89" s="33" t="s">
        <v>1027</v>
      </c>
      <c r="B89" s="33" t="s">
        <v>1028</v>
      </c>
      <c r="C89" s="34" t="s">
        <v>851</v>
      </c>
      <c r="D89" s="34" t="s">
        <v>1022</v>
      </c>
      <c r="E89" s="36">
        <v>9000</v>
      </c>
      <c r="F89" s="37">
        <v>38473</v>
      </c>
      <c r="G89" s="44">
        <v>40</v>
      </c>
    </row>
    <row r="90" spans="1:7" ht="17.399999999999999" customHeight="1">
      <c r="A90" s="33" t="s">
        <v>1029</v>
      </c>
      <c r="B90" s="33" t="s">
        <v>1030</v>
      </c>
      <c r="C90" s="34" t="s">
        <v>851</v>
      </c>
      <c r="D90" s="34" t="s">
        <v>1022</v>
      </c>
      <c r="E90" s="36">
        <v>8100</v>
      </c>
      <c r="F90" s="37">
        <v>37257</v>
      </c>
      <c r="G90" s="44">
        <v>40</v>
      </c>
    </row>
    <row r="91" spans="1:7" ht="17.399999999999999" customHeight="1">
      <c r="A91" s="33" t="s">
        <v>1031</v>
      </c>
      <c r="B91" s="33" t="s">
        <v>1032</v>
      </c>
      <c r="C91" s="34" t="s">
        <v>851</v>
      </c>
      <c r="D91" s="34" t="s">
        <v>1022</v>
      </c>
      <c r="E91" s="36">
        <v>5300</v>
      </c>
      <c r="F91" s="37">
        <v>38117</v>
      </c>
      <c r="G91" s="44">
        <v>46</v>
      </c>
    </row>
    <row r="92" spans="1:7" ht="17.399999999999999" customHeight="1">
      <c r="A92" s="33" t="s">
        <v>1033</v>
      </c>
      <c r="B92" s="33" t="s">
        <v>1034</v>
      </c>
      <c r="C92" s="34" t="s">
        <v>866</v>
      </c>
      <c r="D92" s="34" t="s">
        <v>1022</v>
      </c>
      <c r="E92" s="36">
        <v>4000</v>
      </c>
      <c r="F92" s="37">
        <v>38596</v>
      </c>
      <c r="G92" s="44">
        <v>68</v>
      </c>
    </row>
    <row r="93" spans="1:7" ht="17.399999999999999" customHeight="1">
      <c r="A93" s="33" t="s">
        <v>1035</v>
      </c>
      <c r="B93" s="33" t="s">
        <v>1036</v>
      </c>
      <c r="C93" s="34" t="s">
        <v>866</v>
      </c>
      <c r="D93" s="34" t="s">
        <v>1022</v>
      </c>
      <c r="E93" s="36">
        <v>8500</v>
      </c>
      <c r="F93" s="37">
        <v>38453</v>
      </c>
      <c r="G93" s="44">
        <v>43</v>
      </c>
    </row>
    <row r="94" spans="1:7" ht="17.399999999999999" customHeight="1">
      <c r="A94" s="33" t="s">
        <v>1037</v>
      </c>
      <c r="B94" s="33" t="s">
        <v>1038</v>
      </c>
      <c r="C94" s="34" t="s">
        <v>866</v>
      </c>
      <c r="D94" s="34" t="s">
        <v>1022</v>
      </c>
      <c r="E94" s="36">
        <v>6700</v>
      </c>
      <c r="F94" s="37">
        <v>38173</v>
      </c>
      <c r="G94" s="44">
        <v>100</v>
      </c>
    </row>
    <row r="95" spans="1:7" ht="17.399999999999999" customHeight="1">
      <c r="A95" s="33" t="s">
        <v>1039</v>
      </c>
      <c r="B95" s="33" t="s">
        <v>1040</v>
      </c>
      <c r="C95" s="34" t="s">
        <v>866</v>
      </c>
      <c r="D95" s="34" t="s">
        <v>1022</v>
      </c>
      <c r="E95" s="36">
        <v>9900</v>
      </c>
      <c r="F95" s="37">
        <v>37987</v>
      </c>
      <c r="G95" s="44">
        <v>100</v>
      </c>
    </row>
    <row r="96" spans="1:7" ht="17.399999999999999" customHeight="1">
      <c r="A96" s="33" t="s">
        <v>1041</v>
      </c>
      <c r="B96" s="33" t="s">
        <v>1042</v>
      </c>
      <c r="C96" s="34" t="s">
        <v>866</v>
      </c>
      <c r="D96" s="34" t="s">
        <v>1022</v>
      </c>
      <c r="E96" s="36">
        <v>7600</v>
      </c>
      <c r="F96" s="37">
        <v>37893</v>
      </c>
      <c r="G96" s="44">
        <v>66</v>
      </c>
    </row>
    <row r="97" spans="1:7" ht="17.399999999999999" customHeight="1">
      <c r="A97" s="33" t="s">
        <v>1043</v>
      </c>
      <c r="B97" s="33" t="s">
        <v>1044</v>
      </c>
      <c r="C97" s="34" t="s">
        <v>866</v>
      </c>
      <c r="D97" s="34" t="s">
        <v>1022</v>
      </c>
      <c r="E97" s="36">
        <v>6000</v>
      </c>
      <c r="F97" s="37">
        <v>36770</v>
      </c>
      <c r="G97" s="44">
        <v>77</v>
      </c>
    </row>
    <row r="98" spans="1:7" ht="17.399999999999999" customHeight="1">
      <c r="A98" s="33" t="s">
        <v>1045</v>
      </c>
      <c r="B98" s="33" t="s">
        <v>1046</v>
      </c>
      <c r="C98" s="34" t="s">
        <v>866</v>
      </c>
      <c r="D98" s="34" t="s">
        <v>1022</v>
      </c>
      <c r="E98" s="36">
        <v>9000</v>
      </c>
      <c r="F98" s="37">
        <v>36290</v>
      </c>
      <c r="G98" s="44">
        <v>51</v>
      </c>
    </row>
    <row r="99" spans="1:7" ht="17.399999999999999" customHeight="1">
      <c r="A99" s="33" t="s">
        <v>1047</v>
      </c>
      <c r="B99" s="33" t="s">
        <v>1048</v>
      </c>
      <c r="C99" s="34" t="s">
        <v>866</v>
      </c>
      <c r="D99" s="34" t="s">
        <v>1022</v>
      </c>
      <c r="E99" s="36">
        <v>8000</v>
      </c>
      <c r="F99" s="37">
        <v>35849</v>
      </c>
      <c r="G99" s="44">
        <v>52</v>
      </c>
    </row>
    <row r="100" spans="1:7" ht="17.399999999999999" customHeight="1">
      <c r="A100" s="33" t="s">
        <v>1049</v>
      </c>
      <c r="B100" s="33" t="s">
        <v>1050</v>
      </c>
      <c r="C100" s="34" t="s">
        <v>884</v>
      </c>
      <c r="D100" s="34" t="s">
        <v>1022</v>
      </c>
      <c r="E100" s="36">
        <v>56000</v>
      </c>
      <c r="F100" s="37">
        <v>35969</v>
      </c>
      <c r="G100" s="44">
        <v>97</v>
      </c>
    </row>
    <row r="101" spans="1:7" ht="17.399999999999999" customHeight="1">
      <c r="A101" s="33" t="s">
        <v>1051</v>
      </c>
      <c r="B101" s="33" t="s">
        <v>1052</v>
      </c>
      <c r="C101" s="34" t="s">
        <v>884</v>
      </c>
      <c r="D101" s="34" t="s">
        <v>1022</v>
      </c>
      <c r="E101" s="36">
        <v>11500</v>
      </c>
      <c r="F101" s="37">
        <v>35824</v>
      </c>
      <c r="G101" s="44">
        <v>72</v>
      </c>
    </row>
    <row r="102" spans="1:7" ht="17.399999999999999" customHeight="1">
      <c r="A102" s="33" t="s">
        <v>1053</v>
      </c>
      <c r="B102" s="33" t="s">
        <v>1054</v>
      </c>
      <c r="C102" s="34" t="s">
        <v>884</v>
      </c>
      <c r="D102" s="34" t="s">
        <v>1022</v>
      </c>
      <c r="E102" s="36">
        <v>10000</v>
      </c>
      <c r="F102" s="37">
        <v>36413</v>
      </c>
      <c r="G102" s="44">
        <v>67</v>
      </c>
    </row>
    <row r="103" spans="1:7" ht="17.399999999999999" customHeight="1">
      <c r="A103" s="33" t="s">
        <v>1055</v>
      </c>
      <c r="B103" s="33" t="s">
        <v>1056</v>
      </c>
      <c r="C103" s="34" t="s">
        <v>884</v>
      </c>
      <c r="D103" s="34" t="s">
        <v>1022</v>
      </c>
      <c r="E103" s="36">
        <v>10000</v>
      </c>
      <c r="F103" s="37">
        <v>37949</v>
      </c>
      <c r="G103" s="44">
        <v>78</v>
      </c>
    </row>
    <row r="104" spans="1:7" ht="17.399999999999999" customHeight="1">
      <c r="A104" s="33" t="s">
        <v>1057</v>
      </c>
      <c r="B104" s="33" t="s">
        <v>1058</v>
      </c>
      <c r="C104" s="34" t="s">
        <v>884</v>
      </c>
      <c r="D104" s="34" t="s">
        <v>1022</v>
      </c>
      <c r="E104" s="36">
        <v>10000</v>
      </c>
      <c r="F104" s="37">
        <v>38049</v>
      </c>
      <c r="G104" s="44">
        <v>52</v>
      </c>
    </row>
    <row r="105" spans="1:7" ht="17.399999999999999" customHeight="1">
      <c r="A105" s="33" t="s">
        <v>1059</v>
      </c>
      <c r="B105" s="33" t="s">
        <v>1060</v>
      </c>
      <c r="C105" s="34" t="s">
        <v>884</v>
      </c>
      <c r="D105" s="34" t="s">
        <v>1022</v>
      </c>
      <c r="E105" s="36">
        <v>9000</v>
      </c>
      <c r="F105" s="37">
        <v>35805</v>
      </c>
      <c r="G105" s="44">
        <v>61</v>
      </c>
    </row>
    <row r="106" spans="1:7" ht="17.399999999999999" customHeight="1">
      <c r="A106" s="33" t="s">
        <v>1061</v>
      </c>
      <c r="B106" s="33" t="s">
        <v>1062</v>
      </c>
      <c r="C106" s="34" t="s">
        <v>884</v>
      </c>
      <c r="D106" s="34" t="s">
        <v>1022</v>
      </c>
      <c r="E106" s="36">
        <v>9000</v>
      </c>
      <c r="F106" s="37">
        <v>36892</v>
      </c>
      <c r="G106" s="44">
        <v>52</v>
      </c>
    </row>
    <row r="107" spans="1:7" ht="17.399999999999999" customHeight="1">
      <c r="A107" s="33" t="s">
        <v>1063</v>
      </c>
      <c r="B107" s="33" t="s">
        <v>1064</v>
      </c>
      <c r="C107" s="34" t="s">
        <v>884</v>
      </c>
      <c r="D107" s="34" t="s">
        <v>1022</v>
      </c>
      <c r="E107" s="36">
        <v>8500</v>
      </c>
      <c r="F107" s="37">
        <v>38509</v>
      </c>
      <c r="G107" s="44">
        <v>88</v>
      </c>
    </row>
    <row r="108" spans="1:7" ht="17.399999999999999" customHeight="1">
      <c r="A108" s="33" t="s">
        <v>1065</v>
      </c>
      <c r="B108" s="33" t="s">
        <v>1066</v>
      </c>
      <c r="C108" s="34" t="s">
        <v>884</v>
      </c>
      <c r="D108" s="34" t="s">
        <v>1022</v>
      </c>
      <c r="E108" s="36">
        <v>5000</v>
      </c>
      <c r="F108" s="37">
        <v>38229</v>
      </c>
      <c r="G108" s="44">
        <v>74</v>
      </c>
    </row>
    <row r="109" spans="1:7" ht="17.399999999999999" customHeight="1">
      <c r="A109" s="33" t="s">
        <v>1067</v>
      </c>
      <c r="B109" s="33" t="s">
        <v>1068</v>
      </c>
      <c r="C109" s="34" t="s">
        <v>884</v>
      </c>
      <c r="D109" s="34" t="s">
        <v>1022</v>
      </c>
      <c r="E109" s="36">
        <v>4500</v>
      </c>
      <c r="F109" s="37">
        <v>38108</v>
      </c>
      <c r="G109" s="44">
        <v>76</v>
      </c>
    </row>
    <row r="110" spans="1:7" ht="17.399999999999999" customHeight="1">
      <c r="A110" s="33" t="s">
        <v>1069</v>
      </c>
      <c r="B110" s="33" t="s">
        <v>1070</v>
      </c>
      <c r="C110" s="34" t="s">
        <v>897</v>
      </c>
      <c r="D110" s="34" t="s">
        <v>1022</v>
      </c>
      <c r="E110" s="36">
        <v>15000</v>
      </c>
      <c r="F110" s="37">
        <v>37622</v>
      </c>
      <c r="G110" s="44">
        <v>86</v>
      </c>
    </row>
    <row r="111" spans="1:7" ht="17.399999999999999" customHeight="1">
      <c r="A111" s="33" t="s">
        <v>1071</v>
      </c>
      <c r="B111" s="33" t="s">
        <v>1072</v>
      </c>
      <c r="C111" s="34" t="s">
        <v>897</v>
      </c>
      <c r="D111" s="34" t="s">
        <v>1022</v>
      </c>
      <c r="E111" s="36">
        <v>14000</v>
      </c>
      <c r="F111" s="37">
        <v>38005</v>
      </c>
      <c r="G111" s="44">
        <v>69</v>
      </c>
    </row>
    <row r="112" spans="1:7" ht="17.399999999999999" customHeight="1">
      <c r="A112" s="33" t="s">
        <v>1073</v>
      </c>
      <c r="B112" s="33" t="s">
        <v>1074</v>
      </c>
      <c r="C112" s="34" t="s">
        <v>897</v>
      </c>
      <c r="D112" s="34" t="s">
        <v>1022</v>
      </c>
      <c r="E112" s="36">
        <v>12000</v>
      </c>
      <c r="F112" s="37">
        <v>37725</v>
      </c>
      <c r="G112" s="44">
        <v>40</v>
      </c>
    </row>
    <row r="113" spans="1:7" ht="17.399999999999999" customHeight="1">
      <c r="A113" s="33" t="s">
        <v>1075</v>
      </c>
      <c r="B113" s="33" t="s">
        <v>1076</v>
      </c>
      <c r="C113" s="34" t="s">
        <v>897</v>
      </c>
      <c r="D113" s="34" t="s">
        <v>1022</v>
      </c>
      <c r="E113" s="36">
        <v>10000</v>
      </c>
      <c r="F113" s="37">
        <v>38285</v>
      </c>
      <c r="G113" s="44">
        <v>64</v>
      </c>
    </row>
    <row r="114" spans="1:7" ht="17.399999999999999" customHeight="1">
      <c r="A114" s="33" t="s">
        <v>1077</v>
      </c>
      <c r="B114" s="33" t="s">
        <v>1078</v>
      </c>
      <c r="C114" s="34" t="s">
        <v>897</v>
      </c>
      <c r="D114" s="34" t="s">
        <v>1022</v>
      </c>
      <c r="E114" s="36">
        <v>8500</v>
      </c>
      <c r="F114" s="37">
        <v>36091</v>
      </c>
      <c r="G114" s="44">
        <v>56</v>
      </c>
    </row>
    <row r="115" spans="1:7" ht="17.399999999999999" customHeight="1">
      <c r="A115" s="33" t="s">
        <v>1079</v>
      </c>
      <c r="B115" s="33" t="s">
        <v>1080</v>
      </c>
      <c r="C115" s="34" t="s">
        <v>897</v>
      </c>
      <c r="D115" s="34" t="s">
        <v>1022</v>
      </c>
      <c r="E115" s="36">
        <v>7900</v>
      </c>
      <c r="F115" s="37">
        <v>37104</v>
      </c>
      <c r="G115" s="44">
        <v>41</v>
      </c>
    </row>
    <row r="116" spans="1:7" ht="17.399999999999999" customHeight="1">
      <c r="A116" s="33" t="s">
        <v>1081</v>
      </c>
      <c r="B116" s="33" t="s">
        <v>1082</v>
      </c>
      <c r="C116" s="34" t="s">
        <v>897</v>
      </c>
      <c r="D116" s="34" t="s">
        <v>1022</v>
      </c>
      <c r="E116" s="36">
        <v>4500</v>
      </c>
      <c r="F116" s="37">
        <v>35484</v>
      </c>
      <c r="G116" s="44">
        <v>71</v>
      </c>
    </row>
    <row r="117" spans="1:7" ht="17.399999999999999" customHeight="1">
      <c r="A117" s="33" t="s">
        <v>1083</v>
      </c>
      <c r="B117" s="33" t="s">
        <v>1084</v>
      </c>
      <c r="C117" s="34" t="s">
        <v>897</v>
      </c>
      <c r="D117" s="34" t="s">
        <v>1022</v>
      </c>
      <c r="E117" s="36">
        <v>4500</v>
      </c>
      <c r="F117" s="37">
        <v>37012</v>
      </c>
      <c r="G117" s="44">
        <v>46</v>
      </c>
    </row>
    <row r="118" spans="1:7" ht="17.399999999999999" customHeight="1">
      <c r="A118" s="33" t="s">
        <v>1085</v>
      </c>
      <c r="B118" s="33" t="s">
        <v>1086</v>
      </c>
      <c r="C118" s="34" t="s">
        <v>843</v>
      </c>
      <c r="D118" s="34" t="s">
        <v>1022</v>
      </c>
      <c r="E118" s="36">
        <v>10000</v>
      </c>
      <c r="F118" s="37">
        <v>35604</v>
      </c>
      <c r="G118" s="44">
        <v>84</v>
      </c>
    </row>
    <row r="119" spans="1:7" ht="17.399999999999999" customHeight="1">
      <c r="A119" s="33" t="s">
        <v>1087</v>
      </c>
      <c r="B119" s="33" t="s">
        <v>1088</v>
      </c>
      <c r="C119" s="34" t="s">
        <v>843</v>
      </c>
      <c r="D119" s="34" t="s">
        <v>1022</v>
      </c>
      <c r="E119" s="36">
        <v>10000</v>
      </c>
      <c r="F119" s="37">
        <v>36048</v>
      </c>
      <c r="G119" s="44">
        <v>40</v>
      </c>
    </row>
    <row r="120" spans="1:7" ht="17.399999999999999" customHeight="1">
      <c r="A120" s="33" t="s">
        <v>1089</v>
      </c>
      <c r="B120" s="33" t="s">
        <v>1090</v>
      </c>
      <c r="C120" s="34" t="s">
        <v>843</v>
      </c>
      <c r="D120" s="34" t="s">
        <v>1022</v>
      </c>
      <c r="E120" s="36">
        <v>9000</v>
      </c>
      <c r="F120" s="37">
        <v>38341</v>
      </c>
      <c r="G120" s="44">
        <v>66</v>
      </c>
    </row>
    <row r="121" spans="1:7" ht="17.399999999999999" customHeight="1">
      <c r="A121" s="33" t="s">
        <v>1091</v>
      </c>
      <c r="B121" s="33" t="s">
        <v>1092</v>
      </c>
      <c r="C121" s="34" t="s">
        <v>843</v>
      </c>
      <c r="D121" s="34" t="s">
        <v>1022</v>
      </c>
      <c r="E121" s="36">
        <v>9000</v>
      </c>
      <c r="F121" s="37">
        <v>38353</v>
      </c>
      <c r="G121" s="44">
        <v>81</v>
      </c>
    </row>
    <row r="122" spans="1:7" ht="17.399999999999999" customHeight="1">
      <c r="A122" s="33" t="s">
        <v>1093</v>
      </c>
      <c r="B122" s="33" t="s">
        <v>1094</v>
      </c>
      <c r="C122" s="34" t="s">
        <v>843</v>
      </c>
      <c r="D122" s="34" t="s">
        <v>1022</v>
      </c>
      <c r="E122" s="36">
        <v>8000</v>
      </c>
      <c r="F122" s="37">
        <v>38061</v>
      </c>
      <c r="G122" s="44">
        <v>46</v>
      </c>
    </row>
    <row r="123" spans="1:7" ht="17.399999999999999" customHeight="1">
      <c r="A123" s="33" t="s">
        <v>1095</v>
      </c>
      <c r="B123" s="33" t="s">
        <v>1096</v>
      </c>
      <c r="C123" s="34" t="s">
        <v>843</v>
      </c>
      <c r="D123" s="34" t="s">
        <v>1022</v>
      </c>
      <c r="E123" s="36">
        <v>6000</v>
      </c>
      <c r="F123" s="37">
        <v>37781</v>
      </c>
      <c r="G123" s="44">
        <v>60</v>
      </c>
    </row>
    <row r="124" spans="1:7" ht="17.399999999999999" customHeight="1">
      <c r="A124" s="33" t="s">
        <v>1097</v>
      </c>
      <c r="B124" s="33" t="s">
        <v>1098</v>
      </c>
      <c r="C124" s="34" t="s">
        <v>843</v>
      </c>
      <c r="D124" s="34" t="s">
        <v>1022</v>
      </c>
      <c r="E124" s="36">
        <v>4000</v>
      </c>
      <c r="F124" s="37">
        <v>37135</v>
      </c>
      <c r="G124" s="44">
        <v>75</v>
      </c>
    </row>
    <row r="125" spans="1:7" ht="17.399999999999999" customHeight="1">
      <c r="A125" s="33" t="s">
        <v>1099</v>
      </c>
      <c r="B125" s="33" t="s">
        <v>997</v>
      </c>
      <c r="C125" s="34" t="s">
        <v>843</v>
      </c>
      <c r="D125" s="34" t="s">
        <v>1022</v>
      </c>
      <c r="E125" s="36">
        <v>4000</v>
      </c>
      <c r="F125" s="37">
        <v>38366</v>
      </c>
      <c r="G125" s="44">
        <v>57</v>
      </c>
    </row>
    <row r="126" spans="1:7" ht="17.399999999999999" customHeight="1">
      <c r="A126" s="33" t="s">
        <v>1100</v>
      </c>
      <c r="B126" s="33" t="s">
        <v>1101</v>
      </c>
      <c r="C126" s="34" t="s">
        <v>1102</v>
      </c>
      <c r="D126" s="34" t="s">
        <v>1022</v>
      </c>
      <c r="E126" s="36">
        <v>88888</v>
      </c>
      <c r="F126" s="37">
        <v>38366</v>
      </c>
      <c r="G126" s="44">
        <v>81</v>
      </c>
    </row>
    <row r="127" spans="1:7" ht="17.399999999999999" customHeight="1">
      <c r="A127" s="33" t="s">
        <v>1103</v>
      </c>
      <c r="B127" s="33" t="s">
        <v>1104</v>
      </c>
      <c r="C127" s="34" t="s">
        <v>851</v>
      </c>
      <c r="D127" s="34" t="s">
        <v>1105</v>
      </c>
      <c r="E127" s="36">
        <v>76000</v>
      </c>
      <c r="F127" s="37">
        <v>34719</v>
      </c>
      <c r="G127" s="44">
        <v>40</v>
      </c>
    </row>
    <row r="128" spans="1:7" ht="17.399999999999999" customHeight="1">
      <c r="A128" s="33" t="s">
        <v>1106</v>
      </c>
      <c r="B128" s="33" t="s">
        <v>1107</v>
      </c>
      <c r="C128" s="34" t="s">
        <v>851</v>
      </c>
      <c r="D128" s="34" t="s">
        <v>1105</v>
      </c>
      <c r="E128" s="39">
        <v>10000</v>
      </c>
      <c r="F128" s="40">
        <v>36951</v>
      </c>
      <c r="G128" s="44">
        <v>49</v>
      </c>
    </row>
    <row r="129" spans="1:7" ht="17.399999999999999" customHeight="1">
      <c r="A129" s="33" t="s">
        <v>1108</v>
      </c>
      <c r="B129" s="33" t="s">
        <v>1109</v>
      </c>
      <c r="C129" s="34" t="s">
        <v>851</v>
      </c>
      <c r="D129" s="34" t="s">
        <v>1105</v>
      </c>
      <c r="E129" s="39">
        <v>10000</v>
      </c>
      <c r="F129" s="40">
        <v>37977</v>
      </c>
      <c r="G129" s="44">
        <v>52</v>
      </c>
    </row>
    <row r="130" spans="1:7" ht="17.399999999999999" customHeight="1">
      <c r="A130" s="33" t="s">
        <v>1110</v>
      </c>
      <c r="B130" s="33" t="s">
        <v>1111</v>
      </c>
      <c r="C130" s="34" t="s">
        <v>851</v>
      </c>
      <c r="D130" s="34" t="s">
        <v>1105</v>
      </c>
      <c r="E130" s="39">
        <v>9900</v>
      </c>
      <c r="F130" s="40">
        <v>35864</v>
      </c>
      <c r="G130" s="44">
        <v>79</v>
      </c>
    </row>
    <row r="131" spans="1:7" ht="17.399999999999999" customHeight="1">
      <c r="A131" s="33" t="s">
        <v>1112</v>
      </c>
      <c r="B131" s="33" t="s">
        <v>1113</v>
      </c>
      <c r="C131" s="34" t="s">
        <v>851</v>
      </c>
      <c r="D131" s="34" t="s">
        <v>1105</v>
      </c>
      <c r="E131" s="39">
        <v>9000</v>
      </c>
      <c r="F131" s="40">
        <v>37820</v>
      </c>
      <c r="G131" s="44">
        <v>59</v>
      </c>
    </row>
    <row r="132" spans="1:7" ht="17.399999999999999" customHeight="1">
      <c r="A132" s="33" t="s">
        <v>1114</v>
      </c>
      <c r="B132" s="33" t="s">
        <v>1115</v>
      </c>
      <c r="C132" s="34" t="s">
        <v>851</v>
      </c>
      <c r="D132" s="34" t="s">
        <v>1105</v>
      </c>
      <c r="E132" s="39">
        <v>8500</v>
      </c>
      <c r="F132" s="40">
        <v>36474</v>
      </c>
      <c r="G132" s="44">
        <v>79</v>
      </c>
    </row>
    <row r="133" spans="1:7" ht="17.399999999999999" customHeight="1">
      <c r="A133" s="33" t="s">
        <v>1116</v>
      </c>
      <c r="B133" s="33" t="s">
        <v>1117</v>
      </c>
      <c r="C133" s="34" t="s">
        <v>851</v>
      </c>
      <c r="D133" s="34" t="s">
        <v>1105</v>
      </c>
      <c r="E133" s="39">
        <v>8500</v>
      </c>
      <c r="F133" s="40">
        <v>38169</v>
      </c>
      <c r="G133" s="44">
        <v>45</v>
      </c>
    </row>
    <row r="134" spans="1:7" ht="17.399999999999999" customHeight="1">
      <c r="A134" s="33" t="s">
        <v>1118</v>
      </c>
      <c r="B134" s="33" t="s">
        <v>1119</v>
      </c>
      <c r="C134" s="34" t="s">
        <v>851</v>
      </c>
      <c r="D134" s="34" t="s">
        <v>1105</v>
      </c>
      <c r="E134" s="39">
        <v>8500</v>
      </c>
      <c r="F134" s="40">
        <v>38257</v>
      </c>
      <c r="G134" s="44">
        <v>90</v>
      </c>
    </row>
    <row r="135" spans="1:7" ht="17.399999999999999" customHeight="1">
      <c r="A135" s="33" t="s">
        <v>1120</v>
      </c>
      <c r="B135" s="33" t="s">
        <v>1121</v>
      </c>
      <c r="C135" s="34" t="s">
        <v>851</v>
      </c>
      <c r="D135" s="34" t="s">
        <v>1105</v>
      </c>
      <c r="E135" s="39">
        <v>7100</v>
      </c>
      <c r="F135" s="40">
        <v>37561</v>
      </c>
      <c r="G135" s="44">
        <v>41</v>
      </c>
    </row>
    <row r="136" spans="1:7" ht="17.399999999999999" customHeight="1">
      <c r="A136" s="33" t="s">
        <v>1122</v>
      </c>
      <c r="B136" s="33" t="s">
        <v>1123</v>
      </c>
      <c r="C136" s="34" t="s">
        <v>851</v>
      </c>
      <c r="D136" s="34" t="s">
        <v>1105</v>
      </c>
      <c r="E136" s="39">
        <v>6500</v>
      </c>
      <c r="F136" s="40">
        <v>38537</v>
      </c>
      <c r="G136" s="44">
        <v>51</v>
      </c>
    </row>
    <row r="137" spans="1:7" ht="17.399999999999999" customHeight="1">
      <c r="A137" s="33" t="s">
        <v>1124</v>
      </c>
      <c r="B137" s="33" t="s">
        <v>1125</v>
      </c>
      <c r="C137" s="34" t="s">
        <v>851</v>
      </c>
      <c r="D137" s="34" t="s">
        <v>1105</v>
      </c>
      <c r="E137" s="39">
        <v>4500</v>
      </c>
      <c r="F137" s="40">
        <v>35022</v>
      </c>
      <c r="G137" s="44">
        <v>65</v>
      </c>
    </row>
    <row r="138" spans="1:7" ht="17.399999999999999" customHeight="1">
      <c r="A138" s="33" t="s">
        <v>1126</v>
      </c>
      <c r="B138" s="33" t="s">
        <v>1127</v>
      </c>
      <c r="C138" s="34" t="s">
        <v>851</v>
      </c>
      <c r="D138" s="34" t="s">
        <v>1105</v>
      </c>
      <c r="E138" s="39">
        <v>4500</v>
      </c>
      <c r="F138" s="40">
        <v>36030</v>
      </c>
      <c r="G138" s="44">
        <v>47</v>
      </c>
    </row>
    <row r="139" spans="1:7" ht="17.399999999999999" customHeight="1">
      <c r="A139" s="33" t="s">
        <v>1128</v>
      </c>
      <c r="B139" s="33" t="s">
        <v>1129</v>
      </c>
      <c r="C139" s="34" t="s">
        <v>866</v>
      </c>
      <c r="D139" s="34" t="s">
        <v>1105</v>
      </c>
      <c r="E139" s="39">
        <v>10000</v>
      </c>
      <c r="F139" s="40">
        <v>38313</v>
      </c>
      <c r="G139" s="44">
        <v>84</v>
      </c>
    </row>
    <row r="140" spans="1:7" ht="17.399999999999999" customHeight="1">
      <c r="A140" s="33" t="s">
        <v>1130</v>
      </c>
      <c r="B140" s="33" t="s">
        <v>1131</v>
      </c>
      <c r="C140" s="34" t="s">
        <v>866</v>
      </c>
      <c r="D140" s="34" t="s">
        <v>1105</v>
      </c>
      <c r="E140" s="39">
        <v>10000</v>
      </c>
      <c r="F140" s="40">
        <v>38292</v>
      </c>
      <c r="G140" s="44">
        <v>86</v>
      </c>
    </row>
    <row r="141" spans="1:7" ht="17.399999999999999" customHeight="1">
      <c r="A141" s="33" t="s">
        <v>1132</v>
      </c>
      <c r="B141" s="33" t="s">
        <v>1133</v>
      </c>
      <c r="C141" s="34" t="s">
        <v>866</v>
      </c>
      <c r="D141" s="34" t="s">
        <v>1105</v>
      </c>
      <c r="E141" s="36">
        <v>4000</v>
      </c>
      <c r="F141" s="37">
        <v>38033</v>
      </c>
      <c r="G141" s="44">
        <v>57</v>
      </c>
    </row>
    <row r="142" spans="1:7" ht="17.399999999999999" customHeight="1">
      <c r="A142" s="33" t="s">
        <v>1134</v>
      </c>
      <c r="B142" s="33" t="s">
        <v>1135</v>
      </c>
      <c r="C142" s="34" t="s">
        <v>866</v>
      </c>
      <c r="D142" s="34" t="s">
        <v>1105</v>
      </c>
      <c r="E142" s="39">
        <v>8000</v>
      </c>
      <c r="F142" s="40">
        <v>37753</v>
      </c>
      <c r="G142" s="44">
        <v>88</v>
      </c>
    </row>
    <row r="143" spans="1:7" ht="17.399999999999999" customHeight="1">
      <c r="A143" s="33" t="s">
        <v>1136</v>
      </c>
      <c r="B143" s="33" t="s">
        <v>1137</v>
      </c>
      <c r="C143" s="34" t="s">
        <v>866</v>
      </c>
      <c r="D143" s="34" t="s">
        <v>1105</v>
      </c>
      <c r="E143" s="39">
        <v>8500</v>
      </c>
      <c r="F143" s="40">
        <v>37681</v>
      </c>
      <c r="G143" s="44">
        <v>53</v>
      </c>
    </row>
    <row r="144" spans="1:7" ht="17.399999999999999" customHeight="1">
      <c r="A144" s="33" t="s">
        <v>1138</v>
      </c>
      <c r="B144" s="33" t="s">
        <v>1139</v>
      </c>
      <c r="C144" s="34" t="s">
        <v>866</v>
      </c>
      <c r="D144" s="34" t="s">
        <v>1105</v>
      </c>
      <c r="E144" s="36">
        <v>4500</v>
      </c>
      <c r="F144" s="37">
        <v>37073</v>
      </c>
      <c r="G144" s="44">
        <v>63</v>
      </c>
    </row>
    <row r="145" spans="1:7" ht="17.399999999999999" customHeight="1">
      <c r="A145" s="33" t="s">
        <v>1140</v>
      </c>
      <c r="B145" s="33" t="s">
        <v>1141</v>
      </c>
      <c r="C145" s="34" t="s">
        <v>866</v>
      </c>
      <c r="D145" s="34" t="s">
        <v>1105</v>
      </c>
      <c r="E145" s="39">
        <v>10000</v>
      </c>
      <c r="F145" s="40">
        <v>35986</v>
      </c>
      <c r="G145" s="44">
        <v>84</v>
      </c>
    </row>
    <row r="146" spans="1:7" ht="17.399999999999999" customHeight="1">
      <c r="A146" s="33" t="s">
        <v>1142</v>
      </c>
      <c r="B146" s="33" t="s">
        <v>1143</v>
      </c>
      <c r="C146" s="34" t="s">
        <v>866</v>
      </c>
      <c r="D146" s="34" t="s">
        <v>1105</v>
      </c>
      <c r="E146" s="39">
        <v>13000</v>
      </c>
      <c r="F146" s="40">
        <v>35543</v>
      </c>
      <c r="G146" s="44">
        <v>59</v>
      </c>
    </row>
    <row r="147" spans="1:7" ht="17.399999999999999" customHeight="1">
      <c r="A147" s="33" t="s">
        <v>1144</v>
      </c>
      <c r="B147" s="33" t="s">
        <v>1145</v>
      </c>
      <c r="C147" s="34" t="s">
        <v>884</v>
      </c>
      <c r="D147" s="34" t="s">
        <v>1105</v>
      </c>
      <c r="E147" s="38">
        <v>9000</v>
      </c>
      <c r="F147" s="40">
        <v>37809</v>
      </c>
      <c r="G147" s="44">
        <v>89</v>
      </c>
    </row>
    <row r="148" spans="1:7" ht="17.399999999999999" customHeight="1">
      <c r="A148" s="33" t="s">
        <v>1146</v>
      </c>
      <c r="B148" s="33" t="s">
        <v>1147</v>
      </c>
      <c r="C148" s="34" t="s">
        <v>884</v>
      </c>
      <c r="D148" s="34" t="s">
        <v>1105</v>
      </c>
      <c r="E148" s="38">
        <v>8500</v>
      </c>
      <c r="F148" s="40">
        <v>35665</v>
      </c>
      <c r="G148" s="44">
        <v>43</v>
      </c>
    </row>
    <row r="149" spans="1:7" ht="17.399999999999999" customHeight="1">
      <c r="A149" s="33" t="s">
        <v>1148</v>
      </c>
      <c r="B149" s="33" t="s">
        <v>1149</v>
      </c>
      <c r="C149" s="34" t="s">
        <v>884</v>
      </c>
      <c r="D149" s="34" t="s">
        <v>1105</v>
      </c>
      <c r="E149" s="38">
        <v>8500</v>
      </c>
      <c r="F149" s="40">
        <v>38089</v>
      </c>
      <c r="G149" s="44">
        <v>42</v>
      </c>
    </row>
    <row r="150" spans="1:7" ht="17.399999999999999" customHeight="1">
      <c r="A150" s="33" t="s">
        <v>1150</v>
      </c>
      <c r="B150" s="33" t="s">
        <v>1151</v>
      </c>
      <c r="C150" s="34" t="s">
        <v>884</v>
      </c>
      <c r="D150" s="34" t="s">
        <v>1105</v>
      </c>
      <c r="E150" s="38">
        <v>7600</v>
      </c>
      <c r="F150" s="40">
        <v>32676</v>
      </c>
      <c r="G150" s="44">
        <v>79</v>
      </c>
    </row>
    <row r="151" spans="1:7" ht="17.399999999999999" customHeight="1">
      <c r="A151" s="33" t="s">
        <v>1152</v>
      </c>
      <c r="B151" s="33" t="s">
        <v>1153</v>
      </c>
      <c r="C151" s="34" t="s">
        <v>884</v>
      </c>
      <c r="D151" s="34" t="s">
        <v>1105</v>
      </c>
      <c r="E151" s="38">
        <v>6700</v>
      </c>
      <c r="F151" s="40">
        <v>38412</v>
      </c>
      <c r="G151" s="44">
        <v>68</v>
      </c>
    </row>
    <row r="152" spans="1:7" ht="17.399999999999999" customHeight="1">
      <c r="A152" s="33" t="s">
        <v>1154</v>
      </c>
      <c r="B152" s="33" t="s">
        <v>1155</v>
      </c>
      <c r="C152" s="34" t="s">
        <v>884</v>
      </c>
      <c r="D152" s="34" t="s">
        <v>1105</v>
      </c>
      <c r="E152" s="38">
        <v>6000</v>
      </c>
      <c r="F152" s="37">
        <v>36109</v>
      </c>
      <c r="G152" s="44">
        <v>68</v>
      </c>
    </row>
    <row r="153" spans="1:7" ht="17.399999999999999" customHeight="1">
      <c r="A153" s="33" t="s">
        <v>1156</v>
      </c>
      <c r="B153" s="33" t="s">
        <v>1157</v>
      </c>
      <c r="C153" s="34" t="s">
        <v>897</v>
      </c>
      <c r="D153" s="34" t="s">
        <v>1105</v>
      </c>
      <c r="E153" s="39">
        <v>11000</v>
      </c>
      <c r="F153" s="40">
        <v>36708</v>
      </c>
      <c r="G153" s="44">
        <v>49</v>
      </c>
    </row>
    <row r="154" spans="1:7" ht="17.399999999999999" customHeight="1">
      <c r="A154" s="33" t="s">
        <v>1158</v>
      </c>
      <c r="B154" s="33" t="s">
        <v>1159</v>
      </c>
      <c r="C154" s="34" t="s">
        <v>897</v>
      </c>
      <c r="D154" s="34" t="s">
        <v>1105</v>
      </c>
      <c r="E154" s="39">
        <v>10000</v>
      </c>
      <c r="F154" s="40">
        <v>37926</v>
      </c>
      <c r="G154" s="44">
        <v>54</v>
      </c>
    </row>
    <row r="155" spans="1:7" ht="17.399999999999999" customHeight="1">
      <c r="A155" s="33" t="s">
        <v>1160</v>
      </c>
      <c r="B155" s="33" t="s">
        <v>1161</v>
      </c>
      <c r="C155" s="34" t="s">
        <v>897</v>
      </c>
      <c r="D155" s="34" t="s">
        <v>1105</v>
      </c>
      <c r="E155" s="39">
        <v>9000</v>
      </c>
      <c r="F155" s="40">
        <v>36229</v>
      </c>
      <c r="G155" s="44">
        <v>95</v>
      </c>
    </row>
    <row r="156" spans="1:7" ht="17.399999999999999" customHeight="1">
      <c r="A156" s="33" t="s">
        <v>1162</v>
      </c>
      <c r="B156" s="33" t="s">
        <v>1163</v>
      </c>
      <c r="C156" s="34" t="s">
        <v>897</v>
      </c>
      <c r="D156" s="34" t="s">
        <v>1105</v>
      </c>
      <c r="E156" s="39">
        <v>9000</v>
      </c>
      <c r="F156" s="40">
        <v>37316</v>
      </c>
      <c r="G156" s="44">
        <v>76</v>
      </c>
    </row>
    <row r="157" spans="1:7" ht="17.399999999999999" customHeight="1">
      <c r="A157" s="33" t="s">
        <v>1164</v>
      </c>
      <c r="B157" s="33" t="s">
        <v>1165</v>
      </c>
      <c r="C157" s="34" t="s">
        <v>897</v>
      </c>
      <c r="D157" s="34" t="s">
        <v>1105</v>
      </c>
      <c r="E157" s="39">
        <v>8500</v>
      </c>
      <c r="F157" s="40">
        <v>38425</v>
      </c>
      <c r="G157" s="44">
        <v>76</v>
      </c>
    </row>
    <row r="158" spans="1:7" ht="17.399999999999999" customHeight="1">
      <c r="A158" s="33" t="s">
        <v>1166</v>
      </c>
      <c r="B158" s="33" t="s">
        <v>1167</v>
      </c>
      <c r="C158" s="34" t="s">
        <v>897</v>
      </c>
      <c r="D158" s="34" t="s">
        <v>1105</v>
      </c>
      <c r="E158" s="39">
        <v>7100</v>
      </c>
      <c r="F158" s="40">
        <v>38534</v>
      </c>
      <c r="G158" s="44">
        <v>52</v>
      </c>
    </row>
    <row r="159" spans="1:7" ht="17.399999999999999" customHeight="1">
      <c r="A159" s="33" t="s">
        <v>1168</v>
      </c>
      <c r="B159" s="33" t="s">
        <v>1169</v>
      </c>
      <c r="C159" s="34" t="s">
        <v>1170</v>
      </c>
      <c r="D159" s="34" t="s">
        <v>1105</v>
      </c>
      <c r="E159" s="38">
        <v>8000</v>
      </c>
      <c r="F159" s="40">
        <v>38369</v>
      </c>
      <c r="G159" s="44">
        <v>81</v>
      </c>
    </row>
    <row r="160" spans="1:7" ht="17.399999999999999" customHeight="1">
      <c r="A160" s="33" t="s">
        <v>1171</v>
      </c>
      <c r="B160" s="33" t="s">
        <v>1172</v>
      </c>
      <c r="C160" s="34" t="s">
        <v>843</v>
      </c>
      <c r="D160" s="34" t="s">
        <v>1105</v>
      </c>
      <c r="E160" s="39">
        <v>12000</v>
      </c>
      <c r="F160" s="40">
        <v>35908</v>
      </c>
      <c r="G160" s="44">
        <v>45</v>
      </c>
    </row>
    <row r="161" spans="1:7" ht="17.399999999999999" customHeight="1">
      <c r="A161" s="33" t="s">
        <v>1173</v>
      </c>
      <c r="B161" s="33" t="s">
        <v>1174</v>
      </c>
      <c r="C161" s="34" t="s">
        <v>843</v>
      </c>
      <c r="D161" s="34" t="s">
        <v>1105</v>
      </c>
      <c r="E161" s="39">
        <v>10000</v>
      </c>
      <c r="F161" s="40">
        <v>38201</v>
      </c>
      <c r="G161" s="44">
        <v>89</v>
      </c>
    </row>
    <row r="162" spans="1:7" ht="17.399999999999999" customHeight="1">
      <c r="A162" s="33" t="s">
        <v>1175</v>
      </c>
      <c r="B162" s="33" t="s">
        <v>1176</v>
      </c>
      <c r="C162" s="34" t="s">
        <v>843</v>
      </c>
      <c r="D162" s="34" t="s">
        <v>1105</v>
      </c>
      <c r="E162" s="39">
        <v>9000</v>
      </c>
      <c r="F162" s="40">
        <v>36351</v>
      </c>
      <c r="G162" s="44">
        <v>97</v>
      </c>
    </row>
    <row r="163" spans="1:7" ht="17.399999999999999" customHeight="1">
      <c r="A163" s="33" t="s">
        <v>1177</v>
      </c>
      <c r="B163" s="33" t="s">
        <v>1178</v>
      </c>
      <c r="C163" s="34" t="s">
        <v>843</v>
      </c>
      <c r="D163" s="34" t="s">
        <v>1105</v>
      </c>
      <c r="E163" s="39">
        <v>9000</v>
      </c>
      <c r="F163" s="40">
        <v>37715</v>
      </c>
      <c r="G163" s="44">
        <v>56</v>
      </c>
    </row>
    <row r="164" spans="1:7" ht="17.399999999999999" customHeight="1">
      <c r="A164" s="33" t="s">
        <v>1179</v>
      </c>
      <c r="B164" s="33" t="s">
        <v>1180</v>
      </c>
      <c r="C164" s="34" t="s">
        <v>843</v>
      </c>
      <c r="D164" s="34" t="s">
        <v>1105</v>
      </c>
      <c r="E164" s="39">
        <v>8000</v>
      </c>
      <c r="F164" s="40">
        <v>36831</v>
      </c>
      <c r="G164" s="44">
        <v>75</v>
      </c>
    </row>
    <row r="165" spans="1:7" ht="17.399999999999999" customHeight="1">
      <c r="A165" s="33" t="s">
        <v>1181</v>
      </c>
      <c r="B165" s="33" t="s">
        <v>1182</v>
      </c>
      <c r="C165" s="34" t="s">
        <v>843</v>
      </c>
      <c r="D165" s="34" t="s">
        <v>1105</v>
      </c>
      <c r="E165" s="39">
        <v>7500</v>
      </c>
      <c r="F165" s="40">
        <v>38047</v>
      </c>
      <c r="G165" s="44">
        <v>92</v>
      </c>
    </row>
    <row r="166" spans="1:7" ht="17.399999999999999" customHeight="1">
      <c r="A166" s="33" t="s">
        <v>1183</v>
      </c>
      <c r="B166" s="33" t="s">
        <v>1184</v>
      </c>
      <c r="C166" s="34" t="s">
        <v>843</v>
      </c>
      <c r="D166" s="34" t="s">
        <v>1105</v>
      </c>
      <c r="E166" s="39">
        <v>6000</v>
      </c>
      <c r="F166" s="40">
        <v>37438</v>
      </c>
      <c r="G166" s="44">
        <v>59</v>
      </c>
    </row>
    <row r="167" spans="1:7" ht="17.399999999999999" customHeight="1">
      <c r="A167" s="33" t="s">
        <v>1185</v>
      </c>
      <c r="B167" s="33" t="s">
        <v>1186</v>
      </c>
      <c r="C167" s="34" t="s">
        <v>843</v>
      </c>
      <c r="D167" s="34" t="s">
        <v>1105</v>
      </c>
      <c r="E167" s="36">
        <v>4500</v>
      </c>
      <c r="F167" s="37">
        <v>37921</v>
      </c>
      <c r="G167" s="44">
        <v>94</v>
      </c>
    </row>
    <row r="168" spans="1:7" ht="17.399999999999999" customHeight="1">
      <c r="A168" s="33" t="s">
        <v>1187</v>
      </c>
      <c r="B168" s="33" t="s">
        <v>1188</v>
      </c>
      <c r="C168" s="34" t="s">
        <v>843</v>
      </c>
      <c r="D168" s="34" t="s">
        <v>1105</v>
      </c>
      <c r="E168" s="36">
        <v>4500</v>
      </c>
      <c r="F168" s="37">
        <v>38481</v>
      </c>
      <c r="G168" s="44">
        <v>80</v>
      </c>
    </row>
    <row r="169" spans="1:7" ht="17.399999999999999" customHeight="1">
      <c r="A169" s="33" t="s">
        <v>1189</v>
      </c>
      <c r="B169" s="33" t="s">
        <v>1190</v>
      </c>
      <c r="C169" s="34" t="s">
        <v>843</v>
      </c>
      <c r="D169" s="34" t="s">
        <v>1105</v>
      </c>
      <c r="E169" s="36">
        <v>4000</v>
      </c>
      <c r="F169" s="37">
        <v>38657</v>
      </c>
      <c r="G169" s="44">
        <v>66</v>
      </c>
    </row>
    <row r="170" spans="1:7" ht="17.399999999999999" customHeight="1"/>
    <row r="171" spans="1:7" ht="17.399999999999999" customHeight="1"/>
    <row r="172" spans="1:7" ht="17.399999999999999" customHeight="1"/>
  </sheetData>
  <phoneticPr fontId="20" type="noConversion"/>
  <conditionalFormatting sqref="A2:A169">
    <cfRule type="duplicateValues" dxfId="4" priority="5"/>
  </conditionalFormatting>
  <conditionalFormatting sqref="K2:K19">
    <cfRule type="timePeriod" dxfId="3" priority="1" timePeriod="nextWeek">
      <formula>AND(ROUNDDOWN(K2,0)-TODAY()&gt;(7-WEEKDAY(TODAY())),ROUNDDOWN(K2,0)-TODAY()&lt;(15-WEEKDAY(TODAY())))</formula>
    </cfRule>
    <cfRule type="timePeriod" dxfId="2" priority="2" timePeriod="tomorrow">
      <formula>FLOOR(K2,1)=TODAY()+1</formula>
    </cfRule>
    <cfRule type="timePeriod" dxfId="1" priority="3" timePeriod="today">
      <formula>FLOOR(K2,1)=TODAY()</formula>
    </cfRule>
    <cfRule type="timePeriod" dxfId="0" priority="4" timePeriod="lastWeek">
      <formula>AND(TODAY()-ROUNDDOWN(K2,0)&gt;=(WEEKDAY(TODAY())),TODAY()-ROUNDDOWN(K2,0)&lt;(WEEKDAY(TODAY())+7))</formula>
    </cfRule>
  </conditionalFormatting>
  <dataValidations disablePrompts="1" count="1">
    <dataValidation type="whole" allowBlank="1" showInputMessage="1" showErrorMessage="1" errorTitle="Stop" error="Invalid data entry, Enter data 1000-30000" promptTitle="Input" prompt="Please enter basic salary here !!! " sqref="E2:E169" xr:uid="{EBCFB782-D857-428D-8C12-CE2E01A4E636}">
      <formula1>10000</formula1>
      <formula2>30000</formula2>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7473BB-E975-40DF-8BF4-1A03449BB751}">
  <dimension ref="A1:B11"/>
  <sheetViews>
    <sheetView workbookViewId="0">
      <selection activeCell="A19" sqref="A19"/>
    </sheetView>
  </sheetViews>
  <sheetFormatPr defaultRowHeight="14.4"/>
  <cols>
    <col min="1" max="1" width="26.44140625" style="83" customWidth="1"/>
    <col min="2" max="2" width="17.21875" style="83" bestFit="1" customWidth="1"/>
    <col min="3" max="16384" width="8.88671875" style="83"/>
  </cols>
  <sheetData>
    <row r="1" spans="1:2">
      <c r="A1" s="84" t="s">
        <v>1901</v>
      </c>
      <c r="B1" s="84" t="s">
        <v>1902</v>
      </c>
    </row>
    <row r="2" spans="1:2">
      <c r="A2" s="85" t="s">
        <v>1903</v>
      </c>
      <c r="B2" s="86">
        <v>500</v>
      </c>
    </row>
    <row r="3" spans="1:2">
      <c r="A3" s="85" t="s">
        <v>1904</v>
      </c>
      <c r="B3" s="86">
        <v>-150</v>
      </c>
    </row>
    <row r="4" spans="1:2">
      <c r="A4" s="85" t="s">
        <v>1905</v>
      </c>
      <c r="B4" s="86">
        <v>-40</v>
      </c>
    </row>
    <row r="5" spans="1:2">
      <c r="A5" s="85" t="s">
        <v>1906</v>
      </c>
      <c r="B5" s="86">
        <v>-20</v>
      </c>
    </row>
    <row r="6" spans="1:2">
      <c r="A6" s="85" t="s">
        <v>1907</v>
      </c>
      <c r="B6" s="86">
        <v>-180</v>
      </c>
    </row>
    <row r="7" spans="1:2">
      <c r="A7" s="85" t="s">
        <v>1908</v>
      </c>
      <c r="B7" s="86">
        <v>-90</v>
      </c>
    </row>
    <row r="8" spans="1:2">
      <c r="A8" s="85" t="s">
        <v>1909</v>
      </c>
      <c r="B8" s="86">
        <v>-30</v>
      </c>
    </row>
    <row r="9" spans="1:2">
      <c r="A9" s="85" t="s">
        <v>1910</v>
      </c>
      <c r="B9" s="86">
        <v>-25</v>
      </c>
    </row>
    <row r="10" spans="1:2">
      <c r="A10" s="85" t="s">
        <v>1911</v>
      </c>
      <c r="B10" s="86">
        <v>20</v>
      </c>
    </row>
    <row r="11" spans="1:2">
      <c r="A11" s="85" t="s">
        <v>1912</v>
      </c>
      <c r="B11" s="86">
        <v>0</v>
      </c>
    </row>
  </sheetData>
  <pageMargins left="0.75" right="0.75" top="1" bottom="1" header="0.5" footer="0.5"/>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B624B-1032-4906-AE34-EA621D103D14}">
  <dimension ref="A1:C13"/>
  <sheetViews>
    <sheetView workbookViewId="0">
      <selection activeCell="C22" sqref="C22"/>
    </sheetView>
  </sheetViews>
  <sheetFormatPr defaultRowHeight="14.4"/>
  <cols>
    <col min="1" max="1" width="8.88671875" style="83"/>
    <col min="2" max="2" width="20.5546875" style="83" bestFit="1" customWidth="1"/>
    <col min="3" max="3" width="20" style="83" bestFit="1" customWidth="1"/>
    <col min="4" max="16384" width="8.88671875" style="83"/>
  </cols>
  <sheetData>
    <row r="1" spans="1:3">
      <c r="A1" s="83" t="s">
        <v>1898</v>
      </c>
      <c r="B1" s="83" t="s">
        <v>1899</v>
      </c>
      <c r="C1" s="83" t="s">
        <v>1900</v>
      </c>
    </row>
    <row r="2" spans="1:3">
      <c r="A2" s="83" t="s">
        <v>1833</v>
      </c>
      <c r="B2" s="83">
        <v>40</v>
      </c>
      <c r="C2" s="83">
        <v>42</v>
      </c>
    </row>
    <row r="3" spans="1:3">
      <c r="A3" s="83" t="s">
        <v>1834</v>
      </c>
      <c r="B3" s="83">
        <v>45</v>
      </c>
      <c r="C3" s="83">
        <v>48</v>
      </c>
    </row>
    <row r="4" spans="1:3">
      <c r="A4" s="83" t="s">
        <v>1835</v>
      </c>
      <c r="B4" s="83">
        <v>50</v>
      </c>
      <c r="C4" s="83">
        <v>55</v>
      </c>
    </row>
    <row r="5" spans="1:3">
      <c r="A5" s="83" t="s">
        <v>1836</v>
      </c>
      <c r="B5" s="83">
        <v>60</v>
      </c>
      <c r="C5" s="83">
        <v>58</v>
      </c>
    </row>
    <row r="6" spans="1:3">
      <c r="A6" s="83" t="s">
        <v>1837</v>
      </c>
      <c r="B6" s="83">
        <v>70</v>
      </c>
      <c r="C6" s="83">
        <v>75</v>
      </c>
    </row>
    <row r="7" spans="1:3">
      <c r="A7" s="83" t="s">
        <v>1826</v>
      </c>
      <c r="B7" s="83">
        <v>80</v>
      </c>
      <c r="C7" s="83">
        <v>85</v>
      </c>
    </row>
    <row r="8" spans="1:3">
      <c r="A8" s="83" t="s">
        <v>1827</v>
      </c>
      <c r="B8" s="83">
        <v>90</v>
      </c>
      <c r="C8" s="83">
        <v>92</v>
      </c>
    </row>
    <row r="9" spans="1:3">
      <c r="A9" s="83" t="s">
        <v>1828</v>
      </c>
      <c r="B9" s="83">
        <v>100</v>
      </c>
      <c r="C9" s="83">
        <v>115</v>
      </c>
    </row>
    <row r="10" spans="1:3">
      <c r="A10" s="83" t="s">
        <v>1829</v>
      </c>
      <c r="B10" s="83">
        <v>95</v>
      </c>
      <c r="C10" s="83">
        <v>98</v>
      </c>
    </row>
    <row r="11" spans="1:3">
      <c r="A11" s="83" t="s">
        <v>1830</v>
      </c>
      <c r="B11" s="83">
        <v>85</v>
      </c>
      <c r="C11" s="83">
        <v>82</v>
      </c>
    </row>
    <row r="12" spans="1:3">
      <c r="A12" s="83" t="s">
        <v>1831</v>
      </c>
      <c r="B12" s="83">
        <v>70</v>
      </c>
      <c r="C12" s="83">
        <v>72</v>
      </c>
    </row>
    <row r="13" spans="1:3">
      <c r="A13" s="83" t="s">
        <v>1832</v>
      </c>
      <c r="B13" s="83">
        <v>65</v>
      </c>
      <c r="C13" s="83">
        <v>68</v>
      </c>
    </row>
  </sheetData>
  <pageMargins left="0.75" right="0.75" top="1" bottom="1" header="0.5" footer="0.5"/>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BF30A-EB4F-4F7A-8263-DAF54EC3A7FC}">
  <dimension ref="A1:D101"/>
  <sheetViews>
    <sheetView workbookViewId="0">
      <selection activeCell="M22" sqref="M22"/>
    </sheetView>
  </sheetViews>
  <sheetFormatPr defaultRowHeight="13.2"/>
  <cols>
    <col min="2" max="2" width="12.21875" customWidth="1"/>
    <col min="3" max="3" width="11.88671875" customWidth="1"/>
    <col min="4" max="4" width="13.88671875" customWidth="1"/>
  </cols>
  <sheetData>
    <row r="1" spans="1:4" ht="14.4">
      <c r="A1" s="49" t="s">
        <v>1192</v>
      </c>
      <c r="B1" s="49" t="s">
        <v>1193</v>
      </c>
      <c r="C1" s="49" t="s">
        <v>1194</v>
      </c>
      <c r="D1" s="49" t="s">
        <v>1367</v>
      </c>
    </row>
    <row r="2" spans="1:4">
      <c r="A2" s="45">
        <v>1</v>
      </c>
      <c r="B2" s="46" t="s">
        <v>1195</v>
      </c>
      <c r="C2" s="46" t="s">
        <v>1196</v>
      </c>
      <c r="D2">
        <v>10</v>
      </c>
    </row>
    <row r="3" spans="1:4">
      <c r="A3" s="47">
        <v>2</v>
      </c>
      <c r="B3" s="48" t="s">
        <v>1197</v>
      </c>
      <c r="C3" s="48" t="s">
        <v>1198</v>
      </c>
      <c r="D3">
        <v>6</v>
      </c>
    </row>
    <row r="4" spans="1:4">
      <c r="A4" s="45">
        <v>3</v>
      </c>
      <c r="B4" s="46" t="s">
        <v>1199</v>
      </c>
      <c r="C4" s="46" t="s">
        <v>1200</v>
      </c>
      <c r="D4">
        <v>7</v>
      </c>
    </row>
    <row r="5" spans="1:4">
      <c r="A5" s="47">
        <v>4</v>
      </c>
      <c r="B5" s="48" t="s">
        <v>1201</v>
      </c>
      <c r="C5" s="48" t="s">
        <v>1202</v>
      </c>
      <c r="D5">
        <v>7</v>
      </c>
    </row>
    <row r="6" spans="1:4">
      <c r="A6" s="45">
        <v>5</v>
      </c>
      <c r="B6" s="46" t="s">
        <v>1203</v>
      </c>
      <c r="C6" s="46" t="s">
        <v>1204</v>
      </c>
      <c r="D6">
        <v>7</v>
      </c>
    </row>
    <row r="7" spans="1:4">
      <c r="A7" s="47">
        <v>6</v>
      </c>
      <c r="B7" s="48" t="s">
        <v>1205</v>
      </c>
      <c r="C7" s="48" t="s">
        <v>1206</v>
      </c>
      <c r="D7">
        <v>10</v>
      </c>
    </row>
    <row r="8" spans="1:4">
      <c r="A8" s="45">
        <v>7</v>
      </c>
      <c r="B8" s="46" t="s">
        <v>1207</v>
      </c>
      <c r="C8" s="46" t="s">
        <v>1208</v>
      </c>
      <c r="D8">
        <v>5</v>
      </c>
    </row>
    <row r="9" spans="1:4">
      <c r="A9" s="47">
        <v>8</v>
      </c>
      <c r="B9" s="48" t="s">
        <v>1209</v>
      </c>
      <c r="C9" s="48" t="s">
        <v>1210</v>
      </c>
      <c r="D9">
        <v>6</v>
      </c>
    </row>
    <row r="10" spans="1:4">
      <c r="A10" s="45">
        <v>9</v>
      </c>
      <c r="B10" s="46" t="s">
        <v>1211</v>
      </c>
      <c r="C10" s="46" t="s">
        <v>1212</v>
      </c>
      <c r="D10">
        <v>7</v>
      </c>
    </row>
    <row r="11" spans="1:4">
      <c r="A11" s="47">
        <v>10</v>
      </c>
      <c r="B11" s="48" t="s">
        <v>1213</v>
      </c>
      <c r="C11" s="48" t="s">
        <v>1214</v>
      </c>
      <c r="D11">
        <v>8</v>
      </c>
    </row>
    <row r="12" spans="1:4">
      <c r="A12" s="45">
        <v>11</v>
      </c>
      <c r="B12" s="46" t="s">
        <v>1215</v>
      </c>
      <c r="C12" s="46" t="s">
        <v>1216</v>
      </c>
      <c r="D12">
        <v>7</v>
      </c>
    </row>
    <row r="13" spans="1:4">
      <c r="A13" s="47">
        <v>12</v>
      </c>
      <c r="B13" s="48" t="s">
        <v>1217</v>
      </c>
      <c r="C13" s="48" t="s">
        <v>1218</v>
      </c>
      <c r="D13">
        <v>5</v>
      </c>
    </row>
    <row r="14" spans="1:4">
      <c r="A14" s="45">
        <v>13</v>
      </c>
      <c r="B14" s="46" t="s">
        <v>1219</v>
      </c>
      <c r="C14" s="46" t="s">
        <v>1220</v>
      </c>
      <c r="D14">
        <v>8</v>
      </c>
    </row>
    <row r="15" spans="1:4">
      <c r="A15" s="47">
        <v>14</v>
      </c>
      <c r="B15" s="48" t="s">
        <v>1221</v>
      </c>
      <c r="C15" s="48" t="s">
        <v>1222</v>
      </c>
      <c r="D15">
        <v>9</v>
      </c>
    </row>
    <row r="16" spans="1:4">
      <c r="A16" s="45">
        <v>15</v>
      </c>
      <c r="B16" s="46" t="s">
        <v>1223</v>
      </c>
      <c r="C16" s="46" t="s">
        <v>1224</v>
      </c>
      <c r="D16">
        <v>6</v>
      </c>
    </row>
    <row r="17" spans="1:4">
      <c r="A17" s="47">
        <v>16</v>
      </c>
      <c r="B17" s="48" t="s">
        <v>1225</v>
      </c>
      <c r="C17" s="48" t="s">
        <v>1226</v>
      </c>
      <c r="D17">
        <v>5</v>
      </c>
    </row>
    <row r="18" spans="1:4">
      <c r="A18" s="45">
        <v>17</v>
      </c>
      <c r="B18" s="46" t="s">
        <v>1227</v>
      </c>
      <c r="C18" s="46" t="s">
        <v>1228</v>
      </c>
      <c r="D18">
        <v>8</v>
      </c>
    </row>
    <row r="19" spans="1:4">
      <c r="A19" s="47">
        <v>18</v>
      </c>
      <c r="B19" s="48" t="s">
        <v>1229</v>
      </c>
      <c r="C19" s="48" t="s">
        <v>1230</v>
      </c>
      <c r="D19">
        <v>7</v>
      </c>
    </row>
    <row r="20" spans="1:4">
      <c r="A20" s="45">
        <v>19</v>
      </c>
      <c r="B20" s="46" t="s">
        <v>1231</v>
      </c>
      <c r="C20" s="46" t="s">
        <v>1232</v>
      </c>
      <c r="D20">
        <v>7</v>
      </c>
    </row>
    <row r="21" spans="1:4">
      <c r="A21" s="47">
        <v>20</v>
      </c>
      <c r="B21" s="48" t="s">
        <v>1233</v>
      </c>
      <c r="C21" s="48" t="s">
        <v>1234</v>
      </c>
      <c r="D21">
        <v>8</v>
      </c>
    </row>
    <row r="22" spans="1:4">
      <c r="A22" s="45">
        <v>21</v>
      </c>
      <c r="B22" s="46" t="s">
        <v>1235</v>
      </c>
      <c r="C22" s="46" t="s">
        <v>1236</v>
      </c>
      <c r="D22">
        <v>10</v>
      </c>
    </row>
    <row r="23" spans="1:4">
      <c r="A23" s="47">
        <v>22</v>
      </c>
      <c r="B23" s="48" t="s">
        <v>1237</v>
      </c>
      <c r="C23" s="48" t="s">
        <v>1238</v>
      </c>
      <c r="D23">
        <v>6</v>
      </c>
    </row>
    <row r="24" spans="1:4">
      <c r="A24" s="45">
        <v>23</v>
      </c>
      <c r="B24" s="46" t="s">
        <v>1239</v>
      </c>
      <c r="C24" s="46" t="s">
        <v>1240</v>
      </c>
      <c r="D24">
        <v>8</v>
      </c>
    </row>
    <row r="25" spans="1:4">
      <c r="A25" s="47">
        <v>24</v>
      </c>
      <c r="B25" s="48" t="s">
        <v>1241</v>
      </c>
      <c r="C25" s="48" t="s">
        <v>1242</v>
      </c>
      <c r="D25">
        <v>5</v>
      </c>
    </row>
    <row r="26" spans="1:4">
      <c r="A26" s="45">
        <v>25</v>
      </c>
      <c r="B26" s="46" t="s">
        <v>1243</v>
      </c>
      <c r="C26" s="46" t="s">
        <v>1244</v>
      </c>
      <c r="D26">
        <v>10</v>
      </c>
    </row>
    <row r="27" spans="1:4">
      <c r="A27" s="47">
        <v>26</v>
      </c>
      <c r="B27" s="48" t="s">
        <v>1245</v>
      </c>
      <c r="C27" s="48" t="s">
        <v>1246</v>
      </c>
      <c r="D27">
        <v>10</v>
      </c>
    </row>
    <row r="28" spans="1:4">
      <c r="A28" s="45">
        <v>27</v>
      </c>
      <c r="B28" s="46" t="s">
        <v>1247</v>
      </c>
      <c r="C28" s="46" t="s">
        <v>1248</v>
      </c>
      <c r="D28">
        <v>8</v>
      </c>
    </row>
    <row r="29" spans="1:4">
      <c r="A29" s="47">
        <v>28</v>
      </c>
      <c r="B29" s="48" t="s">
        <v>1249</v>
      </c>
      <c r="C29" s="48" t="s">
        <v>1250</v>
      </c>
      <c r="D29">
        <v>5</v>
      </c>
    </row>
    <row r="30" spans="1:4">
      <c r="A30" s="45">
        <v>29</v>
      </c>
      <c r="B30" s="46" t="s">
        <v>1251</v>
      </c>
      <c r="C30" s="46" t="s">
        <v>1252</v>
      </c>
      <c r="D30">
        <v>10</v>
      </c>
    </row>
    <row r="31" spans="1:4">
      <c r="A31" s="47">
        <v>30</v>
      </c>
      <c r="B31" s="48" t="s">
        <v>1229</v>
      </c>
      <c r="C31" s="48" t="s">
        <v>1253</v>
      </c>
      <c r="D31">
        <v>6</v>
      </c>
    </row>
    <row r="32" spans="1:4">
      <c r="A32" s="45">
        <v>31</v>
      </c>
      <c r="B32" s="46" t="s">
        <v>1254</v>
      </c>
      <c r="C32" s="46" t="s">
        <v>1255</v>
      </c>
      <c r="D32">
        <v>9</v>
      </c>
    </row>
    <row r="33" spans="1:4">
      <c r="A33" s="47">
        <v>32</v>
      </c>
      <c r="B33" s="48" t="s">
        <v>1256</v>
      </c>
      <c r="C33" s="48" t="s">
        <v>1257</v>
      </c>
      <c r="D33">
        <v>7</v>
      </c>
    </row>
    <row r="34" spans="1:4">
      <c r="A34" s="45">
        <v>33</v>
      </c>
      <c r="B34" s="46" t="s">
        <v>1258</v>
      </c>
      <c r="C34" s="46" t="s">
        <v>1259</v>
      </c>
      <c r="D34">
        <v>5</v>
      </c>
    </row>
    <row r="35" spans="1:4">
      <c r="A35" s="47">
        <v>34</v>
      </c>
      <c r="B35" s="48" t="s">
        <v>1260</v>
      </c>
      <c r="C35" s="48" t="s">
        <v>1261</v>
      </c>
      <c r="D35">
        <v>10</v>
      </c>
    </row>
    <row r="36" spans="1:4">
      <c r="A36" s="45">
        <v>35</v>
      </c>
      <c r="B36" s="46" t="s">
        <v>1262</v>
      </c>
      <c r="C36" s="46" t="s">
        <v>1257</v>
      </c>
      <c r="D36">
        <v>8</v>
      </c>
    </row>
    <row r="37" spans="1:4">
      <c r="A37" s="47">
        <v>36</v>
      </c>
      <c r="B37" s="48" t="s">
        <v>1241</v>
      </c>
      <c r="C37" s="48" t="s">
        <v>1263</v>
      </c>
      <c r="D37">
        <v>5</v>
      </c>
    </row>
    <row r="38" spans="1:4">
      <c r="A38" s="45">
        <v>37</v>
      </c>
      <c r="B38" s="46" t="s">
        <v>1217</v>
      </c>
      <c r="C38" s="46" t="s">
        <v>1264</v>
      </c>
      <c r="D38">
        <v>10</v>
      </c>
    </row>
    <row r="39" spans="1:4">
      <c r="A39" s="47">
        <v>38</v>
      </c>
      <c r="B39" s="48" t="s">
        <v>1265</v>
      </c>
      <c r="C39" s="48" t="s">
        <v>1266</v>
      </c>
      <c r="D39">
        <v>8</v>
      </c>
    </row>
    <row r="40" spans="1:4">
      <c r="A40" s="45">
        <v>39</v>
      </c>
      <c r="B40" s="46" t="s">
        <v>1221</v>
      </c>
      <c r="C40" s="46" t="s">
        <v>1267</v>
      </c>
      <c r="D40">
        <v>6</v>
      </c>
    </row>
    <row r="41" spans="1:4">
      <c r="A41" s="47">
        <v>40</v>
      </c>
      <c r="B41" s="48" t="s">
        <v>1268</v>
      </c>
      <c r="C41" s="48" t="s">
        <v>1269</v>
      </c>
      <c r="D41">
        <v>6</v>
      </c>
    </row>
    <row r="42" spans="1:4">
      <c r="A42" s="45">
        <v>41</v>
      </c>
      <c r="B42" s="46" t="s">
        <v>1270</v>
      </c>
      <c r="C42" s="46" t="s">
        <v>1271</v>
      </c>
      <c r="D42">
        <v>7</v>
      </c>
    </row>
    <row r="43" spans="1:4">
      <c r="A43" s="47">
        <v>42</v>
      </c>
      <c r="B43" s="48" t="s">
        <v>1241</v>
      </c>
      <c r="C43" s="48" t="s">
        <v>1272</v>
      </c>
      <c r="D43">
        <v>7</v>
      </c>
    </row>
    <row r="44" spans="1:4">
      <c r="A44" s="45">
        <v>43</v>
      </c>
      <c r="B44" s="46" t="s">
        <v>1273</v>
      </c>
      <c r="C44" s="46" t="s">
        <v>1274</v>
      </c>
      <c r="D44">
        <v>10</v>
      </c>
    </row>
    <row r="45" spans="1:4">
      <c r="A45" s="47">
        <v>44</v>
      </c>
      <c r="B45" s="48" t="s">
        <v>1275</v>
      </c>
      <c r="C45" s="48" t="s">
        <v>1276</v>
      </c>
      <c r="D45">
        <v>8</v>
      </c>
    </row>
    <row r="46" spans="1:4">
      <c r="A46" s="45">
        <v>45</v>
      </c>
      <c r="B46" s="46" t="s">
        <v>1277</v>
      </c>
      <c r="C46" s="46" t="s">
        <v>1278</v>
      </c>
      <c r="D46">
        <v>8</v>
      </c>
    </row>
    <row r="47" spans="1:4">
      <c r="A47" s="47">
        <v>46</v>
      </c>
      <c r="B47" s="48" t="s">
        <v>1279</v>
      </c>
      <c r="C47" s="48" t="s">
        <v>1280</v>
      </c>
      <c r="D47">
        <v>8</v>
      </c>
    </row>
    <row r="48" spans="1:4">
      <c r="A48" s="45">
        <v>47</v>
      </c>
      <c r="B48" s="46" t="s">
        <v>1281</v>
      </c>
      <c r="C48" s="46" t="s">
        <v>1257</v>
      </c>
      <c r="D48">
        <v>10</v>
      </c>
    </row>
    <row r="49" spans="1:4">
      <c r="A49" s="47">
        <v>48</v>
      </c>
      <c r="B49" s="48" t="s">
        <v>1282</v>
      </c>
      <c r="C49" s="48" t="s">
        <v>1257</v>
      </c>
      <c r="D49">
        <v>8</v>
      </c>
    </row>
    <row r="50" spans="1:4">
      <c r="A50" s="45">
        <v>49</v>
      </c>
      <c r="B50" s="46" t="s">
        <v>1283</v>
      </c>
      <c r="C50" s="46" t="s">
        <v>1284</v>
      </c>
      <c r="D50">
        <v>6</v>
      </c>
    </row>
    <row r="51" spans="1:4">
      <c r="A51" s="47">
        <v>50</v>
      </c>
      <c r="B51" s="48" t="s">
        <v>1285</v>
      </c>
      <c r="C51" s="48" t="s">
        <v>1280</v>
      </c>
      <c r="D51">
        <v>7</v>
      </c>
    </row>
    <row r="52" spans="1:4">
      <c r="A52" s="45">
        <v>51</v>
      </c>
      <c r="B52" s="46" t="s">
        <v>1286</v>
      </c>
      <c r="C52" s="46" t="s">
        <v>1287</v>
      </c>
      <c r="D52">
        <v>10</v>
      </c>
    </row>
    <row r="53" spans="1:4">
      <c r="A53" s="47">
        <v>52</v>
      </c>
      <c r="B53" s="48" t="s">
        <v>1288</v>
      </c>
      <c r="C53" s="48" t="s">
        <v>1289</v>
      </c>
      <c r="D53">
        <v>10</v>
      </c>
    </row>
    <row r="54" spans="1:4">
      <c r="A54" s="45">
        <v>53</v>
      </c>
      <c r="B54" s="46" t="s">
        <v>1290</v>
      </c>
      <c r="C54" s="46" t="s">
        <v>1291</v>
      </c>
      <c r="D54">
        <v>9</v>
      </c>
    </row>
    <row r="55" spans="1:4">
      <c r="A55" s="47">
        <v>54</v>
      </c>
      <c r="B55" s="48" t="s">
        <v>1292</v>
      </c>
      <c r="C55" s="48" t="s">
        <v>1293</v>
      </c>
      <c r="D55">
        <v>8</v>
      </c>
    </row>
    <row r="56" spans="1:4">
      <c r="A56" s="45">
        <v>55</v>
      </c>
      <c r="B56" s="46" t="s">
        <v>1294</v>
      </c>
      <c r="C56" s="46" t="s">
        <v>1295</v>
      </c>
      <c r="D56">
        <v>6</v>
      </c>
    </row>
    <row r="57" spans="1:4">
      <c r="A57" s="47">
        <v>56</v>
      </c>
      <c r="B57" s="48" t="s">
        <v>1296</v>
      </c>
      <c r="C57" s="48" t="s">
        <v>1297</v>
      </c>
      <c r="D57">
        <v>9</v>
      </c>
    </row>
    <row r="58" spans="1:4">
      <c r="A58" s="45">
        <v>57</v>
      </c>
      <c r="B58" s="46" t="s">
        <v>1298</v>
      </c>
      <c r="C58" s="46" t="s">
        <v>1274</v>
      </c>
      <c r="D58">
        <v>7</v>
      </c>
    </row>
    <row r="59" spans="1:4">
      <c r="A59" s="47">
        <v>58</v>
      </c>
      <c r="B59" s="48" t="s">
        <v>1299</v>
      </c>
      <c r="C59" s="48" t="s">
        <v>1238</v>
      </c>
      <c r="D59">
        <v>8</v>
      </c>
    </row>
    <row r="60" spans="1:4">
      <c r="A60" s="45">
        <v>59</v>
      </c>
      <c r="B60" s="46" t="s">
        <v>1300</v>
      </c>
      <c r="C60" s="46" t="s">
        <v>1301</v>
      </c>
      <c r="D60">
        <v>7</v>
      </c>
    </row>
    <row r="61" spans="1:4">
      <c r="A61" s="47">
        <v>60</v>
      </c>
      <c r="B61" s="48" t="s">
        <v>1302</v>
      </c>
      <c r="C61" s="48" t="s">
        <v>1303</v>
      </c>
      <c r="D61">
        <v>6</v>
      </c>
    </row>
    <row r="62" spans="1:4">
      <c r="A62" s="45">
        <v>61</v>
      </c>
      <c r="B62" s="46" t="s">
        <v>1304</v>
      </c>
      <c r="C62" s="46" t="s">
        <v>1305</v>
      </c>
      <c r="D62">
        <v>8</v>
      </c>
    </row>
    <row r="63" spans="1:4">
      <c r="A63" s="47">
        <v>62</v>
      </c>
      <c r="B63" s="48" t="s">
        <v>1306</v>
      </c>
      <c r="C63" s="48" t="s">
        <v>1228</v>
      </c>
      <c r="D63">
        <v>6</v>
      </c>
    </row>
    <row r="64" spans="1:4">
      <c r="A64" s="45">
        <v>63</v>
      </c>
      <c r="B64" s="46" t="s">
        <v>1307</v>
      </c>
      <c r="C64" s="46" t="s">
        <v>1240</v>
      </c>
      <c r="D64">
        <v>5</v>
      </c>
    </row>
    <row r="65" spans="1:4">
      <c r="A65" s="47">
        <v>64</v>
      </c>
      <c r="B65" s="48" t="s">
        <v>1308</v>
      </c>
      <c r="C65" s="48" t="s">
        <v>1309</v>
      </c>
      <c r="D65">
        <v>8</v>
      </c>
    </row>
    <row r="66" spans="1:4">
      <c r="A66" s="45">
        <v>65</v>
      </c>
      <c r="B66" s="46" t="s">
        <v>1310</v>
      </c>
      <c r="C66" s="46" t="s">
        <v>1222</v>
      </c>
      <c r="D66">
        <v>6</v>
      </c>
    </row>
    <row r="67" spans="1:4">
      <c r="A67" s="47">
        <v>66</v>
      </c>
      <c r="B67" s="48" t="s">
        <v>1311</v>
      </c>
      <c r="C67" s="48" t="s">
        <v>1312</v>
      </c>
      <c r="D67">
        <v>5</v>
      </c>
    </row>
    <row r="68" spans="1:4">
      <c r="A68" s="45">
        <v>67</v>
      </c>
      <c r="B68" s="46" t="s">
        <v>1313</v>
      </c>
      <c r="C68" s="46" t="s">
        <v>1314</v>
      </c>
      <c r="D68">
        <v>5</v>
      </c>
    </row>
    <row r="69" spans="1:4">
      <c r="A69" s="47">
        <v>68</v>
      </c>
      <c r="B69" s="48" t="s">
        <v>1315</v>
      </c>
      <c r="C69" s="48" t="s">
        <v>1222</v>
      </c>
      <c r="D69">
        <v>9</v>
      </c>
    </row>
    <row r="70" spans="1:4">
      <c r="A70" s="45">
        <v>69</v>
      </c>
      <c r="B70" s="46" t="s">
        <v>1316</v>
      </c>
      <c r="C70" s="46" t="s">
        <v>1257</v>
      </c>
      <c r="D70">
        <v>10</v>
      </c>
    </row>
    <row r="71" spans="1:4">
      <c r="A71" s="47">
        <v>70</v>
      </c>
      <c r="B71" s="48" t="s">
        <v>1317</v>
      </c>
      <c r="C71" s="48" t="s">
        <v>1314</v>
      </c>
      <c r="D71">
        <v>10</v>
      </c>
    </row>
    <row r="72" spans="1:4">
      <c r="A72" s="45">
        <v>71</v>
      </c>
      <c r="B72" s="46" t="s">
        <v>1318</v>
      </c>
      <c r="C72" s="46" t="s">
        <v>1319</v>
      </c>
      <c r="D72">
        <v>10</v>
      </c>
    </row>
    <row r="73" spans="1:4">
      <c r="A73" s="47">
        <v>72</v>
      </c>
      <c r="B73" s="48" t="s">
        <v>1320</v>
      </c>
      <c r="C73" s="48" t="s">
        <v>1255</v>
      </c>
      <c r="D73">
        <v>6</v>
      </c>
    </row>
    <row r="74" spans="1:4">
      <c r="A74" s="45">
        <v>73</v>
      </c>
      <c r="B74" s="46" t="s">
        <v>1321</v>
      </c>
      <c r="C74" s="46" t="s">
        <v>1322</v>
      </c>
      <c r="D74">
        <v>6</v>
      </c>
    </row>
    <row r="75" spans="1:4">
      <c r="A75" s="47">
        <v>74</v>
      </c>
      <c r="B75" s="48" t="s">
        <v>1323</v>
      </c>
      <c r="C75" s="48" t="s">
        <v>1324</v>
      </c>
      <c r="D75">
        <v>6</v>
      </c>
    </row>
    <row r="76" spans="1:4">
      <c r="A76" s="45">
        <v>75</v>
      </c>
      <c r="B76" s="46" t="s">
        <v>1325</v>
      </c>
      <c r="C76" s="46" t="s">
        <v>1326</v>
      </c>
      <c r="D76">
        <v>5</v>
      </c>
    </row>
    <row r="77" spans="1:4">
      <c r="A77" s="47">
        <v>76</v>
      </c>
      <c r="B77" s="48" t="s">
        <v>1327</v>
      </c>
      <c r="C77" s="48" t="s">
        <v>1276</v>
      </c>
      <c r="D77">
        <v>9</v>
      </c>
    </row>
    <row r="78" spans="1:4">
      <c r="A78" s="45">
        <v>77</v>
      </c>
      <c r="B78" s="46" t="s">
        <v>1328</v>
      </c>
      <c r="C78" s="46" t="s">
        <v>1312</v>
      </c>
      <c r="D78">
        <v>5</v>
      </c>
    </row>
    <row r="79" spans="1:4">
      <c r="A79" s="47">
        <v>78</v>
      </c>
      <c r="B79" s="48" t="s">
        <v>1329</v>
      </c>
      <c r="C79" s="48" t="s">
        <v>1330</v>
      </c>
      <c r="D79">
        <v>10</v>
      </c>
    </row>
    <row r="80" spans="1:4">
      <c r="A80" s="45">
        <v>79</v>
      </c>
      <c r="B80" s="46" t="s">
        <v>1331</v>
      </c>
      <c r="C80" s="46" t="s">
        <v>1332</v>
      </c>
      <c r="D80">
        <v>10</v>
      </c>
    </row>
    <row r="81" spans="1:4">
      <c r="A81" s="47">
        <v>80</v>
      </c>
      <c r="B81" s="48" t="s">
        <v>1333</v>
      </c>
      <c r="C81" s="48" t="s">
        <v>1334</v>
      </c>
      <c r="D81">
        <v>7</v>
      </c>
    </row>
    <row r="82" spans="1:4">
      <c r="A82" s="45">
        <v>81</v>
      </c>
      <c r="B82" s="46" t="s">
        <v>1335</v>
      </c>
      <c r="C82" s="46" t="s">
        <v>1336</v>
      </c>
      <c r="D82">
        <v>8</v>
      </c>
    </row>
    <row r="83" spans="1:4">
      <c r="A83" s="47">
        <v>82</v>
      </c>
      <c r="B83" s="48" t="s">
        <v>1337</v>
      </c>
      <c r="C83" s="48" t="s">
        <v>1338</v>
      </c>
      <c r="D83">
        <v>9</v>
      </c>
    </row>
    <row r="84" spans="1:4">
      <c r="A84" s="45">
        <v>83</v>
      </c>
      <c r="B84" s="46" t="s">
        <v>1339</v>
      </c>
      <c r="C84" s="46" t="s">
        <v>1312</v>
      </c>
      <c r="D84">
        <v>7</v>
      </c>
    </row>
    <row r="85" spans="1:4">
      <c r="A85" s="47">
        <v>84</v>
      </c>
      <c r="B85" s="48" t="s">
        <v>1340</v>
      </c>
      <c r="C85" s="48" t="s">
        <v>1341</v>
      </c>
      <c r="D85">
        <v>5</v>
      </c>
    </row>
    <row r="86" spans="1:4">
      <c r="A86" s="45">
        <v>85</v>
      </c>
      <c r="B86" s="46" t="s">
        <v>1342</v>
      </c>
      <c r="C86" s="46" t="s">
        <v>1343</v>
      </c>
      <c r="D86">
        <v>6</v>
      </c>
    </row>
    <row r="87" spans="1:4">
      <c r="A87" s="47">
        <v>86</v>
      </c>
      <c r="B87" s="48" t="s">
        <v>1344</v>
      </c>
      <c r="C87" s="48" t="s">
        <v>1236</v>
      </c>
      <c r="D87">
        <v>6</v>
      </c>
    </row>
    <row r="88" spans="1:4">
      <c r="A88" s="45">
        <v>87</v>
      </c>
      <c r="B88" s="46" t="s">
        <v>1345</v>
      </c>
      <c r="C88" s="46" t="s">
        <v>1346</v>
      </c>
      <c r="D88">
        <v>10</v>
      </c>
    </row>
    <row r="89" spans="1:4">
      <c r="A89" s="47">
        <v>88</v>
      </c>
      <c r="B89" s="48" t="s">
        <v>1347</v>
      </c>
      <c r="C89" s="48" t="s">
        <v>1348</v>
      </c>
      <c r="D89">
        <v>5</v>
      </c>
    </row>
    <row r="90" spans="1:4">
      <c r="A90" s="45">
        <v>89</v>
      </c>
      <c r="B90" s="46" t="s">
        <v>1349</v>
      </c>
      <c r="C90" s="46" t="s">
        <v>1350</v>
      </c>
      <c r="D90">
        <v>10</v>
      </c>
    </row>
    <row r="91" spans="1:4">
      <c r="A91" s="47">
        <v>90</v>
      </c>
      <c r="B91" s="48" t="s">
        <v>1351</v>
      </c>
      <c r="C91" s="48" t="s">
        <v>1278</v>
      </c>
      <c r="D91">
        <v>9</v>
      </c>
    </row>
    <row r="92" spans="1:4">
      <c r="A92" s="45">
        <v>91</v>
      </c>
      <c r="B92" s="46" t="s">
        <v>1352</v>
      </c>
      <c r="C92" s="46" t="s">
        <v>1353</v>
      </c>
      <c r="D92">
        <v>6</v>
      </c>
    </row>
    <row r="93" spans="1:4">
      <c r="A93" s="47">
        <v>92</v>
      </c>
      <c r="B93" s="48" t="s">
        <v>1354</v>
      </c>
      <c r="C93" s="48" t="s">
        <v>1355</v>
      </c>
      <c r="D93">
        <v>10</v>
      </c>
    </row>
    <row r="94" spans="1:4">
      <c r="A94" s="45">
        <v>93</v>
      </c>
      <c r="B94" s="46" t="s">
        <v>1356</v>
      </c>
      <c r="C94" s="46" t="s">
        <v>1228</v>
      </c>
      <c r="D94">
        <v>10</v>
      </c>
    </row>
    <row r="95" spans="1:4">
      <c r="A95" s="47">
        <v>94</v>
      </c>
      <c r="B95" s="48" t="s">
        <v>1357</v>
      </c>
      <c r="C95" s="48" t="s">
        <v>1358</v>
      </c>
      <c r="D95">
        <v>6</v>
      </c>
    </row>
    <row r="96" spans="1:4">
      <c r="A96" s="45">
        <v>95</v>
      </c>
      <c r="B96" s="46" t="s">
        <v>1359</v>
      </c>
      <c r="C96" s="46" t="s">
        <v>1261</v>
      </c>
      <c r="D96">
        <v>5</v>
      </c>
    </row>
    <row r="97" spans="1:4">
      <c r="A97" s="47">
        <v>96</v>
      </c>
      <c r="B97" s="48" t="s">
        <v>1201</v>
      </c>
      <c r="C97" s="48" t="s">
        <v>1198</v>
      </c>
      <c r="D97">
        <v>6</v>
      </c>
    </row>
    <row r="98" spans="1:4">
      <c r="A98" s="45">
        <v>97</v>
      </c>
      <c r="B98" s="46" t="s">
        <v>1360</v>
      </c>
      <c r="C98" s="46" t="s">
        <v>1361</v>
      </c>
      <c r="D98">
        <v>7</v>
      </c>
    </row>
    <row r="99" spans="1:4">
      <c r="A99" s="47">
        <v>98</v>
      </c>
      <c r="B99" s="48" t="s">
        <v>1362</v>
      </c>
      <c r="C99" s="48" t="s">
        <v>1363</v>
      </c>
      <c r="D99">
        <v>6</v>
      </c>
    </row>
    <row r="100" spans="1:4">
      <c r="A100" s="45">
        <v>99</v>
      </c>
      <c r="B100" s="46" t="s">
        <v>1364</v>
      </c>
      <c r="C100" s="46" t="s">
        <v>1312</v>
      </c>
      <c r="D100">
        <v>5</v>
      </c>
    </row>
    <row r="101" spans="1:4">
      <c r="A101" s="47">
        <v>100</v>
      </c>
      <c r="B101" s="48" t="s">
        <v>1365</v>
      </c>
      <c r="C101" s="48" t="s">
        <v>1366</v>
      </c>
      <c r="D101">
        <v>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A2B09-2501-46B1-BEBD-E7D73B085F2D}">
  <dimension ref="A1:N37"/>
  <sheetViews>
    <sheetView workbookViewId="0">
      <selection activeCell="I14" sqref="I14"/>
    </sheetView>
  </sheetViews>
  <sheetFormatPr defaultRowHeight="13.2"/>
  <cols>
    <col min="1" max="1" width="29.109375" customWidth="1"/>
    <col min="2" max="2" width="18.88671875" style="44" bestFit="1" customWidth="1"/>
    <col min="3" max="3" width="17.77734375" bestFit="1" customWidth="1"/>
    <col min="4" max="4" width="18.44140625" bestFit="1" customWidth="1"/>
    <col min="5" max="5" width="11" bestFit="1" customWidth="1"/>
    <col min="12" max="12" width="29.109375" customWidth="1"/>
    <col min="13" max="13" width="17.77734375" bestFit="1" customWidth="1"/>
    <col min="14" max="14" width="18.44140625" bestFit="1" customWidth="1"/>
  </cols>
  <sheetData>
    <row r="1" spans="1:14">
      <c r="A1" t="s">
        <v>35</v>
      </c>
      <c r="B1" s="44" t="s">
        <v>1368</v>
      </c>
      <c r="C1" t="s">
        <v>1369</v>
      </c>
      <c r="D1" t="s">
        <v>1370</v>
      </c>
      <c r="E1" t="s">
        <v>1371</v>
      </c>
      <c r="L1" t="s">
        <v>35</v>
      </c>
      <c r="M1" t="s">
        <v>1369</v>
      </c>
      <c r="N1" t="s">
        <v>1370</v>
      </c>
    </row>
    <row r="2" spans="1:14">
      <c r="A2" t="s">
        <v>1372</v>
      </c>
      <c r="B2" s="60">
        <v>199812341</v>
      </c>
      <c r="C2">
        <v>155317278</v>
      </c>
      <c r="D2">
        <v>44495063</v>
      </c>
      <c r="E2" t="s">
        <v>1373</v>
      </c>
      <c r="L2" t="s">
        <v>1372</v>
      </c>
      <c r="M2">
        <v>155317278</v>
      </c>
      <c r="N2">
        <v>44495063</v>
      </c>
    </row>
    <row r="3" spans="1:14">
      <c r="A3" t="s">
        <v>1374</v>
      </c>
      <c r="B3" s="60">
        <v>112374333</v>
      </c>
      <c r="C3">
        <v>61556074</v>
      </c>
      <c r="D3">
        <v>50818259</v>
      </c>
      <c r="E3" t="s">
        <v>1375</v>
      </c>
      <c r="L3" t="s">
        <v>1374</v>
      </c>
      <c r="M3">
        <v>61556074</v>
      </c>
      <c r="N3">
        <v>50818259</v>
      </c>
    </row>
    <row r="4" spans="1:14">
      <c r="A4" t="s">
        <v>1376</v>
      </c>
      <c r="B4" s="60">
        <v>104099452</v>
      </c>
      <c r="C4">
        <v>92341436</v>
      </c>
      <c r="D4">
        <v>11758016</v>
      </c>
      <c r="E4" t="s">
        <v>1377</v>
      </c>
      <c r="L4" t="s">
        <v>1376</v>
      </c>
      <c r="M4">
        <v>92341436</v>
      </c>
      <c r="N4">
        <v>11758016</v>
      </c>
    </row>
    <row r="5" spans="1:14">
      <c r="A5" t="s">
        <v>1378</v>
      </c>
      <c r="B5" s="60">
        <v>91276115</v>
      </c>
      <c r="C5">
        <v>62183113</v>
      </c>
      <c r="D5">
        <v>29093002</v>
      </c>
      <c r="E5" t="s">
        <v>1379</v>
      </c>
      <c r="L5" t="s">
        <v>1378</v>
      </c>
      <c r="M5">
        <v>62183113</v>
      </c>
      <c r="N5">
        <v>29093002</v>
      </c>
    </row>
    <row r="6" spans="1:14">
      <c r="A6" t="s">
        <v>1380</v>
      </c>
      <c r="B6" s="60">
        <v>72626809</v>
      </c>
      <c r="C6">
        <v>52557404</v>
      </c>
      <c r="D6">
        <v>20069405</v>
      </c>
      <c r="E6" t="s">
        <v>1381</v>
      </c>
      <c r="L6" t="s">
        <v>1380</v>
      </c>
      <c r="M6">
        <v>52557404</v>
      </c>
      <c r="N6">
        <v>20069405</v>
      </c>
    </row>
    <row r="7" spans="1:14">
      <c r="A7" t="s">
        <v>1382</v>
      </c>
      <c r="B7" s="60">
        <v>72147030</v>
      </c>
      <c r="C7">
        <v>37229590</v>
      </c>
      <c r="D7">
        <v>34917440</v>
      </c>
      <c r="E7" t="s">
        <v>1383</v>
      </c>
      <c r="L7" t="s">
        <v>1382</v>
      </c>
      <c r="M7">
        <v>37229590</v>
      </c>
      <c r="N7">
        <v>34917440</v>
      </c>
    </row>
    <row r="8" spans="1:14">
      <c r="A8" t="s">
        <v>1384</v>
      </c>
      <c r="B8" s="60">
        <v>68548437</v>
      </c>
      <c r="C8">
        <v>51500352</v>
      </c>
      <c r="D8">
        <v>17048085</v>
      </c>
      <c r="E8" t="s">
        <v>1385</v>
      </c>
      <c r="L8" t="s">
        <v>1384</v>
      </c>
      <c r="M8">
        <v>51500352</v>
      </c>
      <c r="N8">
        <v>17048085</v>
      </c>
    </row>
    <row r="9" spans="1:14">
      <c r="A9" t="s">
        <v>1386</v>
      </c>
      <c r="B9" s="60">
        <v>61095297</v>
      </c>
      <c r="C9">
        <v>30069335</v>
      </c>
      <c r="D9">
        <v>31025962</v>
      </c>
      <c r="E9" t="s">
        <v>1387</v>
      </c>
      <c r="L9" t="s">
        <v>1386</v>
      </c>
      <c r="M9">
        <v>30069335</v>
      </c>
      <c r="N9">
        <v>31025962</v>
      </c>
    </row>
    <row r="10" spans="1:14">
      <c r="A10" t="s">
        <v>1388</v>
      </c>
      <c r="B10" s="60">
        <v>60439692</v>
      </c>
      <c r="C10">
        <v>34694609</v>
      </c>
      <c r="D10">
        <v>25745083</v>
      </c>
      <c r="E10" t="s">
        <v>1389</v>
      </c>
      <c r="L10" t="s">
        <v>1388</v>
      </c>
      <c r="M10">
        <v>34694609</v>
      </c>
      <c r="N10">
        <v>25745083</v>
      </c>
    </row>
    <row r="11" spans="1:14">
      <c r="A11" t="s">
        <v>1390</v>
      </c>
      <c r="B11" s="60">
        <v>49577103</v>
      </c>
      <c r="C11">
        <v>34966693</v>
      </c>
      <c r="D11">
        <v>14610410</v>
      </c>
      <c r="E11" t="s">
        <v>1391</v>
      </c>
      <c r="L11" t="s">
        <v>1390</v>
      </c>
      <c r="M11">
        <v>34966693</v>
      </c>
      <c r="N11">
        <v>14610410</v>
      </c>
    </row>
    <row r="12" spans="1:14">
      <c r="A12" t="s">
        <v>1392</v>
      </c>
      <c r="B12" s="60">
        <v>41974219</v>
      </c>
      <c r="C12">
        <v>34970562</v>
      </c>
      <c r="D12">
        <v>7003656</v>
      </c>
      <c r="E12" t="s">
        <v>1387</v>
      </c>
      <c r="L12" t="s">
        <v>1392</v>
      </c>
      <c r="M12">
        <v>34970562</v>
      </c>
      <c r="N12">
        <v>7003656</v>
      </c>
    </row>
    <row r="13" spans="1:14">
      <c r="A13" t="s">
        <v>1393</v>
      </c>
      <c r="B13" s="60">
        <v>35003674</v>
      </c>
      <c r="C13">
        <v>21395009</v>
      </c>
      <c r="D13">
        <v>13608665</v>
      </c>
      <c r="E13" t="s">
        <v>1394</v>
      </c>
      <c r="L13" t="s">
        <v>1393</v>
      </c>
      <c r="M13">
        <v>21395009</v>
      </c>
      <c r="N13">
        <v>13608665</v>
      </c>
    </row>
    <row r="14" spans="1:14">
      <c r="A14" t="s">
        <v>1395</v>
      </c>
      <c r="B14" s="60">
        <v>33406061</v>
      </c>
      <c r="C14">
        <v>17471135</v>
      </c>
      <c r="D14">
        <v>15934926</v>
      </c>
      <c r="E14" t="s">
        <v>1396</v>
      </c>
      <c r="L14" t="s">
        <v>1395</v>
      </c>
      <c r="M14">
        <v>17471135</v>
      </c>
      <c r="N14">
        <v>15934926</v>
      </c>
    </row>
    <row r="15" spans="1:14">
      <c r="A15" t="s">
        <v>1397</v>
      </c>
      <c r="B15" s="60">
        <v>32988134</v>
      </c>
      <c r="C15">
        <v>25055073</v>
      </c>
      <c r="D15">
        <v>7933061</v>
      </c>
      <c r="E15" t="s">
        <v>1398</v>
      </c>
      <c r="L15" t="s">
        <v>1397</v>
      </c>
      <c r="M15">
        <v>25055073</v>
      </c>
      <c r="N15">
        <v>7933061</v>
      </c>
    </row>
    <row r="16" spans="1:14">
      <c r="A16" t="s">
        <v>1399</v>
      </c>
      <c r="B16" s="60">
        <v>31205576</v>
      </c>
      <c r="C16">
        <v>26807034</v>
      </c>
      <c r="D16">
        <v>4398542</v>
      </c>
      <c r="E16" t="s">
        <v>1400</v>
      </c>
      <c r="L16" t="s">
        <v>1399</v>
      </c>
      <c r="M16">
        <v>26807034</v>
      </c>
      <c r="N16">
        <v>4398542</v>
      </c>
    </row>
    <row r="17" spans="1:14">
      <c r="A17" t="s">
        <v>1401</v>
      </c>
      <c r="B17" s="60">
        <v>27743338</v>
      </c>
      <c r="C17">
        <v>17344192</v>
      </c>
      <c r="D17">
        <v>10399146</v>
      </c>
      <c r="E17" t="s">
        <v>1402</v>
      </c>
      <c r="L17" t="s">
        <v>1401</v>
      </c>
      <c r="M17">
        <v>17344192</v>
      </c>
      <c r="N17">
        <v>10399146</v>
      </c>
    </row>
    <row r="18" spans="1:14">
      <c r="A18" t="s">
        <v>1403</v>
      </c>
      <c r="B18" s="60">
        <v>25545198</v>
      </c>
      <c r="C18">
        <v>19607961</v>
      </c>
      <c r="D18">
        <v>5937237</v>
      </c>
      <c r="E18" t="s">
        <v>1404</v>
      </c>
      <c r="L18" t="s">
        <v>1403</v>
      </c>
      <c r="M18">
        <v>19607961</v>
      </c>
      <c r="N18">
        <v>5937237</v>
      </c>
    </row>
    <row r="19" spans="1:14">
      <c r="A19" t="s">
        <v>1405</v>
      </c>
      <c r="B19" s="60">
        <v>25351462</v>
      </c>
      <c r="C19">
        <v>16509359</v>
      </c>
      <c r="D19">
        <v>8842103</v>
      </c>
      <c r="E19" t="s">
        <v>1406</v>
      </c>
      <c r="L19" t="s">
        <v>1405</v>
      </c>
      <c r="M19">
        <v>16509359</v>
      </c>
      <c r="N19">
        <v>8842103</v>
      </c>
    </row>
    <row r="20" spans="1:14">
      <c r="A20" t="s">
        <v>1407</v>
      </c>
      <c r="B20" s="60">
        <v>16787941</v>
      </c>
      <c r="C20">
        <v>419042</v>
      </c>
      <c r="D20">
        <v>16368899</v>
      </c>
      <c r="E20" t="s">
        <v>1408</v>
      </c>
      <c r="L20" t="s">
        <v>1407</v>
      </c>
      <c r="M20">
        <v>419042</v>
      </c>
      <c r="N20">
        <v>16368899</v>
      </c>
    </row>
    <row r="21" spans="1:14">
      <c r="A21" t="s">
        <v>1409</v>
      </c>
      <c r="B21" s="60">
        <v>12267032</v>
      </c>
      <c r="C21">
        <v>9064220</v>
      </c>
      <c r="D21">
        <v>3202812</v>
      </c>
      <c r="E21" t="s">
        <v>1410</v>
      </c>
      <c r="L21" t="s">
        <v>1409</v>
      </c>
      <c r="M21">
        <v>9064220</v>
      </c>
      <c r="N21">
        <v>3202812</v>
      </c>
    </row>
    <row r="22" spans="1:14">
      <c r="A22" t="s">
        <v>1411</v>
      </c>
      <c r="B22" s="60">
        <v>10086292</v>
      </c>
      <c r="C22">
        <v>7036954</v>
      </c>
      <c r="D22">
        <v>3049338</v>
      </c>
      <c r="E22" t="s">
        <v>1412</v>
      </c>
      <c r="L22" t="s">
        <v>1411</v>
      </c>
      <c r="M22">
        <v>7036954</v>
      </c>
      <c r="N22">
        <v>3049338</v>
      </c>
    </row>
    <row r="23" spans="1:14">
      <c r="A23" t="s">
        <v>1413</v>
      </c>
      <c r="B23" s="60">
        <v>6864602</v>
      </c>
      <c r="C23">
        <v>6176050</v>
      </c>
      <c r="D23">
        <v>688552</v>
      </c>
      <c r="E23" t="s">
        <v>1414</v>
      </c>
      <c r="L23" t="s">
        <v>1413</v>
      </c>
      <c r="M23">
        <v>6176050</v>
      </c>
      <c r="N23">
        <v>688552</v>
      </c>
    </row>
    <row r="24" spans="1:14">
      <c r="A24" t="s">
        <v>1415</v>
      </c>
      <c r="B24" s="60">
        <v>3673917</v>
      </c>
      <c r="C24">
        <v>2712464</v>
      </c>
      <c r="D24">
        <v>961453</v>
      </c>
      <c r="E24" t="s">
        <v>1416</v>
      </c>
      <c r="L24" t="s">
        <v>1415</v>
      </c>
      <c r="M24">
        <v>2712464</v>
      </c>
      <c r="N24">
        <v>961453</v>
      </c>
    </row>
    <row r="25" spans="1:14">
      <c r="A25" t="s">
        <v>1417</v>
      </c>
      <c r="B25" s="60">
        <v>2966889</v>
      </c>
      <c r="C25">
        <v>2371439</v>
      </c>
      <c r="D25">
        <v>595450</v>
      </c>
      <c r="E25" t="s">
        <v>1418</v>
      </c>
      <c r="L25" t="s">
        <v>1417</v>
      </c>
      <c r="M25">
        <v>2371439</v>
      </c>
      <c r="N25">
        <v>595450</v>
      </c>
    </row>
    <row r="26" spans="1:14">
      <c r="A26" t="s">
        <v>1419</v>
      </c>
      <c r="B26" s="60">
        <v>2570390</v>
      </c>
      <c r="C26">
        <v>1793875</v>
      </c>
      <c r="D26">
        <v>776515</v>
      </c>
      <c r="E26" t="s">
        <v>1420</v>
      </c>
      <c r="L26" t="s">
        <v>1419</v>
      </c>
      <c r="M26">
        <v>1793875</v>
      </c>
      <c r="N26">
        <v>776515</v>
      </c>
    </row>
    <row r="27" spans="1:14">
      <c r="A27" t="s">
        <v>1421</v>
      </c>
      <c r="B27" s="60">
        <v>1978502</v>
      </c>
      <c r="C27">
        <v>1407536</v>
      </c>
      <c r="D27">
        <v>570966</v>
      </c>
      <c r="E27" t="s">
        <v>1381</v>
      </c>
      <c r="L27" t="s">
        <v>1421</v>
      </c>
      <c r="M27">
        <v>1407536</v>
      </c>
      <c r="N27">
        <v>570966</v>
      </c>
    </row>
    <row r="28" spans="1:14">
      <c r="A28" t="s">
        <v>1422</v>
      </c>
      <c r="B28" s="60">
        <v>1458545</v>
      </c>
      <c r="C28">
        <v>551731</v>
      </c>
      <c r="D28">
        <v>906814</v>
      </c>
      <c r="E28" t="s">
        <v>1423</v>
      </c>
      <c r="L28" t="s">
        <v>1422</v>
      </c>
      <c r="M28">
        <v>551731</v>
      </c>
      <c r="N28">
        <v>906814</v>
      </c>
    </row>
    <row r="29" spans="1:14">
      <c r="A29" t="s">
        <v>1424</v>
      </c>
      <c r="B29" s="60">
        <v>1383727</v>
      </c>
      <c r="C29">
        <v>1066358</v>
      </c>
      <c r="D29">
        <v>317369</v>
      </c>
      <c r="E29" t="s">
        <v>1425</v>
      </c>
      <c r="L29" t="s">
        <v>1424</v>
      </c>
      <c r="M29">
        <v>1066358</v>
      </c>
      <c r="N29">
        <v>317369</v>
      </c>
    </row>
    <row r="30" spans="1:14">
      <c r="A30" t="s">
        <v>1426</v>
      </c>
      <c r="B30" s="60">
        <v>1247953</v>
      </c>
      <c r="C30">
        <v>395200</v>
      </c>
      <c r="D30">
        <v>852753</v>
      </c>
      <c r="E30" t="s">
        <v>1427</v>
      </c>
      <c r="L30" t="s">
        <v>1426</v>
      </c>
      <c r="M30">
        <v>395200</v>
      </c>
      <c r="N30">
        <v>852753</v>
      </c>
    </row>
    <row r="31" spans="1:14">
      <c r="A31" t="s">
        <v>1428</v>
      </c>
      <c r="B31" s="60">
        <v>1097206</v>
      </c>
      <c r="C31">
        <v>525435</v>
      </c>
      <c r="D31">
        <v>571771</v>
      </c>
      <c r="E31" t="s">
        <v>1429</v>
      </c>
      <c r="L31" t="s">
        <v>1428</v>
      </c>
      <c r="M31">
        <v>525435</v>
      </c>
      <c r="N31">
        <v>571771</v>
      </c>
    </row>
    <row r="32" spans="1:14">
      <c r="A32" t="s">
        <v>1430</v>
      </c>
      <c r="B32" s="60">
        <v>1055450</v>
      </c>
      <c r="C32">
        <v>28991</v>
      </c>
      <c r="D32">
        <v>1026459</v>
      </c>
      <c r="E32" t="s">
        <v>1431</v>
      </c>
      <c r="L32" t="s">
        <v>1430</v>
      </c>
      <c r="M32">
        <v>28991</v>
      </c>
      <c r="N32">
        <v>1026459</v>
      </c>
    </row>
    <row r="33" spans="1:14">
      <c r="A33" t="s">
        <v>1432</v>
      </c>
      <c r="B33" s="60">
        <v>610577</v>
      </c>
      <c r="C33">
        <v>456999</v>
      </c>
      <c r="D33">
        <v>153578</v>
      </c>
      <c r="E33" t="s">
        <v>1410</v>
      </c>
      <c r="L33" t="s">
        <v>1432</v>
      </c>
      <c r="M33">
        <v>456999</v>
      </c>
      <c r="N33">
        <v>153578</v>
      </c>
    </row>
    <row r="34" spans="1:14">
      <c r="A34" t="s">
        <v>1433</v>
      </c>
      <c r="B34" s="60">
        <v>585764</v>
      </c>
      <c r="C34">
        <v>243510</v>
      </c>
      <c r="D34">
        <v>342254</v>
      </c>
      <c r="E34" t="s">
        <v>1434</v>
      </c>
      <c r="L34" t="s">
        <v>1433</v>
      </c>
      <c r="M34">
        <v>243510</v>
      </c>
      <c r="N34">
        <v>342254</v>
      </c>
    </row>
    <row r="35" spans="1:14">
      <c r="A35" t="s">
        <v>1435</v>
      </c>
      <c r="B35" s="60">
        <v>380581</v>
      </c>
      <c r="C35">
        <v>237093</v>
      </c>
      <c r="D35">
        <v>143488</v>
      </c>
      <c r="E35" t="s">
        <v>1436</v>
      </c>
      <c r="L35" t="s">
        <v>1435</v>
      </c>
      <c r="M35">
        <v>237093</v>
      </c>
      <c r="N35">
        <v>143488</v>
      </c>
    </row>
    <row r="36" spans="1:14">
      <c r="A36" t="s">
        <v>1437</v>
      </c>
      <c r="B36" s="60">
        <v>274000</v>
      </c>
      <c r="C36">
        <v>43840</v>
      </c>
      <c r="D36">
        <v>230160</v>
      </c>
      <c r="E36" t="s">
        <v>1438</v>
      </c>
      <c r="L36" t="s">
        <v>1437</v>
      </c>
      <c r="M36">
        <v>43840</v>
      </c>
      <c r="N36">
        <v>230160</v>
      </c>
    </row>
    <row r="37" spans="1:14">
      <c r="A37" t="s">
        <v>1439</v>
      </c>
      <c r="B37" s="60">
        <v>64473</v>
      </c>
      <c r="C37">
        <v>14141</v>
      </c>
      <c r="D37">
        <v>50332</v>
      </c>
      <c r="E37" t="s">
        <v>1440</v>
      </c>
      <c r="L37" t="s">
        <v>1439</v>
      </c>
      <c r="M37">
        <v>14141</v>
      </c>
      <c r="N37">
        <v>50332</v>
      </c>
    </row>
  </sheetData>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C0E8E-C196-44F9-8779-F269564A43D8}">
  <sheetPr>
    <pageSetUpPr fitToPage="1"/>
  </sheetPr>
  <dimension ref="A1:AC43"/>
  <sheetViews>
    <sheetView zoomScale="85" zoomScaleNormal="85" workbookViewId="0">
      <selection activeCell="O21" sqref="O21"/>
    </sheetView>
  </sheetViews>
  <sheetFormatPr defaultColWidth="0" defaultRowHeight="14.4" customHeight="1" zeroHeight="1"/>
  <cols>
    <col min="1" max="1" width="28.109375" style="13" bestFit="1" customWidth="1"/>
    <col min="2" max="2" width="17" style="13" customWidth="1"/>
    <col min="3" max="15" width="9.109375" style="13" customWidth="1"/>
    <col min="16" max="16" width="1.44140625" style="13" customWidth="1"/>
    <col min="17" max="18" width="9.109375" style="13" hidden="1" customWidth="1"/>
    <col min="19" max="19" width="28" style="13" hidden="1" customWidth="1"/>
    <col min="20" max="20" width="14.5546875" style="13" hidden="1" customWidth="1"/>
    <col min="21" max="21" width="13.5546875" style="13" hidden="1" customWidth="1"/>
    <col min="22" max="22" width="28.6640625" style="13" hidden="1" customWidth="1"/>
    <col min="23" max="24" width="12" style="13" hidden="1" customWidth="1"/>
    <col min="25" max="27" width="9.109375" style="13" hidden="1" customWidth="1"/>
    <col min="28" max="29" width="20.88671875" style="13" hidden="1" customWidth="1"/>
    <col min="30" max="16384" width="0" style="13" hidden="1"/>
  </cols>
  <sheetData>
    <row r="1" spans="1:24" ht="23.4">
      <c r="A1" s="77" t="s">
        <v>1764</v>
      </c>
      <c r="B1" s="77"/>
      <c r="C1" s="77"/>
      <c r="D1" s="77"/>
      <c r="E1" s="77"/>
      <c r="F1" s="77"/>
      <c r="G1" s="77"/>
      <c r="H1" s="77"/>
      <c r="I1" s="77"/>
      <c r="J1" s="77"/>
      <c r="K1" s="77"/>
      <c r="L1" s="77"/>
      <c r="M1" s="77"/>
      <c r="N1" s="77"/>
      <c r="O1" s="77"/>
      <c r="P1" s="77"/>
    </row>
    <row r="2" spans="1:24">
      <c r="A2" s="56" t="s">
        <v>1765</v>
      </c>
      <c r="B2" s="56"/>
      <c r="C2" s="56"/>
      <c r="D2" s="56"/>
      <c r="E2" s="56"/>
      <c r="F2" s="56"/>
      <c r="G2" s="56"/>
      <c r="H2" s="56"/>
      <c r="I2" s="56"/>
      <c r="J2" s="56"/>
      <c r="K2" s="56"/>
      <c r="L2" s="56"/>
      <c r="M2" s="56"/>
      <c r="N2" s="56"/>
      <c r="O2" s="56"/>
      <c r="P2" s="56"/>
    </row>
    <row r="3" spans="1:24" ht="18">
      <c r="A3" s="57" t="s">
        <v>1766</v>
      </c>
      <c r="B3" s="57" t="s">
        <v>1767</v>
      </c>
      <c r="C3" s="56"/>
      <c r="D3" s="56"/>
      <c r="E3" s="56"/>
      <c r="F3" s="56"/>
      <c r="G3" s="56"/>
      <c r="H3" s="56"/>
      <c r="I3" s="56"/>
      <c r="J3" s="56"/>
      <c r="K3" s="56"/>
      <c r="L3" s="56"/>
      <c r="M3" s="56"/>
      <c r="N3" s="56"/>
      <c r="O3" s="56"/>
      <c r="P3" s="56"/>
      <c r="U3" s="58"/>
      <c r="W3" s="58"/>
      <c r="X3" s="58"/>
    </row>
    <row r="4" spans="1:24">
      <c r="A4" s="61" t="s">
        <v>1372</v>
      </c>
      <c r="B4" s="62">
        <v>199812341</v>
      </c>
      <c r="C4" s="56"/>
      <c r="D4" s="56"/>
      <c r="E4" s="56"/>
      <c r="F4" s="56"/>
      <c r="G4" s="56"/>
      <c r="H4" s="56"/>
      <c r="I4" s="56"/>
      <c r="J4" s="56"/>
      <c r="K4" s="56"/>
      <c r="L4" s="56"/>
      <c r="M4" s="56"/>
      <c r="N4" s="56"/>
      <c r="O4" s="56"/>
      <c r="P4" s="56"/>
      <c r="U4" s="58"/>
      <c r="W4" s="58"/>
      <c r="X4" s="58"/>
    </row>
    <row r="5" spans="1:24">
      <c r="A5" s="63" t="s">
        <v>1374</v>
      </c>
      <c r="B5" s="64">
        <v>112374333</v>
      </c>
      <c r="C5" s="56"/>
      <c r="D5" s="56"/>
      <c r="E5" s="56"/>
      <c r="F5" s="56"/>
      <c r="G5" s="56"/>
      <c r="H5" s="56"/>
      <c r="I5" s="56"/>
      <c r="J5" s="56"/>
      <c r="K5" s="56"/>
      <c r="L5" s="56"/>
      <c r="M5" s="56"/>
      <c r="N5" s="56"/>
      <c r="O5" s="56"/>
      <c r="P5" s="56"/>
      <c r="U5" s="58"/>
      <c r="W5" s="58"/>
      <c r="X5" s="58"/>
    </row>
    <row r="6" spans="1:24">
      <c r="A6" s="61" t="s">
        <v>1376</v>
      </c>
      <c r="B6" s="62">
        <v>104099452</v>
      </c>
      <c r="C6" s="56"/>
      <c r="D6" s="56"/>
      <c r="E6" s="56"/>
      <c r="F6" s="56"/>
      <c r="G6" s="56"/>
      <c r="H6" s="56"/>
      <c r="I6" s="56"/>
      <c r="J6" s="56"/>
      <c r="K6" s="56"/>
      <c r="L6" s="56"/>
      <c r="M6" s="56"/>
      <c r="N6" s="56"/>
      <c r="O6" s="56"/>
      <c r="P6" s="56"/>
      <c r="U6" s="58"/>
      <c r="W6" s="58"/>
      <c r="X6" s="58"/>
    </row>
    <row r="7" spans="1:24">
      <c r="A7" s="63" t="s">
        <v>1378</v>
      </c>
      <c r="B7" s="64">
        <v>91276115</v>
      </c>
      <c r="C7" s="56"/>
      <c r="D7" s="56"/>
      <c r="E7" s="56"/>
      <c r="F7" s="56"/>
      <c r="G7" s="56"/>
      <c r="H7" s="56"/>
      <c r="I7" s="56"/>
      <c r="J7" s="56"/>
      <c r="K7" s="56"/>
      <c r="L7" s="56"/>
      <c r="M7" s="56"/>
      <c r="N7" s="56"/>
      <c r="O7" s="56"/>
      <c r="P7" s="56"/>
      <c r="U7" s="58"/>
      <c r="W7" s="58"/>
      <c r="X7" s="58"/>
    </row>
    <row r="8" spans="1:24">
      <c r="A8" s="61" t="s">
        <v>1380</v>
      </c>
      <c r="B8" s="62">
        <v>72626809</v>
      </c>
      <c r="C8" s="56"/>
      <c r="D8" s="56"/>
      <c r="E8" s="56"/>
      <c r="F8" s="56"/>
      <c r="G8" s="56"/>
      <c r="H8" s="56"/>
      <c r="I8" s="56"/>
      <c r="J8" s="56"/>
      <c r="K8" s="56"/>
      <c r="L8" s="56"/>
      <c r="M8" s="56"/>
      <c r="N8" s="56"/>
      <c r="O8" s="56"/>
      <c r="P8" s="56"/>
      <c r="U8" s="58"/>
      <c r="W8" s="58"/>
      <c r="X8" s="58"/>
    </row>
    <row r="9" spans="1:24">
      <c r="A9" s="63" t="s">
        <v>1382</v>
      </c>
      <c r="B9" s="64">
        <v>72147030</v>
      </c>
      <c r="C9" s="56"/>
      <c r="D9" s="56"/>
      <c r="E9" s="56"/>
      <c r="F9" s="56"/>
      <c r="G9" s="56"/>
      <c r="H9" s="56"/>
      <c r="I9" s="56"/>
      <c r="J9" s="56"/>
      <c r="K9" s="56"/>
      <c r="L9" s="56"/>
      <c r="M9" s="56"/>
      <c r="N9" s="56"/>
      <c r="O9" s="56"/>
      <c r="P9" s="56"/>
      <c r="U9" s="58"/>
      <c r="W9" s="58"/>
      <c r="X9" s="58"/>
    </row>
    <row r="10" spans="1:24">
      <c r="A10" s="61" t="s">
        <v>1384</v>
      </c>
      <c r="B10" s="62">
        <v>68548437</v>
      </c>
      <c r="C10" s="56"/>
      <c r="D10" s="56"/>
      <c r="E10" s="56"/>
      <c r="F10" s="56"/>
      <c r="G10" s="56"/>
      <c r="H10" s="56"/>
      <c r="I10" s="56"/>
      <c r="J10" s="56"/>
      <c r="K10" s="56"/>
      <c r="L10" s="56"/>
      <c r="M10" s="56"/>
      <c r="N10" s="56"/>
      <c r="O10" s="56"/>
      <c r="P10" s="56"/>
      <c r="U10" s="58"/>
      <c r="W10" s="58"/>
      <c r="X10" s="58"/>
    </row>
    <row r="11" spans="1:24">
      <c r="A11" s="63" t="s">
        <v>1386</v>
      </c>
      <c r="B11" s="64">
        <v>61095297</v>
      </c>
      <c r="C11" s="56"/>
      <c r="D11" s="56"/>
      <c r="E11" s="56"/>
      <c r="F11" s="56"/>
      <c r="G11" s="56"/>
      <c r="H11" s="56"/>
      <c r="I11" s="56"/>
      <c r="J11" s="56"/>
      <c r="K11" s="56"/>
      <c r="L11" s="56"/>
      <c r="M11" s="56"/>
      <c r="N11" s="56"/>
      <c r="O11" s="56"/>
      <c r="P11" s="56"/>
      <c r="U11" s="58"/>
      <c r="W11" s="58"/>
      <c r="X11" s="58"/>
    </row>
    <row r="12" spans="1:24">
      <c r="A12" s="61" t="s">
        <v>1388</v>
      </c>
      <c r="B12" s="62">
        <v>60439692</v>
      </c>
      <c r="C12" s="56"/>
      <c r="D12" s="56"/>
      <c r="E12" s="56"/>
      <c r="F12" s="56"/>
      <c r="G12" s="56"/>
      <c r="H12" s="56"/>
      <c r="I12" s="56"/>
      <c r="J12" s="56"/>
      <c r="K12" s="56"/>
      <c r="L12" s="56"/>
      <c r="M12" s="56"/>
      <c r="N12" s="56"/>
      <c r="O12" s="56"/>
      <c r="P12" s="56"/>
      <c r="U12" s="58"/>
      <c r="W12" s="58"/>
      <c r="X12" s="58"/>
    </row>
    <row r="13" spans="1:24">
      <c r="A13" s="63" t="s">
        <v>1390</v>
      </c>
      <c r="B13" s="64">
        <v>49577103</v>
      </c>
      <c r="C13" s="56"/>
      <c r="D13" s="56"/>
      <c r="E13" s="56"/>
      <c r="F13" s="56"/>
      <c r="G13" s="56"/>
      <c r="H13" s="56"/>
      <c r="I13" s="56"/>
      <c r="J13" s="56"/>
      <c r="K13" s="56"/>
      <c r="L13" s="56"/>
      <c r="M13" s="56"/>
      <c r="N13" s="56"/>
      <c r="O13" s="56"/>
      <c r="P13" s="56"/>
      <c r="U13" s="58"/>
      <c r="W13" s="58"/>
      <c r="X13" s="58"/>
    </row>
    <row r="14" spans="1:24">
      <c r="A14" s="61" t="s">
        <v>1392</v>
      </c>
      <c r="B14" s="62">
        <v>41974219</v>
      </c>
      <c r="C14" s="56"/>
      <c r="D14" s="56"/>
      <c r="E14" s="56"/>
      <c r="F14" s="56"/>
      <c r="G14" s="56"/>
      <c r="H14" s="56"/>
      <c r="I14" s="56"/>
      <c r="J14" s="56"/>
      <c r="K14" s="56"/>
      <c r="L14" s="56"/>
      <c r="M14" s="56"/>
      <c r="N14" s="56"/>
      <c r="O14" s="56"/>
      <c r="P14" s="56"/>
      <c r="U14" s="58"/>
      <c r="W14" s="58"/>
      <c r="X14" s="58"/>
    </row>
    <row r="15" spans="1:24">
      <c r="A15" s="63" t="s">
        <v>1393</v>
      </c>
      <c r="B15" s="64">
        <v>35003674</v>
      </c>
      <c r="C15" s="56"/>
      <c r="D15" s="56"/>
      <c r="E15" s="56"/>
      <c r="F15" s="56"/>
      <c r="G15" s="56"/>
      <c r="H15" s="56"/>
      <c r="I15" s="56"/>
      <c r="J15" s="56"/>
      <c r="K15" s="56"/>
      <c r="L15" s="56"/>
      <c r="M15" s="56"/>
      <c r="N15" s="56"/>
      <c r="O15" s="56"/>
      <c r="P15" s="56"/>
      <c r="U15" s="58"/>
      <c r="W15" s="58"/>
      <c r="X15" s="58"/>
    </row>
    <row r="16" spans="1:24">
      <c r="A16" s="61" t="s">
        <v>1395</v>
      </c>
      <c r="B16" s="62">
        <v>33406061</v>
      </c>
      <c r="C16" s="56"/>
      <c r="D16" s="56"/>
      <c r="E16" s="56"/>
      <c r="F16" s="56"/>
      <c r="G16" s="56"/>
      <c r="H16" s="56"/>
      <c r="I16" s="56"/>
      <c r="J16" s="56"/>
      <c r="K16" s="56"/>
      <c r="L16" s="56"/>
      <c r="M16" s="56"/>
      <c r="N16" s="56"/>
      <c r="O16" s="56"/>
      <c r="P16" s="56"/>
      <c r="U16" s="58"/>
      <c r="W16" s="58"/>
      <c r="X16" s="58"/>
    </row>
    <row r="17" spans="1:24">
      <c r="A17" s="63" t="s">
        <v>1397</v>
      </c>
      <c r="B17" s="64">
        <v>32988134</v>
      </c>
      <c r="C17" s="56"/>
      <c r="D17" s="56"/>
      <c r="E17" s="56"/>
      <c r="F17" s="56"/>
      <c r="G17" s="56"/>
      <c r="H17" s="56"/>
      <c r="I17" s="56"/>
      <c r="J17" s="56"/>
      <c r="K17" s="56"/>
      <c r="L17" s="56"/>
      <c r="M17" s="56"/>
      <c r="N17" s="56"/>
      <c r="O17" s="56"/>
      <c r="P17" s="56"/>
      <c r="U17" s="58"/>
      <c r="W17" s="58"/>
      <c r="X17" s="58"/>
    </row>
    <row r="18" spans="1:24">
      <c r="A18" s="61" t="s">
        <v>1399</v>
      </c>
      <c r="B18" s="62">
        <v>31205576</v>
      </c>
      <c r="C18" s="56"/>
      <c r="D18" s="56"/>
      <c r="E18" s="56"/>
      <c r="F18" s="56"/>
      <c r="G18" s="56"/>
      <c r="H18" s="56"/>
      <c r="I18" s="56"/>
      <c r="J18" s="56"/>
      <c r="K18" s="56"/>
      <c r="L18" s="56"/>
      <c r="M18" s="56"/>
      <c r="N18" s="56"/>
      <c r="O18" s="56"/>
      <c r="P18" s="56"/>
      <c r="U18" s="58"/>
      <c r="W18" s="58"/>
      <c r="X18" s="58"/>
    </row>
    <row r="19" spans="1:24">
      <c r="A19" s="63" t="s">
        <v>1401</v>
      </c>
      <c r="B19" s="64">
        <v>27743338</v>
      </c>
      <c r="C19" s="56"/>
      <c r="D19" s="56"/>
      <c r="E19" s="56"/>
      <c r="F19" s="56"/>
      <c r="G19" s="56"/>
      <c r="H19" s="56"/>
      <c r="I19" s="56"/>
      <c r="J19" s="56"/>
      <c r="K19" s="56"/>
      <c r="L19" s="56"/>
      <c r="M19" s="56"/>
      <c r="N19" s="56"/>
      <c r="O19" s="56"/>
      <c r="P19" s="56"/>
      <c r="U19" s="58"/>
      <c r="W19" s="58"/>
      <c r="X19" s="58"/>
    </row>
    <row r="20" spans="1:24">
      <c r="A20" s="61" t="s">
        <v>1403</v>
      </c>
      <c r="B20" s="62">
        <v>25545198</v>
      </c>
      <c r="C20" s="56"/>
      <c r="D20" s="56"/>
      <c r="E20" s="56"/>
      <c r="F20" s="56"/>
      <c r="G20" s="56"/>
      <c r="H20" s="56"/>
      <c r="I20" s="56"/>
      <c r="J20" s="56"/>
      <c r="K20" s="56"/>
      <c r="L20" s="56"/>
      <c r="M20" s="56"/>
      <c r="N20" s="56"/>
      <c r="O20" s="56"/>
      <c r="P20" s="56"/>
      <c r="U20" s="58"/>
      <c r="W20" s="58"/>
      <c r="X20" s="58"/>
    </row>
    <row r="21" spans="1:24">
      <c r="A21" s="63" t="s">
        <v>1405</v>
      </c>
      <c r="B21" s="64">
        <v>25351462</v>
      </c>
      <c r="C21" s="56"/>
      <c r="D21" s="56"/>
      <c r="E21" s="56"/>
      <c r="F21" s="56"/>
      <c r="G21" s="56"/>
      <c r="H21" s="56"/>
      <c r="I21" s="56"/>
      <c r="J21" s="56"/>
      <c r="K21" s="56"/>
      <c r="L21" s="56"/>
      <c r="M21" s="56"/>
      <c r="N21" s="56"/>
      <c r="O21" s="56"/>
      <c r="P21" s="56"/>
      <c r="U21" s="58"/>
      <c r="W21" s="58"/>
      <c r="X21" s="58"/>
    </row>
    <row r="22" spans="1:24">
      <c r="A22" s="61" t="s">
        <v>1407</v>
      </c>
      <c r="B22" s="62">
        <v>16787941</v>
      </c>
      <c r="C22" s="56"/>
      <c r="D22" s="56"/>
      <c r="E22" s="56"/>
      <c r="F22" s="56"/>
      <c r="G22" s="56"/>
      <c r="H22" s="56"/>
      <c r="I22" s="56"/>
      <c r="J22" s="56"/>
      <c r="K22" s="56"/>
      <c r="L22" s="56"/>
      <c r="M22" s="56"/>
      <c r="N22" s="56"/>
      <c r="O22" s="56"/>
      <c r="P22" s="56"/>
      <c r="U22" s="58"/>
      <c r="W22" s="58"/>
      <c r="X22" s="58"/>
    </row>
    <row r="23" spans="1:24">
      <c r="A23" s="63" t="s">
        <v>1409</v>
      </c>
      <c r="B23" s="64">
        <v>12267032</v>
      </c>
      <c r="C23" s="56"/>
      <c r="D23" s="56"/>
      <c r="E23" s="56"/>
      <c r="F23" s="56"/>
      <c r="G23" s="56"/>
      <c r="H23" s="56"/>
      <c r="I23" s="56"/>
      <c r="J23" s="56"/>
      <c r="K23" s="56"/>
      <c r="L23" s="56"/>
      <c r="M23" s="56"/>
      <c r="N23" s="56"/>
      <c r="O23" s="56"/>
      <c r="P23" s="56"/>
      <c r="U23" s="58"/>
      <c r="W23" s="58"/>
      <c r="X23" s="58"/>
    </row>
    <row r="24" spans="1:24">
      <c r="A24" s="61" t="s">
        <v>1411</v>
      </c>
      <c r="B24" s="62">
        <v>10086292</v>
      </c>
      <c r="C24" s="56"/>
      <c r="D24" s="56"/>
      <c r="E24" s="56"/>
      <c r="F24" s="56"/>
      <c r="G24" s="56"/>
      <c r="H24" s="56"/>
      <c r="I24" s="56"/>
      <c r="J24" s="56"/>
      <c r="K24" s="56"/>
      <c r="L24" s="56"/>
      <c r="M24" s="56"/>
      <c r="N24" s="56"/>
      <c r="O24" s="56"/>
      <c r="P24" s="56"/>
      <c r="U24" s="58"/>
      <c r="W24" s="58"/>
      <c r="X24" s="58"/>
    </row>
    <row r="25" spans="1:24">
      <c r="A25" s="63" t="s">
        <v>1413</v>
      </c>
      <c r="B25" s="64">
        <v>6864602</v>
      </c>
      <c r="C25" s="56"/>
      <c r="D25" s="56"/>
      <c r="E25" s="56"/>
      <c r="F25" s="56"/>
      <c r="G25" s="56"/>
      <c r="H25" s="56"/>
      <c r="I25" s="56"/>
      <c r="J25" s="56"/>
      <c r="K25" s="56"/>
      <c r="L25" s="56"/>
      <c r="M25" s="56"/>
      <c r="N25" s="56"/>
      <c r="O25" s="56"/>
      <c r="P25" s="56"/>
      <c r="U25" s="58"/>
      <c r="W25" s="58"/>
      <c r="X25" s="58"/>
    </row>
    <row r="26" spans="1:24">
      <c r="A26" s="61" t="s">
        <v>1415</v>
      </c>
      <c r="B26" s="62">
        <v>3673917</v>
      </c>
      <c r="C26" s="56"/>
      <c r="D26" s="56"/>
      <c r="E26" s="56"/>
      <c r="F26" s="56"/>
      <c r="G26" s="56"/>
      <c r="H26" s="56"/>
      <c r="I26" s="56"/>
      <c r="J26" s="56"/>
      <c r="K26" s="56"/>
      <c r="L26" s="56"/>
      <c r="M26" s="56"/>
      <c r="N26" s="56"/>
      <c r="O26" s="56"/>
      <c r="P26" s="56"/>
      <c r="U26" s="58"/>
      <c r="W26" s="58"/>
      <c r="X26" s="58"/>
    </row>
    <row r="27" spans="1:24">
      <c r="A27" s="63" t="s">
        <v>1417</v>
      </c>
      <c r="B27" s="64">
        <v>2966889</v>
      </c>
      <c r="C27" s="56"/>
      <c r="D27" s="56"/>
      <c r="E27" s="56"/>
      <c r="F27" s="56"/>
      <c r="G27" s="56"/>
      <c r="H27" s="56"/>
      <c r="I27" s="56"/>
      <c r="J27" s="56"/>
      <c r="K27" s="56"/>
      <c r="L27" s="56"/>
      <c r="M27" s="56"/>
      <c r="N27" s="56"/>
      <c r="O27" s="56"/>
      <c r="P27" s="56"/>
      <c r="U27" s="58"/>
      <c r="W27" s="58"/>
      <c r="X27" s="58"/>
    </row>
    <row r="28" spans="1:24">
      <c r="A28" s="61" t="s">
        <v>1419</v>
      </c>
      <c r="B28" s="62">
        <v>2570390</v>
      </c>
      <c r="C28" s="56"/>
      <c r="D28" s="56"/>
      <c r="E28" s="56"/>
      <c r="F28" s="56"/>
      <c r="G28" s="56"/>
      <c r="H28" s="56"/>
      <c r="I28" s="56"/>
      <c r="J28" s="56"/>
      <c r="K28" s="56"/>
      <c r="L28" s="56"/>
      <c r="M28" s="56"/>
      <c r="N28" s="56"/>
      <c r="O28" s="56"/>
      <c r="P28" s="56"/>
      <c r="U28" s="58"/>
      <c r="W28" s="58"/>
      <c r="X28" s="58"/>
    </row>
    <row r="29" spans="1:24">
      <c r="A29" s="63" t="s">
        <v>1421</v>
      </c>
      <c r="B29" s="64">
        <v>1978502</v>
      </c>
      <c r="C29" s="56"/>
      <c r="D29" s="56"/>
      <c r="E29" s="56"/>
      <c r="F29" s="56"/>
      <c r="G29" s="56"/>
      <c r="H29" s="56"/>
      <c r="I29" s="56"/>
      <c r="J29" s="56"/>
      <c r="K29" s="56"/>
      <c r="L29" s="56"/>
      <c r="M29" s="56"/>
      <c r="N29" s="56"/>
      <c r="O29" s="56"/>
      <c r="P29" s="56"/>
      <c r="U29" s="58"/>
      <c r="W29" s="58"/>
      <c r="X29" s="58"/>
    </row>
    <row r="30" spans="1:24">
      <c r="A30" s="61" t="s">
        <v>1422</v>
      </c>
      <c r="B30" s="62">
        <v>1458545</v>
      </c>
      <c r="C30" s="56"/>
      <c r="D30" s="56"/>
      <c r="E30" s="56"/>
      <c r="F30" s="56"/>
      <c r="G30" s="56"/>
      <c r="H30" s="56"/>
      <c r="I30" s="56"/>
      <c r="J30" s="56"/>
      <c r="K30" s="56"/>
      <c r="L30" s="56"/>
      <c r="M30" s="56"/>
      <c r="N30" s="56"/>
      <c r="O30" s="56"/>
      <c r="P30" s="56"/>
      <c r="U30" s="58"/>
      <c r="W30" s="58"/>
      <c r="X30" s="58"/>
    </row>
    <row r="31" spans="1:24">
      <c r="A31" s="63" t="s">
        <v>1424</v>
      </c>
      <c r="B31" s="64">
        <v>1383727</v>
      </c>
      <c r="C31" s="56"/>
      <c r="D31" s="56"/>
      <c r="E31" s="56"/>
      <c r="F31" s="56"/>
      <c r="G31" s="56"/>
      <c r="H31" s="56"/>
      <c r="I31" s="56"/>
      <c r="J31" s="56"/>
      <c r="K31" s="56"/>
      <c r="L31" s="56"/>
      <c r="M31" s="56"/>
      <c r="N31" s="56"/>
      <c r="O31" s="56"/>
      <c r="P31" s="56"/>
      <c r="U31" s="58"/>
      <c r="W31" s="58"/>
      <c r="X31" s="58"/>
    </row>
    <row r="32" spans="1:24">
      <c r="A32" s="61" t="s">
        <v>1426</v>
      </c>
      <c r="B32" s="62">
        <v>1247953</v>
      </c>
      <c r="C32" s="56"/>
      <c r="D32" s="56"/>
      <c r="E32" s="56"/>
      <c r="F32" s="56"/>
      <c r="G32" s="56"/>
      <c r="H32" s="56"/>
      <c r="I32" s="56"/>
      <c r="J32" s="56"/>
      <c r="K32" s="56"/>
      <c r="L32" s="56"/>
      <c r="M32" s="56"/>
      <c r="N32" s="56"/>
      <c r="O32" s="56"/>
      <c r="P32" s="56"/>
      <c r="U32" s="58"/>
      <c r="W32" s="58"/>
      <c r="X32" s="58"/>
    </row>
    <row r="33" spans="1:24">
      <c r="A33" s="63" t="s">
        <v>1428</v>
      </c>
      <c r="B33" s="64">
        <v>1097206</v>
      </c>
      <c r="C33" s="56"/>
      <c r="D33" s="56"/>
      <c r="E33" s="56"/>
      <c r="F33" s="56"/>
      <c r="G33" s="56"/>
      <c r="H33" s="56"/>
      <c r="I33" s="56"/>
      <c r="J33" s="56"/>
      <c r="K33" s="56"/>
      <c r="L33" s="56"/>
      <c r="M33" s="56"/>
      <c r="N33" s="56"/>
      <c r="O33" s="56"/>
      <c r="P33" s="56"/>
      <c r="U33" s="58"/>
      <c r="W33" s="58"/>
      <c r="X33" s="58"/>
    </row>
    <row r="34" spans="1:24">
      <c r="A34" s="61" t="s">
        <v>1430</v>
      </c>
      <c r="B34" s="65">
        <v>1055450</v>
      </c>
      <c r="C34" s="56"/>
      <c r="D34" s="56"/>
      <c r="E34" s="56"/>
      <c r="F34" s="56"/>
      <c r="G34" s="56"/>
      <c r="H34" s="56"/>
      <c r="I34" s="56"/>
      <c r="J34" s="56"/>
      <c r="K34" s="56"/>
      <c r="L34" s="56"/>
      <c r="M34" s="56"/>
      <c r="N34" s="56"/>
      <c r="O34" s="56"/>
      <c r="P34" s="56"/>
      <c r="U34" s="58"/>
      <c r="W34" s="58"/>
      <c r="X34" s="58"/>
    </row>
    <row r="35" spans="1:24">
      <c r="A35" s="63" t="s">
        <v>1432</v>
      </c>
      <c r="B35" s="66">
        <v>610577</v>
      </c>
      <c r="C35" s="56"/>
      <c r="D35" s="56"/>
      <c r="E35" s="56"/>
      <c r="F35" s="56"/>
      <c r="G35" s="56"/>
      <c r="H35" s="56"/>
      <c r="I35" s="56"/>
      <c r="J35" s="56"/>
      <c r="K35" s="56"/>
      <c r="L35" s="56"/>
      <c r="M35" s="56"/>
      <c r="N35" s="56"/>
      <c r="O35" s="56"/>
      <c r="P35" s="56"/>
      <c r="U35" s="58"/>
      <c r="W35" s="58"/>
      <c r="X35" s="58"/>
    </row>
    <row r="36" spans="1:24">
      <c r="A36" s="61" t="s">
        <v>1433</v>
      </c>
      <c r="B36" s="62">
        <v>585764</v>
      </c>
      <c r="C36" s="56"/>
      <c r="D36" s="56"/>
      <c r="E36" s="56"/>
      <c r="F36" s="56"/>
      <c r="G36" s="56"/>
      <c r="H36" s="56"/>
      <c r="I36" s="56"/>
      <c r="J36" s="56"/>
      <c r="K36" s="56"/>
      <c r="L36" s="56"/>
      <c r="M36" s="56"/>
      <c r="N36" s="56"/>
      <c r="O36" s="56"/>
      <c r="P36" s="56"/>
      <c r="U36" s="58"/>
      <c r="W36" s="58"/>
      <c r="X36" s="58"/>
    </row>
    <row r="37" spans="1:24">
      <c r="A37" s="63" t="s">
        <v>1435</v>
      </c>
      <c r="B37" s="64">
        <v>380581</v>
      </c>
      <c r="C37" s="56"/>
      <c r="D37" s="56"/>
      <c r="E37" s="56"/>
      <c r="F37" s="56"/>
      <c r="G37" s="56"/>
      <c r="H37" s="56"/>
      <c r="I37" s="56"/>
      <c r="J37" s="56"/>
      <c r="K37" s="56"/>
      <c r="L37" s="56"/>
      <c r="M37" s="56"/>
      <c r="N37" s="56"/>
      <c r="O37" s="56"/>
      <c r="P37" s="56"/>
      <c r="U37" s="58"/>
      <c r="W37" s="58"/>
      <c r="X37" s="58"/>
    </row>
    <row r="38" spans="1:24">
      <c r="A38" s="61" t="s">
        <v>1437</v>
      </c>
      <c r="B38" s="62">
        <v>274000</v>
      </c>
      <c r="C38" s="56"/>
      <c r="D38" s="59"/>
      <c r="E38" s="56"/>
      <c r="F38" s="56"/>
      <c r="G38" s="56"/>
      <c r="H38" s="56"/>
      <c r="I38" s="56"/>
      <c r="J38" s="56"/>
      <c r="K38" s="56"/>
      <c r="L38" s="56"/>
      <c r="M38" s="56"/>
      <c r="N38" s="56"/>
      <c r="O38" s="56"/>
      <c r="P38" s="56"/>
      <c r="U38" s="58"/>
      <c r="W38" s="58"/>
      <c r="X38" s="58"/>
    </row>
    <row r="39" spans="1:24">
      <c r="A39" s="63" t="s">
        <v>1439</v>
      </c>
      <c r="B39" s="64">
        <v>64473</v>
      </c>
      <c r="C39" s="56"/>
      <c r="D39" s="59"/>
      <c r="E39" s="56"/>
      <c r="F39" s="56"/>
      <c r="G39" s="56"/>
      <c r="H39" s="56"/>
      <c r="I39" s="56"/>
      <c r="J39" s="56"/>
      <c r="K39" s="56"/>
      <c r="L39" s="56"/>
      <c r="M39" s="56"/>
      <c r="N39" s="56"/>
      <c r="O39" s="56"/>
      <c r="P39" s="56"/>
    </row>
    <row r="40" spans="1:24">
      <c r="A40" s="56"/>
      <c r="B40" s="56"/>
      <c r="C40" s="56"/>
      <c r="D40" s="59"/>
      <c r="E40" s="56"/>
      <c r="F40" s="56"/>
      <c r="G40" s="56"/>
      <c r="H40" s="56"/>
      <c r="I40" s="56"/>
      <c r="J40" s="56"/>
      <c r="K40" s="56"/>
      <c r="L40" s="56"/>
      <c r="M40" s="56"/>
      <c r="N40" s="56"/>
      <c r="O40" s="56"/>
      <c r="P40" s="56"/>
    </row>
    <row r="41" spans="1:24">
      <c r="A41" s="78" t="s">
        <v>1771</v>
      </c>
      <c r="B41" s="78"/>
      <c r="C41" s="56"/>
      <c r="D41" s="56"/>
      <c r="E41" s="56"/>
      <c r="F41" s="56"/>
      <c r="G41" s="56"/>
      <c r="H41" s="56"/>
      <c r="I41" s="56"/>
      <c r="J41" s="56"/>
      <c r="K41" s="56"/>
      <c r="L41" s="56"/>
      <c r="M41" s="56"/>
      <c r="N41" s="56"/>
      <c r="O41" s="56"/>
      <c r="P41" s="56"/>
    </row>
    <row r="42" spans="1:24">
      <c r="A42" s="56"/>
      <c r="B42" s="56"/>
      <c r="C42" s="56"/>
      <c r="D42" s="56"/>
      <c r="E42" s="56"/>
      <c r="F42" s="56"/>
      <c r="G42" s="56"/>
      <c r="H42" s="56"/>
      <c r="I42" s="56"/>
      <c r="J42" s="56"/>
      <c r="K42" s="56"/>
      <c r="L42" s="56"/>
      <c r="M42" s="56"/>
      <c r="N42" s="56"/>
      <c r="O42" s="56"/>
      <c r="P42" s="56"/>
    </row>
    <row r="43" spans="1:24" hidden="1">
      <c r="A43" s="56"/>
      <c r="B43" s="56"/>
    </row>
  </sheetData>
  <mergeCells count="2">
    <mergeCell ref="A1:P1"/>
    <mergeCell ref="A41:B41"/>
  </mergeCells>
  <pageMargins left="0.7" right="0.7" top="0.75" bottom="0.75" header="0.3" footer="0.3"/>
  <pageSetup scale="73" orientation="landscape" horizontalDpi="4294967292" verticalDpi="0" r:id="rId1"/>
  <headerFooter>
    <oddFooter>&amp;LGeographic Heat Map&amp;CIndia &amp;Rwww.indzara.blogspot.com</oddFooter>
  </headerFooter>
  <drawing r:id="rId2"/>
  <legacy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E85AB-46FB-4BBD-A37A-CCAE4273EBD7}">
  <dimension ref="A1:C48"/>
  <sheetViews>
    <sheetView workbookViewId="0">
      <selection activeCell="F24" sqref="F24"/>
    </sheetView>
  </sheetViews>
  <sheetFormatPr defaultColWidth="8.77734375" defaultRowHeight="14.4"/>
  <cols>
    <col min="1" max="2" width="24.44140625" style="13" customWidth="1"/>
    <col min="3" max="3" width="43.44140625" style="13" customWidth="1"/>
    <col min="4" max="16384" width="8.77734375" style="13"/>
  </cols>
  <sheetData>
    <row r="1" spans="1:3" s="70" customFormat="1">
      <c r="A1" s="70" t="s">
        <v>37</v>
      </c>
      <c r="B1" s="70" t="s">
        <v>33</v>
      </c>
      <c r="C1" s="70" t="s">
        <v>1773</v>
      </c>
    </row>
    <row r="2" spans="1:3">
      <c r="A2" s="13" t="s">
        <v>1774</v>
      </c>
      <c r="B2" s="13" t="s">
        <v>1775</v>
      </c>
      <c r="C2" s="13">
        <v>2053</v>
      </c>
    </row>
    <row r="3" spans="1:3">
      <c r="A3" s="13" t="s">
        <v>1776</v>
      </c>
      <c r="B3" s="13" t="s">
        <v>1775</v>
      </c>
      <c r="C3" s="13">
        <v>1807</v>
      </c>
    </row>
    <row r="4" spans="1:3">
      <c r="A4" s="13" t="s">
        <v>1777</v>
      </c>
      <c r="B4" s="13" t="s">
        <v>1775</v>
      </c>
      <c r="C4" s="13">
        <v>1579</v>
      </c>
    </row>
    <row r="5" spans="1:3">
      <c r="A5" s="13" t="s">
        <v>217</v>
      </c>
      <c r="B5" s="13" t="s">
        <v>1775</v>
      </c>
      <c r="C5" s="13">
        <v>691</v>
      </c>
    </row>
    <row r="6" spans="1:3">
      <c r="A6" s="13" t="s">
        <v>1778</v>
      </c>
      <c r="B6" s="13" t="s">
        <v>1775</v>
      </c>
      <c r="C6" s="13">
        <v>426</v>
      </c>
    </row>
    <row r="7" spans="1:3">
      <c r="A7" s="13" t="s">
        <v>1779</v>
      </c>
      <c r="B7" s="13" t="s">
        <v>1775</v>
      </c>
      <c r="C7" s="13">
        <v>238</v>
      </c>
    </row>
    <row r="8" spans="1:3">
      <c r="A8" s="13" t="s">
        <v>1780</v>
      </c>
      <c r="B8" s="13" t="s">
        <v>1775</v>
      </c>
      <c r="C8" s="13">
        <v>227</v>
      </c>
    </row>
    <row r="9" spans="1:3">
      <c r="A9" s="13" t="s">
        <v>1781</v>
      </c>
      <c r="B9" s="13" t="s">
        <v>1775</v>
      </c>
      <c r="C9" s="13">
        <v>118</v>
      </c>
    </row>
    <row r="10" spans="1:3">
      <c r="A10" s="13" t="s">
        <v>1782</v>
      </c>
      <c r="B10" s="13" t="s">
        <v>1775</v>
      </c>
      <c r="C10" s="13">
        <v>73</v>
      </c>
    </row>
    <row r="11" spans="1:3">
      <c r="A11" s="13" t="s">
        <v>211</v>
      </c>
      <c r="B11" s="13" t="s">
        <v>1775</v>
      </c>
      <c r="C11" s="13">
        <v>63</v>
      </c>
    </row>
    <row r="12" spans="1:3">
      <c r="A12" s="13" t="s">
        <v>1783</v>
      </c>
      <c r="B12" s="13" t="s">
        <v>1784</v>
      </c>
      <c r="C12" s="13">
        <v>4600</v>
      </c>
    </row>
    <row r="13" spans="1:3">
      <c r="A13" s="13" t="s">
        <v>280</v>
      </c>
      <c r="B13" s="13" t="s">
        <v>1784</v>
      </c>
      <c r="C13" s="13">
        <v>3999</v>
      </c>
    </row>
    <row r="14" spans="1:3">
      <c r="A14" s="13" t="s">
        <v>221</v>
      </c>
      <c r="B14" s="13" t="s">
        <v>1784</v>
      </c>
      <c r="C14" s="13">
        <v>881</v>
      </c>
    </row>
    <row r="15" spans="1:3">
      <c r="A15" s="13" t="s">
        <v>67</v>
      </c>
      <c r="B15" s="13" t="s">
        <v>1784</v>
      </c>
      <c r="C15" s="13">
        <v>856</v>
      </c>
    </row>
    <row r="16" spans="1:3">
      <c r="A16" s="13" t="s">
        <v>123</v>
      </c>
      <c r="B16" s="13" t="s">
        <v>1784</v>
      </c>
      <c r="C16" s="13">
        <v>705</v>
      </c>
    </row>
    <row r="17" spans="1:3">
      <c r="A17" s="13" t="s">
        <v>187</v>
      </c>
      <c r="B17" s="13" t="s">
        <v>1784</v>
      </c>
      <c r="C17" s="13">
        <v>479</v>
      </c>
    </row>
    <row r="18" spans="1:3">
      <c r="A18" s="13" t="s">
        <v>73</v>
      </c>
      <c r="B18" s="13" t="s">
        <v>1784</v>
      </c>
      <c r="C18" s="13">
        <v>359</v>
      </c>
    </row>
    <row r="19" spans="1:3">
      <c r="A19" s="13" t="s">
        <v>1785</v>
      </c>
      <c r="B19" s="13" t="s">
        <v>1784</v>
      </c>
      <c r="C19" s="13">
        <v>333</v>
      </c>
    </row>
    <row r="20" spans="1:3">
      <c r="A20" s="13" t="s">
        <v>1786</v>
      </c>
      <c r="B20" s="13" t="s">
        <v>1784</v>
      </c>
      <c r="C20" s="13">
        <v>121</v>
      </c>
    </row>
    <row r="21" spans="1:3">
      <c r="A21" s="13" t="s">
        <v>1787</v>
      </c>
      <c r="B21" s="13" t="s">
        <v>1784</v>
      </c>
      <c r="C21" s="13">
        <v>25</v>
      </c>
    </row>
    <row r="22" spans="1:3">
      <c r="A22" s="13" t="s">
        <v>1788</v>
      </c>
      <c r="B22" s="13" t="s">
        <v>1789</v>
      </c>
      <c r="C22" s="13">
        <v>1995</v>
      </c>
    </row>
    <row r="23" spans="1:3">
      <c r="A23" s="13" t="s">
        <v>48</v>
      </c>
      <c r="B23" s="13" t="s">
        <v>1789</v>
      </c>
      <c r="C23" s="13">
        <v>1013</v>
      </c>
    </row>
    <row r="24" spans="1:3">
      <c r="A24" s="13" t="s">
        <v>1790</v>
      </c>
      <c r="B24" s="13" t="s">
        <v>1789</v>
      </c>
      <c r="C24" s="13">
        <v>142</v>
      </c>
    </row>
    <row r="25" spans="1:3">
      <c r="A25" s="13" t="s">
        <v>308</v>
      </c>
      <c r="B25" s="13" t="s">
        <v>1789</v>
      </c>
      <c r="C25" s="13">
        <v>79</v>
      </c>
    </row>
    <row r="26" spans="1:3">
      <c r="A26" s="13" t="s">
        <v>1791</v>
      </c>
      <c r="B26" s="13" t="s">
        <v>1789</v>
      </c>
      <c r="C26" s="13">
        <v>79</v>
      </c>
    </row>
    <row r="27" spans="1:3">
      <c r="A27" s="13" t="s">
        <v>111</v>
      </c>
      <c r="B27" s="13" t="s">
        <v>1792</v>
      </c>
      <c r="C27" s="13">
        <v>12349</v>
      </c>
    </row>
    <row r="28" spans="1:3">
      <c r="A28" s="13" t="s">
        <v>1793</v>
      </c>
      <c r="B28" s="13" t="s">
        <v>1792</v>
      </c>
      <c r="C28" s="13">
        <v>4465</v>
      </c>
    </row>
    <row r="29" spans="1:3">
      <c r="A29" s="13" t="s">
        <v>292</v>
      </c>
      <c r="B29" s="13" t="s">
        <v>1792</v>
      </c>
      <c r="C29" s="13">
        <v>4073</v>
      </c>
    </row>
    <row r="30" spans="1:3">
      <c r="A30" s="13" t="s">
        <v>1794</v>
      </c>
      <c r="B30" s="13" t="s">
        <v>1792</v>
      </c>
      <c r="C30" s="13">
        <v>3151</v>
      </c>
    </row>
    <row r="31" spans="1:3">
      <c r="A31" s="13" t="s">
        <v>1795</v>
      </c>
      <c r="B31" s="13" t="s">
        <v>1792</v>
      </c>
      <c r="C31" s="13">
        <v>1899</v>
      </c>
    </row>
    <row r="32" spans="1:3">
      <c r="A32" s="13" t="s">
        <v>425</v>
      </c>
      <c r="B32" s="13" t="s">
        <v>1792</v>
      </c>
      <c r="C32" s="13">
        <v>1004</v>
      </c>
    </row>
    <row r="33" spans="1:3">
      <c r="A33" s="13" t="s">
        <v>1796</v>
      </c>
      <c r="B33" s="13" t="s">
        <v>1792</v>
      </c>
      <c r="C33" s="13">
        <v>16</v>
      </c>
    </row>
    <row r="34" spans="1:3">
      <c r="A34" s="13" t="s">
        <v>56</v>
      </c>
      <c r="B34" s="13" t="s">
        <v>1797</v>
      </c>
      <c r="C34" s="13">
        <v>12354</v>
      </c>
    </row>
    <row r="35" spans="1:3">
      <c r="A35" s="13" t="s">
        <v>151</v>
      </c>
      <c r="B35" s="13" t="s">
        <v>1797</v>
      </c>
      <c r="C35" s="13">
        <v>4460</v>
      </c>
    </row>
    <row r="36" spans="1:3">
      <c r="A36" s="13" t="s">
        <v>1798</v>
      </c>
      <c r="B36" s="13" t="s">
        <v>1799</v>
      </c>
      <c r="C36" s="13">
        <v>11227</v>
      </c>
    </row>
    <row r="37" spans="1:3">
      <c r="A37" s="13" t="s">
        <v>1800</v>
      </c>
      <c r="B37" s="13" t="s">
        <v>1799</v>
      </c>
      <c r="C37" s="13">
        <v>1672</v>
      </c>
    </row>
    <row r="38" spans="1:3">
      <c r="A38" s="13" t="s">
        <v>1801</v>
      </c>
      <c r="B38" s="13" t="s">
        <v>1799</v>
      </c>
      <c r="C38" s="13">
        <v>826</v>
      </c>
    </row>
    <row r="39" spans="1:3">
      <c r="A39" s="13" t="s">
        <v>1802</v>
      </c>
      <c r="B39" s="13" t="s">
        <v>1799</v>
      </c>
      <c r="C39" s="13">
        <v>261</v>
      </c>
    </row>
    <row r="40" spans="1:3">
      <c r="A40" s="13" t="s">
        <v>1803</v>
      </c>
      <c r="B40" s="13" t="s">
        <v>1799</v>
      </c>
      <c r="C40" s="13">
        <v>55</v>
      </c>
    </row>
    <row r="41" spans="1:3">
      <c r="A41" s="13" t="s">
        <v>107</v>
      </c>
      <c r="B41" s="13" t="s">
        <v>1804</v>
      </c>
      <c r="C41" s="13">
        <v>2605</v>
      </c>
    </row>
    <row r="42" spans="1:3">
      <c r="A42" s="13" t="s">
        <v>263</v>
      </c>
      <c r="B42" s="13" t="s">
        <v>1804</v>
      </c>
      <c r="C42" s="13">
        <v>2456</v>
      </c>
    </row>
    <row r="43" spans="1:3">
      <c r="A43" s="13" t="s">
        <v>382</v>
      </c>
      <c r="B43" s="13" t="s">
        <v>1804</v>
      </c>
      <c r="C43" s="13">
        <v>2410</v>
      </c>
    </row>
    <row r="44" spans="1:3">
      <c r="A44" s="13" t="s">
        <v>158</v>
      </c>
      <c r="B44" s="13" t="s">
        <v>1804</v>
      </c>
      <c r="C44" s="13">
        <v>924</v>
      </c>
    </row>
    <row r="45" spans="1:3">
      <c r="A45" s="13" t="s">
        <v>1805</v>
      </c>
      <c r="B45" s="13" t="s">
        <v>1804</v>
      </c>
      <c r="C45" s="13">
        <v>619</v>
      </c>
    </row>
    <row r="46" spans="1:3">
      <c r="A46" s="13" t="s">
        <v>1806</v>
      </c>
      <c r="B46" s="13" t="s">
        <v>1804</v>
      </c>
      <c r="C46" s="13">
        <v>545</v>
      </c>
    </row>
    <row r="47" spans="1:3">
      <c r="A47" s="13" t="s">
        <v>299</v>
      </c>
      <c r="B47" s="13" t="s">
        <v>1804</v>
      </c>
      <c r="C47" s="13">
        <v>135</v>
      </c>
    </row>
    <row r="48" spans="1:3">
      <c r="A48" s="13" t="s">
        <v>1807</v>
      </c>
      <c r="B48" s="13" t="s">
        <v>1804</v>
      </c>
      <c r="C48" s="13">
        <v>96</v>
      </c>
    </row>
  </sheetData>
  <pageMargins left="0.7" right="0.7" top="0.75" bottom="0.75" header="0.3" footer="0.3"/>
  <pageSetup paperSize="9" orientation="portrait" verticalDpi="0"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22F65-F274-4036-BC1C-E1C9BB3A37E1}">
  <dimension ref="A1:IB11926"/>
  <sheetViews>
    <sheetView topLeftCell="K1" zoomScaleNormal="100" workbookViewId="0">
      <selection activeCell="A8" sqref="A8"/>
    </sheetView>
  </sheetViews>
  <sheetFormatPr defaultColWidth="0" defaultRowHeight="14.4" customHeight="1" zeroHeight="1"/>
  <cols>
    <col min="1" max="1" width="11.6640625" style="13" customWidth="1"/>
    <col min="2" max="231" width="0.44140625" style="13" customWidth="1"/>
    <col min="232" max="233" width="9.109375" style="13" customWidth="1"/>
    <col min="234" max="234" width="9.109375" style="13" hidden="1" customWidth="1"/>
    <col min="235" max="235" width="18.6640625" style="13" hidden="1" customWidth="1"/>
    <col min="236" max="236" width="25.88671875" style="13" hidden="1" customWidth="1"/>
    <col min="237" max="16384" width="9.109375" style="13" hidden="1"/>
  </cols>
  <sheetData>
    <row r="1" spans="1:233">
      <c r="A1" s="56"/>
      <c r="B1" s="56"/>
      <c r="C1" s="56"/>
      <c r="D1" s="56"/>
      <c r="E1" s="56"/>
      <c r="F1" s="56"/>
      <c r="G1" s="56"/>
      <c r="H1" s="56"/>
      <c r="I1" s="56"/>
      <c r="J1" s="56"/>
      <c r="K1" s="56"/>
      <c r="L1" s="56"/>
      <c r="M1" s="56"/>
      <c r="N1" s="56"/>
      <c r="O1" s="56"/>
      <c r="P1" s="56"/>
      <c r="Q1" s="56"/>
      <c r="R1" s="56"/>
      <c r="S1" s="56"/>
      <c r="T1" s="56"/>
      <c r="U1" s="56"/>
      <c r="V1" s="56"/>
      <c r="W1" s="56"/>
      <c r="X1" s="56"/>
      <c r="Y1" s="56"/>
      <c r="Z1" s="56"/>
      <c r="AA1" s="56"/>
      <c r="AB1" s="56"/>
      <c r="AC1" s="56"/>
      <c r="AD1" s="56"/>
      <c r="AE1" s="56"/>
      <c r="AF1" s="56"/>
      <c r="AG1" s="56"/>
      <c r="AH1" s="56"/>
      <c r="AI1" s="56"/>
      <c r="AJ1" s="56"/>
      <c r="AK1" s="56"/>
      <c r="AL1" s="56"/>
      <c r="AM1" s="56"/>
      <c r="AN1" s="56"/>
      <c r="AO1" s="56"/>
      <c r="AP1" s="56"/>
      <c r="AQ1" s="56"/>
      <c r="AR1" s="56"/>
      <c r="AS1" s="56"/>
      <c r="AT1" s="56"/>
      <c r="AU1" s="56"/>
      <c r="AV1" s="56"/>
      <c r="AW1" s="56"/>
      <c r="AX1" s="56"/>
      <c r="AY1" s="56"/>
      <c r="AZ1" s="56"/>
      <c r="BA1" s="56"/>
      <c r="BB1" s="56"/>
      <c r="BC1" s="56"/>
      <c r="BD1" s="56"/>
      <c r="BE1" s="56"/>
      <c r="BF1" s="56"/>
      <c r="BG1" s="56"/>
      <c r="BH1" s="56"/>
      <c r="BI1" s="56"/>
      <c r="BJ1" s="56"/>
      <c r="BK1" s="56"/>
      <c r="BL1" s="56"/>
      <c r="BM1" s="56"/>
      <c r="BN1" s="56"/>
      <c r="BO1" s="56"/>
      <c r="BP1" s="56"/>
      <c r="BQ1" s="56"/>
      <c r="BR1" s="56"/>
      <c r="BS1" s="56"/>
      <c r="BT1" s="56"/>
      <c r="BU1" s="56"/>
      <c r="BV1" s="56"/>
      <c r="BW1" s="56"/>
      <c r="BX1" s="56"/>
      <c r="BY1" s="56"/>
      <c r="BZ1" s="56"/>
      <c r="CA1" s="56"/>
      <c r="CB1" s="56"/>
      <c r="CC1" s="56"/>
      <c r="CD1" s="56"/>
      <c r="CE1" s="56"/>
      <c r="CF1" s="56"/>
      <c r="CG1" s="56"/>
      <c r="CH1" s="56"/>
      <c r="CI1" s="56"/>
      <c r="CJ1" s="56"/>
      <c r="CK1" s="56"/>
      <c r="CL1" s="56"/>
      <c r="CM1" s="56"/>
      <c r="CN1" s="56"/>
      <c r="CO1" s="56"/>
      <c r="CP1" s="56"/>
      <c r="CQ1" s="56"/>
      <c r="CR1" s="56"/>
      <c r="CS1" s="56"/>
      <c r="CT1" s="56"/>
      <c r="CU1" s="56"/>
      <c r="CV1" s="56"/>
      <c r="CW1" s="56"/>
      <c r="CX1" s="56"/>
      <c r="CY1" s="56"/>
      <c r="CZ1" s="56"/>
      <c r="DA1" s="56"/>
      <c r="DB1" s="56"/>
      <c r="DC1" s="56"/>
      <c r="DD1" s="56"/>
      <c r="DE1" s="56"/>
      <c r="DF1" s="56"/>
      <c r="DG1" s="56"/>
      <c r="DH1" s="56"/>
      <c r="DI1" s="56"/>
      <c r="DJ1" s="56"/>
      <c r="DK1" s="56"/>
      <c r="DL1" s="56"/>
      <c r="DM1" s="56"/>
      <c r="DN1" s="56"/>
      <c r="DO1" s="56"/>
      <c r="DP1" s="56"/>
      <c r="DQ1" s="56"/>
      <c r="DR1" s="56"/>
      <c r="DS1" s="56"/>
      <c r="DT1" s="56"/>
      <c r="DU1" s="56"/>
      <c r="DV1" s="56"/>
      <c r="DW1" s="56"/>
      <c r="DX1" s="56"/>
      <c r="DY1" s="56"/>
      <c r="DZ1" s="56"/>
      <c r="EA1" s="56"/>
      <c r="EB1" s="56"/>
      <c r="EC1" s="56"/>
      <c r="ED1" s="56"/>
      <c r="EE1" s="56"/>
      <c r="EF1" s="56"/>
      <c r="EG1" s="56"/>
      <c r="EH1" s="56"/>
      <c r="EI1" s="56"/>
      <c r="EJ1" s="56"/>
      <c r="EK1" s="56"/>
      <c r="EL1" s="56"/>
      <c r="EM1" s="56"/>
      <c r="EN1" s="56"/>
      <c r="EO1" s="56"/>
      <c r="EP1" s="56"/>
      <c r="EQ1" s="56"/>
      <c r="ER1" s="56"/>
      <c r="ES1" s="56"/>
      <c r="ET1" s="56"/>
      <c r="EU1" s="56"/>
      <c r="EV1" s="56"/>
      <c r="EW1" s="56"/>
      <c r="EX1" s="56"/>
      <c r="EY1" s="56"/>
      <c r="EZ1" s="56"/>
      <c r="FA1" s="56"/>
      <c r="FB1" s="56"/>
      <c r="FC1" s="56"/>
      <c r="FD1" s="56"/>
      <c r="FE1" s="56"/>
      <c r="FF1" s="56"/>
      <c r="FG1" s="56"/>
      <c r="FH1" s="56"/>
      <c r="FI1" s="56"/>
      <c r="FJ1" s="56"/>
      <c r="FK1" s="56"/>
      <c r="FL1" s="56"/>
      <c r="FM1" s="56"/>
      <c r="FN1" s="56"/>
      <c r="FO1" s="56"/>
      <c r="FP1" s="56"/>
      <c r="FQ1" s="56"/>
      <c r="FR1" s="56"/>
      <c r="FS1" s="56"/>
      <c r="FT1" s="56"/>
      <c r="FU1" s="56"/>
      <c r="FV1" s="56"/>
      <c r="FW1" s="56"/>
      <c r="FX1" s="56"/>
      <c r="FY1" s="56"/>
      <c r="FZ1" s="56"/>
      <c r="GA1" s="56"/>
      <c r="GB1" s="56"/>
      <c r="GC1" s="56"/>
      <c r="GD1" s="56"/>
      <c r="GE1" s="56"/>
      <c r="GF1" s="56"/>
      <c r="GG1" s="56"/>
      <c r="GH1" s="56"/>
      <c r="GI1" s="56"/>
      <c r="GJ1" s="56"/>
      <c r="GK1" s="56"/>
      <c r="GL1" s="56"/>
      <c r="GM1" s="56"/>
      <c r="GN1" s="56"/>
      <c r="GO1" s="56"/>
      <c r="GP1" s="56"/>
      <c r="GQ1" s="56"/>
      <c r="GR1" s="56"/>
      <c r="GS1" s="56"/>
      <c r="GT1" s="56"/>
      <c r="GU1" s="56"/>
      <c r="GV1" s="56"/>
      <c r="GW1" s="56"/>
      <c r="GX1" s="56"/>
      <c r="GY1" s="56"/>
      <c r="GZ1" s="56"/>
      <c r="HA1" s="56"/>
      <c r="HB1" s="56"/>
      <c r="HC1" s="56"/>
      <c r="HD1" s="56"/>
      <c r="HE1" s="56"/>
      <c r="HF1" s="56"/>
      <c r="HG1" s="56"/>
      <c r="HH1" s="56"/>
      <c r="HI1" s="56"/>
      <c r="HJ1" s="56"/>
      <c r="HK1" s="56"/>
      <c r="HL1" s="56"/>
      <c r="HM1" s="56"/>
      <c r="HN1" s="56"/>
      <c r="HO1" s="56"/>
      <c r="HP1" s="56"/>
      <c r="HQ1" s="56"/>
      <c r="HR1" s="56"/>
      <c r="HS1" s="56"/>
      <c r="HT1" s="56"/>
      <c r="HU1" s="56"/>
      <c r="HV1" s="56"/>
      <c r="HW1" s="56"/>
      <c r="HX1" s="56"/>
      <c r="HY1" s="56"/>
    </row>
    <row r="2" spans="1:233" ht="1.5" customHeight="1">
      <c r="A2" s="56"/>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c r="FH2" s="56"/>
      <c r="FI2" s="56"/>
      <c r="FJ2" s="56"/>
      <c r="FK2" s="56"/>
      <c r="FL2" s="56"/>
      <c r="FM2" s="56"/>
      <c r="FN2" s="56"/>
      <c r="FO2" s="56"/>
      <c r="FP2" s="56"/>
      <c r="FQ2" s="56"/>
      <c r="FR2" s="56"/>
      <c r="FS2" s="56"/>
      <c r="FT2" s="56"/>
      <c r="FU2" s="56"/>
      <c r="FV2" s="56"/>
      <c r="FW2" s="56"/>
      <c r="FX2" s="56"/>
      <c r="FY2" s="56"/>
      <c r="FZ2" s="56"/>
      <c r="GA2" s="56"/>
      <c r="GB2" s="56"/>
      <c r="GC2" s="56"/>
      <c r="GD2" s="56"/>
      <c r="GE2" s="56"/>
      <c r="GF2" s="56"/>
      <c r="GG2" s="56"/>
      <c r="GH2" s="56"/>
      <c r="GI2" s="56"/>
      <c r="GJ2" s="56"/>
      <c r="GK2" s="56"/>
      <c r="GL2" s="56"/>
      <c r="GM2" s="56"/>
      <c r="GN2" s="56"/>
      <c r="GO2" s="56"/>
      <c r="GP2" s="56"/>
      <c r="GQ2" s="56"/>
      <c r="GR2" s="56"/>
      <c r="GS2" s="56"/>
      <c r="GT2" s="56"/>
      <c r="GU2" s="56"/>
      <c r="GV2" s="56"/>
      <c r="GW2" s="56"/>
      <c r="GX2" s="56"/>
      <c r="GY2" s="56"/>
      <c r="GZ2" s="56"/>
      <c r="HA2" s="56"/>
      <c r="HB2" s="56"/>
      <c r="HC2" s="56"/>
      <c r="HD2" s="56"/>
      <c r="HE2" s="56"/>
      <c r="HF2" s="56"/>
      <c r="HG2" s="56"/>
      <c r="HH2" s="56"/>
      <c r="HI2" s="56"/>
      <c r="HJ2" s="56"/>
      <c r="HK2" s="56"/>
      <c r="HL2" s="56"/>
      <c r="HM2" s="56"/>
      <c r="HN2" s="56"/>
      <c r="HO2" s="56"/>
      <c r="HP2" s="56"/>
      <c r="HQ2" s="56"/>
      <c r="HR2" s="56"/>
      <c r="HS2" s="56"/>
      <c r="HT2" s="56"/>
      <c r="HU2" s="56"/>
      <c r="HV2" s="56"/>
      <c r="HW2" s="56"/>
      <c r="HX2" s="56"/>
      <c r="HY2" s="56"/>
    </row>
    <row r="3" spans="1:233" ht="1.5" customHeight="1">
      <c r="A3" s="56"/>
      <c r="B3" s="56"/>
      <c r="C3" s="56"/>
      <c r="D3" s="56"/>
      <c r="E3" s="56"/>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c r="GB3" s="56"/>
      <c r="GC3" s="56"/>
      <c r="GD3" s="56"/>
      <c r="GE3" s="56"/>
      <c r="GF3" s="56"/>
      <c r="GG3" s="56"/>
      <c r="GH3" s="56"/>
      <c r="GI3" s="56"/>
      <c r="GJ3" s="56"/>
      <c r="GK3" s="56"/>
      <c r="GL3" s="56"/>
      <c r="GM3" s="56"/>
      <c r="GN3" s="56"/>
      <c r="GO3" s="56"/>
      <c r="GP3" s="56"/>
      <c r="GQ3" s="56"/>
      <c r="GR3" s="56"/>
      <c r="GS3" s="56"/>
      <c r="GT3" s="56"/>
      <c r="GU3" s="56"/>
      <c r="GV3" s="56"/>
      <c r="GW3" s="56"/>
      <c r="GX3" s="56"/>
      <c r="GY3" s="56"/>
      <c r="GZ3" s="56"/>
      <c r="HA3" s="56"/>
      <c r="HB3" s="56"/>
      <c r="HC3" s="56"/>
      <c r="HD3" s="56"/>
      <c r="HE3" s="56"/>
      <c r="HF3" s="56"/>
      <c r="HG3" s="56"/>
      <c r="HH3" s="56"/>
      <c r="HI3" s="56"/>
      <c r="HJ3" s="56"/>
      <c r="HK3" s="56"/>
      <c r="HL3" s="56"/>
      <c r="HM3" s="56"/>
      <c r="HN3" s="56"/>
      <c r="HO3" s="56"/>
      <c r="HP3" s="56"/>
      <c r="HQ3" s="56"/>
      <c r="HR3" s="56"/>
      <c r="HS3" s="56"/>
      <c r="HT3" s="56"/>
      <c r="HU3" s="56"/>
      <c r="HV3" s="56"/>
      <c r="HW3" s="56"/>
      <c r="HX3" s="56"/>
      <c r="HY3" s="56"/>
    </row>
    <row r="4" spans="1:233" ht="1.5" customHeight="1">
      <c r="A4" s="56"/>
      <c r="B4" s="56"/>
      <c r="C4" s="56"/>
      <c r="D4" s="56"/>
      <c r="E4" s="56"/>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c r="CO4" s="56"/>
      <c r="CP4" s="56"/>
      <c r="CQ4" s="56"/>
      <c r="CR4" s="56"/>
      <c r="CS4" s="56"/>
      <c r="CT4" s="56"/>
      <c r="CU4" s="56"/>
      <c r="CV4" s="56"/>
      <c r="CW4" s="56"/>
      <c r="CX4" s="56"/>
      <c r="CY4" s="56"/>
      <c r="CZ4" s="56"/>
      <c r="DA4" s="56"/>
      <c r="DB4" s="56"/>
      <c r="DC4" s="56"/>
      <c r="DD4" s="56"/>
      <c r="DE4" s="56"/>
      <c r="DF4" s="56"/>
      <c r="DG4" s="56"/>
      <c r="DH4" s="56"/>
      <c r="DI4" s="56"/>
      <c r="DJ4" s="56"/>
      <c r="DK4" s="56"/>
      <c r="DL4" s="56"/>
      <c r="DM4" s="56"/>
      <c r="DN4" s="56"/>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56"/>
      <c r="FE4" s="56"/>
      <c r="FF4" s="56"/>
      <c r="FG4" s="56"/>
      <c r="FH4" s="56"/>
      <c r="FI4" s="56"/>
      <c r="FJ4" s="56"/>
      <c r="FK4" s="56"/>
      <c r="FL4" s="56"/>
      <c r="FM4" s="56"/>
      <c r="FN4" s="56"/>
      <c r="FO4" s="56"/>
      <c r="FP4" s="56"/>
      <c r="FQ4" s="56"/>
      <c r="FR4" s="56"/>
      <c r="FS4" s="56"/>
      <c r="FT4" s="56"/>
      <c r="FU4" s="56"/>
      <c r="FV4" s="56"/>
      <c r="FW4" s="56"/>
      <c r="FX4" s="56"/>
      <c r="FY4" s="56"/>
      <c r="FZ4" s="56"/>
      <c r="GA4" s="56"/>
      <c r="GB4" s="56"/>
      <c r="GC4" s="56"/>
      <c r="GD4" s="56"/>
      <c r="GE4" s="56"/>
      <c r="GF4" s="56"/>
      <c r="GG4" s="56"/>
      <c r="GH4" s="56"/>
      <c r="GI4" s="56"/>
      <c r="GJ4" s="56"/>
      <c r="GK4" s="56"/>
      <c r="GL4" s="56"/>
      <c r="GM4" s="56"/>
      <c r="GN4" s="56"/>
      <c r="GO4" s="56"/>
      <c r="GP4" s="56"/>
      <c r="GQ4" s="56"/>
      <c r="GR4" s="56"/>
      <c r="GS4" s="56"/>
      <c r="GT4" s="56"/>
      <c r="GU4" s="56"/>
      <c r="GV4" s="56"/>
      <c r="GW4" s="56"/>
      <c r="GX4" s="56"/>
      <c r="GY4" s="56"/>
      <c r="GZ4" s="56"/>
      <c r="HA4" s="56"/>
      <c r="HB4" s="56"/>
      <c r="HC4" s="56"/>
      <c r="HD4" s="56"/>
      <c r="HE4" s="56"/>
      <c r="HF4" s="56"/>
      <c r="HG4" s="56"/>
      <c r="HH4" s="56"/>
      <c r="HI4" s="56"/>
      <c r="HJ4" s="56"/>
      <c r="HK4" s="56"/>
      <c r="HL4" s="56"/>
      <c r="HM4" s="56"/>
      <c r="HN4" s="56"/>
      <c r="HO4" s="56"/>
      <c r="HP4" s="56"/>
      <c r="HQ4" s="56"/>
      <c r="HR4" s="56"/>
      <c r="HS4" s="56"/>
      <c r="HT4" s="56"/>
      <c r="HU4" s="56"/>
      <c r="HV4" s="56"/>
      <c r="HW4" s="56"/>
      <c r="HX4" s="56"/>
      <c r="HY4" s="56"/>
    </row>
    <row r="5" spans="1:233" ht="1.5" customHeight="1">
      <c r="A5" s="56"/>
      <c r="B5" s="56"/>
      <c r="C5" s="56"/>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6"/>
      <c r="BT5" s="56"/>
      <c r="BU5" s="56"/>
      <c r="BV5" s="56"/>
      <c r="BW5" s="56"/>
      <c r="BX5" s="56"/>
      <c r="BY5" s="56"/>
      <c r="BZ5" s="56"/>
      <c r="CA5" s="56"/>
      <c r="CB5" s="56"/>
      <c r="CC5" s="56"/>
      <c r="CD5" s="56"/>
      <c r="CE5" s="56"/>
      <c r="CF5" s="56"/>
      <c r="CG5" s="56"/>
      <c r="CH5" s="56"/>
      <c r="CI5" s="56"/>
      <c r="CJ5" s="56"/>
      <c r="CK5" s="56"/>
      <c r="CL5" s="56"/>
      <c r="CM5" s="56"/>
      <c r="CN5" s="56"/>
      <c r="CO5" s="56"/>
      <c r="CP5" s="56"/>
      <c r="CQ5" s="56"/>
      <c r="CR5" s="56"/>
      <c r="CS5" s="56"/>
      <c r="CT5" s="56"/>
      <c r="CU5" s="56"/>
      <c r="CV5" s="56"/>
      <c r="CW5" s="56"/>
      <c r="CX5" s="56"/>
      <c r="CY5" s="56"/>
      <c r="CZ5" s="56"/>
      <c r="DA5" s="56"/>
      <c r="DB5" s="56"/>
      <c r="DC5" s="56"/>
      <c r="DD5" s="56"/>
      <c r="DE5" s="56"/>
      <c r="DF5" s="56"/>
      <c r="DG5" s="56"/>
      <c r="DH5" s="56"/>
      <c r="DI5" s="56"/>
      <c r="DJ5" s="56"/>
      <c r="DK5" s="56"/>
      <c r="DL5" s="56"/>
      <c r="DM5" s="56"/>
      <c r="DN5" s="56"/>
      <c r="DO5" s="56"/>
      <c r="DP5" s="56"/>
      <c r="DQ5" s="56"/>
      <c r="DR5" s="56"/>
      <c r="DS5" s="56"/>
      <c r="DT5" s="56"/>
      <c r="DU5" s="56"/>
      <c r="DV5" s="56"/>
      <c r="DW5" s="56"/>
      <c r="DX5" s="56"/>
      <c r="DY5" s="56"/>
      <c r="DZ5" s="56"/>
      <c r="EA5" s="56"/>
      <c r="EB5" s="56"/>
      <c r="EC5" s="56"/>
      <c r="ED5" s="56"/>
      <c r="EE5" s="56"/>
      <c r="EF5" s="56"/>
      <c r="EG5" s="56"/>
      <c r="EH5" s="56"/>
      <c r="EI5" s="56"/>
      <c r="EJ5" s="56"/>
      <c r="EK5" s="56"/>
      <c r="EL5" s="56"/>
      <c r="EM5" s="56"/>
      <c r="EN5" s="56"/>
      <c r="EO5" s="56"/>
      <c r="EP5" s="56"/>
      <c r="EQ5" s="56"/>
      <c r="ER5" s="56"/>
      <c r="ES5" s="56"/>
      <c r="ET5" s="56"/>
      <c r="EU5" s="56"/>
      <c r="EV5" s="56"/>
      <c r="EW5" s="56"/>
      <c r="EX5" s="56"/>
      <c r="EY5" s="56"/>
      <c r="EZ5" s="56"/>
      <c r="FA5" s="56"/>
      <c r="FB5" s="56"/>
      <c r="FC5" s="56"/>
      <c r="FD5" s="56"/>
      <c r="FE5" s="56"/>
      <c r="FF5" s="56"/>
      <c r="FG5" s="56"/>
      <c r="FH5" s="56"/>
      <c r="FI5" s="56"/>
      <c r="FJ5" s="56"/>
      <c r="FK5" s="56"/>
      <c r="FL5" s="56"/>
      <c r="FM5" s="56"/>
      <c r="FN5" s="56"/>
      <c r="FO5" s="56"/>
      <c r="FP5" s="56"/>
      <c r="FQ5" s="56"/>
      <c r="FR5" s="56"/>
      <c r="FS5" s="56"/>
      <c r="FT5" s="56"/>
      <c r="FU5" s="56"/>
      <c r="FV5" s="56"/>
      <c r="FW5" s="56"/>
      <c r="FX5" s="56"/>
      <c r="FY5" s="56"/>
      <c r="FZ5" s="56"/>
      <c r="GA5" s="56"/>
      <c r="GB5" s="56"/>
      <c r="GC5" s="56"/>
      <c r="GD5" s="56"/>
      <c r="GE5" s="56"/>
      <c r="GF5" s="56"/>
      <c r="GG5" s="56"/>
      <c r="GH5" s="56"/>
      <c r="GI5" s="56"/>
      <c r="GJ5" s="56"/>
      <c r="GK5" s="56"/>
      <c r="GL5" s="56"/>
      <c r="GM5" s="56"/>
      <c r="GN5" s="56"/>
      <c r="GO5" s="56"/>
      <c r="GP5" s="56"/>
      <c r="GQ5" s="56"/>
      <c r="GR5" s="56"/>
      <c r="GS5" s="56"/>
      <c r="GT5" s="56"/>
      <c r="GU5" s="56"/>
      <c r="GV5" s="56"/>
      <c r="GW5" s="56"/>
      <c r="GX5" s="56"/>
      <c r="GY5" s="56"/>
      <c r="GZ5" s="56"/>
      <c r="HA5" s="56"/>
      <c r="HB5" s="56"/>
      <c r="HC5" s="56"/>
      <c r="HD5" s="56"/>
      <c r="HE5" s="56"/>
      <c r="HF5" s="56"/>
      <c r="HG5" s="56"/>
      <c r="HH5" s="56"/>
      <c r="HI5" s="56"/>
      <c r="HJ5" s="56"/>
      <c r="HK5" s="56"/>
      <c r="HL5" s="56"/>
      <c r="HM5" s="56"/>
      <c r="HN5" s="56"/>
      <c r="HO5" s="56"/>
      <c r="HP5" s="56"/>
      <c r="HQ5" s="56"/>
      <c r="HR5" s="56"/>
      <c r="HS5" s="56"/>
      <c r="HT5" s="56"/>
      <c r="HU5" s="56"/>
      <c r="HV5" s="56"/>
      <c r="HW5" s="56"/>
      <c r="HX5" s="56"/>
      <c r="HY5" s="56"/>
    </row>
    <row r="6" spans="1:233" ht="1.5" customHeight="1">
      <c r="A6" s="56"/>
      <c r="B6" s="56"/>
      <c r="C6" s="56"/>
      <c r="D6" s="56"/>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c r="AO6" s="56"/>
      <c r="AP6" s="56"/>
      <c r="AQ6" s="56"/>
      <c r="AR6" s="56"/>
      <c r="AS6" s="56"/>
      <c r="AT6" s="56"/>
      <c r="AU6" s="56"/>
      <c r="AV6" s="56"/>
      <c r="AW6" s="56"/>
      <c r="AX6" s="56"/>
      <c r="AY6" s="56"/>
      <c r="AZ6" s="56"/>
      <c r="BA6" s="56"/>
      <c r="BB6" s="56"/>
      <c r="BC6" s="56"/>
      <c r="BD6" s="56"/>
      <c r="BE6" s="56"/>
      <c r="BF6" s="56"/>
      <c r="BG6" s="56"/>
      <c r="BH6" s="56"/>
      <c r="BI6" s="56"/>
      <c r="BJ6" s="56"/>
      <c r="BK6" s="56"/>
      <c r="BL6" s="56"/>
      <c r="BM6" s="56"/>
      <c r="BN6" s="56"/>
      <c r="BO6" s="56"/>
      <c r="BP6" s="56"/>
      <c r="BQ6" s="56"/>
      <c r="BR6" s="56"/>
      <c r="BS6" s="56"/>
      <c r="BT6" s="56"/>
      <c r="BU6" s="56"/>
      <c r="BV6" s="56"/>
      <c r="BW6" s="56"/>
      <c r="BX6" s="56"/>
      <c r="BY6" s="56"/>
      <c r="BZ6" s="56"/>
      <c r="CA6" s="56"/>
      <c r="CB6" s="56"/>
      <c r="CC6" s="56"/>
      <c r="CD6" s="56"/>
      <c r="CE6" s="56"/>
      <c r="CF6" s="56"/>
      <c r="CG6" s="56"/>
      <c r="CH6" s="56"/>
      <c r="CI6" s="56"/>
      <c r="CJ6" s="56"/>
      <c r="CK6" s="56"/>
      <c r="CL6" s="56"/>
      <c r="CM6" s="56"/>
      <c r="CN6" s="56"/>
      <c r="CO6" s="56"/>
      <c r="CP6" s="56"/>
      <c r="CQ6" s="56"/>
      <c r="CR6" s="56"/>
      <c r="CS6" s="56"/>
      <c r="CT6" s="56"/>
      <c r="CU6" s="56"/>
      <c r="CV6" s="56"/>
      <c r="CW6" s="56"/>
      <c r="CX6" s="56"/>
      <c r="CY6" s="56"/>
      <c r="CZ6" s="56"/>
      <c r="DA6" s="56"/>
      <c r="DB6" s="56"/>
      <c r="DC6" s="56"/>
      <c r="DD6" s="56"/>
      <c r="DE6" s="56"/>
      <c r="DF6" s="56"/>
      <c r="DG6" s="56"/>
      <c r="DH6" s="56"/>
      <c r="DI6" s="56"/>
      <c r="DJ6" s="56"/>
      <c r="DK6" s="56"/>
      <c r="DL6" s="56"/>
      <c r="DM6" s="56"/>
      <c r="DN6" s="56"/>
      <c r="DO6" s="56"/>
      <c r="DP6" s="56"/>
      <c r="DQ6" s="56"/>
      <c r="DR6" s="56"/>
      <c r="DS6" s="56"/>
      <c r="DT6" s="56"/>
      <c r="DU6" s="56"/>
      <c r="DV6" s="56"/>
      <c r="DW6" s="56"/>
      <c r="DX6" s="56"/>
      <c r="DY6" s="56"/>
      <c r="DZ6" s="56"/>
      <c r="EA6" s="56"/>
      <c r="EB6" s="56"/>
      <c r="EC6" s="56"/>
      <c r="ED6" s="56"/>
      <c r="EE6" s="56"/>
      <c r="EF6" s="56"/>
      <c r="EG6" s="56"/>
      <c r="EH6" s="56"/>
      <c r="EI6" s="56"/>
      <c r="EJ6" s="56"/>
      <c r="EK6" s="56"/>
      <c r="EL6" s="56"/>
      <c r="EM6" s="56"/>
      <c r="EN6" s="56"/>
      <c r="EO6" s="56"/>
      <c r="EP6" s="56"/>
      <c r="EQ6" s="56"/>
      <c r="ER6" s="56"/>
      <c r="ES6" s="56"/>
      <c r="ET6" s="56"/>
      <c r="EU6" s="56"/>
      <c r="EV6" s="56"/>
      <c r="EW6" s="56"/>
      <c r="EX6" s="56"/>
      <c r="EY6" s="56"/>
      <c r="EZ6" s="56"/>
      <c r="FA6" s="56"/>
      <c r="FB6" s="56"/>
      <c r="FC6" s="56"/>
      <c r="FD6" s="56"/>
      <c r="FE6" s="56"/>
      <c r="FF6" s="56"/>
      <c r="FG6" s="56"/>
      <c r="FH6" s="56"/>
      <c r="FI6" s="56"/>
      <c r="FJ6" s="56"/>
      <c r="FK6" s="56"/>
      <c r="FL6" s="56"/>
      <c r="FM6" s="56"/>
      <c r="FN6" s="56"/>
      <c r="FO6" s="56"/>
      <c r="FP6" s="56"/>
      <c r="FQ6" s="56"/>
      <c r="FR6" s="56"/>
      <c r="FS6" s="56"/>
      <c r="FT6" s="56"/>
      <c r="FU6" s="56"/>
      <c r="FV6" s="56"/>
      <c r="FW6" s="56"/>
      <c r="FX6" s="56"/>
      <c r="FY6" s="56"/>
      <c r="FZ6" s="56"/>
      <c r="GA6" s="56"/>
      <c r="GB6" s="56"/>
      <c r="GC6" s="56"/>
      <c r="GD6" s="56"/>
      <c r="GE6" s="56"/>
      <c r="GF6" s="56"/>
      <c r="GG6" s="56"/>
      <c r="GH6" s="56"/>
      <c r="GI6" s="56"/>
      <c r="GJ6" s="56"/>
      <c r="GK6" s="56"/>
      <c r="GL6" s="56"/>
      <c r="GM6" s="56"/>
      <c r="GN6" s="56"/>
      <c r="GO6" s="56"/>
      <c r="GP6" s="56"/>
      <c r="GQ6" s="56"/>
      <c r="GR6" s="56"/>
      <c r="GS6" s="56"/>
      <c r="GT6" s="56"/>
      <c r="GU6" s="56"/>
      <c r="GV6" s="56"/>
      <c r="GW6" s="56"/>
      <c r="GX6" s="56"/>
      <c r="GY6" s="56"/>
      <c r="GZ6" s="56"/>
      <c r="HA6" s="56"/>
      <c r="HB6" s="56"/>
      <c r="HC6" s="56"/>
      <c r="HD6" s="56"/>
      <c r="HE6" s="56"/>
      <c r="HF6" s="56"/>
      <c r="HG6" s="56"/>
      <c r="HH6" s="56"/>
      <c r="HI6" s="56"/>
      <c r="HJ6" s="56"/>
      <c r="HK6" s="56"/>
      <c r="HL6" s="56"/>
      <c r="HM6" s="56"/>
      <c r="HN6" s="56"/>
      <c r="HO6" s="56"/>
      <c r="HP6" s="56"/>
      <c r="HQ6" s="56"/>
      <c r="HR6" s="56"/>
      <c r="HS6" s="56"/>
      <c r="HT6" s="56"/>
      <c r="HU6" s="56"/>
      <c r="HV6" s="56"/>
      <c r="HW6" s="56"/>
      <c r="HX6" s="56"/>
      <c r="HY6" s="56"/>
    </row>
    <row r="7" spans="1:233" ht="1.5" customHeight="1">
      <c r="A7" s="56"/>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6"/>
      <c r="BE7" s="56"/>
      <c r="BF7" s="56"/>
      <c r="BG7" s="56"/>
      <c r="BH7" s="56"/>
      <c r="BI7" s="56"/>
      <c r="BJ7" s="56"/>
      <c r="BK7" s="56"/>
      <c r="BL7" s="56"/>
      <c r="BM7" s="56"/>
      <c r="BN7" s="56"/>
      <c r="BO7" s="56"/>
      <c r="BP7" s="56"/>
      <c r="BQ7" s="56"/>
      <c r="BR7" s="56"/>
      <c r="BS7" s="56"/>
      <c r="BT7" s="56"/>
      <c r="BU7" s="56"/>
      <c r="BV7" s="56"/>
      <c r="BW7" s="56"/>
      <c r="BX7" s="56"/>
      <c r="BY7" s="56"/>
      <c r="BZ7" s="56"/>
      <c r="CA7" s="56"/>
      <c r="CB7" s="56"/>
      <c r="CC7" s="56"/>
      <c r="CD7" s="56"/>
      <c r="CE7" s="56"/>
      <c r="CF7" s="56"/>
      <c r="CG7" s="56"/>
      <c r="CH7" s="56"/>
      <c r="CI7" s="56"/>
      <c r="CJ7" s="56"/>
      <c r="CK7" s="56"/>
      <c r="CL7" s="56"/>
      <c r="CM7" s="56"/>
      <c r="CN7" s="56"/>
      <c r="CO7" s="56"/>
      <c r="CP7" s="56"/>
      <c r="CQ7" s="56"/>
      <c r="CR7" s="56"/>
      <c r="CS7" s="56"/>
      <c r="CT7" s="56"/>
      <c r="CU7" s="56"/>
      <c r="CV7" s="56"/>
      <c r="CW7" s="56"/>
      <c r="CX7" s="56"/>
      <c r="CY7" s="56"/>
      <c r="CZ7" s="56"/>
      <c r="DA7" s="56"/>
      <c r="DB7" s="56"/>
      <c r="DC7" s="56"/>
      <c r="DD7" s="56"/>
      <c r="DE7" s="56"/>
      <c r="DF7" s="56"/>
      <c r="DG7" s="56"/>
      <c r="DH7" s="56"/>
      <c r="DI7" s="56"/>
      <c r="DJ7" s="56"/>
      <c r="DK7" s="56"/>
      <c r="DL7" s="56"/>
      <c r="DM7" s="56"/>
      <c r="DN7" s="56"/>
      <c r="DO7" s="56"/>
      <c r="DP7" s="56"/>
      <c r="DQ7" s="56"/>
      <c r="DR7" s="56"/>
      <c r="DS7" s="56"/>
      <c r="DT7" s="56"/>
      <c r="DU7" s="56"/>
      <c r="DV7" s="56"/>
      <c r="DW7" s="56"/>
      <c r="DX7" s="56"/>
      <c r="DY7" s="56"/>
      <c r="DZ7" s="56"/>
      <c r="EA7" s="56"/>
      <c r="EB7" s="56"/>
      <c r="EC7" s="56"/>
      <c r="ED7" s="56"/>
      <c r="EE7" s="56"/>
      <c r="EF7" s="56"/>
      <c r="EG7" s="56"/>
      <c r="EH7" s="56"/>
      <c r="EI7" s="56"/>
      <c r="EJ7" s="56"/>
      <c r="EK7" s="56"/>
      <c r="EL7" s="56"/>
      <c r="EM7" s="56"/>
      <c r="EN7" s="56"/>
      <c r="EO7" s="56"/>
      <c r="EP7" s="56"/>
      <c r="EQ7" s="56"/>
      <c r="ER7" s="56"/>
      <c r="ES7" s="56"/>
      <c r="ET7" s="56"/>
      <c r="EU7" s="56"/>
      <c r="EV7" s="56"/>
      <c r="EW7" s="56"/>
      <c r="EX7" s="56"/>
      <c r="EY7" s="56"/>
      <c r="EZ7" s="56"/>
      <c r="FA7" s="56"/>
      <c r="FB7" s="56"/>
      <c r="FC7" s="56"/>
      <c r="FD7" s="56"/>
      <c r="FE7" s="56"/>
      <c r="FF7" s="56"/>
      <c r="FG7" s="56"/>
      <c r="FH7" s="56"/>
      <c r="FI7" s="56"/>
      <c r="FJ7" s="56"/>
      <c r="FK7" s="56"/>
      <c r="FL7" s="56"/>
      <c r="FM7" s="56"/>
      <c r="FN7" s="56"/>
      <c r="FO7" s="56"/>
      <c r="FP7" s="56"/>
      <c r="FQ7" s="56"/>
      <c r="FR7" s="56"/>
      <c r="FS7" s="56"/>
      <c r="FT7" s="56"/>
      <c r="FU7" s="56"/>
      <c r="FV7" s="56"/>
      <c r="FW7" s="56"/>
      <c r="FX7" s="56"/>
      <c r="FY7" s="56"/>
      <c r="FZ7" s="56"/>
      <c r="GA7" s="56"/>
      <c r="GB7" s="56"/>
      <c r="GC7" s="56"/>
      <c r="GD7" s="56"/>
      <c r="GE7" s="56"/>
      <c r="GF7" s="56"/>
      <c r="GG7" s="56"/>
      <c r="GH7" s="56"/>
      <c r="GI7" s="56"/>
      <c r="GJ7" s="56"/>
      <c r="GK7" s="56"/>
      <c r="GL7" s="56"/>
      <c r="GM7" s="56"/>
      <c r="GN7" s="56"/>
      <c r="GO7" s="56"/>
      <c r="GP7" s="56"/>
      <c r="GQ7" s="56"/>
      <c r="GR7" s="56"/>
      <c r="GS7" s="56"/>
      <c r="GT7" s="56"/>
      <c r="GU7" s="56"/>
      <c r="GV7" s="56"/>
      <c r="GW7" s="56"/>
      <c r="GX7" s="56"/>
      <c r="GY7" s="56"/>
      <c r="GZ7" s="56"/>
      <c r="HA7" s="56"/>
      <c r="HB7" s="56"/>
      <c r="HC7" s="56"/>
      <c r="HD7" s="56"/>
      <c r="HE7" s="56"/>
      <c r="HF7" s="56"/>
      <c r="HG7" s="56"/>
      <c r="HH7" s="56"/>
      <c r="HI7" s="56"/>
      <c r="HJ7" s="56"/>
      <c r="HK7" s="56"/>
      <c r="HL7" s="56"/>
      <c r="HM7" s="56"/>
      <c r="HN7" s="56"/>
      <c r="HO7" s="56"/>
      <c r="HP7" s="56"/>
      <c r="HQ7" s="56"/>
      <c r="HR7" s="56"/>
      <c r="HS7" s="56"/>
      <c r="HT7" s="56"/>
      <c r="HU7" s="56"/>
      <c r="HV7" s="56"/>
      <c r="HW7" s="56"/>
      <c r="HX7" s="56"/>
      <c r="HY7" s="56"/>
    </row>
    <row r="8" spans="1:233" ht="1.5" customHeight="1">
      <c r="A8" s="56"/>
      <c r="B8" s="56"/>
      <c r="C8" s="56"/>
      <c r="D8" s="56"/>
      <c r="E8" s="56"/>
      <c r="F8" s="56"/>
      <c r="G8" s="56"/>
      <c r="H8" s="56"/>
      <c r="I8" s="56"/>
      <c r="J8" s="56"/>
      <c r="K8" s="56"/>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c r="AM8" s="56"/>
      <c r="AN8" s="56"/>
      <c r="AO8" s="56"/>
      <c r="AP8" s="56"/>
      <c r="AQ8" s="56"/>
      <c r="AR8" s="56"/>
      <c r="AS8" s="56"/>
      <c r="AT8" s="56"/>
      <c r="AU8" s="56"/>
      <c r="AV8" s="56"/>
      <c r="AW8" s="56"/>
      <c r="AX8" s="56"/>
      <c r="AY8" s="56"/>
      <c r="AZ8" s="56"/>
      <c r="BA8" s="56"/>
      <c r="BB8" s="56"/>
      <c r="BC8" s="56"/>
      <c r="BD8" s="56"/>
      <c r="BE8" s="56"/>
      <c r="BF8" s="56"/>
      <c r="BG8" s="56"/>
      <c r="BH8" s="56"/>
      <c r="BI8" s="56"/>
      <c r="BJ8" s="56"/>
      <c r="BK8" s="56"/>
      <c r="BL8" s="56"/>
      <c r="BM8" s="56"/>
      <c r="BN8" s="56"/>
      <c r="BO8" s="56"/>
      <c r="BP8" s="56"/>
      <c r="BQ8" s="56"/>
      <c r="BR8" s="56"/>
      <c r="BS8" s="56"/>
      <c r="BT8" s="56"/>
      <c r="BU8" s="56"/>
      <c r="BV8" s="56"/>
      <c r="BW8" s="56"/>
      <c r="BX8" s="56"/>
      <c r="BY8" s="56"/>
      <c r="BZ8" s="56"/>
      <c r="CA8" s="56"/>
      <c r="CB8" s="56"/>
      <c r="CC8" s="56"/>
      <c r="CD8" s="56"/>
      <c r="CE8" s="56"/>
      <c r="CF8" s="56"/>
      <c r="CG8" s="56"/>
      <c r="CH8" s="56"/>
      <c r="CI8" s="56"/>
      <c r="CJ8" s="56"/>
      <c r="CK8" s="56"/>
      <c r="CL8" s="56"/>
      <c r="CM8" s="56"/>
      <c r="CN8" s="56"/>
      <c r="CO8" s="56"/>
      <c r="CP8" s="56"/>
      <c r="CQ8" s="56"/>
      <c r="CR8" s="56"/>
      <c r="CS8" s="56"/>
      <c r="CT8" s="56"/>
      <c r="CU8" s="56"/>
      <c r="CV8" s="56"/>
      <c r="CW8" s="56"/>
      <c r="CX8" s="56"/>
      <c r="CY8" s="56"/>
      <c r="CZ8" s="56"/>
      <c r="DA8" s="56"/>
      <c r="DB8" s="56"/>
      <c r="DC8" s="56"/>
      <c r="DD8" s="56"/>
      <c r="DE8" s="56"/>
      <c r="DF8" s="56"/>
      <c r="DG8" s="56"/>
      <c r="DH8" s="56"/>
      <c r="DI8" s="56"/>
      <c r="DJ8" s="56"/>
      <c r="DK8" s="56"/>
      <c r="DL8" s="56"/>
      <c r="DM8" s="56"/>
      <c r="DN8" s="56"/>
      <c r="DO8" s="56"/>
      <c r="DP8" s="56"/>
      <c r="DQ8" s="56"/>
      <c r="DR8" s="56"/>
      <c r="DS8" s="56"/>
      <c r="DT8" s="56"/>
      <c r="DU8" s="56"/>
      <c r="DV8" s="56"/>
      <c r="DW8" s="56"/>
      <c r="DX8" s="56"/>
      <c r="DY8" s="56"/>
      <c r="DZ8" s="56"/>
      <c r="EA8" s="56"/>
      <c r="EB8" s="56"/>
      <c r="EC8" s="56"/>
      <c r="ED8" s="56"/>
      <c r="EE8" s="56"/>
      <c r="EF8" s="56"/>
      <c r="EG8" s="56"/>
      <c r="EH8" s="56"/>
      <c r="EI8" s="56"/>
      <c r="EJ8" s="56"/>
      <c r="EK8" s="56"/>
      <c r="EL8" s="56"/>
      <c r="EM8" s="56"/>
      <c r="EN8" s="56"/>
      <c r="EO8" s="56"/>
      <c r="EP8" s="56"/>
      <c r="EQ8" s="56"/>
      <c r="ER8" s="56"/>
      <c r="ES8" s="56"/>
      <c r="ET8" s="56"/>
      <c r="EU8" s="56"/>
      <c r="EV8" s="56"/>
      <c r="EW8" s="56"/>
      <c r="EX8" s="56"/>
      <c r="EY8" s="56"/>
      <c r="EZ8" s="56"/>
      <c r="FA8" s="56"/>
      <c r="FB8" s="56"/>
      <c r="FC8" s="56"/>
      <c r="FD8" s="56"/>
      <c r="FE8" s="56"/>
      <c r="FF8" s="56"/>
      <c r="FG8" s="56"/>
      <c r="FH8" s="56"/>
      <c r="FI8" s="56"/>
      <c r="FJ8" s="56"/>
      <c r="FK8" s="56"/>
      <c r="FL8" s="56"/>
      <c r="FM8" s="56"/>
      <c r="FN8" s="56"/>
      <c r="FO8" s="56"/>
      <c r="FP8" s="56"/>
      <c r="FQ8" s="56"/>
      <c r="FR8" s="56"/>
      <c r="FS8" s="56"/>
      <c r="FT8" s="56"/>
      <c r="FU8" s="56"/>
      <c r="FV8" s="56"/>
      <c r="FW8" s="56"/>
      <c r="FX8" s="56"/>
      <c r="FY8" s="56"/>
      <c r="FZ8" s="56"/>
      <c r="GA8" s="56"/>
      <c r="GB8" s="56"/>
      <c r="GC8" s="56"/>
      <c r="GD8" s="56"/>
      <c r="GE8" s="56"/>
      <c r="GF8" s="56"/>
      <c r="GG8" s="56"/>
      <c r="GH8" s="56"/>
      <c r="GI8" s="56"/>
      <c r="GJ8" s="56"/>
      <c r="GK8" s="56"/>
      <c r="GL8" s="56"/>
      <c r="GM8" s="56"/>
      <c r="GN8" s="56"/>
      <c r="GO8" s="56"/>
      <c r="GP8" s="56"/>
      <c r="GQ8" s="56"/>
      <c r="GR8" s="56"/>
      <c r="GS8" s="56"/>
      <c r="GT8" s="56"/>
      <c r="GU8" s="56"/>
      <c r="GV8" s="56"/>
      <c r="GW8" s="56"/>
      <c r="GX8" s="56"/>
      <c r="GY8" s="56"/>
      <c r="GZ8" s="56"/>
      <c r="HA8" s="56"/>
      <c r="HB8" s="56"/>
      <c r="HC8" s="56"/>
      <c r="HD8" s="56"/>
      <c r="HE8" s="56"/>
      <c r="HF8" s="56"/>
      <c r="HG8" s="56"/>
      <c r="HH8" s="56"/>
      <c r="HI8" s="56"/>
      <c r="HJ8" s="56"/>
      <c r="HK8" s="56"/>
      <c r="HL8" s="56"/>
      <c r="HM8" s="56"/>
      <c r="HN8" s="56"/>
      <c r="HO8" s="56"/>
      <c r="HP8" s="56"/>
      <c r="HQ8" s="56"/>
      <c r="HR8" s="56"/>
      <c r="HS8" s="56"/>
      <c r="HT8" s="56"/>
      <c r="HU8" s="56"/>
      <c r="HV8" s="56"/>
      <c r="HW8" s="56"/>
      <c r="HX8" s="56"/>
      <c r="HY8" s="56"/>
    </row>
    <row r="9" spans="1:233" ht="1.5" customHeight="1">
      <c r="A9" s="56"/>
      <c r="B9" s="56"/>
      <c r="C9" s="56"/>
      <c r="D9" s="56"/>
      <c r="E9" s="56"/>
      <c r="F9" s="56"/>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c r="AL9" s="56"/>
      <c r="AM9" s="56"/>
      <c r="AN9" s="56"/>
      <c r="AO9" s="56"/>
      <c r="AP9" s="56"/>
      <c r="AQ9" s="56"/>
      <c r="AR9" s="56"/>
      <c r="AS9" s="56"/>
      <c r="AT9" s="56"/>
      <c r="AU9" s="56"/>
      <c r="AV9" s="56"/>
      <c r="AW9" s="56"/>
      <c r="AX9" s="56"/>
      <c r="AY9" s="56"/>
      <c r="AZ9" s="56"/>
      <c r="BA9" s="56"/>
      <c r="BB9" s="56"/>
      <c r="BC9" s="56"/>
      <c r="BD9" s="56"/>
      <c r="BE9" s="56"/>
      <c r="BF9" s="56"/>
      <c r="BG9" s="56"/>
      <c r="BH9" s="56"/>
      <c r="BI9" s="56"/>
      <c r="BJ9" s="56"/>
      <c r="BK9" s="56"/>
      <c r="BL9" s="56"/>
      <c r="BM9" s="56"/>
      <c r="BN9" s="56"/>
      <c r="BO9" s="56"/>
      <c r="BP9" s="56"/>
      <c r="BQ9" s="56"/>
      <c r="BR9" s="56"/>
      <c r="BS9" s="56"/>
      <c r="BT9" s="56"/>
      <c r="BU9" s="56"/>
      <c r="BV9" s="56"/>
      <c r="BW9" s="56"/>
      <c r="BX9" s="56"/>
      <c r="BY9" s="56"/>
      <c r="BZ9" s="56"/>
      <c r="CA9" s="56"/>
      <c r="CB9" s="56"/>
      <c r="CC9" s="56"/>
      <c r="CD9" s="56"/>
      <c r="CE9" s="56"/>
      <c r="CF9" s="56"/>
      <c r="CG9" s="56"/>
      <c r="CH9" s="56"/>
      <c r="CI9" s="56"/>
      <c r="CJ9" s="56"/>
      <c r="CK9" s="56"/>
      <c r="CL9" s="56"/>
      <c r="CM9" s="56"/>
      <c r="CN9" s="56"/>
      <c r="CO9" s="56"/>
      <c r="CP9" s="56"/>
      <c r="CQ9" s="56"/>
      <c r="CR9" s="56"/>
      <c r="CS9" s="56"/>
      <c r="CT9" s="56"/>
      <c r="CU9" s="56"/>
      <c r="CV9" s="56"/>
      <c r="CW9" s="56"/>
      <c r="CX9" s="56"/>
      <c r="CY9" s="56"/>
      <c r="CZ9" s="56"/>
      <c r="DA9" s="56"/>
      <c r="DB9" s="56"/>
      <c r="DC9" s="56"/>
      <c r="DD9" s="56"/>
      <c r="DE9" s="56"/>
      <c r="DF9" s="56"/>
      <c r="DG9" s="56"/>
      <c r="DH9" s="56"/>
      <c r="DI9" s="56"/>
      <c r="DJ9" s="56"/>
      <c r="DK9" s="56"/>
      <c r="DL9" s="56"/>
      <c r="DM9" s="56"/>
      <c r="DN9" s="56"/>
      <c r="DO9" s="56"/>
      <c r="DP9" s="56"/>
      <c r="DQ9" s="56"/>
      <c r="DR9" s="56"/>
      <c r="DS9" s="56"/>
      <c r="DT9" s="56"/>
      <c r="DU9" s="56"/>
      <c r="DV9" s="56"/>
      <c r="DW9" s="56"/>
      <c r="DX9" s="56"/>
      <c r="DY9" s="56"/>
      <c r="DZ9" s="56"/>
      <c r="EA9" s="56"/>
      <c r="EB9" s="56"/>
      <c r="EC9" s="56"/>
      <c r="ED9" s="56"/>
      <c r="EE9" s="56"/>
      <c r="EF9" s="56"/>
      <c r="EG9" s="56"/>
      <c r="EH9" s="56"/>
      <c r="EI9" s="56"/>
      <c r="EJ9" s="56"/>
      <c r="EK9" s="56"/>
      <c r="EL9" s="56"/>
      <c r="EM9" s="56"/>
      <c r="EN9" s="56"/>
      <c r="EO9" s="56"/>
      <c r="EP9" s="56"/>
      <c r="EQ9" s="56"/>
      <c r="ER9" s="56"/>
      <c r="ES9" s="56"/>
      <c r="ET9" s="56"/>
      <c r="EU9" s="56"/>
      <c r="EV9" s="56"/>
      <c r="EW9" s="56"/>
      <c r="EX9" s="56"/>
      <c r="EY9" s="56"/>
      <c r="EZ9" s="56"/>
      <c r="FA9" s="56"/>
      <c r="FB9" s="56"/>
      <c r="FC9" s="56"/>
      <c r="FD9" s="56"/>
      <c r="FE9" s="56"/>
      <c r="FF9" s="56"/>
      <c r="FG9" s="56"/>
      <c r="FH9" s="56"/>
      <c r="FI9" s="56"/>
      <c r="FJ9" s="56"/>
      <c r="FK9" s="56"/>
      <c r="FL9" s="56"/>
      <c r="FM9" s="56"/>
      <c r="FN9" s="56"/>
      <c r="FO9" s="56"/>
      <c r="FP9" s="56"/>
      <c r="FQ9" s="56"/>
      <c r="FR9" s="56"/>
      <c r="FS9" s="56"/>
      <c r="FT9" s="56"/>
      <c r="FU9" s="56"/>
      <c r="FV9" s="56"/>
      <c r="FW9" s="56"/>
      <c r="FX9" s="56"/>
      <c r="FY9" s="56"/>
      <c r="FZ9" s="56"/>
      <c r="GA9" s="56"/>
      <c r="GB9" s="56"/>
      <c r="GC9" s="56"/>
      <c r="GD9" s="56"/>
      <c r="GE9" s="56"/>
      <c r="GF9" s="56"/>
      <c r="GG9" s="56"/>
      <c r="GH9" s="56"/>
      <c r="GI9" s="56"/>
      <c r="GJ9" s="56"/>
      <c r="GK9" s="56"/>
      <c r="GL9" s="56"/>
      <c r="GM9" s="56"/>
      <c r="GN9" s="56"/>
      <c r="GO9" s="56"/>
      <c r="GP9" s="56"/>
      <c r="GQ9" s="56"/>
      <c r="GR9" s="56"/>
      <c r="GS9" s="56"/>
      <c r="GT9" s="56"/>
      <c r="GU9" s="56"/>
      <c r="GV9" s="56"/>
      <c r="GW9" s="56"/>
      <c r="GX9" s="56"/>
      <c r="GY9" s="56"/>
      <c r="GZ9" s="56"/>
      <c r="HA9" s="56"/>
      <c r="HB9" s="56"/>
      <c r="HC9" s="56"/>
      <c r="HD9" s="56"/>
      <c r="HE9" s="56"/>
      <c r="HF9" s="56"/>
      <c r="HG9" s="56"/>
      <c r="HH9" s="56"/>
      <c r="HI9" s="56"/>
      <c r="HJ9" s="56"/>
      <c r="HK9" s="56"/>
      <c r="HL9" s="56"/>
      <c r="HM9" s="56"/>
      <c r="HN9" s="56"/>
      <c r="HO9" s="56"/>
      <c r="HP9" s="56"/>
      <c r="HQ9" s="56"/>
      <c r="HR9" s="56"/>
      <c r="HS9" s="56"/>
      <c r="HT9" s="56"/>
      <c r="HU9" s="56"/>
      <c r="HV9" s="56"/>
      <c r="HW9" s="56"/>
      <c r="HX9" s="56"/>
      <c r="HY9" s="56"/>
    </row>
    <row r="10" spans="1:233" ht="1.5" customHeight="1">
      <c r="A10" s="56"/>
      <c r="B10" s="56"/>
      <c r="C10" s="56"/>
      <c r="D10" s="56"/>
      <c r="E10" s="56"/>
      <c r="F10" s="56"/>
      <c r="G10" s="56"/>
      <c r="H10" s="56"/>
      <c r="I10" s="56"/>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c r="AM10" s="56"/>
      <c r="AN10" s="56"/>
      <c r="AO10" s="56"/>
      <c r="AP10" s="56"/>
      <c r="AQ10" s="56"/>
      <c r="AR10" s="56"/>
      <c r="AS10" s="56"/>
      <c r="AT10" s="56"/>
      <c r="AU10" s="56"/>
      <c r="AV10" s="56"/>
      <c r="AW10" s="56"/>
      <c r="AX10" s="56"/>
      <c r="AY10" s="56"/>
      <c r="AZ10" s="56"/>
      <c r="BA10" s="56"/>
      <c r="BB10" s="56"/>
      <c r="BC10" s="56"/>
      <c r="BD10" s="56"/>
      <c r="BE10" s="56"/>
      <c r="BF10" s="56"/>
      <c r="BG10" s="56"/>
      <c r="BH10" s="56"/>
      <c r="BI10" s="56"/>
      <c r="BJ10" s="56"/>
      <c r="BK10" s="56"/>
      <c r="BL10" s="56"/>
      <c r="BM10" s="56"/>
      <c r="BN10" s="56"/>
      <c r="BO10" s="56"/>
      <c r="BP10" s="56"/>
      <c r="BQ10" s="56"/>
      <c r="BR10" s="56"/>
      <c r="BS10" s="56"/>
      <c r="BT10" s="56"/>
      <c r="BU10" s="56"/>
      <c r="BV10" s="56"/>
      <c r="BW10" s="56"/>
      <c r="BX10" s="56"/>
      <c r="BY10" s="56"/>
      <c r="BZ10" s="56"/>
      <c r="CA10" s="56"/>
      <c r="CB10" s="56"/>
      <c r="CC10" s="56"/>
      <c r="CD10" s="56"/>
      <c r="CE10" s="56"/>
      <c r="CF10" s="56"/>
      <c r="CG10" s="56"/>
      <c r="CH10" s="56"/>
      <c r="CI10" s="56"/>
      <c r="CJ10" s="56"/>
      <c r="CK10" s="56"/>
      <c r="CL10" s="56"/>
      <c r="CM10" s="56"/>
      <c r="CN10" s="56"/>
      <c r="CO10" s="56"/>
      <c r="CP10" s="56"/>
      <c r="CQ10" s="56"/>
      <c r="CR10" s="56"/>
      <c r="CS10" s="56"/>
      <c r="CT10" s="56"/>
      <c r="CU10" s="56"/>
      <c r="CV10" s="56"/>
      <c r="CW10" s="56"/>
      <c r="CX10" s="56"/>
      <c r="CY10" s="56"/>
      <c r="CZ10" s="56"/>
      <c r="DA10" s="56"/>
      <c r="DB10" s="56"/>
      <c r="DC10" s="56"/>
      <c r="DD10" s="56"/>
      <c r="DE10" s="56"/>
      <c r="DF10" s="56"/>
      <c r="DG10" s="56"/>
      <c r="DH10" s="56"/>
      <c r="DI10" s="56"/>
      <c r="DJ10" s="56"/>
      <c r="DK10" s="56"/>
      <c r="DL10" s="56"/>
      <c r="DM10" s="56"/>
      <c r="DN10" s="56"/>
      <c r="DO10" s="56"/>
      <c r="DP10" s="56"/>
      <c r="DQ10" s="56"/>
      <c r="DR10" s="56"/>
      <c r="DS10" s="56"/>
      <c r="DT10" s="56"/>
      <c r="DU10" s="56"/>
      <c r="DV10" s="56"/>
      <c r="DW10" s="56"/>
      <c r="DX10" s="56"/>
      <c r="DY10" s="56"/>
      <c r="DZ10" s="56"/>
      <c r="EA10" s="56"/>
      <c r="EB10" s="56"/>
      <c r="EC10" s="56"/>
      <c r="ED10" s="56"/>
      <c r="EE10" s="56"/>
      <c r="EF10" s="56"/>
      <c r="EG10" s="56"/>
      <c r="EH10" s="56"/>
      <c r="EI10" s="56"/>
      <c r="EJ10" s="56"/>
      <c r="EK10" s="56"/>
      <c r="EL10" s="56"/>
      <c r="EM10" s="56"/>
      <c r="EN10" s="56"/>
      <c r="EO10" s="56"/>
      <c r="EP10" s="56"/>
      <c r="EQ10" s="56"/>
      <c r="ER10" s="56"/>
      <c r="ES10" s="56"/>
      <c r="ET10" s="56"/>
      <c r="EU10" s="56"/>
      <c r="EV10" s="56"/>
      <c r="EW10" s="56"/>
      <c r="EX10" s="56"/>
      <c r="EY10" s="56"/>
      <c r="EZ10" s="56"/>
      <c r="FA10" s="56"/>
      <c r="FB10" s="56"/>
      <c r="FC10" s="56"/>
      <c r="FD10" s="56"/>
      <c r="FE10" s="56"/>
      <c r="FF10" s="56"/>
      <c r="FG10" s="56"/>
      <c r="FH10" s="56"/>
      <c r="FI10" s="56"/>
      <c r="FJ10" s="56"/>
      <c r="FK10" s="56"/>
      <c r="FL10" s="56"/>
      <c r="FM10" s="56"/>
      <c r="FN10" s="56"/>
      <c r="FO10" s="56"/>
      <c r="FP10" s="56"/>
      <c r="FQ10" s="56"/>
      <c r="FR10" s="56"/>
      <c r="FS10" s="56"/>
      <c r="FT10" s="56"/>
      <c r="FU10" s="56"/>
      <c r="FV10" s="56"/>
      <c r="FW10" s="56"/>
      <c r="FX10" s="56"/>
      <c r="FY10" s="56"/>
      <c r="FZ10" s="56"/>
      <c r="GA10" s="56"/>
      <c r="GB10" s="56"/>
      <c r="GC10" s="56"/>
      <c r="GD10" s="56"/>
      <c r="GE10" s="56"/>
      <c r="GF10" s="56"/>
      <c r="GG10" s="56"/>
      <c r="GH10" s="56"/>
      <c r="GI10" s="56"/>
      <c r="GJ10" s="56"/>
      <c r="GK10" s="56"/>
      <c r="GL10" s="56"/>
      <c r="GM10" s="56"/>
      <c r="GN10" s="56"/>
      <c r="GO10" s="56"/>
      <c r="GP10" s="56"/>
      <c r="GQ10" s="56"/>
      <c r="GR10" s="56"/>
      <c r="GS10" s="56"/>
      <c r="GT10" s="56"/>
      <c r="GU10" s="56"/>
      <c r="GV10" s="56"/>
      <c r="GW10" s="56"/>
      <c r="GX10" s="56"/>
      <c r="GY10" s="56"/>
      <c r="GZ10" s="56"/>
      <c r="HA10" s="56"/>
      <c r="HB10" s="56"/>
      <c r="HC10" s="56"/>
      <c r="HD10" s="56"/>
      <c r="HE10" s="56"/>
      <c r="HF10" s="56"/>
      <c r="HG10" s="56"/>
      <c r="HH10" s="56"/>
      <c r="HI10" s="56"/>
      <c r="HJ10" s="56"/>
      <c r="HK10" s="56"/>
      <c r="HL10" s="56"/>
      <c r="HM10" s="56"/>
      <c r="HN10" s="56"/>
      <c r="HO10" s="56"/>
      <c r="HP10" s="56"/>
      <c r="HQ10" s="56"/>
      <c r="HR10" s="56"/>
      <c r="HS10" s="56"/>
      <c r="HT10" s="56"/>
      <c r="HU10" s="56"/>
      <c r="HV10" s="56"/>
      <c r="HW10" s="56"/>
      <c r="HX10" s="56"/>
      <c r="HY10" s="56"/>
    </row>
    <row r="11" spans="1:233" ht="1.5" customHeight="1">
      <c r="A11" s="56"/>
      <c r="B11" s="56"/>
      <c r="C11" s="56"/>
      <c r="D11" s="56"/>
      <c r="E11" s="56"/>
      <c r="F11" s="56"/>
      <c r="G11" s="56"/>
      <c r="H11" s="56"/>
      <c r="I11" s="56"/>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6"/>
      <c r="CI11" s="56"/>
      <c r="CJ11" s="56"/>
      <c r="CK11" s="56"/>
      <c r="CL11" s="56"/>
      <c r="CM11" s="56"/>
      <c r="CN11" s="56"/>
      <c r="CO11" s="56"/>
      <c r="CP11" s="56"/>
      <c r="CQ11" s="56"/>
      <c r="CR11" s="56"/>
      <c r="CS11" s="56"/>
      <c r="CT11" s="56"/>
      <c r="CU11" s="56"/>
      <c r="CV11" s="56"/>
      <c r="CW11" s="56"/>
      <c r="CX11" s="56"/>
      <c r="CY11" s="56"/>
      <c r="CZ11" s="56"/>
      <c r="DA11" s="56"/>
      <c r="DB11" s="56"/>
      <c r="DC11" s="56"/>
      <c r="DD11" s="56"/>
      <c r="DE11" s="56"/>
      <c r="DF11" s="56"/>
      <c r="DG11" s="56"/>
      <c r="DH11" s="56"/>
      <c r="DI11" s="56"/>
      <c r="DJ11" s="56"/>
      <c r="DK11" s="56"/>
      <c r="DL11" s="56"/>
      <c r="DM11" s="56"/>
      <c r="DN11" s="56"/>
      <c r="DO11" s="56"/>
      <c r="DP11" s="56"/>
      <c r="DQ11" s="56"/>
      <c r="DR11" s="56"/>
      <c r="DS11" s="56"/>
      <c r="DT11" s="56"/>
      <c r="DU11" s="56"/>
      <c r="DV11" s="56"/>
      <c r="DW11" s="56"/>
      <c r="DX11" s="56"/>
      <c r="DY11" s="56"/>
      <c r="DZ11" s="56"/>
      <c r="EA11" s="56"/>
      <c r="EB11" s="56"/>
      <c r="EC11" s="56"/>
      <c r="ED11" s="56"/>
      <c r="EE11" s="56"/>
      <c r="EF11" s="56"/>
      <c r="EG11" s="56"/>
      <c r="EH11" s="56"/>
      <c r="EI11" s="56"/>
      <c r="EJ11" s="56"/>
      <c r="EK11" s="56"/>
      <c r="EL11" s="56"/>
      <c r="EM11" s="56"/>
      <c r="EN11" s="56"/>
      <c r="EO11" s="56"/>
      <c r="EP11" s="56"/>
      <c r="EQ11" s="56"/>
      <c r="ER11" s="56"/>
      <c r="ES11" s="56"/>
      <c r="ET11" s="56"/>
      <c r="EU11" s="56"/>
      <c r="EV11" s="56"/>
      <c r="EW11" s="56"/>
      <c r="EX11" s="56"/>
      <c r="EY11" s="56"/>
      <c r="EZ11" s="56"/>
      <c r="FA11" s="56"/>
      <c r="FB11" s="56"/>
      <c r="FC11" s="56"/>
      <c r="FD11" s="56"/>
      <c r="FE11" s="56"/>
      <c r="FF11" s="56"/>
      <c r="FG11" s="56"/>
      <c r="FH11" s="56"/>
      <c r="FI11" s="56"/>
      <c r="FJ11" s="56"/>
      <c r="FK11" s="56"/>
      <c r="FL11" s="56"/>
      <c r="FM11" s="56"/>
      <c r="FN11" s="56"/>
      <c r="FO11" s="56"/>
      <c r="FP11" s="56"/>
      <c r="FQ11" s="56"/>
      <c r="FR11" s="56"/>
      <c r="FS11" s="56"/>
      <c r="FT11" s="56"/>
      <c r="FU11" s="56"/>
      <c r="FV11" s="56"/>
      <c r="FW11" s="56"/>
      <c r="FX11" s="56"/>
      <c r="FY11" s="56"/>
      <c r="FZ11" s="56"/>
      <c r="GA11" s="56"/>
      <c r="GB11" s="56"/>
      <c r="GC11" s="56"/>
      <c r="GD11" s="56"/>
      <c r="GE11" s="56"/>
      <c r="GF11" s="56"/>
      <c r="GG11" s="56"/>
      <c r="GH11" s="56"/>
      <c r="GI11" s="56"/>
      <c r="GJ11" s="56"/>
      <c r="GK11" s="56"/>
      <c r="GL11" s="56"/>
      <c r="GM11" s="56"/>
      <c r="GN11" s="56"/>
      <c r="GO11" s="56"/>
      <c r="GP11" s="56"/>
      <c r="GQ11" s="56"/>
      <c r="GR11" s="56"/>
      <c r="GS11" s="56"/>
      <c r="GT11" s="56"/>
      <c r="GU11" s="56"/>
      <c r="GV11" s="56"/>
      <c r="GW11" s="56"/>
      <c r="GX11" s="56"/>
      <c r="GY11" s="56"/>
      <c r="GZ11" s="56"/>
      <c r="HA11" s="56"/>
      <c r="HB11" s="56"/>
      <c r="HC11" s="56"/>
      <c r="HD11" s="56"/>
      <c r="HE11" s="56"/>
      <c r="HF11" s="56"/>
      <c r="HG11" s="56"/>
      <c r="HH11" s="56"/>
      <c r="HI11" s="56"/>
      <c r="HJ11" s="56"/>
      <c r="HK11" s="56"/>
      <c r="HL11" s="56"/>
      <c r="HM11" s="56"/>
      <c r="HN11" s="56"/>
      <c r="HO11" s="56"/>
      <c r="HP11" s="56"/>
      <c r="HQ11" s="56"/>
      <c r="HR11" s="56"/>
      <c r="HS11" s="56"/>
      <c r="HT11" s="56"/>
      <c r="HU11" s="56"/>
      <c r="HV11" s="56"/>
      <c r="HW11" s="56"/>
      <c r="HX11" s="56"/>
      <c r="HY11" s="56"/>
    </row>
    <row r="12" spans="1:233" ht="1.5" customHeight="1">
      <c r="A12" s="56"/>
      <c r="B12" s="56"/>
      <c r="C12" s="56"/>
      <c r="D12" s="56"/>
      <c r="E12" s="56"/>
      <c r="F12" s="56"/>
      <c r="G12" s="56"/>
      <c r="H12" s="56"/>
      <c r="I12" s="56"/>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c r="AX12" s="56"/>
      <c r="AY12" s="56"/>
      <c r="AZ12" s="56"/>
      <c r="BA12" s="56"/>
      <c r="BB12" s="56"/>
      <c r="BC12" s="56"/>
      <c r="BD12" s="56"/>
      <c r="BE12" s="56"/>
      <c r="BF12" s="56"/>
      <c r="BG12" s="56"/>
      <c r="BH12" s="56"/>
      <c r="BI12" s="56"/>
      <c r="BJ12" s="56"/>
      <c r="BK12" s="56"/>
      <c r="BL12" s="56"/>
      <c r="BM12" s="56"/>
      <c r="BN12" s="56"/>
      <c r="BO12" s="56"/>
      <c r="BP12" s="56"/>
      <c r="BQ12" s="56"/>
      <c r="BR12" s="56"/>
      <c r="BS12" s="56"/>
      <c r="BT12" s="56"/>
      <c r="BU12" s="56"/>
      <c r="BV12" s="56"/>
      <c r="BW12" s="56"/>
      <c r="BX12" s="56"/>
      <c r="BY12" s="56"/>
      <c r="BZ12" s="56"/>
      <c r="CA12" s="56"/>
      <c r="CB12" s="56"/>
      <c r="CC12" s="56"/>
      <c r="CD12" s="56"/>
      <c r="CE12" s="56"/>
      <c r="CF12" s="56"/>
      <c r="CG12" s="56"/>
      <c r="CH12" s="56"/>
      <c r="CI12" s="56"/>
      <c r="CJ12" s="56"/>
      <c r="CK12" s="56"/>
      <c r="CL12" s="56"/>
      <c r="CM12" s="56"/>
      <c r="CN12" s="56"/>
      <c r="CO12" s="56"/>
      <c r="CP12" s="56"/>
      <c r="CQ12" s="56"/>
      <c r="CR12" s="56"/>
      <c r="CS12" s="56"/>
      <c r="CT12" s="56"/>
      <c r="CU12" s="56"/>
      <c r="CV12" s="56"/>
      <c r="CW12" s="56"/>
      <c r="CX12" s="56"/>
      <c r="CY12" s="56"/>
      <c r="CZ12" s="56"/>
      <c r="DA12" s="56"/>
      <c r="DB12" s="56"/>
      <c r="DC12" s="56"/>
      <c r="DD12" s="56"/>
      <c r="DE12" s="56"/>
      <c r="DF12" s="56"/>
      <c r="DG12" s="56"/>
      <c r="DH12" s="56"/>
      <c r="DI12" s="56"/>
      <c r="DJ12" s="56"/>
      <c r="DK12" s="56"/>
      <c r="DL12" s="56"/>
      <c r="DM12" s="56"/>
      <c r="DN12" s="56"/>
      <c r="DO12" s="56"/>
      <c r="DP12" s="56"/>
      <c r="DQ12" s="56"/>
      <c r="DR12" s="56"/>
      <c r="DS12" s="56"/>
      <c r="DT12" s="56"/>
      <c r="DU12" s="56"/>
      <c r="DV12" s="56"/>
      <c r="DW12" s="56"/>
      <c r="DX12" s="56"/>
      <c r="DY12" s="56"/>
      <c r="DZ12" s="56"/>
      <c r="EA12" s="56"/>
      <c r="EB12" s="56"/>
      <c r="EC12" s="56"/>
      <c r="ED12" s="56"/>
      <c r="EE12" s="56"/>
      <c r="EF12" s="56"/>
      <c r="EG12" s="56"/>
      <c r="EH12" s="56"/>
      <c r="EI12" s="56"/>
      <c r="EJ12" s="56"/>
      <c r="EK12" s="56"/>
      <c r="EL12" s="56"/>
      <c r="EM12" s="56"/>
      <c r="EN12" s="56"/>
      <c r="EO12" s="56"/>
      <c r="EP12" s="56"/>
      <c r="EQ12" s="56"/>
      <c r="ER12" s="56"/>
      <c r="ES12" s="56"/>
      <c r="ET12" s="56"/>
      <c r="EU12" s="56"/>
      <c r="EV12" s="56"/>
      <c r="EW12" s="56"/>
      <c r="EX12" s="56"/>
      <c r="EY12" s="56"/>
      <c r="EZ12" s="56"/>
      <c r="FA12" s="56"/>
      <c r="FB12" s="56"/>
      <c r="FC12" s="56"/>
      <c r="FD12" s="56"/>
      <c r="FE12" s="56"/>
      <c r="FF12" s="56"/>
      <c r="FG12" s="56"/>
      <c r="FH12" s="56"/>
      <c r="FI12" s="56"/>
      <c r="FJ12" s="56"/>
      <c r="FK12" s="56"/>
      <c r="FL12" s="56"/>
      <c r="FM12" s="56"/>
      <c r="FN12" s="56"/>
      <c r="FO12" s="56"/>
      <c r="FP12" s="56"/>
      <c r="FQ12" s="56"/>
      <c r="FR12" s="56"/>
      <c r="FS12" s="56"/>
      <c r="FT12" s="56"/>
      <c r="FU12" s="56"/>
      <c r="FV12" s="56"/>
      <c r="FW12" s="56"/>
      <c r="FX12" s="56"/>
      <c r="FY12" s="56"/>
      <c r="FZ12" s="56"/>
      <c r="GA12" s="56"/>
      <c r="GB12" s="56"/>
      <c r="GC12" s="56"/>
      <c r="GD12" s="56"/>
      <c r="GE12" s="56"/>
      <c r="GF12" s="56"/>
      <c r="GG12" s="56"/>
      <c r="GH12" s="56"/>
      <c r="GI12" s="56"/>
      <c r="GJ12" s="56"/>
      <c r="GK12" s="56"/>
      <c r="GL12" s="56"/>
      <c r="GM12" s="56"/>
      <c r="GN12" s="56"/>
      <c r="GO12" s="56"/>
      <c r="GP12" s="56"/>
      <c r="GQ12" s="56"/>
      <c r="GR12" s="56"/>
      <c r="GS12" s="56"/>
      <c r="GT12" s="56"/>
      <c r="GU12" s="56"/>
      <c r="GV12" s="56"/>
      <c r="GW12" s="56"/>
      <c r="GX12" s="56"/>
      <c r="GY12" s="56"/>
      <c r="GZ12" s="56"/>
      <c r="HA12" s="56"/>
      <c r="HB12" s="56"/>
      <c r="HC12" s="56"/>
      <c r="HD12" s="56"/>
      <c r="HE12" s="56"/>
      <c r="HF12" s="56"/>
      <c r="HG12" s="56"/>
      <c r="HH12" s="56"/>
      <c r="HI12" s="56"/>
      <c r="HJ12" s="56"/>
      <c r="HK12" s="56"/>
      <c r="HL12" s="56"/>
      <c r="HM12" s="56"/>
      <c r="HN12" s="56"/>
      <c r="HO12" s="56"/>
      <c r="HP12" s="56"/>
      <c r="HQ12" s="56"/>
      <c r="HR12" s="56"/>
      <c r="HS12" s="56"/>
      <c r="HT12" s="56"/>
      <c r="HU12" s="56"/>
      <c r="HV12" s="56"/>
      <c r="HW12" s="56"/>
      <c r="HX12" s="56"/>
      <c r="HY12" s="56"/>
    </row>
    <row r="13" spans="1:233" ht="1.5" customHeight="1">
      <c r="A13" s="56"/>
      <c r="B13" s="56"/>
      <c r="C13" s="56"/>
      <c r="D13" s="56"/>
      <c r="E13" s="56"/>
      <c r="F13" s="56"/>
      <c r="G13" s="56"/>
      <c r="H13" s="56"/>
      <c r="I13" s="5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c r="AX13" s="56"/>
      <c r="AY13" s="56"/>
      <c r="AZ13" s="56"/>
      <c r="BA13" s="56"/>
      <c r="BB13" s="56"/>
      <c r="BC13" s="56"/>
      <c r="BD13" s="56"/>
      <c r="BE13" s="56"/>
      <c r="BF13" s="56"/>
      <c r="BG13" s="56"/>
      <c r="BH13" s="56"/>
      <c r="BI13" s="56"/>
      <c r="BJ13" s="56"/>
      <c r="BK13" s="56"/>
      <c r="BL13" s="56"/>
      <c r="BM13" s="56">
        <f t="shared" ref="BM13:BM44" si="0">JK</f>
        <v>15000</v>
      </c>
      <c r="BN13" s="56"/>
      <c r="BO13" s="56"/>
      <c r="BP13" s="56"/>
      <c r="BQ13" s="56"/>
      <c r="BR13" s="56"/>
      <c r="BS13" s="56"/>
      <c r="BT13" s="56"/>
      <c r="BU13" s="56"/>
      <c r="BV13" s="56"/>
      <c r="BW13" s="56"/>
      <c r="BX13" s="56"/>
      <c r="BY13" s="56"/>
      <c r="BZ13" s="56"/>
      <c r="CA13" s="56"/>
      <c r="CB13" s="56"/>
      <c r="CC13" s="56"/>
      <c r="CD13" s="56"/>
      <c r="CE13" s="56"/>
      <c r="CF13" s="56"/>
      <c r="CG13" s="56"/>
      <c r="CH13" s="56"/>
      <c r="CI13" s="56"/>
      <c r="CJ13" s="56"/>
      <c r="CK13" s="56"/>
      <c r="CL13" s="56"/>
      <c r="CM13" s="56"/>
      <c r="CN13" s="56"/>
      <c r="CO13" s="56"/>
      <c r="CP13" s="56"/>
      <c r="CQ13" s="56"/>
      <c r="CR13" s="56"/>
      <c r="CS13" s="56"/>
      <c r="CT13" s="56"/>
      <c r="CU13" s="56"/>
      <c r="CV13" s="56"/>
      <c r="CW13" s="56"/>
      <c r="CX13" s="56"/>
      <c r="CY13" s="56"/>
      <c r="CZ13" s="56"/>
      <c r="DA13" s="56"/>
      <c r="DB13" s="56"/>
      <c r="DC13" s="56"/>
      <c r="DD13" s="56"/>
      <c r="DE13" s="56"/>
      <c r="DF13" s="56"/>
      <c r="DG13" s="56"/>
      <c r="DH13" s="56"/>
      <c r="DI13" s="56"/>
      <c r="DJ13" s="56"/>
      <c r="DK13" s="56"/>
      <c r="DL13" s="56"/>
      <c r="DM13" s="56"/>
      <c r="DN13" s="56"/>
      <c r="DO13" s="56"/>
      <c r="DP13" s="56"/>
      <c r="DQ13" s="56"/>
      <c r="DR13" s="56"/>
      <c r="DS13" s="56"/>
      <c r="DT13" s="56"/>
      <c r="DU13" s="56"/>
      <c r="DV13" s="56"/>
      <c r="DW13" s="56"/>
      <c r="DX13" s="56"/>
      <c r="DY13" s="56"/>
      <c r="DZ13" s="56"/>
      <c r="EA13" s="56"/>
      <c r="EB13" s="56"/>
      <c r="EC13" s="56"/>
      <c r="ED13" s="56"/>
      <c r="EE13" s="56"/>
      <c r="EF13" s="56"/>
      <c r="EG13" s="56"/>
      <c r="EH13" s="56"/>
      <c r="EI13" s="56"/>
      <c r="EJ13" s="56"/>
      <c r="EK13" s="56"/>
      <c r="EL13" s="56"/>
      <c r="EM13" s="56"/>
      <c r="EN13" s="56"/>
      <c r="EO13" s="56"/>
      <c r="EP13" s="56"/>
      <c r="EQ13" s="56"/>
      <c r="ER13" s="56"/>
      <c r="ES13" s="56"/>
      <c r="ET13" s="56"/>
      <c r="EU13" s="56"/>
      <c r="EV13" s="56"/>
      <c r="EW13" s="56"/>
      <c r="EX13" s="56"/>
      <c r="EY13" s="56"/>
      <c r="EZ13" s="56"/>
      <c r="FA13" s="56"/>
      <c r="FB13" s="56"/>
      <c r="FC13" s="56"/>
      <c r="FD13" s="56"/>
      <c r="FE13" s="56"/>
      <c r="FF13" s="56"/>
      <c r="FG13" s="56"/>
      <c r="FH13" s="56"/>
      <c r="FI13" s="56"/>
      <c r="FJ13" s="56"/>
      <c r="FK13" s="56"/>
      <c r="FL13" s="56"/>
      <c r="FM13" s="56"/>
      <c r="FN13" s="56"/>
      <c r="FO13" s="56"/>
      <c r="FP13" s="56"/>
      <c r="FQ13" s="56"/>
      <c r="FR13" s="56"/>
      <c r="FS13" s="56"/>
      <c r="FT13" s="56"/>
      <c r="FU13" s="56"/>
      <c r="FV13" s="56"/>
      <c r="FW13" s="56"/>
      <c r="FX13" s="56"/>
      <c r="FY13" s="56"/>
      <c r="FZ13" s="56"/>
      <c r="GA13" s="56"/>
      <c r="GB13" s="56"/>
      <c r="GC13" s="56"/>
      <c r="GD13" s="56"/>
      <c r="GE13" s="56"/>
      <c r="GF13" s="56"/>
      <c r="GG13" s="56"/>
      <c r="GH13" s="56"/>
      <c r="GI13" s="56"/>
      <c r="GJ13" s="56"/>
      <c r="GK13" s="56"/>
      <c r="GL13" s="56"/>
      <c r="GM13" s="56"/>
      <c r="GN13" s="56"/>
      <c r="GO13" s="56"/>
      <c r="GP13" s="56"/>
      <c r="GQ13" s="56"/>
      <c r="GR13" s="56"/>
      <c r="GS13" s="56"/>
      <c r="GT13" s="56"/>
      <c r="GU13" s="56"/>
      <c r="GV13" s="56"/>
      <c r="GW13" s="56"/>
      <c r="GX13" s="56"/>
      <c r="GY13" s="56"/>
      <c r="GZ13" s="56"/>
      <c r="HA13" s="56"/>
      <c r="HB13" s="56"/>
      <c r="HC13" s="56"/>
      <c r="HD13" s="56"/>
      <c r="HE13" s="56"/>
      <c r="HF13" s="56"/>
      <c r="HG13" s="56"/>
      <c r="HH13" s="56"/>
      <c r="HI13" s="56"/>
      <c r="HJ13" s="56"/>
      <c r="HK13" s="56"/>
      <c r="HL13" s="56"/>
      <c r="HM13" s="56"/>
      <c r="HN13" s="56"/>
      <c r="HO13" s="56"/>
      <c r="HP13" s="56"/>
      <c r="HQ13" s="56"/>
      <c r="HR13" s="56"/>
      <c r="HS13" s="56"/>
      <c r="HT13" s="56"/>
      <c r="HU13" s="56"/>
      <c r="HV13" s="56"/>
      <c r="HW13" s="56"/>
      <c r="HX13" s="56"/>
      <c r="HY13" s="56"/>
    </row>
    <row r="14" spans="1:233" ht="1.5" customHeight="1">
      <c r="A14" s="56"/>
      <c r="B14" s="56"/>
      <c r="C14" s="56"/>
      <c r="D14" s="56"/>
      <c r="E14" s="56"/>
      <c r="F14" s="56"/>
      <c r="G14" s="56"/>
      <c r="H14" s="56"/>
      <c r="I14" s="56"/>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c r="AQ14" s="56"/>
      <c r="AR14" s="56"/>
      <c r="AS14" s="56"/>
      <c r="AT14" s="56"/>
      <c r="AU14" s="56"/>
      <c r="AV14" s="56"/>
      <c r="AW14" s="56"/>
      <c r="AX14" s="56"/>
      <c r="AY14" s="56"/>
      <c r="AZ14" s="56"/>
      <c r="BA14" s="56"/>
      <c r="BB14" s="56"/>
      <c r="BC14" s="56"/>
      <c r="BD14" s="56"/>
      <c r="BE14" s="56"/>
      <c r="BF14" s="56"/>
      <c r="BG14" s="56"/>
      <c r="BH14" s="56"/>
      <c r="BI14" s="56"/>
      <c r="BJ14" s="56"/>
      <c r="BK14" s="56"/>
      <c r="BL14" s="56">
        <f t="shared" ref="BL14:BL45" si="1">JK</f>
        <v>15000</v>
      </c>
      <c r="BM14" s="56">
        <f t="shared" si="0"/>
        <v>15000</v>
      </c>
      <c r="BN14" s="56">
        <f t="shared" ref="BN14:BQ33" si="2">JK</f>
        <v>15000</v>
      </c>
      <c r="BO14" s="56">
        <f t="shared" si="2"/>
        <v>15000</v>
      </c>
      <c r="BP14" s="56">
        <f t="shared" si="2"/>
        <v>15000</v>
      </c>
      <c r="BQ14" s="56">
        <f t="shared" si="2"/>
        <v>15000</v>
      </c>
      <c r="BR14" s="56"/>
      <c r="BS14" s="56"/>
      <c r="BT14" s="56"/>
      <c r="BU14" s="56"/>
      <c r="BV14" s="56"/>
      <c r="BW14" s="56"/>
      <c r="BX14" s="56"/>
      <c r="BY14" s="56"/>
      <c r="BZ14" s="56"/>
      <c r="CA14" s="56"/>
      <c r="CB14" s="56"/>
      <c r="CC14" s="56"/>
      <c r="CD14" s="56"/>
      <c r="CE14" s="56"/>
      <c r="CF14" s="56"/>
      <c r="CG14" s="56"/>
      <c r="CH14" s="56"/>
      <c r="CI14" s="56"/>
      <c r="CJ14" s="56"/>
      <c r="CK14" s="56"/>
      <c r="CL14" s="56"/>
      <c r="CM14" s="56"/>
      <c r="CN14" s="56"/>
      <c r="CO14" s="56"/>
      <c r="CP14" s="56"/>
      <c r="CQ14" s="56"/>
      <c r="CR14" s="56"/>
      <c r="CS14" s="56"/>
      <c r="CT14" s="56"/>
      <c r="CU14" s="56"/>
      <c r="CV14" s="56"/>
      <c r="CW14" s="56"/>
      <c r="CX14" s="56"/>
      <c r="CY14" s="56"/>
      <c r="CZ14" s="56"/>
      <c r="DA14" s="56"/>
      <c r="DB14" s="56"/>
      <c r="DC14" s="56"/>
      <c r="DD14" s="56"/>
      <c r="DE14" s="56"/>
      <c r="DF14" s="56"/>
      <c r="DG14" s="56"/>
      <c r="DH14" s="56"/>
      <c r="DI14" s="56"/>
      <c r="DJ14" s="56"/>
      <c r="DK14" s="56"/>
      <c r="DL14" s="56"/>
      <c r="DM14" s="56"/>
      <c r="DN14" s="56"/>
      <c r="DO14" s="56"/>
      <c r="DP14" s="56"/>
      <c r="DQ14" s="56"/>
      <c r="DR14" s="56"/>
      <c r="DS14" s="56"/>
      <c r="DT14" s="56"/>
      <c r="DU14" s="56"/>
      <c r="DV14" s="56"/>
      <c r="DW14" s="56"/>
      <c r="DX14" s="56"/>
      <c r="DY14" s="56"/>
      <c r="DZ14" s="56"/>
      <c r="EA14" s="56"/>
      <c r="EB14" s="56"/>
      <c r="EC14" s="56"/>
      <c r="ED14" s="56"/>
      <c r="EE14" s="56"/>
      <c r="EF14" s="56"/>
      <c r="EG14" s="56"/>
      <c r="EH14" s="56"/>
      <c r="EI14" s="56"/>
      <c r="EJ14" s="56"/>
      <c r="EK14" s="56"/>
      <c r="EL14" s="56"/>
      <c r="EM14" s="56"/>
      <c r="EN14" s="56"/>
      <c r="EO14" s="56"/>
      <c r="EP14" s="56"/>
      <c r="EQ14" s="56"/>
      <c r="ER14" s="56"/>
      <c r="ES14" s="56"/>
      <c r="ET14" s="56"/>
      <c r="EU14" s="56"/>
      <c r="EV14" s="56"/>
      <c r="EW14" s="56"/>
      <c r="EX14" s="56"/>
      <c r="EY14" s="56"/>
      <c r="EZ14" s="56"/>
      <c r="FA14" s="56"/>
      <c r="FB14" s="56"/>
      <c r="FC14" s="56"/>
      <c r="FD14" s="56"/>
      <c r="FE14" s="56"/>
      <c r="FF14" s="56"/>
      <c r="FG14" s="56"/>
      <c r="FH14" s="56"/>
      <c r="FI14" s="56"/>
      <c r="FJ14" s="56"/>
      <c r="FK14" s="56"/>
      <c r="FL14" s="56"/>
      <c r="FM14" s="56"/>
      <c r="FN14" s="56"/>
      <c r="FO14" s="56"/>
      <c r="FP14" s="56"/>
      <c r="FQ14" s="56"/>
      <c r="FR14" s="56"/>
      <c r="FS14" s="56"/>
      <c r="FT14" s="56"/>
      <c r="FU14" s="56"/>
      <c r="FV14" s="56"/>
      <c r="FW14" s="56"/>
      <c r="FX14" s="56"/>
      <c r="FY14" s="56"/>
      <c r="FZ14" s="56"/>
      <c r="GA14" s="56"/>
      <c r="GB14" s="56"/>
      <c r="GC14" s="56"/>
      <c r="GD14" s="56"/>
      <c r="GE14" s="56"/>
      <c r="GF14" s="56"/>
      <c r="GG14" s="56"/>
      <c r="GH14" s="56"/>
      <c r="GI14" s="56"/>
      <c r="GJ14" s="56"/>
      <c r="GK14" s="56"/>
      <c r="GL14" s="56"/>
      <c r="GM14" s="56"/>
      <c r="GN14" s="56"/>
      <c r="GO14" s="56"/>
      <c r="GP14" s="56"/>
      <c r="GQ14" s="56"/>
      <c r="GR14" s="56"/>
      <c r="GS14" s="56"/>
      <c r="GT14" s="56"/>
      <c r="GU14" s="56"/>
      <c r="GV14" s="56"/>
      <c r="GW14" s="56"/>
      <c r="GX14" s="56"/>
      <c r="GY14" s="56"/>
      <c r="GZ14" s="56"/>
      <c r="HA14" s="56"/>
      <c r="HB14" s="56"/>
      <c r="HC14" s="56"/>
      <c r="HD14" s="56"/>
      <c r="HE14" s="56"/>
      <c r="HF14" s="56"/>
      <c r="HG14" s="56"/>
      <c r="HH14" s="56"/>
      <c r="HI14" s="56"/>
      <c r="HJ14" s="56"/>
      <c r="HK14" s="56"/>
      <c r="HL14" s="56"/>
      <c r="HM14" s="56"/>
      <c r="HN14" s="56"/>
      <c r="HO14" s="56"/>
      <c r="HP14" s="56"/>
      <c r="HQ14" s="56"/>
      <c r="HR14" s="56"/>
      <c r="HS14" s="56"/>
      <c r="HT14" s="56"/>
      <c r="HU14" s="56"/>
      <c r="HV14" s="56"/>
      <c r="HW14" s="56"/>
      <c r="HX14" s="56"/>
      <c r="HY14" s="56"/>
    </row>
    <row r="15" spans="1:233" ht="1.5" customHeight="1">
      <c r="A15" s="56"/>
      <c r="B15" s="56"/>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c r="BF15" s="56"/>
      <c r="BG15" s="56"/>
      <c r="BH15" s="56"/>
      <c r="BI15" s="56">
        <f t="shared" ref="BI15:BK34" si="3">JK</f>
        <v>15000</v>
      </c>
      <c r="BJ15" s="56">
        <f t="shared" si="3"/>
        <v>15000</v>
      </c>
      <c r="BK15" s="56">
        <f t="shared" si="3"/>
        <v>15000</v>
      </c>
      <c r="BL15" s="56">
        <f t="shared" si="1"/>
        <v>15000</v>
      </c>
      <c r="BM15" s="56">
        <f t="shared" si="0"/>
        <v>15000</v>
      </c>
      <c r="BN15" s="56">
        <f t="shared" si="2"/>
        <v>15000</v>
      </c>
      <c r="BO15" s="56">
        <f t="shared" si="2"/>
        <v>15000</v>
      </c>
      <c r="BP15" s="56">
        <f t="shared" si="2"/>
        <v>15000</v>
      </c>
      <c r="BQ15" s="56">
        <f t="shared" si="2"/>
        <v>15000</v>
      </c>
      <c r="BR15" s="56"/>
      <c r="BS15" s="56"/>
      <c r="BT15" s="56"/>
      <c r="BU15" s="56"/>
      <c r="BV15" s="56"/>
      <c r="BW15" s="56"/>
      <c r="BX15" s="56"/>
      <c r="BY15" s="56"/>
      <c r="BZ15" s="56"/>
      <c r="CA15" s="56"/>
      <c r="CB15" s="56"/>
      <c r="CC15" s="56"/>
      <c r="CD15" s="56"/>
      <c r="CE15" s="56"/>
      <c r="CF15" s="56"/>
      <c r="CG15" s="56"/>
      <c r="CH15" s="56"/>
      <c r="CI15" s="56"/>
      <c r="CJ15" s="56"/>
      <c r="CK15" s="56"/>
      <c r="CL15" s="56"/>
      <c r="CM15" s="56"/>
      <c r="CN15" s="56"/>
      <c r="CO15" s="56"/>
      <c r="CP15" s="56"/>
      <c r="CQ15" s="56"/>
      <c r="CR15" s="56"/>
      <c r="CS15" s="56"/>
      <c r="CT15" s="56"/>
      <c r="CU15" s="56"/>
      <c r="CV15" s="56"/>
      <c r="CW15" s="56"/>
      <c r="CX15" s="56"/>
      <c r="CY15" s="56"/>
      <c r="CZ15" s="56"/>
      <c r="DA15" s="56"/>
      <c r="DB15" s="56"/>
      <c r="DC15" s="56"/>
      <c r="DD15" s="56"/>
      <c r="DE15" s="56"/>
      <c r="DF15" s="56"/>
      <c r="DG15" s="56"/>
      <c r="DH15" s="56"/>
      <c r="DI15" s="56"/>
      <c r="DJ15" s="56"/>
      <c r="DK15" s="56"/>
      <c r="DL15" s="56"/>
      <c r="DM15" s="56"/>
      <c r="DN15" s="56"/>
      <c r="DO15" s="56"/>
      <c r="DP15" s="56"/>
      <c r="DQ15" s="56"/>
      <c r="DR15" s="56"/>
      <c r="DS15" s="56"/>
      <c r="DT15" s="56"/>
      <c r="DU15" s="56"/>
      <c r="DV15" s="56"/>
      <c r="DW15" s="56"/>
      <c r="DX15" s="56"/>
      <c r="DY15" s="56"/>
      <c r="DZ15" s="56"/>
      <c r="EA15" s="56"/>
      <c r="EB15" s="56"/>
      <c r="EC15" s="56"/>
      <c r="ED15" s="56"/>
      <c r="EE15" s="56"/>
      <c r="EF15" s="56"/>
      <c r="EG15" s="56"/>
      <c r="EH15" s="56"/>
      <c r="EI15" s="56"/>
      <c r="EJ15" s="56"/>
      <c r="EK15" s="56"/>
      <c r="EL15" s="56"/>
      <c r="EM15" s="56"/>
      <c r="EN15" s="56"/>
      <c r="EO15" s="56"/>
      <c r="EP15" s="56"/>
      <c r="EQ15" s="56"/>
      <c r="ER15" s="56"/>
      <c r="ES15" s="56"/>
      <c r="ET15" s="56"/>
      <c r="EU15" s="56"/>
      <c r="EV15" s="56"/>
      <c r="EW15" s="56"/>
      <c r="EX15" s="56"/>
      <c r="EY15" s="56"/>
      <c r="EZ15" s="56"/>
      <c r="FA15" s="56"/>
      <c r="FB15" s="56"/>
      <c r="FC15" s="56"/>
      <c r="FD15" s="56"/>
      <c r="FE15" s="56"/>
      <c r="FF15" s="56"/>
      <c r="FG15" s="56"/>
      <c r="FH15" s="56"/>
      <c r="FI15" s="56"/>
      <c r="FJ15" s="56"/>
      <c r="FK15" s="56"/>
      <c r="FL15" s="56"/>
      <c r="FM15" s="56"/>
      <c r="FN15" s="56"/>
      <c r="FO15" s="56"/>
      <c r="FP15" s="56"/>
      <c r="FQ15" s="56"/>
      <c r="FR15" s="56"/>
      <c r="FS15" s="56"/>
      <c r="FT15" s="56"/>
      <c r="FU15" s="56"/>
      <c r="FV15" s="56"/>
      <c r="FW15" s="56"/>
      <c r="FX15" s="56"/>
      <c r="FY15" s="56"/>
      <c r="FZ15" s="56"/>
      <c r="GA15" s="56"/>
      <c r="GB15" s="56"/>
      <c r="GC15" s="56"/>
      <c r="GD15" s="56"/>
      <c r="GE15" s="56"/>
      <c r="GF15" s="56"/>
      <c r="GG15" s="56"/>
      <c r="GH15" s="56"/>
      <c r="GI15" s="56"/>
      <c r="GJ15" s="56"/>
      <c r="GK15" s="56"/>
      <c r="GL15" s="56"/>
      <c r="GM15" s="56"/>
      <c r="GN15" s="56"/>
      <c r="GO15" s="56"/>
      <c r="GP15" s="56"/>
      <c r="GQ15" s="56"/>
      <c r="GR15" s="56"/>
      <c r="GS15" s="56"/>
      <c r="GT15" s="56"/>
      <c r="GU15" s="56"/>
      <c r="GV15" s="56"/>
      <c r="GW15" s="56"/>
      <c r="GX15" s="56"/>
      <c r="GY15" s="56"/>
      <c r="GZ15" s="56"/>
      <c r="HA15" s="56"/>
      <c r="HB15" s="56"/>
      <c r="HC15" s="56"/>
      <c r="HD15" s="56"/>
      <c r="HE15" s="56"/>
      <c r="HF15" s="56"/>
      <c r="HG15" s="56"/>
      <c r="HH15" s="56"/>
      <c r="HI15" s="56"/>
      <c r="HJ15" s="56"/>
      <c r="HK15" s="56"/>
      <c r="HL15" s="56"/>
      <c r="HM15" s="56"/>
      <c r="HN15" s="56"/>
      <c r="HO15" s="56"/>
      <c r="HP15" s="56"/>
      <c r="HQ15" s="56"/>
      <c r="HR15" s="56"/>
      <c r="HS15" s="56"/>
      <c r="HT15" s="56"/>
      <c r="HU15" s="56"/>
      <c r="HV15" s="56"/>
      <c r="HW15" s="56"/>
      <c r="HX15" s="56"/>
      <c r="HY15" s="56"/>
    </row>
    <row r="16" spans="1:233" ht="1.5" customHeight="1">
      <c r="A16" s="56"/>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c r="AR16" s="56"/>
      <c r="AS16" s="56"/>
      <c r="AT16" s="56"/>
      <c r="AU16" s="56"/>
      <c r="AV16" s="56"/>
      <c r="AW16" s="56"/>
      <c r="AX16" s="56"/>
      <c r="AY16" s="56"/>
      <c r="AZ16" s="56"/>
      <c r="BA16" s="56"/>
      <c r="BB16" s="56"/>
      <c r="BC16" s="56"/>
      <c r="BD16" s="56">
        <f t="shared" ref="BD16:BH27" si="4">JK</f>
        <v>15000</v>
      </c>
      <c r="BE16" s="56">
        <f t="shared" si="4"/>
        <v>15000</v>
      </c>
      <c r="BF16" s="56">
        <f t="shared" si="4"/>
        <v>15000</v>
      </c>
      <c r="BG16" s="56">
        <f t="shared" si="4"/>
        <v>15000</v>
      </c>
      <c r="BH16" s="56">
        <f t="shared" si="4"/>
        <v>15000</v>
      </c>
      <c r="BI16" s="56">
        <f t="shared" si="3"/>
        <v>15000</v>
      </c>
      <c r="BJ16" s="56">
        <f t="shared" si="3"/>
        <v>15000</v>
      </c>
      <c r="BK16" s="56">
        <f t="shared" si="3"/>
        <v>15000</v>
      </c>
      <c r="BL16" s="56">
        <f t="shared" si="1"/>
        <v>15000</v>
      </c>
      <c r="BM16" s="56">
        <f t="shared" si="0"/>
        <v>15000</v>
      </c>
      <c r="BN16" s="56">
        <f t="shared" si="2"/>
        <v>15000</v>
      </c>
      <c r="BO16" s="56">
        <f t="shared" si="2"/>
        <v>15000</v>
      </c>
      <c r="BP16" s="56">
        <f t="shared" si="2"/>
        <v>15000</v>
      </c>
      <c r="BQ16" s="56">
        <f t="shared" si="2"/>
        <v>15000</v>
      </c>
      <c r="BR16" s="56">
        <f t="shared" ref="BR16:BR47" si="5">JK</f>
        <v>15000</v>
      </c>
      <c r="BS16" s="56"/>
      <c r="BT16" s="56"/>
      <c r="BU16" s="56"/>
      <c r="BV16" s="56"/>
      <c r="BW16" s="56"/>
      <c r="BX16" s="56"/>
      <c r="BY16" s="56"/>
      <c r="BZ16" s="56"/>
      <c r="CA16" s="56"/>
      <c r="CB16" s="56"/>
      <c r="CC16" s="56"/>
      <c r="CD16" s="56"/>
      <c r="CE16" s="56"/>
      <c r="CF16" s="56"/>
      <c r="CG16" s="56"/>
      <c r="CH16" s="56"/>
      <c r="CI16" s="56"/>
      <c r="CJ16" s="56"/>
      <c r="CK16" s="56"/>
      <c r="CL16" s="56"/>
      <c r="CM16" s="56"/>
      <c r="CN16" s="56"/>
      <c r="CO16" s="56"/>
      <c r="CP16" s="56"/>
      <c r="CQ16" s="56"/>
      <c r="CR16" s="56"/>
      <c r="CS16" s="56"/>
      <c r="CT16" s="56"/>
      <c r="CU16" s="56"/>
      <c r="CV16" s="56"/>
      <c r="CW16" s="56"/>
      <c r="CX16" s="56"/>
      <c r="CY16" s="56"/>
      <c r="CZ16" s="56"/>
      <c r="DA16" s="56"/>
      <c r="DB16" s="56"/>
      <c r="DC16" s="56"/>
      <c r="DD16" s="56"/>
      <c r="DE16" s="56"/>
      <c r="DF16" s="56"/>
      <c r="DG16" s="56"/>
      <c r="DH16" s="56"/>
      <c r="DI16" s="56"/>
      <c r="DJ16" s="56"/>
      <c r="DK16" s="56"/>
      <c r="DL16" s="56"/>
      <c r="DM16" s="56"/>
      <c r="DN16" s="56"/>
      <c r="DO16" s="56"/>
      <c r="DP16" s="56"/>
      <c r="DQ16" s="56"/>
      <c r="DR16" s="56"/>
      <c r="DS16" s="56"/>
      <c r="DT16" s="56"/>
      <c r="DU16" s="56"/>
      <c r="DV16" s="56"/>
      <c r="DW16" s="56"/>
      <c r="DX16" s="56"/>
      <c r="DY16" s="56"/>
      <c r="DZ16" s="56"/>
      <c r="EA16" s="56"/>
      <c r="EB16" s="56"/>
      <c r="EC16" s="56"/>
      <c r="ED16" s="56"/>
      <c r="EE16" s="56"/>
      <c r="EF16" s="56"/>
      <c r="EG16" s="56"/>
      <c r="EH16" s="56"/>
      <c r="EI16" s="56"/>
      <c r="EJ16" s="56"/>
      <c r="EK16" s="56"/>
      <c r="EL16" s="56"/>
      <c r="EM16" s="56"/>
      <c r="EN16" s="56"/>
      <c r="EO16" s="56"/>
      <c r="EP16" s="56"/>
      <c r="EQ16" s="56"/>
      <c r="ER16" s="56"/>
      <c r="ES16" s="56"/>
      <c r="ET16" s="56"/>
      <c r="EU16" s="56"/>
      <c r="EV16" s="56"/>
      <c r="EW16" s="56"/>
      <c r="EX16" s="56"/>
      <c r="EY16" s="56"/>
      <c r="EZ16" s="56"/>
      <c r="FA16" s="56"/>
      <c r="FB16" s="56"/>
      <c r="FC16" s="56"/>
      <c r="FD16" s="56"/>
      <c r="FE16" s="56"/>
      <c r="FF16" s="56"/>
      <c r="FG16" s="56"/>
      <c r="FH16" s="56"/>
      <c r="FI16" s="56"/>
      <c r="FJ16" s="56"/>
      <c r="FK16" s="56"/>
      <c r="FL16" s="56"/>
      <c r="FM16" s="56"/>
      <c r="FN16" s="56"/>
      <c r="FO16" s="56"/>
      <c r="FP16" s="56"/>
      <c r="FQ16" s="56"/>
      <c r="FR16" s="56"/>
      <c r="FS16" s="56"/>
      <c r="FT16" s="56"/>
      <c r="FU16" s="56"/>
      <c r="FV16" s="56"/>
      <c r="FW16" s="56"/>
      <c r="FX16" s="56"/>
      <c r="FY16" s="56"/>
      <c r="FZ16" s="56"/>
      <c r="GA16" s="56"/>
      <c r="GB16" s="56"/>
      <c r="GC16" s="56"/>
      <c r="GD16" s="56"/>
      <c r="GE16" s="56"/>
      <c r="GF16" s="56"/>
      <c r="GG16" s="56"/>
      <c r="GH16" s="56"/>
      <c r="GI16" s="56"/>
      <c r="GJ16" s="56"/>
      <c r="GK16" s="56"/>
      <c r="GL16" s="56"/>
      <c r="GM16" s="56"/>
      <c r="GN16" s="56"/>
      <c r="GO16" s="56"/>
      <c r="GP16" s="56"/>
      <c r="GQ16" s="56"/>
      <c r="GR16" s="56"/>
      <c r="GS16" s="56"/>
      <c r="GT16" s="56"/>
      <c r="GU16" s="56"/>
      <c r="GV16" s="56"/>
      <c r="GW16" s="56"/>
      <c r="GX16" s="56"/>
      <c r="GY16" s="56"/>
      <c r="GZ16" s="56"/>
      <c r="HA16" s="56"/>
      <c r="HB16" s="56"/>
      <c r="HC16" s="56"/>
      <c r="HD16" s="56"/>
      <c r="HE16" s="56"/>
      <c r="HF16" s="56"/>
      <c r="HG16" s="56"/>
      <c r="HH16" s="56"/>
      <c r="HI16" s="56"/>
      <c r="HJ16" s="56"/>
      <c r="HK16" s="56"/>
      <c r="HL16" s="56"/>
      <c r="HM16" s="56"/>
      <c r="HN16" s="56"/>
      <c r="HO16" s="56"/>
      <c r="HP16" s="56"/>
      <c r="HQ16" s="56"/>
      <c r="HR16" s="56"/>
      <c r="HS16" s="56"/>
      <c r="HT16" s="56"/>
      <c r="HU16" s="56"/>
      <c r="HV16" s="56"/>
      <c r="HW16" s="56"/>
      <c r="HX16" s="56"/>
      <c r="HY16" s="56"/>
    </row>
    <row r="17" spans="1:233" ht="1.5" customHeight="1">
      <c r="A17" s="56"/>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c r="AX17" s="56"/>
      <c r="AY17" s="56"/>
      <c r="AZ17" s="56"/>
      <c r="BA17" s="56"/>
      <c r="BB17" s="56"/>
      <c r="BC17" s="56"/>
      <c r="BD17" s="56">
        <f t="shared" si="4"/>
        <v>15000</v>
      </c>
      <c r="BE17" s="56">
        <f t="shared" si="4"/>
        <v>15000</v>
      </c>
      <c r="BF17" s="56">
        <f t="shared" si="4"/>
        <v>15000</v>
      </c>
      <c r="BG17" s="56">
        <f t="shared" si="4"/>
        <v>15000</v>
      </c>
      <c r="BH17" s="56">
        <f t="shared" si="4"/>
        <v>15000</v>
      </c>
      <c r="BI17" s="56">
        <f t="shared" si="3"/>
        <v>15000</v>
      </c>
      <c r="BJ17" s="56">
        <f t="shared" si="3"/>
        <v>15000</v>
      </c>
      <c r="BK17" s="56">
        <f t="shared" si="3"/>
        <v>15000</v>
      </c>
      <c r="BL17" s="56">
        <f t="shared" si="1"/>
        <v>15000</v>
      </c>
      <c r="BM17" s="56">
        <f t="shared" si="0"/>
        <v>15000</v>
      </c>
      <c r="BN17" s="56">
        <f t="shared" si="2"/>
        <v>15000</v>
      </c>
      <c r="BO17" s="56">
        <f t="shared" si="2"/>
        <v>15000</v>
      </c>
      <c r="BP17" s="56">
        <f t="shared" si="2"/>
        <v>15000</v>
      </c>
      <c r="BQ17" s="56">
        <f t="shared" si="2"/>
        <v>15000</v>
      </c>
      <c r="BR17" s="56">
        <f t="shared" si="5"/>
        <v>15000</v>
      </c>
      <c r="BS17" s="56"/>
      <c r="BT17" s="56"/>
      <c r="BU17" s="56"/>
      <c r="BV17" s="56"/>
      <c r="BW17" s="56"/>
      <c r="BX17" s="56"/>
      <c r="BY17" s="56"/>
      <c r="BZ17" s="56"/>
      <c r="CA17" s="56"/>
      <c r="CB17" s="56"/>
      <c r="CC17" s="56"/>
      <c r="CD17" s="56"/>
      <c r="CE17" s="56"/>
      <c r="CF17" s="56"/>
      <c r="CG17" s="56"/>
      <c r="CH17" s="56"/>
      <c r="CI17" s="56"/>
      <c r="CJ17" s="56"/>
      <c r="CK17" s="56"/>
      <c r="CL17" s="56"/>
      <c r="CM17" s="56"/>
      <c r="CN17" s="56"/>
      <c r="CO17" s="56"/>
      <c r="CP17" s="56"/>
      <c r="CQ17" s="56"/>
      <c r="CR17" s="56"/>
      <c r="CS17" s="56"/>
      <c r="CT17" s="56"/>
      <c r="CU17" s="56"/>
      <c r="CV17" s="56"/>
      <c r="CW17" s="56"/>
      <c r="CX17" s="56"/>
      <c r="CY17" s="56"/>
      <c r="CZ17" s="56"/>
      <c r="DA17" s="56"/>
      <c r="DB17" s="56"/>
      <c r="DC17" s="56"/>
      <c r="DD17" s="56"/>
      <c r="DE17" s="56"/>
      <c r="DF17" s="56"/>
      <c r="DG17" s="56"/>
      <c r="DH17" s="56"/>
      <c r="DI17" s="56"/>
      <c r="DJ17" s="56"/>
      <c r="DK17" s="56"/>
      <c r="DL17" s="56"/>
      <c r="DM17" s="56"/>
      <c r="DN17" s="56"/>
      <c r="DO17" s="56"/>
      <c r="DP17" s="56"/>
      <c r="DQ17" s="56"/>
      <c r="DR17" s="56"/>
      <c r="DS17" s="56"/>
      <c r="DT17" s="56"/>
      <c r="DU17" s="56"/>
      <c r="DV17" s="56"/>
      <c r="DW17" s="56"/>
      <c r="DX17" s="56"/>
      <c r="DY17" s="56"/>
      <c r="DZ17" s="56"/>
      <c r="EA17" s="56"/>
      <c r="EB17" s="56"/>
      <c r="EC17" s="56"/>
      <c r="ED17" s="56"/>
      <c r="EE17" s="56"/>
      <c r="EF17" s="56"/>
      <c r="EG17" s="56"/>
      <c r="EH17" s="56"/>
      <c r="EI17" s="56"/>
      <c r="EJ17" s="56"/>
      <c r="EK17" s="56"/>
      <c r="EL17" s="56"/>
      <c r="EM17" s="56"/>
      <c r="EN17" s="56"/>
      <c r="EO17" s="56"/>
      <c r="EP17" s="56"/>
      <c r="EQ17" s="56"/>
      <c r="ER17" s="56"/>
      <c r="ES17" s="56"/>
      <c r="ET17" s="56"/>
      <c r="EU17" s="56"/>
      <c r="EV17" s="56"/>
      <c r="EW17" s="56"/>
      <c r="EX17" s="56"/>
      <c r="EY17" s="56"/>
      <c r="EZ17" s="56"/>
      <c r="FA17" s="56"/>
      <c r="FB17" s="56"/>
      <c r="FC17" s="56"/>
      <c r="FD17" s="56"/>
      <c r="FE17" s="56"/>
      <c r="FF17" s="56"/>
      <c r="FG17" s="56"/>
      <c r="FH17" s="56"/>
      <c r="FI17" s="56"/>
      <c r="FJ17" s="56"/>
      <c r="FK17" s="56"/>
      <c r="FL17" s="56"/>
      <c r="FM17" s="56"/>
      <c r="FN17" s="56"/>
      <c r="FO17" s="56"/>
      <c r="FP17" s="56"/>
      <c r="FQ17" s="56"/>
      <c r="FR17" s="56"/>
      <c r="FS17" s="56"/>
      <c r="FT17" s="56"/>
      <c r="FU17" s="56"/>
      <c r="FV17" s="56"/>
      <c r="FW17" s="56"/>
      <c r="FX17" s="56"/>
      <c r="FY17" s="56"/>
      <c r="FZ17" s="56"/>
      <c r="GA17" s="56"/>
      <c r="GB17" s="56"/>
      <c r="GC17" s="56"/>
      <c r="GD17" s="56"/>
      <c r="GE17" s="56"/>
      <c r="GF17" s="56"/>
      <c r="GG17" s="56"/>
      <c r="GH17" s="56"/>
      <c r="GI17" s="56"/>
      <c r="GJ17" s="56"/>
      <c r="GK17" s="56"/>
      <c r="GL17" s="56"/>
      <c r="GM17" s="56"/>
      <c r="GN17" s="56"/>
      <c r="GO17" s="56"/>
      <c r="GP17" s="56"/>
      <c r="GQ17" s="56"/>
      <c r="GR17" s="56"/>
      <c r="GS17" s="56"/>
      <c r="GT17" s="56"/>
      <c r="GU17" s="56"/>
      <c r="GV17" s="56"/>
      <c r="GW17" s="56"/>
      <c r="GX17" s="56"/>
      <c r="GY17" s="56"/>
      <c r="GZ17" s="56"/>
      <c r="HA17" s="56"/>
      <c r="HB17" s="56"/>
      <c r="HC17" s="56"/>
      <c r="HD17" s="56"/>
      <c r="HE17" s="56"/>
      <c r="HF17" s="56"/>
      <c r="HG17" s="56"/>
      <c r="HH17" s="56"/>
      <c r="HI17" s="56"/>
      <c r="HJ17" s="56"/>
      <c r="HK17" s="56"/>
      <c r="HL17" s="56"/>
      <c r="HM17" s="56"/>
      <c r="HN17" s="56"/>
      <c r="HO17" s="56"/>
      <c r="HP17" s="56"/>
      <c r="HQ17" s="56"/>
      <c r="HR17" s="56"/>
      <c r="HS17" s="56"/>
      <c r="HT17" s="56"/>
      <c r="HU17" s="56"/>
      <c r="HV17" s="56"/>
      <c r="HW17" s="56"/>
      <c r="HX17" s="56"/>
      <c r="HY17" s="56"/>
    </row>
    <row r="18" spans="1:233" ht="1.5" customHeight="1">
      <c r="A18" s="56"/>
      <c r="B18" s="56"/>
      <c r="C18" s="56"/>
      <c r="D18" s="56"/>
      <c r="E18" s="56"/>
      <c r="F18" s="56"/>
      <c r="G18" s="56"/>
      <c r="H18" s="56"/>
      <c r="I18" s="56"/>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c r="AL18" s="56"/>
      <c r="AM18" s="56"/>
      <c r="AN18" s="56"/>
      <c r="AO18" s="56"/>
      <c r="AP18" s="56"/>
      <c r="AQ18" s="56"/>
      <c r="AR18" s="56"/>
      <c r="AS18" s="56"/>
      <c r="AT18" s="56"/>
      <c r="AU18" s="56"/>
      <c r="AV18" s="56"/>
      <c r="AW18" s="56"/>
      <c r="AX18" s="56"/>
      <c r="AY18" s="56"/>
      <c r="AZ18" s="56"/>
      <c r="BA18" s="56"/>
      <c r="BB18" s="56"/>
      <c r="BC18" s="56"/>
      <c r="BD18" s="56">
        <f t="shared" si="4"/>
        <v>15000</v>
      </c>
      <c r="BE18" s="56">
        <f t="shared" si="4"/>
        <v>15000</v>
      </c>
      <c r="BF18" s="56">
        <f t="shared" si="4"/>
        <v>15000</v>
      </c>
      <c r="BG18" s="56">
        <f t="shared" si="4"/>
        <v>15000</v>
      </c>
      <c r="BH18" s="56">
        <f t="shared" si="4"/>
        <v>15000</v>
      </c>
      <c r="BI18" s="56">
        <f t="shared" si="3"/>
        <v>15000</v>
      </c>
      <c r="BJ18" s="56">
        <f t="shared" si="3"/>
        <v>15000</v>
      </c>
      <c r="BK18" s="56">
        <f t="shared" si="3"/>
        <v>15000</v>
      </c>
      <c r="BL18" s="56">
        <f t="shared" si="1"/>
        <v>15000</v>
      </c>
      <c r="BM18" s="56">
        <f t="shared" si="0"/>
        <v>15000</v>
      </c>
      <c r="BN18" s="56">
        <f t="shared" si="2"/>
        <v>15000</v>
      </c>
      <c r="BO18" s="56">
        <f t="shared" si="2"/>
        <v>15000</v>
      </c>
      <c r="BP18" s="56">
        <f t="shared" si="2"/>
        <v>15000</v>
      </c>
      <c r="BQ18" s="56">
        <f t="shared" si="2"/>
        <v>15000</v>
      </c>
      <c r="BR18" s="56">
        <f t="shared" si="5"/>
        <v>15000</v>
      </c>
      <c r="BS18" s="56">
        <f t="shared" ref="BS18:BS49" si="6">JK</f>
        <v>15000</v>
      </c>
      <c r="BT18" s="56"/>
      <c r="BU18" s="56"/>
      <c r="BV18" s="56"/>
      <c r="BW18" s="56"/>
      <c r="BX18" s="56"/>
      <c r="BY18" s="56"/>
      <c r="BZ18" s="56"/>
      <c r="CA18" s="56"/>
      <c r="CB18" s="56"/>
      <c r="CC18" s="56"/>
      <c r="CD18" s="56"/>
      <c r="CE18" s="56"/>
      <c r="CF18" s="56"/>
      <c r="CG18" s="56"/>
      <c r="CH18" s="56"/>
      <c r="CI18" s="56"/>
      <c r="CJ18" s="56"/>
      <c r="CK18" s="56"/>
      <c r="CL18" s="56"/>
      <c r="CM18" s="56"/>
      <c r="CN18" s="56"/>
      <c r="CO18" s="56"/>
      <c r="CP18" s="56"/>
      <c r="CQ18" s="56"/>
      <c r="CR18" s="56"/>
      <c r="CS18" s="56"/>
      <c r="CT18" s="56"/>
      <c r="CU18" s="56"/>
      <c r="CV18" s="56"/>
      <c r="CW18" s="56"/>
      <c r="CX18" s="56"/>
      <c r="CY18" s="56"/>
      <c r="CZ18" s="56"/>
      <c r="DA18" s="56"/>
      <c r="DB18" s="56"/>
      <c r="DC18" s="56"/>
      <c r="DD18" s="56"/>
      <c r="DE18" s="56"/>
      <c r="DF18" s="56"/>
      <c r="DG18" s="56"/>
      <c r="DH18" s="56"/>
      <c r="DI18" s="56"/>
      <c r="DJ18" s="56"/>
      <c r="DK18" s="56"/>
      <c r="DL18" s="56"/>
      <c r="DM18" s="56"/>
      <c r="DN18" s="56"/>
      <c r="DO18" s="56"/>
      <c r="DP18" s="56"/>
      <c r="DQ18" s="56"/>
      <c r="DR18" s="56"/>
      <c r="DS18" s="56"/>
      <c r="DT18" s="56"/>
      <c r="DU18" s="56"/>
      <c r="DV18" s="56"/>
      <c r="DW18" s="56"/>
      <c r="DX18" s="56"/>
      <c r="DY18" s="56"/>
      <c r="DZ18" s="56"/>
      <c r="EA18" s="56"/>
      <c r="EB18" s="56"/>
      <c r="EC18" s="56"/>
      <c r="ED18" s="56"/>
      <c r="EE18" s="56"/>
      <c r="EF18" s="56"/>
      <c r="EG18" s="56"/>
      <c r="EH18" s="56"/>
      <c r="EI18" s="56"/>
      <c r="EJ18" s="56"/>
      <c r="EK18" s="56"/>
      <c r="EL18" s="56"/>
      <c r="EM18" s="56"/>
      <c r="EN18" s="56"/>
      <c r="EO18" s="56"/>
      <c r="EP18" s="56"/>
      <c r="EQ18" s="56"/>
      <c r="ER18" s="56"/>
      <c r="ES18" s="56"/>
      <c r="ET18" s="56"/>
      <c r="EU18" s="56"/>
      <c r="EV18" s="56"/>
      <c r="EW18" s="56"/>
      <c r="EX18" s="56"/>
      <c r="EY18" s="56"/>
      <c r="EZ18" s="56"/>
      <c r="FA18" s="56"/>
      <c r="FB18" s="56"/>
      <c r="FC18" s="56"/>
      <c r="FD18" s="56"/>
      <c r="FE18" s="56"/>
      <c r="FF18" s="56"/>
      <c r="FG18" s="56"/>
      <c r="FH18" s="56"/>
      <c r="FI18" s="56"/>
      <c r="FJ18" s="56"/>
      <c r="FK18" s="56"/>
      <c r="FL18" s="56"/>
      <c r="FM18" s="56"/>
      <c r="FN18" s="56"/>
      <c r="FO18" s="56"/>
      <c r="FP18" s="56"/>
      <c r="FQ18" s="56"/>
      <c r="FR18" s="56"/>
      <c r="FS18" s="56"/>
      <c r="FT18" s="56"/>
      <c r="FU18" s="56"/>
      <c r="FV18" s="56"/>
      <c r="FW18" s="56"/>
      <c r="FX18" s="56"/>
      <c r="FY18" s="56"/>
      <c r="FZ18" s="56"/>
      <c r="GA18" s="56"/>
      <c r="GB18" s="56"/>
      <c r="GC18" s="56"/>
      <c r="GD18" s="56"/>
      <c r="GE18" s="56"/>
      <c r="GF18" s="56"/>
      <c r="GG18" s="56"/>
      <c r="GH18" s="56"/>
      <c r="GI18" s="56"/>
      <c r="GJ18" s="56"/>
      <c r="GK18" s="56"/>
      <c r="GL18" s="56"/>
      <c r="GM18" s="56"/>
      <c r="GN18" s="56"/>
      <c r="GO18" s="56"/>
      <c r="GP18" s="56"/>
      <c r="GQ18" s="56"/>
      <c r="GR18" s="56"/>
      <c r="GS18" s="56"/>
      <c r="GT18" s="56"/>
      <c r="GU18" s="56"/>
      <c r="GV18" s="56"/>
      <c r="GW18" s="56"/>
      <c r="GX18" s="56"/>
      <c r="GY18" s="56"/>
      <c r="GZ18" s="56"/>
      <c r="HA18" s="56"/>
      <c r="HB18" s="56"/>
      <c r="HC18" s="56"/>
      <c r="HD18" s="56"/>
      <c r="HE18" s="56"/>
      <c r="HF18" s="56"/>
      <c r="HG18" s="56"/>
      <c r="HH18" s="56"/>
      <c r="HI18" s="56"/>
      <c r="HJ18" s="56"/>
      <c r="HK18" s="56"/>
      <c r="HL18" s="56"/>
      <c r="HM18" s="56"/>
      <c r="HN18" s="56"/>
      <c r="HO18" s="56"/>
      <c r="HP18" s="56"/>
      <c r="HQ18" s="56"/>
      <c r="HR18" s="56"/>
      <c r="HS18" s="56"/>
      <c r="HT18" s="56"/>
      <c r="HU18" s="56"/>
      <c r="HV18" s="56"/>
      <c r="HW18" s="56"/>
      <c r="HX18" s="56"/>
      <c r="HY18" s="56"/>
    </row>
    <row r="19" spans="1:233" ht="1.5" customHeight="1">
      <c r="A19" s="56"/>
      <c r="B19" s="56"/>
      <c r="C19" s="56"/>
      <c r="D19" s="56"/>
      <c r="E19" s="56"/>
      <c r="F19" s="56"/>
      <c r="G19" s="56"/>
      <c r="H19" s="56"/>
      <c r="I19" s="56"/>
      <c r="J19" s="56"/>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c r="AR19" s="56"/>
      <c r="AS19" s="56"/>
      <c r="AT19" s="56"/>
      <c r="AU19" s="56"/>
      <c r="AV19" s="56"/>
      <c r="AW19" s="56"/>
      <c r="AX19" s="56"/>
      <c r="AY19" s="56"/>
      <c r="AZ19" s="56"/>
      <c r="BA19" s="56"/>
      <c r="BB19" s="56"/>
      <c r="BC19" s="56">
        <f t="shared" ref="BC19:BC25" si="7">JK</f>
        <v>15000</v>
      </c>
      <c r="BD19" s="56">
        <f t="shared" si="4"/>
        <v>15000</v>
      </c>
      <c r="BE19" s="56">
        <f t="shared" si="4"/>
        <v>15000</v>
      </c>
      <c r="BF19" s="56">
        <f t="shared" si="4"/>
        <v>15000</v>
      </c>
      <c r="BG19" s="56">
        <f t="shared" si="4"/>
        <v>15000</v>
      </c>
      <c r="BH19" s="56">
        <f t="shared" si="4"/>
        <v>15000</v>
      </c>
      <c r="BI19" s="56">
        <f t="shared" si="3"/>
        <v>15000</v>
      </c>
      <c r="BJ19" s="56">
        <f t="shared" si="3"/>
        <v>15000</v>
      </c>
      <c r="BK19" s="56">
        <f t="shared" si="3"/>
        <v>15000</v>
      </c>
      <c r="BL19" s="56">
        <f t="shared" si="1"/>
        <v>15000</v>
      </c>
      <c r="BM19" s="56">
        <f t="shared" si="0"/>
        <v>15000</v>
      </c>
      <c r="BN19" s="56">
        <f t="shared" si="2"/>
        <v>15000</v>
      </c>
      <c r="BO19" s="56">
        <f t="shared" si="2"/>
        <v>15000</v>
      </c>
      <c r="BP19" s="56">
        <f t="shared" si="2"/>
        <v>15000</v>
      </c>
      <c r="BQ19" s="56">
        <f t="shared" si="2"/>
        <v>15000</v>
      </c>
      <c r="BR19" s="56">
        <f t="shared" si="5"/>
        <v>15000</v>
      </c>
      <c r="BS19" s="56">
        <f t="shared" si="6"/>
        <v>15000</v>
      </c>
      <c r="BT19" s="56">
        <f t="shared" ref="BT19:BT64" si="8">JK</f>
        <v>15000</v>
      </c>
      <c r="BU19" s="56"/>
      <c r="BV19" s="56"/>
      <c r="BW19" s="56"/>
      <c r="BX19" s="56"/>
      <c r="BY19" s="56"/>
      <c r="BZ19" s="56"/>
      <c r="CA19" s="56"/>
      <c r="CB19" s="56"/>
      <c r="CC19" s="56"/>
      <c r="CD19" s="56"/>
      <c r="CE19" s="56"/>
      <c r="CF19" s="56"/>
      <c r="CG19" s="56"/>
      <c r="CH19" s="56"/>
      <c r="CI19" s="56"/>
      <c r="CJ19" s="56"/>
      <c r="CK19" s="56"/>
      <c r="CL19" s="56"/>
      <c r="CM19" s="56"/>
      <c r="CN19" s="56"/>
      <c r="CO19" s="56"/>
      <c r="CP19" s="56"/>
      <c r="CQ19" s="56"/>
      <c r="CR19" s="56"/>
      <c r="CS19" s="56"/>
      <c r="CT19" s="56"/>
      <c r="CU19" s="56"/>
      <c r="CV19" s="56"/>
      <c r="CW19" s="56"/>
      <c r="CX19" s="56"/>
      <c r="CY19" s="56"/>
      <c r="CZ19" s="56"/>
      <c r="DA19" s="56"/>
      <c r="DB19" s="56"/>
      <c r="DC19" s="56"/>
      <c r="DD19" s="56"/>
      <c r="DE19" s="56"/>
      <c r="DF19" s="56"/>
      <c r="DG19" s="56"/>
      <c r="DH19" s="56"/>
      <c r="DI19" s="56"/>
      <c r="DJ19" s="56"/>
      <c r="DK19" s="56"/>
      <c r="DL19" s="56"/>
      <c r="DM19" s="56"/>
      <c r="DN19" s="56"/>
      <c r="DO19" s="56"/>
      <c r="DP19" s="56"/>
      <c r="DQ19" s="56"/>
      <c r="DR19" s="56"/>
      <c r="DS19" s="56"/>
      <c r="DT19" s="56"/>
      <c r="DU19" s="56"/>
      <c r="DV19" s="56"/>
      <c r="DW19" s="56"/>
      <c r="DX19" s="56"/>
      <c r="DY19" s="56"/>
      <c r="DZ19" s="56"/>
      <c r="EA19" s="56"/>
      <c r="EB19" s="56"/>
      <c r="EC19" s="56"/>
      <c r="ED19" s="56"/>
      <c r="EE19" s="56"/>
      <c r="EF19" s="56"/>
      <c r="EG19" s="56"/>
      <c r="EH19" s="56"/>
      <c r="EI19" s="56"/>
      <c r="EJ19" s="56"/>
      <c r="EK19" s="56"/>
      <c r="EL19" s="56"/>
      <c r="EM19" s="56"/>
      <c r="EN19" s="56"/>
      <c r="EO19" s="56"/>
      <c r="EP19" s="56"/>
      <c r="EQ19" s="56"/>
      <c r="ER19" s="56"/>
      <c r="ES19" s="56"/>
      <c r="ET19" s="56"/>
      <c r="EU19" s="56"/>
      <c r="EV19" s="56"/>
      <c r="EW19" s="56"/>
      <c r="EX19" s="56"/>
      <c r="EY19" s="56"/>
      <c r="EZ19" s="56"/>
      <c r="FA19" s="56"/>
      <c r="FB19" s="56"/>
      <c r="FC19" s="56"/>
      <c r="FD19" s="56"/>
      <c r="FE19" s="56"/>
      <c r="FF19" s="56"/>
      <c r="FG19" s="56"/>
      <c r="FH19" s="56"/>
      <c r="FI19" s="56"/>
      <c r="FJ19" s="56"/>
      <c r="FK19" s="56"/>
      <c r="FL19" s="56"/>
      <c r="FM19" s="56"/>
      <c r="FN19" s="56"/>
      <c r="FO19" s="56"/>
      <c r="FP19" s="56"/>
      <c r="FQ19" s="56"/>
      <c r="FR19" s="56"/>
      <c r="FS19" s="56"/>
      <c r="FT19" s="56"/>
      <c r="FU19" s="56"/>
      <c r="FV19" s="56"/>
      <c r="FW19" s="56"/>
      <c r="FX19" s="56"/>
      <c r="FY19" s="56"/>
      <c r="FZ19" s="56"/>
      <c r="GA19" s="56"/>
      <c r="GB19" s="56"/>
      <c r="GC19" s="56"/>
      <c r="GD19" s="56"/>
      <c r="GE19" s="56"/>
      <c r="GF19" s="56"/>
      <c r="GG19" s="56"/>
      <c r="GH19" s="56"/>
      <c r="GI19" s="56"/>
      <c r="GJ19" s="56"/>
      <c r="GK19" s="56"/>
      <c r="GL19" s="56"/>
      <c r="GM19" s="56"/>
      <c r="GN19" s="56"/>
      <c r="GO19" s="56"/>
      <c r="GP19" s="56"/>
      <c r="GQ19" s="56"/>
      <c r="GR19" s="56"/>
      <c r="GS19" s="56"/>
      <c r="GT19" s="56"/>
      <c r="GU19" s="56"/>
      <c r="GV19" s="56"/>
      <c r="GW19" s="56"/>
      <c r="GX19" s="56"/>
      <c r="GY19" s="56"/>
      <c r="GZ19" s="56"/>
      <c r="HA19" s="56"/>
      <c r="HB19" s="56"/>
      <c r="HC19" s="56"/>
      <c r="HD19" s="56"/>
      <c r="HE19" s="56"/>
      <c r="HF19" s="56"/>
      <c r="HG19" s="56"/>
      <c r="HH19" s="56"/>
      <c r="HI19" s="56"/>
      <c r="HJ19" s="56"/>
      <c r="HK19" s="56"/>
      <c r="HL19" s="56"/>
      <c r="HM19" s="56"/>
      <c r="HN19" s="56"/>
      <c r="HO19" s="56"/>
      <c r="HP19" s="56"/>
      <c r="HQ19" s="56"/>
      <c r="HR19" s="56"/>
      <c r="HS19" s="56"/>
      <c r="HT19" s="56"/>
      <c r="HU19" s="56"/>
      <c r="HV19" s="56"/>
      <c r="HW19" s="56"/>
      <c r="HX19" s="56"/>
      <c r="HY19" s="56"/>
    </row>
    <row r="20" spans="1:233" ht="1.5" customHeight="1">
      <c r="A20" s="56"/>
      <c r="B20" s="56"/>
      <c r="C20" s="56"/>
      <c r="D20" s="56"/>
      <c r="E20" s="56"/>
      <c r="F20" s="56"/>
      <c r="G20" s="56"/>
      <c r="H20" s="56"/>
      <c r="I20" s="56"/>
      <c r="J20" s="56"/>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6"/>
      <c r="AL20" s="56"/>
      <c r="AM20" s="56"/>
      <c r="AN20" s="56"/>
      <c r="AO20" s="56"/>
      <c r="AP20" s="56"/>
      <c r="AQ20" s="56"/>
      <c r="AR20" s="56"/>
      <c r="AS20" s="56"/>
      <c r="AT20" s="56"/>
      <c r="AU20" s="56"/>
      <c r="AV20" s="56"/>
      <c r="AW20" s="56"/>
      <c r="AX20" s="56"/>
      <c r="AY20" s="56"/>
      <c r="AZ20" s="56"/>
      <c r="BA20" s="56"/>
      <c r="BB20" s="56">
        <f t="shared" ref="BB20:BB25" si="9">JK</f>
        <v>15000</v>
      </c>
      <c r="BC20" s="56">
        <f t="shared" si="7"/>
        <v>15000</v>
      </c>
      <c r="BD20" s="56">
        <f t="shared" si="4"/>
        <v>15000</v>
      </c>
      <c r="BE20" s="56">
        <f t="shared" si="4"/>
        <v>15000</v>
      </c>
      <c r="BF20" s="56">
        <f t="shared" si="4"/>
        <v>15000</v>
      </c>
      <c r="BG20" s="56">
        <f t="shared" si="4"/>
        <v>15000</v>
      </c>
      <c r="BH20" s="56">
        <f t="shared" si="4"/>
        <v>15000</v>
      </c>
      <c r="BI20" s="56">
        <f t="shared" si="3"/>
        <v>15000</v>
      </c>
      <c r="BJ20" s="56">
        <f t="shared" si="3"/>
        <v>15000</v>
      </c>
      <c r="BK20" s="56">
        <f t="shared" si="3"/>
        <v>15000</v>
      </c>
      <c r="BL20" s="56">
        <f t="shared" si="1"/>
        <v>15000</v>
      </c>
      <c r="BM20" s="56">
        <f t="shared" si="0"/>
        <v>15000</v>
      </c>
      <c r="BN20" s="56">
        <f t="shared" si="2"/>
        <v>15000</v>
      </c>
      <c r="BO20" s="56">
        <f t="shared" si="2"/>
        <v>15000</v>
      </c>
      <c r="BP20" s="56">
        <f t="shared" si="2"/>
        <v>15000</v>
      </c>
      <c r="BQ20" s="56">
        <f t="shared" si="2"/>
        <v>15000</v>
      </c>
      <c r="BR20" s="56">
        <f t="shared" si="5"/>
        <v>15000</v>
      </c>
      <c r="BS20" s="56">
        <f t="shared" si="6"/>
        <v>15000</v>
      </c>
      <c r="BT20" s="56">
        <f t="shared" si="8"/>
        <v>15000</v>
      </c>
      <c r="BU20" s="56">
        <f t="shared" ref="BU20:BU59" si="10">JK</f>
        <v>15000</v>
      </c>
      <c r="BV20" s="56"/>
      <c r="BW20" s="56"/>
      <c r="BX20" s="56"/>
      <c r="BY20" s="56"/>
      <c r="BZ20" s="56"/>
      <c r="CA20" s="56"/>
      <c r="CB20" s="56"/>
      <c r="CC20" s="56"/>
      <c r="CD20" s="56"/>
      <c r="CE20" s="56"/>
      <c r="CF20" s="56"/>
      <c r="CG20" s="56"/>
      <c r="CH20" s="56"/>
      <c r="CI20" s="56"/>
      <c r="CJ20" s="56"/>
      <c r="CK20" s="56"/>
      <c r="CL20" s="56"/>
      <c r="CM20" s="56"/>
      <c r="CN20" s="56"/>
      <c r="CO20" s="56"/>
      <c r="CP20" s="56"/>
      <c r="CQ20" s="56"/>
      <c r="CR20" s="56"/>
      <c r="CS20" s="56"/>
      <c r="CT20" s="56"/>
      <c r="CU20" s="56"/>
      <c r="CV20" s="56"/>
      <c r="CW20" s="56"/>
      <c r="CX20" s="56"/>
      <c r="CY20" s="56"/>
      <c r="CZ20" s="56"/>
      <c r="DA20" s="56"/>
      <c r="DB20" s="56"/>
      <c r="DC20" s="56"/>
      <c r="DD20" s="56"/>
      <c r="DE20" s="56"/>
      <c r="DF20" s="56"/>
      <c r="DG20" s="56"/>
      <c r="DH20" s="56"/>
      <c r="DI20" s="56"/>
      <c r="DJ20" s="56"/>
      <c r="DK20" s="56"/>
      <c r="DL20" s="56"/>
      <c r="DM20" s="56"/>
      <c r="DN20" s="56"/>
      <c r="DO20" s="56"/>
      <c r="DP20" s="56"/>
      <c r="DQ20" s="56"/>
      <c r="DR20" s="56"/>
      <c r="DS20" s="56"/>
      <c r="DT20" s="56"/>
      <c r="DU20" s="56"/>
      <c r="DV20" s="56"/>
      <c r="DW20" s="56"/>
      <c r="DX20" s="56"/>
      <c r="DY20" s="56"/>
      <c r="DZ20" s="56"/>
      <c r="EA20" s="56"/>
      <c r="EB20" s="56"/>
      <c r="EC20" s="56"/>
      <c r="ED20" s="56"/>
      <c r="EE20" s="56"/>
      <c r="EF20" s="56"/>
      <c r="EG20" s="56"/>
      <c r="EH20" s="56"/>
      <c r="EI20" s="56"/>
      <c r="EJ20" s="56"/>
      <c r="EK20" s="56"/>
      <c r="EL20" s="56"/>
      <c r="EM20" s="56"/>
      <c r="EN20" s="56"/>
      <c r="EO20" s="56"/>
      <c r="EP20" s="56"/>
      <c r="EQ20" s="56"/>
      <c r="ER20" s="56"/>
      <c r="ES20" s="56"/>
      <c r="ET20" s="56"/>
      <c r="EU20" s="56"/>
      <c r="EV20" s="56"/>
      <c r="EW20" s="56"/>
      <c r="EX20" s="56"/>
      <c r="EY20" s="56"/>
      <c r="EZ20" s="56"/>
      <c r="FA20" s="56"/>
      <c r="FB20" s="56"/>
      <c r="FC20" s="56"/>
      <c r="FD20" s="56"/>
      <c r="FE20" s="56"/>
      <c r="FF20" s="56"/>
      <c r="FG20" s="56"/>
      <c r="FH20" s="56"/>
      <c r="FI20" s="56"/>
      <c r="FJ20" s="56"/>
      <c r="FK20" s="56"/>
      <c r="FL20" s="56"/>
      <c r="FM20" s="56"/>
      <c r="FN20" s="56"/>
      <c r="FO20" s="56"/>
      <c r="FP20" s="56"/>
      <c r="FQ20" s="56"/>
      <c r="FR20" s="56"/>
      <c r="FS20" s="56"/>
      <c r="FT20" s="56"/>
      <c r="FU20" s="56"/>
      <c r="FV20" s="56"/>
      <c r="FW20" s="56"/>
      <c r="FX20" s="56"/>
      <c r="FY20" s="56"/>
      <c r="FZ20" s="56"/>
      <c r="GA20" s="56"/>
      <c r="GB20" s="56"/>
      <c r="GC20" s="56"/>
      <c r="GD20" s="56"/>
      <c r="GE20" s="56"/>
      <c r="GF20" s="56"/>
      <c r="GG20" s="56"/>
      <c r="GH20" s="56"/>
      <c r="GI20" s="56"/>
      <c r="GJ20" s="56"/>
      <c r="GK20" s="56"/>
      <c r="GL20" s="56"/>
      <c r="GM20" s="56"/>
      <c r="GN20" s="56"/>
      <c r="GO20" s="56"/>
      <c r="GP20" s="56"/>
      <c r="GQ20" s="56"/>
      <c r="GR20" s="56"/>
      <c r="GS20" s="56"/>
      <c r="GT20" s="56"/>
      <c r="GU20" s="56"/>
      <c r="GV20" s="56"/>
      <c r="GW20" s="56"/>
      <c r="GX20" s="56"/>
      <c r="GY20" s="56"/>
      <c r="GZ20" s="56"/>
      <c r="HA20" s="56"/>
      <c r="HB20" s="56"/>
      <c r="HC20" s="56"/>
      <c r="HD20" s="56"/>
      <c r="HE20" s="56"/>
      <c r="HF20" s="56"/>
      <c r="HG20" s="56"/>
      <c r="HH20" s="56"/>
      <c r="HI20" s="56"/>
      <c r="HJ20" s="56"/>
      <c r="HK20" s="56"/>
      <c r="HL20" s="56"/>
      <c r="HM20" s="56"/>
      <c r="HN20" s="56"/>
      <c r="HO20" s="56"/>
      <c r="HP20" s="56"/>
      <c r="HQ20" s="56"/>
      <c r="HR20" s="56"/>
      <c r="HS20" s="56"/>
      <c r="HT20" s="56"/>
      <c r="HU20" s="56"/>
      <c r="HV20" s="56"/>
      <c r="HW20" s="56"/>
      <c r="HX20" s="56"/>
      <c r="HY20" s="56"/>
    </row>
    <row r="21" spans="1:233" ht="1.5" customHeight="1">
      <c r="A21" s="56"/>
      <c r="B21" s="56"/>
      <c r="C21" s="56"/>
      <c r="D21" s="56"/>
      <c r="E21" s="56"/>
      <c r="F21" s="56"/>
      <c r="G21" s="56"/>
      <c r="H21" s="56"/>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c r="AL21" s="56"/>
      <c r="AM21" s="56"/>
      <c r="AN21" s="56"/>
      <c r="AO21" s="56"/>
      <c r="AP21" s="56"/>
      <c r="AQ21" s="56"/>
      <c r="AR21" s="56"/>
      <c r="AS21" s="56"/>
      <c r="AT21" s="56"/>
      <c r="AU21" s="56"/>
      <c r="AV21" s="56"/>
      <c r="AW21" s="56"/>
      <c r="AX21" s="56"/>
      <c r="AY21" s="56"/>
      <c r="AZ21" s="56">
        <f t="shared" ref="AZ21:BA25" si="11">JK</f>
        <v>15000</v>
      </c>
      <c r="BA21" s="56">
        <f t="shared" si="11"/>
        <v>15000</v>
      </c>
      <c r="BB21" s="56">
        <f t="shared" si="9"/>
        <v>15000</v>
      </c>
      <c r="BC21" s="56">
        <f t="shared" si="7"/>
        <v>15000</v>
      </c>
      <c r="BD21" s="56">
        <f t="shared" si="4"/>
        <v>15000</v>
      </c>
      <c r="BE21" s="56">
        <f t="shared" si="4"/>
        <v>15000</v>
      </c>
      <c r="BF21" s="56">
        <f t="shared" si="4"/>
        <v>15000</v>
      </c>
      <c r="BG21" s="56">
        <f t="shared" si="4"/>
        <v>15000</v>
      </c>
      <c r="BH21" s="56">
        <f t="shared" si="4"/>
        <v>15000</v>
      </c>
      <c r="BI21" s="56">
        <f t="shared" si="3"/>
        <v>15000</v>
      </c>
      <c r="BJ21" s="56">
        <f t="shared" si="3"/>
        <v>15000</v>
      </c>
      <c r="BK21" s="56">
        <f t="shared" si="3"/>
        <v>15000</v>
      </c>
      <c r="BL21" s="56">
        <f t="shared" si="1"/>
        <v>15000</v>
      </c>
      <c r="BM21" s="56">
        <f t="shared" si="0"/>
        <v>15000</v>
      </c>
      <c r="BN21" s="56">
        <f t="shared" si="2"/>
        <v>15000</v>
      </c>
      <c r="BO21" s="56">
        <f t="shared" si="2"/>
        <v>15000</v>
      </c>
      <c r="BP21" s="56">
        <f t="shared" si="2"/>
        <v>15000</v>
      </c>
      <c r="BQ21" s="56">
        <f t="shared" si="2"/>
        <v>15000</v>
      </c>
      <c r="BR21" s="56">
        <f t="shared" si="5"/>
        <v>15000</v>
      </c>
      <c r="BS21" s="56">
        <f t="shared" si="6"/>
        <v>15000</v>
      </c>
      <c r="BT21" s="56">
        <f t="shared" si="8"/>
        <v>15000</v>
      </c>
      <c r="BU21" s="56">
        <f t="shared" si="10"/>
        <v>15000</v>
      </c>
      <c r="BV21" s="56">
        <f t="shared" ref="BV21:BV59" si="12">JK</f>
        <v>15000</v>
      </c>
      <c r="BW21" s="56"/>
      <c r="BX21" s="56"/>
      <c r="BY21" s="56"/>
      <c r="BZ21" s="56"/>
      <c r="CA21" s="56"/>
      <c r="CB21" s="56"/>
      <c r="CC21" s="56"/>
      <c r="CD21" s="56"/>
      <c r="CE21" s="56"/>
      <c r="CF21" s="56"/>
      <c r="CG21" s="56"/>
      <c r="CH21" s="56"/>
      <c r="CI21" s="56"/>
      <c r="CJ21" s="56"/>
      <c r="CK21" s="56"/>
      <c r="CL21" s="56"/>
      <c r="CM21" s="56"/>
      <c r="CN21" s="56"/>
      <c r="CO21" s="56"/>
      <c r="CP21" s="56"/>
      <c r="CQ21" s="56"/>
      <c r="CR21" s="56"/>
      <c r="CS21" s="56"/>
      <c r="CT21" s="56"/>
      <c r="CU21" s="56"/>
      <c r="CV21" s="56"/>
      <c r="CW21" s="56"/>
      <c r="CX21" s="56"/>
      <c r="CY21" s="56"/>
      <c r="CZ21" s="56"/>
      <c r="DA21" s="56"/>
      <c r="DB21" s="56"/>
      <c r="DC21" s="56"/>
      <c r="DD21" s="56"/>
      <c r="DE21" s="56"/>
      <c r="DF21" s="56"/>
      <c r="DG21" s="56"/>
      <c r="DH21" s="56"/>
      <c r="DI21" s="56"/>
      <c r="DJ21" s="56"/>
      <c r="DK21" s="56"/>
      <c r="DL21" s="56"/>
      <c r="DM21" s="56"/>
      <c r="DN21" s="56"/>
      <c r="DO21" s="56"/>
      <c r="DP21" s="56"/>
      <c r="DQ21" s="56"/>
      <c r="DR21" s="56"/>
      <c r="DS21" s="56"/>
      <c r="DT21" s="56"/>
      <c r="DU21" s="56"/>
      <c r="DV21" s="56"/>
      <c r="DW21" s="56"/>
      <c r="DX21" s="56"/>
      <c r="DY21" s="56"/>
      <c r="DZ21" s="56"/>
      <c r="EA21" s="56"/>
      <c r="EB21" s="56"/>
      <c r="EC21" s="56"/>
      <c r="ED21" s="56"/>
      <c r="EE21" s="56"/>
      <c r="EF21" s="56"/>
      <c r="EG21" s="56"/>
      <c r="EH21" s="56"/>
      <c r="EI21" s="56"/>
      <c r="EJ21" s="56"/>
      <c r="EK21" s="56"/>
      <c r="EL21" s="56"/>
      <c r="EM21" s="56"/>
      <c r="EN21" s="56"/>
      <c r="EO21" s="56"/>
      <c r="EP21" s="56"/>
      <c r="EQ21" s="56"/>
      <c r="ER21" s="56"/>
      <c r="ES21" s="56"/>
      <c r="ET21" s="56"/>
      <c r="EU21" s="56"/>
      <c r="EV21" s="56"/>
      <c r="EW21" s="56"/>
      <c r="EX21" s="56"/>
      <c r="EY21" s="56"/>
      <c r="EZ21" s="56"/>
      <c r="FA21" s="56"/>
      <c r="FB21" s="56"/>
      <c r="FC21" s="56"/>
      <c r="FD21" s="56"/>
      <c r="FE21" s="56"/>
      <c r="FF21" s="56"/>
      <c r="FG21" s="56"/>
      <c r="FH21" s="56"/>
      <c r="FI21" s="56"/>
      <c r="FJ21" s="56"/>
      <c r="FK21" s="56"/>
      <c r="FL21" s="56"/>
      <c r="FM21" s="56"/>
      <c r="FN21" s="56"/>
      <c r="FO21" s="56"/>
      <c r="FP21" s="56"/>
      <c r="FQ21" s="56"/>
      <c r="FR21" s="56"/>
      <c r="FS21" s="56"/>
      <c r="FT21" s="56"/>
      <c r="FU21" s="56"/>
      <c r="FV21" s="56"/>
      <c r="FW21" s="56"/>
      <c r="FX21" s="56"/>
      <c r="FY21" s="56"/>
      <c r="FZ21" s="56"/>
      <c r="GA21" s="56"/>
      <c r="GB21" s="56"/>
      <c r="GC21" s="56"/>
      <c r="GD21" s="56"/>
      <c r="GE21" s="56"/>
      <c r="GF21" s="56"/>
      <c r="GG21" s="56"/>
      <c r="GH21" s="56"/>
      <c r="GI21" s="56"/>
      <c r="GJ21" s="56"/>
      <c r="GK21" s="56"/>
      <c r="GL21" s="56"/>
      <c r="GM21" s="56"/>
      <c r="GN21" s="56"/>
      <c r="GO21" s="56"/>
      <c r="GP21" s="56"/>
      <c r="GQ21" s="56"/>
      <c r="GR21" s="56"/>
      <c r="GS21" s="56"/>
      <c r="GT21" s="56"/>
      <c r="GU21" s="56"/>
      <c r="GV21" s="56"/>
      <c r="GW21" s="56"/>
      <c r="GX21" s="56"/>
      <c r="GY21" s="56"/>
      <c r="GZ21" s="56"/>
      <c r="HA21" s="56"/>
      <c r="HB21" s="56"/>
      <c r="HC21" s="56"/>
      <c r="HD21" s="56"/>
      <c r="HE21" s="56"/>
      <c r="HF21" s="56"/>
      <c r="HG21" s="56"/>
      <c r="HH21" s="56"/>
      <c r="HI21" s="56"/>
      <c r="HJ21" s="56"/>
      <c r="HK21" s="56"/>
      <c r="HL21" s="56"/>
      <c r="HM21" s="56"/>
      <c r="HN21" s="56"/>
      <c r="HO21" s="56"/>
      <c r="HP21" s="56"/>
      <c r="HQ21" s="56"/>
      <c r="HR21" s="56"/>
      <c r="HS21" s="56"/>
      <c r="HT21" s="56"/>
      <c r="HU21" s="56"/>
      <c r="HV21" s="56"/>
      <c r="HW21" s="56"/>
      <c r="HX21" s="56"/>
      <c r="HY21" s="56"/>
    </row>
    <row r="22" spans="1:233" ht="1.5" customHeight="1">
      <c r="A22" s="56"/>
      <c r="B22" s="56"/>
      <c r="C22" s="56"/>
      <c r="D22" s="56"/>
      <c r="E22" s="56"/>
      <c r="F22" s="56"/>
      <c r="G22" s="56"/>
      <c r="H22" s="56"/>
      <c r="I22" s="56"/>
      <c r="J22" s="56"/>
      <c r="K22" s="56"/>
      <c r="L22" s="56"/>
      <c r="M22" s="56"/>
      <c r="N22" s="56"/>
      <c r="O22" s="56"/>
      <c r="P22" s="56"/>
      <c r="Q22" s="56"/>
      <c r="R22" s="56"/>
      <c r="S22" s="56"/>
      <c r="T22" s="56"/>
      <c r="U22" s="56"/>
      <c r="V22" s="56"/>
      <c r="W22" s="56"/>
      <c r="X22" s="56"/>
      <c r="Y22" s="56"/>
      <c r="Z22" s="56"/>
      <c r="AA22" s="56"/>
      <c r="AB22" s="56"/>
      <c r="AC22" s="56"/>
      <c r="AD22" s="56"/>
      <c r="AE22" s="56"/>
      <c r="AF22" s="56"/>
      <c r="AG22" s="56"/>
      <c r="AH22" s="56"/>
      <c r="AI22" s="56"/>
      <c r="AJ22" s="56"/>
      <c r="AK22" s="56"/>
      <c r="AL22" s="56"/>
      <c r="AM22" s="56"/>
      <c r="AN22" s="56"/>
      <c r="AO22" s="56"/>
      <c r="AP22" s="56"/>
      <c r="AQ22" s="56"/>
      <c r="AR22" s="56"/>
      <c r="AS22" s="56"/>
      <c r="AT22" s="56"/>
      <c r="AU22" s="56"/>
      <c r="AV22" s="56"/>
      <c r="AW22" s="56"/>
      <c r="AX22" s="56"/>
      <c r="AY22" s="56"/>
      <c r="AZ22" s="56">
        <f t="shared" si="11"/>
        <v>15000</v>
      </c>
      <c r="BA22" s="56">
        <f t="shared" si="11"/>
        <v>15000</v>
      </c>
      <c r="BB22" s="56">
        <f t="shared" si="9"/>
        <v>15000</v>
      </c>
      <c r="BC22" s="56">
        <f t="shared" si="7"/>
        <v>15000</v>
      </c>
      <c r="BD22" s="56">
        <f t="shared" si="4"/>
        <v>15000</v>
      </c>
      <c r="BE22" s="56">
        <f t="shared" si="4"/>
        <v>15000</v>
      </c>
      <c r="BF22" s="56">
        <f t="shared" si="4"/>
        <v>15000</v>
      </c>
      <c r="BG22" s="56">
        <f t="shared" si="4"/>
        <v>15000</v>
      </c>
      <c r="BH22" s="56">
        <f t="shared" si="4"/>
        <v>15000</v>
      </c>
      <c r="BI22" s="56">
        <f t="shared" si="3"/>
        <v>15000</v>
      </c>
      <c r="BJ22" s="56">
        <f t="shared" si="3"/>
        <v>15000</v>
      </c>
      <c r="BK22" s="56">
        <f t="shared" si="3"/>
        <v>15000</v>
      </c>
      <c r="BL22" s="56">
        <f t="shared" si="1"/>
        <v>15000</v>
      </c>
      <c r="BM22" s="56">
        <f t="shared" si="0"/>
        <v>15000</v>
      </c>
      <c r="BN22" s="56">
        <f t="shared" si="2"/>
        <v>15000</v>
      </c>
      <c r="BO22" s="56">
        <f t="shared" si="2"/>
        <v>15000</v>
      </c>
      <c r="BP22" s="56">
        <f t="shared" si="2"/>
        <v>15000</v>
      </c>
      <c r="BQ22" s="56">
        <f t="shared" si="2"/>
        <v>15000</v>
      </c>
      <c r="BR22" s="56">
        <f t="shared" si="5"/>
        <v>15000</v>
      </c>
      <c r="BS22" s="56">
        <f t="shared" si="6"/>
        <v>15000</v>
      </c>
      <c r="BT22" s="56">
        <f t="shared" si="8"/>
        <v>15000</v>
      </c>
      <c r="BU22" s="56">
        <f t="shared" si="10"/>
        <v>15000</v>
      </c>
      <c r="BV22" s="56">
        <f t="shared" si="12"/>
        <v>15000</v>
      </c>
      <c r="BW22" s="56">
        <f t="shared" ref="BW22:BW58" si="13">JK</f>
        <v>15000</v>
      </c>
      <c r="BX22" s="56"/>
      <c r="BY22" s="56"/>
      <c r="BZ22" s="56"/>
      <c r="CA22" s="56"/>
      <c r="CB22" s="56"/>
      <c r="CC22" s="56"/>
      <c r="CD22" s="56"/>
      <c r="CE22" s="56"/>
      <c r="CF22" s="56"/>
      <c r="CG22" s="56"/>
      <c r="CH22" s="56"/>
      <c r="CI22" s="56"/>
      <c r="CJ22" s="56"/>
      <c r="CK22" s="56"/>
      <c r="CL22" s="56"/>
      <c r="CM22" s="56"/>
      <c r="CN22" s="56"/>
      <c r="CO22" s="56"/>
      <c r="CP22" s="56"/>
      <c r="CQ22" s="56"/>
      <c r="CR22" s="56"/>
      <c r="CS22" s="56"/>
      <c r="CT22" s="56"/>
      <c r="CU22" s="56"/>
      <c r="CV22" s="56"/>
      <c r="CW22" s="56"/>
      <c r="CX22" s="56"/>
      <c r="CY22" s="56"/>
      <c r="CZ22" s="56"/>
      <c r="DA22" s="56"/>
      <c r="DB22" s="56"/>
      <c r="DC22" s="56"/>
      <c r="DD22" s="56"/>
      <c r="DE22" s="56"/>
      <c r="DF22" s="56"/>
      <c r="DG22" s="56"/>
      <c r="DH22" s="56"/>
      <c r="DI22" s="56"/>
      <c r="DJ22" s="56"/>
      <c r="DK22" s="56"/>
      <c r="DL22" s="56"/>
      <c r="DM22" s="56"/>
      <c r="DN22" s="56"/>
      <c r="DO22" s="56"/>
      <c r="DP22" s="56"/>
      <c r="DQ22" s="56"/>
      <c r="DR22" s="56"/>
      <c r="DS22" s="56"/>
      <c r="DT22" s="56"/>
      <c r="DU22" s="56"/>
      <c r="DV22" s="56"/>
      <c r="DW22" s="56"/>
      <c r="DX22" s="56"/>
      <c r="DY22" s="56"/>
      <c r="DZ22" s="56"/>
      <c r="EA22" s="56"/>
      <c r="EB22" s="56"/>
      <c r="EC22" s="56"/>
      <c r="ED22" s="56"/>
      <c r="EE22" s="56"/>
      <c r="EF22" s="56"/>
      <c r="EG22" s="56"/>
      <c r="EH22" s="56"/>
      <c r="EI22" s="56"/>
      <c r="EJ22" s="56"/>
      <c r="EK22" s="56"/>
      <c r="EL22" s="56"/>
      <c r="EM22" s="56"/>
      <c r="EN22" s="56"/>
      <c r="EO22" s="56"/>
      <c r="EP22" s="56"/>
      <c r="EQ22" s="56"/>
      <c r="ER22" s="56"/>
      <c r="ES22" s="56"/>
      <c r="ET22" s="56"/>
      <c r="EU22" s="56"/>
      <c r="EV22" s="56"/>
      <c r="EW22" s="56"/>
      <c r="EX22" s="56"/>
      <c r="EY22" s="56"/>
      <c r="EZ22" s="56"/>
      <c r="FA22" s="56"/>
      <c r="FB22" s="56"/>
      <c r="FC22" s="56"/>
      <c r="FD22" s="56"/>
      <c r="FE22" s="56"/>
      <c r="FF22" s="56"/>
      <c r="FG22" s="56"/>
      <c r="FH22" s="56"/>
      <c r="FI22" s="56"/>
      <c r="FJ22" s="56"/>
      <c r="FK22" s="56"/>
      <c r="FL22" s="56"/>
      <c r="FM22" s="56"/>
      <c r="FN22" s="56"/>
      <c r="FO22" s="56"/>
      <c r="FP22" s="56"/>
      <c r="FQ22" s="56"/>
      <c r="FR22" s="56"/>
      <c r="FS22" s="56"/>
      <c r="FT22" s="56"/>
      <c r="FU22" s="56"/>
      <c r="FV22" s="56"/>
      <c r="FW22" s="56"/>
      <c r="FX22" s="56"/>
      <c r="FY22" s="56"/>
      <c r="FZ22" s="56"/>
      <c r="GA22" s="56"/>
      <c r="GB22" s="56"/>
      <c r="GC22" s="56"/>
      <c r="GD22" s="56"/>
      <c r="GE22" s="56"/>
      <c r="GF22" s="56"/>
      <c r="GG22" s="56"/>
      <c r="GH22" s="56"/>
      <c r="GI22" s="56"/>
      <c r="GJ22" s="56"/>
      <c r="GK22" s="56"/>
      <c r="GL22" s="56"/>
      <c r="GM22" s="56"/>
      <c r="GN22" s="56"/>
      <c r="GO22" s="56"/>
      <c r="GP22" s="56"/>
      <c r="GQ22" s="56"/>
      <c r="GR22" s="56"/>
      <c r="GS22" s="56"/>
      <c r="GT22" s="56"/>
      <c r="GU22" s="56"/>
      <c r="GV22" s="56"/>
      <c r="GW22" s="56"/>
      <c r="GX22" s="56"/>
      <c r="GY22" s="56"/>
      <c r="GZ22" s="56"/>
      <c r="HA22" s="56"/>
      <c r="HB22" s="56"/>
      <c r="HC22" s="56"/>
      <c r="HD22" s="56"/>
      <c r="HE22" s="56"/>
      <c r="HF22" s="56"/>
      <c r="HG22" s="56"/>
      <c r="HH22" s="56"/>
      <c r="HI22" s="56"/>
      <c r="HJ22" s="56"/>
      <c r="HK22" s="56"/>
      <c r="HL22" s="56"/>
      <c r="HM22" s="56"/>
      <c r="HN22" s="56"/>
      <c r="HO22" s="56"/>
      <c r="HP22" s="56"/>
      <c r="HQ22" s="56"/>
      <c r="HR22" s="56"/>
      <c r="HS22" s="56"/>
      <c r="HT22" s="56"/>
      <c r="HU22" s="56"/>
      <c r="HV22" s="56"/>
      <c r="HW22" s="56"/>
      <c r="HX22" s="56"/>
      <c r="HY22" s="56"/>
    </row>
    <row r="23" spans="1:233" ht="1.5" customHeight="1">
      <c r="A23" s="56"/>
      <c r="B23" s="56"/>
      <c r="C23" s="56"/>
      <c r="D23" s="56"/>
      <c r="E23" s="56"/>
      <c r="F23" s="56"/>
      <c r="G23" s="56"/>
      <c r="H23" s="56"/>
      <c r="I23" s="56"/>
      <c r="J23" s="56"/>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56"/>
      <c r="AQ23" s="56"/>
      <c r="AR23" s="56"/>
      <c r="AS23" s="56"/>
      <c r="AT23" s="56"/>
      <c r="AU23" s="56"/>
      <c r="AV23" s="56"/>
      <c r="AW23" s="56"/>
      <c r="AX23" s="56"/>
      <c r="AY23" s="56"/>
      <c r="AZ23" s="56">
        <f t="shared" si="11"/>
        <v>15000</v>
      </c>
      <c r="BA23" s="56">
        <f t="shared" si="11"/>
        <v>15000</v>
      </c>
      <c r="BB23" s="56">
        <f t="shared" si="9"/>
        <v>15000</v>
      </c>
      <c r="BC23" s="56">
        <f t="shared" si="7"/>
        <v>15000</v>
      </c>
      <c r="BD23" s="56">
        <f t="shared" si="4"/>
        <v>15000</v>
      </c>
      <c r="BE23" s="56">
        <f t="shared" si="4"/>
        <v>15000</v>
      </c>
      <c r="BF23" s="56">
        <f t="shared" si="4"/>
        <v>15000</v>
      </c>
      <c r="BG23" s="56">
        <f t="shared" si="4"/>
        <v>15000</v>
      </c>
      <c r="BH23" s="56">
        <f t="shared" si="4"/>
        <v>15000</v>
      </c>
      <c r="BI23" s="56">
        <f t="shared" si="3"/>
        <v>15000</v>
      </c>
      <c r="BJ23" s="56">
        <f t="shared" si="3"/>
        <v>15000</v>
      </c>
      <c r="BK23" s="56">
        <f t="shared" si="3"/>
        <v>15000</v>
      </c>
      <c r="BL23" s="56">
        <f t="shared" si="1"/>
        <v>15000</v>
      </c>
      <c r="BM23" s="56">
        <f t="shared" si="0"/>
        <v>15000</v>
      </c>
      <c r="BN23" s="56">
        <f t="shared" si="2"/>
        <v>15000</v>
      </c>
      <c r="BO23" s="56">
        <f t="shared" si="2"/>
        <v>15000</v>
      </c>
      <c r="BP23" s="56">
        <f t="shared" si="2"/>
        <v>15000</v>
      </c>
      <c r="BQ23" s="56">
        <f t="shared" si="2"/>
        <v>15000</v>
      </c>
      <c r="BR23" s="56">
        <f t="shared" si="5"/>
        <v>15000</v>
      </c>
      <c r="BS23" s="56">
        <f t="shared" si="6"/>
        <v>15000</v>
      </c>
      <c r="BT23" s="56">
        <f t="shared" si="8"/>
        <v>15000</v>
      </c>
      <c r="BU23" s="56">
        <f t="shared" si="10"/>
        <v>15000</v>
      </c>
      <c r="BV23" s="56">
        <f t="shared" si="12"/>
        <v>15000</v>
      </c>
      <c r="BW23" s="56">
        <f t="shared" si="13"/>
        <v>15000</v>
      </c>
      <c r="BX23" s="56">
        <f t="shared" ref="BX23:BX57" si="14">JK</f>
        <v>15000</v>
      </c>
      <c r="BY23" s="56"/>
      <c r="BZ23" s="56"/>
      <c r="CA23" s="56"/>
      <c r="CB23" s="56"/>
      <c r="CC23" s="56"/>
      <c r="CD23" s="56"/>
      <c r="CE23" s="56"/>
      <c r="CF23" s="56"/>
      <c r="CG23" s="56"/>
      <c r="CH23" s="56"/>
      <c r="CI23" s="56"/>
      <c r="CJ23" s="56"/>
      <c r="CK23" s="56"/>
      <c r="CL23" s="56"/>
      <c r="CM23" s="56"/>
      <c r="CN23" s="56"/>
      <c r="CO23" s="56"/>
      <c r="CP23" s="56"/>
      <c r="CQ23" s="56"/>
      <c r="CR23" s="56"/>
      <c r="CS23" s="56"/>
      <c r="CT23" s="56"/>
      <c r="CU23" s="56"/>
      <c r="CV23" s="56"/>
      <c r="CW23" s="56"/>
      <c r="CX23" s="56"/>
      <c r="CY23" s="56"/>
      <c r="CZ23" s="56"/>
      <c r="DA23" s="56"/>
      <c r="DB23" s="56"/>
      <c r="DC23" s="56"/>
      <c r="DD23" s="56"/>
      <c r="DE23" s="56"/>
      <c r="DF23" s="56"/>
      <c r="DG23" s="56"/>
      <c r="DH23" s="56"/>
      <c r="DI23" s="56"/>
      <c r="DJ23" s="56"/>
      <c r="DK23" s="56"/>
      <c r="DL23" s="56"/>
      <c r="DM23" s="56"/>
      <c r="DN23" s="56"/>
      <c r="DO23" s="56"/>
      <c r="DP23" s="56"/>
      <c r="DQ23" s="56"/>
      <c r="DR23" s="56"/>
      <c r="DS23" s="56"/>
      <c r="DT23" s="56"/>
      <c r="DU23" s="56"/>
      <c r="DV23" s="56"/>
      <c r="DW23" s="56"/>
      <c r="DX23" s="56"/>
      <c r="DY23" s="56"/>
      <c r="DZ23" s="56"/>
      <c r="EA23" s="56"/>
      <c r="EB23" s="56"/>
      <c r="EC23" s="56"/>
      <c r="ED23" s="56"/>
      <c r="EE23" s="56"/>
      <c r="EF23" s="56"/>
      <c r="EG23" s="56"/>
      <c r="EH23" s="56"/>
      <c r="EI23" s="56"/>
      <c r="EJ23" s="56"/>
      <c r="EK23" s="56"/>
      <c r="EL23" s="56"/>
      <c r="EM23" s="56"/>
      <c r="EN23" s="56"/>
      <c r="EO23" s="56"/>
      <c r="EP23" s="56"/>
      <c r="EQ23" s="56"/>
      <c r="ER23" s="56"/>
      <c r="ES23" s="56"/>
      <c r="ET23" s="56"/>
      <c r="EU23" s="56"/>
      <c r="EV23" s="56"/>
      <c r="EW23" s="56"/>
      <c r="EX23" s="56"/>
      <c r="EY23" s="56"/>
      <c r="EZ23" s="56"/>
      <c r="FA23" s="56"/>
      <c r="FB23" s="56"/>
      <c r="FC23" s="56"/>
      <c r="FD23" s="56"/>
      <c r="FE23" s="56"/>
      <c r="FF23" s="56"/>
      <c r="FG23" s="56"/>
      <c r="FH23" s="56"/>
      <c r="FI23" s="56"/>
      <c r="FJ23" s="56"/>
      <c r="FK23" s="56"/>
      <c r="FL23" s="56"/>
      <c r="FM23" s="56"/>
      <c r="FN23" s="56"/>
      <c r="FO23" s="56"/>
      <c r="FP23" s="56"/>
      <c r="FQ23" s="56"/>
      <c r="FR23" s="56"/>
      <c r="FS23" s="56"/>
      <c r="FT23" s="56"/>
      <c r="FU23" s="56"/>
      <c r="FV23" s="56"/>
      <c r="FW23" s="56"/>
      <c r="FX23" s="56"/>
      <c r="FY23" s="56"/>
      <c r="FZ23" s="56"/>
      <c r="GA23" s="56"/>
      <c r="GB23" s="56"/>
      <c r="GC23" s="56"/>
      <c r="GD23" s="56"/>
      <c r="GE23" s="56"/>
      <c r="GF23" s="56"/>
      <c r="GG23" s="56"/>
      <c r="GH23" s="56"/>
      <c r="GI23" s="56"/>
      <c r="GJ23" s="56"/>
      <c r="GK23" s="56"/>
      <c r="GL23" s="56"/>
      <c r="GM23" s="56"/>
      <c r="GN23" s="56"/>
      <c r="GO23" s="56"/>
      <c r="GP23" s="56"/>
      <c r="GQ23" s="56"/>
      <c r="GR23" s="56"/>
      <c r="GS23" s="56"/>
      <c r="GT23" s="56"/>
      <c r="GU23" s="56"/>
      <c r="GV23" s="56"/>
      <c r="GW23" s="56"/>
      <c r="GX23" s="56"/>
      <c r="GY23" s="56"/>
      <c r="GZ23" s="56"/>
      <c r="HA23" s="56"/>
      <c r="HB23" s="56"/>
      <c r="HC23" s="56"/>
      <c r="HD23" s="56"/>
      <c r="HE23" s="56"/>
      <c r="HF23" s="56"/>
      <c r="HG23" s="56"/>
      <c r="HH23" s="56"/>
      <c r="HI23" s="56"/>
      <c r="HJ23" s="56"/>
      <c r="HK23" s="56"/>
      <c r="HL23" s="56"/>
      <c r="HM23" s="56"/>
      <c r="HN23" s="56"/>
      <c r="HO23" s="56"/>
      <c r="HP23" s="56"/>
      <c r="HQ23" s="56"/>
      <c r="HR23" s="56"/>
      <c r="HS23" s="56"/>
      <c r="HT23" s="56"/>
      <c r="HU23" s="56"/>
      <c r="HV23" s="56"/>
      <c r="HW23" s="56"/>
      <c r="HX23" s="56"/>
      <c r="HY23" s="56"/>
    </row>
    <row r="24" spans="1:233" ht="1.5" customHeight="1">
      <c r="A24" s="56"/>
      <c r="B24" s="56"/>
      <c r="C24" s="56"/>
      <c r="D24" s="56"/>
      <c r="E24" s="56"/>
      <c r="F24" s="56"/>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f t="shared" si="11"/>
        <v>15000</v>
      </c>
      <c r="BA24" s="56">
        <f t="shared" si="11"/>
        <v>15000</v>
      </c>
      <c r="BB24" s="56">
        <f t="shared" si="9"/>
        <v>15000</v>
      </c>
      <c r="BC24" s="56">
        <f t="shared" si="7"/>
        <v>15000</v>
      </c>
      <c r="BD24" s="56">
        <f t="shared" si="4"/>
        <v>15000</v>
      </c>
      <c r="BE24" s="56">
        <f t="shared" si="4"/>
        <v>15000</v>
      </c>
      <c r="BF24" s="56">
        <f t="shared" si="4"/>
        <v>15000</v>
      </c>
      <c r="BG24" s="56">
        <f t="shared" si="4"/>
        <v>15000</v>
      </c>
      <c r="BH24" s="56">
        <f t="shared" si="4"/>
        <v>15000</v>
      </c>
      <c r="BI24" s="56">
        <f t="shared" si="3"/>
        <v>15000</v>
      </c>
      <c r="BJ24" s="56">
        <f t="shared" si="3"/>
        <v>15000</v>
      </c>
      <c r="BK24" s="56">
        <f t="shared" si="3"/>
        <v>15000</v>
      </c>
      <c r="BL24" s="56">
        <f t="shared" si="1"/>
        <v>15000</v>
      </c>
      <c r="BM24" s="56">
        <f t="shared" si="0"/>
        <v>15000</v>
      </c>
      <c r="BN24" s="56">
        <f t="shared" si="2"/>
        <v>15000</v>
      </c>
      <c r="BO24" s="56">
        <f t="shared" si="2"/>
        <v>15000</v>
      </c>
      <c r="BP24" s="56">
        <f t="shared" si="2"/>
        <v>15000</v>
      </c>
      <c r="BQ24" s="56">
        <f t="shared" si="2"/>
        <v>15000</v>
      </c>
      <c r="BR24" s="56">
        <f t="shared" si="5"/>
        <v>15000</v>
      </c>
      <c r="BS24" s="56">
        <f t="shared" si="6"/>
        <v>15000</v>
      </c>
      <c r="BT24" s="56">
        <f t="shared" si="8"/>
        <v>15000</v>
      </c>
      <c r="BU24" s="56">
        <f t="shared" si="10"/>
        <v>15000</v>
      </c>
      <c r="BV24" s="56">
        <f t="shared" si="12"/>
        <v>15000</v>
      </c>
      <c r="BW24" s="56">
        <f t="shared" si="13"/>
        <v>15000</v>
      </c>
      <c r="BX24" s="56">
        <f t="shared" si="14"/>
        <v>15000</v>
      </c>
      <c r="BY24" s="56">
        <f t="shared" ref="BY24:BY57" si="15">JK</f>
        <v>15000</v>
      </c>
      <c r="BZ24" s="56"/>
      <c r="CA24" s="56"/>
      <c r="CB24" s="56"/>
      <c r="CC24" s="56"/>
      <c r="CD24" s="56"/>
      <c r="CE24" s="56"/>
      <c r="CF24" s="56"/>
      <c r="CG24" s="56"/>
      <c r="CH24" s="56"/>
      <c r="CI24" s="56"/>
      <c r="CJ24" s="56"/>
      <c r="CK24" s="56"/>
      <c r="CL24" s="56"/>
      <c r="CM24" s="56"/>
      <c r="CN24" s="56"/>
      <c r="CO24" s="56"/>
      <c r="CP24" s="56"/>
      <c r="CQ24" s="56"/>
      <c r="CR24" s="56"/>
      <c r="CS24" s="56"/>
      <c r="CT24" s="56"/>
      <c r="CU24" s="56"/>
      <c r="CV24" s="56"/>
      <c r="CW24" s="56"/>
      <c r="CX24" s="56"/>
      <c r="CY24" s="56"/>
      <c r="CZ24" s="56"/>
      <c r="DA24" s="56"/>
      <c r="DB24" s="56"/>
      <c r="DC24" s="56"/>
      <c r="DD24" s="56"/>
      <c r="DE24" s="56"/>
      <c r="DF24" s="56"/>
      <c r="DG24" s="56"/>
      <c r="DH24" s="56"/>
      <c r="DI24" s="56"/>
      <c r="DJ24" s="56"/>
      <c r="DK24" s="56"/>
      <c r="DL24" s="56"/>
      <c r="DM24" s="56"/>
      <c r="DN24" s="56"/>
      <c r="DO24" s="56"/>
      <c r="DP24" s="56"/>
      <c r="DQ24" s="56"/>
      <c r="DR24" s="56"/>
      <c r="DS24" s="56"/>
      <c r="DT24" s="56"/>
      <c r="DU24" s="56"/>
      <c r="DV24" s="56"/>
      <c r="DW24" s="56"/>
      <c r="DX24" s="56"/>
      <c r="DY24" s="56"/>
      <c r="DZ24" s="56"/>
      <c r="EA24" s="56"/>
      <c r="EB24" s="56"/>
      <c r="EC24" s="56"/>
      <c r="ED24" s="56"/>
      <c r="EE24" s="56"/>
      <c r="EF24" s="56"/>
      <c r="EG24" s="56"/>
      <c r="EH24" s="56"/>
      <c r="EI24" s="56"/>
      <c r="EJ24" s="56"/>
      <c r="EK24" s="56"/>
      <c r="EL24" s="56"/>
      <c r="EM24" s="56"/>
      <c r="EN24" s="56"/>
      <c r="EO24" s="56"/>
      <c r="EP24" s="56"/>
      <c r="EQ24" s="56"/>
      <c r="ER24" s="56"/>
      <c r="ES24" s="56"/>
      <c r="ET24" s="56"/>
      <c r="EU24" s="56"/>
      <c r="EV24" s="56"/>
      <c r="EW24" s="56"/>
      <c r="EX24" s="56"/>
      <c r="EY24" s="56"/>
      <c r="EZ24" s="56"/>
      <c r="FA24" s="56"/>
      <c r="FB24" s="56"/>
      <c r="FC24" s="56"/>
      <c r="FD24" s="56"/>
      <c r="FE24" s="56"/>
      <c r="FF24" s="56"/>
      <c r="FG24" s="56"/>
      <c r="FH24" s="56"/>
      <c r="FI24" s="56"/>
      <c r="FJ24" s="56"/>
      <c r="FK24" s="56"/>
      <c r="FL24" s="56"/>
      <c r="FM24" s="56"/>
      <c r="FN24" s="56"/>
      <c r="FO24" s="56"/>
      <c r="FP24" s="56"/>
      <c r="FQ24" s="56"/>
      <c r="FR24" s="56"/>
      <c r="FS24" s="56"/>
      <c r="FT24" s="56"/>
      <c r="FU24" s="56"/>
      <c r="FV24" s="56"/>
      <c r="FW24" s="56"/>
      <c r="FX24" s="56"/>
      <c r="FY24" s="56"/>
      <c r="FZ24" s="56"/>
      <c r="GA24" s="56"/>
      <c r="GB24" s="56"/>
      <c r="GC24" s="56"/>
      <c r="GD24" s="56"/>
      <c r="GE24" s="56"/>
      <c r="GF24" s="56"/>
      <c r="GG24" s="56"/>
      <c r="GH24" s="56"/>
      <c r="GI24" s="56"/>
      <c r="GJ24" s="56"/>
      <c r="GK24" s="56"/>
      <c r="GL24" s="56"/>
      <c r="GM24" s="56"/>
      <c r="GN24" s="56"/>
      <c r="GO24" s="56"/>
      <c r="GP24" s="56"/>
      <c r="GQ24" s="56"/>
      <c r="GR24" s="56"/>
      <c r="GS24" s="56"/>
      <c r="GT24" s="56"/>
      <c r="GU24" s="56"/>
      <c r="GV24" s="56"/>
      <c r="GW24" s="56"/>
      <c r="GX24" s="56"/>
      <c r="GY24" s="56"/>
      <c r="GZ24" s="56"/>
      <c r="HA24" s="56"/>
      <c r="HB24" s="56"/>
      <c r="HC24" s="56"/>
      <c r="HD24" s="56"/>
      <c r="HE24" s="56"/>
      <c r="HF24" s="56"/>
      <c r="HG24" s="56"/>
      <c r="HH24" s="56"/>
      <c r="HI24" s="56"/>
      <c r="HJ24" s="56"/>
      <c r="HK24" s="56"/>
      <c r="HL24" s="56"/>
      <c r="HM24" s="56"/>
      <c r="HN24" s="56"/>
      <c r="HO24" s="56"/>
      <c r="HP24" s="56"/>
      <c r="HQ24" s="56"/>
      <c r="HR24" s="56"/>
      <c r="HS24" s="56"/>
      <c r="HT24" s="56"/>
      <c r="HU24" s="56"/>
      <c r="HV24" s="56"/>
      <c r="HW24" s="56"/>
      <c r="HX24" s="56"/>
      <c r="HY24" s="56"/>
    </row>
    <row r="25" spans="1:233" ht="1.5" customHeight="1">
      <c r="A25" s="56"/>
      <c r="B25" s="56"/>
      <c r="C25" s="56"/>
      <c r="D25" s="56"/>
      <c r="E25" s="56"/>
      <c r="F25" s="56"/>
      <c r="G25" s="56"/>
      <c r="H25" s="56"/>
      <c r="I25" s="56"/>
      <c r="J25" s="56"/>
      <c r="K25" s="56"/>
      <c r="L25" s="56"/>
      <c r="M25" s="56"/>
      <c r="N25" s="56"/>
      <c r="O25" s="56"/>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6"/>
      <c r="AZ25" s="56">
        <f t="shared" si="11"/>
        <v>15000</v>
      </c>
      <c r="BA25" s="56">
        <f t="shared" si="11"/>
        <v>15000</v>
      </c>
      <c r="BB25" s="56">
        <f t="shared" si="9"/>
        <v>15000</v>
      </c>
      <c r="BC25" s="56">
        <f t="shared" si="7"/>
        <v>15000</v>
      </c>
      <c r="BD25" s="56">
        <f t="shared" si="4"/>
        <v>15000</v>
      </c>
      <c r="BE25" s="56">
        <f t="shared" si="4"/>
        <v>15000</v>
      </c>
      <c r="BF25" s="56">
        <f t="shared" si="4"/>
        <v>15000</v>
      </c>
      <c r="BG25" s="56">
        <f t="shared" si="4"/>
        <v>15000</v>
      </c>
      <c r="BH25" s="56">
        <f t="shared" si="4"/>
        <v>15000</v>
      </c>
      <c r="BI25" s="56">
        <f t="shared" si="3"/>
        <v>15000</v>
      </c>
      <c r="BJ25" s="56">
        <f t="shared" si="3"/>
        <v>15000</v>
      </c>
      <c r="BK25" s="56">
        <f t="shared" si="3"/>
        <v>15000</v>
      </c>
      <c r="BL25" s="56">
        <f t="shared" si="1"/>
        <v>15000</v>
      </c>
      <c r="BM25" s="56">
        <f t="shared" si="0"/>
        <v>15000</v>
      </c>
      <c r="BN25" s="56">
        <f t="shared" si="2"/>
        <v>15000</v>
      </c>
      <c r="BO25" s="56">
        <f t="shared" si="2"/>
        <v>15000</v>
      </c>
      <c r="BP25" s="56">
        <f t="shared" si="2"/>
        <v>15000</v>
      </c>
      <c r="BQ25" s="56">
        <f t="shared" si="2"/>
        <v>15000</v>
      </c>
      <c r="BR25" s="56">
        <f t="shared" si="5"/>
        <v>15000</v>
      </c>
      <c r="BS25" s="56">
        <f t="shared" si="6"/>
        <v>15000</v>
      </c>
      <c r="BT25" s="56">
        <f t="shared" si="8"/>
        <v>15000</v>
      </c>
      <c r="BU25" s="56">
        <f t="shared" si="10"/>
        <v>15000</v>
      </c>
      <c r="BV25" s="56">
        <f t="shared" si="12"/>
        <v>15000</v>
      </c>
      <c r="BW25" s="56">
        <f t="shared" si="13"/>
        <v>15000</v>
      </c>
      <c r="BX25" s="56">
        <f t="shared" si="14"/>
        <v>15000</v>
      </c>
      <c r="BY25" s="56">
        <f t="shared" si="15"/>
        <v>15000</v>
      </c>
      <c r="BZ25" s="56"/>
      <c r="CA25" s="56"/>
      <c r="CB25" s="56"/>
      <c r="CC25" s="56"/>
      <c r="CD25" s="56"/>
      <c r="CE25" s="56"/>
      <c r="CF25" s="56"/>
      <c r="CG25" s="56"/>
      <c r="CH25" s="56"/>
      <c r="CI25" s="56"/>
      <c r="CJ25" s="56"/>
      <c r="CK25" s="56"/>
      <c r="CL25" s="56"/>
      <c r="CM25" s="56"/>
      <c r="CN25" s="56"/>
      <c r="CO25" s="56">
        <f t="shared" ref="CO25:CO46" si="16">JK</f>
        <v>15000</v>
      </c>
      <c r="CP25" s="56"/>
      <c r="CQ25" s="56"/>
      <c r="CR25" s="56"/>
      <c r="CS25" s="56"/>
      <c r="CT25" s="56"/>
      <c r="CU25" s="56"/>
      <c r="CV25" s="56"/>
      <c r="CW25" s="56"/>
      <c r="CX25" s="56"/>
      <c r="CY25" s="56"/>
      <c r="CZ25" s="56"/>
      <c r="DA25" s="56"/>
      <c r="DB25" s="56"/>
      <c r="DC25" s="56"/>
      <c r="DD25" s="56"/>
      <c r="DE25" s="56"/>
      <c r="DF25" s="56"/>
      <c r="DG25" s="56"/>
      <c r="DH25" s="56"/>
      <c r="DI25" s="56"/>
      <c r="DJ25" s="56"/>
      <c r="DK25" s="56"/>
      <c r="DL25" s="56"/>
      <c r="DM25" s="56"/>
      <c r="DN25" s="56"/>
      <c r="DO25" s="56"/>
      <c r="DP25" s="56"/>
      <c r="DQ25" s="56"/>
      <c r="DR25" s="56"/>
      <c r="DS25" s="56"/>
      <c r="DT25" s="56"/>
      <c r="DU25" s="56"/>
      <c r="DV25" s="56"/>
      <c r="DW25" s="56"/>
      <c r="DX25" s="56"/>
      <c r="DY25" s="56"/>
      <c r="DZ25" s="56"/>
      <c r="EA25" s="56"/>
      <c r="EB25" s="56"/>
      <c r="EC25" s="56"/>
      <c r="ED25" s="56"/>
      <c r="EE25" s="56"/>
      <c r="EF25" s="56"/>
      <c r="EG25" s="56"/>
      <c r="EH25" s="56"/>
      <c r="EI25" s="56"/>
      <c r="EJ25" s="56"/>
      <c r="EK25" s="56"/>
      <c r="EL25" s="56"/>
      <c r="EM25" s="56"/>
      <c r="EN25" s="56"/>
      <c r="EO25" s="56"/>
      <c r="EP25" s="56"/>
      <c r="EQ25" s="56"/>
      <c r="ER25" s="56"/>
      <c r="ES25" s="56"/>
      <c r="ET25" s="56"/>
      <c r="EU25" s="56"/>
      <c r="EV25" s="56"/>
      <c r="EW25" s="56"/>
      <c r="EX25" s="56"/>
      <c r="EY25" s="56"/>
      <c r="EZ25" s="56"/>
      <c r="FA25" s="56"/>
      <c r="FB25" s="56"/>
      <c r="FC25" s="56"/>
      <c r="FD25" s="56"/>
      <c r="FE25" s="56"/>
      <c r="FF25" s="56"/>
      <c r="FG25" s="56"/>
      <c r="FH25" s="56"/>
      <c r="FI25" s="56"/>
      <c r="FJ25" s="56"/>
      <c r="FK25" s="56"/>
      <c r="FL25" s="56"/>
      <c r="FM25" s="56"/>
      <c r="FN25" s="56"/>
      <c r="FO25" s="56"/>
      <c r="FP25" s="56"/>
      <c r="FQ25" s="56"/>
      <c r="FR25" s="56"/>
      <c r="FS25" s="56"/>
      <c r="FT25" s="56"/>
      <c r="FU25" s="56"/>
      <c r="FV25" s="56"/>
      <c r="FW25" s="56"/>
      <c r="FX25" s="56"/>
      <c r="FY25" s="56"/>
      <c r="FZ25" s="56"/>
      <c r="GA25" s="56"/>
      <c r="GB25" s="56"/>
      <c r="GC25" s="56"/>
      <c r="GD25" s="56"/>
      <c r="GE25" s="56"/>
      <c r="GF25" s="56"/>
      <c r="GG25" s="56"/>
      <c r="GH25" s="56"/>
      <c r="GI25" s="56"/>
      <c r="GJ25" s="56"/>
      <c r="GK25" s="56"/>
      <c r="GL25" s="56"/>
      <c r="GM25" s="56"/>
      <c r="GN25" s="56"/>
      <c r="GO25" s="56"/>
      <c r="GP25" s="56"/>
      <c r="GQ25" s="56"/>
      <c r="GR25" s="56"/>
      <c r="GS25" s="56"/>
      <c r="GT25" s="56"/>
      <c r="GU25" s="56"/>
      <c r="GV25" s="56"/>
      <c r="GW25" s="56"/>
      <c r="GX25" s="56"/>
      <c r="GY25" s="56"/>
      <c r="GZ25" s="56"/>
      <c r="HA25" s="56"/>
      <c r="HB25" s="56"/>
      <c r="HC25" s="56"/>
      <c r="HD25" s="56"/>
      <c r="HE25" s="56"/>
      <c r="HF25" s="56"/>
      <c r="HG25" s="56"/>
      <c r="HH25" s="56"/>
      <c r="HI25" s="56"/>
      <c r="HJ25" s="56"/>
      <c r="HK25" s="56"/>
      <c r="HL25" s="56"/>
      <c r="HM25" s="56"/>
      <c r="HN25" s="56"/>
      <c r="HO25" s="56"/>
      <c r="HP25" s="56"/>
      <c r="HQ25" s="56"/>
      <c r="HR25" s="56"/>
      <c r="HS25" s="56"/>
      <c r="HT25" s="56"/>
      <c r="HU25" s="56"/>
      <c r="HV25" s="56"/>
      <c r="HW25" s="56"/>
      <c r="HX25" s="56"/>
      <c r="HY25" s="56"/>
    </row>
    <row r="26" spans="1:233" ht="1.5" customHeight="1">
      <c r="A26" s="56"/>
      <c r="B26" s="56"/>
      <c r="C26" s="56"/>
      <c r="D26" s="56"/>
      <c r="E26" s="56"/>
      <c r="F26" s="56"/>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56"/>
      <c r="AG26" s="56"/>
      <c r="AH26" s="56"/>
      <c r="AI26" s="56"/>
      <c r="AJ26" s="56"/>
      <c r="AK26" s="56"/>
      <c r="AL26" s="56"/>
      <c r="AM26" s="56"/>
      <c r="AN26" s="56"/>
      <c r="AO26" s="56"/>
      <c r="AP26" s="56"/>
      <c r="AQ26" s="56"/>
      <c r="AR26" s="56"/>
      <c r="AS26" s="56"/>
      <c r="AT26" s="56"/>
      <c r="AU26" s="56"/>
      <c r="AV26" s="56"/>
      <c r="AW26" s="56"/>
      <c r="AX26" s="56"/>
      <c r="AY26" s="56"/>
      <c r="AZ26" s="56"/>
      <c r="BA26" s="56"/>
      <c r="BB26" s="56"/>
      <c r="BC26" s="56"/>
      <c r="BD26" s="56">
        <f t="shared" si="4"/>
        <v>15000</v>
      </c>
      <c r="BE26" s="56">
        <f t="shared" si="4"/>
        <v>15000</v>
      </c>
      <c r="BF26" s="56">
        <f t="shared" si="4"/>
        <v>15000</v>
      </c>
      <c r="BG26" s="56">
        <f t="shared" si="4"/>
        <v>15000</v>
      </c>
      <c r="BH26" s="56">
        <f t="shared" si="4"/>
        <v>15000</v>
      </c>
      <c r="BI26" s="56">
        <f t="shared" si="3"/>
        <v>15000</v>
      </c>
      <c r="BJ26" s="56">
        <f t="shared" si="3"/>
        <v>15000</v>
      </c>
      <c r="BK26" s="56">
        <f t="shared" si="3"/>
        <v>15000</v>
      </c>
      <c r="BL26" s="56">
        <f t="shared" si="1"/>
        <v>15000</v>
      </c>
      <c r="BM26" s="56">
        <f t="shared" si="0"/>
        <v>15000</v>
      </c>
      <c r="BN26" s="56">
        <f t="shared" si="2"/>
        <v>15000</v>
      </c>
      <c r="BO26" s="56">
        <f t="shared" si="2"/>
        <v>15000</v>
      </c>
      <c r="BP26" s="56">
        <f t="shared" si="2"/>
        <v>15000</v>
      </c>
      <c r="BQ26" s="56">
        <f t="shared" si="2"/>
        <v>15000</v>
      </c>
      <c r="BR26" s="56">
        <f t="shared" si="5"/>
        <v>15000</v>
      </c>
      <c r="BS26" s="56">
        <f t="shared" si="6"/>
        <v>15000</v>
      </c>
      <c r="BT26" s="56">
        <f t="shared" si="8"/>
        <v>15000</v>
      </c>
      <c r="BU26" s="56">
        <f t="shared" si="10"/>
        <v>15000</v>
      </c>
      <c r="BV26" s="56">
        <f t="shared" si="12"/>
        <v>15000</v>
      </c>
      <c r="BW26" s="56">
        <f t="shared" si="13"/>
        <v>15000</v>
      </c>
      <c r="BX26" s="56">
        <f t="shared" si="14"/>
        <v>15000</v>
      </c>
      <c r="BY26" s="56">
        <f t="shared" si="15"/>
        <v>15000</v>
      </c>
      <c r="BZ26" s="56"/>
      <c r="CA26" s="56"/>
      <c r="CB26" s="56"/>
      <c r="CC26" s="56"/>
      <c r="CD26" s="56"/>
      <c r="CE26" s="56"/>
      <c r="CF26" s="56"/>
      <c r="CG26" s="56"/>
      <c r="CH26" s="56"/>
      <c r="CI26" s="56"/>
      <c r="CJ26" s="56"/>
      <c r="CK26" s="56"/>
      <c r="CL26" s="56"/>
      <c r="CM26" s="56"/>
      <c r="CN26" s="56"/>
      <c r="CO26" s="56">
        <f t="shared" si="16"/>
        <v>15000</v>
      </c>
      <c r="CP26" s="56">
        <f t="shared" ref="CP26:CR41" si="17">JK</f>
        <v>15000</v>
      </c>
      <c r="CQ26" s="56"/>
      <c r="CR26" s="56"/>
      <c r="CS26" s="56"/>
      <c r="CT26" s="56"/>
      <c r="CU26" s="56"/>
      <c r="CV26" s="56"/>
      <c r="CW26" s="56"/>
      <c r="CX26" s="56"/>
      <c r="CY26" s="56"/>
      <c r="CZ26" s="56"/>
      <c r="DA26" s="56"/>
      <c r="DB26" s="56"/>
      <c r="DC26" s="56"/>
      <c r="DD26" s="56"/>
      <c r="DE26" s="56"/>
      <c r="DF26" s="56"/>
      <c r="DG26" s="56"/>
      <c r="DH26" s="56"/>
      <c r="DI26" s="56"/>
      <c r="DJ26" s="56"/>
      <c r="DK26" s="56"/>
      <c r="DL26" s="56"/>
      <c r="DM26" s="56"/>
      <c r="DN26" s="56"/>
      <c r="DO26" s="56"/>
      <c r="DP26" s="56"/>
      <c r="DQ26" s="56"/>
      <c r="DR26" s="56"/>
      <c r="DS26" s="56"/>
      <c r="DT26" s="56"/>
      <c r="DU26" s="56"/>
      <c r="DV26" s="56"/>
      <c r="DW26" s="56"/>
      <c r="DX26" s="56"/>
      <c r="DY26" s="56"/>
      <c r="DZ26" s="56"/>
      <c r="EA26" s="56"/>
      <c r="EB26" s="56"/>
      <c r="EC26" s="56"/>
      <c r="ED26" s="56"/>
      <c r="EE26" s="56"/>
      <c r="EF26" s="56"/>
      <c r="EG26" s="56"/>
      <c r="EH26" s="56"/>
      <c r="EI26" s="56"/>
      <c r="EJ26" s="56"/>
      <c r="EK26" s="56"/>
      <c r="EL26" s="56"/>
      <c r="EM26" s="56"/>
      <c r="EN26" s="56"/>
      <c r="EO26" s="56"/>
      <c r="EP26" s="56"/>
      <c r="EQ26" s="56"/>
      <c r="ER26" s="56"/>
      <c r="ES26" s="56"/>
      <c r="ET26" s="56"/>
      <c r="EU26" s="56"/>
      <c r="EV26" s="56"/>
      <c r="EW26" s="56"/>
      <c r="EX26" s="56"/>
      <c r="EY26" s="56"/>
      <c r="EZ26" s="56"/>
      <c r="FA26" s="56"/>
      <c r="FB26" s="56"/>
      <c r="FC26" s="56"/>
      <c r="FD26" s="56"/>
      <c r="FE26" s="56"/>
      <c r="FF26" s="56"/>
      <c r="FG26" s="56"/>
      <c r="FH26" s="56"/>
      <c r="FI26" s="56"/>
      <c r="FJ26" s="56"/>
      <c r="FK26" s="56"/>
      <c r="FL26" s="56"/>
      <c r="FM26" s="56"/>
      <c r="FN26" s="56"/>
      <c r="FO26" s="56"/>
      <c r="FP26" s="56"/>
      <c r="FQ26" s="56"/>
      <c r="FR26" s="56"/>
      <c r="FS26" s="56"/>
      <c r="FT26" s="56"/>
      <c r="FU26" s="56"/>
      <c r="FV26" s="56"/>
      <c r="FW26" s="56"/>
      <c r="FX26" s="56"/>
      <c r="FY26" s="56"/>
      <c r="FZ26" s="56"/>
      <c r="GA26" s="56"/>
      <c r="GB26" s="56"/>
      <c r="GC26" s="56"/>
      <c r="GD26" s="56"/>
      <c r="GE26" s="56"/>
      <c r="GF26" s="56"/>
      <c r="GG26" s="56"/>
      <c r="GH26" s="56"/>
      <c r="GI26" s="56"/>
      <c r="GJ26" s="56"/>
      <c r="GK26" s="56"/>
      <c r="GL26" s="56"/>
      <c r="GM26" s="56"/>
      <c r="GN26" s="56"/>
      <c r="GO26" s="56"/>
      <c r="GP26" s="56"/>
      <c r="GQ26" s="56"/>
      <c r="GR26" s="56"/>
      <c r="GS26" s="56"/>
      <c r="GT26" s="56"/>
      <c r="GU26" s="56"/>
      <c r="GV26" s="56"/>
      <c r="GW26" s="56"/>
      <c r="GX26" s="56"/>
      <c r="GY26" s="56"/>
      <c r="GZ26" s="56"/>
      <c r="HA26" s="56"/>
      <c r="HB26" s="56"/>
      <c r="HC26" s="56"/>
      <c r="HD26" s="56"/>
      <c r="HE26" s="56"/>
      <c r="HF26" s="56"/>
      <c r="HG26" s="56"/>
      <c r="HH26" s="56"/>
      <c r="HI26" s="56"/>
      <c r="HJ26" s="56"/>
      <c r="HK26" s="56"/>
      <c r="HL26" s="56"/>
      <c r="HM26" s="56"/>
      <c r="HN26" s="56"/>
      <c r="HO26" s="56"/>
      <c r="HP26" s="56"/>
      <c r="HQ26" s="56"/>
      <c r="HR26" s="56"/>
      <c r="HS26" s="56"/>
      <c r="HT26" s="56"/>
      <c r="HU26" s="56"/>
      <c r="HV26" s="56"/>
      <c r="HW26" s="56"/>
      <c r="HX26" s="56"/>
      <c r="HY26" s="56"/>
    </row>
    <row r="27" spans="1:233" ht="1.5" customHeight="1">
      <c r="A27" s="56"/>
      <c r="B27" s="56"/>
      <c r="C27" s="56"/>
      <c r="D27" s="56"/>
      <c r="E27" s="56"/>
      <c r="F27" s="56"/>
      <c r="G27" s="56"/>
      <c r="H27" s="56"/>
      <c r="I27" s="56"/>
      <c r="J27" s="56"/>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6"/>
      <c r="AV27" s="56"/>
      <c r="AW27" s="56"/>
      <c r="AX27" s="56"/>
      <c r="AY27" s="56"/>
      <c r="AZ27" s="56"/>
      <c r="BA27" s="56"/>
      <c r="BB27" s="56"/>
      <c r="BC27" s="56"/>
      <c r="BD27" s="56">
        <f t="shared" si="4"/>
        <v>15000</v>
      </c>
      <c r="BE27" s="56">
        <f t="shared" si="4"/>
        <v>15000</v>
      </c>
      <c r="BF27" s="56">
        <f t="shared" si="4"/>
        <v>15000</v>
      </c>
      <c r="BG27" s="56">
        <f t="shared" si="4"/>
        <v>15000</v>
      </c>
      <c r="BH27" s="56">
        <f t="shared" si="4"/>
        <v>15000</v>
      </c>
      <c r="BI27" s="56">
        <f t="shared" si="3"/>
        <v>15000</v>
      </c>
      <c r="BJ27" s="56">
        <f t="shared" si="3"/>
        <v>15000</v>
      </c>
      <c r="BK27" s="56">
        <f t="shared" si="3"/>
        <v>15000</v>
      </c>
      <c r="BL27" s="56">
        <f t="shared" si="1"/>
        <v>15000</v>
      </c>
      <c r="BM27" s="56">
        <f t="shared" si="0"/>
        <v>15000</v>
      </c>
      <c r="BN27" s="56">
        <f t="shared" si="2"/>
        <v>15000</v>
      </c>
      <c r="BO27" s="56">
        <f t="shared" si="2"/>
        <v>15000</v>
      </c>
      <c r="BP27" s="56">
        <f t="shared" si="2"/>
        <v>15000</v>
      </c>
      <c r="BQ27" s="56">
        <f t="shared" si="2"/>
        <v>15000</v>
      </c>
      <c r="BR27" s="56">
        <f t="shared" si="5"/>
        <v>15000</v>
      </c>
      <c r="BS27" s="56">
        <f t="shared" si="6"/>
        <v>15000</v>
      </c>
      <c r="BT27" s="56">
        <f t="shared" si="8"/>
        <v>15000</v>
      </c>
      <c r="BU27" s="56">
        <f t="shared" si="10"/>
        <v>15000</v>
      </c>
      <c r="BV27" s="56">
        <f t="shared" si="12"/>
        <v>15000</v>
      </c>
      <c r="BW27" s="56">
        <f t="shared" si="13"/>
        <v>15000</v>
      </c>
      <c r="BX27" s="56">
        <f t="shared" si="14"/>
        <v>15000</v>
      </c>
      <c r="BY27" s="56">
        <f t="shared" si="15"/>
        <v>15000</v>
      </c>
      <c r="BZ27" s="56">
        <f t="shared" ref="BZ27:BZ57" si="18">JK</f>
        <v>15000</v>
      </c>
      <c r="CA27" s="56"/>
      <c r="CB27" s="56"/>
      <c r="CC27" s="56"/>
      <c r="CD27" s="56"/>
      <c r="CE27" s="56"/>
      <c r="CF27" s="56"/>
      <c r="CG27" s="56"/>
      <c r="CH27" s="56"/>
      <c r="CI27" s="56"/>
      <c r="CJ27" s="56"/>
      <c r="CK27" s="56"/>
      <c r="CL27" s="56">
        <f t="shared" ref="CL27:CN46" si="19">JK</f>
        <v>15000</v>
      </c>
      <c r="CM27" s="56">
        <f t="shared" si="19"/>
        <v>15000</v>
      </c>
      <c r="CN27" s="56">
        <f t="shared" si="19"/>
        <v>15000</v>
      </c>
      <c r="CO27" s="56">
        <f t="shared" si="16"/>
        <v>15000</v>
      </c>
      <c r="CP27" s="56">
        <f t="shared" si="17"/>
        <v>15000</v>
      </c>
      <c r="CQ27" s="56">
        <f t="shared" si="17"/>
        <v>15000</v>
      </c>
      <c r="CR27" s="56">
        <f t="shared" si="17"/>
        <v>15000</v>
      </c>
      <c r="CS27" s="56"/>
      <c r="CT27" s="56"/>
      <c r="CU27" s="56"/>
      <c r="CV27" s="56"/>
      <c r="CW27" s="56"/>
      <c r="CX27" s="56"/>
      <c r="CY27" s="56"/>
      <c r="CZ27" s="56"/>
      <c r="DA27" s="56"/>
      <c r="DB27" s="56"/>
      <c r="DC27" s="56"/>
      <c r="DD27" s="56"/>
      <c r="DE27" s="56"/>
      <c r="DF27" s="56"/>
      <c r="DG27" s="56"/>
      <c r="DH27" s="56"/>
      <c r="DI27" s="56"/>
      <c r="DJ27" s="56"/>
      <c r="DK27" s="56"/>
      <c r="DL27" s="56"/>
      <c r="DM27" s="56"/>
      <c r="DN27" s="56"/>
      <c r="DO27" s="56"/>
      <c r="DP27" s="56"/>
      <c r="DQ27" s="56"/>
      <c r="DR27" s="56"/>
      <c r="DS27" s="56"/>
      <c r="DT27" s="56"/>
      <c r="DU27" s="56"/>
      <c r="DV27" s="56"/>
      <c r="DW27" s="56"/>
      <c r="DX27" s="56"/>
      <c r="DY27" s="56"/>
      <c r="DZ27" s="56"/>
      <c r="EA27" s="56"/>
      <c r="EB27" s="56"/>
      <c r="EC27" s="56"/>
      <c r="ED27" s="56"/>
      <c r="EE27" s="56"/>
      <c r="EF27" s="56"/>
      <c r="EG27" s="56"/>
      <c r="EH27" s="56"/>
      <c r="EI27" s="56"/>
      <c r="EJ27" s="56"/>
      <c r="EK27" s="56"/>
      <c r="EL27" s="56"/>
      <c r="EM27" s="56"/>
      <c r="EN27" s="56"/>
      <c r="EO27" s="56"/>
      <c r="EP27" s="56"/>
      <c r="EQ27" s="56"/>
      <c r="ER27" s="56"/>
      <c r="ES27" s="56"/>
      <c r="ET27" s="56"/>
      <c r="EU27" s="56"/>
      <c r="EV27" s="56"/>
      <c r="EW27" s="56"/>
      <c r="EX27" s="56"/>
      <c r="EY27" s="56"/>
      <c r="EZ27" s="56"/>
      <c r="FA27" s="56"/>
      <c r="FB27" s="56"/>
      <c r="FC27" s="56"/>
      <c r="FD27" s="56"/>
      <c r="FE27" s="56"/>
      <c r="FF27" s="56"/>
      <c r="FG27" s="56"/>
      <c r="FH27" s="56"/>
      <c r="FI27" s="56"/>
      <c r="FJ27" s="56"/>
      <c r="FK27" s="56"/>
      <c r="FL27" s="56"/>
      <c r="FM27" s="56"/>
      <c r="FN27" s="56"/>
      <c r="FO27" s="56"/>
      <c r="FP27" s="56"/>
      <c r="FQ27" s="56"/>
      <c r="FR27" s="56"/>
      <c r="FS27" s="56"/>
      <c r="FT27" s="56"/>
      <c r="FU27" s="56"/>
      <c r="FV27" s="56"/>
      <c r="FW27" s="56"/>
      <c r="FX27" s="56"/>
      <c r="FY27" s="56"/>
      <c r="FZ27" s="56"/>
      <c r="GA27" s="56"/>
      <c r="GB27" s="56"/>
      <c r="GC27" s="56"/>
      <c r="GD27" s="56"/>
      <c r="GE27" s="56"/>
      <c r="GF27" s="56"/>
      <c r="GG27" s="56"/>
      <c r="GH27" s="56"/>
      <c r="GI27" s="56"/>
      <c r="GJ27" s="56"/>
      <c r="GK27" s="56"/>
      <c r="GL27" s="56"/>
      <c r="GM27" s="56"/>
      <c r="GN27" s="56"/>
      <c r="GO27" s="56"/>
      <c r="GP27" s="56"/>
      <c r="GQ27" s="56"/>
      <c r="GR27" s="56"/>
      <c r="GS27" s="56"/>
      <c r="GT27" s="56"/>
      <c r="GU27" s="56"/>
      <c r="GV27" s="56"/>
      <c r="GW27" s="56"/>
      <c r="GX27" s="56"/>
      <c r="GY27" s="56"/>
      <c r="GZ27" s="56"/>
      <c r="HA27" s="56"/>
      <c r="HB27" s="56"/>
      <c r="HC27" s="56"/>
      <c r="HD27" s="56"/>
      <c r="HE27" s="56"/>
      <c r="HF27" s="56"/>
      <c r="HG27" s="56"/>
      <c r="HH27" s="56"/>
      <c r="HI27" s="56"/>
      <c r="HJ27" s="56"/>
      <c r="HK27" s="56"/>
      <c r="HL27" s="56"/>
      <c r="HM27" s="56"/>
      <c r="HN27" s="56"/>
      <c r="HO27" s="56"/>
      <c r="HP27" s="56"/>
      <c r="HQ27" s="56"/>
      <c r="HR27" s="56"/>
      <c r="HS27" s="56"/>
      <c r="HT27" s="56"/>
      <c r="HU27" s="56"/>
      <c r="HV27" s="56"/>
      <c r="HW27" s="56"/>
      <c r="HX27" s="56"/>
      <c r="HY27" s="56"/>
    </row>
    <row r="28" spans="1:233" ht="1.5" customHeight="1">
      <c r="A28" s="56"/>
      <c r="B28" s="56"/>
      <c r="C28" s="56"/>
      <c r="D28" s="56"/>
      <c r="E28" s="56"/>
      <c r="F28" s="56"/>
      <c r="G28" s="56"/>
      <c r="H28" s="56"/>
      <c r="I28" s="56"/>
      <c r="J28" s="56"/>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f>JK</f>
        <v>15000</v>
      </c>
      <c r="BF28" s="56">
        <f>JK</f>
        <v>15000</v>
      </c>
      <c r="BG28" s="56">
        <f>JK</f>
        <v>15000</v>
      </c>
      <c r="BH28" s="56">
        <f>JK</f>
        <v>15000</v>
      </c>
      <c r="BI28" s="56">
        <f t="shared" si="3"/>
        <v>15000</v>
      </c>
      <c r="BJ28" s="56">
        <f t="shared" si="3"/>
        <v>15000</v>
      </c>
      <c r="BK28" s="56">
        <f t="shared" si="3"/>
        <v>15000</v>
      </c>
      <c r="BL28" s="56">
        <f t="shared" si="1"/>
        <v>15000</v>
      </c>
      <c r="BM28" s="56">
        <f t="shared" si="0"/>
        <v>15000</v>
      </c>
      <c r="BN28" s="56">
        <f t="shared" si="2"/>
        <v>15000</v>
      </c>
      <c r="BO28" s="56">
        <f t="shared" si="2"/>
        <v>15000</v>
      </c>
      <c r="BP28" s="56">
        <f t="shared" si="2"/>
        <v>15000</v>
      </c>
      <c r="BQ28" s="56">
        <f t="shared" si="2"/>
        <v>15000</v>
      </c>
      <c r="BR28" s="56">
        <f t="shared" si="5"/>
        <v>15000</v>
      </c>
      <c r="BS28" s="56">
        <f t="shared" si="6"/>
        <v>15000</v>
      </c>
      <c r="BT28" s="56">
        <f t="shared" si="8"/>
        <v>15000</v>
      </c>
      <c r="BU28" s="56">
        <f t="shared" si="10"/>
        <v>15000</v>
      </c>
      <c r="BV28" s="56">
        <f t="shared" si="12"/>
        <v>15000</v>
      </c>
      <c r="BW28" s="56">
        <f t="shared" si="13"/>
        <v>15000</v>
      </c>
      <c r="BX28" s="56">
        <f t="shared" si="14"/>
        <v>15000</v>
      </c>
      <c r="BY28" s="56">
        <f t="shared" si="15"/>
        <v>15000</v>
      </c>
      <c r="BZ28" s="56">
        <f t="shared" si="18"/>
        <v>15000</v>
      </c>
      <c r="CA28" s="56"/>
      <c r="CB28" s="56"/>
      <c r="CC28" s="56"/>
      <c r="CD28" s="56"/>
      <c r="CE28" s="56"/>
      <c r="CF28" s="56"/>
      <c r="CG28" s="56"/>
      <c r="CH28" s="56"/>
      <c r="CI28" s="56"/>
      <c r="CJ28" s="56">
        <f t="shared" ref="CJ28:CK47" si="20">JK</f>
        <v>15000</v>
      </c>
      <c r="CK28" s="56">
        <f t="shared" si="20"/>
        <v>15000</v>
      </c>
      <c r="CL28" s="56">
        <f t="shared" si="19"/>
        <v>15000</v>
      </c>
      <c r="CM28" s="56">
        <f t="shared" si="19"/>
        <v>15000</v>
      </c>
      <c r="CN28" s="56">
        <f t="shared" si="19"/>
        <v>15000</v>
      </c>
      <c r="CO28" s="56">
        <f t="shared" si="16"/>
        <v>15000</v>
      </c>
      <c r="CP28" s="56">
        <f t="shared" si="17"/>
        <v>15000</v>
      </c>
      <c r="CQ28" s="56">
        <f t="shared" si="17"/>
        <v>15000</v>
      </c>
      <c r="CR28" s="56">
        <f t="shared" si="17"/>
        <v>15000</v>
      </c>
      <c r="CS28" s="56">
        <f t="shared" ref="CS28:CU39" si="21">JK</f>
        <v>15000</v>
      </c>
      <c r="CT28" s="56">
        <f t="shared" si="21"/>
        <v>15000</v>
      </c>
      <c r="CU28" s="56"/>
      <c r="CV28" s="56"/>
      <c r="CW28" s="56"/>
      <c r="CX28" s="56"/>
      <c r="CY28" s="56"/>
      <c r="CZ28" s="56"/>
      <c r="DA28" s="56"/>
      <c r="DB28" s="56"/>
      <c r="DC28" s="56"/>
      <c r="DD28" s="56"/>
      <c r="DE28" s="56"/>
      <c r="DF28" s="56"/>
      <c r="DG28" s="56"/>
      <c r="DH28" s="56"/>
      <c r="DI28" s="56"/>
      <c r="DJ28" s="56"/>
      <c r="DK28" s="56"/>
      <c r="DL28" s="56"/>
      <c r="DM28" s="56"/>
      <c r="DN28" s="56"/>
      <c r="DO28" s="56"/>
      <c r="DP28" s="56"/>
      <c r="DQ28" s="56"/>
      <c r="DR28" s="56"/>
      <c r="DS28" s="56"/>
      <c r="DT28" s="56"/>
      <c r="DU28" s="56"/>
      <c r="DV28" s="56"/>
      <c r="DW28" s="56"/>
      <c r="DX28" s="56"/>
      <c r="DY28" s="56"/>
      <c r="DZ28" s="56"/>
      <c r="EA28" s="56"/>
      <c r="EB28" s="56"/>
      <c r="EC28" s="56"/>
      <c r="ED28" s="56"/>
      <c r="EE28" s="56"/>
      <c r="EF28" s="56"/>
      <c r="EG28" s="56"/>
      <c r="EH28" s="56"/>
      <c r="EI28" s="56"/>
      <c r="EJ28" s="56"/>
      <c r="EK28" s="56"/>
      <c r="EL28" s="56"/>
      <c r="EM28" s="56"/>
      <c r="EN28" s="56"/>
      <c r="EO28" s="56"/>
      <c r="EP28" s="56"/>
      <c r="EQ28" s="56"/>
      <c r="ER28" s="56"/>
      <c r="ES28" s="56"/>
      <c r="ET28" s="56"/>
      <c r="EU28" s="56"/>
      <c r="EV28" s="56"/>
      <c r="EW28" s="56"/>
      <c r="EX28" s="56"/>
      <c r="EY28" s="56"/>
      <c r="EZ28" s="56"/>
      <c r="FA28" s="56"/>
      <c r="FB28" s="56"/>
      <c r="FC28" s="56"/>
      <c r="FD28" s="56"/>
      <c r="FE28" s="56"/>
      <c r="FF28" s="56"/>
      <c r="FG28" s="56"/>
      <c r="FH28" s="56"/>
      <c r="FI28" s="56"/>
      <c r="FJ28" s="56"/>
      <c r="FK28" s="56"/>
      <c r="FL28" s="56"/>
      <c r="FM28" s="56"/>
      <c r="FN28" s="56"/>
      <c r="FO28" s="56"/>
      <c r="FP28" s="56"/>
      <c r="FQ28" s="56"/>
      <c r="FR28" s="56"/>
      <c r="FS28" s="56"/>
      <c r="FT28" s="56"/>
      <c r="FU28" s="56"/>
      <c r="FV28" s="56"/>
      <c r="FW28" s="56"/>
      <c r="FX28" s="56"/>
      <c r="FY28" s="56"/>
      <c r="FZ28" s="56"/>
      <c r="GA28" s="56"/>
      <c r="GB28" s="56"/>
      <c r="GC28" s="56"/>
      <c r="GD28" s="56"/>
      <c r="GE28" s="56"/>
      <c r="GF28" s="56"/>
      <c r="GG28" s="56"/>
      <c r="GH28" s="56"/>
      <c r="GI28" s="56"/>
      <c r="GJ28" s="56"/>
      <c r="GK28" s="56"/>
      <c r="GL28" s="56"/>
      <c r="GM28" s="56"/>
      <c r="GN28" s="56"/>
      <c r="GO28" s="56"/>
      <c r="GP28" s="56"/>
      <c r="GQ28" s="56"/>
      <c r="GR28" s="56"/>
      <c r="GS28" s="56"/>
      <c r="GT28" s="56"/>
      <c r="GU28" s="56"/>
      <c r="GV28" s="56"/>
      <c r="GW28" s="56"/>
      <c r="GX28" s="56"/>
      <c r="GY28" s="56"/>
      <c r="GZ28" s="56"/>
      <c r="HA28" s="56"/>
      <c r="HB28" s="56"/>
      <c r="HC28" s="56"/>
      <c r="HD28" s="56"/>
      <c r="HE28" s="56"/>
      <c r="HF28" s="56"/>
      <c r="HG28" s="56"/>
      <c r="HH28" s="56"/>
      <c r="HI28" s="56"/>
      <c r="HJ28" s="56"/>
      <c r="HK28" s="56"/>
      <c r="HL28" s="56"/>
      <c r="HM28" s="56"/>
      <c r="HN28" s="56"/>
      <c r="HO28" s="56"/>
      <c r="HP28" s="56"/>
      <c r="HQ28" s="56"/>
      <c r="HR28" s="56"/>
      <c r="HS28" s="56"/>
      <c r="HT28" s="56"/>
      <c r="HU28" s="56"/>
      <c r="HV28" s="56"/>
      <c r="HW28" s="56"/>
      <c r="HX28" s="56"/>
      <c r="HY28" s="56"/>
    </row>
    <row r="29" spans="1:233" ht="1.5" customHeight="1">
      <c r="A29" s="56"/>
      <c r="B29" s="56"/>
      <c r="C29" s="56"/>
      <c r="D29" s="56"/>
      <c r="E29" s="56"/>
      <c r="F29" s="56"/>
      <c r="G29" s="56"/>
      <c r="H29" s="56"/>
      <c r="I29" s="56"/>
      <c r="J29" s="56"/>
      <c r="K29" s="56"/>
      <c r="L29" s="56"/>
      <c r="M29" s="56"/>
      <c r="N29" s="56"/>
      <c r="O29" s="56"/>
      <c r="P29" s="56"/>
      <c r="Q29" s="56"/>
      <c r="R29" s="56"/>
      <c r="S29" s="56"/>
      <c r="T29" s="56"/>
      <c r="U29" s="56"/>
      <c r="V29" s="56"/>
      <c r="W29" s="56"/>
      <c r="X29" s="56"/>
      <c r="Y29" s="56"/>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6"/>
      <c r="AZ29" s="56"/>
      <c r="BA29" s="56"/>
      <c r="BB29" s="56"/>
      <c r="BC29" s="56"/>
      <c r="BD29" s="56"/>
      <c r="BE29" s="56"/>
      <c r="BF29" s="56">
        <f>JK</f>
        <v>15000</v>
      </c>
      <c r="BG29" s="56">
        <f>JK</f>
        <v>15000</v>
      </c>
      <c r="BH29" s="56">
        <f>JK</f>
        <v>15000</v>
      </c>
      <c r="BI29" s="56">
        <f t="shared" si="3"/>
        <v>15000</v>
      </c>
      <c r="BJ29" s="56">
        <f t="shared" si="3"/>
        <v>15000</v>
      </c>
      <c r="BK29" s="56">
        <f t="shared" si="3"/>
        <v>15000</v>
      </c>
      <c r="BL29" s="56">
        <f t="shared" si="1"/>
        <v>15000</v>
      </c>
      <c r="BM29" s="56">
        <f t="shared" si="0"/>
        <v>15000</v>
      </c>
      <c r="BN29" s="56">
        <f t="shared" si="2"/>
        <v>15000</v>
      </c>
      <c r="BO29" s="56">
        <f t="shared" si="2"/>
        <v>15000</v>
      </c>
      <c r="BP29" s="56">
        <f t="shared" si="2"/>
        <v>15000</v>
      </c>
      <c r="BQ29" s="56">
        <f t="shared" si="2"/>
        <v>15000</v>
      </c>
      <c r="BR29" s="56">
        <f t="shared" si="5"/>
        <v>15000</v>
      </c>
      <c r="BS29" s="56">
        <f t="shared" si="6"/>
        <v>15000</v>
      </c>
      <c r="BT29" s="56">
        <f t="shared" si="8"/>
        <v>15000</v>
      </c>
      <c r="BU29" s="56">
        <f t="shared" si="10"/>
        <v>15000</v>
      </c>
      <c r="BV29" s="56">
        <f t="shared" si="12"/>
        <v>15000</v>
      </c>
      <c r="BW29" s="56">
        <f t="shared" si="13"/>
        <v>15000</v>
      </c>
      <c r="BX29" s="56">
        <f t="shared" si="14"/>
        <v>15000</v>
      </c>
      <c r="BY29" s="56">
        <f t="shared" si="15"/>
        <v>15000</v>
      </c>
      <c r="BZ29" s="56">
        <f t="shared" si="18"/>
        <v>15000</v>
      </c>
      <c r="CA29" s="56">
        <f t="shared" ref="CA29:CE60" si="22">JK</f>
        <v>15000</v>
      </c>
      <c r="CB29" s="56">
        <f t="shared" si="22"/>
        <v>15000</v>
      </c>
      <c r="CC29" s="56">
        <f t="shared" si="22"/>
        <v>15000</v>
      </c>
      <c r="CD29" s="56"/>
      <c r="CE29" s="56"/>
      <c r="CF29" s="56"/>
      <c r="CG29" s="56"/>
      <c r="CH29" s="56"/>
      <c r="CI29" s="56">
        <f t="shared" ref="CI29:CI63" si="23">JK</f>
        <v>15000</v>
      </c>
      <c r="CJ29" s="56">
        <f t="shared" si="20"/>
        <v>15000</v>
      </c>
      <c r="CK29" s="56">
        <f t="shared" si="20"/>
        <v>15000</v>
      </c>
      <c r="CL29" s="56">
        <f t="shared" si="19"/>
        <v>15000</v>
      </c>
      <c r="CM29" s="56">
        <f t="shared" si="19"/>
        <v>15000</v>
      </c>
      <c r="CN29" s="56">
        <f t="shared" si="19"/>
        <v>15000</v>
      </c>
      <c r="CO29" s="56">
        <f t="shared" si="16"/>
        <v>15000</v>
      </c>
      <c r="CP29" s="56">
        <f t="shared" si="17"/>
        <v>15000</v>
      </c>
      <c r="CQ29" s="56">
        <f t="shared" si="17"/>
        <v>15000</v>
      </c>
      <c r="CR29" s="56">
        <f t="shared" si="17"/>
        <v>15000</v>
      </c>
      <c r="CS29" s="56">
        <f t="shared" si="21"/>
        <v>15000</v>
      </c>
      <c r="CT29" s="56">
        <f t="shared" si="21"/>
        <v>15000</v>
      </c>
      <c r="CU29" s="56">
        <f t="shared" ref="CU29:CU34" si="24">JK</f>
        <v>15000</v>
      </c>
      <c r="CV29" s="56"/>
      <c r="CW29" s="56"/>
      <c r="CX29" s="56"/>
      <c r="CY29" s="56"/>
      <c r="CZ29" s="56"/>
      <c r="DA29" s="56"/>
      <c r="DB29" s="56"/>
      <c r="DC29" s="56"/>
      <c r="DD29" s="56"/>
      <c r="DE29" s="56"/>
      <c r="DF29" s="56"/>
      <c r="DG29" s="56"/>
      <c r="DH29" s="56"/>
      <c r="DI29" s="56"/>
      <c r="DJ29" s="56"/>
      <c r="DK29" s="56"/>
      <c r="DL29" s="56"/>
      <c r="DM29" s="56"/>
      <c r="DN29" s="56"/>
      <c r="DO29" s="56"/>
      <c r="DP29" s="56"/>
      <c r="DQ29" s="56"/>
      <c r="DR29" s="56"/>
      <c r="DS29" s="56"/>
      <c r="DT29" s="56"/>
      <c r="DU29" s="56"/>
      <c r="DV29" s="56"/>
      <c r="DW29" s="56"/>
      <c r="DX29" s="56"/>
      <c r="DY29" s="56"/>
      <c r="DZ29" s="56"/>
      <c r="EA29" s="56"/>
      <c r="EB29" s="56"/>
      <c r="EC29" s="56"/>
      <c r="ED29" s="56"/>
      <c r="EE29" s="56"/>
      <c r="EF29" s="56"/>
      <c r="EG29" s="56"/>
      <c r="EH29" s="56"/>
      <c r="EI29" s="56"/>
      <c r="EJ29" s="56"/>
      <c r="EK29" s="56"/>
      <c r="EL29" s="56"/>
      <c r="EM29" s="56"/>
      <c r="EN29" s="56"/>
      <c r="EO29" s="56"/>
      <c r="EP29" s="56"/>
      <c r="EQ29" s="56"/>
      <c r="ER29" s="56"/>
      <c r="ES29" s="56"/>
      <c r="ET29" s="56"/>
      <c r="EU29" s="56"/>
      <c r="EV29" s="56"/>
      <c r="EW29" s="56"/>
      <c r="EX29" s="56"/>
      <c r="EY29" s="56"/>
      <c r="EZ29" s="56"/>
      <c r="FA29" s="56"/>
      <c r="FB29" s="56"/>
      <c r="FC29" s="56"/>
      <c r="FD29" s="56"/>
      <c r="FE29" s="56"/>
      <c r="FF29" s="56"/>
      <c r="FG29" s="56"/>
      <c r="FH29" s="56"/>
      <c r="FI29" s="56"/>
      <c r="FJ29" s="56"/>
      <c r="FK29" s="56"/>
      <c r="FL29" s="56"/>
      <c r="FM29" s="56"/>
      <c r="FN29" s="56"/>
      <c r="FO29" s="56"/>
      <c r="FP29" s="56"/>
      <c r="FQ29" s="56"/>
      <c r="FR29" s="56"/>
      <c r="FS29" s="56"/>
      <c r="FT29" s="56"/>
      <c r="FU29" s="56"/>
      <c r="FV29" s="56"/>
      <c r="FW29" s="56"/>
      <c r="FX29" s="56"/>
      <c r="FY29" s="56"/>
      <c r="FZ29" s="56"/>
      <c r="GA29" s="56"/>
      <c r="GB29" s="56"/>
      <c r="GC29" s="56"/>
      <c r="GD29" s="56"/>
      <c r="GE29" s="56"/>
      <c r="GF29" s="56"/>
      <c r="GG29" s="56"/>
      <c r="GH29" s="56"/>
      <c r="GI29" s="56"/>
      <c r="GJ29" s="56"/>
      <c r="GK29" s="56"/>
      <c r="GL29" s="56"/>
      <c r="GM29" s="56"/>
      <c r="GN29" s="56"/>
      <c r="GO29" s="56"/>
      <c r="GP29" s="56"/>
      <c r="GQ29" s="56"/>
      <c r="GR29" s="56"/>
      <c r="GS29" s="56"/>
      <c r="GT29" s="56"/>
      <c r="GU29" s="56"/>
      <c r="GV29" s="56"/>
      <c r="GW29" s="56"/>
      <c r="GX29" s="56"/>
      <c r="GY29" s="56"/>
      <c r="GZ29" s="56"/>
      <c r="HA29" s="56"/>
      <c r="HB29" s="56"/>
      <c r="HC29" s="56"/>
      <c r="HD29" s="56"/>
      <c r="HE29" s="56"/>
      <c r="HF29" s="56"/>
      <c r="HG29" s="56"/>
      <c r="HH29" s="56"/>
      <c r="HI29" s="56"/>
      <c r="HJ29" s="56"/>
      <c r="HK29" s="56"/>
      <c r="HL29" s="56"/>
      <c r="HM29" s="56"/>
      <c r="HN29" s="56"/>
      <c r="HO29" s="56"/>
      <c r="HP29" s="56"/>
      <c r="HQ29" s="56"/>
      <c r="HR29" s="56"/>
      <c r="HS29" s="56"/>
      <c r="HT29" s="56"/>
      <c r="HU29" s="56"/>
      <c r="HV29" s="56"/>
      <c r="HW29" s="56"/>
      <c r="HX29" s="56"/>
      <c r="HY29" s="56"/>
    </row>
    <row r="30" spans="1:233" ht="1.5" customHeight="1">
      <c r="A30" s="56"/>
      <c r="B30" s="56"/>
      <c r="C30" s="56"/>
      <c r="D30" s="56"/>
      <c r="E30" s="56"/>
      <c r="F30" s="56"/>
      <c r="G30" s="56"/>
      <c r="H30" s="56"/>
      <c r="I30" s="56"/>
      <c r="J30" s="56"/>
      <c r="K30" s="56"/>
      <c r="L30" s="56"/>
      <c r="M30" s="56"/>
      <c r="N30" s="56"/>
      <c r="O30" s="56"/>
      <c r="P30" s="56"/>
      <c r="Q30" s="56"/>
      <c r="R30" s="56"/>
      <c r="S30" s="56"/>
      <c r="T30" s="56"/>
      <c r="U30" s="56"/>
      <c r="V30" s="56"/>
      <c r="W30" s="56"/>
      <c r="X30" s="56"/>
      <c r="Y30" s="56"/>
      <c r="Z30" s="56"/>
      <c r="AA30" s="56"/>
      <c r="AB30" s="56"/>
      <c r="AC30" s="56"/>
      <c r="AD30" s="56"/>
      <c r="AE30" s="56"/>
      <c r="AF30" s="56"/>
      <c r="AG30" s="56"/>
      <c r="AH30" s="56"/>
      <c r="AI30" s="56"/>
      <c r="AJ30" s="56"/>
      <c r="AK30" s="56"/>
      <c r="AL30" s="56"/>
      <c r="AM30" s="56"/>
      <c r="AN30" s="56"/>
      <c r="AO30" s="56"/>
      <c r="AP30" s="56"/>
      <c r="AQ30" s="56"/>
      <c r="AR30" s="56"/>
      <c r="AS30" s="56"/>
      <c r="AT30" s="56"/>
      <c r="AU30" s="56"/>
      <c r="AV30" s="56"/>
      <c r="AW30" s="56"/>
      <c r="AX30" s="56"/>
      <c r="AY30" s="56"/>
      <c r="AZ30" s="56"/>
      <c r="BA30" s="56"/>
      <c r="BB30" s="56"/>
      <c r="BC30" s="56"/>
      <c r="BD30" s="56"/>
      <c r="BE30" s="56"/>
      <c r="BF30" s="56"/>
      <c r="BG30" s="56">
        <f t="shared" ref="BG30:BH33" si="25">JK</f>
        <v>15000</v>
      </c>
      <c r="BH30" s="56">
        <f t="shared" si="25"/>
        <v>15000</v>
      </c>
      <c r="BI30" s="56">
        <f t="shared" si="3"/>
        <v>15000</v>
      </c>
      <c r="BJ30" s="56">
        <f t="shared" si="3"/>
        <v>15000</v>
      </c>
      <c r="BK30" s="56">
        <f t="shared" si="3"/>
        <v>15000</v>
      </c>
      <c r="BL30" s="56">
        <f t="shared" si="1"/>
        <v>15000</v>
      </c>
      <c r="BM30" s="56">
        <f t="shared" si="0"/>
        <v>15000</v>
      </c>
      <c r="BN30" s="56">
        <f t="shared" si="2"/>
        <v>15000</v>
      </c>
      <c r="BO30" s="56">
        <f t="shared" si="2"/>
        <v>15000</v>
      </c>
      <c r="BP30" s="56">
        <f t="shared" si="2"/>
        <v>15000</v>
      </c>
      <c r="BQ30" s="56">
        <f t="shared" si="2"/>
        <v>15000</v>
      </c>
      <c r="BR30" s="56">
        <f t="shared" si="5"/>
        <v>15000</v>
      </c>
      <c r="BS30" s="56">
        <f t="shared" si="6"/>
        <v>15000</v>
      </c>
      <c r="BT30" s="56">
        <f t="shared" si="8"/>
        <v>15000</v>
      </c>
      <c r="BU30" s="56">
        <f t="shared" si="10"/>
        <v>15000</v>
      </c>
      <c r="BV30" s="56">
        <f t="shared" si="12"/>
        <v>15000</v>
      </c>
      <c r="BW30" s="56">
        <f t="shared" si="13"/>
        <v>15000</v>
      </c>
      <c r="BX30" s="56">
        <f t="shared" si="14"/>
        <v>15000</v>
      </c>
      <c r="BY30" s="56">
        <f t="shared" si="15"/>
        <v>15000</v>
      </c>
      <c r="BZ30" s="56">
        <f t="shared" si="18"/>
        <v>15000</v>
      </c>
      <c r="CA30" s="56">
        <f t="shared" si="22"/>
        <v>15000</v>
      </c>
      <c r="CB30" s="56">
        <f t="shared" si="22"/>
        <v>15000</v>
      </c>
      <c r="CC30" s="56">
        <f t="shared" si="22"/>
        <v>15000</v>
      </c>
      <c r="CD30" s="56"/>
      <c r="CE30" s="56"/>
      <c r="CF30" s="56"/>
      <c r="CG30" s="56"/>
      <c r="CH30" s="56">
        <f t="shared" ref="CH30:CH63" si="26">JK</f>
        <v>15000</v>
      </c>
      <c r="CI30" s="56">
        <f t="shared" si="23"/>
        <v>15000</v>
      </c>
      <c r="CJ30" s="56">
        <f t="shared" si="20"/>
        <v>15000</v>
      </c>
      <c r="CK30" s="56">
        <f t="shared" si="20"/>
        <v>15000</v>
      </c>
      <c r="CL30" s="56">
        <f t="shared" si="19"/>
        <v>15000</v>
      </c>
      <c r="CM30" s="56">
        <f t="shared" si="19"/>
        <v>15000</v>
      </c>
      <c r="CN30" s="56">
        <f t="shared" si="19"/>
        <v>15000</v>
      </c>
      <c r="CO30" s="56">
        <f t="shared" si="16"/>
        <v>15000</v>
      </c>
      <c r="CP30" s="56">
        <f t="shared" si="17"/>
        <v>15000</v>
      </c>
      <c r="CQ30" s="56">
        <f t="shared" si="17"/>
        <v>15000</v>
      </c>
      <c r="CR30" s="56">
        <f t="shared" si="17"/>
        <v>15000</v>
      </c>
      <c r="CS30" s="56">
        <f t="shared" si="21"/>
        <v>15000</v>
      </c>
      <c r="CT30" s="56">
        <f t="shared" si="21"/>
        <v>15000</v>
      </c>
      <c r="CU30" s="56">
        <f t="shared" si="24"/>
        <v>15000</v>
      </c>
      <c r="CV30" s="56"/>
      <c r="CW30" s="56"/>
      <c r="CX30" s="56"/>
      <c r="CY30" s="56"/>
      <c r="CZ30" s="56"/>
      <c r="DA30" s="56"/>
      <c r="DB30" s="56"/>
      <c r="DC30" s="56"/>
      <c r="DD30" s="56"/>
      <c r="DE30" s="56"/>
      <c r="DF30" s="56"/>
      <c r="DG30" s="56"/>
      <c r="DH30" s="56"/>
      <c r="DI30" s="56"/>
      <c r="DJ30" s="56"/>
      <c r="DK30" s="56"/>
      <c r="DL30" s="56"/>
      <c r="DM30" s="56"/>
      <c r="DN30" s="56"/>
      <c r="DO30" s="56"/>
      <c r="DP30" s="56"/>
      <c r="DQ30" s="56"/>
      <c r="DR30" s="56"/>
      <c r="DS30" s="56"/>
      <c r="DT30" s="56"/>
      <c r="DU30" s="56"/>
      <c r="DV30" s="56"/>
      <c r="DW30" s="56"/>
      <c r="DX30" s="56"/>
      <c r="DY30" s="56"/>
      <c r="DZ30" s="56"/>
      <c r="EA30" s="56"/>
      <c r="EB30" s="56"/>
      <c r="EC30" s="56"/>
      <c r="ED30" s="56"/>
      <c r="EE30" s="56"/>
      <c r="EF30" s="56"/>
      <c r="EG30" s="56"/>
      <c r="EH30" s="56"/>
      <c r="EI30" s="56"/>
      <c r="EJ30" s="56"/>
      <c r="EK30" s="56"/>
      <c r="EL30" s="56"/>
      <c r="EM30" s="56"/>
      <c r="EN30" s="56"/>
      <c r="EO30" s="56"/>
      <c r="EP30" s="56"/>
      <c r="EQ30" s="56"/>
      <c r="ER30" s="56"/>
      <c r="ES30" s="56"/>
      <c r="ET30" s="56"/>
      <c r="EU30" s="56"/>
      <c r="EV30" s="56"/>
      <c r="EW30" s="56"/>
      <c r="EX30" s="56"/>
      <c r="EY30" s="56"/>
      <c r="EZ30" s="56"/>
      <c r="FA30" s="56"/>
      <c r="FB30" s="56"/>
      <c r="FC30" s="56"/>
      <c r="FD30" s="56"/>
      <c r="FE30" s="56"/>
      <c r="FF30" s="56"/>
      <c r="FG30" s="56"/>
      <c r="FH30" s="56"/>
      <c r="FI30" s="56"/>
      <c r="FJ30" s="56"/>
      <c r="FK30" s="56"/>
      <c r="FL30" s="56"/>
      <c r="FM30" s="56"/>
      <c r="FN30" s="56"/>
      <c r="FO30" s="56"/>
      <c r="FP30" s="56"/>
      <c r="FQ30" s="56"/>
      <c r="FR30" s="56"/>
      <c r="FS30" s="56"/>
      <c r="FT30" s="56"/>
      <c r="FU30" s="56"/>
      <c r="FV30" s="56"/>
      <c r="FW30" s="56"/>
      <c r="FX30" s="56"/>
      <c r="FY30" s="56"/>
      <c r="FZ30" s="56"/>
      <c r="GA30" s="56"/>
      <c r="GB30" s="56"/>
      <c r="GC30" s="56"/>
      <c r="GD30" s="56"/>
      <c r="GE30" s="56"/>
      <c r="GF30" s="56"/>
      <c r="GG30" s="56"/>
      <c r="GH30" s="56"/>
      <c r="GI30" s="56"/>
      <c r="GJ30" s="56"/>
      <c r="GK30" s="56"/>
      <c r="GL30" s="56"/>
      <c r="GM30" s="56"/>
      <c r="GN30" s="56"/>
      <c r="GO30" s="56"/>
      <c r="GP30" s="56"/>
      <c r="GQ30" s="56"/>
      <c r="GR30" s="56"/>
      <c r="GS30" s="56"/>
      <c r="GT30" s="56"/>
      <c r="GU30" s="56"/>
      <c r="GV30" s="56"/>
      <c r="GW30" s="56"/>
      <c r="GX30" s="56"/>
      <c r="GY30" s="56"/>
      <c r="GZ30" s="56"/>
      <c r="HA30" s="56"/>
      <c r="HB30" s="56"/>
      <c r="HC30" s="56"/>
      <c r="HD30" s="56"/>
      <c r="HE30" s="56"/>
      <c r="HF30" s="56"/>
      <c r="HG30" s="56"/>
      <c r="HH30" s="56"/>
      <c r="HI30" s="56"/>
      <c r="HJ30" s="56"/>
      <c r="HK30" s="56"/>
      <c r="HL30" s="56"/>
      <c r="HM30" s="56"/>
      <c r="HN30" s="56"/>
      <c r="HO30" s="56"/>
      <c r="HP30" s="56"/>
      <c r="HQ30" s="56"/>
      <c r="HR30" s="56"/>
      <c r="HS30" s="56"/>
      <c r="HT30" s="56"/>
      <c r="HU30" s="56"/>
      <c r="HV30" s="56"/>
      <c r="HW30" s="56"/>
      <c r="HX30" s="56"/>
      <c r="HY30" s="56"/>
    </row>
    <row r="31" spans="1:233" ht="1.5" customHeight="1">
      <c r="A31" s="56"/>
      <c r="B31" s="56"/>
      <c r="C31" s="56"/>
      <c r="D31" s="56"/>
      <c r="E31" s="56"/>
      <c r="F31" s="56"/>
      <c r="G31" s="56"/>
      <c r="H31" s="56"/>
      <c r="I31" s="56"/>
      <c r="J31" s="56"/>
      <c r="K31" s="56"/>
      <c r="L31" s="56"/>
      <c r="M31" s="56"/>
      <c r="N31" s="56"/>
      <c r="O31" s="56"/>
      <c r="P31" s="56"/>
      <c r="Q31" s="56"/>
      <c r="R31" s="56"/>
      <c r="S31" s="56"/>
      <c r="T31" s="56"/>
      <c r="U31" s="56"/>
      <c r="V31" s="56"/>
      <c r="W31" s="56"/>
      <c r="X31" s="56"/>
      <c r="Y31" s="56"/>
      <c r="Z31" s="56"/>
      <c r="AA31" s="56"/>
      <c r="AB31" s="56"/>
      <c r="AC31" s="56"/>
      <c r="AD31" s="56"/>
      <c r="AE31" s="56"/>
      <c r="AF31" s="56"/>
      <c r="AG31" s="56"/>
      <c r="AH31" s="56"/>
      <c r="AI31" s="56"/>
      <c r="AJ31" s="56"/>
      <c r="AK31" s="56"/>
      <c r="AL31" s="56"/>
      <c r="AM31" s="56"/>
      <c r="AN31" s="56"/>
      <c r="AO31" s="56"/>
      <c r="AP31" s="56"/>
      <c r="AQ31" s="56"/>
      <c r="AR31" s="56"/>
      <c r="AS31" s="56"/>
      <c r="AT31" s="56"/>
      <c r="AU31" s="56"/>
      <c r="AV31" s="56"/>
      <c r="AW31" s="56"/>
      <c r="AX31" s="56"/>
      <c r="AY31" s="56"/>
      <c r="AZ31" s="56"/>
      <c r="BA31" s="56"/>
      <c r="BB31" s="56"/>
      <c r="BC31" s="56"/>
      <c r="BD31" s="56"/>
      <c r="BE31" s="56"/>
      <c r="BF31" s="56"/>
      <c r="BG31" s="56">
        <f t="shared" si="25"/>
        <v>15000</v>
      </c>
      <c r="BH31" s="56">
        <f t="shared" si="25"/>
        <v>15000</v>
      </c>
      <c r="BI31" s="56">
        <f t="shared" si="3"/>
        <v>15000</v>
      </c>
      <c r="BJ31" s="56">
        <f t="shared" si="3"/>
        <v>15000</v>
      </c>
      <c r="BK31" s="56">
        <f t="shared" si="3"/>
        <v>15000</v>
      </c>
      <c r="BL31" s="56">
        <f t="shared" si="1"/>
        <v>15000</v>
      </c>
      <c r="BM31" s="56">
        <f t="shared" si="0"/>
        <v>15000</v>
      </c>
      <c r="BN31" s="56">
        <f t="shared" si="2"/>
        <v>15000</v>
      </c>
      <c r="BO31" s="56">
        <f t="shared" si="2"/>
        <v>15000</v>
      </c>
      <c r="BP31" s="56">
        <f t="shared" si="2"/>
        <v>15000</v>
      </c>
      <c r="BQ31" s="56">
        <f t="shared" si="2"/>
        <v>15000</v>
      </c>
      <c r="BR31" s="56">
        <f t="shared" si="5"/>
        <v>15000</v>
      </c>
      <c r="BS31" s="56">
        <f t="shared" si="6"/>
        <v>15000</v>
      </c>
      <c r="BT31" s="56">
        <f t="shared" si="8"/>
        <v>15000</v>
      </c>
      <c r="BU31" s="56">
        <f t="shared" si="10"/>
        <v>15000</v>
      </c>
      <c r="BV31" s="56">
        <f t="shared" si="12"/>
        <v>15000</v>
      </c>
      <c r="BW31" s="56">
        <f t="shared" si="13"/>
        <v>15000</v>
      </c>
      <c r="BX31" s="56">
        <f t="shared" si="14"/>
        <v>15000</v>
      </c>
      <c r="BY31" s="56">
        <f t="shared" si="15"/>
        <v>15000</v>
      </c>
      <c r="BZ31" s="56">
        <f t="shared" si="18"/>
        <v>15000</v>
      </c>
      <c r="CA31" s="56">
        <f t="shared" si="22"/>
        <v>15000</v>
      </c>
      <c r="CB31" s="56">
        <f t="shared" si="22"/>
        <v>15000</v>
      </c>
      <c r="CC31" s="56">
        <f t="shared" si="22"/>
        <v>15000</v>
      </c>
      <c r="CD31" s="56"/>
      <c r="CE31" s="56"/>
      <c r="CF31" s="56"/>
      <c r="CG31" s="56"/>
      <c r="CH31" s="56">
        <f t="shared" si="26"/>
        <v>15000</v>
      </c>
      <c r="CI31" s="56">
        <f t="shared" si="23"/>
        <v>15000</v>
      </c>
      <c r="CJ31" s="56">
        <f t="shared" si="20"/>
        <v>15000</v>
      </c>
      <c r="CK31" s="56">
        <f t="shared" si="20"/>
        <v>15000</v>
      </c>
      <c r="CL31" s="56">
        <f t="shared" si="19"/>
        <v>15000</v>
      </c>
      <c r="CM31" s="56">
        <f t="shared" si="19"/>
        <v>15000</v>
      </c>
      <c r="CN31" s="56">
        <f t="shared" si="19"/>
        <v>15000</v>
      </c>
      <c r="CO31" s="56">
        <f t="shared" si="16"/>
        <v>15000</v>
      </c>
      <c r="CP31" s="56">
        <f t="shared" si="17"/>
        <v>15000</v>
      </c>
      <c r="CQ31" s="56">
        <f t="shared" si="17"/>
        <v>15000</v>
      </c>
      <c r="CR31" s="56">
        <f t="shared" si="17"/>
        <v>15000</v>
      </c>
      <c r="CS31" s="56">
        <f t="shared" si="21"/>
        <v>15000</v>
      </c>
      <c r="CT31" s="56">
        <f t="shared" si="21"/>
        <v>15000</v>
      </c>
      <c r="CU31" s="56">
        <f t="shared" si="24"/>
        <v>15000</v>
      </c>
      <c r="CV31" s="56"/>
      <c r="CW31" s="56"/>
      <c r="CX31" s="56"/>
      <c r="CY31" s="56"/>
      <c r="CZ31" s="56"/>
      <c r="DA31" s="56"/>
      <c r="DB31" s="56"/>
      <c r="DC31" s="56"/>
      <c r="DD31" s="56"/>
      <c r="DE31" s="56"/>
      <c r="DF31" s="56"/>
      <c r="DG31" s="56"/>
      <c r="DH31" s="56"/>
      <c r="DI31" s="56"/>
      <c r="DJ31" s="56"/>
      <c r="DK31" s="56"/>
      <c r="DL31" s="56"/>
      <c r="DM31" s="56"/>
      <c r="DN31" s="56"/>
      <c r="DO31" s="56"/>
      <c r="DP31" s="56"/>
      <c r="DQ31" s="56"/>
      <c r="DR31" s="56"/>
      <c r="DS31" s="56"/>
      <c r="DT31" s="56"/>
      <c r="DU31" s="56"/>
      <c r="DV31" s="56"/>
      <c r="DW31" s="56"/>
      <c r="DX31" s="56"/>
      <c r="DY31" s="56"/>
      <c r="DZ31" s="56"/>
      <c r="EA31" s="56"/>
      <c r="EB31" s="56"/>
      <c r="EC31" s="56"/>
      <c r="ED31" s="56"/>
      <c r="EE31" s="56"/>
      <c r="EF31" s="56"/>
      <c r="EG31" s="56"/>
      <c r="EH31" s="56"/>
      <c r="EI31" s="56"/>
      <c r="EJ31" s="56"/>
      <c r="EK31" s="56"/>
      <c r="EL31" s="56"/>
      <c r="EM31" s="56"/>
      <c r="EN31" s="56"/>
      <c r="EO31" s="56"/>
      <c r="EP31" s="56"/>
      <c r="EQ31" s="56"/>
      <c r="ER31" s="56"/>
      <c r="ES31" s="56"/>
      <c r="ET31" s="56"/>
      <c r="EU31" s="56"/>
      <c r="EV31" s="56"/>
      <c r="EW31" s="56"/>
      <c r="EX31" s="56"/>
      <c r="EY31" s="56"/>
      <c r="EZ31" s="56"/>
      <c r="FA31" s="56"/>
      <c r="FB31" s="56"/>
      <c r="FC31" s="56"/>
      <c r="FD31" s="56"/>
      <c r="FE31" s="56"/>
      <c r="FF31" s="56"/>
      <c r="FG31" s="56"/>
      <c r="FH31" s="56"/>
      <c r="FI31" s="56"/>
      <c r="FJ31" s="56"/>
      <c r="FK31" s="56"/>
      <c r="FL31" s="56"/>
      <c r="FM31" s="56"/>
      <c r="FN31" s="56"/>
      <c r="FO31" s="56"/>
      <c r="FP31" s="56"/>
      <c r="FQ31" s="56"/>
      <c r="FR31" s="56"/>
      <c r="FS31" s="56"/>
      <c r="FT31" s="56"/>
      <c r="FU31" s="56"/>
      <c r="FV31" s="56"/>
      <c r="FW31" s="56"/>
      <c r="FX31" s="56"/>
      <c r="FY31" s="56"/>
      <c r="FZ31" s="56"/>
      <c r="GA31" s="56"/>
      <c r="GB31" s="56"/>
      <c r="GC31" s="56"/>
      <c r="GD31" s="56"/>
      <c r="GE31" s="56"/>
      <c r="GF31" s="56"/>
      <c r="GG31" s="56"/>
      <c r="GH31" s="56"/>
      <c r="GI31" s="56"/>
      <c r="GJ31" s="56"/>
      <c r="GK31" s="56"/>
      <c r="GL31" s="56"/>
      <c r="GM31" s="56"/>
      <c r="GN31" s="56"/>
      <c r="GO31" s="56"/>
      <c r="GP31" s="56"/>
      <c r="GQ31" s="56"/>
      <c r="GR31" s="56"/>
      <c r="GS31" s="56"/>
      <c r="GT31" s="56"/>
      <c r="GU31" s="56"/>
      <c r="GV31" s="56"/>
      <c r="GW31" s="56"/>
      <c r="GX31" s="56"/>
      <c r="GY31" s="56"/>
      <c r="GZ31" s="56"/>
      <c r="HA31" s="56"/>
      <c r="HB31" s="56"/>
      <c r="HC31" s="56"/>
      <c r="HD31" s="56"/>
      <c r="HE31" s="56"/>
      <c r="HF31" s="56"/>
      <c r="HG31" s="56"/>
      <c r="HH31" s="56"/>
      <c r="HI31" s="56"/>
      <c r="HJ31" s="56"/>
      <c r="HK31" s="56"/>
      <c r="HL31" s="56"/>
      <c r="HM31" s="56"/>
      <c r="HN31" s="56"/>
      <c r="HO31" s="56"/>
      <c r="HP31" s="56"/>
      <c r="HQ31" s="56"/>
      <c r="HR31" s="56"/>
      <c r="HS31" s="56"/>
      <c r="HT31" s="56"/>
      <c r="HU31" s="56"/>
      <c r="HV31" s="56"/>
      <c r="HW31" s="56"/>
      <c r="HX31" s="56"/>
      <c r="HY31" s="56"/>
    </row>
    <row r="32" spans="1:233" ht="1.5" customHeight="1">
      <c r="A32" s="56"/>
      <c r="B32" s="56"/>
      <c r="C32" s="56"/>
      <c r="D32" s="56"/>
      <c r="E32" s="56"/>
      <c r="F32" s="56"/>
      <c r="G32" s="56"/>
      <c r="H32" s="56"/>
      <c r="I32" s="56"/>
      <c r="J32" s="56"/>
      <c r="K32" s="56"/>
      <c r="L32" s="56"/>
      <c r="M32" s="56"/>
      <c r="N32" s="56"/>
      <c r="O32" s="56"/>
      <c r="P32" s="56"/>
      <c r="Q32" s="56"/>
      <c r="R32" s="56"/>
      <c r="S32" s="56"/>
      <c r="T32" s="56"/>
      <c r="U32" s="56"/>
      <c r="V32" s="56"/>
      <c r="W32" s="56"/>
      <c r="X32" s="56"/>
      <c r="Y32" s="56"/>
      <c r="Z32" s="56"/>
      <c r="AA32" s="56"/>
      <c r="AB32" s="56"/>
      <c r="AC32" s="56"/>
      <c r="AD32" s="56"/>
      <c r="AE32" s="56"/>
      <c r="AF32" s="56"/>
      <c r="AG32" s="56"/>
      <c r="AH32" s="56"/>
      <c r="AI32" s="56"/>
      <c r="AJ32" s="56"/>
      <c r="AK32" s="56"/>
      <c r="AL32" s="56"/>
      <c r="AM32" s="56"/>
      <c r="AN32" s="56"/>
      <c r="AO32" s="56"/>
      <c r="AP32" s="56"/>
      <c r="AQ32" s="56"/>
      <c r="AR32" s="56"/>
      <c r="AS32" s="56"/>
      <c r="AT32" s="56"/>
      <c r="AU32" s="56"/>
      <c r="AV32" s="56"/>
      <c r="AW32" s="56"/>
      <c r="AX32" s="56"/>
      <c r="AY32" s="56"/>
      <c r="AZ32" s="56"/>
      <c r="BA32" s="56"/>
      <c r="BB32" s="56"/>
      <c r="BC32" s="56"/>
      <c r="BD32" s="56"/>
      <c r="BE32" s="56"/>
      <c r="BF32" s="56"/>
      <c r="BG32" s="56">
        <f t="shared" si="25"/>
        <v>15000</v>
      </c>
      <c r="BH32" s="56">
        <f t="shared" si="25"/>
        <v>15000</v>
      </c>
      <c r="BI32" s="56">
        <f t="shared" si="3"/>
        <v>15000</v>
      </c>
      <c r="BJ32" s="56">
        <f t="shared" si="3"/>
        <v>15000</v>
      </c>
      <c r="BK32" s="56">
        <f t="shared" si="3"/>
        <v>15000</v>
      </c>
      <c r="BL32" s="56">
        <f t="shared" si="1"/>
        <v>15000</v>
      </c>
      <c r="BM32" s="56">
        <f t="shared" si="0"/>
        <v>15000</v>
      </c>
      <c r="BN32" s="56">
        <f t="shared" si="2"/>
        <v>15000</v>
      </c>
      <c r="BO32" s="56">
        <f t="shared" si="2"/>
        <v>15000</v>
      </c>
      <c r="BP32" s="56">
        <f t="shared" si="2"/>
        <v>15000</v>
      </c>
      <c r="BQ32" s="56">
        <f t="shared" si="2"/>
        <v>15000</v>
      </c>
      <c r="BR32" s="56">
        <f t="shared" si="5"/>
        <v>15000</v>
      </c>
      <c r="BS32" s="56">
        <f t="shared" si="6"/>
        <v>15000</v>
      </c>
      <c r="BT32" s="56">
        <f t="shared" si="8"/>
        <v>15000</v>
      </c>
      <c r="BU32" s="56">
        <f t="shared" si="10"/>
        <v>15000</v>
      </c>
      <c r="BV32" s="56">
        <f t="shared" si="12"/>
        <v>15000</v>
      </c>
      <c r="BW32" s="56">
        <f t="shared" si="13"/>
        <v>15000</v>
      </c>
      <c r="BX32" s="56">
        <f t="shared" si="14"/>
        <v>15000</v>
      </c>
      <c r="BY32" s="56">
        <f t="shared" si="15"/>
        <v>15000</v>
      </c>
      <c r="BZ32" s="56">
        <f t="shared" si="18"/>
        <v>15000</v>
      </c>
      <c r="CA32" s="56">
        <f t="shared" si="22"/>
        <v>15000</v>
      </c>
      <c r="CB32" s="56">
        <f t="shared" si="22"/>
        <v>15000</v>
      </c>
      <c r="CC32" s="56">
        <f t="shared" si="22"/>
        <v>15000</v>
      </c>
      <c r="CD32" s="56">
        <f t="shared" ref="CC32:CG61" si="27">JK</f>
        <v>15000</v>
      </c>
      <c r="CE32" s="56">
        <f t="shared" si="27"/>
        <v>15000</v>
      </c>
      <c r="CF32" s="56">
        <f t="shared" si="27"/>
        <v>15000</v>
      </c>
      <c r="CG32" s="56">
        <f t="shared" si="27"/>
        <v>15000</v>
      </c>
      <c r="CH32" s="56">
        <f t="shared" si="26"/>
        <v>15000</v>
      </c>
      <c r="CI32" s="56">
        <f t="shared" si="23"/>
        <v>15000</v>
      </c>
      <c r="CJ32" s="56">
        <f t="shared" si="20"/>
        <v>15000</v>
      </c>
      <c r="CK32" s="56">
        <f t="shared" si="20"/>
        <v>15000</v>
      </c>
      <c r="CL32" s="56">
        <f t="shared" si="19"/>
        <v>15000</v>
      </c>
      <c r="CM32" s="56">
        <f t="shared" si="19"/>
        <v>15000</v>
      </c>
      <c r="CN32" s="56">
        <f t="shared" si="19"/>
        <v>15000</v>
      </c>
      <c r="CO32" s="56">
        <f t="shared" si="16"/>
        <v>15000</v>
      </c>
      <c r="CP32" s="56">
        <f t="shared" si="17"/>
        <v>15000</v>
      </c>
      <c r="CQ32" s="56">
        <f t="shared" si="17"/>
        <v>15000</v>
      </c>
      <c r="CR32" s="56">
        <f t="shared" si="17"/>
        <v>15000</v>
      </c>
      <c r="CS32" s="56">
        <f t="shared" si="21"/>
        <v>15000</v>
      </c>
      <c r="CT32" s="56">
        <f t="shared" si="21"/>
        <v>15000</v>
      </c>
      <c r="CU32" s="56">
        <f t="shared" si="24"/>
        <v>15000</v>
      </c>
      <c r="CV32" s="56"/>
      <c r="CW32" s="56"/>
      <c r="CX32" s="56"/>
      <c r="CY32" s="56"/>
      <c r="CZ32" s="56"/>
      <c r="DA32" s="56"/>
      <c r="DB32" s="56"/>
      <c r="DC32" s="56"/>
      <c r="DD32" s="56"/>
      <c r="DE32" s="56"/>
      <c r="DF32" s="56"/>
      <c r="DG32" s="56"/>
      <c r="DH32" s="56"/>
      <c r="DI32" s="56"/>
      <c r="DJ32" s="56"/>
      <c r="DK32" s="56"/>
      <c r="DL32" s="56"/>
      <c r="DM32" s="56"/>
      <c r="DN32" s="56"/>
      <c r="DO32" s="56"/>
      <c r="DP32" s="56"/>
      <c r="DQ32" s="56"/>
      <c r="DR32" s="56"/>
      <c r="DS32" s="56"/>
      <c r="DT32" s="56"/>
      <c r="DU32" s="56"/>
      <c r="DV32" s="56"/>
      <c r="DW32" s="56"/>
      <c r="DX32" s="56"/>
      <c r="DY32" s="56"/>
      <c r="DZ32" s="56"/>
      <c r="EA32" s="56"/>
      <c r="EB32" s="56"/>
      <c r="EC32" s="56"/>
      <c r="ED32" s="56"/>
      <c r="EE32" s="56"/>
      <c r="EF32" s="56"/>
      <c r="EG32" s="56"/>
      <c r="EH32" s="56"/>
      <c r="EI32" s="56"/>
      <c r="EJ32" s="56"/>
      <c r="EK32" s="56"/>
      <c r="EL32" s="56"/>
      <c r="EM32" s="56"/>
      <c r="EN32" s="56"/>
      <c r="EO32" s="56"/>
      <c r="EP32" s="56"/>
      <c r="EQ32" s="56"/>
      <c r="ER32" s="56"/>
      <c r="ES32" s="56"/>
      <c r="ET32" s="56"/>
      <c r="EU32" s="56"/>
      <c r="EV32" s="56"/>
      <c r="EW32" s="56"/>
      <c r="EX32" s="56"/>
      <c r="EY32" s="56"/>
      <c r="EZ32" s="56"/>
      <c r="FA32" s="56"/>
      <c r="FB32" s="56"/>
      <c r="FC32" s="56"/>
      <c r="FD32" s="56"/>
      <c r="FE32" s="56"/>
      <c r="FF32" s="56"/>
      <c r="FG32" s="56"/>
      <c r="FH32" s="56"/>
      <c r="FI32" s="56"/>
      <c r="FJ32" s="56"/>
      <c r="FK32" s="56"/>
      <c r="FL32" s="56"/>
      <c r="FM32" s="56"/>
      <c r="FN32" s="56"/>
      <c r="FO32" s="56"/>
      <c r="FP32" s="56"/>
      <c r="FQ32" s="56"/>
      <c r="FR32" s="56"/>
      <c r="FS32" s="56"/>
      <c r="FT32" s="56"/>
      <c r="FU32" s="56"/>
      <c r="FV32" s="56"/>
      <c r="FW32" s="56"/>
      <c r="FX32" s="56"/>
      <c r="FY32" s="56"/>
      <c r="FZ32" s="56"/>
      <c r="GA32" s="56"/>
      <c r="GB32" s="56"/>
      <c r="GC32" s="56"/>
      <c r="GD32" s="56"/>
      <c r="GE32" s="56"/>
      <c r="GF32" s="56"/>
      <c r="GG32" s="56"/>
      <c r="GH32" s="56"/>
      <c r="GI32" s="56"/>
      <c r="GJ32" s="56"/>
      <c r="GK32" s="56"/>
      <c r="GL32" s="56"/>
      <c r="GM32" s="56"/>
      <c r="GN32" s="56"/>
      <c r="GO32" s="56"/>
      <c r="GP32" s="56"/>
      <c r="GQ32" s="56"/>
      <c r="GR32" s="56"/>
      <c r="GS32" s="56"/>
      <c r="GT32" s="56"/>
      <c r="GU32" s="56"/>
      <c r="GV32" s="56"/>
      <c r="GW32" s="56"/>
      <c r="GX32" s="56"/>
      <c r="GY32" s="56"/>
      <c r="GZ32" s="56"/>
      <c r="HA32" s="56"/>
      <c r="HB32" s="56"/>
      <c r="HC32" s="56"/>
      <c r="HD32" s="56"/>
      <c r="HE32" s="56"/>
      <c r="HF32" s="56"/>
      <c r="HG32" s="56"/>
      <c r="HH32" s="56"/>
      <c r="HI32" s="56"/>
      <c r="HJ32" s="56"/>
      <c r="HK32" s="56"/>
      <c r="HL32" s="56"/>
      <c r="HM32" s="56"/>
      <c r="HN32" s="56"/>
      <c r="HO32" s="56"/>
      <c r="HP32" s="56"/>
      <c r="HQ32" s="56"/>
      <c r="HR32" s="56"/>
      <c r="HS32" s="56"/>
      <c r="HT32" s="56"/>
      <c r="HU32" s="56"/>
      <c r="HV32" s="56"/>
      <c r="HW32" s="56"/>
      <c r="HX32" s="56"/>
      <c r="HY32" s="56"/>
    </row>
    <row r="33" spans="1:233" ht="1.5" customHeight="1">
      <c r="A33" s="56"/>
      <c r="B33" s="56"/>
      <c r="C33" s="56"/>
      <c r="D33" s="56"/>
      <c r="E33" s="56"/>
      <c r="F33" s="56"/>
      <c r="G33" s="56"/>
      <c r="H33" s="56"/>
      <c r="I33" s="56"/>
      <c r="J33" s="56"/>
      <c r="K33" s="56"/>
      <c r="L33" s="56"/>
      <c r="M33" s="56"/>
      <c r="N33" s="56"/>
      <c r="O33" s="56"/>
      <c r="P33" s="56"/>
      <c r="Q33" s="56"/>
      <c r="R33" s="56"/>
      <c r="S33" s="56"/>
      <c r="T33" s="56"/>
      <c r="U33" s="56"/>
      <c r="V33" s="56"/>
      <c r="W33" s="56"/>
      <c r="X33" s="56"/>
      <c r="Y33" s="56"/>
      <c r="Z33" s="56"/>
      <c r="AA33" s="56"/>
      <c r="AB33" s="56"/>
      <c r="AC33" s="56"/>
      <c r="AD33" s="56"/>
      <c r="AE33" s="56"/>
      <c r="AF33" s="56"/>
      <c r="AG33" s="56"/>
      <c r="AH33" s="56"/>
      <c r="AI33" s="56"/>
      <c r="AJ33" s="56"/>
      <c r="AK33" s="56"/>
      <c r="AL33" s="56"/>
      <c r="AM33" s="56"/>
      <c r="AN33" s="56"/>
      <c r="AO33" s="56"/>
      <c r="AP33" s="56"/>
      <c r="AQ33" s="56"/>
      <c r="AR33" s="56"/>
      <c r="AS33" s="56"/>
      <c r="AT33" s="56"/>
      <c r="AU33" s="56"/>
      <c r="AV33" s="56"/>
      <c r="AW33" s="56"/>
      <c r="AX33" s="56"/>
      <c r="AY33" s="56"/>
      <c r="AZ33" s="56"/>
      <c r="BA33" s="56"/>
      <c r="BB33" s="56"/>
      <c r="BC33" s="56"/>
      <c r="BD33" s="56"/>
      <c r="BE33" s="56"/>
      <c r="BF33" s="56"/>
      <c r="BG33" s="56">
        <f t="shared" si="25"/>
        <v>15000</v>
      </c>
      <c r="BH33" s="56">
        <f t="shared" si="25"/>
        <v>15000</v>
      </c>
      <c r="BI33" s="56">
        <f t="shared" si="3"/>
        <v>15000</v>
      </c>
      <c r="BJ33" s="56">
        <f t="shared" si="3"/>
        <v>15000</v>
      </c>
      <c r="BK33" s="56">
        <f t="shared" si="3"/>
        <v>15000</v>
      </c>
      <c r="BL33" s="56">
        <f t="shared" si="1"/>
        <v>15000</v>
      </c>
      <c r="BM33" s="56">
        <f t="shared" si="0"/>
        <v>15000</v>
      </c>
      <c r="BN33" s="56">
        <f t="shared" si="2"/>
        <v>15000</v>
      </c>
      <c r="BO33" s="56">
        <f t="shared" si="2"/>
        <v>15000</v>
      </c>
      <c r="BP33" s="56">
        <f t="shared" si="2"/>
        <v>15000</v>
      </c>
      <c r="BQ33" s="56">
        <f t="shared" si="2"/>
        <v>15000</v>
      </c>
      <c r="BR33" s="56">
        <f t="shared" si="5"/>
        <v>15000</v>
      </c>
      <c r="BS33" s="56">
        <f t="shared" si="6"/>
        <v>15000</v>
      </c>
      <c r="BT33" s="56">
        <f t="shared" si="8"/>
        <v>15000</v>
      </c>
      <c r="BU33" s="56">
        <f t="shared" si="10"/>
        <v>15000</v>
      </c>
      <c r="BV33" s="56">
        <f t="shared" si="12"/>
        <v>15000</v>
      </c>
      <c r="BW33" s="56">
        <f t="shared" si="13"/>
        <v>15000</v>
      </c>
      <c r="BX33" s="56">
        <f t="shared" si="14"/>
        <v>15000</v>
      </c>
      <c r="BY33" s="56">
        <f t="shared" si="15"/>
        <v>15000</v>
      </c>
      <c r="BZ33" s="56">
        <f t="shared" si="18"/>
        <v>15000</v>
      </c>
      <c r="CA33" s="56">
        <f t="shared" si="22"/>
        <v>15000</v>
      </c>
      <c r="CB33" s="56">
        <f t="shared" si="22"/>
        <v>15000</v>
      </c>
      <c r="CC33" s="56">
        <f t="shared" si="22"/>
        <v>15000</v>
      </c>
      <c r="CD33" s="56">
        <f t="shared" si="27"/>
        <v>15000</v>
      </c>
      <c r="CE33" s="56">
        <f t="shared" si="27"/>
        <v>15000</v>
      </c>
      <c r="CF33" s="56">
        <f t="shared" si="27"/>
        <v>15000</v>
      </c>
      <c r="CG33" s="56">
        <f t="shared" si="27"/>
        <v>15000</v>
      </c>
      <c r="CH33" s="56">
        <f t="shared" si="26"/>
        <v>15000</v>
      </c>
      <c r="CI33" s="56">
        <f t="shared" si="23"/>
        <v>15000</v>
      </c>
      <c r="CJ33" s="56">
        <f t="shared" si="20"/>
        <v>15000</v>
      </c>
      <c r="CK33" s="56">
        <f t="shared" si="20"/>
        <v>15000</v>
      </c>
      <c r="CL33" s="56">
        <f t="shared" si="19"/>
        <v>15000</v>
      </c>
      <c r="CM33" s="56">
        <f t="shared" si="19"/>
        <v>15000</v>
      </c>
      <c r="CN33" s="56">
        <f t="shared" si="19"/>
        <v>15000</v>
      </c>
      <c r="CO33" s="56">
        <f t="shared" si="16"/>
        <v>15000</v>
      </c>
      <c r="CP33" s="56">
        <f t="shared" si="17"/>
        <v>15000</v>
      </c>
      <c r="CQ33" s="56">
        <f t="shared" si="17"/>
        <v>15000</v>
      </c>
      <c r="CR33" s="56">
        <f t="shared" si="17"/>
        <v>15000</v>
      </c>
      <c r="CS33" s="56">
        <f t="shared" si="21"/>
        <v>15000</v>
      </c>
      <c r="CT33" s="56">
        <f t="shared" si="21"/>
        <v>15000</v>
      </c>
      <c r="CU33" s="56">
        <f t="shared" si="24"/>
        <v>15000</v>
      </c>
      <c r="CV33" s="56"/>
      <c r="CW33" s="56"/>
      <c r="CX33" s="56"/>
      <c r="CY33" s="56"/>
      <c r="CZ33" s="56"/>
      <c r="DA33" s="56"/>
      <c r="DB33" s="56"/>
      <c r="DC33" s="56"/>
      <c r="DD33" s="56"/>
      <c r="DE33" s="56"/>
      <c r="DF33" s="56"/>
      <c r="DG33" s="56"/>
      <c r="DH33" s="56"/>
      <c r="DI33" s="56"/>
      <c r="DJ33" s="56"/>
      <c r="DK33" s="56"/>
      <c r="DL33" s="56"/>
      <c r="DM33" s="56"/>
      <c r="DN33" s="56"/>
      <c r="DO33" s="56"/>
      <c r="DP33" s="56"/>
      <c r="DQ33" s="56"/>
      <c r="DR33" s="56"/>
      <c r="DS33" s="56"/>
      <c r="DT33" s="56"/>
      <c r="DU33" s="56"/>
      <c r="DV33" s="56"/>
      <c r="DW33" s="56"/>
      <c r="DX33" s="56"/>
      <c r="DY33" s="56"/>
      <c r="DZ33" s="56"/>
      <c r="EA33" s="56"/>
      <c r="EB33" s="56"/>
      <c r="EC33" s="56"/>
      <c r="ED33" s="56"/>
      <c r="EE33" s="56"/>
      <c r="EF33" s="56"/>
      <c r="EG33" s="56"/>
      <c r="EH33" s="56"/>
      <c r="EI33" s="56"/>
      <c r="EJ33" s="56"/>
      <c r="EK33" s="56"/>
      <c r="EL33" s="56"/>
      <c r="EM33" s="56"/>
      <c r="EN33" s="56"/>
      <c r="EO33" s="56"/>
      <c r="EP33" s="56"/>
      <c r="EQ33" s="56"/>
      <c r="ER33" s="56"/>
      <c r="ES33" s="56"/>
      <c r="ET33" s="56"/>
      <c r="EU33" s="56"/>
      <c r="EV33" s="56"/>
      <c r="EW33" s="56"/>
      <c r="EX33" s="56"/>
      <c r="EY33" s="56"/>
      <c r="EZ33" s="56"/>
      <c r="FA33" s="56"/>
      <c r="FB33" s="56"/>
      <c r="FC33" s="56"/>
      <c r="FD33" s="56"/>
      <c r="FE33" s="56"/>
      <c r="FF33" s="56"/>
      <c r="FG33" s="56"/>
      <c r="FH33" s="56"/>
      <c r="FI33" s="56"/>
      <c r="FJ33" s="56"/>
      <c r="FK33" s="56"/>
      <c r="FL33" s="56"/>
      <c r="FM33" s="56"/>
      <c r="FN33" s="56"/>
      <c r="FO33" s="56"/>
      <c r="FP33" s="56"/>
      <c r="FQ33" s="56"/>
      <c r="FR33" s="56"/>
      <c r="FS33" s="56"/>
      <c r="FT33" s="56"/>
      <c r="FU33" s="56"/>
      <c r="FV33" s="56"/>
      <c r="FW33" s="56"/>
      <c r="FX33" s="56"/>
      <c r="FY33" s="56"/>
      <c r="FZ33" s="56"/>
      <c r="GA33" s="56"/>
      <c r="GB33" s="56"/>
      <c r="GC33" s="56"/>
      <c r="GD33" s="56"/>
      <c r="GE33" s="56"/>
      <c r="GF33" s="56"/>
      <c r="GG33" s="56"/>
      <c r="GH33" s="56"/>
      <c r="GI33" s="56"/>
      <c r="GJ33" s="56"/>
      <c r="GK33" s="56"/>
      <c r="GL33" s="56"/>
      <c r="GM33" s="56"/>
      <c r="GN33" s="56"/>
      <c r="GO33" s="56"/>
      <c r="GP33" s="56"/>
      <c r="GQ33" s="56"/>
      <c r="GR33" s="56"/>
      <c r="GS33" s="56"/>
      <c r="GT33" s="56"/>
      <c r="GU33" s="56"/>
      <c r="GV33" s="56"/>
      <c r="GW33" s="56"/>
      <c r="GX33" s="56"/>
      <c r="GY33" s="56"/>
      <c r="GZ33" s="56"/>
      <c r="HA33" s="56"/>
      <c r="HB33" s="56"/>
      <c r="HC33" s="56"/>
      <c r="HD33" s="56"/>
      <c r="HE33" s="56"/>
      <c r="HF33" s="56"/>
      <c r="HG33" s="56"/>
      <c r="HH33" s="56"/>
      <c r="HI33" s="56"/>
      <c r="HJ33" s="56"/>
      <c r="HK33" s="56"/>
      <c r="HL33" s="56"/>
      <c r="HM33" s="56"/>
      <c r="HN33" s="56"/>
      <c r="HO33" s="56"/>
      <c r="HP33" s="56"/>
      <c r="HQ33" s="56"/>
      <c r="HR33" s="56"/>
      <c r="HS33" s="56"/>
      <c r="HT33" s="56"/>
      <c r="HU33" s="56"/>
      <c r="HV33" s="56"/>
      <c r="HW33" s="56"/>
      <c r="HX33" s="56"/>
      <c r="HY33" s="56"/>
    </row>
    <row r="34" spans="1:233" ht="1.5" customHeight="1">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c r="AY34" s="56"/>
      <c r="AZ34" s="56"/>
      <c r="BA34" s="56"/>
      <c r="BB34" s="56"/>
      <c r="BC34" s="56"/>
      <c r="BD34" s="56"/>
      <c r="BE34" s="56"/>
      <c r="BF34" s="56"/>
      <c r="BG34" s="56"/>
      <c r="BH34" s="56"/>
      <c r="BI34" s="56">
        <f t="shared" si="3"/>
        <v>15000</v>
      </c>
      <c r="BJ34" s="56">
        <f t="shared" si="3"/>
        <v>15000</v>
      </c>
      <c r="BK34" s="56">
        <f t="shared" si="3"/>
        <v>15000</v>
      </c>
      <c r="BL34" s="56">
        <f t="shared" si="1"/>
        <v>15000</v>
      </c>
      <c r="BM34" s="56">
        <f t="shared" si="0"/>
        <v>15000</v>
      </c>
      <c r="BN34" s="56">
        <f t="shared" ref="BN34:BQ53" si="28">JK</f>
        <v>15000</v>
      </c>
      <c r="BO34" s="56">
        <f t="shared" si="28"/>
        <v>15000</v>
      </c>
      <c r="BP34" s="56">
        <f t="shared" si="28"/>
        <v>15000</v>
      </c>
      <c r="BQ34" s="56">
        <f t="shared" si="28"/>
        <v>15000</v>
      </c>
      <c r="BR34" s="56">
        <f t="shared" si="5"/>
        <v>15000</v>
      </c>
      <c r="BS34" s="56">
        <f t="shared" si="6"/>
        <v>15000</v>
      </c>
      <c r="BT34" s="56">
        <f t="shared" si="8"/>
        <v>15000</v>
      </c>
      <c r="BU34" s="56">
        <f t="shared" si="10"/>
        <v>15000</v>
      </c>
      <c r="BV34" s="56">
        <f t="shared" si="12"/>
        <v>15000</v>
      </c>
      <c r="BW34" s="56">
        <f t="shared" si="13"/>
        <v>15000</v>
      </c>
      <c r="BX34" s="56">
        <f t="shared" si="14"/>
        <v>15000</v>
      </c>
      <c r="BY34" s="56">
        <f t="shared" si="15"/>
        <v>15000</v>
      </c>
      <c r="BZ34" s="56">
        <f t="shared" si="18"/>
        <v>15000</v>
      </c>
      <c r="CA34" s="56">
        <f t="shared" si="22"/>
        <v>15000</v>
      </c>
      <c r="CB34" s="56">
        <f t="shared" si="22"/>
        <v>15000</v>
      </c>
      <c r="CC34" s="56">
        <f t="shared" si="22"/>
        <v>15000</v>
      </c>
      <c r="CD34" s="56">
        <f t="shared" si="27"/>
        <v>15000</v>
      </c>
      <c r="CE34" s="56">
        <f t="shared" si="27"/>
        <v>15000</v>
      </c>
      <c r="CF34" s="56">
        <f t="shared" si="27"/>
        <v>15000</v>
      </c>
      <c r="CG34" s="56">
        <f t="shared" si="27"/>
        <v>15000</v>
      </c>
      <c r="CH34" s="56">
        <f t="shared" si="26"/>
        <v>15000</v>
      </c>
      <c r="CI34" s="56">
        <f t="shared" si="23"/>
        <v>15000</v>
      </c>
      <c r="CJ34" s="56">
        <f t="shared" si="20"/>
        <v>15000</v>
      </c>
      <c r="CK34" s="56">
        <f t="shared" si="20"/>
        <v>15000</v>
      </c>
      <c r="CL34" s="56">
        <f t="shared" si="19"/>
        <v>15000</v>
      </c>
      <c r="CM34" s="56">
        <f t="shared" si="19"/>
        <v>15000</v>
      </c>
      <c r="CN34" s="56">
        <f t="shared" si="19"/>
        <v>15000</v>
      </c>
      <c r="CO34" s="56">
        <f t="shared" si="16"/>
        <v>15000</v>
      </c>
      <c r="CP34" s="56">
        <f t="shared" si="17"/>
        <v>15000</v>
      </c>
      <c r="CQ34" s="56">
        <f t="shared" si="17"/>
        <v>15000</v>
      </c>
      <c r="CR34" s="56">
        <f t="shared" si="17"/>
        <v>15000</v>
      </c>
      <c r="CS34" s="56">
        <f t="shared" si="21"/>
        <v>15000</v>
      </c>
      <c r="CT34" s="56">
        <f t="shared" si="21"/>
        <v>15000</v>
      </c>
      <c r="CU34" s="56">
        <f t="shared" si="24"/>
        <v>15000</v>
      </c>
      <c r="CV34" s="56"/>
      <c r="CW34" s="56"/>
      <c r="CX34" s="56"/>
      <c r="CY34" s="56"/>
      <c r="CZ34" s="56"/>
      <c r="DA34" s="56"/>
      <c r="DB34" s="56"/>
      <c r="DC34" s="56"/>
      <c r="DD34" s="56"/>
      <c r="DE34" s="56"/>
      <c r="DF34" s="56"/>
      <c r="DG34" s="56"/>
      <c r="DH34" s="56"/>
      <c r="DI34" s="56"/>
      <c r="DJ34" s="56"/>
      <c r="DK34" s="56"/>
      <c r="DL34" s="56"/>
      <c r="DM34" s="56"/>
      <c r="DN34" s="56"/>
      <c r="DO34" s="56"/>
      <c r="DP34" s="56"/>
      <c r="DQ34" s="56"/>
      <c r="DR34" s="56"/>
      <c r="DS34" s="56"/>
      <c r="DT34" s="56"/>
      <c r="DU34" s="56"/>
      <c r="DV34" s="56"/>
      <c r="DW34" s="56"/>
      <c r="DX34" s="56"/>
      <c r="DY34" s="56"/>
      <c r="DZ34" s="56"/>
      <c r="EA34" s="56"/>
      <c r="EB34" s="56"/>
      <c r="EC34" s="56"/>
      <c r="ED34" s="56"/>
      <c r="EE34" s="56"/>
      <c r="EF34" s="56"/>
      <c r="EG34" s="56"/>
      <c r="EH34" s="56"/>
      <c r="EI34" s="56"/>
      <c r="EJ34" s="56"/>
      <c r="EK34" s="56"/>
      <c r="EL34" s="56"/>
      <c r="EM34" s="56"/>
      <c r="EN34" s="56"/>
      <c r="EO34" s="56"/>
      <c r="EP34" s="56"/>
      <c r="EQ34" s="56"/>
      <c r="ER34" s="56"/>
      <c r="ES34" s="56"/>
      <c r="ET34" s="56"/>
      <c r="EU34" s="56"/>
      <c r="EV34" s="56"/>
      <c r="EW34" s="56"/>
      <c r="EX34" s="56"/>
      <c r="EY34" s="56"/>
      <c r="EZ34" s="56"/>
      <c r="FA34" s="56"/>
      <c r="FB34" s="56"/>
      <c r="FC34" s="56"/>
      <c r="FD34" s="56"/>
      <c r="FE34" s="56"/>
      <c r="FF34" s="56"/>
      <c r="FG34" s="56"/>
      <c r="FH34" s="56"/>
      <c r="FI34" s="56"/>
      <c r="FJ34" s="56"/>
      <c r="FK34" s="56"/>
      <c r="FL34" s="56"/>
      <c r="FM34" s="56"/>
      <c r="FN34" s="56"/>
      <c r="FO34" s="56"/>
      <c r="FP34" s="56"/>
      <c r="FQ34" s="56"/>
      <c r="FR34" s="56"/>
      <c r="FS34" s="56"/>
      <c r="FT34" s="56"/>
      <c r="FU34" s="56"/>
      <c r="FV34" s="56"/>
      <c r="FW34" s="56"/>
      <c r="FX34" s="56"/>
      <c r="FY34" s="56"/>
      <c r="FZ34" s="56"/>
      <c r="GA34" s="56"/>
      <c r="GB34" s="56"/>
      <c r="GC34" s="56"/>
      <c r="GD34" s="56"/>
      <c r="GE34" s="56"/>
      <c r="GF34" s="56"/>
      <c r="GG34" s="56"/>
      <c r="GH34" s="56"/>
      <c r="GI34" s="56"/>
      <c r="GJ34" s="56"/>
      <c r="GK34" s="56"/>
      <c r="GL34" s="56"/>
      <c r="GM34" s="56"/>
      <c r="GN34" s="56"/>
      <c r="GO34" s="56"/>
      <c r="GP34" s="56"/>
      <c r="GQ34" s="56"/>
      <c r="GR34" s="56"/>
      <c r="GS34" s="56"/>
      <c r="GT34" s="56"/>
      <c r="GU34" s="56"/>
      <c r="GV34" s="56"/>
      <c r="GW34" s="56"/>
      <c r="GX34" s="56"/>
      <c r="GY34" s="56"/>
      <c r="GZ34" s="56"/>
      <c r="HA34" s="56"/>
      <c r="HB34" s="56"/>
      <c r="HC34" s="56"/>
      <c r="HD34" s="56"/>
      <c r="HE34" s="56"/>
      <c r="HF34" s="56"/>
      <c r="HG34" s="56"/>
      <c r="HH34" s="56"/>
      <c r="HI34" s="56"/>
      <c r="HJ34" s="56"/>
      <c r="HK34" s="56"/>
      <c r="HL34" s="56"/>
      <c r="HM34" s="56"/>
      <c r="HN34" s="56"/>
      <c r="HO34" s="56"/>
      <c r="HP34" s="56"/>
      <c r="HQ34" s="56"/>
      <c r="HR34" s="56"/>
      <c r="HS34" s="56"/>
      <c r="HT34" s="56"/>
      <c r="HU34" s="56"/>
      <c r="HV34" s="56"/>
      <c r="HW34" s="56"/>
      <c r="HX34" s="56"/>
      <c r="HY34" s="56"/>
    </row>
    <row r="35" spans="1:233" ht="1.5" customHeight="1">
      <c r="A35" s="56"/>
      <c r="B35" s="56"/>
      <c r="C35" s="56"/>
      <c r="D35" s="56"/>
      <c r="E35" s="56"/>
      <c r="F35" s="56"/>
      <c r="G35" s="56"/>
      <c r="H35" s="56"/>
      <c r="I35" s="56"/>
      <c r="J35" s="56"/>
      <c r="K35" s="56"/>
      <c r="L35" s="56"/>
      <c r="M35" s="56"/>
      <c r="N35" s="56"/>
      <c r="O35" s="56"/>
      <c r="P35" s="56"/>
      <c r="Q35" s="56"/>
      <c r="R35" s="56"/>
      <c r="S35" s="56"/>
      <c r="T35" s="56"/>
      <c r="U35" s="56"/>
      <c r="V35" s="56"/>
      <c r="W35" s="56"/>
      <c r="X35" s="56"/>
      <c r="Y35" s="56"/>
      <c r="Z35" s="56"/>
      <c r="AA35" s="56"/>
      <c r="AB35" s="56"/>
      <c r="AC35" s="56"/>
      <c r="AD35" s="56"/>
      <c r="AE35" s="56"/>
      <c r="AF35" s="56"/>
      <c r="AG35" s="56"/>
      <c r="AH35" s="56"/>
      <c r="AI35" s="56"/>
      <c r="AJ35" s="56"/>
      <c r="AK35" s="56"/>
      <c r="AL35" s="56"/>
      <c r="AM35" s="56"/>
      <c r="AN35" s="56"/>
      <c r="AO35" s="56"/>
      <c r="AP35" s="56"/>
      <c r="AQ35" s="56"/>
      <c r="AR35" s="56"/>
      <c r="AS35" s="56"/>
      <c r="AT35" s="56"/>
      <c r="AU35" s="56"/>
      <c r="AV35" s="56"/>
      <c r="AW35" s="56"/>
      <c r="AX35" s="56"/>
      <c r="AY35" s="56"/>
      <c r="AZ35" s="56"/>
      <c r="BA35" s="56"/>
      <c r="BB35" s="56"/>
      <c r="BC35" s="56"/>
      <c r="BD35" s="56"/>
      <c r="BE35" s="56"/>
      <c r="BF35" s="56"/>
      <c r="BG35" s="56"/>
      <c r="BH35" s="56"/>
      <c r="BI35" s="56">
        <f t="shared" ref="BI35:BK59" si="29">JK</f>
        <v>15000</v>
      </c>
      <c r="BJ35" s="56">
        <f t="shared" si="29"/>
        <v>15000</v>
      </c>
      <c r="BK35" s="56">
        <f t="shared" si="29"/>
        <v>15000</v>
      </c>
      <c r="BL35" s="56">
        <f t="shared" si="1"/>
        <v>15000</v>
      </c>
      <c r="BM35" s="56">
        <f t="shared" si="0"/>
        <v>15000</v>
      </c>
      <c r="BN35" s="56">
        <f t="shared" si="28"/>
        <v>15000</v>
      </c>
      <c r="BO35" s="56">
        <f t="shared" si="28"/>
        <v>15000</v>
      </c>
      <c r="BP35" s="56">
        <f t="shared" si="28"/>
        <v>15000</v>
      </c>
      <c r="BQ35" s="56">
        <f t="shared" si="28"/>
        <v>15000</v>
      </c>
      <c r="BR35" s="56">
        <f t="shared" si="5"/>
        <v>15000</v>
      </c>
      <c r="BS35" s="56">
        <f t="shared" si="6"/>
        <v>15000</v>
      </c>
      <c r="BT35" s="56">
        <f t="shared" si="8"/>
        <v>15000</v>
      </c>
      <c r="BU35" s="56">
        <f t="shared" si="10"/>
        <v>15000</v>
      </c>
      <c r="BV35" s="56">
        <f t="shared" si="12"/>
        <v>15000</v>
      </c>
      <c r="BW35" s="56">
        <f t="shared" si="13"/>
        <v>15000</v>
      </c>
      <c r="BX35" s="56">
        <f t="shared" si="14"/>
        <v>15000</v>
      </c>
      <c r="BY35" s="56">
        <f t="shared" si="15"/>
        <v>15000</v>
      </c>
      <c r="BZ35" s="56">
        <f t="shared" si="18"/>
        <v>15000</v>
      </c>
      <c r="CA35" s="56">
        <f t="shared" si="22"/>
        <v>15000</v>
      </c>
      <c r="CB35" s="56">
        <f t="shared" si="22"/>
        <v>15000</v>
      </c>
      <c r="CC35" s="56">
        <f t="shared" si="22"/>
        <v>15000</v>
      </c>
      <c r="CD35" s="56">
        <f t="shared" si="27"/>
        <v>15000</v>
      </c>
      <c r="CE35" s="56">
        <f t="shared" si="27"/>
        <v>15000</v>
      </c>
      <c r="CF35" s="56">
        <f t="shared" si="27"/>
        <v>15000</v>
      </c>
      <c r="CG35" s="56">
        <f t="shared" si="27"/>
        <v>15000</v>
      </c>
      <c r="CH35" s="56">
        <f t="shared" si="26"/>
        <v>15000</v>
      </c>
      <c r="CI35" s="56">
        <f t="shared" si="23"/>
        <v>15000</v>
      </c>
      <c r="CJ35" s="56">
        <f t="shared" si="20"/>
        <v>15000</v>
      </c>
      <c r="CK35" s="56">
        <f t="shared" si="20"/>
        <v>15000</v>
      </c>
      <c r="CL35" s="56">
        <f t="shared" si="19"/>
        <v>15000</v>
      </c>
      <c r="CM35" s="56">
        <f t="shared" si="19"/>
        <v>15000</v>
      </c>
      <c r="CN35" s="56">
        <f t="shared" si="19"/>
        <v>15000</v>
      </c>
      <c r="CO35" s="56">
        <f t="shared" si="16"/>
        <v>15000</v>
      </c>
      <c r="CP35" s="56">
        <f t="shared" si="17"/>
        <v>15000</v>
      </c>
      <c r="CQ35" s="56">
        <f t="shared" si="17"/>
        <v>15000</v>
      </c>
      <c r="CR35" s="56">
        <f t="shared" si="17"/>
        <v>15000</v>
      </c>
      <c r="CS35" s="56">
        <f t="shared" si="21"/>
        <v>15000</v>
      </c>
      <c r="CT35" s="56">
        <f t="shared" si="21"/>
        <v>15000</v>
      </c>
      <c r="CU35" s="56">
        <f t="shared" si="21"/>
        <v>15000</v>
      </c>
      <c r="CV35" s="56"/>
      <c r="CW35" s="56"/>
      <c r="CX35" s="56"/>
      <c r="CY35" s="56"/>
      <c r="CZ35" s="56"/>
      <c r="DA35" s="56"/>
      <c r="DB35" s="56"/>
      <c r="DC35" s="56"/>
      <c r="DD35" s="56"/>
      <c r="DE35" s="56"/>
      <c r="DF35" s="56"/>
      <c r="DG35" s="56"/>
      <c r="DH35" s="56"/>
      <c r="DI35" s="56"/>
      <c r="DJ35" s="56"/>
      <c r="DK35" s="56"/>
      <c r="DL35" s="56"/>
      <c r="DM35" s="56"/>
      <c r="DN35" s="56"/>
      <c r="DO35" s="56"/>
      <c r="DP35" s="56"/>
      <c r="DQ35" s="56"/>
      <c r="DR35" s="56"/>
      <c r="DS35" s="56"/>
      <c r="DT35" s="56"/>
      <c r="DU35" s="56"/>
      <c r="DV35" s="56"/>
      <c r="DW35" s="56"/>
      <c r="DX35" s="56"/>
      <c r="DY35" s="56"/>
      <c r="DZ35" s="56"/>
      <c r="EA35" s="56"/>
      <c r="EB35" s="56"/>
      <c r="EC35" s="56"/>
      <c r="ED35" s="56"/>
      <c r="EE35" s="56"/>
      <c r="EF35" s="56"/>
      <c r="EG35" s="56"/>
      <c r="EH35" s="56"/>
      <c r="EI35" s="56"/>
      <c r="EJ35" s="56"/>
      <c r="EK35" s="56"/>
      <c r="EL35" s="56"/>
      <c r="EM35" s="56"/>
      <c r="EN35" s="56"/>
      <c r="EO35" s="56"/>
      <c r="EP35" s="56"/>
      <c r="EQ35" s="56"/>
      <c r="ER35" s="56"/>
      <c r="ES35" s="56"/>
      <c r="ET35" s="56"/>
      <c r="EU35" s="56"/>
      <c r="EV35" s="56"/>
      <c r="EW35" s="56"/>
      <c r="EX35" s="56"/>
      <c r="EY35" s="56"/>
      <c r="EZ35" s="56"/>
      <c r="FA35" s="56"/>
      <c r="FB35" s="56"/>
      <c r="FC35" s="56"/>
      <c r="FD35" s="56"/>
      <c r="FE35" s="56"/>
      <c r="FF35" s="56"/>
      <c r="FG35" s="56"/>
      <c r="FH35" s="56"/>
      <c r="FI35" s="56"/>
      <c r="FJ35" s="56"/>
      <c r="FK35" s="56"/>
      <c r="FL35" s="56"/>
      <c r="FM35" s="56"/>
      <c r="FN35" s="56"/>
      <c r="FO35" s="56"/>
      <c r="FP35" s="56"/>
      <c r="FQ35" s="56"/>
      <c r="FR35" s="56"/>
      <c r="FS35" s="56"/>
      <c r="FT35" s="56"/>
      <c r="FU35" s="56"/>
      <c r="FV35" s="56"/>
      <c r="FW35" s="56"/>
      <c r="FX35" s="56"/>
      <c r="FY35" s="56"/>
      <c r="FZ35" s="56"/>
      <c r="GA35" s="56"/>
      <c r="GB35" s="56"/>
      <c r="GC35" s="56"/>
      <c r="GD35" s="56"/>
      <c r="GE35" s="56"/>
      <c r="GF35" s="56"/>
      <c r="GG35" s="56"/>
      <c r="GH35" s="56"/>
      <c r="GI35" s="56"/>
      <c r="GJ35" s="56"/>
      <c r="GK35" s="56"/>
      <c r="GL35" s="56"/>
      <c r="GM35" s="56"/>
      <c r="GN35" s="56"/>
      <c r="GO35" s="56"/>
      <c r="GP35" s="56"/>
      <c r="GQ35" s="56"/>
      <c r="GR35" s="56"/>
      <c r="GS35" s="56"/>
      <c r="GT35" s="56"/>
      <c r="GU35" s="56"/>
      <c r="GV35" s="56"/>
      <c r="GW35" s="56"/>
      <c r="GX35" s="56"/>
      <c r="GY35" s="56"/>
      <c r="GZ35" s="56"/>
      <c r="HA35" s="56"/>
      <c r="HB35" s="56"/>
      <c r="HC35" s="56"/>
      <c r="HD35" s="56"/>
      <c r="HE35" s="56"/>
      <c r="HF35" s="56"/>
      <c r="HG35" s="56"/>
      <c r="HH35" s="56"/>
      <c r="HI35" s="56"/>
      <c r="HJ35" s="56"/>
      <c r="HK35" s="56"/>
      <c r="HL35" s="56"/>
      <c r="HM35" s="56"/>
      <c r="HN35" s="56"/>
      <c r="HO35" s="56"/>
      <c r="HP35" s="56"/>
      <c r="HQ35" s="56"/>
      <c r="HR35" s="56"/>
      <c r="HS35" s="56"/>
      <c r="HT35" s="56"/>
      <c r="HU35" s="56"/>
      <c r="HV35" s="56"/>
      <c r="HW35" s="56"/>
      <c r="HX35" s="56"/>
      <c r="HY35" s="56"/>
    </row>
    <row r="36" spans="1:233" ht="1.5" customHeight="1">
      <c r="A36" s="56"/>
      <c r="B36" s="56"/>
      <c r="C36" s="56"/>
      <c r="D36" s="56"/>
      <c r="E36" s="56"/>
      <c r="F36" s="56"/>
      <c r="G36" s="56"/>
      <c r="H36" s="56"/>
      <c r="I36" s="56"/>
      <c r="J36" s="56"/>
      <c r="K36" s="56"/>
      <c r="L36" s="56"/>
      <c r="M36" s="56"/>
      <c r="N36" s="56"/>
      <c r="O36" s="56"/>
      <c r="P36" s="56"/>
      <c r="Q36" s="56"/>
      <c r="R36" s="56"/>
      <c r="S36" s="56"/>
      <c r="T36" s="56"/>
      <c r="U36" s="56"/>
      <c r="V36" s="56"/>
      <c r="W36" s="56"/>
      <c r="X36" s="56"/>
      <c r="Y36" s="56"/>
      <c r="Z36" s="56"/>
      <c r="AA36" s="56"/>
      <c r="AB36" s="56"/>
      <c r="AC36" s="56"/>
      <c r="AD36" s="56"/>
      <c r="AE36" s="56"/>
      <c r="AF36" s="56"/>
      <c r="AG36" s="56"/>
      <c r="AH36" s="56"/>
      <c r="AI36" s="56"/>
      <c r="AJ36" s="56"/>
      <c r="AK36" s="56"/>
      <c r="AL36" s="56"/>
      <c r="AM36" s="56"/>
      <c r="AN36" s="56"/>
      <c r="AO36" s="56"/>
      <c r="AP36" s="56"/>
      <c r="AQ36" s="56"/>
      <c r="AR36" s="56"/>
      <c r="AS36" s="56"/>
      <c r="AT36" s="56"/>
      <c r="AU36" s="56"/>
      <c r="AV36" s="56"/>
      <c r="AW36" s="56"/>
      <c r="AX36" s="56"/>
      <c r="AY36" s="56"/>
      <c r="AZ36" s="56"/>
      <c r="BA36" s="56"/>
      <c r="BB36" s="56"/>
      <c r="BC36" s="56"/>
      <c r="BD36" s="56"/>
      <c r="BE36" s="56"/>
      <c r="BF36" s="56"/>
      <c r="BG36" s="56"/>
      <c r="BH36" s="56"/>
      <c r="BI36" s="56">
        <f t="shared" si="29"/>
        <v>15000</v>
      </c>
      <c r="BJ36" s="56">
        <f t="shared" si="29"/>
        <v>15000</v>
      </c>
      <c r="BK36" s="56">
        <f t="shared" si="29"/>
        <v>15000</v>
      </c>
      <c r="BL36" s="56">
        <f t="shared" si="1"/>
        <v>15000</v>
      </c>
      <c r="BM36" s="56">
        <f t="shared" si="0"/>
        <v>15000</v>
      </c>
      <c r="BN36" s="56">
        <f t="shared" si="28"/>
        <v>15000</v>
      </c>
      <c r="BO36" s="56">
        <f t="shared" si="28"/>
        <v>15000</v>
      </c>
      <c r="BP36" s="56">
        <f t="shared" si="28"/>
        <v>15000</v>
      </c>
      <c r="BQ36" s="56">
        <f t="shared" si="28"/>
        <v>15000</v>
      </c>
      <c r="BR36" s="56">
        <f t="shared" si="5"/>
        <v>15000</v>
      </c>
      <c r="BS36" s="56">
        <f t="shared" si="6"/>
        <v>15000</v>
      </c>
      <c r="BT36" s="56">
        <f t="shared" si="8"/>
        <v>15000</v>
      </c>
      <c r="BU36" s="56">
        <f t="shared" si="10"/>
        <v>15000</v>
      </c>
      <c r="BV36" s="56">
        <f t="shared" si="12"/>
        <v>15000</v>
      </c>
      <c r="BW36" s="56">
        <f t="shared" si="13"/>
        <v>15000</v>
      </c>
      <c r="BX36" s="56">
        <f t="shared" si="14"/>
        <v>15000</v>
      </c>
      <c r="BY36" s="56">
        <f t="shared" si="15"/>
        <v>15000</v>
      </c>
      <c r="BZ36" s="56">
        <f t="shared" si="18"/>
        <v>15000</v>
      </c>
      <c r="CA36" s="56">
        <f t="shared" si="22"/>
        <v>15000</v>
      </c>
      <c r="CB36" s="56">
        <f t="shared" si="22"/>
        <v>15000</v>
      </c>
      <c r="CC36" s="56">
        <f t="shared" si="22"/>
        <v>15000</v>
      </c>
      <c r="CD36" s="56">
        <f t="shared" si="27"/>
        <v>15000</v>
      </c>
      <c r="CE36" s="56">
        <f t="shared" si="27"/>
        <v>15000</v>
      </c>
      <c r="CF36" s="56">
        <f t="shared" si="27"/>
        <v>15000</v>
      </c>
      <c r="CG36" s="56">
        <f t="shared" si="27"/>
        <v>15000</v>
      </c>
      <c r="CH36" s="56">
        <f t="shared" si="26"/>
        <v>15000</v>
      </c>
      <c r="CI36" s="56">
        <f t="shared" si="23"/>
        <v>15000</v>
      </c>
      <c r="CJ36" s="56">
        <f t="shared" si="20"/>
        <v>15000</v>
      </c>
      <c r="CK36" s="56">
        <f t="shared" si="20"/>
        <v>15000</v>
      </c>
      <c r="CL36" s="56">
        <f t="shared" si="19"/>
        <v>15000</v>
      </c>
      <c r="CM36" s="56">
        <f t="shared" si="19"/>
        <v>15000</v>
      </c>
      <c r="CN36" s="56">
        <f t="shared" si="19"/>
        <v>15000</v>
      </c>
      <c r="CO36" s="56">
        <f t="shared" si="16"/>
        <v>15000</v>
      </c>
      <c r="CP36" s="56">
        <f t="shared" si="17"/>
        <v>15000</v>
      </c>
      <c r="CQ36" s="56">
        <f t="shared" si="17"/>
        <v>15000</v>
      </c>
      <c r="CR36" s="56">
        <f t="shared" si="17"/>
        <v>15000</v>
      </c>
      <c r="CS36" s="56">
        <f t="shared" si="21"/>
        <v>15000</v>
      </c>
      <c r="CT36" s="56">
        <f t="shared" si="21"/>
        <v>15000</v>
      </c>
      <c r="CU36" s="56">
        <f t="shared" si="21"/>
        <v>15000</v>
      </c>
      <c r="CV36" s="56"/>
      <c r="CW36" s="56"/>
      <c r="CX36" s="56"/>
      <c r="CY36" s="56"/>
      <c r="CZ36" s="56"/>
      <c r="DA36" s="56"/>
      <c r="DB36" s="56"/>
      <c r="DC36" s="56"/>
      <c r="DD36" s="56"/>
      <c r="DE36" s="56"/>
      <c r="DF36" s="56"/>
      <c r="DG36" s="56"/>
      <c r="DH36" s="56"/>
      <c r="DI36" s="56"/>
      <c r="DJ36" s="56"/>
      <c r="DK36" s="56"/>
      <c r="DL36" s="56"/>
      <c r="DM36" s="56"/>
      <c r="DN36" s="56"/>
      <c r="DO36" s="56"/>
      <c r="DP36" s="56"/>
      <c r="DQ36" s="56"/>
      <c r="DR36" s="56"/>
      <c r="DS36" s="56"/>
      <c r="DT36" s="56"/>
      <c r="DU36" s="56"/>
      <c r="DV36" s="56"/>
      <c r="DW36" s="56"/>
      <c r="DX36" s="56"/>
      <c r="DY36" s="56"/>
      <c r="DZ36" s="56"/>
      <c r="EA36" s="56"/>
      <c r="EB36" s="56"/>
      <c r="EC36" s="56"/>
      <c r="ED36" s="56"/>
      <c r="EE36" s="56"/>
      <c r="EF36" s="56"/>
      <c r="EG36" s="56"/>
      <c r="EH36" s="56"/>
      <c r="EI36" s="56"/>
      <c r="EJ36" s="56"/>
      <c r="EK36" s="56"/>
      <c r="EL36" s="56"/>
      <c r="EM36" s="56"/>
      <c r="EN36" s="56"/>
      <c r="EO36" s="56"/>
      <c r="EP36" s="56"/>
      <c r="EQ36" s="56"/>
      <c r="ER36" s="56"/>
      <c r="ES36" s="56"/>
      <c r="ET36" s="56"/>
      <c r="EU36" s="56"/>
      <c r="EV36" s="56"/>
      <c r="EW36" s="56"/>
      <c r="EX36" s="56"/>
      <c r="EY36" s="56"/>
      <c r="EZ36" s="56"/>
      <c r="FA36" s="56"/>
      <c r="FB36" s="56"/>
      <c r="FC36" s="56"/>
      <c r="FD36" s="56"/>
      <c r="FE36" s="56"/>
      <c r="FF36" s="56"/>
      <c r="FG36" s="56"/>
      <c r="FH36" s="56"/>
      <c r="FI36" s="56"/>
      <c r="FJ36" s="56"/>
      <c r="FK36" s="56"/>
      <c r="FL36" s="56"/>
      <c r="FM36" s="56"/>
      <c r="FN36" s="56"/>
      <c r="FO36" s="56"/>
      <c r="FP36" s="56"/>
      <c r="FQ36" s="56"/>
      <c r="FR36" s="56"/>
      <c r="FS36" s="56"/>
      <c r="FT36" s="56"/>
      <c r="FU36" s="56"/>
      <c r="FV36" s="56"/>
      <c r="FW36" s="56"/>
      <c r="FX36" s="56"/>
      <c r="FY36" s="56"/>
      <c r="FZ36" s="56"/>
      <c r="GA36" s="56"/>
      <c r="GB36" s="56"/>
      <c r="GC36" s="56"/>
      <c r="GD36" s="56"/>
      <c r="GE36" s="56"/>
      <c r="GF36" s="56"/>
      <c r="GG36" s="56"/>
      <c r="GH36" s="56"/>
      <c r="GI36" s="56"/>
      <c r="GJ36" s="56"/>
      <c r="GK36" s="56"/>
      <c r="GL36" s="56"/>
      <c r="GM36" s="56"/>
      <c r="GN36" s="56"/>
      <c r="GO36" s="56"/>
      <c r="GP36" s="56"/>
      <c r="GQ36" s="56"/>
      <c r="GR36" s="56"/>
      <c r="GS36" s="56"/>
      <c r="GT36" s="56"/>
      <c r="GU36" s="56"/>
      <c r="GV36" s="56"/>
      <c r="GW36" s="56"/>
      <c r="GX36" s="56"/>
      <c r="GY36" s="56"/>
      <c r="GZ36" s="56"/>
      <c r="HA36" s="56"/>
      <c r="HB36" s="56"/>
      <c r="HC36" s="56"/>
      <c r="HD36" s="56"/>
      <c r="HE36" s="56"/>
      <c r="HF36" s="56"/>
      <c r="HG36" s="56"/>
      <c r="HH36" s="56"/>
      <c r="HI36" s="56"/>
      <c r="HJ36" s="56"/>
      <c r="HK36" s="56"/>
      <c r="HL36" s="56"/>
      <c r="HM36" s="56"/>
      <c r="HN36" s="56"/>
      <c r="HO36" s="56"/>
      <c r="HP36" s="56"/>
      <c r="HQ36" s="56"/>
      <c r="HR36" s="56"/>
      <c r="HS36" s="56"/>
      <c r="HT36" s="56"/>
      <c r="HU36" s="56"/>
      <c r="HV36" s="56"/>
      <c r="HW36" s="56"/>
      <c r="HX36" s="56"/>
      <c r="HY36" s="56"/>
    </row>
    <row r="37" spans="1:233" ht="1.5" customHeight="1">
      <c r="A37" s="56"/>
      <c r="B37" s="56"/>
      <c r="C37" s="56"/>
      <c r="D37" s="56"/>
      <c r="E37" s="56"/>
      <c r="F37" s="56"/>
      <c r="G37" s="56"/>
      <c r="H37" s="56"/>
      <c r="I37" s="56"/>
      <c r="J37" s="56"/>
      <c r="K37" s="56"/>
      <c r="L37" s="56"/>
      <c r="M37" s="56"/>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f t="shared" si="29"/>
        <v>15000</v>
      </c>
      <c r="BJ37" s="56">
        <f t="shared" si="29"/>
        <v>15000</v>
      </c>
      <c r="BK37" s="56">
        <f t="shared" si="29"/>
        <v>15000</v>
      </c>
      <c r="BL37" s="56">
        <f t="shared" si="1"/>
        <v>15000</v>
      </c>
      <c r="BM37" s="56">
        <f t="shared" si="0"/>
        <v>15000</v>
      </c>
      <c r="BN37" s="56">
        <f t="shared" si="28"/>
        <v>15000</v>
      </c>
      <c r="BO37" s="56">
        <f t="shared" si="28"/>
        <v>15000</v>
      </c>
      <c r="BP37" s="56">
        <f t="shared" si="28"/>
        <v>15000</v>
      </c>
      <c r="BQ37" s="56">
        <f t="shared" si="28"/>
        <v>15000</v>
      </c>
      <c r="BR37" s="56">
        <f t="shared" si="5"/>
        <v>15000</v>
      </c>
      <c r="BS37" s="56">
        <f t="shared" si="6"/>
        <v>15000</v>
      </c>
      <c r="BT37" s="56">
        <f t="shared" si="8"/>
        <v>15000</v>
      </c>
      <c r="BU37" s="56">
        <f t="shared" si="10"/>
        <v>15000</v>
      </c>
      <c r="BV37" s="56">
        <f t="shared" si="12"/>
        <v>15000</v>
      </c>
      <c r="BW37" s="56">
        <f t="shared" si="13"/>
        <v>15000</v>
      </c>
      <c r="BX37" s="56">
        <f t="shared" si="14"/>
        <v>15000</v>
      </c>
      <c r="BY37" s="56">
        <f t="shared" si="15"/>
        <v>15000</v>
      </c>
      <c r="BZ37" s="56">
        <f t="shared" si="18"/>
        <v>15000</v>
      </c>
      <c r="CA37" s="56">
        <f t="shared" si="22"/>
        <v>15000</v>
      </c>
      <c r="CB37" s="56">
        <f t="shared" si="22"/>
        <v>15000</v>
      </c>
      <c r="CC37" s="56">
        <f t="shared" si="22"/>
        <v>15000</v>
      </c>
      <c r="CD37" s="56">
        <f t="shared" si="27"/>
        <v>15000</v>
      </c>
      <c r="CE37" s="56">
        <f t="shared" si="27"/>
        <v>15000</v>
      </c>
      <c r="CF37" s="56">
        <f t="shared" si="27"/>
        <v>15000</v>
      </c>
      <c r="CG37" s="56">
        <f t="shared" si="27"/>
        <v>15000</v>
      </c>
      <c r="CH37" s="56">
        <f t="shared" si="26"/>
        <v>15000</v>
      </c>
      <c r="CI37" s="56">
        <f t="shared" si="23"/>
        <v>15000</v>
      </c>
      <c r="CJ37" s="56">
        <f t="shared" si="20"/>
        <v>15000</v>
      </c>
      <c r="CK37" s="56">
        <f t="shared" si="20"/>
        <v>15000</v>
      </c>
      <c r="CL37" s="56">
        <f t="shared" si="19"/>
        <v>15000</v>
      </c>
      <c r="CM37" s="56">
        <f t="shared" si="19"/>
        <v>15000</v>
      </c>
      <c r="CN37" s="56">
        <f t="shared" si="19"/>
        <v>15000</v>
      </c>
      <c r="CO37" s="56">
        <f t="shared" si="16"/>
        <v>15000</v>
      </c>
      <c r="CP37" s="56">
        <f t="shared" si="17"/>
        <v>15000</v>
      </c>
      <c r="CQ37" s="56">
        <f t="shared" si="17"/>
        <v>15000</v>
      </c>
      <c r="CR37" s="56">
        <f t="shared" si="17"/>
        <v>15000</v>
      </c>
      <c r="CS37" s="56">
        <f t="shared" si="21"/>
        <v>15000</v>
      </c>
      <c r="CT37" s="56">
        <f t="shared" si="21"/>
        <v>15000</v>
      </c>
      <c r="CU37" s="56">
        <f t="shared" si="21"/>
        <v>15000</v>
      </c>
      <c r="CV37" s="56"/>
      <c r="CW37" s="56"/>
      <c r="CX37" s="56"/>
      <c r="CY37" s="56"/>
      <c r="CZ37" s="56"/>
      <c r="DA37" s="56"/>
      <c r="DB37" s="56"/>
      <c r="DC37" s="56"/>
      <c r="DD37" s="56"/>
      <c r="DE37" s="56"/>
      <c r="DF37" s="56"/>
      <c r="DG37" s="56"/>
      <c r="DH37" s="56"/>
      <c r="DI37" s="56"/>
      <c r="DJ37" s="56"/>
      <c r="DK37" s="56"/>
      <c r="DL37" s="56"/>
      <c r="DM37" s="56"/>
      <c r="DN37" s="56"/>
      <c r="DO37" s="56"/>
      <c r="DP37" s="56"/>
      <c r="DQ37" s="56"/>
      <c r="DR37" s="56"/>
      <c r="DS37" s="56"/>
      <c r="DT37" s="56"/>
      <c r="DU37" s="56"/>
      <c r="DV37" s="56"/>
      <c r="DW37" s="56"/>
      <c r="DX37" s="56"/>
      <c r="DY37" s="56"/>
      <c r="DZ37" s="56"/>
      <c r="EA37" s="56"/>
      <c r="EB37" s="56"/>
      <c r="EC37" s="56"/>
      <c r="ED37" s="56"/>
      <c r="EE37" s="56"/>
      <c r="EF37" s="56"/>
      <c r="EG37" s="56"/>
      <c r="EH37" s="56"/>
      <c r="EI37" s="56"/>
      <c r="EJ37" s="56"/>
      <c r="EK37" s="56"/>
      <c r="EL37" s="56"/>
      <c r="EM37" s="56"/>
      <c r="EN37" s="56"/>
      <c r="EO37" s="56"/>
      <c r="EP37" s="56"/>
      <c r="EQ37" s="56"/>
      <c r="ER37" s="56"/>
      <c r="ES37" s="56"/>
      <c r="ET37" s="56"/>
      <c r="EU37" s="56"/>
      <c r="EV37" s="56"/>
      <c r="EW37" s="56"/>
      <c r="EX37" s="56"/>
      <c r="EY37" s="56"/>
      <c r="EZ37" s="56"/>
      <c r="FA37" s="56"/>
      <c r="FB37" s="56"/>
      <c r="FC37" s="56"/>
      <c r="FD37" s="56"/>
      <c r="FE37" s="56"/>
      <c r="FF37" s="56"/>
      <c r="FG37" s="56"/>
      <c r="FH37" s="56"/>
      <c r="FI37" s="56"/>
      <c r="FJ37" s="56"/>
      <c r="FK37" s="56"/>
      <c r="FL37" s="56"/>
      <c r="FM37" s="56"/>
      <c r="FN37" s="56"/>
      <c r="FO37" s="56"/>
      <c r="FP37" s="56"/>
      <c r="FQ37" s="56"/>
      <c r="FR37" s="56"/>
      <c r="FS37" s="56"/>
      <c r="FT37" s="56"/>
      <c r="FU37" s="56"/>
      <c r="FV37" s="56"/>
      <c r="FW37" s="56"/>
      <c r="FX37" s="56"/>
      <c r="FY37" s="56"/>
      <c r="FZ37" s="56"/>
      <c r="GA37" s="56"/>
      <c r="GB37" s="56"/>
      <c r="GC37" s="56"/>
      <c r="GD37" s="56"/>
      <c r="GE37" s="56"/>
      <c r="GF37" s="56"/>
      <c r="GG37" s="56"/>
      <c r="GH37" s="56"/>
      <c r="GI37" s="56"/>
      <c r="GJ37" s="56"/>
      <c r="GK37" s="56"/>
      <c r="GL37" s="56"/>
      <c r="GM37" s="56"/>
      <c r="GN37" s="56"/>
      <c r="GO37" s="56"/>
      <c r="GP37" s="56"/>
      <c r="GQ37" s="56"/>
      <c r="GR37" s="56"/>
      <c r="GS37" s="56"/>
      <c r="GT37" s="56"/>
      <c r="GU37" s="56"/>
      <c r="GV37" s="56"/>
      <c r="GW37" s="56"/>
      <c r="GX37" s="56"/>
      <c r="GY37" s="56"/>
      <c r="GZ37" s="56"/>
      <c r="HA37" s="56"/>
      <c r="HB37" s="56"/>
      <c r="HC37" s="56"/>
      <c r="HD37" s="56"/>
      <c r="HE37" s="56"/>
      <c r="HF37" s="56"/>
      <c r="HG37" s="56"/>
      <c r="HH37" s="56"/>
      <c r="HI37" s="56"/>
      <c r="HJ37" s="56"/>
      <c r="HK37" s="56"/>
      <c r="HL37" s="56"/>
      <c r="HM37" s="56"/>
      <c r="HN37" s="56"/>
      <c r="HO37" s="56"/>
      <c r="HP37" s="56"/>
      <c r="HQ37" s="56"/>
      <c r="HR37" s="56"/>
      <c r="HS37" s="56"/>
      <c r="HT37" s="56"/>
      <c r="HU37" s="56"/>
      <c r="HV37" s="56"/>
      <c r="HW37" s="56"/>
      <c r="HX37" s="56"/>
      <c r="HY37" s="56"/>
    </row>
    <row r="38" spans="1:233" ht="1.5" customHeight="1">
      <c r="A38" s="56"/>
      <c r="B38" s="56"/>
      <c r="C38" s="56"/>
      <c r="D38" s="56"/>
      <c r="E38" s="56"/>
      <c r="F38" s="56"/>
      <c r="G38" s="56"/>
      <c r="H38" s="56"/>
      <c r="I38" s="56"/>
      <c r="J38" s="56"/>
      <c r="K38" s="56"/>
      <c r="L38" s="56"/>
      <c r="M38" s="56"/>
      <c r="N38" s="56"/>
      <c r="O38" s="56"/>
      <c r="P38" s="56"/>
      <c r="Q38" s="56"/>
      <c r="R38" s="56"/>
      <c r="S38" s="56"/>
      <c r="T38" s="56"/>
      <c r="U38" s="56"/>
      <c r="V38" s="56"/>
      <c r="W38" s="56"/>
      <c r="X38" s="56"/>
      <c r="Y38" s="56"/>
      <c r="Z38" s="56"/>
      <c r="AA38" s="56"/>
      <c r="AB38" s="56"/>
      <c r="AC38" s="56"/>
      <c r="AD38" s="56"/>
      <c r="AE38" s="56"/>
      <c r="AF38" s="56"/>
      <c r="AG38" s="56"/>
      <c r="AH38" s="56"/>
      <c r="AI38" s="56"/>
      <c r="AJ38" s="56"/>
      <c r="AK38" s="56"/>
      <c r="AL38" s="56"/>
      <c r="AM38" s="56"/>
      <c r="AN38" s="56"/>
      <c r="AO38" s="56"/>
      <c r="AP38" s="56"/>
      <c r="AQ38" s="56"/>
      <c r="AR38" s="56"/>
      <c r="AS38" s="56"/>
      <c r="AT38" s="56"/>
      <c r="AU38" s="56"/>
      <c r="AV38" s="56"/>
      <c r="AW38" s="56"/>
      <c r="AX38" s="56"/>
      <c r="AY38" s="56"/>
      <c r="AZ38" s="56"/>
      <c r="BA38" s="56"/>
      <c r="BB38" s="56"/>
      <c r="BC38" s="56"/>
      <c r="BD38" s="56"/>
      <c r="BE38" s="56"/>
      <c r="BF38" s="56"/>
      <c r="BG38" s="56"/>
      <c r="BH38" s="56">
        <f t="shared" ref="BH38:BI60" si="30">JK</f>
        <v>15000</v>
      </c>
      <c r="BI38" s="56">
        <f t="shared" si="29"/>
        <v>15000</v>
      </c>
      <c r="BJ38" s="56">
        <f t="shared" si="29"/>
        <v>15000</v>
      </c>
      <c r="BK38" s="56">
        <f t="shared" si="29"/>
        <v>15000</v>
      </c>
      <c r="BL38" s="56">
        <f t="shared" si="1"/>
        <v>15000</v>
      </c>
      <c r="BM38" s="56">
        <f t="shared" si="0"/>
        <v>15000</v>
      </c>
      <c r="BN38" s="56">
        <f t="shared" si="28"/>
        <v>15000</v>
      </c>
      <c r="BO38" s="56">
        <f t="shared" si="28"/>
        <v>15000</v>
      </c>
      <c r="BP38" s="56">
        <f t="shared" si="28"/>
        <v>15000</v>
      </c>
      <c r="BQ38" s="56">
        <f t="shared" si="28"/>
        <v>15000</v>
      </c>
      <c r="BR38" s="56">
        <f t="shared" si="5"/>
        <v>15000</v>
      </c>
      <c r="BS38" s="56">
        <f t="shared" si="6"/>
        <v>15000</v>
      </c>
      <c r="BT38" s="56">
        <f t="shared" si="8"/>
        <v>15000</v>
      </c>
      <c r="BU38" s="56">
        <f t="shared" si="10"/>
        <v>15000</v>
      </c>
      <c r="BV38" s="56">
        <f t="shared" si="12"/>
        <v>15000</v>
      </c>
      <c r="BW38" s="56">
        <f t="shared" si="13"/>
        <v>15000</v>
      </c>
      <c r="BX38" s="56">
        <f t="shared" si="14"/>
        <v>15000</v>
      </c>
      <c r="BY38" s="56">
        <f t="shared" si="15"/>
        <v>15000</v>
      </c>
      <c r="BZ38" s="56">
        <f t="shared" si="18"/>
        <v>15000</v>
      </c>
      <c r="CA38" s="56">
        <f t="shared" si="22"/>
        <v>15000</v>
      </c>
      <c r="CB38" s="56">
        <f t="shared" si="22"/>
        <v>15000</v>
      </c>
      <c r="CC38" s="56">
        <f t="shared" si="22"/>
        <v>15000</v>
      </c>
      <c r="CD38" s="56">
        <f t="shared" si="27"/>
        <v>15000</v>
      </c>
      <c r="CE38" s="56">
        <f t="shared" si="27"/>
        <v>15000</v>
      </c>
      <c r="CF38" s="56">
        <f t="shared" si="27"/>
        <v>15000</v>
      </c>
      <c r="CG38" s="56">
        <f t="shared" si="27"/>
        <v>15000</v>
      </c>
      <c r="CH38" s="56">
        <f t="shared" si="26"/>
        <v>15000</v>
      </c>
      <c r="CI38" s="56">
        <f t="shared" si="23"/>
        <v>15000</v>
      </c>
      <c r="CJ38" s="56">
        <f t="shared" si="20"/>
        <v>15000</v>
      </c>
      <c r="CK38" s="56">
        <f t="shared" si="20"/>
        <v>15000</v>
      </c>
      <c r="CL38" s="56">
        <f t="shared" si="19"/>
        <v>15000</v>
      </c>
      <c r="CM38" s="56">
        <f t="shared" si="19"/>
        <v>15000</v>
      </c>
      <c r="CN38" s="56">
        <f t="shared" si="19"/>
        <v>15000</v>
      </c>
      <c r="CO38" s="56">
        <f t="shared" si="16"/>
        <v>15000</v>
      </c>
      <c r="CP38" s="56">
        <f t="shared" si="17"/>
        <v>15000</v>
      </c>
      <c r="CQ38" s="56">
        <f t="shared" si="17"/>
        <v>15000</v>
      </c>
      <c r="CR38" s="56">
        <f t="shared" si="17"/>
        <v>15000</v>
      </c>
      <c r="CS38" s="56">
        <f t="shared" si="21"/>
        <v>15000</v>
      </c>
      <c r="CT38" s="56">
        <f t="shared" si="21"/>
        <v>15000</v>
      </c>
      <c r="CU38" s="56"/>
      <c r="CV38" s="56"/>
      <c r="CW38" s="56"/>
      <c r="CX38" s="56"/>
      <c r="CY38" s="56"/>
      <c r="CZ38" s="56"/>
      <c r="DA38" s="56"/>
      <c r="DB38" s="56"/>
      <c r="DC38" s="56"/>
      <c r="DD38" s="56"/>
      <c r="DE38" s="56"/>
      <c r="DF38" s="56"/>
      <c r="DG38" s="56"/>
      <c r="DH38" s="56"/>
      <c r="DI38" s="56"/>
      <c r="DJ38" s="56"/>
      <c r="DK38" s="56"/>
      <c r="DL38" s="56"/>
      <c r="DM38" s="56"/>
      <c r="DN38" s="56"/>
      <c r="DO38" s="56"/>
      <c r="DP38" s="56"/>
      <c r="DQ38" s="56"/>
      <c r="DR38" s="56"/>
      <c r="DS38" s="56"/>
      <c r="DT38" s="56"/>
      <c r="DU38" s="56"/>
      <c r="DV38" s="56"/>
      <c r="DW38" s="56"/>
      <c r="DX38" s="56"/>
      <c r="DY38" s="56"/>
      <c r="DZ38" s="56"/>
      <c r="EA38" s="56"/>
      <c r="EB38" s="56"/>
      <c r="EC38" s="56"/>
      <c r="ED38" s="56"/>
      <c r="EE38" s="56"/>
      <c r="EF38" s="56"/>
      <c r="EG38" s="56"/>
      <c r="EH38" s="56"/>
      <c r="EI38" s="56"/>
      <c r="EJ38" s="56"/>
      <c r="EK38" s="56"/>
      <c r="EL38" s="56"/>
      <c r="EM38" s="56"/>
      <c r="EN38" s="56"/>
      <c r="EO38" s="56"/>
      <c r="EP38" s="56"/>
      <c r="EQ38" s="56"/>
      <c r="ER38" s="56"/>
      <c r="ES38" s="56"/>
      <c r="ET38" s="56"/>
      <c r="EU38" s="56"/>
      <c r="EV38" s="56"/>
      <c r="EW38" s="56"/>
      <c r="EX38" s="56"/>
      <c r="EY38" s="56"/>
      <c r="EZ38" s="56"/>
      <c r="FA38" s="56"/>
      <c r="FB38" s="56"/>
      <c r="FC38" s="56"/>
      <c r="FD38" s="56"/>
      <c r="FE38" s="56"/>
      <c r="FF38" s="56"/>
      <c r="FG38" s="56"/>
      <c r="FH38" s="56"/>
      <c r="FI38" s="56"/>
      <c r="FJ38" s="56"/>
      <c r="FK38" s="56"/>
      <c r="FL38" s="56"/>
      <c r="FM38" s="56"/>
      <c r="FN38" s="56"/>
      <c r="FO38" s="56"/>
      <c r="FP38" s="56"/>
      <c r="FQ38" s="56"/>
      <c r="FR38" s="56"/>
      <c r="FS38" s="56"/>
      <c r="FT38" s="56"/>
      <c r="FU38" s="56"/>
      <c r="FV38" s="56"/>
      <c r="FW38" s="56"/>
      <c r="FX38" s="56"/>
      <c r="FY38" s="56"/>
      <c r="FZ38" s="56"/>
      <c r="GA38" s="56"/>
      <c r="GB38" s="56"/>
      <c r="GC38" s="56"/>
      <c r="GD38" s="56"/>
      <c r="GE38" s="56"/>
      <c r="GF38" s="56"/>
      <c r="GG38" s="56"/>
      <c r="GH38" s="56"/>
      <c r="GI38" s="56"/>
      <c r="GJ38" s="56"/>
      <c r="GK38" s="56"/>
      <c r="GL38" s="56"/>
      <c r="GM38" s="56"/>
      <c r="GN38" s="56"/>
      <c r="GO38" s="56"/>
      <c r="GP38" s="56"/>
      <c r="GQ38" s="56"/>
      <c r="GR38" s="56"/>
      <c r="GS38" s="56"/>
      <c r="GT38" s="56"/>
      <c r="GU38" s="56"/>
      <c r="GV38" s="56"/>
      <c r="GW38" s="56"/>
      <c r="GX38" s="56"/>
      <c r="GY38" s="56"/>
      <c r="GZ38" s="56"/>
      <c r="HA38" s="56"/>
      <c r="HB38" s="56"/>
      <c r="HC38" s="56"/>
      <c r="HD38" s="56"/>
      <c r="HE38" s="56"/>
      <c r="HF38" s="56"/>
      <c r="HG38" s="56"/>
      <c r="HH38" s="56"/>
      <c r="HI38" s="56"/>
      <c r="HJ38" s="56"/>
      <c r="HK38" s="56"/>
      <c r="HL38" s="56"/>
      <c r="HM38" s="56"/>
      <c r="HN38" s="56"/>
      <c r="HO38" s="56"/>
      <c r="HP38" s="56"/>
      <c r="HQ38" s="56"/>
      <c r="HR38" s="56"/>
      <c r="HS38" s="56"/>
      <c r="HT38" s="56"/>
      <c r="HU38" s="56"/>
      <c r="HV38" s="56"/>
      <c r="HW38" s="56"/>
      <c r="HX38" s="56"/>
      <c r="HY38" s="56"/>
    </row>
    <row r="39" spans="1:233" ht="1.5" customHeight="1">
      <c r="A39" s="56"/>
      <c r="B39" s="56"/>
      <c r="C39" s="56"/>
      <c r="D39" s="56"/>
      <c r="E39" s="56"/>
      <c r="F39" s="56"/>
      <c r="G39" s="56"/>
      <c r="H39" s="56"/>
      <c r="I39" s="56"/>
      <c r="J39" s="56"/>
      <c r="K39" s="56"/>
      <c r="L39" s="56"/>
      <c r="M39" s="56"/>
      <c r="N39" s="56"/>
      <c r="O39" s="56"/>
      <c r="P39" s="56"/>
      <c r="Q39" s="56"/>
      <c r="R39" s="56"/>
      <c r="S39" s="56"/>
      <c r="T39" s="56"/>
      <c r="U39" s="56"/>
      <c r="V39" s="56"/>
      <c r="W39" s="56"/>
      <c r="X39" s="56"/>
      <c r="Y39" s="56"/>
      <c r="Z39" s="56"/>
      <c r="AA39" s="56"/>
      <c r="AB39" s="56"/>
      <c r="AC39" s="56"/>
      <c r="AD39" s="56"/>
      <c r="AE39" s="56"/>
      <c r="AF39" s="56"/>
      <c r="AG39" s="56"/>
      <c r="AH39" s="56"/>
      <c r="AI39" s="56"/>
      <c r="AJ39" s="56"/>
      <c r="AK39" s="56"/>
      <c r="AL39" s="56"/>
      <c r="AM39" s="56"/>
      <c r="AN39" s="56"/>
      <c r="AO39" s="56"/>
      <c r="AP39" s="56"/>
      <c r="AQ39" s="56"/>
      <c r="AR39" s="56"/>
      <c r="AS39" s="56"/>
      <c r="AT39" s="56"/>
      <c r="AU39" s="56"/>
      <c r="AV39" s="56"/>
      <c r="AW39" s="56"/>
      <c r="AX39" s="56"/>
      <c r="AY39" s="56"/>
      <c r="AZ39" s="56"/>
      <c r="BA39" s="56"/>
      <c r="BB39" s="56"/>
      <c r="BC39" s="56"/>
      <c r="BD39" s="56"/>
      <c r="BE39" s="56"/>
      <c r="BF39" s="56"/>
      <c r="BG39" s="56">
        <f t="shared" ref="BG39:BG57" si="31">JK</f>
        <v>15000</v>
      </c>
      <c r="BH39" s="56">
        <f t="shared" si="30"/>
        <v>15000</v>
      </c>
      <c r="BI39" s="56">
        <f t="shared" si="29"/>
        <v>15000</v>
      </c>
      <c r="BJ39" s="56">
        <f t="shared" si="29"/>
        <v>15000</v>
      </c>
      <c r="BK39" s="56">
        <f t="shared" si="29"/>
        <v>15000</v>
      </c>
      <c r="BL39" s="56">
        <f t="shared" si="1"/>
        <v>15000</v>
      </c>
      <c r="BM39" s="56">
        <f t="shared" si="0"/>
        <v>15000</v>
      </c>
      <c r="BN39" s="56">
        <f t="shared" si="28"/>
        <v>15000</v>
      </c>
      <c r="BO39" s="56">
        <f t="shared" si="28"/>
        <v>15000</v>
      </c>
      <c r="BP39" s="56">
        <f t="shared" si="28"/>
        <v>15000</v>
      </c>
      <c r="BQ39" s="56">
        <f t="shared" si="28"/>
        <v>15000</v>
      </c>
      <c r="BR39" s="56">
        <f t="shared" si="5"/>
        <v>15000</v>
      </c>
      <c r="BS39" s="56">
        <f t="shared" si="6"/>
        <v>15000</v>
      </c>
      <c r="BT39" s="56">
        <f t="shared" si="8"/>
        <v>15000</v>
      </c>
      <c r="BU39" s="56">
        <f t="shared" si="10"/>
        <v>15000</v>
      </c>
      <c r="BV39" s="56">
        <f t="shared" si="12"/>
        <v>15000</v>
      </c>
      <c r="BW39" s="56">
        <f t="shared" si="13"/>
        <v>15000</v>
      </c>
      <c r="BX39" s="56">
        <f t="shared" si="14"/>
        <v>15000</v>
      </c>
      <c r="BY39" s="56">
        <f t="shared" si="15"/>
        <v>15000</v>
      </c>
      <c r="BZ39" s="56">
        <f t="shared" si="18"/>
        <v>15000</v>
      </c>
      <c r="CA39" s="56">
        <f t="shared" si="22"/>
        <v>15000</v>
      </c>
      <c r="CB39" s="56">
        <f t="shared" si="22"/>
        <v>15000</v>
      </c>
      <c r="CC39" s="56">
        <f t="shared" si="22"/>
        <v>15000</v>
      </c>
      <c r="CD39" s="56">
        <f t="shared" si="27"/>
        <v>15000</v>
      </c>
      <c r="CE39" s="56">
        <f t="shared" si="27"/>
        <v>15000</v>
      </c>
      <c r="CF39" s="56">
        <f t="shared" si="27"/>
        <v>15000</v>
      </c>
      <c r="CG39" s="56">
        <f t="shared" si="27"/>
        <v>15000</v>
      </c>
      <c r="CH39" s="56">
        <f t="shared" si="26"/>
        <v>15000</v>
      </c>
      <c r="CI39" s="56">
        <f t="shared" si="23"/>
        <v>15000</v>
      </c>
      <c r="CJ39" s="56">
        <f t="shared" si="20"/>
        <v>15000</v>
      </c>
      <c r="CK39" s="56">
        <f t="shared" si="20"/>
        <v>15000</v>
      </c>
      <c r="CL39" s="56">
        <f t="shared" si="19"/>
        <v>15000</v>
      </c>
      <c r="CM39" s="56">
        <f t="shared" si="19"/>
        <v>15000</v>
      </c>
      <c r="CN39" s="56">
        <f t="shared" si="19"/>
        <v>15000</v>
      </c>
      <c r="CO39" s="56">
        <f t="shared" si="16"/>
        <v>15000</v>
      </c>
      <c r="CP39" s="56">
        <f t="shared" si="17"/>
        <v>15000</v>
      </c>
      <c r="CQ39" s="56">
        <f t="shared" si="17"/>
        <v>15000</v>
      </c>
      <c r="CR39" s="56">
        <f t="shared" si="17"/>
        <v>15000</v>
      </c>
      <c r="CS39" s="56">
        <f>JK</f>
        <v>15000</v>
      </c>
      <c r="CT39" s="56">
        <f t="shared" si="21"/>
        <v>15000</v>
      </c>
      <c r="CU39" s="56"/>
      <c r="CV39" s="56"/>
      <c r="CW39" s="56"/>
      <c r="CX39" s="56"/>
      <c r="CY39" s="56"/>
      <c r="CZ39" s="56"/>
      <c r="DA39" s="56"/>
      <c r="DB39" s="56"/>
      <c r="DC39" s="56"/>
      <c r="DD39" s="56"/>
      <c r="DE39" s="56"/>
      <c r="DF39" s="56"/>
      <c r="DG39" s="56"/>
      <c r="DH39" s="56"/>
      <c r="DI39" s="56"/>
      <c r="DJ39" s="56"/>
      <c r="DK39" s="56"/>
      <c r="DL39" s="56"/>
      <c r="DM39" s="56"/>
      <c r="DN39" s="56"/>
      <c r="DO39" s="56"/>
      <c r="DP39" s="56"/>
      <c r="DQ39" s="56"/>
      <c r="DR39" s="56"/>
      <c r="DS39" s="56"/>
      <c r="DT39" s="56"/>
      <c r="DU39" s="56"/>
      <c r="DV39" s="56"/>
      <c r="DW39" s="56"/>
      <c r="DX39" s="56"/>
      <c r="DY39" s="56"/>
      <c r="DZ39" s="56"/>
      <c r="EA39" s="56"/>
      <c r="EB39" s="56"/>
      <c r="EC39" s="56"/>
      <c r="ED39" s="56"/>
      <c r="EE39" s="56"/>
      <c r="EF39" s="56"/>
      <c r="EG39" s="56"/>
      <c r="EH39" s="56"/>
      <c r="EI39" s="56"/>
      <c r="EJ39" s="56"/>
      <c r="EK39" s="56"/>
      <c r="EL39" s="56"/>
      <c r="EM39" s="56"/>
      <c r="EN39" s="56"/>
      <c r="EO39" s="56"/>
      <c r="EP39" s="56"/>
      <c r="EQ39" s="56"/>
      <c r="ER39" s="56"/>
      <c r="ES39" s="56"/>
      <c r="ET39" s="56"/>
      <c r="EU39" s="56"/>
      <c r="EV39" s="56"/>
      <c r="EW39" s="56"/>
      <c r="EX39" s="56"/>
      <c r="EY39" s="56"/>
      <c r="EZ39" s="56"/>
      <c r="FA39" s="56"/>
      <c r="FB39" s="56"/>
      <c r="FC39" s="56"/>
      <c r="FD39" s="56"/>
      <c r="FE39" s="56"/>
      <c r="FF39" s="56"/>
      <c r="FG39" s="56"/>
      <c r="FH39" s="56"/>
      <c r="FI39" s="56"/>
      <c r="FJ39" s="56"/>
      <c r="FK39" s="56"/>
      <c r="FL39" s="56"/>
      <c r="FM39" s="56"/>
      <c r="FN39" s="56"/>
      <c r="FO39" s="56"/>
      <c r="FP39" s="56"/>
      <c r="FQ39" s="56"/>
      <c r="FR39" s="56"/>
      <c r="FS39" s="56"/>
      <c r="FT39" s="56"/>
      <c r="FU39" s="56"/>
      <c r="FV39" s="56"/>
      <c r="FW39" s="56"/>
      <c r="FX39" s="56"/>
      <c r="FY39" s="56"/>
      <c r="FZ39" s="56"/>
      <c r="GA39" s="56"/>
      <c r="GB39" s="56"/>
      <c r="GC39" s="56"/>
      <c r="GD39" s="56"/>
      <c r="GE39" s="56"/>
      <c r="GF39" s="56"/>
      <c r="GG39" s="56"/>
      <c r="GH39" s="56"/>
      <c r="GI39" s="56"/>
      <c r="GJ39" s="56"/>
      <c r="GK39" s="56"/>
      <c r="GL39" s="56"/>
      <c r="GM39" s="56"/>
      <c r="GN39" s="56"/>
      <c r="GO39" s="56"/>
      <c r="GP39" s="56"/>
      <c r="GQ39" s="56"/>
      <c r="GR39" s="56"/>
      <c r="GS39" s="56"/>
      <c r="GT39" s="56"/>
      <c r="GU39" s="56"/>
      <c r="GV39" s="56"/>
      <c r="GW39" s="56"/>
      <c r="GX39" s="56"/>
      <c r="GY39" s="56"/>
      <c r="GZ39" s="56"/>
      <c r="HA39" s="56"/>
      <c r="HB39" s="56"/>
      <c r="HC39" s="56"/>
      <c r="HD39" s="56"/>
      <c r="HE39" s="56"/>
      <c r="HF39" s="56"/>
      <c r="HG39" s="56"/>
      <c r="HH39" s="56"/>
      <c r="HI39" s="56"/>
      <c r="HJ39" s="56"/>
      <c r="HK39" s="56"/>
      <c r="HL39" s="56"/>
      <c r="HM39" s="56"/>
      <c r="HN39" s="56"/>
      <c r="HO39" s="56"/>
      <c r="HP39" s="56"/>
      <c r="HQ39" s="56"/>
      <c r="HR39" s="56"/>
      <c r="HS39" s="56"/>
      <c r="HT39" s="56"/>
      <c r="HU39" s="56"/>
      <c r="HV39" s="56"/>
      <c r="HW39" s="56"/>
      <c r="HX39" s="56"/>
      <c r="HY39" s="56"/>
    </row>
    <row r="40" spans="1:233" ht="1.5" customHeight="1">
      <c r="A40" s="56"/>
      <c r="B40" s="56"/>
      <c r="C40" s="56"/>
      <c r="D40" s="56"/>
      <c r="E40" s="56"/>
      <c r="F40" s="56"/>
      <c r="G40" s="56"/>
      <c r="H40" s="56"/>
      <c r="I40" s="56"/>
      <c r="J40" s="56"/>
      <c r="K40" s="56"/>
      <c r="L40" s="56"/>
      <c r="M40" s="56"/>
      <c r="N40" s="56"/>
      <c r="O40" s="56"/>
      <c r="P40" s="56"/>
      <c r="Q40" s="56"/>
      <c r="R40" s="56"/>
      <c r="S40" s="56"/>
      <c r="T40" s="56"/>
      <c r="U40" s="56"/>
      <c r="V40" s="56"/>
      <c r="W40" s="56"/>
      <c r="X40" s="56"/>
      <c r="Y40" s="56"/>
      <c r="Z40" s="56"/>
      <c r="AA40" s="56"/>
      <c r="AB40" s="56"/>
      <c r="AC40" s="56"/>
      <c r="AD40" s="56"/>
      <c r="AE40" s="56"/>
      <c r="AF40" s="56"/>
      <c r="AG40" s="56"/>
      <c r="AH40" s="56"/>
      <c r="AI40" s="56"/>
      <c r="AJ40" s="56"/>
      <c r="AK40" s="56"/>
      <c r="AL40" s="56"/>
      <c r="AM40" s="56"/>
      <c r="AN40" s="56"/>
      <c r="AO40" s="56"/>
      <c r="AP40" s="56"/>
      <c r="AQ40" s="56"/>
      <c r="AR40" s="56"/>
      <c r="AS40" s="56"/>
      <c r="AT40" s="56"/>
      <c r="AU40" s="56"/>
      <c r="AV40" s="56"/>
      <c r="AW40" s="56"/>
      <c r="AX40" s="56"/>
      <c r="AY40" s="56"/>
      <c r="AZ40" s="56"/>
      <c r="BA40" s="56"/>
      <c r="BB40" s="56"/>
      <c r="BC40" s="56"/>
      <c r="BD40" s="56"/>
      <c r="BE40" s="56"/>
      <c r="BF40" s="56"/>
      <c r="BG40" s="56">
        <f t="shared" si="31"/>
        <v>15000</v>
      </c>
      <c r="BH40" s="56">
        <f t="shared" si="30"/>
        <v>15000</v>
      </c>
      <c r="BI40" s="56">
        <f t="shared" si="29"/>
        <v>15000</v>
      </c>
      <c r="BJ40" s="56">
        <f t="shared" si="29"/>
        <v>15000</v>
      </c>
      <c r="BK40" s="56">
        <f t="shared" si="29"/>
        <v>15000</v>
      </c>
      <c r="BL40" s="56">
        <f t="shared" si="1"/>
        <v>15000</v>
      </c>
      <c r="BM40" s="56">
        <f t="shared" si="0"/>
        <v>15000</v>
      </c>
      <c r="BN40" s="56">
        <f t="shared" si="28"/>
        <v>15000</v>
      </c>
      <c r="BO40" s="56">
        <f t="shared" si="28"/>
        <v>15000</v>
      </c>
      <c r="BP40" s="56">
        <f t="shared" si="28"/>
        <v>15000</v>
      </c>
      <c r="BQ40" s="56">
        <f t="shared" si="28"/>
        <v>15000</v>
      </c>
      <c r="BR40" s="56">
        <f t="shared" si="5"/>
        <v>15000</v>
      </c>
      <c r="BS40" s="56">
        <f t="shared" si="6"/>
        <v>15000</v>
      </c>
      <c r="BT40" s="56">
        <f t="shared" si="8"/>
        <v>15000</v>
      </c>
      <c r="BU40" s="56">
        <f t="shared" si="10"/>
        <v>15000</v>
      </c>
      <c r="BV40" s="56">
        <f t="shared" si="12"/>
        <v>15000</v>
      </c>
      <c r="BW40" s="56">
        <f t="shared" si="13"/>
        <v>15000</v>
      </c>
      <c r="BX40" s="56">
        <f t="shared" si="14"/>
        <v>15000</v>
      </c>
      <c r="BY40" s="56">
        <f t="shared" si="15"/>
        <v>15000</v>
      </c>
      <c r="BZ40" s="56">
        <f t="shared" si="18"/>
        <v>15000</v>
      </c>
      <c r="CA40" s="56">
        <f t="shared" si="22"/>
        <v>15000</v>
      </c>
      <c r="CB40" s="56">
        <f t="shared" si="22"/>
        <v>15000</v>
      </c>
      <c r="CC40" s="56">
        <f t="shared" si="22"/>
        <v>15000</v>
      </c>
      <c r="CD40" s="56">
        <f t="shared" si="27"/>
        <v>15000</v>
      </c>
      <c r="CE40" s="56">
        <f t="shared" si="27"/>
        <v>15000</v>
      </c>
      <c r="CF40" s="56">
        <f t="shared" si="27"/>
        <v>15000</v>
      </c>
      <c r="CG40" s="56">
        <f t="shared" si="27"/>
        <v>15000</v>
      </c>
      <c r="CH40" s="56">
        <f t="shared" si="26"/>
        <v>15000</v>
      </c>
      <c r="CI40" s="56">
        <f t="shared" si="23"/>
        <v>15000</v>
      </c>
      <c r="CJ40" s="56">
        <f t="shared" si="20"/>
        <v>15000</v>
      </c>
      <c r="CK40" s="56">
        <f t="shared" si="20"/>
        <v>15000</v>
      </c>
      <c r="CL40" s="56">
        <f t="shared" si="19"/>
        <v>15000</v>
      </c>
      <c r="CM40" s="56">
        <f t="shared" si="19"/>
        <v>15000</v>
      </c>
      <c r="CN40" s="56">
        <f t="shared" si="19"/>
        <v>15000</v>
      </c>
      <c r="CO40" s="56">
        <f t="shared" si="16"/>
        <v>15000</v>
      </c>
      <c r="CP40" s="56">
        <f t="shared" si="17"/>
        <v>15000</v>
      </c>
      <c r="CQ40" s="56">
        <f t="shared" si="17"/>
        <v>15000</v>
      </c>
      <c r="CR40" s="56">
        <f t="shared" si="17"/>
        <v>15000</v>
      </c>
      <c r="CS40" s="56">
        <f>JK</f>
        <v>15000</v>
      </c>
      <c r="CT40" s="56"/>
      <c r="CU40" s="56"/>
      <c r="CV40" s="56"/>
      <c r="CW40" s="56"/>
      <c r="CX40" s="56"/>
      <c r="CY40" s="56"/>
      <c r="CZ40" s="56"/>
      <c r="DA40" s="56"/>
      <c r="DB40" s="56"/>
      <c r="DC40" s="56"/>
      <c r="DD40" s="56"/>
      <c r="DE40" s="56"/>
      <c r="DF40" s="56"/>
      <c r="DG40" s="56"/>
      <c r="DH40" s="56"/>
      <c r="DI40" s="56"/>
      <c r="DJ40" s="56"/>
      <c r="DK40" s="56"/>
      <c r="DL40" s="56"/>
      <c r="DM40" s="56"/>
      <c r="DN40" s="56"/>
      <c r="DO40" s="56"/>
      <c r="DP40" s="56"/>
      <c r="DQ40" s="56"/>
      <c r="DR40" s="56"/>
      <c r="DS40" s="56"/>
      <c r="DT40" s="56"/>
      <c r="DU40" s="56"/>
      <c r="DV40" s="56"/>
      <c r="DW40" s="56"/>
      <c r="DX40" s="56"/>
      <c r="DY40" s="56"/>
      <c r="DZ40" s="56"/>
      <c r="EA40" s="56"/>
      <c r="EB40" s="56"/>
      <c r="EC40" s="56"/>
      <c r="ED40" s="56"/>
      <c r="EE40" s="56"/>
      <c r="EF40" s="56"/>
      <c r="EG40" s="56"/>
      <c r="EH40" s="56"/>
      <c r="EI40" s="56"/>
      <c r="EJ40" s="56"/>
      <c r="EK40" s="56"/>
      <c r="EL40" s="56"/>
      <c r="EM40" s="56"/>
      <c r="EN40" s="56"/>
      <c r="EO40" s="56"/>
      <c r="EP40" s="56"/>
      <c r="EQ40" s="56"/>
      <c r="ER40" s="56"/>
      <c r="ES40" s="56"/>
      <c r="ET40" s="56"/>
      <c r="EU40" s="56"/>
      <c r="EV40" s="56"/>
      <c r="EW40" s="56"/>
      <c r="EX40" s="56"/>
      <c r="EY40" s="56"/>
      <c r="EZ40" s="56"/>
      <c r="FA40" s="56"/>
      <c r="FB40" s="56"/>
      <c r="FC40" s="56"/>
      <c r="FD40" s="56"/>
      <c r="FE40" s="56"/>
      <c r="FF40" s="56"/>
      <c r="FG40" s="56"/>
      <c r="FH40" s="56"/>
      <c r="FI40" s="56"/>
      <c r="FJ40" s="56"/>
      <c r="FK40" s="56"/>
      <c r="FL40" s="56"/>
      <c r="FM40" s="56"/>
      <c r="FN40" s="56"/>
      <c r="FO40" s="56"/>
      <c r="FP40" s="56"/>
      <c r="FQ40" s="56"/>
      <c r="FR40" s="56"/>
      <c r="FS40" s="56"/>
      <c r="FT40" s="56"/>
      <c r="FU40" s="56"/>
      <c r="FV40" s="56"/>
      <c r="FW40" s="56"/>
      <c r="FX40" s="56"/>
      <c r="FY40" s="56"/>
      <c r="FZ40" s="56"/>
      <c r="GA40" s="56"/>
      <c r="GB40" s="56"/>
      <c r="GC40" s="56"/>
      <c r="GD40" s="56"/>
      <c r="GE40" s="56"/>
      <c r="GF40" s="56"/>
      <c r="GG40" s="56"/>
      <c r="GH40" s="56"/>
      <c r="GI40" s="56"/>
      <c r="GJ40" s="56"/>
      <c r="GK40" s="56"/>
      <c r="GL40" s="56"/>
      <c r="GM40" s="56"/>
      <c r="GN40" s="56"/>
      <c r="GO40" s="56"/>
      <c r="GP40" s="56"/>
      <c r="GQ40" s="56"/>
      <c r="GR40" s="56"/>
      <c r="GS40" s="56"/>
      <c r="GT40" s="56"/>
      <c r="GU40" s="56"/>
      <c r="GV40" s="56"/>
      <c r="GW40" s="56"/>
      <c r="GX40" s="56"/>
      <c r="GY40" s="56"/>
      <c r="GZ40" s="56"/>
      <c r="HA40" s="56"/>
      <c r="HB40" s="56"/>
      <c r="HC40" s="56"/>
      <c r="HD40" s="56"/>
      <c r="HE40" s="56"/>
      <c r="HF40" s="56"/>
      <c r="HG40" s="56"/>
      <c r="HH40" s="56"/>
      <c r="HI40" s="56"/>
      <c r="HJ40" s="56"/>
      <c r="HK40" s="56"/>
      <c r="HL40" s="56"/>
      <c r="HM40" s="56"/>
      <c r="HN40" s="56"/>
      <c r="HO40" s="56"/>
      <c r="HP40" s="56"/>
      <c r="HQ40" s="56"/>
      <c r="HR40" s="56"/>
      <c r="HS40" s="56"/>
      <c r="HT40" s="56"/>
      <c r="HU40" s="56"/>
      <c r="HV40" s="56"/>
      <c r="HW40" s="56"/>
      <c r="HX40" s="56"/>
      <c r="HY40" s="56"/>
    </row>
    <row r="41" spans="1:233" ht="1.5" customHeight="1">
      <c r="A41" s="56"/>
      <c r="B41" s="56"/>
      <c r="C41" s="56"/>
      <c r="D41" s="56"/>
      <c r="E41" s="56"/>
      <c r="F41" s="56"/>
      <c r="G41" s="56"/>
      <c r="H41" s="56"/>
      <c r="I41" s="56"/>
      <c r="J41" s="56"/>
      <c r="K41" s="56"/>
      <c r="L41" s="56"/>
      <c r="M41" s="56"/>
      <c r="N41" s="56"/>
      <c r="O41" s="56"/>
      <c r="P41" s="56"/>
      <c r="Q41" s="56"/>
      <c r="R41" s="56"/>
      <c r="S41" s="56"/>
      <c r="T41" s="56"/>
      <c r="U41" s="56"/>
      <c r="V41" s="56"/>
      <c r="W41" s="56"/>
      <c r="X41" s="56"/>
      <c r="Y41" s="56"/>
      <c r="Z41" s="56"/>
      <c r="AA41" s="56"/>
      <c r="AB41" s="56"/>
      <c r="AC41" s="56"/>
      <c r="AD41" s="56"/>
      <c r="AE41" s="56"/>
      <c r="AF41" s="56"/>
      <c r="AG41" s="56"/>
      <c r="AH41" s="56"/>
      <c r="AI41" s="56"/>
      <c r="AJ41" s="56"/>
      <c r="AK41" s="56"/>
      <c r="AL41" s="56"/>
      <c r="AM41" s="56"/>
      <c r="AN41" s="56"/>
      <c r="AO41" s="56"/>
      <c r="AP41" s="56"/>
      <c r="AQ41" s="56"/>
      <c r="AR41" s="56"/>
      <c r="AS41" s="56"/>
      <c r="AT41" s="56"/>
      <c r="AU41" s="56"/>
      <c r="AV41" s="56"/>
      <c r="AW41" s="56"/>
      <c r="AX41" s="56"/>
      <c r="AY41" s="56"/>
      <c r="AZ41" s="56"/>
      <c r="BA41" s="56"/>
      <c r="BB41" s="56"/>
      <c r="BC41" s="56"/>
      <c r="BD41" s="56"/>
      <c r="BE41" s="56">
        <f t="shared" ref="BE41:BF47" si="32">JK</f>
        <v>15000</v>
      </c>
      <c r="BF41" s="56">
        <f t="shared" si="32"/>
        <v>15000</v>
      </c>
      <c r="BG41" s="56">
        <f t="shared" si="31"/>
        <v>15000</v>
      </c>
      <c r="BH41" s="56">
        <f t="shared" si="30"/>
        <v>15000</v>
      </c>
      <c r="BI41" s="56">
        <f t="shared" si="29"/>
        <v>15000</v>
      </c>
      <c r="BJ41" s="56">
        <f t="shared" si="29"/>
        <v>15000</v>
      </c>
      <c r="BK41" s="56">
        <f t="shared" si="29"/>
        <v>15000</v>
      </c>
      <c r="BL41" s="56">
        <f t="shared" si="1"/>
        <v>15000</v>
      </c>
      <c r="BM41" s="56">
        <f t="shared" si="0"/>
        <v>15000</v>
      </c>
      <c r="BN41" s="56">
        <f t="shared" si="28"/>
        <v>15000</v>
      </c>
      <c r="BO41" s="56">
        <f t="shared" si="28"/>
        <v>15000</v>
      </c>
      <c r="BP41" s="56">
        <f t="shared" si="28"/>
        <v>15000</v>
      </c>
      <c r="BQ41" s="56">
        <f t="shared" si="28"/>
        <v>15000</v>
      </c>
      <c r="BR41" s="56">
        <f t="shared" si="5"/>
        <v>15000</v>
      </c>
      <c r="BS41" s="56">
        <f t="shared" si="6"/>
        <v>15000</v>
      </c>
      <c r="BT41" s="56">
        <f t="shared" si="8"/>
        <v>15000</v>
      </c>
      <c r="BU41" s="56">
        <f t="shared" si="10"/>
        <v>15000</v>
      </c>
      <c r="BV41" s="56">
        <f t="shared" si="12"/>
        <v>15000</v>
      </c>
      <c r="BW41" s="56">
        <f t="shared" si="13"/>
        <v>15000</v>
      </c>
      <c r="BX41" s="56">
        <f t="shared" si="14"/>
        <v>15000</v>
      </c>
      <c r="BY41" s="56">
        <f t="shared" si="15"/>
        <v>15000</v>
      </c>
      <c r="BZ41" s="56">
        <f t="shared" si="18"/>
        <v>15000</v>
      </c>
      <c r="CA41" s="56">
        <f t="shared" si="22"/>
        <v>15000</v>
      </c>
      <c r="CB41" s="56">
        <f t="shared" si="22"/>
        <v>15000</v>
      </c>
      <c r="CC41" s="56">
        <f t="shared" si="22"/>
        <v>15000</v>
      </c>
      <c r="CD41" s="56">
        <f t="shared" si="27"/>
        <v>15000</v>
      </c>
      <c r="CE41" s="56">
        <f t="shared" si="27"/>
        <v>15000</v>
      </c>
      <c r="CF41" s="56">
        <f t="shared" si="27"/>
        <v>15000</v>
      </c>
      <c r="CG41" s="56">
        <f t="shared" si="27"/>
        <v>15000</v>
      </c>
      <c r="CH41" s="56">
        <f t="shared" si="26"/>
        <v>15000</v>
      </c>
      <c r="CI41" s="56">
        <f t="shared" si="23"/>
        <v>15000</v>
      </c>
      <c r="CJ41" s="56">
        <f t="shared" si="20"/>
        <v>15000</v>
      </c>
      <c r="CK41" s="56">
        <f t="shared" si="20"/>
        <v>15000</v>
      </c>
      <c r="CL41" s="56">
        <f t="shared" si="19"/>
        <v>15000</v>
      </c>
      <c r="CM41" s="56">
        <f t="shared" si="19"/>
        <v>15000</v>
      </c>
      <c r="CN41" s="56">
        <f t="shared" si="19"/>
        <v>15000</v>
      </c>
      <c r="CO41" s="56">
        <f t="shared" si="16"/>
        <v>15000</v>
      </c>
      <c r="CP41" s="56">
        <f t="shared" si="17"/>
        <v>15000</v>
      </c>
      <c r="CQ41" s="56">
        <f t="shared" si="17"/>
        <v>15000</v>
      </c>
      <c r="CR41" s="56">
        <f t="shared" si="17"/>
        <v>15000</v>
      </c>
      <c r="CS41" s="56"/>
      <c r="CT41" s="56"/>
      <c r="CU41" s="56"/>
      <c r="CV41" s="56"/>
      <c r="CW41" s="56"/>
      <c r="CX41" s="56"/>
      <c r="CY41" s="56"/>
      <c r="CZ41" s="56"/>
      <c r="DA41" s="56"/>
      <c r="DB41" s="56"/>
      <c r="DC41" s="56"/>
      <c r="DD41" s="56"/>
      <c r="DE41" s="56"/>
      <c r="DF41" s="56"/>
      <c r="DG41" s="56"/>
      <c r="DH41" s="56"/>
      <c r="DI41" s="56"/>
      <c r="DJ41" s="56"/>
      <c r="DK41" s="56"/>
      <c r="DL41" s="56"/>
      <c r="DM41" s="56"/>
      <c r="DN41" s="56"/>
      <c r="DO41" s="56"/>
      <c r="DP41" s="56"/>
      <c r="DQ41" s="56"/>
      <c r="DR41" s="56"/>
      <c r="DS41" s="56"/>
      <c r="DT41" s="56"/>
      <c r="DU41" s="56"/>
      <c r="DV41" s="56"/>
      <c r="DW41" s="56"/>
      <c r="DX41" s="56"/>
      <c r="DY41" s="56"/>
      <c r="DZ41" s="56"/>
      <c r="EA41" s="56"/>
      <c r="EB41" s="56"/>
      <c r="EC41" s="56"/>
      <c r="ED41" s="56"/>
      <c r="EE41" s="56"/>
      <c r="EF41" s="56"/>
      <c r="EG41" s="56"/>
      <c r="EH41" s="56"/>
      <c r="EI41" s="56"/>
      <c r="EJ41" s="56"/>
      <c r="EK41" s="56"/>
      <c r="EL41" s="56"/>
      <c r="EM41" s="56"/>
      <c r="EN41" s="56"/>
      <c r="EO41" s="56"/>
      <c r="EP41" s="56"/>
      <c r="EQ41" s="56"/>
      <c r="ER41" s="56"/>
      <c r="ES41" s="56"/>
      <c r="ET41" s="56"/>
      <c r="EU41" s="56"/>
      <c r="EV41" s="56"/>
      <c r="EW41" s="56"/>
      <c r="EX41" s="56"/>
      <c r="EY41" s="56"/>
      <c r="EZ41" s="56"/>
      <c r="FA41" s="56"/>
      <c r="FB41" s="56"/>
      <c r="FC41" s="56"/>
      <c r="FD41" s="56"/>
      <c r="FE41" s="56"/>
      <c r="FF41" s="56"/>
      <c r="FG41" s="56"/>
      <c r="FH41" s="56"/>
      <c r="FI41" s="56"/>
      <c r="FJ41" s="56"/>
      <c r="FK41" s="56"/>
      <c r="FL41" s="56"/>
      <c r="FM41" s="56"/>
      <c r="FN41" s="56"/>
      <c r="FO41" s="56"/>
      <c r="FP41" s="56"/>
      <c r="FQ41" s="56"/>
      <c r="FR41" s="56"/>
      <c r="FS41" s="56"/>
      <c r="FT41" s="56"/>
      <c r="FU41" s="56"/>
      <c r="FV41" s="56"/>
      <c r="FW41" s="56"/>
      <c r="FX41" s="56"/>
      <c r="FY41" s="56"/>
      <c r="FZ41" s="56"/>
      <c r="GA41" s="56"/>
      <c r="GB41" s="56"/>
      <c r="GC41" s="56"/>
      <c r="GD41" s="56"/>
      <c r="GE41" s="56"/>
      <c r="GF41" s="56"/>
      <c r="GG41" s="56"/>
      <c r="GH41" s="56"/>
      <c r="GI41" s="56"/>
      <c r="GJ41" s="56"/>
      <c r="GK41" s="56"/>
      <c r="GL41" s="56"/>
      <c r="GM41" s="56"/>
      <c r="GN41" s="56"/>
      <c r="GO41" s="56"/>
      <c r="GP41" s="56"/>
      <c r="GQ41" s="56"/>
      <c r="GR41" s="56"/>
      <c r="GS41" s="56"/>
      <c r="GT41" s="56"/>
      <c r="GU41" s="56"/>
      <c r="GV41" s="56"/>
      <c r="GW41" s="56"/>
      <c r="GX41" s="56"/>
      <c r="GY41" s="56"/>
      <c r="GZ41" s="56"/>
      <c r="HA41" s="56"/>
      <c r="HB41" s="56"/>
      <c r="HC41" s="56"/>
      <c r="HD41" s="56"/>
      <c r="HE41" s="56"/>
      <c r="HF41" s="56"/>
      <c r="HG41" s="56"/>
      <c r="HH41" s="56"/>
      <c r="HI41" s="56"/>
      <c r="HJ41" s="56"/>
      <c r="HK41" s="56"/>
      <c r="HL41" s="56"/>
      <c r="HM41" s="56"/>
      <c r="HN41" s="56"/>
      <c r="HO41" s="56"/>
      <c r="HP41" s="56"/>
      <c r="HQ41" s="56"/>
      <c r="HR41" s="56"/>
      <c r="HS41" s="56"/>
      <c r="HT41" s="56"/>
      <c r="HU41" s="56"/>
      <c r="HV41" s="56"/>
      <c r="HW41" s="56"/>
      <c r="HX41" s="56"/>
      <c r="HY41" s="56"/>
    </row>
    <row r="42" spans="1:233" ht="1.5" customHeight="1">
      <c r="A42" s="56"/>
      <c r="B42" s="56"/>
      <c r="C42" s="56"/>
      <c r="D42" s="56"/>
      <c r="E42" s="56"/>
      <c r="F42" s="56"/>
      <c r="G42" s="56"/>
      <c r="H42" s="56"/>
      <c r="I42" s="56"/>
      <c r="J42" s="56"/>
      <c r="K42" s="56"/>
      <c r="L42" s="56"/>
      <c r="M42" s="56"/>
      <c r="N42" s="56"/>
      <c r="O42" s="56"/>
      <c r="P42" s="56"/>
      <c r="Q42" s="56"/>
      <c r="R42" s="56"/>
      <c r="S42" s="56"/>
      <c r="T42" s="56"/>
      <c r="U42" s="56"/>
      <c r="V42" s="56"/>
      <c r="W42" s="56"/>
      <c r="X42" s="56"/>
      <c r="Y42" s="56"/>
      <c r="Z42" s="56"/>
      <c r="AA42" s="56"/>
      <c r="AB42" s="56"/>
      <c r="AC42" s="56"/>
      <c r="AD42" s="56"/>
      <c r="AE42" s="56"/>
      <c r="AF42" s="56"/>
      <c r="AG42" s="56"/>
      <c r="AH42" s="56"/>
      <c r="AI42" s="56"/>
      <c r="AJ42" s="56"/>
      <c r="AK42" s="56"/>
      <c r="AL42" s="56"/>
      <c r="AM42" s="56"/>
      <c r="AN42" s="56"/>
      <c r="AO42" s="56"/>
      <c r="AP42" s="56"/>
      <c r="AQ42" s="56"/>
      <c r="AR42" s="56"/>
      <c r="AS42" s="56"/>
      <c r="AT42" s="56"/>
      <c r="AU42" s="56"/>
      <c r="AV42" s="56"/>
      <c r="AW42" s="56"/>
      <c r="AX42" s="56"/>
      <c r="AY42" s="56"/>
      <c r="AZ42" s="56"/>
      <c r="BA42" s="56"/>
      <c r="BB42" s="56"/>
      <c r="BC42" s="56"/>
      <c r="BD42" s="56"/>
      <c r="BE42" s="56">
        <f t="shared" si="32"/>
        <v>15000</v>
      </c>
      <c r="BF42" s="56">
        <f t="shared" si="32"/>
        <v>15000</v>
      </c>
      <c r="BG42" s="56">
        <f t="shared" si="31"/>
        <v>15000</v>
      </c>
      <c r="BH42" s="56">
        <f t="shared" si="30"/>
        <v>15000</v>
      </c>
      <c r="BI42" s="56">
        <f t="shared" si="29"/>
        <v>15000</v>
      </c>
      <c r="BJ42" s="56">
        <f t="shared" si="29"/>
        <v>15000</v>
      </c>
      <c r="BK42" s="56">
        <f t="shared" si="29"/>
        <v>15000</v>
      </c>
      <c r="BL42" s="56">
        <f t="shared" si="1"/>
        <v>15000</v>
      </c>
      <c r="BM42" s="56">
        <f t="shared" si="0"/>
        <v>15000</v>
      </c>
      <c r="BN42" s="56">
        <f t="shared" si="28"/>
        <v>15000</v>
      </c>
      <c r="BO42" s="56">
        <f t="shared" si="28"/>
        <v>15000</v>
      </c>
      <c r="BP42" s="56">
        <f t="shared" si="28"/>
        <v>15000</v>
      </c>
      <c r="BQ42" s="56">
        <f t="shared" si="28"/>
        <v>15000</v>
      </c>
      <c r="BR42" s="56">
        <f t="shared" si="5"/>
        <v>15000</v>
      </c>
      <c r="BS42" s="56">
        <f t="shared" si="6"/>
        <v>15000</v>
      </c>
      <c r="BT42" s="56">
        <f t="shared" si="8"/>
        <v>15000</v>
      </c>
      <c r="BU42" s="56">
        <f t="shared" si="10"/>
        <v>15000</v>
      </c>
      <c r="BV42" s="56">
        <f t="shared" si="12"/>
        <v>15000</v>
      </c>
      <c r="BW42" s="56">
        <f t="shared" si="13"/>
        <v>15000</v>
      </c>
      <c r="BX42" s="56">
        <f t="shared" si="14"/>
        <v>15000</v>
      </c>
      <c r="BY42" s="56">
        <f t="shared" si="15"/>
        <v>15000</v>
      </c>
      <c r="BZ42" s="56">
        <f t="shared" si="18"/>
        <v>15000</v>
      </c>
      <c r="CA42" s="56">
        <f t="shared" si="22"/>
        <v>15000</v>
      </c>
      <c r="CB42" s="56">
        <f t="shared" si="22"/>
        <v>15000</v>
      </c>
      <c r="CC42" s="56">
        <f t="shared" si="22"/>
        <v>15000</v>
      </c>
      <c r="CD42" s="56">
        <f t="shared" si="27"/>
        <v>15000</v>
      </c>
      <c r="CE42" s="56">
        <f t="shared" si="27"/>
        <v>15000</v>
      </c>
      <c r="CF42" s="56">
        <f t="shared" si="27"/>
        <v>15000</v>
      </c>
      <c r="CG42" s="56">
        <f t="shared" si="27"/>
        <v>15000</v>
      </c>
      <c r="CH42" s="56">
        <f t="shared" si="26"/>
        <v>15000</v>
      </c>
      <c r="CI42" s="56">
        <f t="shared" si="23"/>
        <v>15000</v>
      </c>
      <c r="CJ42" s="56">
        <f t="shared" si="20"/>
        <v>15000</v>
      </c>
      <c r="CK42" s="56">
        <f t="shared" si="20"/>
        <v>15000</v>
      </c>
      <c r="CL42" s="56">
        <f t="shared" si="19"/>
        <v>15000</v>
      </c>
      <c r="CM42" s="56">
        <f t="shared" si="19"/>
        <v>15000</v>
      </c>
      <c r="CN42" s="56">
        <f t="shared" si="19"/>
        <v>15000</v>
      </c>
      <c r="CO42" s="56">
        <f t="shared" si="16"/>
        <v>15000</v>
      </c>
      <c r="CP42" s="56">
        <f t="shared" ref="CP42:CQ45" si="33">JK</f>
        <v>15000</v>
      </c>
      <c r="CQ42" s="56">
        <f t="shared" si="33"/>
        <v>15000</v>
      </c>
      <c r="CR42" s="56"/>
      <c r="CS42" s="56"/>
      <c r="CT42" s="56"/>
      <c r="CU42" s="56"/>
      <c r="CV42" s="56"/>
      <c r="CW42" s="56"/>
      <c r="CX42" s="56"/>
      <c r="CY42" s="56"/>
      <c r="CZ42" s="56"/>
      <c r="DA42" s="56"/>
      <c r="DB42" s="56"/>
      <c r="DC42" s="56"/>
      <c r="DD42" s="56"/>
      <c r="DE42" s="56"/>
      <c r="DF42" s="56"/>
      <c r="DG42" s="56"/>
      <c r="DH42" s="56"/>
      <c r="DI42" s="56"/>
      <c r="DJ42" s="56"/>
      <c r="DK42" s="56"/>
      <c r="DL42" s="56"/>
      <c r="DM42" s="56"/>
      <c r="DN42" s="56"/>
      <c r="DO42" s="56"/>
      <c r="DP42" s="56"/>
      <c r="DQ42" s="56"/>
      <c r="DR42" s="56"/>
      <c r="DS42" s="56"/>
      <c r="DT42" s="56"/>
      <c r="DU42" s="56"/>
      <c r="DV42" s="56"/>
      <c r="DW42" s="56"/>
      <c r="DX42" s="56"/>
      <c r="DY42" s="56"/>
      <c r="DZ42" s="56"/>
      <c r="EA42" s="56"/>
      <c r="EB42" s="56"/>
      <c r="EC42" s="56"/>
      <c r="ED42" s="56"/>
      <c r="EE42" s="56"/>
      <c r="EF42" s="56"/>
      <c r="EG42" s="56"/>
      <c r="EH42" s="56"/>
      <c r="EI42" s="56"/>
      <c r="EJ42" s="56"/>
      <c r="EK42" s="56"/>
      <c r="EL42" s="56"/>
      <c r="EM42" s="56"/>
      <c r="EN42" s="56"/>
      <c r="EO42" s="56"/>
      <c r="EP42" s="56"/>
      <c r="EQ42" s="56"/>
      <c r="ER42" s="56"/>
      <c r="ES42" s="56"/>
      <c r="ET42" s="56"/>
      <c r="EU42" s="56"/>
      <c r="EV42" s="56"/>
      <c r="EW42" s="56"/>
      <c r="EX42" s="56"/>
      <c r="EY42" s="56"/>
      <c r="EZ42" s="56"/>
      <c r="FA42" s="56"/>
      <c r="FB42" s="56"/>
      <c r="FC42" s="56"/>
      <c r="FD42" s="56"/>
      <c r="FE42" s="56"/>
      <c r="FF42" s="56"/>
      <c r="FG42" s="56"/>
      <c r="FH42" s="56"/>
      <c r="FI42" s="56"/>
      <c r="FJ42" s="56"/>
      <c r="FK42" s="56"/>
      <c r="FL42" s="56"/>
      <c r="FM42" s="56"/>
      <c r="FN42" s="56"/>
      <c r="FO42" s="56"/>
      <c r="FP42" s="56"/>
      <c r="FQ42" s="56"/>
      <c r="FR42" s="56"/>
      <c r="FS42" s="56"/>
      <c r="FT42" s="56"/>
      <c r="FU42" s="56"/>
      <c r="FV42" s="56"/>
      <c r="FW42" s="56"/>
      <c r="FX42" s="56"/>
      <c r="FY42" s="56"/>
      <c r="FZ42" s="56"/>
      <c r="GA42" s="56"/>
      <c r="GB42" s="56"/>
      <c r="GC42" s="56"/>
      <c r="GD42" s="56"/>
      <c r="GE42" s="56"/>
      <c r="GF42" s="56"/>
      <c r="GG42" s="56"/>
      <c r="GH42" s="56"/>
      <c r="GI42" s="56"/>
      <c r="GJ42" s="56"/>
      <c r="GK42" s="56"/>
      <c r="GL42" s="56"/>
      <c r="GM42" s="56"/>
      <c r="GN42" s="56"/>
      <c r="GO42" s="56"/>
      <c r="GP42" s="56"/>
      <c r="GQ42" s="56"/>
      <c r="GR42" s="56"/>
      <c r="GS42" s="56"/>
      <c r="GT42" s="56"/>
      <c r="GU42" s="56"/>
      <c r="GV42" s="56"/>
      <c r="GW42" s="56"/>
      <c r="GX42" s="56"/>
      <c r="GY42" s="56"/>
      <c r="GZ42" s="56"/>
      <c r="HA42" s="56"/>
      <c r="HB42" s="56"/>
      <c r="HC42" s="56"/>
      <c r="HD42" s="56"/>
      <c r="HE42" s="56"/>
      <c r="HF42" s="56"/>
      <c r="HG42" s="56"/>
      <c r="HH42" s="56"/>
      <c r="HI42" s="56"/>
      <c r="HJ42" s="56"/>
      <c r="HK42" s="56"/>
      <c r="HL42" s="56"/>
      <c r="HM42" s="56"/>
      <c r="HN42" s="56"/>
      <c r="HO42" s="56"/>
      <c r="HP42" s="56"/>
      <c r="HQ42" s="56"/>
      <c r="HR42" s="56"/>
      <c r="HS42" s="56"/>
      <c r="HT42" s="56"/>
      <c r="HU42" s="56"/>
      <c r="HV42" s="56"/>
      <c r="HW42" s="56"/>
      <c r="HX42" s="56"/>
      <c r="HY42" s="56"/>
    </row>
    <row r="43" spans="1:233" ht="1.5" customHeight="1">
      <c r="A43" s="56"/>
      <c r="B43" s="56"/>
      <c r="C43" s="56"/>
      <c r="D43" s="56"/>
      <c r="E43" s="56"/>
      <c r="F43" s="56"/>
      <c r="G43" s="56"/>
      <c r="H43" s="56"/>
      <c r="I43" s="56"/>
      <c r="J43" s="56"/>
      <c r="K43" s="56"/>
      <c r="L43" s="56"/>
      <c r="M43" s="56"/>
      <c r="N43" s="56"/>
      <c r="O43" s="56"/>
      <c r="P43" s="56"/>
      <c r="Q43" s="56"/>
      <c r="R43" s="56"/>
      <c r="S43" s="56"/>
      <c r="T43" s="56"/>
      <c r="U43" s="56"/>
      <c r="V43" s="56"/>
      <c r="W43" s="56"/>
      <c r="X43" s="56"/>
      <c r="Y43" s="56"/>
      <c r="Z43" s="56"/>
      <c r="AA43" s="56"/>
      <c r="AB43" s="56"/>
      <c r="AC43" s="56"/>
      <c r="AD43" s="56"/>
      <c r="AE43" s="56"/>
      <c r="AF43" s="56"/>
      <c r="AG43" s="56"/>
      <c r="AH43" s="56"/>
      <c r="AI43" s="56"/>
      <c r="AJ43" s="56"/>
      <c r="AK43" s="56"/>
      <c r="AL43" s="56"/>
      <c r="AM43" s="56"/>
      <c r="AN43" s="56"/>
      <c r="AO43" s="56"/>
      <c r="AP43" s="56"/>
      <c r="AQ43" s="56"/>
      <c r="AR43" s="56"/>
      <c r="AS43" s="56"/>
      <c r="AT43" s="56"/>
      <c r="AU43" s="56"/>
      <c r="AV43" s="56"/>
      <c r="AW43" s="56"/>
      <c r="AX43" s="56"/>
      <c r="AY43" s="56"/>
      <c r="AZ43" s="56"/>
      <c r="BA43" s="56"/>
      <c r="BB43" s="56"/>
      <c r="BC43" s="56"/>
      <c r="BD43" s="56"/>
      <c r="BE43" s="56">
        <f t="shared" si="32"/>
        <v>15000</v>
      </c>
      <c r="BF43" s="56">
        <f t="shared" si="32"/>
        <v>15000</v>
      </c>
      <c r="BG43" s="56">
        <f t="shared" si="31"/>
        <v>15000</v>
      </c>
      <c r="BH43" s="56">
        <f t="shared" si="30"/>
        <v>15000</v>
      </c>
      <c r="BI43" s="56">
        <f t="shared" si="29"/>
        <v>15000</v>
      </c>
      <c r="BJ43" s="56">
        <f t="shared" si="29"/>
        <v>15000</v>
      </c>
      <c r="BK43" s="56">
        <f t="shared" si="29"/>
        <v>15000</v>
      </c>
      <c r="BL43" s="56">
        <f t="shared" si="1"/>
        <v>15000</v>
      </c>
      <c r="BM43" s="56">
        <f t="shared" si="0"/>
        <v>15000</v>
      </c>
      <c r="BN43" s="56">
        <f t="shared" si="28"/>
        <v>15000</v>
      </c>
      <c r="BO43" s="56">
        <f t="shared" si="28"/>
        <v>15000</v>
      </c>
      <c r="BP43" s="56">
        <f t="shared" si="28"/>
        <v>15000</v>
      </c>
      <c r="BQ43" s="56">
        <f t="shared" si="28"/>
        <v>15000</v>
      </c>
      <c r="BR43" s="56">
        <f t="shared" si="5"/>
        <v>15000</v>
      </c>
      <c r="BS43" s="56">
        <f t="shared" si="6"/>
        <v>15000</v>
      </c>
      <c r="BT43" s="56">
        <f t="shared" si="8"/>
        <v>15000</v>
      </c>
      <c r="BU43" s="56">
        <f t="shared" si="10"/>
        <v>15000</v>
      </c>
      <c r="BV43" s="56">
        <f t="shared" si="12"/>
        <v>15000</v>
      </c>
      <c r="BW43" s="56">
        <f t="shared" si="13"/>
        <v>15000</v>
      </c>
      <c r="BX43" s="56">
        <f t="shared" si="14"/>
        <v>15000</v>
      </c>
      <c r="BY43" s="56">
        <f t="shared" si="15"/>
        <v>15000</v>
      </c>
      <c r="BZ43" s="56">
        <f t="shared" si="18"/>
        <v>15000</v>
      </c>
      <c r="CA43" s="56">
        <f t="shared" si="22"/>
        <v>15000</v>
      </c>
      <c r="CB43" s="56">
        <f t="shared" si="22"/>
        <v>15000</v>
      </c>
      <c r="CC43" s="56">
        <f t="shared" si="22"/>
        <v>15000</v>
      </c>
      <c r="CD43" s="56">
        <f t="shared" si="27"/>
        <v>15000</v>
      </c>
      <c r="CE43" s="56">
        <f t="shared" si="27"/>
        <v>15000</v>
      </c>
      <c r="CF43" s="56">
        <f t="shared" si="27"/>
        <v>15000</v>
      </c>
      <c r="CG43" s="56">
        <f t="shared" si="27"/>
        <v>15000</v>
      </c>
      <c r="CH43" s="56">
        <f t="shared" si="26"/>
        <v>15000</v>
      </c>
      <c r="CI43" s="56">
        <f t="shared" si="23"/>
        <v>15000</v>
      </c>
      <c r="CJ43" s="56">
        <f t="shared" si="20"/>
        <v>15000</v>
      </c>
      <c r="CK43" s="56">
        <f t="shared" si="20"/>
        <v>15000</v>
      </c>
      <c r="CL43" s="56">
        <f t="shared" si="19"/>
        <v>15000</v>
      </c>
      <c r="CM43" s="56">
        <f t="shared" si="19"/>
        <v>15000</v>
      </c>
      <c r="CN43" s="56">
        <f t="shared" si="19"/>
        <v>15000</v>
      </c>
      <c r="CO43" s="56">
        <f t="shared" si="16"/>
        <v>15000</v>
      </c>
      <c r="CP43" s="56">
        <f t="shared" si="33"/>
        <v>15000</v>
      </c>
      <c r="CQ43" s="56">
        <f t="shared" si="33"/>
        <v>15000</v>
      </c>
      <c r="CR43" s="56"/>
      <c r="CS43" s="56"/>
      <c r="CT43" s="56"/>
      <c r="CU43" s="56"/>
      <c r="CV43" s="56"/>
      <c r="CW43" s="56"/>
      <c r="CX43" s="56"/>
      <c r="CY43" s="56"/>
      <c r="CZ43" s="56"/>
      <c r="DA43" s="56"/>
      <c r="DB43" s="56"/>
      <c r="DC43" s="56"/>
      <c r="DD43" s="56"/>
      <c r="DE43" s="56"/>
      <c r="DF43" s="56"/>
      <c r="DG43" s="56"/>
      <c r="DH43" s="56"/>
      <c r="DI43" s="56"/>
      <c r="DJ43" s="56"/>
      <c r="DK43" s="56"/>
      <c r="DL43" s="56"/>
      <c r="DM43" s="56"/>
      <c r="DN43" s="56"/>
      <c r="DO43" s="56"/>
      <c r="DP43" s="56"/>
      <c r="DQ43" s="56"/>
      <c r="DR43" s="56"/>
      <c r="DS43" s="56"/>
      <c r="DT43" s="56"/>
      <c r="DU43" s="56"/>
      <c r="DV43" s="56"/>
      <c r="DW43" s="56"/>
      <c r="DX43" s="56"/>
      <c r="DY43" s="56"/>
      <c r="DZ43" s="56"/>
      <c r="EA43" s="56"/>
      <c r="EB43" s="56"/>
      <c r="EC43" s="56"/>
      <c r="ED43" s="56"/>
      <c r="EE43" s="56"/>
      <c r="EF43" s="56"/>
      <c r="EG43" s="56"/>
      <c r="EH43" s="56"/>
      <c r="EI43" s="56"/>
      <c r="EJ43" s="56"/>
      <c r="EK43" s="56"/>
      <c r="EL43" s="56"/>
      <c r="EM43" s="56"/>
      <c r="EN43" s="56"/>
      <c r="EO43" s="56"/>
      <c r="EP43" s="56"/>
      <c r="EQ43" s="56"/>
      <c r="ER43" s="56"/>
      <c r="ES43" s="56"/>
      <c r="ET43" s="56"/>
      <c r="EU43" s="56"/>
      <c r="EV43" s="56"/>
      <c r="EW43" s="56"/>
      <c r="EX43" s="56"/>
      <c r="EY43" s="56"/>
      <c r="EZ43" s="56"/>
      <c r="FA43" s="56"/>
      <c r="FB43" s="56"/>
      <c r="FC43" s="56"/>
      <c r="FD43" s="56"/>
      <c r="FE43" s="56"/>
      <c r="FF43" s="56"/>
      <c r="FG43" s="56"/>
      <c r="FH43" s="56"/>
      <c r="FI43" s="56"/>
      <c r="FJ43" s="56"/>
      <c r="FK43" s="56"/>
      <c r="FL43" s="56"/>
      <c r="FM43" s="56"/>
      <c r="FN43" s="56"/>
      <c r="FO43" s="56"/>
      <c r="FP43" s="56"/>
      <c r="FQ43" s="56"/>
      <c r="FR43" s="56"/>
      <c r="FS43" s="56"/>
      <c r="FT43" s="56"/>
      <c r="FU43" s="56"/>
      <c r="FV43" s="56"/>
      <c r="FW43" s="56"/>
      <c r="FX43" s="56"/>
      <c r="FY43" s="56"/>
      <c r="FZ43" s="56"/>
      <c r="GA43" s="56"/>
      <c r="GB43" s="56"/>
      <c r="GC43" s="56"/>
      <c r="GD43" s="56"/>
      <c r="GE43" s="56"/>
      <c r="GF43" s="56"/>
      <c r="GG43" s="56"/>
      <c r="GH43" s="56"/>
      <c r="GI43" s="56"/>
      <c r="GJ43" s="56"/>
      <c r="GK43" s="56"/>
      <c r="GL43" s="56"/>
      <c r="GM43" s="56"/>
      <c r="GN43" s="56"/>
      <c r="GO43" s="56"/>
      <c r="GP43" s="56"/>
      <c r="GQ43" s="56"/>
      <c r="GR43" s="56"/>
      <c r="GS43" s="56"/>
      <c r="GT43" s="56"/>
      <c r="GU43" s="56"/>
      <c r="GV43" s="56"/>
      <c r="GW43" s="56"/>
      <c r="GX43" s="56"/>
      <c r="GY43" s="56"/>
      <c r="GZ43" s="56"/>
      <c r="HA43" s="56"/>
      <c r="HB43" s="56"/>
      <c r="HC43" s="56"/>
      <c r="HD43" s="56"/>
      <c r="HE43" s="56"/>
      <c r="HF43" s="56"/>
      <c r="HG43" s="56"/>
      <c r="HH43" s="56"/>
      <c r="HI43" s="56"/>
      <c r="HJ43" s="56"/>
      <c r="HK43" s="56"/>
      <c r="HL43" s="56"/>
      <c r="HM43" s="56"/>
      <c r="HN43" s="56"/>
      <c r="HO43" s="56"/>
      <c r="HP43" s="56"/>
      <c r="HQ43" s="56"/>
      <c r="HR43" s="56"/>
      <c r="HS43" s="56"/>
      <c r="HT43" s="56"/>
      <c r="HU43" s="56"/>
      <c r="HV43" s="56"/>
      <c r="HW43" s="56"/>
      <c r="HX43" s="56"/>
      <c r="HY43" s="56"/>
    </row>
    <row r="44" spans="1:233" ht="1.5" customHeight="1">
      <c r="A44" s="56"/>
      <c r="B44" s="56"/>
      <c r="C44" s="56"/>
      <c r="D44" s="56"/>
      <c r="E44" s="56"/>
      <c r="F44" s="56"/>
      <c r="G44" s="56"/>
      <c r="H44" s="56"/>
      <c r="I44" s="56"/>
      <c r="J44" s="56"/>
      <c r="K44" s="56"/>
      <c r="L44" s="56"/>
      <c r="M44" s="56"/>
      <c r="N44" s="56"/>
      <c r="O44" s="56"/>
      <c r="P44" s="56"/>
      <c r="Q44" s="56"/>
      <c r="R44" s="56"/>
      <c r="S44" s="56"/>
      <c r="T44" s="56"/>
      <c r="U44" s="56"/>
      <c r="V44" s="56"/>
      <c r="W44" s="56"/>
      <c r="X44" s="56"/>
      <c r="Y44" s="56"/>
      <c r="Z44" s="56"/>
      <c r="AA44" s="56"/>
      <c r="AB44" s="56"/>
      <c r="AC44" s="56"/>
      <c r="AD44" s="56"/>
      <c r="AE44" s="56"/>
      <c r="AF44" s="56"/>
      <c r="AG44" s="56"/>
      <c r="AH44" s="56"/>
      <c r="AI44" s="56"/>
      <c r="AJ44" s="56"/>
      <c r="AK44" s="56"/>
      <c r="AL44" s="56"/>
      <c r="AM44" s="56"/>
      <c r="AN44" s="56"/>
      <c r="AO44" s="56"/>
      <c r="AP44" s="56"/>
      <c r="AQ44" s="56"/>
      <c r="AR44" s="56"/>
      <c r="AS44" s="56"/>
      <c r="AT44" s="56"/>
      <c r="AU44" s="56"/>
      <c r="AV44" s="56"/>
      <c r="AW44" s="56"/>
      <c r="AX44" s="56"/>
      <c r="AY44" s="56"/>
      <c r="AZ44" s="56"/>
      <c r="BA44" s="56"/>
      <c r="BB44" s="56"/>
      <c r="BC44" s="56"/>
      <c r="BD44" s="56"/>
      <c r="BE44" s="56">
        <f t="shared" si="32"/>
        <v>15000</v>
      </c>
      <c r="BF44" s="56">
        <f t="shared" si="32"/>
        <v>15000</v>
      </c>
      <c r="BG44" s="56">
        <f t="shared" si="31"/>
        <v>15000</v>
      </c>
      <c r="BH44" s="56">
        <f t="shared" si="30"/>
        <v>15000</v>
      </c>
      <c r="BI44" s="56">
        <f t="shared" si="29"/>
        <v>15000</v>
      </c>
      <c r="BJ44" s="56">
        <f t="shared" si="29"/>
        <v>15000</v>
      </c>
      <c r="BK44" s="56">
        <f t="shared" si="29"/>
        <v>15000</v>
      </c>
      <c r="BL44" s="56">
        <f t="shared" si="1"/>
        <v>15000</v>
      </c>
      <c r="BM44" s="56">
        <f t="shared" si="0"/>
        <v>15000</v>
      </c>
      <c r="BN44" s="56">
        <f t="shared" si="28"/>
        <v>15000</v>
      </c>
      <c r="BO44" s="56">
        <f t="shared" si="28"/>
        <v>15000</v>
      </c>
      <c r="BP44" s="56">
        <f t="shared" si="28"/>
        <v>15000</v>
      </c>
      <c r="BQ44" s="56">
        <f t="shared" si="28"/>
        <v>15000</v>
      </c>
      <c r="BR44" s="56">
        <f t="shared" si="5"/>
        <v>15000</v>
      </c>
      <c r="BS44" s="56">
        <f t="shared" si="6"/>
        <v>15000</v>
      </c>
      <c r="BT44" s="56">
        <f t="shared" si="8"/>
        <v>15000</v>
      </c>
      <c r="BU44" s="56">
        <f t="shared" si="10"/>
        <v>15000</v>
      </c>
      <c r="BV44" s="56">
        <f t="shared" si="12"/>
        <v>15000</v>
      </c>
      <c r="BW44" s="56">
        <f t="shared" si="13"/>
        <v>15000</v>
      </c>
      <c r="BX44" s="56">
        <f t="shared" si="14"/>
        <v>15000</v>
      </c>
      <c r="BY44" s="56">
        <f t="shared" si="15"/>
        <v>15000</v>
      </c>
      <c r="BZ44" s="56">
        <f t="shared" si="18"/>
        <v>15000</v>
      </c>
      <c r="CA44" s="56">
        <f t="shared" si="22"/>
        <v>15000</v>
      </c>
      <c r="CB44" s="56">
        <f t="shared" si="22"/>
        <v>15000</v>
      </c>
      <c r="CC44" s="56">
        <f t="shared" si="22"/>
        <v>15000</v>
      </c>
      <c r="CD44" s="56">
        <f t="shared" si="27"/>
        <v>15000</v>
      </c>
      <c r="CE44" s="56">
        <f t="shared" si="27"/>
        <v>15000</v>
      </c>
      <c r="CF44" s="56">
        <f t="shared" si="27"/>
        <v>15000</v>
      </c>
      <c r="CG44" s="56">
        <f t="shared" si="27"/>
        <v>15000</v>
      </c>
      <c r="CH44" s="56">
        <f t="shared" si="26"/>
        <v>15000</v>
      </c>
      <c r="CI44" s="56">
        <f t="shared" si="23"/>
        <v>15000</v>
      </c>
      <c r="CJ44" s="56">
        <f t="shared" si="20"/>
        <v>15000</v>
      </c>
      <c r="CK44" s="56">
        <f t="shared" si="20"/>
        <v>15000</v>
      </c>
      <c r="CL44" s="56">
        <f t="shared" si="19"/>
        <v>15000</v>
      </c>
      <c r="CM44" s="56">
        <f t="shared" si="19"/>
        <v>15000</v>
      </c>
      <c r="CN44" s="56">
        <f t="shared" si="19"/>
        <v>15000</v>
      </c>
      <c r="CO44" s="56">
        <f t="shared" si="16"/>
        <v>15000</v>
      </c>
      <c r="CP44" s="56">
        <f t="shared" si="33"/>
        <v>15000</v>
      </c>
      <c r="CQ44" s="56">
        <f t="shared" si="33"/>
        <v>15000</v>
      </c>
      <c r="CR44" s="56"/>
      <c r="CS44" s="56"/>
      <c r="CT44" s="56"/>
      <c r="CU44" s="56"/>
      <c r="CV44" s="56"/>
      <c r="CW44" s="56"/>
      <c r="CX44" s="56"/>
      <c r="CY44" s="56"/>
      <c r="CZ44" s="56"/>
      <c r="DA44" s="56"/>
      <c r="DB44" s="56"/>
      <c r="DC44" s="56"/>
      <c r="DD44" s="56"/>
      <c r="DE44" s="56"/>
      <c r="DF44" s="56"/>
      <c r="DG44" s="56"/>
      <c r="DH44" s="56"/>
      <c r="DI44" s="56"/>
      <c r="DJ44" s="56"/>
      <c r="DK44" s="56"/>
      <c r="DL44" s="56"/>
      <c r="DM44" s="56"/>
      <c r="DN44" s="56"/>
      <c r="DO44" s="56"/>
      <c r="DP44" s="56"/>
      <c r="DQ44" s="56"/>
      <c r="DR44" s="56"/>
      <c r="DS44" s="56"/>
      <c r="DT44" s="56"/>
      <c r="DU44" s="56"/>
      <c r="DV44" s="56"/>
      <c r="DW44" s="56"/>
      <c r="DX44" s="56"/>
      <c r="DY44" s="56"/>
      <c r="DZ44" s="56"/>
      <c r="EA44" s="56"/>
      <c r="EB44" s="56"/>
      <c r="EC44" s="56"/>
      <c r="ED44" s="56"/>
      <c r="EE44" s="56"/>
      <c r="EF44" s="56"/>
      <c r="EG44" s="56"/>
      <c r="EH44" s="56"/>
      <c r="EI44" s="56"/>
      <c r="EJ44" s="56"/>
      <c r="EK44" s="56"/>
      <c r="EL44" s="56"/>
      <c r="EM44" s="56"/>
      <c r="EN44" s="56"/>
      <c r="EO44" s="56"/>
      <c r="EP44" s="56"/>
      <c r="EQ44" s="56"/>
      <c r="ER44" s="56"/>
      <c r="ES44" s="56"/>
      <c r="ET44" s="56"/>
      <c r="EU44" s="56"/>
      <c r="EV44" s="56"/>
      <c r="EW44" s="56"/>
      <c r="EX44" s="56"/>
      <c r="EY44" s="56"/>
      <c r="EZ44" s="56"/>
      <c r="FA44" s="56"/>
      <c r="FB44" s="56"/>
      <c r="FC44" s="56"/>
      <c r="FD44" s="56"/>
      <c r="FE44" s="56"/>
      <c r="FF44" s="56"/>
      <c r="FG44" s="56"/>
      <c r="FH44" s="56"/>
      <c r="FI44" s="56"/>
      <c r="FJ44" s="56"/>
      <c r="FK44" s="56"/>
      <c r="FL44" s="56"/>
      <c r="FM44" s="56"/>
      <c r="FN44" s="56"/>
      <c r="FO44" s="56"/>
      <c r="FP44" s="56"/>
      <c r="FQ44" s="56"/>
      <c r="FR44" s="56"/>
      <c r="FS44" s="56"/>
      <c r="FT44" s="56"/>
      <c r="FU44" s="56"/>
      <c r="FV44" s="56"/>
      <c r="FW44" s="56"/>
      <c r="FX44" s="56"/>
      <c r="FY44" s="56"/>
      <c r="FZ44" s="56"/>
      <c r="GA44" s="56"/>
      <c r="GB44" s="56"/>
      <c r="GC44" s="56"/>
      <c r="GD44" s="56"/>
      <c r="GE44" s="56"/>
      <c r="GF44" s="56"/>
      <c r="GG44" s="56"/>
      <c r="GH44" s="56"/>
      <c r="GI44" s="56"/>
      <c r="GJ44" s="56"/>
      <c r="GK44" s="56"/>
      <c r="GL44" s="56"/>
      <c r="GM44" s="56"/>
      <c r="GN44" s="56"/>
      <c r="GO44" s="56"/>
      <c r="GP44" s="56"/>
      <c r="GQ44" s="56"/>
      <c r="GR44" s="56"/>
      <c r="GS44" s="56"/>
      <c r="GT44" s="56"/>
      <c r="GU44" s="56"/>
      <c r="GV44" s="56"/>
      <c r="GW44" s="56"/>
      <c r="GX44" s="56"/>
      <c r="GY44" s="56"/>
      <c r="GZ44" s="56"/>
      <c r="HA44" s="56"/>
      <c r="HB44" s="56"/>
      <c r="HC44" s="56"/>
      <c r="HD44" s="56"/>
      <c r="HE44" s="56"/>
      <c r="HF44" s="56"/>
      <c r="HG44" s="56"/>
      <c r="HH44" s="56"/>
      <c r="HI44" s="56"/>
      <c r="HJ44" s="56"/>
      <c r="HK44" s="56"/>
      <c r="HL44" s="56"/>
      <c r="HM44" s="56"/>
      <c r="HN44" s="56"/>
      <c r="HO44" s="56"/>
      <c r="HP44" s="56"/>
      <c r="HQ44" s="56"/>
      <c r="HR44" s="56"/>
      <c r="HS44" s="56"/>
      <c r="HT44" s="56"/>
      <c r="HU44" s="56"/>
      <c r="HV44" s="56"/>
      <c r="HW44" s="56"/>
      <c r="HX44" s="56"/>
      <c r="HY44" s="56"/>
    </row>
    <row r="45" spans="1:233" ht="1.5" customHeight="1">
      <c r="A45" s="56"/>
      <c r="B45" s="56"/>
      <c r="C45" s="56"/>
      <c r="D45" s="56"/>
      <c r="E45" s="56"/>
      <c r="F45" s="56"/>
      <c r="G45" s="56"/>
      <c r="H45" s="56"/>
      <c r="I45" s="56"/>
      <c r="J45" s="56"/>
      <c r="K45" s="56"/>
      <c r="L45" s="56"/>
      <c r="M45" s="56"/>
      <c r="N45" s="56"/>
      <c r="O45" s="56"/>
      <c r="P45" s="56"/>
      <c r="Q45" s="56"/>
      <c r="R45" s="56"/>
      <c r="S45" s="56"/>
      <c r="T45" s="56"/>
      <c r="U45" s="56"/>
      <c r="V45" s="56"/>
      <c r="W45" s="56"/>
      <c r="X45" s="56"/>
      <c r="Y45" s="56"/>
      <c r="Z45" s="56"/>
      <c r="AA45" s="56"/>
      <c r="AB45" s="56"/>
      <c r="AC45" s="56"/>
      <c r="AD45" s="56"/>
      <c r="AE45" s="56"/>
      <c r="AF45" s="56"/>
      <c r="AG45" s="56"/>
      <c r="AH45" s="56"/>
      <c r="AI45" s="56"/>
      <c r="AJ45" s="56"/>
      <c r="AK45" s="56"/>
      <c r="AL45" s="56"/>
      <c r="AM45" s="56"/>
      <c r="AN45" s="56"/>
      <c r="AO45" s="56"/>
      <c r="AP45" s="56"/>
      <c r="AQ45" s="56"/>
      <c r="AR45" s="56"/>
      <c r="AS45" s="56"/>
      <c r="AT45" s="56"/>
      <c r="AU45" s="56"/>
      <c r="AV45" s="56"/>
      <c r="AW45" s="56"/>
      <c r="AX45" s="56"/>
      <c r="AY45" s="56"/>
      <c r="AZ45" s="56"/>
      <c r="BA45" s="56"/>
      <c r="BB45" s="56"/>
      <c r="BC45" s="56"/>
      <c r="BD45" s="56"/>
      <c r="BE45" s="56">
        <f t="shared" si="32"/>
        <v>15000</v>
      </c>
      <c r="BF45" s="56">
        <f t="shared" si="32"/>
        <v>15000</v>
      </c>
      <c r="BG45" s="56">
        <f t="shared" si="31"/>
        <v>15000</v>
      </c>
      <c r="BH45" s="56">
        <f t="shared" si="30"/>
        <v>15000</v>
      </c>
      <c r="BI45" s="56">
        <f t="shared" si="29"/>
        <v>15000</v>
      </c>
      <c r="BJ45" s="56">
        <f t="shared" si="29"/>
        <v>15000</v>
      </c>
      <c r="BK45" s="56">
        <f t="shared" si="29"/>
        <v>15000</v>
      </c>
      <c r="BL45" s="56">
        <f t="shared" si="1"/>
        <v>15000</v>
      </c>
      <c r="BM45" s="56">
        <f t="shared" ref="BK45:BM65" si="34">JK</f>
        <v>15000</v>
      </c>
      <c r="BN45" s="56">
        <f t="shared" si="28"/>
        <v>15000</v>
      </c>
      <c r="BO45" s="56">
        <f t="shared" si="28"/>
        <v>15000</v>
      </c>
      <c r="BP45" s="56">
        <f t="shared" si="28"/>
        <v>15000</v>
      </c>
      <c r="BQ45" s="56">
        <f t="shared" si="28"/>
        <v>15000</v>
      </c>
      <c r="BR45" s="56">
        <f t="shared" si="5"/>
        <v>15000</v>
      </c>
      <c r="BS45" s="56">
        <f t="shared" si="6"/>
        <v>15000</v>
      </c>
      <c r="BT45" s="56">
        <f t="shared" si="8"/>
        <v>15000</v>
      </c>
      <c r="BU45" s="56">
        <f t="shared" si="10"/>
        <v>15000</v>
      </c>
      <c r="BV45" s="56">
        <f t="shared" si="12"/>
        <v>15000</v>
      </c>
      <c r="BW45" s="56">
        <f t="shared" si="13"/>
        <v>15000</v>
      </c>
      <c r="BX45" s="56">
        <f t="shared" si="14"/>
        <v>15000</v>
      </c>
      <c r="BY45" s="56">
        <f t="shared" si="15"/>
        <v>15000</v>
      </c>
      <c r="BZ45" s="56">
        <f t="shared" si="18"/>
        <v>15000</v>
      </c>
      <c r="CA45" s="56">
        <f t="shared" si="22"/>
        <v>15000</v>
      </c>
      <c r="CB45" s="56">
        <f t="shared" si="22"/>
        <v>15000</v>
      </c>
      <c r="CC45" s="56">
        <f t="shared" si="22"/>
        <v>15000</v>
      </c>
      <c r="CD45" s="56">
        <f t="shared" si="27"/>
        <v>15000</v>
      </c>
      <c r="CE45" s="56">
        <f t="shared" si="27"/>
        <v>15000</v>
      </c>
      <c r="CF45" s="56">
        <f t="shared" si="27"/>
        <v>15000</v>
      </c>
      <c r="CG45" s="56">
        <f t="shared" si="27"/>
        <v>15000</v>
      </c>
      <c r="CH45" s="56">
        <f t="shared" si="26"/>
        <v>15000</v>
      </c>
      <c r="CI45" s="56">
        <f t="shared" si="23"/>
        <v>15000</v>
      </c>
      <c r="CJ45" s="56">
        <f t="shared" si="20"/>
        <v>15000</v>
      </c>
      <c r="CK45" s="56">
        <f t="shared" si="20"/>
        <v>15000</v>
      </c>
      <c r="CL45" s="56">
        <f t="shared" si="19"/>
        <v>15000</v>
      </c>
      <c r="CM45" s="56">
        <f t="shared" si="19"/>
        <v>15000</v>
      </c>
      <c r="CN45" s="56">
        <f t="shared" si="19"/>
        <v>15000</v>
      </c>
      <c r="CO45" s="56">
        <f t="shared" si="16"/>
        <v>15000</v>
      </c>
      <c r="CP45" s="56">
        <f t="shared" si="33"/>
        <v>15000</v>
      </c>
      <c r="CQ45" s="56">
        <f t="shared" si="33"/>
        <v>15000</v>
      </c>
      <c r="CR45" s="56"/>
      <c r="CS45" s="56"/>
      <c r="CT45" s="56"/>
      <c r="CU45" s="56"/>
      <c r="CV45" s="56"/>
      <c r="CW45" s="56"/>
      <c r="CX45" s="56"/>
      <c r="CY45" s="56"/>
      <c r="CZ45" s="56"/>
      <c r="DA45" s="56"/>
      <c r="DB45" s="56"/>
      <c r="DC45" s="56"/>
      <c r="DD45" s="56"/>
      <c r="DE45" s="56"/>
      <c r="DF45" s="56"/>
      <c r="DG45" s="56"/>
      <c r="DH45" s="56"/>
      <c r="DI45" s="56"/>
      <c r="DJ45" s="56"/>
      <c r="DK45" s="56"/>
      <c r="DL45" s="56"/>
      <c r="DM45" s="56"/>
      <c r="DN45" s="56"/>
      <c r="DO45" s="56"/>
      <c r="DP45" s="56"/>
      <c r="DQ45" s="56"/>
      <c r="DR45" s="56"/>
      <c r="DS45" s="56"/>
      <c r="DT45" s="56"/>
      <c r="DU45" s="56"/>
      <c r="DV45" s="56"/>
      <c r="DW45" s="56"/>
      <c r="DX45" s="56"/>
      <c r="DY45" s="56"/>
      <c r="DZ45" s="56"/>
      <c r="EA45" s="56"/>
      <c r="EB45" s="56"/>
      <c r="EC45" s="56"/>
      <c r="ED45" s="56"/>
      <c r="EE45" s="56"/>
      <c r="EF45" s="56"/>
      <c r="EG45" s="56"/>
      <c r="EH45" s="56"/>
      <c r="EI45" s="56"/>
      <c r="EJ45" s="56"/>
      <c r="EK45" s="56"/>
      <c r="EL45" s="56"/>
      <c r="EM45" s="56"/>
      <c r="EN45" s="56"/>
      <c r="EO45" s="56"/>
      <c r="EP45" s="56"/>
      <c r="EQ45" s="56"/>
      <c r="ER45" s="56"/>
      <c r="ES45" s="56"/>
      <c r="ET45" s="56"/>
      <c r="EU45" s="56"/>
      <c r="EV45" s="56"/>
      <c r="EW45" s="56"/>
      <c r="EX45" s="56"/>
      <c r="EY45" s="56"/>
      <c r="EZ45" s="56"/>
      <c r="FA45" s="56"/>
      <c r="FB45" s="56"/>
      <c r="FC45" s="56"/>
      <c r="FD45" s="56"/>
      <c r="FE45" s="56"/>
      <c r="FF45" s="56"/>
      <c r="FG45" s="56"/>
      <c r="FH45" s="56"/>
      <c r="FI45" s="56"/>
      <c r="FJ45" s="56"/>
      <c r="FK45" s="56"/>
      <c r="FL45" s="56"/>
      <c r="FM45" s="56"/>
      <c r="FN45" s="56"/>
      <c r="FO45" s="56"/>
      <c r="FP45" s="56"/>
      <c r="FQ45" s="56"/>
      <c r="FR45" s="56"/>
      <c r="FS45" s="56"/>
      <c r="FT45" s="56"/>
      <c r="FU45" s="56"/>
      <c r="FV45" s="56"/>
      <c r="FW45" s="56"/>
      <c r="FX45" s="56"/>
      <c r="FY45" s="56"/>
      <c r="FZ45" s="56"/>
      <c r="GA45" s="56"/>
      <c r="GB45" s="56"/>
      <c r="GC45" s="56"/>
      <c r="GD45" s="56"/>
      <c r="GE45" s="56"/>
      <c r="GF45" s="56"/>
      <c r="GG45" s="56"/>
      <c r="GH45" s="56"/>
      <c r="GI45" s="56"/>
      <c r="GJ45" s="56"/>
      <c r="GK45" s="56"/>
      <c r="GL45" s="56"/>
      <c r="GM45" s="56"/>
      <c r="GN45" s="56"/>
      <c r="GO45" s="56"/>
      <c r="GP45" s="56"/>
      <c r="GQ45" s="56"/>
      <c r="GR45" s="56"/>
      <c r="GS45" s="56"/>
      <c r="GT45" s="56"/>
      <c r="GU45" s="56"/>
      <c r="GV45" s="56"/>
      <c r="GW45" s="56"/>
      <c r="GX45" s="56"/>
      <c r="GY45" s="56"/>
      <c r="GZ45" s="56"/>
      <c r="HA45" s="56"/>
      <c r="HB45" s="56"/>
      <c r="HC45" s="56"/>
      <c r="HD45" s="56"/>
      <c r="HE45" s="56"/>
      <c r="HF45" s="56"/>
      <c r="HG45" s="56"/>
      <c r="HH45" s="56"/>
      <c r="HI45" s="56"/>
      <c r="HJ45" s="56"/>
      <c r="HK45" s="56"/>
      <c r="HL45" s="56"/>
      <c r="HM45" s="56"/>
      <c r="HN45" s="56"/>
      <c r="HO45" s="56"/>
      <c r="HP45" s="56"/>
      <c r="HQ45" s="56"/>
      <c r="HR45" s="56"/>
      <c r="HS45" s="56"/>
      <c r="HT45" s="56"/>
      <c r="HU45" s="56"/>
      <c r="HV45" s="56"/>
      <c r="HW45" s="56"/>
      <c r="HX45" s="56"/>
      <c r="HY45" s="56"/>
    </row>
    <row r="46" spans="1:233" ht="1.5" customHeight="1">
      <c r="A46" s="56"/>
      <c r="B46" s="56"/>
      <c r="C46" s="56"/>
      <c r="D46" s="56"/>
      <c r="E46" s="56"/>
      <c r="F46" s="56"/>
      <c r="G46" s="56"/>
      <c r="H46" s="56"/>
      <c r="I46" s="56"/>
      <c r="J46" s="56"/>
      <c r="K46" s="56"/>
      <c r="L46" s="56"/>
      <c r="M46" s="56"/>
      <c r="N46" s="56"/>
      <c r="O46" s="56"/>
      <c r="P46" s="56"/>
      <c r="Q46" s="56"/>
      <c r="R46" s="56"/>
      <c r="S46" s="56"/>
      <c r="T46" s="56"/>
      <c r="U46" s="56"/>
      <c r="V46" s="56"/>
      <c r="W46" s="56"/>
      <c r="X46" s="56"/>
      <c r="Y46" s="56"/>
      <c r="Z46" s="56"/>
      <c r="AA46" s="56"/>
      <c r="AB46" s="56"/>
      <c r="AC46" s="56"/>
      <c r="AD46" s="56"/>
      <c r="AE46" s="56"/>
      <c r="AF46" s="56"/>
      <c r="AG46" s="56"/>
      <c r="AH46" s="56"/>
      <c r="AI46" s="56"/>
      <c r="AJ46" s="56"/>
      <c r="AK46" s="56"/>
      <c r="AL46" s="56"/>
      <c r="AM46" s="56"/>
      <c r="AN46" s="56"/>
      <c r="AO46" s="56"/>
      <c r="AP46" s="56"/>
      <c r="AQ46" s="56"/>
      <c r="AR46" s="56"/>
      <c r="AS46" s="56"/>
      <c r="AT46" s="56"/>
      <c r="AU46" s="56"/>
      <c r="AV46" s="56"/>
      <c r="AW46" s="56"/>
      <c r="AX46" s="56"/>
      <c r="AY46" s="56"/>
      <c r="AZ46" s="56"/>
      <c r="BA46" s="56"/>
      <c r="BB46" s="56"/>
      <c r="BC46" s="56"/>
      <c r="BD46" s="56"/>
      <c r="BE46" s="56">
        <f t="shared" si="32"/>
        <v>15000</v>
      </c>
      <c r="BF46" s="56">
        <f t="shared" si="32"/>
        <v>15000</v>
      </c>
      <c r="BG46" s="56">
        <f t="shared" si="31"/>
        <v>15000</v>
      </c>
      <c r="BH46" s="56">
        <f t="shared" si="30"/>
        <v>15000</v>
      </c>
      <c r="BI46" s="56">
        <f t="shared" si="29"/>
        <v>15000</v>
      </c>
      <c r="BJ46" s="56">
        <f t="shared" si="29"/>
        <v>15000</v>
      </c>
      <c r="BK46" s="56">
        <f t="shared" si="29"/>
        <v>15000</v>
      </c>
      <c r="BL46" s="56">
        <f t="shared" ref="BJ46:BL64" si="35">JK</f>
        <v>15000</v>
      </c>
      <c r="BM46" s="56">
        <f t="shared" si="34"/>
        <v>15000</v>
      </c>
      <c r="BN46" s="56">
        <f t="shared" si="28"/>
        <v>15000</v>
      </c>
      <c r="BO46" s="56">
        <f t="shared" si="28"/>
        <v>15000</v>
      </c>
      <c r="BP46" s="56">
        <f t="shared" si="28"/>
        <v>15000</v>
      </c>
      <c r="BQ46" s="56">
        <f t="shared" si="28"/>
        <v>15000</v>
      </c>
      <c r="BR46" s="56">
        <f t="shared" si="5"/>
        <v>15000</v>
      </c>
      <c r="BS46" s="56">
        <f t="shared" si="6"/>
        <v>15000</v>
      </c>
      <c r="BT46" s="56">
        <f t="shared" si="8"/>
        <v>15000</v>
      </c>
      <c r="BU46" s="56">
        <f t="shared" si="10"/>
        <v>15000</v>
      </c>
      <c r="BV46" s="56">
        <f t="shared" si="12"/>
        <v>15000</v>
      </c>
      <c r="BW46" s="56">
        <f t="shared" si="13"/>
        <v>15000</v>
      </c>
      <c r="BX46" s="56">
        <f t="shared" si="14"/>
        <v>15000</v>
      </c>
      <c r="BY46" s="56">
        <f t="shared" si="15"/>
        <v>15000</v>
      </c>
      <c r="BZ46" s="56">
        <f t="shared" si="18"/>
        <v>15000</v>
      </c>
      <c r="CA46" s="56">
        <f t="shared" si="22"/>
        <v>15000</v>
      </c>
      <c r="CB46" s="56">
        <f t="shared" si="22"/>
        <v>15000</v>
      </c>
      <c r="CC46" s="56">
        <f t="shared" si="22"/>
        <v>15000</v>
      </c>
      <c r="CD46" s="56">
        <f t="shared" si="27"/>
        <v>15000</v>
      </c>
      <c r="CE46" s="56">
        <f t="shared" si="27"/>
        <v>15000</v>
      </c>
      <c r="CF46" s="56">
        <f t="shared" si="27"/>
        <v>15000</v>
      </c>
      <c r="CG46" s="56">
        <f t="shared" si="27"/>
        <v>15000</v>
      </c>
      <c r="CH46" s="56">
        <f t="shared" si="26"/>
        <v>15000</v>
      </c>
      <c r="CI46" s="56">
        <f t="shared" si="23"/>
        <v>15000</v>
      </c>
      <c r="CJ46" s="56">
        <f t="shared" si="20"/>
        <v>15000</v>
      </c>
      <c r="CK46" s="56">
        <f t="shared" si="20"/>
        <v>15000</v>
      </c>
      <c r="CL46" s="56">
        <f t="shared" si="19"/>
        <v>15000</v>
      </c>
      <c r="CM46" s="56">
        <f t="shared" si="19"/>
        <v>15000</v>
      </c>
      <c r="CN46" s="56">
        <f t="shared" si="19"/>
        <v>15000</v>
      </c>
      <c r="CO46" s="56">
        <f t="shared" si="16"/>
        <v>15000</v>
      </c>
      <c r="CP46" s="56">
        <f>JK</f>
        <v>15000</v>
      </c>
      <c r="CQ46" s="56"/>
      <c r="CR46" s="56"/>
      <c r="CS46" s="56"/>
      <c r="CT46" s="56"/>
      <c r="CU46" s="56"/>
      <c r="CV46" s="56"/>
      <c r="CW46" s="56"/>
      <c r="CX46" s="56"/>
      <c r="CY46" s="56"/>
      <c r="CZ46" s="56"/>
      <c r="DA46" s="56"/>
      <c r="DB46" s="56"/>
      <c r="DC46" s="56"/>
      <c r="DD46" s="56"/>
      <c r="DE46" s="56"/>
      <c r="DF46" s="56"/>
      <c r="DG46" s="56"/>
      <c r="DH46" s="56"/>
      <c r="DI46" s="56"/>
      <c r="DJ46" s="56"/>
      <c r="DK46" s="56"/>
      <c r="DL46" s="56"/>
      <c r="DM46" s="56"/>
      <c r="DN46" s="56"/>
      <c r="DO46" s="56"/>
      <c r="DP46" s="56"/>
      <c r="DQ46" s="56"/>
      <c r="DR46" s="56"/>
      <c r="DS46" s="56"/>
      <c r="DT46" s="56"/>
      <c r="DU46" s="56"/>
      <c r="DV46" s="56"/>
      <c r="DW46" s="56"/>
      <c r="DX46" s="56"/>
      <c r="DY46" s="56"/>
      <c r="DZ46" s="56"/>
      <c r="EA46" s="56"/>
      <c r="EB46" s="56"/>
      <c r="EC46" s="56"/>
      <c r="ED46" s="56"/>
      <c r="EE46" s="56"/>
      <c r="EF46" s="56"/>
      <c r="EG46" s="56"/>
      <c r="EH46" s="56"/>
      <c r="EI46" s="56"/>
      <c r="EJ46" s="56"/>
      <c r="EK46" s="56"/>
      <c r="EL46" s="56"/>
      <c r="EM46" s="56"/>
      <c r="EN46" s="56"/>
      <c r="EO46" s="56"/>
      <c r="EP46" s="56"/>
      <c r="EQ46" s="56"/>
      <c r="ER46" s="56"/>
      <c r="ES46" s="56"/>
      <c r="ET46" s="56"/>
      <c r="EU46" s="56"/>
      <c r="EV46" s="56"/>
      <c r="EW46" s="56"/>
      <c r="EX46" s="56"/>
      <c r="EY46" s="56"/>
      <c r="EZ46" s="56"/>
      <c r="FA46" s="56"/>
      <c r="FB46" s="56"/>
      <c r="FC46" s="56"/>
      <c r="FD46" s="56"/>
      <c r="FE46" s="56"/>
      <c r="FF46" s="56"/>
      <c r="FG46" s="56"/>
      <c r="FH46" s="56"/>
      <c r="FI46" s="56"/>
      <c r="FJ46" s="56"/>
      <c r="FK46" s="56"/>
      <c r="FL46" s="56"/>
      <c r="FM46" s="56"/>
      <c r="FN46" s="56"/>
      <c r="FO46" s="56"/>
      <c r="FP46" s="56"/>
      <c r="FQ46" s="56"/>
      <c r="FR46" s="56"/>
      <c r="FS46" s="56"/>
      <c r="FT46" s="56"/>
      <c r="FU46" s="56"/>
      <c r="FV46" s="56"/>
      <c r="FW46" s="56"/>
      <c r="FX46" s="56"/>
      <c r="FY46" s="56"/>
      <c r="FZ46" s="56"/>
      <c r="GA46" s="56"/>
      <c r="GB46" s="56"/>
      <c r="GC46" s="56"/>
      <c r="GD46" s="56"/>
      <c r="GE46" s="56"/>
      <c r="GF46" s="56"/>
      <c r="GG46" s="56"/>
      <c r="GH46" s="56"/>
      <c r="GI46" s="56"/>
      <c r="GJ46" s="56"/>
      <c r="GK46" s="56"/>
      <c r="GL46" s="56"/>
      <c r="GM46" s="56"/>
      <c r="GN46" s="56"/>
      <c r="GO46" s="56"/>
      <c r="GP46" s="56"/>
      <c r="GQ46" s="56"/>
      <c r="GR46" s="56"/>
      <c r="GS46" s="56"/>
      <c r="GT46" s="56"/>
      <c r="GU46" s="56"/>
      <c r="GV46" s="56"/>
      <c r="GW46" s="56"/>
      <c r="GX46" s="56"/>
      <c r="GY46" s="56"/>
      <c r="GZ46" s="56"/>
      <c r="HA46" s="56"/>
      <c r="HB46" s="56"/>
      <c r="HC46" s="56"/>
      <c r="HD46" s="56"/>
      <c r="HE46" s="56"/>
      <c r="HF46" s="56"/>
      <c r="HG46" s="56"/>
      <c r="HH46" s="56"/>
      <c r="HI46" s="56"/>
      <c r="HJ46" s="56"/>
      <c r="HK46" s="56"/>
      <c r="HL46" s="56"/>
      <c r="HM46" s="56"/>
      <c r="HN46" s="56"/>
      <c r="HO46" s="56"/>
      <c r="HP46" s="56"/>
      <c r="HQ46" s="56"/>
      <c r="HR46" s="56"/>
      <c r="HS46" s="56"/>
      <c r="HT46" s="56"/>
      <c r="HU46" s="56"/>
      <c r="HV46" s="56"/>
      <c r="HW46" s="56"/>
      <c r="HX46" s="56"/>
      <c r="HY46" s="56"/>
    </row>
    <row r="47" spans="1:233" ht="1.5" customHeight="1">
      <c r="A47" s="56"/>
      <c r="B47" s="56"/>
      <c r="C47" s="56"/>
      <c r="D47" s="56"/>
      <c r="E47" s="56"/>
      <c r="F47" s="56"/>
      <c r="G47" s="56"/>
      <c r="H47" s="56"/>
      <c r="I47" s="56"/>
      <c r="J47" s="56"/>
      <c r="K47" s="56"/>
      <c r="L47" s="56"/>
      <c r="M47" s="56"/>
      <c r="N47" s="56"/>
      <c r="O47" s="56"/>
      <c r="P47" s="56"/>
      <c r="Q47" s="56"/>
      <c r="R47" s="56"/>
      <c r="S47" s="56"/>
      <c r="T47" s="56"/>
      <c r="U47" s="56"/>
      <c r="V47" s="56"/>
      <c r="W47" s="56"/>
      <c r="X47" s="56"/>
      <c r="Y47" s="56"/>
      <c r="Z47" s="56"/>
      <c r="AA47" s="56"/>
      <c r="AB47" s="56"/>
      <c r="AC47" s="56"/>
      <c r="AD47" s="56"/>
      <c r="AE47" s="56"/>
      <c r="AF47" s="56"/>
      <c r="AG47" s="56"/>
      <c r="AH47" s="56"/>
      <c r="AI47" s="56"/>
      <c r="AJ47" s="56"/>
      <c r="AK47" s="56"/>
      <c r="AL47" s="56"/>
      <c r="AM47" s="56"/>
      <c r="AN47" s="56"/>
      <c r="AO47" s="56"/>
      <c r="AP47" s="56"/>
      <c r="AQ47" s="56"/>
      <c r="AR47" s="56"/>
      <c r="AS47" s="56"/>
      <c r="AT47" s="56"/>
      <c r="AU47" s="56"/>
      <c r="AV47" s="56"/>
      <c r="AW47" s="56"/>
      <c r="AX47" s="56"/>
      <c r="AY47" s="56"/>
      <c r="AZ47" s="56"/>
      <c r="BA47" s="56"/>
      <c r="BB47" s="56"/>
      <c r="BC47" s="56"/>
      <c r="BD47" s="56"/>
      <c r="BE47" s="56">
        <f t="shared" si="32"/>
        <v>15000</v>
      </c>
      <c r="BF47" s="56">
        <f t="shared" ref="BF47:BG58" si="36">JK</f>
        <v>15000</v>
      </c>
      <c r="BG47" s="56">
        <f t="shared" si="31"/>
        <v>15000</v>
      </c>
      <c r="BH47" s="56">
        <f t="shared" si="30"/>
        <v>15000</v>
      </c>
      <c r="BI47" s="56">
        <f t="shared" si="29"/>
        <v>15000</v>
      </c>
      <c r="BJ47" s="56">
        <f t="shared" si="29"/>
        <v>15000</v>
      </c>
      <c r="BK47" s="56">
        <f t="shared" si="29"/>
        <v>15000</v>
      </c>
      <c r="BL47" s="56">
        <f t="shared" si="35"/>
        <v>15000</v>
      </c>
      <c r="BM47" s="56">
        <f t="shared" si="34"/>
        <v>15000</v>
      </c>
      <c r="BN47" s="56">
        <f t="shared" si="28"/>
        <v>15000</v>
      </c>
      <c r="BO47" s="56">
        <f t="shared" si="28"/>
        <v>15000</v>
      </c>
      <c r="BP47" s="56">
        <f t="shared" si="28"/>
        <v>15000</v>
      </c>
      <c r="BQ47" s="56">
        <f t="shared" si="28"/>
        <v>15000</v>
      </c>
      <c r="BR47" s="56">
        <f t="shared" si="5"/>
        <v>15000</v>
      </c>
      <c r="BS47" s="56">
        <f t="shared" si="6"/>
        <v>15000</v>
      </c>
      <c r="BT47" s="56">
        <f t="shared" si="8"/>
        <v>15000</v>
      </c>
      <c r="BU47" s="56">
        <f t="shared" si="10"/>
        <v>15000</v>
      </c>
      <c r="BV47" s="56">
        <f t="shared" si="12"/>
        <v>15000</v>
      </c>
      <c r="BW47" s="56">
        <f t="shared" si="13"/>
        <v>15000</v>
      </c>
      <c r="BX47" s="56">
        <f t="shared" si="14"/>
        <v>15000</v>
      </c>
      <c r="BY47" s="56">
        <f t="shared" si="15"/>
        <v>15000</v>
      </c>
      <c r="BZ47" s="56">
        <f t="shared" si="18"/>
        <v>15000</v>
      </c>
      <c r="CA47" s="56">
        <f t="shared" si="22"/>
        <v>15000</v>
      </c>
      <c r="CB47" s="56">
        <f t="shared" si="22"/>
        <v>15000</v>
      </c>
      <c r="CC47" s="56">
        <f t="shared" si="22"/>
        <v>15000</v>
      </c>
      <c r="CD47" s="56">
        <f t="shared" si="27"/>
        <v>15000</v>
      </c>
      <c r="CE47" s="56">
        <f t="shared" si="27"/>
        <v>15000</v>
      </c>
      <c r="CF47" s="56">
        <f t="shared" si="27"/>
        <v>15000</v>
      </c>
      <c r="CG47" s="56">
        <f t="shared" si="27"/>
        <v>15000</v>
      </c>
      <c r="CH47" s="56">
        <f t="shared" si="26"/>
        <v>15000</v>
      </c>
      <c r="CI47" s="56">
        <f t="shared" si="23"/>
        <v>15000</v>
      </c>
      <c r="CJ47" s="56">
        <f t="shared" si="20"/>
        <v>15000</v>
      </c>
      <c r="CK47" s="56">
        <f t="shared" si="20"/>
        <v>15000</v>
      </c>
      <c r="CL47" s="56">
        <f t="shared" ref="CL47:CP62" si="37">JK</f>
        <v>15000</v>
      </c>
      <c r="CM47" s="56">
        <f t="shared" si="37"/>
        <v>15000</v>
      </c>
      <c r="CN47" s="56">
        <f t="shared" si="37"/>
        <v>15000</v>
      </c>
      <c r="CO47" s="56">
        <f t="shared" si="37"/>
        <v>15000</v>
      </c>
      <c r="CP47" s="56">
        <f t="shared" si="37"/>
        <v>15000</v>
      </c>
      <c r="CQ47" s="56"/>
      <c r="CR47" s="56"/>
      <c r="CS47" s="56"/>
      <c r="CT47" s="56"/>
      <c r="CU47" s="56"/>
      <c r="CV47" s="56"/>
      <c r="CW47" s="56"/>
      <c r="CX47" s="56"/>
      <c r="CY47" s="56"/>
      <c r="CZ47" s="56"/>
      <c r="DA47" s="56"/>
      <c r="DB47" s="56"/>
      <c r="DC47" s="56"/>
      <c r="DD47" s="56"/>
      <c r="DE47" s="56"/>
      <c r="DF47" s="56"/>
      <c r="DG47" s="56"/>
      <c r="DH47" s="56"/>
      <c r="DI47" s="56"/>
      <c r="DJ47" s="56"/>
      <c r="DK47" s="56"/>
      <c r="DL47" s="56"/>
      <c r="DM47" s="56"/>
      <c r="DN47" s="56"/>
      <c r="DO47" s="56"/>
      <c r="DP47" s="56"/>
      <c r="DQ47" s="56"/>
      <c r="DR47" s="56"/>
      <c r="DS47" s="56"/>
      <c r="DT47" s="56"/>
      <c r="DU47" s="56"/>
      <c r="DV47" s="56"/>
      <c r="DW47" s="56"/>
      <c r="DX47" s="56"/>
      <c r="DY47" s="56"/>
      <c r="DZ47" s="56"/>
      <c r="EA47" s="56"/>
      <c r="EB47" s="56"/>
      <c r="EC47" s="56"/>
      <c r="ED47" s="56"/>
      <c r="EE47" s="56"/>
      <c r="EF47" s="56"/>
      <c r="EG47" s="56"/>
      <c r="EH47" s="56"/>
      <c r="EI47" s="56"/>
      <c r="EJ47" s="56"/>
      <c r="EK47" s="56"/>
      <c r="EL47" s="56"/>
      <c r="EM47" s="56"/>
      <c r="EN47" s="56"/>
      <c r="EO47" s="56"/>
      <c r="EP47" s="56"/>
      <c r="EQ47" s="56"/>
      <c r="ER47" s="56"/>
      <c r="ES47" s="56"/>
      <c r="ET47" s="56"/>
      <c r="EU47" s="56"/>
      <c r="EV47" s="56"/>
      <c r="EW47" s="56"/>
      <c r="EX47" s="56"/>
      <c r="EY47" s="56"/>
      <c r="EZ47" s="56"/>
      <c r="FA47" s="56"/>
      <c r="FB47" s="56"/>
      <c r="FC47" s="56"/>
      <c r="FD47" s="56"/>
      <c r="FE47" s="56"/>
      <c r="FF47" s="56"/>
      <c r="FG47" s="56"/>
      <c r="FH47" s="56"/>
      <c r="FI47" s="56"/>
      <c r="FJ47" s="56"/>
      <c r="FK47" s="56"/>
      <c r="FL47" s="56"/>
      <c r="FM47" s="56"/>
      <c r="FN47" s="56"/>
      <c r="FO47" s="56"/>
      <c r="FP47" s="56"/>
      <c r="FQ47" s="56"/>
      <c r="FR47" s="56"/>
      <c r="FS47" s="56"/>
      <c r="FT47" s="56"/>
      <c r="FU47" s="56"/>
      <c r="FV47" s="56"/>
      <c r="FW47" s="56"/>
      <c r="FX47" s="56"/>
      <c r="FY47" s="56"/>
      <c r="FZ47" s="56"/>
      <c r="GA47" s="56"/>
      <c r="GB47" s="56"/>
      <c r="GC47" s="56"/>
      <c r="GD47" s="56"/>
      <c r="GE47" s="56"/>
      <c r="GF47" s="56"/>
      <c r="GG47" s="56"/>
      <c r="GH47" s="56"/>
      <c r="GI47" s="56"/>
      <c r="GJ47" s="56"/>
      <c r="GK47" s="56"/>
      <c r="GL47" s="56"/>
      <c r="GM47" s="56"/>
      <c r="GN47" s="56"/>
      <c r="GO47" s="56"/>
      <c r="GP47" s="56"/>
      <c r="GQ47" s="56"/>
      <c r="GR47" s="56"/>
      <c r="GS47" s="56"/>
      <c r="GT47" s="56"/>
      <c r="GU47" s="56"/>
      <c r="GV47" s="56"/>
      <c r="GW47" s="56"/>
      <c r="GX47" s="56"/>
      <c r="GY47" s="56"/>
      <c r="GZ47" s="56"/>
      <c r="HA47" s="56"/>
      <c r="HB47" s="56"/>
      <c r="HC47" s="56"/>
      <c r="HD47" s="56"/>
      <c r="HE47" s="56"/>
      <c r="HF47" s="56"/>
      <c r="HG47" s="56"/>
      <c r="HH47" s="56"/>
      <c r="HI47" s="56"/>
      <c r="HJ47" s="56"/>
      <c r="HK47" s="56"/>
      <c r="HL47" s="56"/>
      <c r="HM47" s="56"/>
      <c r="HN47" s="56"/>
      <c r="HO47" s="56"/>
      <c r="HP47" s="56"/>
      <c r="HQ47" s="56"/>
      <c r="HR47" s="56"/>
      <c r="HS47" s="56"/>
      <c r="HT47" s="56"/>
      <c r="HU47" s="56"/>
      <c r="HV47" s="56"/>
      <c r="HW47" s="56"/>
      <c r="HX47" s="56"/>
      <c r="HY47" s="56"/>
    </row>
    <row r="48" spans="1:233" ht="1.5" customHeight="1">
      <c r="A48" s="56"/>
      <c r="B48" s="56"/>
      <c r="C48" s="56"/>
      <c r="D48" s="56"/>
      <c r="E48" s="56"/>
      <c r="F48" s="56"/>
      <c r="G48" s="56"/>
      <c r="H48" s="56"/>
      <c r="I48" s="56"/>
      <c r="J48" s="56"/>
      <c r="K48" s="56"/>
      <c r="L48" s="56"/>
      <c r="M48" s="56"/>
      <c r="N48" s="56"/>
      <c r="O48" s="56"/>
      <c r="P48" s="56"/>
      <c r="Q48" s="56"/>
      <c r="R48" s="56"/>
      <c r="S48" s="56"/>
      <c r="T48" s="56"/>
      <c r="U48" s="56"/>
      <c r="V48" s="56"/>
      <c r="W48" s="56"/>
      <c r="X48" s="56"/>
      <c r="Y48" s="56"/>
      <c r="Z48" s="56"/>
      <c r="AA48" s="56"/>
      <c r="AB48" s="56"/>
      <c r="AC48" s="56"/>
      <c r="AD48" s="56"/>
      <c r="AE48" s="56"/>
      <c r="AF48" s="56"/>
      <c r="AG48" s="56"/>
      <c r="AH48" s="56"/>
      <c r="AI48" s="56"/>
      <c r="AJ48" s="56"/>
      <c r="AK48" s="56"/>
      <c r="AL48" s="56"/>
      <c r="AM48" s="56"/>
      <c r="AN48" s="56"/>
      <c r="AO48" s="56"/>
      <c r="AP48" s="56"/>
      <c r="AQ48" s="56"/>
      <c r="AR48" s="56"/>
      <c r="AS48" s="56"/>
      <c r="AT48" s="56"/>
      <c r="AU48" s="56"/>
      <c r="AV48" s="56"/>
      <c r="AW48" s="56"/>
      <c r="AX48" s="56"/>
      <c r="AY48" s="56"/>
      <c r="AZ48" s="56"/>
      <c r="BA48" s="56"/>
      <c r="BB48" s="56"/>
      <c r="BC48" s="56"/>
      <c r="BD48" s="56"/>
      <c r="BE48" s="56">
        <f>JK</f>
        <v>15000</v>
      </c>
      <c r="BF48" s="56">
        <f t="shared" si="36"/>
        <v>15000</v>
      </c>
      <c r="BG48" s="56">
        <f t="shared" si="31"/>
        <v>15000</v>
      </c>
      <c r="BH48" s="56">
        <f t="shared" si="30"/>
        <v>15000</v>
      </c>
      <c r="BI48" s="56">
        <f t="shared" si="29"/>
        <v>15000</v>
      </c>
      <c r="BJ48" s="56">
        <f t="shared" si="29"/>
        <v>15000</v>
      </c>
      <c r="BK48" s="56">
        <f t="shared" si="29"/>
        <v>15000</v>
      </c>
      <c r="BL48" s="56">
        <f t="shared" si="35"/>
        <v>15000</v>
      </c>
      <c r="BM48" s="56">
        <f t="shared" si="34"/>
        <v>15000</v>
      </c>
      <c r="BN48" s="56">
        <f t="shared" si="28"/>
        <v>15000</v>
      </c>
      <c r="BO48" s="56">
        <f t="shared" si="28"/>
        <v>15000</v>
      </c>
      <c r="BP48" s="56">
        <f t="shared" si="28"/>
        <v>15000</v>
      </c>
      <c r="BQ48" s="56">
        <f t="shared" si="28"/>
        <v>15000</v>
      </c>
      <c r="BR48" s="56">
        <f t="shared" ref="BR48:BR67" si="38">JK</f>
        <v>15000</v>
      </c>
      <c r="BS48" s="56">
        <f t="shared" si="6"/>
        <v>15000</v>
      </c>
      <c r="BT48" s="56">
        <f t="shared" si="8"/>
        <v>15000</v>
      </c>
      <c r="BU48" s="56">
        <f t="shared" si="10"/>
        <v>15000</v>
      </c>
      <c r="BV48" s="56">
        <f t="shared" si="12"/>
        <v>15000</v>
      </c>
      <c r="BW48" s="56">
        <f t="shared" si="13"/>
        <v>15000</v>
      </c>
      <c r="BX48" s="56">
        <f t="shared" si="14"/>
        <v>15000</v>
      </c>
      <c r="BY48" s="56">
        <f t="shared" si="15"/>
        <v>15000</v>
      </c>
      <c r="BZ48" s="56">
        <f t="shared" si="18"/>
        <v>15000</v>
      </c>
      <c r="CA48" s="56">
        <f t="shared" si="22"/>
        <v>15000</v>
      </c>
      <c r="CB48" s="56">
        <f t="shared" si="22"/>
        <v>15000</v>
      </c>
      <c r="CC48" s="56">
        <f t="shared" si="22"/>
        <v>15000</v>
      </c>
      <c r="CD48" s="56">
        <f t="shared" si="27"/>
        <v>15000</v>
      </c>
      <c r="CE48" s="56">
        <f t="shared" si="27"/>
        <v>15000</v>
      </c>
      <c r="CF48" s="56">
        <f t="shared" si="27"/>
        <v>15000</v>
      </c>
      <c r="CG48" s="56">
        <f t="shared" si="27"/>
        <v>15000</v>
      </c>
      <c r="CH48" s="56">
        <f t="shared" si="26"/>
        <v>15000</v>
      </c>
      <c r="CI48" s="56">
        <f t="shared" si="23"/>
        <v>15000</v>
      </c>
      <c r="CJ48" s="56">
        <f t="shared" ref="CJ48:CK62" si="39">JK</f>
        <v>15000</v>
      </c>
      <c r="CK48" s="56">
        <f t="shared" si="39"/>
        <v>15000</v>
      </c>
      <c r="CL48" s="56">
        <f t="shared" si="37"/>
        <v>15000</v>
      </c>
      <c r="CM48" s="56">
        <f t="shared" si="37"/>
        <v>15000</v>
      </c>
      <c r="CN48" s="56"/>
      <c r="CO48" s="56"/>
      <c r="CP48" s="56"/>
      <c r="CQ48" s="56"/>
      <c r="CR48" s="56"/>
      <c r="CS48" s="56"/>
      <c r="CT48" s="56"/>
      <c r="CU48" s="56"/>
      <c r="CV48" s="56"/>
      <c r="CW48" s="56"/>
      <c r="CX48" s="56"/>
      <c r="CY48" s="56"/>
      <c r="CZ48" s="56"/>
      <c r="DA48" s="56"/>
      <c r="DB48" s="56"/>
      <c r="DC48" s="56"/>
      <c r="DD48" s="56"/>
      <c r="DE48" s="56"/>
      <c r="DF48" s="56"/>
      <c r="DG48" s="56"/>
      <c r="DH48" s="56"/>
      <c r="DI48" s="56"/>
      <c r="DJ48" s="56"/>
      <c r="DK48" s="56"/>
      <c r="DL48" s="56"/>
      <c r="DM48" s="56"/>
      <c r="DN48" s="56"/>
      <c r="DO48" s="56"/>
      <c r="DP48" s="56"/>
      <c r="DQ48" s="56"/>
      <c r="DR48" s="56"/>
      <c r="DS48" s="56"/>
      <c r="DT48" s="56"/>
      <c r="DU48" s="56"/>
      <c r="DV48" s="56"/>
      <c r="DW48" s="56"/>
      <c r="DX48" s="56"/>
      <c r="DY48" s="56"/>
      <c r="DZ48" s="56"/>
      <c r="EA48" s="56"/>
      <c r="EB48" s="56"/>
      <c r="EC48" s="56"/>
      <c r="ED48" s="56"/>
      <c r="EE48" s="56"/>
      <c r="EF48" s="56"/>
      <c r="EG48" s="56"/>
      <c r="EH48" s="56"/>
      <c r="EI48" s="56"/>
      <c r="EJ48" s="56"/>
      <c r="EK48" s="56"/>
      <c r="EL48" s="56"/>
      <c r="EM48" s="56"/>
      <c r="EN48" s="56"/>
      <c r="EO48" s="56"/>
      <c r="EP48" s="56"/>
      <c r="EQ48" s="56"/>
      <c r="ER48" s="56"/>
      <c r="ES48" s="56"/>
      <c r="ET48" s="56"/>
      <c r="EU48" s="56"/>
      <c r="EV48" s="56"/>
      <c r="EW48" s="56"/>
      <c r="EX48" s="56"/>
      <c r="EY48" s="56"/>
      <c r="EZ48" s="56"/>
      <c r="FA48" s="56"/>
      <c r="FB48" s="56"/>
      <c r="FC48" s="56"/>
      <c r="FD48" s="56"/>
      <c r="FE48" s="56"/>
      <c r="FF48" s="56"/>
      <c r="FG48" s="56"/>
      <c r="FH48" s="56"/>
      <c r="FI48" s="56"/>
      <c r="FJ48" s="56"/>
      <c r="FK48" s="56"/>
      <c r="FL48" s="56"/>
      <c r="FM48" s="56"/>
      <c r="FN48" s="56"/>
      <c r="FO48" s="56"/>
      <c r="FP48" s="56"/>
      <c r="FQ48" s="56"/>
      <c r="FR48" s="56"/>
      <c r="FS48" s="56"/>
      <c r="FT48" s="56"/>
      <c r="FU48" s="56"/>
      <c r="FV48" s="56"/>
      <c r="FW48" s="56"/>
      <c r="FX48" s="56"/>
      <c r="FY48" s="56"/>
      <c r="FZ48" s="56"/>
      <c r="GA48" s="56"/>
      <c r="GB48" s="56"/>
      <c r="GC48" s="56"/>
      <c r="GD48" s="56"/>
      <c r="GE48" s="56"/>
      <c r="GF48" s="56"/>
      <c r="GG48" s="56"/>
      <c r="GH48" s="56"/>
      <c r="GI48" s="56"/>
      <c r="GJ48" s="56"/>
      <c r="GK48" s="56"/>
      <c r="GL48" s="56"/>
      <c r="GM48" s="56"/>
      <c r="GN48" s="56"/>
      <c r="GO48" s="56"/>
      <c r="GP48" s="56"/>
      <c r="GQ48" s="56"/>
      <c r="GR48" s="56"/>
      <c r="GS48" s="56"/>
      <c r="GT48" s="56"/>
      <c r="GU48" s="56"/>
      <c r="GV48" s="56"/>
      <c r="GW48" s="56"/>
      <c r="GX48" s="56"/>
      <c r="GY48" s="56"/>
      <c r="GZ48" s="56"/>
      <c r="HA48" s="56"/>
      <c r="HB48" s="56"/>
      <c r="HC48" s="56"/>
      <c r="HD48" s="56"/>
      <c r="HE48" s="56"/>
      <c r="HF48" s="56"/>
      <c r="HG48" s="56"/>
      <c r="HH48" s="56"/>
      <c r="HI48" s="56"/>
      <c r="HJ48" s="56"/>
      <c r="HK48" s="56"/>
      <c r="HL48" s="56"/>
      <c r="HM48" s="56"/>
      <c r="HN48" s="56"/>
      <c r="HO48" s="56"/>
      <c r="HP48" s="56"/>
      <c r="HQ48" s="56"/>
      <c r="HR48" s="56"/>
      <c r="HS48" s="56"/>
      <c r="HT48" s="56"/>
      <c r="HU48" s="56"/>
      <c r="HV48" s="56"/>
      <c r="HW48" s="56"/>
      <c r="HX48" s="56"/>
      <c r="HY48" s="56"/>
    </row>
    <row r="49" spans="1:233" ht="1.5" customHeight="1">
      <c r="A49" s="56"/>
      <c r="B49" s="56"/>
      <c r="C49" s="56"/>
      <c r="D49" s="56"/>
      <c r="E49" s="56"/>
      <c r="F49" s="56"/>
      <c r="G49" s="56"/>
      <c r="H49" s="56"/>
      <c r="I49" s="56"/>
      <c r="J49" s="56"/>
      <c r="K49" s="56"/>
      <c r="L49" s="56"/>
      <c r="M49" s="56"/>
      <c r="N49" s="56"/>
      <c r="O49" s="56"/>
      <c r="P49" s="56"/>
      <c r="Q49" s="56"/>
      <c r="R49" s="56"/>
      <c r="S49" s="56"/>
      <c r="T49" s="56"/>
      <c r="U49" s="56"/>
      <c r="V49" s="56"/>
      <c r="W49" s="56"/>
      <c r="X49" s="56"/>
      <c r="Y49" s="56"/>
      <c r="Z49" s="56"/>
      <c r="AA49" s="56"/>
      <c r="AB49" s="56"/>
      <c r="AC49" s="56"/>
      <c r="AD49" s="56"/>
      <c r="AE49" s="56"/>
      <c r="AF49" s="56"/>
      <c r="AG49" s="56"/>
      <c r="AH49" s="56"/>
      <c r="AI49" s="56"/>
      <c r="AJ49" s="56"/>
      <c r="AK49" s="56"/>
      <c r="AL49" s="56"/>
      <c r="AM49" s="56"/>
      <c r="AN49" s="56"/>
      <c r="AO49" s="56"/>
      <c r="AP49" s="56"/>
      <c r="AQ49" s="56"/>
      <c r="AR49" s="56"/>
      <c r="AS49" s="56"/>
      <c r="AT49" s="56"/>
      <c r="AU49" s="56"/>
      <c r="AV49" s="56"/>
      <c r="AW49" s="56"/>
      <c r="AX49" s="56"/>
      <c r="AY49" s="56"/>
      <c r="AZ49" s="56"/>
      <c r="BA49" s="56"/>
      <c r="BB49" s="56"/>
      <c r="BC49" s="56"/>
      <c r="BD49" s="56"/>
      <c r="BE49" s="56"/>
      <c r="BF49" s="56">
        <f t="shared" si="36"/>
        <v>15000</v>
      </c>
      <c r="BG49" s="56">
        <f t="shared" si="31"/>
        <v>15000</v>
      </c>
      <c r="BH49" s="56">
        <f t="shared" si="30"/>
        <v>15000</v>
      </c>
      <c r="BI49" s="56">
        <f t="shared" si="29"/>
        <v>15000</v>
      </c>
      <c r="BJ49" s="56">
        <f t="shared" si="29"/>
        <v>15000</v>
      </c>
      <c r="BK49" s="56">
        <f t="shared" si="29"/>
        <v>15000</v>
      </c>
      <c r="BL49" s="56">
        <f t="shared" si="35"/>
        <v>15000</v>
      </c>
      <c r="BM49" s="56">
        <f t="shared" si="34"/>
        <v>15000</v>
      </c>
      <c r="BN49" s="56">
        <f t="shared" si="28"/>
        <v>15000</v>
      </c>
      <c r="BO49" s="56">
        <f t="shared" si="28"/>
        <v>15000</v>
      </c>
      <c r="BP49" s="56">
        <f t="shared" si="28"/>
        <v>15000</v>
      </c>
      <c r="BQ49" s="56">
        <f t="shared" si="28"/>
        <v>15000</v>
      </c>
      <c r="BR49" s="56">
        <f t="shared" si="38"/>
        <v>15000</v>
      </c>
      <c r="BS49" s="56">
        <f t="shared" si="6"/>
        <v>15000</v>
      </c>
      <c r="BT49" s="56">
        <f t="shared" si="8"/>
        <v>15000</v>
      </c>
      <c r="BU49" s="56">
        <f t="shared" si="10"/>
        <v>15000</v>
      </c>
      <c r="BV49" s="56">
        <f t="shared" si="12"/>
        <v>15000</v>
      </c>
      <c r="BW49" s="56">
        <f t="shared" si="13"/>
        <v>15000</v>
      </c>
      <c r="BX49" s="56">
        <f t="shared" si="14"/>
        <v>15000</v>
      </c>
      <c r="BY49" s="56">
        <f t="shared" si="15"/>
        <v>15000</v>
      </c>
      <c r="BZ49" s="56">
        <f t="shared" si="18"/>
        <v>15000</v>
      </c>
      <c r="CA49" s="56">
        <f t="shared" si="22"/>
        <v>15000</v>
      </c>
      <c r="CB49" s="56">
        <f t="shared" si="22"/>
        <v>15000</v>
      </c>
      <c r="CC49" s="56">
        <f t="shared" si="22"/>
        <v>15000</v>
      </c>
      <c r="CD49" s="56">
        <f t="shared" si="27"/>
        <v>15000</v>
      </c>
      <c r="CE49" s="56">
        <f t="shared" si="27"/>
        <v>15000</v>
      </c>
      <c r="CF49" s="56">
        <f t="shared" si="27"/>
        <v>15000</v>
      </c>
      <c r="CG49" s="56">
        <f t="shared" si="27"/>
        <v>15000</v>
      </c>
      <c r="CH49" s="56">
        <f t="shared" si="26"/>
        <v>15000</v>
      </c>
      <c r="CI49" s="56">
        <f t="shared" si="23"/>
        <v>15000</v>
      </c>
      <c r="CJ49" s="56">
        <f t="shared" si="39"/>
        <v>15000</v>
      </c>
      <c r="CK49" s="56">
        <f t="shared" si="39"/>
        <v>15000</v>
      </c>
      <c r="CL49" s="56">
        <f t="shared" si="37"/>
        <v>15000</v>
      </c>
      <c r="CM49" s="56">
        <f t="shared" si="37"/>
        <v>15000</v>
      </c>
      <c r="CN49" s="56"/>
      <c r="CO49" s="56"/>
      <c r="CP49" s="56"/>
      <c r="CQ49" s="56"/>
      <c r="CR49" s="56"/>
      <c r="CS49" s="56"/>
      <c r="CT49" s="56"/>
      <c r="CU49" s="56"/>
      <c r="CV49" s="56"/>
      <c r="CW49" s="56"/>
      <c r="CX49" s="56"/>
      <c r="CY49" s="56"/>
      <c r="CZ49" s="56"/>
      <c r="DA49" s="56"/>
      <c r="DB49" s="56"/>
      <c r="DC49" s="56"/>
      <c r="DD49" s="56"/>
      <c r="DE49" s="56"/>
      <c r="DF49" s="56"/>
      <c r="DG49" s="56"/>
      <c r="DH49" s="56"/>
      <c r="DI49" s="56"/>
      <c r="DJ49" s="56"/>
      <c r="DK49" s="56"/>
      <c r="DL49" s="56"/>
      <c r="DM49" s="56"/>
      <c r="DN49" s="56"/>
      <c r="DO49" s="56"/>
      <c r="DP49" s="56"/>
      <c r="DQ49" s="56"/>
      <c r="DR49" s="56"/>
      <c r="DS49" s="56"/>
      <c r="DT49" s="56"/>
      <c r="DU49" s="56"/>
      <c r="DV49" s="56"/>
      <c r="DW49" s="56"/>
      <c r="DX49" s="56"/>
      <c r="DY49" s="56"/>
      <c r="DZ49" s="56"/>
      <c r="EA49" s="56"/>
      <c r="EB49" s="56"/>
      <c r="EC49" s="56"/>
      <c r="ED49" s="56"/>
      <c r="EE49" s="56"/>
      <c r="EF49" s="56"/>
      <c r="EG49" s="56"/>
      <c r="EH49" s="56"/>
      <c r="EI49" s="56"/>
      <c r="EJ49" s="56"/>
      <c r="EK49" s="56"/>
      <c r="EL49" s="56"/>
      <c r="EM49" s="56"/>
      <c r="EN49" s="56"/>
      <c r="EO49" s="56"/>
      <c r="EP49" s="56"/>
      <c r="EQ49" s="56"/>
      <c r="ER49" s="56"/>
      <c r="ES49" s="56"/>
      <c r="ET49" s="56"/>
      <c r="EU49" s="56"/>
      <c r="EV49" s="56"/>
      <c r="EW49" s="56"/>
      <c r="EX49" s="56"/>
      <c r="EY49" s="56"/>
      <c r="EZ49" s="56"/>
      <c r="FA49" s="56"/>
      <c r="FB49" s="56"/>
      <c r="FC49" s="56"/>
      <c r="FD49" s="56"/>
      <c r="FE49" s="56"/>
      <c r="FF49" s="56"/>
      <c r="FG49" s="56"/>
      <c r="FH49" s="56"/>
      <c r="FI49" s="56"/>
      <c r="FJ49" s="56"/>
      <c r="FK49" s="56"/>
      <c r="FL49" s="56"/>
      <c r="FM49" s="56"/>
      <c r="FN49" s="56"/>
      <c r="FO49" s="56"/>
      <c r="FP49" s="56"/>
      <c r="FQ49" s="56"/>
      <c r="FR49" s="56"/>
      <c r="FS49" s="56"/>
      <c r="FT49" s="56"/>
      <c r="FU49" s="56"/>
      <c r="FV49" s="56"/>
      <c r="FW49" s="56"/>
      <c r="FX49" s="56"/>
      <c r="FY49" s="56"/>
      <c r="FZ49" s="56"/>
      <c r="GA49" s="56"/>
      <c r="GB49" s="56"/>
      <c r="GC49" s="56"/>
      <c r="GD49" s="56"/>
      <c r="GE49" s="56"/>
      <c r="GF49" s="56"/>
      <c r="GG49" s="56"/>
      <c r="GH49" s="56"/>
      <c r="GI49" s="56"/>
      <c r="GJ49" s="56"/>
      <c r="GK49" s="56"/>
      <c r="GL49" s="56"/>
      <c r="GM49" s="56"/>
      <c r="GN49" s="56"/>
      <c r="GO49" s="56"/>
      <c r="GP49" s="56"/>
      <c r="GQ49" s="56"/>
      <c r="GR49" s="56"/>
      <c r="GS49" s="56"/>
      <c r="GT49" s="56"/>
      <c r="GU49" s="56"/>
      <c r="GV49" s="56"/>
      <c r="GW49" s="56"/>
      <c r="GX49" s="56"/>
      <c r="GY49" s="56"/>
      <c r="GZ49" s="56"/>
      <c r="HA49" s="56"/>
      <c r="HB49" s="56"/>
      <c r="HC49" s="56"/>
      <c r="HD49" s="56"/>
      <c r="HE49" s="56"/>
      <c r="HF49" s="56"/>
      <c r="HG49" s="56"/>
      <c r="HH49" s="56"/>
      <c r="HI49" s="56"/>
      <c r="HJ49" s="56"/>
      <c r="HK49" s="56"/>
      <c r="HL49" s="56"/>
      <c r="HM49" s="56"/>
      <c r="HN49" s="56"/>
      <c r="HO49" s="56"/>
      <c r="HP49" s="56"/>
      <c r="HQ49" s="56"/>
      <c r="HR49" s="56"/>
      <c r="HS49" s="56"/>
      <c r="HT49" s="56"/>
      <c r="HU49" s="56"/>
      <c r="HV49" s="56"/>
      <c r="HW49" s="56"/>
      <c r="HX49" s="56"/>
      <c r="HY49" s="56"/>
    </row>
    <row r="50" spans="1:233" ht="1.5" customHeight="1">
      <c r="A50" s="56"/>
      <c r="B50" s="56"/>
      <c r="C50" s="56"/>
      <c r="D50" s="56"/>
      <c r="E50" s="56"/>
      <c r="F50" s="56"/>
      <c r="G50" s="56"/>
      <c r="H50" s="56"/>
      <c r="I50" s="56"/>
      <c r="J50" s="56"/>
      <c r="K50" s="56"/>
      <c r="L50" s="56"/>
      <c r="M50" s="56"/>
      <c r="N50" s="56"/>
      <c r="O50" s="56"/>
      <c r="P50" s="56"/>
      <c r="Q50" s="56"/>
      <c r="R50" s="56"/>
      <c r="S50" s="56"/>
      <c r="T50" s="56"/>
      <c r="U50" s="56"/>
      <c r="V50" s="56"/>
      <c r="W50" s="56"/>
      <c r="X50" s="56"/>
      <c r="Y50" s="56"/>
      <c r="Z50" s="56"/>
      <c r="AA50" s="56"/>
      <c r="AB50" s="56"/>
      <c r="AC50" s="56"/>
      <c r="AD50" s="56"/>
      <c r="AE50" s="56"/>
      <c r="AF50" s="56"/>
      <c r="AG50" s="56"/>
      <c r="AH50" s="56"/>
      <c r="AI50" s="56"/>
      <c r="AJ50" s="56"/>
      <c r="AK50" s="56"/>
      <c r="AL50" s="56"/>
      <c r="AM50" s="56"/>
      <c r="AN50" s="56"/>
      <c r="AO50" s="56"/>
      <c r="AP50" s="56"/>
      <c r="AQ50" s="56"/>
      <c r="AR50" s="56"/>
      <c r="AS50" s="56"/>
      <c r="AT50" s="56"/>
      <c r="AU50" s="56"/>
      <c r="AV50" s="56"/>
      <c r="AW50" s="56"/>
      <c r="AX50" s="56"/>
      <c r="AY50" s="56"/>
      <c r="AZ50" s="56"/>
      <c r="BA50" s="56"/>
      <c r="BB50" s="56"/>
      <c r="BC50" s="56"/>
      <c r="BD50" s="56"/>
      <c r="BE50" s="56"/>
      <c r="BF50" s="56">
        <f t="shared" si="36"/>
        <v>15000</v>
      </c>
      <c r="BG50" s="56">
        <f t="shared" si="31"/>
        <v>15000</v>
      </c>
      <c r="BH50" s="56">
        <f t="shared" si="30"/>
        <v>15000</v>
      </c>
      <c r="BI50" s="56">
        <f t="shared" si="29"/>
        <v>15000</v>
      </c>
      <c r="BJ50" s="56">
        <f t="shared" si="29"/>
        <v>15000</v>
      </c>
      <c r="BK50" s="56">
        <f t="shared" si="29"/>
        <v>15000</v>
      </c>
      <c r="BL50" s="56">
        <f t="shared" si="35"/>
        <v>15000</v>
      </c>
      <c r="BM50" s="56">
        <f t="shared" si="34"/>
        <v>15000</v>
      </c>
      <c r="BN50" s="56">
        <f t="shared" si="28"/>
        <v>15000</v>
      </c>
      <c r="BO50" s="56">
        <f t="shared" si="28"/>
        <v>15000</v>
      </c>
      <c r="BP50" s="56">
        <f t="shared" si="28"/>
        <v>15000</v>
      </c>
      <c r="BQ50" s="56">
        <f t="shared" si="28"/>
        <v>15000</v>
      </c>
      <c r="BR50" s="56">
        <f t="shared" si="38"/>
        <v>15000</v>
      </c>
      <c r="BS50" s="56">
        <f t="shared" ref="BS50:BS65" si="40">JK</f>
        <v>15000</v>
      </c>
      <c r="BT50" s="56">
        <f t="shared" si="8"/>
        <v>15000</v>
      </c>
      <c r="BU50" s="56">
        <f t="shared" si="10"/>
        <v>15000</v>
      </c>
      <c r="BV50" s="56">
        <f t="shared" si="12"/>
        <v>15000</v>
      </c>
      <c r="BW50" s="56">
        <f t="shared" si="13"/>
        <v>15000</v>
      </c>
      <c r="BX50" s="56">
        <f t="shared" si="14"/>
        <v>15000</v>
      </c>
      <c r="BY50" s="56">
        <f t="shared" si="15"/>
        <v>15000</v>
      </c>
      <c r="BZ50" s="56">
        <f t="shared" si="18"/>
        <v>15000</v>
      </c>
      <c r="CA50" s="56">
        <f t="shared" si="22"/>
        <v>15000</v>
      </c>
      <c r="CB50" s="56">
        <f t="shared" si="22"/>
        <v>15000</v>
      </c>
      <c r="CC50" s="56">
        <f t="shared" si="22"/>
        <v>15000</v>
      </c>
      <c r="CD50" s="56">
        <f t="shared" si="27"/>
        <v>15000</v>
      </c>
      <c r="CE50" s="56">
        <f t="shared" si="27"/>
        <v>15000</v>
      </c>
      <c r="CF50" s="56">
        <f t="shared" si="27"/>
        <v>15000</v>
      </c>
      <c r="CG50" s="56">
        <f t="shared" si="27"/>
        <v>15000</v>
      </c>
      <c r="CH50" s="56">
        <f t="shared" si="26"/>
        <v>15000</v>
      </c>
      <c r="CI50" s="56">
        <f t="shared" si="23"/>
        <v>15000</v>
      </c>
      <c r="CJ50" s="56">
        <f t="shared" si="39"/>
        <v>15000</v>
      </c>
      <c r="CK50" s="56">
        <f t="shared" si="39"/>
        <v>15000</v>
      </c>
      <c r="CL50" s="56">
        <f t="shared" si="37"/>
        <v>15000</v>
      </c>
      <c r="CM50" s="56">
        <f t="shared" si="37"/>
        <v>15000</v>
      </c>
      <c r="CN50" s="56">
        <f t="shared" si="37"/>
        <v>15000</v>
      </c>
      <c r="CO50" s="56"/>
      <c r="CP50" s="56"/>
      <c r="CQ50" s="56"/>
      <c r="CR50" s="56"/>
      <c r="CS50" s="56"/>
      <c r="CT50" s="56"/>
      <c r="CU50" s="56"/>
      <c r="CV50" s="56"/>
      <c r="CW50" s="56"/>
      <c r="CX50" s="56"/>
      <c r="CY50" s="56"/>
      <c r="CZ50" s="56"/>
      <c r="DA50" s="56"/>
      <c r="DB50" s="56"/>
      <c r="DC50" s="56"/>
      <c r="DD50" s="56"/>
      <c r="DE50" s="56"/>
      <c r="DF50" s="56"/>
      <c r="DG50" s="56"/>
      <c r="DH50" s="56"/>
      <c r="DI50" s="56"/>
      <c r="DJ50" s="56"/>
      <c r="DK50" s="56"/>
      <c r="DL50" s="56"/>
      <c r="DM50" s="56"/>
      <c r="DN50" s="56"/>
      <c r="DO50" s="56"/>
      <c r="DP50" s="56"/>
      <c r="DQ50" s="56"/>
      <c r="DR50" s="56"/>
      <c r="DS50" s="56"/>
      <c r="DT50" s="56"/>
      <c r="DU50" s="56"/>
      <c r="DV50" s="56"/>
      <c r="DW50" s="56"/>
      <c r="DX50" s="56"/>
      <c r="DY50" s="56"/>
      <c r="DZ50" s="56"/>
      <c r="EA50" s="56"/>
      <c r="EB50" s="56"/>
      <c r="EC50" s="56"/>
      <c r="ED50" s="56"/>
      <c r="EE50" s="56"/>
      <c r="EF50" s="56"/>
      <c r="EG50" s="56"/>
      <c r="EH50" s="56"/>
      <c r="EI50" s="56"/>
      <c r="EJ50" s="56"/>
      <c r="EK50" s="56"/>
      <c r="EL50" s="56"/>
      <c r="EM50" s="56"/>
      <c r="EN50" s="56"/>
      <c r="EO50" s="56"/>
      <c r="EP50" s="56"/>
      <c r="EQ50" s="56"/>
      <c r="ER50" s="56"/>
      <c r="ES50" s="56"/>
      <c r="ET50" s="56"/>
      <c r="EU50" s="56"/>
      <c r="EV50" s="56"/>
      <c r="EW50" s="56"/>
      <c r="EX50" s="56"/>
      <c r="EY50" s="56"/>
      <c r="EZ50" s="56"/>
      <c r="FA50" s="56"/>
      <c r="FB50" s="56"/>
      <c r="FC50" s="56"/>
      <c r="FD50" s="56"/>
      <c r="FE50" s="56"/>
      <c r="FF50" s="56"/>
      <c r="FG50" s="56"/>
      <c r="FH50" s="56"/>
      <c r="FI50" s="56"/>
      <c r="FJ50" s="56"/>
      <c r="FK50" s="56"/>
      <c r="FL50" s="56"/>
      <c r="FM50" s="56"/>
      <c r="FN50" s="56"/>
      <c r="FO50" s="56"/>
      <c r="FP50" s="56"/>
      <c r="FQ50" s="56"/>
      <c r="FR50" s="56"/>
      <c r="FS50" s="56"/>
      <c r="FT50" s="56"/>
      <c r="FU50" s="56"/>
      <c r="FV50" s="56"/>
      <c r="FW50" s="56"/>
      <c r="FX50" s="56"/>
      <c r="FY50" s="56"/>
      <c r="FZ50" s="56"/>
      <c r="GA50" s="56"/>
      <c r="GB50" s="56"/>
      <c r="GC50" s="56"/>
      <c r="GD50" s="56"/>
      <c r="GE50" s="56"/>
      <c r="GF50" s="56"/>
      <c r="GG50" s="56"/>
      <c r="GH50" s="56"/>
      <c r="GI50" s="56"/>
      <c r="GJ50" s="56"/>
      <c r="GK50" s="56"/>
      <c r="GL50" s="56"/>
      <c r="GM50" s="56"/>
      <c r="GN50" s="56"/>
      <c r="GO50" s="56"/>
      <c r="GP50" s="56"/>
      <c r="GQ50" s="56"/>
      <c r="GR50" s="56"/>
      <c r="GS50" s="56"/>
      <c r="GT50" s="56"/>
      <c r="GU50" s="56"/>
      <c r="GV50" s="56"/>
      <c r="GW50" s="56"/>
      <c r="GX50" s="56"/>
      <c r="GY50" s="56"/>
      <c r="GZ50" s="56"/>
      <c r="HA50" s="56"/>
      <c r="HB50" s="56"/>
      <c r="HC50" s="56"/>
      <c r="HD50" s="56"/>
      <c r="HE50" s="56"/>
      <c r="HF50" s="56"/>
      <c r="HG50" s="56"/>
      <c r="HH50" s="56"/>
      <c r="HI50" s="56"/>
      <c r="HJ50" s="56"/>
      <c r="HK50" s="56"/>
      <c r="HL50" s="56"/>
      <c r="HM50" s="56"/>
      <c r="HN50" s="56"/>
      <c r="HO50" s="56"/>
      <c r="HP50" s="56"/>
      <c r="HQ50" s="56"/>
      <c r="HR50" s="56"/>
      <c r="HS50" s="56"/>
      <c r="HT50" s="56"/>
      <c r="HU50" s="56"/>
      <c r="HV50" s="56"/>
      <c r="HW50" s="56"/>
      <c r="HX50" s="56"/>
      <c r="HY50" s="56"/>
    </row>
    <row r="51" spans="1:233" ht="1.5" customHeight="1">
      <c r="A51" s="56"/>
      <c r="B51" s="56"/>
      <c r="C51" s="56"/>
      <c r="D51" s="56"/>
      <c r="E51" s="56"/>
      <c r="F51" s="56"/>
      <c r="G51" s="56"/>
      <c r="H51" s="56"/>
      <c r="I51" s="56"/>
      <c r="J51" s="56"/>
      <c r="K51" s="56"/>
      <c r="L51" s="56"/>
      <c r="M51" s="56"/>
      <c r="N51" s="56"/>
      <c r="O51" s="56"/>
      <c r="P51" s="56"/>
      <c r="Q51" s="56"/>
      <c r="R51" s="56"/>
      <c r="S51" s="56"/>
      <c r="T51" s="56"/>
      <c r="U51" s="56"/>
      <c r="V51" s="56"/>
      <c r="W51" s="56"/>
      <c r="X51" s="56"/>
      <c r="Y51" s="56"/>
      <c r="Z51" s="56"/>
      <c r="AA51" s="56"/>
      <c r="AB51" s="56"/>
      <c r="AC51" s="56"/>
      <c r="AD51" s="56"/>
      <c r="AE51" s="56"/>
      <c r="AF51" s="56"/>
      <c r="AG51" s="56"/>
      <c r="AH51" s="56"/>
      <c r="AI51" s="56"/>
      <c r="AJ51" s="56"/>
      <c r="AK51" s="56"/>
      <c r="AL51" s="56"/>
      <c r="AM51" s="56"/>
      <c r="AN51" s="56"/>
      <c r="AO51" s="56"/>
      <c r="AP51" s="56"/>
      <c r="AQ51" s="56"/>
      <c r="AR51" s="56"/>
      <c r="AS51" s="56"/>
      <c r="AT51" s="56"/>
      <c r="AU51" s="56"/>
      <c r="AV51" s="56"/>
      <c r="AW51" s="56"/>
      <c r="AX51" s="56"/>
      <c r="AY51" s="56"/>
      <c r="AZ51" s="56"/>
      <c r="BA51" s="56"/>
      <c r="BB51" s="56"/>
      <c r="BC51" s="56"/>
      <c r="BD51" s="56"/>
      <c r="BE51" s="56"/>
      <c r="BF51" s="56">
        <f t="shared" si="36"/>
        <v>15000</v>
      </c>
      <c r="BG51" s="56">
        <f t="shared" si="31"/>
        <v>15000</v>
      </c>
      <c r="BH51" s="56">
        <f t="shared" si="30"/>
        <v>15000</v>
      </c>
      <c r="BI51" s="56">
        <f t="shared" si="29"/>
        <v>15000</v>
      </c>
      <c r="BJ51" s="56">
        <f t="shared" si="29"/>
        <v>15000</v>
      </c>
      <c r="BK51" s="56">
        <f t="shared" si="29"/>
        <v>15000</v>
      </c>
      <c r="BL51" s="56">
        <f t="shared" si="35"/>
        <v>15000</v>
      </c>
      <c r="BM51" s="56">
        <f t="shared" si="34"/>
        <v>15000</v>
      </c>
      <c r="BN51" s="56">
        <f t="shared" si="28"/>
        <v>15000</v>
      </c>
      <c r="BO51" s="56">
        <f t="shared" si="28"/>
        <v>15000</v>
      </c>
      <c r="BP51" s="56">
        <f t="shared" si="28"/>
        <v>15000</v>
      </c>
      <c r="BQ51" s="56">
        <f t="shared" si="28"/>
        <v>15000</v>
      </c>
      <c r="BR51" s="56">
        <f t="shared" si="38"/>
        <v>15000</v>
      </c>
      <c r="BS51" s="56">
        <f t="shared" si="40"/>
        <v>15000</v>
      </c>
      <c r="BT51" s="56">
        <f t="shared" si="8"/>
        <v>15000</v>
      </c>
      <c r="BU51" s="56">
        <f t="shared" si="10"/>
        <v>15000</v>
      </c>
      <c r="BV51" s="56">
        <f t="shared" si="12"/>
        <v>15000</v>
      </c>
      <c r="BW51" s="56">
        <f t="shared" si="13"/>
        <v>15000</v>
      </c>
      <c r="BX51" s="56">
        <f t="shared" si="14"/>
        <v>15000</v>
      </c>
      <c r="BY51" s="56">
        <f t="shared" si="15"/>
        <v>15000</v>
      </c>
      <c r="BZ51" s="56">
        <f t="shared" si="18"/>
        <v>15000</v>
      </c>
      <c r="CA51" s="56">
        <f t="shared" si="22"/>
        <v>15000</v>
      </c>
      <c r="CB51" s="56">
        <f t="shared" si="22"/>
        <v>15000</v>
      </c>
      <c r="CC51" s="56">
        <f t="shared" si="22"/>
        <v>15000</v>
      </c>
      <c r="CD51" s="56">
        <f t="shared" si="27"/>
        <v>15000</v>
      </c>
      <c r="CE51" s="56">
        <f t="shared" si="27"/>
        <v>15000</v>
      </c>
      <c r="CF51" s="56">
        <f t="shared" si="27"/>
        <v>15000</v>
      </c>
      <c r="CG51" s="56">
        <f t="shared" si="27"/>
        <v>15000</v>
      </c>
      <c r="CH51" s="56">
        <f t="shared" si="26"/>
        <v>15000</v>
      </c>
      <c r="CI51" s="56">
        <f t="shared" si="23"/>
        <v>15000</v>
      </c>
      <c r="CJ51" s="56">
        <f t="shared" si="39"/>
        <v>15000</v>
      </c>
      <c r="CK51" s="56">
        <f t="shared" si="39"/>
        <v>15000</v>
      </c>
      <c r="CL51" s="56">
        <f t="shared" si="37"/>
        <v>15000</v>
      </c>
      <c r="CM51" s="56">
        <f t="shared" si="37"/>
        <v>15000</v>
      </c>
      <c r="CN51" s="56">
        <f t="shared" si="37"/>
        <v>15000</v>
      </c>
      <c r="CO51" s="56"/>
      <c r="CP51" s="56"/>
      <c r="CQ51" s="56"/>
      <c r="CR51" s="56"/>
      <c r="CS51" s="56"/>
      <c r="CT51" s="56"/>
      <c r="CU51" s="56"/>
      <c r="CV51" s="56"/>
      <c r="CW51" s="56"/>
      <c r="CX51" s="56"/>
      <c r="CY51" s="56"/>
      <c r="CZ51" s="56"/>
      <c r="DA51" s="56"/>
      <c r="DB51" s="56"/>
      <c r="DC51" s="56"/>
      <c r="DD51" s="56"/>
      <c r="DE51" s="56"/>
      <c r="DF51" s="56"/>
      <c r="DG51" s="56"/>
      <c r="DH51" s="56"/>
      <c r="DI51" s="56"/>
      <c r="DJ51" s="56"/>
      <c r="DK51" s="56"/>
      <c r="DL51" s="56"/>
      <c r="DM51" s="56"/>
      <c r="DN51" s="56"/>
      <c r="DO51" s="56"/>
      <c r="DP51" s="56"/>
      <c r="DQ51" s="56"/>
      <c r="DR51" s="56"/>
      <c r="DS51" s="56"/>
      <c r="DT51" s="56"/>
      <c r="DU51" s="56"/>
      <c r="DV51" s="56"/>
      <c r="DW51" s="56"/>
      <c r="DX51" s="56"/>
      <c r="DY51" s="56"/>
      <c r="DZ51" s="56"/>
      <c r="EA51" s="56"/>
      <c r="EB51" s="56"/>
      <c r="EC51" s="56"/>
      <c r="ED51" s="56"/>
      <c r="EE51" s="56"/>
      <c r="EF51" s="56"/>
      <c r="EG51" s="56"/>
      <c r="EH51" s="56"/>
      <c r="EI51" s="56"/>
      <c r="EJ51" s="56"/>
      <c r="EK51" s="56"/>
      <c r="EL51" s="56"/>
      <c r="EM51" s="56"/>
      <c r="EN51" s="56"/>
      <c r="EO51" s="56"/>
      <c r="EP51" s="56"/>
      <c r="EQ51" s="56"/>
      <c r="ER51" s="56"/>
      <c r="ES51" s="56"/>
      <c r="ET51" s="56"/>
      <c r="EU51" s="56"/>
      <c r="EV51" s="56"/>
      <c r="EW51" s="56"/>
      <c r="EX51" s="56"/>
      <c r="EY51" s="56"/>
      <c r="EZ51" s="56"/>
      <c r="FA51" s="56"/>
      <c r="FB51" s="56"/>
      <c r="FC51" s="56"/>
      <c r="FD51" s="56"/>
      <c r="FE51" s="56"/>
      <c r="FF51" s="56"/>
      <c r="FG51" s="56"/>
      <c r="FH51" s="56"/>
      <c r="FI51" s="56"/>
      <c r="FJ51" s="56"/>
      <c r="FK51" s="56"/>
      <c r="FL51" s="56"/>
      <c r="FM51" s="56"/>
      <c r="FN51" s="56"/>
      <c r="FO51" s="56"/>
      <c r="FP51" s="56"/>
      <c r="FQ51" s="56"/>
      <c r="FR51" s="56"/>
      <c r="FS51" s="56"/>
      <c r="FT51" s="56"/>
      <c r="FU51" s="56"/>
      <c r="FV51" s="56"/>
      <c r="FW51" s="56"/>
      <c r="FX51" s="56"/>
      <c r="FY51" s="56"/>
      <c r="FZ51" s="56"/>
      <c r="GA51" s="56"/>
      <c r="GB51" s="56"/>
      <c r="GC51" s="56"/>
      <c r="GD51" s="56"/>
      <c r="GE51" s="56"/>
      <c r="GF51" s="56"/>
      <c r="GG51" s="56"/>
      <c r="GH51" s="56"/>
      <c r="GI51" s="56"/>
      <c r="GJ51" s="56"/>
      <c r="GK51" s="56"/>
      <c r="GL51" s="56"/>
      <c r="GM51" s="56"/>
      <c r="GN51" s="56"/>
      <c r="GO51" s="56"/>
      <c r="GP51" s="56"/>
      <c r="GQ51" s="56"/>
      <c r="GR51" s="56"/>
      <c r="GS51" s="56"/>
      <c r="GT51" s="56"/>
      <c r="GU51" s="56"/>
      <c r="GV51" s="56"/>
      <c r="GW51" s="56"/>
      <c r="GX51" s="56"/>
      <c r="GY51" s="56"/>
      <c r="GZ51" s="56"/>
      <c r="HA51" s="56"/>
      <c r="HB51" s="56"/>
      <c r="HC51" s="56"/>
      <c r="HD51" s="56"/>
      <c r="HE51" s="56"/>
      <c r="HF51" s="56"/>
      <c r="HG51" s="56"/>
      <c r="HH51" s="56"/>
      <c r="HI51" s="56"/>
      <c r="HJ51" s="56"/>
      <c r="HK51" s="56"/>
      <c r="HL51" s="56"/>
      <c r="HM51" s="56"/>
      <c r="HN51" s="56"/>
      <c r="HO51" s="56"/>
      <c r="HP51" s="56"/>
      <c r="HQ51" s="56"/>
      <c r="HR51" s="56"/>
      <c r="HS51" s="56"/>
      <c r="HT51" s="56"/>
      <c r="HU51" s="56"/>
      <c r="HV51" s="56"/>
      <c r="HW51" s="56"/>
      <c r="HX51" s="56"/>
      <c r="HY51" s="56"/>
    </row>
    <row r="52" spans="1:233" ht="1.5" customHeight="1">
      <c r="A52" s="56"/>
      <c r="B52" s="56"/>
      <c r="C52" s="56"/>
      <c r="D52" s="56"/>
      <c r="E52" s="56"/>
      <c r="F52" s="56"/>
      <c r="G52" s="56"/>
      <c r="H52" s="56"/>
      <c r="I52" s="56"/>
      <c r="J52" s="56"/>
      <c r="K52" s="56"/>
      <c r="L52" s="56"/>
      <c r="M52" s="56"/>
      <c r="N52" s="56"/>
      <c r="O52" s="56"/>
      <c r="P52" s="56"/>
      <c r="Q52" s="56"/>
      <c r="R52" s="56"/>
      <c r="S52" s="56"/>
      <c r="T52" s="56"/>
      <c r="U52" s="56"/>
      <c r="V52" s="56"/>
      <c r="W52" s="56"/>
      <c r="X52" s="56"/>
      <c r="Y52" s="56"/>
      <c r="Z52" s="56"/>
      <c r="AA52" s="56"/>
      <c r="AB52" s="56"/>
      <c r="AC52" s="56"/>
      <c r="AD52" s="56"/>
      <c r="AE52" s="56"/>
      <c r="AF52" s="56"/>
      <c r="AG52" s="56"/>
      <c r="AH52" s="56"/>
      <c r="AI52" s="56"/>
      <c r="AJ52" s="56"/>
      <c r="AK52" s="56"/>
      <c r="AL52" s="56"/>
      <c r="AM52" s="56"/>
      <c r="AN52" s="56"/>
      <c r="AO52" s="56"/>
      <c r="AP52" s="56"/>
      <c r="AQ52" s="56"/>
      <c r="AR52" s="56"/>
      <c r="AS52" s="56"/>
      <c r="AT52" s="56"/>
      <c r="AU52" s="56"/>
      <c r="AV52" s="56"/>
      <c r="AW52" s="56"/>
      <c r="AX52" s="56"/>
      <c r="AY52" s="56"/>
      <c r="AZ52" s="56"/>
      <c r="BA52" s="56"/>
      <c r="BB52" s="56"/>
      <c r="BC52" s="56"/>
      <c r="BD52" s="56"/>
      <c r="BE52" s="56"/>
      <c r="BF52" s="56">
        <f t="shared" si="36"/>
        <v>15000</v>
      </c>
      <c r="BG52" s="56">
        <f t="shared" si="31"/>
        <v>15000</v>
      </c>
      <c r="BH52" s="56">
        <f t="shared" si="30"/>
        <v>15000</v>
      </c>
      <c r="BI52" s="56">
        <f t="shared" si="29"/>
        <v>15000</v>
      </c>
      <c r="BJ52" s="56">
        <f t="shared" si="29"/>
        <v>15000</v>
      </c>
      <c r="BK52" s="56">
        <f t="shared" si="29"/>
        <v>15000</v>
      </c>
      <c r="BL52" s="56">
        <f t="shared" si="35"/>
        <v>15000</v>
      </c>
      <c r="BM52" s="56">
        <f t="shared" si="34"/>
        <v>15000</v>
      </c>
      <c r="BN52" s="56">
        <f t="shared" si="28"/>
        <v>15000</v>
      </c>
      <c r="BO52" s="56">
        <f t="shared" si="28"/>
        <v>15000</v>
      </c>
      <c r="BP52" s="56">
        <f t="shared" si="28"/>
        <v>15000</v>
      </c>
      <c r="BQ52" s="56">
        <f t="shared" si="28"/>
        <v>15000</v>
      </c>
      <c r="BR52" s="56">
        <f t="shared" si="38"/>
        <v>15000</v>
      </c>
      <c r="BS52" s="56">
        <f t="shared" si="40"/>
        <v>15000</v>
      </c>
      <c r="BT52" s="56">
        <f t="shared" si="8"/>
        <v>15000</v>
      </c>
      <c r="BU52" s="56">
        <f t="shared" si="10"/>
        <v>15000</v>
      </c>
      <c r="BV52" s="56">
        <f t="shared" si="12"/>
        <v>15000</v>
      </c>
      <c r="BW52" s="56">
        <f t="shared" si="13"/>
        <v>15000</v>
      </c>
      <c r="BX52" s="56">
        <f t="shared" si="14"/>
        <v>15000</v>
      </c>
      <c r="BY52" s="56">
        <f t="shared" si="15"/>
        <v>15000</v>
      </c>
      <c r="BZ52" s="56">
        <f t="shared" si="18"/>
        <v>15000</v>
      </c>
      <c r="CA52" s="56">
        <f t="shared" si="22"/>
        <v>15000</v>
      </c>
      <c r="CB52" s="56">
        <f t="shared" si="22"/>
        <v>15000</v>
      </c>
      <c r="CC52" s="56">
        <f t="shared" si="22"/>
        <v>15000</v>
      </c>
      <c r="CD52" s="56">
        <f t="shared" si="27"/>
        <v>15000</v>
      </c>
      <c r="CE52" s="56">
        <f t="shared" si="27"/>
        <v>15000</v>
      </c>
      <c r="CF52" s="56">
        <f t="shared" si="27"/>
        <v>15000</v>
      </c>
      <c r="CG52" s="56">
        <f t="shared" si="27"/>
        <v>15000</v>
      </c>
      <c r="CH52" s="56">
        <f t="shared" si="26"/>
        <v>15000</v>
      </c>
      <c r="CI52" s="56">
        <f t="shared" si="23"/>
        <v>15000</v>
      </c>
      <c r="CJ52" s="56">
        <f t="shared" si="39"/>
        <v>15000</v>
      </c>
      <c r="CK52" s="56">
        <f t="shared" si="39"/>
        <v>15000</v>
      </c>
      <c r="CL52" s="56">
        <f t="shared" si="37"/>
        <v>15000</v>
      </c>
      <c r="CM52" s="56">
        <f t="shared" si="37"/>
        <v>15000</v>
      </c>
      <c r="CN52" s="56">
        <f t="shared" si="37"/>
        <v>15000</v>
      </c>
      <c r="CO52" s="56"/>
      <c r="CP52" s="56"/>
      <c r="CQ52" s="56"/>
      <c r="CR52" s="56"/>
      <c r="CS52" s="56"/>
      <c r="CT52" s="56"/>
      <c r="CU52" s="56"/>
      <c r="CV52" s="56"/>
      <c r="CW52" s="56"/>
      <c r="CX52" s="56"/>
      <c r="CY52" s="56"/>
      <c r="CZ52" s="56"/>
      <c r="DA52" s="56"/>
      <c r="DB52" s="56"/>
      <c r="DC52" s="56"/>
      <c r="DD52" s="56"/>
      <c r="DE52" s="56"/>
      <c r="DF52" s="56"/>
      <c r="DG52" s="56"/>
      <c r="DH52" s="56"/>
      <c r="DI52" s="56"/>
      <c r="DJ52" s="56"/>
      <c r="DK52" s="56"/>
      <c r="DL52" s="56"/>
      <c r="DM52" s="56"/>
      <c r="DN52" s="56"/>
      <c r="DO52" s="56"/>
      <c r="DP52" s="56"/>
      <c r="DQ52" s="56"/>
      <c r="DR52" s="56"/>
      <c r="DS52" s="56"/>
      <c r="DT52" s="56"/>
      <c r="DU52" s="56"/>
      <c r="DV52" s="56"/>
      <c r="DW52" s="56"/>
      <c r="DX52" s="56"/>
      <c r="DY52" s="56"/>
      <c r="DZ52" s="56"/>
      <c r="EA52" s="56"/>
      <c r="EB52" s="56"/>
      <c r="EC52" s="56"/>
      <c r="ED52" s="56"/>
      <c r="EE52" s="56"/>
      <c r="EF52" s="56"/>
      <c r="EG52" s="56"/>
      <c r="EH52" s="56"/>
      <c r="EI52" s="56"/>
      <c r="EJ52" s="56"/>
      <c r="EK52" s="56"/>
      <c r="EL52" s="56"/>
      <c r="EM52" s="56"/>
      <c r="EN52" s="56"/>
      <c r="EO52" s="56"/>
      <c r="EP52" s="56"/>
      <c r="EQ52" s="56"/>
      <c r="ER52" s="56"/>
      <c r="ES52" s="56"/>
      <c r="ET52" s="56"/>
      <c r="EU52" s="56"/>
      <c r="EV52" s="56"/>
      <c r="EW52" s="56"/>
      <c r="EX52" s="56"/>
      <c r="EY52" s="56"/>
      <c r="EZ52" s="56"/>
      <c r="FA52" s="56"/>
      <c r="FB52" s="56"/>
      <c r="FC52" s="56"/>
      <c r="FD52" s="56"/>
      <c r="FE52" s="56"/>
      <c r="FF52" s="56"/>
      <c r="FG52" s="56"/>
      <c r="FH52" s="56"/>
      <c r="FI52" s="56"/>
      <c r="FJ52" s="56"/>
      <c r="FK52" s="56"/>
      <c r="FL52" s="56"/>
      <c r="FM52" s="56"/>
      <c r="FN52" s="56"/>
      <c r="FO52" s="56"/>
      <c r="FP52" s="56"/>
      <c r="FQ52" s="56"/>
      <c r="FR52" s="56"/>
      <c r="FS52" s="56"/>
      <c r="FT52" s="56"/>
      <c r="FU52" s="56"/>
      <c r="FV52" s="56"/>
      <c r="FW52" s="56"/>
      <c r="FX52" s="56"/>
      <c r="FY52" s="56"/>
      <c r="FZ52" s="56"/>
      <c r="GA52" s="56"/>
      <c r="GB52" s="56"/>
      <c r="GC52" s="56"/>
      <c r="GD52" s="56"/>
      <c r="GE52" s="56"/>
      <c r="GF52" s="56"/>
      <c r="GG52" s="56"/>
      <c r="GH52" s="56"/>
      <c r="GI52" s="56"/>
      <c r="GJ52" s="56"/>
      <c r="GK52" s="56"/>
      <c r="GL52" s="56"/>
      <c r="GM52" s="56"/>
      <c r="GN52" s="56"/>
      <c r="GO52" s="56"/>
      <c r="GP52" s="56"/>
      <c r="GQ52" s="56"/>
      <c r="GR52" s="56"/>
      <c r="GS52" s="56"/>
      <c r="GT52" s="56"/>
      <c r="GU52" s="56"/>
      <c r="GV52" s="56"/>
      <c r="GW52" s="56"/>
      <c r="GX52" s="56"/>
      <c r="GY52" s="56"/>
      <c r="GZ52" s="56"/>
      <c r="HA52" s="56"/>
      <c r="HB52" s="56"/>
      <c r="HC52" s="56"/>
      <c r="HD52" s="56"/>
      <c r="HE52" s="56"/>
      <c r="HF52" s="56"/>
      <c r="HG52" s="56"/>
      <c r="HH52" s="56"/>
      <c r="HI52" s="56"/>
      <c r="HJ52" s="56"/>
      <c r="HK52" s="56"/>
      <c r="HL52" s="56"/>
      <c r="HM52" s="56"/>
      <c r="HN52" s="56"/>
      <c r="HO52" s="56"/>
      <c r="HP52" s="56"/>
      <c r="HQ52" s="56"/>
      <c r="HR52" s="56"/>
      <c r="HS52" s="56"/>
      <c r="HT52" s="56"/>
      <c r="HU52" s="56"/>
      <c r="HV52" s="56"/>
      <c r="HW52" s="56"/>
      <c r="HX52" s="56"/>
      <c r="HY52" s="56"/>
    </row>
    <row r="53" spans="1:233" ht="1.5" customHeight="1">
      <c r="A53" s="56"/>
      <c r="B53" s="56"/>
      <c r="C53" s="56"/>
      <c r="D53" s="56"/>
      <c r="E53" s="56"/>
      <c r="F53" s="56"/>
      <c r="G53" s="56"/>
      <c r="H53" s="56"/>
      <c r="I53" s="56"/>
      <c r="J53" s="56"/>
      <c r="K53" s="56"/>
      <c r="L53" s="56"/>
      <c r="M53" s="56"/>
      <c r="N53" s="56"/>
      <c r="O53" s="56"/>
      <c r="P53" s="56"/>
      <c r="Q53" s="56"/>
      <c r="R53" s="56"/>
      <c r="S53" s="56"/>
      <c r="T53" s="56"/>
      <c r="U53" s="56"/>
      <c r="V53" s="56"/>
      <c r="W53" s="56"/>
      <c r="X53" s="56"/>
      <c r="Y53" s="56"/>
      <c r="Z53" s="56"/>
      <c r="AA53" s="56"/>
      <c r="AB53" s="56"/>
      <c r="AC53" s="56"/>
      <c r="AD53" s="56"/>
      <c r="AE53" s="56"/>
      <c r="AF53" s="56"/>
      <c r="AG53" s="56"/>
      <c r="AH53" s="56"/>
      <c r="AI53" s="56"/>
      <c r="AJ53" s="56"/>
      <c r="AK53" s="56"/>
      <c r="AL53" s="56"/>
      <c r="AM53" s="56"/>
      <c r="AN53" s="56"/>
      <c r="AO53" s="56"/>
      <c r="AP53" s="56"/>
      <c r="AQ53" s="56"/>
      <c r="AR53" s="56"/>
      <c r="AS53" s="56"/>
      <c r="AT53" s="56"/>
      <c r="AU53" s="56"/>
      <c r="AV53" s="56"/>
      <c r="AW53" s="56"/>
      <c r="AX53" s="56"/>
      <c r="AY53" s="56"/>
      <c r="AZ53" s="56"/>
      <c r="BA53" s="56"/>
      <c r="BB53" s="56"/>
      <c r="BC53" s="56"/>
      <c r="BD53" s="56"/>
      <c r="BE53" s="56"/>
      <c r="BF53" s="56">
        <f t="shared" si="36"/>
        <v>15000</v>
      </c>
      <c r="BG53" s="56">
        <f t="shared" si="31"/>
        <v>15000</v>
      </c>
      <c r="BH53" s="56">
        <f t="shared" si="30"/>
        <v>15000</v>
      </c>
      <c r="BI53" s="56">
        <f t="shared" si="29"/>
        <v>15000</v>
      </c>
      <c r="BJ53" s="56">
        <f t="shared" si="29"/>
        <v>15000</v>
      </c>
      <c r="BK53" s="56">
        <f t="shared" si="29"/>
        <v>15000</v>
      </c>
      <c r="BL53" s="56">
        <f t="shared" si="35"/>
        <v>15000</v>
      </c>
      <c r="BM53" s="56">
        <f t="shared" si="34"/>
        <v>15000</v>
      </c>
      <c r="BN53" s="56">
        <f t="shared" si="28"/>
        <v>15000</v>
      </c>
      <c r="BO53" s="56">
        <f t="shared" si="28"/>
        <v>15000</v>
      </c>
      <c r="BP53" s="56">
        <f t="shared" si="28"/>
        <v>15000</v>
      </c>
      <c r="BQ53" s="56">
        <f t="shared" si="28"/>
        <v>15000</v>
      </c>
      <c r="BR53" s="56">
        <f t="shared" si="38"/>
        <v>15000</v>
      </c>
      <c r="BS53" s="56">
        <f t="shared" si="40"/>
        <v>15000</v>
      </c>
      <c r="BT53" s="56">
        <f t="shared" si="8"/>
        <v>15000</v>
      </c>
      <c r="BU53" s="56">
        <f t="shared" si="10"/>
        <v>15000</v>
      </c>
      <c r="BV53" s="56">
        <f t="shared" si="12"/>
        <v>15000</v>
      </c>
      <c r="BW53" s="56">
        <f t="shared" si="13"/>
        <v>15000</v>
      </c>
      <c r="BX53" s="56">
        <f t="shared" si="14"/>
        <v>15000</v>
      </c>
      <c r="BY53" s="56">
        <f t="shared" si="15"/>
        <v>15000</v>
      </c>
      <c r="BZ53" s="56">
        <f t="shared" si="18"/>
        <v>15000</v>
      </c>
      <c r="CA53" s="56">
        <f t="shared" si="22"/>
        <v>15000</v>
      </c>
      <c r="CB53" s="56">
        <f t="shared" si="22"/>
        <v>15000</v>
      </c>
      <c r="CC53" s="56">
        <f t="shared" si="22"/>
        <v>15000</v>
      </c>
      <c r="CD53" s="56">
        <f t="shared" si="27"/>
        <v>15000</v>
      </c>
      <c r="CE53" s="56">
        <f t="shared" si="27"/>
        <v>15000</v>
      </c>
      <c r="CF53" s="56">
        <f t="shared" si="27"/>
        <v>15000</v>
      </c>
      <c r="CG53" s="56">
        <f t="shared" si="27"/>
        <v>15000</v>
      </c>
      <c r="CH53" s="56">
        <f t="shared" si="26"/>
        <v>15000</v>
      </c>
      <c r="CI53" s="56">
        <f t="shared" si="23"/>
        <v>15000</v>
      </c>
      <c r="CJ53" s="56">
        <f t="shared" si="39"/>
        <v>15000</v>
      </c>
      <c r="CK53" s="56">
        <f t="shared" si="39"/>
        <v>15000</v>
      </c>
      <c r="CL53" s="56">
        <f t="shared" si="37"/>
        <v>15000</v>
      </c>
      <c r="CM53" s="56">
        <f t="shared" si="37"/>
        <v>15000</v>
      </c>
      <c r="CN53" s="56"/>
      <c r="CO53" s="56"/>
      <c r="CP53" s="56"/>
      <c r="CQ53" s="56"/>
      <c r="CR53" s="56"/>
      <c r="CS53" s="56"/>
      <c r="CT53" s="56"/>
      <c r="CU53" s="56"/>
      <c r="CV53" s="56"/>
      <c r="CW53" s="56"/>
      <c r="CX53" s="56"/>
      <c r="CY53" s="56"/>
      <c r="CZ53" s="56"/>
      <c r="DA53" s="56"/>
      <c r="DB53" s="56"/>
      <c r="DC53" s="56"/>
      <c r="DD53" s="56"/>
      <c r="DE53" s="56"/>
      <c r="DF53" s="56"/>
      <c r="DG53" s="56"/>
      <c r="DH53" s="56"/>
      <c r="DI53" s="56"/>
      <c r="DJ53" s="56"/>
      <c r="DK53" s="56"/>
      <c r="DL53" s="56"/>
      <c r="DM53" s="56"/>
      <c r="DN53" s="56"/>
      <c r="DO53" s="56"/>
      <c r="DP53" s="56"/>
      <c r="DQ53" s="56"/>
      <c r="DR53" s="56"/>
      <c r="DS53" s="56"/>
      <c r="DT53" s="56"/>
      <c r="DU53" s="56"/>
      <c r="DV53" s="56"/>
      <c r="DW53" s="56"/>
      <c r="DX53" s="56"/>
      <c r="DY53" s="56"/>
      <c r="DZ53" s="56"/>
      <c r="EA53" s="56"/>
      <c r="EB53" s="56"/>
      <c r="EC53" s="56"/>
      <c r="ED53" s="56"/>
      <c r="EE53" s="56"/>
      <c r="EF53" s="56"/>
      <c r="EG53" s="56"/>
      <c r="EH53" s="56"/>
      <c r="EI53" s="56"/>
      <c r="EJ53" s="56"/>
      <c r="EK53" s="56"/>
      <c r="EL53" s="56"/>
      <c r="EM53" s="56"/>
      <c r="EN53" s="56"/>
      <c r="EO53" s="56"/>
      <c r="EP53" s="56"/>
      <c r="EQ53" s="56"/>
      <c r="ER53" s="56"/>
      <c r="ES53" s="56"/>
      <c r="ET53" s="56"/>
      <c r="EU53" s="56"/>
      <c r="EV53" s="56"/>
      <c r="EW53" s="56"/>
      <c r="EX53" s="56"/>
      <c r="EY53" s="56"/>
      <c r="EZ53" s="56"/>
      <c r="FA53" s="56"/>
      <c r="FB53" s="56"/>
      <c r="FC53" s="56"/>
      <c r="FD53" s="56"/>
      <c r="FE53" s="56"/>
      <c r="FF53" s="56"/>
      <c r="FG53" s="56"/>
      <c r="FH53" s="56"/>
      <c r="FI53" s="56"/>
      <c r="FJ53" s="56"/>
      <c r="FK53" s="56"/>
      <c r="FL53" s="56"/>
      <c r="FM53" s="56"/>
      <c r="FN53" s="56"/>
      <c r="FO53" s="56"/>
      <c r="FP53" s="56"/>
      <c r="FQ53" s="56"/>
      <c r="FR53" s="56"/>
      <c r="FS53" s="56"/>
      <c r="FT53" s="56"/>
      <c r="FU53" s="56"/>
      <c r="FV53" s="56"/>
      <c r="FW53" s="56"/>
      <c r="FX53" s="56"/>
      <c r="FY53" s="56"/>
      <c r="FZ53" s="56"/>
      <c r="GA53" s="56"/>
      <c r="GB53" s="56"/>
      <c r="GC53" s="56"/>
      <c r="GD53" s="56"/>
      <c r="GE53" s="56"/>
      <c r="GF53" s="56"/>
      <c r="GG53" s="56"/>
      <c r="GH53" s="56"/>
      <c r="GI53" s="56"/>
      <c r="GJ53" s="56"/>
      <c r="GK53" s="56"/>
      <c r="GL53" s="56"/>
      <c r="GM53" s="56"/>
      <c r="GN53" s="56"/>
      <c r="GO53" s="56"/>
      <c r="GP53" s="56"/>
      <c r="GQ53" s="56"/>
      <c r="GR53" s="56"/>
      <c r="GS53" s="56"/>
      <c r="GT53" s="56"/>
      <c r="GU53" s="56"/>
      <c r="GV53" s="56"/>
      <c r="GW53" s="56"/>
      <c r="GX53" s="56"/>
      <c r="GY53" s="56"/>
      <c r="GZ53" s="56"/>
      <c r="HA53" s="56"/>
      <c r="HB53" s="56"/>
      <c r="HC53" s="56"/>
      <c r="HD53" s="56"/>
      <c r="HE53" s="56"/>
      <c r="HF53" s="56"/>
      <c r="HG53" s="56"/>
      <c r="HH53" s="56"/>
      <c r="HI53" s="56"/>
      <c r="HJ53" s="56"/>
      <c r="HK53" s="56"/>
      <c r="HL53" s="56"/>
      <c r="HM53" s="56"/>
      <c r="HN53" s="56"/>
      <c r="HO53" s="56"/>
      <c r="HP53" s="56"/>
      <c r="HQ53" s="56"/>
      <c r="HR53" s="56"/>
      <c r="HS53" s="56"/>
      <c r="HT53" s="56"/>
      <c r="HU53" s="56"/>
      <c r="HV53" s="56"/>
      <c r="HW53" s="56"/>
      <c r="HX53" s="56"/>
      <c r="HY53" s="56"/>
    </row>
    <row r="54" spans="1:233" ht="1.5" customHeight="1">
      <c r="A54" s="56"/>
      <c r="B54" s="56"/>
      <c r="C54" s="56"/>
      <c r="D54" s="56"/>
      <c r="E54" s="56"/>
      <c r="F54" s="56"/>
      <c r="G54" s="56"/>
      <c r="H54" s="56"/>
      <c r="I54" s="56"/>
      <c r="J54" s="56"/>
      <c r="K54" s="56"/>
      <c r="L54" s="56"/>
      <c r="M54" s="56"/>
      <c r="N54" s="56"/>
      <c r="O54" s="56"/>
      <c r="P54" s="56"/>
      <c r="Q54" s="56"/>
      <c r="R54" s="56"/>
      <c r="S54" s="56"/>
      <c r="T54" s="56"/>
      <c r="U54" s="56"/>
      <c r="V54" s="56"/>
      <c r="W54" s="56"/>
      <c r="X54" s="56"/>
      <c r="Y54" s="56"/>
      <c r="Z54" s="56"/>
      <c r="AA54" s="56"/>
      <c r="AB54" s="56"/>
      <c r="AC54" s="56"/>
      <c r="AD54" s="56"/>
      <c r="AE54" s="56"/>
      <c r="AF54" s="56"/>
      <c r="AG54" s="56"/>
      <c r="AH54" s="56"/>
      <c r="AI54" s="56"/>
      <c r="AJ54" s="56"/>
      <c r="AK54" s="56"/>
      <c r="AL54" s="56"/>
      <c r="AM54" s="56"/>
      <c r="AN54" s="56"/>
      <c r="AO54" s="56"/>
      <c r="AP54" s="56"/>
      <c r="AQ54" s="56"/>
      <c r="AR54" s="56"/>
      <c r="AS54" s="56"/>
      <c r="AT54" s="56"/>
      <c r="AU54" s="56"/>
      <c r="AV54" s="56"/>
      <c r="AW54" s="56"/>
      <c r="AX54" s="56"/>
      <c r="AY54" s="56"/>
      <c r="AZ54" s="56"/>
      <c r="BA54" s="56"/>
      <c r="BB54" s="56"/>
      <c r="BC54" s="56"/>
      <c r="BD54" s="56"/>
      <c r="BE54" s="56"/>
      <c r="BF54" s="56">
        <f t="shared" si="36"/>
        <v>15000</v>
      </c>
      <c r="BG54" s="56">
        <f t="shared" si="31"/>
        <v>15000</v>
      </c>
      <c r="BH54" s="56">
        <f t="shared" si="30"/>
        <v>15000</v>
      </c>
      <c r="BI54" s="56">
        <f t="shared" si="29"/>
        <v>15000</v>
      </c>
      <c r="BJ54" s="56">
        <f t="shared" si="29"/>
        <v>15000</v>
      </c>
      <c r="BK54" s="56">
        <f t="shared" si="29"/>
        <v>15000</v>
      </c>
      <c r="BL54" s="56">
        <f t="shared" si="35"/>
        <v>15000</v>
      </c>
      <c r="BM54" s="56">
        <f t="shared" si="34"/>
        <v>15000</v>
      </c>
      <c r="BN54" s="56">
        <f t="shared" ref="BN54:BQ65" si="41">JK</f>
        <v>15000</v>
      </c>
      <c r="BO54" s="56">
        <f t="shared" si="41"/>
        <v>15000</v>
      </c>
      <c r="BP54" s="56">
        <f t="shared" si="41"/>
        <v>15000</v>
      </c>
      <c r="BQ54" s="56">
        <f t="shared" si="41"/>
        <v>15000</v>
      </c>
      <c r="BR54" s="56">
        <f t="shared" si="38"/>
        <v>15000</v>
      </c>
      <c r="BS54" s="56">
        <f t="shared" si="40"/>
        <v>15000</v>
      </c>
      <c r="BT54" s="56">
        <f t="shared" si="8"/>
        <v>15000</v>
      </c>
      <c r="BU54" s="56">
        <f t="shared" si="10"/>
        <v>15000</v>
      </c>
      <c r="BV54" s="56">
        <f t="shared" si="12"/>
        <v>15000</v>
      </c>
      <c r="BW54" s="56">
        <f t="shared" si="13"/>
        <v>15000</v>
      </c>
      <c r="BX54" s="56">
        <f t="shared" si="14"/>
        <v>15000</v>
      </c>
      <c r="BY54" s="56">
        <f t="shared" si="15"/>
        <v>15000</v>
      </c>
      <c r="BZ54" s="56">
        <f t="shared" si="18"/>
        <v>15000</v>
      </c>
      <c r="CA54" s="56">
        <f t="shared" si="22"/>
        <v>15000</v>
      </c>
      <c r="CB54" s="56">
        <f t="shared" si="22"/>
        <v>15000</v>
      </c>
      <c r="CC54" s="56">
        <f t="shared" si="22"/>
        <v>15000</v>
      </c>
      <c r="CD54" s="56">
        <f t="shared" si="27"/>
        <v>15000</v>
      </c>
      <c r="CE54" s="56">
        <f t="shared" si="27"/>
        <v>15000</v>
      </c>
      <c r="CF54" s="56">
        <f t="shared" si="27"/>
        <v>15000</v>
      </c>
      <c r="CG54" s="56">
        <f t="shared" si="27"/>
        <v>15000</v>
      </c>
      <c r="CH54" s="56">
        <f t="shared" si="26"/>
        <v>15000</v>
      </c>
      <c r="CI54" s="56">
        <f t="shared" si="23"/>
        <v>15000</v>
      </c>
      <c r="CJ54" s="56">
        <f t="shared" si="39"/>
        <v>15000</v>
      </c>
      <c r="CK54" s="56">
        <f t="shared" si="39"/>
        <v>15000</v>
      </c>
      <c r="CL54" s="56">
        <f t="shared" si="37"/>
        <v>15000</v>
      </c>
      <c r="CM54" s="56">
        <f t="shared" si="37"/>
        <v>15000</v>
      </c>
      <c r="CN54" s="56"/>
      <c r="CO54" s="56"/>
      <c r="CP54" s="56"/>
      <c r="CQ54" s="56"/>
      <c r="CR54" s="56"/>
      <c r="CS54" s="56"/>
      <c r="CT54" s="56"/>
      <c r="CU54" s="56"/>
      <c r="CV54" s="56"/>
      <c r="CW54" s="56"/>
      <c r="CX54" s="56"/>
      <c r="CY54" s="56"/>
      <c r="CZ54" s="56"/>
      <c r="DA54" s="56"/>
      <c r="DB54" s="56"/>
      <c r="DC54" s="56"/>
      <c r="DD54" s="56"/>
      <c r="DE54" s="56"/>
      <c r="DF54" s="56"/>
      <c r="DG54" s="56"/>
      <c r="DH54" s="56"/>
      <c r="DI54" s="56"/>
      <c r="DJ54" s="56"/>
      <c r="DK54" s="56"/>
      <c r="DL54" s="56"/>
      <c r="DM54" s="56"/>
      <c r="DN54" s="56"/>
      <c r="DO54" s="56"/>
      <c r="DP54" s="56"/>
      <c r="DQ54" s="56"/>
      <c r="DR54" s="56"/>
      <c r="DS54" s="56"/>
      <c r="DT54" s="56"/>
      <c r="DU54" s="56"/>
      <c r="DV54" s="56"/>
      <c r="DW54" s="56"/>
      <c r="DX54" s="56"/>
      <c r="DY54" s="56"/>
      <c r="DZ54" s="56"/>
      <c r="EA54" s="56"/>
      <c r="EB54" s="56"/>
      <c r="EC54" s="56"/>
      <c r="ED54" s="56"/>
      <c r="EE54" s="56"/>
      <c r="EF54" s="56"/>
      <c r="EG54" s="56"/>
      <c r="EH54" s="56"/>
      <c r="EI54" s="56"/>
      <c r="EJ54" s="56"/>
      <c r="EK54" s="56"/>
      <c r="EL54" s="56"/>
      <c r="EM54" s="56"/>
      <c r="EN54" s="56"/>
      <c r="EO54" s="56"/>
      <c r="EP54" s="56"/>
      <c r="EQ54" s="56"/>
      <c r="ER54" s="56"/>
      <c r="ES54" s="56"/>
      <c r="ET54" s="56"/>
      <c r="EU54" s="56"/>
      <c r="EV54" s="56"/>
      <c r="EW54" s="56"/>
      <c r="EX54" s="56"/>
      <c r="EY54" s="56"/>
      <c r="EZ54" s="56"/>
      <c r="FA54" s="56"/>
      <c r="FB54" s="56"/>
      <c r="FC54" s="56"/>
      <c r="FD54" s="56"/>
      <c r="FE54" s="56"/>
      <c r="FF54" s="56"/>
      <c r="FG54" s="56"/>
      <c r="FH54" s="56"/>
      <c r="FI54" s="56"/>
      <c r="FJ54" s="56"/>
      <c r="FK54" s="56"/>
      <c r="FL54" s="56"/>
      <c r="FM54" s="56"/>
      <c r="FN54" s="56"/>
      <c r="FO54" s="56"/>
      <c r="FP54" s="56"/>
      <c r="FQ54" s="56"/>
      <c r="FR54" s="56"/>
      <c r="FS54" s="56"/>
      <c r="FT54" s="56"/>
      <c r="FU54" s="56"/>
      <c r="FV54" s="56"/>
      <c r="FW54" s="56"/>
      <c r="FX54" s="56"/>
      <c r="FY54" s="56"/>
      <c r="FZ54" s="56"/>
      <c r="GA54" s="56"/>
      <c r="GB54" s="56"/>
      <c r="GC54" s="56"/>
      <c r="GD54" s="56"/>
      <c r="GE54" s="56"/>
      <c r="GF54" s="56"/>
      <c r="GG54" s="56"/>
      <c r="GH54" s="56"/>
      <c r="GI54" s="56"/>
      <c r="GJ54" s="56"/>
      <c r="GK54" s="56"/>
      <c r="GL54" s="56"/>
      <c r="GM54" s="56"/>
      <c r="GN54" s="56"/>
      <c r="GO54" s="56"/>
      <c r="GP54" s="56"/>
      <c r="GQ54" s="56"/>
      <c r="GR54" s="56"/>
      <c r="GS54" s="56"/>
      <c r="GT54" s="56"/>
      <c r="GU54" s="56"/>
      <c r="GV54" s="56"/>
      <c r="GW54" s="56"/>
      <c r="GX54" s="56"/>
      <c r="GY54" s="56"/>
      <c r="GZ54" s="56"/>
      <c r="HA54" s="56"/>
      <c r="HB54" s="56"/>
      <c r="HC54" s="56"/>
      <c r="HD54" s="56"/>
      <c r="HE54" s="56"/>
      <c r="HF54" s="56"/>
      <c r="HG54" s="56"/>
      <c r="HH54" s="56"/>
      <c r="HI54" s="56"/>
      <c r="HJ54" s="56"/>
      <c r="HK54" s="56"/>
      <c r="HL54" s="56"/>
      <c r="HM54" s="56"/>
      <c r="HN54" s="56"/>
      <c r="HO54" s="56"/>
      <c r="HP54" s="56"/>
      <c r="HQ54" s="56"/>
      <c r="HR54" s="56"/>
      <c r="HS54" s="56"/>
      <c r="HT54" s="56"/>
      <c r="HU54" s="56"/>
      <c r="HV54" s="56"/>
      <c r="HW54" s="56"/>
      <c r="HX54" s="56"/>
      <c r="HY54" s="56"/>
    </row>
    <row r="55" spans="1:233" ht="1.5" customHeight="1">
      <c r="A55" s="56"/>
      <c r="B55" s="56"/>
      <c r="C55" s="56"/>
      <c r="D55" s="56"/>
      <c r="E55" s="56"/>
      <c r="F55" s="56"/>
      <c r="G55" s="56"/>
      <c r="H55" s="56"/>
      <c r="I55" s="56"/>
      <c r="J55" s="56"/>
      <c r="K55" s="56"/>
      <c r="L55" s="56"/>
      <c r="M55" s="56"/>
      <c r="N55" s="56"/>
      <c r="O55" s="56"/>
      <c r="P55" s="56"/>
      <c r="Q55" s="56"/>
      <c r="R55" s="56"/>
      <c r="S55" s="56"/>
      <c r="T55" s="56"/>
      <c r="U55" s="56"/>
      <c r="V55" s="56"/>
      <c r="W55" s="56"/>
      <c r="X55" s="56"/>
      <c r="Y55" s="56"/>
      <c r="Z55" s="56"/>
      <c r="AA55" s="56"/>
      <c r="AB55" s="56"/>
      <c r="AC55" s="56"/>
      <c r="AD55" s="56"/>
      <c r="AE55" s="56"/>
      <c r="AF55" s="56"/>
      <c r="AG55" s="56"/>
      <c r="AH55" s="56"/>
      <c r="AI55" s="56"/>
      <c r="AJ55" s="56"/>
      <c r="AK55" s="56"/>
      <c r="AL55" s="56"/>
      <c r="AM55" s="56"/>
      <c r="AN55" s="56"/>
      <c r="AO55" s="56"/>
      <c r="AP55" s="56"/>
      <c r="AQ55" s="56"/>
      <c r="AR55" s="56"/>
      <c r="AS55" s="56"/>
      <c r="AT55" s="56"/>
      <c r="AU55" s="56"/>
      <c r="AV55" s="56"/>
      <c r="AW55" s="56"/>
      <c r="AX55" s="56"/>
      <c r="AY55" s="56"/>
      <c r="AZ55" s="56"/>
      <c r="BA55" s="56"/>
      <c r="BB55" s="56"/>
      <c r="BC55" s="56"/>
      <c r="BD55" s="56"/>
      <c r="BE55" s="56"/>
      <c r="BF55" s="56">
        <f t="shared" si="36"/>
        <v>15000</v>
      </c>
      <c r="BG55" s="56">
        <f t="shared" si="31"/>
        <v>15000</v>
      </c>
      <c r="BH55" s="56">
        <f t="shared" si="30"/>
        <v>15000</v>
      </c>
      <c r="BI55" s="56">
        <f t="shared" si="29"/>
        <v>15000</v>
      </c>
      <c r="BJ55" s="56">
        <f t="shared" si="29"/>
        <v>15000</v>
      </c>
      <c r="BK55" s="56">
        <f t="shared" si="29"/>
        <v>15000</v>
      </c>
      <c r="BL55" s="56">
        <f t="shared" si="35"/>
        <v>15000</v>
      </c>
      <c r="BM55" s="56">
        <f t="shared" si="34"/>
        <v>15000</v>
      </c>
      <c r="BN55" s="56">
        <f t="shared" si="41"/>
        <v>15000</v>
      </c>
      <c r="BO55" s="56">
        <f t="shared" si="41"/>
        <v>15000</v>
      </c>
      <c r="BP55" s="56">
        <f t="shared" si="41"/>
        <v>15000</v>
      </c>
      <c r="BQ55" s="56">
        <f t="shared" si="41"/>
        <v>15000</v>
      </c>
      <c r="BR55" s="56">
        <f t="shared" si="38"/>
        <v>15000</v>
      </c>
      <c r="BS55" s="56">
        <f t="shared" si="40"/>
        <v>15000</v>
      </c>
      <c r="BT55" s="56">
        <f t="shared" si="8"/>
        <v>15000</v>
      </c>
      <c r="BU55" s="56">
        <f t="shared" si="10"/>
        <v>15000</v>
      </c>
      <c r="BV55" s="56">
        <f t="shared" si="12"/>
        <v>15000</v>
      </c>
      <c r="BW55" s="56">
        <f t="shared" si="13"/>
        <v>15000</v>
      </c>
      <c r="BX55" s="56">
        <f t="shared" si="14"/>
        <v>15000</v>
      </c>
      <c r="BY55" s="56">
        <f t="shared" si="15"/>
        <v>15000</v>
      </c>
      <c r="BZ55" s="56">
        <f t="shared" si="18"/>
        <v>15000</v>
      </c>
      <c r="CA55" s="56">
        <f t="shared" si="22"/>
        <v>15000</v>
      </c>
      <c r="CB55" s="56">
        <f t="shared" si="22"/>
        <v>15000</v>
      </c>
      <c r="CC55" s="56">
        <f t="shared" si="22"/>
        <v>15000</v>
      </c>
      <c r="CD55" s="56">
        <f t="shared" si="27"/>
        <v>15000</v>
      </c>
      <c r="CE55" s="56">
        <f t="shared" si="27"/>
        <v>15000</v>
      </c>
      <c r="CF55" s="56">
        <f t="shared" si="27"/>
        <v>15000</v>
      </c>
      <c r="CG55" s="56">
        <f t="shared" si="27"/>
        <v>15000</v>
      </c>
      <c r="CH55" s="56">
        <f t="shared" si="26"/>
        <v>15000</v>
      </c>
      <c r="CI55" s="56">
        <f t="shared" si="23"/>
        <v>15000</v>
      </c>
      <c r="CJ55" s="56">
        <f t="shared" si="39"/>
        <v>15000</v>
      </c>
      <c r="CK55" s="56">
        <f t="shared" si="39"/>
        <v>15000</v>
      </c>
      <c r="CL55" s="56">
        <f t="shared" si="37"/>
        <v>15000</v>
      </c>
      <c r="CM55" s="56">
        <f t="shared" si="37"/>
        <v>15000</v>
      </c>
      <c r="CN55" s="56"/>
      <c r="CO55" s="56"/>
      <c r="CP55" s="56"/>
      <c r="CQ55" s="56"/>
      <c r="CR55" s="56"/>
      <c r="CS55" s="56"/>
      <c r="CT55" s="56"/>
      <c r="CU55" s="56"/>
      <c r="CV55" s="56"/>
      <c r="CW55" s="56"/>
      <c r="CX55" s="56"/>
      <c r="CY55" s="56"/>
      <c r="CZ55" s="56"/>
      <c r="DA55" s="56"/>
      <c r="DB55" s="56"/>
      <c r="DC55" s="56"/>
      <c r="DD55" s="56"/>
      <c r="DE55" s="56"/>
      <c r="DF55" s="56"/>
      <c r="DG55" s="56"/>
      <c r="DH55" s="56"/>
      <c r="DI55" s="56"/>
      <c r="DJ55" s="56"/>
      <c r="DK55" s="56"/>
      <c r="DL55" s="56"/>
      <c r="DM55" s="56"/>
      <c r="DN55" s="56"/>
      <c r="DO55" s="56"/>
      <c r="DP55" s="56"/>
      <c r="DQ55" s="56"/>
      <c r="DR55" s="56"/>
      <c r="DS55" s="56"/>
      <c r="DT55" s="56"/>
      <c r="DU55" s="56"/>
      <c r="DV55" s="56"/>
      <c r="DW55" s="56"/>
      <c r="DX55" s="56"/>
      <c r="DY55" s="56"/>
      <c r="DZ55" s="56"/>
      <c r="EA55" s="56"/>
      <c r="EB55" s="56"/>
      <c r="EC55" s="56"/>
      <c r="ED55" s="56"/>
      <c r="EE55" s="56"/>
      <c r="EF55" s="56"/>
      <c r="EG55" s="56"/>
      <c r="EH55" s="56"/>
      <c r="EI55" s="56"/>
      <c r="EJ55" s="56"/>
      <c r="EK55" s="56"/>
      <c r="EL55" s="56"/>
      <c r="EM55" s="56"/>
      <c r="EN55" s="56"/>
      <c r="EO55" s="56"/>
      <c r="EP55" s="56"/>
      <c r="EQ55" s="56"/>
      <c r="ER55" s="56"/>
      <c r="ES55" s="56"/>
      <c r="ET55" s="56"/>
      <c r="EU55" s="56"/>
      <c r="EV55" s="56"/>
      <c r="EW55" s="56"/>
      <c r="EX55" s="56"/>
      <c r="EY55" s="56"/>
      <c r="EZ55" s="56"/>
      <c r="FA55" s="56"/>
      <c r="FB55" s="56"/>
      <c r="FC55" s="56"/>
      <c r="FD55" s="56"/>
      <c r="FE55" s="56"/>
      <c r="FF55" s="56"/>
      <c r="FG55" s="56"/>
      <c r="FH55" s="56"/>
      <c r="FI55" s="56"/>
      <c r="FJ55" s="56"/>
      <c r="FK55" s="56"/>
      <c r="FL55" s="56"/>
      <c r="FM55" s="56"/>
      <c r="FN55" s="56"/>
      <c r="FO55" s="56"/>
      <c r="FP55" s="56"/>
      <c r="FQ55" s="56"/>
      <c r="FR55" s="56"/>
      <c r="FS55" s="56"/>
      <c r="FT55" s="56"/>
      <c r="FU55" s="56"/>
      <c r="FV55" s="56"/>
      <c r="FW55" s="56"/>
      <c r="FX55" s="56"/>
      <c r="FY55" s="56"/>
      <c r="FZ55" s="56"/>
      <c r="GA55" s="56"/>
      <c r="GB55" s="56"/>
      <c r="GC55" s="56"/>
      <c r="GD55" s="56"/>
      <c r="GE55" s="56"/>
      <c r="GF55" s="56"/>
      <c r="GG55" s="56"/>
      <c r="GH55" s="56"/>
      <c r="GI55" s="56"/>
      <c r="GJ55" s="56"/>
      <c r="GK55" s="56"/>
      <c r="GL55" s="56"/>
      <c r="GM55" s="56"/>
      <c r="GN55" s="56"/>
      <c r="GO55" s="56"/>
      <c r="GP55" s="56"/>
      <c r="GQ55" s="56"/>
      <c r="GR55" s="56"/>
      <c r="GS55" s="56"/>
      <c r="GT55" s="56"/>
      <c r="GU55" s="56"/>
      <c r="GV55" s="56"/>
      <c r="GW55" s="56"/>
      <c r="GX55" s="56"/>
      <c r="GY55" s="56"/>
      <c r="GZ55" s="56"/>
      <c r="HA55" s="56"/>
      <c r="HB55" s="56"/>
      <c r="HC55" s="56"/>
      <c r="HD55" s="56"/>
      <c r="HE55" s="56"/>
      <c r="HF55" s="56"/>
      <c r="HG55" s="56"/>
      <c r="HH55" s="56"/>
      <c r="HI55" s="56"/>
      <c r="HJ55" s="56"/>
      <c r="HK55" s="56"/>
      <c r="HL55" s="56"/>
      <c r="HM55" s="56"/>
      <c r="HN55" s="56"/>
      <c r="HO55" s="56"/>
      <c r="HP55" s="56"/>
      <c r="HQ55" s="56"/>
      <c r="HR55" s="56"/>
      <c r="HS55" s="56"/>
      <c r="HT55" s="56"/>
      <c r="HU55" s="56"/>
      <c r="HV55" s="56"/>
      <c r="HW55" s="56"/>
      <c r="HX55" s="56"/>
      <c r="HY55" s="56"/>
    </row>
    <row r="56" spans="1:233" ht="1.5" customHeight="1">
      <c r="A56" s="56"/>
      <c r="B56" s="56"/>
      <c r="C56" s="56"/>
      <c r="D56" s="56"/>
      <c r="E56" s="56"/>
      <c r="F56" s="56"/>
      <c r="G56" s="56"/>
      <c r="H56" s="56"/>
      <c r="I56" s="56"/>
      <c r="J56" s="56"/>
      <c r="K56" s="56"/>
      <c r="L56" s="56"/>
      <c r="M56" s="56"/>
      <c r="N56" s="56"/>
      <c r="O56" s="56"/>
      <c r="P56" s="56"/>
      <c r="Q56" s="56"/>
      <c r="R56" s="56"/>
      <c r="S56" s="56"/>
      <c r="T56" s="56"/>
      <c r="U56" s="56"/>
      <c r="V56" s="56"/>
      <c r="W56" s="56"/>
      <c r="X56" s="56"/>
      <c r="Y56" s="56"/>
      <c r="Z56" s="56"/>
      <c r="AA56" s="56"/>
      <c r="AB56" s="56"/>
      <c r="AC56" s="56"/>
      <c r="AD56" s="56"/>
      <c r="AE56" s="56"/>
      <c r="AF56" s="56"/>
      <c r="AG56" s="56"/>
      <c r="AH56" s="56"/>
      <c r="AI56" s="56"/>
      <c r="AJ56" s="56"/>
      <c r="AK56" s="56"/>
      <c r="AL56" s="56"/>
      <c r="AM56" s="56"/>
      <c r="AN56" s="56"/>
      <c r="AO56" s="56"/>
      <c r="AP56" s="56"/>
      <c r="AQ56" s="56"/>
      <c r="AR56" s="56"/>
      <c r="AS56" s="56"/>
      <c r="AT56" s="56"/>
      <c r="AU56" s="56"/>
      <c r="AV56" s="56"/>
      <c r="AW56" s="56"/>
      <c r="AX56" s="56"/>
      <c r="AY56" s="56"/>
      <c r="AZ56" s="56"/>
      <c r="BA56" s="56"/>
      <c r="BB56" s="56"/>
      <c r="BC56" s="56"/>
      <c r="BD56" s="56"/>
      <c r="BE56" s="56"/>
      <c r="BF56" s="56">
        <f t="shared" si="36"/>
        <v>15000</v>
      </c>
      <c r="BG56" s="56">
        <f t="shared" si="31"/>
        <v>15000</v>
      </c>
      <c r="BH56" s="56">
        <f t="shared" si="30"/>
        <v>15000</v>
      </c>
      <c r="BI56" s="56">
        <f t="shared" si="29"/>
        <v>15000</v>
      </c>
      <c r="BJ56" s="56">
        <f t="shared" si="29"/>
        <v>15000</v>
      </c>
      <c r="BK56" s="56">
        <f t="shared" si="29"/>
        <v>15000</v>
      </c>
      <c r="BL56" s="56">
        <f t="shared" si="35"/>
        <v>15000</v>
      </c>
      <c r="BM56" s="56">
        <f t="shared" si="34"/>
        <v>15000</v>
      </c>
      <c r="BN56" s="56">
        <f t="shared" si="41"/>
        <v>15000</v>
      </c>
      <c r="BO56" s="56">
        <f t="shared" si="41"/>
        <v>15000</v>
      </c>
      <c r="BP56" s="56">
        <f t="shared" si="41"/>
        <v>15000</v>
      </c>
      <c r="BQ56" s="56">
        <f t="shared" si="41"/>
        <v>15000</v>
      </c>
      <c r="BR56" s="56">
        <f t="shared" si="38"/>
        <v>15000</v>
      </c>
      <c r="BS56" s="56">
        <f t="shared" si="40"/>
        <v>15000</v>
      </c>
      <c r="BT56" s="56">
        <f t="shared" si="8"/>
        <v>15000</v>
      </c>
      <c r="BU56" s="56">
        <f t="shared" si="10"/>
        <v>15000</v>
      </c>
      <c r="BV56" s="56">
        <f t="shared" si="12"/>
        <v>15000</v>
      </c>
      <c r="BW56" s="56">
        <f t="shared" si="13"/>
        <v>15000</v>
      </c>
      <c r="BX56" s="56">
        <f t="shared" si="14"/>
        <v>15000</v>
      </c>
      <c r="BY56" s="56">
        <f t="shared" si="15"/>
        <v>15000</v>
      </c>
      <c r="BZ56" s="56">
        <f t="shared" si="18"/>
        <v>15000</v>
      </c>
      <c r="CA56" s="56">
        <f t="shared" si="22"/>
        <v>15000</v>
      </c>
      <c r="CB56" s="56">
        <f t="shared" si="22"/>
        <v>15000</v>
      </c>
      <c r="CC56" s="56">
        <f t="shared" si="22"/>
        <v>15000</v>
      </c>
      <c r="CD56" s="56">
        <f t="shared" si="27"/>
        <v>15000</v>
      </c>
      <c r="CE56" s="56">
        <f t="shared" si="27"/>
        <v>15000</v>
      </c>
      <c r="CF56" s="56">
        <f t="shared" si="27"/>
        <v>15000</v>
      </c>
      <c r="CG56" s="56">
        <f t="shared" si="27"/>
        <v>15000</v>
      </c>
      <c r="CH56" s="56">
        <f t="shared" si="26"/>
        <v>15000</v>
      </c>
      <c r="CI56" s="56">
        <f t="shared" si="23"/>
        <v>15000</v>
      </c>
      <c r="CJ56" s="56">
        <f t="shared" si="39"/>
        <v>15000</v>
      </c>
      <c r="CK56" s="56">
        <f t="shared" si="39"/>
        <v>15000</v>
      </c>
      <c r="CL56" s="56">
        <f t="shared" si="37"/>
        <v>15000</v>
      </c>
      <c r="CM56" s="56">
        <f t="shared" si="37"/>
        <v>15000</v>
      </c>
      <c r="CN56" s="56">
        <f t="shared" si="37"/>
        <v>15000</v>
      </c>
      <c r="CO56" s="56">
        <f t="shared" si="37"/>
        <v>15000</v>
      </c>
      <c r="CP56" s="56"/>
      <c r="CQ56" s="56"/>
      <c r="CR56" s="56"/>
      <c r="CS56" s="56"/>
      <c r="CT56" s="56"/>
      <c r="CU56" s="56"/>
      <c r="CV56" s="56"/>
      <c r="CW56" s="56"/>
      <c r="CX56" s="56"/>
      <c r="CY56" s="56"/>
      <c r="CZ56" s="56"/>
      <c r="DA56" s="56"/>
      <c r="DB56" s="56"/>
      <c r="DC56" s="56"/>
      <c r="DD56" s="56"/>
      <c r="DE56" s="56"/>
      <c r="DF56" s="56"/>
      <c r="DG56" s="56"/>
      <c r="DH56" s="56"/>
      <c r="DI56" s="56"/>
      <c r="DJ56" s="56"/>
      <c r="DK56" s="56"/>
      <c r="DL56" s="56"/>
      <c r="DM56" s="56"/>
      <c r="DN56" s="56"/>
      <c r="DO56" s="56"/>
      <c r="DP56" s="56"/>
      <c r="DQ56" s="56"/>
      <c r="DR56" s="56"/>
      <c r="DS56" s="56"/>
      <c r="DT56" s="56"/>
      <c r="DU56" s="56"/>
      <c r="DV56" s="56"/>
      <c r="DW56" s="56"/>
      <c r="DX56" s="56"/>
      <c r="DY56" s="56"/>
      <c r="DZ56" s="56"/>
      <c r="EA56" s="56"/>
      <c r="EB56" s="56"/>
      <c r="EC56" s="56"/>
      <c r="ED56" s="56"/>
      <c r="EE56" s="56"/>
      <c r="EF56" s="56"/>
      <c r="EG56" s="56"/>
      <c r="EH56" s="56"/>
      <c r="EI56" s="56"/>
      <c r="EJ56" s="56"/>
      <c r="EK56" s="56"/>
      <c r="EL56" s="56"/>
      <c r="EM56" s="56"/>
      <c r="EN56" s="56"/>
      <c r="EO56" s="56"/>
      <c r="EP56" s="56"/>
      <c r="EQ56" s="56"/>
      <c r="ER56" s="56"/>
      <c r="ES56" s="56"/>
      <c r="ET56" s="56"/>
      <c r="EU56" s="56"/>
      <c r="EV56" s="56"/>
      <c r="EW56" s="56"/>
      <c r="EX56" s="56"/>
      <c r="EY56" s="56"/>
      <c r="EZ56" s="56"/>
      <c r="FA56" s="56"/>
      <c r="FB56" s="56"/>
      <c r="FC56" s="56"/>
      <c r="FD56" s="56"/>
      <c r="FE56" s="56"/>
      <c r="FF56" s="56"/>
      <c r="FG56" s="56"/>
      <c r="FH56" s="56"/>
      <c r="FI56" s="56"/>
      <c r="FJ56" s="56"/>
      <c r="FK56" s="56"/>
      <c r="FL56" s="56"/>
      <c r="FM56" s="56"/>
      <c r="FN56" s="56"/>
      <c r="FO56" s="56"/>
      <c r="FP56" s="56"/>
      <c r="FQ56" s="56"/>
      <c r="FR56" s="56"/>
      <c r="FS56" s="56"/>
      <c r="FT56" s="56"/>
      <c r="FU56" s="56"/>
      <c r="FV56" s="56"/>
      <c r="FW56" s="56"/>
      <c r="FX56" s="56"/>
      <c r="FY56" s="56"/>
      <c r="FZ56" s="56"/>
      <c r="GA56" s="56"/>
      <c r="GB56" s="56"/>
      <c r="GC56" s="56"/>
      <c r="GD56" s="56"/>
      <c r="GE56" s="56"/>
      <c r="GF56" s="56"/>
      <c r="GG56" s="56"/>
      <c r="GH56" s="56"/>
      <c r="GI56" s="56"/>
      <c r="GJ56" s="56"/>
      <c r="GK56" s="56"/>
      <c r="GL56" s="56"/>
      <c r="GM56" s="56"/>
      <c r="GN56" s="56"/>
      <c r="GO56" s="56"/>
      <c r="GP56" s="56"/>
      <c r="GQ56" s="56"/>
      <c r="GR56" s="56"/>
      <c r="GS56" s="56"/>
      <c r="GT56" s="56"/>
      <c r="GU56" s="56"/>
      <c r="GV56" s="56"/>
      <c r="GW56" s="56"/>
      <c r="GX56" s="56"/>
      <c r="GY56" s="56"/>
      <c r="GZ56" s="56"/>
      <c r="HA56" s="56"/>
      <c r="HB56" s="56"/>
      <c r="HC56" s="56"/>
      <c r="HD56" s="56"/>
      <c r="HE56" s="56"/>
      <c r="HF56" s="56"/>
      <c r="HG56" s="56"/>
      <c r="HH56" s="56"/>
      <c r="HI56" s="56"/>
      <c r="HJ56" s="56"/>
      <c r="HK56" s="56"/>
      <c r="HL56" s="56"/>
      <c r="HM56" s="56"/>
      <c r="HN56" s="56"/>
      <c r="HO56" s="56"/>
      <c r="HP56" s="56"/>
      <c r="HQ56" s="56"/>
      <c r="HR56" s="56"/>
      <c r="HS56" s="56"/>
      <c r="HT56" s="56"/>
      <c r="HU56" s="56"/>
      <c r="HV56" s="56"/>
      <c r="HW56" s="56"/>
      <c r="HX56" s="56"/>
      <c r="HY56" s="56"/>
    </row>
    <row r="57" spans="1:233" ht="1.5" customHeight="1">
      <c r="A57" s="56"/>
      <c r="B57" s="56"/>
      <c r="C57" s="56"/>
      <c r="D57" s="56"/>
      <c r="E57" s="56"/>
      <c r="F57" s="56"/>
      <c r="G57" s="56"/>
      <c r="H57" s="56"/>
      <c r="I57" s="56"/>
      <c r="J57" s="56"/>
      <c r="K57" s="56"/>
      <c r="L57" s="56"/>
      <c r="M57" s="56"/>
      <c r="N57" s="56"/>
      <c r="O57" s="56"/>
      <c r="P57" s="56"/>
      <c r="Q57" s="56"/>
      <c r="R57" s="56"/>
      <c r="S57" s="56"/>
      <c r="T57" s="56"/>
      <c r="U57" s="56"/>
      <c r="V57" s="56"/>
      <c r="W57" s="56"/>
      <c r="X57" s="56"/>
      <c r="Y57" s="56"/>
      <c r="Z57" s="56"/>
      <c r="AA57" s="56"/>
      <c r="AB57" s="56"/>
      <c r="AC57" s="56"/>
      <c r="AD57" s="56"/>
      <c r="AE57" s="56"/>
      <c r="AF57" s="56"/>
      <c r="AG57" s="56"/>
      <c r="AH57" s="56"/>
      <c r="AI57" s="56"/>
      <c r="AJ57" s="56"/>
      <c r="AK57" s="56"/>
      <c r="AL57" s="56"/>
      <c r="AM57" s="56"/>
      <c r="AN57" s="56"/>
      <c r="AO57" s="56"/>
      <c r="AP57" s="56"/>
      <c r="AQ57" s="56"/>
      <c r="AR57" s="56"/>
      <c r="AS57" s="56"/>
      <c r="AT57" s="56"/>
      <c r="AU57" s="56"/>
      <c r="AV57" s="56"/>
      <c r="AW57" s="56"/>
      <c r="AX57" s="56"/>
      <c r="AY57" s="56"/>
      <c r="AZ57" s="56"/>
      <c r="BA57" s="56"/>
      <c r="BB57" s="56"/>
      <c r="BC57" s="56"/>
      <c r="BD57" s="56"/>
      <c r="BE57" s="56"/>
      <c r="BF57" s="56">
        <f t="shared" si="36"/>
        <v>15000</v>
      </c>
      <c r="BG57" s="56">
        <f t="shared" si="31"/>
        <v>15000</v>
      </c>
      <c r="BH57" s="56">
        <f t="shared" si="30"/>
        <v>15000</v>
      </c>
      <c r="BI57" s="56">
        <f t="shared" si="29"/>
        <v>15000</v>
      </c>
      <c r="BJ57" s="56">
        <f t="shared" si="29"/>
        <v>15000</v>
      </c>
      <c r="BK57" s="56">
        <f t="shared" si="29"/>
        <v>15000</v>
      </c>
      <c r="BL57" s="56">
        <f t="shared" si="35"/>
        <v>15000</v>
      </c>
      <c r="BM57" s="56">
        <f t="shared" si="34"/>
        <v>15000</v>
      </c>
      <c r="BN57" s="56">
        <f t="shared" si="41"/>
        <v>15000</v>
      </c>
      <c r="BO57" s="56">
        <f t="shared" si="41"/>
        <v>15000</v>
      </c>
      <c r="BP57" s="56">
        <f t="shared" si="41"/>
        <v>15000</v>
      </c>
      <c r="BQ57" s="56">
        <f t="shared" si="41"/>
        <v>15000</v>
      </c>
      <c r="BR57" s="56">
        <f t="shared" si="38"/>
        <v>15000</v>
      </c>
      <c r="BS57" s="56">
        <f t="shared" si="40"/>
        <v>15000</v>
      </c>
      <c r="BT57" s="56">
        <f t="shared" si="8"/>
        <v>15000</v>
      </c>
      <c r="BU57" s="56">
        <f t="shared" si="10"/>
        <v>15000</v>
      </c>
      <c r="BV57" s="56">
        <f t="shared" si="12"/>
        <v>15000</v>
      </c>
      <c r="BW57" s="56">
        <f t="shared" si="13"/>
        <v>15000</v>
      </c>
      <c r="BX57" s="56">
        <f t="shared" si="14"/>
        <v>15000</v>
      </c>
      <c r="BY57" s="56">
        <f t="shared" si="15"/>
        <v>15000</v>
      </c>
      <c r="BZ57" s="56">
        <f t="shared" si="18"/>
        <v>15000</v>
      </c>
      <c r="CA57" s="56">
        <f t="shared" si="22"/>
        <v>15000</v>
      </c>
      <c r="CB57" s="56">
        <f t="shared" si="22"/>
        <v>15000</v>
      </c>
      <c r="CC57" s="56">
        <f t="shared" si="22"/>
        <v>15000</v>
      </c>
      <c r="CD57" s="56">
        <f t="shared" si="27"/>
        <v>15000</v>
      </c>
      <c r="CE57" s="56">
        <f t="shared" si="27"/>
        <v>15000</v>
      </c>
      <c r="CF57" s="56">
        <f t="shared" si="27"/>
        <v>15000</v>
      </c>
      <c r="CG57" s="56">
        <f t="shared" si="27"/>
        <v>15000</v>
      </c>
      <c r="CH57" s="56">
        <f t="shared" si="26"/>
        <v>15000</v>
      </c>
      <c r="CI57" s="56">
        <f t="shared" si="23"/>
        <v>15000</v>
      </c>
      <c r="CJ57" s="56">
        <f t="shared" si="39"/>
        <v>15000</v>
      </c>
      <c r="CK57" s="56">
        <f t="shared" si="39"/>
        <v>15000</v>
      </c>
      <c r="CL57" s="56">
        <f t="shared" si="37"/>
        <v>15000</v>
      </c>
      <c r="CM57" s="56">
        <f t="shared" si="37"/>
        <v>15000</v>
      </c>
      <c r="CN57" s="56">
        <f t="shared" ref="CK57:CP66" si="42">JK</f>
        <v>15000</v>
      </c>
      <c r="CO57" s="56">
        <f t="shared" si="42"/>
        <v>15000</v>
      </c>
      <c r="CP57" s="56">
        <f t="shared" si="42"/>
        <v>15000</v>
      </c>
      <c r="CQ57" s="56"/>
      <c r="CR57" s="56"/>
      <c r="CS57" s="56"/>
      <c r="CT57" s="56"/>
      <c r="CU57" s="56"/>
      <c r="CV57" s="56"/>
      <c r="CW57" s="56"/>
      <c r="CX57" s="56"/>
      <c r="CY57" s="56"/>
      <c r="CZ57" s="56"/>
      <c r="DA57" s="56"/>
      <c r="DB57" s="56"/>
      <c r="DC57" s="56"/>
      <c r="DD57" s="56"/>
      <c r="DE57" s="56"/>
      <c r="DF57" s="56"/>
      <c r="DG57" s="56"/>
      <c r="DH57" s="56"/>
      <c r="DI57" s="56"/>
      <c r="DJ57" s="56"/>
      <c r="DK57" s="56"/>
      <c r="DL57" s="56"/>
      <c r="DM57" s="56"/>
      <c r="DN57" s="56"/>
      <c r="DO57" s="56"/>
      <c r="DP57" s="56"/>
      <c r="DQ57" s="56"/>
      <c r="DR57" s="56"/>
      <c r="DS57" s="56"/>
      <c r="DT57" s="56"/>
      <c r="DU57" s="56"/>
      <c r="DV57" s="56"/>
      <c r="DW57" s="56"/>
      <c r="DX57" s="56"/>
      <c r="DY57" s="56"/>
      <c r="DZ57" s="56"/>
      <c r="EA57" s="56"/>
      <c r="EB57" s="56"/>
      <c r="EC57" s="56"/>
      <c r="ED57" s="56"/>
      <c r="EE57" s="56"/>
      <c r="EF57" s="56"/>
      <c r="EG57" s="56"/>
      <c r="EH57" s="56"/>
      <c r="EI57" s="56"/>
      <c r="EJ57" s="56"/>
      <c r="EK57" s="56"/>
      <c r="EL57" s="56"/>
      <c r="EM57" s="56"/>
      <c r="EN57" s="56"/>
      <c r="EO57" s="56"/>
      <c r="EP57" s="56"/>
      <c r="EQ57" s="56"/>
      <c r="ER57" s="56"/>
      <c r="ES57" s="56"/>
      <c r="ET57" s="56"/>
      <c r="EU57" s="56"/>
      <c r="EV57" s="56"/>
      <c r="EW57" s="56"/>
      <c r="EX57" s="56"/>
      <c r="EY57" s="56"/>
      <c r="EZ57" s="56"/>
      <c r="FA57" s="56"/>
      <c r="FB57" s="56"/>
      <c r="FC57" s="56"/>
      <c r="FD57" s="56"/>
      <c r="FE57" s="56"/>
      <c r="FF57" s="56"/>
      <c r="FG57" s="56"/>
      <c r="FH57" s="56"/>
      <c r="FI57" s="56"/>
      <c r="FJ57" s="56"/>
      <c r="FK57" s="56"/>
      <c r="FL57" s="56"/>
      <c r="FM57" s="56"/>
      <c r="FN57" s="56"/>
      <c r="FO57" s="56"/>
      <c r="FP57" s="56"/>
      <c r="FQ57" s="56"/>
      <c r="FR57" s="56"/>
      <c r="FS57" s="56"/>
      <c r="FT57" s="56"/>
      <c r="FU57" s="56"/>
      <c r="FV57" s="56"/>
      <c r="FW57" s="56"/>
      <c r="FX57" s="56"/>
      <c r="FY57" s="56"/>
      <c r="FZ57" s="56"/>
      <c r="GA57" s="56"/>
      <c r="GB57" s="56"/>
      <c r="GC57" s="56"/>
      <c r="GD57" s="56"/>
      <c r="GE57" s="56"/>
      <c r="GF57" s="56"/>
      <c r="GG57" s="56"/>
      <c r="GH57" s="56"/>
      <c r="GI57" s="56"/>
      <c r="GJ57" s="56"/>
      <c r="GK57" s="56"/>
      <c r="GL57" s="56"/>
      <c r="GM57" s="56"/>
      <c r="GN57" s="56"/>
      <c r="GO57" s="56"/>
      <c r="GP57" s="56"/>
      <c r="GQ57" s="56"/>
      <c r="GR57" s="56"/>
      <c r="GS57" s="56"/>
      <c r="GT57" s="56"/>
      <c r="GU57" s="56"/>
      <c r="GV57" s="56"/>
      <c r="GW57" s="56"/>
      <c r="GX57" s="56"/>
      <c r="GY57" s="56"/>
      <c r="GZ57" s="56"/>
      <c r="HA57" s="56"/>
      <c r="HB57" s="56"/>
      <c r="HC57" s="56"/>
      <c r="HD57" s="56"/>
      <c r="HE57" s="56"/>
      <c r="HF57" s="56"/>
      <c r="HG57" s="56"/>
      <c r="HH57" s="56"/>
      <c r="HI57" s="56"/>
      <c r="HJ57" s="56"/>
      <c r="HK57" s="56"/>
      <c r="HL57" s="56"/>
      <c r="HM57" s="56"/>
      <c r="HN57" s="56"/>
      <c r="HO57" s="56"/>
      <c r="HP57" s="56"/>
      <c r="HQ57" s="56"/>
      <c r="HR57" s="56"/>
      <c r="HS57" s="56"/>
      <c r="HT57" s="56"/>
      <c r="HU57" s="56"/>
      <c r="HV57" s="56"/>
      <c r="HW57" s="56"/>
      <c r="HX57" s="56"/>
      <c r="HY57" s="56"/>
    </row>
    <row r="58" spans="1:233" ht="1.5" customHeight="1">
      <c r="A58" s="56"/>
      <c r="B58" s="56"/>
      <c r="C58" s="56"/>
      <c r="D58" s="56"/>
      <c r="E58" s="56"/>
      <c r="F58" s="56"/>
      <c r="G58" s="56"/>
      <c r="H58" s="56"/>
      <c r="I58" s="56"/>
      <c r="J58" s="56"/>
      <c r="K58" s="56"/>
      <c r="L58" s="56"/>
      <c r="M58" s="56"/>
      <c r="N58" s="56"/>
      <c r="O58" s="56"/>
      <c r="P58" s="56"/>
      <c r="Q58" s="56"/>
      <c r="R58" s="56"/>
      <c r="S58" s="56"/>
      <c r="T58" s="56"/>
      <c r="U58" s="56"/>
      <c r="V58" s="56"/>
      <c r="W58" s="56"/>
      <c r="X58" s="56"/>
      <c r="Y58" s="56"/>
      <c r="Z58" s="56"/>
      <c r="AA58" s="56"/>
      <c r="AB58" s="56"/>
      <c r="AC58" s="56"/>
      <c r="AD58" s="56"/>
      <c r="AE58" s="56"/>
      <c r="AF58" s="56"/>
      <c r="AG58" s="56"/>
      <c r="AH58" s="56"/>
      <c r="AI58" s="56"/>
      <c r="AJ58" s="56"/>
      <c r="AK58" s="56"/>
      <c r="AL58" s="56"/>
      <c r="AM58" s="56"/>
      <c r="AN58" s="56"/>
      <c r="AO58" s="56"/>
      <c r="AP58" s="56"/>
      <c r="AQ58" s="56"/>
      <c r="AR58" s="56"/>
      <c r="AS58" s="56"/>
      <c r="AT58" s="56"/>
      <c r="AU58" s="56"/>
      <c r="AV58" s="56"/>
      <c r="AW58" s="56"/>
      <c r="AX58" s="56"/>
      <c r="AY58" s="56"/>
      <c r="AZ58" s="56"/>
      <c r="BA58" s="56"/>
      <c r="BB58" s="56"/>
      <c r="BC58" s="56"/>
      <c r="BD58" s="56"/>
      <c r="BE58" s="56"/>
      <c r="BF58" s="56">
        <f t="shared" si="36"/>
        <v>15000</v>
      </c>
      <c r="BG58" s="56">
        <f t="shared" si="36"/>
        <v>15000</v>
      </c>
      <c r="BH58" s="56">
        <f t="shared" si="30"/>
        <v>15000</v>
      </c>
      <c r="BI58" s="56">
        <f t="shared" si="29"/>
        <v>15000</v>
      </c>
      <c r="BJ58" s="56">
        <f t="shared" si="29"/>
        <v>15000</v>
      </c>
      <c r="BK58" s="56">
        <f t="shared" si="29"/>
        <v>15000</v>
      </c>
      <c r="BL58" s="56">
        <f t="shared" si="35"/>
        <v>15000</v>
      </c>
      <c r="BM58" s="56">
        <f t="shared" si="34"/>
        <v>15000</v>
      </c>
      <c r="BN58" s="56">
        <f t="shared" si="41"/>
        <v>15000</v>
      </c>
      <c r="BO58" s="56">
        <f t="shared" si="41"/>
        <v>15000</v>
      </c>
      <c r="BP58" s="56">
        <f t="shared" si="41"/>
        <v>15000</v>
      </c>
      <c r="BQ58" s="56">
        <f t="shared" si="41"/>
        <v>15000</v>
      </c>
      <c r="BR58" s="56">
        <f t="shared" si="38"/>
        <v>15000</v>
      </c>
      <c r="BS58" s="56">
        <f t="shared" si="40"/>
        <v>15000</v>
      </c>
      <c r="BT58" s="56">
        <f t="shared" si="8"/>
        <v>15000</v>
      </c>
      <c r="BU58" s="56">
        <f t="shared" si="10"/>
        <v>15000</v>
      </c>
      <c r="BV58" s="56">
        <f t="shared" si="12"/>
        <v>15000</v>
      </c>
      <c r="BW58" s="56">
        <f t="shared" si="13"/>
        <v>15000</v>
      </c>
      <c r="BX58" s="56">
        <f t="shared" ref="BX58:BZ78" si="43">HP</f>
        <v>14000</v>
      </c>
      <c r="BY58" s="56">
        <f t="shared" si="43"/>
        <v>14000</v>
      </c>
      <c r="BZ58" s="56">
        <f t="shared" si="43"/>
        <v>14000</v>
      </c>
      <c r="CA58" s="56">
        <f t="shared" si="22"/>
        <v>15000</v>
      </c>
      <c r="CB58" s="56">
        <f t="shared" si="22"/>
        <v>15000</v>
      </c>
      <c r="CC58" s="56">
        <f t="shared" si="22"/>
        <v>15000</v>
      </c>
      <c r="CD58" s="56">
        <f t="shared" si="27"/>
        <v>15000</v>
      </c>
      <c r="CE58" s="56">
        <f t="shared" si="27"/>
        <v>15000</v>
      </c>
      <c r="CF58" s="56">
        <f t="shared" si="27"/>
        <v>15000</v>
      </c>
      <c r="CG58" s="56">
        <f t="shared" si="27"/>
        <v>15000</v>
      </c>
      <c r="CH58" s="56">
        <f t="shared" si="26"/>
        <v>15000</v>
      </c>
      <c r="CI58" s="56">
        <f t="shared" si="23"/>
        <v>15000</v>
      </c>
      <c r="CJ58" s="56">
        <f t="shared" si="39"/>
        <v>15000</v>
      </c>
      <c r="CK58" s="56">
        <f t="shared" si="39"/>
        <v>15000</v>
      </c>
      <c r="CL58" s="56">
        <f t="shared" si="37"/>
        <v>15000</v>
      </c>
      <c r="CM58" s="56">
        <f t="shared" si="37"/>
        <v>15000</v>
      </c>
      <c r="CN58" s="56">
        <f t="shared" si="42"/>
        <v>15000</v>
      </c>
      <c r="CO58" s="56">
        <f t="shared" si="42"/>
        <v>15000</v>
      </c>
      <c r="CP58" s="56">
        <f t="shared" si="42"/>
        <v>15000</v>
      </c>
      <c r="CQ58" s="56"/>
      <c r="CR58" s="56"/>
      <c r="CS58" s="56"/>
      <c r="CT58" s="56"/>
      <c r="CU58" s="56"/>
      <c r="CV58" s="56"/>
      <c r="CW58" s="56"/>
      <c r="CX58" s="56"/>
      <c r="CY58" s="56"/>
      <c r="CZ58" s="56"/>
      <c r="DA58" s="56"/>
      <c r="DB58" s="56"/>
      <c r="DC58" s="56"/>
      <c r="DD58" s="56"/>
      <c r="DE58" s="56"/>
      <c r="DF58" s="56"/>
      <c r="DG58" s="56"/>
      <c r="DH58" s="56"/>
      <c r="DI58" s="56"/>
      <c r="DJ58" s="56"/>
      <c r="DK58" s="56"/>
      <c r="DL58" s="56"/>
      <c r="DM58" s="56"/>
      <c r="DN58" s="56"/>
      <c r="DO58" s="56"/>
      <c r="DP58" s="56"/>
      <c r="DQ58" s="56"/>
      <c r="DR58" s="56"/>
      <c r="DS58" s="56"/>
      <c r="DT58" s="56"/>
      <c r="DU58" s="56"/>
      <c r="DV58" s="56"/>
      <c r="DW58" s="56"/>
      <c r="DX58" s="56"/>
      <c r="DY58" s="56"/>
      <c r="DZ58" s="56"/>
      <c r="EA58" s="56"/>
      <c r="EB58" s="56"/>
      <c r="EC58" s="56"/>
      <c r="ED58" s="56"/>
      <c r="EE58" s="56"/>
      <c r="EF58" s="56"/>
      <c r="EG58" s="56"/>
      <c r="EH58" s="56"/>
      <c r="EI58" s="56"/>
      <c r="EJ58" s="56"/>
      <c r="EK58" s="56"/>
      <c r="EL58" s="56"/>
      <c r="EM58" s="56"/>
      <c r="EN58" s="56"/>
      <c r="EO58" s="56"/>
      <c r="EP58" s="56"/>
      <c r="EQ58" s="56"/>
      <c r="ER58" s="56"/>
      <c r="ES58" s="56"/>
      <c r="ET58" s="56"/>
      <c r="EU58" s="56"/>
      <c r="EV58" s="56"/>
      <c r="EW58" s="56"/>
      <c r="EX58" s="56"/>
      <c r="EY58" s="56"/>
      <c r="EZ58" s="56"/>
      <c r="FA58" s="56"/>
      <c r="FB58" s="56"/>
      <c r="FC58" s="56"/>
      <c r="FD58" s="56"/>
      <c r="FE58" s="56"/>
      <c r="FF58" s="56"/>
      <c r="FG58" s="56"/>
      <c r="FH58" s="56"/>
      <c r="FI58" s="56"/>
      <c r="FJ58" s="56"/>
      <c r="FK58" s="56"/>
      <c r="FL58" s="56"/>
      <c r="FM58" s="56"/>
      <c r="FN58" s="56"/>
      <c r="FO58" s="56"/>
      <c r="FP58" s="56"/>
      <c r="FQ58" s="56"/>
      <c r="FR58" s="56"/>
      <c r="FS58" s="56"/>
      <c r="FT58" s="56"/>
      <c r="FU58" s="56"/>
      <c r="FV58" s="56"/>
      <c r="FW58" s="56"/>
      <c r="FX58" s="56"/>
      <c r="FY58" s="56"/>
      <c r="FZ58" s="56"/>
      <c r="GA58" s="56"/>
      <c r="GB58" s="56"/>
      <c r="GC58" s="56"/>
      <c r="GD58" s="56"/>
      <c r="GE58" s="56"/>
      <c r="GF58" s="56"/>
      <c r="GG58" s="56"/>
      <c r="GH58" s="56"/>
      <c r="GI58" s="56"/>
      <c r="GJ58" s="56"/>
      <c r="GK58" s="56"/>
      <c r="GL58" s="56"/>
      <c r="GM58" s="56"/>
      <c r="GN58" s="56"/>
      <c r="GO58" s="56"/>
      <c r="GP58" s="56"/>
      <c r="GQ58" s="56"/>
      <c r="GR58" s="56"/>
      <c r="GS58" s="56"/>
      <c r="GT58" s="56"/>
      <c r="GU58" s="56"/>
      <c r="GV58" s="56"/>
      <c r="GW58" s="56"/>
      <c r="GX58" s="56"/>
      <c r="GY58" s="56"/>
      <c r="GZ58" s="56"/>
      <c r="HA58" s="56"/>
      <c r="HB58" s="56"/>
      <c r="HC58" s="56"/>
      <c r="HD58" s="56"/>
      <c r="HE58" s="56"/>
      <c r="HF58" s="56"/>
      <c r="HG58" s="56"/>
      <c r="HH58" s="56"/>
      <c r="HI58" s="56"/>
      <c r="HJ58" s="56"/>
      <c r="HK58" s="56"/>
      <c r="HL58" s="56"/>
      <c r="HM58" s="56"/>
      <c r="HN58" s="56"/>
      <c r="HO58" s="56"/>
      <c r="HP58" s="56"/>
      <c r="HQ58" s="56"/>
      <c r="HR58" s="56"/>
      <c r="HS58" s="56"/>
      <c r="HT58" s="56"/>
      <c r="HU58" s="56"/>
      <c r="HV58" s="56"/>
      <c r="HW58" s="56"/>
      <c r="HX58" s="56"/>
      <c r="HY58" s="56"/>
    </row>
    <row r="59" spans="1:233" ht="1.5" customHeight="1">
      <c r="A59" s="56"/>
      <c r="B59" s="56"/>
      <c r="C59" s="56"/>
      <c r="D59" s="56"/>
      <c r="E59" s="56"/>
      <c r="F59" s="56"/>
      <c r="G59" s="56"/>
      <c r="H59" s="56"/>
      <c r="I59" s="56"/>
      <c r="J59" s="56"/>
      <c r="K59" s="56"/>
      <c r="L59" s="56"/>
      <c r="M59" s="56"/>
      <c r="N59" s="56"/>
      <c r="O59" s="56"/>
      <c r="P59" s="56"/>
      <c r="Q59" s="56"/>
      <c r="R59" s="56"/>
      <c r="S59" s="56"/>
      <c r="T59" s="56"/>
      <c r="U59" s="56"/>
      <c r="V59" s="56"/>
      <c r="W59" s="56"/>
      <c r="X59" s="56"/>
      <c r="Y59" s="56"/>
      <c r="Z59" s="56"/>
      <c r="AA59" s="56"/>
      <c r="AB59" s="56"/>
      <c r="AC59" s="56"/>
      <c r="AD59" s="56"/>
      <c r="AE59" s="56"/>
      <c r="AF59" s="56"/>
      <c r="AG59" s="56"/>
      <c r="AH59" s="56"/>
      <c r="AI59" s="56"/>
      <c r="AJ59" s="56"/>
      <c r="AK59" s="56"/>
      <c r="AL59" s="56"/>
      <c r="AM59" s="56"/>
      <c r="AN59" s="56"/>
      <c r="AO59" s="56"/>
      <c r="AP59" s="56"/>
      <c r="AQ59" s="56"/>
      <c r="AR59" s="56"/>
      <c r="AS59" s="56"/>
      <c r="AT59" s="56"/>
      <c r="AU59" s="56"/>
      <c r="AV59" s="56"/>
      <c r="AW59" s="56"/>
      <c r="AX59" s="56"/>
      <c r="AY59" s="56"/>
      <c r="AZ59" s="56"/>
      <c r="BA59" s="56"/>
      <c r="BB59" s="56"/>
      <c r="BC59" s="56"/>
      <c r="BD59" s="56"/>
      <c r="BE59" s="56"/>
      <c r="BF59" s="56"/>
      <c r="BG59" s="56"/>
      <c r="BH59" s="56">
        <f t="shared" si="30"/>
        <v>15000</v>
      </c>
      <c r="BI59" s="56">
        <f t="shared" si="29"/>
        <v>15000</v>
      </c>
      <c r="BJ59" s="56">
        <f t="shared" si="29"/>
        <v>15000</v>
      </c>
      <c r="BK59" s="56">
        <f t="shared" si="29"/>
        <v>15000</v>
      </c>
      <c r="BL59" s="56">
        <f t="shared" si="35"/>
        <v>15000</v>
      </c>
      <c r="BM59" s="56">
        <f t="shared" si="34"/>
        <v>15000</v>
      </c>
      <c r="BN59" s="56">
        <f t="shared" si="41"/>
        <v>15000</v>
      </c>
      <c r="BO59" s="56">
        <f t="shared" si="41"/>
        <v>15000</v>
      </c>
      <c r="BP59" s="56">
        <f t="shared" si="41"/>
        <v>15000</v>
      </c>
      <c r="BQ59" s="56">
        <f t="shared" si="41"/>
        <v>15000</v>
      </c>
      <c r="BR59" s="56">
        <f t="shared" si="38"/>
        <v>15000</v>
      </c>
      <c r="BS59" s="56">
        <f t="shared" si="40"/>
        <v>15000</v>
      </c>
      <c r="BT59" s="56">
        <f t="shared" si="8"/>
        <v>15000</v>
      </c>
      <c r="BU59" s="56">
        <f t="shared" si="10"/>
        <v>15000</v>
      </c>
      <c r="BV59" s="56">
        <f t="shared" si="12"/>
        <v>15000</v>
      </c>
      <c r="BW59" s="56">
        <f t="shared" ref="BW59:BW77" si="44">HP</f>
        <v>14000</v>
      </c>
      <c r="BX59" s="56">
        <f t="shared" si="43"/>
        <v>14000</v>
      </c>
      <c r="BY59" s="56">
        <f t="shared" si="43"/>
        <v>14000</v>
      </c>
      <c r="BZ59" s="56">
        <f t="shared" si="43"/>
        <v>14000</v>
      </c>
      <c r="CA59" s="56">
        <f t="shared" si="22"/>
        <v>15000</v>
      </c>
      <c r="CB59" s="56">
        <f t="shared" si="22"/>
        <v>15000</v>
      </c>
      <c r="CC59" s="56">
        <f t="shared" si="22"/>
        <v>15000</v>
      </c>
      <c r="CD59" s="56">
        <f t="shared" si="27"/>
        <v>15000</v>
      </c>
      <c r="CE59" s="56">
        <f t="shared" si="27"/>
        <v>15000</v>
      </c>
      <c r="CF59" s="56">
        <f t="shared" si="27"/>
        <v>15000</v>
      </c>
      <c r="CG59" s="56">
        <f t="shared" si="27"/>
        <v>15000</v>
      </c>
      <c r="CH59" s="56">
        <f t="shared" si="26"/>
        <v>15000</v>
      </c>
      <c r="CI59" s="56">
        <f t="shared" si="23"/>
        <v>15000</v>
      </c>
      <c r="CJ59" s="56">
        <f t="shared" si="39"/>
        <v>15000</v>
      </c>
      <c r="CK59" s="56">
        <f t="shared" si="39"/>
        <v>15000</v>
      </c>
      <c r="CL59" s="56">
        <f t="shared" si="37"/>
        <v>15000</v>
      </c>
      <c r="CM59" s="56">
        <f t="shared" si="37"/>
        <v>15000</v>
      </c>
      <c r="CN59" s="56">
        <f t="shared" si="42"/>
        <v>15000</v>
      </c>
      <c r="CO59" s="56">
        <f t="shared" si="42"/>
        <v>15000</v>
      </c>
      <c r="CP59" s="56">
        <f t="shared" si="42"/>
        <v>15000</v>
      </c>
      <c r="CQ59" s="56"/>
      <c r="CR59" s="56"/>
      <c r="CS59" s="56"/>
      <c r="CT59" s="56"/>
      <c r="CU59" s="56"/>
      <c r="CV59" s="56"/>
      <c r="CW59" s="56"/>
      <c r="CX59" s="56"/>
      <c r="CY59" s="56"/>
      <c r="CZ59" s="56"/>
      <c r="DA59" s="56"/>
      <c r="DB59" s="56"/>
      <c r="DC59" s="56"/>
      <c r="DD59" s="56"/>
      <c r="DE59" s="56"/>
      <c r="DF59" s="56"/>
      <c r="DG59" s="56"/>
      <c r="DH59" s="56"/>
      <c r="DI59" s="56"/>
      <c r="DJ59" s="56"/>
      <c r="DK59" s="56"/>
      <c r="DL59" s="56"/>
      <c r="DM59" s="56"/>
      <c r="DN59" s="56"/>
      <c r="DO59" s="56"/>
      <c r="DP59" s="56"/>
      <c r="DQ59" s="56"/>
      <c r="DR59" s="56"/>
      <c r="DS59" s="56"/>
      <c r="DT59" s="56"/>
      <c r="DU59" s="56"/>
      <c r="DV59" s="56"/>
      <c r="DW59" s="56"/>
      <c r="DX59" s="56"/>
      <c r="DY59" s="56"/>
      <c r="DZ59" s="56"/>
      <c r="EA59" s="56"/>
      <c r="EB59" s="56"/>
      <c r="EC59" s="56"/>
      <c r="ED59" s="56"/>
      <c r="EE59" s="56"/>
      <c r="EF59" s="56"/>
      <c r="EG59" s="56"/>
      <c r="EH59" s="56"/>
      <c r="EI59" s="56"/>
      <c r="EJ59" s="56"/>
      <c r="EK59" s="56"/>
      <c r="EL59" s="56"/>
      <c r="EM59" s="56"/>
      <c r="EN59" s="56"/>
      <c r="EO59" s="56"/>
      <c r="EP59" s="56"/>
      <c r="EQ59" s="56"/>
      <c r="ER59" s="56"/>
      <c r="ES59" s="56"/>
      <c r="ET59" s="56"/>
      <c r="EU59" s="56"/>
      <c r="EV59" s="56"/>
      <c r="EW59" s="56"/>
      <c r="EX59" s="56"/>
      <c r="EY59" s="56"/>
      <c r="EZ59" s="56"/>
      <c r="FA59" s="56"/>
      <c r="FB59" s="56"/>
      <c r="FC59" s="56"/>
      <c r="FD59" s="56"/>
      <c r="FE59" s="56"/>
      <c r="FF59" s="56"/>
      <c r="FG59" s="56"/>
      <c r="FH59" s="56"/>
      <c r="FI59" s="56"/>
      <c r="FJ59" s="56"/>
      <c r="FK59" s="56"/>
      <c r="FL59" s="56"/>
      <c r="FM59" s="56"/>
      <c r="FN59" s="56"/>
      <c r="FO59" s="56"/>
      <c r="FP59" s="56"/>
      <c r="FQ59" s="56"/>
      <c r="FR59" s="56"/>
      <c r="FS59" s="56"/>
      <c r="FT59" s="56"/>
      <c r="FU59" s="56"/>
      <c r="FV59" s="56"/>
      <c r="FW59" s="56"/>
      <c r="FX59" s="56"/>
      <c r="FY59" s="56"/>
      <c r="FZ59" s="56"/>
      <c r="GA59" s="56"/>
      <c r="GB59" s="56"/>
      <c r="GC59" s="56"/>
      <c r="GD59" s="56"/>
      <c r="GE59" s="56"/>
      <c r="GF59" s="56"/>
      <c r="GG59" s="56"/>
      <c r="GH59" s="56"/>
      <c r="GI59" s="56"/>
      <c r="GJ59" s="56"/>
      <c r="GK59" s="56"/>
      <c r="GL59" s="56"/>
      <c r="GM59" s="56"/>
      <c r="GN59" s="56"/>
      <c r="GO59" s="56"/>
      <c r="GP59" s="56"/>
      <c r="GQ59" s="56"/>
      <c r="GR59" s="56"/>
      <c r="GS59" s="56"/>
      <c r="GT59" s="56"/>
      <c r="GU59" s="56"/>
      <c r="GV59" s="56"/>
      <c r="GW59" s="56"/>
      <c r="GX59" s="56"/>
      <c r="GY59" s="56"/>
      <c r="GZ59" s="56"/>
      <c r="HA59" s="56"/>
      <c r="HB59" s="56"/>
      <c r="HC59" s="56"/>
      <c r="HD59" s="56"/>
      <c r="HE59" s="56"/>
      <c r="HF59" s="56"/>
      <c r="HG59" s="56"/>
      <c r="HH59" s="56"/>
      <c r="HI59" s="56"/>
      <c r="HJ59" s="56"/>
      <c r="HK59" s="56"/>
      <c r="HL59" s="56"/>
      <c r="HM59" s="56"/>
      <c r="HN59" s="56"/>
      <c r="HO59" s="56"/>
      <c r="HP59" s="56"/>
      <c r="HQ59" s="56"/>
      <c r="HR59" s="56"/>
      <c r="HS59" s="56"/>
      <c r="HT59" s="56"/>
      <c r="HU59" s="56"/>
      <c r="HV59" s="56"/>
      <c r="HW59" s="56"/>
      <c r="HX59" s="56"/>
      <c r="HY59" s="56"/>
    </row>
    <row r="60" spans="1:233" ht="1.5" customHeight="1">
      <c r="A60" s="56"/>
      <c r="B60" s="56"/>
      <c r="C60" s="56"/>
      <c r="D60" s="56"/>
      <c r="E60" s="56"/>
      <c r="F60" s="56"/>
      <c r="G60" s="56"/>
      <c r="H60" s="56"/>
      <c r="I60" s="56"/>
      <c r="J60" s="56"/>
      <c r="K60" s="56"/>
      <c r="L60" s="56"/>
      <c r="M60" s="56"/>
      <c r="N60" s="56"/>
      <c r="O60" s="56"/>
      <c r="P60" s="56"/>
      <c r="Q60" s="56"/>
      <c r="R60" s="56"/>
      <c r="S60" s="56"/>
      <c r="T60" s="56"/>
      <c r="U60" s="56"/>
      <c r="V60" s="56"/>
      <c r="W60" s="56"/>
      <c r="X60" s="56"/>
      <c r="Y60" s="56"/>
      <c r="Z60" s="56"/>
      <c r="AA60" s="56"/>
      <c r="AB60" s="56"/>
      <c r="AC60" s="56"/>
      <c r="AD60" s="56"/>
      <c r="AE60" s="56"/>
      <c r="AF60" s="56"/>
      <c r="AG60" s="56"/>
      <c r="AH60" s="56"/>
      <c r="AI60" s="56"/>
      <c r="AJ60" s="56"/>
      <c r="AK60" s="56"/>
      <c r="AL60" s="56"/>
      <c r="AM60" s="56"/>
      <c r="AN60" s="56"/>
      <c r="AO60" s="56"/>
      <c r="AP60" s="56"/>
      <c r="AQ60" s="56"/>
      <c r="AR60" s="56"/>
      <c r="AS60" s="56"/>
      <c r="AT60" s="56"/>
      <c r="AU60" s="56"/>
      <c r="AV60" s="56"/>
      <c r="AW60" s="56"/>
      <c r="AX60" s="56"/>
      <c r="AY60" s="56"/>
      <c r="AZ60" s="56"/>
      <c r="BA60" s="56"/>
      <c r="BB60" s="56"/>
      <c r="BC60" s="56"/>
      <c r="BD60" s="56"/>
      <c r="BE60" s="56"/>
      <c r="BF60" s="56"/>
      <c r="BG60" s="56"/>
      <c r="BH60" s="56">
        <f t="shared" si="30"/>
        <v>15000</v>
      </c>
      <c r="BI60" s="56">
        <f t="shared" si="30"/>
        <v>15000</v>
      </c>
      <c r="BJ60" s="56">
        <f>JK</f>
        <v>15000</v>
      </c>
      <c r="BK60" s="56">
        <f>JK</f>
        <v>15000</v>
      </c>
      <c r="BL60" s="56">
        <f t="shared" si="35"/>
        <v>15000</v>
      </c>
      <c r="BM60" s="56">
        <f t="shared" si="34"/>
        <v>15000</v>
      </c>
      <c r="BN60" s="56">
        <f t="shared" si="41"/>
        <v>15000</v>
      </c>
      <c r="BO60" s="56">
        <f t="shared" si="41"/>
        <v>15000</v>
      </c>
      <c r="BP60" s="56">
        <f t="shared" si="41"/>
        <v>15000</v>
      </c>
      <c r="BQ60" s="56">
        <f t="shared" si="41"/>
        <v>15000</v>
      </c>
      <c r="BR60" s="56">
        <f t="shared" si="38"/>
        <v>15000</v>
      </c>
      <c r="BS60" s="56">
        <f t="shared" si="40"/>
        <v>15000</v>
      </c>
      <c r="BT60" s="56">
        <f t="shared" si="8"/>
        <v>15000</v>
      </c>
      <c r="BU60" s="56">
        <f t="shared" ref="BU60" si="45">HP</f>
        <v>14000</v>
      </c>
      <c r="BV60" s="56">
        <f t="shared" ref="BV60:BV77" si="46">HP</f>
        <v>14000</v>
      </c>
      <c r="BW60" s="56">
        <f t="shared" si="44"/>
        <v>14000</v>
      </c>
      <c r="BX60" s="56">
        <f t="shared" si="43"/>
        <v>14000</v>
      </c>
      <c r="BY60" s="56">
        <f t="shared" si="43"/>
        <v>14000</v>
      </c>
      <c r="BZ60" s="56">
        <f t="shared" si="43"/>
        <v>14000</v>
      </c>
      <c r="CA60" s="56">
        <f t="shared" ref="CA60:CA83" si="47">HP</f>
        <v>14000</v>
      </c>
      <c r="CB60" s="56">
        <f t="shared" si="22"/>
        <v>15000</v>
      </c>
      <c r="CC60" s="56">
        <f t="shared" si="22"/>
        <v>15000</v>
      </c>
      <c r="CD60" s="56">
        <f t="shared" si="22"/>
        <v>15000</v>
      </c>
      <c r="CE60" s="56">
        <f t="shared" si="22"/>
        <v>15000</v>
      </c>
      <c r="CF60" s="56">
        <f t="shared" ref="CF60:CG60" si="48">JK</f>
        <v>15000</v>
      </c>
      <c r="CG60" s="56">
        <f t="shared" si="48"/>
        <v>15000</v>
      </c>
      <c r="CH60" s="56">
        <f t="shared" si="26"/>
        <v>15000</v>
      </c>
      <c r="CI60" s="56">
        <f t="shared" si="23"/>
        <v>15000</v>
      </c>
      <c r="CJ60" s="56">
        <f t="shared" si="39"/>
        <v>15000</v>
      </c>
      <c r="CK60" s="56">
        <f t="shared" si="39"/>
        <v>15000</v>
      </c>
      <c r="CL60" s="56">
        <f t="shared" si="37"/>
        <v>15000</v>
      </c>
      <c r="CM60" s="56">
        <f t="shared" si="37"/>
        <v>15000</v>
      </c>
      <c r="CN60" s="56">
        <f t="shared" si="42"/>
        <v>15000</v>
      </c>
      <c r="CO60" s="56">
        <f t="shared" si="42"/>
        <v>15000</v>
      </c>
      <c r="CP60" s="56">
        <f t="shared" si="42"/>
        <v>15000</v>
      </c>
      <c r="CQ60" s="56"/>
      <c r="CR60" s="56"/>
      <c r="CS60" s="56"/>
      <c r="CT60" s="56"/>
      <c r="CU60" s="56"/>
      <c r="CV60" s="56"/>
      <c r="CW60" s="56"/>
      <c r="CX60" s="56"/>
      <c r="CY60" s="56"/>
      <c r="CZ60" s="56"/>
      <c r="DA60" s="56"/>
      <c r="DB60" s="56"/>
      <c r="DC60" s="56"/>
      <c r="DD60" s="56"/>
      <c r="DE60" s="56"/>
      <c r="DF60" s="56"/>
      <c r="DG60" s="56"/>
      <c r="DH60" s="56"/>
      <c r="DI60" s="56"/>
      <c r="DJ60" s="56"/>
      <c r="DK60" s="56"/>
      <c r="DL60" s="56"/>
      <c r="DM60" s="56"/>
      <c r="DN60" s="56"/>
      <c r="DO60" s="56"/>
      <c r="DP60" s="56"/>
      <c r="DQ60" s="56"/>
      <c r="DR60" s="56"/>
      <c r="DS60" s="56"/>
      <c r="DT60" s="56"/>
      <c r="DU60" s="56"/>
      <c r="DV60" s="56"/>
      <c r="DW60" s="56"/>
      <c r="DX60" s="56"/>
      <c r="DY60" s="56"/>
      <c r="DZ60" s="56"/>
      <c r="EA60" s="56"/>
      <c r="EB60" s="56"/>
      <c r="EC60" s="56"/>
      <c r="ED60" s="56"/>
      <c r="EE60" s="56"/>
      <c r="EF60" s="56"/>
      <c r="EG60" s="56"/>
      <c r="EH60" s="56"/>
      <c r="EI60" s="56"/>
      <c r="EJ60" s="56"/>
      <c r="EK60" s="56"/>
      <c r="EL60" s="56"/>
      <c r="EM60" s="56"/>
      <c r="EN60" s="56"/>
      <c r="EO60" s="56"/>
      <c r="EP60" s="56"/>
      <c r="EQ60" s="56"/>
      <c r="ER60" s="56"/>
      <c r="ES60" s="56"/>
      <c r="ET60" s="56"/>
      <c r="EU60" s="56"/>
      <c r="EV60" s="56"/>
      <c r="EW60" s="56"/>
      <c r="EX60" s="56"/>
      <c r="EY60" s="56"/>
      <c r="EZ60" s="56"/>
      <c r="FA60" s="56"/>
      <c r="FB60" s="56"/>
      <c r="FC60" s="56"/>
      <c r="FD60" s="56"/>
      <c r="FE60" s="56"/>
      <c r="FF60" s="56"/>
      <c r="FG60" s="56"/>
      <c r="FH60" s="56"/>
      <c r="FI60" s="56"/>
      <c r="FJ60" s="56"/>
      <c r="FK60" s="56"/>
      <c r="FL60" s="56"/>
      <c r="FM60" s="56"/>
      <c r="FN60" s="56"/>
      <c r="FO60" s="56"/>
      <c r="FP60" s="56"/>
      <c r="FQ60" s="56"/>
      <c r="FR60" s="56"/>
      <c r="FS60" s="56"/>
      <c r="FT60" s="56"/>
      <c r="FU60" s="56"/>
      <c r="FV60" s="56"/>
      <c r="FW60" s="56"/>
      <c r="FX60" s="56"/>
      <c r="FY60" s="56"/>
      <c r="FZ60" s="56"/>
      <c r="GA60" s="56"/>
      <c r="GB60" s="56"/>
      <c r="GC60" s="56"/>
      <c r="GD60" s="56"/>
      <c r="GE60" s="56"/>
      <c r="GF60" s="56"/>
      <c r="GG60" s="56"/>
      <c r="GH60" s="56"/>
      <c r="GI60" s="56"/>
      <c r="GJ60" s="56"/>
      <c r="GK60" s="56"/>
      <c r="GL60" s="56"/>
      <c r="GM60" s="56"/>
      <c r="GN60" s="56"/>
      <c r="GO60" s="56"/>
      <c r="GP60" s="56"/>
      <c r="GQ60" s="56"/>
      <c r="GR60" s="56"/>
      <c r="GS60" s="56"/>
      <c r="GT60" s="56"/>
      <c r="GU60" s="56"/>
      <c r="GV60" s="56"/>
      <c r="GW60" s="56"/>
      <c r="GX60" s="56"/>
      <c r="GY60" s="56"/>
      <c r="GZ60" s="56"/>
      <c r="HA60" s="56"/>
      <c r="HB60" s="56"/>
      <c r="HC60" s="56"/>
      <c r="HD60" s="56"/>
      <c r="HE60" s="56"/>
      <c r="HF60" s="56"/>
      <c r="HG60" s="56"/>
      <c r="HH60" s="56"/>
      <c r="HI60" s="56"/>
      <c r="HJ60" s="56"/>
      <c r="HK60" s="56"/>
      <c r="HL60" s="56"/>
      <c r="HM60" s="56"/>
      <c r="HN60" s="56"/>
      <c r="HO60" s="56"/>
      <c r="HP60" s="56"/>
      <c r="HQ60" s="56"/>
      <c r="HR60" s="56"/>
      <c r="HS60" s="56"/>
      <c r="HT60" s="56"/>
      <c r="HU60" s="56"/>
      <c r="HV60" s="56"/>
      <c r="HW60" s="56"/>
      <c r="HX60" s="56"/>
      <c r="HY60" s="56"/>
    </row>
    <row r="61" spans="1:233" ht="1.5" customHeight="1">
      <c r="A61" s="56"/>
      <c r="B61" s="56"/>
      <c r="C61" s="56"/>
      <c r="D61" s="56"/>
      <c r="E61" s="56"/>
      <c r="F61" s="56"/>
      <c r="G61" s="56"/>
      <c r="H61" s="56"/>
      <c r="I61" s="56"/>
      <c r="J61" s="56"/>
      <c r="K61" s="56"/>
      <c r="L61" s="56"/>
      <c r="M61" s="56"/>
      <c r="N61" s="56"/>
      <c r="O61" s="56"/>
      <c r="P61" s="56"/>
      <c r="Q61" s="56"/>
      <c r="R61" s="56"/>
      <c r="S61" s="56"/>
      <c r="T61" s="56"/>
      <c r="U61" s="56"/>
      <c r="V61" s="56"/>
      <c r="W61" s="56"/>
      <c r="X61" s="56"/>
      <c r="Y61" s="56"/>
      <c r="Z61" s="56"/>
      <c r="AA61" s="56"/>
      <c r="AB61" s="56"/>
      <c r="AC61" s="56"/>
      <c r="AD61" s="56"/>
      <c r="AE61" s="56"/>
      <c r="AF61" s="56"/>
      <c r="AG61" s="56"/>
      <c r="AH61" s="56"/>
      <c r="AI61" s="56"/>
      <c r="AJ61" s="56"/>
      <c r="AK61" s="56"/>
      <c r="AL61" s="56"/>
      <c r="AM61" s="56"/>
      <c r="AN61" s="56"/>
      <c r="AO61" s="56"/>
      <c r="AP61" s="56"/>
      <c r="AQ61" s="56"/>
      <c r="AR61" s="56"/>
      <c r="AS61" s="56"/>
      <c r="AT61" s="56"/>
      <c r="AU61" s="56"/>
      <c r="AV61" s="56"/>
      <c r="AW61" s="56"/>
      <c r="AX61" s="56"/>
      <c r="AY61" s="56"/>
      <c r="AZ61" s="56"/>
      <c r="BA61" s="56"/>
      <c r="BB61" s="56"/>
      <c r="BC61" s="56"/>
      <c r="BD61" s="56"/>
      <c r="BE61" s="56"/>
      <c r="BF61" s="56"/>
      <c r="BG61" s="56"/>
      <c r="BH61" s="56"/>
      <c r="BI61" s="56"/>
      <c r="BJ61" s="56">
        <f t="shared" si="35"/>
        <v>15000</v>
      </c>
      <c r="BK61" s="56">
        <f t="shared" si="34"/>
        <v>15000</v>
      </c>
      <c r="BL61" s="56">
        <f t="shared" si="35"/>
        <v>15000</v>
      </c>
      <c r="BM61" s="56">
        <f t="shared" si="34"/>
        <v>15000</v>
      </c>
      <c r="BN61" s="56">
        <f t="shared" si="41"/>
        <v>15000</v>
      </c>
      <c r="BO61" s="56">
        <f t="shared" si="41"/>
        <v>15000</v>
      </c>
      <c r="BP61" s="56">
        <f t="shared" si="41"/>
        <v>15000</v>
      </c>
      <c r="BQ61" s="56">
        <f t="shared" si="41"/>
        <v>15000</v>
      </c>
      <c r="BR61" s="56">
        <f t="shared" si="38"/>
        <v>15000</v>
      </c>
      <c r="BS61" s="56">
        <f t="shared" si="40"/>
        <v>15000</v>
      </c>
      <c r="BT61" s="56">
        <f t="shared" si="8"/>
        <v>15000</v>
      </c>
      <c r="BU61" s="56">
        <f t="shared" ref="BT61:BU74" si="49">HP</f>
        <v>14000</v>
      </c>
      <c r="BV61" s="56">
        <f t="shared" si="46"/>
        <v>14000</v>
      </c>
      <c r="BW61" s="56">
        <f t="shared" si="44"/>
        <v>14000</v>
      </c>
      <c r="BX61" s="56">
        <f t="shared" si="43"/>
        <v>14000</v>
      </c>
      <c r="BY61" s="56">
        <f t="shared" si="43"/>
        <v>14000</v>
      </c>
      <c r="BZ61" s="56">
        <f t="shared" si="43"/>
        <v>14000</v>
      </c>
      <c r="CA61" s="56">
        <f t="shared" si="47"/>
        <v>14000</v>
      </c>
      <c r="CB61" s="56">
        <f t="shared" ref="CB61:CB84" si="50">HP</f>
        <v>14000</v>
      </c>
      <c r="CC61" s="56">
        <f t="shared" si="27"/>
        <v>15000</v>
      </c>
      <c r="CD61" s="56">
        <f t="shared" si="27"/>
        <v>15000</v>
      </c>
      <c r="CE61" s="56">
        <f t="shared" ref="CE61:CF87" si="51">HP</f>
        <v>14000</v>
      </c>
      <c r="CF61" s="56">
        <f t="shared" si="51"/>
        <v>14000</v>
      </c>
      <c r="CG61" s="56">
        <f>JK</f>
        <v>15000</v>
      </c>
      <c r="CH61" s="56">
        <f t="shared" si="26"/>
        <v>15000</v>
      </c>
      <c r="CI61" s="56">
        <f t="shared" si="23"/>
        <v>15000</v>
      </c>
      <c r="CJ61" s="56">
        <f t="shared" si="39"/>
        <v>15000</v>
      </c>
      <c r="CK61" s="56">
        <f t="shared" si="39"/>
        <v>15000</v>
      </c>
      <c r="CL61" s="56">
        <f t="shared" si="37"/>
        <v>15000</v>
      </c>
      <c r="CM61" s="56">
        <f t="shared" si="37"/>
        <v>15000</v>
      </c>
      <c r="CN61" s="56">
        <f t="shared" si="42"/>
        <v>15000</v>
      </c>
      <c r="CO61" s="56">
        <f t="shared" si="42"/>
        <v>15000</v>
      </c>
      <c r="CP61" s="56">
        <f t="shared" si="42"/>
        <v>15000</v>
      </c>
      <c r="CQ61" s="56">
        <f>JK</f>
        <v>15000</v>
      </c>
      <c r="CR61" s="56"/>
      <c r="CS61" s="56"/>
      <c r="CT61" s="56"/>
      <c r="CU61" s="56"/>
      <c r="CV61" s="56"/>
      <c r="CW61" s="56"/>
      <c r="CX61" s="56"/>
      <c r="CY61" s="56"/>
      <c r="CZ61" s="56"/>
      <c r="DA61" s="56"/>
      <c r="DB61" s="56"/>
      <c r="DC61" s="56"/>
      <c r="DD61" s="56"/>
      <c r="DE61" s="56"/>
      <c r="DF61" s="56"/>
      <c r="DG61" s="56"/>
      <c r="DH61" s="56"/>
      <c r="DI61" s="56"/>
      <c r="DJ61" s="56"/>
      <c r="DK61" s="56"/>
      <c r="DL61" s="56"/>
      <c r="DM61" s="56"/>
      <c r="DN61" s="56"/>
      <c r="DO61" s="56"/>
      <c r="DP61" s="56"/>
      <c r="DQ61" s="56"/>
      <c r="DR61" s="56"/>
      <c r="DS61" s="56"/>
      <c r="DT61" s="56"/>
      <c r="DU61" s="56"/>
      <c r="DV61" s="56"/>
      <c r="DW61" s="56"/>
      <c r="DX61" s="56"/>
      <c r="DY61" s="56"/>
      <c r="DZ61" s="56"/>
      <c r="EA61" s="56"/>
      <c r="EB61" s="56"/>
      <c r="EC61" s="56"/>
      <c r="ED61" s="56"/>
      <c r="EE61" s="56"/>
      <c r="EF61" s="56"/>
      <c r="EG61" s="56"/>
      <c r="EH61" s="56"/>
      <c r="EI61" s="56"/>
      <c r="EJ61" s="56"/>
      <c r="EK61" s="56"/>
      <c r="EL61" s="56"/>
      <c r="EM61" s="56"/>
      <c r="EN61" s="56"/>
      <c r="EO61" s="56"/>
      <c r="EP61" s="56"/>
      <c r="EQ61" s="56"/>
      <c r="ER61" s="56"/>
      <c r="ES61" s="56"/>
      <c r="ET61" s="56"/>
      <c r="EU61" s="56"/>
      <c r="EV61" s="56"/>
      <c r="EW61" s="56"/>
      <c r="EX61" s="56"/>
      <c r="EY61" s="56"/>
      <c r="EZ61" s="56"/>
      <c r="FA61" s="56"/>
      <c r="FB61" s="56"/>
      <c r="FC61" s="56"/>
      <c r="FD61" s="56"/>
      <c r="FE61" s="56"/>
      <c r="FF61" s="56"/>
      <c r="FG61" s="56"/>
      <c r="FH61" s="56"/>
      <c r="FI61" s="56"/>
      <c r="FJ61" s="56"/>
      <c r="FK61" s="56"/>
      <c r="FL61" s="56"/>
      <c r="FM61" s="56"/>
      <c r="FN61" s="56"/>
      <c r="FO61" s="56"/>
      <c r="FP61" s="56"/>
      <c r="FQ61" s="56"/>
      <c r="FR61" s="56"/>
      <c r="FS61" s="56"/>
      <c r="FT61" s="56"/>
      <c r="FU61" s="56"/>
      <c r="FV61" s="56"/>
      <c r="FW61" s="56"/>
      <c r="FX61" s="56"/>
      <c r="FY61" s="56"/>
      <c r="FZ61" s="56"/>
      <c r="GA61" s="56"/>
      <c r="GB61" s="56"/>
      <c r="GC61" s="56"/>
      <c r="GD61" s="56"/>
      <c r="GE61" s="56"/>
      <c r="GF61" s="56"/>
      <c r="GG61" s="56"/>
      <c r="GH61" s="56"/>
      <c r="GI61" s="56"/>
      <c r="GJ61" s="56"/>
      <c r="GK61" s="56"/>
      <c r="GL61" s="56"/>
      <c r="GM61" s="56"/>
      <c r="GN61" s="56"/>
      <c r="GO61" s="56"/>
      <c r="GP61" s="56"/>
      <c r="GQ61" s="56"/>
      <c r="GR61" s="56"/>
      <c r="GS61" s="56"/>
      <c r="GT61" s="56"/>
      <c r="GU61" s="56"/>
      <c r="GV61" s="56"/>
      <c r="GW61" s="56"/>
      <c r="GX61" s="56"/>
      <c r="GY61" s="56"/>
      <c r="GZ61" s="56"/>
      <c r="HA61" s="56"/>
      <c r="HB61" s="56"/>
      <c r="HC61" s="56"/>
      <c r="HD61" s="56"/>
      <c r="HE61" s="56"/>
      <c r="HF61" s="56"/>
      <c r="HG61" s="56"/>
      <c r="HH61" s="56"/>
      <c r="HI61" s="56"/>
      <c r="HJ61" s="56"/>
      <c r="HK61" s="56"/>
      <c r="HL61" s="56"/>
      <c r="HM61" s="56"/>
      <c r="HN61" s="56"/>
      <c r="HO61" s="56"/>
      <c r="HP61" s="56"/>
      <c r="HQ61" s="56"/>
      <c r="HR61" s="56"/>
      <c r="HS61" s="56"/>
      <c r="HT61" s="56"/>
      <c r="HU61" s="56"/>
      <c r="HV61" s="56"/>
      <c r="HW61" s="56"/>
      <c r="HX61" s="56"/>
      <c r="HY61" s="56"/>
    </row>
    <row r="62" spans="1:233" ht="1.5" customHeight="1">
      <c r="A62" s="56"/>
      <c r="B62" s="56"/>
      <c r="C62" s="56"/>
      <c r="D62" s="56"/>
      <c r="E62" s="56"/>
      <c r="F62" s="56"/>
      <c r="G62" s="56"/>
      <c r="H62" s="56"/>
      <c r="I62" s="56"/>
      <c r="J62" s="56"/>
      <c r="K62" s="56"/>
      <c r="L62" s="56"/>
      <c r="M62" s="56"/>
      <c r="N62" s="56"/>
      <c r="O62" s="56"/>
      <c r="P62" s="56"/>
      <c r="Q62" s="56"/>
      <c r="R62" s="56"/>
      <c r="S62" s="56"/>
      <c r="T62" s="56"/>
      <c r="U62" s="56"/>
      <c r="V62" s="56"/>
      <c r="W62" s="56"/>
      <c r="X62" s="56"/>
      <c r="Y62" s="56"/>
      <c r="Z62" s="56"/>
      <c r="AA62" s="56"/>
      <c r="AB62" s="56"/>
      <c r="AC62" s="56"/>
      <c r="AD62" s="56"/>
      <c r="AE62" s="56"/>
      <c r="AF62" s="56"/>
      <c r="AG62" s="56"/>
      <c r="AH62" s="56"/>
      <c r="AI62" s="56"/>
      <c r="AJ62" s="56"/>
      <c r="AK62" s="56"/>
      <c r="AL62" s="56"/>
      <c r="AM62" s="56"/>
      <c r="AN62" s="56"/>
      <c r="AO62" s="56"/>
      <c r="AP62" s="56"/>
      <c r="AQ62" s="56"/>
      <c r="AR62" s="56"/>
      <c r="AS62" s="56"/>
      <c r="AT62" s="56"/>
      <c r="AU62" s="56"/>
      <c r="AV62" s="56"/>
      <c r="AW62" s="56"/>
      <c r="AX62" s="56"/>
      <c r="AY62" s="56"/>
      <c r="AZ62" s="56"/>
      <c r="BA62" s="56"/>
      <c r="BB62" s="56"/>
      <c r="BC62" s="56"/>
      <c r="BD62" s="56"/>
      <c r="BE62" s="56"/>
      <c r="BF62" s="56"/>
      <c r="BG62" s="56"/>
      <c r="BH62" s="56"/>
      <c r="BI62" s="56"/>
      <c r="BJ62" s="56"/>
      <c r="BK62" s="56"/>
      <c r="BL62" s="56">
        <f t="shared" si="35"/>
        <v>15000</v>
      </c>
      <c r="BM62" s="56">
        <f t="shared" si="34"/>
        <v>15000</v>
      </c>
      <c r="BN62" s="56">
        <f t="shared" si="41"/>
        <v>15000</v>
      </c>
      <c r="BO62" s="56">
        <f t="shared" si="41"/>
        <v>15000</v>
      </c>
      <c r="BP62" s="56">
        <f t="shared" si="41"/>
        <v>15000</v>
      </c>
      <c r="BQ62" s="56">
        <f t="shared" si="41"/>
        <v>15000</v>
      </c>
      <c r="BR62" s="56">
        <f t="shared" si="38"/>
        <v>15000</v>
      </c>
      <c r="BS62" s="56">
        <f t="shared" si="40"/>
        <v>15000</v>
      </c>
      <c r="BT62" s="56">
        <f t="shared" si="8"/>
        <v>15000</v>
      </c>
      <c r="BU62" s="56">
        <f t="shared" si="49"/>
        <v>14000</v>
      </c>
      <c r="BV62" s="56">
        <f t="shared" si="46"/>
        <v>14000</v>
      </c>
      <c r="BW62" s="56">
        <f t="shared" si="44"/>
        <v>14000</v>
      </c>
      <c r="BX62" s="56">
        <f t="shared" si="43"/>
        <v>14000</v>
      </c>
      <c r="BY62" s="56">
        <f t="shared" si="43"/>
        <v>14000</v>
      </c>
      <c r="BZ62" s="56">
        <f t="shared" si="43"/>
        <v>14000</v>
      </c>
      <c r="CA62" s="56">
        <f t="shared" si="47"/>
        <v>14000</v>
      </c>
      <c r="CB62" s="56">
        <f t="shared" si="50"/>
        <v>14000</v>
      </c>
      <c r="CC62" s="56">
        <f t="shared" ref="CC62:CD87" si="52">HP</f>
        <v>14000</v>
      </c>
      <c r="CD62" s="56">
        <f t="shared" si="52"/>
        <v>14000</v>
      </c>
      <c r="CE62" s="56">
        <f t="shared" si="51"/>
        <v>14000</v>
      </c>
      <c r="CF62" s="56">
        <f t="shared" si="51"/>
        <v>14000</v>
      </c>
      <c r="CG62" s="56">
        <f>JK</f>
        <v>15000</v>
      </c>
      <c r="CH62" s="56">
        <f t="shared" si="26"/>
        <v>15000</v>
      </c>
      <c r="CI62" s="56">
        <f t="shared" si="23"/>
        <v>15000</v>
      </c>
      <c r="CJ62" s="56">
        <f t="shared" si="39"/>
        <v>15000</v>
      </c>
      <c r="CK62" s="56">
        <f t="shared" si="39"/>
        <v>15000</v>
      </c>
      <c r="CL62" s="56">
        <f t="shared" si="37"/>
        <v>15000</v>
      </c>
      <c r="CM62" s="56">
        <f t="shared" si="37"/>
        <v>15000</v>
      </c>
      <c r="CN62" s="56">
        <f t="shared" si="42"/>
        <v>15000</v>
      </c>
      <c r="CO62" s="56">
        <f t="shared" si="42"/>
        <v>15000</v>
      </c>
      <c r="CP62" s="56">
        <f t="shared" si="42"/>
        <v>15000</v>
      </c>
      <c r="CQ62" s="56">
        <f>JK</f>
        <v>15000</v>
      </c>
      <c r="CR62" s="56"/>
      <c r="CS62" s="56"/>
      <c r="CT62" s="56"/>
      <c r="CU62" s="56"/>
      <c r="CV62" s="56"/>
      <c r="CW62" s="56"/>
      <c r="CX62" s="56"/>
      <c r="CY62" s="56"/>
      <c r="CZ62" s="56"/>
      <c r="DA62" s="56"/>
      <c r="DB62" s="56"/>
      <c r="DC62" s="56"/>
      <c r="DD62" s="56"/>
      <c r="DE62" s="56"/>
      <c r="DF62" s="56"/>
      <c r="DG62" s="56"/>
      <c r="DH62" s="56"/>
      <c r="DI62" s="56"/>
      <c r="DJ62" s="56"/>
      <c r="DK62" s="56"/>
      <c r="DL62" s="56"/>
      <c r="DM62" s="56"/>
      <c r="DN62" s="56"/>
      <c r="DO62" s="56"/>
      <c r="DP62" s="56"/>
      <c r="DQ62" s="56"/>
      <c r="DR62" s="56"/>
      <c r="DS62" s="56"/>
      <c r="DT62" s="56"/>
      <c r="DU62" s="56"/>
      <c r="DV62" s="56"/>
      <c r="DW62" s="56"/>
      <c r="DX62" s="56"/>
      <c r="DY62" s="56"/>
      <c r="DZ62" s="56"/>
      <c r="EA62" s="56"/>
      <c r="EB62" s="56"/>
      <c r="EC62" s="56"/>
      <c r="ED62" s="56"/>
      <c r="EE62" s="56"/>
      <c r="EF62" s="56"/>
      <c r="EG62" s="56"/>
      <c r="EH62" s="56"/>
      <c r="EI62" s="56"/>
      <c r="EJ62" s="56"/>
      <c r="EK62" s="56"/>
      <c r="EL62" s="56"/>
      <c r="EM62" s="56"/>
      <c r="EN62" s="56"/>
      <c r="EO62" s="56"/>
      <c r="EP62" s="56"/>
      <c r="EQ62" s="56"/>
      <c r="ER62" s="56"/>
      <c r="ES62" s="56"/>
      <c r="ET62" s="56"/>
      <c r="EU62" s="56"/>
      <c r="EV62" s="56"/>
      <c r="EW62" s="56"/>
      <c r="EX62" s="56"/>
      <c r="EY62" s="56"/>
      <c r="EZ62" s="56"/>
      <c r="FA62" s="56"/>
      <c r="FB62" s="56"/>
      <c r="FC62" s="56"/>
      <c r="FD62" s="56"/>
      <c r="FE62" s="56"/>
      <c r="FF62" s="56"/>
      <c r="FG62" s="56"/>
      <c r="FH62" s="56"/>
      <c r="FI62" s="56"/>
      <c r="FJ62" s="56"/>
      <c r="FK62" s="56"/>
      <c r="FL62" s="56"/>
      <c r="FM62" s="56"/>
      <c r="FN62" s="56"/>
      <c r="FO62" s="56"/>
      <c r="FP62" s="56"/>
      <c r="FQ62" s="56"/>
      <c r="FR62" s="56"/>
      <c r="FS62" s="56"/>
      <c r="FT62" s="56"/>
      <c r="FU62" s="56"/>
      <c r="FV62" s="56"/>
      <c r="FW62" s="56"/>
      <c r="FX62" s="56"/>
      <c r="FY62" s="56"/>
      <c r="FZ62" s="56"/>
      <c r="GA62" s="56"/>
      <c r="GB62" s="56"/>
      <c r="GC62" s="56"/>
      <c r="GD62" s="56"/>
      <c r="GE62" s="56"/>
      <c r="GF62" s="56"/>
      <c r="GG62" s="56"/>
      <c r="GH62" s="56"/>
      <c r="GI62" s="56"/>
      <c r="GJ62" s="56"/>
      <c r="GK62" s="56"/>
      <c r="GL62" s="56"/>
      <c r="GM62" s="56"/>
      <c r="GN62" s="56"/>
      <c r="GO62" s="56"/>
      <c r="GP62" s="56"/>
      <c r="GQ62" s="56"/>
      <c r="GR62" s="56"/>
      <c r="GS62" s="56"/>
      <c r="GT62" s="56"/>
      <c r="GU62" s="56"/>
      <c r="GV62" s="56"/>
      <c r="GW62" s="56"/>
      <c r="GX62" s="56"/>
      <c r="GY62" s="56"/>
      <c r="GZ62" s="56"/>
      <c r="HA62" s="56"/>
      <c r="HB62" s="56"/>
      <c r="HC62" s="56"/>
      <c r="HD62" s="56"/>
      <c r="HE62" s="56"/>
      <c r="HF62" s="56"/>
      <c r="HG62" s="56"/>
      <c r="HH62" s="56"/>
      <c r="HI62" s="56"/>
      <c r="HJ62" s="56"/>
      <c r="HK62" s="56"/>
      <c r="HL62" s="56"/>
      <c r="HM62" s="56"/>
      <c r="HN62" s="56"/>
      <c r="HO62" s="56"/>
      <c r="HP62" s="56"/>
      <c r="HQ62" s="56"/>
      <c r="HR62" s="56"/>
      <c r="HS62" s="56"/>
      <c r="HT62" s="56"/>
      <c r="HU62" s="56"/>
      <c r="HV62" s="56"/>
      <c r="HW62" s="56"/>
      <c r="HX62" s="56"/>
      <c r="HY62" s="56"/>
    </row>
    <row r="63" spans="1:233" ht="1.5" customHeight="1">
      <c r="A63" s="56"/>
      <c r="B63" s="56"/>
      <c r="C63" s="56"/>
      <c r="D63" s="56"/>
      <c r="E63" s="56"/>
      <c r="F63" s="56"/>
      <c r="G63" s="56"/>
      <c r="H63" s="56"/>
      <c r="I63" s="56"/>
      <c r="J63" s="56"/>
      <c r="K63" s="56"/>
      <c r="L63" s="56"/>
      <c r="M63" s="56"/>
      <c r="N63" s="56"/>
      <c r="O63" s="56"/>
      <c r="P63" s="56"/>
      <c r="Q63" s="56"/>
      <c r="R63" s="56"/>
      <c r="S63" s="56"/>
      <c r="T63" s="56"/>
      <c r="U63" s="56"/>
      <c r="V63" s="56"/>
      <c r="W63" s="56"/>
      <c r="X63" s="56"/>
      <c r="Y63" s="56"/>
      <c r="Z63" s="56"/>
      <c r="AA63" s="56"/>
      <c r="AB63" s="56"/>
      <c r="AC63" s="56"/>
      <c r="AD63" s="56"/>
      <c r="AE63" s="56"/>
      <c r="AF63" s="56"/>
      <c r="AG63" s="56"/>
      <c r="AH63" s="56"/>
      <c r="AI63" s="56"/>
      <c r="AJ63" s="56"/>
      <c r="AK63" s="56"/>
      <c r="AL63" s="56"/>
      <c r="AM63" s="56"/>
      <c r="AN63" s="56"/>
      <c r="AO63" s="56"/>
      <c r="AP63" s="56"/>
      <c r="AQ63" s="56"/>
      <c r="AR63" s="56"/>
      <c r="AS63" s="56"/>
      <c r="AT63" s="56"/>
      <c r="AU63" s="56"/>
      <c r="AV63" s="56"/>
      <c r="AW63" s="56"/>
      <c r="AX63" s="56"/>
      <c r="AY63" s="56"/>
      <c r="AZ63" s="56"/>
      <c r="BA63" s="56"/>
      <c r="BB63" s="56"/>
      <c r="BC63" s="56"/>
      <c r="BD63" s="56"/>
      <c r="BE63" s="56"/>
      <c r="BF63" s="56"/>
      <c r="BG63" s="56"/>
      <c r="BH63" s="56"/>
      <c r="BI63" s="56"/>
      <c r="BJ63" s="56"/>
      <c r="BK63" s="56"/>
      <c r="BL63" s="56">
        <f t="shared" si="35"/>
        <v>15000</v>
      </c>
      <c r="BM63" s="56">
        <f t="shared" si="34"/>
        <v>15000</v>
      </c>
      <c r="BN63" s="56">
        <f t="shared" si="41"/>
        <v>15000</v>
      </c>
      <c r="BO63" s="56">
        <f t="shared" si="41"/>
        <v>15000</v>
      </c>
      <c r="BP63" s="56">
        <f t="shared" si="41"/>
        <v>15000</v>
      </c>
      <c r="BQ63" s="56">
        <f t="shared" si="41"/>
        <v>15000</v>
      </c>
      <c r="BR63" s="56">
        <f t="shared" si="38"/>
        <v>15000</v>
      </c>
      <c r="BS63" s="56">
        <f t="shared" si="40"/>
        <v>15000</v>
      </c>
      <c r="BT63" s="56">
        <f t="shared" si="8"/>
        <v>15000</v>
      </c>
      <c r="BU63" s="56">
        <f t="shared" si="49"/>
        <v>14000</v>
      </c>
      <c r="BV63" s="56">
        <f t="shared" si="46"/>
        <v>14000</v>
      </c>
      <c r="BW63" s="56">
        <f t="shared" si="44"/>
        <v>14000</v>
      </c>
      <c r="BX63" s="56">
        <f t="shared" si="43"/>
        <v>14000</v>
      </c>
      <c r="BY63" s="56">
        <f t="shared" si="43"/>
        <v>14000</v>
      </c>
      <c r="BZ63" s="56">
        <f t="shared" si="43"/>
        <v>14000</v>
      </c>
      <c r="CA63" s="56">
        <f t="shared" si="47"/>
        <v>14000</v>
      </c>
      <c r="CB63" s="56">
        <f t="shared" si="50"/>
        <v>14000</v>
      </c>
      <c r="CC63" s="56">
        <f t="shared" si="52"/>
        <v>14000</v>
      </c>
      <c r="CD63" s="56">
        <f t="shared" si="52"/>
        <v>14000</v>
      </c>
      <c r="CE63" s="56">
        <f t="shared" si="51"/>
        <v>14000</v>
      </c>
      <c r="CF63" s="56">
        <f t="shared" si="51"/>
        <v>14000</v>
      </c>
      <c r="CG63" s="56">
        <f t="shared" ref="CG63:CG81" si="53">HP</f>
        <v>14000</v>
      </c>
      <c r="CH63" s="56">
        <f t="shared" si="26"/>
        <v>15000</v>
      </c>
      <c r="CI63" s="56">
        <f t="shared" si="23"/>
        <v>15000</v>
      </c>
      <c r="CJ63" s="56">
        <f>JK</f>
        <v>15000</v>
      </c>
      <c r="CK63" s="56">
        <f t="shared" si="42"/>
        <v>15000</v>
      </c>
      <c r="CL63" s="56">
        <f t="shared" si="42"/>
        <v>15000</v>
      </c>
      <c r="CM63" s="56">
        <f t="shared" si="42"/>
        <v>15000</v>
      </c>
      <c r="CN63" s="56">
        <f t="shared" si="42"/>
        <v>15000</v>
      </c>
      <c r="CO63" s="56">
        <f t="shared" si="42"/>
        <v>15000</v>
      </c>
      <c r="CP63" s="56">
        <f t="shared" si="42"/>
        <v>15000</v>
      </c>
      <c r="CQ63" s="56">
        <f>JK</f>
        <v>15000</v>
      </c>
      <c r="CR63" s="56"/>
      <c r="CS63" s="56"/>
      <c r="CT63" s="56"/>
      <c r="CU63" s="56"/>
      <c r="CV63" s="56"/>
      <c r="CW63" s="56"/>
      <c r="CX63" s="56"/>
      <c r="CY63" s="56"/>
      <c r="CZ63" s="56"/>
      <c r="DA63" s="56"/>
      <c r="DB63" s="56"/>
      <c r="DC63" s="56"/>
      <c r="DD63" s="56"/>
      <c r="DE63" s="56"/>
      <c r="DF63" s="56"/>
      <c r="DG63" s="56"/>
      <c r="DH63" s="56"/>
      <c r="DI63" s="56"/>
      <c r="DJ63" s="56"/>
      <c r="DK63" s="56"/>
      <c r="DL63" s="56"/>
      <c r="DM63" s="56"/>
      <c r="DN63" s="56"/>
      <c r="DO63" s="56"/>
      <c r="DP63" s="56"/>
      <c r="DQ63" s="56"/>
      <c r="DR63" s="56"/>
      <c r="DS63" s="56"/>
      <c r="DT63" s="56"/>
      <c r="DU63" s="56"/>
      <c r="DV63" s="56"/>
      <c r="DW63" s="56"/>
      <c r="DX63" s="56"/>
      <c r="DY63" s="56"/>
      <c r="DZ63" s="56"/>
      <c r="EA63" s="56"/>
      <c r="EB63" s="56"/>
      <c r="EC63" s="56"/>
      <c r="ED63" s="56"/>
      <c r="EE63" s="56"/>
      <c r="EF63" s="56"/>
      <c r="EG63" s="56"/>
      <c r="EH63" s="56"/>
      <c r="EI63" s="56"/>
      <c r="EJ63" s="56"/>
      <c r="EK63" s="56"/>
      <c r="EL63" s="56"/>
      <c r="EM63" s="56"/>
      <c r="EN63" s="56"/>
      <c r="EO63" s="56"/>
      <c r="EP63" s="56"/>
      <c r="EQ63" s="56"/>
      <c r="ER63" s="56"/>
      <c r="ES63" s="56"/>
      <c r="ET63" s="56"/>
      <c r="EU63" s="56"/>
      <c r="EV63" s="56"/>
      <c r="EW63" s="56"/>
      <c r="EX63" s="56"/>
      <c r="EY63" s="56"/>
      <c r="EZ63" s="56"/>
      <c r="FA63" s="56"/>
      <c r="FB63" s="56"/>
      <c r="FC63" s="56"/>
      <c r="FD63" s="56"/>
      <c r="FE63" s="56"/>
      <c r="FF63" s="56"/>
      <c r="FG63" s="56"/>
      <c r="FH63" s="56"/>
      <c r="FI63" s="56"/>
      <c r="FJ63" s="56"/>
      <c r="FK63" s="56"/>
      <c r="FL63" s="56"/>
      <c r="FM63" s="56"/>
      <c r="FN63" s="56"/>
      <c r="FO63" s="56"/>
      <c r="FP63" s="56"/>
      <c r="FQ63" s="56"/>
      <c r="FR63" s="56"/>
      <c r="FS63" s="56"/>
      <c r="FT63" s="56"/>
      <c r="FU63" s="56"/>
      <c r="FV63" s="56"/>
      <c r="FW63" s="56"/>
      <c r="FX63" s="56"/>
      <c r="FY63" s="56"/>
      <c r="FZ63" s="56"/>
      <c r="GA63" s="56"/>
      <c r="GB63" s="56"/>
      <c r="GC63" s="56"/>
      <c r="GD63" s="56"/>
      <c r="GE63" s="56"/>
      <c r="GF63" s="56"/>
      <c r="GG63" s="56"/>
      <c r="GH63" s="56"/>
      <c r="GI63" s="56"/>
      <c r="GJ63" s="56"/>
      <c r="GK63" s="56"/>
      <c r="GL63" s="56"/>
      <c r="GM63" s="56"/>
      <c r="GN63" s="56"/>
      <c r="GO63" s="56"/>
      <c r="GP63" s="56"/>
      <c r="GQ63" s="56"/>
      <c r="GR63" s="56"/>
      <c r="GS63" s="56"/>
      <c r="GT63" s="56"/>
      <c r="GU63" s="56"/>
      <c r="GV63" s="56"/>
      <c r="GW63" s="56"/>
      <c r="GX63" s="56"/>
      <c r="GY63" s="56"/>
      <c r="GZ63" s="56"/>
      <c r="HA63" s="56"/>
      <c r="HB63" s="56"/>
      <c r="HC63" s="56"/>
      <c r="HD63" s="56"/>
      <c r="HE63" s="56"/>
      <c r="HF63" s="56"/>
      <c r="HG63" s="56"/>
      <c r="HH63" s="56"/>
      <c r="HI63" s="56"/>
      <c r="HJ63" s="56"/>
      <c r="HK63" s="56"/>
      <c r="HL63" s="56"/>
      <c r="HM63" s="56"/>
      <c r="HN63" s="56"/>
      <c r="HO63" s="56"/>
      <c r="HP63" s="56"/>
      <c r="HQ63" s="56"/>
      <c r="HR63" s="56"/>
      <c r="HS63" s="56"/>
      <c r="HT63" s="56"/>
      <c r="HU63" s="56"/>
      <c r="HV63" s="56"/>
      <c r="HW63" s="56"/>
      <c r="HX63" s="56"/>
      <c r="HY63" s="56"/>
    </row>
    <row r="64" spans="1:233" ht="1.5" customHeight="1">
      <c r="A64" s="56"/>
      <c r="B64" s="56"/>
      <c r="C64" s="56"/>
      <c r="D64" s="56"/>
      <c r="E64" s="56"/>
      <c r="F64" s="56"/>
      <c r="G64" s="56"/>
      <c r="H64" s="56"/>
      <c r="I64" s="56"/>
      <c r="J64" s="56"/>
      <c r="K64" s="56"/>
      <c r="L64" s="56"/>
      <c r="M64" s="56"/>
      <c r="N64" s="56"/>
      <c r="O64" s="56"/>
      <c r="P64" s="56"/>
      <c r="Q64" s="56"/>
      <c r="R64" s="56"/>
      <c r="S64" s="56"/>
      <c r="T64" s="56"/>
      <c r="U64" s="56"/>
      <c r="V64" s="56"/>
      <c r="W64" s="56"/>
      <c r="X64" s="56"/>
      <c r="Y64" s="56"/>
      <c r="Z64" s="56"/>
      <c r="AA64" s="56"/>
      <c r="AB64" s="56"/>
      <c r="AC64" s="56"/>
      <c r="AD64" s="56"/>
      <c r="AE64" s="56"/>
      <c r="AF64" s="56"/>
      <c r="AG64" s="56"/>
      <c r="AH64" s="56"/>
      <c r="AI64" s="56"/>
      <c r="AJ64" s="56"/>
      <c r="AK64" s="56"/>
      <c r="AL64" s="56"/>
      <c r="AM64" s="56"/>
      <c r="AN64" s="56"/>
      <c r="AO64" s="56"/>
      <c r="AP64" s="56"/>
      <c r="AQ64" s="56"/>
      <c r="AR64" s="56"/>
      <c r="AS64" s="56"/>
      <c r="AT64" s="56"/>
      <c r="AU64" s="56"/>
      <c r="AV64" s="56"/>
      <c r="AW64" s="56"/>
      <c r="AX64" s="56"/>
      <c r="AY64" s="56"/>
      <c r="AZ64" s="56"/>
      <c r="BA64" s="56"/>
      <c r="BB64" s="56"/>
      <c r="BC64" s="56"/>
      <c r="BD64" s="56"/>
      <c r="BE64" s="56"/>
      <c r="BF64" s="56"/>
      <c r="BG64" s="56"/>
      <c r="BH64" s="56"/>
      <c r="BI64" s="56"/>
      <c r="BJ64" s="56"/>
      <c r="BK64" s="56"/>
      <c r="BL64" s="56">
        <f t="shared" si="35"/>
        <v>15000</v>
      </c>
      <c r="BM64" s="56">
        <f t="shared" si="34"/>
        <v>15000</v>
      </c>
      <c r="BN64" s="56">
        <f t="shared" si="41"/>
        <v>15000</v>
      </c>
      <c r="BO64" s="56">
        <f t="shared" si="41"/>
        <v>15000</v>
      </c>
      <c r="BP64" s="56">
        <f t="shared" si="41"/>
        <v>15000</v>
      </c>
      <c r="BQ64" s="56">
        <f t="shared" si="41"/>
        <v>15000</v>
      </c>
      <c r="BR64" s="56">
        <f t="shared" si="38"/>
        <v>15000</v>
      </c>
      <c r="BS64" s="56">
        <f t="shared" si="40"/>
        <v>15000</v>
      </c>
      <c r="BT64" s="56">
        <f t="shared" si="8"/>
        <v>15000</v>
      </c>
      <c r="BU64" s="56">
        <f t="shared" si="49"/>
        <v>14000</v>
      </c>
      <c r="BV64" s="56">
        <f t="shared" si="46"/>
        <v>14000</v>
      </c>
      <c r="BW64" s="56">
        <f t="shared" si="44"/>
        <v>14000</v>
      </c>
      <c r="BX64" s="56">
        <f t="shared" si="43"/>
        <v>14000</v>
      </c>
      <c r="BY64" s="56">
        <f t="shared" si="43"/>
        <v>14000</v>
      </c>
      <c r="BZ64" s="56">
        <f t="shared" si="43"/>
        <v>14000</v>
      </c>
      <c r="CA64" s="56">
        <f t="shared" si="47"/>
        <v>14000</v>
      </c>
      <c r="CB64" s="56">
        <f t="shared" si="50"/>
        <v>14000</v>
      </c>
      <c r="CC64" s="56">
        <f t="shared" si="52"/>
        <v>14000</v>
      </c>
      <c r="CD64" s="56">
        <f t="shared" si="52"/>
        <v>14000</v>
      </c>
      <c r="CE64" s="56">
        <f t="shared" si="51"/>
        <v>14000</v>
      </c>
      <c r="CF64" s="56">
        <f t="shared" si="51"/>
        <v>14000</v>
      </c>
      <c r="CG64" s="56">
        <f t="shared" si="53"/>
        <v>14000</v>
      </c>
      <c r="CH64" s="56">
        <f t="shared" ref="CH64:CI79" si="54">HP</f>
        <v>14000</v>
      </c>
      <c r="CI64" s="56">
        <f t="shared" si="54"/>
        <v>14000</v>
      </c>
      <c r="CJ64" s="56">
        <f t="shared" ref="CJ64:CJ78" si="55">HP</f>
        <v>14000</v>
      </c>
      <c r="CK64" s="56"/>
      <c r="CL64" s="56"/>
      <c r="CM64" s="56">
        <f t="shared" si="42"/>
        <v>15000</v>
      </c>
      <c r="CN64" s="56">
        <f t="shared" si="42"/>
        <v>15000</v>
      </c>
      <c r="CO64" s="56">
        <f t="shared" si="42"/>
        <v>15000</v>
      </c>
      <c r="CP64" s="56">
        <f t="shared" si="42"/>
        <v>15000</v>
      </c>
      <c r="CQ64" s="56">
        <f>JK</f>
        <v>15000</v>
      </c>
      <c r="CR64" s="56"/>
      <c r="CS64" s="56"/>
      <c r="CT64" s="56"/>
      <c r="CU64" s="56"/>
      <c r="CV64" s="56"/>
      <c r="CW64" s="56"/>
      <c r="CX64" s="56"/>
      <c r="CY64" s="56"/>
      <c r="CZ64" s="56"/>
      <c r="DA64" s="56"/>
      <c r="DB64" s="56"/>
      <c r="DC64" s="56"/>
      <c r="DD64" s="56"/>
      <c r="DE64" s="56"/>
      <c r="DF64" s="56"/>
      <c r="DG64" s="56"/>
      <c r="DH64" s="56"/>
      <c r="DI64" s="56"/>
      <c r="DJ64" s="56"/>
      <c r="DK64" s="56"/>
      <c r="DL64" s="56"/>
      <c r="DM64" s="56"/>
      <c r="DN64" s="56"/>
      <c r="DO64" s="56"/>
      <c r="DP64" s="56"/>
      <c r="DQ64" s="56"/>
      <c r="DR64" s="56"/>
      <c r="DS64" s="56"/>
      <c r="DT64" s="56"/>
      <c r="DU64" s="56"/>
      <c r="DV64" s="56"/>
      <c r="DW64" s="56"/>
      <c r="DX64" s="56"/>
      <c r="DY64" s="56"/>
      <c r="DZ64" s="56"/>
      <c r="EA64" s="56"/>
      <c r="EB64" s="56"/>
      <c r="EC64" s="56"/>
      <c r="ED64" s="56"/>
      <c r="EE64" s="56"/>
      <c r="EF64" s="56"/>
      <c r="EG64" s="56"/>
      <c r="EH64" s="56"/>
      <c r="EI64" s="56"/>
      <c r="EJ64" s="56"/>
      <c r="EK64" s="56"/>
      <c r="EL64" s="56"/>
      <c r="EM64" s="56"/>
      <c r="EN64" s="56"/>
      <c r="EO64" s="56"/>
      <c r="EP64" s="56"/>
      <c r="EQ64" s="56"/>
      <c r="ER64" s="56"/>
      <c r="ES64" s="56"/>
      <c r="ET64" s="56"/>
      <c r="EU64" s="56"/>
      <c r="EV64" s="56"/>
      <c r="EW64" s="56"/>
      <c r="EX64" s="56"/>
      <c r="EY64" s="56"/>
      <c r="EZ64" s="56"/>
      <c r="FA64" s="56"/>
      <c r="FB64" s="56"/>
      <c r="FC64" s="56"/>
      <c r="FD64" s="56"/>
      <c r="FE64" s="56"/>
      <c r="FF64" s="56"/>
      <c r="FG64" s="56"/>
      <c r="FH64" s="56"/>
      <c r="FI64" s="56"/>
      <c r="FJ64" s="56"/>
      <c r="FK64" s="56"/>
      <c r="FL64" s="56"/>
      <c r="FM64" s="56"/>
      <c r="FN64" s="56"/>
      <c r="FO64" s="56"/>
      <c r="FP64" s="56"/>
      <c r="FQ64" s="56"/>
      <c r="FR64" s="56"/>
      <c r="FS64" s="56"/>
      <c r="FT64" s="56"/>
      <c r="FU64" s="56"/>
      <c r="FV64" s="56"/>
      <c r="FW64" s="56"/>
      <c r="FX64" s="56"/>
      <c r="FY64" s="56"/>
      <c r="FZ64" s="56"/>
      <c r="GA64" s="56"/>
      <c r="GB64" s="56"/>
      <c r="GC64" s="56"/>
      <c r="GD64" s="56"/>
      <c r="GE64" s="56"/>
      <c r="GF64" s="56"/>
      <c r="GG64" s="56"/>
      <c r="GH64" s="56"/>
      <c r="GI64" s="56"/>
      <c r="GJ64" s="56"/>
      <c r="GK64" s="56"/>
      <c r="GL64" s="56"/>
      <c r="GM64" s="56"/>
      <c r="GN64" s="56"/>
      <c r="GO64" s="56"/>
      <c r="GP64" s="56"/>
      <c r="GQ64" s="56"/>
      <c r="GR64" s="56"/>
      <c r="GS64" s="56"/>
      <c r="GT64" s="56"/>
      <c r="GU64" s="56"/>
      <c r="GV64" s="56"/>
      <c r="GW64" s="56"/>
      <c r="GX64" s="56"/>
      <c r="GY64" s="56"/>
      <c r="GZ64" s="56"/>
      <c r="HA64" s="56"/>
      <c r="HB64" s="56"/>
      <c r="HC64" s="56"/>
      <c r="HD64" s="56"/>
      <c r="HE64" s="56"/>
      <c r="HF64" s="56"/>
      <c r="HG64" s="56"/>
      <c r="HH64" s="56"/>
      <c r="HI64" s="56"/>
      <c r="HJ64" s="56"/>
      <c r="HK64" s="56"/>
      <c r="HL64" s="56"/>
      <c r="HM64" s="56"/>
      <c r="HN64" s="56"/>
      <c r="HO64" s="56"/>
      <c r="HP64" s="56"/>
      <c r="HQ64" s="56"/>
      <c r="HR64" s="56"/>
      <c r="HS64" s="56"/>
      <c r="HT64" s="56"/>
      <c r="HU64" s="56"/>
      <c r="HV64" s="56"/>
      <c r="HW64" s="56"/>
      <c r="HX64" s="56"/>
      <c r="HY64" s="56"/>
    </row>
    <row r="65" spans="1:233" ht="1.5" customHeight="1">
      <c r="A65" s="56"/>
      <c r="B65" s="56"/>
      <c r="C65" s="56"/>
      <c r="D65" s="56"/>
      <c r="E65" s="56"/>
      <c r="F65" s="56"/>
      <c r="G65" s="56"/>
      <c r="H65" s="56"/>
      <c r="I65" s="56"/>
      <c r="J65" s="56"/>
      <c r="K65" s="56"/>
      <c r="L65" s="56"/>
      <c r="M65" s="56"/>
      <c r="N65" s="56"/>
      <c r="O65" s="56"/>
      <c r="P65" s="56"/>
      <c r="Q65" s="56"/>
      <c r="R65" s="56"/>
      <c r="S65" s="56"/>
      <c r="T65" s="56"/>
      <c r="U65" s="56"/>
      <c r="V65" s="56"/>
      <c r="W65" s="56"/>
      <c r="X65" s="56"/>
      <c r="Y65" s="56"/>
      <c r="Z65" s="56"/>
      <c r="AA65" s="56"/>
      <c r="AB65" s="56"/>
      <c r="AC65" s="56"/>
      <c r="AD65" s="56"/>
      <c r="AE65" s="56"/>
      <c r="AF65" s="56"/>
      <c r="AG65" s="56"/>
      <c r="AH65" s="56"/>
      <c r="AI65" s="56"/>
      <c r="AJ65" s="56"/>
      <c r="AK65" s="56"/>
      <c r="AL65" s="56"/>
      <c r="AM65" s="56"/>
      <c r="AN65" s="56"/>
      <c r="AO65" s="56"/>
      <c r="AP65" s="56"/>
      <c r="AQ65" s="56"/>
      <c r="AR65" s="56"/>
      <c r="AS65" s="56"/>
      <c r="AT65" s="56"/>
      <c r="AU65" s="56"/>
      <c r="AV65" s="56"/>
      <c r="AW65" s="56"/>
      <c r="AX65" s="56"/>
      <c r="AY65" s="56"/>
      <c r="AZ65" s="56"/>
      <c r="BA65" s="56"/>
      <c r="BB65" s="56"/>
      <c r="BC65" s="56"/>
      <c r="BD65" s="56"/>
      <c r="BE65" s="56"/>
      <c r="BF65" s="56"/>
      <c r="BG65" s="56"/>
      <c r="BH65" s="56"/>
      <c r="BI65" s="56"/>
      <c r="BJ65" s="56"/>
      <c r="BK65" s="56"/>
      <c r="BL65" s="56"/>
      <c r="BM65" s="56">
        <f t="shared" si="34"/>
        <v>15000</v>
      </c>
      <c r="BN65" s="56">
        <f t="shared" si="41"/>
        <v>15000</v>
      </c>
      <c r="BO65" s="56">
        <f t="shared" si="41"/>
        <v>15000</v>
      </c>
      <c r="BP65" s="56">
        <f>JK</f>
        <v>15000</v>
      </c>
      <c r="BQ65" s="56">
        <f>JK</f>
        <v>15000</v>
      </c>
      <c r="BR65" s="56">
        <f t="shared" si="38"/>
        <v>15000</v>
      </c>
      <c r="BS65" s="56">
        <f t="shared" si="40"/>
        <v>15000</v>
      </c>
      <c r="BT65" s="56">
        <f t="shared" ref="BT65" si="56">HP</f>
        <v>14000</v>
      </c>
      <c r="BU65" s="56">
        <f t="shared" si="49"/>
        <v>14000</v>
      </c>
      <c r="BV65" s="56">
        <f t="shared" si="46"/>
        <v>14000</v>
      </c>
      <c r="BW65" s="56">
        <f t="shared" si="44"/>
        <v>14000</v>
      </c>
      <c r="BX65" s="56">
        <f t="shared" si="43"/>
        <v>14000</v>
      </c>
      <c r="BY65" s="56">
        <f t="shared" si="43"/>
        <v>14000</v>
      </c>
      <c r="BZ65" s="56">
        <f t="shared" si="43"/>
        <v>14000</v>
      </c>
      <c r="CA65" s="56">
        <f t="shared" si="47"/>
        <v>14000</v>
      </c>
      <c r="CB65" s="56">
        <f t="shared" si="50"/>
        <v>14000</v>
      </c>
      <c r="CC65" s="56">
        <f t="shared" si="52"/>
        <v>14000</v>
      </c>
      <c r="CD65" s="56">
        <f t="shared" si="52"/>
        <v>14000</v>
      </c>
      <c r="CE65" s="56">
        <f t="shared" si="51"/>
        <v>14000</v>
      </c>
      <c r="CF65" s="56">
        <f t="shared" si="51"/>
        <v>14000</v>
      </c>
      <c r="CG65" s="56">
        <f t="shared" si="53"/>
        <v>14000</v>
      </c>
      <c r="CH65" s="56">
        <f t="shared" si="54"/>
        <v>14000</v>
      </c>
      <c r="CI65" s="56">
        <f t="shared" si="54"/>
        <v>14000</v>
      </c>
      <c r="CJ65" s="56">
        <f t="shared" si="55"/>
        <v>14000</v>
      </c>
      <c r="CK65" s="56"/>
      <c r="CL65" s="56"/>
      <c r="CM65" s="56"/>
      <c r="CN65" s="56">
        <f t="shared" si="42"/>
        <v>15000</v>
      </c>
      <c r="CO65" s="56">
        <f t="shared" si="42"/>
        <v>15000</v>
      </c>
      <c r="CP65" s="56"/>
      <c r="CQ65" s="56"/>
      <c r="CR65" s="56"/>
      <c r="CS65" s="56"/>
      <c r="CT65" s="56"/>
      <c r="CU65" s="56"/>
      <c r="CV65" s="56"/>
      <c r="CW65" s="56"/>
      <c r="CX65" s="56"/>
      <c r="CY65" s="56"/>
      <c r="CZ65" s="56"/>
      <c r="DA65" s="56"/>
      <c r="DB65" s="56"/>
      <c r="DC65" s="56"/>
      <c r="DD65" s="56"/>
      <c r="DE65" s="56"/>
      <c r="DF65" s="56"/>
      <c r="DG65" s="56"/>
      <c r="DH65" s="56"/>
      <c r="DI65" s="56"/>
      <c r="DJ65" s="56"/>
      <c r="DK65" s="56"/>
      <c r="DL65" s="56"/>
      <c r="DM65" s="56"/>
      <c r="DN65" s="56"/>
      <c r="DO65" s="56"/>
      <c r="DP65" s="56"/>
      <c r="DQ65" s="56"/>
      <c r="DR65" s="56"/>
      <c r="DS65" s="56"/>
      <c r="DT65" s="56"/>
      <c r="DU65" s="56"/>
      <c r="DV65" s="56"/>
      <c r="DW65" s="56"/>
      <c r="DX65" s="56"/>
      <c r="DY65" s="56"/>
      <c r="DZ65" s="56"/>
      <c r="EA65" s="56"/>
      <c r="EB65" s="56"/>
      <c r="EC65" s="56"/>
      <c r="ED65" s="56"/>
      <c r="EE65" s="56"/>
      <c r="EF65" s="56"/>
      <c r="EG65" s="56"/>
      <c r="EH65" s="56"/>
      <c r="EI65" s="56"/>
      <c r="EJ65" s="56"/>
      <c r="EK65" s="56"/>
      <c r="EL65" s="56"/>
      <c r="EM65" s="56"/>
      <c r="EN65" s="56"/>
      <c r="EO65" s="56"/>
      <c r="EP65" s="56"/>
      <c r="EQ65" s="56"/>
      <c r="ER65" s="56"/>
      <c r="ES65" s="56"/>
      <c r="ET65" s="56"/>
      <c r="EU65" s="56"/>
      <c r="EV65" s="56"/>
      <c r="EW65" s="56"/>
      <c r="EX65" s="56"/>
      <c r="EY65" s="56"/>
      <c r="EZ65" s="56"/>
      <c r="FA65" s="56"/>
      <c r="FB65" s="56"/>
      <c r="FC65" s="56"/>
      <c r="FD65" s="56"/>
      <c r="FE65" s="56"/>
      <c r="FF65" s="56"/>
      <c r="FG65" s="56"/>
      <c r="FH65" s="56"/>
      <c r="FI65" s="56"/>
      <c r="FJ65" s="56"/>
      <c r="FK65" s="56"/>
      <c r="FL65" s="56"/>
      <c r="FM65" s="56"/>
      <c r="FN65" s="56"/>
      <c r="FO65" s="56"/>
      <c r="FP65" s="56"/>
      <c r="FQ65" s="56"/>
      <c r="FR65" s="56"/>
      <c r="FS65" s="56"/>
      <c r="FT65" s="56"/>
      <c r="FU65" s="56"/>
      <c r="FV65" s="56"/>
      <c r="FW65" s="56"/>
      <c r="FX65" s="56"/>
      <c r="FY65" s="56"/>
      <c r="FZ65" s="56"/>
      <c r="GA65" s="56"/>
      <c r="GB65" s="56"/>
      <c r="GC65" s="56"/>
      <c r="GD65" s="56"/>
      <c r="GE65" s="56"/>
      <c r="GF65" s="56"/>
      <c r="GG65" s="56"/>
      <c r="GH65" s="56"/>
      <c r="GI65" s="56"/>
      <c r="GJ65" s="56"/>
      <c r="GK65" s="56"/>
      <c r="GL65" s="56"/>
      <c r="GM65" s="56"/>
      <c r="GN65" s="56"/>
      <c r="GO65" s="56"/>
      <c r="GP65" s="56"/>
      <c r="GQ65" s="56"/>
      <c r="GR65" s="56"/>
      <c r="GS65" s="56"/>
      <c r="GT65" s="56"/>
      <c r="GU65" s="56"/>
      <c r="GV65" s="56"/>
      <c r="GW65" s="56"/>
      <c r="GX65" s="56"/>
      <c r="GY65" s="56"/>
      <c r="GZ65" s="56"/>
      <c r="HA65" s="56"/>
      <c r="HB65" s="56"/>
      <c r="HC65" s="56"/>
      <c r="HD65" s="56"/>
      <c r="HE65" s="56"/>
      <c r="HF65" s="56"/>
      <c r="HG65" s="56"/>
      <c r="HH65" s="56"/>
      <c r="HI65" s="56"/>
      <c r="HJ65" s="56"/>
      <c r="HK65" s="56"/>
      <c r="HL65" s="56"/>
      <c r="HM65" s="56"/>
      <c r="HN65" s="56"/>
      <c r="HO65" s="56"/>
      <c r="HP65" s="56"/>
      <c r="HQ65" s="56"/>
      <c r="HR65" s="56"/>
      <c r="HS65" s="56"/>
      <c r="HT65" s="56"/>
      <c r="HU65" s="56"/>
      <c r="HV65" s="56"/>
      <c r="HW65" s="56"/>
      <c r="HX65" s="56"/>
      <c r="HY65" s="56"/>
    </row>
    <row r="66" spans="1:233" ht="1.5" customHeight="1">
      <c r="A66" s="56"/>
      <c r="B66" s="56"/>
      <c r="C66" s="56"/>
      <c r="D66" s="56"/>
      <c r="E66" s="56"/>
      <c r="F66" s="56"/>
      <c r="G66" s="56"/>
      <c r="H66" s="56"/>
      <c r="I66" s="56"/>
      <c r="J66" s="56"/>
      <c r="K66" s="56"/>
      <c r="L66" s="56"/>
      <c r="M66" s="56"/>
      <c r="N66" s="56"/>
      <c r="O66" s="56"/>
      <c r="P66" s="56"/>
      <c r="Q66" s="56"/>
      <c r="R66" s="56"/>
      <c r="S66" s="56"/>
      <c r="T66" s="56"/>
      <c r="U66" s="56"/>
      <c r="V66" s="56"/>
      <c r="W66" s="56"/>
      <c r="X66" s="56"/>
      <c r="Y66" s="56"/>
      <c r="Z66" s="56"/>
      <c r="AA66" s="56"/>
      <c r="AB66" s="56"/>
      <c r="AC66" s="56"/>
      <c r="AD66" s="56"/>
      <c r="AE66" s="56"/>
      <c r="AF66" s="56"/>
      <c r="AG66" s="56"/>
      <c r="AH66" s="56"/>
      <c r="AI66" s="56"/>
      <c r="AJ66" s="56"/>
      <c r="AK66" s="56"/>
      <c r="AL66" s="56"/>
      <c r="AM66" s="56"/>
      <c r="AN66" s="56"/>
      <c r="AO66" s="56"/>
      <c r="AP66" s="56"/>
      <c r="AQ66" s="56"/>
      <c r="AR66" s="56"/>
      <c r="AS66" s="56"/>
      <c r="AT66" s="56"/>
      <c r="AU66" s="56"/>
      <c r="AV66" s="56"/>
      <c r="AW66" s="56"/>
      <c r="AX66" s="56"/>
      <c r="AY66" s="56"/>
      <c r="AZ66" s="56"/>
      <c r="BA66" s="56"/>
      <c r="BB66" s="56"/>
      <c r="BC66" s="56"/>
      <c r="BD66" s="56"/>
      <c r="BE66" s="56"/>
      <c r="BF66" s="56"/>
      <c r="BG66" s="56"/>
      <c r="BH66" s="56"/>
      <c r="BI66" s="56"/>
      <c r="BJ66" s="56"/>
      <c r="BK66" s="56"/>
      <c r="BL66" s="56"/>
      <c r="BM66" s="56"/>
      <c r="BN66" s="56"/>
      <c r="BO66" s="56"/>
      <c r="BP66" s="56">
        <f>JK</f>
        <v>15000</v>
      </c>
      <c r="BQ66" s="56">
        <f>JK</f>
        <v>15000</v>
      </c>
      <c r="BR66" s="56">
        <f t="shared" si="38"/>
        <v>15000</v>
      </c>
      <c r="BS66" s="56">
        <f t="shared" ref="BS66" si="57">HP</f>
        <v>14000</v>
      </c>
      <c r="BT66" s="56">
        <f>HP</f>
        <v>14000</v>
      </c>
      <c r="BU66" s="56">
        <f t="shared" si="49"/>
        <v>14000</v>
      </c>
      <c r="BV66" s="56">
        <f t="shared" si="46"/>
        <v>14000</v>
      </c>
      <c r="BW66" s="56">
        <f t="shared" si="44"/>
        <v>14000</v>
      </c>
      <c r="BX66" s="56">
        <f t="shared" si="43"/>
        <v>14000</v>
      </c>
      <c r="BY66" s="56">
        <f t="shared" si="43"/>
        <v>14000</v>
      </c>
      <c r="BZ66" s="56">
        <f t="shared" si="43"/>
        <v>14000</v>
      </c>
      <c r="CA66" s="56">
        <f t="shared" si="47"/>
        <v>14000</v>
      </c>
      <c r="CB66" s="56">
        <f t="shared" si="50"/>
        <v>14000</v>
      </c>
      <c r="CC66" s="56">
        <f t="shared" si="52"/>
        <v>14000</v>
      </c>
      <c r="CD66" s="56">
        <f t="shared" si="52"/>
        <v>14000</v>
      </c>
      <c r="CE66" s="56">
        <f t="shared" si="51"/>
        <v>14000</v>
      </c>
      <c r="CF66" s="56">
        <f t="shared" si="51"/>
        <v>14000</v>
      </c>
      <c r="CG66" s="56">
        <f t="shared" si="53"/>
        <v>14000</v>
      </c>
      <c r="CH66" s="56">
        <f t="shared" si="54"/>
        <v>14000</v>
      </c>
      <c r="CI66" s="56">
        <f t="shared" si="54"/>
        <v>14000</v>
      </c>
      <c r="CJ66" s="56">
        <f t="shared" si="55"/>
        <v>14000</v>
      </c>
      <c r="CK66" s="56"/>
      <c r="CL66" s="56"/>
      <c r="CM66" s="56"/>
      <c r="CN66" s="56">
        <f t="shared" si="42"/>
        <v>15000</v>
      </c>
      <c r="CO66" s="56">
        <f t="shared" si="42"/>
        <v>15000</v>
      </c>
      <c r="CP66" s="56"/>
      <c r="CQ66" s="56"/>
      <c r="CR66" s="56"/>
      <c r="CS66" s="56"/>
      <c r="CT66" s="56"/>
      <c r="CU66" s="56"/>
      <c r="CV66" s="56"/>
      <c r="CW66" s="56"/>
      <c r="CX66" s="56"/>
      <c r="CY66" s="56"/>
      <c r="CZ66" s="56"/>
      <c r="DA66" s="56"/>
      <c r="DB66" s="56"/>
      <c r="DC66" s="56"/>
      <c r="DD66" s="56"/>
      <c r="DE66" s="56"/>
      <c r="DF66" s="56"/>
      <c r="DG66" s="56"/>
      <c r="DH66" s="56"/>
      <c r="DI66" s="56"/>
      <c r="DJ66" s="56"/>
      <c r="DK66" s="56"/>
      <c r="DL66" s="56"/>
      <c r="DM66" s="56"/>
      <c r="DN66" s="56"/>
      <c r="DO66" s="56"/>
      <c r="DP66" s="56"/>
      <c r="DQ66" s="56"/>
      <c r="DR66" s="56"/>
      <c r="DS66" s="56"/>
      <c r="DT66" s="56"/>
      <c r="DU66" s="56"/>
      <c r="DV66" s="56"/>
      <c r="DW66" s="56"/>
      <c r="DX66" s="56"/>
      <c r="DY66" s="56"/>
      <c r="DZ66" s="56"/>
      <c r="EA66" s="56"/>
      <c r="EB66" s="56"/>
      <c r="EC66" s="56"/>
      <c r="ED66" s="56"/>
      <c r="EE66" s="56"/>
      <c r="EF66" s="56"/>
      <c r="EG66" s="56"/>
      <c r="EH66" s="56"/>
      <c r="EI66" s="56"/>
      <c r="EJ66" s="56"/>
      <c r="EK66" s="56"/>
      <c r="EL66" s="56"/>
      <c r="EM66" s="56"/>
      <c r="EN66" s="56"/>
      <c r="EO66" s="56"/>
      <c r="EP66" s="56"/>
      <c r="EQ66" s="56"/>
      <c r="ER66" s="56"/>
      <c r="ES66" s="56"/>
      <c r="ET66" s="56"/>
      <c r="EU66" s="56"/>
      <c r="EV66" s="56"/>
      <c r="EW66" s="56"/>
      <c r="EX66" s="56"/>
      <c r="EY66" s="56"/>
      <c r="EZ66" s="56"/>
      <c r="FA66" s="56"/>
      <c r="FB66" s="56"/>
      <c r="FC66" s="56"/>
      <c r="FD66" s="56"/>
      <c r="FE66" s="56"/>
      <c r="FF66" s="56"/>
      <c r="FG66" s="56"/>
      <c r="FH66" s="56"/>
      <c r="FI66" s="56"/>
      <c r="FJ66" s="56"/>
      <c r="FK66" s="56"/>
      <c r="FL66" s="56"/>
      <c r="FM66" s="56"/>
      <c r="FN66" s="56"/>
      <c r="FO66" s="56"/>
      <c r="FP66" s="56"/>
      <c r="FQ66" s="56"/>
      <c r="FR66" s="56"/>
      <c r="FS66" s="56"/>
      <c r="FT66" s="56"/>
      <c r="FU66" s="56"/>
      <c r="FV66" s="56"/>
      <c r="FW66" s="56"/>
      <c r="FX66" s="56"/>
      <c r="FY66" s="56"/>
      <c r="FZ66" s="56"/>
      <c r="GA66" s="56"/>
      <c r="GB66" s="56"/>
      <c r="GC66" s="56"/>
      <c r="GD66" s="56"/>
      <c r="GE66" s="56"/>
      <c r="GF66" s="56"/>
      <c r="GG66" s="56"/>
      <c r="GH66" s="56"/>
      <c r="GI66" s="56"/>
      <c r="GJ66" s="56"/>
      <c r="GK66" s="56"/>
      <c r="GL66" s="56"/>
      <c r="GM66" s="56"/>
      <c r="GN66" s="56"/>
      <c r="GO66" s="56"/>
      <c r="GP66" s="56"/>
      <c r="GQ66" s="56"/>
      <c r="GR66" s="56"/>
      <c r="GS66" s="56"/>
      <c r="GT66" s="56"/>
      <c r="GU66" s="56"/>
      <c r="GV66" s="56"/>
      <c r="GW66" s="56"/>
      <c r="GX66" s="56"/>
      <c r="GY66" s="56"/>
      <c r="GZ66" s="56"/>
      <c r="HA66" s="56"/>
      <c r="HB66" s="56"/>
      <c r="HC66" s="56"/>
      <c r="HD66" s="56"/>
      <c r="HE66" s="56"/>
      <c r="HF66" s="56"/>
      <c r="HG66" s="56"/>
      <c r="HH66" s="56"/>
      <c r="HI66" s="56"/>
      <c r="HJ66" s="56"/>
      <c r="HK66" s="56"/>
      <c r="HL66" s="56"/>
      <c r="HM66" s="56"/>
      <c r="HN66" s="56"/>
      <c r="HO66" s="56"/>
      <c r="HP66" s="56"/>
      <c r="HQ66" s="56"/>
      <c r="HR66" s="56"/>
      <c r="HS66" s="56"/>
      <c r="HT66" s="56"/>
      <c r="HU66" s="56"/>
      <c r="HV66" s="56"/>
      <c r="HW66" s="56"/>
      <c r="HX66" s="56"/>
      <c r="HY66" s="56"/>
    </row>
    <row r="67" spans="1:233" ht="1.5" customHeight="1">
      <c r="A67" s="56"/>
      <c r="B67" s="56"/>
      <c r="C67" s="56"/>
      <c r="D67" s="56"/>
      <c r="E67" s="56"/>
      <c r="F67" s="56"/>
      <c r="G67" s="56"/>
      <c r="H67" s="56"/>
      <c r="I67" s="56"/>
      <c r="J67" s="56"/>
      <c r="K67" s="56"/>
      <c r="L67" s="56"/>
      <c r="M67" s="56"/>
      <c r="N67" s="56"/>
      <c r="O67" s="56"/>
      <c r="P67" s="56"/>
      <c r="Q67" s="56"/>
      <c r="R67" s="56"/>
      <c r="S67" s="56"/>
      <c r="T67" s="56"/>
      <c r="U67" s="56"/>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6"/>
      <c r="AZ67" s="56"/>
      <c r="BA67" s="56"/>
      <c r="BB67" s="56"/>
      <c r="BC67" s="56"/>
      <c r="BD67" s="56"/>
      <c r="BE67" s="56"/>
      <c r="BF67" s="56"/>
      <c r="BG67" s="56"/>
      <c r="BH67" s="56"/>
      <c r="BI67" s="56"/>
      <c r="BJ67" s="56"/>
      <c r="BK67" s="56"/>
      <c r="BL67" s="56"/>
      <c r="BM67" s="56"/>
      <c r="BN67" s="56"/>
      <c r="BO67" s="56"/>
      <c r="BP67" s="56"/>
      <c r="BQ67" s="56">
        <f t="shared" ref="BO67:BQ96" si="58">PB</f>
        <v>28000</v>
      </c>
      <c r="BR67" s="56">
        <f t="shared" si="38"/>
        <v>15000</v>
      </c>
      <c r="BS67" s="56">
        <f t="shared" ref="BS67" si="59">HP</f>
        <v>14000</v>
      </c>
      <c r="BT67" s="56">
        <f>HP</f>
        <v>14000</v>
      </c>
      <c r="BU67" s="56">
        <f t="shared" si="49"/>
        <v>14000</v>
      </c>
      <c r="BV67" s="56">
        <f t="shared" si="46"/>
        <v>14000</v>
      </c>
      <c r="BW67" s="56">
        <f t="shared" si="44"/>
        <v>14000</v>
      </c>
      <c r="BX67" s="56">
        <f t="shared" si="43"/>
        <v>14000</v>
      </c>
      <c r="BY67" s="56">
        <f t="shared" si="43"/>
        <v>14000</v>
      </c>
      <c r="BZ67" s="56">
        <f t="shared" si="43"/>
        <v>14000</v>
      </c>
      <c r="CA67" s="56">
        <f t="shared" si="47"/>
        <v>14000</v>
      </c>
      <c r="CB67" s="56">
        <f t="shared" si="50"/>
        <v>14000</v>
      </c>
      <c r="CC67" s="56">
        <f t="shared" si="52"/>
        <v>14000</v>
      </c>
      <c r="CD67" s="56">
        <f t="shared" si="52"/>
        <v>14000</v>
      </c>
      <c r="CE67" s="56">
        <f t="shared" si="51"/>
        <v>14000</v>
      </c>
      <c r="CF67" s="56">
        <f t="shared" si="51"/>
        <v>14000</v>
      </c>
      <c r="CG67" s="56">
        <f t="shared" si="53"/>
        <v>14000</v>
      </c>
      <c r="CH67" s="56">
        <f t="shared" si="54"/>
        <v>14000</v>
      </c>
      <c r="CI67" s="56">
        <f t="shared" si="54"/>
        <v>14000</v>
      </c>
      <c r="CJ67" s="56">
        <f t="shared" si="55"/>
        <v>14000</v>
      </c>
      <c r="CK67" s="56"/>
      <c r="CL67" s="56"/>
      <c r="CM67" s="56"/>
      <c r="CN67" s="56"/>
      <c r="CO67" s="56"/>
      <c r="CP67" s="56"/>
      <c r="CQ67" s="56"/>
      <c r="CR67" s="56"/>
      <c r="CS67" s="56"/>
      <c r="CT67" s="56"/>
      <c r="CU67" s="56"/>
      <c r="CV67" s="56"/>
      <c r="CW67" s="56"/>
      <c r="CX67" s="56"/>
      <c r="CY67" s="56"/>
      <c r="CZ67" s="56"/>
      <c r="DA67" s="56"/>
      <c r="DB67" s="56"/>
      <c r="DC67" s="56"/>
      <c r="DD67" s="56"/>
      <c r="DE67" s="56"/>
      <c r="DF67" s="56"/>
      <c r="DG67" s="56"/>
      <c r="DH67" s="56"/>
      <c r="DI67" s="56"/>
      <c r="DJ67" s="56"/>
      <c r="DK67" s="56"/>
      <c r="DL67" s="56"/>
      <c r="DM67" s="56"/>
      <c r="DN67" s="56"/>
      <c r="DO67" s="56"/>
      <c r="DP67" s="56"/>
      <c r="DQ67" s="56"/>
      <c r="DR67" s="56"/>
      <c r="DS67" s="56"/>
      <c r="DT67" s="56"/>
      <c r="DU67" s="56"/>
      <c r="DV67" s="56"/>
      <c r="DW67" s="56"/>
      <c r="DX67" s="56"/>
      <c r="DY67" s="56"/>
      <c r="DZ67" s="56"/>
      <c r="EA67" s="56"/>
      <c r="EB67" s="56"/>
      <c r="EC67" s="56"/>
      <c r="ED67" s="56"/>
      <c r="EE67" s="56"/>
      <c r="EF67" s="56"/>
      <c r="EG67" s="56"/>
      <c r="EH67" s="56"/>
      <c r="EI67" s="56"/>
      <c r="EJ67" s="56"/>
      <c r="EK67" s="56"/>
      <c r="EL67" s="56"/>
      <c r="EM67" s="56"/>
      <c r="EN67" s="56"/>
      <c r="EO67" s="56"/>
      <c r="EP67" s="56"/>
      <c r="EQ67" s="56"/>
      <c r="ER67" s="56"/>
      <c r="ES67" s="56"/>
      <c r="ET67" s="56"/>
      <c r="EU67" s="56"/>
      <c r="EV67" s="56"/>
      <c r="EW67" s="56"/>
      <c r="EX67" s="56"/>
      <c r="EY67" s="56"/>
      <c r="EZ67" s="56"/>
      <c r="FA67" s="56"/>
      <c r="FB67" s="56"/>
      <c r="FC67" s="56"/>
      <c r="FD67" s="56"/>
      <c r="FE67" s="56"/>
      <c r="FF67" s="56"/>
      <c r="FG67" s="56"/>
      <c r="FH67" s="56"/>
      <c r="FI67" s="56"/>
      <c r="FJ67" s="56"/>
      <c r="FK67" s="56"/>
      <c r="FL67" s="56"/>
      <c r="FM67" s="56"/>
      <c r="FN67" s="56"/>
      <c r="FO67" s="56"/>
      <c r="FP67" s="56"/>
      <c r="FQ67" s="56"/>
      <c r="FR67" s="56"/>
      <c r="FS67" s="56"/>
      <c r="FT67" s="56"/>
      <c r="FU67" s="56"/>
      <c r="FV67" s="56"/>
      <c r="FW67" s="56"/>
      <c r="FX67" s="56"/>
      <c r="FY67" s="56"/>
      <c r="FZ67" s="56"/>
      <c r="GA67" s="56"/>
      <c r="GB67" s="56"/>
      <c r="GC67" s="56"/>
      <c r="GD67" s="56"/>
      <c r="GE67" s="56"/>
      <c r="GF67" s="56"/>
      <c r="GG67" s="56"/>
      <c r="GH67" s="56"/>
      <c r="GI67" s="56"/>
      <c r="GJ67" s="56"/>
      <c r="GK67" s="56"/>
      <c r="GL67" s="56"/>
      <c r="GM67" s="56"/>
      <c r="GN67" s="56"/>
      <c r="GO67" s="56"/>
      <c r="GP67" s="56"/>
      <c r="GQ67" s="56"/>
      <c r="GR67" s="56"/>
      <c r="GS67" s="56"/>
      <c r="GT67" s="56"/>
      <c r="GU67" s="56"/>
      <c r="GV67" s="56"/>
      <c r="GW67" s="56"/>
      <c r="GX67" s="56"/>
      <c r="GY67" s="56"/>
      <c r="GZ67" s="56"/>
      <c r="HA67" s="56"/>
      <c r="HB67" s="56"/>
      <c r="HC67" s="56"/>
      <c r="HD67" s="56"/>
      <c r="HE67" s="56"/>
      <c r="HF67" s="56"/>
      <c r="HG67" s="56"/>
      <c r="HH67" s="56"/>
      <c r="HI67" s="56"/>
      <c r="HJ67" s="56"/>
      <c r="HK67" s="56"/>
      <c r="HL67" s="56"/>
      <c r="HM67" s="56"/>
      <c r="HN67" s="56"/>
      <c r="HO67" s="56"/>
      <c r="HP67" s="56"/>
      <c r="HQ67" s="56"/>
      <c r="HR67" s="56"/>
      <c r="HS67" s="56"/>
      <c r="HT67" s="56"/>
      <c r="HU67" s="56"/>
      <c r="HV67" s="56"/>
      <c r="HW67" s="56"/>
      <c r="HX67" s="56"/>
      <c r="HY67" s="56"/>
    </row>
    <row r="68" spans="1:233" ht="1.5" customHeight="1">
      <c r="A68" s="56"/>
      <c r="B68" s="56"/>
      <c r="C68" s="56"/>
      <c r="D68" s="56"/>
      <c r="E68" s="56"/>
      <c r="F68" s="56"/>
      <c r="G68" s="56"/>
      <c r="H68" s="56"/>
      <c r="I68" s="56"/>
      <c r="J68" s="56"/>
      <c r="K68" s="56"/>
      <c r="L68" s="56"/>
      <c r="M68" s="56"/>
      <c r="N68" s="56"/>
      <c r="O68" s="56"/>
      <c r="P68" s="56"/>
      <c r="Q68" s="56"/>
      <c r="R68" s="56"/>
      <c r="S68" s="56"/>
      <c r="T68" s="56"/>
      <c r="U68" s="56"/>
      <c r="V68" s="56"/>
      <c r="W68" s="56"/>
      <c r="X68" s="56"/>
      <c r="Y68" s="56"/>
      <c r="Z68" s="56"/>
      <c r="AA68" s="56"/>
      <c r="AB68" s="56"/>
      <c r="AC68" s="56"/>
      <c r="AD68" s="56"/>
      <c r="AE68" s="56"/>
      <c r="AF68" s="56"/>
      <c r="AG68" s="56"/>
      <c r="AH68" s="56"/>
      <c r="AI68" s="56"/>
      <c r="AJ68" s="56"/>
      <c r="AK68" s="56"/>
      <c r="AL68" s="56"/>
      <c r="AM68" s="56"/>
      <c r="AN68" s="56"/>
      <c r="AO68" s="56"/>
      <c r="AP68" s="56"/>
      <c r="AQ68" s="56"/>
      <c r="AR68" s="56"/>
      <c r="AS68" s="56"/>
      <c r="AT68" s="56"/>
      <c r="AU68" s="56"/>
      <c r="AV68" s="56"/>
      <c r="AW68" s="56"/>
      <c r="AX68" s="56"/>
      <c r="AY68" s="56"/>
      <c r="AZ68" s="56"/>
      <c r="BA68" s="56"/>
      <c r="BB68" s="56"/>
      <c r="BC68" s="56"/>
      <c r="BD68" s="56"/>
      <c r="BE68" s="56"/>
      <c r="BF68" s="56"/>
      <c r="BG68" s="56"/>
      <c r="BH68" s="56"/>
      <c r="BI68" s="56"/>
      <c r="BJ68" s="56"/>
      <c r="BK68" s="56"/>
      <c r="BL68" s="56"/>
      <c r="BM68" s="56"/>
      <c r="BN68" s="56"/>
      <c r="BO68" s="56"/>
      <c r="BP68" s="56"/>
      <c r="BQ68" s="56">
        <f t="shared" si="58"/>
        <v>28000</v>
      </c>
      <c r="BR68" s="56">
        <f t="shared" ref="BR68:BR95" si="60">PB</f>
        <v>28000</v>
      </c>
      <c r="BS68" s="56">
        <f>HP</f>
        <v>14000</v>
      </c>
      <c r="BT68" s="56">
        <f>HP</f>
        <v>14000</v>
      </c>
      <c r="BU68" s="56">
        <f t="shared" si="49"/>
        <v>14000</v>
      </c>
      <c r="BV68" s="56">
        <f t="shared" si="46"/>
        <v>14000</v>
      </c>
      <c r="BW68" s="56">
        <f t="shared" si="44"/>
        <v>14000</v>
      </c>
      <c r="BX68" s="56">
        <f t="shared" si="43"/>
        <v>14000</v>
      </c>
      <c r="BY68" s="56">
        <f t="shared" si="43"/>
        <v>14000</v>
      </c>
      <c r="BZ68" s="56">
        <f t="shared" si="43"/>
        <v>14000</v>
      </c>
      <c r="CA68" s="56">
        <f t="shared" si="47"/>
        <v>14000</v>
      </c>
      <c r="CB68" s="56">
        <f t="shared" si="50"/>
        <v>14000</v>
      </c>
      <c r="CC68" s="56">
        <f t="shared" si="52"/>
        <v>14000</v>
      </c>
      <c r="CD68" s="56">
        <f t="shared" si="52"/>
        <v>14000</v>
      </c>
      <c r="CE68" s="56">
        <f t="shared" si="51"/>
        <v>14000</v>
      </c>
      <c r="CF68" s="56">
        <f t="shared" si="51"/>
        <v>14000</v>
      </c>
      <c r="CG68" s="56">
        <f t="shared" si="53"/>
        <v>14000</v>
      </c>
      <c r="CH68" s="56">
        <f t="shared" si="54"/>
        <v>14000</v>
      </c>
      <c r="CI68" s="56">
        <f t="shared" si="54"/>
        <v>14000</v>
      </c>
      <c r="CJ68" s="56">
        <f t="shared" si="55"/>
        <v>14000</v>
      </c>
      <c r="CK68" s="56"/>
      <c r="CL68" s="56"/>
      <c r="CM68" s="56"/>
      <c r="CN68" s="56"/>
      <c r="CO68" s="56"/>
      <c r="CP68" s="56"/>
      <c r="CQ68" s="56"/>
      <c r="CR68" s="56"/>
      <c r="CS68" s="56"/>
      <c r="CT68" s="56"/>
      <c r="CU68" s="56"/>
      <c r="CV68" s="56"/>
      <c r="CW68" s="56"/>
      <c r="CX68" s="56"/>
      <c r="CY68" s="56"/>
      <c r="CZ68" s="56"/>
      <c r="DA68" s="56"/>
      <c r="DB68" s="56"/>
      <c r="DC68" s="56"/>
      <c r="DD68" s="56"/>
      <c r="DE68" s="56"/>
      <c r="DF68" s="56"/>
      <c r="DG68" s="56"/>
      <c r="DH68" s="56"/>
      <c r="DI68" s="56"/>
      <c r="DJ68" s="56"/>
      <c r="DK68" s="56"/>
      <c r="DL68" s="56"/>
      <c r="DM68" s="56"/>
      <c r="DN68" s="56"/>
      <c r="DO68" s="56"/>
      <c r="DP68" s="56"/>
      <c r="DQ68" s="56"/>
      <c r="DR68" s="56"/>
      <c r="DS68" s="56"/>
      <c r="DT68" s="56"/>
      <c r="DU68" s="56"/>
      <c r="DV68" s="56"/>
      <c r="DW68" s="56"/>
      <c r="DX68" s="56"/>
      <c r="DY68" s="56"/>
      <c r="DZ68" s="56"/>
      <c r="EA68" s="56"/>
      <c r="EB68" s="56"/>
      <c r="EC68" s="56"/>
      <c r="ED68" s="56"/>
      <c r="EE68" s="56"/>
      <c r="EF68" s="56"/>
      <c r="EG68" s="56"/>
      <c r="EH68" s="56"/>
      <c r="EI68" s="56"/>
      <c r="EJ68" s="56"/>
      <c r="EK68" s="56"/>
      <c r="EL68" s="56"/>
      <c r="EM68" s="56"/>
      <c r="EN68" s="56"/>
      <c r="EO68" s="56"/>
      <c r="EP68" s="56"/>
      <c r="EQ68" s="56"/>
      <c r="ER68" s="56"/>
      <c r="ES68" s="56"/>
      <c r="ET68" s="56"/>
      <c r="EU68" s="56"/>
      <c r="EV68" s="56"/>
      <c r="EW68" s="56"/>
      <c r="EX68" s="56"/>
      <c r="EY68" s="56"/>
      <c r="EZ68" s="56"/>
      <c r="FA68" s="56"/>
      <c r="FB68" s="56"/>
      <c r="FC68" s="56"/>
      <c r="FD68" s="56"/>
      <c r="FE68" s="56"/>
      <c r="FF68" s="56"/>
      <c r="FG68" s="56"/>
      <c r="FH68" s="56"/>
      <c r="FI68" s="56"/>
      <c r="FJ68" s="56"/>
      <c r="FK68" s="56"/>
      <c r="FL68" s="56"/>
      <c r="FM68" s="56"/>
      <c r="FN68" s="56"/>
      <c r="FO68" s="56"/>
      <c r="FP68" s="56"/>
      <c r="FQ68" s="56"/>
      <c r="FR68" s="56"/>
      <c r="FS68" s="56"/>
      <c r="FT68" s="56"/>
      <c r="FU68" s="56"/>
      <c r="FV68" s="56"/>
      <c r="FW68" s="56"/>
      <c r="FX68" s="56"/>
      <c r="FY68" s="56"/>
      <c r="FZ68" s="56"/>
      <c r="GA68" s="56"/>
      <c r="GB68" s="56"/>
      <c r="GC68" s="56"/>
      <c r="GD68" s="56"/>
      <c r="GE68" s="56"/>
      <c r="GF68" s="56"/>
      <c r="GG68" s="56"/>
      <c r="GH68" s="56"/>
      <c r="GI68" s="56"/>
      <c r="GJ68" s="56"/>
      <c r="GK68" s="56"/>
      <c r="GL68" s="56"/>
      <c r="GM68" s="56"/>
      <c r="GN68" s="56"/>
      <c r="GO68" s="56"/>
      <c r="GP68" s="56"/>
      <c r="GQ68" s="56"/>
      <c r="GR68" s="56"/>
      <c r="GS68" s="56"/>
      <c r="GT68" s="56"/>
      <c r="GU68" s="56"/>
      <c r="GV68" s="56"/>
      <c r="GW68" s="56"/>
      <c r="GX68" s="56"/>
      <c r="GY68" s="56"/>
      <c r="GZ68" s="56"/>
      <c r="HA68" s="56"/>
      <c r="HB68" s="56"/>
      <c r="HC68" s="56"/>
      <c r="HD68" s="56"/>
      <c r="HE68" s="56"/>
      <c r="HF68" s="56"/>
      <c r="HG68" s="56"/>
      <c r="HH68" s="56"/>
      <c r="HI68" s="56"/>
      <c r="HJ68" s="56"/>
      <c r="HK68" s="56"/>
      <c r="HL68" s="56"/>
      <c r="HM68" s="56"/>
      <c r="HN68" s="56"/>
      <c r="HO68" s="56"/>
      <c r="HP68" s="56"/>
      <c r="HQ68" s="56"/>
      <c r="HR68" s="56"/>
      <c r="HS68" s="56"/>
      <c r="HT68" s="56"/>
      <c r="HU68" s="56"/>
      <c r="HV68" s="56"/>
      <c r="HW68" s="56"/>
      <c r="HX68" s="56"/>
      <c r="HY68" s="56"/>
    </row>
    <row r="69" spans="1:233" ht="1.5" customHeight="1">
      <c r="A69" s="56"/>
      <c r="B69" s="56"/>
      <c r="C69" s="56"/>
      <c r="D69" s="56"/>
      <c r="E69" s="56"/>
      <c r="F69" s="56"/>
      <c r="G69" s="56"/>
      <c r="H69" s="56"/>
      <c r="I69" s="56"/>
      <c r="J69" s="56"/>
      <c r="K69" s="56"/>
      <c r="L69" s="56"/>
      <c r="M69" s="56"/>
      <c r="N69" s="56"/>
      <c r="O69" s="56"/>
      <c r="P69" s="56"/>
      <c r="Q69" s="56"/>
      <c r="R69" s="56"/>
      <c r="S69" s="56"/>
      <c r="T69" s="56"/>
      <c r="U69" s="56"/>
      <c r="V69" s="56"/>
      <c r="W69" s="56"/>
      <c r="X69" s="56"/>
      <c r="Y69" s="56"/>
      <c r="Z69" s="56"/>
      <c r="AA69" s="56"/>
      <c r="AB69" s="56"/>
      <c r="AC69" s="56"/>
      <c r="AD69" s="56"/>
      <c r="AE69" s="56"/>
      <c r="AF69" s="56"/>
      <c r="AG69" s="56"/>
      <c r="AH69" s="56"/>
      <c r="AI69" s="56"/>
      <c r="AJ69" s="56"/>
      <c r="AK69" s="56"/>
      <c r="AL69" s="56"/>
      <c r="AM69" s="56"/>
      <c r="AN69" s="56"/>
      <c r="AO69" s="56"/>
      <c r="AP69" s="56"/>
      <c r="AQ69" s="56"/>
      <c r="AR69" s="56"/>
      <c r="AS69" s="56"/>
      <c r="AT69" s="56"/>
      <c r="AU69" s="56"/>
      <c r="AV69" s="56"/>
      <c r="AW69" s="56"/>
      <c r="AX69" s="56"/>
      <c r="AY69" s="56"/>
      <c r="AZ69" s="56"/>
      <c r="BA69" s="56"/>
      <c r="BB69" s="56"/>
      <c r="BC69" s="56"/>
      <c r="BD69" s="56"/>
      <c r="BE69" s="56"/>
      <c r="BF69" s="56"/>
      <c r="BG69" s="56"/>
      <c r="BH69" s="56"/>
      <c r="BI69" s="56"/>
      <c r="BJ69" s="56"/>
      <c r="BK69" s="56"/>
      <c r="BL69" s="56"/>
      <c r="BM69" s="56"/>
      <c r="BN69" s="56"/>
      <c r="BO69" s="56"/>
      <c r="BP69" s="56"/>
      <c r="BQ69" s="56">
        <f t="shared" ref="BQ69:BQ95" si="61">PB</f>
        <v>28000</v>
      </c>
      <c r="BR69" s="56">
        <f t="shared" si="60"/>
        <v>28000</v>
      </c>
      <c r="BS69" s="56">
        <f>HP</f>
        <v>14000</v>
      </c>
      <c r="BT69" s="56">
        <f>HP</f>
        <v>14000</v>
      </c>
      <c r="BU69" s="56">
        <f t="shared" si="49"/>
        <v>14000</v>
      </c>
      <c r="BV69" s="56">
        <f t="shared" si="46"/>
        <v>14000</v>
      </c>
      <c r="BW69" s="56">
        <f t="shared" si="44"/>
        <v>14000</v>
      </c>
      <c r="BX69" s="56">
        <f t="shared" si="43"/>
        <v>14000</v>
      </c>
      <c r="BY69" s="56">
        <f t="shared" si="43"/>
        <v>14000</v>
      </c>
      <c r="BZ69" s="56">
        <f t="shared" si="43"/>
        <v>14000</v>
      </c>
      <c r="CA69" s="56">
        <f t="shared" si="47"/>
        <v>14000</v>
      </c>
      <c r="CB69" s="56">
        <f t="shared" si="50"/>
        <v>14000</v>
      </c>
      <c r="CC69" s="56">
        <f t="shared" si="52"/>
        <v>14000</v>
      </c>
      <c r="CD69" s="56">
        <f t="shared" si="52"/>
        <v>14000</v>
      </c>
      <c r="CE69" s="56">
        <f t="shared" si="51"/>
        <v>14000</v>
      </c>
      <c r="CF69" s="56">
        <f t="shared" si="51"/>
        <v>14000</v>
      </c>
      <c r="CG69" s="56">
        <f t="shared" si="53"/>
        <v>14000</v>
      </c>
      <c r="CH69" s="56">
        <f t="shared" si="54"/>
        <v>14000</v>
      </c>
      <c r="CI69" s="56">
        <f t="shared" si="54"/>
        <v>14000</v>
      </c>
      <c r="CJ69" s="56">
        <f t="shared" si="55"/>
        <v>14000</v>
      </c>
      <c r="CK69" s="56">
        <f t="shared" ref="CK69:CK79" si="62">HP</f>
        <v>14000</v>
      </c>
      <c r="CL69" s="56"/>
      <c r="CM69" s="56"/>
      <c r="CN69" s="56"/>
      <c r="CO69" s="56"/>
      <c r="CP69" s="56"/>
      <c r="CQ69" s="56"/>
      <c r="CR69" s="56"/>
      <c r="CS69" s="56"/>
      <c r="CT69" s="56"/>
      <c r="CU69" s="56"/>
      <c r="CV69" s="56"/>
      <c r="CW69" s="56"/>
      <c r="CX69" s="56"/>
      <c r="CY69" s="56"/>
      <c r="CZ69" s="56"/>
      <c r="DA69" s="56"/>
      <c r="DB69" s="56"/>
      <c r="DC69" s="56"/>
      <c r="DD69" s="56"/>
      <c r="DE69" s="56"/>
      <c r="DF69" s="56"/>
      <c r="DG69" s="56"/>
      <c r="DH69" s="56"/>
      <c r="DI69" s="56"/>
      <c r="DJ69" s="56"/>
      <c r="DK69" s="56"/>
      <c r="DL69" s="56"/>
      <c r="DM69" s="56"/>
      <c r="DN69" s="56"/>
      <c r="DO69" s="56"/>
      <c r="DP69" s="56"/>
      <c r="DQ69" s="56"/>
      <c r="DR69" s="56"/>
      <c r="DS69" s="56"/>
      <c r="DT69" s="56"/>
      <c r="DU69" s="56"/>
      <c r="DV69" s="56"/>
      <c r="DW69" s="56"/>
      <c r="DX69" s="56"/>
      <c r="DY69" s="56"/>
      <c r="DZ69" s="56"/>
      <c r="EA69" s="56"/>
      <c r="EB69" s="56"/>
      <c r="EC69" s="56"/>
      <c r="ED69" s="56"/>
      <c r="EE69" s="56"/>
      <c r="EF69" s="56"/>
      <c r="EG69" s="56"/>
      <c r="EH69" s="56"/>
      <c r="EI69" s="56"/>
      <c r="EJ69" s="56"/>
      <c r="EK69" s="56"/>
      <c r="EL69" s="56"/>
      <c r="EM69" s="56"/>
      <c r="EN69" s="56"/>
      <c r="EO69" s="56"/>
      <c r="EP69" s="56"/>
      <c r="EQ69" s="56"/>
      <c r="ER69" s="56"/>
      <c r="ES69" s="56"/>
      <c r="ET69" s="56"/>
      <c r="EU69" s="56"/>
      <c r="EV69" s="56"/>
      <c r="EW69" s="56"/>
      <c r="EX69" s="56"/>
      <c r="EY69" s="56"/>
      <c r="EZ69" s="56"/>
      <c r="FA69" s="56"/>
      <c r="FB69" s="56"/>
      <c r="FC69" s="56"/>
      <c r="FD69" s="56"/>
      <c r="FE69" s="56"/>
      <c r="FF69" s="56"/>
      <c r="FG69" s="56"/>
      <c r="FH69" s="56"/>
      <c r="FI69" s="56"/>
      <c r="FJ69" s="56"/>
      <c r="FK69" s="56"/>
      <c r="FL69" s="56"/>
      <c r="FM69" s="56"/>
      <c r="FN69" s="56"/>
      <c r="FO69" s="56"/>
      <c r="FP69" s="56"/>
      <c r="FQ69" s="56"/>
      <c r="FR69" s="56"/>
      <c r="FS69" s="56"/>
      <c r="FT69" s="56"/>
      <c r="FU69" s="56"/>
      <c r="FV69" s="56"/>
      <c r="FW69" s="56"/>
      <c r="FX69" s="56"/>
      <c r="FY69" s="56"/>
      <c r="FZ69" s="56"/>
      <c r="GA69" s="56"/>
      <c r="GB69" s="56"/>
      <c r="GC69" s="56"/>
      <c r="GD69" s="56"/>
      <c r="GE69" s="56"/>
      <c r="GF69" s="56"/>
      <c r="GG69" s="56"/>
      <c r="GH69" s="56"/>
      <c r="GI69" s="56"/>
      <c r="GJ69" s="56"/>
      <c r="GK69" s="56"/>
      <c r="GL69" s="56"/>
      <c r="GM69" s="56"/>
      <c r="GN69" s="56"/>
      <c r="GO69" s="56"/>
      <c r="GP69" s="56"/>
      <c r="GQ69" s="56"/>
      <c r="GR69" s="56"/>
      <c r="GS69" s="56"/>
      <c r="GT69" s="56"/>
      <c r="GU69" s="56"/>
      <c r="GV69" s="56"/>
      <c r="GW69" s="56"/>
      <c r="GX69" s="56"/>
      <c r="GY69" s="56"/>
      <c r="GZ69" s="56"/>
      <c r="HA69" s="56"/>
      <c r="HB69" s="56"/>
      <c r="HC69" s="56"/>
      <c r="HD69" s="56"/>
      <c r="HE69" s="56"/>
      <c r="HF69" s="56"/>
      <c r="HG69" s="56"/>
      <c r="HH69" s="56"/>
      <c r="HI69" s="56"/>
      <c r="HJ69" s="56"/>
      <c r="HK69" s="56"/>
      <c r="HL69" s="56"/>
      <c r="HM69" s="56"/>
      <c r="HN69" s="56"/>
      <c r="HO69" s="56"/>
      <c r="HP69" s="56"/>
      <c r="HQ69" s="56"/>
      <c r="HR69" s="56"/>
      <c r="HS69" s="56"/>
      <c r="HT69" s="56"/>
      <c r="HU69" s="56"/>
      <c r="HV69" s="56"/>
      <c r="HW69" s="56"/>
      <c r="HX69" s="56"/>
      <c r="HY69" s="56"/>
    </row>
    <row r="70" spans="1:233" ht="1.5" customHeight="1">
      <c r="A70" s="56"/>
      <c r="B70" s="56"/>
      <c r="C70" s="56"/>
      <c r="D70" s="56"/>
      <c r="E70" s="56"/>
      <c r="F70" s="56"/>
      <c r="G70" s="56"/>
      <c r="H70" s="56"/>
      <c r="I70" s="56"/>
      <c r="J70" s="56"/>
      <c r="K70" s="56"/>
      <c r="L70" s="56"/>
      <c r="M70" s="56"/>
      <c r="N70" s="56"/>
      <c r="O70" s="56"/>
      <c r="P70" s="56"/>
      <c r="Q70" s="56"/>
      <c r="R70" s="56"/>
      <c r="S70" s="56"/>
      <c r="T70" s="56"/>
      <c r="U70" s="56"/>
      <c r="V70" s="56"/>
      <c r="W70" s="56"/>
      <c r="X70" s="56"/>
      <c r="Y70" s="56"/>
      <c r="Z70" s="56"/>
      <c r="AA70" s="56"/>
      <c r="AB70" s="56"/>
      <c r="AC70" s="56"/>
      <c r="AD70" s="56"/>
      <c r="AE70" s="56"/>
      <c r="AF70" s="56"/>
      <c r="AG70" s="56"/>
      <c r="AH70" s="56"/>
      <c r="AI70" s="56"/>
      <c r="AJ70" s="56"/>
      <c r="AK70" s="56"/>
      <c r="AL70" s="56"/>
      <c r="AM70" s="56"/>
      <c r="AN70" s="56"/>
      <c r="AO70" s="56"/>
      <c r="AP70" s="56"/>
      <c r="AQ70" s="56"/>
      <c r="AR70" s="56"/>
      <c r="AS70" s="56"/>
      <c r="AT70" s="56"/>
      <c r="AU70" s="56"/>
      <c r="AV70" s="56"/>
      <c r="AW70" s="56"/>
      <c r="AX70" s="56"/>
      <c r="AY70" s="56"/>
      <c r="AZ70" s="56"/>
      <c r="BA70" s="56"/>
      <c r="BB70" s="56"/>
      <c r="BC70" s="56"/>
      <c r="BD70" s="56"/>
      <c r="BE70" s="56"/>
      <c r="BF70" s="56"/>
      <c r="BG70" s="56"/>
      <c r="BH70" s="56"/>
      <c r="BI70" s="56"/>
      <c r="BJ70" s="56"/>
      <c r="BK70" s="56"/>
      <c r="BL70" s="56"/>
      <c r="BM70" s="56"/>
      <c r="BN70" s="56"/>
      <c r="BO70" s="56">
        <f t="shared" si="58"/>
        <v>28000</v>
      </c>
      <c r="BP70" s="56">
        <f t="shared" si="58"/>
        <v>28000</v>
      </c>
      <c r="BQ70" s="56">
        <f t="shared" si="61"/>
        <v>28000</v>
      </c>
      <c r="BR70" s="56">
        <f t="shared" si="60"/>
        <v>28000</v>
      </c>
      <c r="BS70" s="56">
        <f t="shared" ref="BS70:BS95" si="63">PB</f>
        <v>28000</v>
      </c>
      <c r="BT70" s="56">
        <f t="shared" si="49"/>
        <v>14000</v>
      </c>
      <c r="BU70" s="56">
        <f t="shared" si="49"/>
        <v>14000</v>
      </c>
      <c r="BV70" s="56">
        <f t="shared" si="46"/>
        <v>14000</v>
      </c>
      <c r="BW70" s="56">
        <f t="shared" si="44"/>
        <v>14000</v>
      </c>
      <c r="BX70" s="56">
        <f t="shared" si="43"/>
        <v>14000</v>
      </c>
      <c r="BY70" s="56">
        <f t="shared" si="43"/>
        <v>14000</v>
      </c>
      <c r="BZ70" s="56">
        <f t="shared" si="43"/>
        <v>14000</v>
      </c>
      <c r="CA70" s="56">
        <f t="shared" si="47"/>
        <v>14000</v>
      </c>
      <c r="CB70" s="56">
        <f t="shared" si="50"/>
        <v>14000</v>
      </c>
      <c r="CC70" s="56">
        <f t="shared" si="52"/>
        <v>14000</v>
      </c>
      <c r="CD70" s="56">
        <f t="shared" si="52"/>
        <v>14000</v>
      </c>
      <c r="CE70" s="56">
        <f t="shared" si="51"/>
        <v>14000</v>
      </c>
      <c r="CF70" s="56">
        <f t="shared" si="51"/>
        <v>14000</v>
      </c>
      <c r="CG70" s="56">
        <f t="shared" si="53"/>
        <v>14000</v>
      </c>
      <c r="CH70" s="56">
        <f t="shared" si="54"/>
        <v>14000</v>
      </c>
      <c r="CI70" s="56">
        <f t="shared" si="54"/>
        <v>14000</v>
      </c>
      <c r="CJ70" s="56">
        <f t="shared" si="55"/>
        <v>14000</v>
      </c>
      <c r="CK70" s="56">
        <f t="shared" si="62"/>
        <v>14000</v>
      </c>
      <c r="CL70" s="56"/>
      <c r="CM70" s="56"/>
      <c r="CN70" s="56"/>
      <c r="CO70" s="56"/>
      <c r="CP70" s="56"/>
      <c r="CQ70" s="56"/>
      <c r="CR70" s="56"/>
      <c r="CS70" s="56"/>
      <c r="CT70" s="56"/>
      <c r="CU70" s="56"/>
      <c r="CV70" s="56"/>
      <c r="CW70" s="56"/>
      <c r="CX70" s="56"/>
      <c r="CY70" s="56"/>
      <c r="CZ70" s="56"/>
      <c r="DA70" s="56"/>
      <c r="DB70" s="56"/>
      <c r="DC70" s="56"/>
      <c r="DD70" s="56"/>
      <c r="DE70" s="56"/>
      <c r="DF70" s="56"/>
      <c r="DG70" s="56"/>
      <c r="DH70" s="56"/>
      <c r="DI70" s="56"/>
      <c r="DJ70" s="56"/>
      <c r="DK70" s="56"/>
      <c r="DL70" s="56"/>
      <c r="DM70" s="56"/>
      <c r="DN70" s="56"/>
      <c r="DO70" s="56"/>
      <c r="DP70" s="56"/>
      <c r="DQ70" s="56"/>
      <c r="DR70" s="56"/>
      <c r="DS70" s="56"/>
      <c r="DT70" s="56"/>
      <c r="DU70" s="56"/>
      <c r="DV70" s="56"/>
      <c r="DW70" s="56"/>
      <c r="DX70" s="56"/>
      <c r="DY70" s="56"/>
      <c r="DZ70" s="56"/>
      <c r="EA70" s="56"/>
      <c r="EB70" s="56"/>
      <c r="EC70" s="56"/>
      <c r="ED70" s="56"/>
      <c r="EE70" s="56"/>
      <c r="EF70" s="56"/>
      <c r="EG70" s="56"/>
      <c r="EH70" s="56"/>
      <c r="EI70" s="56"/>
      <c r="EJ70" s="56"/>
      <c r="EK70" s="56"/>
      <c r="EL70" s="56"/>
      <c r="EM70" s="56"/>
      <c r="EN70" s="56"/>
      <c r="EO70" s="56"/>
      <c r="EP70" s="56"/>
      <c r="EQ70" s="56"/>
      <c r="ER70" s="56"/>
      <c r="ES70" s="56"/>
      <c r="ET70" s="56"/>
      <c r="EU70" s="56"/>
      <c r="EV70" s="56"/>
      <c r="EW70" s="56"/>
      <c r="EX70" s="56"/>
      <c r="EY70" s="56"/>
      <c r="EZ70" s="56"/>
      <c r="FA70" s="56"/>
      <c r="FB70" s="56"/>
      <c r="FC70" s="56"/>
      <c r="FD70" s="56"/>
      <c r="FE70" s="56"/>
      <c r="FF70" s="56"/>
      <c r="FG70" s="56"/>
      <c r="FH70" s="56"/>
      <c r="FI70" s="56"/>
      <c r="FJ70" s="56"/>
      <c r="FK70" s="56"/>
      <c r="FL70" s="56"/>
      <c r="FM70" s="56"/>
      <c r="FN70" s="56"/>
      <c r="FO70" s="56"/>
      <c r="FP70" s="56"/>
      <c r="FQ70" s="56"/>
      <c r="FR70" s="56"/>
      <c r="FS70" s="56"/>
      <c r="FT70" s="56"/>
      <c r="FU70" s="56"/>
      <c r="FV70" s="56"/>
      <c r="FW70" s="56"/>
      <c r="FX70" s="56"/>
      <c r="FY70" s="56"/>
      <c r="FZ70" s="56"/>
      <c r="GA70" s="56"/>
      <c r="GB70" s="56"/>
      <c r="GC70" s="56"/>
      <c r="GD70" s="56"/>
      <c r="GE70" s="56"/>
      <c r="GF70" s="56"/>
      <c r="GG70" s="56"/>
      <c r="GH70" s="56"/>
      <c r="GI70" s="56"/>
      <c r="GJ70" s="56"/>
      <c r="GK70" s="56"/>
      <c r="GL70" s="56"/>
      <c r="GM70" s="56"/>
      <c r="GN70" s="56"/>
      <c r="GO70" s="56"/>
      <c r="GP70" s="56"/>
      <c r="GQ70" s="56"/>
      <c r="GR70" s="56"/>
      <c r="GS70" s="56"/>
      <c r="GT70" s="56"/>
      <c r="GU70" s="56"/>
      <c r="GV70" s="56"/>
      <c r="GW70" s="56"/>
      <c r="GX70" s="56"/>
      <c r="GY70" s="56"/>
      <c r="GZ70" s="56"/>
      <c r="HA70" s="56"/>
      <c r="HB70" s="56"/>
      <c r="HC70" s="56"/>
      <c r="HD70" s="56"/>
      <c r="HE70" s="56"/>
      <c r="HF70" s="56"/>
      <c r="HG70" s="56"/>
      <c r="HH70" s="56"/>
      <c r="HI70" s="56"/>
      <c r="HJ70" s="56"/>
      <c r="HK70" s="56"/>
      <c r="HL70" s="56"/>
      <c r="HM70" s="56"/>
      <c r="HN70" s="56"/>
      <c r="HO70" s="56"/>
      <c r="HP70" s="56"/>
      <c r="HQ70" s="56"/>
      <c r="HR70" s="56"/>
      <c r="HS70" s="56"/>
      <c r="HT70" s="56"/>
      <c r="HU70" s="56"/>
      <c r="HV70" s="56"/>
      <c r="HW70" s="56"/>
      <c r="HX70" s="56"/>
      <c r="HY70" s="56"/>
    </row>
    <row r="71" spans="1:233" ht="1.5" customHeight="1">
      <c r="A71" s="56"/>
      <c r="B71" s="56"/>
      <c r="C71" s="56"/>
      <c r="D71" s="56"/>
      <c r="E71" s="56"/>
      <c r="F71" s="56"/>
      <c r="G71" s="56"/>
      <c r="H71" s="56"/>
      <c r="I71" s="56"/>
      <c r="J71" s="56"/>
      <c r="K71" s="56"/>
      <c r="L71" s="56"/>
      <c r="M71" s="56"/>
      <c r="N71" s="56"/>
      <c r="O71" s="56"/>
      <c r="P71" s="56"/>
      <c r="Q71" s="56"/>
      <c r="R71" s="56"/>
      <c r="S71" s="56"/>
      <c r="T71" s="56"/>
      <c r="U71" s="56"/>
      <c r="V71" s="56"/>
      <c r="W71" s="56"/>
      <c r="X71" s="56"/>
      <c r="Y71" s="56"/>
      <c r="Z71" s="56"/>
      <c r="AA71" s="56"/>
      <c r="AB71" s="56"/>
      <c r="AC71" s="56"/>
      <c r="AD71" s="56"/>
      <c r="AE71" s="56"/>
      <c r="AF71" s="56"/>
      <c r="AG71" s="56"/>
      <c r="AH71" s="56"/>
      <c r="AI71" s="56"/>
      <c r="AJ71" s="56"/>
      <c r="AK71" s="56"/>
      <c r="AL71" s="56"/>
      <c r="AM71" s="56"/>
      <c r="AN71" s="56"/>
      <c r="AO71" s="56"/>
      <c r="AP71" s="56"/>
      <c r="AQ71" s="56"/>
      <c r="AR71" s="56"/>
      <c r="AS71" s="56"/>
      <c r="AT71" s="56"/>
      <c r="AU71" s="56"/>
      <c r="AV71" s="56"/>
      <c r="AW71" s="56"/>
      <c r="AX71" s="56"/>
      <c r="AY71" s="56"/>
      <c r="AZ71" s="56"/>
      <c r="BA71" s="56"/>
      <c r="BB71" s="56"/>
      <c r="BC71" s="56"/>
      <c r="BD71" s="56"/>
      <c r="BE71" s="56"/>
      <c r="BF71" s="56"/>
      <c r="BG71" s="56"/>
      <c r="BH71" s="56"/>
      <c r="BI71" s="56"/>
      <c r="BJ71" s="56"/>
      <c r="BK71" s="56"/>
      <c r="BL71" s="56"/>
      <c r="BM71" s="56"/>
      <c r="BN71" s="56">
        <f t="shared" ref="BN71:BN92" si="64">PB</f>
        <v>28000</v>
      </c>
      <c r="BO71" s="56">
        <f t="shared" si="58"/>
        <v>28000</v>
      </c>
      <c r="BP71" s="56">
        <f t="shared" si="58"/>
        <v>28000</v>
      </c>
      <c r="BQ71" s="56">
        <f t="shared" si="61"/>
        <v>28000</v>
      </c>
      <c r="BR71" s="56">
        <f t="shared" si="60"/>
        <v>28000</v>
      </c>
      <c r="BS71" s="56">
        <f t="shared" si="63"/>
        <v>28000</v>
      </c>
      <c r="BT71" s="56">
        <f t="shared" si="49"/>
        <v>14000</v>
      </c>
      <c r="BU71" s="56">
        <f t="shared" si="49"/>
        <v>14000</v>
      </c>
      <c r="BV71" s="56">
        <f t="shared" si="46"/>
        <v>14000</v>
      </c>
      <c r="BW71" s="56">
        <f t="shared" si="44"/>
        <v>14000</v>
      </c>
      <c r="BX71" s="56">
        <f t="shared" si="43"/>
        <v>14000</v>
      </c>
      <c r="BY71" s="56">
        <f t="shared" si="43"/>
        <v>14000</v>
      </c>
      <c r="BZ71" s="56">
        <f t="shared" si="43"/>
        <v>14000</v>
      </c>
      <c r="CA71" s="56">
        <f t="shared" si="47"/>
        <v>14000</v>
      </c>
      <c r="CB71" s="56">
        <f t="shared" si="50"/>
        <v>14000</v>
      </c>
      <c r="CC71" s="56">
        <f t="shared" si="52"/>
        <v>14000</v>
      </c>
      <c r="CD71" s="56">
        <f t="shared" si="52"/>
        <v>14000</v>
      </c>
      <c r="CE71" s="56">
        <f t="shared" si="51"/>
        <v>14000</v>
      </c>
      <c r="CF71" s="56">
        <f t="shared" si="51"/>
        <v>14000</v>
      </c>
      <c r="CG71" s="56">
        <f t="shared" si="53"/>
        <v>14000</v>
      </c>
      <c r="CH71" s="56">
        <f t="shared" si="54"/>
        <v>14000</v>
      </c>
      <c r="CI71" s="56">
        <f t="shared" si="54"/>
        <v>14000</v>
      </c>
      <c r="CJ71" s="56">
        <f t="shared" si="55"/>
        <v>14000</v>
      </c>
      <c r="CK71" s="56">
        <f t="shared" si="62"/>
        <v>14000</v>
      </c>
      <c r="CL71" s="56">
        <f t="shared" ref="CL71:CL79" si="65">HP</f>
        <v>14000</v>
      </c>
      <c r="CM71" s="56"/>
      <c r="CN71" s="56"/>
      <c r="CO71" s="56"/>
      <c r="CP71" s="56"/>
      <c r="CQ71" s="56"/>
      <c r="CR71" s="56"/>
      <c r="CS71" s="56"/>
      <c r="CT71" s="56"/>
      <c r="CU71" s="56"/>
      <c r="CV71" s="56"/>
      <c r="CW71" s="56"/>
      <c r="CX71" s="56"/>
      <c r="CY71" s="56"/>
      <c r="CZ71" s="56"/>
      <c r="DA71" s="56"/>
      <c r="DB71" s="56"/>
      <c r="DC71" s="56"/>
      <c r="DD71" s="56"/>
      <c r="DE71" s="56"/>
      <c r="DF71" s="56"/>
      <c r="DG71" s="56"/>
      <c r="DH71" s="56"/>
      <c r="DI71" s="56"/>
      <c r="DJ71" s="56"/>
      <c r="DK71" s="56"/>
      <c r="DL71" s="56"/>
      <c r="DM71" s="56"/>
      <c r="DN71" s="56"/>
      <c r="DO71" s="56"/>
      <c r="DP71" s="56"/>
      <c r="DQ71" s="56"/>
      <c r="DR71" s="56"/>
      <c r="DS71" s="56"/>
      <c r="DT71" s="56"/>
      <c r="DU71" s="56"/>
      <c r="DV71" s="56"/>
      <c r="DW71" s="56"/>
      <c r="DX71" s="56"/>
      <c r="DY71" s="56"/>
      <c r="DZ71" s="56"/>
      <c r="EA71" s="56"/>
      <c r="EB71" s="56"/>
      <c r="EC71" s="56"/>
      <c r="ED71" s="56"/>
      <c r="EE71" s="56"/>
      <c r="EF71" s="56"/>
      <c r="EG71" s="56"/>
      <c r="EH71" s="56"/>
      <c r="EI71" s="56"/>
      <c r="EJ71" s="56"/>
      <c r="EK71" s="56"/>
      <c r="EL71" s="56"/>
      <c r="EM71" s="56"/>
      <c r="EN71" s="56"/>
      <c r="EO71" s="56"/>
      <c r="EP71" s="56"/>
      <c r="EQ71" s="56"/>
      <c r="ER71" s="56"/>
      <c r="ES71" s="56"/>
      <c r="ET71" s="56"/>
      <c r="EU71" s="56"/>
      <c r="EV71" s="56"/>
      <c r="EW71" s="56"/>
      <c r="EX71" s="56"/>
      <c r="EY71" s="56"/>
      <c r="EZ71" s="56"/>
      <c r="FA71" s="56"/>
      <c r="FB71" s="56"/>
      <c r="FC71" s="56"/>
      <c r="FD71" s="56"/>
      <c r="FE71" s="56"/>
      <c r="FF71" s="56"/>
      <c r="FG71" s="56"/>
      <c r="FH71" s="56"/>
      <c r="FI71" s="56"/>
      <c r="FJ71" s="56"/>
      <c r="FK71" s="56"/>
      <c r="FL71" s="56"/>
      <c r="FM71" s="56"/>
      <c r="FN71" s="56"/>
      <c r="FO71" s="56"/>
      <c r="FP71" s="56"/>
      <c r="FQ71" s="56"/>
      <c r="FR71" s="56"/>
      <c r="FS71" s="56"/>
      <c r="FT71" s="56"/>
      <c r="FU71" s="56"/>
      <c r="FV71" s="56"/>
      <c r="FW71" s="56"/>
      <c r="FX71" s="56"/>
      <c r="FY71" s="56"/>
      <c r="FZ71" s="56"/>
      <c r="GA71" s="56"/>
      <c r="GB71" s="56"/>
      <c r="GC71" s="56"/>
      <c r="GD71" s="56"/>
      <c r="GE71" s="56"/>
      <c r="GF71" s="56"/>
      <c r="GG71" s="56"/>
      <c r="GH71" s="56"/>
      <c r="GI71" s="56"/>
      <c r="GJ71" s="56"/>
      <c r="GK71" s="56"/>
      <c r="GL71" s="56"/>
      <c r="GM71" s="56"/>
      <c r="GN71" s="56"/>
      <c r="GO71" s="56"/>
      <c r="GP71" s="56"/>
      <c r="GQ71" s="56"/>
      <c r="GR71" s="56"/>
      <c r="GS71" s="56"/>
      <c r="GT71" s="56"/>
      <c r="GU71" s="56"/>
      <c r="GV71" s="56"/>
      <c r="GW71" s="56"/>
      <c r="GX71" s="56"/>
      <c r="GY71" s="56"/>
      <c r="GZ71" s="56"/>
      <c r="HA71" s="56"/>
      <c r="HB71" s="56"/>
      <c r="HC71" s="56"/>
      <c r="HD71" s="56"/>
      <c r="HE71" s="56"/>
      <c r="HF71" s="56"/>
      <c r="HG71" s="56"/>
      <c r="HH71" s="56"/>
      <c r="HI71" s="56"/>
      <c r="HJ71" s="56"/>
      <c r="HK71" s="56"/>
      <c r="HL71" s="56"/>
      <c r="HM71" s="56"/>
      <c r="HN71" s="56"/>
      <c r="HO71" s="56"/>
      <c r="HP71" s="56"/>
      <c r="HQ71" s="56"/>
      <c r="HR71" s="56"/>
      <c r="HS71" s="56"/>
      <c r="HT71" s="56"/>
      <c r="HU71" s="56"/>
      <c r="HV71" s="56"/>
      <c r="HW71" s="56"/>
      <c r="HX71" s="56"/>
      <c r="HY71" s="56"/>
    </row>
    <row r="72" spans="1:233" ht="1.5" customHeight="1">
      <c r="A72" s="56"/>
      <c r="B72" s="56"/>
      <c r="C72" s="56"/>
      <c r="D72" s="56"/>
      <c r="E72" s="56"/>
      <c r="F72" s="56"/>
      <c r="G72" s="56"/>
      <c r="H72" s="56"/>
      <c r="I72" s="56"/>
      <c r="J72" s="56"/>
      <c r="K72" s="56"/>
      <c r="L72" s="56"/>
      <c r="M72" s="56"/>
      <c r="N72" s="56"/>
      <c r="O72" s="56"/>
      <c r="P72" s="56"/>
      <c r="Q72" s="56"/>
      <c r="R72" s="56"/>
      <c r="S72" s="56"/>
      <c r="T72" s="56"/>
      <c r="U72" s="56"/>
      <c r="V72" s="56"/>
      <c r="W72" s="56"/>
      <c r="X72" s="56"/>
      <c r="Y72" s="56"/>
      <c r="Z72" s="56"/>
      <c r="AA72" s="56"/>
      <c r="AB72" s="56"/>
      <c r="AC72" s="56"/>
      <c r="AD72" s="56"/>
      <c r="AE72" s="56"/>
      <c r="AF72" s="56"/>
      <c r="AG72" s="56"/>
      <c r="AH72" s="56"/>
      <c r="AI72" s="56"/>
      <c r="AJ72" s="56"/>
      <c r="AK72" s="56"/>
      <c r="AL72" s="56"/>
      <c r="AM72" s="56"/>
      <c r="AN72" s="56"/>
      <c r="AO72" s="56"/>
      <c r="AP72" s="56"/>
      <c r="AQ72" s="56"/>
      <c r="AR72" s="56"/>
      <c r="AS72" s="56"/>
      <c r="AT72" s="56"/>
      <c r="AU72" s="56"/>
      <c r="AV72" s="56"/>
      <c r="AW72" s="56"/>
      <c r="AX72" s="56"/>
      <c r="AY72" s="56"/>
      <c r="AZ72" s="56"/>
      <c r="BA72" s="56"/>
      <c r="BB72" s="56"/>
      <c r="BC72" s="56"/>
      <c r="BD72" s="56"/>
      <c r="BE72" s="56"/>
      <c r="BF72" s="56"/>
      <c r="BG72" s="56"/>
      <c r="BH72" s="56"/>
      <c r="BI72" s="56"/>
      <c r="BJ72" s="56"/>
      <c r="BK72" s="56"/>
      <c r="BL72" s="56">
        <f t="shared" ref="BL72" si="66">PB</f>
        <v>28000</v>
      </c>
      <c r="BM72" s="56">
        <f t="shared" ref="BM72:BN94" si="67">PB</f>
        <v>28000</v>
      </c>
      <c r="BN72" s="56">
        <f t="shared" si="64"/>
        <v>28000</v>
      </c>
      <c r="BO72" s="56">
        <f t="shared" si="58"/>
        <v>28000</v>
      </c>
      <c r="BP72" s="56">
        <f t="shared" si="58"/>
        <v>28000</v>
      </c>
      <c r="BQ72" s="56">
        <f t="shared" si="61"/>
        <v>28000</v>
      </c>
      <c r="BR72" s="56">
        <f t="shared" si="60"/>
        <v>28000</v>
      </c>
      <c r="BS72" s="56">
        <f t="shared" si="63"/>
        <v>28000</v>
      </c>
      <c r="BT72" s="56">
        <f t="shared" ref="BT72:BT95" si="68">PB</f>
        <v>28000</v>
      </c>
      <c r="BU72" s="56">
        <f t="shared" si="49"/>
        <v>14000</v>
      </c>
      <c r="BV72" s="56">
        <f t="shared" si="46"/>
        <v>14000</v>
      </c>
      <c r="BW72" s="56">
        <f t="shared" si="44"/>
        <v>14000</v>
      </c>
      <c r="BX72" s="56">
        <f t="shared" si="43"/>
        <v>14000</v>
      </c>
      <c r="BY72" s="56">
        <f t="shared" si="43"/>
        <v>14000</v>
      </c>
      <c r="BZ72" s="56">
        <f t="shared" si="43"/>
        <v>14000</v>
      </c>
      <c r="CA72" s="56">
        <f t="shared" si="47"/>
        <v>14000</v>
      </c>
      <c r="CB72" s="56">
        <f t="shared" si="50"/>
        <v>14000</v>
      </c>
      <c r="CC72" s="56">
        <f t="shared" si="52"/>
        <v>14000</v>
      </c>
      <c r="CD72" s="56">
        <f t="shared" si="52"/>
        <v>14000</v>
      </c>
      <c r="CE72" s="56">
        <f t="shared" si="51"/>
        <v>14000</v>
      </c>
      <c r="CF72" s="56">
        <f t="shared" si="51"/>
        <v>14000</v>
      </c>
      <c r="CG72" s="56">
        <f t="shared" si="53"/>
        <v>14000</v>
      </c>
      <c r="CH72" s="56">
        <f t="shared" si="54"/>
        <v>14000</v>
      </c>
      <c r="CI72" s="56">
        <f t="shared" si="54"/>
        <v>14000</v>
      </c>
      <c r="CJ72" s="56">
        <f t="shared" si="55"/>
        <v>14000</v>
      </c>
      <c r="CK72" s="56">
        <f t="shared" si="62"/>
        <v>14000</v>
      </c>
      <c r="CL72" s="56">
        <f t="shared" si="65"/>
        <v>14000</v>
      </c>
      <c r="CM72" s="56"/>
      <c r="CN72" s="56"/>
      <c r="CO72" s="56"/>
      <c r="CP72" s="56"/>
      <c r="CQ72" s="56"/>
      <c r="CR72" s="56"/>
      <c r="CS72" s="56"/>
      <c r="CT72" s="56"/>
      <c r="CU72" s="56"/>
      <c r="CV72" s="56"/>
      <c r="CW72" s="56"/>
      <c r="CX72" s="56"/>
      <c r="CY72" s="56"/>
      <c r="CZ72" s="56"/>
      <c r="DA72" s="56"/>
      <c r="DB72" s="56"/>
      <c r="DC72" s="56"/>
      <c r="DD72" s="56"/>
      <c r="DE72" s="56"/>
      <c r="DF72" s="56"/>
      <c r="DG72" s="56"/>
      <c r="DH72" s="56"/>
      <c r="DI72" s="56"/>
      <c r="DJ72" s="56"/>
      <c r="DK72" s="56"/>
      <c r="DL72" s="56"/>
      <c r="DM72" s="56"/>
      <c r="DN72" s="56"/>
      <c r="DO72" s="56"/>
      <c r="DP72" s="56"/>
      <c r="DQ72" s="56"/>
      <c r="DR72" s="56"/>
      <c r="DS72" s="56"/>
      <c r="DT72" s="56"/>
      <c r="DU72" s="56"/>
      <c r="DV72" s="56"/>
      <c r="DW72" s="56"/>
      <c r="DX72" s="56"/>
      <c r="DY72" s="56"/>
      <c r="DZ72" s="56"/>
      <c r="EA72" s="56"/>
      <c r="EB72" s="56"/>
      <c r="EC72" s="56"/>
      <c r="ED72" s="56"/>
      <c r="EE72" s="56"/>
      <c r="EF72" s="56"/>
      <c r="EG72" s="56"/>
      <c r="EH72" s="56"/>
      <c r="EI72" s="56"/>
      <c r="EJ72" s="56"/>
      <c r="EK72" s="56"/>
      <c r="EL72" s="56"/>
      <c r="EM72" s="56"/>
      <c r="EN72" s="56"/>
      <c r="EO72" s="56"/>
      <c r="EP72" s="56"/>
      <c r="EQ72" s="56"/>
      <c r="ER72" s="56"/>
      <c r="ES72" s="56"/>
      <c r="ET72" s="56"/>
      <c r="EU72" s="56"/>
      <c r="EV72" s="56"/>
      <c r="EW72" s="56"/>
      <c r="EX72" s="56"/>
      <c r="EY72" s="56"/>
      <c r="EZ72" s="56"/>
      <c r="FA72" s="56"/>
      <c r="FB72" s="56"/>
      <c r="FC72" s="56"/>
      <c r="FD72" s="56"/>
      <c r="FE72" s="56"/>
      <c r="FF72" s="56"/>
      <c r="FG72" s="56"/>
      <c r="FH72" s="56"/>
      <c r="FI72" s="56"/>
      <c r="FJ72" s="56"/>
      <c r="FK72" s="56"/>
      <c r="FL72" s="56"/>
      <c r="FM72" s="56"/>
      <c r="FN72" s="56"/>
      <c r="FO72" s="56"/>
      <c r="FP72" s="56"/>
      <c r="FQ72" s="56"/>
      <c r="FR72" s="56"/>
      <c r="FS72" s="56"/>
      <c r="FT72" s="56"/>
      <c r="FU72" s="56"/>
      <c r="FV72" s="56"/>
      <c r="FW72" s="56"/>
      <c r="FX72" s="56"/>
      <c r="FY72" s="56"/>
      <c r="FZ72" s="56"/>
      <c r="GA72" s="56"/>
      <c r="GB72" s="56"/>
      <c r="GC72" s="56"/>
      <c r="GD72" s="56"/>
      <c r="GE72" s="56"/>
      <c r="GF72" s="56"/>
      <c r="GG72" s="56"/>
      <c r="GH72" s="56"/>
      <c r="GI72" s="56"/>
      <c r="GJ72" s="56"/>
      <c r="GK72" s="56"/>
      <c r="GL72" s="56"/>
      <c r="GM72" s="56"/>
      <c r="GN72" s="56"/>
      <c r="GO72" s="56"/>
      <c r="GP72" s="56"/>
      <c r="GQ72" s="56"/>
      <c r="GR72" s="56"/>
      <c r="GS72" s="56"/>
      <c r="GT72" s="56"/>
      <c r="GU72" s="56"/>
      <c r="GV72" s="56"/>
      <c r="GW72" s="56"/>
      <c r="GX72" s="56"/>
      <c r="GY72" s="56"/>
      <c r="GZ72" s="56"/>
      <c r="HA72" s="56"/>
      <c r="HB72" s="56"/>
      <c r="HC72" s="56"/>
      <c r="HD72" s="56"/>
      <c r="HE72" s="56"/>
      <c r="HF72" s="56"/>
      <c r="HG72" s="56"/>
      <c r="HH72" s="56"/>
      <c r="HI72" s="56"/>
      <c r="HJ72" s="56"/>
      <c r="HK72" s="56"/>
      <c r="HL72" s="56"/>
      <c r="HM72" s="56"/>
      <c r="HN72" s="56"/>
      <c r="HO72" s="56"/>
      <c r="HP72" s="56"/>
      <c r="HQ72" s="56"/>
      <c r="HR72" s="56"/>
      <c r="HS72" s="56"/>
      <c r="HT72" s="56"/>
      <c r="HU72" s="56"/>
      <c r="HV72" s="56"/>
      <c r="HW72" s="56"/>
      <c r="HX72" s="56"/>
      <c r="HY72" s="56"/>
    </row>
    <row r="73" spans="1:233" ht="1.5" customHeight="1">
      <c r="A73" s="56"/>
      <c r="B73" s="56"/>
      <c r="C73" s="56"/>
      <c r="D73" s="56"/>
      <c r="E73" s="56"/>
      <c r="F73" s="56"/>
      <c r="G73" s="56"/>
      <c r="H73" s="56"/>
      <c r="I73" s="56"/>
      <c r="J73" s="56"/>
      <c r="K73" s="56"/>
      <c r="L73" s="56"/>
      <c r="M73" s="56"/>
      <c r="N73" s="56"/>
      <c r="O73" s="56"/>
      <c r="P73" s="56"/>
      <c r="Q73" s="56"/>
      <c r="R73" s="56"/>
      <c r="S73" s="56"/>
      <c r="T73" s="56"/>
      <c r="U73" s="56"/>
      <c r="V73" s="56"/>
      <c r="W73" s="56"/>
      <c r="X73" s="56"/>
      <c r="Y73" s="56"/>
      <c r="Z73" s="56"/>
      <c r="AA73" s="56"/>
      <c r="AB73" s="56"/>
      <c r="AC73" s="56"/>
      <c r="AD73" s="56"/>
      <c r="AE73" s="56"/>
      <c r="AF73" s="56"/>
      <c r="AG73" s="56"/>
      <c r="AH73" s="56"/>
      <c r="AI73" s="56"/>
      <c r="AJ73" s="56"/>
      <c r="AK73" s="56"/>
      <c r="AL73" s="56"/>
      <c r="AM73" s="56"/>
      <c r="AN73" s="56"/>
      <c r="AO73" s="56"/>
      <c r="AP73" s="56"/>
      <c r="AQ73" s="56"/>
      <c r="AR73" s="56"/>
      <c r="AS73" s="56"/>
      <c r="AT73" s="56"/>
      <c r="AU73" s="56"/>
      <c r="AV73" s="56"/>
      <c r="AW73" s="56"/>
      <c r="AX73" s="56"/>
      <c r="AY73" s="56"/>
      <c r="AZ73" s="56"/>
      <c r="BA73" s="56"/>
      <c r="BB73" s="56"/>
      <c r="BC73" s="56"/>
      <c r="BD73" s="56"/>
      <c r="BE73" s="56"/>
      <c r="BF73" s="56"/>
      <c r="BG73" s="56"/>
      <c r="BH73" s="56"/>
      <c r="BI73" s="56"/>
      <c r="BJ73" s="56"/>
      <c r="BK73" s="56"/>
      <c r="BL73" s="56">
        <f t="shared" ref="BL73:BL93" si="69">PB</f>
        <v>28000</v>
      </c>
      <c r="BM73" s="56">
        <f t="shared" si="67"/>
        <v>28000</v>
      </c>
      <c r="BN73" s="56">
        <f t="shared" si="64"/>
        <v>28000</v>
      </c>
      <c r="BO73" s="56">
        <f t="shared" si="58"/>
        <v>28000</v>
      </c>
      <c r="BP73" s="56">
        <f t="shared" si="58"/>
        <v>28000</v>
      </c>
      <c r="BQ73" s="56">
        <f t="shared" si="61"/>
        <v>28000</v>
      </c>
      <c r="BR73" s="56">
        <f t="shared" si="60"/>
        <v>28000</v>
      </c>
      <c r="BS73" s="56">
        <f t="shared" si="63"/>
        <v>28000</v>
      </c>
      <c r="BT73" s="56">
        <f t="shared" si="68"/>
        <v>28000</v>
      </c>
      <c r="BU73" s="56">
        <f t="shared" si="49"/>
        <v>14000</v>
      </c>
      <c r="BV73" s="56">
        <f t="shared" si="46"/>
        <v>14000</v>
      </c>
      <c r="BW73" s="56">
        <f t="shared" si="44"/>
        <v>14000</v>
      </c>
      <c r="BX73" s="56">
        <f t="shared" si="43"/>
        <v>14000</v>
      </c>
      <c r="BY73" s="56">
        <f t="shared" si="43"/>
        <v>14000</v>
      </c>
      <c r="BZ73" s="56">
        <f t="shared" si="43"/>
        <v>14000</v>
      </c>
      <c r="CA73" s="56">
        <f t="shared" si="47"/>
        <v>14000</v>
      </c>
      <c r="CB73" s="56">
        <f t="shared" si="50"/>
        <v>14000</v>
      </c>
      <c r="CC73" s="56">
        <f t="shared" si="52"/>
        <v>14000</v>
      </c>
      <c r="CD73" s="56">
        <f t="shared" si="52"/>
        <v>14000</v>
      </c>
      <c r="CE73" s="56">
        <f t="shared" si="51"/>
        <v>14000</v>
      </c>
      <c r="CF73" s="56">
        <f t="shared" si="51"/>
        <v>14000</v>
      </c>
      <c r="CG73" s="56">
        <f t="shared" si="53"/>
        <v>14000</v>
      </c>
      <c r="CH73" s="56">
        <f t="shared" si="54"/>
        <v>14000</v>
      </c>
      <c r="CI73" s="56">
        <f t="shared" si="54"/>
        <v>14000</v>
      </c>
      <c r="CJ73" s="56">
        <f t="shared" si="55"/>
        <v>14000</v>
      </c>
      <c r="CK73" s="56">
        <f t="shared" si="62"/>
        <v>14000</v>
      </c>
      <c r="CL73" s="56">
        <f t="shared" si="65"/>
        <v>14000</v>
      </c>
      <c r="CM73" s="56"/>
      <c r="CN73" s="56"/>
      <c r="CO73" s="56"/>
      <c r="CP73" s="56"/>
      <c r="CQ73" s="56"/>
      <c r="CR73" s="56"/>
      <c r="CS73" s="56"/>
      <c r="CT73" s="56"/>
      <c r="CU73" s="56"/>
      <c r="CV73" s="56"/>
      <c r="CW73" s="56"/>
      <c r="CX73" s="56"/>
      <c r="CY73" s="56"/>
      <c r="CZ73" s="56"/>
      <c r="DA73" s="56"/>
      <c r="DB73" s="56"/>
      <c r="DC73" s="56"/>
      <c r="DD73" s="56"/>
      <c r="DE73" s="56"/>
      <c r="DF73" s="56"/>
      <c r="DG73" s="56"/>
      <c r="DH73" s="56"/>
      <c r="DI73" s="56"/>
      <c r="DJ73" s="56"/>
      <c r="DK73" s="56"/>
      <c r="DL73" s="56"/>
      <c r="DM73" s="56"/>
      <c r="DN73" s="56"/>
      <c r="DO73" s="56"/>
      <c r="DP73" s="56"/>
      <c r="DQ73" s="56"/>
      <c r="DR73" s="56"/>
      <c r="DS73" s="56"/>
      <c r="DT73" s="56"/>
      <c r="DU73" s="56"/>
      <c r="DV73" s="56"/>
      <c r="DW73" s="56"/>
      <c r="DX73" s="56"/>
      <c r="DY73" s="56"/>
      <c r="DZ73" s="56"/>
      <c r="EA73" s="56"/>
      <c r="EB73" s="56"/>
      <c r="EC73" s="56"/>
      <c r="ED73" s="56"/>
      <c r="EE73" s="56"/>
      <c r="EF73" s="56"/>
      <c r="EG73" s="56"/>
      <c r="EH73" s="56"/>
      <c r="EI73" s="56"/>
      <c r="EJ73" s="56"/>
      <c r="EK73" s="56"/>
      <c r="EL73" s="56"/>
      <c r="EM73" s="56"/>
      <c r="EN73" s="56"/>
      <c r="EO73" s="56"/>
      <c r="EP73" s="56"/>
      <c r="EQ73" s="56"/>
      <c r="ER73" s="56"/>
      <c r="ES73" s="56"/>
      <c r="ET73" s="56"/>
      <c r="EU73" s="56"/>
      <c r="EV73" s="56"/>
      <c r="EW73" s="56"/>
      <c r="EX73" s="56"/>
      <c r="EY73" s="56"/>
      <c r="EZ73" s="56"/>
      <c r="FA73" s="56"/>
      <c r="FB73" s="56"/>
      <c r="FC73" s="56"/>
      <c r="FD73" s="56"/>
      <c r="FE73" s="56"/>
      <c r="FF73" s="56"/>
      <c r="FG73" s="56"/>
      <c r="FH73" s="56"/>
      <c r="FI73" s="56"/>
      <c r="FJ73" s="56"/>
      <c r="FK73" s="56"/>
      <c r="FL73" s="56"/>
      <c r="FM73" s="56"/>
      <c r="FN73" s="56"/>
      <c r="FO73" s="56"/>
      <c r="FP73" s="56"/>
      <c r="FQ73" s="56"/>
      <c r="FR73" s="56"/>
      <c r="FS73" s="56"/>
      <c r="FT73" s="56"/>
      <c r="FU73" s="56"/>
      <c r="FV73" s="56"/>
      <c r="FW73" s="56"/>
      <c r="FX73" s="56"/>
      <c r="FY73" s="56"/>
      <c r="FZ73" s="56"/>
      <c r="GA73" s="56"/>
      <c r="GB73" s="56"/>
      <c r="GC73" s="56"/>
      <c r="GD73" s="56"/>
      <c r="GE73" s="56"/>
      <c r="GF73" s="56"/>
      <c r="GG73" s="56"/>
      <c r="GH73" s="56"/>
      <c r="GI73" s="56"/>
      <c r="GJ73" s="56"/>
      <c r="GK73" s="56"/>
      <c r="GL73" s="56"/>
      <c r="GM73" s="56"/>
      <c r="GN73" s="56"/>
      <c r="GO73" s="56"/>
      <c r="GP73" s="56"/>
      <c r="GQ73" s="56"/>
      <c r="GR73" s="56"/>
      <c r="GS73" s="56"/>
      <c r="GT73" s="56"/>
      <c r="GU73" s="56"/>
      <c r="GV73" s="56"/>
      <c r="GW73" s="56"/>
      <c r="GX73" s="56"/>
      <c r="GY73" s="56"/>
      <c r="GZ73" s="56"/>
      <c r="HA73" s="56"/>
      <c r="HB73" s="56"/>
      <c r="HC73" s="56"/>
      <c r="HD73" s="56"/>
      <c r="HE73" s="56"/>
      <c r="HF73" s="56"/>
      <c r="HG73" s="56"/>
      <c r="HH73" s="56"/>
      <c r="HI73" s="56"/>
      <c r="HJ73" s="56"/>
      <c r="HK73" s="56"/>
      <c r="HL73" s="56"/>
      <c r="HM73" s="56"/>
      <c r="HN73" s="56"/>
      <c r="HO73" s="56"/>
      <c r="HP73" s="56"/>
      <c r="HQ73" s="56"/>
      <c r="HR73" s="56"/>
      <c r="HS73" s="56"/>
      <c r="HT73" s="56"/>
      <c r="HU73" s="56"/>
      <c r="HV73" s="56"/>
      <c r="HW73" s="56"/>
      <c r="HX73" s="56"/>
      <c r="HY73" s="56"/>
    </row>
    <row r="74" spans="1:233" ht="1.5" customHeight="1">
      <c r="A74" s="56"/>
      <c r="B74" s="56"/>
      <c r="C74" s="56"/>
      <c r="D74" s="56"/>
      <c r="E74" s="56"/>
      <c r="F74" s="56"/>
      <c r="G74" s="56"/>
      <c r="H74" s="56"/>
      <c r="I74" s="56"/>
      <c r="J74" s="56"/>
      <c r="K74" s="56"/>
      <c r="L74" s="56"/>
      <c r="M74" s="56"/>
      <c r="N74" s="56"/>
      <c r="O74" s="56"/>
      <c r="P74" s="56"/>
      <c r="Q74" s="56"/>
      <c r="R74" s="56"/>
      <c r="S74" s="56"/>
      <c r="T74" s="56"/>
      <c r="U74" s="56"/>
      <c r="V74" s="56"/>
      <c r="W74" s="56"/>
      <c r="X74" s="56"/>
      <c r="Y74" s="56"/>
      <c r="Z74" s="56"/>
      <c r="AA74" s="56"/>
      <c r="AB74" s="56"/>
      <c r="AC74" s="56"/>
      <c r="AD74" s="56"/>
      <c r="AE74" s="56"/>
      <c r="AF74" s="56"/>
      <c r="AG74" s="56"/>
      <c r="AH74" s="56"/>
      <c r="AI74" s="56"/>
      <c r="AJ74" s="56"/>
      <c r="AK74" s="56"/>
      <c r="AL74" s="56"/>
      <c r="AM74" s="56"/>
      <c r="AN74" s="56"/>
      <c r="AO74" s="56"/>
      <c r="AP74" s="56"/>
      <c r="AQ74" s="56"/>
      <c r="AR74" s="56"/>
      <c r="AS74" s="56"/>
      <c r="AT74" s="56"/>
      <c r="AU74" s="56"/>
      <c r="AV74" s="56"/>
      <c r="AW74" s="56"/>
      <c r="AX74" s="56"/>
      <c r="AY74" s="56"/>
      <c r="AZ74" s="56"/>
      <c r="BA74" s="56"/>
      <c r="BB74" s="56"/>
      <c r="BC74" s="56"/>
      <c r="BD74" s="56"/>
      <c r="BE74" s="56"/>
      <c r="BF74" s="56"/>
      <c r="BG74" s="56"/>
      <c r="BH74" s="56"/>
      <c r="BI74" s="56"/>
      <c r="BJ74" s="56"/>
      <c r="BK74" s="56"/>
      <c r="BL74" s="56">
        <f>PB</f>
        <v>28000</v>
      </c>
      <c r="BM74" s="56">
        <f t="shared" si="67"/>
        <v>28000</v>
      </c>
      <c r="BN74" s="56">
        <f t="shared" si="64"/>
        <v>28000</v>
      </c>
      <c r="BO74" s="56">
        <f t="shared" si="58"/>
        <v>28000</v>
      </c>
      <c r="BP74" s="56">
        <f t="shared" si="58"/>
        <v>28000</v>
      </c>
      <c r="BQ74" s="56">
        <f t="shared" si="61"/>
        <v>28000</v>
      </c>
      <c r="BR74" s="56">
        <f t="shared" si="60"/>
        <v>28000</v>
      </c>
      <c r="BS74" s="56">
        <f t="shared" si="63"/>
        <v>28000</v>
      </c>
      <c r="BT74" s="56">
        <f t="shared" si="68"/>
        <v>28000</v>
      </c>
      <c r="BU74" s="56">
        <f t="shared" si="49"/>
        <v>14000</v>
      </c>
      <c r="BV74" s="56">
        <f t="shared" si="46"/>
        <v>14000</v>
      </c>
      <c r="BW74" s="56">
        <f t="shared" si="44"/>
        <v>14000</v>
      </c>
      <c r="BX74" s="56">
        <f t="shared" si="43"/>
        <v>14000</v>
      </c>
      <c r="BY74" s="56">
        <f t="shared" si="43"/>
        <v>14000</v>
      </c>
      <c r="BZ74" s="56">
        <f t="shared" si="43"/>
        <v>14000</v>
      </c>
      <c r="CA74" s="56">
        <f t="shared" si="47"/>
        <v>14000</v>
      </c>
      <c r="CB74" s="56">
        <f t="shared" si="50"/>
        <v>14000</v>
      </c>
      <c r="CC74" s="56">
        <f t="shared" si="52"/>
        <v>14000</v>
      </c>
      <c r="CD74" s="56">
        <f t="shared" si="52"/>
        <v>14000</v>
      </c>
      <c r="CE74" s="56">
        <f t="shared" si="51"/>
        <v>14000</v>
      </c>
      <c r="CF74" s="56">
        <f t="shared" si="51"/>
        <v>14000</v>
      </c>
      <c r="CG74" s="56">
        <f t="shared" si="53"/>
        <v>14000</v>
      </c>
      <c r="CH74" s="56">
        <f t="shared" si="54"/>
        <v>14000</v>
      </c>
      <c r="CI74" s="56">
        <f t="shared" si="54"/>
        <v>14000</v>
      </c>
      <c r="CJ74" s="56">
        <f t="shared" si="55"/>
        <v>14000</v>
      </c>
      <c r="CK74" s="56">
        <f t="shared" si="62"/>
        <v>14000</v>
      </c>
      <c r="CL74" s="56">
        <f t="shared" si="65"/>
        <v>14000</v>
      </c>
      <c r="CM74" s="56"/>
      <c r="CN74" s="56"/>
      <c r="CO74" s="56"/>
      <c r="CP74" s="56"/>
      <c r="CQ74" s="56"/>
      <c r="CR74" s="56"/>
      <c r="CS74" s="56"/>
      <c r="CT74" s="56"/>
      <c r="CU74" s="56"/>
      <c r="CV74" s="56"/>
      <c r="CW74" s="56"/>
      <c r="CX74" s="56"/>
      <c r="CY74" s="56"/>
      <c r="CZ74" s="56"/>
      <c r="DA74" s="56"/>
      <c r="DB74" s="56"/>
      <c r="DC74" s="56"/>
      <c r="DD74" s="56"/>
      <c r="DE74" s="56"/>
      <c r="DF74" s="56"/>
      <c r="DG74" s="56"/>
      <c r="DH74" s="56"/>
      <c r="DI74" s="56"/>
      <c r="DJ74" s="56"/>
      <c r="DK74" s="56"/>
      <c r="DL74" s="56"/>
      <c r="DM74" s="56"/>
      <c r="DN74" s="56"/>
      <c r="DO74" s="56"/>
      <c r="DP74" s="56"/>
      <c r="DQ74" s="56"/>
      <c r="DR74" s="56"/>
      <c r="DS74" s="56"/>
      <c r="DT74" s="56"/>
      <c r="DU74" s="56"/>
      <c r="DV74" s="56"/>
      <c r="DW74" s="56"/>
      <c r="DX74" s="56"/>
      <c r="DY74" s="56"/>
      <c r="DZ74" s="56"/>
      <c r="EA74" s="56"/>
      <c r="EB74" s="56"/>
      <c r="EC74" s="56"/>
      <c r="ED74" s="56"/>
      <c r="EE74" s="56"/>
      <c r="EF74" s="56"/>
      <c r="EG74" s="56"/>
      <c r="EH74" s="56"/>
      <c r="EI74" s="56"/>
      <c r="EJ74" s="56"/>
      <c r="EK74" s="56"/>
      <c r="EL74" s="56"/>
      <c r="EM74" s="56"/>
      <c r="EN74" s="56"/>
      <c r="EO74" s="56"/>
      <c r="EP74" s="56"/>
      <c r="EQ74" s="56"/>
      <c r="ER74" s="56"/>
      <c r="ES74" s="56"/>
      <c r="ET74" s="56"/>
      <c r="EU74" s="56"/>
      <c r="EV74" s="56"/>
      <c r="EW74" s="56"/>
      <c r="EX74" s="56"/>
      <c r="EY74" s="56"/>
      <c r="EZ74" s="56"/>
      <c r="FA74" s="56"/>
      <c r="FB74" s="56"/>
      <c r="FC74" s="56"/>
      <c r="FD74" s="56"/>
      <c r="FE74" s="56"/>
      <c r="FF74" s="56"/>
      <c r="FG74" s="56"/>
      <c r="FH74" s="56"/>
      <c r="FI74" s="56"/>
      <c r="FJ74" s="56"/>
      <c r="FK74" s="56"/>
      <c r="FL74" s="56"/>
      <c r="FM74" s="56"/>
      <c r="FN74" s="56"/>
      <c r="FO74" s="56"/>
      <c r="FP74" s="56"/>
      <c r="FQ74" s="56"/>
      <c r="FR74" s="56"/>
      <c r="FS74" s="56"/>
      <c r="FT74" s="56"/>
      <c r="FU74" s="56"/>
      <c r="FV74" s="56"/>
      <c r="FW74" s="56"/>
      <c r="FX74" s="56"/>
      <c r="FY74" s="56"/>
      <c r="FZ74" s="56"/>
      <c r="GA74" s="56"/>
      <c r="GB74" s="56"/>
      <c r="GC74" s="56"/>
      <c r="GD74" s="56"/>
      <c r="GE74" s="56"/>
      <c r="GF74" s="56"/>
      <c r="GG74" s="56"/>
      <c r="GH74" s="56"/>
      <c r="GI74" s="56"/>
      <c r="GJ74" s="56"/>
      <c r="GK74" s="56"/>
      <c r="GL74" s="56"/>
      <c r="GM74" s="56"/>
      <c r="GN74" s="56"/>
      <c r="GO74" s="56"/>
      <c r="GP74" s="56"/>
      <c r="GQ74" s="56"/>
      <c r="GR74" s="56"/>
      <c r="GS74" s="56"/>
      <c r="GT74" s="56"/>
      <c r="GU74" s="56"/>
      <c r="GV74" s="56"/>
      <c r="GW74" s="56"/>
      <c r="GX74" s="56"/>
      <c r="GY74" s="56"/>
      <c r="GZ74" s="56"/>
      <c r="HA74" s="56"/>
      <c r="HB74" s="56"/>
      <c r="HC74" s="56"/>
      <c r="HD74" s="56"/>
      <c r="HE74" s="56"/>
      <c r="HF74" s="56"/>
      <c r="HG74" s="56"/>
      <c r="HH74" s="56"/>
      <c r="HI74" s="56"/>
      <c r="HJ74" s="56"/>
      <c r="HK74" s="56"/>
      <c r="HL74" s="56"/>
      <c r="HM74" s="56"/>
      <c r="HN74" s="56"/>
      <c r="HO74" s="56"/>
      <c r="HP74" s="56"/>
      <c r="HQ74" s="56"/>
      <c r="HR74" s="56"/>
      <c r="HS74" s="56"/>
      <c r="HT74" s="56"/>
      <c r="HU74" s="56"/>
      <c r="HV74" s="56"/>
      <c r="HW74" s="56"/>
      <c r="HX74" s="56"/>
      <c r="HY74" s="56"/>
    </row>
    <row r="75" spans="1:233" ht="1.5" customHeight="1">
      <c r="A75" s="56"/>
      <c r="B75" s="56"/>
      <c r="C75" s="56"/>
      <c r="D75" s="56"/>
      <c r="E75" s="56"/>
      <c r="F75" s="56"/>
      <c r="G75" s="56"/>
      <c r="H75" s="56"/>
      <c r="I75" s="56"/>
      <c r="J75" s="56"/>
      <c r="K75" s="56"/>
      <c r="L75" s="56"/>
      <c r="M75" s="56"/>
      <c r="N75" s="56"/>
      <c r="O75" s="56"/>
      <c r="P75" s="56"/>
      <c r="Q75" s="56"/>
      <c r="R75" s="56"/>
      <c r="S75" s="56"/>
      <c r="T75" s="56"/>
      <c r="U75" s="56"/>
      <c r="V75" s="56"/>
      <c r="W75" s="56"/>
      <c r="X75" s="56"/>
      <c r="Y75" s="56"/>
      <c r="Z75" s="56"/>
      <c r="AA75" s="56"/>
      <c r="AB75" s="56"/>
      <c r="AC75" s="56"/>
      <c r="AD75" s="56"/>
      <c r="AE75" s="56"/>
      <c r="AF75" s="56"/>
      <c r="AG75" s="56"/>
      <c r="AH75" s="56"/>
      <c r="AI75" s="56"/>
      <c r="AJ75" s="56"/>
      <c r="AK75" s="56"/>
      <c r="AL75" s="56"/>
      <c r="AM75" s="56"/>
      <c r="AN75" s="56"/>
      <c r="AO75" s="56"/>
      <c r="AP75" s="56"/>
      <c r="AQ75" s="56"/>
      <c r="AR75" s="56"/>
      <c r="AS75" s="56"/>
      <c r="AT75" s="56"/>
      <c r="AU75" s="56"/>
      <c r="AV75" s="56"/>
      <c r="AW75" s="56"/>
      <c r="AX75" s="56"/>
      <c r="AY75" s="56"/>
      <c r="AZ75" s="56"/>
      <c r="BA75" s="56"/>
      <c r="BB75" s="56"/>
      <c r="BC75" s="56"/>
      <c r="BD75" s="56"/>
      <c r="BE75" s="56"/>
      <c r="BF75" s="56"/>
      <c r="BG75" s="56"/>
      <c r="BH75" s="56"/>
      <c r="BI75" s="56"/>
      <c r="BJ75" s="56"/>
      <c r="BK75" s="56"/>
      <c r="BL75" s="56">
        <f t="shared" si="69"/>
        <v>28000</v>
      </c>
      <c r="BM75" s="56">
        <f t="shared" si="67"/>
        <v>28000</v>
      </c>
      <c r="BN75" s="56">
        <f t="shared" si="64"/>
        <v>28000</v>
      </c>
      <c r="BO75" s="56">
        <f t="shared" si="58"/>
        <v>28000</v>
      </c>
      <c r="BP75" s="56">
        <f t="shared" si="58"/>
        <v>28000</v>
      </c>
      <c r="BQ75" s="56">
        <f t="shared" si="61"/>
        <v>28000</v>
      </c>
      <c r="BR75" s="56">
        <f t="shared" si="60"/>
        <v>28000</v>
      </c>
      <c r="BS75" s="56">
        <f t="shared" si="63"/>
        <v>28000</v>
      </c>
      <c r="BT75" s="56">
        <f t="shared" si="68"/>
        <v>28000</v>
      </c>
      <c r="BU75" s="56">
        <f t="shared" ref="BU75:BU95" si="70">PB</f>
        <v>28000</v>
      </c>
      <c r="BV75" s="56">
        <f t="shared" si="46"/>
        <v>14000</v>
      </c>
      <c r="BW75" s="56">
        <f t="shared" si="44"/>
        <v>14000</v>
      </c>
      <c r="BX75" s="56">
        <f t="shared" si="43"/>
        <v>14000</v>
      </c>
      <c r="BY75" s="56">
        <f t="shared" si="43"/>
        <v>14000</v>
      </c>
      <c r="BZ75" s="56">
        <f t="shared" si="43"/>
        <v>14000</v>
      </c>
      <c r="CA75" s="56">
        <f t="shared" si="47"/>
        <v>14000</v>
      </c>
      <c r="CB75" s="56">
        <f t="shared" si="50"/>
        <v>14000</v>
      </c>
      <c r="CC75" s="56">
        <f t="shared" si="52"/>
        <v>14000</v>
      </c>
      <c r="CD75" s="56">
        <f t="shared" si="52"/>
        <v>14000</v>
      </c>
      <c r="CE75" s="56">
        <f t="shared" si="51"/>
        <v>14000</v>
      </c>
      <c r="CF75" s="56">
        <f t="shared" si="51"/>
        <v>14000</v>
      </c>
      <c r="CG75" s="56">
        <f t="shared" si="53"/>
        <v>14000</v>
      </c>
      <c r="CH75" s="56">
        <f t="shared" si="54"/>
        <v>14000</v>
      </c>
      <c r="CI75" s="56">
        <f t="shared" si="54"/>
        <v>14000</v>
      </c>
      <c r="CJ75" s="56">
        <f t="shared" si="55"/>
        <v>14000</v>
      </c>
      <c r="CK75" s="56">
        <f t="shared" si="62"/>
        <v>14000</v>
      </c>
      <c r="CL75" s="56">
        <f t="shared" si="65"/>
        <v>14000</v>
      </c>
      <c r="CM75" s="56"/>
      <c r="CN75" s="56"/>
      <c r="CO75" s="56"/>
      <c r="CP75" s="56"/>
      <c r="CQ75" s="56"/>
      <c r="CR75" s="56"/>
      <c r="CS75" s="56"/>
      <c r="CT75" s="56"/>
      <c r="CU75" s="56"/>
      <c r="CV75" s="56"/>
      <c r="CW75" s="56"/>
      <c r="CX75" s="56"/>
      <c r="CY75" s="56"/>
      <c r="CZ75" s="56"/>
      <c r="DA75" s="56"/>
      <c r="DB75" s="56"/>
      <c r="DC75" s="56"/>
      <c r="DD75" s="56"/>
      <c r="DE75" s="56"/>
      <c r="DF75" s="56"/>
      <c r="DG75" s="56"/>
      <c r="DH75" s="56"/>
      <c r="DI75" s="56"/>
      <c r="DJ75" s="56"/>
      <c r="DK75" s="56"/>
      <c r="DL75" s="56"/>
      <c r="DM75" s="56"/>
      <c r="DN75" s="56"/>
      <c r="DO75" s="56"/>
      <c r="DP75" s="56"/>
      <c r="DQ75" s="56"/>
      <c r="DR75" s="56"/>
      <c r="DS75" s="56"/>
      <c r="DT75" s="56"/>
      <c r="DU75" s="56"/>
      <c r="DV75" s="56"/>
      <c r="DW75" s="56"/>
      <c r="DX75" s="56"/>
      <c r="DY75" s="56"/>
      <c r="DZ75" s="56"/>
      <c r="EA75" s="56"/>
      <c r="EB75" s="56"/>
      <c r="EC75" s="56"/>
      <c r="ED75" s="56"/>
      <c r="EE75" s="56"/>
      <c r="EF75" s="56"/>
      <c r="EG75" s="56"/>
      <c r="EH75" s="56"/>
      <c r="EI75" s="56"/>
      <c r="EJ75" s="56"/>
      <c r="EK75" s="56"/>
      <c r="EL75" s="56"/>
      <c r="EM75" s="56"/>
      <c r="EN75" s="56"/>
      <c r="EO75" s="56"/>
      <c r="EP75" s="56"/>
      <c r="EQ75" s="56"/>
      <c r="ER75" s="56"/>
      <c r="ES75" s="56"/>
      <c r="ET75" s="56"/>
      <c r="EU75" s="56"/>
      <c r="EV75" s="56"/>
      <c r="EW75" s="56"/>
      <c r="EX75" s="56"/>
      <c r="EY75" s="56"/>
      <c r="EZ75" s="56"/>
      <c r="FA75" s="56"/>
      <c r="FB75" s="56"/>
      <c r="FC75" s="56"/>
      <c r="FD75" s="56"/>
      <c r="FE75" s="56"/>
      <c r="FF75" s="56"/>
      <c r="FG75" s="56"/>
      <c r="FH75" s="56"/>
      <c r="FI75" s="56"/>
      <c r="FJ75" s="56"/>
      <c r="FK75" s="56"/>
      <c r="FL75" s="56"/>
      <c r="FM75" s="56"/>
      <c r="FN75" s="56"/>
      <c r="FO75" s="56"/>
      <c r="FP75" s="56"/>
      <c r="FQ75" s="56"/>
      <c r="FR75" s="56"/>
      <c r="FS75" s="56"/>
      <c r="FT75" s="56"/>
      <c r="FU75" s="56"/>
      <c r="FV75" s="56"/>
      <c r="FW75" s="56"/>
      <c r="FX75" s="56"/>
      <c r="FY75" s="56"/>
      <c r="FZ75" s="56"/>
      <c r="GA75" s="56"/>
      <c r="GB75" s="56"/>
      <c r="GC75" s="56"/>
      <c r="GD75" s="56"/>
      <c r="GE75" s="56"/>
      <c r="GF75" s="56"/>
      <c r="GG75" s="56"/>
      <c r="GH75" s="56"/>
      <c r="GI75" s="56"/>
      <c r="GJ75" s="56"/>
      <c r="GK75" s="56"/>
      <c r="GL75" s="56"/>
      <c r="GM75" s="56"/>
      <c r="GN75" s="56"/>
      <c r="GO75" s="56"/>
      <c r="GP75" s="56"/>
      <c r="GQ75" s="56"/>
      <c r="GR75" s="56"/>
      <c r="GS75" s="56"/>
      <c r="GT75" s="56"/>
      <c r="GU75" s="56"/>
      <c r="GV75" s="56"/>
      <c r="GW75" s="56"/>
      <c r="GX75" s="56"/>
      <c r="GY75" s="56"/>
      <c r="GZ75" s="56"/>
      <c r="HA75" s="56"/>
      <c r="HB75" s="56"/>
      <c r="HC75" s="56"/>
      <c r="HD75" s="56"/>
      <c r="HE75" s="56"/>
      <c r="HF75" s="56"/>
      <c r="HG75" s="56"/>
      <c r="HH75" s="56"/>
      <c r="HI75" s="56"/>
      <c r="HJ75" s="56"/>
      <c r="HK75" s="56"/>
      <c r="HL75" s="56"/>
      <c r="HM75" s="56"/>
      <c r="HN75" s="56"/>
      <c r="HO75" s="56"/>
      <c r="HP75" s="56"/>
      <c r="HQ75" s="56"/>
      <c r="HR75" s="56"/>
      <c r="HS75" s="56"/>
      <c r="HT75" s="56"/>
      <c r="HU75" s="56"/>
      <c r="HV75" s="56"/>
      <c r="HW75" s="56"/>
      <c r="HX75" s="56"/>
      <c r="HY75" s="56"/>
    </row>
    <row r="76" spans="1:233" ht="1.5" customHeight="1">
      <c r="A76" s="56"/>
      <c r="B76" s="56"/>
      <c r="C76" s="56"/>
      <c r="D76" s="56"/>
      <c r="E76" s="56"/>
      <c r="F76" s="56"/>
      <c r="G76" s="56"/>
      <c r="H76" s="56"/>
      <c r="I76" s="56"/>
      <c r="J76" s="56"/>
      <c r="K76" s="56"/>
      <c r="L76" s="56"/>
      <c r="M76" s="56"/>
      <c r="N76" s="56"/>
      <c r="O76" s="56"/>
      <c r="P76" s="56"/>
      <c r="Q76" s="56"/>
      <c r="R76" s="56"/>
      <c r="S76" s="56"/>
      <c r="T76" s="56"/>
      <c r="U76" s="56"/>
      <c r="V76" s="56"/>
      <c r="W76" s="56"/>
      <c r="X76" s="56"/>
      <c r="Y76" s="56"/>
      <c r="Z76" s="56"/>
      <c r="AA76" s="56"/>
      <c r="AB76" s="56"/>
      <c r="AC76" s="56"/>
      <c r="AD76" s="56"/>
      <c r="AE76" s="56"/>
      <c r="AF76" s="56"/>
      <c r="AG76" s="56"/>
      <c r="AH76" s="56"/>
      <c r="AI76" s="56"/>
      <c r="AJ76" s="56"/>
      <c r="AK76" s="56"/>
      <c r="AL76" s="56"/>
      <c r="AM76" s="56"/>
      <c r="AN76" s="56"/>
      <c r="AO76" s="56"/>
      <c r="AP76" s="56"/>
      <c r="AQ76" s="56"/>
      <c r="AR76" s="56"/>
      <c r="AS76" s="56"/>
      <c r="AT76" s="56"/>
      <c r="AU76" s="56"/>
      <c r="AV76" s="56"/>
      <c r="AW76" s="56"/>
      <c r="AX76" s="56"/>
      <c r="AY76" s="56"/>
      <c r="AZ76" s="56"/>
      <c r="BA76" s="56"/>
      <c r="BB76" s="56"/>
      <c r="BC76" s="56"/>
      <c r="BD76" s="56"/>
      <c r="BE76" s="56"/>
      <c r="BF76" s="56"/>
      <c r="BG76" s="56"/>
      <c r="BH76" s="56"/>
      <c r="BI76" s="56"/>
      <c r="BJ76" s="56"/>
      <c r="BK76" s="56"/>
      <c r="BL76" s="56">
        <f t="shared" si="69"/>
        <v>28000</v>
      </c>
      <c r="BM76" s="56">
        <f t="shared" si="67"/>
        <v>28000</v>
      </c>
      <c r="BN76" s="56">
        <f t="shared" si="64"/>
        <v>28000</v>
      </c>
      <c r="BO76" s="56">
        <f t="shared" si="58"/>
        <v>28000</v>
      </c>
      <c r="BP76" s="56">
        <f t="shared" si="58"/>
        <v>28000</v>
      </c>
      <c r="BQ76" s="56">
        <f t="shared" si="61"/>
        <v>28000</v>
      </c>
      <c r="BR76" s="56">
        <f t="shared" si="60"/>
        <v>28000</v>
      </c>
      <c r="BS76" s="56">
        <f t="shared" si="63"/>
        <v>28000</v>
      </c>
      <c r="BT76" s="56">
        <f t="shared" si="68"/>
        <v>28000</v>
      </c>
      <c r="BU76" s="56">
        <f t="shared" si="70"/>
        <v>28000</v>
      </c>
      <c r="BV76" s="56">
        <f t="shared" si="46"/>
        <v>14000</v>
      </c>
      <c r="BW76" s="56">
        <f t="shared" si="44"/>
        <v>14000</v>
      </c>
      <c r="BX76" s="56">
        <f t="shared" si="43"/>
        <v>14000</v>
      </c>
      <c r="BY76" s="56">
        <f t="shared" si="43"/>
        <v>14000</v>
      </c>
      <c r="BZ76" s="56">
        <f t="shared" si="43"/>
        <v>14000</v>
      </c>
      <c r="CA76" s="56">
        <f t="shared" si="47"/>
        <v>14000</v>
      </c>
      <c r="CB76" s="56">
        <f t="shared" si="50"/>
        <v>14000</v>
      </c>
      <c r="CC76" s="56">
        <f t="shared" si="52"/>
        <v>14000</v>
      </c>
      <c r="CD76" s="56">
        <f t="shared" si="52"/>
        <v>14000</v>
      </c>
      <c r="CE76" s="56">
        <f t="shared" si="51"/>
        <v>14000</v>
      </c>
      <c r="CF76" s="56">
        <f t="shared" si="51"/>
        <v>14000</v>
      </c>
      <c r="CG76" s="56">
        <f t="shared" si="53"/>
        <v>14000</v>
      </c>
      <c r="CH76" s="56">
        <f t="shared" si="54"/>
        <v>14000</v>
      </c>
      <c r="CI76" s="56">
        <f t="shared" si="54"/>
        <v>14000</v>
      </c>
      <c r="CJ76" s="56">
        <f t="shared" si="55"/>
        <v>14000</v>
      </c>
      <c r="CK76" s="56">
        <f t="shared" si="62"/>
        <v>14000</v>
      </c>
      <c r="CL76" s="56">
        <f t="shared" si="65"/>
        <v>14000</v>
      </c>
      <c r="CM76" s="56"/>
      <c r="CN76" s="56"/>
      <c r="CO76" s="56"/>
      <c r="CP76" s="56"/>
      <c r="CQ76" s="56"/>
      <c r="CR76" s="56"/>
      <c r="CS76" s="56"/>
      <c r="CT76" s="56"/>
      <c r="CU76" s="56"/>
      <c r="CV76" s="56"/>
      <c r="CW76" s="56"/>
      <c r="CX76" s="56"/>
      <c r="CY76" s="56"/>
      <c r="CZ76" s="56"/>
      <c r="DA76" s="56"/>
      <c r="DB76" s="56"/>
      <c r="DC76" s="56"/>
      <c r="DD76" s="56"/>
      <c r="DE76" s="56"/>
      <c r="DF76" s="56"/>
      <c r="DG76" s="56"/>
      <c r="DH76" s="56"/>
      <c r="DI76" s="56"/>
      <c r="DJ76" s="56"/>
      <c r="DK76" s="56"/>
      <c r="DL76" s="56"/>
      <c r="DM76" s="56"/>
      <c r="DN76" s="56"/>
      <c r="DO76" s="56"/>
      <c r="DP76" s="56"/>
      <c r="DQ76" s="56"/>
      <c r="DR76" s="56"/>
      <c r="DS76" s="56"/>
      <c r="DT76" s="56"/>
      <c r="DU76" s="56"/>
      <c r="DV76" s="56"/>
      <c r="DW76" s="56"/>
      <c r="DX76" s="56"/>
      <c r="DY76" s="56"/>
      <c r="DZ76" s="56"/>
      <c r="EA76" s="56"/>
      <c r="EB76" s="56"/>
      <c r="EC76" s="56"/>
      <c r="ED76" s="56"/>
      <c r="EE76" s="56"/>
      <c r="EF76" s="56"/>
      <c r="EG76" s="56"/>
      <c r="EH76" s="56"/>
      <c r="EI76" s="56"/>
      <c r="EJ76" s="56"/>
      <c r="EK76" s="56"/>
      <c r="EL76" s="56"/>
      <c r="EM76" s="56"/>
      <c r="EN76" s="56"/>
      <c r="EO76" s="56"/>
      <c r="EP76" s="56"/>
      <c r="EQ76" s="56"/>
      <c r="ER76" s="56"/>
      <c r="ES76" s="56"/>
      <c r="ET76" s="56"/>
      <c r="EU76" s="56"/>
      <c r="EV76" s="56"/>
      <c r="EW76" s="56"/>
      <c r="EX76" s="56"/>
      <c r="EY76" s="56"/>
      <c r="EZ76" s="56"/>
      <c r="FA76" s="56"/>
      <c r="FB76" s="56"/>
      <c r="FC76" s="56"/>
      <c r="FD76" s="56"/>
      <c r="FE76" s="56"/>
      <c r="FF76" s="56"/>
      <c r="FG76" s="56"/>
      <c r="FH76" s="56"/>
      <c r="FI76" s="56"/>
      <c r="FJ76" s="56"/>
      <c r="FK76" s="56"/>
      <c r="FL76" s="56"/>
      <c r="FM76" s="56"/>
      <c r="FN76" s="56"/>
      <c r="FO76" s="56"/>
      <c r="FP76" s="56"/>
      <c r="FQ76" s="56"/>
      <c r="FR76" s="56"/>
      <c r="FS76" s="56"/>
      <c r="FT76" s="56"/>
      <c r="FU76" s="56"/>
      <c r="FV76" s="56"/>
      <c r="FW76" s="56"/>
      <c r="FX76" s="56"/>
      <c r="FY76" s="56"/>
      <c r="FZ76" s="56"/>
      <c r="GA76" s="56"/>
      <c r="GB76" s="56"/>
      <c r="GC76" s="56"/>
      <c r="GD76" s="56"/>
      <c r="GE76" s="56"/>
      <c r="GF76" s="56"/>
      <c r="GG76" s="56"/>
      <c r="GH76" s="56"/>
      <c r="GI76" s="56"/>
      <c r="GJ76" s="56"/>
      <c r="GK76" s="56"/>
      <c r="GL76" s="56"/>
      <c r="GM76" s="56"/>
      <c r="GN76" s="56"/>
      <c r="GO76" s="56"/>
      <c r="GP76" s="56"/>
      <c r="GQ76" s="56"/>
      <c r="GR76" s="56"/>
      <c r="GS76" s="56"/>
      <c r="GT76" s="56"/>
      <c r="GU76" s="56"/>
      <c r="GV76" s="56"/>
      <c r="GW76" s="56"/>
      <c r="GX76" s="56"/>
      <c r="GY76" s="56"/>
      <c r="GZ76" s="56"/>
      <c r="HA76" s="56"/>
      <c r="HB76" s="56"/>
      <c r="HC76" s="56"/>
      <c r="HD76" s="56"/>
      <c r="HE76" s="56"/>
      <c r="HF76" s="56"/>
      <c r="HG76" s="56"/>
      <c r="HH76" s="56"/>
      <c r="HI76" s="56"/>
      <c r="HJ76" s="56"/>
      <c r="HK76" s="56"/>
      <c r="HL76" s="56"/>
      <c r="HM76" s="56"/>
      <c r="HN76" s="56"/>
      <c r="HO76" s="56"/>
      <c r="HP76" s="56"/>
      <c r="HQ76" s="56"/>
      <c r="HR76" s="56"/>
      <c r="HS76" s="56"/>
      <c r="HT76" s="56"/>
      <c r="HU76" s="56"/>
      <c r="HV76" s="56"/>
      <c r="HW76" s="56"/>
      <c r="HX76" s="56"/>
      <c r="HY76" s="56"/>
    </row>
    <row r="77" spans="1:233" ht="1.5" customHeight="1">
      <c r="A77" s="56"/>
      <c r="B77" s="56"/>
      <c r="C77" s="56"/>
      <c r="D77" s="56"/>
      <c r="E77" s="56"/>
      <c r="F77" s="56"/>
      <c r="G77" s="56"/>
      <c r="H77" s="56"/>
      <c r="I77" s="56"/>
      <c r="J77" s="56"/>
      <c r="K77" s="56"/>
      <c r="L77" s="56"/>
      <c r="M77" s="56"/>
      <c r="N77" s="56"/>
      <c r="O77" s="56"/>
      <c r="P77" s="56"/>
      <c r="Q77" s="56"/>
      <c r="R77" s="56"/>
      <c r="S77" s="56"/>
      <c r="T77" s="56"/>
      <c r="U77" s="56"/>
      <c r="V77" s="56"/>
      <c r="W77" s="56"/>
      <c r="X77" s="56"/>
      <c r="Y77" s="56"/>
      <c r="Z77" s="56"/>
      <c r="AA77" s="56"/>
      <c r="AB77" s="56"/>
      <c r="AC77" s="56"/>
      <c r="AD77" s="56"/>
      <c r="AE77" s="56"/>
      <c r="AF77" s="56"/>
      <c r="AG77" s="56"/>
      <c r="AH77" s="56"/>
      <c r="AI77" s="56"/>
      <c r="AJ77" s="56"/>
      <c r="AK77" s="56"/>
      <c r="AL77" s="56"/>
      <c r="AM77" s="56"/>
      <c r="AN77" s="56"/>
      <c r="AO77" s="56"/>
      <c r="AP77" s="56"/>
      <c r="AQ77" s="56"/>
      <c r="AR77" s="56"/>
      <c r="AS77" s="56"/>
      <c r="AT77" s="56"/>
      <c r="AU77" s="56"/>
      <c r="AV77" s="56"/>
      <c r="AW77" s="56"/>
      <c r="AX77" s="56"/>
      <c r="AY77" s="56"/>
      <c r="AZ77" s="56"/>
      <c r="BA77" s="56"/>
      <c r="BB77" s="56"/>
      <c r="BC77" s="56"/>
      <c r="BD77" s="56"/>
      <c r="BE77" s="56"/>
      <c r="BF77" s="56"/>
      <c r="BG77" s="56"/>
      <c r="BH77" s="56"/>
      <c r="BI77" s="56"/>
      <c r="BJ77" s="56"/>
      <c r="BK77" s="56"/>
      <c r="BL77" s="56">
        <f t="shared" si="69"/>
        <v>28000</v>
      </c>
      <c r="BM77" s="56">
        <f t="shared" si="67"/>
        <v>28000</v>
      </c>
      <c r="BN77" s="56">
        <f t="shared" si="64"/>
        <v>28000</v>
      </c>
      <c r="BO77" s="56">
        <f t="shared" si="58"/>
        <v>28000</v>
      </c>
      <c r="BP77" s="56">
        <f t="shared" si="58"/>
        <v>28000</v>
      </c>
      <c r="BQ77" s="56">
        <f t="shared" si="61"/>
        <v>28000</v>
      </c>
      <c r="BR77" s="56">
        <f t="shared" si="60"/>
        <v>28000</v>
      </c>
      <c r="BS77" s="56">
        <f t="shared" si="63"/>
        <v>28000</v>
      </c>
      <c r="BT77" s="56">
        <f t="shared" si="68"/>
        <v>28000</v>
      </c>
      <c r="BU77" s="56">
        <f t="shared" si="70"/>
        <v>28000</v>
      </c>
      <c r="BV77" s="56">
        <f t="shared" si="46"/>
        <v>14000</v>
      </c>
      <c r="BW77" s="56">
        <f t="shared" si="44"/>
        <v>14000</v>
      </c>
      <c r="BX77" s="56">
        <f t="shared" si="43"/>
        <v>14000</v>
      </c>
      <c r="BY77" s="56">
        <f t="shared" si="43"/>
        <v>14000</v>
      </c>
      <c r="BZ77" s="56">
        <f t="shared" si="43"/>
        <v>14000</v>
      </c>
      <c r="CA77" s="56">
        <f t="shared" si="47"/>
        <v>14000</v>
      </c>
      <c r="CB77" s="56">
        <f t="shared" si="50"/>
        <v>14000</v>
      </c>
      <c r="CC77" s="56">
        <f t="shared" si="52"/>
        <v>14000</v>
      </c>
      <c r="CD77" s="56">
        <f t="shared" si="52"/>
        <v>14000</v>
      </c>
      <c r="CE77" s="56">
        <f t="shared" si="51"/>
        <v>14000</v>
      </c>
      <c r="CF77" s="56">
        <f t="shared" si="51"/>
        <v>14000</v>
      </c>
      <c r="CG77" s="56">
        <f t="shared" si="53"/>
        <v>14000</v>
      </c>
      <c r="CH77" s="56">
        <f t="shared" si="54"/>
        <v>14000</v>
      </c>
      <c r="CI77" s="56">
        <f t="shared" si="54"/>
        <v>14000</v>
      </c>
      <c r="CJ77" s="56">
        <f t="shared" si="55"/>
        <v>14000</v>
      </c>
      <c r="CK77" s="56">
        <f t="shared" si="62"/>
        <v>14000</v>
      </c>
      <c r="CL77" s="56">
        <f t="shared" si="65"/>
        <v>14000</v>
      </c>
      <c r="CM77" s="56"/>
      <c r="CN77" s="56"/>
      <c r="CO77" s="56"/>
      <c r="CP77" s="56"/>
      <c r="CQ77" s="56"/>
      <c r="CR77" s="56"/>
      <c r="CS77" s="56"/>
      <c r="CT77" s="56"/>
      <c r="CU77" s="56"/>
      <c r="CV77" s="56"/>
      <c r="CW77" s="56"/>
      <c r="CX77" s="56"/>
      <c r="CY77" s="56"/>
      <c r="CZ77" s="56"/>
      <c r="DA77" s="56"/>
      <c r="DB77" s="56"/>
      <c r="DC77" s="56"/>
      <c r="DD77" s="56"/>
      <c r="DE77" s="56"/>
      <c r="DF77" s="56"/>
      <c r="DG77" s="56"/>
      <c r="DH77" s="56"/>
      <c r="DI77" s="56"/>
      <c r="DJ77" s="56"/>
      <c r="DK77" s="56"/>
      <c r="DL77" s="56"/>
      <c r="DM77" s="56"/>
      <c r="DN77" s="56"/>
      <c r="DO77" s="56"/>
      <c r="DP77" s="56"/>
      <c r="DQ77" s="56"/>
      <c r="DR77" s="56"/>
      <c r="DS77" s="56"/>
      <c r="DT77" s="56"/>
      <c r="DU77" s="56"/>
      <c r="DV77" s="56"/>
      <c r="DW77" s="56"/>
      <c r="DX77" s="56"/>
      <c r="DY77" s="56"/>
      <c r="DZ77" s="56"/>
      <c r="EA77" s="56"/>
      <c r="EB77" s="56"/>
      <c r="EC77" s="56"/>
      <c r="ED77" s="56"/>
      <c r="EE77" s="56"/>
      <c r="EF77" s="56"/>
      <c r="EG77" s="56"/>
      <c r="EH77" s="56"/>
      <c r="EI77" s="56"/>
      <c r="EJ77" s="56"/>
      <c r="EK77" s="56"/>
      <c r="EL77" s="56"/>
      <c r="EM77" s="56"/>
      <c r="EN77" s="56"/>
      <c r="EO77" s="56"/>
      <c r="EP77" s="56"/>
      <c r="EQ77" s="56"/>
      <c r="ER77" s="56"/>
      <c r="ES77" s="56"/>
      <c r="ET77" s="56"/>
      <c r="EU77" s="56"/>
      <c r="EV77" s="56"/>
      <c r="EW77" s="56"/>
      <c r="EX77" s="56"/>
      <c r="EY77" s="56"/>
      <c r="EZ77" s="56"/>
      <c r="FA77" s="56"/>
      <c r="FB77" s="56"/>
      <c r="FC77" s="56"/>
      <c r="FD77" s="56"/>
      <c r="FE77" s="56"/>
      <c r="FF77" s="56"/>
      <c r="FG77" s="56"/>
      <c r="FH77" s="56"/>
      <c r="FI77" s="56"/>
      <c r="FJ77" s="56"/>
      <c r="FK77" s="56"/>
      <c r="FL77" s="56"/>
      <c r="FM77" s="56"/>
      <c r="FN77" s="56"/>
      <c r="FO77" s="56"/>
      <c r="FP77" s="56"/>
      <c r="FQ77" s="56"/>
      <c r="FR77" s="56"/>
      <c r="FS77" s="56"/>
      <c r="FT77" s="56"/>
      <c r="FU77" s="56"/>
      <c r="FV77" s="56"/>
      <c r="FW77" s="56"/>
      <c r="FX77" s="56"/>
      <c r="FY77" s="56"/>
      <c r="FZ77" s="56"/>
      <c r="GA77" s="56"/>
      <c r="GB77" s="56"/>
      <c r="GC77" s="56"/>
      <c r="GD77" s="56"/>
      <c r="GE77" s="56"/>
      <c r="GF77" s="56"/>
      <c r="GG77" s="56"/>
      <c r="GH77" s="56"/>
      <c r="GI77" s="56"/>
      <c r="GJ77" s="56"/>
      <c r="GK77" s="56"/>
      <c r="GL77" s="56"/>
      <c r="GM77" s="56"/>
      <c r="GN77" s="56"/>
      <c r="GO77" s="56"/>
      <c r="GP77" s="56"/>
      <c r="GQ77" s="56"/>
      <c r="GR77" s="56"/>
      <c r="GS77" s="56"/>
      <c r="GT77" s="56"/>
      <c r="GU77" s="56"/>
      <c r="GV77" s="56"/>
      <c r="GW77" s="56"/>
      <c r="GX77" s="56"/>
      <c r="GY77" s="56"/>
      <c r="GZ77" s="56"/>
      <c r="HA77" s="56"/>
      <c r="HB77" s="56"/>
      <c r="HC77" s="56"/>
      <c r="HD77" s="56"/>
      <c r="HE77" s="56"/>
      <c r="HF77" s="56"/>
      <c r="HG77" s="56"/>
      <c r="HH77" s="56"/>
      <c r="HI77" s="56"/>
      <c r="HJ77" s="56"/>
      <c r="HK77" s="56"/>
      <c r="HL77" s="56"/>
      <c r="HM77" s="56"/>
      <c r="HN77" s="56"/>
      <c r="HO77" s="56"/>
      <c r="HP77" s="56"/>
      <c r="HQ77" s="56"/>
      <c r="HR77" s="56"/>
      <c r="HS77" s="56"/>
      <c r="HT77" s="56"/>
      <c r="HU77" s="56"/>
      <c r="HV77" s="56"/>
      <c r="HW77" s="56"/>
      <c r="HX77" s="56"/>
      <c r="HY77" s="56"/>
    </row>
    <row r="78" spans="1:233" ht="1.5" customHeight="1">
      <c r="A78" s="56"/>
      <c r="B78" s="56"/>
      <c r="C78" s="56"/>
      <c r="D78" s="56"/>
      <c r="E78" s="56"/>
      <c r="F78" s="56"/>
      <c r="G78" s="56"/>
      <c r="H78" s="56"/>
      <c r="I78" s="56"/>
      <c r="J78" s="56"/>
      <c r="K78" s="56"/>
      <c r="L78" s="56"/>
      <c r="M78" s="56"/>
      <c r="N78" s="56"/>
      <c r="O78" s="56"/>
      <c r="P78" s="56"/>
      <c r="Q78" s="56"/>
      <c r="R78" s="56"/>
      <c r="S78" s="56"/>
      <c r="T78" s="56"/>
      <c r="U78" s="56"/>
      <c r="V78" s="56"/>
      <c r="W78" s="56"/>
      <c r="X78" s="56"/>
      <c r="Y78" s="56"/>
      <c r="Z78" s="56"/>
      <c r="AA78" s="56"/>
      <c r="AB78" s="56"/>
      <c r="AC78" s="56"/>
      <c r="AD78" s="56"/>
      <c r="AE78" s="56"/>
      <c r="AF78" s="56"/>
      <c r="AG78" s="56"/>
      <c r="AH78" s="56"/>
      <c r="AI78" s="56"/>
      <c r="AJ78" s="56"/>
      <c r="AK78" s="56"/>
      <c r="AL78" s="56"/>
      <c r="AM78" s="56"/>
      <c r="AN78" s="56"/>
      <c r="AO78" s="56"/>
      <c r="AP78" s="56"/>
      <c r="AQ78" s="56"/>
      <c r="AR78" s="56"/>
      <c r="AS78" s="56"/>
      <c r="AT78" s="56"/>
      <c r="AU78" s="56"/>
      <c r="AV78" s="56"/>
      <c r="AW78" s="56"/>
      <c r="AX78" s="56"/>
      <c r="AY78" s="56"/>
      <c r="AZ78" s="56"/>
      <c r="BA78" s="56"/>
      <c r="BB78" s="56"/>
      <c r="BC78" s="56"/>
      <c r="BD78" s="56"/>
      <c r="BE78" s="56"/>
      <c r="BF78" s="56"/>
      <c r="BG78" s="56"/>
      <c r="BH78" s="56"/>
      <c r="BI78" s="56"/>
      <c r="BJ78" s="56"/>
      <c r="BK78" s="56"/>
      <c r="BL78" s="56">
        <f t="shared" si="69"/>
        <v>28000</v>
      </c>
      <c r="BM78" s="56">
        <f t="shared" si="67"/>
        <v>28000</v>
      </c>
      <c r="BN78" s="56">
        <f t="shared" si="64"/>
        <v>28000</v>
      </c>
      <c r="BO78" s="56">
        <f t="shared" si="58"/>
        <v>28000</v>
      </c>
      <c r="BP78" s="56">
        <f t="shared" si="58"/>
        <v>28000</v>
      </c>
      <c r="BQ78" s="56">
        <f t="shared" si="61"/>
        <v>28000</v>
      </c>
      <c r="BR78" s="56">
        <f t="shared" si="60"/>
        <v>28000</v>
      </c>
      <c r="BS78" s="56">
        <f t="shared" si="63"/>
        <v>28000</v>
      </c>
      <c r="BT78" s="56">
        <f t="shared" si="68"/>
        <v>28000</v>
      </c>
      <c r="BU78" s="56">
        <f t="shared" si="70"/>
        <v>28000</v>
      </c>
      <c r="BV78" s="56">
        <f t="shared" ref="BV78:BW91" si="71">PB</f>
        <v>28000</v>
      </c>
      <c r="BW78" s="56">
        <f t="shared" si="71"/>
        <v>28000</v>
      </c>
      <c r="BX78" s="56">
        <f t="shared" si="43"/>
        <v>14000</v>
      </c>
      <c r="BY78" s="56">
        <f t="shared" si="43"/>
        <v>14000</v>
      </c>
      <c r="BZ78" s="56">
        <f t="shared" si="43"/>
        <v>14000</v>
      </c>
      <c r="CA78" s="56">
        <f t="shared" si="47"/>
        <v>14000</v>
      </c>
      <c r="CB78" s="56">
        <f t="shared" si="50"/>
        <v>14000</v>
      </c>
      <c r="CC78" s="56">
        <f t="shared" si="52"/>
        <v>14000</v>
      </c>
      <c r="CD78" s="56">
        <f t="shared" si="52"/>
        <v>14000</v>
      </c>
      <c r="CE78" s="56">
        <f t="shared" si="51"/>
        <v>14000</v>
      </c>
      <c r="CF78" s="56">
        <f t="shared" si="51"/>
        <v>14000</v>
      </c>
      <c r="CG78" s="56">
        <f t="shared" si="53"/>
        <v>14000</v>
      </c>
      <c r="CH78" s="56">
        <f t="shared" si="54"/>
        <v>14000</v>
      </c>
      <c r="CI78" s="56">
        <f t="shared" si="54"/>
        <v>14000</v>
      </c>
      <c r="CJ78" s="56">
        <f t="shared" si="55"/>
        <v>14000</v>
      </c>
      <c r="CK78" s="56">
        <f t="shared" si="62"/>
        <v>14000</v>
      </c>
      <c r="CL78" s="56">
        <f t="shared" si="65"/>
        <v>14000</v>
      </c>
      <c r="CM78" s="56">
        <f>HP</f>
        <v>14000</v>
      </c>
      <c r="CN78" s="56"/>
      <c r="CO78" s="56">
        <f t="shared" ref="CO78:CP103" si="72">UT</f>
        <v>34000</v>
      </c>
      <c r="CP78" s="56"/>
      <c r="CQ78" s="56"/>
      <c r="CR78" s="56"/>
      <c r="CS78" s="56"/>
      <c r="CT78" s="56"/>
      <c r="CU78" s="56"/>
      <c r="CV78" s="56"/>
      <c r="CW78" s="56"/>
      <c r="CX78" s="56"/>
      <c r="CY78" s="56"/>
      <c r="CZ78" s="56"/>
      <c r="DA78" s="56"/>
      <c r="DB78" s="56"/>
      <c r="DC78" s="56"/>
      <c r="DD78" s="56"/>
      <c r="DE78" s="56"/>
      <c r="DF78" s="56"/>
      <c r="DG78" s="56"/>
      <c r="DH78" s="56"/>
      <c r="DI78" s="56"/>
      <c r="DJ78" s="56"/>
      <c r="DK78" s="56"/>
      <c r="DL78" s="56"/>
      <c r="DM78" s="56"/>
      <c r="DN78" s="56"/>
      <c r="DO78" s="56"/>
      <c r="DP78" s="56"/>
      <c r="DQ78" s="56"/>
      <c r="DR78" s="56"/>
      <c r="DS78" s="56"/>
      <c r="DT78" s="56"/>
      <c r="DU78" s="56"/>
      <c r="DV78" s="56"/>
      <c r="DW78" s="56"/>
      <c r="DX78" s="56"/>
      <c r="DY78" s="56"/>
      <c r="DZ78" s="56"/>
      <c r="EA78" s="56"/>
      <c r="EB78" s="56"/>
      <c r="EC78" s="56"/>
      <c r="ED78" s="56"/>
      <c r="EE78" s="56"/>
      <c r="EF78" s="56"/>
      <c r="EG78" s="56"/>
      <c r="EH78" s="56"/>
      <c r="EI78" s="56"/>
      <c r="EJ78" s="56"/>
      <c r="EK78" s="56"/>
      <c r="EL78" s="56"/>
      <c r="EM78" s="56"/>
      <c r="EN78" s="56"/>
      <c r="EO78" s="56"/>
      <c r="EP78" s="56"/>
      <c r="EQ78" s="56"/>
      <c r="ER78" s="56"/>
      <c r="ES78" s="56"/>
      <c r="ET78" s="56"/>
      <c r="EU78" s="56"/>
      <c r="EV78" s="56"/>
      <c r="EW78" s="56"/>
      <c r="EX78" s="56"/>
      <c r="EY78" s="56"/>
      <c r="EZ78" s="56"/>
      <c r="FA78" s="56"/>
      <c r="FB78" s="56"/>
      <c r="FC78" s="56"/>
      <c r="FD78" s="56"/>
      <c r="FE78" s="56"/>
      <c r="FF78" s="56"/>
      <c r="FG78" s="56"/>
      <c r="FH78" s="56"/>
      <c r="FI78" s="56"/>
      <c r="FJ78" s="56"/>
      <c r="FK78" s="56"/>
      <c r="FL78" s="56"/>
      <c r="FM78" s="56"/>
      <c r="FN78" s="56"/>
      <c r="FO78" s="56"/>
      <c r="FP78" s="56"/>
      <c r="FQ78" s="56"/>
      <c r="FR78" s="56"/>
      <c r="FS78" s="56"/>
      <c r="FT78" s="56"/>
      <c r="FU78" s="56"/>
      <c r="FV78" s="56"/>
      <c r="FW78" s="56"/>
      <c r="FX78" s="56"/>
      <c r="FY78" s="56"/>
      <c r="FZ78" s="56"/>
      <c r="GA78" s="56"/>
      <c r="GB78" s="56"/>
      <c r="GC78" s="56"/>
      <c r="GD78" s="56"/>
      <c r="GE78" s="56"/>
      <c r="GF78" s="56"/>
      <c r="GG78" s="56"/>
      <c r="GH78" s="56"/>
      <c r="GI78" s="56"/>
      <c r="GJ78" s="56"/>
      <c r="GK78" s="56"/>
      <c r="GL78" s="56"/>
      <c r="GM78" s="56"/>
      <c r="GN78" s="56"/>
      <c r="GO78" s="56"/>
      <c r="GP78" s="56"/>
      <c r="GQ78" s="56"/>
      <c r="GR78" s="56"/>
      <c r="GS78" s="56"/>
      <c r="GT78" s="56"/>
      <c r="GU78" s="56"/>
      <c r="GV78" s="56"/>
      <c r="GW78" s="56"/>
      <c r="GX78" s="56"/>
      <c r="GY78" s="56"/>
      <c r="GZ78" s="56"/>
      <c r="HA78" s="56"/>
      <c r="HB78" s="56"/>
      <c r="HC78" s="56"/>
      <c r="HD78" s="56"/>
      <c r="HE78" s="56"/>
      <c r="HF78" s="56"/>
      <c r="HG78" s="56"/>
      <c r="HH78" s="56"/>
      <c r="HI78" s="56"/>
      <c r="HJ78" s="56"/>
      <c r="HK78" s="56"/>
      <c r="HL78" s="56"/>
      <c r="HM78" s="56"/>
      <c r="HN78" s="56"/>
      <c r="HO78" s="56"/>
      <c r="HP78" s="56"/>
      <c r="HQ78" s="56"/>
      <c r="HR78" s="56"/>
      <c r="HS78" s="56"/>
      <c r="HT78" s="56"/>
      <c r="HU78" s="56"/>
      <c r="HV78" s="56"/>
      <c r="HW78" s="56"/>
      <c r="HX78" s="56"/>
      <c r="HY78" s="56"/>
    </row>
    <row r="79" spans="1:233" ht="1.5" customHeight="1">
      <c r="A79" s="56"/>
      <c r="B79" s="56"/>
      <c r="C79" s="56"/>
      <c r="D79" s="56"/>
      <c r="E79" s="56"/>
      <c r="F79" s="56"/>
      <c r="G79" s="56"/>
      <c r="H79" s="56"/>
      <c r="I79" s="56"/>
      <c r="J79" s="56"/>
      <c r="K79" s="56"/>
      <c r="L79" s="56"/>
      <c r="M79" s="56"/>
      <c r="N79" s="56"/>
      <c r="O79" s="56"/>
      <c r="P79" s="56"/>
      <c r="Q79" s="56"/>
      <c r="R79" s="56"/>
      <c r="S79" s="56"/>
      <c r="T79" s="56"/>
      <c r="U79" s="56"/>
      <c r="V79" s="56"/>
      <c r="W79" s="56"/>
      <c r="X79" s="56"/>
      <c r="Y79" s="56"/>
      <c r="Z79" s="56"/>
      <c r="AA79" s="56"/>
      <c r="AB79" s="56"/>
      <c r="AC79" s="56"/>
      <c r="AD79" s="56"/>
      <c r="AE79" s="56"/>
      <c r="AF79" s="56"/>
      <c r="AG79" s="56"/>
      <c r="AH79" s="56"/>
      <c r="AI79" s="56"/>
      <c r="AJ79" s="56"/>
      <c r="AK79" s="56"/>
      <c r="AL79" s="56"/>
      <c r="AM79" s="56"/>
      <c r="AN79" s="56"/>
      <c r="AO79" s="56"/>
      <c r="AP79" s="56"/>
      <c r="AQ79" s="56"/>
      <c r="AR79" s="56"/>
      <c r="AS79" s="56"/>
      <c r="AT79" s="56"/>
      <c r="AU79" s="56"/>
      <c r="AV79" s="56"/>
      <c r="AW79" s="56"/>
      <c r="AX79" s="56"/>
      <c r="AY79" s="56"/>
      <c r="AZ79" s="56"/>
      <c r="BA79" s="56"/>
      <c r="BB79" s="56"/>
      <c r="BC79" s="56"/>
      <c r="BD79" s="56"/>
      <c r="BE79" s="56"/>
      <c r="BF79" s="56"/>
      <c r="BG79" s="56"/>
      <c r="BH79" s="56"/>
      <c r="BI79" s="56"/>
      <c r="BJ79" s="56"/>
      <c r="BK79" s="56"/>
      <c r="BL79" s="56">
        <f t="shared" si="69"/>
        <v>28000</v>
      </c>
      <c r="BM79" s="56">
        <f t="shared" si="67"/>
        <v>28000</v>
      </c>
      <c r="BN79" s="56">
        <f t="shared" si="64"/>
        <v>28000</v>
      </c>
      <c r="BO79" s="56">
        <f t="shared" si="58"/>
        <v>28000</v>
      </c>
      <c r="BP79" s="56">
        <f t="shared" si="58"/>
        <v>28000</v>
      </c>
      <c r="BQ79" s="56">
        <f t="shared" si="61"/>
        <v>28000</v>
      </c>
      <c r="BR79" s="56">
        <f t="shared" si="60"/>
        <v>28000</v>
      </c>
      <c r="BS79" s="56">
        <f t="shared" si="63"/>
        <v>28000</v>
      </c>
      <c r="BT79" s="56">
        <f t="shared" si="68"/>
        <v>28000</v>
      </c>
      <c r="BU79" s="56">
        <f t="shared" si="70"/>
        <v>28000</v>
      </c>
      <c r="BV79" s="56">
        <f t="shared" si="71"/>
        <v>28000</v>
      </c>
      <c r="BW79" s="56">
        <f t="shared" si="71"/>
        <v>28000</v>
      </c>
      <c r="BX79" s="56">
        <f>HP</f>
        <v>14000</v>
      </c>
      <c r="BY79" s="56">
        <f>HP</f>
        <v>14000</v>
      </c>
      <c r="BZ79" s="56">
        <f>HP</f>
        <v>14000</v>
      </c>
      <c r="CA79" s="56">
        <f t="shared" si="47"/>
        <v>14000</v>
      </c>
      <c r="CB79" s="56">
        <f t="shared" si="50"/>
        <v>14000</v>
      </c>
      <c r="CC79" s="56">
        <f t="shared" si="52"/>
        <v>14000</v>
      </c>
      <c r="CD79" s="56">
        <f t="shared" si="52"/>
        <v>14000</v>
      </c>
      <c r="CE79" s="56">
        <f t="shared" si="51"/>
        <v>14000</v>
      </c>
      <c r="CF79" s="56">
        <f t="shared" si="51"/>
        <v>14000</v>
      </c>
      <c r="CG79" s="56">
        <f t="shared" si="53"/>
        <v>14000</v>
      </c>
      <c r="CH79" s="56">
        <f t="shared" si="54"/>
        <v>14000</v>
      </c>
      <c r="CI79" s="56">
        <f t="shared" si="54"/>
        <v>14000</v>
      </c>
      <c r="CJ79" s="56">
        <f t="shared" ref="CJ79:CJ94" si="73">UT</f>
        <v>34000</v>
      </c>
      <c r="CK79" s="56">
        <f t="shared" si="62"/>
        <v>14000</v>
      </c>
      <c r="CL79" s="56">
        <f t="shared" si="65"/>
        <v>14000</v>
      </c>
      <c r="CM79" s="56">
        <f>HP</f>
        <v>14000</v>
      </c>
      <c r="CN79" s="56">
        <f t="shared" ref="CL79:CN102" si="74">UT</f>
        <v>34000</v>
      </c>
      <c r="CO79" s="56">
        <f t="shared" si="72"/>
        <v>34000</v>
      </c>
      <c r="CP79" s="56"/>
      <c r="CQ79" s="56"/>
      <c r="CR79" s="56"/>
      <c r="CS79" s="56"/>
      <c r="CT79" s="56"/>
      <c r="CU79" s="56"/>
      <c r="CV79" s="56"/>
      <c r="CW79" s="56"/>
      <c r="CX79" s="56"/>
      <c r="CY79" s="56"/>
      <c r="CZ79" s="56"/>
      <c r="DA79" s="56"/>
      <c r="DB79" s="56"/>
      <c r="DC79" s="56"/>
      <c r="DD79" s="56"/>
      <c r="DE79" s="56"/>
      <c r="DF79" s="56"/>
      <c r="DG79" s="56"/>
      <c r="DH79" s="56"/>
      <c r="DI79" s="56"/>
      <c r="DJ79" s="56"/>
      <c r="DK79" s="56"/>
      <c r="DL79" s="56"/>
      <c r="DM79" s="56"/>
      <c r="DN79" s="56"/>
      <c r="DO79" s="56"/>
      <c r="DP79" s="56"/>
      <c r="DQ79" s="56"/>
      <c r="DR79" s="56"/>
      <c r="DS79" s="56"/>
      <c r="DT79" s="56"/>
      <c r="DU79" s="56"/>
      <c r="DV79" s="56"/>
      <c r="DW79" s="56"/>
      <c r="DX79" s="56"/>
      <c r="DY79" s="56"/>
      <c r="DZ79" s="56"/>
      <c r="EA79" s="56"/>
      <c r="EB79" s="56"/>
      <c r="EC79" s="56"/>
      <c r="ED79" s="56"/>
      <c r="EE79" s="56"/>
      <c r="EF79" s="56"/>
      <c r="EG79" s="56"/>
      <c r="EH79" s="56"/>
      <c r="EI79" s="56"/>
      <c r="EJ79" s="56"/>
      <c r="EK79" s="56"/>
      <c r="EL79" s="56"/>
      <c r="EM79" s="56"/>
      <c r="EN79" s="56"/>
      <c r="EO79" s="56"/>
      <c r="EP79" s="56"/>
      <c r="EQ79" s="56"/>
      <c r="ER79" s="56"/>
      <c r="ES79" s="56"/>
      <c r="ET79" s="56"/>
      <c r="EU79" s="56"/>
      <c r="EV79" s="56"/>
      <c r="EW79" s="56"/>
      <c r="EX79" s="56"/>
      <c r="EY79" s="56"/>
      <c r="EZ79" s="56"/>
      <c r="FA79" s="56"/>
      <c r="FB79" s="56"/>
      <c r="FC79" s="56"/>
      <c r="FD79" s="56"/>
      <c r="FE79" s="56"/>
      <c r="FF79" s="56"/>
      <c r="FG79" s="56"/>
      <c r="FH79" s="56"/>
      <c r="FI79" s="56"/>
      <c r="FJ79" s="56"/>
      <c r="FK79" s="56"/>
      <c r="FL79" s="56"/>
      <c r="FM79" s="56"/>
      <c r="FN79" s="56"/>
      <c r="FO79" s="56"/>
      <c r="FP79" s="56"/>
      <c r="FQ79" s="56"/>
      <c r="FR79" s="56"/>
      <c r="FS79" s="56"/>
      <c r="FT79" s="56"/>
      <c r="FU79" s="56"/>
      <c r="FV79" s="56"/>
      <c r="FW79" s="56"/>
      <c r="FX79" s="56"/>
      <c r="FY79" s="56"/>
      <c r="FZ79" s="56"/>
      <c r="GA79" s="56"/>
      <c r="GB79" s="56"/>
      <c r="GC79" s="56"/>
      <c r="GD79" s="56"/>
      <c r="GE79" s="56"/>
      <c r="GF79" s="56"/>
      <c r="GG79" s="56"/>
      <c r="GH79" s="56"/>
      <c r="GI79" s="56"/>
      <c r="GJ79" s="56"/>
      <c r="GK79" s="56"/>
      <c r="GL79" s="56"/>
      <c r="GM79" s="56"/>
      <c r="GN79" s="56"/>
      <c r="GO79" s="56"/>
      <c r="GP79" s="56"/>
      <c r="GQ79" s="56"/>
      <c r="GR79" s="56"/>
      <c r="GS79" s="56"/>
      <c r="GT79" s="56"/>
      <c r="GU79" s="56"/>
      <c r="GV79" s="56"/>
      <c r="GW79" s="56"/>
      <c r="GX79" s="56"/>
      <c r="GY79" s="56"/>
      <c r="GZ79" s="56"/>
      <c r="HA79" s="56"/>
      <c r="HB79" s="56"/>
      <c r="HC79" s="56"/>
      <c r="HD79" s="56"/>
      <c r="HE79" s="56"/>
      <c r="HF79" s="56"/>
      <c r="HG79" s="56"/>
      <c r="HH79" s="56"/>
      <c r="HI79" s="56"/>
      <c r="HJ79" s="56"/>
      <c r="HK79" s="56"/>
      <c r="HL79" s="56"/>
      <c r="HM79" s="56"/>
      <c r="HN79" s="56"/>
      <c r="HO79" s="56"/>
      <c r="HP79" s="56"/>
      <c r="HQ79" s="56"/>
      <c r="HR79" s="56"/>
      <c r="HS79" s="56"/>
      <c r="HT79" s="56"/>
      <c r="HU79" s="56"/>
      <c r="HV79" s="56"/>
      <c r="HW79" s="56"/>
      <c r="HX79" s="56"/>
      <c r="HY79" s="56"/>
    </row>
    <row r="80" spans="1:233" ht="1.5" customHeight="1">
      <c r="A80" s="56"/>
      <c r="B80" s="56"/>
      <c r="C80" s="56"/>
      <c r="D80" s="56"/>
      <c r="E80" s="56"/>
      <c r="F80" s="56"/>
      <c r="G80" s="56"/>
      <c r="H80" s="56"/>
      <c r="I80" s="56"/>
      <c r="J80" s="56"/>
      <c r="K80" s="56"/>
      <c r="L80" s="56"/>
      <c r="M80" s="56"/>
      <c r="N80" s="56"/>
      <c r="O80" s="56"/>
      <c r="P80" s="56"/>
      <c r="Q80" s="56"/>
      <c r="R80" s="56"/>
      <c r="S80" s="56"/>
      <c r="T80" s="56"/>
      <c r="U80" s="56"/>
      <c r="V80" s="56"/>
      <c r="W80" s="56"/>
      <c r="X80" s="56"/>
      <c r="Y80" s="56"/>
      <c r="Z80" s="56"/>
      <c r="AA80" s="56"/>
      <c r="AB80" s="56"/>
      <c r="AC80" s="56"/>
      <c r="AD80" s="56"/>
      <c r="AE80" s="56"/>
      <c r="AF80" s="56"/>
      <c r="AG80" s="56"/>
      <c r="AH80" s="56"/>
      <c r="AI80" s="56"/>
      <c r="AJ80" s="56"/>
      <c r="AK80" s="56"/>
      <c r="AL80" s="56"/>
      <c r="AM80" s="56"/>
      <c r="AN80" s="56"/>
      <c r="AO80" s="56"/>
      <c r="AP80" s="56"/>
      <c r="AQ80" s="56"/>
      <c r="AR80" s="56"/>
      <c r="AS80" s="56"/>
      <c r="AT80" s="56"/>
      <c r="AU80" s="56"/>
      <c r="AV80" s="56"/>
      <c r="AW80" s="56"/>
      <c r="AX80" s="56"/>
      <c r="AY80" s="56"/>
      <c r="AZ80" s="56"/>
      <c r="BA80" s="56"/>
      <c r="BB80" s="56"/>
      <c r="BC80" s="56"/>
      <c r="BD80" s="56"/>
      <c r="BE80" s="56"/>
      <c r="BF80" s="56"/>
      <c r="BG80" s="56"/>
      <c r="BH80" s="56"/>
      <c r="BI80" s="56"/>
      <c r="BJ80" s="56"/>
      <c r="BK80" s="56"/>
      <c r="BL80" s="56">
        <f t="shared" si="69"/>
        <v>28000</v>
      </c>
      <c r="BM80" s="56">
        <f t="shared" si="67"/>
        <v>28000</v>
      </c>
      <c r="BN80" s="56">
        <f t="shared" si="64"/>
        <v>28000</v>
      </c>
      <c r="BO80" s="56">
        <f t="shared" si="58"/>
        <v>28000</v>
      </c>
      <c r="BP80" s="56">
        <f t="shared" si="58"/>
        <v>28000</v>
      </c>
      <c r="BQ80" s="56">
        <f t="shared" si="61"/>
        <v>28000</v>
      </c>
      <c r="BR80" s="56">
        <f t="shared" si="60"/>
        <v>28000</v>
      </c>
      <c r="BS80" s="56">
        <f t="shared" si="63"/>
        <v>28000</v>
      </c>
      <c r="BT80" s="56">
        <f t="shared" si="68"/>
        <v>28000</v>
      </c>
      <c r="BU80" s="56">
        <f t="shared" si="70"/>
        <v>28000</v>
      </c>
      <c r="BV80" s="56">
        <f t="shared" si="71"/>
        <v>28000</v>
      </c>
      <c r="BW80" s="56">
        <f t="shared" si="71"/>
        <v>28000</v>
      </c>
      <c r="BX80" s="56">
        <f t="shared" ref="BX80:BX91" si="75">PB</f>
        <v>28000</v>
      </c>
      <c r="BY80" s="56">
        <f>HP</f>
        <v>14000</v>
      </c>
      <c r="BZ80" s="56">
        <f>HP</f>
        <v>14000</v>
      </c>
      <c r="CA80" s="56">
        <f t="shared" si="47"/>
        <v>14000</v>
      </c>
      <c r="CB80" s="56">
        <f t="shared" si="50"/>
        <v>14000</v>
      </c>
      <c r="CC80" s="56">
        <f t="shared" si="52"/>
        <v>14000</v>
      </c>
      <c r="CD80" s="56">
        <f t="shared" si="52"/>
        <v>14000</v>
      </c>
      <c r="CE80" s="56">
        <f t="shared" si="51"/>
        <v>14000</v>
      </c>
      <c r="CF80" s="56">
        <f t="shared" si="51"/>
        <v>14000</v>
      </c>
      <c r="CG80" s="56">
        <f t="shared" si="53"/>
        <v>14000</v>
      </c>
      <c r="CH80" s="56">
        <f t="shared" ref="CH80:CJ96" si="76">UT</f>
        <v>34000</v>
      </c>
      <c r="CI80" s="56">
        <f t="shared" si="76"/>
        <v>34000</v>
      </c>
      <c r="CJ80" s="56">
        <f t="shared" si="73"/>
        <v>34000</v>
      </c>
      <c r="CK80" s="56">
        <f t="shared" ref="CK80:CM97" si="77">UT</f>
        <v>34000</v>
      </c>
      <c r="CL80" s="56">
        <f t="shared" si="77"/>
        <v>34000</v>
      </c>
      <c r="CM80" s="56">
        <f t="shared" si="77"/>
        <v>34000</v>
      </c>
      <c r="CN80" s="56">
        <f t="shared" si="74"/>
        <v>34000</v>
      </c>
      <c r="CO80" s="56">
        <f t="shared" si="72"/>
        <v>34000</v>
      </c>
      <c r="CP80" s="56">
        <f t="shared" si="72"/>
        <v>34000</v>
      </c>
      <c r="CQ80" s="56"/>
      <c r="CR80" s="56"/>
      <c r="CS80" s="56"/>
      <c r="CT80" s="56"/>
      <c r="CU80" s="56"/>
      <c r="CV80" s="56"/>
      <c r="CW80" s="56"/>
      <c r="CX80" s="56"/>
      <c r="CY80" s="56"/>
      <c r="CZ80" s="56"/>
      <c r="DA80" s="56"/>
      <c r="DB80" s="56"/>
      <c r="DC80" s="56"/>
      <c r="DD80" s="56"/>
      <c r="DE80" s="56"/>
      <c r="DF80" s="56"/>
      <c r="DG80" s="56"/>
      <c r="DH80" s="56"/>
      <c r="DI80" s="56"/>
      <c r="DJ80" s="56"/>
      <c r="DK80" s="56"/>
      <c r="DL80" s="56"/>
      <c r="DM80" s="56"/>
      <c r="DN80" s="56"/>
      <c r="DO80" s="56"/>
      <c r="DP80" s="56"/>
      <c r="DQ80" s="56"/>
      <c r="DR80" s="56"/>
      <c r="DS80" s="56"/>
      <c r="DT80" s="56"/>
      <c r="DU80" s="56"/>
      <c r="DV80" s="56"/>
      <c r="DW80" s="56"/>
      <c r="DX80" s="56"/>
      <c r="DY80" s="56"/>
      <c r="DZ80" s="56"/>
      <c r="EA80" s="56"/>
      <c r="EB80" s="56"/>
      <c r="EC80" s="56"/>
      <c r="ED80" s="56"/>
      <c r="EE80" s="56"/>
      <c r="EF80" s="56"/>
      <c r="EG80" s="56"/>
      <c r="EH80" s="56"/>
      <c r="EI80" s="56"/>
      <c r="EJ80" s="56"/>
      <c r="EK80" s="56"/>
      <c r="EL80" s="56"/>
      <c r="EM80" s="56"/>
      <c r="EN80" s="56"/>
      <c r="EO80" s="56"/>
      <c r="EP80" s="56"/>
      <c r="EQ80" s="56"/>
      <c r="ER80" s="56"/>
      <c r="ES80" s="56"/>
      <c r="ET80" s="56"/>
      <c r="EU80" s="56"/>
      <c r="EV80" s="56"/>
      <c r="EW80" s="56"/>
      <c r="EX80" s="56"/>
      <c r="EY80" s="56"/>
      <c r="EZ80" s="56"/>
      <c r="FA80" s="56"/>
      <c r="FB80" s="56"/>
      <c r="FC80" s="56"/>
      <c r="FD80" s="56"/>
      <c r="FE80" s="56"/>
      <c r="FF80" s="56"/>
      <c r="FG80" s="56"/>
      <c r="FH80" s="56"/>
      <c r="FI80" s="56"/>
      <c r="FJ80" s="56"/>
      <c r="FK80" s="56"/>
      <c r="FL80" s="56"/>
      <c r="FM80" s="56"/>
      <c r="FN80" s="56"/>
      <c r="FO80" s="56"/>
      <c r="FP80" s="56"/>
      <c r="FQ80" s="56"/>
      <c r="FR80" s="56"/>
      <c r="FS80" s="56"/>
      <c r="FT80" s="56"/>
      <c r="FU80" s="56"/>
      <c r="FV80" s="56"/>
      <c r="FW80" s="56"/>
      <c r="FX80" s="56"/>
      <c r="FY80" s="56"/>
      <c r="FZ80" s="56"/>
      <c r="GA80" s="56"/>
      <c r="GB80" s="56"/>
      <c r="GC80" s="56"/>
      <c r="GD80" s="56"/>
      <c r="GE80" s="56"/>
      <c r="GF80" s="56"/>
      <c r="GG80" s="56"/>
      <c r="GH80" s="56"/>
      <c r="GI80" s="56"/>
      <c r="GJ80" s="56"/>
      <c r="GK80" s="56"/>
      <c r="GL80" s="56"/>
      <c r="GM80" s="56"/>
      <c r="GN80" s="56"/>
      <c r="GO80" s="56"/>
      <c r="GP80" s="56"/>
      <c r="GQ80" s="56"/>
      <c r="GR80" s="56"/>
      <c r="GS80" s="56"/>
      <c r="GT80" s="56"/>
      <c r="GU80" s="56"/>
      <c r="GV80" s="56"/>
      <c r="GW80" s="56"/>
      <c r="GX80" s="56"/>
      <c r="GY80" s="56"/>
      <c r="GZ80" s="56"/>
      <c r="HA80" s="56"/>
      <c r="HB80" s="56"/>
      <c r="HC80" s="56"/>
      <c r="HD80" s="56"/>
      <c r="HE80" s="56"/>
      <c r="HF80" s="56"/>
      <c r="HG80" s="56"/>
      <c r="HH80" s="56"/>
      <c r="HI80" s="56"/>
      <c r="HJ80" s="56"/>
      <c r="HK80" s="56"/>
      <c r="HL80" s="56"/>
      <c r="HM80" s="56"/>
      <c r="HN80" s="56"/>
      <c r="HO80" s="56"/>
      <c r="HP80" s="56"/>
      <c r="HQ80" s="56"/>
      <c r="HR80" s="56"/>
      <c r="HS80" s="56"/>
      <c r="HT80" s="56"/>
      <c r="HU80" s="56"/>
      <c r="HV80" s="56"/>
      <c r="HW80" s="56"/>
      <c r="HX80" s="56"/>
      <c r="HY80" s="56"/>
    </row>
    <row r="81" spans="1:233" ht="1.5" customHeight="1">
      <c r="A81" s="56"/>
      <c r="B81" s="56"/>
      <c r="C81" s="56"/>
      <c r="D81" s="56"/>
      <c r="E81" s="56"/>
      <c r="F81" s="56"/>
      <c r="G81" s="56"/>
      <c r="H81" s="56"/>
      <c r="I81" s="56"/>
      <c r="J81" s="56"/>
      <c r="K81" s="56"/>
      <c r="L81" s="56"/>
      <c r="M81" s="56"/>
      <c r="N81" s="56"/>
      <c r="O81" s="56"/>
      <c r="P81" s="56"/>
      <c r="Q81" s="56"/>
      <c r="R81" s="56"/>
      <c r="S81" s="56"/>
      <c r="T81" s="56"/>
      <c r="U81" s="56"/>
      <c r="V81" s="56"/>
      <c r="W81" s="56"/>
      <c r="X81" s="56"/>
      <c r="Y81" s="56"/>
      <c r="Z81" s="56"/>
      <c r="AA81" s="56"/>
      <c r="AB81" s="56"/>
      <c r="AC81" s="56"/>
      <c r="AD81" s="56"/>
      <c r="AE81" s="56"/>
      <c r="AF81" s="56"/>
      <c r="AG81" s="56"/>
      <c r="AH81" s="56"/>
      <c r="AI81" s="56"/>
      <c r="AJ81" s="56"/>
      <c r="AK81" s="56"/>
      <c r="AL81" s="56"/>
      <c r="AM81" s="56"/>
      <c r="AN81" s="56"/>
      <c r="AO81" s="56"/>
      <c r="AP81" s="56"/>
      <c r="AQ81" s="56"/>
      <c r="AR81" s="56"/>
      <c r="AS81" s="56"/>
      <c r="AT81" s="56"/>
      <c r="AU81" s="56"/>
      <c r="AV81" s="56"/>
      <c r="AW81" s="56"/>
      <c r="AX81" s="56"/>
      <c r="AY81" s="56"/>
      <c r="AZ81" s="56"/>
      <c r="BA81" s="56"/>
      <c r="BB81" s="56"/>
      <c r="BC81" s="56"/>
      <c r="BD81" s="56"/>
      <c r="BE81" s="56"/>
      <c r="BF81" s="56"/>
      <c r="BG81" s="56"/>
      <c r="BH81" s="56"/>
      <c r="BI81" s="56"/>
      <c r="BJ81" s="56"/>
      <c r="BK81" s="56"/>
      <c r="BL81" s="56">
        <f t="shared" si="69"/>
        <v>28000</v>
      </c>
      <c r="BM81" s="56">
        <f t="shared" si="67"/>
        <v>28000</v>
      </c>
      <c r="BN81" s="56">
        <f t="shared" si="64"/>
        <v>28000</v>
      </c>
      <c r="BO81" s="56">
        <f t="shared" si="58"/>
        <v>28000</v>
      </c>
      <c r="BP81" s="56">
        <f t="shared" si="58"/>
        <v>28000</v>
      </c>
      <c r="BQ81" s="56">
        <f t="shared" si="61"/>
        <v>28000</v>
      </c>
      <c r="BR81" s="56">
        <f t="shared" si="60"/>
        <v>28000</v>
      </c>
      <c r="BS81" s="56">
        <f t="shared" si="63"/>
        <v>28000</v>
      </c>
      <c r="BT81" s="56">
        <f t="shared" si="68"/>
        <v>28000</v>
      </c>
      <c r="BU81" s="56">
        <f t="shared" si="70"/>
        <v>28000</v>
      </c>
      <c r="BV81" s="56">
        <f t="shared" si="71"/>
        <v>28000</v>
      </c>
      <c r="BW81" s="56">
        <f t="shared" si="71"/>
        <v>28000</v>
      </c>
      <c r="BX81" s="56">
        <f t="shared" si="75"/>
        <v>28000</v>
      </c>
      <c r="BY81" s="56">
        <f>HP</f>
        <v>14000</v>
      </c>
      <c r="BZ81" s="56">
        <f>HP</f>
        <v>14000</v>
      </c>
      <c r="CA81" s="56">
        <f t="shared" si="47"/>
        <v>14000</v>
      </c>
      <c r="CB81" s="56">
        <f t="shared" si="50"/>
        <v>14000</v>
      </c>
      <c r="CC81" s="56">
        <f t="shared" si="52"/>
        <v>14000</v>
      </c>
      <c r="CD81" s="56">
        <f t="shared" si="52"/>
        <v>14000</v>
      </c>
      <c r="CE81" s="56">
        <f t="shared" si="51"/>
        <v>14000</v>
      </c>
      <c r="CF81" s="56">
        <f t="shared" si="51"/>
        <v>14000</v>
      </c>
      <c r="CG81" s="56">
        <f t="shared" si="53"/>
        <v>14000</v>
      </c>
      <c r="CH81" s="56">
        <f t="shared" si="76"/>
        <v>34000</v>
      </c>
      <c r="CI81" s="56">
        <f t="shared" si="76"/>
        <v>34000</v>
      </c>
      <c r="CJ81" s="56">
        <f t="shared" si="73"/>
        <v>34000</v>
      </c>
      <c r="CK81" s="56">
        <f t="shared" si="77"/>
        <v>34000</v>
      </c>
      <c r="CL81" s="56">
        <f t="shared" si="77"/>
        <v>34000</v>
      </c>
      <c r="CM81" s="56">
        <f t="shared" si="77"/>
        <v>34000</v>
      </c>
      <c r="CN81" s="56">
        <f t="shared" si="74"/>
        <v>34000</v>
      </c>
      <c r="CO81" s="56">
        <f t="shared" si="72"/>
        <v>34000</v>
      </c>
      <c r="CP81" s="56">
        <f t="shared" ref="CP81:CP104" si="78">UT</f>
        <v>34000</v>
      </c>
      <c r="CQ81" s="56"/>
      <c r="CR81" s="56"/>
      <c r="CS81" s="56"/>
      <c r="CT81" s="56"/>
      <c r="CU81" s="56"/>
      <c r="CV81" s="56"/>
      <c r="CW81" s="56"/>
      <c r="CX81" s="56"/>
      <c r="CY81" s="56"/>
      <c r="CZ81" s="56"/>
      <c r="DA81" s="56"/>
      <c r="DB81" s="56"/>
      <c r="DC81" s="56"/>
      <c r="DD81" s="56"/>
      <c r="DE81" s="56"/>
      <c r="DF81" s="56"/>
      <c r="DG81" s="56"/>
      <c r="DH81" s="56"/>
      <c r="DI81" s="56"/>
      <c r="DJ81" s="56"/>
      <c r="DK81" s="56"/>
      <c r="DL81" s="56"/>
      <c r="DM81" s="56"/>
      <c r="DN81" s="56"/>
      <c r="DO81" s="56"/>
      <c r="DP81" s="56"/>
      <c r="DQ81" s="56"/>
      <c r="DR81" s="56"/>
      <c r="DS81" s="56"/>
      <c r="DT81" s="56"/>
      <c r="DU81" s="56"/>
      <c r="DV81" s="56"/>
      <c r="DW81" s="56"/>
      <c r="DX81" s="56"/>
      <c r="DY81" s="56"/>
      <c r="DZ81" s="56"/>
      <c r="EA81" s="56"/>
      <c r="EB81" s="56"/>
      <c r="EC81" s="56"/>
      <c r="ED81" s="56"/>
      <c r="EE81" s="56"/>
      <c r="EF81" s="56"/>
      <c r="EG81" s="56"/>
      <c r="EH81" s="56"/>
      <c r="EI81" s="56"/>
      <c r="EJ81" s="56"/>
      <c r="EK81" s="56"/>
      <c r="EL81" s="56"/>
      <c r="EM81" s="56"/>
      <c r="EN81" s="56"/>
      <c r="EO81" s="56"/>
      <c r="EP81" s="56"/>
      <c r="EQ81" s="56"/>
      <c r="ER81" s="56"/>
      <c r="ES81" s="56"/>
      <c r="ET81" s="56"/>
      <c r="EU81" s="56"/>
      <c r="EV81" s="56"/>
      <c r="EW81" s="56"/>
      <c r="EX81" s="56"/>
      <c r="EY81" s="56"/>
      <c r="EZ81" s="56"/>
      <c r="FA81" s="56"/>
      <c r="FB81" s="56"/>
      <c r="FC81" s="56"/>
      <c r="FD81" s="56"/>
      <c r="FE81" s="56"/>
      <c r="FF81" s="56"/>
      <c r="FG81" s="56"/>
      <c r="FH81" s="56"/>
      <c r="FI81" s="56"/>
      <c r="FJ81" s="56"/>
      <c r="FK81" s="56"/>
      <c r="FL81" s="56"/>
      <c r="FM81" s="56"/>
      <c r="FN81" s="56"/>
      <c r="FO81" s="56"/>
      <c r="FP81" s="56"/>
      <c r="FQ81" s="56"/>
      <c r="FR81" s="56"/>
      <c r="FS81" s="56"/>
      <c r="FT81" s="56"/>
      <c r="FU81" s="56"/>
      <c r="FV81" s="56"/>
      <c r="FW81" s="56"/>
      <c r="FX81" s="56"/>
      <c r="FY81" s="56"/>
      <c r="FZ81" s="56"/>
      <c r="GA81" s="56"/>
      <c r="GB81" s="56"/>
      <c r="GC81" s="56"/>
      <c r="GD81" s="56"/>
      <c r="GE81" s="56"/>
      <c r="GF81" s="56"/>
      <c r="GG81" s="56"/>
      <c r="GH81" s="56"/>
      <c r="GI81" s="56"/>
      <c r="GJ81" s="56"/>
      <c r="GK81" s="56"/>
      <c r="GL81" s="56"/>
      <c r="GM81" s="56"/>
      <c r="GN81" s="56"/>
      <c r="GO81" s="56"/>
      <c r="GP81" s="56"/>
      <c r="GQ81" s="56"/>
      <c r="GR81" s="56"/>
      <c r="GS81" s="56"/>
      <c r="GT81" s="56"/>
      <c r="GU81" s="56"/>
      <c r="GV81" s="56"/>
      <c r="GW81" s="56"/>
      <c r="GX81" s="56"/>
      <c r="GY81" s="56"/>
      <c r="GZ81" s="56"/>
      <c r="HA81" s="56"/>
      <c r="HB81" s="56"/>
      <c r="HC81" s="56"/>
      <c r="HD81" s="56"/>
      <c r="HE81" s="56"/>
      <c r="HF81" s="56"/>
      <c r="HG81" s="56"/>
      <c r="HH81" s="56"/>
      <c r="HI81" s="56"/>
      <c r="HJ81" s="56"/>
      <c r="HK81" s="56"/>
      <c r="HL81" s="56"/>
      <c r="HM81" s="56"/>
      <c r="HN81" s="56"/>
      <c r="HO81" s="56"/>
      <c r="HP81" s="56"/>
      <c r="HQ81" s="56"/>
      <c r="HR81" s="56"/>
      <c r="HS81" s="56"/>
      <c r="HT81" s="56"/>
      <c r="HU81" s="56"/>
      <c r="HV81" s="56"/>
      <c r="HW81" s="56"/>
      <c r="HX81" s="56"/>
      <c r="HY81" s="56"/>
    </row>
    <row r="82" spans="1:233" ht="1.5" customHeight="1">
      <c r="A82" s="56"/>
      <c r="B82" s="56"/>
      <c r="C82" s="56"/>
      <c r="D82" s="56"/>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c r="AF82" s="56"/>
      <c r="AG82" s="56"/>
      <c r="AH82" s="56"/>
      <c r="AI82" s="56"/>
      <c r="AJ82" s="56"/>
      <c r="AK82" s="56"/>
      <c r="AL82" s="56"/>
      <c r="AM82" s="56"/>
      <c r="AN82" s="56"/>
      <c r="AO82" s="56"/>
      <c r="AP82" s="56"/>
      <c r="AQ82" s="56"/>
      <c r="AR82" s="56"/>
      <c r="AS82" s="56"/>
      <c r="AT82" s="56"/>
      <c r="AU82" s="56"/>
      <c r="AV82" s="56"/>
      <c r="AW82" s="56"/>
      <c r="AX82" s="56"/>
      <c r="AY82" s="56"/>
      <c r="AZ82" s="56"/>
      <c r="BA82" s="56"/>
      <c r="BB82" s="56"/>
      <c r="BC82" s="56"/>
      <c r="BD82" s="56"/>
      <c r="BE82" s="56"/>
      <c r="BF82" s="56"/>
      <c r="BG82" s="56"/>
      <c r="BH82" s="56"/>
      <c r="BI82" s="56"/>
      <c r="BJ82" s="56"/>
      <c r="BK82" s="56">
        <f t="shared" ref="BK82:BK83" si="79">PB</f>
        <v>28000</v>
      </c>
      <c r="BL82" s="56">
        <f t="shared" si="69"/>
        <v>28000</v>
      </c>
      <c r="BM82" s="56">
        <f t="shared" si="67"/>
        <v>28000</v>
      </c>
      <c r="BN82" s="56">
        <f t="shared" si="64"/>
        <v>28000</v>
      </c>
      <c r="BO82" s="56">
        <f t="shared" si="58"/>
        <v>28000</v>
      </c>
      <c r="BP82" s="56">
        <f t="shared" si="58"/>
        <v>28000</v>
      </c>
      <c r="BQ82" s="56">
        <f t="shared" si="61"/>
        <v>28000</v>
      </c>
      <c r="BR82" s="56">
        <f t="shared" si="60"/>
        <v>28000</v>
      </c>
      <c r="BS82" s="56">
        <f t="shared" si="63"/>
        <v>28000</v>
      </c>
      <c r="BT82" s="56">
        <f t="shared" si="68"/>
        <v>28000</v>
      </c>
      <c r="BU82" s="56">
        <f t="shared" si="70"/>
        <v>28000</v>
      </c>
      <c r="BV82" s="56">
        <f t="shared" si="71"/>
        <v>28000</v>
      </c>
      <c r="BW82" s="56">
        <f t="shared" si="71"/>
        <v>28000</v>
      </c>
      <c r="BX82" s="56">
        <f t="shared" si="75"/>
        <v>28000</v>
      </c>
      <c r="BY82" s="56">
        <f t="shared" ref="BY82:BY89" si="80">PB</f>
        <v>28000</v>
      </c>
      <c r="BZ82" s="56">
        <f t="shared" ref="BZ82:BZ83" si="81">HP</f>
        <v>14000</v>
      </c>
      <c r="CA82" s="56">
        <f t="shared" si="47"/>
        <v>14000</v>
      </c>
      <c r="CB82" s="56">
        <f t="shared" si="50"/>
        <v>14000</v>
      </c>
      <c r="CC82" s="56">
        <f t="shared" si="52"/>
        <v>14000</v>
      </c>
      <c r="CD82" s="56">
        <f t="shared" si="52"/>
        <v>14000</v>
      </c>
      <c r="CE82" s="56">
        <f t="shared" si="51"/>
        <v>14000</v>
      </c>
      <c r="CF82" s="56">
        <f t="shared" si="51"/>
        <v>14000</v>
      </c>
      <c r="CG82" s="56">
        <f t="shared" ref="CG82:CG96" si="82">UT</f>
        <v>34000</v>
      </c>
      <c r="CH82" s="56">
        <f t="shared" si="76"/>
        <v>34000</v>
      </c>
      <c r="CI82" s="56">
        <f t="shared" si="76"/>
        <v>34000</v>
      </c>
      <c r="CJ82" s="56">
        <f t="shared" si="73"/>
        <v>34000</v>
      </c>
      <c r="CK82" s="56">
        <f t="shared" si="77"/>
        <v>34000</v>
      </c>
      <c r="CL82" s="56">
        <f t="shared" si="77"/>
        <v>34000</v>
      </c>
      <c r="CM82" s="56">
        <f t="shared" si="77"/>
        <v>34000</v>
      </c>
      <c r="CN82" s="56">
        <f t="shared" si="74"/>
        <v>34000</v>
      </c>
      <c r="CO82" s="56">
        <f t="shared" si="72"/>
        <v>34000</v>
      </c>
      <c r="CP82" s="56">
        <f t="shared" si="78"/>
        <v>34000</v>
      </c>
      <c r="CQ82" s="56">
        <f t="shared" ref="CQ82:CQ105" si="83">UT</f>
        <v>34000</v>
      </c>
      <c r="CR82" s="56"/>
      <c r="CS82" s="56"/>
      <c r="CT82" s="56"/>
      <c r="CU82" s="56"/>
      <c r="CV82" s="56"/>
      <c r="CW82" s="56"/>
      <c r="CX82" s="56"/>
      <c r="CY82" s="56"/>
      <c r="CZ82" s="56"/>
      <c r="DA82" s="56"/>
      <c r="DB82" s="56"/>
      <c r="DC82" s="56"/>
      <c r="DD82" s="56"/>
      <c r="DE82" s="56"/>
      <c r="DF82" s="56"/>
      <c r="DG82" s="56"/>
      <c r="DH82" s="56"/>
      <c r="DI82" s="56"/>
      <c r="DJ82" s="56"/>
      <c r="DK82" s="56"/>
      <c r="DL82" s="56"/>
      <c r="DM82" s="56"/>
      <c r="DN82" s="56"/>
      <c r="DO82" s="56"/>
      <c r="DP82" s="56"/>
      <c r="DQ82" s="56"/>
      <c r="DR82" s="56"/>
      <c r="DS82" s="56"/>
      <c r="DT82" s="56"/>
      <c r="DU82" s="56"/>
      <c r="DV82" s="56"/>
      <c r="DW82" s="56"/>
      <c r="DX82" s="56"/>
      <c r="DY82" s="56"/>
      <c r="DZ82" s="56"/>
      <c r="EA82" s="56"/>
      <c r="EB82" s="56"/>
      <c r="EC82" s="56"/>
      <c r="ED82" s="56"/>
      <c r="EE82" s="56"/>
      <c r="EF82" s="56"/>
      <c r="EG82" s="56"/>
      <c r="EH82" s="56"/>
      <c r="EI82" s="56"/>
      <c r="EJ82" s="56"/>
      <c r="EK82" s="56"/>
      <c r="EL82" s="56"/>
      <c r="EM82" s="56"/>
      <c r="EN82" s="56"/>
      <c r="EO82" s="56"/>
      <c r="EP82" s="56"/>
      <c r="EQ82" s="56"/>
      <c r="ER82" s="56"/>
      <c r="ES82" s="56"/>
      <c r="ET82" s="56"/>
      <c r="EU82" s="56"/>
      <c r="EV82" s="56"/>
      <c r="EW82" s="56"/>
      <c r="EX82" s="56"/>
      <c r="EY82" s="56"/>
      <c r="EZ82" s="56"/>
      <c r="FA82" s="56"/>
      <c r="FB82" s="56"/>
      <c r="FC82" s="56"/>
      <c r="FD82" s="56"/>
      <c r="FE82" s="56"/>
      <c r="FF82" s="56"/>
      <c r="FG82" s="56"/>
      <c r="FH82" s="56"/>
      <c r="FI82" s="56"/>
      <c r="FJ82" s="56"/>
      <c r="FK82" s="56"/>
      <c r="FL82" s="56"/>
      <c r="FM82" s="56"/>
      <c r="FN82" s="56"/>
      <c r="FO82" s="56"/>
      <c r="FP82" s="56"/>
      <c r="FQ82" s="56"/>
      <c r="FR82" s="56"/>
      <c r="FS82" s="56"/>
      <c r="FT82" s="56"/>
      <c r="FU82" s="56"/>
      <c r="FV82" s="56"/>
      <c r="FW82" s="56"/>
      <c r="FX82" s="56"/>
      <c r="FY82" s="56"/>
      <c r="FZ82" s="56"/>
      <c r="GA82" s="56"/>
      <c r="GB82" s="56"/>
      <c r="GC82" s="56"/>
      <c r="GD82" s="56"/>
      <c r="GE82" s="56"/>
      <c r="GF82" s="56"/>
      <c r="GG82" s="56"/>
      <c r="GH82" s="56"/>
      <c r="GI82" s="56"/>
      <c r="GJ82" s="56"/>
      <c r="GK82" s="56"/>
      <c r="GL82" s="56"/>
      <c r="GM82" s="56"/>
      <c r="GN82" s="56"/>
      <c r="GO82" s="56"/>
      <c r="GP82" s="56"/>
      <c r="GQ82" s="56"/>
      <c r="GR82" s="56"/>
      <c r="GS82" s="56"/>
      <c r="GT82" s="56"/>
      <c r="GU82" s="56"/>
      <c r="GV82" s="56"/>
      <c r="GW82" s="56"/>
      <c r="GX82" s="56"/>
      <c r="GY82" s="56"/>
      <c r="GZ82" s="56"/>
      <c r="HA82" s="56"/>
      <c r="HB82" s="56"/>
      <c r="HC82" s="56"/>
      <c r="HD82" s="56"/>
      <c r="HE82" s="56"/>
      <c r="HF82" s="56"/>
      <c r="HG82" s="56"/>
      <c r="HH82" s="56"/>
      <c r="HI82" s="56"/>
      <c r="HJ82" s="56"/>
      <c r="HK82" s="56"/>
      <c r="HL82" s="56"/>
      <c r="HM82" s="56"/>
      <c r="HN82" s="56"/>
      <c r="HO82" s="56"/>
      <c r="HP82" s="56"/>
      <c r="HQ82" s="56"/>
      <c r="HR82" s="56"/>
      <c r="HS82" s="56"/>
      <c r="HT82" s="56"/>
      <c r="HU82" s="56"/>
      <c r="HV82" s="56"/>
      <c r="HW82" s="56"/>
      <c r="HX82" s="56"/>
      <c r="HY82" s="56"/>
    </row>
    <row r="83" spans="1:233" ht="1.5" customHeight="1">
      <c r="A83" s="56"/>
      <c r="B83" s="56"/>
      <c r="C83" s="56"/>
      <c r="D83" s="56"/>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c r="AF83" s="56"/>
      <c r="AG83" s="56"/>
      <c r="AH83" s="56"/>
      <c r="AI83" s="56"/>
      <c r="AJ83" s="56"/>
      <c r="AK83" s="56"/>
      <c r="AL83" s="56"/>
      <c r="AM83" s="56"/>
      <c r="AN83" s="56"/>
      <c r="AO83" s="56"/>
      <c r="AP83" s="56"/>
      <c r="AQ83" s="56"/>
      <c r="AR83" s="56"/>
      <c r="AS83" s="56"/>
      <c r="AT83" s="56"/>
      <c r="AU83" s="56"/>
      <c r="AV83" s="56"/>
      <c r="AW83" s="56"/>
      <c r="AX83" s="56"/>
      <c r="AY83" s="56"/>
      <c r="AZ83" s="56"/>
      <c r="BA83" s="56"/>
      <c r="BB83" s="56"/>
      <c r="BC83" s="56"/>
      <c r="BD83" s="56"/>
      <c r="BE83" s="56"/>
      <c r="BF83" s="56"/>
      <c r="BG83" s="56"/>
      <c r="BH83" s="56"/>
      <c r="BI83" s="56"/>
      <c r="BJ83" s="56"/>
      <c r="BK83" s="56">
        <f t="shared" si="79"/>
        <v>28000</v>
      </c>
      <c r="BL83" s="56">
        <f t="shared" si="69"/>
        <v>28000</v>
      </c>
      <c r="BM83" s="56">
        <f t="shared" si="67"/>
        <v>28000</v>
      </c>
      <c r="BN83" s="56">
        <f t="shared" si="64"/>
        <v>28000</v>
      </c>
      <c r="BO83" s="56">
        <f t="shared" si="58"/>
        <v>28000</v>
      </c>
      <c r="BP83" s="56">
        <f t="shared" si="58"/>
        <v>28000</v>
      </c>
      <c r="BQ83" s="56">
        <f t="shared" si="61"/>
        <v>28000</v>
      </c>
      <c r="BR83" s="56">
        <f t="shared" si="60"/>
        <v>28000</v>
      </c>
      <c r="BS83" s="56">
        <f t="shared" si="63"/>
        <v>28000</v>
      </c>
      <c r="BT83" s="56">
        <f t="shared" si="68"/>
        <v>28000</v>
      </c>
      <c r="BU83" s="56">
        <f t="shared" si="70"/>
        <v>28000</v>
      </c>
      <c r="BV83" s="56">
        <f t="shared" si="71"/>
        <v>28000</v>
      </c>
      <c r="BW83" s="56">
        <f t="shared" si="71"/>
        <v>28000</v>
      </c>
      <c r="BX83" s="56">
        <f t="shared" si="75"/>
        <v>28000</v>
      </c>
      <c r="BY83" s="56">
        <f t="shared" si="80"/>
        <v>28000</v>
      </c>
      <c r="BZ83" s="56">
        <f t="shared" si="81"/>
        <v>14000</v>
      </c>
      <c r="CA83" s="56">
        <f t="shared" si="47"/>
        <v>14000</v>
      </c>
      <c r="CB83" s="56">
        <f t="shared" si="50"/>
        <v>14000</v>
      </c>
      <c r="CC83" s="56">
        <f t="shared" si="52"/>
        <v>14000</v>
      </c>
      <c r="CD83" s="56">
        <f t="shared" si="52"/>
        <v>14000</v>
      </c>
      <c r="CE83" s="56">
        <f t="shared" si="51"/>
        <v>14000</v>
      </c>
      <c r="CF83" s="56">
        <f t="shared" si="51"/>
        <v>14000</v>
      </c>
      <c r="CG83" s="56">
        <f t="shared" si="82"/>
        <v>34000</v>
      </c>
      <c r="CH83" s="56">
        <f t="shared" si="76"/>
        <v>34000</v>
      </c>
      <c r="CI83" s="56">
        <f t="shared" si="76"/>
        <v>34000</v>
      </c>
      <c r="CJ83" s="56">
        <f t="shared" si="73"/>
        <v>34000</v>
      </c>
      <c r="CK83" s="56">
        <f t="shared" si="77"/>
        <v>34000</v>
      </c>
      <c r="CL83" s="56">
        <f t="shared" si="77"/>
        <v>34000</v>
      </c>
      <c r="CM83" s="56">
        <f t="shared" si="77"/>
        <v>34000</v>
      </c>
      <c r="CN83" s="56">
        <f t="shared" si="74"/>
        <v>34000</v>
      </c>
      <c r="CO83" s="56">
        <f t="shared" si="72"/>
        <v>34000</v>
      </c>
      <c r="CP83" s="56">
        <f t="shared" si="78"/>
        <v>34000</v>
      </c>
      <c r="CQ83" s="56">
        <f t="shared" si="83"/>
        <v>34000</v>
      </c>
      <c r="CR83" s="56">
        <f t="shared" ref="CR83:CS105" si="84">UT</f>
        <v>34000</v>
      </c>
      <c r="CS83" s="56">
        <f t="shared" si="84"/>
        <v>34000</v>
      </c>
      <c r="CT83" s="56"/>
      <c r="CU83" s="56"/>
      <c r="CV83" s="56"/>
      <c r="CW83" s="56"/>
      <c r="CX83" s="56"/>
      <c r="CY83" s="56"/>
      <c r="CZ83" s="56"/>
      <c r="DA83" s="56"/>
      <c r="DB83" s="56"/>
      <c r="DC83" s="56"/>
      <c r="DD83" s="56"/>
      <c r="DE83" s="56"/>
      <c r="DF83" s="56"/>
      <c r="DG83" s="56"/>
      <c r="DH83" s="56"/>
      <c r="DI83" s="56"/>
      <c r="DJ83" s="56"/>
      <c r="DK83" s="56"/>
      <c r="DL83" s="56"/>
      <c r="DM83" s="56"/>
      <c r="DN83" s="56"/>
      <c r="DO83" s="56"/>
      <c r="DP83" s="56"/>
      <c r="DQ83" s="56"/>
      <c r="DR83" s="56"/>
      <c r="DS83" s="56"/>
      <c r="DT83" s="56"/>
      <c r="DU83" s="56"/>
      <c r="DV83" s="56"/>
      <c r="DW83" s="56"/>
      <c r="DX83" s="56"/>
      <c r="DY83" s="56"/>
      <c r="DZ83" s="56"/>
      <c r="EA83" s="56"/>
      <c r="EB83" s="56"/>
      <c r="EC83" s="56"/>
      <c r="ED83" s="56"/>
      <c r="EE83" s="56"/>
      <c r="EF83" s="56"/>
      <c r="EG83" s="56"/>
      <c r="EH83" s="56"/>
      <c r="EI83" s="56"/>
      <c r="EJ83" s="56"/>
      <c r="EK83" s="56"/>
      <c r="EL83" s="56"/>
      <c r="EM83" s="56"/>
      <c r="EN83" s="56"/>
      <c r="EO83" s="56"/>
      <c r="EP83" s="56"/>
      <c r="EQ83" s="56"/>
      <c r="ER83" s="56"/>
      <c r="ES83" s="56"/>
      <c r="ET83" s="56"/>
      <c r="EU83" s="56"/>
      <c r="EV83" s="56"/>
      <c r="EW83" s="56"/>
      <c r="EX83" s="56"/>
      <c r="EY83" s="56"/>
      <c r="EZ83" s="56"/>
      <c r="FA83" s="56"/>
      <c r="FB83" s="56"/>
      <c r="FC83" s="56"/>
      <c r="FD83" s="56"/>
      <c r="FE83" s="56"/>
      <c r="FF83" s="56"/>
      <c r="FG83" s="56"/>
      <c r="FH83" s="56"/>
      <c r="FI83" s="56"/>
      <c r="FJ83" s="56"/>
      <c r="FK83" s="56"/>
      <c r="FL83" s="56"/>
      <c r="FM83" s="56"/>
      <c r="FN83" s="56"/>
      <c r="FO83" s="56"/>
      <c r="FP83" s="56"/>
      <c r="FQ83" s="56"/>
      <c r="FR83" s="56"/>
      <c r="FS83" s="56"/>
      <c r="FT83" s="56"/>
      <c r="FU83" s="56"/>
      <c r="FV83" s="56"/>
      <c r="FW83" s="56"/>
      <c r="FX83" s="56"/>
      <c r="FY83" s="56"/>
      <c r="FZ83" s="56"/>
      <c r="GA83" s="56"/>
      <c r="GB83" s="56"/>
      <c r="GC83" s="56"/>
      <c r="GD83" s="56"/>
      <c r="GE83" s="56"/>
      <c r="GF83" s="56"/>
      <c r="GG83" s="56"/>
      <c r="GH83" s="56"/>
      <c r="GI83" s="56"/>
      <c r="GJ83" s="56"/>
      <c r="GK83" s="56"/>
      <c r="GL83" s="56"/>
      <c r="GM83" s="56"/>
      <c r="GN83" s="56"/>
      <c r="GO83" s="56"/>
      <c r="GP83" s="56"/>
      <c r="GQ83" s="56"/>
      <c r="GR83" s="56"/>
      <c r="GS83" s="56"/>
      <c r="GT83" s="56"/>
      <c r="GU83" s="56"/>
      <c r="GV83" s="56"/>
      <c r="GW83" s="56"/>
      <c r="GX83" s="56"/>
      <c r="GY83" s="56"/>
      <c r="GZ83" s="56"/>
      <c r="HA83" s="56"/>
      <c r="HB83" s="56"/>
      <c r="HC83" s="56"/>
      <c r="HD83" s="56"/>
      <c r="HE83" s="56"/>
      <c r="HF83" s="56"/>
      <c r="HG83" s="56"/>
      <c r="HH83" s="56"/>
      <c r="HI83" s="56"/>
      <c r="HJ83" s="56"/>
      <c r="HK83" s="56"/>
      <c r="HL83" s="56"/>
      <c r="HM83" s="56"/>
      <c r="HN83" s="56"/>
      <c r="HO83" s="56"/>
      <c r="HP83" s="56"/>
      <c r="HQ83" s="56"/>
      <c r="HR83" s="56"/>
      <c r="HS83" s="56"/>
      <c r="HT83" s="56"/>
      <c r="HU83" s="56"/>
      <c r="HV83" s="56"/>
      <c r="HW83" s="56"/>
      <c r="HX83" s="56"/>
      <c r="HY83" s="56"/>
    </row>
    <row r="84" spans="1:233" ht="1.5" customHeight="1">
      <c r="A84" s="56"/>
      <c r="B84" s="56"/>
      <c r="C84" s="56"/>
      <c r="D84" s="56"/>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c r="AE84" s="56"/>
      <c r="AF84" s="56"/>
      <c r="AG84" s="56"/>
      <c r="AH84" s="56"/>
      <c r="AI84" s="56"/>
      <c r="AJ84" s="56"/>
      <c r="AK84" s="56"/>
      <c r="AL84" s="56"/>
      <c r="AM84" s="56"/>
      <c r="AN84" s="56"/>
      <c r="AO84" s="56"/>
      <c r="AP84" s="56"/>
      <c r="AQ84" s="56"/>
      <c r="AR84" s="56"/>
      <c r="AS84" s="56"/>
      <c r="AT84" s="56"/>
      <c r="AU84" s="56"/>
      <c r="AV84" s="56"/>
      <c r="AW84" s="56"/>
      <c r="AX84" s="56"/>
      <c r="AY84" s="56"/>
      <c r="AZ84" s="56"/>
      <c r="BA84" s="56"/>
      <c r="BB84" s="56"/>
      <c r="BC84" s="56"/>
      <c r="BD84" s="56"/>
      <c r="BE84" s="56"/>
      <c r="BF84" s="56"/>
      <c r="BG84" s="56"/>
      <c r="BH84" s="56"/>
      <c r="BI84" s="56"/>
      <c r="BJ84" s="56">
        <f t="shared" ref="BJ84" si="85">PB</f>
        <v>28000</v>
      </c>
      <c r="BK84" s="56">
        <f t="shared" ref="BK84:BK93" si="86">PB</f>
        <v>28000</v>
      </c>
      <c r="BL84" s="56">
        <f t="shared" si="69"/>
        <v>28000</v>
      </c>
      <c r="BM84" s="56">
        <f t="shared" si="67"/>
        <v>28000</v>
      </c>
      <c r="BN84" s="56">
        <f t="shared" si="64"/>
        <v>28000</v>
      </c>
      <c r="BO84" s="56">
        <f t="shared" si="58"/>
        <v>28000</v>
      </c>
      <c r="BP84" s="56">
        <f t="shared" si="58"/>
        <v>28000</v>
      </c>
      <c r="BQ84" s="56">
        <f t="shared" si="61"/>
        <v>28000</v>
      </c>
      <c r="BR84" s="56">
        <f t="shared" si="60"/>
        <v>28000</v>
      </c>
      <c r="BS84" s="56">
        <f t="shared" si="63"/>
        <v>28000</v>
      </c>
      <c r="BT84" s="56">
        <f t="shared" si="68"/>
        <v>28000</v>
      </c>
      <c r="BU84" s="56">
        <f t="shared" si="70"/>
        <v>28000</v>
      </c>
      <c r="BV84" s="56">
        <f t="shared" si="71"/>
        <v>28000</v>
      </c>
      <c r="BW84" s="56">
        <f t="shared" si="71"/>
        <v>28000</v>
      </c>
      <c r="BX84" s="56">
        <f t="shared" si="75"/>
        <v>28000</v>
      </c>
      <c r="BY84" s="56">
        <f t="shared" si="80"/>
        <v>28000</v>
      </c>
      <c r="BZ84" s="56">
        <f>PB</f>
        <v>28000</v>
      </c>
      <c r="CA84" s="56">
        <f>PB</f>
        <v>28000</v>
      </c>
      <c r="CB84" s="56">
        <f t="shared" si="50"/>
        <v>14000</v>
      </c>
      <c r="CC84" s="56">
        <f t="shared" si="52"/>
        <v>14000</v>
      </c>
      <c r="CD84" s="56">
        <f t="shared" si="52"/>
        <v>14000</v>
      </c>
      <c r="CE84" s="56">
        <f t="shared" si="51"/>
        <v>14000</v>
      </c>
      <c r="CF84" s="56">
        <f t="shared" si="51"/>
        <v>14000</v>
      </c>
      <c r="CG84" s="56">
        <f t="shared" si="82"/>
        <v>34000</v>
      </c>
      <c r="CH84" s="56">
        <f t="shared" si="76"/>
        <v>34000</v>
      </c>
      <c r="CI84" s="56">
        <f t="shared" si="76"/>
        <v>34000</v>
      </c>
      <c r="CJ84" s="56">
        <f t="shared" si="73"/>
        <v>34000</v>
      </c>
      <c r="CK84" s="56">
        <f t="shared" si="77"/>
        <v>34000</v>
      </c>
      <c r="CL84" s="56">
        <f t="shared" si="77"/>
        <v>34000</v>
      </c>
      <c r="CM84" s="56">
        <f t="shared" si="77"/>
        <v>34000</v>
      </c>
      <c r="CN84" s="56">
        <f t="shared" si="74"/>
        <v>34000</v>
      </c>
      <c r="CO84" s="56">
        <f t="shared" si="72"/>
        <v>34000</v>
      </c>
      <c r="CP84" s="56">
        <f t="shared" si="78"/>
        <v>34000</v>
      </c>
      <c r="CQ84" s="56">
        <f t="shared" si="83"/>
        <v>34000</v>
      </c>
      <c r="CR84" s="56">
        <f t="shared" si="84"/>
        <v>34000</v>
      </c>
      <c r="CS84" s="56">
        <f t="shared" si="84"/>
        <v>34000</v>
      </c>
      <c r="CT84" s="56">
        <f t="shared" ref="CT84:CU105" si="87">UT</f>
        <v>34000</v>
      </c>
      <c r="CU84" s="56"/>
      <c r="CV84" s="56"/>
      <c r="CW84" s="56"/>
      <c r="CX84" s="56"/>
      <c r="CY84" s="56"/>
      <c r="CZ84" s="56"/>
      <c r="DA84" s="56"/>
      <c r="DB84" s="56"/>
      <c r="DC84" s="56"/>
      <c r="DD84" s="56"/>
      <c r="DE84" s="56"/>
      <c r="DF84" s="56"/>
      <c r="DG84" s="56"/>
      <c r="DH84" s="56"/>
      <c r="DI84" s="56"/>
      <c r="DJ84" s="56"/>
      <c r="DK84" s="56"/>
      <c r="DL84" s="56"/>
      <c r="DM84" s="56"/>
      <c r="DN84" s="56"/>
      <c r="DO84" s="56"/>
      <c r="DP84" s="56"/>
      <c r="DQ84" s="56"/>
      <c r="DR84" s="56"/>
      <c r="DS84" s="56"/>
      <c r="DT84" s="56"/>
      <c r="DU84" s="56"/>
      <c r="DV84" s="56"/>
      <c r="DW84" s="56"/>
      <c r="DX84" s="56"/>
      <c r="DY84" s="56"/>
      <c r="DZ84" s="56"/>
      <c r="EA84" s="56"/>
      <c r="EB84" s="56"/>
      <c r="EC84" s="56"/>
      <c r="ED84" s="56"/>
      <c r="EE84" s="56"/>
      <c r="EF84" s="56"/>
      <c r="EG84" s="56"/>
      <c r="EH84" s="56"/>
      <c r="EI84" s="56"/>
      <c r="EJ84" s="56"/>
      <c r="EK84" s="56"/>
      <c r="EL84" s="56"/>
      <c r="EM84" s="56"/>
      <c r="EN84" s="56"/>
      <c r="EO84" s="56"/>
      <c r="EP84" s="56"/>
      <c r="EQ84" s="56"/>
      <c r="ER84" s="56"/>
      <c r="ES84" s="56"/>
      <c r="ET84" s="56"/>
      <c r="EU84" s="56"/>
      <c r="EV84" s="56"/>
      <c r="EW84" s="56"/>
      <c r="EX84" s="56"/>
      <c r="EY84" s="56"/>
      <c r="EZ84" s="56"/>
      <c r="FA84" s="56"/>
      <c r="FB84" s="56"/>
      <c r="FC84" s="56"/>
      <c r="FD84" s="56"/>
      <c r="FE84" s="56"/>
      <c r="FF84" s="56"/>
      <c r="FG84" s="56"/>
      <c r="FH84" s="56"/>
      <c r="FI84" s="56"/>
      <c r="FJ84" s="56"/>
      <c r="FK84" s="56"/>
      <c r="FL84" s="56"/>
      <c r="FM84" s="56"/>
      <c r="FN84" s="56"/>
      <c r="FO84" s="56"/>
      <c r="FP84" s="56"/>
      <c r="FQ84" s="56"/>
      <c r="FR84" s="56"/>
      <c r="FS84" s="56"/>
      <c r="FT84" s="56"/>
      <c r="FU84" s="56"/>
      <c r="FV84" s="56"/>
      <c r="FW84" s="56"/>
      <c r="FX84" s="56"/>
      <c r="FY84" s="56"/>
      <c r="FZ84" s="56"/>
      <c r="GA84" s="56"/>
      <c r="GB84" s="56"/>
      <c r="GC84" s="56"/>
      <c r="GD84" s="56"/>
      <c r="GE84" s="56"/>
      <c r="GF84" s="56"/>
      <c r="GG84" s="56"/>
      <c r="GH84" s="56"/>
      <c r="GI84" s="56"/>
      <c r="GJ84" s="56"/>
      <c r="GK84" s="56"/>
      <c r="GL84" s="56"/>
      <c r="GM84" s="56"/>
      <c r="GN84" s="56"/>
      <c r="GO84" s="56"/>
      <c r="GP84" s="56"/>
      <c r="GQ84" s="56"/>
      <c r="GR84" s="56"/>
      <c r="GS84" s="56"/>
      <c r="GT84" s="56"/>
      <c r="GU84" s="56"/>
      <c r="GV84" s="56"/>
      <c r="GW84" s="56"/>
      <c r="GX84" s="56"/>
      <c r="GY84" s="56"/>
      <c r="GZ84" s="56"/>
      <c r="HA84" s="56"/>
      <c r="HB84" s="56"/>
      <c r="HC84" s="56"/>
      <c r="HD84" s="56"/>
      <c r="HE84" s="56"/>
      <c r="HF84" s="56"/>
      <c r="HG84" s="56"/>
      <c r="HH84" s="56"/>
      <c r="HI84" s="56"/>
      <c r="HJ84" s="56"/>
      <c r="HK84" s="56"/>
      <c r="HL84" s="56"/>
      <c r="HM84" s="56"/>
      <c r="HN84" s="56"/>
      <c r="HO84" s="56"/>
      <c r="HP84" s="56"/>
      <c r="HQ84" s="56"/>
      <c r="HR84" s="56"/>
      <c r="HS84" s="56"/>
      <c r="HT84" s="56"/>
      <c r="HU84" s="56"/>
      <c r="HV84" s="56"/>
      <c r="HW84" s="56"/>
      <c r="HX84" s="56"/>
      <c r="HY84" s="56"/>
    </row>
    <row r="85" spans="1:233" ht="1.5" customHeight="1">
      <c r="A85" s="56"/>
      <c r="B85" s="56"/>
      <c r="C85" s="56"/>
      <c r="D85" s="56"/>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c r="AE85" s="56"/>
      <c r="AF85" s="56"/>
      <c r="AG85" s="56"/>
      <c r="AH85" s="56"/>
      <c r="AI85" s="56"/>
      <c r="AJ85" s="56"/>
      <c r="AK85" s="56"/>
      <c r="AL85" s="56"/>
      <c r="AM85" s="56"/>
      <c r="AN85" s="56"/>
      <c r="AO85" s="56"/>
      <c r="AP85" s="56"/>
      <c r="AQ85" s="56"/>
      <c r="AR85" s="56"/>
      <c r="AS85" s="56"/>
      <c r="AT85" s="56"/>
      <c r="AU85" s="56"/>
      <c r="AV85" s="56"/>
      <c r="AW85" s="56"/>
      <c r="AX85" s="56"/>
      <c r="AY85" s="56"/>
      <c r="AZ85" s="56"/>
      <c r="BA85" s="56"/>
      <c r="BB85" s="56"/>
      <c r="BC85" s="56"/>
      <c r="BD85" s="56"/>
      <c r="BE85" s="56"/>
      <c r="BF85" s="56"/>
      <c r="BG85" s="56"/>
      <c r="BH85" s="56"/>
      <c r="BI85" s="56">
        <f t="shared" ref="BI85:BJ86" si="88">PB</f>
        <v>28000</v>
      </c>
      <c r="BJ85" s="56">
        <f t="shared" si="88"/>
        <v>28000</v>
      </c>
      <c r="BK85" s="56">
        <f t="shared" si="86"/>
        <v>28000</v>
      </c>
      <c r="BL85" s="56">
        <f t="shared" si="69"/>
        <v>28000</v>
      </c>
      <c r="BM85" s="56">
        <f t="shared" si="67"/>
        <v>28000</v>
      </c>
      <c r="BN85" s="56">
        <f t="shared" si="64"/>
        <v>28000</v>
      </c>
      <c r="BO85" s="56">
        <f t="shared" si="58"/>
        <v>28000</v>
      </c>
      <c r="BP85" s="56">
        <f t="shared" si="58"/>
        <v>28000</v>
      </c>
      <c r="BQ85" s="56">
        <f t="shared" si="61"/>
        <v>28000</v>
      </c>
      <c r="BR85" s="56">
        <f t="shared" si="60"/>
        <v>28000</v>
      </c>
      <c r="BS85" s="56">
        <f t="shared" si="63"/>
        <v>28000</v>
      </c>
      <c r="BT85" s="56">
        <f t="shared" si="68"/>
        <v>28000</v>
      </c>
      <c r="BU85" s="56">
        <f t="shared" si="70"/>
        <v>28000</v>
      </c>
      <c r="BV85" s="56">
        <f t="shared" si="71"/>
        <v>28000</v>
      </c>
      <c r="BW85" s="56">
        <f t="shared" si="71"/>
        <v>28000</v>
      </c>
      <c r="BX85" s="56">
        <f t="shared" si="75"/>
        <v>28000</v>
      </c>
      <c r="BY85" s="56">
        <f t="shared" si="80"/>
        <v>28000</v>
      </c>
      <c r="BZ85" s="56">
        <f t="shared" ref="BZ85:CA89" si="89">CH</f>
        <v>6000</v>
      </c>
      <c r="CA85" s="56">
        <f t="shared" si="89"/>
        <v>6000</v>
      </c>
      <c r="CB85" s="56">
        <f t="shared" ref="CB85:CB97" si="90">HR</f>
        <v>13000</v>
      </c>
      <c r="CC85" s="56">
        <f t="shared" si="52"/>
        <v>14000</v>
      </c>
      <c r="CD85" s="56">
        <f t="shared" si="52"/>
        <v>14000</v>
      </c>
      <c r="CE85" s="56">
        <f t="shared" si="51"/>
        <v>14000</v>
      </c>
      <c r="CF85" s="56">
        <f t="shared" si="51"/>
        <v>14000</v>
      </c>
      <c r="CG85" s="56">
        <f t="shared" si="82"/>
        <v>34000</v>
      </c>
      <c r="CH85" s="56">
        <f t="shared" si="76"/>
        <v>34000</v>
      </c>
      <c r="CI85" s="56">
        <f t="shared" si="76"/>
        <v>34000</v>
      </c>
      <c r="CJ85" s="56">
        <f t="shared" si="73"/>
        <v>34000</v>
      </c>
      <c r="CK85" s="56">
        <f t="shared" si="77"/>
        <v>34000</v>
      </c>
      <c r="CL85" s="56">
        <f t="shared" si="77"/>
        <v>34000</v>
      </c>
      <c r="CM85" s="56">
        <f t="shared" si="77"/>
        <v>34000</v>
      </c>
      <c r="CN85" s="56">
        <f t="shared" si="74"/>
        <v>34000</v>
      </c>
      <c r="CO85" s="56">
        <f t="shared" si="72"/>
        <v>34000</v>
      </c>
      <c r="CP85" s="56">
        <f t="shared" si="78"/>
        <v>34000</v>
      </c>
      <c r="CQ85" s="56">
        <f t="shared" si="83"/>
        <v>34000</v>
      </c>
      <c r="CR85" s="56">
        <f t="shared" si="84"/>
        <v>34000</v>
      </c>
      <c r="CS85" s="56">
        <f t="shared" si="84"/>
        <v>34000</v>
      </c>
      <c r="CT85" s="56">
        <f t="shared" si="87"/>
        <v>34000</v>
      </c>
      <c r="CU85" s="56">
        <f t="shared" ref="CU85:CV104" si="91">UT</f>
        <v>34000</v>
      </c>
      <c r="CV85" s="56"/>
      <c r="CW85" s="56"/>
      <c r="CX85" s="56"/>
      <c r="CY85" s="56"/>
      <c r="CZ85" s="56"/>
      <c r="DA85" s="56"/>
      <c r="DB85" s="56"/>
      <c r="DC85" s="56"/>
      <c r="DD85" s="56"/>
      <c r="DE85" s="56"/>
      <c r="DF85" s="56"/>
      <c r="DG85" s="56"/>
      <c r="DH85" s="56"/>
      <c r="DI85" s="56"/>
      <c r="DJ85" s="56"/>
      <c r="DK85" s="56"/>
      <c r="DL85" s="56"/>
      <c r="DM85" s="56"/>
      <c r="DN85" s="56"/>
      <c r="DO85" s="56"/>
      <c r="DP85" s="56"/>
      <c r="DQ85" s="56"/>
      <c r="DR85" s="56"/>
      <c r="DS85" s="56"/>
      <c r="DT85" s="56"/>
      <c r="DU85" s="56"/>
      <c r="DV85" s="56"/>
      <c r="DW85" s="56"/>
      <c r="DX85" s="56"/>
      <c r="DY85" s="56"/>
      <c r="DZ85" s="56"/>
      <c r="EA85" s="56"/>
      <c r="EB85" s="56"/>
      <c r="EC85" s="56"/>
      <c r="ED85" s="56"/>
      <c r="EE85" s="56"/>
      <c r="EF85" s="56"/>
      <c r="EG85" s="56"/>
      <c r="EH85" s="56"/>
      <c r="EI85" s="56"/>
      <c r="EJ85" s="56"/>
      <c r="EK85" s="56"/>
      <c r="EL85" s="56"/>
      <c r="EM85" s="56"/>
      <c r="EN85" s="56"/>
      <c r="EO85" s="56"/>
      <c r="EP85" s="56"/>
      <c r="EQ85" s="56"/>
      <c r="ER85" s="56"/>
      <c r="ES85" s="56"/>
      <c r="ET85" s="56"/>
      <c r="EU85" s="56"/>
      <c r="EV85" s="56"/>
      <c r="EW85" s="56"/>
      <c r="EX85" s="56"/>
      <c r="EY85" s="56"/>
      <c r="EZ85" s="56"/>
      <c r="FA85" s="56"/>
      <c r="FB85" s="56"/>
      <c r="FC85" s="56"/>
      <c r="FD85" s="56"/>
      <c r="FE85" s="56"/>
      <c r="FF85" s="56"/>
      <c r="FG85" s="56"/>
      <c r="FH85" s="56"/>
      <c r="FI85" s="56"/>
      <c r="FJ85" s="56"/>
      <c r="FK85" s="56"/>
      <c r="FL85" s="56"/>
      <c r="FM85" s="56"/>
      <c r="FN85" s="56"/>
      <c r="FO85" s="56"/>
      <c r="FP85" s="56"/>
      <c r="FQ85" s="56"/>
      <c r="FR85" s="56"/>
      <c r="FS85" s="56"/>
      <c r="FT85" s="56"/>
      <c r="FU85" s="56"/>
      <c r="FV85" s="56"/>
      <c r="FW85" s="56"/>
      <c r="FX85" s="56"/>
      <c r="FY85" s="56"/>
      <c r="FZ85" s="56"/>
      <c r="GA85" s="56"/>
      <c r="GB85" s="56"/>
      <c r="GC85" s="56"/>
      <c r="GD85" s="56"/>
      <c r="GE85" s="56"/>
      <c r="GF85" s="56"/>
      <c r="GG85" s="56"/>
      <c r="GH85" s="56"/>
      <c r="GI85" s="56"/>
      <c r="GJ85" s="56"/>
      <c r="GK85" s="56"/>
      <c r="GL85" s="56"/>
      <c r="GM85" s="56"/>
      <c r="GN85" s="56"/>
      <c r="GO85" s="56"/>
      <c r="GP85" s="56"/>
      <c r="GQ85" s="56"/>
      <c r="GR85" s="56"/>
      <c r="GS85" s="56"/>
      <c r="GT85" s="56"/>
      <c r="GU85" s="56"/>
      <c r="GV85" s="56"/>
      <c r="GW85" s="56"/>
      <c r="GX85" s="56"/>
      <c r="GY85" s="56"/>
      <c r="GZ85" s="56"/>
      <c r="HA85" s="56"/>
      <c r="HB85" s="56"/>
      <c r="HC85" s="56"/>
      <c r="HD85" s="56"/>
      <c r="HE85" s="56"/>
      <c r="HF85" s="56"/>
      <c r="HG85" s="56"/>
      <c r="HH85" s="56"/>
      <c r="HI85" s="56"/>
      <c r="HJ85" s="56"/>
      <c r="HK85" s="56"/>
      <c r="HL85" s="56"/>
      <c r="HM85" s="56"/>
      <c r="HN85" s="56"/>
      <c r="HO85" s="56"/>
      <c r="HP85" s="56"/>
      <c r="HQ85" s="56"/>
      <c r="HR85" s="56"/>
      <c r="HS85" s="56"/>
      <c r="HT85" s="56"/>
      <c r="HU85" s="56"/>
      <c r="HV85" s="56"/>
      <c r="HW85" s="56"/>
      <c r="HX85" s="56"/>
      <c r="HY85" s="56"/>
    </row>
    <row r="86" spans="1:233" ht="1.5" customHeight="1">
      <c r="A86" s="56"/>
      <c r="B86" s="56"/>
      <c r="C86" s="56"/>
      <c r="D86" s="56"/>
      <c r="E86" s="56"/>
      <c r="F86" s="56"/>
      <c r="G86" s="56"/>
      <c r="H86" s="56"/>
      <c r="I86" s="56"/>
      <c r="J86" s="56"/>
      <c r="K86" s="56"/>
      <c r="L86" s="56"/>
      <c r="M86" s="56"/>
      <c r="N86" s="56"/>
      <c r="O86" s="56"/>
      <c r="P86" s="56"/>
      <c r="Q86" s="56"/>
      <c r="R86" s="56"/>
      <c r="S86" s="56"/>
      <c r="T86" s="56"/>
      <c r="U86" s="56"/>
      <c r="V86" s="56"/>
      <c r="W86" s="56"/>
      <c r="X86" s="56"/>
      <c r="Y86" s="56"/>
      <c r="Z86" s="56"/>
      <c r="AA86" s="56"/>
      <c r="AB86" s="56"/>
      <c r="AC86" s="56"/>
      <c r="AD86" s="56"/>
      <c r="AE86" s="56"/>
      <c r="AF86" s="56"/>
      <c r="AG86" s="56"/>
      <c r="AH86" s="56"/>
      <c r="AI86" s="56"/>
      <c r="AJ86" s="56"/>
      <c r="AK86" s="56"/>
      <c r="AL86" s="56"/>
      <c r="AM86" s="56"/>
      <c r="AN86" s="56"/>
      <c r="AO86" s="56"/>
      <c r="AP86" s="56"/>
      <c r="AQ86" s="56"/>
      <c r="AR86" s="56"/>
      <c r="AS86" s="56"/>
      <c r="AT86" s="56"/>
      <c r="AU86" s="56"/>
      <c r="AV86" s="56"/>
      <c r="AW86" s="56"/>
      <c r="AX86" s="56"/>
      <c r="AY86" s="56"/>
      <c r="AZ86" s="56"/>
      <c r="BA86" s="56"/>
      <c r="BB86" s="56"/>
      <c r="BC86" s="56"/>
      <c r="BD86" s="56"/>
      <c r="BE86" s="56"/>
      <c r="BF86" s="56"/>
      <c r="BG86" s="56"/>
      <c r="BH86" s="56"/>
      <c r="BI86" s="56">
        <f t="shared" si="88"/>
        <v>28000</v>
      </c>
      <c r="BJ86" s="56">
        <f t="shared" si="88"/>
        <v>28000</v>
      </c>
      <c r="BK86" s="56">
        <f t="shared" si="86"/>
        <v>28000</v>
      </c>
      <c r="BL86" s="56">
        <f t="shared" si="69"/>
        <v>28000</v>
      </c>
      <c r="BM86" s="56">
        <f t="shared" si="67"/>
        <v>28000</v>
      </c>
      <c r="BN86" s="56">
        <f t="shared" si="64"/>
        <v>28000</v>
      </c>
      <c r="BO86" s="56">
        <f t="shared" si="58"/>
        <v>28000</v>
      </c>
      <c r="BP86" s="56">
        <f t="shared" si="58"/>
        <v>28000</v>
      </c>
      <c r="BQ86" s="56">
        <f t="shared" si="61"/>
        <v>28000</v>
      </c>
      <c r="BR86" s="56">
        <f t="shared" si="60"/>
        <v>28000</v>
      </c>
      <c r="BS86" s="56">
        <f t="shared" si="63"/>
        <v>28000</v>
      </c>
      <c r="BT86" s="56">
        <f t="shared" si="68"/>
        <v>28000</v>
      </c>
      <c r="BU86" s="56">
        <f t="shared" si="70"/>
        <v>28000</v>
      </c>
      <c r="BV86" s="56">
        <f t="shared" si="71"/>
        <v>28000</v>
      </c>
      <c r="BW86" s="56">
        <f t="shared" si="71"/>
        <v>28000</v>
      </c>
      <c r="BX86" s="56">
        <f t="shared" si="75"/>
        <v>28000</v>
      </c>
      <c r="BY86" s="56">
        <f t="shared" si="80"/>
        <v>28000</v>
      </c>
      <c r="BZ86" s="56">
        <f t="shared" si="89"/>
        <v>6000</v>
      </c>
      <c r="CA86" s="56">
        <f t="shared" si="89"/>
        <v>6000</v>
      </c>
      <c r="CB86" s="56">
        <f t="shared" si="90"/>
        <v>13000</v>
      </c>
      <c r="CC86" s="56">
        <f t="shared" si="52"/>
        <v>14000</v>
      </c>
      <c r="CD86" s="56">
        <f t="shared" si="52"/>
        <v>14000</v>
      </c>
      <c r="CE86" s="56">
        <f t="shared" si="51"/>
        <v>14000</v>
      </c>
      <c r="CF86" s="56">
        <f t="shared" si="51"/>
        <v>14000</v>
      </c>
      <c r="CG86" s="56">
        <f t="shared" si="82"/>
        <v>34000</v>
      </c>
      <c r="CH86" s="56">
        <f t="shared" si="76"/>
        <v>34000</v>
      </c>
      <c r="CI86" s="56">
        <f t="shared" si="76"/>
        <v>34000</v>
      </c>
      <c r="CJ86" s="56">
        <f t="shared" si="73"/>
        <v>34000</v>
      </c>
      <c r="CK86" s="56">
        <f t="shared" si="77"/>
        <v>34000</v>
      </c>
      <c r="CL86" s="56">
        <f t="shared" si="77"/>
        <v>34000</v>
      </c>
      <c r="CM86" s="56">
        <f t="shared" si="77"/>
        <v>34000</v>
      </c>
      <c r="CN86" s="56">
        <f t="shared" si="74"/>
        <v>34000</v>
      </c>
      <c r="CO86" s="56">
        <f t="shared" si="72"/>
        <v>34000</v>
      </c>
      <c r="CP86" s="56">
        <f t="shared" si="78"/>
        <v>34000</v>
      </c>
      <c r="CQ86" s="56">
        <f t="shared" si="83"/>
        <v>34000</v>
      </c>
      <c r="CR86" s="56">
        <f t="shared" si="84"/>
        <v>34000</v>
      </c>
      <c r="CS86" s="56">
        <f t="shared" si="84"/>
        <v>34000</v>
      </c>
      <c r="CT86" s="56">
        <f t="shared" si="87"/>
        <v>34000</v>
      </c>
      <c r="CU86" s="56">
        <f t="shared" si="91"/>
        <v>34000</v>
      </c>
      <c r="CV86" s="56"/>
      <c r="CW86" s="56"/>
      <c r="CX86" s="56"/>
      <c r="CY86" s="56"/>
      <c r="CZ86" s="56"/>
      <c r="DA86" s="56"/>
      <c r="DB86" s="56"/>
      <c r="DC86" s="56"/>
      <c r="DD86" s="56"/>
      <c r="DE86" s="56"/>
      <c r="DF86" s="56"/>
      <c r="DG86" s="56"/>
      <c r="DH86" s="56"/>
      <c r="DI86" s="56"/>
      <c r="DJ86" s="56"/>
      <c r="DK86" s="56"/>
      <c r="DL86" s="56"/>
      <c r="DM86" s="56"/>
      <c r="DN86" s="56"/>
      <c r="DO86" s="56"/>
      <c r="DP86" s="56"/>
      <c r="DQ86" s="56"/>
      <c r="DR86" s="56"/>
      <c r="DS86" s="56"/>
      <c r="DT86" s="56"/>
      <c r="DU86" s="56"/>
      <c r="DV86" s="56"/>
      <c r="DW86" s="56"/>
      <c r="DX86" s="56"/>
      <c r="DY86" s="56"/>
      <c r="DZ86" s="56"/>
      <c r="EA86" s="56"/>
      <c r="EB86" s="56"/>
      <c r="EC86" s="56"/>
      <c r="ED86" s="56"/>
      <c r="EE86" s="56"/>
      <c r="EF86" s="56"/>
      <c r="EG86" s="56"/>
      <c r="EH86" s="56"/>
      <c r="EI86" s="56"/>
      <c r="EJ86" s="56"/>
      <c r="EK86" s="56"/>
      <c r="EL86" s="56"/>
      <c r="EM86" s="56"/>
      <c r="EN86" s="56"/>
      <c r="EO86" s="56"/>
      <c r="EP86" s="56"/>
      <c r="EQ86" s="56"/>
      <c r="ER86" s="56"/>
      <c r="ES86" s="56"/>
      <c r="ET86" s="56"/>
      <c r="EU86" s="56"/>
      <c r="EV86" s="56"/>
      <c r="EW86" s="56"/>
      <c r="EX86" s="56"/>
      <c r="EY86" s="56"/>
      <c r="EZ86" s="56"/>
      <c r="FA86" s="56"/>
      <c r="FB86" s="56"/>
      <c r="FC86" s="56"/>
      <c r="FD86" s="56"/>
      <c r="FE86" s="56"/>
      <c r="FF86" s="56"/>
      <c r="FG86" s="56"/>
      <c r="FH86" s="56"/>
      <c r="FI86" s="56"/>
      <c r="FJ86" s="56"/>
      <c r="FK86" s="56"/>
      <c r="FL86" s="56"/>
      <c r="FM86" s="56"/>
      <c r="FN86" s="56"/>
      <c r="FO86" s="56"/>
      <c r="FP86" s="56"/>
      <c r="FQ86" s="56"/>
      <c r="FR86" s="56"/>
      <c r="FS86" s="56"/>
      <c r="FT86" s="56"/>
      <c r="FU86" s="56"/>
      <c r="FV86" s="56"/>
      <c r="FW86" s="56"/>
      <c r="FX86" s="56"/>
      <c r="FY86" s="56"/>
      <c r="FZ86" s="56"/>
      <c r="GA86" s="56"/>
      <c r="GB86" s="56"/>
      <c r="GC86" s="56"/>
      <c r="GD86" s="56"/>
      <c r="GE86" s="56"/>
      <c r="GF86" s="56"/>
      <c r="GG86" s="56"/>
      <c r="GH86" s="56"/>
      <c r="GI86" s="56"/>
      <c r="GJ86" s="56"/>
      <c r="GK86" s="56"/>
      <c r="GL86" s="56"/>
      <c r="GM86" s="56"/>
      <c r="GN86" s="56"/>
      <c r="GO86" s="56"/>
      <c r="GP86" s="56"/>
      <c r="GQ86" s="56"/>
      <c r="GR86" s="56"/>
      <c r="GS86" s="56"/>
      <c r="GT86" s="56"/>
      <c r="GU86" s="56"/>
      <c r="GV86" s="56"/>
      <c r="GW86" s="56"/>
      <c r="GX86" s="56"/>
      <c r="GY86" s="56"/>
      <c r="GZ86" s="56"/>
      <c r="HA86" s="56"/>
      <c r="HB86" s="56"/>
      <c r="HC86" s="56"/>
      <c r="HD86" s="56"/>
      <c r="HE86" s="56"/>
      <c r="HF86" s="56"/>
      <c r="HG86" s="56"/>
      <c r="HH86" s="56"/>
      <c r="HI86" s="56"/>
      <c r="HJ86" s="56"/>
      <c r="HK86" s="56"/>
      <c r="HL86" s="56"/>
      <c r="HM86" s="56"/>
      <c r="HN86" s="56"/>
      <c r="HO86" s="56"/>
      <c r="HP86" s="56"/>
      <c r="HQ86" s="56"/>
      <c r="HR86" s="56"/>
      <c r="HS86" s="56"/>
      <c r="HT86" s="56"/>
      <c r="HU86" s="56"/>
      <c r="HV86" s="56"/>
      <c r="HW86" s="56"/>
      <c r="HX86" s="56"/>
      <c r="HY86" s="56"/>
    </row>
    <row r="87" spans="1:233" ht="1.5" customHeight="1">
      <c r="A87" s="56"/>
      <c r="B87" s="56"/>
      <c r="C87" s="56"/>
      <c r="D87" s="56"/>
      <c r="E87" s="56"/>
      <c r="F87" s="56"/>
      <c r="G87" s="56"/>
      <c r="H87" s="56"/>
      <c r="I87" s="56"/>
      <c r="J87" s="56"/>
      <c r="K87" s="56"/>
      <c r="L87" s="56"/>
      <c r="M87" s="56"/>
      <c r="N87" s="56"/>
      <c r="O87" s="56"/>
      <c r="P87" s="56"/>
      <c r="Q87" s="56"/>
      <c r="R87" s="56"/>
      <c r="S87" s="56"/>
      <c r="T87" s="56"/>
      <c r="U87" s="56"/>
      <c r="V87" s="56"/>
      <c r="W87" s="56"/>
      <c r="X87" s="56"/>
      <c r="Y87" s="56"/>
      <c r="Z87" s="56"/>
      <c r="AA87" s="56"/>
      <c r="AB87" s="56"/>
      <c r="AC87" s="56"/>
      <c r="AD87" s="56"/>
      <c r="AE87" s="56"/>
      <c r="AF87" s="56"/>
      <c r="AG87" s="56"/>
      <c r="AH87" s="56"/>
      <c r="AI87" s="56"/>
      <c r="AJ87" s="56"/>
      <c r="AK87" s="56"/>
      <c r="AL87" s="56"/>
      <c r="AM87" s="56"/>
      <c r="AN87" s="56"/>
      <c r="AO87" s="56"/>
      <c r="AP87" s="56"/>
      <c r="AQ87" s="56"/>
      <c r="AR87" s="56"/>
      <c r="AS87" s="56"/>
      <c r="AT87" s="56"/>
      <c r="AU87" s="56"/>
      <c r="AV87" s="56"/>
      <c r="AW87" s="56"/>
      <c r="AX87" s="56"/>
      <c r="AY87" s="56"/>
      <c r="AZ87" s="56"/>
      <c r="BA87" s="56"/>
      <c r="BB87" s="56"/>
      <c r="BC87" s="56"/>
      <c r="BD87" s="56"/>
      <c r="BE87" s="56"/>
      <c r="BF87" s="56"/>
      <c r="BG87" s="56"/>
      <c r="BH87" s="56">
        <f t="shared" ref="BH87:BI93" si="92">PB</f>
        <v>28000</v>
      </c>
      <c r="BI87" s="56">
        <f t="shared" si="92"/>
        <v>28000</v>
      </c>
      <c r="BJ87" s="56">
        <f t="shared" ref="BJ87:BJ93" si="93">PB</f>
        <v>28000</v>
      </c>
      <c r="BK87" s="56">
        <f t="shared" si="86"/>
        <v>28000</v>
      </c>
      <c r="BL87" s="56">
        <f t="shared" si="69"/>
        <v>28000</v>
      </c>
      <c r="BM87" s="56">
        <f t="shared" si="67"/>
        <v>28000</v>
      </c>
      <c r="BN87" s="56">
        <f t="shared" si="64"/>
        <v>28000</v>
      </c>
      <c r="BO87" s="56">
        <f t="shared" si="58"/>
        <v>28000</v>
      </c>
      <c r="BP87" s="56">
        <f t="shared" si="58"/>
        <v>28000</v>
      </c>
      <c r="BQ87" s="56">
        <f t="shared" si="61"/>
        <v>28000</v>
      </c>
      <c r="BR87" s="56">
        <f t="shared" si="60"/>
        <v>28000</v>
      </c>
      <c r="BS87" s="56">
        <f t="shared" si="63"/>
        <v>28000</v>
      </c>
      <c r="BT87" s="56">
        <f t="shared" si="68"/>
        <v>28000</v>
      </c>
      <c r="BU87" s="56">
        <f t="shared" si="70"/>
        <v>28000</v>
      </c>
      <c r="BV87" s="56">
        <f t="shared" si="71"/>
        <v>28000</v>
      </c>
      <c r="BW87" s="56">
        <f t="shared" si="71"/>
        <v>28000</v>
      </c>
      <c r="BX87" s="56">
        <f t="shared" si="75"/>
        <v>28000</v>
      </c>
      <c r="BY87" s="56">
        <f t="shared" si="80"/>
        <v>28000</v>
      </c>
      <c r="BZ87" s="56">
        <f t="shared" si="89"/>
        <v>6000</v>
      </c>
      <c r="CA87" s="56">
        <f t="shared" si="89"/>
        <v>6000</v>
      </c>
      <c r="CB87" s="56">
        <f t="shared" si="90"/>
        <v>13000</v>
      </c>
      <c r="CC87" s="56">
        <f t="shared" si="52"/>
        <v>14000</v>
      </c>
      <c r="CD87" s="56">
        <f t="shared" si="52"/>
        <v>14000</v>
      </c>
      <c r="CE87" s="56">
        <f t="shared" si="51"/>
        <v>14000</v>
      </c>
      <c r="CF87" s="56">
        <f t="shared" si="51"/>
        <v>14000</v>
      </c>
      <c r="CG87" s="56">
        <f t="shared" si="82"/>
        <v>34000</v>
      </c>
      <c r="CH87" s="56">
        <f t="shared" si="76"/>
        <v>34000</v>
      </c>
      <c r="CI87" s="56">
        <f t="shared" si="76"/>
        <v>34000</v>
      </c>
      <c r="CJ87" s="56">
        <f t="shared" si="73"/>
        <v>34000</v>
      </c>
      <c r="CK87" s="56">
        <f t="shared" si="77"/>
        <v>34000</v>
      </c>
      <c r="CL87" s="56">
        <f t="shared" si="77"/>
        <v>34000</v>
      </c>
      <c r="CM87" s="56">
        <f t="shared" si="77"/>
        <v>34000</v>
      </c>
      <c r="CN87" s="56">
        <f t="shared" si="74"/>
        <v>34000</v>
      </c>
      <c r="CO87" s="56">
        <f t="shared" si="72"/>
        <v>34000</v>
      </c>
      <c r="CP87" s="56">
        <f t="shared" si="78"/>
        <v>34000</v>
      </c>
      <c r="CQ87" s="56">
        <f t="shared" si="83"/>
        <v>34000</v>
      </c>
      <c r="CR87" s="56">
        <f t="shared" si="84"/>
        <v>34000</v>
      </c>
      <c r="CS87" s="56">
        <f t="shared" si="84"/>
        <v>34000</v>
      </c>
      <c r="CT87" s="56">
        <f t="shared" si="87"/>
        <v>34000</v>
      </c>
      <c r="CU87" s="56">
        <f t="shared" si="91"/>
        <v>34000</v>
      </c>
      <c r="CV87" s="56">
        <f t="shared" ref="CV87:CV101" si="94">UT</f>
        <v>34000</v>
      </c>
      <c r="CW87" s="56"/>
      <c r="CX87" s="56"/>
      <c r="CY87" s="56"/>
      <c r="CZ87" s="56"/>
      <c r="DA87" s="56"/>
      <c r="DB87" s="56"/>
      <c r="DC87" s="56"/>
      <c r="DD87" s="56"/>
      <c r="DE87" s="56"/>
      <c r="DF87" s="56"/>
      <c r="DG87" s="56"/>
      <c r="DH87" s="56"/>
      <c r="DI87" s="56"/>
      <c r="DJ87" s="56"/>
      <c r="DK87" s="56"/>
      <c r="DL87" s="56"/>
      <c r="DM87" s="56"/>
      <c r="DN87" s="56"/>
      <c r="DO87" s="56"/>
      <c r="DP87" s="56"/>
      <c r="DQ87" s="56"/>
      <c r="DR87" s="56"/>
      <c r="DS87" s="56"/>
      <c r="DT87" s="56"/>
      <c r="DU87" s="56"/>
      <c r="DV87" s="56"/>
      <c r="DW87" s="56"/>
      <c r="DX87" s="56"/>
      <c r="DY87" s="56"/>
      <c r="DZ87" s="56"/>
      <c r="EA87" s="56"/>
      <c r="EB87" s="56"/>
      <c r="EC87" s="56"/>
      <c r="ED87" s="56"/>
      <c r="EE87" s="56"/>
      <c r="EF87" s="56"/>
      <c r="EG87" s="56"/>
      <c r="EH87" s="56"/>
      <c r="EI87" s="56"/>
      <c r="EJ87" s="56"/>
      <c r="EK87" s="56"/>
      <c r="EL87" s="56"/>
      <c r="EM87" s="56"/>
      <c r="EN87" s="56"/>
      <c r="EO87" s="56"/>
      <c r="EP87" s="56"/>
      <c r="EQ87" s="56"/>
      <c r="ER87" s="56"/>
      <c r="ES87" s="56"/>
      <c r="ET87" s="56"/>
      <c r="EU87" s="56"/>
      <c r="EV87" s="56"/>
      <c r="EW87" s="56"/>
      <c r="EX87" s="56"/>
      <c r="EY87" s="56"/>
      <c r="EZ87" s="56"/>
      <c r="FA87" s="56"/>
      <c r="FB87" s="56"/>
      <c r="FC87" s="56"/>
      <c r="FD87" s="56"/>
      <c r="FE87" s="56"/>
      <c r="FF87" s="56"/>
      <c r="FG87" s="56"/>
      <c r="FH87" s="56"/>
      <c r="FI87" s="56"/>
      <c r="FJ87" s="56"/>
      <c r="FK87" s="56"/>
      <c r="FL87" s="56"/>
      <c r="FM87" s="56"/>
      <c r="FN87" s="56"/>
      <c r="FO87" s="56"/>
      <c r="FP87" s="56"/>
      <c r="FQ87" s="56"/>
      <c r="FR87" s="56"/>
      <c r="FS87" s="56"/>
      <c r="FT87" s="56"/>
      <c r="FU87" s="56"/>
      <c r="FV87" s="56"/>
      <c r="FW87" s="56"/>
      <c r="FX87" s="56"/>
      <c r="FY87" s="56"/>
      <c r="FZ87" s="56"/>
      <c r="GA87" s="56"/>
      <c r="GB87" s="56"/>
      <c r="GC87" s="56"/>
      <c r="GD87" s="56"/>
      <c r="GE87" s="56"/>
      <c r="GF87" s="56"/>
      <c r="GG87" s="56"/>
      <c r="GH87" s="56"/>
      <c r="GI87" s="56"/>
      <c r="GJ87" s="56"/>
      <c r="GK87" s="56"/>
      <c r="GL87" s="56"/>
      <c r="GM87" s="56"/>
      <c r="GN87" s="56"/>
      <c r="GO87" s="56"/>
      <c r="GP87" s="56"/>
      <c r="GQ87" s="56"/>
      <c r="GR87" s="56"/>
      <c r="GS87" s="56"/>
      <c r="GT87" s="56"/>
      <c r="GU87" s="56"/>
      <c r="GV87" s="56"/>
      <c r="GW87" s="56"/>
      <c r="GX87" s="56"/>
      <c r="GY87" s="56"/>
      <c r="GZ87" s="56"/>
      <c r="HA87" s="56"/>
      <c r="HB87" s="56"/>
      <c r="HC87" s="56"/>
      <c r="HD87" s="56"/>
      <c r="HE87" s="56"/>
      <c r="HF87" s="56"/>
      <c r="HG87" s="56"/>
      <c r="HH87" s="56"/>
      <c r="HI87" s="56"/>
      <c r="HJ87" s="56"/>
      <c r="HK87" s="56"/>
      <c r="HL87" s="56"/>
      <c r="HM87" s="56"/>
      <c r="HN87" s="56"/>
      <c r="HO87" s="56"/>
      <c r="HP87" s="56"/>
      <c r="HQ87" s="56"/>
      <c r="HR87" s="56"/>
      <c r="HS87" s="56"/>
      <c r="HT87" s="56"/>
      <c r="HU87" s="56"/>
      <c r="HV87" s="56"/>
      <c r="HW87" s="56"/>
      <c r="HX87" s="56"/>
      <c r="HY87" s="56"/>
    </row>
    <row r="88" spans="1:233" ht="1.5" customHeight="1">
      <c r="A88" s="56"/>
      <c r="B88" s="56"/>
      <c r="C88" s="56"/>
      <c r="D88" s="56"/>
      <c r="E88" s="56"/>
      <c r="F88" s="56"/>
      <c r="G88" s="56"/>
      <c r="H88" s="56"/>
      <c r="I88" s="56"/>
      <c r="J88" s="56"/>
      <c r="K88" s="56"/>
      <c r="L88" s="56"/>
      <c r="M88" s="56"/>
      <c r="N88" s="56"/>
      <c r="O88" s="56"/>
      <c r="P88" s="56"/>
      <c r="Q88" s="56"/>
      <c r="R88" s="56"/>
      <c r="S88" s="56"/>
      <c r="T88" s="56"/>
      <c r="U88" s="56"/>
      <c r="V88" s="56"/>
      <c r="W88" s="56"/>
      <c r="X88" s="56"/>
      <c r="Y88" s="56"/>
      <c r="Z88" s="56"/>
      <c r="AA88" s="56"/>
      <c r="AB88" s="56"/>
      <c r="AC88" s="56"/>
      <c r="AD88" s="56"/>
      <c r="AE88" s="56"/>
      <c r="AF88" s="56"/>
      <c r="AG88" s="56"/>
      <c r="AH88" s="56"/>
      <c r="AI88" s="56"/>
      <c r="AJ88" s="56"/>
      <c r="AK88" s="56"/>
      <c r="AL88" s="56"/>
      <c r="AM88" s="56"/>
      <c r="AN88" s="56"/>
      <c r="AO88" s="56"/>
      <c r="AP88" s="56"/>
      <c r="AQ88" s="56"/>
      <c r="AR88" s="56"/>
      <c r="AS88" s="56"/>
      <c r="AT88" s="56"/>
      <c r="AU88" s="56"/>
      <c r="AV88" s="56"/>
      <c r="AW88" s="56"/>
      <c r="AX88" s="56"/>
      <c r="AY88" s="56"/>
      <c r="AZ88" s="56"/>
      <c r="BA88" s="56"/>
      <c r="BB88" s="56"/>
      <c r="BC88" s="56"/>
      <c r="BD88" s="56"/>
      <c r="BE88" s="56"/>
      <c r="BF88" s="56"/>
      <c r="BG88" s="56"/>
      <c r="BH88" s="56">
        <f t="shared" si="92"/>
        <v>28000</v>
      </c>
      <c r="BI88" s="56">
        <f t="shared" si="92"/>
        <v>28000</v>
      </c>
      <c r="BJ88" s="56">
        <f t="shared" si="93"/>
        <v>28000</v>
      </c>
      <c r="BK88" s="56">
        <f t="shared" si="86"/>
        <v>28000</v>
      </c>
      <c r="BL88" s="56">
        <f t="shared" si="69"/>
        <v>28000</v>
      </c>
      <c r="BM88" s="56">
        <f t="shared" si="67"/>
        <v>28000</v>
      </c>
      <c r="BN88" s="56">
        <f t="shared" si="64"/>
        <v>28000</v>
      </c>
      <c r="BO88" s="56">
        <f t="shared" si="58"/>
        <v>28000</v>
      </c>
      <c r="BP88" s="56">
        <f t="shared" si="58"/>
        <v>28000</v>
      </c>
      <c r="BQ88" s="56">
        <f t="shared" si="61"/>
        <v>28000</v>
      </c>
      <c r="BR88" s="56">
        <f t="shared" si="60"/>
        <v>28000</v>
      </c>
      <c r="BS88" s="56">
        <f t="shared" si="63"/>
        <v>28000</v>
      </c>
      <c r="BT88" s="56">
        <f t="shared" si="68"/>
        <v>28000</v>
      </c>
      <c r="BU88" s="56">
        <f t="shared" si="70"/>
        <v>28000</v>
      </c>
      <c r="BV88" s="56">
        <f t="shared" si="71"/>
        <v>28000</v>
      </c>
      <c r="BW88" s="56">
        <f t="shared" si="71"/>
        <v>28000</v>
      </c>
      <c r="BX88" s="56">
        <f t="shared" si="75"/>
        <v>28000</v>
      </c>
      <c r="BY88" s="56">
        <f t="shared" si="80"/>
        <v>28000</v>
      </c>
      <c r="BZ88" s="56">
        <f t="shared" si="89"/>
        <v>6000</v>
      </c>
      <c r="CA88" s="56">
        <f t="shared" ref="BZ88:CA106" si="95">HR</f>
        <v>13000</v>
      </c>
      <c r="CB88" s="56">
        <f t="shared" si="90"/>
        <v>13000</v>
      </c>
      <c r="CC88" s="56">
        <f t="shared" ref="CC88:CE93" si="96">HR</f>
        <v>13000</v>
      </c>
      <c r="CD88" s="56">
        <f>HP</f>
        <v>14000</v>
      </c>
      <c r="CE88" s="56">
        <f>HP</f>
        <v>14000</v>
      </c>
      <c r="CF88" s="56">
        <f>UT</f>
        <v>34000</v>
      </c>
      <c r="CG88" s="56">
        <f t="shared" si="82"/>
        <v>34000</v>
      </c>
      <c r="CH88" s="56">
        <f t="shared" si="76"/>
        <v>34000</v>
      </c>
      <c r="CI88" s="56">
        <f t="shared" si="76"/>
        <v>34000</v>
      </c>
      <c r="CJ88" s="56">
        <f t="shared" si="73"/>
        <v>34000</v>
      </c>
      <c r="CK88" s="56">
        <f t="shared" si="77"/>
        <v>34000</v>
      </c>
      <c r="CL88" s="56">
        <f t="shared" si="77"/>
        <v>34000</v>
      </c>
      <c r="CM88" s="56">
        <f t="shared" si="77"/>
        <v>34000</v>
      </c>
      <c r="CN88" s="56">
        <f t="shared" si="74"/>
        <v>34000</v>
      </c>
      <c r="CO88" s="56">
        <f t="shared" si="72"/>
        <v>34000</v>
      </c>
      <c r="CP88" s="56">
        <f t="shared" si="78"/>
        <v>34000</v>
      </c>
      <c r="CQ88" s="56">
        <f t="shared" si="83"/>
        <v>34000</v>
      </c>
      <c r="CR88" s="56">
        <f t="shared" si="84"/>
        <v>34000</v>
      </c>
      <c r="CS88" s="56">
        <f t="shared" si="84"/>
        <v>34000</v>
      </c>
      <c r="CT88" s="56">
        <f t="shared" si="87"/>
        <v>34000</v>
      </c>
      <c r="CU88" s="56">
        <f t="shared" si="91"/>
        <v>34000</v>
      </c>
      <c r="CV88" s="56">
        <f t="shared" si="94"/>
        <v>34000</v>
      </c>
      <c r="CW88" s="56">
        <f t="shared" ref="CW88:CX98" si="97">UT</f>
        <v>34000</v>
      </c>
      <c r="CX88" s="56">
        <f t="shared" si="97"/>
        <v>34000</v>
      </c>
      <c r="CY88" s="56"/>
      <c r="CZ88" s="56"/>
      <c r="DA88" s="56"/>
      <c r="DB88" s="56"/>
      <c r="DC88" s="56"/>
      <c r="DD88" s="56"/>
      <c r="DE88" s="56"/>
      <c r="DF88" s="56"/>
      <c r="DG88" s="56"/>
      <c r="DH88" s="56"/>
      <c r="DI88" s="56"/>
      <c r="DJ88" s="56"/>
      <c r="DK88" s="56"/>
      <c r="DL88" s="56"/>
      <c r="DM88" s="56"/>
      <c r="DN88" s="56"/>
      <c r="DO88" s="56"/>
      <c r="DP88" s="56"/>
      <c r="DQ88" s="56"/>
      <c r="DR88" s="56"/>
      <c r="DS88" s="56"/>
      <c r="DT88" s="56"/>
      <c r="DU88" s="56"/>
      <c r="DV88" s="56"/>
      <c r="DW88" s="56"/>
      <c r="DX88" s="56"/>
      <c r="DY88" s="56"/>
      <c r="DZ88" s="56"/>
      <c r="EA88" s="56"/>
      <c r="EB88" s="56"/>
      <c r="EC88" s="56"/>
      <c r="ED88" s="56"/>
      <c r="EE88" s="56"/>
      <c r="EF88" s="56"/>
      <c r="EG88" s="56"/>
      <c r="EH88" s="56"/>
      <c r="EI88" s="56"/>
      <c r="EJ88" s="56"/>
      <c r="EK88" s="56"/>
      <c r="EL88" s="56"/>
      <c r="EM88" s="56"/>
      <c r="EN88" s="56"/>
      <c r="EO88" s="56"/>
      <c r="EP88" s="56"/>
      <c r="EQ88" s="56"/>
      <c r="ER88" s="56"/>
      <c r="ES88" s="56"/>
      <c r="ET88" s="56"/>
      <c r="EU88" s="56"/>
      <c r="EV88" s="56"/>
      <c r="EW88" s="56"/>
      <c r="EX88" s="56"/>
      <c r="EY88" s="56"/>
      <c r="EZ88" s="56"/>
      <c r="FA88" s="56"/>
      <c r="FB88" s="56"/>
      <c r="FC88" s="56"/>
      <c r="FD88" s="56"/>
      <c r="FE88" s="56"/>
      <c r="FF88" s="56"/>
      <c r="FG88" s="56"/>
      <c r="FH88" s="56"/>
      <c r="FI88" s="56"/>
      <c r="FJ88" s="56"/>
      <c r="FK88" s="56"/>
      <c r="FL88" s="56"/>
      <c r="FM88" s="56"/>
      <c r="FN88" s="56"/>
      <c r="FO88" s="56"/>
      <c r="FP88" s="56"/>
      <c r="FQ88" s="56"/>
      <c r="FR88" s="56"/>
      <c r="FS88" s="56"/>
      <c r="FT88" s="56"/>
      <c r="FU88" s="56"/>
      <c r="FV88" s="56"/>
      <c r="FW88" s="56"/>
      <c r="FX88" s="56"/>
      <c r="FY88" s="56"/>
      <c r="FZ88" s="56"/>
      <c r="GA88" s="56"/>
      <c r="GB88" s="56"/>
      <c r="GC88" s="56"/>
      <c r="GD88" s="56"/>
      <c r="GE88" s="56"/>
      <c r="GF88" s="56"/>
      <c r="GG88" s="56"/>
      <c r="GH88" s="56"/>
      <c r="GI88" s="56"/>
      <c r="GJ88" s="56"/>
      <c r="GK88" s="56"/>
      <c r="GL88" s="56"/>
      <c r="GM88" s="56"/>
      <c r="GN88" s="56"/>
      <c r="GO88" s="56"/>
      <c r="GP88" s="56"/>
      <c r="GQ88" s="56"/>
      <c r="GR88" s="56"/>
      <c r="GS88" s="56"/>
      <c r="GT88" s="56"/>
      <c r="GU88" s="56"/>
      <c r="GV88" s="56"/>
      <c r="GW88" s="56"/>
      <c r="GX88" s="56"/>
      <c r="GY88" s="56"/>
      <c r="GZ88" s="56"/>
      <c r="HA88" s="56"/>
      <c r="HB88" s="56"/>
      <c r="HC88" s="56"/>
      <c r="HD88" s="56"/>
      <c r="HE88" s="56"/>
      <c r="HF88" s="56"/>
      <c r="HG88" s="56"/>
      <c r="HH88" s="56"/>
      <c r="HI88" s="56"/>
      <c r="HJ88" s="56"/>
      <c r="HK88" s="56"/>
      <c r="HL88" s="56"/>
      <c r="HM88" s="56"/>
      <c r="HN88" s="56"/>
      <c r="HO88" s="56"/>
      <c r="HP88" s="56"/>
      <c r="HQ88" s="56"/>
      <c r="HR88" s="56"/>
      <c r="HS88" s="56"/>
      <c r="HT88" s="56"/>
      <c r="HU88" s="56"/>
      <c r="HV88" s="56"/>
      <c r="HW88" s="56"/>
      <c r="HX88" s="56"/>
      <c r="HY88" s="56"/>
    </row>
    <row r="89" spans="1:233" ht="1.5" customHeight="1">
      <c r="A89" s="56"/>
      <c r="B89" s="56"/>
      <c r="C89" s="56"/>
      <c r="D89" s="56"/>
      <c r="E89" s="56"/>
      <c r="F89" s="56"/>
      <c r="G89" s="56"/>
      <c r="H89" s="56"/>
      <c r="I89" s="56"/>
      <c r="J89" s="56"/>
      <c r="K89" s="56"/>
      <c r="L89" s="56"/>
      <c r="M89" s="56"/>
      <c r="N89" s="56"/>
      <c r="O89" s="56"/>
      <c r="P89" s="56"/>
      <c r="Q89" s="56"/>
      <c r="R89" s="56"/>
      <c r="S89" s="56"/>
      <c r="T89" s="56"/>
      <c r="U89" s="56"/>
      <c r="V89" s="56"/>
      <c r="W89" s="56"/>
      <c r="X89" s="56"/>
      <c r="Y89" s="56"/>
      <c r="Z89" s="56"/>
      <c r="AA89" s="56"/>
      <c r="AB89" s="56"/>
      <c r="AC89" s="56"/>
      <c r="AD89" s="56"/>
      <c r="AE89" s="56"/>
      <c r="AF89" s="56"/>
      <c r="AG89" s="56"/>
      <c r="AH89" s="56"/>
      <c r="AI89" s="56"/>
      <c r="AJ89" s="56"/>
      <c r="AK89" s="56"/>
      <c r="AL89" s="56"/>
      <c r="AM89" s="56"/>
      <c r="AN89" s="56"/>
      <c r="AO89" s="56"/>
      <c r="AP89" s="56"/>
      <c r="AQ89" s="56"/>
      <c r="AR89" s="56"/>
      <c r="AS89" s="56"/>
      <c r="AT89" s="56"/>
      <c r="AU89" s="56"/>
      <c r="AV89" s="56"/>
      <c r="AW89" s="56"/>
      <c r="AX89" s="56"/>
      <c r="AY89" s="56"/>
      <c r="AZ89" s="56"/>
      <c r="BA89" s="56"/>
      <c r="BB89" s="56"/>
      <c r="BC89" s="56"/>
      <c r="BD89" s="56"/>
      <c r="BE89" s="56"/>
      <c r="BF89" s="56"/>
      <c r="BG89" s="56">
        <f t="shared" ref="BG89:BG90" si="98">PB</f>
        <v>28000</v>
      </c>
      <c r="BH89" s="56">
        <f t="shared" si="92"/>
        <v>28000</v>
      </c>
      <c r="BI89" s="56">
        <f t="shared" si="92"/>
        <v>28000</v>
      </c>
      <c r="BJ89" s="56">
        <f t="shared" si="93"/>
        <v>28000</v>
      </c>
      <c r="BK89" s="56">
        <f t="shared" si="86"/>
        <v>28000</v>
      </c>
      <c r="BL89" s="56">
        <f t="shared" si="69"/>
        <v>28000</v>
      </c>
      <c r="BM89" s="56">
        <f t="shared" si="67"/>
        <v>28000</v>
      </c>
      <c r="BN89" s="56">
        <f t="shared" si="64"/>
        <v>28000</v>
      </c>
      <c r="BO89" s="56">
        <f t="shared" si="58"/>
        <v>28000</v>
      </c>
      <c r="BP89" s="56">
        <f t="shared" si="58"/>
        <v>28000</v>
      </c>
      <c r="BQ89" s="56">
        <f t="shared" si="61"/>
        <v>28000</v>
      </c>
      <c r="BR89" s="56">
        <f t="shared" si="60"/>
        <v>28000</v>
      </c>
      <c r="BS89" s="56">
        <f t="shared" si="63"/>
        <v>28000</v>
      </c>
      <c r="BT89" s="56">
        <f t="shared" si="68"/>
        <v>28000</v>
      </c>
      <c r="BU89" s="56">
        <f t="shared" si="70"/>
        <v>28000</v>
      </c>
      <c r="BV89" s="56">
        <f t="shared" si="71"/>
        <v>28000</v>
      </c>
      <c r="BW89" s="56">
        <f t="shared" si="71"/>
        <v>28000</v>
      </c>
      <c r="BX89" s="56">
        <f t="shared" si="75"/>
        <v>28000</v>
      </c>
      <c r="BY89" s="56">
        <f t="shared" si="80"/>
        <v>28000</v>
      </c>
      <c r="BZ89" s="56">
        <f t="shared" si="89"/>
        <v>6000</v>
      </c>
      <c r="CA89" s="56">
        <f t="shared" si="95"/>
        <v>13000</v>
      </c>
      <c r="CB89" s="56">
        <f t="shared" si="90"/>
        <v>13000</v>
      </c>
      <c r="CC89" s="56">
        <f t="shared" si="96"/>
        <v>13000</v>
      </c>
      <c r="CD89" s="56">
        <f t="shared" si="96"/>
        <v>13000</v>
      </c>
      <c r="CE89" s="56">
        <f t="shared" si="96"/>
        <v>13000</v>
      </c>
      <c r="CF89" s="56">
        <f t="shared" ref="CC89:CF124" si="99">UP</f>
        <v>35000</v>
      </c>
      <c r="CG89" s="56">
        <f t="shared" si="82"/>
        <v>34000</v>
      </c>
      <c r="CH89" s="56">
        <f t="shared" si="76"/>
        <v>34000</v>
      </c>
      <c r="CI89" s="56">
        <f t="shared" si="76"/>
        <v>34000</v>
      </c>
      <c r="CJ89" s="56">
        <f t="shared" si="73"/>
        <v>34000</v>
      </c>
      <c r="CK89" s="56">
        <f t="shared" si="77"/>
        <v>34000</v>
      </c>
      <c r="CL89" s="56">
        <f t="shared" si="77"/>
        <v>34000</v>
      </c>
      <c r="CM89" s="56">
        <f t="shared" si="77"/>
        <v>34000</v>
      </c>
      <c r="CN89" s="56">
        <f t="shared" si="74"/>
        <v>34000</v>
      </c>
      <c r="CO89" s="56">
        <f t="shared" si="72"/>
        <v>34000</v>
      </c>
      <c r="CP89" s="56">
        <f t="shared" si="78"/>
        <v>34000</v>
      </c>
      <c r="CQ89" s="56">
        <f t="shared" si="83"/>
        <v>34000</v>
      </c>
      <c r="CR89" s="56">
        <f t="shared" si="84"/>
        <v>34000</v>
      </c>
      <c r="CS89" s="56">
        <f t="shared" si="84"/>
        <v>34000</v>
      </c>
      <c r="CT89" s="56">
        <f t="shared" si="87"/>
        <v>34000</v>
      </c>
      <c r="CU89" s="56">
        <f t="shared" si="91"/>
        <v>34000</v>
      </c>
      <c r="CV89" s="56">
        <f t="shared" si="94"/>
        <v>34000</v>
      </c>
      <c r="CW89" s="56">
        <f t="shared" si="97"/>
        <v>34000</v>
      </c>
      <c r="CX89" s="56">
        <f t="shared" si="97"/>
        <v>34000</v>
      </c>
      <c r="CY89" s="56">
        <f>UT</f>
        <v>34000</v>
      </c>
      <c r="CZ89" s="56"/>
      <c r="DA89" s="56"/>
      <c r="DB89" s="56"/>
      <c r="DC89" s="56"/>
      <c r="DD89" s="56"/>
      <c r="DE89" s="56"/>
      <c r="DF89" s="56"/>
      <c r="DG89" s="56"/>
      <c r="DH89" s="56"/>
      <c r="DI89" s="56"/>
      <c r="DJ89" s="56"/>
      <c r="DK89" s="56"/>
      <c r="DL89" s="56"/>
      <c r="DM89" s="56"/>
      <c r="DN89" s="56"/>
      <c r="DO89" s="56"/>
      <c r="DP89" s="56"/>
      <c r="DQ89" s="56"/>
      <c r="DR89" s="56"/>
      <c r="DS89" s="56"/>
      <c r="DT89" s="56"/>
      <c r="DU89" s="56"/>
      <c r="DV89" s="56"/>
      <c r="DW89" s="56"/>
      <c r="DX89" s="56"/>
      <c r="DY89" s="56"/>
      <c r="DZ89" s="56"/>
      <c r="EA89" s="56"/>
      <c r="EB89" s="56"/>
      <c r="EC89" s="56"/>
      <c r="ED89" s="56"/>
      <c r="EE89" s="56"/>
      <c r="EF89" s="56"/>
      <c r="EG89" s="56"/>
      <c r="EH89" s="56"/>
      <c r="EI89" s="56"/>
      <c r="EJ89" s="56"/>
      <c r="EK89" s="56"/>
      <c r="EL89" s="56"/>
      <c r="EM89" s="56"/>
      <c r="EN89" s="56"/>
      <c r="EO89" s="56"/>
      <c r="EP89" s="56"/>
      <c r="EQ89" s="56"/>
      <c r="ER89" s="56"/>
      <c r="ES89" s="56"/>
      <c r="ET89" s="56"/>
      <c r="EU89" s="56"/>
      <c r="EV89" s="56"/>
      <c r="EW89" s="56"/>
      <c r="EX89" s="56"/>
      <c r="EY89" s="56"/>
      <c r="EZ89" s="56"/>
      <c r="FA89" s="56"/>
      <c r="FB89" s="56"/>
      <c r="FC89" s="56"/>
      <c r="FD89" s="56"/>
      <c r="FE89" s="56"/>
      <c r="FF89" s="56"/>
      <c r="FG89" s="56"/>
      <c r="FH89" s="56"/>
      <c r="FI89" s="56"/>
      <c r="FJ89" s="56"/>
      <c r="FK89" s="56"/>
      <c r="FL89" s="56"/>
      <c r="FM89" s="56"/>
      <c r="FN89" s="56"/>
      <c r="FO89" s="56"/>
      <c r="FP89" s="56"/>
      <c r="FQ89" s="56"/>
      <c r="FR89" s="56"/>
      <c r="FS89" s="56"/>
      <c r="FT89" s="56"/>
      <c r="FU89" s="56"/>
      <c r="FV89" s="56"/>
      <c r="FW89" s="56"/>
      <c r="FX89" s="56"/>
      <c r="FY89" s="56"/>
      <c r="FZ89" s="56"/>
      <c r="GA89" s="56"/>
      <c r="GB89" s="56"/>
      <c r="GC89" s="56"/>
      <c r="GD89" s="56"/>
      <c r="GE89" s="56"/>
      <c r="GF89" s="56"/>
      <c r="GG89" s="56"/>
      <c r="GH89" s="56"/>
      <c r="GI89" s="56"/>
      <c r="GJ89" s="56"/>
      <c r="GK89" s="56"/>
      <c r="GL89" s="56"/>
      <c r="GM89" s="56"/>
      <c r="GN89" s="56"/>
      <c r="GO89" s="56"/>
      <c r="GP89" s="56"/>
      <c r="GQ89" s="56"/>
      <c r="GR89" s="56"/>
      <c r="GS89" s="56"/>
      <c r="GT89" s="56"/>
      <c r="GU89" s="56"/>
      <c r="GV89" s="56"/>
      <c r="GW89" s="56"/>
      <c r="GX89" s="56"/>
      <c r="GY89" s="56"/>
      <c r="GZ89" s="56"/>
      <c r="HA89" s="56"/>
      <c r="HB89" s="56"/>
      <c r="HC89" s="56"/>
      <c r="HD89" s="56"/>
      <c r="HE89" s="56"/>
      <c r="HF89" s="56"/>
      <c r="HG89" s="56"/>
      <c r="HH89" s="56"/>
      <c r="HI89" s="56"/>
      <c r="HJ89" s="56"/>
      <c r="HK89" s="56"/>
      <c r="HL89" s="56"/>
      <c r="HM89" s="56"/>
      <c r="HN89" s="56"/>
      <c r="HO89" s="56"/>
      <c r="HP89" s="56"/>
      <c r="HQ89" s="56"/>
      <c r="HR89" s="56"/>
      <c r="HS89" s="56"/>
      <c r="HT89" s="56"/>
      <c r="HU89" s="56"/>
      <c r="HV89" s="56"/>
      <c r="HW89" s="56"/>
      <c r="HX89" s="56"/>
      <c r="HY89" s="56"/>
    </row>
    <row r="90" spans="1:233" ht="1.5" customHeight="1">
      <c r="A90" s="56"/>
      <c r="B90" s="56"/>
      <c r="C90" s="56"/>
      <c r="D90" s="56"/>
      <c r="E90" s="56"/>
      <c r="F90" s="56"/>
      <c r="G90" s="56"/>
      <c r="H90" s="56"/>
      <c r="I90" s="56"/>
      <c r="J90" s="56"/>
      <c r="K90" s="56"/>
      <c r="L90" s="56"/>
      <c r="M90" s="56"/>
      <c r="N90" s="56"/>
      <c r="O90" s="56"/>
      <c r="P90" s="56"/>
      <c r="Q90" s="56"/>
      <c r="R90" s="56"/>
      <c r="S90" s="56"/>
      <c r="T90" s="56"/>
      <c r="U90" s="56"/>
      <c r="V90" s="56"/>
      <c r="W90" s="56"/>
      <c r="X90" s="56"/>
      <c r="Y90" s="56"/>
      <c r="Z90" s="56"/>
      <c r="AA90" s="56"/>
      <c r="AB90" s="56"/>
      <c r="AC90" s="56"/>
      <c r="AD90" s="56"/>
      <c r="AE90" s="56"/>
      <c r="AF90" s="56"/>
      <c r="AG90" s="56"/>
      <c r="AH90" s="56"/>
      <c r="AI90" s="56"/>
      <c r="AJ90" s="56"/>
      <c r="AK90" s="56"/>
      <c r="AL90" s="56"/>
      <c r="AM90" s="56"/>
      <c r="AN90" s="56"/>
      <c r="AO90" s="56"/>
      <c r="AP90" s="56"/>
      <c r="AQ90" s="56"/>
      <c r="AR90" s="56"/>
      <c r="AS90" s="56"/>
      <c r="AT90" s="56"/>
      <c r="AU90" s="56"/>
      <c r="AV90" s="56"/>
      <c r="AW90" s="56"/>
      <c r="AX90" s="56"/>
      <c r="AY90" s="56"/>
      <c r="AZ90" s="56"/>
      <c r="BA90" s="56"/>
      <c r="BB90" s="56"/>
      <c r="BC90" s="56"/>
      <c r="BD90" s="56"/>
      <c r="BE90" s="56"/>
      <c r="BF90" s="56"/>
      <c r="BG90" s="56">
        <f t="shared" si="98"/>
        <v>28000</v>
      </c>
      <c r="BH90" s="56">
        <f t="shared" si="92"/>
        <v>28000</v>
      </c>
      <c r="BI90" s="56">
        <f t="shared" si="92"/>
        <v>28000</v>
      </c>
      <c r="BJ90" s="56">
        <f t="shared" si="93"/>
        <v>28000</v>
      </c>
      <c r="BK90" s="56">
        <f t="shared" si="86"/>
        <v>28000</v>
      </c>
      <c r="BL90" s="56">
        <f t="shared" si="69"/>
        <v>28000</v>
      </c>
      <c r="BM90" s="56">
        <f t="shared" si="67"/>
        <v>28000</v>
      </c>
      <c r="BN90" s="56">
        <f t="shared" si="64"/>
        <v>28000</v>
      </c>
      <c r="BO90" s="56">
        <f t="shared" si="58"/>
        <v>28000</v>
      </c>
      <c r="BP90" s="56">
        <f t="shared" si="58"/>
        <v>28000</v>
      </c>
      <c r="BQ90" s="56">
        <f t="shared" si="61"/>
        <v>28000</v>
      </c>
      <c r="BR90" s="56">
        <f t="shared" si="60"/>
        <v>28000</v>
      </c>
      <c r="BS90" s="56">
        <f t="shared" si="63"/>
        <v>28000</v>
      </c>
      <c r="BT90" s="56">
        <f t="shared" si="68"/>
        <v>28000</v>
      </c>
      <c r="BU90" s="56">
        <f t="shared" si="70"/>
        <v>28000</v>
      </c>
      <c r="BV90" s="56">
        <f t="shared" si="71"/>
        <v>28000</v>
      </c>
      <c r="BW90" s="56">
        <f t="shared" si="71"/>
        <v>28000</v>
      </c>
      <c r="BX90" s="56">
        <f t="shared" si="75"/>
        <v>28000</v>
      </c>
      <c r="BY90" s="56">
        <f t="shared" ref="BV90:CA114" si="100">HR</f>
        <v>13000</v>
      </c>
      <c r="BZ90" s="56">
        <f t="shared" si="95"/>
        <v>13000</v>
      </c>
      <c r="CA90" s="56">
        <f t="shared" si="95"/>
        <v>13000</v>
      </c>
      <c r="CB90" s="56">
        <f t="shared" si="90"/>
        <v>13000</v>
      </c>
      <c r="CC90" s="56">
        <f t="shared" si="96"/>
        <v>13000</v>
      </c>
      <c r="CD90" s="56">
        <f t="shared" si="96"/>
        <v>13000</v>
      </c>
      <c r="CE90" s="56">
        <f t="shared" si="96"/>
        <v>13000</v>
      </c>
      <c r="CF90" s="56">
        <f t="shared" si="99"/>
        <v>35000</v>
      </c>
      <c r="CG90" s="56">
        <f t="shared" si="82"/>
        <v>34000</v>
      </c>
      <c r="CH90" s="56">
        <f t="shared" si="76"/>
        <v>34000</v>
      </c>
      <c r="CI90" s="56">
        <f t="shared" si="76"/>
        <v>34000</v>
      </c>
      <c r="CJ90" s="56">
        <f t="shared" si="73"/>
        <v>34000</v>
      </c>
      <c r="CK90" s="56">
        <f t="shared" si="77"/>
        <v>34000</v>
      </c>
      <c r="CL90" s="56">
        <f t="shared" si="77"/>
        <v>34000</v>
      </c>
      <c r="CM90" s="56">
        <f t="shared" si="77"/>
        <v>34000</v>
      </c>
      <c r="CN90" s="56">
        <f t="shared" si="74"/>
        <v>34000</v>
      </c>
      <c r="CO90" s="56">
        <f t="shared" si="72"/>
        <v>34000</v>
      </c>
      <c r="CP90" s="56">
        <f t="shared" si="78"/>
        <v>34000</v>
      </c>
      <c r="CQ90" s="56">
        <f t="shared" si="83"/>
        <v>34000</v>
      </c>
      <c r="CR90" s="56">
        <f t="shared" si="84"/>
        <v>34000</v>
      </c>
      <c r="CS90" s="56">
        <f t="shared" si="84"/>
        <v>34000</v>
      </c>
      <c r="CT90" s="56">
        <f t="shared" si="87"/>
        <v>34000</v>
      </c>
      <c r="CU90" s="56">
        <f t="shared" si="91"/>
        <v>34000</v>
      </c>
      <c r="CV90" s="56">
        <f t="shared" si="94"/>
        <v>34000</v>
      </c>
      <c r="CW90" s="56">
        <f t="shared" si="97"/>
        <v>34000</v>
      </c>
      <c r="CX90" s="56">
        <f t="shared" si="97"/>
        <v>34000</v>
      </c>
      <c r="CY90" s="56">
        <f>UT</f>
        <v>34000</v>
      </c>
      <c r="CZ90" s="56">
        <f>UT</f>
        <v>34000</v>
      </c>
      <c r="DA90" s="56"/>
      <c r="DB90" s="56"/>
      <c r="DC90" s="56"/>
      <c r="DD90" s="56"/>
      <c r="DE90" s="56"/>
      <c r="DF90" s="56"/>
      <c r="DG90" s="56"/>
      <c r="DH90" s="56"/>
      <c r="DI90" s="56"/>
      <c r="DJ90" s="56"/>
      <c r="DK90" s="56"/>
      <c r="DL90" s="56"/>
      <c r="DM90" s="56"/>
      <c r="DN90" s="56"/>
      <c r="DO90" s="56"/>
      <c r="DP90" s="56"/>
      <c r="DQ90" s="56"/>
      <c r="DR90" s="56"/>
      <c r="DS90" s="56"/>
      <c r="DT90" s="56"/>
      <c r="DU90" s="56"/>
      <c r="DV90" s="56"/>
      <c r="DW90" s="56"/>
      <c r="DX90" s="56"/>
      <c r="DY90" s="56"/>
      <c r="DZ90" s="56"/>
      <c r="EA90" s="56"/>
      <c r="EB90" s="56"/>
      <c r="EC90" s="56"/>
      <c r="ED90" s="56"/>
      <c r="EE90" s="56"/>
      <c r="EF90" s="56"/>
      <c r="EG90" s="56"/>
      <c r="EH90" s="56"/>
      <c r="EI90" s="56"/>
      <c r="EJ90" s="56"/>
      <c r="EK90" s="56"/>
      <c r="EL90" s="56"/>
      <c r="EM90" s="56"/>
      <c r="EN90" s="56"/>
      <c r="EO90" s="56"/>
      <c r="EP90" s="56"/>
      <c r="EQ90" s="56"/>
      <c r="ER90" s="56"/>
      <c r="ES90" s="56"/>
      <c r="ET90" s="56"/>
      <c r="EU90" s="56"/>
      <c r="EV90" s="56"/>
      <c r="EW90" s="56"/>
      <c r="EX90" s="56"/>
      <c r="EY90" s="56"/>
      <c r="EZ90" s="56"/>
      <c r="FA90" s="56"/>
      <c r="FB90" s="56"/>
      <c r="FC90" s="56"/>
      <c r="FD90" s="56"/>
      <c r="FE90" s="56"/>
      <c r="FF90" s="56"/>
      <c r="FG90" s="56"/>
      <c r="FH90" s="56"/>
      <c r="FI90" s="56"/>
      <c r="FJ90" s="56"/>
      <c r="FK90" s="56"/>
      <c r="FL90" s="56"/>
      <c r="FM90" s="56"/>
      <c r="FN90" s="56"/>
      <c r="FO90" s="56"/>
      <c r="FP90" s="56"/>
      <c r="FQ90" s="56"/>
      <c r="FR90" s="56"/>
      <c r="FS90" s="56"/>
      <c r="FT90" s="56"/>
      <c r="FU90" s="56"/>
      <c r="FV90" s="56"/>
      <c r="FW90" s="56"/>
      <c r="FX90" s="56"/>
      <c r="FY90" s="56"/>
      <c r="FZ90" s="56"/>
      <c r="GA90" s="56"/>
      <c r="GB90" s="56"/>
      <c r="GC90" s="56"/>
      <c r="GD90" s="56"/>
      <c r="GE90" s="56"/>
      <c r="GF90" s="56"/>
      <c r="GG90" s="56"/>
      <c r="GH90" s="56"/>
      <c r="GI90" s="56"/>
      <c r="GJ90" s="56"/>
      <c r="GK90" s="56"/>
      <c r="GL90" s="56"/>
      <c r="GM90" s="56"/>
      <c r="GN90" s="56"/>
      <c r="GO90" s="56"/>
      <c r="GP90" s="56"/>
      <c r="GQ90" s="56"/>
      <c r="GR90" s="56"/>
      <c r="GS90" s="56"/>
      <c r="GT90" s="56"/>
      <c r="GU90" s="56"/>
      <c r="GV90" s="56"/>
      <c r="GW90" s="56"/>
      <c r="GX90" s="56"/>
      <c r="GY90" s="56"/>
      <c r="GZ90" s="56"/>
      <c r="HA90" s="56"/>
      <c r="HB90" s="56"/>
      <c r="HC90" s="56"/>
      <c r="HD90" s="56"/>
      <c r="HE90" s="56"/>
      <c r="HF90" s="56"/>
      <c r="HG90" s="56"/>
      <c r="HH90" s="56"/>
      <c r="HI90" s="56"/>
      <c r="HJ90" s="56"/>
      <c r="HK90" s="56"/>
      <c r="HL90" s="56"/>
      <c r="HM90" s="56"/>
      <c r="HN90" s="56"/>
      <c r="HO90" s="56"/>
      <c r="HP90" s="56"/>
      <c r="HQ90" s="56"/>
      <c r="HR90" s="56"/>
      <c r="HS90" s="56"/>
      <c r="HT90" s="56"/>
      <c r="HU90" s="56"/>
      <c r="HV90" s="56"/>
      <c r="HW90" s="56"/>
      <c r="HX90" s="56"/>
      <c r="HY90" s="56"/>
    </row>
    <row r="91" spans="1:233" ht="1.5" customHeight="1">
      <c r="A91" s="56"/>
      <c r="B91" s="56"/>
      <c r="C91" s="56"/>
      <c r="D91" s="56"/>
      <c r="E91" s="56"/>
      <c r="F91" s="56"/>
      <c r="G91" s="56"/>
      <c r="H91" s="56"/>
      <c r="I91" s="56"/>
      <c r="J91" s="56"/>
      <c r="K91" s="56"/>
      <c r="L91" s="56"/>
      <c r="M91" s="56"/>
      <c r="N91" s="56"/>
      <c r="O91" s="56"/>
      <c r="P91" s="56"/>
      <c r="Q91" s="56"/>
      <c r="R91" s="56"/>
      <c r="S91" s="56"/>
      <c r="T91" s="56"/>
      <c r="U91" s="56"/>
      <c r="V91" s="56"/>
      <c r="W91" s="56"/>
      <c r="X91" s="56"/>
      <c r="Y91" s="56"/>
      <c r="Z91" s="56"/>
      <c r="AA91" s="56"/>
      <c r="AB91" s="56"/>
      <c r="AC91" s="56"/>
      <c r="AD91" s="56"/>
      <c r="AE91" s="56"/>
      <c r="AF91" s="56"/>
      <c r="AG91" s="56"/>
      <c r="AH91" s="56"/>
      <c r="AI91" s="56"/>
      <c r="AJ91" s="56"/>
      <c r="AK91" s="56"/>
      <c r="AL91" s="56"/>
      <c r="AM91" s="56"/>
      <c r="AN91" s="56"/>
      <c r="AO91" s="56"/>
      <c r="AP91" s="56"/>
      <c r="AQ91" s="56"/>
      <c r="AR91" s="56"/>
      <c r="AS91" s="56"/>
      <c r="AT91" s="56"/>
      <c r="AU91" s="56"/>
      <c r="AV91" s="56"/>
      <c r="AW91" s="56"/>
      <c r="AX91" s="56"/>
      <c r="AY91" s="56"/>
      <c r="AZ91" s="56"/>
      <c r="BA91" s="56"/>
      <c r="BB91" s="56"/>
      <c r="BC91" s="56"/>
      <c r="BD91" s="56"/>
      <c r="BE91" s="56"/>
      <c r="BF91" s="56"/>
      <c r="BG91" s="56"/>
      <c r="BH91" s="56">
        <f t="shared" si="92"/>
        <v>28000</v>
      </c>
      <c r="BI91" s="56">
        <f t="shared" si="92"/>
        <v>28000</v>
      </c>
      <c r="BJ91" s="56">
        <f t="shared" si="93"/>
        <v>28000</v>
      </c>
      <c r="BK91" s="56">
        <f t="shared" si="86"/>
        <v>28000</v>
      </c>
      <c r="BL91" s="56">
        <f t="shared" si="69"/>
        <v>28000</v>
      </c>
      <c r="BM91" s="56">
        <f t="shared" si="67"/>
        <v>28000</v>
      </c>
      <c r="BN91" s="56">
        <f t="shared" si="64"/>
        <v>28000</v>
      </c>
      <c r="BO91" s="56">
        <f t="shared" si="58"/>
        <v>28000</v>
      </c>
      <c r="BP91" s="56">
        <f t="shared" si="58"/>
        <v>28000</v>
      </c>
      <c r="BQ91" s="56">
        <f t="shared" si="61"/>
        <v>28000</v>
      </c>
      <c r="BR91" s="56">
        <f t="shared" si="60"/>
        <v>28000</v>
      </c>
      <c r="BS91" s="56">
        <f t="shared" si="63"/>
        <v>28000</v>
      </c>
      <c r="BT91" s="56">
        <f t="shared" si="68"/>
        <v>28000</v>
      </c>
      <c r="BU91" s="56">
        <f t="shared" si="70"/>
        <v>28000</v>
      </c>
      <c r="BV91" s="56">
        <f t="shared" si="71"/>
        <v>28000</v>
      </c>
      <c r="BW91" s="56">
        <f t="shared" si="71"/>
        <v>28000</v>
      </c>
      <c r="BX91" s="56">
        <f t="shared" si="75"/>
        <v>28000</v>
      </c>
      <c r="BY91" s="56">
        <f t="shared" ref="BY91:BY113" si="101">HR</f>
        <v>13000</v>
      </c>
      <c r="BZ91" s="56">
        <f t="shared" si="95"/>
        <v>13000</v>
      </c>
      <c r="CA91" s="56">
        <f t="shared" si="95"/>
        <v>13000</v>
      </c>
      <c r="CB91" s="56">
        <f t="shared" si="90"/>
        <v>13000</v>
      </c>
      <c r="CC91" s="56">
        <f t="shared" si="96"/>
        <v>13000</v>
      </c>
      <c r="CD91" s="56">
        <f t="shared" si="96"/>
        <v>13000</v>
      </c>
      <c r="CE91" s="56">
        <f t="shared" ref="CE91:CE122" si="102">UP</f>
        <v>35000</v>
      </c>
      <c r="CF91" s="56">
        <f t="shared" si="99"/>
        <v>35000</v>
      </c>
      <c r="CG91" s="56">
        <f t="shared" si="82"/>
        <v>34000</v>
      </c>
      <c r="CH91" s="56">
        <f t="shared" si="76"/>
        <v>34000</v>
      </c>
      <c r="CI91" s="56">
        <f t="shared" si="76"/>
        <v>34000</v>
      </c>
      <c r="CJ91" s="56">
        <f t="shared" si="73"/>
        <v>34000</v>
      </c>
      <c r="CK91" s="56">
        <f t="shared" si="77"/>
        <v>34000</v>
      </c>
      <c r="CL91" s="56">
        <f t="shared" si="77"/>
        <v>34000</v>
      </c>
      <c r="CM91" s="56">
        <f t="shared" si="77"/>
        <v>34000</v>
      </c>
      <c r="CN91" s="56">
        <f t="shared" si="74"/>
        <v>34000</v>
      </c>
      <c r="CO91" s="56">
        <f t="shared" si="72"/>
        <v>34000</v>
      </c>
      <c r="CP91" s="56">
        <f t="shared" si="78"/>
        <v>34000</v>
      </c>
      <c r="CQ91" s="56">
        <f t="shared" si="83"/>
        <v>34000</v>
      </c>
      <c r="CR91" s="56">
        <f t="shared" si="84"/>
        <v>34000</v>
      </c>
      <c r="CS91" s="56">
        <f t="shared" si="84"/>
        <v>34000</v>
      </c>
      <c r="CT91" s="56">
        <f t="shared" si="87"/>
        <v>34000</v>
      </c>
      <c r="CU91" s="56">
        <f t="shared" si="91"/>
        <v>34000</v>
      </c>
      <c r="CV91" s="56">
        <f t="shared" si="94"/>
        <v>34000</v>
      </c>
      <c r="CW91" s="56">
        <f t="shared" si="97"/>
        <v>34000</v>
      </c>
      <c r="CX91" s="56">
        <f t="shared" si="97"/>
        <v>34000</v>
      </c>
      <c r="CY91" s="56">
        <f>UT</f>
        <v>34000</v>
      </c>
      <c r="CZ91" s="56">
        <f>UT</f>
        <v>34000</v>
      </c>
      <c r="DA91" s="56"/>
      <c r="DB91" s="56"/>
      <c r="DC91" s="56"/>
      <c r="DD91" s="56"/>
      <c r="DE91" s="56"/>
      <c r="DF91" s="56"/>
      <c r="DG91" s="56"/>
      <c r="DH91" s="56"/>
      <c r="DI91" s="56"/>
      <c r="DJ91" s="56"/>
      <c r="DK91" s="56"/>
      <c r="DL91" s="56"/>
      <c r="DM91" s="56"/>
      <c r="DN91" s="56"/>
      <c r="DO91" s="56"/>
      <c r="DP91" s="56"/>
      <c r="DQ91" s="56"/>
      <c r="DR91" s="56"/>
      <c r="DS91" s="56"/>
      <c r="DT91" s="56"/>
      <c r="DU91" s="56"/>
      <c r="DV91" s="56"/>
      <c r="DW91" s="56"/>
      <c r="DX91" s="56"/>
      <c r="DY91" s="56"/>
      <c r="DZ91" s="56"/>
      <c r="EA91" s="56"/>
      <c r="EB91" s="56"/>
      <c r="EC91" s="56"/>
      <c r="ED91" s="56"/>
      <c r="EE91" s="56"/>
      <c r="EF91" s="56"/>
      <c r="EG91" s="56"/>
      <c r="EH91" s="56"/>
      <c r="EI91" s="56"/>
      <c r="EJ91" s="56"/>
      <c r="EK91" s="56"/>
      <c r="EL91" s="56"/>
      <c r="EM91" s="56"/>
      <c r="EN91" s="56"/>
      <c r="EO91" s="56"/>
      <c r="EP91" s="56"/>
      <c r="EQ91" s="56"/>
      <c r="ER91" s="56"/>
      <c r="ES91" s="56"/>
      <c r="ET91" s="56"/>
      <c r="EU91" s="56"/>
      <c r="EV91" s="56"/>
      <c r="EW91" s="56"/>
      <c r="EX91" s="56"/>
      <c r="EY91" s="56"/>
      <c r="EZ91" s="56"/>
      <c r="FA91" s="56"/>
      <c r="FB91" s="56"/>
      <c r="FC91" s="56"/>
      <c r="FD91" s="56"/>
      <c r="FE91" s="56"/>
      <c r="FF91" s="56"/>
      <c r="FG91" s="56"/>
      <c r="FH91" s="56"/>
      <c r="FI91" s="56"/>
      <c r="FJ91" s="56"/>
      <c r="FK91" s="56"/>
      <c r="FL91" s="56"/>
      <c r="FM91" s="56"/>
      <c r="FN91" s="56"/>
      <c r="FO91" s="56"/>
      <c r="FP91" s="56"/>
      <c r="FQ91" s="56"/>
      <c r="FR91" s="56"/>
      <c r="FS91" s="56"/>
      <c r="FT91" s="56"/>
      <c r="FU91" s="56"/>
      <c r="FV91" s="56"/>
      <c r="FW91" s="56"/>
      <c r="FX91" s="56"/>
      <c r="FY91" s="56"/>
      <c r="FZ91" s="56"/>
      <c r="GA91" s="56"/>
      <c r="GB91" s="56"/>
      <c r="GC91" s="56"/>
      <c r="GD91" s="56"/>
      <c r="GE91" s="56"/>
      <c r="GF91" s="56"/>
      <c r="GG91" s="56"/>
      <c r="GH91" s="56"/>
      <c r="GI91" s="56"/>
      <c r="GJ91" s="56"/>
      <c r="GK91" s="56"/>
      <c r="GL91" s="56"/>
      <c r="GM91" s="56"/>
      <c r="GN91" s="56"/>
      <c r="GO91" s="56"/>
      <c r="GP91" s="56"/>
      <c r="GQ91" s="56"/>
      <c r="GR91" s="56"/>
      <c r="GS91" s="56"/>
      <c r="GT91" s="56">
        <f t="shared" ref="GT91:GX107" si="103">AR</f>
        <v>3000</v>
      </c>
      <c r="GU91" s="56">
        <f t="shared" si="103"/>
        <v>3000</v>
      </c>
      <c r="GV91" s="56">
        <f t="shared" si="103"/>
        <v>3000</v>
      </c>
      <c r="GW91" s="56"/>
      <c r="GX91" s="56"/>
      <c r="GY91" s="56"/>
      <c r="GZ91" s="56"/>
      <c r="HA91" s="56"/>
      <c r="HB91" s="56"/>
      <c r="HC91" s="56"/>
      <c r="HD91" s="56"/>
      <c r="HE91" s="56"/>
      <c r="HF91" s="56"/>
      <c r="HG91" s="56"/>
      <c r="HH91" s="56"/>
      <c r="HI91" s="56"/>
      <c r="HJ91" s="56"/>
      <c r="HK91" s="56"/>
      <c r="HL91" s="56"/>
      <c r="HM91" s="56"/>
      <c r="HN91" s="56"/>
      <c r="HO91" s="56"/>
      <c r="HP91" s="56"/>
      <c r="HQ91" s="56"/>
      <c r="HR91" s="56"/>
      <c r="HS91" s="56"/>
      <c r="HT91" s="56"/>
      <c r="HU91" s="56"/>
      <c r="HV91" s="56"/>
      <c r="HW91" s="56"/>
      <c r="HX91" s="56"/>
      <c r="HY91" s="56"/>
    </row>
    <row r="92" spans="1:233" ht="1.5" customHeight="1">
      <c r="A92" s="56"/>
      <c r="B92" s="56"/>
      <c r="C92" s="56"/>
      <c r="D92" s="56"/>
      <c r="E92" s="56"/>
      <c r="F92" s="56"/>
      <c r="G92" s="56"/>
      <c r="H92" s="56"/>
      <c r="I92" s="56"/>
      <c r="J92" s="56"/>
      <c r="K92" s="56"/>
      <c r="L92" s="56"/>
      <c r="M92" s="56"/>
      <c r="N92" s="56"/>
      <c r="O92" s="56"/>
      <c r="P92" s="56"/>
      <c r="Q92" s="56"/>
      <c r="R92" s="56"/>
      <c r="S92" s="56"/>
      <c r="T92" s="56"/>
      <c r="U92" s="56"/>
      <c r="V92" s="56"/>
      <c r="W92" s="56"/>
      <c r="X92" s="56"/>
      <c r="Y92" s="56"/>
      <c r="Z92" s="56"/>
      <c r="AA92" s="56"/>
      <c r="AB92" s="56"/>
      <c r="AC92" s="56"/>
      <c r="AD92" s="56"/>
      <c r="AE92" s="56"/>
      <c r="AF92" s="56"/>
      <c r="AG92" s="56"/>
      <c r="AH92" s="56"/>
      <c r="AI92" s="56"/>
      <c r="AJ92" s="56"/>
      <c r="AK92" s="56"/>
      <c r="AL92" s="56"/>
      <c r="AM92" s="56"/>
      <c r="AN92" s="56"/>
      <c r="AO92" s="56"/>
      <c r="AP92" s="56"/>
      <c r="AQ92" s="56"/>
      <c r="AR92" s="56"/>
      <c r="AS92" s="56"/>
      <c r="AT92" s="56"/>
      <c r="AU92" s="56"/>
      <c r="AV92" s="56"/>
      <c r="AW92" s="56"/>
      <c r="AX92" s="56"/>
      <c r="AY92" s="56"/>
      <c r="AZ92" s="56"/>
      <c r="BA92" s="56"/>
      <c r="BB92" s="56"/>
      <c r="BC92" s="56"/>
      <c r="BD92" s="56"/>
      <c r="BE92" s="56"/>
      <c r="BF92" s="56">
        <f>PB</f>
        <v>28000</v>
      </c>
      <c r="BG92" s="56">
        <f>PB</f>
        <v>28000</v>
      </c>
      <c r="BH92" s="56">
        <f t="shared" si="92"/>
        <v>28000</v>
      </c>
      <c r="BI92" s="56">
        <f t="shared" si="92"/>
        <v>28000</v>
      </c>
      <c r="BJ92" s="56">
        <f t="shared" si="93"/>
        <v>28000</v>
      </c>
      <c r="BK92" s="56">
        <f t="shared" si="86"/>
        <v>28000</v>
      </c>
      <c r="BL92" s="56">
        <f t="shared" si="69"/>
        <v>28000</v>
      </c>
      <c r="BM92" s="56">
        <f t="shared" si="67"/>
        <v>28000</v>
      </c>
      <c r="BN92" s="56">
        <f t="shared" si="64"/>
        <v>28000</v>
      </c>
      <c r="BO92" s="56">
        <f t="shared" si="58"/>
        <v>28000</v>
      </c>
      <c r="BP92" s="56">
        <f t="shared" si="58"/>
        <v>28000</v>
      </c>
      <c r="BQ92" s="56">
        <f t="shared" si="61"/>
        <v>28000</v>
      </c>
      <c r="BR92" s="56">
        <f t="shared" si="60"/>
        <v>28000</v>
      </c>
      <c r="BS92" s="56">
        <f t="shared" si="63"/>
        <v>28000</v>
      </c>
      <c r="BT92" s="56">
        <f t="shared" si="68"/>
        <v>28000</v>
      </c>
      <c r="BU92" s="56">
        <f t="shared" si="70"/>
        <v>28000</v>
      </c>
      <c r="BV92" s="56">
        <f>PB</f>
        <v>28000</v>
      </c>
      <c r="BW92" s="56"/>
      <c r="BX92" s="56">
        <f t="shared" si="100"/>
        <v>13000</v>
      </c>
      <c r="BY92" s="56">
        <f t="shared" si="101"/>
        <v>13000</v>
      </c>
      <c r="BZ92" s="56">
        <f t="shared" si="95"/>
        <v>13000</v>
      </c>
      <c r="CA92" s="56">
        <f t="shared" si="95"/>
        <v>13000</v>
      </c>
      <c r="CB92" s="56">
        <f t="shared" si="90"/>
        <v>13000</v>
      </c>
      <c r="CC92" s="56">
        <f t="shared" si="96"/>
        <v>13000</v>
      </c>
      <c r="CD92" s="56">
        <f t="shared" si="96"/>
        <v>13000</v>
      </c>
      <c r="CE92" s="56">
        <f t="shared" si="102"/>
        <v>35000</v>
      </c>
      <c r="CF92" s="56">
        <f t="shared" si="99"/>
        <v>35000</v>
      </c>
      <c r="CG92" s="56">
        <f t="shared" si="82"/>
        <v>34000</v>
      </c>
      <c r="CH92" s="56">
        <f t="shared" si="76"/>
        <v>34000</v>
      </c>
      <c r="CI92" s="56">
        <f t="shared" si="76"/>
        <v>34000</v>
      </c>
      <c r="CJ92" s="56">
        <f t="shared" si="73"/>
        <v>34000</v>
      </c>
      <c r="CK92" s="56">
        <f t="shared" si="77"/>
        <v>34000</v>
      </c>
      <c r="CL92" s="56">
        <f t="shared" si="77"/>
        <v>34000</v>
      </c>
      <c r="CM92" s="56">
        <f t="shared" si="77"/>
        <v>34000</v>
      </c>
      <c r="CN92" s="56">
        <f t="shared" si="74"/>
        <v>34000</v>
      </c>
      <c r="CO92" s="56">
        <f t="shared" si="72"/>
        <v>34000</v>
      </c>
      <c r="CP92" s="56">
        <f t="shared" si="78"/>
        <v>34000</v>
      </c>
      <c r="CQ92" s="56">
        <f t="shared" si="83"/>
        <v>34000</v>
      </c>
      <c r="CR92" s="56">
        <f t="shared" si="84"/>
        <v>34000</v>
      </c>
      <c r="CS92" s="56">
        <f t="shared" si="84"/>
        <v>34000</v>
      </c>
      <c r="CT92" s="56">
        <f t="shared" si="87"/>
        <v>34000</v>
      </c>
      <c r="CU92" s="56">
        <f t="shared" si="91"/>
        <v>34000</v>
      </c>
      <c r="CV92" s="56">
        <f t="shared" si="94"/>
        <v>34000</v>
      </c>
      <c r="CW92" s="56">
        <f t="shared" si="97"/>
        <v>34000</v>
      </c>
      <c r="CX92" s="56">
        <f t="shared" si="97"/>
        <v>34000</v>
      </c>
      <c r="CY92" s="56">
        <f>UT</f>
        <v>34000</v>
      </c>
      <c r="CZ92" s="56"/>
      <c r="DA92" s="56"/>
      <c r="DB92" s="56"/>
      <c r="DC92" s="56"/>
      <c r="DD92" s="56"/>
      <c r="DE92" s="56"/>
      <c r="DF92" s="56"/>
      <c r="DG92" s="56"/>
      <c r="DH92" s="56"/>
      <c r="DI92" s="56"/>
      <c r="DJ92" s="56"/>
      <c r="DK92" s="56"/>
      <c r="DL92" s="56"/>
      <c r="DM92" s="56"/>
      <c r="DN92" s="56"/>
      <c r="DO92" s="56"/>
      <c r="DP92" s="56"/>
      <c r="DQ92" s="56"/>
      <c r="DR92" s="56"/>
      <c r="DS92" s="56"/>
      <c r="DT92" s="56"/>
      <c r="DU92" s="56"/>
      <c r="DV92" s="56"/>
      <c r="DW92" s="56"/>
      <c r="DX92" s="56"/>
      <c r="DY92" s="56"/>
      <c r="DZ92" s="56"/>
      <c r="EA92" s="56"/>
      <c r="EB92" s="56"/>
      <c r="EC92" s="56"/>
      <c r="ED92" s="56"/>
      <c r="EE92" s="56"/>
      <c r="EF92" s="56"/>
      <c r="EG92" s="56"/>
      <c r="EH92" s="56"/>
      <c r="EI92" s="56"/>
      <c r="EJ92" s="56"/>
      <c r="EK92" s="56"/>
      <c r="EL92" s="56"/>
      <c r="EM92" s="56"/>
      <c r="EN92" s="56"/>
      <c r="EO92" s="56"/>
      <c r="EP92" s="56"/>
      <c r="EQ92" s="56"/>
      <c r="ER92" s="56"/>
      <c r="ES92" s="56"/>
      <c r="ET92" s="56"/>
      <c r="EU92" s="56"/>
      <c r="EV92" s="56"/>
      <c r="EW92" s="56"/>
      <c r="EX92" s="56"/>
      <c r="EY92" s="56"/>
      <c r="EZ92" s="56"/>
      <c r="FA92" s="56"/>
      <c r="FB92" s="56"/>
      <c r="FC92" s="56"/>
      <c r="FD92" s="56"/>
      <c r="FE92" s="56"/>
      <c r="FF92" s="56"/>
      <c r="FG92" s="56"/>
      <c r="FH92" s="56"/>
      <c r="FI92" s="56"/>
      <c r="FJ92" s="56"/>
      <c r="FK92" s="56"/>
      <c r="FL92" s="56"/>
      <c r="FM92" s="56"/>
      <c r="FN92" s="56"/>
      <c r="FO92" s="56"/>
      <c r="FP92" s="56"/>
      <c r="FQ92" s="56"/>
      <c r="FR92" s="56"/>
      <c r="FS92" s="56"/>
      <c r="FT92" s="56"/>
      <c r="FU92" s="56"/>
      <c r="FV92" s="56"/>
      <c r="FW92" s="56"/>
      <c r="FX92" s="56"/>
      <c r="FY92" s="56"/>
      <c r="FZ92" s="56"/>
      <c r="GA92" s="56"/>
      <c r="GB92" s="56"/>
      <c r="GC92" s="56"/>
      <c r="GD92" s="56"/>
      <c r="GE92" s="56"/>
      <c r="GF92" s="56"/>
      <c r="GG92" s="56"/>
      <c r="GH92" s="56"/>
      <c r="GI92" s="56"/>
      <c r="GJ92" s="56"/>
      <c r="GK92" s="56"/>
      <c r="GL92" s="56"/>
      <c r="GM92" s="56"/>
      <c r="GN92" s="56"/>
      <c r="GO92" s="56"/>
      <c r="GP92" s="56"/>
      <c r="GQ92" s="56"/>
      <c r="GR92" s="56"/>
      <c r="GS92" s="56"/>
      <c r="GT92" s="56">
        <f t="shared" si="103"/>
        <v>3000</v>
      </c>
      <c r="GU92" s="56">
        <f t="shared" si="103"/>
        <v>3000</v>
      </c>
      <c r="GV92" s="56">
        <f t="shared" si="103"/>
        <v>3000</v>
      </c>
      <c r="GW92" s="56"/>
      <c r="GX92" s="56"/>
      <c r="GY92" s="56"/>
      <c r="GZ92" s="56"/>
      <c r="HA92" s="56"/>
      <c r="HB92" s="56"/>
      <c r="HC92" s="56"/>
      <c r="HD92" s="56"/>
      <c r="HE92" s="56"/>
      <c r="HF92" s="56"/>
      <c r="HG92" s="56"/>
      <c r="HH92" s="56"/>
      <c r="HI92" s="56"/>
      <c r="HJ92" s="56"/>
      <c r="HK92" s="56"/>
      <c r="HL92" s="56"/>
      <c r="HM92" s="56"/>
      <c r="HN92" s="56"/>
      <c r="HO92" s="56"/>
      <c r="HP92" s="56"/>
      <c r="HQ92" s="56"/>
      <c r="HR92" s="56"/>
      <c r="HS92" s="56"/>
      <c r="HT92" s="56"/>
      <c r="HU92" s="56"/>
      <c r="HV92" s="56"/>
      <c r="HW92" s="56"/>
      <c r="HX92" s="56"/>
      <c r="HY92" s="56"/>
    </row>
    <row r="93" spans="1:233" ht="1.5" customHeight="1">
      <c r="A93" s="56"/>
      <c r="B93" s="56"/>
      <c r="C93" s="56"/>
      <c r="D93" s="56"/>
      <c r="E93" s="56"/>
      <c r="F93" s="56"/>
      <c r="G93" s="56"/>
      <c r="H93" s="56"/>
      <c r="I93" s="56"/>
      <c r="J93" s="56"/>
      <c r="K93" s="56"/>
      <c r="L93" s="56"/>
      <c r="M93" s="56"/>
      <c r="N93" s="56"/>
      <c r="O93" s="56"/>
      <c r="P93" s="56"/>
      <c r="Q93" s="56"/>
      <c r="R93" s="56"/>
      <c r="S93" s="56"/>
      <c r="T93" s="56"/>
      <c r="U93" s="56"/>
      <c r="V93" s="56"/>
      <c r="W93" s="56"/>
      <c r="X93" s="56"/>
      <c r="Y93" s="56"/>
      <c r="Z93" s="56"/>
      <c r="AA93" s="56"/>
      <c r="AB93" s="56"/>
      <c r="AC93" s="56"/>
      <c r="AD93" s="56"/>
      <c r="AE93" s="56"/>
      <c r="AF93" s="56"/>
      <c r="AG93" s="56"/>
      <c r="AH93" s="56"/>
      <c r="AI93" s="56"/>
      <c r="AJ93" s="56"/>
      <c r="AK93" s="56"/>
      <c r="AL93" s="56"/>
      <c r="AM93" s="56"/>
      <c r="AN93" s="56"/>
      <c r="AO93" s="56"/>
      <c r="AP93" s="56"/>
      <c r="AQ93" s="56"/>
      <c r="AR93" s="56"/>
      <c r="AS93" s="56"/>
      <c r="AT93" s="56"/>
      <c r="AU93" s="56"/>
      <c r="AV93" s="56"/>
      <c r="AW93" s="56"/>
      <c r="AX93" s="56"/>
      <c r="AY93" s="56"/>
      <c r="AZ93" s="56"/>
      <c r="BA93" s="56"/>
      <c r="BB93" s="56"/>
      <c r="BC93" s="56"/>
      <c r="BD93" s="56"/>
      <c r="BE93" s="56">
        <f t="shared" ref="BE93:BE124" si="104">RJ</f>
        <v>29000</v>
      </c>
      <c r="BF93" s="56">
        <f>PB</f>
        <v>28000</v>
      </c>
      <c r="BG93" s="56">
        <f>PB</f>
        <v>28000</v>
      </c>
      <c r="BH93" s="56">
        <f t="shared" si="92"/>
        <v>28000</v>
      </c>
      <c r="BI93" s="56">
        <f t="shared" si="92"/>
        <v>28000</v>
      </c>
      <c r="BJ93" s="56">
        <f t="shared" si="93"/>
        <v>28000</v>
      </c>
      <c r="BK93" s="56">
        <f t="shared" si="86"/>
        <v>28000</v>
      </c>
      <c r="BL93" s="56">
        <f t="shared" si="69"/>
        <v>28000</v>
      </c>
      <c r="BM93" s="56">
        <f t="shared" si="67"/>
        <v>28000</v>
      </c>
      <c r="BN93" s="56">
        <f t="shared" si="67"/>
        <v>28000</v>
      </c>
      <c r="BO93" s="56">
        <f t="shared" si="58"/>
        <v>28000</v>
      </c>
      <c r="BP93" s="56">
        <f t="shared" si="58"/>
        <v>28000</v>
      </c>
      <c r="BQ93" s="56">
        <f t="shared" si="61"/>
        <v>28000</v>
      </c>
      <c r="BR93" s="56">
        <f t="shared" si="60"/>
        <v>28000</v>
      </c>
      <c r="BS93" s="56">
        <f t="shared" si="63"/>
        <v>28000</v>
      </c>
      <c r="BT93" s="56">
        <f t="shared" si="68"/>
        <v>28000</v>
      </c>
      <c r="BU93" s="56">
        <f t="shared" si="70"/>
        <v>28000</v>
      </c>
      <c r="BV93" s="56">
        <f>PB</f>
        <v>28000</v>
      </c>
      <c r="BW93" s="56">
        <f t="shared" si="100"/>
        <v>13000</v>
      </c>
      <c r="BX93" s="56">
        <f t="shared" si="100"/>
        <v>13000</v>
      </c>
      <c r="BY93" s="56">
        <f t="shared" si="101"/>
        <v>13000</v>
      </c>
      <c r="BZ93" s="56">
        <f t="shared" si="95"/>
        <v>13000</v>
      </c>
      <c r="CA93" s="56">
        <f t="shared" si="95"/>
        <v>13000</v>
      </c>
      <c r="CB93" s="56">
        <f t="shared" si="90"/>
        <v>13000</v>
      </c>
      <c r="CC93" s="56">
        <f t="shared" si="96"/>
        <v>13000</v>
      </c>
      <c r="CD93" s="56">
        <f t="shared" ref="CB93:CD109" si="105">UP</f>
        <v>35000</v>
      </c>
      <c r="CE93" s="56">
        <f t="shared" si="102"/>
        <v>35000</v>
      </c>
      <c r="CF93" s="56">
        <f t="shared" si="99"/>
        <v>35000</v>
      </c>
      <c r="CG93" s="56">
        <f t="shared" si="82"/>
        <v>34000</v>
      </c>
      <c r="CH93" s="56">
        <f t="shared" si="76"/>
        <v>34000</v>
      </c>
      <c r="CI93" s="56">
        <f t="shared" si="76"/>
        <v>34000</v>
      </c>
      <c r="CJ93" s="56">
        <f t="shared" si="73"/>
        <v>34000</v>
      </c>
      <c r="CK93" s="56">
        <f t="shared" si="77"/>
        <v>34000</v>
      </c>
      <c r="CL93" s="56">
        <f t="shared" si="77"/>
        <v>34000</v>
      </c>
      <c r="CM93" s="56">
        <f t="shared" si="77"/>
        <v>34000</v>
      </c>
      <c r="CN93" s="56">
        <f t="shared" si="74"/>
        <v>34000</v>
      </c>
      <c r="CO93" s="56">
        <f t="shared" si="72"/>
        <v>34000</v>
      </c>
      <c r="CP93" s="56">
        <f t="shared" si="78"/>
        <v>34000</v>
      </c>
      <c r="CQ93" s="56">
        <f t="shared" si="83"/>
        <v>34000</v>
      </c>
      <c r="CR93" s="56">
        <f t="shared" si="84"/>
        <v>34000</v>
      </c>
      <c r="CS93" s="56">
        <f t="shared" si="84"/>
        <v>34000</v>
      </c>
      <c r="CT93" s="56">
        <f t="shared" si="87"/>
        <v>34000</v>
      </c>
      <c r="CU93" s="56">
        <f t="shared" si="91"/>
        <v>34000</v>
      </c>
      <c r="CV93" s="56">
        <f t="shared" si="94"/>
        <v>34000</v>
      </c>
      <c r="CW93" s="56">
        <f t="shared" si="97"/>
        <v>34000</v>
      </c>
      <c r="CX93" s="56">
        <f t="shared" si="97"/>
        <v>34000</v>
      </c>
      <c r="CY93" s="56"/>
      <c r="CZ93" s="56"/>
      <c r="DA93" s="56"/>
      <c r="DB93" s="56"/>
      <c r="DC93" s="56"/>
      <c r="DD93" s="56"/>
      <c r="DE93" s="56"/>
      <c r="DF93" s="56"/>
      <c r="DG93" s="56"/>
      <c r="DH93" s="56"/>
      <c r="DI93" s="56"/>
      <c r="DJ93" s="56"/>
      <c r="DK93" s="56"/>
      <c r="DL93" s="56"/>
      <c r="DM93" s="56"/>
      <c r="DN93" s="56"/>
      <c r="DO93" s="56"/>
      <c r="DP93" s="56"/>
      <c r="DQ93" s="56"/>
      <c r="DR93" s="56"/>
      <c r="DS93" s="56"/>
      <c r="DT93" s="56"/>
      <c r="DU93" s="56"/>
      <c r="DV93" s="56"/>
      <c r="DW93" s="56"/>
      <c r="DX93" s="56"/>
      <c r="DY93" s="56"/>
      <c r="DZ93" s="56"/>
      <c r="EA93" s="56"/>
      <c r="EB93" s="56"/>
      <c r="EC93" s="56"/>
      <c r="ED93" s="56"/>
      <c r="EE93" s="56"/>
      <c r="EF93" s="56"/>
      <c r="EG93" s="56"/>
      <c r="EH93" s="56"/>
      <c r="EI93" s="56"/>
      <c r="EJ93" s="56"/>
      <c r="EK93" s="56"/>
      <c r="EL93" s="56"/>
      <c r="EM93" s="56"/>
      <c r="EN93" s="56"/>
      <c r="EO93" s="56"/>
      <c r="EP93" s="56"/>
      <c r="EQ93" s="56"/>
      <c r="ER93" s="56"/>
      <c r="ES93" s="56"/>
      <c r="ET93" s="56"/>
      <c r="EU93" s="56"/>
      <c r="EV93" s="56"/>
      <c r="EW93" s="56"/>
      <c r="EX93" s="56"/>
      <c r="EY93" s="56"/>
      <c r="EZ93" s="56"/>
      <c r="FA93" s="56"/>
      <c r="FB93" s="56"/>
      <c r="FC93" s="56"/>
      <c r="FD93" s="56"/>
      <c r="FE93" s="56"/>
      <c r="FF93" s="56"/>
      <c r="FG93" s="56"/>
      <c r="FH93" s="56"/>
      <c r="FI93" s="56"/>
      <c r="FJ93" s="56"/>
      <c r="FK93" s="56"/>
      <c r="FL93" s="56"/>
      <c r="FM93" s="56"/>
      <c r="FN93" s="56"/>
      <c r="FO93" s="56"/>
      <c r="FP93" s="56"/>
      <c r="FQ93" s="56"/>
      <c r="FR93" s="56"/>
      <c r="FS93" s="56"/>
      <c r="FT93" s="56"/>
      <c r="FU93" s="56"/>
      <c r="FV93" s="56"/>
      <c r="FW93" s="56"/>
      <c r="FX93" s="56"/>
      <c r="FY93" s="56"/>
      <c r="FZ93" s="56"/>
      <c r="GA93" s="56"/>
      <c r="GB93" s="56"/>
      <c r="GC93" s="56"/>
      <c r="GD93" s="56"/>
      <c r="GE93" s="56"/>
      <c r="GF93" s="56"/>
      <c r="GG93" s="56"/>
      <c r="GH93" s="56"/>
      <c r="GI93" s="56"/>
      <c r="GJ93" s="56"/>
      <c r="GK93" s="56"/>
      <c r="GL93" s="56"/>
      <c r="GM93" s="56"/>
      <c r="GN93" s="56"/>
      <c r="GO93" s="56"/>
      <c r="GP93" s="56"/>
      <c r="GQ93" s="56"/>
      <c r="GR93" s="56"/>
      <c r="GS93" s="56">
        <f t="shared" ref="GS93:GS108" si="106">AR</f>
        <v>3000</v>
      </c>
      <c r="GT93" s="56">
        <f t="shared" si="103"/>
        <v>3000</v>
      </c>
      <c r="GU93" s="56">
        <f t="shared" si="103"/>
        <v>3000</v>
      </c>
      <c r="GV93" s="56">
        <f t="shared" si="103"/>
        <v>3000</v>
      </c>
      <c r="GW93" s="56">
        <f t="shared" si="103"/>
        <v>3000</v>
      </c>
      <c r="GX93" s="56">
        <f t="shared" si="103"/>
        <v>3000</v>
      </c>
      <c r="GY93" s="56"/>
      <c r="GZ93" s="56"/>
      <c r="HA93" s="56"/>
      <c r="HB93" s="56"/>
      <c r="HC93" s="56"/>
      <c r="HD93" s="56"/>
      <c r="HE93" s="56"/>
      <c r="HF93" s="56"/>
      <c r="HG93" s="56"/>
      <c r="HH93" s="56"/>
      <c r="HI93" s="56"/>
      <c r="HJ93" s="56"/>
      <c r="HK93" s="56"/>
      <c r="HL93" s="56"/>
      <c r="HM93" s="56"/>
      <c r="HN93" s="56"/>
      <c r="HO93" s="56"/>
      <c r="HP93" s="56"/>
      <c r="HQ93" s="56"/>
      <c r="HR93" s="56"/>
      <c r="HS93" s="56"/>
      <c r="HT93" s="56"/>
      <c r="HU93" s="56"/>
      <c r="HV93" s="56"/>
      <c r="HW93" s="56"/>
      <c r="HX93" s="56"/>
      <c r="HY93" s="56"/>
    </row>
    <row r="94" spans="1:233" ht="1.5" customHeight="1">
      <c r="A94" s="56"/>
      <c r="B94" s="56"/>
      <c r="C94" s="56"/>
      <c r="D94" s="56"/>
      <c r="E94" s="56"/>
      <c r="F94" s="56"/>
      <c r="G94" s="56"/>
      <c r="H94" s="56"/>
      <c r="I94" s="56"/>
      <c r="J94" s="56"/>
      <c r="K94" s="56"/>
      <c r="L94" s="56"/>
      <c r="M94" s="56"/>
      <c r="N94" s="56"/>
      <c r="O94" s="56"/>
      <c r="P94" s="56"/>
      <c r="Q94" s="56"/>
      <c r="R94" s="56"/>
      <c r="S94" s="56"/>
      <c r="T94" s="56"/>
      <c r="U94" s="56"/>
      <c r="V94" s="56"/>
      <c r="W94" s="56"/>
      <c r="X94" s="56"/>
      <c r="Y94" s="56"/>
      <c r="Z94" s="56"/>
      <c r="AA94" s="56"/>
      <c r="AB94" s="56"/>
      <c r="AC94" s="56"/>
      <c r="AD94" s="56"/>
      <c r="AE94" s="56"/>
      <c r="AF94" s="56"/>
      <c r="AG94" s="56"/>
      <c r="AH94" s="56"/>
      <c r="AI94" s="56"/>
      <c r="AJ94" s="56"/>
      <c r="AK94" s="56"/>
      <c r="AL94" s="56"/>
      <c r="AM94" s="56"/>
      <c r="AN94" s="56"/>
      <c r="AO94" s="56"/>
      <c r="AP94" s="56"/>
      <c r="AQ94" s="56"/>
      <c r="AR94" s="56"/>
      <c r="AS94" s="56"/>
      <c r="AT94" s="56"/>
      <c r="AU94" s="56"/>
      <c r="AV94" s="56"/>
      <c r="AW94" s="56"/>
      <c r="AX94" s="56"/>
      <c r="AY94" s="56"/>
      <c r="AZ94" s="56"/>
      <c r="BA94" s="56"/>
      <c r="BB94" s="56"/>
      <c r="BC94" s="56"/>
      <c r="BD94" s="56">
        <f t="shared" ref="BC94:BD125" si="107">RJ</f>
        <v>29000</v>
      </c>
      <c r="BE94" s="56">
        <f t="shared" si="104"/>
        <v>29000</v>
      </c>
      <c r="BF94" s="56">
        <f t="shared" ref="BF94:BK103" si="108">RJ</f>
        <v>29000</v>
      </c>
      <c r="BG94" s="56">
        <f t="shared" si="108"/>
        <v>29000</v>
      </c>
      <c r="BH94" s="56">
        <f t="shared" si="108"/>
        <v>29000</v>
      </c>
      <c r="BI94" s="56">
        <f t="shared" si="108"/>
        <v>29000</v>
      </c>
      <c r="BJ94" s="56">
        <f t="shared" si="108"/>
        <v>29000</v>
      </c>
      <c r="BK94" s="56">
        <f t="shared" si="108"/>
        <v>29000</v>
      </c>
      <c r="BL94" s="56">
        <f t="shared" ref="BL94:BL99" si="109">HR</f>
        <v>13000</v>
      </c>
      <c r="BM94" s="56">
        <f t="shared" ref="BK94:BP101" si="110">HR</f>
        <v>13000</v>
      </c>
      <c r="BN94" s="56">
        <f t="shared" si="67"/>
        <v>28000</v>
      </c>
      <c r="BO94" s="56">
        <f t="shared" si="58"/>
        <v>28000</v>
      </c>
      <c r="BP94" s="56">
        <f>PB</f>
        <v>28000</v>
      </c>
      <c r="BQ94" s="56">
        <f t="shared" si="61"/>
        <v>28000</v>
      </c>
      <c r="BR94" s="56">
        <f t="shared" si="60"/>
        <v>28000</v>
      </c>
      <c r="BS94" s="56">
        <f t="shared" si="63"/>
        <v>28000</v>
      </c>
      <c r="BT94" s="56">
        <f t="shared" si="68"/>
        <v>28000</v>
      </c>
      <c r="BU94" s="56">
        <f t="shared" si="70"/>
        <v>28000</v>
      </c>
      <c r="BV94" s="56">
        <f t="shared" si="100"/>
        <v>13000</v>
      </c>
      <c r="BW94" s="56">
        <f t="shared" si="100"/>
        <v>13000</v>
      </c>
      <c r="BX94" s="56">
        <f t="shared" si="100"/>
        <v>13000</v>
      </c>
      <c r="BY94" s="56">
        <f t="shared" si="101"/>
        <v>13000</v>
      </c>
      <c r="BZ94" s="56">
        <f t="shared" si="95"/>
        <v>13000</v>
      </c>
      <c r="CA94" s="56">
        <f t="shared" si="95"/>
        <v>13000</v>
      </c>
      <c r="CB94" s="56">
        <f t="shared" si="90"/>
        <v>13000</v>
      </c>
      <c r="CC94" s="56">
        <f t="shared" ref="CC94:CC106" si="111">UP</f>
        <v>35000</v>
      </c>
      <c r="CD94" s="56">
        <f t="shared" si="105"/>
        <v>35000</v>
      </c>
      <c r="CE94" s="56">
        <f t="shared" si="102"/>
        <v>35000</v>
      </c>
      <c r="CF94" s="56">
        <f t="shared" si="99"/>
        <v>35000</v>
      </c>
      <c r="CG94" s="56">
        <f t="shared" si="82"/>
        <v>34000</v>
      </c>
      <c r="CH94" s="56">
        <f t="shared" si="76"/>
        <v>34000</v>
      </c>
      <c r="CI94" s="56">
        <f t="shared" si="76"/>
        <v>34000</v>
      </c>
      <c r="CJ94" s="56">
        <f t="shared" si="73"/>
        <v>34000</v>
      </c>
      <c r="CK94" s="56">
        <f t="shared" si="77"/>
        <v>34000</v>
      </c>
      <c r="CL94" s="56">
        <f t="shared" si="77"/>
        <v>34000</v>
      </c>
      <c r="CM94" s="56">
        <f t="shared" si="77"/>
        <v>34000</v>
      </c>
      <c r="CN94" s="56">
        <f t="shared" si="74"/>
        <v>34000</v>
      </c>
      <c r="CO94" s="56">
        <f t="shared" si="72"/>
        <v>34000</v>
      </c>
      <c r="CP94" s="56">
        <f t="shared" si="78"/>
        <v>34000</v>
      </c>
      <c r="CQ94" s="56">
        <f t="shared" si="83"/>
        <v>34000</v>
      </c>
      <c r="CR94" s="56">
        <f t="shared" si="84"/>
        <v>34000</v>
      </c>
      <c r="CS94" s="56">
        <f t="shared" si="84"/>
        <v>34000</v>
      </c>
      <c r="CT94" s="56">
        <f t="shared" si="87"/>
        <v>34000</v>
      </c>
      <c r="CU94" s="56">
        <f t="shared" si="91"/>
        <v>34000</v>
      </c>
      <c r="CV94" s="56">
        <f t="shared" si="94"/>
        <v>34000</v>
      </c>
      <c r="CW94" s="56">
        <f t="shared" si="97"/>
        <v>34000</v>
      </c>
      <c r="CX94" s="56">
        <f t="shared" si="97"/>
        <v>34000</v>
      </c>
      <c r="CY94" s="56"/>
      <c r="CZ94" s="56"/>
      <c r="DA94" s="56"/>
      <c r="DB94" s="56"/>
      <c r="DC94" s="56"/>
      <c r="DD94" s="56"/>
      <c r="DE94" s="56"/>
      <c r="DF94" s="56"/>
      <c r="DG94" s="56"/>
      <c r="DH94" s="56"/>
      <c r="DI94" s="56"/>
      <c r="DJ94" s="56"/>
      <c r="DK94" s="56"/>
      <c r="DL94" s="56"/>
      <c r="DM94" s="56"/>
      <c r="DN94" s="56"/>
      <c r="DO94" s="56"/>
      <c r="DP94" s="56"/>
      <c r="DQ94" s="56"/>
      <c r="DR94" s="56"/>
      <c r="DS94" s="56"/>
      <c r="DT94" s="56"/>
      <c r="DU94" s="56"/>
      <c r="DV94" s="56"/>
      <c r="DW94" s="56"/>
      <c r="DX94" s="56"/>
      <c r="DY94" s="56"/>
      <c r="DZ94" s="56"/>
      <c r="EA94" s="56"/>
      <c r="EB94" s="56"/>
      <c r="EC94" s="56"/>
      <c r="ED94" s="56"/>
      <c r="EE94" s="56"/>
      <c r="EF94" s="56"/>
      <c r="EG94" s="56"/>
      <c r="EH94" s="56"/>
      <c r="EI94" s="56"/>
      <c r="EJ94" s="56"/>
      <c r="EK94" s="56"/>
      <c r="EL94" s="56"/>
      <c r="EM94" s="56"/>
      <c r="EN94" s="56"/>
      <c r="EO94" s="56"/>
      <c r="EP94" s="56"/>
      <c r="EQ94" s="56"/>
      <c r="ER94" s="56"/>
      <c r="ES94" s="56"/>
      <c r="ET94" s="56"/>
      <c r="EU94" s="56"/>
      <c r="EV94" s="56"/>
      <c r="EW94" s="56"/>
      <c r="EX94" s="56"/>
      <c r="EY94" s="56"/>
      <c r="EZ94" s="56"/>
      <c r="FA94" s="56"/>
      <c r="FB94" s="56"/>
      <c r="FC94" s="56"/>
      <c r="FD94" s="56"/>
      <c r="FE94" s="56"/>
      <c r="FF94" s="56"/>
      <c r="FG94" s="56"/>
      <c r="FH94" s="56"/>
      <c r="FI94" s="56"/>
      <c r="FJ94" s="56"/>
      <c r="FK94" s="56"/>
      <c r="FL94" s="56"/>
      <c r="FM94" s="56"/>
      <c r="FN94" s="56"/>
      <c r="FO94" s="56"/>
      <c r="FP94" s="56"/>
      <c r="FQ94" s="56"/>
      <c r="FR94" s="56"/>
      <c r="FS94" s="56"/>
      <c r="FT94" s="56"/>
      <c r="FU94" s="56"/>
      <c r="FV94" s="56"/>
      <c r="FW94" s="56"/>
      <c r="FX94" s="56"/>
      <c r="FY94" s="56"/>
      <c r="FZ94" s="56"/>
      <c r="GA94" s="56"/>
      <c r="GB94" s="56"/>
      <c r="GC94" s="56"/>
      <c r="GD94" s="56"/>
      <c r="GE94" s="56"/>
      <c r="GF94" s="56"/>
      <c r="GG94" s="56"/>
      <c r="GH94" s="56"/>
      <c r="GI94" s="56"/>
      <c r="GJ94" s="56"/>
      <c r="GK94" s="56"/>
      <c r="GL94" s="56">
        <f t="shared" ref="GL94:GM111" si="112">AR</f>
        <v>3000</v>
      </c>
      <c r="GM94" s="56">
        <f t="shared" si="112"/>
        <v>3000</v>
      </c>
      <c r="GN94" s="56"/>
      <c r="GO94" s="56"/>
      <c r="GP94" s="56"/>
      <c r="GQ94" s="56"/>
      <c r="GR94" s="56"/>
      <c r="GS94" s="56">
        <f t="shared" si="106"/>
        <v>3000</v>
      </c>
      <c r="GT94" s="56">
        <f t="shared" si="103"/>
        <v>3000</v>
      </c>
      <c r="GU94" s="56">
        <f t="shared" si="103"/>
        <v>3000</v>
      </c>
      <c r="GV94" s="56">
        <f t="shared" si="103"/>
        <v>3000</v>
      </c>
      <c r="GW94" s="56">
        <f t="shared" si="103"/>
        <v>3000</v>
      </c>
      <c r="GX94" s="56"/>
      <c r="GY94" s="56"/>
      <c r="GZ94" s="56"/>
      <c r="HA94" s="56"/>
      <c r="HB94" s="56"/>
      <c r="HC94" s="56"/>
      <c r="HD94" s="56"/>
      <c r="HE94" s="56"/>
      <c r="HF94" s="56"/>
      <c r="HG94" s="56"/>
      <c r="HH94" s="56"/>
      <c r="HI94" s="56"/>
      <c r="HJ94" s="56"/>
      <c r="HK94" s="56"/>
      <c r="HL94" s="56"/>
      <c r="HM94" s="56"/>
      <c r="HN94" s="56"/>
      <c r="HO94" s="56"/>
      <c r="HP94" s="56"/>
      <c r="HQ94" s="56"/>
      <c r="HR94" s="56"/>
      <c r="HS94" s="56"/>
      <c r="HT94" s="56"/>
      <c r="HU94" s="56"/>
      <c r="HV94" s="56"/>
      <c r="HW94" s="56"/>
      <c r="HX94" s="56"/>
      <c r="HY94" s="56"/>
    </row>
    <row r="95" spans="1:233" ht="1.5" customHeight="1">
      <c r="A95" s="56"/>
      <c r="B95" s="56"/>
      <c r="C95" s="56"/>
      <c r="D95" s="56"/>
      <c r="E95" s="56"/>
      <c r="F95" s="56"/>
      <c r="G95" s="56"/>
      <c r="H95" s="56"/>
      <c r="I95" s="56"/>
      <c r="J95" s="56"/>
      <c r="K95" s="56"/>
      <c r="L95" s="56"/>
      <c r="M95" s="56"/>
      <c r="N95" s="56"/>
      <c r="O95" s="56"/>
      <c r="P95" s="56"/>
      <c r="Q95" s="56"/>
      <c r="R95" s="56"/>
      <c r="S95" s="56"/>
      <c r="T95" s="56"/>
      <c r="U95" s="56"/>
      <c r="V95" s="56"/>
      <c r="W95" s="56"/>
      <c r="X95" s="56"/>
      <c r="Y95" s="56"/>
      <c r="Z95" s="56"/>
      <c r="AA95" s="56"/>
      <c r="AB95" s="56"/>
      <c r="AC95" s="56"/>
      <c r="AD95" s="56"/>
      <c r="AE95" s="56"/>
      <c r="AF95" s="56"/>
      <c r="AG95" s="56"/>
      <c r="AH95" s="56"/>
      <c r="AI95" s="56"/>
      <c r="AJ95" s="56"/>
      <c r="AK95" s="56"/>
      <c r="AL95" s="56"/>
      <c r="AM95" s="56"/>
      <c r="AN95" s="56"/>
      <c r="AO95" s="56"/>
      <c r="AP95" s="56"/>
      <c r="AQ95" s="56"/>
      <c r="AR95" s="56"/>
      <c r="AS95" s="56"/>
      <c r="AT95" s="56"/>
      <c r="AU95" s="56"/>
      <c r="AV95" s="56"/>
      <c r="AW95" s="56"/>
      <c r="AX95" s="56"/>
      <c r="AY95" s="56"/>
      <c r="AZ95" s="56"/>
      <c r="BA95" s="56"/>
      <c r="BB95" s="56"/>
      <c r="BC95" s="56">
        <f t="shared" si="107"/>
        <v>29000</v>
      </c>
      <c r="BD95" s="56">
        <f t="shared" si="107"/>
        <v>29000</v>
      </c>
      <c r="BE95" s="56">
        <f t="shared" si="104"/>
        <v>29000</v>
      </c>
      <c r="BF95" s="56">
        <f t="shared" si="108"/>
        <v>29000</v>
      </c>
      <c r="BG95" s="56">
        <f t="shared" si="108"/>
        <v>29000</v>
      </c>
      <c r="BH95" s="56">
        <f t="shared" si="108"/>
        <v>29000</v>
      </c>
      <c r="BI95" s="56">
        <f t="shared" si="108"/>
        <v>29000</v>
      </c>
      <c r="BJ95" s="56">
        <f t="shared" si="108"/>
        <v>29000</v>
      </c>
      <c r="BK95" s="56">
        <f t="shared" si="110"/>
        <v>13000</v>
      </c>
      <c r="BL95" s="56">
        <f t="shared" si="109"/>
        <v>13000</v>
      </c>
      <c r="BM95" s="56">
        <f t="shared" si="110"/>
        <v>13000</v>
      </c>
      <c r="BN95" s="56">
        <f t="shared" si="110"/>
        <v>13000</v>
      </c>
      <c r="BO95" s="56">
        <f t="shared" si="58"/>
        <v>28000</v>
      </c>
      <c r="BP95" s="56">
        <f t="shared" ref="BP95:BP96" si="113">HR</f>
        <v>13000</v>
      </c>
      <c r="BQ95" s="56">
        <f t="shared" si="61"/>
        <v>28000</v>
      </c>
      <c r="BR95" s="56">
        <f t="shared" si="60"/>
        <v>28000</v>
      </c>
      <c r="BS95" s="56">
        <f t="shared" si="63"/>
        <v>28000</v>
      </c>
      <c r="BT95" s="56">
        <f t="shared" si="68"/>
        <v>28000</v>
      </c>
      <c r="BU95" s="56">
        <f t="shared" si="70"/>
        <v>28000</v>
      </c>
      <c r="BV95" s="56">
        <f t="shared" si="100"/>
        <v>13000</v>
      </c>
      <c r="BW95" s="56">
        <f t="shared" si="100"/>
        <v>13000</v>
      </c>
      <c r="BX95" s="56">
        <f t="shared" si="100"/>
        <v>13000</v>
      </c>
      <c r="BY95" s="56">
        <f t="shared" si="101"/>
        <v>13000</v>
      </c>
      <c r="BZ95" s="56">
        <f t="shared" si="95"/>
        <v>13000</v>
      </c>
      <c r="CA95" s="56">
        <f t="shared" si="95"/>
        <v>13000</v>
      </c>
      <c r="CB95" s="56">
        <f t="shared" si="90"/>
        <v>13000</v>
      </c>
      <c r="CC95" s="56">
        <f t="shared" si="111"/>
        <v>35000</v>
      </c>
      <c r="CD95" s="56">
        <f t="shared" si="105"/>
        <v>35000</v>
      </c>
      <c r="CE95" s="56">
        <f t="shared" si="102"/>
        <v>35000</v>
      </c>
      <c r="CF95" s="56">
        <f t="shared" si="99"/>
        <v>35000</v>
      </c>
      <c r="CG95" s="56">
        <f t="shared" si="82"/>
        <v>34000</v>
      </c>
      <c r="CH95" s="56">
        <f t="shared" si="76"/>
        <v>34000</v>
      </c>
      <c r="CI95" s="56">
        <f t="shared" si="76"/>
        <v>34000</v>
      </c>
      <c r="CJ95" s="56">
        <f t="shared" si="76"/>
        <v>34000</v>
      </c>
      <c r="CK95" s="56">
        <f t="shared" si="77"/>
        <v>34000</v>
      </c>
      <c r="CL95" s="56">
        <f t="shared" si="77"/>
        <v>34000</v>
      </c>
      <c r="CM95" s="56">
        <f t="shared" si="77"/>
        <v>34000</v>
      </c>
      <c r="CN95" s="56">
        <f t="shared" si="74"/>
        <v>34000</v>
      </c>
      <c r="CO95" s="56">
        <f t="shared" si="72"/>
        <v>34000</v>
      </c>
      <c r="CP95" s="56">
        <f t="shared" si="78"/>
        <v>34000</v>
      </c>
      <c r="CQ95" s="56">
        <f t="shared" si="83"/>
        <v>34000</v>
      </c>
      <c r="CR95" s="56">
        <f t="shared" si="84"/>
        <v>34000</v>
      </c>
      <c r="CS95" s="56">
        <f t="shared" si="84"/>
        <v>34000</v>
      </c>
      <c r="CT95" s="56">
        <f t="shared" si="87"/>
        <v>34000</v>
      </c>
      <c r="CU95" s="56">
        <f t="shared" si="91"/>
        <v>34000</v>
      </c>
      <c r="CV95" s="56">
        <f t="shared" si="94"/>
        <v>34000</v>
      </c>
      <c r="CW95" s="56">
        <f t="shared" si="97"/>
        <v>34000</v>
      </c>
      <c r="CX95" s="56"/>
      <c r="CY95" s="56"/>
      <c r="CZ95" s="56"/>
      <c r="DA95" s="56"/>
      <c r="DB95" s="56"/>
      <c r="DC95" s="56"/>
      <c r="DD95" s="56"/>
      <c r="DE95" s="56"/>
      <c r="DF95" s="56"/>
      <c r="DG95" s="56"/>
      <c r="DH95" s="56"/>
      <c r="DI95" s="56"/>
      <c r="DJ95" s="56"/>
      <c r="DK95" s="56"/>
      <c r="DL95" s="56"/>
      <c r="DM95" s="56"/>
      <c r="DN95" s="56"/>
      <c r="DO95" s="56"/>
      <c r="DP95" s="56"/>
      <c r="DQ95" s="56"/>
      <c r="DR95" s="56"/>
      <c r="DS95" s="56"/>
      <c r="DT95" s="56"/>
      <c r="DU95" s="56"/>
      <c r="DV95" s="56"/>
      <c r="DW95" s="56"/>
      <c r="DX95" s="56"/>
      <c r="DY95" s="56"/>
      <c r="DZ95" s="56"/>
      <c r="EA95" s="56"/>
      <c r="EB95" s="56"/>
      <c r="EC95" s="56"/>
      <c r="ED95" s="56"/>
      <c r="EE95" s="56"/>
      <c r="EF95" s="56"/>
      <c r="EG95" s="56"/>
      <c r="EH95" s="56"/>
      <c r="EI95" s="56"/>
      <c r="EJ95" s="56"/>
      <c r="EK95" s="56"/>
      <c r="EL95" s="56"/>
      <c r="EM95" s="56"/>
      <c r="EN95" s="56"/>
      <c r="EO95" s="56"/>
      <c r="EP95" s="56"/>
      <c r="EQ95" s="56"/>
      <c r="ER95" s="56"/>
      <c r="ES95" s="56"/>
      <c r="ET95" s="56"/>
      <c r="EU95" s="56"/>
      <c r="EV95" s="56"/>
      <c r="EW95" s="56"/>
      <c r="EX95" s="56"/>
      <c r="EY95" s="56"/>
      <c r="EZ95" s="56"/>
      <c r="FA95" s="56"/>
      <c r="FB95" s="56"/>
      <c r="FC95" s="56"/>
      <c r="FD95" s="56"/>
      <c r="FE95" s="56"/>
      <c r="FF95" s="56"/>
      <c r="FG95" s="56"/>
      <c r="FH95" s="56"/>
      <c r="FI95" s="56"/>
      <c r="FJ95" s="56"/>
      <c r="FK95" s="56"/>
      <c r="FL95" s="56"/>
      <c r="FM95" s="56"/>
      <c r="FN95" s="56"/>
      <c r="FO95" s="56"/>
      <c r="FP95" s="56"/>
      <c r="FQ95" s="56"/>
      <c r="FR95" s="56"/>
      <c r="FS95" s="56"/>
      <c r="FT95" s="56"/>
      <c r="FU95" s="56"/>
      <c r="FV95" s="56"/>
      <c r="FW95" s="56"/>
      <c r="FX95" s="56"/>
      <c r="FY95" s="56"/>
      <c r="FZ95" s="56"/>
      <c r="GA95" s="56"/>
      <c r="GB95" s="56"/>
      <c r="GC95" s="56"/>
      <c r="GD95" s="56"/>
      <c r="GE95" s="56"/>
      <c r="GF95" s="56"/>
      <c r="GG95" s="56"/>
      <c r="GH95" s="56"/>
      <c r="GI95" s="56"/>
      <c r="GJ95" s="56"/>
      <c r="GK95" s="56"/>
      <c r="GL95" s="56">
        <f t="shared" si="112"/>
        <v>3000</v>
      </c>
      <c r="GM95" s="56">
        <f t="shared" si="112"/>
        <v>3000</v>
      </c>
      <c r="GN95" s="56"/>
      <c r="GO95" s="56"/>
      <c r="GP95" s="56"/>
      <c r="GQ95" s="56"/>
      <c r="GR95" s="56"/>
      <c r="GS95" s="56">
        <f t="shared" si="106"/>
        <v>3000</v>
      </c>
      <c r="GT95" s="56">
        <f t="shared" si="103"/>
        <v>3000</v>
      </c>
      <c r="GU95" s="56">
        <f t="shared" si="103"/>
        <v>3000</v>
      </c>
      <c r="GV95" s="56">
        <f t="shared" si="103"/>
        <v>3000</v>
      </c>
      <c r="GW95" s="56"/>
      <c r="GX95" s="56">
        <f t="shared" ref="GX95:GX100" si="114">AR</f>
        <v>3000</v>
      </c>
      <c r="GY95" s="56"/>
      <c r="GZ95" s="56"/>
      <c r="HA95" s="56"/>
      <c r="HB95" s="56"/>
      <c r="HC95" s="56"/>
      <c r="HD95" s="56"/>
      <c r="HE95" s="56"/>
      <c r="HF95" s="56"/>
      <c r="HG95" s="56"/>
      <c r="HH95" s="56"/>
      <c r="HI95" s="56"/>
      <c r="HJ95" s="56"/>
      <c r="HK95" s="56"/>
      <c r="HL95" s="56"/>
      <c r="HM95" s="56"/>
      <c r="HN95" s="56"/>
      <c r="HO95" s="56"/>
      <c r="HP95" s="56"/>
      <c r="HQ95" s="56"/>
      <c r="HR95" s="56"/>
      <c r="HS95" s="56"/>
      <c r="HT95" s="56"/>
      <c r="HU95" s="56"/>
      <c r="HV95" s="56"/>
      <c r="HW95" s="56"/>
      <c r="HX95" s="56"/>
      <c r="HY95" s="56"/>
    </row>
    <row r="96" spans="1:233" ht="1.5" customHeight="1">
      <c r="A96" s="56"/>
      <c r="B96" s="56"/>
      <c r="C96" s="56"/>
      <c r="D96" s="56"/>
      <c r="E96" s="56"/>
      <c r="F96" s="56"/>
      <c r="G96" s="56"/>
      <c r="H96" s="56"/>
      <c r="I96" s="56"/>
      <c r="J96" s="56"/>
      <c r="K96" s="56"/>
      <c r="L96" s="56"/>
      <c r="M96" s="56"/>
      <c r="N96" s="56"/>
      <c r="O96" s="56"/>
      <c r="P96" s="56"/>
      <c r="Q96" s="56"/>
      <c r="R96" s="56"/>
      <c r="S96" s="56"/>
      <c r="T96" s="56"/>
      <c r="U96" s="56"/>
      <c r="V96" s="56"/>
      <c r="W96" s="56"/>
      <c r="X96" s="56"/>
      <c r="Y96" s="56"/>
      <c r="Z96" s="56"/>
      <c r="AA96" s="56"/>
      <c r="AB96" s="56"/>
      <c r="AC96" s="56"/>
      <c r="AD96" s="56"/>
      <c r="AE96" s="56"/>
      <c r="AF96" s="56"/>
      <c r="AG96" s="56"/>
      <c r="AH96" s="56"/>
      <c r="AI96" s="56"/>
      <c r="AJ96" s="56"/>
      <c r="AK96" s="56"/>
      <c r="AL96" s="56"/>
      <c r="AM96" s="56"/>
      <c r="AN96" s="56"/>
      <c r="AO96" s="56"/>
      <c r="AP96" s="56"/>
      <c r="AQ96" s="56"/>
      <c r="AR96" s="56"/>
      <c r="AS96" s="56"/>
      <c r="AT96" s="56"/>
      <c r="AU96" s="56"/>
      <c r="AV96" s="56"/>
      <c r="AW96" s="56"/>
      <c r="AX96" s="56"/>
      <c r="AY96" s="56"/>
      <c r="AZ96" s="56"/>
      <c r="BA96" s="56"/>
      <c r="BB96" s="56"/>
      <c r="BC96" s="56">
        <f t="shared" si="107"/>
        <v>29000</v>
      </c>
      <c r="BD96" s="56">
        <f t="shared" si="107"/>
        <v>29000</v>
      </c>
      <c r="BE96" s="56">
        <f t="shared" si="104"/>
        <v>29000</v>
      </c>
      <c r="BF96" s="56">
        <f t="shared" si="108"/>
        <v>29000</v>
      </c>
      <c r="BG96" s="56">
        <f t="shared" si="108"/>
        <v>29000</v>
      </c>
      <c r="BH96" s="56">
        <f t="shared" si="108"/>
        <v>29000</v>
      </c>
      <c r="BI96" s="56">
        <f t="shared" si="108"/>
        <v>29000</v>
      </c>
      <c r="BJ96" s="56">
        <f t="shared" si="108"/>
        <v>29000</v>
      </c>
      <c r="BK96" s="56">
        <f t="shared" si="110"/>
        <v>13000</v>
      </c>
      <c r="BL96" s="56">
        <f t="shared" si="109"/>
        <v>13000</v>
      </c>
      <c r="BM96" s="56">
        <f t="shared" si="110"/>
        <v>13000</v>
      </c>
      <c r="BN96" s="56">
        <f t="shared" si="110"/>
        <v>13000</v>
      </c>
      <c r="BO96" s="56">
        <f>HR</f>
        <v>13000</v>
      </c>
      <c r="BP96" s="56">
        <f t="shared" si="113"/>
        <v>13000</v>
      </c>
      <c r="BQ96" s="56">
        <f t="shared" si="58"/>
        <v>28000</v>
      </c>
      <c r="BR96" s="56">
        <f t="shared" ref="BR96" si="115">HR</f>
        <v>13000</v>
      </c>
      <c r="BS96" s="56">
        <f t="shared" ref="BS96:BV111" si="116">HR</f>
        <v>13000</v>
      </c>
      <c r="BT96" s="56">
        <f t="shared" si="116"/>
        <v>13000</v>
      </c>
      <c r="BU96" s="56">
        <f t="shared" si="116"/>
        <v>13000</v>
      </c>
      <c r="BV96" s="56">
        <f t="shared" si="116"/>
        <v>13000</v>
      </c>
      <c r="BW96" s="56">
        <f t="shared" si="100"/>
        <v>13000</v>
      </c>
      <c r="BX96" s="56">
        <f t="shared" si="100"/>
        <v>13000</v>
      </c>
      <c r="BY96" s="56">
        <f t="shared" si="101"/>
        <v>13000</v>
      </c>
      <c r="BZ96" s="56">
        <f t="shared" si="95"/>
        <v>13000</v>
      </c>
      <c r="CA96" s="56">
        <f t="shared" si="95"/>
        <v>13000</v>
      </c>
      <c r="CB96" s="56">
        <f t="shared" si="90"/>
        <v>13000</v>
      </c>
      <c r="CC96" s="56">
        <f t="shared" si="111"/>
        <v>35000</v>
      </c>
      <c r="CD96" s="56">
        <f t="shared" si="105"/>
        <v>35000</v>
      </c>
      <c r="CE96" s="56">
        <f t="shared" si="102"/>
        <v>35000</v>
      </c>
      <c r="CF96" s="56">
        <f t="shared" si="99"/>
        <v>35000</v>
      </c>
      <c r="CG96" s="56">
        <f t="shared" si="82"/>
        <v>34000</v>
      </c>
      <c r="CH96" s="56">
        <f t="shared" si="76"/>
        <v>34000</v>
      </c>
      <c r="CI96" s="56">
        <f t="shared" si="76"/>
        <v>34000</v>
      </c>
      <c r="CJ96" s="56">
        <f t="shared" ref="CJ96:CJ127" si="117">UP</f>
        <v>35000</v>
      </c>
      <c r="CK96" s="56">
        <f t="shared" si="77"/>
        <v>34000</v>
      </c>
      <c r="CL96" s="56">
        <f t="shared" si="77"/>
        <v>34000</v>
      </c>
      <c r="CM96" s="56">
        <f t="shared" si="77"/>
        <v>34000</v>
      </c>
      <c r="CN96" s="56">
        <f t="shared" si="74"/>
        <v>34000</v>
      </c>
      <c r="CO96" s="56">
        <f t="shared" si="72"/>
        <v>34000</v>
      </c>
      <c r="CP96" s="56">
        <f t="shared" si="78"/>
        <v>34000</v>
      </c>
      <c r="CQ96" s="56">
        <f t="shared" si="83"/>
        <v>34000</v>
      </c>
      <c r="CR96" s="56">
        <f t="shared" si="84"/>
        <v>34000</v>
      </c>
      <c r="CS96" s="56">
        <f t="shared" si="84"/>
        <v>34000</v>
      </c>
      <c r="CT96" s="56">
        <f t="shared" si="87"/>
        <v>34000</v>
      </c>
      <c r="CU96" s="56">
        <f t="shared" si="91"/>
        <v>34000</v>
      </c>
      <c r="CV96" s="56">
        <f t="shared" si="94"/>
        <v>34000</v>
      </c>
      <c r="CW96" s="56">
        <f t="shared" si="97"/>
        <v>34000</v>
      </c>
      <c r="CX96" s="56"/>
      <c r="CY96" s="56"/>
      <c r="CZ96" s="56"/>
      <c r="DA96" s="56"/>
      <c r="DB96" s="56"/>
      <c r="DC96" s="56"/>
      <c r="DD96" s="56"/>
      <c r="DE96" s="56"/>
      <c r="DF96" s="56"/>
      <c r="DG96" s="56"/>
      <c r="DH96" s="56"/>
      <c r="DI96" s="56"/>
      <c r="DJ96" s="56"/>
      <c r="DK96" s="56"/>
      <c r="DL96" s="56"/>
      <c r="DM96" s="56"/>
      <c r="DN96" s="56"/>
      <c r="DO96" s="56"/>
      <c r="DP96" s="56"/>
      <c r="DQ96" s="56"/>
      <c r="DR96" s="56"/>
      <c r="DS96" s="56"/>
      <c r="DT96" s="56"/>
      <c r="DU96" s="56"/>
      <c r="DV96" s="56"/>
      <c r="DW96" s="56"/>
      <c r="DX96" s="56"/>
      <c r="DY96" s="56"/>
      <c r="DZ96" s="56"/>
      <c r="EA96" s="56"/>
      <c r="EB96" s="56"/>
      <c r="EC96" s="56"/>
      <c r="ED96" s="56"/>
      <c r="EE96" s="56"/>
      <c r="EF96" s="56"/>
      <c r="EG96" s="56"/>
      <c r="EH96" s="56"/>
      <c r="EI96" s="56"/>
      <c r="EJ96" s="56"/>
      <c r="EK96" s="56"/>
      <c r="EL96" s="56"/>
      <c r="EM96" s="56"/>
      <c r="EN96" s="56"/>
      <c r="EO96" s="56"/>
      <c r="EP96" s="56"/>
      <c r="EQ96" s="56"/>
      <c r="ER96" s="56"/>
      <c r="ES96" s="56"/>
      <c r="ET96" s="56"/>
      <c r="EU96" s="56"/>
      <c r="EV96" s="56"/>
      <c r="EW96" s="56"/>
      <c r="EX96" s="56"/>
      <c r="EY96" s="56"/>
      <c r="EZ96" s="56"/>
      <c r="FA96" s="56"/>
      <c r="FB96" s="56"/>
      <c r="FC96" s="56"/>
      <c r="FD96" s="56"/>
      <c r="FE96" s="56"/>
      <c r="FF96" s="56"/>
      <c r="FG96" s="56"/>
      <c r="FH96" s="56"/>
      <c r="FI96" s="56"/>
      <c r="FJ96" s="56"/>
      <c r="FK96" s="56"/>
      <c r="FL96" s="56"/>
      <c r="FM96" s="56"/>
      <c r="FN96" s="56"/>
      <c r="FO96" s="56"/>
      <c r="FP96" s="56"/>
      <c r="FQ96" s="56"/>
      <c r="FR96" s="56"/>
      <c r="FS96" s="56"/>
      <c r="FT96" s="56"/>
      <c r="FU96" s="56"/>
      <c r="FV96" s="56"/>
      <c r="FW96" s="56"/>
      <c r="FX96" s="56"/>
      <c r="FY96" s="56"/>
      <c r="FZ96" s="56"/>
      <c r="GA96" s="56"/>
      <c r="GB96" s="56"/>
      <c r="GC96" s="56"/>
      <c r="GD96" s="56"/>
      <c r="GE96" s="56"/>
      <c r="GF96" s="56"/>
      <c r="GG96" s="56"/>
      <c r="GH96" s="56"/>
      <c r="GI96" s="56"/>
      <c r="GJ96" s="56"/>
      <c r="GK96" s="56">
        <f t="shared" ref="GK96:GK113" si="118">AR</f>
        <v>3000</v>
      </c>
      <c r="GL96" s="56">
        <f t="shared" si="112"/>
        <v>3000</v>
      </c>
      <c r="GM96" s="56">
        <f t="shared" si="112"/>
        <v>3000</v>
      </c>
      <c r="GN96" s="56">
        <f t="shared" ref="GN96:GR108" si="119">AR</f>
        <v>3000</v>
      </c>
      <c r="GO96" s="56">
        <f t="shared" si="119"/>
        <v>3000</v>
      </c>
      <c r="GP96" s="56">
        <f t="shared" si="119"/>
        <v>3000</v>
      </c>
      <c r="GQ96" s="56">
        <f t="shared" si="119"/>
        <v>3000</v>
      </c>
      <c r="GR96" s="56">
        <f t="shared" si="119"/>
        <v>3000</v>
      </c>
      <c r="GS96" s="56">
        <f t="shared" si="106"/>
        <v>3000</v>
      </c>
      <c r="GT96" s="56">
        <f t="shared" si="103"/>
        <v>3000</v>
      </c>
      <c r="GU96" s="56">
        <f t="shared" si="103"/>
        <v>3000</v>
      </c>
      <c r="GV96" s="56">
        <f t="shared" si="103"/>
        <v>3000</v>
      </c>
      <c r="GW96" s="56"/>
      <c r="GX96" s="56">
        <f t="shared" si="114"/>
        <v>3000</v>
      </c>
      <c r="GY96" s="56"/>
      <c r="GZ96" s="56"/>
      <c r="HA96" s="56"/>
      <c r="HB96" s="56"/>
      <c r="HC96" s="56"/>
      <c r="HD96" s="56"/>
      <c r="HE96" s="56"/>
      <c r="HF96" s="56"/>
      <c r="HG96" s="56"/>
      <c r="HH96" s="56"/>
      <c r="HI96" s="56"/>
      <c r="HJ96" s="56"/>
      <c r="HK96" s="56"/>
      <c r="HL96" s="56"/>
      <c r="HM96" s="56"/>
      <c r="HN96" s="56"/>
      <c r="HO96" s="56"/>
      <c r="HP96" s="56"/>
      <c r="HQ96" s="56"/>
      <c r="HR96" s="56"/>
      <c r="HS96" s="56"/>
      <c r="HT96" s="56"/>
      <c r="HU96" s="56"/>
      <c r="HV96" s="56"/>
      <c r="HW96" s="56"/>
      <c r="HX96" s="56"/>
      <c r="HY96" s="56"/>
    </row>
    <row r="97" spans="1:233" ht="1.5" customHeight="1">
      <c r="A97" s="56"/>
      <c r="B97" s="56"/>
      <c r="C97" s="56"/>
      <c r="D97" s="56"/>
      <c r="E97" s="56"/>
      <c r="F97" s="56"/>
      <c r="G97" s="56"/>
      <c r="H97" s="56"/>
      <c r="I97" s="56"/>
      <c r="J97" s="56"/>
      <c r="K97" s="56"/>
      <c r="L97" s="56"/>
      <c r="M97" s="56"/>
      <c r="N97" s="56"/>
      <c r="O97" s="56"/>
      <c r="P97" s="56"/>
      <c r="Q97" s="56"/>
      <c r="R97" s="56"/>
      <c r="S97" s="56"/>
      <c r="T97" s="56"/>
      <c r="U97" s="56"/>
      <c r="V97" s="56"/>
      <c r="W97" s="56"/>
      <c r="X97" s="56"/>
      <c r="Y97" s="56"/>
      <c r="Z97" s="56"/>
      <c r="AA97" s="56"/>
      <c r="AB97" s="56"/>
      <c r="AC97" s="56"/>
      <c r="AD97" s="56"/>
      <c r="AE97" s="56"/>
      <c r="AF97" s="56"/>
      <c r="AG97" s="56"/>
      <c r="AH97" s="56"/>
      <c r="AI97" s="56"/>
      <c r="AJ97" s="56"/>
      <c r="AK97" s="56"/>
      <c r="AL97" s="56"/>
      <c r="AM97" s="56"/>
      <c r="AN97" s="56"/>
      <c r="AO97" s="56"/>
      <c r="AP97" s="56"/>
      <c r="AQ97" s="56"/>
      <c r="AR97" s="56"/>
      <c r="AS97" s="56"/>
      <c r="AT97" s="56"/>
      <c r="AU97" s="56"/>
      <c r="AV97" s="56"/>
      <c r="AW97" s="56"/>
      <c r="AX97" s="56"/>
      <c r="AY97" s="56"/>
      <c r="AZ97" s="56"/>
      <c r="BA97" s="56"/>
      <c r="BB97" s="56"/>
      <c r="BC97" s="56">
        <f t="shared" si="107"/>
        <v>29000</v>
      </c>
      <c r="BD97" s="56">
        <f t="shared" si="107"/>
        <v>29000</v>
      </c>
      <c r="BE97" s="56">
        <f t="shared" si="104"/>
        <v>29000</v>
      </c>
      <c r="BF97" s="56">
        <f t="shared" si="108"/>
        <v>29000</v>
      </c>
      <c r="BG97" s="56">
        <f t="shared" si="108"/>
        <v>29000</v>
      </c>
      <c r="BH97" s="56">
        <f t="shared" si="108"/>
        <v>29000</v>
      </c>
      <c r="BI97" s="56">
        <f t="shared" si="108"/>
        <v>29000</v>
      </c>
      <c r="BJ97" s="56">
        <f t="shared" si="108"/>
        <v>29000</v>
      </c>
      <c r="BK97" s="56">
        <f t="shared" si="108"/>
        <v>29000</v>
      </c>
      <c r="BL97" s="56">
        <f t="shared" si="109"/>
        <v>13000</v>
      </c>
      <c r="BM97" s="56">
        <f t="shared" si="110"/>
        <v>13000</v>
      </c>
      <c r="BN97" s="56">
        <f t="shared" si="110"/>
        <v>13000</v>
      </c>
      <c r="BO97" s="56">
        <f>HR</f>
        <v>13000</v>
      </c>
      <c r="BP97" s="56">
        <f t="shared" ref="BP97" si="120">HR</f>
        <v>13000</v>
      </c>
      <c r="BQ97" s="56">
        <f t="shared" ref="BQ97:BR103" si="121">HR</f>
        <v>13000</v>
      </c>
      <c r="BR97" s="56">
        <f t="shared" si="121"/>
        <v>13000</v>
      </c>
      <c r="BS97" s="56">
        <f t="shared" si="116"/>
        <v>13000</v>
      </c>
      <c r="BT97" s="56">
        <f t="shared" si="116"/>
        <v>13000</v>
      </c>
      <c r="BU97" s="56">
        <f t="shared" si="116"/>
        <v>13000</v>
      </c>
      <c r="BV97" s="56">
        <f t="shared" si="116"/>
        <v>13000</v>
      </c>
      <c r="BW97" s="56">
        <f t="shared" si="100"/>
        <v>13000</v>
      </c>
      <c r="BX97" s="56">
        <f t="shared" si="100"/>
        <v>13000</v>
      </c>
      <c r="BY97" s="56">
        <f t="shared" si="101"/>
        <v>13000</v>
      </c>
      <c r="BZ97" s="56">
        <f t="shared" si="95"/>
        <v>13000</v>
      </c>
      <c r="CA97" s="56">
        <f t="shared" si="95"/>
        <v>13000</v>
      </c>
      <c r="CB97" s="56">
        <f t="shared" si="90"/>
        <v>13000</v>
      </c>
      <c r="CC97" s="56">
        <f t="shared" si="111"/>
        <v>35000</v>
      </c>
      <c r="CD97" s="56">
        <f t="shared" si="105"/>
        <v>35000</v>
      </c>
      <c r="CE97" s="56">
        <f t="shared" si="102"/>
        <v>35000</v>
      </c>
      <c r="CF97" s="56">
        <f t="shared" si="99"/>
        <v>35000</v>
      </c>
      <c r="CG97" s="56">
        <f t="shared" ref="CG97:CI127" si="122">UP</f>
        <v>35000</v>
      </c>
      <c r="CH97" s="56">
        <f t="shared" si="122"/>
        <v>35000</v>
      </c>
      <c r="CI97" s="56">
        <f t="shared" si="122"/>
        <v>35000</v>
      </c>
      <c r="CJ97" s="56">
        <f t="shared" si="117"/>
        <v>35000</v>
      </c>
      <c r="CK97" s="56">
        <f t="shared" si="77"/>
        <v>34000</v>
      </c>
      <c r="CL97" s="56">
        <f t="shared" si="77"/>
        <v>34000</v>
      </c>
      <c r="CM97" s="56">
        <f t="shared" si="77"/>
        <v>34000</v>
      </c>
      <c r="CN97" s="56">
        <f t="shared" si="74"/>
        <v>34000</v>
      </c>
      <c r="CO97" s="56">
        <f t="shared" si="72"/>
        <v>34000</v>
      </c>
      <c r="CP97" s="56">
        <f t="shared" si="78"/>
        <v>34000</v>
      </c>
      <c r="CQ97" s="56">
        <f t="shared" si="83"/>
        <v>34000</v>
      </c>
      <c r="CR97" s="56">
        <f t="shared" si="84"/>
        <v>34000</v>
      </c>
      <c r="CS97" s="56">
        <f t="shared" si="84"/>
        <v>34000</v>
      </c>
      <c r="CT97" s="56">
        <f t="shared" si="87"/>
        <v>34000</v>
      </c>
      <c r="CU97" s="56">
        <f t="shared" si="91"/>
        <v>34000</v>
      </c>
      <c r="CV97" s="56">
        <f t="shared" si="94"/>
        <v>34000</v>
      </c>
      <c r="CW97" s="56">
        <f t="shared" si="97"/>
        <v>34000</v>
      </c>
      <c r="CX97" s="56"/>
      <c r="CY97" s="56"/>
      <c r="CZ97" s="56"/>
      <c r="DA97" s="56"/>
      <c r="DB97" s="56"/>
      <c r="DC97" s="56"/>
      <c r="DD97" s="56"/>
      <c r="DE97" s="56"/>
      <c r="DF97" s="56"/>
      <c r="DG97" s="56"/>
      <c r="DH97" s="56"/>
      <c r="DI97" s="56"/>
      <c r="DJ97" s="56"/>
      <c r="DK97" s="56"/>
      <c r="DL97" s="56"/>
      <c r="DM97" s="56"/>
      <c r="DN97" s="56"/>
      <c r="DO97" s="56"/>
      <c r="DP97" s="56"/>
      <c r="DQ97" s="56"/>
      <c r="DR97" s="56"/>
      <c r="DS97" s="56"/>
      <c r="DT97" s="56"/>
      <c r="DU97" s="56"/>
      <c r="DV97" s="56"/>
      <c r="DW97" s="56"/>
      <c r="DX97" s="56"/>
      <c r="DY97" s="56"/>
      <c r="DZ97" s="56"/>
      <c r="EA97" s="56"/>
      <c r="EB97" s="56"/>
      <c r="EC97" s="56"/>
      <c r="ED97" s="56"/>
      <c r="EE97" s="56"/>
      <c r="EF97" s="56"/>
      <c r="EG97" s="56"/>
      <c r="EH97" s="56"/>
      <c r="EI97" s="56"/>
      <c r="EJ97" s="56"/>
      <c r="EK97" s="56"/>
      <c r="EL97" s="56"/>
      <c r="EM97" s="56"/>
      <c r="EN97" s="56"/>
      <c r="EO97" s="56"/>
      <c r="EP97" s="56"/>
      <c r="EQ97" s="56"/>
      <c r="ER97" s="56"/>
      <c r="ES97" s="56"/>
      <c r="ET97" s="56"/>
      <c r="EU97" s="56"/>
      <c r="EV97" s="56"/>
      <c r="EW97" s="56"/>
      <c r="EX97" s="56"/>
      <c r="EY97" s="56"/>
      <c r="EZ97" s="56"/>
      <c r="FA97" s="56"/>
      <c r="FB97" s="56"/>
      <c r="FC97" s="56"/>
      <c r="FD97" s="56"/>
      <c r="FE97" s="56"/>
      <c r="FF97" s="56"/>
      <c r="FG97" s="56"/>
      <c r="FH97" s="56"/>
      <c r="FI97" s="56"/>
      <c r="FJ97" s="56"/>
      <c r="FK97" s="56"/>
      <c r="FL97" s="56"/>
      <c r="FM97" s="56"/>
      <c r="FN97" s="56"/>
      <c r="FO97" s="56"/>
      <c r="FP97" s="56"/>
      <c r="FQ97" s="56"/>
      <c r="FR97" s="56"/>
      <c r="FS97" s="56"/>
      <c r="FT97" s="56"/>
      <c r="FU97" s="56"/>
      <c r="FV97" s="56"/>
      <c r="FW97" s="56"/>
      <c r="FX97" s="56"/>
      <c r="FY97" s="56"/>
      <c r="FZ97" s="56"/>
      <c r="GA97" s="56"/>
      <c r="GB97" s="56"/>
      <c r="GC97" s="56"/>
      <c r="GD97" s="56"/>
      <c r="GE97" s="56"/>
      <c r="GF97" s="56"/>
      <c r="GG97" s="56"/>
      <c r="GH97" s="56"/>
      <c r="GI97" s="56"/>
      <c r="GJ97" s="56">
        <f t="shared" ref="GJ97:GJ115" si="123">AR</f>
        <v>3000</v>
      </c>
      <c r="GK97" s="56">
        <f t="shared" si="118"/>
        <v>3000</v>
      </c>
      <c r="GL97" s="56">
        <f t="shared" si="112"/>
        <v>3000</v>
      </c>
      <c r="GM97" s="56">
        <f t="shared" si="112"/>
        <v>3000</v>
      </c>
      <c r="GN97" s="56">
        <f t="shared" si="119"/>
        <v>3000</v>
      </c>
      <c r="GO97" s="56">
        <f t="shared" si="119"/>
        <v>3000</v>
      </c>
      <c r="GP97" s="56">
        <f t="shared" si="119"/>
        <v>3000</v>
      </c>
      <c r="GQ97" s="56">
        <f t="shared" si="119"/>
        <v>3000</v>
      </c>
      <c r="GR97" s="56">
        <f t="shared" si="119"/>
        <v>3000</v>
      </c>
      <c r="GS97" s="56">
        <f t="shared" si="106"/>
        <v>3000</v>
      </c>
      <c r="GT97" s="56">
        <f t="shared" si="103"/>
        <v>3000</v>
      </c>
      <c r="GU97" s="56">
        <f t="shared" si="103"/>
        <v>3000</v>
      </c>
      <c r="GV97" s="56">
        <f t="shared" si="103"/>
        <v>3000</v>
      </c>
      <c r="GW97" s="56">
        <f t="shared" ref="GW97:GW113" si="124">AR</f>
        <v>3000</v>
      </c>
      <c r="GX97" s="56">
        <f t="shared" si="114"/>
        <v>3000</v>
      </c>
      <c r="GY97" s="56">
        <f>AR</f>
        <v>3000</v>
      </c>
      <c r="GZ97" s="56"/>
      <c r="HA97" s="56"/>
      <c r="HB97" s="56"/>
      <c r="HC97" s="56"/>
      <c r="HD97" s="56"/>
      <c r="HE97" s="56"/>
      <c r="HF97" s="56"/>
      <c r="HG97" s="56"/>
      <c r="HH97" s="56"/>
      <c r="HI97" s="56"/>
      <c r="HJ97" s="56"/>
      <c r="HK97" s="56"/>
      <c r="HL97" s="56"/>
      <c r="HM97" s="56"/>
      <c r="HN97" s="56"/>
      <c r="HO97" s="56"/>
      <c r="HP97" s="56"/>
      <c r="HQ97" s="56"/>
      <c r="HR97" s="56"/>
      <c r="HS97" s="56"/>
      <c r="HT97" s="56"/>
      <c r="HU97" s="56"/>
      <c r="HV97" s="56"/>
      <c r="HW97" s="56"/>
      <c r="HX97" s="56"/>
      <c r="HY97" s="56"/>
    </row>
    <row r="98" spans="1:233" ht="1.5" customHeight="1">
      <c r="A98" s="56"/>
      <c r="B98" s="56"/>
      <c r="C98" s="56"/>
      <c r="D98" s="56"/>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f t="shared" si="107"/>
        <v>29000</v>
      </c>
      <c r="BD98" s="56">
        <f t="shared" si="107"/>
        <v>29000</v>
      </c>
      <c r="BE98" s="56">
        <f t="shared" si="104"/>
        <v>29000</v>
      </c>
      <c r="BF98" s="56">
        <f t="shared" si="108"/>
        <v>29000</v>
      </c>
      <c r="BG98" s="56">
        <f t="shared" si="108"/>
        <v>29000</v>
      </c>
      <c r="BH98" s="56">
        <f t="shared" si="108"/>
        <v>29000</v>
      </c>
      <c r="BI98" s="56">
        <f t="shared" si="108"/>
        <v>29000</v>
      </c>
      <c r="BJ98" s="56">
        <f t="shared" si="108"/>
        <v>29000</v>
      </c>
      <c r="BK98" s="56">
        <f t="shared" si="108"/>
        <v>29000</v>
      </c>
      <c r="BL98" s="56">
        <f t="shared" si="109"/>
        <v>13000</v>
      </c>
      <c r="BM98" s="56">
        <f t="shared" si="110"/>
        <v>13000</v>
      </c>
      <c r="BN98" s="56">
        <f t="shared" si="110"/>
        <v>13000</v>
      </c>
      <c r="BO98" s="56">
        <f>HR</f>
        <v>13000</v>
      </c>
      <c r="BP98" s="56">
        <f>HR</f>
        <v>13000</v>
      </c>
      <c r="BQ98" s="56">
        <f t="shared" si="121"/>
        <v>13000</v>
      </c>
      <c r="BR98" s="56">
        <f t="shared" si="121"/>
        <v>13000</v>
      </c>
      <c r="BS98" s="56">
        <f t="shared" si="116"/>
        <v>13000</v>
      </c>
      <c r="BT98" s="56">
        <f t="shared" si="116"/>
        <v>13000</v>
      </c>
      <c r="BU98" s="56">
        <f t="shared" si="116"/>
        <v>13000</v>
      </c>
      <c r="BV98" s="56">
        <f t="shared" si="116"/>
        <v>13000</v>
      </c>
      <c r="BW98" s="56">
        <f t="shared" si="100"/>
        <v>13000</v>
      </c>
      <c r="BX98" s="56">
        <f t="shared" si="100"/>
        <v>13000</v>
      </c>
      <c r="BY98" s="56">
        <f t="shared" si="101"/>
        <v>13000</v>
      </c>
      <c r="BZ98" s="56">
        <f t="shared" si="95"/>
        <v>13000</v>
      </c>
      <c r="CA98" s="56">
        <f t="shared" si="95"/>
        <v>13000</v>
      </c>
      <c r="CB98" s="56">
        <f t="shared" si="105"/>
        <v>35000</v>
      </c>
      <c r="CC98" s="56">
        <f t="shared" si="111"/>
        <v>35000</v>
      </c>
      <c r="CD98" s="56">
        <f t="shared" si="105"/>
        <v>35000</v>
      </c>
      <c r="CE98" s="56">
        <f t="shared" si="102"/>
        <v>35000</v>
      </c>
      <c r="CF98" s="56">
        <f t="shared" si="99"/>
        <v>35000</v>
      </c>
      <c r="CG98" s="56">
        <f t="shared" si="122"/>
        <v>35000</v>
      </c>
      <c r="CH98" s="56">
        <f t="shared" si="122"/>
        <v>35000</v>
      </c>
      <c r="CI98" s="56">
        <f t="shared" si="122"/>
        <v>35000</v>
      </c>
      <c r="CJ98" s="56">
        <f t="shared" si="117"/>
        <v>35000</v>
      </c>
      <c r="CK98" s="56">
        <f t="shared" ref="CJ98:CM129" si="125">UP</f>
        <v>35000</v>
      </c>
      <c r="CL98" s="56">
        <f t="shared" si="74"/>
        <v>34000</v>
      </c>
      <c r="CM98" s="56">
        <f>UT</f>
        <v>34000</v>
      </c>
      <c r="CN98" s="56">
        <f t="shared" si="74"/>
        <v>34000</v>
      </c>
      <c r="CO98" s="56">
        <f t="shared" si="72"/>
        <v>34000</v>
      </c>
      <c r="CP98" s="56">
        <f t="shared" si="78"/>
        <v>34000</v>
      </c>
      <c r="CQ98" s="56">
        <f t="shared" si="83"/>
        <v>34000</v>
      </c>
      <c r="CR98" s="56">
        <f t="shared" si="84"/>
        <v>34000</v>
      </c>
      <c r="CS98" s="56">
        <f t="shared" si="84"/>
        <v>34000</v>
      </c>
      <c r="CT98" s="56">
        <f t="shared" si="87"/>
        <v>34000</v>
      </c>
      <c r="CU98" s="56">
        <f t="shared" si="91"/>
        <v>34000</v>
      </c>
      <c r="CV98" s="56">
        <f t="shared" si="94"/>
        <v>34000</v>
      </c>
      <c r="CW98" s="56">
        <f t="shared" si="97"/>
        <v>34000</v>
      </c>
      <c r="CX98" s="56"/>
      <c r="CY98" s="56"/>
      <c r="CZ98" s="56"/>
      <c r="DA98" s="56"/>
      <c r="DB98" s="56"/>
      <c r="DC98" s="56"/>
      <c r="DD98" s="56"/>
      <c r="DE98" s="56"/>
      <c r="DF98" s="56"/>
      <c r="DG98" s="56"/>
      <c r="DH98" s="56"/>
      <c r="DI98" s="56"/>
      <c r="DJ98" s="56"/>
      <c r="DK98" s="56"/>
      <c r="DL98" s="56"/>
      <c r="DM98" s="56"/>
      <c r="DN98" s="56"/>
      <c r="DO98" s="56"/>
      <c r="DP98" s="56"/>
      <c r="DQ98" s="56"/>
      <c r="DR98" s="56"/>
      <c r="DS98" s="56"/>
      <c r="DT98" s="56"/>
      <c r="DU98" s="56"/>
      <c r="DV98" s="56"/>
      <c r="DW98" s="56"/>
      <c r="DX98" s="56"/>
      <c r="DY98" s="56"/>
      <c r="DZ98" s="56"/>
      <c r="EA98" s="56"/>
      <c r="EB98" s="56"/>
      <c r="EC98" s="56"/>
      <c r="ED98" s="56"/>
      <c r="EE98" s="56"/>
      <c r="EF98" s="56"/>
      <c r="EG98" s="56"/>
      <c r="EH98" s="56"/>
      <c r="EI98" s="56"/>
      <c r="EJ98" s="56"/>
      <c r="EK98" s="56"/>
      <c r="EL98" s="56"/>
      <c r="EM98" s="56"/>
      <c r="EN98" s="56"/>
      <c r="EO98" s="56"/>
      <c r="EP98" s="56"/>
      <c r="EQ98" s="56"/>
      <c r="ER98" s="56"/>
      <c r="ES98" s="56"/>
      <c r="ET98" s="56"/>
      <c r="EU98" s="56"/>
      <c r="EV98" s="56"/>
      <c r="EW98" s="56"/>
      <c r="EX98" s="56"/>
      <c r="EY98" s="56"/>
      <c r="EZ98" s="56"/>
      <c r="FA98" s="56"/>
      <c r="FB98" s="56"/>
      <c r="FC98" s="56"/>
      <c r="FD98" s="56"/>
      <c r="FE98" s="56"/>
      <c r="FF98" s="56"/>
      <c r="FG98" s="56"/>
      <c r="FH98" s="56"/>
      <c r="FI98" s="56"/>
      <c r="FJ98" s="56"/>
      <c r="FK98" s="56"/>
      <c r="FL98" s="56"/>
      <c r="FM98" s="56"/>
      <c r="FN98" s="56"/>
      <c r="FO98" s="56"/>
      <c r="FP98" s="56"/>
      <c r="FQ98" s="56"/>
      <c r="FR98" s="56"/>
      <c r="FS98" s="56"/>
      <c r="FT98" s="56"/>
      <c r="FU98" s="56"/>
      <c r="FV98" s="56"/>
      <c r="FW98" s="56"/>
      <c r="FX98" s="56"/>
      <c r="FY98" s="56"/>
      <c r="FZ98" s="56"/>
      <c r="GA98" s="56"/>
      <c r="GB98" s="56"/>
      <c r="GC98" s="56"/>
      <c r="GD98" s="56"/>
      <c r="GE98" s="56"/>
      <c r="GF98" s="56"/>
      <c r="GG98" s="56"/>
      <c r="GH98" s="56"/>
      <c r="GI98" s="56"/>
      <c r="GJ98" s="56">
        <f t="shared" si="123"/>
        <v>3000</v>
      </c>
      <c r="GK98" s="56">
        <f t="shared" si="118"/>
        <v>3000</v>
      </c>
      <c r="GL98" s="56">
        <f t="shared" si="112"/>
        <v>3000</v>
      </c>
      <c r="GM98" s="56">
        <f t="shared" si="112"/>
        <v>3000</v>
      </c>
      <c r="GN98" s="56">
        <f t="shared" si="119"/>
        <v>3000</v>
      </c>
      <c r="GO98" s="56">
        <f t="shared" si="119"/>
        <v>3000</v>
      </c>
      <c r="GP98" s="56">
        <f t="shared" si="119"/>
        <v>3000</v>
      </c>
      <c r="GQ98" s="56">
        <f t="shared" si="119"/>
        <v>3000</v>
      </c>
      <c r="GR98" s="56">
        <f t="shared" si="119"/>
        <v>3000</v>
      </c>
      <c r="GS98" s="56">
        <f t="shared" si="106"/>
        <v>3000</v>
      </c>
      <c r="GT98" s="56">
        <f t="shared" si="103"/>
        <v>3000</v>
      </c>
      <c r="GU98" s="56">
        <f t="shared" si="103"/>
        <v>3000</v>
      </c>
      <c r="GV98" s="56">
        <f t="shared" si="103"/>
        <v>3000</v>
      </c>
      <c r="GW98" s="56">
        <f t="shared" si="124"/>
        <v>3000</v>
      </c>
      <c r="GX98" s="56">
        <f t="shared" si="114"/>
        <v>3000</v>
      </c>
      <c r="GY98" s="56">
        <f>AR</f>
        <v>3000</v>
      </c>
      <c r="GZ98" s="56"/>
      <c r="HA98" s="56"/>
      <c r="HB98" s="56"/>
      <c r="HC98" s="56"/>
      <c r="HD98" s="56"/>
      <c r="HE98" s="56"/>
      <c r="HF98" s="56"/>
      <c r="HG98" s="56"/>
      <c r="HH98" s="56"/>
      <c r="HI98" s="56"/>
      <c r="HJ98" s="56"/>
      <c r="HK98" s="56"/>
      <c r="HL98" s="56"/>
      <c r="HM98" s="56"/>
      <c r="HN98" s="56"/>
      <c r="HO98" s="56"/>
      <c r="HP98" s="56"/>
      <c r="HQ98" s="56"/>
      <c r="HR98" s="56"/>
      <c r="HS98" s="56"/>
      <c r="HT98" s="56"/>
      <c r="HU98" s="56"/>
      <c r="HV98" s="56"/>
      <c r="HW98" s="56"/>
      <c r="HX98" s="56"/>
      <c r="HY98" s="56"/>
    </row>
    <row r="99" spans="1:233" ht="1.5" customHeight="1">
      <c r="A99" s="56"/>
      <c r="B99" s="56"/>
      <c r="C99" s="56"/>
      <c r="D99" s="56"/>
      <c r="E99" s="56"/>
      <c r="F99" s="56"/>
      <c r="G99" s="56"/>
      <c r="H99" s="56"/>
      <c r="I99" s="56"/>
      <c r="J99" s="56"/>
      <c r="K99" s="56"/>
      <c r="L99" s="56"/>
      <c r="M99" s="56"/>
      <c r="N99" s="56"/>
      <c r="O99" s="56"/>
      <c r="P99" s="56"/>
      <c r="Q99" s="56"/>
      <c r="R99" s="56"/>
      <c r="S99" s="56"/>
      <c r="T99" s="56"/>
      <c r="U99" s="56"/>
      <c r="V99" s="56"/>
      <c r="W99" s="56"/>
      <c r="X99" s="56"/>
      <c r="Y99" s="56"/>
      <c r="Z99" s="56"/>
      <c r="AA99" s="56"/>
      <c r="AB99" s="56"/>
      <c r="AC99" s="56"/>
      <c r="AD99" s="56"/>
      <c r="AE99" s="56"/>
      <c r="AF99" s="56"/>
      <c r="AG99" s="56"/>
      <c r="AH99" s="56"/>
      <c r="AI99" s="56"/>
      <c r="AJ99" s="56"/>
      <c r="AK99" s="56"/>
      <c r="AL99" s="56"/>
      <c r="AM99" s="56"/>
      <c r="AN99" s="56"/>
      <c r="AO99" s="56"/>
      <c r="AP99" s="56"/>
      <c r="AQ99" s="56"/>
      <c r="AR99" s="56"/>
      <c r="AS99" s="56"/>
      <c r="AT99" s="56"/>
      <c r="AU99" s="56"/>
      <c r="AV99" s="56"/>
      <c r="AW99" s="56"/>
      <c r="AX99" s="56"/>
      <c r="AY99" s="56"/>
      <c r="AZ99" s="56"/>
      <c r="BA99" s="56"/>
      <c r="BB99" s="56"/>
      <c r="BC99" s="56">
        <f t="shared" si="107"/>
        <v>29000</v>
      </c>
      <c r="BD99" s="56">
        <f t="shared" si="107"/>
        <v>29000</v>
      </c>
      <c r="BE99" s="56">
        <f t="shared" si="104"/>
        <v>29000</v>
      </c>
      <c r="BF99" s="56">
        <f t="shared" si="108"/>
        <v>29000</v>
      </c>
      <c r="BG99" s="56">
        <f t="shared" si="108"/>
        <v>29000</v>
      </c>
      <c r="BH99" s="56">
        <f t="shared" si="108"/>
        <v>29000</v>
      </c>
      <c r="BI99" s="56">
        <f t="shared" si="108"/>
        <v>29000</v>
      </c>
      <c r="BJ99" s="56">
        <f t="shared" si="108"/>
        <v>29000</v>
      </c>
      <c r="BK99" s="56">
        <f t="shared" si="108"/>
        <v>29000</v>
      </c>
      <c r="BL99" s="56">
        <f t="shared" si="109"/>
        <v>13000</v>
      </c>
      <c r="BM99" s="56">
        <f t="shared" si="110"/>
        <v>13000</v>
      </c>
      <c r="BN99" s="56">
        <f t="shared" si="110"/>
        <v>13000</v>
      </c>
      <c r="BO99" s="56">
        <f>HR</f>
        <v>13000</v>
      </c>
      <c r="BP99" s="56">
        <f>HR</f>
        <v>13000</v>
      </c>
      <c r="BQ99" s="56">
        <f t="shared" si="121"/>
        <v>13000</v>
      </c>
      <c r="BR99" s="56">
        <f t="shared" si="121"/>
        <v>13000</v>
      </c>
      <c r="BS99" s="56">
        <f t="shared" si="116"/>
        <v>13000</v>
      </c>
      <c r="BT99" s="56">
        <f t="shared" si="116"/>
        <v>13000</v>
      </c>
      <c r="BU99" s="56">
        <f t="shared" si="116"/>
        <v>13000</v>
      </c>
      <c r="BV99" s="56">
        <f t="shared" si="116"/>
        <v>13000</v>
      </c>
      <c r="BW99" s="56">
        <f t="shared" si="100"/>
        <v>13000</v>
      </c>
      <c r="BX99" s="56">
        <f t="shared" si="100"/>
        <v>13000</v>
      </c>
      <c r="BY99" s="56">
        <f t="shared" si="101"/>
        <v>13000</v>
      </c>
      <c r="BZ99" s="56">
        <f t="shared" si="95"/>
        <v>13000</v>
      </c>
      <c r="CA99" s="56">
        <f t="shared" si="95"/>
        <v>13000</v>
      </c>
      <c r="CB99" s="56">
        <f t="shared" ref="CB99:CB105" si="126">HR</f>
        <v>13000</v>
      </c>
      <c r="CC99" s="56">
        <f t="shared" si="111"/>
        <v>35000</v>
      </c>
      <c r="CD99" s="56">
        <f t="shared" si="105"/>
        <v>35000</v>
      </c>
      <c r="CE99" s="56">
        <f t="shared" si="102"/>
        <v>35000</v>
      </c>
      <c r="CF99" s="56">
        <f t="shared" si="99"/>
        <v>35000</v>
      </c>
      <c r="CG99" s="56">
        <f t="shared" si="122"/>
        <v>35000</v>
      </c>
      <c r="CH99" s="56">
        <f t="shared" si="122"/>
        <v>35000</v>
      </c>
      <c r="CI99" s="56">
        <f t="shared" si="122"/>
        <v>35000</v>
      </c>
      <c r="CJ99" s="56">
        <f t="shared" si="117"/>
        <v>35000</v>
      </c>
      <c r="CK99" s="56">
        <f t="shared" si="125"/>
        <v>35000</v>
      </c>
      <c r="CL99" s="56">
        <f t="shared" ref="CL99:CL127" si="127">UP</f>
        <v>35000</v>
      </c>
      <c r="CM99" s="56">
        <f>UT</f>
        <v>34000</v>
      </c>
      <c r="CN99" s="56">
        <f t="shared" si="74"/>
        <v>34000</v>
      </c>
      <c r="CO99" s="56">
        <f t="shared" si="72"/>
        <v>34000</v>
      </c>
      <c r="CP99" s="56">
        <f t="shared" si="78"/>
        <v>34000</v>
      </c>
      <c r="CQ99" s="56">
        <f t="shared" si="83"/>
        <v>34000</v>
      </c>
      <c r="CR99" s="56">
        <f t="shared" si="84"/>
        <v>34000</v>
      </c>
      <c r="CS99" s="56">
        <f t="shared" si="84"/>
        <v>34000</v>
      </c>
      <c r="CT99" s="56">
        <f t="shared" si="87"/>
        <v>34000</v>
      </c>
      <c r="CU99" s="56">
        <f t="shared" si="91"/>
        <v>34000</v>
      </c>
      <c r="CV99" s="56">
        <f t="shared" si="94"/>
        <v>34000</v>
      </c>
      <c r="CW99" s="56"/>
      <c r="CX99" s="56"/>
      <c r="CY99" s="56"/>
      <c r="CZ99" s="56"/>
      <c r="DA99" s="56"/>
      <c r="DB99" s="56"/>
      <c r="DC99" s="56"/>
      <c r="DD99" s="56"/>
      <c r="DE99" s="56"/>
      <c r="DF99" s="56"/>
      <c r="DG99" s="56"/>
      <c r="DH99" s="56"/>
      <c r="DI99" s="56"/>
      <c r="DJ99" s="56"/>
      <c r="DK99" s="56"/>
      <c r="DL99" s="56"/>
      <c r="DM99" s="56"/>
      <c r="DN99" s="56"/>
      <c r="DO99" s="56"/>
      <c r="DP99" s="56"/>
      <c r="DQ99" s="56"/>
      <c r="DR99" s="56"/>
      <c r="DS99" s="56"/>
      <c r="DT99" s="56"/>
      <c r="DU99" s="56"/>
      <c r="DV99" s="56"/>
      <c r="DW99" s="56"/>
      <c r="DX99" s="56"/>
      <c r="DY99" s="56"/>
      <c r="DZ99" s="56"/>
      <c r="EA99" s="56"/>
      <c r="EB99" s="56"/>
      <c r="EC99" s="56"/>
      <c r="ED99" s="56"/>
      <c r="EE99" s="56"/>
      <c r="EF99" s="56"/>
      <c r="EG99" s="56"/>
      <c r="EH99" s="56"/>
      <c r="EI99" s="56"/>
      <c r="EJ99" s="56"/>
      <c r="EK99" s="56"/>
      <c r="EL99" s="56"/>
      <c r="EM99" s="56"/>
      <c r="EN99" s="56"/>
      <c r="EO99" s="56"/>
      <c r="EP99" s="56"/>
      <c r="EQ99" s="56"/>
      <c r="ER99" s="56"/>
      <c r="ES99" s="56"/>
      <c r="ET99" s="56"/>
      <c r="EU99" s="56"/>
      <c r="EV99" s="56"/>
      <c r="EW99" s="56"/>
      <c r="EX99" s="56"/>
      <c r="EY99" s="56"/>
      <c r="EZ99" s="56"/>
      <c r="FA99" s="56"/>
      <c r="FB99" s="56"/>
      <c r="FC99" s="56"/>
      <c r="FD99" s="56"/>
      <c r="FE99" s="56"/>
      <c r="FF99" s="56"/>
      <c r="FG99" s="56"/>
      <c r="FH99" s="56"/>
      <c r="FI99" s="56"/>
      <c r="FJ99" s="56"/>
      <c r="FK99" s="56"/>
      <c r="FL99" s="56"/>
      <c r="FM99" s="56"/>
      <c r="FN99" s="56"/>
      <c r="FO99" s="56"/>
      <c r="FP99" s="56"/>
      <c r="FQ99" s="56"/>
      <c r="FR99" s="56"/>
      <c r="FS99" s="56"/>
      <c r="FT99" s="56"/>
      <c r="FU99" s="56"/>
      <c r="FV99" s="56"/>
      <c r="FW99" s="56"/>
      <c r="FX99" s="56"/>
      <c r="FY99" s="56"/>
      <c r="FZ99" s="56"/>
      <c r="GA99" s="56"/>
      <c r="GB99" s="56"/>
      <c r="GC99" s="56"/>
      <c r="GD99" s="56"/>
      <c r="GE99" s="56"/>
      <c r="GF99" s="56"/>
      <c r="GG99" s="56"/>
      <c r="GH99" s="56"/>
      <c r="GI99" s="56">
        <f t="shared" ref="GI99:GI116" si="128">AR</f>
        <v>3000</v>
      </c>
      <c r="GJ99" s="56">
        <f t="shared" si="123"/>
        <v>3000</v>
      </c>
      <c r="GK99" s="56">
        <f t="shared" si="118"/>
        <v>3000</v>
      </c>
      <c r="GL99" s="56">
        <f t="shared" si="112"/>
        <v>3000</v>
      </c>
      <c r="GM99" s="56">
        <f t="shared" si="112"/>
        <v>3000</v>
      </c>
      <c r="GN99" s="56">
        <f t="shared" si="119"/>
        <v>3000</v>
      </c>
      <c r="GO99" s="56">
        <f t="shared" si="119"/>
        <v>3000</v>
      </c>
      <c r="GP99" s="56">
        <f t="shared" si="119"/>
        <v>3000</v>
      </c>
      <c r="GQ99" s="56">
        <f t="shared" si="119"/>
        <v>3000</v>
      </c>
      <c r="GR99" s="56">
        <f t="shared" si="119"/>
        <v>3000</v>
      </c>
      <c r="GS99" s="56">
        <f t="shared" si="106"/>
        <v>3000</v>
      </c>
      <c r="GT99" s="56">
        <f t="shared" si="103"/>
        <v>3000</v>
      </c>
      <c r="GU99" s="56">
        <f t="shared" si="103"/>
        <v>3000</v>
      </c>
      <c r="GV99" s="56">
        <f t="shared" si="103"/>
        <v>3000</v>
      </c>
      <c r="GW99" s="56">
        <f t="shared" si="124"/>
        <v>3000</v>
      </c>
      <c r="GX99" s="56">
        <f t="shared" si="114"/>
        <v>3000</v>
      </c>
      <c r="GY99" s="56"/>
      <c r="GZ99" s="56"/>
      <c r="HA99" s="56"/>
      <c r="HB99" s="56"/>
      <c r="HC99" s="56"/>
      <c r="HD99" s="56"/>
      <c r="HE99" s="56"/>
      <c r="HF99" s="56"/>
      <c r="HG99" s="56"/>
      <c r="HH99" s="56"/>
      <c r="HI99" s="56"/>
      <c r="HJ99" s="56"/>
      <c r="HK99" s="56"/>
      <c r="HL99" s="56"/>
      <c r="HM99" s="56"/>
      <c r="HN99" s="56"/>
      <c r="HO99" s="56"/>
      <c r="HP99" s="56"/>
      <c r="HQ99" s="56"/>
      <c r="HR99" s="56"/>
      <c r="HS99" s="56"/>
      <c r="HT99" s="56"/>
      <c r="HU99" s="56"/>
      <c r="HV99" s="56"/>
      <c r="HW99" s="56"/>
      <c r="HX99" s="56"/>
      <c r="HY99" s="56"/>
    </row>
    <row r="100" spans="1:233" ht="1.5" customHeight="1">
      <c r="A100" s="56"/>
      <c r="B100" s="56"/>
      <c r="C100" s="56"/>
      <c r="D100" s="56"/>
      <c r="E100" s="56"/>
      <c r="F100" s="56"/>
      <c r="G100" s="56"/>
      <c r="H100" s="56"/>
      <c r="I100" s="56"/>
      <c r="J100" s="56"/>
      <c r="K100" s="56"/>
      <c r="L100" s="56"/>
      <c r="M100" s="56"/>
      <c r="N100" s="56"/>
      <c r="O100" s="56"/>
      <c r="P100" s="56"/>
      <c r="Q100" s="56"/>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56"/>
      <c r="AP100" s="56"/>
      <c r="AQ100" s="56"/>
      <c r="AR100" s="56"/>
      <c r="AS100" s="56"/>
      <c r="AT100" s="56"/>
      <c r="AU100" s="56"/>
      <c r="AV100" s="56"/>
      <c r="AW100" s="56"/>
      <c r="AX100" s="56"/>
      <c r="AY100" s="56"/>
      <c r="AZ100" s="56"/>
      <c r="BA100" s="56"/>
      <c r="BB100" s="56"/>
      <c r="BC100" s="56">
        <f t="shared" ref="BC100:BC130" si="129">RJ</f>
        <v>29000</v>
      </c>
      <c r="BD100" s="56">
        <f t="shared" si="107"/>
        <v>29000</v>
      </c>
      <c r="BE100" s="56">
        <f t="shared" si="104"/>
        <v>29000</v>
      </c>
      <c r="BF100" s="56">
        <f t="shared" si="108"/>
        <v>29000</v>
      </c>
      <c r="BG100" s="56">
        <f t="shared" si="108"/>
        <v>29000</v>
      </c>
      <c r="BH100" s="56">
        <f t="shared" si="108"/>
        <v>29000</v>
      </c>
      <c r="BI100" s="56">
        <f t="shared" si="108"/>
        <v>29000</v>
      </c>
      <c r="BJ100" s="56">
        <f t="shared" si="108"/>
        <v>29000</v>
      </c>
      <c r="BK100" s="56">
        <f t="shared" si="108"/>
        <v>29000</v>
      </c>
      <c r="BL100" s="56">
        <f t="shared" si="110"/>
        <v>13000</v>
      </c>
      <c r="BM100" s="56">
        <f t="shared" si="110"/>
        <v>13000</v>
      </c>
      <c r="BN100" s="56">
        <f t="shared" si="110"/>
        <v>13000</v>
      </c>
      <c r="BO100" s="56">
        <f t="shared" si="110"/>
        <v>13000</v>
      </c>
      <c r="BP100" s="56">
        <f t="shared" si="110"/>
        <v>13000</v>
      </c>
      <c r="BQ100" s="56">
        <f t="shared" si="121"/>
        <v>13000</v>
      </c>
      <c r="BR100" s="56">
        <f t="shared" si="121"/>
        <v>13000</v>
      </c>
      <c r="BS100" s="56">
        <f t="shared" si="116"/>
        <v>13000</v>
      </c>
      <c r="BT100" s="56">
        <f t="shared" si="116"/>
        <v>13000</v>
      </c>
      <c r="BU100" s="56">
        <f t="shared" si="116"/>
        <v>13000</v>
      </c>
      <c r="BV100" s="56">
        <f t="shared" si="116"/>
        <v>13000</v>
      </c>
      <c r="BW100" s="56">
        <f t="shared" si="100"/>
        <v>13000</v>
      </c>
      <c r="BX100" s="56">
        <f t="shared" si="100"/>
        <v>13000</v>
      </c>
      <c r="BY100" s="56">
        <f t="shared" si="101"/>
        <v>13000</v>
      </c>
      <c r="BZ100" s="56">
        <f t="shared" si="95"/>
        <v>13000</v>
      </c>
      <c r="CA100" s="56">
        <f t="shared" si="95"/>
        <v>13000</v>
      </c>
      <c r="CB100" s="56">
        <f t="shared" si="126"/>
        <v>13000</v>
      </c>
      <c r="CC100" s="56">
        <f t="shared" si="111"/>
        <v>35000</v>
      </c>
      <c r="CD100" s="56">
        <f t="shared" si="105"/>
        <v>35000</v>
      </c>
      <c r="CE100" s="56">
        <f t="shared" si="102"/>
        <v>35000</v>
      </c>
      <c r="CF100" s="56">
        <f t="shared" si="99"/>
        <v>35000</v>
      </c>
      <c r="CG100" s="56">
        <f t="shared" si="122"/>
        <v>35000</v>
      </c>
      <c r="CH100" s="56">
        <f t="shared" si="122"/>
        <v>35000</v>
      </c>
      <c r="CI100" s="56">
        <f t="shared" si="122"/>
        <v>35000</v>
      </c>
      <c r="CJ100" s="56">
        <f t="shared" si="117"/>
        <v>35000</v>
      </c>
      <c r="CK100" s="56">
        <f t="shared" si="125"/>
        <v>35000</v>
      </c>
      <c r="CL100" s="56">
        <f t="shared" si="127"/>
        <v>35000</v>
      </c>
      <c r="CM100" s="56">
        <f>UT</f>
        <v>34000</v>
      </c>
      <c r="CN100" s="56">
        <f t="shared" si="74"/>
        <v>34000</v>
      </c>
      <c r="CO100" s="56">
        <f t="shared" si="72"/>
        <v>34000</v>
      </c>
      <c r="CP100" s="56">
        <f t="shared" si="78"/>
        <v>34000</v>
      </c>
      <c r="CQ100" s="56">
        <f t="shared" si="83"/>
        <v>34000</v>
      </c>
      <c r="CR100" s="56">
        <f t="shared" si="84"/>
        <v>34000</v>
      </c>
      <c r="CS100" s="56">
        <f t="shared" si="84"/>
        <v>34000</v>
      </c>
      <c r="CT100" s="56">
        <f t="shared" si="87"/>
        <v>34000</v>
      </c>
      <c r="CU100" s="56">
        <f t="shared" si="91"/>
        <v>34000</v>
      </c>
      <c r="CV100" s="56">
        <f t="shared" si="94"/>
        <v>34000</v>
      </c>
      <c r="CW100" s="56"/>
      <c r="CX100" s="56"/>
      <c r="CY100" s="56"/>
      <c r="CZ100" s="56"/>
      <c r="DA100" s="56"/>
      <c r="DB100" s="56"/>
      <c r="DC100" s="56"/>
      <c r="DD100" s="56"/>
      <c r="DE100" s="56"/>
      <c r="DF100" s="56"/>
      <c r="DG100" s="56"/>
      <c r="DH100" s="56"/>
      <c r="DI100" s="56"/>
      <c r="DJ100" s="56"/>
      <c r="DK100" s="56"/>
      <c r="DL100" s="56"/>
      <c r="DM100" s="56"/>
      <c r="DN100" s="56"/>
      <c r="DO100" s="56"/>
      <c r="DP100" s="56"/>
      <c r="DQ100" s="56"/>
      <c r="DR100" s="56"/>
      <c r="DS100" s="56"/>
      <c r="DT100" s="56"/>
      <c r="DU100" s="56"/>
      <c r="DV100" s="56"/>
      <c r="DW100" s="56"/>
      <c r="DX100" s="56"/>
      <c r="DY100" s="56"/>
      <c r="DZ100" s="56"/>
      <c r="EA100" s="56"/>
      <c r="EB100" s="56"/>
      <c r="EC100" s="56"/>
      <c r="ED100" s="56"/>
      <c r="EE100" s="56"/>
      <c r="EF100" s="56"/>
      <c r="EG100" s="56"/>
      <c r="EH100" s="56"/>
      <c r="EI100" s="56"/>
      <c r="EJ100" s="56"/>
      <c r="EK100" s="56"/>
      <c r="EL100" s="56"/>
      <c r="EM100" s="56"/>
      <c r="EN100" s="56"/>
      <c r="EO100" s="56"/>
      <c r="EP100" s="56"/>
      <c r="EQ100" s="56"/>
      <c r="ER100" s="56"/>
      <c r="ES100" s="56"/>
      <c r="ET100" s="56"/>
      <c r="EU100" s="56"/>
      <c r="EV100" s="56"/>
      <c r="EW100" s="56"/>
      <c r="EX100" s="56"/>
      <c r="EY100" s="56"/>
      <c r="EZ100" s="56"/>
      <c r="FA100" s="56"/>
      <c r="FB100" s="56"/>
      <c r="FC100" s="56"/>
      <c r="FD100" s="56"/>
      <c r="FE100" s="56"/>
      <c r="FF100" s="56"/>
      <c r="FG100" s="56"/>
      <c r="FH100" s="56"/>
      <c r="FI100" s="56"/>
      <c r="FJ100" s="56"/>
      <c r="FK100" s="56"/>
      <c r="FL100" s="56"/>
      <c r="FM100" s="56"/>
      <c r="FN100" s="56"/>
      <c r="FO100" s="56"/>
      <c r="FP100" s="56"/>
      <c r="FQ100" s="56"/>
      <c r="FR100" s="56"/>
      <c r="FS100" s="56"/>
      <c r="FT100" s="56"/>
      <c r="FU100" s="56"/>
      <c r="FV100" s="56"/>
      <c r="FW100" s="56"/>
      <c r="FX100" s="56"/>
      <c r="FY100" s="56"/>
      <c r="FZ100" s="56"/>
      <c r="GA100" s="56"/>
      <c r="GB100" s="56"/>
      <c r="GC100" s="56"/>
      <c r="GD100" s="56"/>
      <c r="GE100" s="56"/>
      <c r="GF100" s="56"/>
      <c r="GG100" s="56"/>
      <c r="GH100" s="56"/>
      <c r="GI100" s="56">
        <f t="shared" si="128"/>
        <v>3000</v>
      </c>
      <c r="GJ100" s="56">
        <f t="shared" si="123"/>
        <v>3000</v>
      </c>
      <c r="GK100" s="56">
        <f t="shared" si="118"/>
        <v>3000</v>
      </c>
      <c r="GL100" s="56">
        <f t="shared" si="112"/>
        <v>3000</v>
      </c>
      <c r="GM100" s="56">
        <f t="shared" si="112"/>
        <v>3000</v>
      </c>
      <c r="GN100" s="56">
        <f t="shared" si="119"/>
        <v>3000</v>
      </c>
      <c r="GO100" s="56">
        <f t="shared" si="119"/>
        <v>3000</v>
      </c>
      <c r="GP100" s="56">
        <f t="shared" si="119"/>
        <v>3000</v>
      </c>
      <c r="GQ100" s="56">
        <f t="shared" si="119"/>
        <v>3000</v>
      </c>
      <c r="GR100" s="56">
        <f t="shared" si="119"/>
        <v>3000</v>
      </c>
      <c r="GS100" s="56">
        <f t="shared" si="106"/>
        <v>3000</v>
      </c>
      <c r="GT100" s="56">
        <f t="shared" si="103"/>
        <v>3000</v>
      </c>
      <c r="GU100" s="56">
        <f t="shared" si="103"/>
        <v>3000</v>
      </c>
      <c r="GV100" s="56">
        <f t="shared" si="103"/>
        <v>3000</v>
      </c>
      <c r="GW100" s="56">
        <f t="shared" si="124"/>
        <v>3000</v>
      </c>
      <c r="GX100" s="56">
        <f t="shared" si="114"/>
        <v>3000</v>
      </c>
      <c r="GY100" s="56"/>
      <c r="GZ100" s="56"/>
      <c r="HA100" s="56"/>
      <c r="HB100" s="56"/>
      <c r="HC100" s="56"/>
      <c r="HD100" s="56"/>
      <c r="HE100" s="56"/>
      <c r="HF100" s="56"/>
      <c r="HG100" s="56"/>
      <c r="HH100" s="56"/>
      <c r="HI100" s="56"/>
      <c r="HJ100" s="56"/>
      <c r="HK100" s="56"/>
      <c r="HL100" s="56"/>
      <c r="HM100" s="56"/>
      <c r="HN100" s="56"/>
      <c r="HO100" s="56"/>
      <c r="HP100" s="56"/>
      <c r="HQ100" s="56"/>
      <c r="HR100" s="56"/>
      <c r="HS100" s="56"/>
      <c r="HT100" s="56"/>
      <c r="HU100" s="56"/>
      <c r="HV100" s="56"/>
      <c r="HW100" s="56"/>
      <c r="HX100" s="56"/>
      <c r="HY100" s="56"/>
    </row>
    <row r="101" spans="1:233" ht="1.5" customHeight="1">
      <c r="A101" s="56"/>
      <c r="B101" s="56"/>
      <c r="C101" s="56"/>
      <c r="D101" s="56"/>
      <c r="E101" s="56"/>
      <c r="F101" s="56"/>
      <c r="G101" s="56"/>
      <c r="H101" s="56"/>
      <c r="I101" s="56"/>
      <c r="J101" s="56"/>
      <c r="K101" s="56"/>
      <c r="L101" s="56"/>
      <c r="M101" s="56"/>
      <c r="N101" s="56"/>
      <c r="O101" s="56"/>
      <c r="P101" s="56"/>
      <c r="Q101" s="56"/>
      <c r="R101" s="56"/>
      <c r="S101" s="56"/>
      <c r="T101" s="56"/>
      <c r="U101" s="56"/>
      <c r="V101" s="56"/>
      <c r="W101" s="56"/>
      <c r="X101" s="56"/>
      <c r="Y101" s="56"/>
      <c r="Z101" s="56"/>
      <c r="AA101" s="56"/>
      <c r="AB101" s="56"/>
      <c r="AC101" s="56"/>
      <c r="AD101" s="56"/>
      <c r="AE101" s="56"/>
      <c r="AF101" s="56"/>
      <c r="AG101" s="56"/>
      <c r="AH101" s="56"/>
      <c r="AI101" s="56"/>
      <c r="AJ101" s="56"/>
      <c r="AK101" s="56"/>
      <c r="AL101" s="56"/>
      <c r="AM101" s="56"/>
      <c r="AN101" s="56"/>
      <c r="AO101" s="56"/>
      <c r="AP101" s="56"/>
      <c r="AQ101" s="56"/>
      <c r="AR101" s="56"/>
      <c r="AS101" s="56"/>
      <c r="AT101" s="56"/>
      <c r="AU101" s="56"/>
      <c r="AV101" s="56"/>
      <c r="AW101" s="56"/>
      <c r="AX101" s="56"/>
      <c r="AY101" s="56"/>
      <c r="AZ101" s="56"/>
      <c r="BA101" s="56"/>
      <c r="BB101" s="56">
        <f t="shared" ref="BB101:BB132" si="130">RJ</f>
        <v>29000</v>
      </c>
      <c r="BC101" s="56">
        <f t="shared" si="129"/>
        <v>29000</v>
      </c>
      <c r="BD101" s="56">
        <f t="shared" si="107"/>
        <v>29000</v>
      </c>
      <c r="BE101" s="56">
        <f t="shared" si="104"/>
        <v>29000</v>
      </c>
      <c r="BF101" s="56">
        <f t="shared" si="108"/>
        <v>29000</v>
      </c>
      <c r="BG101" s="56">
        <f t="shared" si="108"/>
        <v>29000</v>
      </c>
      <c r="BH101" s="56">
        <f t="shared" si="108"/>
        <v>29000</v>
      </c>
      <c r="BI101" s="56">
        <f t="shared" si="108"/>
        <v>29000</v>
      </c>
      <c r="BJ101" s="56">
        <f t="shared" si="108"/>
        <v>29000</v>
      </c>
      <c r="BK101" s="56">
        <f t="shared" si="108"/>
        <v>29000</v>
      </c>
      <c r="BL101" s="56">
        <f t="shared" si="110"/>
        <v>13000</v>
      </c>
      <c r="BM101" s="56">
        <f t="shared" si="110"/>
        <v>13000</v>
      </c>
      <c r="BN101" s="56">
        <f t="shared" si="110"/>
        <v>13000</v>
      </c>
      <c r="BO101" s="56">
        <f t="shared" si="110"/>
        <v>13000</v>
      </c>
      <c r="BP101" s="56">
        <f t="shared" si="110"/>
        <v>13000</v>
      </c>
      <c r="BQ101" s="56">
        <f t="shared" si="121"/>
        <v>13000</v>
      </c>
      <c r="BR101" s="56">
        <f t="shared" si="121"/>
        <v>13000</v>
      </c>
      <c r="BS101" s="56">
        <f t="shared" si="116"/>
        <v>13000</v>
      </c>
      <c r="BT101" s="56">
        <f t="shared" si="116"/>
        <v>13000</v>
      </c>
      <c r="BU101" s="56">
        <f t="shared" si="116"/>
        <v>13000</v>
      </c>
      <c r="BV101" s="56">
        <f t="shared" si="116"/>
        <v>13000</v>
      </c>
      <c r="BW101" s="56">
        <f t="shared" si="100"/>
        <v>13000</v>
      </c>
      <c r="BX101" s="56">
        <f t="shared" si="100"/>
        <v>13000</v>
      </c>
      <c r="BY101" s="56">
        <f t="shared" si="101"/>
        <v>13000</v>
      </c>
      <c r="BZ101" s="56">
        <f t="shared" si="95"/>
        <v>13000</v>
      </c>
      <c r="CA101" s="56">
        <f t="shared" si="95"/>
        <v>13000</v>
      </c>
      <c r="CB101" s="56">
        <f t="shared" si="126"/>
        <v>13000</v>
      </c>
      <c r="CC101" s="56">
        <f t="shared" si="111"/>
        <v>35000</v>
      </c>
      <c r="CD101" s="56">
        <f t="shared" si="105"/>
        <v>35000</v>
      </c>
      <c r="CE101" s="56">
        <f t="shared" si="102"/>
        <v>35000</v>
      </c>
      <c r="CF101" s="56">
        <f t="shared" si="99"/>
        <v>35000</v>
      </c>
      <c r="CG101" s="56">
        <f t="shared" si="122"/>
        <v>35000</v>
      </c>
      <c r="CH101" s="56">
        <f t="shared" si="122"/>
        <v>35000</v>
      </c>
      <c r="CI101" s="56">
        <f t="shared" si="122"/>
        <v>35000</v>
      </c>
      <c r="CJ101" s="56">
        <f t="shared" si="117"/>
        <v>35000</v>
      </c>
      <c r="CK101" s="56">
        <f t="shared" si="125"/>
        <v>35000</v>
      </c>
      <c r="CL101" s="56">
        <f t="shared" si="127"/>
        <v>35000</v>
      </c>
      <c r="CM101" s="56">
        <f>UT</f>
        <v>34000</v>
      </c>
      <c r="CN101" s="56">
        <f t="shared" si="74"/>
        <v>34000</v>
      </c>
      <c r="CO101" s="56">
        <f t="shared" si="72"/>
        <v>34000</v>
      </c>
      <c r="CP101" s="56">
        <f t="shared" si="78"/>
        <v>34000</v>
      </c>
      <c r="CQ101" s="56">
        <f t="shared" si="83"/>
        <v>34000</v>
      </c>
      <c r="CR101" s="56">
        <f t="shared" si="84"/>
        <v>34000</v>
      </c>
      <c r="CS101" s="56">
        <f t="shared" si="84"/>
        <v>34000</v>
      </c>
      <c r="CT101" s="56">
        <f t="shared" si="87"/>
        <v>34000</v>
      </c>
      <c r="CU101" s="56">
        <f t="shared" si="91"/>
        <v>34000</v>
      </c>
      <c r="CV101" s="56">
        <f t="shared" si="94"/>
        <v>34000</v>
      </c>
      <c r="CW101" s="56"/>
      <c r="CX101" s="56"/>
      <c r="CY101" s="56"/>
      <c r="CZ101" s="56"/>
      <c r="DA101" s="56"/>
      <c r="DB101" s="56"/>
      <c r="DC101" s="56"/>
      <c r="DD101" s="56"/>
      <c r="DE101" s="56"/>
      <c r="DF101" s="56"/>
      <c r="DG101" s="56"/>
      <c r="DH101" s="56"/>
      <c r="DI101" s="56"/>
      <c r="DJ101" s="56"/>
      <c r="DK101" s="56"/>
      <c r="DL101" s="56"/>
      <c r="DM101" s="56"/>
      <c r="DN101" s="56"/>
      <c r="DO101" s="56"/>
      <c r="DP101" s="56"/>
      <c r="DQ101" s="56"/>
      <c r="DR101" s="56"/>
      <c r="DS101" s="56"/>
      <c r="DT101" s="56"/>
      <c r="DU101" s="56"/>
      <c r="DV101" s="56"/>
      <c r="DW101" s="56"/>
      <c r="DX101" s="56"/>
      <c r="DY101" s="56"/>
      <c r="DZ101" s="56"/>
      <c r="EA101" s="56"/>
      <c r="EB101" s="56"/>
      <c r="EC101" s="56"/>
      <c r="ED101" s="56"/>
      <c r="EE101" s="56"/>
      <c r="EF101" s="56"/>
      <c r="EG101" s="56"/>
      <c r="EH101" s="56"/>
      <c r="EI101" s="56"/>
      <c r="EJ101" s="56"/>
      <c r="EK101" s="56"/>
      <c r="EL101" s="56"/>
      <c r="EM101" s="56"/>
      <c r="EN101" s="56"/>
      <c r="EO101" s="56"/>
      <c r="EP101" s="56"/>
      <c r="EQ101" s="56"/>
      <c r="ER101" s="56"/>
      <c r="ES101" s="56"/>
      <c r="ET101" s="56"/>
      <c r="EU101" s="56"/>
      <c r="EV101" s="56"/>
      <c r="EW101" s="56"/>
      <c r="EX101" s="56"/>
      <c r="EY101" s="56"/>
      <c r="EZ101" s="56"/>
      <c r="FA101" s="56"/>
      <c r="FB101" s="56"/>
      <c r="FC101" s="56"/>
      <c r="FD101" s="56"/>
      <c r="FE101" s="56"/>
      <c r="FF101" s="56"/>
      <c r="FG101" s="56"/>
      <c r="FH101" s="56"/>
      <c r="FI101" s="56"/>
      <c r="FJ101" s="56"/>
      <c r="FK101" s="56"/>
      <c r="FL101" s="56"/>
      <c r="FM101" s="56"/>
      <c r="FN101" s="56"/>
      <c r="FO101" s="56"/>
      <c r="FP101" s="56"/>
      <c r="FQ101" s="56"/>
      <c r="FR101" s="56"/>
      <c r="FS101" s="56"/>
      <c r="FT101" s="56"/>
      <c r="FU101" s="56"/>
      <c r="FV101" s="56"/>
      <c r="FW101" s="56"/>
      <c r="FX101" s="56"/>
      <c r="FY101" s="56"/>
      <c r="FZ101" s="56"/>
      <c r="GA101" s="56"/>
      <c r="GB101" s="56"/>
      <c r="GC101" s="56"/>
      <c r="GD101" s="56"/>
      <c r="GE101" s="56"/>
      <c r="GF101" s="56"/>
      <c r="GG101" s="56"/>
      <c r="GH101" s="56"/>
      <c r="GI101" s="56">
        <f t="shared" si="128"/>
        <v>3000</v>
      </c>
      <c r="GJ101" s="56">
        <f t="shared" si="123"/>
        <v>3000</v>
      </c>
      <c r="GK101" s="56">
        <f t="shared" si="118"/>
        <v>3000</v>
      </c>
      <c r="GL101" s="56">
        <f t="shared" si="112"/>
        <v>3000</v>
      </c>
      <c r="GM101" s="56">
        <f t="shared" si="112"/>
        <v>3000</v>
      </c>
      <c r="GN101" s="56">
        <f t="shared" si="119"/>
        <v>3000</v>
      </c>
      <c r="GO101" s="56">
        <f t="shared" si="119"/>
        <v>3000</v>
      </c>
      <c r="GP101" s="56">
        <f t="shared" si="119"/>
        <v>3000</v>
      </c>
      <c r="GQ101" s="56">
        <f t="shared" si="119"/>
        <v>3000</v>
      </c>
      <c r="GR101" s="56">
        <f t="shared" si="119"/>
        <v>3000</v>
      </c>
      <c r="GS101" s="56">
        <f t="shared" si="106"/>
        <v>3000</v>
      </c>
      <c r="GT101" s="56">
        <f t="shared" si="103"/>
        <v>3000</v>
      </c>
      <c r="GU101" s="56">
        <f t="shared" si="103"/>
        <v>3000</v>
      </c>
      <c r="GV101" s="56">
        <f t="shared" si="103"/>
        <v>3000</v>
      </c>
      <c r="GW101" s="56">
        <f t="shared" si="124"/>
        <v>3000</v>
      </c>
      <c r="GX101" s="56"/>
      <c r="GY101" s="56"/>
      <c r="GZ101" s="56">
        <f t="shared" ref="GW101:GZ116" si="131">AR</f>
        <v>3000</v>
      </c>
      <c r="HA101" s="56"/>
      <c r="HB101" s="56"/>
      <c r="HC101" s="56"/>
      <c r="HD101" s="56"/>
      <c r="HE101" s="56"/>
      <c r="HF101" s="56"/>
      <c r="HG101" s="56"/>
      <c r="HH101" s="56"/>
      <c r="HI101" s="56"/>
      <c r="HJ101" s="56"/>
      <c r="HK101" s="56"/>
      <c r="HL101" s="56"/>
      <c r="HM101" s="56"/>
      <c r="HN101" s="56"/>
      <c r="HO101" s="56"/>
      <c r="HP101" s="56"/>
      <c r="HQ101" s="56"/>
      <c r="HR101" s="56"/>
      <c r="HS101" s="56"/>
      <c r="HT101" s="56"/>
      <c r="HU101" s="56"/>
      <c r="HV101" s="56"/>
      <c r="HW101" s="56"/>
      <c r="HX101" s="56"/>
      <c r="HY101" s="56"/>
    </row>
    <row r="102" spans="1:233" ht="1.5" customHeight="1">
      <c r="A102" s="56"/>
      <c r="B102" s="56"/>
      <c r="C102" s="56"/>
      <c r="D102" s="56"/>
      <c r="E102" s="56"/>
      <c r="F102" s="56"/>
      <c r="G102" s="56"/>
      <c r="H102" s="56"/>
      <c r="I102" s="56"/>
      <c r="J102" s="56"/>
      <c r="K102" s="56"/>
      <c r="L102" s="56"/>
      <c r="M102" s="56"/>
      <c r="N102" s="56"/>
      <c r="O102" s="56"/>
      <c r="P102" s="56"/>
      <c r="Q102" s="56"/>
      <c r="R102" s="56"/>
      <c r="S102" s="56"/>
      <c r="T102" s="56"/>
      <c r="U102" s="56"/>
      <c r="V102" s="56"/>
      <c r="W102" s="56"/>
      <c r="X102" s="56"/>
      <c r="Y102" s="56"/>
      <c r="Z102" s="56"/>
      <c r="AA102" s="56"/>
      <c r="AB102" s="56"/>
      <c r="AC102" s="56"/>
      <c r="AD102" s="56"/>
      <c r="AE102" s="56"/>
      <c r="AF102" s="56"/>
      <c r="AG102" s="56"/>
      <c r="AH102" s="56"/>
      <c r="AI102" s="56"/>
      <c r="AJ102" s="56"/>
      <c r="AK102" s="56"/>
      <c r="AL102" s="56"/>
      <c r="AM102" s="56"/>
      <c r="AN102" s="56"/>
      <c r="AO102" s="56"/>
      <c r="AP102" s="56"/>
      <c r="AQ102" s="56"/>
      <c r="AR102" s="56"/>
      <c r="AS102" s="56"/>
      <c r="AT102" s="56"/>
      <c r="AU102" s="56"/>
      <c r="AV102" s="56"/>
      <c r="AW102" s="56"/>
      <c r="AX102" s="56"/>
      <c r="AY102" s="56"/>
      <c r="AZ102" s="56"/>
      <c r="BA102" s="56"/>
      <c r="BB102" s="56">
        <f t="shared" si="130"/>
        <v>29000</v>
      </c>
      <c r="BC102" s="56">
        <f t="shared" si="129"/>
        <v>29000</v>
      </c>
      <c r="BD102" s="56">
        <f t="shared" si="107"/>
        <v>29000</v>
      </c>
      <c r="BE102" s="56">
        <f t="shared" si="104"/>
        <v>29000</v>
      </c>
      <c r="BF102" s="56">
        <f t="shared" si="108"/>
        <v>29000</v>
      </c>
      <c r="BG102" s="56">
        <f t="shared" si="108"/>
        <v>29000</v>
      </c>
      <c r="BH102" s="56">
        <f t="shared" si="108"/>
        <v>29000</v>
      </c>
      <c r="BI102" s="56">
        <f t="shared" si="108"/>
        <v>29000</v>
      </c>
      <c r="BJ102" s="56">
        <f t="shared" si="108"/>
        <v>29000</v>
      </c>
      <c r="BK102" s="56">
        <f t="shared" si="108"/>
        <v>29000</v>
      </c>
      <c r="BL102" s="56">
        <f t="shared" ref="BL102:BL131" si="132">RJ</f>
        <v>29000</v>
      </c>
      <c r="BM102" s="56">
        <f t="shared" ref="BM102:BN120" si="133">RJ</f>
        <v>29000</v>
      </c>
      <c r="BN102" s="56">
        <f t="shared" si="133"/>
        <v>29000</v>
      </c>
      <c r="BO102" s="56">
        <f t="shared" ref="BO102:BP121" si="134">RJ</f>
        <v>29000</v>
      </c>
      <c r="BP102" s="56">
        <f t="shared" si="134"/>
        <v>29000</v>
      </c>
      <c r="BQ102" s="56">
        <f t="shared" si="121"/>
        <v>13000</v>
      </c>
      <c r="BR102" s="56">
        <f t="shared" si="121"/>
        <v>13000</v>
      </c>
      <c r="BS102" s="56">
        <f t="shared" si="116"/>
        <v>13000</v>
      </c>
      <c r="BT102" s="56">
        <f t="shared" si="116"/>
        <v>13000</v>
      </c>
      <c r="BU102" s="56">
        <f t="shared" si="116"/>
        <v>13000</v>
      </c>
      <c r="BV102" s="56">
        <f t="shared" si="116"/>
        <v>13000</v>
      </c>
      <c r="BW102" s="56">
        <f t="shared" si="100"/>
        <v>13000</v>
      </c>
      <c r="BX102" s="56">
        <f t="shared" si="100"/>
        <v>13000</v>
      </c>
      <c r="BY102" s="56">
        <f t="shared" si="101"/>
        <v>13000</v>
      </c>
      <c r="BZ102" s="56">
        <f t="shared" si="95"/>
        <v>13000</v>
      </c>
      <c r="CA102" s="56">
        <f t="shared" si="95"/>
        <v>13000</v>
      </c>
      <c r="CB102" s="56">
        <f t="shared" si="126"/>
        <v>13000</v>
      </c>
      <c r="CC102" s="56">
        <f t="shared" si="111"/>
        <v>35000</v>
      </c>
      <c r="CD102" s="56">
        <f t="shared" si="105"/>
        <v>35000</v>
      </c>
      <c r="CE102" s="56">
        <f t="shared" si="102"/>
        <v>35000</v>
      </c>
      <c r="CF102" s="56">
        <f t="shared" si="99"/>
        <v>35000</v>
      </c>
      <c r="CG102" s="56">
        <f t="shared" si="122"/>
        <v>35000</v>
      </c>
      <c r="CH102" s="56">
        <f t="shared" si="122"/>
        <v>35000</v>
      </c>
      <c r="CI102" s="56">
        <f t="shared" si="122"/>
        <v>35000</v>
      </c>
      <c r="CJ102" s="56">
        <f t="shared" si="117"/>
        <v>35000</v>
      </c>
      <c r="CK102" s="56">
        <f t="shared" si="125"/>
        <v>35000</v>
      </c>
      <c r="CL102" s="56">
        <f t="shared" si="127"/>
        <v>35000</v>
      </c>
      <c r="CM102" s="56">
        <f t="shared" ref="CM102:CM129" si="135">UP</f>
        <v>35000</v>
      </c>
      <c r="CN102" s="56">
        <f t="shared" si="74"/>
        <v>34000</v>
      </c>
      <c r="CO102" s="56">
        <f t="shared" si="72"/>
        <v>34000</v>
      </c>
      <c r="CP102" s="56">
        <f t="shared" si="78"/>
        <v>34000</v>
      </c>
      <c r="CQ102" s="56">
        <f t="shared" si="83"/>
        <v>34000</v>
      </c>
      <c r="CR102" s="56">
        <f t="shared" si="84"/>
        <v>34000</v>
      </c>
      <c r="CS102" s="56">
        <f t="shared" si="84"/>
        <v>34000</v>
      </c>
      <c r="CT102" s="56">
        <f t="shared" si="87"/>
        <v>34000</v>
      </c>
      <c r="CU102" s="56">
        <f t="shared" si="91"/>
        <v>34000</v>
      </c>
      <c r="CV102" s="56">
        <f t="shared" si="91"/>
        <v>34000</v>
      </c>
      <c r="CW102" s="56"/>
      <c r="CX102" s="56"/>
      <c r="CY102" s="56"/>
      <c r="CZ102" s="56"/>
      <c r="DA102" s="56"/>
      <c r="DB102" s="56"/>
      <c r="DC102" s="56"/>
      <c r="DD102" s="56"/>
      <c r="DE102" s="56"/>
      <c r="DF102" s="56"/>
      <c r="DG102" s="56"/>
      <c r="DH102" s="56"/>
      <c r="DI102" s="56"/>
      <c r="DJ102" s="56"/>
      <c r="DK102" s="56"/>
      <c r="DL102" s="56"/>
      <c r="DM102" s="56"/>
      <c r="DN102" s="56"/>
      <c r="DO102" s="56"/>
      <c r="DP102" s="56"/>
      <c r="DQ102" s="56"/>
      <c r="DR102" s="56"/>
      <c r="DS102" s="56"/>
      <c r="DT102" s="56"/>
      <c r="DU102" s="56"/>
      <c r="DV102" s="56"/>
      <c r="DW102" s="56"/>
      <c r="DX102" s="56"/>
      <c r="DY102" s="56"/>
      <c r="DZ102" s="56"/>
      <c r="EA102" s="56"/>
      <c r="EB102" s="56"/>
      <c r="EC102" s="56"/>
      <c r="ED102" s="56"/>
      <c r="EE102" s="56"/>
      <c r="EF102" s="56"/>
      <c r="EG102" s="56"/>
      <c r="EH102" s="56"/>
      <c r="EI102" s="56"/>
      <c r="EJ102" s="56"/>
      <c r="EK102" s="56"/>
      <c r="EL102" s="56"/>
      <c r="EM102" s="56"/>
      <c r="EN102" s="56"/>
      <c r="EO102" s="56"/>
      <c r="EP102" s="56"/>
      <c r="EQ102" s="56"/>
      <c r="ER102" s="56"/>
      <c r="ES102" s="56"/>
      <c r="ET102" s="56"/>
      <c r="EU102" s="56"/>
      <c r="EV102" s="56"/>
      <c r="EW102" s="56"/>
      <c r="EX102" s="56"/>
      <c r="EY102" s="56"/>
      <c r="EZ102" s="56"/>
      <c r="FA102" s="56"/>
      <c r="FB102" s="56"/>
      <c r="FC102" s="56"/>
      <c r="FD102" s="56"/>
      <c r="FE102" s="56"/>
      <c r="FF102" s="56"/>
      <c r="FG102" s="56"/>
      <c r="FH102" s="56"/>
      <c r="FI102" s="56"/>
      <c r="FJ102" s="56"/>
      <c r="FK102" s="56"/>
      <c r="FL102" s="56"/>
      <c r="FM102" s="56"/>
      <c r="FN102" s="56"/>
      <c r="FO102" s="56"/>
      <c r="FP102" s="56"/>
      <c r="FQ102" s="56"/>
      <c r="FR102" s="56"/>
      <c r="FS102" s="56"/>
      <c r="FT102" s="56"/>
      <c r="FU102" s="56"/>
      <c r="FV102" s="56"/>
      <c r="FW102" s="56"/>
      <c r="FX102" s="56"/>
      <c r="FY102" s="56"/>
      <c r="FZ102" s="56"/>
      <c r="GA102" s="56"/>
      <c r="GB102" s="56"/>
      <c r="GC102" s="56"/>
      <c r="GD102" s="56"/>
      <c r="GE102" s="56"/>
      <c r="GF102" s="56"/>
      <c r="GG102" s="56">
        <f t="shared" ref="GE102:GI121" si="136">AR</f>
        <v>3000</v>
      </c>
      <c r="GH102" s="56">
        <f t="shared" si="136"/>
        <v>3000</v>
      </c>
      <c r="GI102" s="56">
        <f t="shared" si="128"/>
        <v>3000</v>
      </c>
      <c r="GJ102" s="56">
        <f t="shared" si="123"/>
        <v>3000</v>
      </c>
      <c r="GK102" s="56">
        <f t="shared" si="118"/>
        <v>3000</v>
      </c>
      <c r="GL102" s="56">
        <f t="shared" si="112"/>
        <v>3000</v>
      </c>
      <c r="GM102" s="56">
        <f t="shared" si="112"/>
        <v>3000</v>
      </c>
      <c r="GN102" s="56">
        <f t="shared" si="119"/>
        <v>3000</v>
      </c>
      <c r="GO102" s="56">
        <f t="shared" si="119"/>
        <v>3000</v>
      </c>
      <c r="GP102" s="56">
        <f t="shared" si="119"/>
        <v>3000</v>
      </c>
      <c r="GQ102" s="56">
        <f t="shared" si="119"/>
        <v>3000</v>
      </c>
      <c r="GR102" s="56">
        <f t="shared" si="119"/>
        <v>3000</v>
      </c>
      <c r="GS102" s="56">
        <f t="shared" si="106"/>
        <v>3000</v>
      </c>
      <c r="GT102" s="56">
        <f t="shared" si="103"/>
        <v>3000</v>
      </c>
      <c r="GU102" s="56">
        <f t="shared" si="103"/>
        <v>3000</v>
      </c>
      <c r="GV102" s="56">
        <f t="shared" si="103"/>
        <v>3000</v>
      </c>
      <c r="GW102" s="56">
        <f t="shared" si="124"/>
        <v>3000</v>
      </c>
      <c r="GX102" s="56"/>
      <c r="GY102" s="56"/>
      <c r="GZ102" s="56">
        <f t="shared" si="131"/>
        <v>3000</v>
      </c>
      <c r="HA102" s="56">
        <f t="shared" ref="HA102:HC107" si="137">AR</f>
        <v>3000</v>
      </c>
      <c r="HB102" s="56">
        <f t="shared" si="137"/>
        <v>3000</v>
      </c>
      <c r="HC102" s="56">
        <f t="shared" si="137"/>
        <v>3000</v>
      </c>
      <c r="HD102" s="56"/>
      <c r="HE102" s="56"/>
      <c r="HF102" s="56"/>
      <c r="HG102" s="56"/>
      <c r="HH102" s="56"/>
      <c r="HI102" s="56"/>
      <c r="HJ102" s="56"/>
      <c r="HK102" s="56"/>
      <c r="HL102" s="56"/>
      <c r="HM102" s="56"/>
      <c r="HN102" s="56"/>
      <c r="HO102" s="56"/>
      <c r="HP102" s="56"/>
      <c r="HQ102" s="56"/>
      <c r="HR102" s="56"/>
      <c r="HS102" s="56"/>
      <c r="HT102" s="56"/>
      <c r="HU102" s="56"/>
      <c r="HV102" s="56"/>
      <c r="HW102" s="56"/>
      <c r="HX102" s="56"/>
      <c r="HY102" s="56"/>
    </row>
    <row r="103" spans="1:233" ht="1.5" customHeight="1">
      <c r="A103" s="56"/>
      <c r="B103" s="56"/>
      <c r="C103" s="56"/>
      <c r="D103" s="56"/>
      <c r="E103" s="56"/>
      <c r="F103" s="56"/>
      <c r="G103" s="56"/>
      <c r="H103" s="56"/>
      <c r="I103" s="56"/>
      <c r="J103" s="56"/>
      <c r="K103" s="56"/>
      <c r="L103" s="56"/>
      <c r="M103" s="56"/>
      <c r="N103" s="56"/>
      <c r="O103" s="56"/>
      <c r="P103" s="56"/>
      <c r="Q103" s="56"/>
      <c r="R103" s="56"/>
      <c r="S103" s="56"/>
      <c r="T103" s="56"/>
      <c r="U103" s="56"/>
      <c r="V103" s="56"/>
      <c r="W103" s="56"/>
      <c r="X103" s="56"/>
      <c r="Y103" s="56"/>
      <c r="Z103" s="56"/>
      <c r="AA103" s="56"/>
      <c r="AB103" s="56"/>
      <c r="AC103" s="56"/>
      <c r="AD103" s="56"/>
      <c r="AE103" s="56"/>
      <c r="AF103" s="56"/>
      <c r="AG103" s="56"/>
      <c r="AH103" s="56"/>
      <c r="AI103" s="56"/>
      <c r="AJ103" s="56"/>
      <c r="AK103" s="56"/>
      <c r="AL103" s="56"/>
      <c r="AM103" s="56"/>
      <c r="AN103" s="56"/>
      <c r="AO103" s="56"/>
      <c r="AP103" s="56"/>
      <c r="AQ103" s="56"/>
      <c r="AR103" s="56"/>
      <c r="AS103" s="56"/>
      <c r="AT103" s="56"/>
      <c r="AU103" s="56"/>
      <c r="AV103" s="56"/>
      <c r="AW103" s="56"/>
      <c r="AX103" s="56"/>
      <c r="AY103" s="56"/>
      <c r="AZ103" s="56"/>
      <c r="BA103" s="56">
        <f t="shared" ref="BA103:BA134" si="138">RJ</f>
        <v>29000</v>
      </c>
      <c r="BB103" s="56">
        <f t="shared" si="130"/>
        <v>29000</v>
      </c>
      <c r="BC103" s="56">
        <f t="shared" si="129"/>
        <v>29000</v>
      </c>
      <c r="BD103" s="56">
        <f t="shared" si="107"/>
        <v>29000</v>
      </c>
      <c r="BE103" s="56">
        <f t="shared" si="104"/>
        <v>29000</v>
      </c>
      <c r="BF103" s="56">
        <f t="shared" si="108"/>
        <v>29000</v>
      </c>
      <c r="BG103" s="56">
        <f t="shared" si="108"/>
        <v>29000</v>
      </c>
      <c r="BH103" s="56">
        <f t="shared" si="108"/>
        <v>29000</v>
      </c>
      <c r="BI103" s="56">
        <f t="shared" si="108"/>
        <v>29000</v>
      </c>
      <c r="BJ103" s="56">
        <f t="shared" si="108"/>
        <v>29000</v>
      </c>
      <c r="BK103" s="56">
        <f t="shared" si="108"/>
        <v>29000</v>
      </c>
      <c r="BL103" s="56">
        <f t="shared" si="132"/>
        <v>29000</v>
      </c>
      <c r="BM103" s="56">
        <f t="shared" si="133"/>
        <v>29000</v>
      </c>
      <c r="BN103" s="56">
        <f t="shared" si="133"/>
        <v>29000</v>
      </c>
      <c r="BO103" s="56">
        <f t="shared" si="134"/>
        <v>29000</v>
      </c>
      <c r="BP103" s="56">
        <f t="shared" si="134"/>
        <v>29000</v>
      </c>
      <c r="BQ103" s="56">
        <f t="shared" si="121"/>
        <v>13000</v>
      </c>
      <c r="BR103" s="56">
        <f t="shared" si="121"/>
        <v>13000</v>
      </c>
      <c r="BS103" s="56">
        <f t="shared" si="116"/>
        <v>13000</v>
      </c>
      <c r="BT103" s="56">
        <f t="shared" si="116"/>
        <v>13000</v>
      </c>
      <c r="BU103" s="56">
        <f t="shared" si="116"/>
        <v>13000</v>
      </c>
      <c r="BV103" s="56">
        <f t="shared" si="116"/>
        <v>13000</v>
      </c>
      <c r="BW103" s="56">
        <f t="shared" si="100"/>
        <v>13000</v>
      </c>
      <c r="BX103" s="56">
        <f t="shared" si="100"/>
        <v>13000</v>
      </c>
      <c r="BY103" s="56">
        <f t="shared" si="101"/>
        <v>13000</v>
      </c>
      <c r="BZ103" s="56">
        <f t="shared" si="95"/>
        <v>13000</v>
      </c>
      <c r="CA103" s="56">
        <f t="shared" si="95"/>
        <v>13000</v>
      </c>
      <c r="CB103" s="56">
        <f t="shared" si="126"/>
        <v>13000</v>
      </c>
      <c r="CC103" s="56">
        <f t="shared" si="111"/>
        <v>35000</v>
      </c>
      <c r="CD103" s="56">
        <f t="shared" si="105"/>
        <v>35000</v>
      </c>
      <c r="CE103" s="56">
        <f t="shared" si="102"/>
        <v>35000</v>
      </c>
      <c r="CF103" s="56">
        <f t="shared" si="99"/>
        <v>35000</v>
      </c>
      <c r="CG103" s="56">
        <f t="shared" si="122"/>
        <v>35000</v>
      </c>
      <c r="CH103" s="56">
        <f t="shared" si="122"/>
        <v>35000</v>
      </c>
      <c r="CI103" s="56">
        <f t="shared" si="122"/>
        <v>35000</v>
      </c>
      <c r="CJ103" s="56">
        <f t="shared" si="117"/>
        <v>35000</v>
      </c>
      <c r="CK103" s="56">
        <f t="shared" si="125"/>
        <v>35000</v>
      </c>
      <c r="CL103" s="56">
        <f t="shared" si="127"/>
        <v>35000</v>
      </c>
      <c r="CM103" s="56">
        <f t="shared" si="135"/>
        <v>35000</v>
      </c>
      <c r="CN103" s="56">
        <f t="shared" ref="CN103:CN129" si="139">UP</f>
        <v>35000</v>
      </c>
      <c r="CO103" s="56">
        <f t="shared" si="72"/>
        <v>34000</v>
      </c>
      <c r="CP103" s="56">
        <f t="shared" si="78"/>
        <v>34000</v>
      </c>
      <c r="CQ103" s="56">
        <f t="shared" si="83"/>
        <v>34000</v>
      </c>
      <c r="CR103" s="56">
        <f t="shared" si="84"/>
        <v>34000</v>
      </c>
      <c r="CS103" s="56">
        <f t="shared" si="84"/>
        <v>34000</v>
      </c>
      <c r="CT103" s="56">
        <f t="shared" si="87"/>
        <v>34000</v>
      </c>
      <c r="CU103" s="56">
        <f t="shared" si="91"/>
        <v>34000</v>
      </c>
      <c r="CV103" s="56">
        <f t="shared" si="91"/>
        <v>34000</v>
      </c>
      <c r="CW103" s="56"/>
      <c r="CX103" s="56"/>
      <c r="CY103" s="56"/>
      <c r="CZ103" s="56"/>
      <c r="DA103" s="56"/>
      <c r="DB103" s="56"/>
      <c r="DC103" s="56"/>
      <c r="DD103" s="56"/>
      <c r="DE103" s="56"/>
      <c r="DF103" s="56"/>
      <c r="DG103" s="56"/>
      <c r="DH103" s="56"/>
      <c r="DI103" s="56"/>
      <c r="DJ103" s="56"/>
      <c r="DK103" s="56"/>
      <c r="DL103" s="56"/>
      <c r="DM103" s="56"/>
      <c r="DN103" s="56"/>
      <c r="DO103" s="56"/>
      <c r="DP103" s="56"/>
      <c r="DQ103" s="56"/>
      <c r="DR103" s="56"/>
      <c r="DS103" s="56"/>
      <c r="DT103" s="56"/>
      <c r="DU103" s="56"/>
      <c r="DV103" s="56"/>
      <c r="DW103" s="56"/>
      <c r="DX103" s="56"/>
      <c r="DY103" s="56"/>
      <c r="DZ103" s="56"/>
      <c r="EA103" s="56"/>
      <c r="EB103" s="56"/>
      <c r="EC103" s="56"/>
      <c r="ED103" s="56"/>
      <c r="EE103" s="56"/>
      <c r="EF103" s="56"/>
      <c r="EG103" s="56"/>
      <c r="EH103" s="56"/>
      <c r="EI103" s="56"/>
      <c r="EJ103" s="56"/>
      <c r="EK103" s="56"/>
      <c r="EL103" s="56"/>
      <c r="EM103" s="56"/>
      <c r="EN103" s="56"/>
      <c r="EO103" s="56"/>
      <c r="EP103" s="56"/>
      <c r="EQ103" s="56"/>
      <c r="ER103" s="56"/>
      <c r="ES103" s="56"/>
      <c r="ET103" s="56"/>
      <c r="EU103" s="56"/>
      <c r="EV103" s="56"/>
      <c r="EW103" s="56"/>
      <c r="EX103" s="56"/>
      <c r="EY103" s="56"/>
      <c r="EZ103" s="56"/>
      <c r="FA103" s="56"/>
      <c r="FB103" s="56"/>
      <c r="FC103" s="56"/>
      <c r="FD103" s="56"/>
      <c r="FE103" s="56"/>
      <c r="FF103" s="56"/>
      <c r="FG103" s="56"/>
      <c r="FH103" s="56"/>
      <c r="FI103" s="56"/>
      <c r="FJ103" s="56"/>
      <c r="FK103" s="56"/>
      <c r="FL103" s="56"/>
      <c r="FM103" s="56"/>
      <c r="FN103" s="56"/>
      <c r="FO103" s="56"/>
      <c r="FP103" s="56"/>
      <c r="FQ103" s="56"/>
      <c r="FR103" s="56"/>
      <c r="FS103" s="56"/>
      <c r="FT103" s="56"/>
      <c r="FU103" s="56"/>
      <c r="FV103" s="56"/>
      <c r="FW103" s="56"/>
      <c r="FX103" s="56"/>
      <c r="FY103" s="56"/>
      <c r="FZ103" s="56"/>
      <c r="GA103" s="56"/>
      <c r="GB103" s="56"/>
      <c r="GC103" s="56"/>
      <c r="GD103" s="56"/>
      <c r="GE103" s="56">
        <f t="shared" ref="GE103:GF120" si="140">AR</f>
        <v>3000</v>
      </c>
      <c r="GF103" s="56">
        <f t="shared" si="140"/>
        <v>3000</v>
      </c>
      <c r="GG103" s="56">
        <f t="shared" si="136"/>
        <v>3000</v>
      </c>
      <c r="GH103" s="56">
        <f t="shared" si="136"/>
        <v>3000</v>
      </c>
      <c r="GI103" s="56">
        <f t="shared" si="128"/>
        <v>3000</v>
      </c>
      <c r="GJ103" s="56">
        <f t="shared" si="123"/>
        <v>3000</v>
      </c>
      <c r="GK103" s="56">
        <f t="shared" si="118"/>
        <v>3000</v>
      </c>
      <c r="GL103" s="56">
        <f t="shared" si="112"/>
        <v>3000</v>
      </c>
      <c r="GM103" s="56">
        <f t="shared" si="112"/>
        <v>3000</v>
      </c>
      <c r="GN103" s="56">
        <f t="shared" si="119"/>
        <v>3000</v>
      </c>
      <c r="GO103" s="56">
        <f t="shared" si="119"/>
        <v>3000</v>
      </c>
      <c r="GP103" s="56">
        <f t="shared" si="119"/>
        <v>3000</v>
      </c>
      <c r="GQ103" s="56">
        <f t="shared" si="119"/>
        <v>3000</v>
      </c>
      <c r="GR103" s="56">
        <f t="shared" si="119"/>
        <v>3000</v>
      </c>
      <c r="GS103" s="56">
        <f t="shared" si="106"/>
        <v>3000</v>
      </c>
      <c r="GT103" s="56">
        <f t="shared" si="103"/>
        <v>3000</v>
      </c>
      <c r="GU103" s="56">
        <f t="shared" si="103"/>
        <v>3000</v>
      </c>
      <c r="GV103" s="56">
        <f t="shared" si="103"/>
        <v>3000</v>
      </c>
      <c r="GW103" s="56">
        <f t="shared" si="124"/>
        <v>3000</v>
      </c>
      <c r="GX103" s="56">
        <f t="shared" ref="GX103:HB113" si="141">AR</f>
        <v>3000</v>
      </c>
      <c r="GY103" s="56">
        <f t="shared" si="141"/>
        <v>3000</v>
      </c>
      <c r="GZ103" s="56">
        <f t="shared" si="131"/>
        <v>3000</v>
      </c>
      <c r="HA103" s="56">
        <f t="shared" si="137"/>
        <v>3000</v>
      </c>
      <c r="HB103" s="56">
        <f t="shared" si="137"/>
        <v>3000</v>
      </c>
      <c r="HC103" s="56">
        <f t="shared" si="137"/>
        <v>3000</v>
      </c>
      <c r="HD103" s="56">
        <f t="shared" ref="HD103:HE106" si="142">AR</f>
        <v>3000</v>
      </c>
      <c r="HE103" s="56">
        <f t="shared" si="142"/>
        <v>3000</v>
      </c>
      <c r="HF103" s="56"/>
      <c r="HG103" s="56"/>
      <c r="HH103" s="56"/>
      <c r="HI103" s="56"/>
      <c r="HJ103" s="56"/>
      <c r="HK103" s="56"/>
      <c r="HL103" s="56"/>
      <c r="HM103" s="56"/>
      <c r="HN103" s="56"/>
      <c r="HO103" s="56"/>
      <c r="HP103" s="56"/>
      <c r="HQ103" s="56"/>
      <c r="HR103" s="56"/>
      <c r="HS103" s="56"/>
      <c r="HT103" s="56"/>
      <c r="HU103" s="56"/>
      <c r="HV103" s="56"/>
      <c r="HW103" s="56"/>
      <c r="HX103" s="56"/>
      <c r="HY103" s="56"/>
    </row>
    <row r="104" spans="1:233" ht="1.5" customHeight="1">
      <c r="A104" s="56"/>
      <c r="B104" s="56"/>
      <c r="C104" s="56"/>
      <c r="D104" s="56"/>
      <c r="E104" s="56"/>
      <c r="F104" s="56"/>
      <c r="G104" s="56"/>
      <c r="H104" s="56"/>
      <c r="I104" s="56"/>
      <c r="J104" s="56"/>
      <c r="K104" s="56"/>
      <c r="L104" s="56"/>
      <c r="M104" s="56"/>
      <c r="N104" s="56"/>
      <c r="O104" s="56"/>
      <c r="P104" s="56"/>
      <c r="Q104" s="56"/>
      <c r="R104" s="56"/>
      <c r="S104" s="56"/>
      <c r="T104" s="56"/>
      <c r="U104" s="56"/>
      <c r="V104" s="56"/>
      <c r="W104" s="56"/>
      <c r="X104" s="56"/>
      <c r="Y104" s="56"/>
      <c r="Z104" s="56"/>
      <c r="AA104" s="56"/>
      <c r="AB104" s="56"/>
      <c r="AC104" s="56"/>
      <c r="AD104" s="56"/>
      <c r="AE104" s="56"/>
      <c r="AF104" s="56"/>
      <c r="AG104" s="56"/>
      <c r="AH104" s="56"/>
      <c r="AI104" s="56"/>
      <c r="AJ104" s="56"/>
      <c r="AK104" s="56"/>
      <c r="AL104" s="56"/>
      <c r="AM104" s="56"/>
      <c r="AN104" s="56"/>
      <c r="AO104" s="56"/>
      <c r="AP104" s="56"/>
      <c r="AQ104" s="56"/>
      <c r="AR104" s="56"/>
      <c r="AS104" s="56"/>
      <c r="AT104" s="56"/>
      <c r="AU104" s="56"/>
      <c r="AV104" s="56"/>
      <c r="AW104" s="56"/>
      <c r="AX104" s="56"/>
      <c r="AY104" s="56"/>
      <c r="AZ104" s="56"/>
      <c r="BA104" s="56">
        <f t="shared" si="138"/>
        <v>29000</v>
      </c>
      <c r="BB104" s="56">
        <f t="shared" si="130"/>
        <v>29000</v>
      </c>
      <c r="BC104" s="56">
        <f t="shared" si="129"/>
        <v>29000</v>
      </c>
      <c r="BD104" s="56">
        <f t="shared" si="107"/>
        <v>29000</v>
      </c>
      <c r="BE104" s="56">
        <f t="shared" si="104"/>
        <v>29000</v>
      </c>
      <c r="BF104" s="56">
        <f t="shared" ref="BF104:BK113" si="143">RJ</f>
        <v>29000</v>
      </c>
      <c r="BG104" s="56">
        <f t="shared" si="143"/>
        <v>29000</v>
      </c>
      <c r="BH104" s="56">
        <f t="shared" si="143"/>
        <v>29000</v>
      </c>
      <c r="BI104" s="56">
        <f t="shared" si="143"/>
        <v>29000</v>
      </c>
      <c r="BJ104" s="56">
        <f t="shared" si="143"/>
        <v>29000</v>
      </c>
      <c r="BK104" s="56">
        <f t="shared" si="143"/>
        <v>29000</v>
      </c>
      <c r="BL104" s="56">
        <f t="shared" si="132"/>
        <v>29000</v>
      </c>
      <c r="BM104" s="56">
        <f t="shared" si="133"/>
        <v>29000</v>
      </c>
      <c r="BN104" s="56">
        <f t="shared" si="133"/>
        <v>29000</v>
      </c>
      <c r="BO104" s="56">
        <f t="shared" si="134"/>
        <v>29000</v>
      </c>
      <c r="BP104" s="56">
        <f t="shared" si="134"/>
        <v>29000</v>
      </c>
      <c r="BQ104" s="56"/>
      <c r="BR104" s="56">
        <f>HR</f>
        <v>13000</v>
      </c>
      <c r="BS104" s="56">
        <f t="shared" si="116"/>
        <v>13000</v>
      </c>
      <c r="BT104" s="56">
        <f t="shared" si="116"/>
        <v>13000</v>
      </c>
      <c r="BU104" s="56">
        <f t="shared" si="116"/>
        <v>13000</v>
      </c>
      <c r="BV104" s="56">
        <f t="shared" si="116"/>
        <v>13000</v>
      </c>
      <c r="BW104" s="56">
        <f t="shared" si="100"/>
        <v>13000</v>
      </c>
      <c r="BX104" s="56">
        <f t="shared" si="100"/>
        <v>13000</v>
      </c>
      <c r="BY104" s="56">
        <f t="shared" si="101"/>
        <v>13000</v>
      </c>
      <c r="BZ104" s="56">
        <f t="shared" si="95"/>
        <v>13000</v>
      </c>
      <c r="CA104" s="56">
        <f t="shared" si="95"/>
        <v>13000</v>
      </c>
      <c r="CB104" s="56">
        <f t="shared" si="126"/>
        <v>13000</v>
      </c>
      <c r="CC104" s="56">
        <f t="shared" si="111"/>
        <v>35000</v>
      </c>
      <c r="CD104" s="56">
        <f t="shared" si="105"/>
        <v>35000</v>
      </c>
      <c r="CE104" s="56">
        <f t="shared" si="102"/>
        <v>35000</v>
      </c>
      <c r="CF104" s="56">
        <f t="shared" si="99"/>
        <v>35000</v>
      </c>
      <c r="CG104" s="56">
        <f t="shared" si="122"/>
        <v>35000</v>
      </c>
      <c r="CH104" s="56">
        <f t="shared" si="122"/>
        <v>35000</v>
      </c>
      <c r="CI104" s="56">
        <f t="shared" si="122"/>
        <v>35000</v>
      </c>
      <c r="CJ104" s="56">
        <f t="shared" si="117"/>
        <v>35000</v>
      </c>
      <c r="CK104" s="56">
        <f t="shared" si="125"/>
        <v>35000</v>
      </c>
      <c r="CL104" s="56">
        <f t="shared" si="127"/>
        <v>35000</v>
      </c>
      <c r="CM104" s="56">
        <f t="shared" si="135"/>
        <v>35000</v>
      </c>
      <c r="CN104" s="56">
        <f t="shared" si="139"/>
        <v>35000</v>
      </c>
      <c r="CO104" s="56">
        <f t="shared" ref="CO104:CP137" si="144">UP</f>
        <v>35000</v>
      </c>
      <c r="CP104" s="56">
        <f t="shared" si="78"/>
        <v>34000</v>
      </c>
      <c r="CQ104" s="56">
        <f t="shared" si="83"/>
        <v>34000</v>
      </c>
      <c r="CR104" s="56">
        <f t="shared" si="84"/>
        <v>34000</v>
      </c>
      <c r="CS104" s="56">
        <f t="shared" si="84"/>
        <v>34000</v>
      </c>
      <c r="CT104" s="56">
        <f t="shared" si="87"/>
        <v>34000</v>
      </c>
      <c r="CU104" s="56">
        <f t="shared" si="91"/>
        <v>34000</v>
      </c>
      <c r="CV104" s="56"/>
      <c r="CW104" s="56"/>
      <c r="CX104" s="56"/>
      <c r="CY104" s="56"/>
      <c r="CZ104" s="56"/>
      <c r="DA104" s="56"/>
      <c r="DB104" s="56"/>
      <c r="DC104" s="56"/>
      <c r="DD104" s="56"/>
      <c r="DE104" s="56"/>
      <c r="DF104" s="56"/>
      <c r="DG104" s="56"/>
      <c r="DH104" s="56"/>
      <c r="DI104" s="56"/>
      <c r="DJ104" s="56"/>
      <c r="DK104" s="56"/>
      <c r="DL104" s="56"/>
      <c r="DM104" s="56"/>
      <c r="DN104" s="56"/>
      <c r="DO104" s="56"/>
      <c r="DP104" s="56"/>
      <c r="DQ104" s="56"/>
      <c r="DR104" s="56"/>
      <c r="DS104" s="56"/>
      <c r="DT104" s="56"/>
      <c r="DU104" s="56"/>
      <c r="DV104" s="56"/>
      <c r="DW104" s="56"/>
      <c r="DX104" s="56"/>
      <c r="DY104" s="56"/>
      <c r="DZ104" s="56"/>
      <c r="EA104" s="56"/>
      <c r="EB104" s="56"/>
      <c r="EC104" s="56"/>
      <c r="ED104" s="56"/>
      <c r="EE104" s="56"/>
      <c r="EF104" s="56"/>
      <c r="EG104" s="56"/>
      <c r="EH104" s="56"/>
      <c r="EI104" s="56"/>
      <c r="EJ104" s="56"/>
      <c r="EK104" s="56"/>
      <c r="EL104" s="56"/>
      <c r="EM104" s="56"/>
      <c r="EN104" s="56"/>
      <c r="EO104" s="56"/>
      <c r="EP104" s="56"/>
      <c r="EQ104" s="56"/>
      <c r="ER104" s="56"/>
      <c r="ES104" s="56"/>
      <c r="ET104" s="56"/>
      <c r="EU104" s="56"/>
      <c r="EV104" s="56"/>
      <c r="EW104" s="56"/>
      <c r="EX104" s="56"/>
      <c r="EY104" s="56"/>
      <c r="EZ104" s="56"/>
      <c r="FA104" s="56"/>
      <c r="FB104" s="56"/>
      <c r="FC104" s="56"/>
      <c r="FD104" s="56"/>
      <c r="FE104" s="56"/>
      <c r="FF104" s="56"/>
      <c r="FG104" s="56"/>
      <c r="FH104" s="56"/>
      <c r="FI104" s="56"/>
      <c r="FJ104" s="56"/>
      <c r="FK104" s="56"/>
      <c r="FL104" s="56"/>
      <c r="FM104" s="56"/>
      <c r="FN104" s="56"/>
      <c r="FO104" s="56"/>
      <c r="FP104" s="56"/>
      <c r="FQ104" s="56"/>
      <c r="FR104" s="56"/>
      <c r="FS104" s="56"/>
      <c r="FT104" s="56"/>
      <c r="FU104" s="56"/>
      <c r="FV104" s="56"/>
      <c r="FW104" s="56"/>
      <c r="FX104" s="56"/>
      <c r="FY104" s="56"/>
      <c r="FZ104" s="56"/>
      <c r="GA104" s="56"/>
      <c r="GB104" s="56"/>
      <c r="GC104" s="56"/>
      <c r="GD104" s="56">
        <f t="shared" ref="GD104:GD121" si="145">AR</f>
        <v>3000</v>
      </c>
      <c r="GE104" s="56">
        <f t="shared" si="140"/>
        <v>3000</v>
      </c>
      <c r="GF104" s="56">
        <f t="shared" si="140"/>
        <v>3000</v>
      </c>
      <c r="GG104" s="56">
        <f t="shared" si="136"/>
        <v>3000</v>
      </c>
      <c r="GH104" s="56">
        <f t="shared" si="136"/>
        <v>3000</v>
      </c>
      <c r="GI104" s="56">
        <f t="shared" si="128"/>
        <v>3000</v>
      </c>
      <c r="GJ104" s="56">
        <f t="shared" si="123"/>
        <v>3000</v>
      </c>
      <c r="GK104" s="56">
        <f t="shared" si="118"/>
        <v>3000</v>
      </c>
      <c r="GL104" s="56">
        <f t="shared" si="112"/>
        <v>3000</v>
      </c>
      <c r="GM104" s="56">
        <f t="shared" si="112"/>
        <v>3000</v>
      </c>
      <c r="GN104" s="56">
        <f t="shared" si="119"/>
        <v>3000</v>
      </c>
      <c r="GO104" s="56">
        <f t="shared" si="119"/>
        <v>3000</v>
      </c>
      <c r="GP104" s="56">
        <f t="shared" si="119"/>
        <v>3000</v>
      </c>
      <c r="GQ104" s="56">
        <f t="shared" si="119"/>
        <v>3000</v>
      </c>
      <c r="GR104" s="56">
        <f t="shared" si="119"/>
        <v>3000</v>
      </c>
      <c r="GS104" s="56">
        <f t="shared" si="106"/>
        <v>3000</v>
      </c>
      <c r="GT104" s="56">
        <f t="shared" si="103"/>
        <v>3000</v>
      </c>
      <c r="GU104" s="56">
        <f t="shared" si="103"/>
        <v>3000</v>
      </c>
      <c r="GV104" s="56">
        <f t="shared" si="103"/>
        <v>3000</v>
      </c>
      <c r="GW104" s="56">
        <f t="shared" si="124"/>
        <v>3000</v>
      </c>
      <c r="GX104" s="56">
        <f t="shared" si="141"/>
        <v>3000</v>
      </c>
      <c r="GY104" s="56">
        <f t="shared" si="141"/>
        <v>3000</v>
      </c>
      <c r="GZ104" s="56">
        <f t="shared" si="131"/>
        <v>3000</v>
      </c>
      <c r="HA104" s="56">
        <f t="shared" si="137"/>
        <v>3000</v>
      </c>
      <c r="HB104" s="56">
        <f t="shared" si="137"/>
        <v>3000</v>
      </c>
      <c r="HC104" s="56">
        <f t="shared" si="137"/>
        <v>3000</v>
      </c>
      <c r="HD104" s="56">
        <f t="shared" si="142"/>
        <v>3000</v>
      </c>
      <c r="HE104" s="56">
        <f t="shared" si="142"/>
        <v>3000</v>
      </c>
      <c r="HF104" s="56"/>
      <c r="HG104" s="56"/>
      <c r="HH104" s="56"/>
      <c r="HI104" s="56"/>
      <c r="HJ104" s="56"/>
      <c r="HK104" s="56"/>
      <c r="HL104" s="56"/>
      <c r="HM104" s="56"/>
      <c r="HN104" s="56"/>
      <c r="HO104" s="56"/>
      <c r="HP104" s="56"/>
      <c r="HQ104" s="56"/>
      <c r="HR104" s="56"/>
      <c r="HS104" s="56"/>
      <c r="HT104" s="56"/>
      <c r="HU104" s="56"/>
      <c r="HV104" s="56"/>
      <c r="HW104" s="56"/>
      <c r="HX104" s="56"/>
      <c r="HY104" s="56"/>
    </row>
    <row r="105" spans="1:233" ht="1.5" customHeight="1">
      <c r="A105" s="56"/>
      <c r="B105" s="56"/>
      <c r="C105" s="56"/>
      <c r="D105" s="56"/>
      <c r="E105" s="56"/>
      <c r="F105" s="56"/>
      <c r="G105" s="56"/>
      <c r="H105" s="56"/>
      <c r="I105" s="56"/>
      <c r="J105" s="56"/>
      <c r="K105" s="56"/>
      <c r="L105" s="56"/>
      <c r="M105" s="56"/>
      <c r="N105" s="56"/>
      <c r="O105" s="56"/>
      <c r="P105" s="56"/>
      <c r="Q105" s="56"/>
      <c r="R105" s="56"/>
      <c r="S105" s="56"/>
      <c r="T105" s="56"/>
      <c r="U105" s="56"/>
      <c r="V105" s="56"/>
      <c r="W105" s="56"/>
      <c r="X105" s="56"/>
      <c r="Y105" s="56"/>
      <c r="Z105" s="56"/>
      <c r="AA105" s="56"/>
      <c r="AB105" s="56"/>
      <c r="AC105" s="56"/>
      <c r="AD105" s="56"/>
      <c r="AE105" s="56"/>
      <c r="AF105" s="56"/>
      <c r="AG105" s="56"/>
      <c r="AH105" s="56"/>
      <c r="AI105" s="56"/>
      <c r="AJ105" s="56"/>
      <c r="AK105" s="56"/>
      <c r="AL105" s="56"/>
      <c r="AM105" s="56"/>
      <c r="AN105" s="56"/>
      <c r="AO105" s="56"/>
      <c r="AP105" s="56"/>
      <c r="AQ105" s="56"/>
      <c r="AR105" s="56"/>
      <c r="AS105" s="56"/>
      <c r="AT105" s="56"/>
      <c r="AU105" s="56"/>
      <c r="AV105" s="56"/>
      <c r="AW105" s="56"/>
      <c r="AX105" s="56"/>
      <c r="AY105" s="56">
        <f t="shared" ref="AY105:AZ124" si="146">RJ</f>
        <v>29000</v>
      </c>
      <c r="AZ105" s="56">
        <f t="shared" si="146"/>
        <v>29000</v>
      </c>
      <c r="BA105" s="56">
        <f t="shared" si="138"/>
        <v>29000</v>
      </c>
      <c r="BB105" s="56">
        <f t="shared" si="130"/>
        <v>29000</v>
      </c>
      <c r="BC105" s="56">
        <f t="shared" si="129"/>
        <v>29000</v>
      </c>
      <c r="BD105" s="56">
        <f t="shared" si="107"/>
        <v>29000</v>
      </c>
      <c r="BE105" s="56">
        <f t="shared" si="104"/>
        <v>29000</v>
      </c>
      <c r="BF105" s="56">
        <f t="shared" si="143"/>
        <v>29000</v>
      </c>
      <c r="BG105" s="56">
        <f t="shared" si="143"/>
        <v>29000</v>
      </c>
      <c r="BH105" s="56">
        <f t="shared" si="143"/>
        <v>29000</v>
      </c>
      <c r="BI105" s="56">
        <f t="shared" si="143"/>
        <v>29000</v>
      </c>
      <c r="BJ105" s="56">
        <f t="shared" si="143"/>
        <v>29000</v>
      </c>
      <c r="BK105" s="56">
        <f t="shared" si="143"/>
        <v>29000</v>
      </c>
      <c r="BL105" s="56">
        <f t="shared" si="132"/>
        <v>29000</v>
      </c>
      <c r="BM105" s="56">
        <f t="shared" si="133"/>
        <v>29000</v>
      </c>
      <c r="BN105" s="56">
        <f t="shared" si="133"/>
        <v>29000</v>
      </c>
      <c r="BO105" s="56">
        <f t="shared" si="134"/>
        <v>29000</v>
      </c>
      <c r="BP105" s="56">
        <f t="shared" si="134"/>
        <v>29000</v>
      </c>
      <c r="BQ105" s="56">
        <f t="shared" ref="BQ105:BQ151" si="147">RJ</f>
        <v>29000</v>
      </c>
      <c r="BR105" s="56">
        <f>HR</f>
        <v>13000</v>
      </c>
      <c r="BS105" s="56">
        <f t="shared" si="116"/>
        <v>13000</v>
      </c>
      <c r="BT105" s="56">
        <f t="shared" si="116"/>
        <v>13000</v>
      </c>
      <c r="BU105" s="56">
        <f t="shared" si="116"/>
        <v>13000</v>
      </c>
      <c r="BV105" s="56">
        <f t="shared" si="116"/>
        <v>13000</v>
      </c>
      <c r="BW105" s="56">
        <f t="shared" si="100"/>
        <v>13000</v>
      </c>
      <c r="BX105" s="56">
        <f t="shared" si="100"/>
        <v>13000</v>
      </c>
      <c r="BY105" s="56">
        <f t="shared" si="101"/>
        <v>13000</v>
      </c>
      <c r="BZ105" s="56">
        <f t="shared" si="95"/>
        <v>13000</v>
      </c>
      <c r="CA105" s="56">
        <f t="shared" si="95"/>
        <v>13000</v>
      </c>
      <c r="CB105" s="56">
        <f t="shared" si="126"/>
        <v>13000</v>
      </c>
      <c r="CC105" s="56">
        <f t="shared" si="111"/>
        <v>35000</v>
      </c>
      <c r="CD105" s="56">
        <f t="shared" si="105"/>
        <v>35000</v>
      </c>
      <c r="CE105" s="56">
        <f t="shared" si="102"/>
        <v>35000</v>
      </c>
      <c r="CF105" s="56">
        <f t="shared" si="99"/>
        <v>35000</v>
      </c>
      <c r="CG105" s="56">
        <f t="shared" si="122"/>
        <v>35000</v>
      </c>
      <c r="CH105" s="56">
        <f t="shared" si="122"/>
        <v>35000</v>
      </c>
      <c r="CI105" s="56">
        <f t="shared" si="122"/>
        <v>35000</v>
      </c>
      <c r="CJ105" s="56">
        <f t="shared" si="117"/>
        <v>35000</v>
      </c>
      <c r="CK105" s="56">
        <f t="shared" si="125"/>
        <v>35000</v>
      </c>
      <c r="CL105" s="56">
        <f t="shared" si="127"/>
        <v>35000</v>
      </c>
      <c r="CM105" s="56">
        <f t="shared" si="135"/>
        <v>35000</v>
      </c>
      <c r="CN105" s="56">
        <f t="shared" si="139"/>
        <v>35000</v>
      </c>
      <c r="CO105" s="56">
        <f t="shared" si="144"/>
        <v>35000</v>
      </c>
      <c r="CP105" s="56">
        <f t="shared" si="144"/>
        <v>35000</v>
      </c>
      <c r="CQ105" s="56">
        <f t="shared" si="83"/>
        <v>34000</v>
      </c>
      <c r="CR105" s="56">
        <f t="shared" si="84"/>
        <v>34000</v>
      </c>
      <c r="CS105" s="56">
        <f t="shared" si="84"/>
        <v>34000</v>
      </c>
      <c r="CT105" s="56">
        <f t="shared" si="87"/>
        <v>34000</v>
      </c>
      <c r="CU105" s="56">
        <f t="shared" si="87"/>
        <v>34000</v>
      </c>
      <c r="CV105" s="56"/>
      <c r="CW105" s="56"/>
      <c r="CX105" s="56"/>
      <c r="CY105" s="56"/>
      <c r="CZ105" s="56"/>
      <c r="DA105" s="56"/>
      <c r="DB105" s="56"/>
      <c r="DC105" s="56"/>
      <c r="DD105" s="56"/>
      <c r="DE105" s="56"/>
      <c r="DF105" s="56"/>
      <c r="DG105" s="56"/>
      <c r="DH105" s="56"/>
      <c r="DI105" s="56"/>
      <c r="DJ105" s="56"/>
      <c r="DK105" s="56"/>
      <c r="DL105" s="56"/>
      <c r="DM105" s="56"/>
      <c r="DN105" s="56"/>
      <c r="DO105" s="56"/>
      <c r="DP105" s="56"/>
      <c r="DQ105" s="56"/>
      <c r="DR105" s="56"/>
      <c r="DS105" s="56"/>
      <c r="DT105" s="56"/>
      <c r="DU105" s="56"/>
      <c r="DV105" s="56"/>
      <c r="DW105" s="56"/>
      <c r="DX105" s="56"/>
      <c r="DY105" s="56"/>
      <c r="DZ105" s="56"/>
      <c r="EA105" s="56"/>
      <c r="EB105" s="56"/>
      <c r="EC105" s="56"/>
      <c r="ED105" s="56"/>
      <c r="EE105" s="56"/>
      <c r="EF105" s="56"/>
      <c r="EG105" s="56"/>
      <c r="EH105" s="56"/>
      <c r="EI105" s="56"/>
      <c r="EJ105" s="56"/>
      <c r="EK105" s="56"/>
      <c r="EL105" s="56"/>
      <c r="EM105" s="56"/>
      <c r="EN105" s="56"/>
      <c r="EO105" s="56"/>
      <c r="EP105" s="56"/>
      <c r="EQ105" s="56"/>
      <c r="ER105" s="56"/>
      <c r="ES105" s="56"/>
      <c r="ET105" s="56"/>
      <c r="EU105" s="56"/>
      <c r="EV105" s="56"/>
      <c r="EW105" s="56"/>
      <c r="EX105" s="56"/>
      <c r="EY105" s="56"/>
      <c r="EZ105" s="56"/>
      <c r="FA105" s="56"/>
      <c r="FB105" s="56"/>
      <c r="FC105" s="56"/>
      <c r="FD105" s="56"/>
      <c r="FE105" s="56"/>
      <c r="FF105" s="56"/>
      <c r="FG105" s="56"/>
      <c r="FH105" s="56"/>
      <c r="FI105" s="56"/>
      <c r="FJ105" s="56"/>
      <c r="FK105" s="56"/>
      <c r="FL105" s="56"/>
      <c r="FM105" s="56"/>
      <c r="FN105" s="56"/>
      <c r="FO105" s="56"/>
      <c r="FP105" s="56"/>
      <c r="FQ105" s="56"/>
      <c r="FR105" s="56"/>
      <c r="FS105" s="56"/>
      <c r="FT105" s="56"/>
      <c r="FU105" s="56"/>
      <c r="FV105" s="56"/>
      <c r="FW105" s="56"/>
      <c r="FX105" s="56"/>
      <c r="FY105" s="56"/>
      <c r="FZ105" s="56"/>
      <c r="GA105" s="56"/>
      <c r="GB105" s="56"/>
      <c r="GC105" s="56"/>
      <c r="GD105" s="56">
        <f t="shared" si="145"/>
        <v>3000</v>
      </c>
      <c r="GE105" s="56">
        <f t="shared" si="140"/>
        <v>3000</v>
      </c>
      <c r="GF105" s="56">
        <f t="shared" si="140"/>
        <v>3000</v>
      </c>
      <c r="GG105" s="56">
        <f t="shared" si="136"/>
        <v>3000</v>
      </c>
      <c r="GH105" s="56">
        <f t="shared" si="136"/>
        <v>3000</v>
      </c>
      <c r="GI105" s="56">
        <f t="shared" si="128"/>
        <v>3000</v>
      </c>
      <c r="GJ105" s="56">
        <f t="shared" si="123"/>
        <v>3000</v>
      </c>
      <c r="GK105" s="56">
        <f t="shared" si="118"/>
        <v>3000</v>
      </c>
      <c r="GL105" s="56">
        <f t="shared" si="112"/>
        <v>3000</v>
      </c>
      <c r="GM105" s="56">
        <f t="shared" si="112"/>
        <v>3000</v>
      </c>
      <c r="GN105" s="56">
        <f t="shared" si="119"/>
        <v>3000</v>
      </c>
      <c r="GO105" s="56">
        <f t="shared" si="119"/>
        <v>3000</v>
      </c>
      <c r="GP105" s="56">
        <f t="shared" si="119"/>
        <v>3000</v>
      </c>
      <c r="GQ105" s="56">
        <f t="shared" si="119"/>
        <v>3000</v>
      </c>
      <c r="GR105" s="56">
        <f t="shared" si="119"/>
        <v>3000</v>
      </c>
      <c r="GS105" s="56">
        <f t="shared" si="106"/>
        <v>3000</v>
      </c>
      <c r="GT105" s="56">
        <f t="shared" si="103"/>
        <v>3000</v>
      </c>
      <c r="GU105" s="56">
        <f t="shared" si="103"/>
        <v>3000</v>
      </c>
      <c r="GV105" s="56">
        <f t="shared" si="103"/>
        <v>3000</v>
      </c>
      <c r="GW105" s="56">
        <f t="shared" si="124"/>
        <v>3000</v>
      </c>
      <c r="GX105" s="56">
        <f t="shared" si="141"/>
        <v>3000</v>
      </c>
      <c r="GY105" s="56">
        <f t="shared" si="141"/>
        <v>3000</v>
      </c>
      <c r="GZ105" s="56">
        <f t="shared" si="131"/>
        <v>3000</v>
      </c>
      <c r="HA105" s="56">
        <f t="shared" si="137"/>
        <v>3000</v>
      </c>
      <c r="HB105" s="56">
        <f t="shared" si="137"/>
        <v>3000</v>
      </c>
      <c r="HC105" s="56">
        <f t="shared" si="137"/>
        <v>3000</v>
      </c>
      <c r="HD105" s="56">
        <f t="shared" si="142"/>
        <v>3000</v>
      </c>
      <c r="HE105" s="56">
        <f t="shared" si="142"/>
        <v>3000</v>
      </c>
      <c r="HF105" s="56"/>
      <c r="HG105" s="56"/>
      <c r="HH105" s="56"/>
      <c r="HI105" s="56"/>
      <c r="HJ105" s="56"/>
      <c r="HK105" s="56"/>
      <c r="HL105" s="56"/>
      <c r="HM105" s="56"/>
      <c r="HN105" s="56"/>
      <c r="HO105" s="56"/>
      <c r="HP105" s="56"/>
      <c r="HQ105" s="56"/>
      <c r="HR105" s="56"/>
      <c r="HS105" s="56"/>
      <c r="HT105" s="56"/>
      <c r="HU105" s="56"/>
      <c r="HV105" s="56"/>
      <c r="HW105" s="56"/>
      <c r="HX105" s="56"/>
      <c r="HY105" s="56"/>
    </row>
    <row r="106" spans="1:233" ht="1.5" customHeight="1">
      <c r="A106" s="56"/>
      <c r="B106" s="56"/>
      <c r="C106" s="56"/>
      <c r="D106" s="56"/>
      <c r="E106" s="56"/>
      <c r="F106" s="56"/>
      <c r="G106" s="56"/>
      <c r="H106" s="56"/>
      <c r="I106" s="56"/>
      <c r="J106" s="56"/>
      <c r="K106" s="56"/>
      <c r="L106" s="56"/>
      <c r="M106" s="56"/>
      <c r="N106" s="56"/>
      <c r="O106" s="56"/>
      <c r="P106" s="56"/>
      <c r="Q106" s="56"/>
      <c r="R106" s="56"/>
      <c r="S106" s="56"/>
      <c r="T106" s="56"/>
      <c r="U106" s="56"/>
      <c r="V106" s="56"/>
      <c r="W106" s="56"/>
      <c r="X106" s="56"/>
      <c r="Y106" s="56"/>
      <c r="Z106" s="56"/>
      <c r="AA106" s="56"/>
      <c r="AB106" s="56"/>
      <c r="AC106" s="56"/>
      <c r="AD106" s="56"/>
      <c r="AE106" s="56"/>
      <c r="AF106" s="56"/>
      <c r="AG106" s="56"/>
      <c r="AH106" s="56"/>
      <c r="AI106" s="56"/>
      <c r="AJ106" s="56"/>
      <c r="AK106" s="56"/>
      <c r="AL106" s="56"/>
      <c r="AM106" s="56"/>
      <c r="AN106" s="56"/>
      <c r="AO106" s="56"/>
      <c r="AP106" s="56"/>
      <c r="AQ106" s="56"/>
      <c r="AR106" s="56"/>
      <c r="AS106" s="56"/>
      <c r="AT106" s="56"/>
      <c r="AU106" s="56"/>
      <c r="AV106" s="56"/>
      <c r="AW106" s="56"/>
      <c r="AX106" s="56"/>
      <c r="AY106" s="56">
        <f t="shared" si="146"/>
        <v>29000</v>
      </c>
      <c r="AZ106" s="56">
        <f t="shared" si="146"/>
        <v>29000</v>
      </c>
      <c r="BA106" s="56">
        <f t="shared" si="138"/>
        <v>29000</v>
      </c>
      <c r="BB106" s="56">
        <f t="shared" si="130"/>
        <v>29000</v>
      </c>
      <c r="BC106" s="56">
        <f t="shared" si="129"/>
        <v>29000</v>
      </c>
      <c r="BD106" s="56">
        <f t="shared" si="107"/>
        <v>29000</v>
      </c>
      <c r="BE106" s="56">
        <f t="shared" si="104"/>
        <v>29000</v>
      </c>
      <c r="BF106" s="56">
        <f t="shared" si="143"/>
        <v>29000</v>
      </c>
      <c r="BG106" s="56">
        <f t="shared" si="143"/>
        <v>29000</v>
      </c>
      <c r="BH106" s="56">
        <f t="shared" si="143"/>
        <v>29000</v>
      </c>
      <c r="BI106" s="56">
        <f t="shared" si="143"/>
        <v>29000</v>
      </c>
      <c r="BJ106" s="56">
        <f t="shared" si="143"/>
        <v>29000</v>
      </c>
      <c r="BK106" s="56">
        <f t="shared" si="143"/>
        <v>29000</v>
      </c>
      <c r="BL106" s="56">
        <f t="shared" si="132"/>
        <v>29000</v>
      </c>
      <c r="BM106" s="56">
        <f t="shared" si="133"/>
        <v>29000</v>
      </c>
      <c r="BN106" s="56">
        <f t="shared" si="133"/>
        <v>29000</v>
      </c>
      <c r="BO106" s="56">
        <f t="shared" si="134"/>
        <v>29000</v>
      </c>
      <c r="BP106" s="56">
        <f t="shared" si="134"/>
        <v>29000</v>
      </c>
      <c r="BQ106" s="56">
        <f t="shared" si="147"/>
        <v>29000</v>
      </c>
      <c r="BR106" s="56">
        <f>HR</f>
        <v>13000</v>
      </c>
      <c r="BS106" s="56">
        <f t="shared" si="116"/>
        <v>13000</v>
      </c>
      <c r="BT106" s="56">
        <f t="shared" si="116"/>
        <v>13000</v>
      </c>
      <c r="BU106" s="56">
        <f t="shared" si="116"/>
        <v>13000</v>
      </c>
      <c r="BV106" s="56">
        <f t="shared" si="116"/>
        <v>13000</v>
      </c>
      <c r="BW106" s="56">
        <f t="shared" si="100"/>
        <v>13000</v>
      </c>
      <c r="BX106" s="56">
        <f t="shared" si="100"/>
        <v>13000</v>
      </c>
      <c r="BY106" s="56">
        <f t="shared" si="101"/>
        <v>13000</v>
      </c>
      <c r="BZ106" s="56">
        <f t="shared" si="95"/>
        <v>13000</v>
      </c>
      <c r="CA106" s="56">
        <f t="shared" si="95"/>
        <v>13000</v>
      </c>
      <c r="CB106" s="56">
        <f t="shared" ref="CB106:CB111" si="148">DL</f>
        <v>10000</v>
      </c>
      <c r="CC106" s="56">
        <f t="shared" si="111"/>
        <v>35000</v>
      </c>
      <c r="CD106" s="56">
        <f t="shared" si="105"/>
        <v>35000</v>
      </c>
      <c r="CE106" s="56">
        <f t="shared" si="102"/>
        <v>35000</v>
      </c>
      <c r="CF106" s="56">
        <f t="shared" si="99"/>
        <v>35000</v>
      </c>
      <c r="CG106" s="56">
        <f t="shared" si="122"/>
        <v>35000</v>
      </c>
      <c r="CH106" s="56">
        <f t="shared" si="122"/>
        <v>35000</v>
      </c>
      <c r="CI106" s="56">
        <f t="shared" si="122"/>
        <v>35000</v>
      </c>
      <c r="CJ106" s="56">
        <f t="shared" si="117"/>
        <v>35000</v>
      </c>
      <c r="CK106" s="56">
        <f t="shared" si="125"/>
        <v>35000</v>
      </c>
      <c r="CL106" s="56">
        <f t="shared" si="127"/>
        <v>35000</v>
      </c>
      <c r="CM106" s="56">
        <f t="shared" si="135"/>
        <v>35000</v>
      </c>
      <c r="CN106" s="56">
        <f t="shared" si="139"/>
        <v>35000</v>
      </c>
      <c r="CO106" s="56">
        <f t="shared" si="144"/>
        <v>35000</v>
      </c>
      <c r="CP106" s="56">
        <f t="shared" ref="CP106:CQ125" si="149">UP</f>
        <v>35000</v>
      </c>
      <c r="CQ106" s="56">
        <f t="shared" si="149"/>
        <v>35000</v>
      </c>
      <c r="CR106" s="56">
        <f t="shared" ref="CR106" si="150">UT</f>
        <v>34000</v>
      </c>
      <c r="CS106" s="56">
        <f t="shared" ref="CS106:CU106" si="151">UT</f>
        <v>34000</v>
      </c>
      <c r="CT106" s="56">
        <f t="shared" si="151"/>
        <v>34000</v>
      </c>
      <c r="CU106" s="56">
        <f t="shared" si="151"/>
        <v>34000</v>
      </c>
      <c r="CV106" s="56"/>
      <c r="CW106" s="56"/>
      <c r="CX106" s="56"/>
      <c r="CY106" s="56"/>
      <c r="CZ106" s="56"/>
      <c r="DA106" s="56"/>
      <c r="DB106" s="56"/>
      <c r="DC106" s="56"/>
      <c r="DD106" s="56"/>
      <c r="DE106" s="56"/>
      <c r="DF106" s="56"/>
      <c r="DG106" s="56"/>
      <c r="DH106" s="56"/>
      <c r="DI106" s="56"/>
      <c r="DJ106" s="56"/>
      <c r="DK106" s="56"/>
      <c r="DL106" s="56"/>
      <c r="DM106" s="56"/>
      <c r="DN106" s="56"/>
      <c r="DO106" s="56"/>
      <c r="DP106" s="56"/>
      <c r="DQ106" s="56"/>
      <c r="DR106" s="56"/>
      <c r="DS106" s="56"/>
      <c r="DT106" s="56"/>
      <c r="DU106" s="56"/>
      <c r="DV106" s="56"/>
      <c r="DW106" s="56"/>
      <c r="DX106" s="56"/>
      <c r="DY106" s="56"/>
      <c r="DZ106" s="56"/>
      <c r="EA106" s="56"/>
      <c r="EB106" s="56"/>
      <c r="EC106" s="56"/>
      <c r="ED106" s="56"/>
      <c r="EE106" s="56"/>
      <c r="EF106" s="56"/>
      <c r="EG106" s="56"/>
      <c r="EH106" s="56"/>
      <c r="EI106" s="56"/>
      <c r="EJ106" s="56"/>
      <c r="EK106" s="56"/>
      <c r="EL106" s="56"/>
      <c r="EM106" s="56"/>
      <c r="EN106" s="56"/>
      <c r="EO106" s="56"/>
      <c r="EP106" s="56"/>
      <c r="EQ106" s="56"/>
      <c r="ER106" s="56"/>
      <c r="ES106" s="56"/>
      <c r="ET106" s="56"/>
      <c r="EU106" s="56"/>
      <c r="EV106" s="56"/>
      <c r="EW106" s="56"/>
      <c r="EX106" s="56"/>
      <c r="EY106" s="56"/>
      <c r="EZ106" s="56"/>
      <c r="FA106" s="56"/>
      <c r="FB106" s="56"/>
      <c r="FC106" s="56"/>
      <c r="FD106" s="56"/>
      <c r="FE106" s="56"/>
      <c r="FF106" s="56"/>
      <c r="FG106" s="56"/>
      <c r="FH106" s="56"/>
      <c r="FI106" s="56"/>
      <c r="FJ106" s="56"/>
      <c r="FK106" s="56"/>
      <c r="FL106" s="56"/>
      <c r="FM106" s="56"/>
      <c r="FN106" s="56"/>
      <c r="FO106" s="56"/>
      <c r="FP106" s="56"/>
      <c r="FQ106" s="56"/>
      <c r="FR106" s="56"/>
      <c r="FS106" s="56"/>
      <c r="FT106" s="56"/>
      <c r="FU106" s="56"/>
      <c r="FV106" s="56"/>
      <c r="FW106" s="56"/>
      <c r="FX106" s="56"/>
      <c r="FY106" s="56"/>
      <c r="FZ106" s="56"/>
      <c r="GA106" s="56"/>
      <c r="GB106" s="56"/>
      <c r="GC106" s="56"/>
      <c r="GD106" s="56">
        <f t="shared" si="145"/>
        <v>3000</v>
      </c>
      <c r="GE106" s="56">
        <f t="shared" si="140"/>
        <v>3000</v>
      </c>
      <c r="GF106" s="56">
        <f t="shared" si="140"/>
        <v>3000</v>
      </c>
      <c r="GG106" s="56">
        <f t="shared" si="136"/>
        <v>3000</v>
      </c>
      <c r="GH106" s="56">
        <f t="shared" si="136"/>
        <v>3000</v>
      </c>
      <c r="GI106" s="56">
        <f t="shared" si="128"/>
        <v>3000</v>
      </c>
      <c r="GJ106" s="56">
        <f t="shared" si="123"/>
        <v>3000</v>
      </c>
      <c r="GK106" s="56">
        <f t="shared" si="118"/>
        <v>3000</v>
      </c>
      <c r="GL106" s="56">
        <f t="shared" si="112"/>
        <v>3000</v>
      </c>
      <c r="GM106" s="56">
        <f t="shared" si="112"/>
        <v>3000</v>
      </c>
      <c r="GN106" s="56">
        <f t="shared" si="119"/>
        <v>3000</v>
      </c>
      <c r="GO106" s="56">
        <f t="shared" si="119"/>
        <v>3000</v>
      </c>
      <c r="GP106" s="56">
        <f t="shared" si="119"/>
        <v>3000</v>
      </c>
      <c r="GQ106" s="56">
        <f t="shared" si="119"/>
        <v>3000</v>
      </c>
      <c r="GR106" s="56">
        <f t="shared" si="119"/>
        <v>3000</v>
      </c>
      <c r="GS106" s="56">
        <f t="shared" si="106"/>
        <v>3000</v>
      </c>
      <c r="GT106" s="56">
        <f t="shared" si="103"/>
        <v>3000</v>
      </c>
      <c r="GU106" s="56">
        <f t="shared" si="103"/>
        <v>3000</v>
      </c>
      <c r="GV106" s="56">
        <f t="shared" si="103"/>
        <v>3000</v>
      </c>
      <c r="GW106" s="56">
        <f t="shared" si="124"/>
        <v>3000</v>
      </c>
      <c r="GX106" s="56">
        <f t="shared" si="141"/>
        <v>3000</v>
      </c>
      <c r="GY106" s="56">
        <f t="shared" si="141"/>
        <v>3000</v>
      </c>
      <c r="GZ106" s="56">
        <f t="shared" si="131"/>
        <v>3000</v>
      </c>
      <c r="HA106" s="56">
        <f t="shared" si="137"/>
        <v>3000</v>
      </c>
      <c r="HB106" s="56">
        <f t="shared" si="137"/>
        <v>3000</v>
      </c>
      <c r="HC106" s="56">
        <f t="shared" si="137"/>
        <v>3000</v>
      </c>
      <c r="HD106" s="56">
        <f t="shared" si="142"/>
        <v>3000</v>
      </c>
      <c r="HE106" s="56">
        <f t="shared" si="142"/>
        <v>3000</v>
      </c>
      <c r="HF106" s="56"/>
      <c r="HG106" s="56"/>
      <c r="HH106" s="56"/>
      <c r="HI106" s="56"/>
      <c r="HJ106" s="56"/>
      <c r="HK106" s="56"/>
      <c r="HL106" s="56"/>
      <c r="HM106" s="56"/>
      <c r="HN106" s="56"/>
      <c r="HO106" s="56"/>
      <c r="HP106" s="56"/>
      <c r="HQ106" s="56"/>
      <c r="HR106" s="56"/>
      <c r="HS106" s="56"/>
      <c r="HT106" s="56"/>
      <c r="HU106" s="56"/>
      <c r="HV106" s="56"/>
      <c r="HW106" s="56"/>
      <c r="HX106" s="56"/>
      <c r="HY106" s="56"/>
    </row>
    <row r="107" spans="1:233" ht="1.5" customHeight="1">
      <c r="A107" s="56"/>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c r="AL107" s="56"/>
      <c r="AM107" s="56"/>
      <c r="AN107" s="56"/>
      <c r="AO107" s="56"/>
      <c r="AP107" s="56"/>
      <c r="AQ107" s="56"/>
      <c r="AR107" s="56"/>
      <c r="AS107" s="56"/>
      <c r="AT107" s="56"/>
      <c r="AU107" s="56"/>
      <c r="AV107" s="56"/>
      <c r="AW107" s="56">
        <f t="shared" ref="AW107:AX126" si="152">RJ</f>
        <v>29000</v>
      </c>
      <c r="AX107" s="56">
        <f t="shared" si="152"/>
        <v>29000</v>
      </c>
      <c r="AY107" s="56">
        <f t="shared" si="146"/>
        <v>29000</v>
      </c>
      <c r="AZ107" s="56">
        <f t="shared" si="146"/>
        <v>29000</v>
      </c>
      <c r="BA107" s="56">
        <f t="shared" si="138"/>
        <v>29000</v>
      </c>
      <c r="BB107" s="56">
        <f t="shared" si="130"/>
        <v>29000</v>
      </c>
      <c r="BC107" s="56">
        <f t="shared" si="129"/>
        <v>29000</v>
      </c>
      <c r="BD107" s="56">
        <f t="shared" si="107"/>
        <v>29000</v>
      </c>
      <c r="BE107" s="56">
        <f t="shared" si="104"/>
        <v>29000</v>
      </c>
      <c r="BF107" s="56">
        <f t="shared" si="143"/>
        <v>29000</v>
      </c>
      <c r="BG107" s="56">
        <f t="shared" si="143"/>
        <v>29000</v>
      </c>
      <c r="BH107" s="56">
        <f t="shared" si="143"/>
        <v>29000</v>
      </c>
      <c r="BI107" s="56">
        <f t="shared" si="143"/>
        <v>29000</v>
      </c>
      <c r="BJ107" s="56">
        <f t="shared" si="143"/>
        <v>29000</v>
      </c>
      <c r="BK107" s="56">
        <f t="shared" si="143"/>
        <v>29000</v>
      </c>
      <c r="BL107" s="56">
        <f t="shared" si="132"/>
        <v>29000</v>
      </c>
      <c r="BM107" s="56">
        <f t="shared" si="133"/>
        <v>29000</v>
      </c>
      <c r="BN107" s="56">
        <f t="shared" si="133"/>
        <v>29000</v>
      </c>
      <c r="BO107" s="56">
        <f t="shared" si="134"/>
        <v>29000</v>
      </c>
      <c r="BP107" s="56">
        <f t="shared" si="134"/>
        <v>29000</v>
      </c>
      <c r="BQ107" s="56">
        <f t="shared" si="147"/>
        <v>29000</v>
      </c>
      <c r="BR107" s="56">
        <f>HR</f>
        <v>13000</v>
      </c>
      <c r="BS107" s="56">
        <f t="shared" si="116"/>
        <v>13000</v>
      </c>
      <c r="BT107" s="56">
        <f t="shared" si="116"/>
        <v>13000</v>
      </c>
      <c r="BU107" s="56">
        <f t="shared" si="116"/>
        <v>13000</v>
      </c>
      <c r="BV107" s="56">
        <f t="shared" si="116"/>
        <v>13000</v>
      </c>
      <c r="BW107" s="56">
        <f t="shared" si="100"/>
        <v>13000</v>
      </c>
      <c r="BX107" s="56">
        <f t="shared" si="100"/>
        <v>13000</v>
      </c>
      <c r="BY107" s="56">
        <f t="shared" si="101"/>
        <v>13000</v>
      </c>
      <c r="BZ107" s="56">
        <f t="shared" ref="BZ107:BZ113" si="153">HR</f>
        <v>13000</v>
      </c>
      <c r="CA107" s="56">
        <f>DL</f>
        <v>10000</v>
      </c>
      <c r="CB107" s="56">
        <f t="shared" si="148"/>
        <v>10000</v>
      </c>
      <c r="CC107" s="56">
        <f t="shared" si="99"/>
        <v>35000</v>
      </c>
      <c r="CD107" s="56">
        <f t="shared" si="105"/>
        <v>35000</v>
      </c>
      <c r="CE107" s="56">
        <f t="shared" si="102"/>
        <v>35000</v>
      </c>
      <c r="CF107" s="56">
        <f t="shared" si="99"/>
        <v>35000</v>
      </c>
      <c r="CG107" s="56">
        <f t="shared" si="122"/>
        <v>35000</v>
      </c>
      <c r="CH107" s="56">
        <f t="shared" si="122"/>
        <v>35000</v>
      </c>
      <c r="CI107" s="56">
        <f t="shared" si="122"/>
        <v>35000</v>
      </c>
      <c r="CJ107" s="56">
        <f t="shared" si="117"/>
        <v>35000</v>
      </c>
      <c r="CK107" s="56">
        <f t="shared" si="125"/>
        <v>35000</v>
      </c>
      <c r="CL107" s="56">
        <f t="shared" si="127"/>
        <v>35000</v>
      </c>
      <c r="CM107" s="56">
        <f t="shared" si="135"/>
        <v>35000</v>
      </c>
      <c r="CN107" s="56">
        <f t="shared" si="139"/>
        <v>35000</v>
      </c>
      <c r="CO107" s="56">
        <f t="shared" si="144"/>
        <v>35000</v>
      </c>
      <c r="CP107" s="56">
        <f t="shared" si="149"/>
        <v>35000</v>
      </c>
      <c r="CQ107" s="56">
        <f t="shared" si="149"/>
        <v>35000</v>
      </c>
      <c r="CR107" s="56">
        <f t="shared" ref="CR107:CT126" si="154">UP</f>
        <v>35000</v>
      </c>
      <c r="CS107" s="56">
        <f t="shared" si="154"/>
        <v>35000</v>
      </c>
      <c r="CT107" s="56">
        <f t="shared" si="154"/>
        <v>35000</v>
      </c>
      <c r="CU107" s="56">
        <f t="shared" ref="CU107" si="155">UT</f>
        <v>34000</v>
      </c>
      <c r="CV107" s="56"/>
      <c r="CW107" s="56"/>
      <c r="CX107" s="56"/>
      <c r="CY107" s="56"/>
      <c r="CZ107" s="56"/>
      <c r="DA107" s="56"/>
      <c r="DB107" s="56"/>
      <c r="DC107" s="56"/>
      <c r="DD107" s="56"/>
      <c r="DE107" s="56"/>
      <c r="DF107" s="56"/>
      <c r="DG107" s="56"/>
      <c r="DH107" s="56"/>
      <c r="DI107" s="56"/>
      <c r="DJ107" s="56"/>
      <c r="DK107" s="56"/>
      <c r="DL107" s="56"/>
      <c r="DM107" s="56"/>
      <c r="DN107" s="56"/>
      <c r="DO107" s="56"/>
      <c r="DP107" s="56"/>
      <c r="DQ107" s="56"/>
      <c r="DR107" s="56"/>
      <c r="DS107" s="56"/>
      <c r="DT107" s="56"/>
      <c r="DU107" s="56"/>
      <c r="DV107" s="56"/>
      <c r="DW107" s="56"/>
      <c r="DX107" s="56"/>
      <c r="DY107" s="56"/>
      <c r="DZ107" s="56"/>
      <c r="EA107" s="56"/>
      <c r="EB107" s="56"/>
      <c r="EC107" s="56"/>
      <c r="ED107" s="56"/>
      <c r="EE107" s="56"/>
      <c r="EF107" s="56"/>
      <c r="EG107" s="56"/>
      <c r="EH107" s="56"/>
      <c r="EI107" s="56"/>
      <c r="EJ107" s="56"/>
      <c r="EK107" s="56"/>
      <c r="EL107" s="56"/>
      <c r="EM107" s="56"/>
      <c r="EN107" s="56"/>
      <c r="EO107" s="56"/>
      <c r="EP107" s="56"/>
      <c r="EQ107" s="56"/>
      <c r="ER107" s="56"/>
      <c r="ES107" s="56"/>
      <c r="ET107" s="56"/>
      <c r="EU107" s="56"/>
      <c r="EV107" s="56"/>
      <c r="EW107" s="56"/>
      <c r="EX107" s="56"/>
      <c r="EY107" s="56"/>
      <c r="EZ107" s="56"/>
      <c r="FA107" s="56"/>
      <c r="FB107" s="56"/>
      <c r="FC107" s="56"/>
      <c r="FD107" s="56"/>
      <c r="FE107" s="56"/>
      <c r="FF107" s="56"/>
      <c r="FG107" s="56"/>
      <c r="FH107" s="56"/>
      <c r="FI107" s="56"/>
      <c r="FJ107" s="56"/>
      <c r="FK107" s="56"/>
      <c r="FL107" s="56"/>
      <c r="FM107" s="56"/>
      <c r="FN107" s="56"/>
      <c r="FO107" s="56"/>
      <c r="FP107" s="56"/>
      <c r="FQ107" s="56"/>
      <c r="FR107" s="56"/>
      <c r="FS107" s="56"/>
      <c r="FT107" s="56"/>
      <c r="FU107" s="56"/>
      <c r="FV107" s="56"/>
      <c r="FW107" s="56"/>
      <c r="FX107" s="56"/>
      <c r="FY107" s="56"/>
      <c r="FZ107" s="56"/>
      <c r="GA107" s="56"/>
      <c r="GB107" s="56"/>
      <c r="GC107" s="56">
        <f t="shared" ref="GC107:GC121" si="156">AR</f>
        <v>3000</v>
      </c>
      <c r="GD107" s="56">
        <f t="shared" si="145"/>
        <v>3000</v>
      </c>
      <c r="GE107" s="56">
        <f t="shared" si="140"/>
        <v>3000</v>
      </c>
      <c r="GF107" s="56">
        <f t="shared" si="140"/>
        <v>3000</v>
      </c>
      <c r="GG107" s="56">
        <f t="shared" si="136"/>
        <v>3000</v>
      </c>
      <c r="GH107" s="56">
        <f t="shared" si="136"/>
        <v>3000</v>
      </c>
      <c r="GI107" s="56">
        <f t="shared" si="128"/>
        <v>3000</v>
      </c>
      <c r="GJ107" s="56">
        <f t="shared" si="123"/>
        <v>3000</v>
      </c>
      <c r="GK107" s="56">
        <f t="shared" si="118"/>
        <v>3000</v>
      </c>
      <c r="GL107" s="56">
        <f t="shared" si="112"/>
        <v>3000</v>
      </c>
      <c r="GM107" s="56">
        <f t="shared" si="112"/>
        <v>3000</v>
      </c>
      <c r="GN107" s="56">
        <f t="shared" si="119"/>
        <v>3000</v>
      </c>
      <c r="GO107" s="56">
        <f t="shared" si="119"/>
        <v>3000</v>
      </c>
      <c r="GP107" s="56">
        <f t="shared" si="119"/>
        <v>3000</v>
      </c>
      <c r="GQ107" s="56">
        <f t="shared" si="119"/>
        <v>3000</v>
      </c>
      <c r="GR107" s="56">
        <f t="shared" si="119"/>
        <v>3000</v>
      </c>
      <c r="GS107" s="56">
        <f t="shared" si="106"/>
        <v>3000</v>
      </c>
      <c r="GT107" s="56">
        <f t="shared" si="103"/>
        <v>3000</v>
      </c>
      <c r="GU107" s="56">
        <f t="shared" si="103"/>
        <v>3000</v>
      </c>
      <c r="GV107" s="56">
        <f t="shared" si="103"/>
        <v>3000</v>
      </c>
      <c r="GW107" s="56">
        <f t="shared" si="124"/>
        <v>3000</v>
      </c>
      <c r="GX107" s="56">
        <f t="shared" si="141"/>
        <v>3000</v>
      </c>
      <c r="GY107" s="56">
        <f t="shared" si="141"/>
        <v>3000</v>
      </c>
      <c r="GZ107" s="56">
        <f t="shared" si="131"/>
        <v>3000</v>
      </c>
      <c r="HA107" s="56">
        <f t="shared" si="137"/>
        <v>3000</v>
      </c>
      <c r="HB107" s="56">
        <f t="shared" si="137"/>
        <v>3000</v>
      </c>
      <c r="HC107" s="56">
        <f t="shared" si="137"/>
        <v>3000</v>
      </c>
      <c r="HD107" s="56">
        <f t="shared" ref="HA107:HD112" si="157">AR</f>
        <v>3000</v>
      </c>
      <c r="HE107" s="56"/>
      <c r="HF107" s="56"/>
      <c r="HG107" s="56"/>
      <c r="HH107" s="56"/>
      <c r="HI107" s="56"/>
      <c r="HJ107" s="56"/>
      <c r="HK107" s="56"/>
      <c r="HL107" s="56"/>
      <c r="HM107" s="56"/>
      <c r="HN107" s="56"/>
      <c r="HO107" s="56"/>
      <c r="HP107" s="56"/>
      <c r="HQ107" s="56"/>
      <c r="HR107" s="56"/>
      <c r="HS107" s="56"/>
      <c r="HT107" s="56"/>
      <c r="HU107" s="56"/>
      <c r="HV107" s="56"/>
      <c r="HW107" s="56"/>
      <c r="HX107" s="56"/>
      <c r="HY107" s="56"/>
    </row>
    <row r="108" spans="1:233" ht="1.5" customHeight="1">
      <c r="A108" s="56"/>
      <c r="B108" s="56"/>
      <c r="C108" s="56"/>
      <c r="D108" s="56"/>
      <c r="E108" s="56"/>
      <c r="F108" s="56"/>
      <c r="G108" s="56"/>
      <c r="H108" s="56"/>
      <c r="I108" s="56"/>
      <c r="J108" s="56"/>
      <c r="K108" s="56"/>
      <c r="L108" s="56"/>
      <c r="M108" s="56"/>
      <c r="N108" s="56"/>
      <c r="O108" s="56"/>
      <c r="P108" s="56"/>
      <c r="Q108" s="56"/>
      <c r="R108" s="56"/>
      <c r="S108" s="56"/>
      <c r="T108" s="56"/>
      <c r="U108" s="56"/>
      <c r="V108" s="56"/>
      <c r="W108" s="56"/>
      <c r="X108" s="56"/>
      <c r="Y108" s="56"/>
      <c r="Z108" s="56"/>
      <c r="AA108" s="56"/>
      <c r="AB108" s="56"/>
      <c r="AC108" s="56"/>
      <c r="AD108" s="56"/>
      <c r="AE108" s="56"/>
      <c r="AF108" s="56"/>
      <c r="AG108" s="56"/>
      <c r="AH108" s="56"/>
      <c r="AI108" s="56"/>
      <c r="AJ108" s="56"/>
      <c r="AK108" s="56"/>
      <c r="AL108" s="56"/>
      <c r="AM108" s="56"/>
      <c r="AN108" s="56"/>
      <c r="AO108" s="56"/>
      <c r="AP108" s="56"/>
      <c r="AQ108" s="56"/>
      <c r="AR108" s="56"/>
      <c r="AS108" s="56"/>
      <c r="AT108" s="56"/>
      <c r="AU108" s="56"/>
      <c r="AV108" s="56"/>
      <c r="AW108" s="56">
        <f t="shared" si="152"/>
        <v>29000</v>
      </c>
      <c r="AX108" s="56">
        <f t="shared" si="152"/>
        <v>29000</v>
      </c>
      <c r="AY108" s="56">
        <f t="shared" si="146"/>
        <v>29000</v>
      </c>
      <c r="AZ108" s="56">
        <f t="shared" si="146"/>
        <v>29000</v>
      </c>
      <c r="BA108" s="56">
        <f t="shared" si="138"/>
        <v>29000</v>
      </c>
      <c r="BB108" s="56">
        <f t="shared" si="130"/>
        <v>29000</v>
      </c>
      <c r="BC108" s="56">
        <f t="shared" si="129"/>
        <v>29000</v>
      </c>
      <c r="BD108" s="56">
        <f t="shared" si="107"/>
        <v>29000</v>
      </c>
      <c r="BE108" s="56">
        <f t="shared" si="104"/>
        <v>29000</v>
      </c>
      <c r="BF108" s="56">
        <f t="shared" si="143"/>
        <v>29000</v>
      </c>
      <c r="BG108" s="56">
        <f t="shared" si="143"/>
        <v>29000</v>
      </c>
      <c r="BH108" s="56">
        <f t="shared" si="143"/>
        <v>29000</v>
      </c>
      <c r="BI108" s="56">
        <f t="shared" si="143"/>
        <v>29000</v>
      </c>
      <c r="BJ108" s="56">
        <f t="shared" si="143"/>
        <v>29000</v>
      </c>
      <c r="BK108" s="56">
        <f t="shared" si="143"/>
        <v>29000</v>
      </c>
      <c r="BL108" s="56">
        <f t="shared" si="132"/>
        <v>29000</v>
      </c>
      <c r="BM108" s="56">
        <f t="shared" si="133"/>
        <v>29000</v>
      </c>
      <c r="BN108" s="56">
        <f t="shared" si="133"/>
        <v>29000</v>
      </c>
      <c r="BO108" s="56">
        <f t="shared" si="134"/>
        <v>29000</v>
      </c>
      <c r="BP108" s="56">
        <f t="shared" si="134"/>
        <v>29000</v>
      </c>
      <c r="BQ108" s="56">
        <f t="shared" si="147"/>
        <v>29000</v>
      </c>
      <c r="BR108" s="56">
        <f>HR</f>
        <v>13000</v>
      </c>
      <c r="BS108" s="56">
        <f t="shared" si="116"/>
        <v>13000</v>
      </c>
      <c r="BT108" s="56">
        <f t="shared" si="116"/>
        <v>13000</v>
      </c>
      <c r="BU108" s="56">
        <f t="shared" si="116"/>
        <v>13000</v>
      </c>
      <c r="BV108" s="56">
        <f t="shared" si="116"/>
        <v>13000</v>
      </c>
      <c r="BW108" s="56">
        <f t="shared" si="100"/>
        <v>13000</v>
      </c>
      <c r="BX108" s="56">
        <f t="shared" si="100"/>
        <v>13000</v>
      </c>
      <c r="BY108" s="56">
        <f t="shared" si="101"/>
        <v>13000</v>
      </c>
      <c r="BZ108" s="56">
        <f t="shared" si="153"/>
        <v>13000</v>
      </c>
      <c r="CA108" s="56">
        <f>DL</f>
        <v>10000</v>
      </c>
      <c r="CB108" s="56">
        <f t="shared" si="148"/>
        <v>10000</v>
      </c>
      <c r="CC108" s="56">
        <f>DL</f>
        <v>10000</v>
      </c>
      <c r="CD108" s="56">
        <f t="shared" si="99"/>
        <v>35000</v>
      </c>
      <c r="CE108" s="56">
        <f t="shared" si="102"/>
        <v>35000</v>
      </c>
      <c r="CF108" s="56">
        <f t="shared" si="99"/>
        <v>35000</v>
      </c>
      <c r="CG108" s="56">
        <f t="shared" si="122"/>
        <v>35000</v>
      </c>
      <c r="CH108" s="56">
        <f t="shared" si="122"/>
        <v>35000</v>
      </c>
      <c r="CI108" s="56">
        <f t="shared" si="122"/>
        <v>35000</v>
      </c>
      <c r="CJ108" s="56">
        <f t="shared" si="117"/>
        <v>35000</v>
      </c>
      <c r="CK108" s="56">
        <f t="shared" si="125"/>
        <v>35000</v>
      </c>
      <c r="CL108" s="56">
        <f t="shared" si="127"/>
        <v>35000</v>
      </c>
      <c r="CM108" s="56">
        <f t="shared" si="135"/>
        <v>35000</v>
      </c>
      <c r="CN108" s="56">
        <f t="shared" si="139"/>
        <v>35000</v>
      </c>
      <c r="CO108" s="56">
        <f t="shared" si="144"/>
        <v>35000</v>
      </c>
      <c r="CP108" s="56">
        <f t="shared" si="149"/>
        <v>35000</v>
      </c>
      <c r="CQ108" s="56">
        <f t="shared" si="149"/>
        <v>35000</v>
      </c>
      <c r="CR108" s="56">
        <f t="shared" si="154"/>
        <v>35000</v>
      </c>
      <c r="CS108" s="56">
        <f t="shared" si="154"/>
        <v>35000</v>
      </c>
      <c r="CT108" s="56">
        <f t="shared" si="154"/>
        <v>35000</v>
      </c>
      <c r="CU108" s="56">
        <f t="shared" ref="CU108:CV127" si="158">UP</f>
        <v>35000</v>
      </c>
      <c r="CV108" s="56">
        <f t="shared" si="158"/>
        <v>35000</v>
      </c>
      <c r="CW108" s="56"/>
      <c r="CX108" s="56"/>
      <c r="CY108" s="56"/>
      <c r="CZ108" s="56"/>
      <c r="DA108" s="56"/>
      <c r="DB108" s="56"/>
      <c r="DC108" s="56"/>
      <c r="DD108" s="56"/>
      <c r="DE108" s="56"/>
      <c r="DF108" s="56"/>
      <c r="DG108" s="56"/>
      <c r="DH108" s="56"/>
      <c r="DI108" s="56"/>
      <c r="DJ108" s="56"/>
      <c r="DK108" s="56"/>
      <c r="DL108" s="56"/>
      <c r="DM108" s="56"/>
      <c r="DN108" s="56"/>
      <c r="DO108" s="56"/>
      <c r="DP108" s="56"/>
      <c r="DQ108" s="56"/>
      <c r="DR108" s="56"/>
      <c r="DS108" s="56"/>
      <c r="DT108" s="56"/>
      <c r="DU108" s="56"/>
      <c r="DV108" s="56"/>
      <c r="DW108" s="56"/>
      <c r="DX108" s="56"/>
      <c r="DY108" s="56"/>
      <c r="DZ108" s="56"/>
      <c r="EA108" s="56"/>
      <c r="EB108" s="56"/>
      <c r="EC108" s="56"/>
      <c r="ED108" s="56"/>
      <c r="EE108" s="56"/>
      <c r="EF108" s="56"/>
      <c r="EG108" s="56"/>
      <c r="EH108" s="56"/>
      <c r="EI108" s="56"/>
      <c r="EJ108" s="56"/>
      <c r="EK108" s="56"/>
      <c r="EL108" s="56"/>
      <c r="EM108" s="56"/>
      <c r="EN108" s="56"/>
      <c r="EO108" s="56"/>
      <c r="EP108" s="56"/>
      <c r="EQ108" s="56"/>
      <c r="ER108" s="56"/>
      <c r="ES108" s="56"/>
      <c r="ET108" s="56"/>
      <c r="EU108" s="56"/>
      <c r="EV108" s="56"/>
      <c r="EW108" s="56"/>
      <c r="EX108" s="56"/>
      <c r="EY108" s="56"/>
      <c r="EZ108" s="56"/>
      <c r="FA108" s="56"/>
      <c r="FB108" s="56"/>
      <c r="FC108" s="56"/>
      <c r="FD108" s="56"/>
      <c r="FE108" s="56"/>
      <c r="FF108" s="56"/>
      <c r="FG108" s="56"/>
      <c r="FH108" s="56"/>
      <c r="FI108" s="56"/>
      <c r="FJ108" s="56"/>
      <c r="FK108" s="56"/>
      <c r="FL108" s="56"/>
      <c r="FM108" s="56"/>
      <c r="FN108" s="56"/>
      <c r="FO108" s="56"/>
      <c r="FP108" s="56"/>
      <c r="FQ108" s="56"/>
      <c r="FR108" s="56"/>
      <c r="FS108" s="56"/>
      <c r="FT108" s="56"/>
      <c r="FU108" s="56"/>
      <c r="FV108" s="56"/>
      <c r="FW108" s="56"/>
      <c r="FX108" s="56"/>
      <c r="FY108" s="56"/>
      <c r="FZ108" s="56"/>
      <c r="GA108" s="56">
        <f t="shared" ref="GA108:GB120" si="159">AR</f>
        <v>3000</v>
      </c>
      <c r="GB108" s="56">
        <f t="shared" si="159"/>
        <v>3000</v>
      </c>
      <c r="GC108" s="56">
        <f t="shared" si="156"/>
        <v>3000</v>
      </c>
      <c r="GD108" s="56">
        <f t="shared" si="145"/>
        <v>3000</v>
      </c>
      <c r="GE108" s="56">
        <f t="shared" si="140"/>
        <v>3000</v>
      </c>
      <c r="GF108" s="56">
        <f t="shared" si="140"/>
        <v>3000</v>
      </c>
      <c r="GG108" s="56">
        <f t="shared" si="136"/>
        <v>3000</v>
      </c>
      <c r="GH108" s="56">
        <f t="shared" si="136"/>
        <v>3000</v>
      </c>
      <c r="GI108" s="56">
        <f t="shared" si="128"/>
        <v>3000</v>
      </c>
      <c r="GJ108" s="56">
        <f t="shared" si="123"/>
        <v>3000</v>
      </c>
      <c r="GK108" s="56">
        <f t="shared" si="118"/>
        <v>3000</v>
      </c>
      <c r="GL108" s="56">
        <f t="shared" si="112"/>
        <v>3000</v>
      </c>
      <c r="GM108" s="56">
        <f t="shared" si="112"/>
        <v>3000</v>
      </c>
      <c r="GN108" s="56">
        <f t="shared" si="119"/>
        <v>3000</v>
      </c>
      <c r="GO108" s="56">
        <f t="shared" si="119"/>
        <v>3000</v>
      </c>
      <c r="GP108" s="56">
        <f t="shared" si="119"/>
        <v>3000</v>
      </c>
      <c r="GQ108" s="56">
        <f t="shared" si="119"/>
        <v>3000</v>
      </c>
      <c r="GR108" s="56">
        <f t="shared" si="119"/>
        <v>3000</v>
      </c>
      <c r="GS108" s="56">
        <f t="shared" si="106"/>
        <v>3000</v>
      </c>
      <c r="GT108" s="56">
        <f t="shared" ref="GT108:GV115" si="160">AS</f>
        <v>4000</v>
      </c>
      <c r="GU108" s="56">
        <f t="shared" si="160"/>
        <v>4000</v>
      </c>
      <c r="GV108" s="56">
        <f>AR</f>
        <v>3000</v>
      </c>
      <c r="GW108" s="56">
        <f t="shared" si="124"/>
        <v>3000</v>
      </c>
      <c r="GX108" s="56">
        <f t="shared" si="141"/>
        <v>3000</v>
      </c>
      <c r="GY108" s="56">
        <f t="shared" si="141"/>
        <v>3000</v>
      </c>
      <c r="GZ108" s="56">
        <f t="shared" si="131"/>
        <v>3000</v>
      </c>
      <c r="HA108" s="56">
        <f t="shared" si="157"/>
        <v>3000</v>
      </c>
      <c r="HB108" s="56">
        <f t="shared" si="157"/>
        <v>3000</v>
      </c>
      <c r="HC108" s="56">
        <f t="shared" si="157"/>
        <v>3000</v>
      </c>
      <c r="HD108" s="56"/>
      <c r="HE108" s="56"/>
      <c r="HF108" s="56"/>
      <c r="HG108" s="56"/>
      <c r="HH108" s="56"/>
      <c r="HI108" s="56"/>
      <c r="HJ108" s="56"/>
      <c r="HK108" s="56"/>
      <c r="HL108" s="56"/>
      <c r="HM108" s="56"/>
      <c r="HN108" s="56"/>
      <c r="HO108" s="56"/>
      <c r="HP108" s="56"/>
      <c r="HQ108" s="56"/>
      <c r="HR108" s="56"/>
      <c r="HS108" s="56"/>
      <c r="HT108" s="56"/>
      <c r="HU108" s="56"/>
      <c r="HV108" s="56"/>
      <c r="HW108" s="56"/>
      <c r="HX108" s="56"/>
      <c r="HY108" s="56"/>
    </row>
    <row r="109" spans="1:233" ht="1.5" customHeight="1">
      <c r="A109" s="56"/>
      <c r="B109" s="56"/>
      <c r="C109" s="56"/>
      <c r="D109" s="56"/>
      <c r="E109" s="56"/>
      <c r="F109" s="56"/>
      <c r="G109" s="56"/>
      <c r="H109" s="56"/>
      <c r="I109" s="56"/>
      <c r="J109" s="56"/>
      <c r="K109" s="56"/>
      <c r="L109" s="56"/>
      <c r="M109" s="56"/>
      <c r="N109" s="56"/>
      <c r="O109" s="56"/>
      <c r="P109" s="56"/>
      <c r="Q109" s="56"/>
      <c r="R109" s="56"/>
      <c r="S109" s="56"/>
      <c r="T109" s="56"/>
      <c r="U109" s="56"/>
      <c r="V109" s="56"/>
      <c r="W109" s="56"/>
      <c r="X109" s="56"/>
      <c r="Y109" s="56"/>
      <c r="Z109" s="56"/>
      <c r="AA109" s="56"/>
      <c r="AB109" s="56"/>
      <c r="AC109" s="56"/>
      <c r="AD109" s="56"/>
      <c r="AE109" s="56"/>
      <c r="AF109" s="56"/>
      <c r="AG109" s="56"/>
      <c r="AH109" s="56"/>
      <c r="AI109" s="56"/>
      <c r="AJ109" s="56"/>
      <c r="AK109" s="56"/>
      <c r="AL109" s="56"/>
      <c r="AM109" s="56"/>
      <c r="AN109" s="56"/>
      <c r="AO109" s="56"/>
      <c r="AP109" s="56"/>
      <c r="AQ109" s="56"/>
      <c r="AR109" s="56"/>
      <c r="AS109" s="56"/>
      <c r="AT109" s="56"/>
      <c r="AU109" s="56"/>
      <c r="AV109" s="56"/>
      <c r="AW109" s="56">
        <f t="shared" si="152"/>
        <v>29000</v>
      </c>
      <c r="AX109" s="56">
        <f t="shared" si="152"/>
        <v>29000</v>
      </c>
      <c r="AY109" s="56">
        <f t="shared" si="146"/>
        <v>29000</v>
      </c>
      <c r="AZ109" s="56">
        <f t="shared" si="146"/>
        <v>29000</v>
      </c>
      <c r="BA109" s="56">
        <f t="shared" si="138"/>
        <v>29000</v>
      </c>
      <c r="BB109" s="56">
        <f t="shared" si="130"/>
        <v>29000</v>
      </c>
      <c r="BC109" s="56">
        <f t="shared" si="129"/>
        <v>29000</v>
      </c>
      <c r="BD109" s="56">
        <f t="shared" si="107"/>
        <v>29000</v>
      </c>
      <c r="BE109" s="56">
        <f t="shared" si="104"/>
        <v>29000</v>
      </c>
      <c r="BF109" s="56">
        <f t="shared" si="143"/>
        <v>29000</v>
      </c>
      <c r="BG109" s="56">
        <f t="shared" si="143"/>
        <v>29000</v>
      </c>
      <c r="BH109" s="56">
        <f t="shared" si="143"/>
        <v>29000</v>
      </c>
      <c r="BI109" s="56">
        <f t="shared" si="143"/>
        <v>29000</v>
      </c>
      <c r="BJ109" s="56">
        <f t="shared" si="143"/>
        <v>29000</v>
      </c>
      <c r="BK109" s="56">
        <f t="shared" si="143"/>
        <v>29000</v>
      </c>
      <c r="BL109" s="56">
        <f t="shared" si="132"/>
        <v>29000</v>
      </c>
      <c r="BM109" s="56">
        <f t="shared" si="133"/>
        <v>29000</v>
      </c>
      <c r="BN109" s="56">
        <f t="shared" si="133"/>
        <v>29000</v>
      </c>
      <c r="BO109" s="56">
        <f t="shared" si="134"/>
        <v>29000</v>
      </c>
      <c r="BP109" s="56">
        <f t="shared" si="134"/>
        <v>29000</v>
      </c>
      <c r="BQ109" s="56">
        <f t="shared" si="147"/>
        <v>29000</v>
      </c>
      <c r="BR109" s="56">
        <f t="shared" ref="BR109:BR151" si="161">RJ</f>
        <v>29000</v>
      </c>
      <c r="BS109" s="56">
        <f t="shared" si="116"/>
        <v>13000</v>
      </c>
      <c r="BT109" s="56">
        <f t="shared" si="116"/>
        <v>13000</v>
      </c>
      <c r="BU109" s="56">
        <f t="shared" si="116"/>
        <v>13000</v>
      </c>
      <c r="BV109" s="56">
        <f t="shared" si="116"/>
        <v>13000</v>
      </c>
      <c r="BW109" s="56">
        <f t="shared" si="100"/>
        <v>13000</v>
      </c>
      <c r="BX109" s="56">
        <f t="shared" si="100"/>
        <v>13000</v>
      </c>
      <c r="BY109" s="56">
        <f t="shared" si="101"/>
        <v>13000</v>
      </c>
      <c r="BZ109" s="56">
        <f t="shared" si="153"/>
        <v>13000</v>
      </c>
      <c r="CA109" s="56">
        <f>DL</f>
        <v>10000</v>
      </c>
      <c r="CB109" s="56">
        <f t="shared" si="148"/>
        <v>10000</v>
      </c>
      <c r="CC109" s="56">
        <f>DL</f>
        <v>10000</v>
      </c>
      <c r="CD109" s="56">
        <f t="shared" si="105"/>
        <v>35000</v>
      </c>
      <c r="CE109" s="56">
        <f t="shared" si="102"/>
        <v>35000</v>
      </c>
      <c r="CF109" s="56">
        <f t="shared" si="99"/>
        <v>35000</v>
      </c>
      <c r="CG109" s="56">
        <f t="shared" si="122"/>
        <v>35000</v>
      </c>
      <c r="CH109" s="56">
        <f t="shared" si="122"/>
        <v>35000</v>
      </c>
      <c r="CI109" s="56">
        <f t="shared" si="122"/>
        <v>35000</v>
      </c>
      <c r="CJ109" s="56">
        <f t="shared" si="117"/>
        <v>35000</v>
      </c>
      <c r="CK109" s="56">
        <f t="shared" si="125"/>
        <v>35000</v>
      </c>
      <c r="CL109" s="56">
        <f t="shared" si="127"/>
        <v>35000</v>
      </c>
      <c r="CM109" s="56">
        <f t="shared" si="135"/>
        <v>35000</v>
      </c>
      <c r="CN109" s="56">
        <f t="shared" si="139"/>
        <v>35000</v>
      </c>
      <c r="CO109" s="56">
        <f t="shared" si="144"/>
        <v>35000</v>
      </c>
      <c r="CP109" s="56">
        <f t="shared" si="149"/>
        <v>35000</v>
      </c>
      <c r="CQ109" s="56">
        <f t="shared" si="149"/>
        <v>35000</v>
      </c>
      <c r="CR109" s="56">
        <f t="shared" si="154"/>
        <v>35000</v>
      </c>
      <c r="CS109" s="56">
        <f t="shared" si="154"/>
        <v>35000</v>
      </c>
      <c r="CT109" s="56">
        <f t="shared" si="154"/>
        <v>35000</v>
      </c>
      <c r="CU109" s="56">
        <f t="shared" si="158"/>
        <v>35000</v>
      </c>
      <c r="CV109" s="56">
        <f t="shared" si="158"/>
        <v>35000</v>
      </c>
      <c r="CW109" s="56">
        <f t="shared" ref="CW109:CY128" si="162">UP</f>
        <v>35000</v>
      </c>
      <c r="CX109" s="56">
        <f t="shared" si="162"/>
        <v>35000</v>
      </c>
      <c r="CY109" s="56">
        <f t="shared" si="162"/>
        <v>35000</v>
      </c>
      <c r="CZ109" s="56"/>
      <c r="DA109" s="56"/>
      <c r="DB109" s="56"/>
      <c r="DC109" s="56"/>
      <c r="DD109" s="56"/>
      <c r="DE109" s="56"/>
      <c r="DF109" s="56"/>
      <c r="DG109" s="56"/>
      <c r="DH109" s="56"/>
      <c r="DI109" s="56"/>
      <c r="DJ109" s="56"/>
      <c r="DK109" s="56"/>
      <c r="DL109" s="56"/>
      <c r="DM109" s="56"/>
      <c r="DN109" s="56"/>
      <c r="DO109" s="56"/>
      <c r="DP109" s="56"/>
      <c r="DQ109" s="56"/>
      <c r="DR109" s="56"/>
      <c r="DS109" s="56"/>
      <c r="DT109" s="56"/>
      <c r="DU109" s="56"/>
      <c r="DV109" s="56"/>
      <c r="DW109" s="56"/>
      <c r="DX109" s="56"/>
      <c r="DY109" s="56"/>
      <c r="DZ109" s="56"/>
      <c r="EA109" s="56"/>
      <c r="EB109" s="56"/>
      <c r="EC109" s="56"/>
      <c r="ED109" s="56"/>
      <c r="EE109" s="56"/>
      <c r="EF109" s="56"/>
      <c r="EG109" s="56"/>
      <c r="EH109" s="56"/>
      <c r="EI109" s="56"/>
      <c r="EJ109" s="56"/>
      <c r="EK109" s="56"/>
      <c r="EL109" s="56"/>
      <c r="EM109" s="56"/>
      <c r="EN109" s="56"/>
      <c r="EO109" s="56"/>
      <c r="EP109" s="56"/>
      <c r="EQ109" s="56"/>
      <c r="ER109" s="56"/>
      <c r="ES109" s="56"/>
      <c r="ET109" s="56"/>
      <c r="EU109" s="56"/>
      <c r="EV109" s="56"/>
      <c r="EW109" s="56"/>
      <c r="EX109" s="56"/>
      <c r="EY109" s="56"/>
      <c r="EZ109" s="56"/>
      <c r="FA109" s="56"/>
      <c r="FB109" s="56"/>
      <c r="FC109" s="56"/>
      <c r="FD109" s="56"/>
      <c r="FE109" s="56"/>
      <c r="FF109" s="56"/>
      <c r="FG109" s="56"/>
      <c r="FH109" s="56"/>
      <c r="FI109" s="56"/>
      <c r="FJ109" s="56"/>
      <c r="FK109" s="56"/>
      <c r="FL109" s="56"/>
      <c r="FM109" s="56"/>
      <c r="FN109" s="56"/>
      <c r="FO109" s="56"/>
      <c r="FP109" s="56"/>
      <c r="FQ109" s="56"/>
      <c r="FR109" s="56"/>
      <c r="FS109" s="56"/>
      <c r="FT109" s="56"/>
      <c r="FU109" s="56"/>
      <c r="FV109" s="56"/>
      <c r="FW109" s="56"/>
      <c r="FX109" s="56"/>
      <c r="FY109" s="56"/>
      <c r="FZ109" s="56"/>
      <c r="GA109" s="56">
        <f t="shared" si="159"/>
        <v>3000</v>
      </c>
      <c r="GB109" s="56">
        <f t="shared" si="159"/>
        <v>3000</v>
      </c>
      <c r="GC109" s="56">
        <f t="shared" si="156"/>
        <v>3000</v>
      </c>
      <c r="GD109" s="56">
        <f t="shared" si="145"/>
        <v>3000</v>
      </c>
      <c r="GE109" s="56">
        <f t="shared" si="140"/>
        <v>3000</v>
      </c>
      <c r="GF109" s="56">
        <f t="shared" si="140"/>
        <v>3000</v>
      </c>
      <c r="GG109" s="56">
        <f t="shared" si="136"/>
        <v>3000</v>
      </c>
      <c r="GH109" s="56">
        <f t="shared" si="136"/>
        <v>3000</v>
      </c>
      <c r="GI109" s="56">
        <f t="shared" si="128"/>
        <v>3000</v>
      </c>
      <c r="GJ109" s="56">
        <f t="shared" si="123"/>
        <v>3000</v>
      </c>
      <c r="GK109" s="56">
        <f t="shared" si="118"/>
        <v>3000</v>
      </c>
      <c r="GL109" s="56">
        <f t="shared" si="112"/>
        <v>3000</v>
      </c>
      <c r="GM109" s="56">
        <f t="shared" si="112"/>
        <v>3000</v>
      </c>
      <c r="GN109" s="56">
        <f t="shared" ref="GN109:GP110" si="163">AR</f>
        <v>3000</v>
      </c>
      <c r="GO109" s="56">
        <f t="shared" si="163"/>
        <v>3000</v>
      </c>
      <c r="GP109" s="56">
        <f t="shared" si="163"/>
        <v>3000</v>
      </c>
      <c r="GQ109" s="56">
        <f t="shared" ref="GQ109:GS118" si="164">AS</f>
        <v>4000</v>
      </c>
      <c r="GR109" s="56">
        <f t="shared" si="164"/>
        <v>4000</v>
      </c>
      <c r="GS109" s="56">
        <f t="shared" si="164"/>
        <v>4000</v>
      </c>
      <c r="GT109" s="56">
        <f t="shared" si="160"/>
        <v>4000</v>
      </c>
      <c r="GU109" s="56">
        <f t="shared" si="160"/>
        <v>4000</v>
      </c>
      <c r="GV109" s="56">
        <f>AR</f>
        <v>3000</v>
      </c>
      <c r="GW109" s="56">
        <f t="shared" si="124"/>
        <v>3000</v>
      </c>
      <c r="GX109" s="56">
        <f t="shared" si="141"/>
        <v>3000</v>
      </c>
      <c r="GY109" s="56">
        <f t="shared" si="141"/>
        <v>3000</v>
      </c>
      <c r="GZ109" s="56">
        <f t="shared" si="131"/>
        <v>3000</v>
      </c>
      <c r="HA109" s="56">
        <f t="shared" si="157"/>
        <v>3000</v>
      </c>
      <c r="HB109" s="56">
        <f t="shared" si="157"/>
        <v>3000</v>
      </c>
      <c r="HC109" s="56">
        <f t="shared" si="157"/>
        <v>3000</v>
      </c>
      <c r="HD109" s="56"/>
      <c r="HE109" s="56"/>
      <c r="HF109" s="56"/>
      <c r="HG109" s="56"/>
      <c r="HH109" s="56"/>
      <c r="HI109" s="56"/>
      <c r="HJ109" s="56"/>
      <c r="HK109" s="56"/>
      <c r="HL109" s="56"/>
      <c r="HM109" s="56"/>
      <c r="HN109" s="56"/>
      <c r="HO109" s="56"/>
      <c r="HP109" s="56"/>
      <c r="HQ109" s="56"/>
      <c r="HR109" s="56"/>
      <c r="HS109" s="56"/>
      <c r="HT109" s="56"/>
      <c r="HU109" s="56"/>
      <c r="HV109" s="56"/>
      <c r="HW109" s="56"/>
      <c r="HX109" s="56"/>
      <c r="HY109" s="56"/>
    </row>
    <row r="110" spans="1:233" ht="1.5" customHeight="1">
      <c r="A110" s="56"/>
      <c r="B110" s="56"/>
      <c r="C110" s="56"/>
      <c r="D110" s="56"/>
      <c r="E110" s="56"/>
      <c r="F110" s="56"/>
      <c r="G110" s="56"/>
      <c r="H110" s="56"/>
      <c r="I110" s="56"/>
      <c r="J110" s="56"/>
      <c r="K110" s="56"/>
      <c r="L110" s="56"/>
      <c r="M110" s="56"/>
      <c r="N110" s="56"/>
      <c r="O110" s="56"/>
      <c r="P110" s="56"/>
      <c r="Q110" s="56"/>
      <c r="R110" s="56"/>
      <c r="S110" s="56"/>
      <c r="T110" s="56"/>
      <c r="U110" s="56"/>
      <c r="V110" s="56"/>
      <c r="W110" s="56"/>
      <c r="X110" s="56"/>
      <c r="Y110" s="56"/>
      <c r="Z110" s="56"/>
      <c r="AA110" s="56"/>
      <c r="AB110" s="56"/>
      <c r="AC110" s="56"/>
      <c r="AD110" s="56"/>
      <c r="AE110" s="56"/>
      <c r="AF110" s="56"/>
      <c r="AG110" s="56"/>
      <c r="AH110" s="56"/>
      <c r="AI110" s="56"/>
      <c r="AJ110" s="56"/>
      <c r="AK110" s="56"/>
      <c r="AL110" s="56"/>
      <c r="AM110" s="56"/>
      <c r="AN110" s="56"/>
      <c r="AO110" s="56"/>
      <c r="AP110" s="56"/>
      <c r="AQ110" s="56"/>
      <c r="AR110" s="56"/>
      <c r="AS110" s="56"/>
      <c r="AT110" s="56"/>
      <c r="AU110" s="56"/>
      <c r="AV110" s="56">
        <f t="shared" ref="AV110:AV152" si="165">RJ</f>
        <v>29000</v>
      </c>
      <c r="AW110" s="56">
        <f t="shared" si="152"/>
        <v>29000</v>
      </c>
      <c r="AX110" s="56">
        <f t="shared" si="152"/>
        <v>29000</v>
      </c>
      <c r="AY110" s="56">
        <f t="shared" si="146"/>
        <v>29000</v>
      </c>
      <c r="AZ110" s="56">
        <f t="shared" si="146"/>
        <v>29000</v>
      </c>
      <c r="BA110" s="56">
        <f t="shared" si="138"/>
        <v>29000</v>
      </c>
      <c r="BB110" s="56">
        <f t="shared" si="130"/>
        <v>29000</v>
      </c>
      <c r="BC110" s="56">
        <f t="shared" si="129"/>
        <v>29000</v>
      </c>
      <c r="BD110" s="56">
        <f t="shared" si="107"/>
        <v>29000</v>
      </c>
      <c r="BE110" s="56">
        <f t="shared" si="104"/>
        <v>29000</v>
      </c>
      <c r="BF110" s="56">
        <f t="shared" si="143"/>
        <v>29000</v>
      </c>
      <c r="BG110" s="56">
        <f t="shared" si="143"/>
        <v>29000</v>
      </c>
      <c r="BH110" s="56">
        <f t="shared" si="143"/>
        <v>29000</v>
      </c>
      <c r="BI110" s="56">
        <f t="shared" si="143"/>
        <v>29000</v>
      </c>
      <c r="BJ110" s="56">
        <f t="shared" si="143"/>
        <v>29000</v>
      </c>
      <c r="BK110" s="56">
        <f t="shared" si="143"/>
        <v>29000</v>
      </c>
      <c r="BL110" s="56">
        <f t="shared" si="132"/>
        <v>29000</v>
      </c>
      <c r="BM110" s="56">
        <f t="shared" si="133"/>
        <v>29000</v>
      </c>
      <c r="BN110" s="56">
        <f t="shared" si="133"/>
        <v>29000</v>
      </c>
      <c r="BO110" s="56">
        <f t="shared" si="134"/>
        <v>29000</v>
      </c>
      <c r="BP110" s="56">
        <f t="shared" si="134"/>
        <v>29000</v>
      </c>
      <c r="BQ110" s="56">
        <f t="shared" si="147"/>
        <v>29000</v>
      </c>
      <c r="BR110" s="56">
        <f t="shared" si="161"/>
        <v>29000</v>
      </c>
      <c r="BS110" s="56">
        <f t="shared" si="116"/>
        <v>13000</v>
      </c>
      <c r="BT110" s="56">
        <f t="shared" si="116"/>
        <v>13000</v>
      </c>
      <c r="BU110" s="56">
        <f t="shared" si="116"/>
        <v>13000</v>
      </c>
      <c r="BV110" s="56">
        <f>HR</f>
        <v>13000</v>
      </c>
      <c r="BW110" s="56">
        <f t="shared" si="100"/>
        <v>13000</v>
      </c>
      <c r="BX110" s="56">
        <f t="shared" si="100"/>
        <v>13000</v>
      </c>
      <c r="BY110" s="56">
        <f t="shared" si="101"/>
        <v>13000</v>
      </c>
      <c r="BZ110" s="56">
        <f t="shared" si="153"/>
        <v>13000</v>
      </c>
      <c r="CA110" s="56">
        <f>DL</f>
        <v>10000</v>
      </c>
      <c r="CB110" s="56">
        <f t="shared" si="148"/>
        <v>10000</v>
      </c>
      <c r="CC110" s="56">
        <f>DL</f>
        <v>10000</v>
      </c>
      <c r="CD110" s="56">
        <f t="shared" si="99"/>
        <v>35000</v>
      </c>
      <c r="CE110" s="56">
        <f t="shared" si="102"/>
        <v>35000</v>
      </c>
      <c r="CF110" s="56">
        <f t="shared" si="99"/>
        <v>35000</v>
      </c>
      <c r="CG110" s="56">
        <f t="shared" si="122"/>
        <v>35000</v>
      </c>
      <c r="CH110" s="56">
        <f t="shared" si="122"/>
        <v>35000</v>
      </c>
      <c r="CI110" s="56">
        <f t="shared" si="122"/>
        <v>35000</v>
      </c>
      <c r="CJ110" s="56">
        <f t="shared" si="117"/>
        <v>35000</v>
      </c>
      <c r="CK110" s="56">
        <f t="shared" si="125"/>
        <v>35000</v>
      </c>
      <c r="CL110" s="56">
        <f t="shared" si="127"/>
        <v>35000</v>
      </c>
      <c r="CM110" s="56">
        <f t="shared" si="135"/>
        <v>35000</v>
      </c>
      <c r="CN110" s="56">
        <f t="shared" si="139"/>
        <v>35000</v>
      </c>
      <c r="CO110" s="56">
        <f t="shared" si="144"/>
        <v>35000</v>
      </c>
      <c r="CP110" s="56">
        <f t="shared" si="149"/>
        <v>35000</v>
      </c>
      <c r="CQ110" s="56">
        <f t="shared" si="149"/>
        <v>35000</v>
      </c>
      <c r="CR110" s="56">
        <f t="shared" si="154"/>
        <v>35000</v>
      </c>
      <c r="CS110" s="56">
        <f t="shared" si="154"/>
        <v>35000</v>
      </c>
      <c r="CT110" s="56">
        <f t="shared" si="154"/>
        <v>35000</v>
      </c>
      <c r="CU110" s="56">
        <f t="shared" si="158"/>
        <v>35000</v>
      </c>
      <c r="CV110" s="56">
        <f t="shared" si="158"/>
        <v>35000</v>
      </c>
      <c r="CW110" s="56">
        <f t="shared" si="162"/>
        <v>35000</v>
      </c>
      <c r="CX110" s="56">
        <f t="shared" si="162"/>
        <v>35000</v>
      </c>
      <c r="CY110" s="56">
        <f t="shared" si="162"/>
        <v>35000</v>
      </c>
      <c r="CZ110" s="56">
        <f t="shared" ref="CZ110:CZ147" si="166">UP</f>
        <v>35000</v>
      </c>
      <c r="DA110" s="56"/>
      <c r="DB110" s="56"/>
      <c r="DC110" s="56"/>
      <c r="DD110" s="56"/>
      <c r="DE110" s="56"/>
      <c r="DF110" s="56"/>
      <c r="DG110" s="56"/>
      <c r="DH110" s="56"/>
      <c r="DI110" s="56"/>
      <c r="DJ110" s="56"/>
      <c r="DK110" s="56"/>
      <c r="DL110" s="56"/>
      <c r="DM110" s="56"/>
      <c r="DN110" s="56"/>
      <c r="DO110" s="56"/>
      <c r="DP110" s="56"/>
      <c r="DQ110" s="56"/>
      <c r="DR110" s="56"/>
      <c r="DS110" s="56"/>
      <c r="DT110" s="56"/>
      <c r="DU110" s="56"/>
      <c r="DV110" s="56"/>
      <c r="DW110" s="56"/>
      <c r="DX110" s="56"/>
      <c r="DY110" s="56"/>
      <c r="DZ110" s="56"/>
      <c r="EA110" s="56"/>
      <c r="EB110" s="56"/>
      <c r="EC110" s="56"/>
      <c r="ED110" s="56"/>
      <c r="EE110" s="56"/>
      <c r="EF110" s="56"/>
      <c r="EG110" s="56"/>
      <c r="EH110" s="56"/>
      <c r="EI110" s="56"/>
      <c r="EJ110" s="56"/>
      <c r="EK110" s="56"/>
      <c r="EL110" s="56"/>
      <c r="EM110" s="56"/>
      <c r="EN110" s="56"/>
      <c r="EO110" s="56"/>
      <c r="EP110" s="56"/>
      <c r="EQ110" s="56"/>
      <c r="ER110" s="56"/>
      <c r="ES110" s="56"/>
      <c r="ET110" s="56"/>
      <c r="EU110" s="56"/>
      <c r="EV110" s="56"/>
      <c r="EW110" s="56"/>
      <c r="EX110" s="56"/>
      <c r="EY110" s="56"/>
      <c r="EZ110" s="56"/>
      <c r="FA110" s="56"/>
      <c r="FB110" s="56"/>
      <c r="FC110" s="56"/>
      <c r="FD110" s="56"/>
      <c r="FE110" s="56"/>
      <c r="FF110" s="56"/>
      <c r="FG110" s="56"/>
      <c r="FH110" s="56"/>
      <c r="FI110" s="56"/>
      <c r="FJ110" s="56"/>
      <c r="FK110" s="56"/>
      <c r="FL110" s="56"/>
      <c r="FM110" s="56"/>
      <c r="FN110" s="56"/>
      <c r="FO110" s="56"/>
      <c r="FP110" s="56"/>
      <c r="FQ110" s="56"/>
      <c r="FR110" s="56"/>
      <c r="FS110" s="56"/>
      <c r="FT110" s="56"/>
      <c r="FU110" s="56"/>
      <c r="FV110" s="56"/>
      <c r="FW110" s="56"/>
      <c r="FX110" s="56"/>
      <c r="FY110" s="56"/>
      <c r="FZ110" s="56"/>
      <c r="GA110" s="56">
        <f t="shared" si="159"/>
        <v>3000</v>
      </c>
      <c r="GB110" s="56">
        <f t="shared" si="159"/>
        <v>3000</v>
      </c>
      <c r="GC110" s="56">
        <f t="shared" si="156"/>
        <v>3000</v>
      </c>
      <c r="GD110" s="56">
        <f t="shared" si="145"/>
        <v>3000</v>
      </c>
      <c r="GE110" s="56">
        <f t="shared" si="140"/>
        <v>3000</v>
      </c>
      <c r="GF110" s="56">
        <f t="shared" si="140"/>
        <v>3000</v>
      </c>
      <c r="GG110" s="56">
        <f t="shared" si="136"/>
        <v>3000</v>
      </c>
      <c r="GH110" s="56">
        <f t="shared" si="136"/>
        <v>3000</v>
      </c>
      <c r="GI110" s="56">
        <f t="shared" si="128"/>
        <v>3000</v>
      </c>
      <c r="GJ110" s="56">
        <f t="shared" si="123"/>
        <v>3000</v>
      </c>
      <c r="GK110" s="56">
        <f t="shared" si="118"/>
        <v>3000</v>
      </c>
      <c r="GL110" s="56">
        <f t="shared" si="112"/>
        <v>3000</v>
      </c>
      <c r="GM110" s="56">
        <f t="shared" si="112"/>
        <v>3000</v>
      </c>
      <c r="GN110" s="56">
        <f t="shared" si="163"/>
        <v>3000</v>
      </c>
      <c r="GO110" s="56">
        <f t="shared" si="163"/>
        <v>3000</v>
      </c>
      <c r="GP110" s="56">
        <f t="shared" si="163"/>
        <v>3000</v>
      </c>
      <c r="GQ110" s="56">
        <f t="shared" si="164"/>
        <v>4000</v>
      </c>
      <c r="GR110" s="56">
        <f t="shared" si="164"/>
        <v>4000</v>
      </c>
      <c r="GS110" s="56">
        <f t="shared" si="164"/>
        <v>4000</v>
      </c>
      <c r="GT110" s="56">
        <f t="shared" si="160"/>
        <v>4000</v>
      </c>
      <c r="GU110" s="56">
        <f t="shared" si="160"/>
        <v>4000</v>
      </c>
      <c r="GV110" s="56">
        <f>AR</f>
        <v>3000</v>
      </c>
      <c r="GW110" s="56">
        <f t="shared" si="124"/>
        <v>3000</v>
      </c>
      <c r="GX110" s="56">
        <f t="shared" si="141"/>
        <v>3000</v>
      </c>
      <c r="GY110" s="56">
        <f t="shared" si="141"/>
        <v>3000</v>
      </c>
      <c r="GZ110" s="56">
        <f t="shared" si="131"/>
        <v>3000</v>
      </c>
      <c r="HA110" s="56">
        <f t="shared" si="157"/>
        <v>3000</v>
      </c>
      <c r="HB110" s="56">
        <f t="shared" si="157"/>
        <v>3000</v>
      </c>
      <c r="HC110" s="56"/>
      <c r="HD110" s="56"/>
      <c r="HE110" s="56"/>
      <c r="HF110" s="56"/>
      <c r="HG110" s="56"/>
      <c r="HH110" s="56"/>
      <c r="HI110" s="56"/>
      <c r="HJ110" s="56"/>
      <c r="HK110" s="56"/>
      <c r="HL110" s="56"/>
      <c r="HM110" s="56"/>
      <c r="HN110" s="56"/>
      <c r="HO110" s="56"/>
      <c r="HP110" s="56"/>
      <c r="HQ110" s="56"/>
      <c r="HR110" s="56"/>
      <c r="HS110" s="56"/>
      <c r="HT110" s="56"/>
      <c r="HU110" s="56"/>
      <c r="HV110" s="56"/>
      <c r="HW110" s="56"/>
      <c r="HX110" s="56"/>
      <c r="HY110" s="56"/>
    </row>
    <row r="111" spans="1:233" ht="1.5" customHeight="1">
      <c r="A111" s="56"/>
      <c r="B111" s="56"/>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c r="AA111" s="56"/>
      <c r="AB111" s="56"/>
      <c r="AC111" s="56"/>
      <c r="AD111" s="56"/>
      <c r="AE111" s="56"/>
      <c r="AF111" s="56"/>
      <c r="AG111" s="56"/>
      <c r="AH111" s="56"/>
      <c r="AI111" s="56"/>
      <c r="AJ111" s="56"/>
      <c r="AK111" s="56"/>
      <c r="AL111" s="56"/>
      <c r="AM111" s="56"/>
      <c r="AN111" s="56"/>
      <c r="AO111" s="56"/>
      <c r="AP111" s="56"/>
      <c r="AQ111" s="56"/>
      <c r="AR111" s="56"/>
      <c r="AS111" s="56"/>
      <c r="AT111" s="56"/>
      <c r="AU111" s="56"/>
      <c r="AV111" s="56">
        <f t="shared" si="165"/>
        <v>29000</v>
      </c>
      <c r="AW111" s="56">
        <f t="shared" si="152"/>
        <v>29000</v>
      </c>
      <c r="AX111" s="56">
        <f t="shared" si="152"/>
        <v>29000</v>
      </c>
      <c r="AY111" s="56">
        <f t="shared" si="146"/>
        <v>29000</v>
      </c>
      <c r="AZ111" s="56">
        <f t="shared" si="146"/>
        <v>29000</v>
      </c>
      <c r="BA111" s="56">
        <f t="shared" si="138"/>
        <v>29000</v>
      </c>
      <c r="BB111" s="56">
        <f t="shared" si="130"/>
        <v>29000</v>
      </c>
      <c r="BC111" s="56">
        <f t="shared" si="129"/>
        <v>29000</v>
      </c>
      <c r="BD111" s="56">
        <f t="shared" si="107"/>
        <v>29000</v>
      </c>
      <c r="BE111" s="56">
        <f t="shared" si="104"/>
        <v>29000</v>
      </c>
      <c r="BF111" s="56">
        <f t="shared" si="143"/>
        <v>29000</v>
      </c>
      <c r="BG111" s="56">
        <f t="shared" si="143"/>
        <v>29000</v>
      </c>
      <c r="BH111" s="56">
        <f t="shared" si="143"/>
        <v>29000</v>
      </c>
      <c r="BI111" s="56">
        <f t="shared" si="143"/>
        <v>29000</v>
      </c>
      <c r="BJ111" s="56">
        <f t="shared" si="143"/>
        <v>29000</v>
      </c>
      <c r="BK111" s="56">
        <f t="shared" si="143"/>
        <v>29000</v>
      </c>
      <c r="BL111" s="56">
        <f t="shared" si="132"/>
        <v>29000</v>
      </c>
      <c r="BM111" s="56">
        <f t="shared" si="133"/>
        <v>29000</v>
      </c>
      <c r="BN111" s="56">
        <f t="shared" si="133"/>
        <v>29000</v>
      </c>
      <c r="BO111" s="56">
        <f t="shared" si="134"/>
        <v>29000</v>
      </c>
      <c r="BP111" s="56">
        <f t="shared" si="134"/>
        <v>29000</v>
      </c>
      <c r="BQ111" s="56">
        <f t="shared" si="147"/>
        <v>29000</v>
      </c>
      <c r="BR111" s="56">
        <f t="shared" si="161"/>
        <v>29000</v>
      </c>
      <c r="BS111" s="56">
        <f t="shared" ref="BS111:BS151" si="167">RJ</f>
        <v>29000</v>
      </c>
      <c r="BT111" s="56">
        <f t="shared" si="116"/>
        <v>13000</v>
      </c>
      <c r="BU111" s="56">
        <f t="shared" ref="BU111:BV117" si="168">HR</f>
        <v>13000</v>
      </c>
      <c r="BV111" s="56">
        <f t="shared" si="168"/>
        <v>13000</v>
      </c>
      <c r="BW111" s="56">
        <f t="shared" si="100"/>
        <v>13000</v>
      </c>
      <c r="BX111" s="56">
        <f t="shared" si="100"/>
        <v>13000</v>
      </c>
      <c r="BY111" s="56">
        <f t="shared" si="101"/>
        <v>13000</v>
      </c>
      <c r="BZ111" s="56">
        <f t="shared" si="153"/>
        <v>13000</v>
      </c>
      <c r="CA111" s="56">
        <f t="shared" ref="CA111:CA118" si="169">HR</f>
        <v>13000</v>
      </c>
      <c r="CB111" s="56">
        <f t="shared" si="148"/>
        <v>10000</v>
      </c>
      <c r="CC111" s="56">
        <f t="shared" ref="CC111:CD116" si="170">HR</f>
        <v>13000</v>
      </c>
      <c r="CD111" s="56">
        <f t="shared" si="99"/>
        <v>35000</v>
      </c>
      <c r="CE111" s="56">
        <f t="shared" si="102"/>
        <v>35000</v>
      </c>
      <c r="CF111" s="56">
        <f t="shared" si="99"/>
        <v>35000</v>
      </c>
      <c r="CG111" s="56">
        <f t="shared" si="122"/>
        <v>35000</v>
      </c>
      <c r="CH111" s="56">
        <f t="shared" si="122"/>
        <v>35000</v>
      </c>
      <c r="CI111" s="56">
        <f t="shared" si="122"/>
        <v>35000</v>
      </c>
      <c r="CJ111" s="56">
        <f t="shared" si="117"/>
        <v>35000</v>
      </c>
      <c r="CK111" s="56">
        <f t="shared" si="125"/>
        <v>35000</v>
      </c>
      <c r="CL111" s="56">
        <f t="shared" si="127"/>
        <v>35000</v>
      </c>
      <c r="CM111" s="56">
        <f t="shared" si="135"/>
        <v>35000</v>
      </c>
      <c r="CN111" s="56">
        <f t="shared" si="139"/>
        <v>35000</v>
      </c>
      <c r="CO111" s="56">
        <f t="shared" si="144"/>
        <v>35000</v>
      </c>
      <c r="CP111" s="56">
        <f t="shared" si="149"/>
        <v>35000</v>
      </c>
      <c r="CQ111" s="56">
        <f t="shared" si="149"/>
        <v>35000</v>
      </c>
      <c r="CR111" s="56">
        <f t="shared" si="154"/>
        <v>35000</v>
      </c>
      <c r="CS111" s="56">
        <f t="shared" si="154"/>
        <v>35000</v>
      </c>
      <c r="CT111" s="56">
        <f t="shared" si="154"/>
        <v>35000</v>
      </c>
      <c r="CU111" s="56">
        <f t="shared" si="158"/>
        <v>35000</v>
      </c>
      <c r="CV111" s="56">
        <f t="shared" si="158"/>
        <v>35000</v>
      </c>
      <c r="CW111" s="56">
        <f t="shared" si="162"/>
        <v>35000</v>
      </c>
      <c r="CX111" s="56">
        <f t="shared" si="162"/>
        <v>35000</v>
      </c>
      <c r="CY111" s="56">
        <f t="shared" si="162"/>
        <v>35000</v>
      </c>
      <c r="CZ111" s="56">
        <f t="shared" si="166"/>
        <v>35000</v>
      </c>
      <c r="DA111" s="56">
        <f t="shared" ref="DA111:DA147" si="171">UP</f>
        <v>35000</v>
      </c>
      <c r="DB111" s="56"/>
      <c r="DC111" s="56"/>
      <c r="DD111" s="56"/>
      <c r="DE111" s="56"/>
      <c r="DF111" s="56"/>
      <c r="DG111" s="56"/>
      <c r="DH111" s="56"/>
      <c r="DI111" s="56"/>
      <c r="DJ111" s="56"/>
      <c r="DK111" s="56"/>
      <c r="DL111" s="56"/>
      <c r="DM111" s="56"/>
      <c r="DN111" s="56"/>
      <c r="DO111" s="56"/>
      <c r="DP111" s="56"/>
      <c r="DQ111" s="56"/>
      <c r="DR111" s="56"/>
      <c r="DS111" s="56"/>
      <c r="DT111" s="56"/>
      <c r="DU111" s="56"/>
      <c r="DV111" s="56"/>
      <c r="DW111" s="56"/>
      <c r="DX111" s="56"/>
      <c r="DY111" s="56"/>
      <c r="DZ111" s="56"/>
      <c r="EA111" s="56"/>
      <c r="EB111" s="56"/>
      <c r="EC111" s="56"/>
      <c r="ED111" s="56"/>
      <c r="EE111" s="56"/>
      <c r="EF111" s="56"/>
      <c r="EG111" s="56"/>
      <c r="EH111" s="56"/>
      <c r="EI111" s="56"/>
      <c r="EJ111" s="56"/>
      <c r="EK111" s="56"/>
      <c r="EL111" s="56"/>
      <c r="EM111" s="56"/>
      <c r="EN111" s="56"/>
      <c r="EO111" s="56"/>
      <c r="EP111" s="56"/>
      <c r="EQ111" s="56"/>
      <c r="ER111" s="56"/>
      <c r="ES111" s="56"/>
      <c r="ET111" s="56"/>
      <c r="EU111" s="56"/>
      <c r="EV111" s="56"/>
      <c r="EW111" s="56"/>
      <c r="EX111" s="56"/>
      <c r="EY111" s="56"/>
      <c r="EZ111" s="56"/>
      <c r="FA111" s="56"/>
      <c r="FB111" s="56"/>
      <c r="FC111" s="56"/>
      <c r="FD111" s="56"/>
      <c r="FE111" s="56"/>
      <c r="FF111" s="56"/>
      <c r="FG111" s="56"/>
      <c r="FH111" s="56"/>
      <c r="FI111" s="56"/>
      <c r="FJ111" s="56"/>
      <c r="FK111" s="56"/>
      <c r="FL111" s="56"/>
      <c r="FM111" s="56"/>
      <c r="FN111" s="56"/>
      <c r="FO111" s="56"/>
      <c r="FP111" s="56"/>
      <c r="FQ111" s="56"/>
      <c r="FR111" s="56"/>
      <c r="FS111" s="56"/>
      <c r="FT111" s="56"/>
      <c r="FU111" s="56"/>
      <c r="FV111" s="56"/>
      <c r="FW111" s="56"/>
      <c r="FX111" s="56"/>
      <c r="FY111" s="56"/>
      <c r="FZ111" s="56"/>
      <c r="GA111" s="56">
        <f t="shared" si="159"/>
        <v>3000</v>
      </c>
      <c r="GB111" s="56">
        <f t="shared" si="159"/>
        <v>3000</v>
      </c>
      <c r="GC111" s="56">
        <f t="shared" si="156"/>
        <v>3000</v>
      </c>
      <c r="GD111" s="56">
        <f t="shared" si="145"/>
        <v>3000</v>
      </c>
      <c r="GE111" s="56">
        <f t="shared" si="140"/>
        <v>3000</v>
      </c>
      <c r="GF111" s="56">
        <f t="shared" si="140"/>
        <v>3000</v>
      </c>
      <c r="GG111" s="56">
        <f t="shared" si="136"/>
        <v>3000</v>
      </c>
      <c r="GH111" s="56">
        <f t="shared" si="136"/>
        <v>3000</v>
      </c>
      <c r="GI111" s="56">
        <f t="shared" si="128"/>
        <v>3000</v>
      </c>
      <c r="GJ111" s="56">
        <f t="shared" si="123"/>
        <v>3000</v>
      </c>
      <c r="GK111" s="56">
        <f t="shared" si="118"/>
        <v>3000</v>
      </c>
      <c r="GL111" s="56">
        <f t="shared" si="112"/>
        <v>3000</v>
      </c>
      <c r="GM111" s="56">
        <f t="shared" si="112"/>
        <v>3000</v>
      </c>
      <c r="GN111" s="56">
        <f>AR</f>
        <v>3000</v>
      </c>
      <c r="GO111" s="56">
        <f>AR</f>
        <v>3000</v>
      </c>
      <c r="GP111" s="56">
        <f t="shared" ref="GP111:GP120" si="172">AS</f>
        <v>4000</v>
      </c>
      <c r="GQ111" s="56">
        <f t="shared" si="164"/>
        <v>4000</v>
      </c>
      <c r="GR111" s="56">
        <f t="shared" si="164"/>
        <v>4000</v>
      </c>
      <c r="GS111" s="56">
        <f t="shared" si="164"/>
        <v>4000</v>
      </c>
      <c r="GT111" s="56">
        <f t="shared" si="160"/>
        <v>4000</v>
      </c>
      <c r="GU111" s="56">
        <f t="shared" si="160"/>
        <v>4000</v>
      </c>
      <c r="GV111" s="56">
        <f>AR</f>
        <v>3000</v>
      </c>
      <c r="GW111" s="56">
        <f t="shared" si="124"/>
        <v>3000</v>
      </c>
      <c r="GX111" s="56">
        <f t="shared" si="141"/>
        <v>3000</v>
      </c>
      <c r="GY111" s="56">
        <f t="shared" si="141"/>
        <v>3000</v>
      </c>
      <c r="GZ111" s="56">
        <f t="shared" si="131"/>
        <v>3000</v>
      </c>
      <c r="HA111" s="56">
        <f t="shared" si="157"/>
        <v>3000</v>
      </c>
      <c r="HB111" s="56">
        <f t="shared" si="157"/>
        <v>3000</v>
      </c>
      <c r="HC111" s="56"/>
      <c r="HD111" s="56"/>
      <c r="HE111" s="56"/>
      <c r="HF111" s="56"/>
      <c r="HG111" s="56"/>
      <c r="HH111" s="56"/>
      <c r="HI111" s="56"/>
      <c r="HJ111" s="56"/>
      <c r="HK111" s="56"/>
      <c r="HL111" s="56"/>
      <c r="HM111" s="56"/>
      <c r="HN111" s="56"/>
      <c r="HO111" s="56"/>
      <c r="HP111" s="56"/>
      <c r="HQ111" s="56"/>
      <c r="HR111" s="56"/>
      <c r="HS111" s="56"/>
      <c r="HT111" s="56"/>
      <c r="HU111" s="56"/>
      <c r="HV111" s="56"/>
      <c r="HW111" s="56"/>
      <c r="HX111" s="56"/>
      <c r="HY111" s="56"/>
    </row>
    <row r="112" spans="1:233" ht="1.5" customHeight="1">
      <c r="A112" s="56"/>
      <c r="B112" s="56"/>
      <c r="C112" s="56"/>
      <c r="D112" s="56"/>
      <c r="E112" s="56"/>
      <c r="F112" s="56"/>
      <c r="G112" s="56"/>
      <c r="H112" s="56"/>
      <c r="I112" s="56"/>
      <c r="J112" s="56"/>
      <c r="K112" s="56"/>
      <c r="L112" s="56"/>
      <c r="M112" s="56"/>
      <c r="N112" s="56"/>
      <c r="O112" s="56"/>
      <c r="P112" s="56"/>
      <c r="Q112" s="56"/>
      <c r="R112" s="56"/>
      <c r="S112" s="56"/>
      <c r="T112" s="56"/>
      <c r="U112" s="56"/>
      <c r="V112" s="56"/>
      <c r="W112" s="56"/>
      <c r="X112" s="56"/>
      <c r="Y112" s="56"/>
      <c r="Z112" s="56"/>
      <c r="AA112" s="56"/>
      <c r="AB112" s="56"/>
      <c r="AC112" s="56"/>
      <c r="AD112" s="56"/>
      <c r="AE112" s="56"/>
      <c r="AF112" s="56"/>
      <c r="AG112" s="56"/>
      <c r="AH112" s="56"/>
      <c r="AI112" s="56"/>
      <c r="AJ112" s="56"/>
      <c r="AK112" s="56"/>
      <c r="AL112" s="56"/>
      <c r="AM112" s="56"/>
      <c r="AN112" s="56"/>
      <c r="AO112" s="56"/>
      <c r="AP112" s="56"/>
      <c r="AQ112" s="56"/>
      <c r="AR112" s="56"/>
      <c r="AS112" s="56"/>
      <c r="AT112" s="56"/>
      <c r="AU112" s="56">
        <f t="shared" ref="AU112:AU152" si="173">RJ</f>
        <v>29000</v>
      </c>
      <c r="AV112" s="56">
        <f t="shared" si="165"/>
        <v>29000</v>
      </c>
      <c r="AW112" s="56">
        <f t="shared" si="152"/>
        <v>29000</v>
      </c>
      <c r="AX112" s="56">
        <f t="shared" si="152"/>
        <v>29000</v>
      </c>
      <c r="AY112" s="56">
        <f t="shared" si="146"/>
        <v>29000</v>
      </c>
      <c r="AZ112" s="56">
        <f t="shared" si="146"/>
        <v>29000</v>
      </c>
      <c r="BA112" s="56">
        <f t="shared" si="138"/>
        <v>29000</v>
      </c>
      <c r="BB112" s="56">
        <f t="shared" si="130"/>
        <v>29000</v>
      </c>
      <c r="BC112" s="56">
        <f t="shared" si="129"/>
        <v>29000</v>
      </c>
      <c r="BD112" s="56">
        <f t="shared" si="107"/>
        <v>29000</v>
      </c>
      <c r="BE112" s="56">
        <f t="shared" si="104"/>
        <v>29000</v>
      </c>
      <c r="BF112" s="56">
        <f t="shared" si="143"/>
        <v>29000</v>
      </c>
      <c r="BG112" s="56">
        <f t="shared" si="143"/>
        <v>29000</v>
      </c>
      <c r="BH112" s="56">
        <f t="shared" si="143"/>
        <v>29000</v>
      </c>
      <c r="BI112" s="56">
        <f t="shared" si="143"/>
        <v>29000</v>
      </c>
      <c r="BJ112" s="56">
        <f t="shared" si="143"/>
        <v>29000</v>
      </c>
      <c r="BK112" s="56">
        <f t="shared" si="143"/>
        <v>29000</v>
      </c>
      <c r="BL112" s="56">
        <f t="shared" si="132"/>
        <v>29000</v>
      </c>
      <c r="BM112" s="56">
        <f t="shared" si="133"/>
        <v>29000</v>
      </c>
      <c r="BN112" s="56">
        <f t="shared" si="133"/>
        <v>29000</v>
      </c>
      <c r="BO112" s="56">
        <f t="shared" si="134"/>
        <v>29000</v>
      </c>
      <c r="BP112" s="56">
        <f t="shared" si="134"/>
        <v>29000</v>
      </c>
      <c r="BQ112" s="56">
        <f t="shared" si="147"/>
        <v>29000</v>
      </c>
      <c r="BR112" s="56">
        <f t="shared" si="161"/>
        <v>29000</v>
      </c>
      <c r="BS112" s="56">
        <f t="shared" si="167"/>
        <v>29000</v>
      </c>
      <c r="BT112" s="56">
        <f t="shared" ref="BT112:BT143" si="174">RJ</f>
        <v>29000</v>
      </c>
      <c r="BU112" s="56">
        <f t="shared" si="168"/>
        <v>13000</v>
      </c>
      <c r="BV112" s="56">
        <f t="shared" si="168"/>
        <v>13000</v>
      </c>
      <c r="BW112" s="56">
        <f t="shared" si="100"/>
        <v>13000</v>
      </c>
      <c r="BX112" s="56">
        <f t="shared" si="100"/>
        <v>13000</v>
      </c>
      <c r="BY112" s="56">
        <f t="shared" si="101"/>
        <v>13000</v>
      </c>
      <c r="BZ112" s="56">
        <f t="shared" si="153"/>
        <v>13000</v>
      </c>
      <c r="CA112" s="56">
        <f t="shared" si="169"/>
        <v>13000</v>
      </c>
      <c r="CB112" s="56">
        <f t="shared" ref="CB112:CB117" si="175">HR</f>
        <v>13000</v>
      </c>
      <c r="CC112" s="56">
        <f t="shared" si="170"/>
        <v>13000</v>
      </c>
      <c r="CD112" s="56">
        <f t="shared" si="99"/>
        <v>35000</v>
      </c>
      <c r="CE112" s="56">
        <f t="shared" si="102"/>
        <v>35000</v>
      </c>
      <c r="CF112" s="56">
        <f t="shared" si="99"/>
        <v>35000</v>
      </c>
      <c r="CG112" s="56">
        <f t="shared" si="122"/>
        <v>35000</v>
      </c>
      <c r="CH112" s="56">
        <f t="shared" si="122"/>
        <v>35000</v>
      </c>
      <c r="CI112" s="56">
        <f t="shared" si="122"/>
        <v>35000</v>
      </c>
      <c r="CJ112" s="56">
        <f t="shared" si="117"/>
        <v>35000</v>
      </c>
      <c r="CK112" s="56">
        <f t="shared" si="125"/>
        <v>35000</v>
      </c>
      <c r="CL112" s="56">
        <f t="shared" si="127"/>
        <v>35000</v>
      </c>
      <c r="CM112" s="56">
        <f t="shared" si="135"/>
        <v>35000</v>
      </c>
      <c r="CN112" s="56">
        <f t="shared" si="139"/>
        <v>35000</v>
      </c>
      <c r="CO112" s="56">
        <f t="shared" si="144"/>
        <v>35000</v>
      </c>
      <c r="CP112" s="56">
        <f t="shared" si="149"/>
        <v>35000</v>
      </c>
      <c r="CQ112" s="56">
        <f t="shared" si="149"/>
        <v>35000</v>
      </c>
      <c r="CR112" s="56">
        <f t="shared" si="154"/>
        <v>35000</v>
      </c>
      <c r="CS112" s="56">
        <f t="shared" si="154"/>
        <v>35000</v>
      </c>
      <c r="CT112" s="56">
        <f t="shared" si="154"/>
        <v>35000</v>
      </c>
      <c r="CU112" s="56">
        <f t="shared" si="158"/>
        <v>35000</v>
      </c>
      <c r="CV112" s="56">
        <f t="shared" si="158"/>
        <v>35000</v>
      </c>
      <c r="CW112" s="56">
        <f t="shared" si="162"/>
        <v>35000</v>
      </c>
      <c r="CX112" s="56">
        <f t="shared" si="162"/>
        <v>35000</v>
      </c>
      <c r="CY112" s="56">
        <f t="shared" si="162"/>
        <v>35000</v>
      </c>
      <c r="CZ112" s="56">
        <f t="shared" si="166"/>
        <v>35000</v>
      </c>
      <c r="DA112" s="56">
        <f t="shared" si="171"/>
        <v>35000</v>
      </c>
      <c r="DB112" s="56">
        <f t="shared" ref="DB112:DD131" si="176">UP</f>
        <v>35000</v>
      </c>
      <c r="DC112" s="56">
        <f t="shared" si="176"/>
        <v>35000</v>
      </c>
      <c r="DD112" s="56"/>
      <c r="DE112" s="56"/>
      <c r="DF112" s="56"/>
      <c r="DG112" s="56"/>
      <c r="DH112" s="56"/>
      <c r="DI112" s="56"/>
      <c r="DJ112" s="56"/>
      <c r="DK112" s="56"/>
      <c r="DL112" s="56"/>
      <c r="DM112" s="56"/>
      <c r="DN112" s="56"/>
      <c r="DO112" s="56"/>
      <c r="DP112" s="56"/>
      <c r="DQ112" s="56"/>
      <c r="DR112" s="56"/>
      <c r="DS112" s="56"/>
      <c r="DT112" s="56"/>
      <c r="DU112" s="56"/>
      <c r="DV112" s="56"/>
      <c r="DW112" s="56"/>
      <c r="DX112" s="56"/>
      <c r="DY112" s="56"/>
      <c r="DZ112" s="56"/>
      <c r="EA112" s="56"/>
      <c r="EB112" s="56"/>
      <c r="EC112" s="56"/>
      <c r="ED112" s="56"/>
      <c r="EE112" s="56"/>
      <c r="EF112" s="56"/>
      <c r="EG112" s="56"/>
      <c r="EH112" s="56"/>
      <c r="EI112" s="56"/>
      <c r="EJ112" s="56"/>
      <c r="EK112" s="56"/>
      <c r="EL112" s="56"/>
      <c r="EM112" s="56"/>
      <c r="EN112" s="56"/>
      <c r="EO112" s="56"/>
      <c r="EP112" s="56"/>
      <c r="EQ112" s="56"/>
      <c r="ER112" s="56"/>
      <c r="ES112" s="56"/>
      <c r="ET112" s="56"/>
      <c r="EU112" s="56"/>
      <c r="EV112" s="56"/>
      <c r="EW112" s="56"/>
      <c r="EX112" s="56"/>
      <c r="EY112" s="56">
        <f t="shared" ref="EY112:EZ114" si="177">SK</f>
        <v>30000</v>
      </c>
      <c r="EZ112" s="56">
        <f t="shared" si="177"/>
        <v>30000</v>
      </c>
      <c r="FA112" s="56"/>
      <c r="FB112" s="56"/>
      <c r="FC112" s="56"/>
      <c r="FD112" s="56"/>
      <c r="FE112" s="56"/>
      <c r="FF112" s="56"/>
      <c r="FG112" s="56"/>
      <c r="FH112" s="56"/>
      <c r="FI112" s="56"/>
      <c r="FJ112" s="56"/>
      <c r="FK112" s="56"/>
      <c r="FL112" s="56"/>
      <c r="FM112" s="56"/>
      <c r="FN112" s="56"/>
      <c r="FO112" s="56"/>
      <c r="FP112" s="56"/>
      <c r="FQ112" s="56"/>
      <c r="FR112" s="56"/>
      <c r="FS112" s="56"/>
      <c r="FT112" s="56"/>
      <c r="FU112" s="56"/>
      <c r="FV112" s="56"/>
      <c r="FW112" s="56"/>
      <c r="FX112" s="56">
        <f t="shared" ref="FW112:FZ122" si="178">AR</f>
        <v>3000</v>
      </c>
      <c r="FY112" s="56">
        <f t="shared" si="178"/>
        <v>3000</v>
      </c>
      <c r="FZ112" s="56">
        <f t="shared" si="178"/>
        <v>3000</v>
      </c>
      <c r="GA112" s="56">
        <f t="shared" si="159"/>
        <v>3000</v>
      </c>
      <c r="GB112" s="56">
        <f t="shared" si="159"/>
        <v>3000</v>
      </c>
      <c r="GC112" s="56">
        <f t="shared" si="156"/>
        <v>3000</v>
      </c>
      <c r="GD112" s="56">
        <f t="shared" si="145"/>
        <v>3000</v>
      </c>
      <c r="GE112" s="56">
        <f t="shared" si="140"/>
        <v>3000</v>
      </c>
      <c r="GF112" s="56">
        <f t="shared" si="140"/>
        <v>3000</v>
      </c>
      <c r="GG112" s="56">
        <f t="shared" si="136"/>
        <v>3000</v>
      </c>
      <c r="GH112" s="56">
        <f t="shared" si="136"/>
        <v>3000</v>
      </c>
      <c r="GI112" s="56">
        <f t="shared" si="128"/>
        <v>3000</v>
      </c>
      <c r="GJ112" s="56">
        <f t="shared" si="123"/>
        <v>3000</v>
      </c>
      <c r="GK112" s="56">
        <f t="shared" si="118"/>
        <v>3000</v>
      </c>
      <c r="GL112" s="56">
        <f>AR</f>
        <v>3000</v>
      </c>
      <c r="GM112" s="56">
        <f>AR</f>
        <v>3000</v>
      </c>
      <c r="GN112" s="56">
        <f>AR</f>
        <v>3000</v>
      </c>
      <c r="GO112" s="56">
        <f t="shared" ref="GO112:GO120" si="179">AS</f>
        <v>4000</v>
      </c>
      <c r="GP112" s="56">
        <f t="shared" si="172"/>
        <v>4000</v>
      </c>
      <c r="GQ112" s="56">
        <f t="shared" si="164"/>
        <v>4000</v>
      </c>
      <c r="GR112" s="56">
        <f t="shared" si="164"/>
        <v>4000</v>
      </c>
      <c r="GS112" s="56">
        <f t="shared" si="164"/>
        <v>4000</v>
      </c>
      <c r="GT112" s="56">
        <f t="shared" si="160"/>
        <v>4000</v>
      </c>
      <c r="GU112" s="56">
        <f t="shared" si="160"/>
        <v>4000</v>
      </c>
      <c r="GV112" s="56">
        <f>AR</f>
        <v>3000</v>
      </c>
      <c r="GW112" s="56">
        <f t="shared" si="124"/>
        <v>3000</v>
      </c>
      <c r="GX112" s="56">
        <f t="shared" si="141"/>
        <v>3000</v>
      </c>
      <c r="GY112" s="56">
        <f t="shared" si="141"/>
        <v>3000</v>
      </c>
      <c r="GZ112" s="56">
        <f t="shared" si="131"/>
        <v>3000</v>
      </c>
      <c r="HA112" s="56">
        <f t="shared" si="157"/>
        <v>3000</v>
      </c>
      <c r="HB112" s="56">
        <f t="shared" si="157"/>
        <v>3000</v>
      </c>
      <c r="HC112" s="56"/>
      <c r="HD112" s="56"/>
      <c r="HE112" s="56"/>
      <c r="HF112" s="56"/>
      <c r="HG112" s="56"/>
      <c r="HH112" s="56"/>
      <c r="HI112" s="56"/>
      <c r="HJ112" s="56"/>
      <c r="HK112" s="56"/>
      <c r="HL112" s="56"/>
      <c r="HM112" s="56"/>
      <c r="HN112" s="56"/>
      <c r="HO112" s="56"/>
      <c r="HP112" s="56"/>
      <c r="HQ112" s="56"/>
      <c r="HR112" s="56"/>
      <c r="HS112" s="56"/>
      <c r="HT112" s="56"/>
      <c r="HU112" s="56"/>
      <c r="HV112" s="56"/>
      <c r="HW112" s="56"/>
      <c r="HX112" s="56"/>
      <c r="HY112" s="56"/>
    </row>
    <row r="113" spans="1:233" ht="1.5" customHeight="1">
      <c r="A113" s="56"/>
      <c r="B113" s="56"/>
      <c r="C113" s="56"/>
      <c r="D113" s="56"/>
      <c r="E113" s="56"/>
      <c r="F113" s="56"/>
      <c r="G113" s="56"/>
      <c r="H113" s="56"/>
      <c r="I113" s="56"/>
      <c r="J113" s="56"/>
      <c r="K113" s="56"/>
      <c r="L113" s="56"/>
      <c r="M113" s="56"/>
      <c r="N113" s="56"/>
      <c r="O113" s="56"/>
      <c r="P113" s="56"/>
      <c r="Q113" s="56"/>
      <c r="R113" s="56"/>
      <c r="S113" s="56"/>
      <c r="T113" s="56"/>
      <c r="U113" s="56"/>
      <c r="V113" s="56"/>
      <c r="W113" s="56"/>
      <c r="X113" s="56"/>
      <c r="Y113" s="56"/>
      <c r="Z113" s="56"/>
      <c r="AA113" s="56"/>
      <c r="AB113" s="56"/>
      <c r="AC113" s="56"/>
      <c r="AD113" s="56"/>
      <c r="AE113" s="56"/>
      <c r="AF113" s="56"/>
      <c r="AG113" s="56"/>
      <c r="AH113" s="56"/>
      <c r="AI113" s="56"/>
      <c r="AJ113" s="56"/>
      <c r="AK113" s="56"/>
      <c r="AL113" s="56"/>
      <c r="AM113" s="56"/>
      <c r="AN113" s="56"/>
      <c r="AO113" s="56"/>
      <c r="AP113" s="56"/>
      <c r="AQ113" s="56"/>
      <c r="AR113" s="56"/>
      <c r="AS113" s="56"/>
      <c r="AT113" s="56"/>
      <c r="AU113" s="56">
        <f t="shared" si="173"/>
        <v>29000</v>
      </c>
      <c r="AV113" s="56">
        <f t="shared" si="165"/>
        <v>29000</v>
      </c>
      <c r="AW113" s="56">
        <f t="shared" si="152"/>
        <v>29000</v>
      </c>
      <c r="AX113" s="56">
        <f t="shared" si="152"/>
        <v>29000</v>
      </c>
      <c r="AY113" s="56">
        <f t="shared" si="146"/>
        <v>29000</v>
      </c>
      <c r="AZ113" s="56">
        <f t="shared" si="146"/>
        <v>29000</v>
      </c>
      <c r="BA113" s="56">
        <f t="shared" si="138"/>
        <v>29000</v>
      </c>
      <c r="BB113" s="56">
        <f t="shared" si="130"/>
        <v>29000</v>
      </c>
      <c r="BC113" s="56">
        <f t="shared" si="129"/>
        <v>29000</v>
      </c>
      <c r="BD113" s="56">
        <f t="shared" si="107"/>
        <v>29000</v>
      </c>
      <c r="BE113" s="56">
        <f t="shared" si="104"/>
        <v>29000</v>
      </c>
      <c r="BF113" s="56">
        <f t="shared" si="143"/>
        <v>29000</v>
      </c>
      <c r="BG113" s="56">
        <f t="shared" si="143"/>
        <v>29000</v>
      </c>
      <c r="BH113" s="56">
        <f t="shared" si="143"/>
        <v>29000</v>
      </c>
      <c r="BI113" s="56">
        <f t="shared" si="143"/>
        <v>29000</v>
      </c>
      <c r="BJ113" s="56">
        <f t="shared" si="143"/>
        <v>29000</v>
      </c>
      <c r="BK113" s="56">
        <f t="shared" si="143"/>
        <v>29000</v>
      </c>
      <c r="BL113" s="56">
        <f t="shared" si="132"/>
        <v>29000</v>
      </c>
      <c r="BM113" s="56">
        <f t="shared" si="133"/>
        <v>29000</v>
      </c>
      <c r="BN113" s="56">
        <f t="shared" si="133"/>
        <v>29000</v>
      </c>
      <c r="BO113" s="56">
        <f t="shared" si="134"/>
        <v>29000</v>
      </c>
      <c r="BP113" s="56">
        <f t="shared" si="134"/>
        <v>29000</v>
      </c>
      <c r="BQ113" s="56">
        <f t="shared" si="147"/>
        <v>29000</v>
      </c>
      <c r="BR113" s="56">
        <f t="shared" si="161"/>
        <v>29000</v>
      </c>
      <c r="BS113" s="56">
        <f t="shared" si="167"/>
        <v>29000</v>
      </c>
      <c r="BT113" s="56">
        <f t="shared" si="174"/>
        <v>29000</v>
      </c>
      <c r="BU113" s="56">
        <f t="shared" si="168"/>
        <v>13000</v>
      </c>
      <c r="BV113" s="56">
        <f t="shared" si="168"/>
        <v>13000</v>
      </c>
      <c r="BW113" s="56">
        <f t="shared" si="100"/>
        <v>13000</v>
      </c>
      <c r="BX113" s="56">
        <f t="shared" si="100"/>
        <v>13000</v>
      </c>
      <c r="BY113" s="56">
        <f t="shared" si="101"/>
        <v>13000</v>
      </c>
      <c r="BZ113" s="56">
        <f t="shared" si="153"/>
        <v>13000</v>
      </c>
      <c r="CA113" s="56">
        <f t="shared" si="169"/>
        <v>13000</v>
      </c>
      <c r="CB113" s="56">
        <f t="shared" si="175"/>
        <v>13000</v>
      </c>
      <c r="CC113" s="56">
        <f t="shared" si="170"/>
        <v>13000</v>
      </c>
      <c r="CD113" s="56">
        <f t="shared" si="170"/>
        <v>13000</v>
      </c>
      <c r="CE113" s="56">
        <f t="shared" si="102"/>
        <v>35000</v>
      </c>
      <c r="CF113" s="56">
        <f t="shared" si="99"/>
        <v>35000</v>
      </c>
      <c r="CG113" s="56">
        <f t="shared" si="122"/>
        <v>35000</v>
      </c>
      <c r="CH113" s="56">
        <f t="shared" si="122"/>
        <v>35000</v>
      </c>
      <c r="CI113" s="56">
        <f t="shared" si="122"/>
        <v>35000</v>
      </c>
      <c r="CJ113" s="56">
        <f t="shared" si="117"/>
        <v>35000</v>
      </c>
      <c r="CK113" s="56">
        <f t="shared" si="125"/>
        <v>35000</v>
      </c>
      <c r="CL113" s="56">
        <f t="shared" si="127"/>
        <v>35000</v>
      </c>
      <c r="CM113" s="56">
        <f t="shared" si="135"/>
        <v>35000</v>
      </c>
      <c r="CN113" s="56">
        <f t="shared" si="139"/>
        <v>35000</v>
      </c>
      <c r="CO113" s="56">
        <f t="shared" si="144"/>
        <v>35000</v>
      </c>
      <c r="CP113" s="56">
        <f t="shared" si="149"/>
        <v>35000</v>
      </c>
      <c r="CQ113" s="56">
        <f t="shared" si="149"/>
        <v>35000</v>
      </c>
      <c r="CR113" s="56">
        <f t="shared" si="154"/>
        <v>35000</v>
      </c>
      <c r="CS113" s="56">
        <f t="shared" si="154"/>
        <v>35000</v>
      </c>
      <c r="CT113" s="56">
        <f t="shared" si="154"/>
        <v>35000</v>
      </c>
      <c r="CU113" s="56">
        <f t="shared" si="158"/>
        <v>35000</v>
      </c>
      <c r="CV113" s="56">
        <f t="shared" si="158"/>
        <v>35000</v>
      </c>
      <c r="CW113" s="56">
        <f t="shared" si="162"/>
        <v>35000</v>
      </c>
      <c r="CX113" s="56">
        <f t="shared" si="162"/>
        <v>35000</v>
      </c>
      <c r="CY113" s="56">
        <f t="shared" si="162"/>
        <v>35000</v>
      </c>
      <c r="CZ113" s="56">
        <f t="shared" si="166"/>
        <v>35000</v>
      </c>
      <c r="DA113" s="56">
        <f t="shared" si="171"/>
        <v>35000</v>
      </c>
      <c r="DB113" s="56">
        <f t="shared" si="176"/>
        <v>35000</v>
      </c>
      <c r="DC113" s="56">
        <f t="shared" si="176"/>
        <v>35000</v>
      </c>
      <c r="DD113" s="56"/>
      <c r="DE113" s="56"/>
      <c r="DF113" s="56"/>
      <c r="DG113" s="56"/>
      <c r="DH113" s="56"/>
      <c r="DI113" s="56"/>
      <c r="DJ113" s="56"/>
      <c r="DK113" s="56"/>
      <c r="DL113" s="56"/>
      <c r="DM113" s="56"/>
      <c r="DN113" s="56"/>
      <c r="DO113" s="56"/>
      <c r="DP113" s="56"/>
      <c r="DQ113" s="56"/>
      <c r="DR113" s="56"/>
      <c r="DS113" s="56"/>
      <c r="DT113" s="56"/>
      <c r="DU113" s="56"/>
      <c r="DV113" s="56"/>
      <c r="DW113" s="56"/>
      <c r="DX113" s="56"/>
      <c r="DY113" s="56"/>
      <c r="DZ113" s="56"/>
      <c r="EA113" s="56"/>
      <c r="EB113" s="56"/>
      <c r="EC113" s="56"/>
      <c r="ED113" s="56"/>
      <c r="EE113" s="56"/>
      <c r="EF113" s="56"/>
      <c r="EG113" s="56"/>
      <c r="EH113" s="56"/>
      <c r="EI113" s="56"/>
      <c r="EJ113" s="56"/>
      <c r="EK113" s="56"/>
      <c r="EL113" s="56"/>
      <c r="EM113" s="56"/>
      <c r="EN113" s="56"/>
      <c r="EO113" s="56"/>
      <c r="EP113" s="56"/>
      <c r="EQ113" s="56"/>
      <c r="ER113" s="56"/>
      <c r="ES113" s="56"/>
      <c r="ET113" s="56"/>
      <c r="EU113" s="56"/>
      <c r="EV113" s="56"/>
      <c r="EW113" s="56"/>
      <c r="EX113" s="56"/>
      <c r="EY113" s="56">
        <f t="shared" si="177"/>
        <v>30000</v>
      </c>
      <c r="EZ113" s="56">
        <f t="shared" si="177"/>
        <v>30000</v>
      </c>
      <c r="FA113" s="56">
        <f t="shared" ref="EZ113:FA122" si="180">SK</f>
        <v>30000</v>
      </c>
      <c r="FB113" s="56"/>
      <c r="FC113" s="56"/>
      <c r="FD113" s="56"/>
      <c r="FE113" s="56"/>
      <c r="FF113" s="56"/>
      <c r="FG113" s="56"/>
      <c r="FH113" s="56"/>
      <c r="FI113" s="56"/>
      <c r="FJ113" s="56"/>
      <c r="FK113" s="56"/>
      <c r="FL113" s="56"/>
      <c r="FM113" s="56"/>
      <c r="FN113" s="56"/>
      <c r="FO113" s="56"/>
      <c r="FP113" s="56"/>
      <c r="FQ113" s="56"/>
      <c r="FR113" s="56"/>
      <c r="FS113" s="56"/>
      <c r="FT113" s="56">
        <f t="shared" ref="FT113:FW116" si="181">AR</f>
        <v>3000</v>
      </c>
      <c r="FU113" s="56">
        <f t="shared" si="181"/>
        <v>3000</v>
      </c>
      <c r="FV113" s="56"/>
      <c r="FW113" s="56">
        <f t="shared" ref="FW113:FW119" si="182">AR</f>
        <v>3000</v>
      </c>
      <c r="FX113" s="56">
        <f t="shared" si="178"/>
        <v>3000</v>
      </c>
      <c r="FY113" s="56">
        <f t="shared" si="178"/>
        <v>3000</v>
      </c>
      <c r="FZ113" s="56">
        <f t="shared" si="178"/>
        <v>3000</v>
      </c>
      <c r="GA113" s="56">
        <f t="shared" si="159"/>
        <v>3000</v>
      </c>
      <c r="GB113" s="56">
        <f t="shared" si="159"/>
        <v>3000</v>
      </c>
      <c r="GC113" s="56">
        <f t="shared" si="156"/>
        <v>3000</v>
      </c>
      <c r="GD113" s="56">
        <f t="shared" si="145"/>
        <v>3000</v>
      </c>
      <c r="GE113" s="56">
        <f t="shared" si="140"/>
        <v>3000</v>
      </c>
      <c r="GF113" s="56">
        <f t="shared" si="140"/>
        <v>3000</v>
      </c>
      <c r="GG113" s="56">
        <f t="shared" si="136"/>
        <v>3000</v>
      </c>
      <c r="GH113" s="56">
        <f t="shared" si="136"/>
        <v>3000</v>
      </c>
      <c r="GI113" s="56">
        <f t="shared" si="128"/>
        <v>3000</v>
      </c>
      <c r="GJ113" s="56">
        <f t="shared" si="123"/>
        <v>3000</v>
      </c>
      <c r="GK113" s="56">
        <f t="shared" si="118"/>
        <v>3000</v>
      </c>
      <c r="GL113" s="56">
        <f t="shared" ref="GL113:GN122" si="183">AS</f>
        <v>4000</v>
      </c>
      <c r="GM113" s="56">
        <f t="shared" si="183"/>
        <v>4000</v>
      </c>
      <c r="GN113" s="56">
        <f t="shared" si="183"/>
        <v>4000</v>
      </c>
      <c r="GO113" s="56">
        <f t="shared" si="179"/>
        <v>4000</v>
      </c>
      <c r="GP113" s="56">
        <f t="shared" si="172"/>
        <v>4000</v>
      </c>
      <c r="GQ113" s="56">
        <f t="shared" si="164"/>
        <v>4000</v>
      </c>
      <c r="GR113" s="56">
        <f t="shared" si="164"/>
        <v>4000</v>
      </c>
      <c r="GS113" s="56">
        <f t="shared" si="164"/>
        <v>4000</v>
      </c>
      <c r="GT113" s="56">
        <f t="shared" si="160"/>
        <v>4000</v>
      </c>
      <c r="GU113" s="56">
        <f t="shared" si="160"/>
        <v>4000</v>
      </c>
      <c r="GV113" s="56">
        <f t="shared" si="160"/>
        <v>4000</v>
      </c>
      <c r="GW113" s="56">
        <f t="shared" si="124"/>
        <v>3000</v>
      </c>
      <c r="GX113" s="56">
        <f t="shared" si="141"/>
        <v>3000</v>
      </c>
      <c r="GY113" s="56">
        <f t="shared" si="141"/>
        <v>3000</v>
      </c>
      <c r="GZ113" s="56">
        <f t="shared" si="141"/>
        <v>3000</v>
      </c>
      <c r="HA113" s="56">
        <f t="shared" si="141"/>
        <v>3000</v>
      </c>
      <c r="HB113" s="56">
        <f t="shared" si="141"/>
        <v>3000</v>
      </c>
      <c r="HC113" s="56">
        <f>AR</f>
        <v>3000</v>
      </c>
      <c r="HD113" s="56"/>
      <c r="HE113" s="56"/>
      <c r="HF113" s="56"/>
      <c r="HG113" s="56"/>
      <c r="HH113" s="56"/>
      <c r="HI113" s="56"/>
      <c r="HJ113" s="56"/>
      <c r="HK113" s="56"/>
      <c r="HL113" s="56"/>
      <c r="HM113" s="56"/>
      <c r="HN113" s="56"/>
      <c r="HO113" s="56"/>
      <c r="HP113" s="56"/>
      <c r="HQ113" s="56"/>
      <c r="HR113" s="56"/>
      <c r="HS113" s="56"/>
      <c r="HT113" s="56"/>
      <c r="HU113" s="56"/>
      <c r="HV113" s="56"/>
      <c r="HW113" s="56"/>
      <c r="HX113" s="56"/>
      <c r="HY113" s="56"/>
    </row>
    <row r="114" spans="1:233" ht="1.5" customHeight="1">
      <c r="A114" s="56"/>
      <c r="B114" s="56"/>
      <c r="C114" s="56"/>
      <c r="D114" s="56"/>
      <c r="E114" s="56"/>
      <c r="F114" s="56"/>
      <c r="G114" s="56"/>
      <c r="H114" s="56"/>
      <c r="I114" s="56"/>
      <c r="J114" s="56"/>
      <c r="K114" s="56"/>
      <c r="L114" s="56"/>
      <c r="M114" s="56"/>
      <c r="N114" s="56"/>
      <c r="O114" s="56"/>
      <c r="P114" s="56"/>
      <c r="Q114" s="56"/>
      <c r="R114" s="56"/>
      <c r="S114" s="56"/>
      <c r="T114" s="56"/>
      <c r="U114" s="56"/>
      <c r="V114" s="56"/>
      <c r="W114" s="56"/>
      <c r="X114" s="56"/>
      <c r="Y114" s="56"/>
      <c r="Z114" s="56"/>
      <c r="AA114" s="56"/>
      <c r="AB114" s="56"/>
      <c r="AC114" s="56"/>
      <c r="AD114" s="56"/>
      <c r="AE114" s="56"/>
      <c r="AF114" s="56"/>
      <c r="AG114" s="56"/>
      <c r="AH114" s="56"/>
      <c r="AI114" s="56"/>
      <c r="AJ114" s="56"/>
      <c r="AK114" s="56"/>
      <c r="AL114" s="56"/>
      <c r="AM114" s="56"/>
      <c r="AN114" s="56"/>
      <c r="AO114" s="56"/>
      <c r="AP114" s="56"/>
      <c r="AQ114" s="56"/>
      <c r="AR114" s="56"/>
      <c r="AS114" s="56"/>
      <c r="AT114" s="56">
        <f t="shared" ref="AT114:AT115" si="184">RJ</f>
        <v>29000</v>
      </c>
      <c r="AU114" s="56">
        <f t="shared" si="173"/>
        <v>29000</v>
      </c>
      <c r="AV114" s="56">
        <f t="shared" si="165"/>
        <v>29000</v>
      </c>
      <c r="AW114" s="56">
        <f t="shared" si="152"/>
        <v>29000</v>
      </c>
      <c r="AX114" s="56">
        <f t="shared" si="152"/>
        <v>29000</v>
      </c>
      <c r="AY114" s="56">
        <f t="shared" si="146"/>
        <v>29000</v>
      </c>
      <c r="AZ114" s="56">
        <f t="shared" si="146"/>
        <v>29000</v>
      </c>
      <c r="BA114" s="56">
        <f t="shared" si="138"/>
        <v>29000</v>
      </c>
      <c r="BB114" s="56">
        <f t="shared" si="130"/>
        <v>29000</v>
      </c>
      <c r="BC114" s="56">
        <f t="shared" si="129"/>
        <v>29000</v>
      </c>
      <c r="BD114" s="56">
        <f t="shared" si="107"/>
        <v>29000</v>
      </c>
      <c r="BE114" s="56">
        <f t="shared" si="104"/>
        <v>29000</v>
      </c>
      <c r="BF114" s="56">
        <f t="shared" ref="BF114:BK123" si="185">RJ</f>
        <v>29000</v>
      </c>
      <c r="BG114" s="56">
        <f t="shared" si="185"/>
        <v>29000</v>
      </c>
      <c r="BH114" s="56">
        <f t="shared" si="185"/>
        <v>29000</v>
      </c>
      <c r="BI114" s="56">
        <f t="shared" si="185"/>
        <v>29000</v>
      </c>
      <c r="BJ114" s="56">
        <f t="shared" si="185"/>
        <v>29000</v>
      </c>
      <c r="BK114" s="56">
        <f t="shared" si="185"/>
        <v>29000</v>
      </c>
      <c r="BL114" s="56">
        <f t="shared" si="132"/>
        <v>29000</v>
      </c>
      <c r="BM114" s="56">
        <f t="shared" si="133"/>
        <v>29000</v>
      </c>
      <c r="BN114" s="56">
        <f t="shared" si="133"/>
        <v>29000</v>
      </c>
      <c r="BO114" s="56">
        <f t="shared" si="134"/>
        <v>29000</v>
      </c>
      <c r="BP114" s="56">
        <f t="shared" si="134"/>
        <v>29000</v>
      </c>
      <c r="BQ114" s="56">
        <f t="shared" si="147"/>
        <v>29000</v>
      </c>
      <c r="BR114" s="56">
        <f t="shared" si="161"/>
        <v>29000</v>
      </c>
      <c r="BS114" s="56">
        <f t="shared" si="167"/>
        <v>29000</v>
      </c>
      <c r="BT114" s="56">
        <f t="shared" si="174"/>
        <v>29000</v>
      </c>
      <c r="BU114" s="56">
        <f t="shared" si="168"/>
        <v>13000</v>
      </c>
      <c r="BV114" s="56">
        <f t="shared" si="168"/>
        <v>13000</v>
      </c>
      <c r="BW114" s="56"/>
      <c r="BX114" s="56">
        <f>HR</f>
        <v>13000</v>
      </c>
      <c r="BY114" s="56">
        <f t="shared" si="100"/>
        <v>13000</v>
      </c>
      <c r="BZ114" s="56">
        <f t="shared" si="100"/>
        <v>13000</v>
      </c>
      <c r="CA114" s="56">
        <f t="shared" si="100"/>
        <v>13000</v>
      </c>
      <c r="CB114" s="56">
        <f t="shared" si="175"/>
        <v>13000</v>
      </c>
      <c r="CC114" s="56">
        <f t="shared" si="170"/>
        <v>13000</v>
      </c>
      <c r="CD114" s="56">
        <f t="shared" si="170"/>
        <v>13000</v>
      </c>
      <c r="CE114" s="56">
        <f t="shared" si="102"/>
        <v>35000</v>
      </c>
      <c r="CF114" s="56">
        <f t="shared" si="99"/>
        <v>35000</v>
      </c>
      <c r="CG114" s="56">
        <f t="shared" si="122"/>
        <v>35000</v>
      </c>
      <c r="CH114" s="56">
        <f t="shared" si="122"/>
        <v>35000</v>
      </c>
      <c r="CI114" s="56">
        <f t="shared" si="122"/>
        <v>35000</v>
      </c>
      <c r="CJ114" s="56">
        <f t="shared" si="117"/>
        <v>35000</v>
      </c>
      <c r="CK114" s="56">
        <f t="shared" si="125"/>
        <v>35000</v>
      </c>
      <c r="CL114" s="56">
        <f t="shared" si="127"/>
        <v>35000</v>
      </c>
      <c r="CM114" s="56">
        <f t="shared" si="135"/>
        <v>35000</v>
      </c>
      <c r="CN114" s="56">
        <f t="shared" si="139"/>
        <v>35000</v>
      </c>
      <c r="CO114" s="56">
        <f t="shared" si="144"/>
        <v>35000</v>
      </c>
      <c r="CP114" s="56">
        <f t="shared" si="149"/>
        <v>35000</v>
      </c>
      <c r="CQ114" s="56">
        <f t="shared" si="149"/>
        <v>35000</v>
      </c>
      <c r="CR114" s="56">
        <f t="shared" si="154"/>
        <v>35000</v>
      </c>
      <c r="CS114" s="56">
        <f t="shared" si="154"/>
        <v>35000</v>
      </c>
      <c r="CT114" s="56">
        <f t="shared" si="154"/>
        <v>35000</v>
      </c>
      <c r="CU114" s="56">
        <f t="shared" si="158"/>
        <v>35000</v>
      </c>
      <c r="CV114" s="56">
        <f t="shared" si="158"/>
        <v>35000</v>
      </c>
      <c r="CW114" s="56">
        <f t="shared" si="162"/>
        <v>35000</v>
      </c>
      <c r="CX114" s="56">
        <f t="shared" si="162"/>
        <v>35000</v>
      </c>
      <c r="CY114" s="56">
        <f t="shared" si="162"/>
        <v>35000</v>
      </c>
      <c r="CZ114" s="56">
        <f t="shared" si="166"/>
        <v>35000</v>
      </c>
      <c r="DA114" s="56">
        <f t="shared" si="171"/>
        <v>35000</v>
      </c>
      <c r="DB114" s="56">
        <f t="shared" si="176"/>
        <v>35000</v>
      </c>
      <c r="DC114" s="56">
        <f t="shared" si="176"/>
        <v>35000</v>
      </c>
      <c r="DD114" s="56">
        <f t="shared" si="176"/>
        <v>35000</v>
      </c>
      <c r="DE114" s="56"/>
      <c r="DF114" s="56"/>
      <c r="DG114" s="56"/>
      <c r="DH114" s="56"/>
      <c r="DI114" s="56"/>
      <c r="DJ114" s="56"/>
      <c r="DK114" s="56"/>
      <c r="DL114" s="56"/>
      <c r="DM114" s="56"/>
      <c r="DN114" s="56"/>
      <c r="DO114" s="56"/>
      <c r="DP114" s="56"/>
      <c r="DQ114" s="56"/>
      <c r="DR114" s="56"/>
      <c r="DS114" s="56"/>
      <c r="DT114" s="56"/>
      <c r="DU114" s="56"/>
      <c r="DV114" s="56"/>
      <c r="DW114" s="56"/>
      <c r="DX114" s="56"/>
      <c r="DY114" s="56"/>
      <c r="DZ114" s="56"/>
      <c r="EA114" s="56"/>
      <c r="EB114" s="56"/>
      <c r="EC114" s="56"/>
      <c r="ED114" s="56"/>
      <c r="EE114" s="56"/>
      <c r="EF114" s="56"/>
      <c r="EG114" s="56"/>
      <c r="EH114" s="56"/>
      <c r="EI114" s="56"/>
      <c r="EJ114" s="56"/>
      <c r="EK114" s="56"/>
      <c r="EL114" s="56"/>
      <c r="EM114" s="56"/>
      <c r="EN114" s="56"/>
      <c r="EO114" s="56"/>
      <c r="EP114" s="56"/>
      <c r="EQ114" s="56"/>
      <c r="ER114" s="56"/>
      <c r="ES114" s="56"/>
      <c r="ET114" s="56"/>
      <c r="EU114" s="56"/>
      <c r="EV114" s="56"/>
      <c r="EW114" s="56">
        <f t="shared" ref="EW114:EW116" si="186">SK</f>
        <v>30000</v>
      </c>
      <c r="EX114" s="56">
        <f t="shared" ref="EX114:EY122" si="187">SK</f>
        <v>30000</v>
      </c>
      <c r="EY114" s="56">
        <f t="shared" si="177"/>
        <v>30000</v>
      </c>
      <c r="EZ114" s="56">
        <f t="shared" si="177"/>
        <v>30000</v>
      </c>
      <c r="FA114" s="56">
        <f t="shared" si="180"/>
        <v>30000</v>
      </c>
      <c r="FB114" s="56"/>
      <c r="FC114" s="56"/>
      <c r="FD114" s="56"/>
      <c r="FE114" s="56"/>
      <c r="FF114" s="56"/>
      <c r="FG114" s="56"/>
      <c r="FH114" s="56"/>
      <c r="FI114" s="56"/>
      <c r="FJ114" s="56"/>
      <c r="FK114" s="56"/>
      <c r="FL114" s="56"/>
      <c r="FM114" s="56"/>
      <c r="FN114" s="56"/>
      <c r="FO114" s="56"/>
      <c r="FP114" s="56"/>
      <c r="FQ114" s="56"/>
      <c r="FR114" s="56"/>
      <c r="FS114" s="56"/>
      <c r="FT114" s="56">
        <f t="shared" si="181"/>
        <v>3000</v>
      </c>
      <c r="FU114" s="56">
        <f t="shared" si="181"/>
        <v>3000</v>
      </c>
      <c r="FV114" s="56">
        <f>AR</f>
        <v>3000</v>
      </c>
      <c r="FW114" s="56">
        <f t="shared" si="182"/>
        <v>3000</v>
      </c>
      <c r="FX114" s="56">
        <f t="shared" si="178"/>
        <v>3000</v>
      </c>
      <c r="FY114" s="56">
        <f t="shared" si="178"/>
        <v>3000</v>
      </c>
      <c r="FZ114" s="56">
        <f t="shared" si="178"/>
        <v>3000</v>
      </c>
      <c r="GA114" s="56">
        <f t="shared" si="159"/>
        <v>3000</v>
      </c>
      <c r="GB114" s="56">
        <f t="shared" si="159"/>
        <v>3000</v>
      </c>
      <c r="GC114" s="56">
        <f t="shared" si="156"/>
        <v>3000</v>
      </c>
      <c r="GD114" s="56">
        <f t="shared" si="145"/>
        <v>3000</v>
      </c>
      <c r="GE114" s="56">
        <f t="shared" si="140"/>
        <v>3000</v>
      </c>
      <c r="GF114" s="56">
        <f t="shared" si="140"/>
        <v>3000</v>
      </c>
      <c r="GG114" s="56">
        <f t="shared" si="136"/>
        <v>3000</v>
      </c>
      <c r="GH114" s="56">
        <f t="shared" si="136"/>
        <v>3000</v>
      </c>
      <c r="GI114" s="56">
        <f t="shared" si="128"/>
        <v>3000</v>
      </c>
      <c r="GJ114" s="56">
        <f t="shared" si="123"/>
        <v>3000</v>
      </c>
      <c r="GK114" s="56">
        <f t="shared" ref="GK114:GK125" si="188">AS</f>
        <v>4000</v>
      </c>
      <c r="GL114" s="56">
        <f t="shared" si="183"/>
        <v>4000</v>
      </c>
      <c r="GM114" s="56">
        <f t="shared" si="183"/>
        <v>4000</v>
      </c>
      <c r="GN114" s="56">
        <f t="shared" si="183"/>
        <v>4000</v>
      </c>
      <c r="GO114" s="56">
        <f t="shared" si="179"/>
        <v>4000</v>
      </c>
      <c r="GP114" s="56">
        <f t="shared" si="172"/>
        <v>4000</v>
      </c>
      <c r="GQ114" s="56">
        <f t="shared" si="164"/>
        <v>4000</v>
      </c>
      <c r="GR114" s="56">
        <f t="shared" si="164"/>
        <v>4000</v>
      </c>
      <c r="GS114" s="56">
        <f t="shared" si="164"/>
        <v>4000</v>
      </c>
      <c r="GT114" s="56">
        <f t="shared" si="160"/>
        <v>4000</v>
      </c>
      <c r="GU114" s="56">
        <f t="shared" si="160"/>
        <v>4000</v>
      </c>
      <c r="GV114" s="56">
        <f t="shared" si="160"/>
        <v>4000</v>
      </c>
      <c r="GW114" s="56">
        <f t="shared" si="131"/>
        <v>3000</v>
      </c>
      <c r="GX114" s="56">
        <f t="shared" si="131"/>
        <v>3000</v>
      </c>
      <c r="GY114" s="56">
        <f t="shared" si="131"/>
        <v>3000</v>
      </c>
      <c r="GZ114" s="56">
        <f t="shared" si="131"/>
        <v>3000</v>
      </c>
      <c r="HA114" s="56"/>
      <c r="HB114" s="56"/>
      <c r="HC114" s="56">
        <f>AR</f>
        <v>3000</v>
      </c>
      <c r="HD114" s="56"/>
      <c r="HE114" s="56"/>
      <c r="HF114" s="56"/>
      <c r="HG114" s="56"/>
      <c r="HH114" s="56"/>
      <c r="HI114" s="56"/>
      <c r="HJ114" s="56"/>
      <c r="HK114" s="56"/>
      <c r="HL114" s="56"/>
      <c r="HM114" s="56"/>
      <c r="HN114" s="56"/>
      <c r="HO114" s="56"/>
      <c r="HP114" s="56"/>
      <c r="HQ114" s="56"/>
      <c r="HR114" s="56"/>
      <c r="HS114" s="56"/>
      <c r="HT114" s="56"/>
      <c r="HU114" s="56"/>
      <c r="HV114" s="56"/>
      <c r="HW114" s="56"/>
      <c r="HX114" s="56"/>
      <c r="HY114" s="56"/>
    </row>
    <row r="115" spans="1:233" ht="1.5" customHeight="1">
      <c r="A115" s="56"/>
      <c r="B115" s="56"/>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c r="AA115" s="56"/>
      <c r="AB115" s="56"/>
      <c r="AC115" s="56"/>
      <c r="AD115" s="56"/>
      <c r="AE115" s="56"/>
      <c r="AF115" s="56"/>
      <c r="AG115" s="56"/>
      <c r="AH115" s="56"/>
      <c r="AI115" s="56"/>
      <c r="AJ115" s="56">
        <f t="shared" ref="AJ115:AK139" si="189">RJ</f>
        <v>29000</v>
      </c>
      <c r="AK115" s="56">
        <f t="shared" si="189"/>
        <v>29000</v>
      </c>
      <c r="AL115" s="56"/>
      <c r="AM115" s="56"/>
      <c r="AN115" s="56"/>
      <c r="AO115" s="56"/>
      <c r="AP115" s="56"/>
      <c r="AQ115" s="56"/>
      <c r="AR115" s="56"/>
      <c r="AS115" s="56"/>
      <c r="AT115" s="56">
        <f t="shared" si="184"/>
        <v>29000</v>
      </c>
      <c r="AU115" s="56">
        <f t="shared" si="173"/>
        <v>29000</v>
      </c>
      <c r="AV115" s="56">
        <f t="shared" si="165"/>
        <v>29000</v>
      </c>
      <c r="AW115" s="56">
        <f t="shared" si="152"/>
        <v>29000</v>
      </c>
      <c r="AX115" s="56">
        <f t="shared" si="152"/>
        <v>29000</v>
      </c>
      <c r="AY115" s="56">
        <f t="shared" si="146"/>
        <v>29000</v>
      </c>
      <c r="AZ115" s="56">
        <f t="shared" si="146"/>
        <v>29000</v>
      </c>
      <c r="BA115" s="56">
        <f t="shared" si="138"/>
        <v>29000</v>
      </c>
      <c r="BB115" s="56">
        <f t="shared" si="130"/>
        <v>29000</v>
      </c>
      <c r="BC115" s="56">
        <f t="shared" si="129"/>
        <v>29000</v>
      </c>
      <c r="BD115" s="56">
        <f t="shared" si="107"/>
        <v>29000</v>
      </c>
      <c r="BE115" s="56">
        <f t="shared" si="104"/>
        <v>29000</v>
      </c>
      <c r="BF115" s="56">
        <f t="shared" si="185"/>
        <v>29000</v>
      </c>
      <c r="BG115" s="56">
        <f t="shared" si="185"/>
        <v>29000</v>
      </c>
      <c r="BH115" s="56">
        <f t="shared" si="185"/>
        <v>29000</v>
      </c>
      <c r="BI115" s="56">
        <f t="shared" si="185"/>
        <v>29000</v>
      </c>
      <c r="BJ115" s="56">
        <f t="shared" si="185"/>
        <v>29000</v>
      </c>
      <c r="BK115" s="56">
        <f t="shared" si="185"/>
        <v>29000</v>
      </c>
      <c r="BL115" s="56">
        <f t="shared" si="132"/>
        <v>29000</v>
      </c>
      <c r="BM115" s="56">
        <f t="shared" si="133"/>
        <v>29000</v>
      </c>
      <c r="BN115" s="56">
        <f t="shared" si="133"/>
        <v>29000</v>
      </c>
      <c r="BO115" s="56">
        <f t="shared" si="134"/>
        <v>29000</v>
      </c>
      <c r="BP115" s="56">
        <f t="shared" si="134"/>
        <v>29000</v>
      </c>
      <c r="BQ115" s="56">
        <f t="shared" si="147"/>
        <v>29000</v>
      </c>
      <c r="BR115" s="56">
        <f t="shared" si="161"/>
        <v>29000</v>
      </c>
      <c r="BS115" s="56">
        <f t="shared" si="167"/>
        <v>29000</v>
      </c>
      <c r="BT115" s="56">
        <f t="shared" si="174"/>
        <v>29000</v>
      </c>
      <c r="BU115" s="56">
        <f t="shared" si="168"/>
        <v>13000</v>
      </c>
      <c r="BV115" s="56">
        <f t="shared" si="168"/>
        <v>13000</v>
      </c>
      <c r="BW115" s="56">
        <f t="shared" ref="BW115:CA138" si="190">RJ</f>
        <v>29000</v>
      </c>
      <c r="BX115" s="56">
        <f t="shared" si="190"/>
        <v>29000</v>
      </c>
      <c r="BY115" s="56">
        <f t="shared" si="190"/>
        <v>29000</v>
      </c>
      <c r="BZ115" s="56">
        <f t="shared" si="190"/>
        <v>29000</v>
      </c>
      <c r="CA115" s="56">
        <f t="shared" si="169"/>
        <v>13000</v>
      </c>
      <c r="CB115" s="56">
        <f t="shared" si="175"/>
        <v>13000</v>
      </c>
      <c r="CC115" s="56">
        <f t="shared" si="170"/>
        <v>13000</v>
      </c>
      <c r="CD115" s="56">
        <f t="shared" si="170"/>
        <v>13000</v>
      </c>
      <c r="CE115" s="56">
        <f t="shared" si="102"/>
        <v>35000</v>
      </c>
      <c r="CF115" s="56">
        <f t="shared" si="99"/>
        <v>35000</v>
      </c>
      <c r="CG115" s="56">
        <f t="shared" si="122"/>
        <v>35000</v>
      </c>
      <c r="CH115" s="56">
        <f t="shared" si="122"/>
        <v>35000</v>
      </c>
      <c r="CI115" s="56">
        <f t="shared" si="122"/>
        <v>35000</v>
      </c>
      <c r="CJ115" s="56">
        <f t="shared" si="117"/>
        <v>35000</v>
      </c>
      <c r="CK115" s="56">
        <f t="shared" si="125"/>
        <v>35000</v>
      </c>
      <c r="CL115" s="56">
        <f t="shared" si="127"/>
        <v>35000</v>
      </c>
      <c r="CM115" s="56">
        <f t="shared" si="135"/>
        <v>35000</v>
      </c>
      <c r="CN115" s="56">
        <f t="shared" si="139"/>
        <v>35000</v>
      </c>
      <c r="CO115" s="56">
        <f t="shared" si="144"/>
        <v>35000</v>
      </c>
      <c r="CP115" s="56">
        <f t="shared" si="149"/>
        <v>35000</v>
      </c>
      <c r="CQ115" s="56">
        <f t="shared" si="149"/>
        <v>35000</v>
      </c>
      <c r="CR115" s="56">
        <f t="shared" si="154"/>
        <v>35000</v>
      </c>
      <c r="CS115" s="56">
        <f t="shared" si="154"/>
        <v>35000</v>
      </c>
      <c r="CT115" s="56">
        <f t="shared" si="154"/>
        <v>35000</v>
      </c>
      <c r="CU115" s="56">
        <f t="shared" si="158"/>
        <v>35000</v>
      </c>
      <c r="CV115" s="56">
        <f t="shared" si="158"/>
        <v>35000</v>
      </c>
      <c r="CW115" s="56">
        <f t="shared" si="162"/>
        <v>35000</v>
      </c>
      <c r="CX115" s="56">
        <f t="shared" si="162"/>
        <v>35000</v>
      </c>
      <c r="CY115" s="56">
        <f t="shared" si="162"/>
        <v>35000</v>
      </c>
      <c r="CZ115" s="56">
        <f t="shared" si="166"/>
        <v>35000</v>
      </c>
      <c r="DA115" s="56">
        <f t="shared" si="171"/>
        <v>35000</v>
      </c>
      <c r="DB115" s="56">
        <f t="shared" si="176"/>
        <v>35000</v>
      </c>
      <c r="DC115" s="56">
        <f t="shared" si="176"/>
        <v>35000</v>
      </c>
      <c r="DD115" s="56">
        <f t="shared" ref="DD115:DE134" si="191">UP</f>
        <v>35000</v>
      </c>
      <c r="DE115" s="56">
        <f t="shared" si="191"/>
        <v>35000</v>
      </c>
      <c r="DF115" s="56"/>
      <c r="DG115" s="56"/>
      <c r="DH115" s="56"/>
      <c r="DI115" s="56"/>
      <c r="DJ115" s="56"/>
      <c r="DK115" s="56"/>
      <c r="DL115" s="56"/>
      <c r="DM115" s="56"/>
      <c r="DN115" s="56"/>
      <c r="DO115" s="56"/>
      <c r="DP115" s="56"/>
      <c r="DQ115" s="56"/>
      <c r="DR115" s="56"/>
      <c r="DS115" s="56"/>
      <c r="DT115" s="56"/>
      <c r="DU115" s="56"/>
      <c r="DV115" s="56"/>
      <c r="DW115" s="56"/>
      <c r="DX115" s="56"/>
      <c r="DY115" s="56"/>
      <c r="DZ115" s="56"/>
      <c r="EA115" s="56"/>
      <c r="EB115" s="56"/>
      <c r="EC115" s="56"/>
      <c r="ED115" s="56"/>
      <c r="EE115" s="56"/>
      <c r="EF115" s="56"/>
      <c r="EG115" s="56"/>
      <c r="EH115" s="56"/>
      <c r="EI115" s="56"/>
      <c r="EJ115" s="56"/>
      <c r="EK115" s="56"/>
      <c r="EL115" s="56"/>
      <c r="EM115" s="56"/>
      <c r="EN115" s="56"/>
      <c r="EO115" s="56"/>
      <c r="EP115" s="56"/>
      <c r="EQ115" s="56"/>
      <c r="ER115" s="56"/>
      <c r="ES115" s="56"/>
      <c r="ET115" s="56"/>
      <c r="EU115" s="56"/>
      <c r="EV115" s="56"/>
      <c r="EW115" s="56">
        <f t="shared" si="186"/>
        <v>30000</v>
      </c>
      <c r="EX115" s="56">
        <f t="shared" si="187"/>
        <v>30000</v>
      </c>
      <c r="EY115" s="56">
        <f t="shared" si="187"/>
        <v>30000</v>
      </c>
      <c r="EZ115" s="56">
        <f t="shared" si="180"/>
        <v>30000</v>
      </c>
      <c r="FA115" s="56">
        <f t="shared" si="180"/>
        <v>30000</v>
      </c>
      <c r="FB115" s="56"/>
      <c r="FC115" s="56"/>
      <c r="FD115" s="56"/>
      <c r="FE115" s="56"/>
      <c r="FF115" s="56"/>
      <c r="FG115" s="56"/>
      <c r="FH115" s="56"/>
      <c r="FI115" s="56"/>
      <c r="FJ115" s="56"/>
      <c r="FK115" s="56"/>
      <c r="FL115" s="56"/>
      <c r="FM115" s="56"/>
      <c r="FN115" s="56"/>
      <c r="FO115" s="56"/>
      <c r="FP115" s="56"/>
      <c r="FQ115" s="56"/>
      <c r="FR115" s="56"/>
      <c r="FS115" s="56"/>
      <c r="FT115" s="56">
        <f t="shared" si="181"/>
        <v>3000</v>
      </c>
      <c r="FU115" s="56">
        <f t="shared" si="181"/>
        <v>3000</v>
      </c>
      <c r="FV115" s="56">
        <f>AR</f>
        <v>3000</v>
      </c>
      <c r="FW115" s="56">
        <f t="shared" si="182"/>
        <v>3000</v>
      </c>
      <c r="FX115" s="56">
        <f t="shared" si="178"/>
        <v>3000</v>
      </c>
      <c r="FY115" s="56">
        <f t="shared" si="178"/>
        <v>3000</v>
      </c>
      <c r="FZ115" s="56">
        <f t="shared" si="178"/>
        <v>3000</v>
      </c>
      <c r="GA115" s="56">
        <f t="shared" si="159"/>
        <v>3000</v>
      </c>
      <c r="GB115" s="56">
        <f t="shared" si="159"/>
        <v>3000</v>
      </c>
      <c r="GC115" s="56">
        <f t="shared" si="156"/>
        <v>3000</v>
      </c>
      <c r="GD115" s="56">
        <f t="shared" si="145"/>
        <v>3000</v>
      </c>
      <c r="GE115" s="56">
        <f t="shared" si="140"/>
        <v>3000</v>
      </c>
      <c r="GF115" s="56">
        <f t="shared" si="140"/>
        <v>3000</v>
      </c>
      <c r="GG115" s="56">
        <f t="shared" si="136"/>
        <v>3000</v>
      </c>
      <c r="GH115" s="56">
        <f t="shared" si="136"/>
        <v>3000</v>
      </c>
      <c r="GI115" s="56">
        <f t="shared" si="128"/>
        <v>3000</v>
      </c>
      <c r="GJ115" s="56">
        <f t="shared" si="123"/>
        <v>3000</v>
      </c>
      <c r="GK115" s="56">
        <f t="shared" si="188"/>
        <v>4000</v>
      </c>
      <c r="GL115" s="56">
        <f t="shared" si="183"/>
        <v>4000</v>
      </c>
      <c r="GM115" s="56">
        <f t="shared" si="183"/>
        <v>4000</v>
      </c>
      <c r="GN115" s="56">
        <f t="shared" si="183"/>
        <v>4000</v>
      </c>
      <c r="GO115" s="56">
        <f t="shared" si="179"/>
        <v>4000</v>
      </c>
      <c r="GP115" s="56">
        <f t="shared" si="172"/>
        <v>4000</v>
      </c>
      <c r="GQ115" s="56">
        <f t="shared" si="164"/>
        <v>4000</v>
      </c>
      <c r="GR115" s="56">
        <f t="shared" si="164"/>
        <v>4000</v>
      </c>
      <c r="GS115" s="56">
        <f t="shared" si="164"/>
        <v>4000</v>
      </c>
      <c r="GT115" s="56">
        <f>AS</f>
        <v>4000</v>
      </c>
      <c r="GU115" s="56">
        <f t="shared" si="160"/>
        <v>4000</v>
      </c>
      <c r="GV115" s="56">
        <f>AR</f>
        <v>3000</v>
      </c>
      <c r="GW115" s="56">
        <f t="shared" si="131"/>
        <v>3000</v>
      </c>
      <c r="GX115" s="56">
        <f t="shared" si="131"/>
        <v>3000</v>
      </c>
      <c r="GY115" s="56"/>
      <c r="GZ115" s="56"/>
      <c r="HA115" s="56"/>
      <c r="HB115" s="56"/>
      <c r="HC115" s="56"/>
      <c r="HD115" s="56">
        <f>AR</f>
        <v>3000</v>
      </c>
      <c r="HE115" s="56"/>
      <c r="HF115" s="56"/>
      <c r="HG115" s="56"/>
      <c r="HH115" s="56"/>
      <c r="HI115" s="56"/>
      <c r="HJ115" s="56"/>
      <c r="HK115" s="56"/>
      <c r="HL115" s="56"/>
      <c r="HM115" s="56"/>
      <c r="HN115" s="56"/>
      <c r="HO115" s="56"/>
      <c r="HP115" s="56"/>
      <c r="HQ115" s="56"/>
      <c r="HR115" s="56"/>
      <c r="HS115" s="56"/>
      <c r="HT115" s="56"/>
      <c r="HU115" s="56"/>
      <c r="HV115" s="56"/>
      <c r="HW115" s="56"/>
      <c r="HX115" s="56"/>
      <c r="HY115" s="56"/>
    </row>
    <row r="116" spans="1:233" ht="1.5" customHeight="1">
      <c r="A116" s="56"/>
      <c r="B116" s="56"/>
      <c r="C116" s="56"/>
      <c r="D116" s="56"/>
      <c r="E116" s="56"/>
      <c r="F116" s="56"/>
      <c r="G116" s="56"/>
      <c r="H116" s="56"/>
      <c r="I116" s="56"/>
      <c r="J116" s="56"/>
      <c r="K116" s="56"/>
      <c r="L116" s="56"/>
      <c r="M116" s="56"/>
      <c r="N116" s="56"/>
      <c r="O116" s="56"/>
      <c r="P116" s="56"/>
      <c r="Q116" s="56"/>
      <c r="R116" s="56"/>
      <c r="S116" s="56"/>
      <c r="T116" s="56"/>
      <c r="U116" s="56"/>
      <c r="V116" s="56"/>
      <c r="W116" s="56"/>
      <c r="X116" s="56"/>
      <c r="Y116" s="56"/>
      <c r="Z116" s="56"/>
      <c r="AA116" s="56"/>
      <c r="AB116" s="56"/>
      <c r="AC116" s="56"/>
      <c r="AD116" s="56"/>
      <c r="AE116" s="56"/>
      <c r="AF116" s="56"/>
      <c r="AG116" s="56"/>
      <c r="AH116" s="56">
        <f t="shared" ref="AH116:AH118" si="192">RJ</f>
        <v>29000</v>
      </c>
      <c r="AI116" s="56">
        <f t="shared" ref="AI116:AI139" si="193">RJ</f>
        <v>29000</v>
      </c>
      <c r="AJ116" s="56">
        <f t="shared" si="189"/>
        <v>29000</v>
      </c>
      <c r="AK116" s="56">
        <f t="shared" si="189"/>
        <v>29000</v>
      </c>
      <c r="AL116" s="56"/>
      <c r="AM116" s="56"/>
      <c r="AN116" s="56"/>
      <c r="AO116" s="56"/>
      <c r="AP116" s="56"/>
      <c r="AQ116" s="56"/>
      <c r="AR116" s="56"/>
      <c r="AS116" s="56">
        <f t="shared" ref="AS116:AT135" si="194">RJ</f>
        <v>29000</v>
      </c>
      <c r="AT116" s="56">
        <f t="shared" si="194"/>
        <v>29000</v>
      </c>
      <c r="AU116" s="56">
        <f t="shared" si="173"/>
        <v>29000</v>
      </c>
      <c r="AV116" s="56">
        <f t="shared" si="165"/>
        <v>29000</v>
      </c>
      <c r="AW116" s="56">
        <f t="shared" si="152"/>
        <v>29000</v>
      </c>
      <c r="AX116" s="56">
        <f t="shared" si="152"/>
        <v>29000</v>
      </c>
      <c r="AY116" s="56">
        <f t="shared" si="146"/>
        <v>29000</v>
      </c>
      <c r="AZ116" s="56">
        <f t="shared" si="146"/>
        <v>29000</v>
      </c>
      <c r="BA116" s="56">
        <f t="shared" si="138"/>
        <v>29000</v>
      </c>
      <c r="BB116" s="56">
        <f t="shared" si="130"/>
        <v>29000</v>
      </c>
      <c r="BC116" s="56">
        <f t="shared" si="129"/>
        <v>29000</v>
      </c>
      <c r="BD116" s="56">
        <f t="shared" si="107"/>
        <v>29000</v>
      </c>
      <c r="BE116" s="56">
        <f t="shared" si="104"/>
        <v>29000</v>
      </c>
      <c r="BF116" s="56">
        <f t="shared" si="185"/>
        <v>29000</v>
      </c>
      <c r="BG116" s="56">
        <f t="shared" si="185"/>
        <v>29000</v>
      </c>
      <c r="BH116" s="56">
        <f t="shared" si="185"/>
        <v>29000</v>
      </c>
      <c r="BI116" s="56">
        <f t="shared" si="185"/>
        <v>29000</v>
      </c>
      <c r="BJ116" s="56">
        <f t="shared" si="185"/>
        <v>29000</v>
      </c>
      <c r="BK116" s="56">
        <f t="shared" si="185"/>
        <v>29000</v>
      </c>
      <c r="BL116" s="56">
        <f t="shared" si="132"/>
        <v>29000</v>
      </c>
      <c r="BM116" s="56">
        <f t="shared" si="133"/>
        <v>29000</v>
      </c>
      <c r="BN116" s="56">
        <f t="shared" si="133"/>
        <v>29000</v>
      </c>
      <c r="BO116" s="56">
        <f t="shared" si="134"/>
        <v>29000</v>
      </c>
      <c r="BP116" s="56">
        <f t="shared" si="134"/>
        <v>29000</v>
      </c>
      <c r="BQ116" s="56">
        <f t="shared" si="147"/>
        <v>29000</v>
      </c>
      <c r="BR116" s="56">
        <f t="shared" si="161"/>
        <v>29000</v>
      </c>
      <c r="BS116" s="56">
        <f t="shared" si="167"/>
        <v>29000</v>
      </c>
      <c r="BT116" s="56">
        <f t="shared" si="174"/>
        <v>29000</v>
      </c>
      <c r="BU116" s="56">
        <f t="shared" si="168"/>
        <v>13000</v>
      </c>
      <c r="BV116" s="56">
        <f t="shared" si="168"/>
        <v>13000</v>
      </c>
      <c r="BW116" s="56">
        <f t="shared" si="190"/>
        <v>29000</v>
      </c>
      <c r="BX116" s="56">
        <f t="shared" si="190"/>
        <v>29000</v>
      </c>
      <c r="BY116" s="56">
        <f t="shared" si="190"/>
        <v>29000</v>
      </c>
      <c r="BZ116" s="56">
        <f t="shared" si="190"/>
        <v>29000</v>
      </c>
      <c r="CA116" s="56">
        <f t="shared" si="169"/>
        <v>13000</v>
      </c>
      <c r="CB116" s="56">
        <f t="shared" si="175"/>
        <v>13000</v>
      </c>
      <c r="CC116" s="56">
        <f t="shared" si="170"/>
        <v>13000</v>
      </c>
      <c r="CD116" s="56">
        <f t="shared" si="170"/>
        <v>13000</v>
      </c>
      <c r="CE116" s="56">
        <f t="shared" si="102"/>
        <v>35000</v>
      </c>
      <c r="CF116" s="56">
        <f t="shared" si="99"/>
        <v>35000</v>
      </c>
      <c r="CG116" s="56">
        <f t="shared" si="122"/>
        <v>35000</v>
      </c>
      <c r="CH116" s="56">
        <f t="shared" si="122"/>
        <v>35000</v>
      </c>
      <c r="CI116" s="56">
        <f t="shared" si="122"/>
        <v>35000</v>
      </c>
      <c r="CJ116" s="56">
        <f t="shared" si="117"/>
        <v>35000</v>
      </c>
      <c r="CK116" s="56">
        <f t="shared" si="125"/>
        <v>35000</v>
      </c>
      <c r="CL116" s="56">
        <f t="shared" si="127"/>
        <v>35000</v>
      </c>
      <c r="CM116" s="56">
        <f t="shared" si="135"/>
        <v>35000</v>
      </c>
      <c r="CN116" s="56">
        <f t="shared" si="139"/>
        <v>35000</v>
      </c>
      <c r="CO116" s="56">
        <f t="shared" si="144"/>
        <v>35000</v>
      </c>
      <c r="CP116" s="56">
        <f t="shared" si="149"/>
        <v>35000</v>
      </c>
      <c r="CQ116" s="56">
        <f t="shared" si="149"/>
        <v>35000</v>
      </c>
      <c r="CR116" s="56">
        <f t="shared" si="154"/>
        <v>35000</v>
      </c>
      <c r="CS116" s="56">
        <f t="shared" si="154"/>
        <v>35000</v>
      </c>
      <c r="CT116" s="56">
        <f t="shared" si="154"/>
        <v>35000</v>
      </c>
      <c r="CU116" s="56">
        <f t="shared" si="158"/>
        <v>35000</v>
      </c>
      <c r="CV116" s="56">
        <f t="shared" si="158"/>
        <v>35000</v>
      </c>
      <c r="CW116" s="56">
        <f t="shared" si="162"/>
        <v>35000</v>
      </c>
      <c r="CX116" s="56">
        <f t="shared" si="162"/>
        <v>35000</v>
      </c>
      <c r="CY116" s="56">
        <f t="shared" si="162"/>
        <v>35000</v>
      </c>
      <c r="CZ116" s="56">
        <f t="shared" si="166"/>
        <v>35000</v>
      </c>
      <c r="DA116" s="56">
        <f t="shared" si="171"/>
        <v>35000</v>
      </c>
      <c r="DB116" s="56">
        <f t="shared" si="176"/>
        <v>35000</v>
      </c>
      <c r="DC116" s="56">
        <f t="shared" si="176"/>
        <v>35000</v>
      </c>
      <c r="DD116" s="56">
        <f t="shared" si="191"/>
        <v>35000</v>
      </c>
      <c r="DE116" s="56">
        <f t="shared" si="191"/>
        <v>35000</v>
      </c>
      <c r="DF116" s="56">
        <f t="shared" ref="DF116:DF147" si="195">UP</f>
        <v>35000</v>
      </c>
      <c r="DG116" s="56"/>
      <c r="DH116" s="56"/>
      <c r="DI116" s="56"/>
      <c r="DJ116" s="56"/>
      <c r="DK116" s="56"/>
      <c r="DL116" s="56"/>
      <c r="DM116" s="56"/>
      <c r="DN116" s="56"/>
      <c r="DO116" s="56"/>
      <c r="DP116" s="56"/>
      <c r="DQ116" s="56"/>
      <c r="DR116" s="56"/>
      <c r="DS116" s="56"/>
      <c r="DT116" s="56"/>
      <c r="DU116" s="56"/>
      <c r="DV116" s="56"/>
      <c r="DW116" s="56"/>
      <c r="DX116" s="56"/>
      <c r="DY116" s="56"/>
      <c r="DZ116" s="56"/>
      <c r="EA116" s="56"/>
      <c r="EB116" s="56"/>
      <c r="EC116" s="56"/>
      <c r="ED116" s="56"/>
      <c r="EE116" s="56"/>
      <c r="EF116" s="56"/>
      <c r="EG116" s="56"/>
      <c r="EH116" s="56"/>
      <c r="EI116" s="56"/>
      <c r="EJ116" s="56"/>
      <c r="EK116" s="56"/>
      <c r="EL116" s="56"/>
      <c r="EM116" s="56"/>
      <c r="EN116" s="56"/>
      <c r="EO116" s="56"/>
      <c r="EP116" s="56"/>
      <c r="EQ116" s="56"/>
      <c r="ER116" s="56"/>
      <c r="ES116" s="56"/>
      <c r="ET116" s="56"/>
      <c r="EU116" s="56"/>
      <c r="EV116" s="56"/>
      <c r="EW116" s="56">
        <f t="shared" si="186"/>
        <v>30000</v>
      </c>
      <c r="EX116" s="56">
        <f t="shared" si="187"/>
        <v>30000</v>
      </c>
      <c r="EY116" s="56">
        <f t="shared" si="187"/>
        <v>30000</v>
      </c>
      <c r="EZ116" s="56">
        <f t="shared" si="180"/>
        <v>30000</v>
      </c>
      <c r="FA116" s="56">
        <f t="shared" si="180"/>
        <v>30000</v>
      </c>
      <c r="FB116" s="56"/>
      <c r="FC116" s="56"/>
      <c r="FD116" s="56"/>
      <c r="FE116" s="56"/>
      <c r="FF116" s="56"/>
      <c r="FG116" s="56"/>
      <c r="FH116" s="56"/>
      <c r="FI116" s="56"/>
      <c r="FJ116" s="56"/>
      <c r="FK116" s="56"/>
      <c r="FL116" s="56"/>
      <c r="FM116" s="56"/>
      <c r="FN116" s="56"/>
      <c r="FO116" s="56"/>
      <c r="FP116" s="56"/>
      <c r="FQ116" s="56"/>
      <c r="FR116" s="56"/>
      <c r="FS116" s="56"/>
      <c r="FT116" s="56">
        <f t="shared" si="181"/>
        <v>3000</v>
      </c>
      <c r="FU116" s="56">
        <f t="shared" si="181"/>
        <v>3000</v>
      </c>
      <c r="FV116" s="56">
        <f t="shared" si="181"/>
        <v>3000</v>
      </c>
      <c r="FW116" s="56">
        <f t="shared" si="181"/>
        <v>3000</v>
      </c>
      <c r="FX116" s="56">
        <f t="shared" si="178"/>
        <v>3000</v>
      </c>
      <c r="FY116" s="56">
        <f t="shared" si="178"/>
        <v>3000</v>
      </c>
      <c r="FZ116" s="56">
        <f t="shared" si="178"/>
        <v>3000</v>
      </c>
      <c r="GA116" s="56">
        <f t="shared" si="159"/>
        <v>3000</v>
      </c>
      <c r="GB116" s="56">
        <f t="shared" si="159"/>
        <v>3000</v>
      </c>
      <c r="GC116" s="56">
        <f t="shared" si="156"/>
        <v>3000</v>
      </c>
      <c r="GD116" s="56">
        <f t="shared" si="145"/>
        <v>3000</v>
      </c>
      <c r="GE116" s="56">
        <f t="shared" si="140"/>
        <v>3000</v>
      </c>
      <c r="GF116" s="56">
        <f t="shared" si="140"/>
        <v>3000</v>
      </c>
      <c r="GG116" s="56">
        <f t="shared" si="136"/>
        <v>3000</v>
      </c>
      <c r="GH116" s="56">
        <f t="shared" si="136"/>
        <v>3000</v>
      </c>
      <c r="GI116" s="56">
        <f t="shared" si="128"/>
        <v>3000</v>
      </c>
      <c r="GJ116" s="56">
        <f t="shared" ref="GJ116:GJ129" si="196">AS</f>
        <v>4000</v>
      </c>
      <c r="GK116" s="56">
        <f t="shared" si="188"/>
        <v>4000</v>
      </c>
      <c r="GL116" s="56">
        <f t="shared" si="183"/>
        <v>4000</v>
      </c>
      <c r="GM116" s="56">
        <f t="shared" si="183"/>
        <v>4000</v>
      </c>
      <c r="GN116" s="56">
        <f t="shared" si="183"/>
        <v>4000</v>
      </c>
      <c r="GO116" s="56">
        <f t="shared" si="179"/>
        <v>4000</v>
      </c>
      <c r="GP116" s="56">
        <f t="shared" si="172"/>
        <v>4000</v>
      </c>
      <c r="GQ116" s="56">
        <f t="shared" si="164"/>
        <v>4000</v>
      </c>
      <c r="GR116" s="56">
        <f t="shared" si="164"/>
        <v>4000</v>
      </c>
      <c r="GS116" s="56">
        <f t="shared" si="164"/>
        <v>4000</v>
      </c>
      <c r="GT116" s="56">
        <f t="shared" ref="GT116:GU120" si="197">AR</f>
        <v>3000</v>
      </c>
      <c r="GU116" s="56">
        <f t="shared" si="197"/>
        <v>3000</v>
      </c>
      <c r="GV116" s="56">
        <f>AR</f>
        <v>3000</v>
      </c>
      <c r="GW116" s="56">
        <f t="shared" si="131"/>
        <v>3000</v>
      </c>
      <c r="GX116" s="56"/>
      <c r="GY116" s="56"/>
      <c r="GZ116" s="56"/>
      <c r="HA116" s="56"/>
      <c r="HB116" s="56"/>
      <c r="HC116" s="56"/>
      <c r="HD116" s="56"/>
      <c r="HE116" s="56"/>
      <c r="HF116" s="56"/>
      <c r="HG116" s="56"/>
      <c r="HH116" s="56"/>
      <c r="HI116" s="56"/>
      <c r="HJ116" s="56"/>
      <c r="HK116" s="56"/>
      <c r="HL116" s="56"/>
      <c r="HM116" s="56"/>
      <c r="HN116" s="56"/>
      <c r="HO116" s="56"/>
      <c r="HP116" s="56"/>
      <c r="HQ116" s="56"/>
      <c r="HR116" s="56"/>
      <c r="HS116" s="56"/>
      <c r="HT116" s="56"/>
      <c r="HU116" s="56"/>
      <c r="HV116" s="56"/>
      <c r="HW116" s="56"/>
      <c r="HX116" s="56"/>
      <c r="HY116" s="56"/>
    </row>
    <row r="117" spans="1:233" ht="1.5" customHeight="1">
      <c r="A117" s="56"/>
      <c r="B117" s="56"/>
      <c r="C117" s="56"/>
      <c r="D117" s="56"/>
      <c r="E117" s="56"/>
      <c r="F117" s="56"/>
      <c r="G117" s="56"/>
      <c r="H117" s="56"/>
      <c r="I117" s="56"/>
      <c r="J117" s="56"/>
      <c r="K117" s="56"/>
      <c r="L117" s="56"/>
      <c r="M117" s="56"/>
      <c r="N117" s="56"/>
      <c r="O117" s="56"/>
      <c r="P117" s="56"/>
      <c r="Q117" s="56"/>
      <c r="R117" s="56"/>
      <c r="S117" s="56"/>
      <c r="T117" s="56"/>
      <c r="U117" s="56"/>
      <c r="V117" s="56"/>
      <c r="W117" s="56"/>
      <c r="X117" s="56"/>
      <c r="Y117" s="56"/>
      <c r="Z117" s="56"/>
      <c r="AA117" s="56"/>
      <c r="AB117" s="56"/>
      <c r="AC117" s="56"/>
      <c r="AD117" s="56"/>
      <c r="AE117" s="56"/>
      <c r="AF117" s="56"/>
      <c r="AG117" s="56"/>
      <c r="AH117" s="56">
        <f t="shared" si="192"/>
        <v>29000</v>
      </c>
      <c r="AI117" s="56">
        <f t="shared" si="193"/>
        <v>29000</v>
      </c>
      <c r="AJ117" s="56">
        <f t="shared" si="189"/>
        <v>29000</v>
      </c>
      <c r="AK117" s="56">
        <f t="shared" si="189"/>
        <v>29000</v>
      </c>
      <c r="AL117" s="56"/>
      <c r="AM117" s="56"/>
      <c r="AN117" s="56"/>
      <c r="AO117" s="56">
        <f t="shared" ref="AO117:AR136" si="198">RJ</f>
        <v>29000</v>
      </c>
      <c r="AP117" s="56">
        <f t="shared" si="198"/>
        <v>29000</v>
      </c>
      <c r="AQ117" s="56">
        <f t="shared" si="198"/>
        <v>29000</v>
      </c>
      <c r="AR117" s="56">
        <f t="shared" si="198"/>
        <v>29000</v>
      </c>
      <c r="AS117" s="56">
        <f t="shared" si="194"/>
        <v>29000</v>
      </c>
      <c r="AT117" s="56">
        <f t="shared" si="194"/>
        <v>29000</v>
      </c>
      <c r="AU117" s="56">
        <f t="shared" si="173"/>
        <v>29000</v>
      </c>
      <c r="AV117" s="56">
        <f t="shared" si="165"/>
        <v>29000</v>
      </c>
      <c r="AW117" s="56">
        <f t="shared" si="152"/>
        <v>29000</v>
      </c>
      <c r="AX117" s="56">
        <f t="shared" si="152"/>
        <v>29000</v>
      </c>
      <c r="AY117" s="56">
        <f t="shared" si="146"/>
        <v>29000</v>
      </c>
      <c r="AZ117" s="56">
        <f t="shared" si="146"/>
        <v>29000</v>
      </c>
      <c r="BA117" s="56">
        <f t="shared" si="138"/>
        <v>29000</v>
      </c>
      <c r="BB117" s="56">
        <f t="shared" si="130"/>
        <v>29000</v>
      </c>
      <c r="BC117" s="56">
        <f t="shared" si="129"/>
        <v>29000</v>
      </c>
      <c r="BD117" s="56">
        <f t="shared" si="107"/>
        <v>29000</v>
      </c>
      <c r="BE117" s="56">
        <f t="shared" si="104"/>
        <v>29000</v>
      </c>
      <c r="BF117" s="56">
        <f t="shared" si="185"/>
        <v>29000</v>
      </c>
      <c r="BG117" s="56">
        <f t="shared" si="185"/>
        <v>29000</v>
      </c>
      <c r="BH117" s="56">
        <f t="shared" si="185"/>
        <v>29000</v>
      </c>
      <c r="BI117" s="56">
        <f t="shared" si="185"/>
        <v>29000</v>
      </c>
      <c r="BJ117" s="56">
        <f t="shared" si="185"/>
        <v>29000</v>
      </c>
      <c r="BK117" s="56">
        <f t="shared" si="185"/>
        <v>29000</v>
      </c>
      <c r="BL117" s="56">
        <f t="shared" si="132"/>
        <v>29000</v>
      </c>
      <c r="BM117" s="56">
        <f t="shared" si="133"/>
        <v>29000</v>
      </c>
      <c r="BN117" s="56">
        <f t="shared" si="133"/>
        <v>29000</v>
      </c>
      <c r="BO117" s="56">
        <f t="shared" si="134"/>
        <v>29000</v>
      </c>
      <c r="BP117" s="56">
        <f t="shared" si="134"/>
        <v>29000</v>
      </c>
      <c r="BQ117" s="56">
        <f t="shared" si="147"/>
        <v>29000</v>
      </c>
      <c r="BR117" s="56">
        <f t="shared" si="161"/>
        <v>29000</v>
      </c>
      <c r="BS117" s="56">
        <f t="shared" si="167"/>
        <v>29000</v>
      </c>
      <c r="BT117" s="56">
        <f t="shared" si="174"/>
        <v>29000</v>
      </c>
      <c r="BU117" s="56">
        <f t="shared" si="168"/>
        <v>13000</v>
      </c>
      <c r="BV117" s="56">
        <f t="shared" si="168"/>
        <v>13000</v>
      </c>
      <c r="BW117" s="56">
        <f t="shared" si="190"/>
        <v>29000</v>
      </c>
      <c r="BX117" s="56">
        <f t="shared" si="190"/>
        <v>29000</v>
      </c>
      <c r="BY117" s="56">
        <f t="shared" si="190"/>
        <v>29000</v>
      </c>
      <c r="BZ117" s="56">
        <f t="shared" si="190"/>
        <v>29000</v>
      </c>
      <c r="CA117" s="56">
        <f t="shared" si="169"/>
        <v>13000</v>
      </c>
      <c r="CB117" s="56">
        <f t="shared" si="175"/>
        <v>13000</v>
      </c>
      <c r="CC117" s="56">
        <f>HR</f>
        <v>13000</v>
      </c>
      <c r="CD117" s="56">
        <f t="shared" si="99"/>
        <v>35000</v>
      </c>
      <c r="CE117" s="56">
        <f t="shared" si="102"/>
        <v>35000</v>
      </c>
      <c r="CF117" s="56">
        <f t="shared" si="99"/>
        <v>35000</v>
      </c>
      <c r="CG117" s="56">
        <f t="shared" si="122"/>
        <v>35000</v>
      </c>
      <c r="CH117" s="56">
        <f t="shared" si="122"/>
        <v>35000</v>
      </c>
      <c r="CI117" s="56">
        <f t="shared" si="122"/>
        <v>35000</v>
      </c>
      <c r="CJ117" s="56">
        <f t="shared" si="117"/>
        <v>35000</v>
      </c>
      <c r="CK117" s="56">
        <f t="shared" si="125"/>
        <v>35000</v>
      </c>
      <c r="CL117" s="56">
        <f t="shared" si="127"/>
        <v>35000</v>
      </c>
      <c r="CM117" s="56">
        <f t="shared" si="135"/>
        <v>35000</v>
      </c>
      <c r="CN117" s="56">
        <f t="shared" si="139"/>
        <v>35000</v>
      </c>
      <c r="CO117" s="56">
        <f t="shared" si="144"/>
        <v>35000</v>
      </c>
      <c r="CP117" s="56">
        <f t="shared" si="149"/>
        <v>35000</v>
      </c>
      <c r="CQ117" s="56">
        <f t="shared" si="149"/>
        <v>35000</v>
      </c>
      <c r="CR117" s="56">
        <f t="shared" si="154"/>
        <v>35000</v>
      </c>
      <c r="CS117" s="56">
        <f t="shared" si="154"/>
        <v>35000</v>
      </c>
      <c r="CT117" s="56">
        <f t="shared" si="154"/>
        <v>35000</v>
      </c>
      <c r="CU117" s="56">
        <f t="shared" si="158"/>
        <v>35000</v>
      </c>
      <c r="CV117" s="56">
        <f t="shared" si="158"/>
        <v>35000</v>
      </c>
      <c r="CW117" s="56">
        <f t="shared" si="162"/>
        <v>35000</v>
      </c>
      <c r="CX117" s="56">
        <f t="shared" si="162"/>
        <v>35000</v>
      </c>
      <c r="CY117" s="56">
        <f t="shared" si="162"/>
        <v>35000</v>
      </c>
      <c r="CZ117" s="56">
        <f t="shared" si="166"/>
        <v>35000</v>
      </c>
      <c r="DA117" s="56">
        <f t="shared" si="171"/>
        <v>35000</v>
      </c>
      <c r="DB117" s="56">
        <f t="shared" si="176"/>
        <v>35000</v>
      </c>
      <c r="DC117" s="56">
        <f t="shared" si="176"/>
        <v>35000</v>
      </c>
      <c r="DD117" s="56">
        <f t="shared" si="191"/>
        <v>35000</v>
      </c>
      <c r="DE117" s="56">
        <f t="shared" si="191"/>
        <v>35000</v>
      </c>
      <c r="DF117" s="56">
        <f t="shared" si="195"/>
        <v>35000</v>
      </c>
      <c r="DG117" s="56">
        <f t="shared" ref="DG117:DI147" si="199">UP</f>
        <v>35000</v>
      </c>
      <c r="DH117" s="56">
        <f t="shared" si="199"/>
        <v>35000</v>
      </c>
      <c r="DI117" s="56">
        <f t="shared" si="199"/>
        <v>35000</v>
      </c>
      <c r="DJ117" s="56"/>
      <c r="DK117" s="56"/>
      <c r="DL117" s="56"/>
      <c r="DM117" s="56"/>
      <c r="DN117" s="56"/>
      <c r="DO117" s="56"/>
      <c r="DP117" s="56"/>
      <c r="DQ117" s="56"/>
      <c r="DR117" s="56"/>
      <c r="DS117" s="56"/>
      <c r="DT117" s="56"/>
      <c r="DU117" s="56"/>
      <c r="DV117" s="56"/>
      <c r="DW117" s="56"/>
      <c r="DX117" s="56"/>
      <c r="DY117" s="56"/>
      <c r="DZ117" s="56"/>
      <c r="EA117" s="56"/>
      <c r="EB117" s="56"/>
      <c r="EC117" s="56"/>
      <c r="ED117" s="56"/>
      <c r="EE117" s="56"/>
      <c r="EF117" s="56"/>
      <c r="EG117" s="56"/>
      <c r="EH117" s="56"/>
      <c r="EI117" s="56"/>
      <c r="EJ117" s="56"/>
      <c r="EK117" s="56"/>
      <c r="EL117" s="56"/>
      <c r="EM117" s="56"/>
      <c r="EN117" s="56"/>
      <c r="EO117" s="56"/>
      <c r="EP117" s="56"/>
      <c r="EQ117" s="56"/>
      <c r="ER117" s="56"/>
      <c r="ES117" s="56"/>
      <c r="ET117" s="56"/>
      <c r="EU117" s="56"/>
      <c r="EV117" s="56"/>
      <c r="EW117" s="56">
        <f t="shared" ref="EV117:EW122" si="200">SK</f>
        <v>30000</v>
      </c>
      <c r="EX117" s="56">
        <f t="shared" si="187"/>
        <v>30000</v>
      </c>
      <c r="EY117" s="56">
        <f t="shared" si="187"/>
        <v>30000</v>
      </c>
      <c r="EZ117" s="56">
        <f t="shared" si="180"/>
        <v>30000</v>
      </c>
      <c r="FA117" s="56">
        <f t="shared" si="180"/>
        <v>30000</v>
      </c>
      <c r="FB117" s="56"/>
      <c r="FC117" s="56"/>
      <c r="FD117" s="56"/>
      <c r="FE117" s="56"/>
      <c r="FF117" s="56"/>
      <c r="FG117" s="56"/>
      <c r="FH117" s="56"/>
      <c r="FI117" s="56"/>
      <c r="FJ117" s="56"/>
      <c r="FK117" s="56"/>
      <c r="FL117" s="56"/>
      <c r="FM117" s="56"/>
      <c r="FN117" s="56"/>
      <c r="FO117" s="56"/>
      <c r="FP117" s="56"/>
      <c r="FQ117" s="56"/>
      <c r="FR117" s="56"/>
      <c r="FS117" s="56"/>
      <c r="FT117" s="56"/>
      <c r="FU117" s="56"/>
      <c r="FV117" s="56"/>
      <c r="FW117" s="56">
        <f t="shared" si="182"/>
        <v>3000</v>
      </c>
      <c r="FX117" s="56">
        <f t="shared" si="178"/>
        <v>3000</v>
      </c>
      <c r="FY117" s="56">
        <f t="shared" si="178"/>
        <v>3000</v>
      </c>
      <c r="FZ117" s="56">
        <f t="shared" si="178"/>
        <v>3000</v>
      </c>
      <c r="GA117" s="56">
        <f t="shared" si="159"/>
        <v>3000</v>
      </c>
      <c r="GB117" s="56">
        <f t="shared" si="159"/>
        <v>3000</v>
      </c>
      <c r="GC117" s="56">
        <f t="shared" si="156"/>
        <v>3000</v>
      </c>
      <c r="GD117" s="56">
        <f t="shared" si="145"/>
        <v>3000</v>
      </c>
      <c r="GE117" s="56">
        <f t="shared" si="140"/>
        <v>3000</v>
      </c>
      <c r="GF117" s="56">
        <f t="shared" si="140"/>
        <v>3000</v>
      </c>
      <c r="GG117" s="56">
        <f t="shared" si="136"/>
        <v>3000</v>
      </c>
      <c r="GH117" s="56">
        <f t="shared" si="136"/>
        <v>3000</v>
      </c>
      <c r="GI117" s="56">
        <f t="shared" si="136"/>
        <v>3000</v>
      </c>
      <c r="GJ117" s="56">
        <f t="shared" si="196"/>
        <v>4000</v>
      </c>
      <c r="GK117" s="56">
        <f t="shared" si="188"/>
        <v>4000</v>
      </c>
      <c r="GL117" s="56">
        <f t="shared" si="183"/>
        <v>4000</v>
      </c>
      <c r="GM117" s="56">
        <f t="shared" si="183"/>
        <v>4000</v>
      </c>
      <c r="GN117" s="56">
        <f t="shared" si="183"/>
        <v>4000</v>
      </c>
      <c r="GO117" s="56">
        <f t="shared" si="179"/>
        <v>4000</v>
      </c>
      <c r="GP117" s="56">
        <f t="shared" si="172"/>
        <v>4000</v>
      </c>
      <c r="GQ117" s="56">
        <f t="shared" si="164"/>
        <v>4000</v>
      </c>
      <c r="GR117" s="56">
        <f t="shared" si="164"/>
        <v>4000</v>
      </c>
      <c r="GS117" s="56">
        <f t="shared" si="164"/>
        <v>4000</v>
      </c>
      <c r="GT117" s="56">
        <f t="shared" si="197"/>
        <v>3000</v>
      </c>
      <c r="GU117" s="56">
        <f t="shared" si="197"/>
        <v>3000</v>
      </c>
      <c r="GV117" s="56">
        <f>AR</f>
        <v>3000</v>
      </c>
      <c r="GW117" s="56"/>
      <c r="GX117" s="56"/>
      <c r="GY117" s="56"/>
      <c r="GZ117" s="56"/>
      <c r="HA117" s="56"/>
      <c r="HB117" s="56"/>
      <c r="HC117" s="56"/>
      <c r="HD117" s="56"/>
      <c r="HE117" s="56"/>
      <c r="HF117" s="56"/>
      <c r="HG117" s="56"/>
      <c r="HH117" s="56"/>
      <c r="HI117" s="56"/>
      <c r="HJ117" s="56"/>
      <c r="HK117" s="56"/>
      <c r="HL117" s="56"/>
      <c r="HM117" s="56"/>
      <c r="HN117" s="56"/>
      <c r="HO117" s="56"/>
      <c r="HP117" s="56"/>
      <c r="HQ117" s="56"/>
      <c r="HR117" s="56"/>
      <c r="HS117" s="56"/>
      <c r="HT117" s="56"/>
      <c r="HU117" s="56"/>
      <c r="HV117" s="56"/>
      <c r="HW117" s="56"/>
      <c r="HX117" s="56"/>
      <c r="HY117" s="56"/>
    </row>
    <row r="118" spans="1:233" ht="1.5" customHeight="1">
      <c r="A118" s="56"/>
      <c r="B118" s="56"/>
      <c r="C118" s="56"/>
      <c r="D118" s="56"/>
      <c r="E118" s="56"/>
      <c r="F118" s="56"/>
      <c r="G118" s="56"/>
      <c r="H118" s="56"/>
      <c r="I118" s="56"/>
      <c r="J118" s="56"/>
      <c r="K118" s="56"/>
      <c r="L118" s="56"/>
      <c r="M118" s="56"/>
      <c r="N118" s="56"/>
      <c r="O118" s="56"/>
      <c r="P118" s="56"/>
      <c r="Q118" s="56"/>
      <c r="R118" s="56"/>
      <c r="S118" s="56"/>
      <c r="T118" s="56"/>
      <c r="U118" s="56"/>
      <c r="V118" s="56"/>
      <c r="W118" s="56"/>
      <c r="X118" s="56"/>
      <c r="Y118" s="56"/>
      <c r="Z118" s="56"/>
      <c r="AA118" s="56"/>
      <c r="AB118" s="56"/>
      <c r="AC118" s="56"/>
      <c r="AD118" s="56"/>
      <c r="AE118" s="56"/>
      <c r="AF118" s="56"/>
      <c r="AG118" s="56"/>
      <c r="AH118" s="56">
        <f t="shared" si="192"/>
        <v>29000</v>
      </c>
      <c r="AI118" s="56">
        <f t="shared" si="193"/>
        <v>29000</v>
      </c>
      <c r="AJ118" s="56">
        <f t="shared" si="189"/>
        <v>29000</v>
      </c>
      <c r="AK118" s="56">
        <f t="shared" si="189"/>
        <v>29000</v>
      </c>
      <c r="AL118" s="56">
        <f t="shared" ref="AL118:AN145" si="201">RJ</f>
        <v>29000</v>
      </c>
      <c r="AM118" s="56">
        <f t="shared" si="201"/>
        <v>29000</v>
      </c>
      <c r="AN118" s="56">
        <f t="shared" si="201"/>
        <v>29000</v>
      </c>
      <c r="AO118" s="56">
        <f t="shared" si="198"/>
        <v>29000</v>
      </c>
      <c r="AP118" s="56">
        <f t="shared" si="198"/>
        <v>29000</v>
      </c>
      <c r="AQ118" s="56">
        <f t="shared" si="198"/>
        <v>29000</v>
      </c>
      <c r="AR118" s="56">
        <f t="shared" si="198"/>
        <v>29000</v>
      </c>
      <c r="AS118" s="56">
        <f t="shared" si="194"/>
        <v>29000</v>
      </c>
      <c r="AT118" s="56">
        <f t="shared" si="194"/>
        <v>29000</v>
      </c>
      <c r="AU118" s="56">
        <f t="shared" si="173"/>
        <v>29000</v>
      </c>
      <c r="AV118" s="56">
        <f t="shared" si="165"/>
        <v>29000</v>
      </c>
      <c r="AW118" s="56">
        <f t="shared" si="152"/>
        <v>29000</v>
      </c>
      <c r="AX118" s="56">
        <f t="shared" si="152"/>
        <v>29000</v>
      </c>
      <c r="AY118" s="56">
        <f t="shared" si="146"/>
        <v>29000</v>
      </c>
      <c r="AZ118" s="56">
        <f t="shared" si="146"/>
        <v>29000</v>
      </c>
      <c r="BA118" s="56">
        <f t="shared" si="138"/>
        <v>29000</v>
      </c>
      <c r="BB118" s="56">
        <f t="shared" si="130"/>
        <v>29000</v>
      </c>
      <c r="BC118" s="56">
        <f t="shared" si="129"/>
        <v>29000</v>
      </c>
      <c r="BD118" s="56">
        <f t="shared" si="107"/>
        <v>29000</v>
      </c>
      <c r="BE118" s="56">
        <f t="shared" si="104"/>
        <v>29000</v>
      </c>
      <c r="BF118" s="56">
        <f t="shared" si="185"/>
        <v>29000</v>
      </c>
      <c r="BG118" s="56">
        <f t="shared" si="185"/>
        <v>29000</v>
      </c>
      <c r="BH118" s="56">
        <f t="shared" si="185"/>
        <v>29000</v>
      </c>
      <c r="BI118" s="56">
        <f t="shared" si="185"/>
        <v>29000</v>
      </c>
      <c r="BJ118" s="56">
        <f t="shared" si="185"/>
        <v>29000</v>
      </c>
      <c r="BK118" s="56">
        <f t="shared" si="185"/>
        <v>29000</v>
      </c>
      <c r="BL118" s="56">
        <f t="shared" si="132"/>
        <v>29000</v>
      </c>
      <c r="BM118" s="56">
        <f t="shared" si="133"/>
        <v>29000</v>
      </c>
      <c r="BN118" s="56">
        <f t="shared" si="133"/>
        <v>29000</v>
      </c>
      <c r="BO118" s="56">
        <f t="shared" si="134"/>
        <v>29000</v>
      </c>
      <c r="BP118" s="56">
        <f t="shared" si="134"/>
        <v>29000</v>
      </c>
      <c r="BQ118" s="56">
        <f t="shared" si="147"/>
        <v>29000</v>
      </c>
      <c r="BR118" s="56">
        <f t="shared" si="161"/>
        <v>29000</v>
      </c>
      <c r="BS118" s="56">
        <f t="shared" si="167"/>
        <v>29000</v>
      </c>
      <c r="BT118" s="56">
        <f t="shared" si="174"/>
        <v>29000</v>
      </c>
      <c r="BU118" s="56">
        <f t="shared" ref="BU118:BV137" si="202">RJ</f>
        <v>29000</v>
      </c>
      <c r="BV118" s="56">
        <f t="shared" si="202"/>
        <v>29000</v>
      </c>
      <c r="BW118" s="56">
        <f t="shared" si="190"/>
        <v>29000</v>
      </c>
      <c r="BX118" s="56">
        <f t="shared" si="190"/>
        <v>29000</v>
      </c>
      <c r="BY118" s="56">
        <f t="shared" si="190"/>
        <v>29000</v>
      </c>
      <c r="BZ118" s="56">
        <f t="shared" si="190"/>
        <v>29000</v>
      </c>
      <c r="CA118" s="56">
        <f t="shared" si="169"/>
        <v>13000</v>
      </c>
      <c r="CB118" s="56">
        <f t="shared" ref="CB118:CD119" si="203">UP</f>
        <v>35000</v>
      </c>
      <c r="CC118" s="56">
        <f t="shared" si="203"/>
        <v>35000</v>
      </c>
      <c r="CD118" s="56">
        <f t="shared" si="203"/>
        <v>35000</v>
      </c>
      <c r="CE118" s="56">
        <f t="shared" si="102"/>
        <v>35000</v>
      </c>
      <c r="CF118" s="56">
        <f t="shared" si="99"/>
        <v>35000</v>
      </c>
      <c r="CG118" s="56">
        <f t="shared" si="122"/>
        <v>35000</v>
      </c>
      <c r="CH118" s="56">
        <f t="shared" si="122"/>
        <v>35000</v>
      </c>
      <c r="CI118" s="56">
        <f t="shared" si="122"/>
        <v>35000</v>
      </c>
      <c r="CJ118" s="56">
        <f t="shared" si="117"/>
        <v>35000</v>
      </c>
      <c r="CK118" s="56">
        <f t="shared" si="125"/>
        <v>35000</v>
      </c>
      <c r="CL118" s="56">
        <f t="shared" si="127"/>
        <v>35000</v>
      </c>
      <c r="CM118" s="56">
        <f t="shared" si="135"/>
        <v>35000</v>
      </c>
      <c r="CN118" s="56">
        <f t="shared" si="139"/>
        <v>35000</v>
      </c>
      <c r="CO118" s="56">
        <f t="shared" si="144"/>
        <v>35000</v>
      </c>
      <c r="CP118" s="56">
        <f t="shared" si="149"/>
        <v>35000</v>
      </c>
      <c r="CQ118" s="56">
        <f t="shared" si="149"/>
        <v>35000</v>
      </c>
      <c r="CR118" s="56">
        <f t="shared" si="154"/>
        <v>35000</v>
      </c>
      <c r="CS118" s="56">
        <f t="shared" si="154"/>
        <v>35000</v>
      </c>
      <c r="CT118" s="56">
        <f t="shared" si="154"/>
        <v>35000</v>
      </c>
      <c r="CU118" s="56">
        <f t="shared" si="158"/>
        <v>35000</v>
      </c>
      <c r="CV118" s="56">
        <f t="shared" si="158"/>
        <v>35000</v>
      </c>
      <c r="CW118" s="56">
        <f t="shared" si="162"/>
        <v>35000</v>
      </c>
      <c r="CX118" s="56">
        <f t="shared" si="162"/>
        <v>35000</v>
      </c>
      <c r="CY118" s="56">
        <f t="shared" si="162"/>
        <v>35000</v>
      </c>
      <c r="CZ118" s="56">
        <f t="shared" si="166"/>
        <v>35000</v>
      </c>
      <c r="DA118" s="56">
        <f t="shared" si="171"/>
        <v>35000</v>
      </c>
      <c r="DB118" s="56">
        <f t="shared" si="176"/>
        <v>35000</v>
      </c>
      <c r="DC118" s="56">
        <f t="shared" si="176"/>
        <v>35000</v>
      </c>
      <c r="DD118" s="56">
        <f t="shared" si="191"/>
        <v>35000</v>
      </c>
      <c r="DE118" s="56">
        <f t="shared" si="191"/>
        <v>35000</v>
      </c>
      <c r="DF118" s="56">
        <f t="shared" si="195"/>
        <v>35000</v>
      </c>
      <c r="DG118" s="56">
        <f t="shared" si="199"/>
        <v>35000</v>
      </c>
      <c r="DH118" s="56">
        <f t="shared" si="199"/>
        <v>35000</v>
      </c>
      <c r="DI118" s="56">
        <f t="shared" si="199"/>
        <v>35000</v>
      </c>
      <c r="DJ118" s="56">
        <f t="shared" ref="DJ118:DJ150" si="204">UP</f>
        <v>35000</v>
      </c>
      <c r="DK118" s="56"/>
      <c r="DL118" s="56"/>
      <c r="DM118" s="56"/>
      <c r="DN118" s="56"/>
      <c r="DO118" s="56"/>
      <c r="DP118" s="56"/>
      <c r="DQ118" s="56"/>
      <c r="DR118" s="56"/>
      <c r="DS118" s="56"/>
      <c r="DT118" s="56"/>
      <c r="DU118" s="56"/>
      <c r="DV118" s="56"/>
      <c r="DW118" s="56"/>
      <c r="DX118" s="56"/>
      <c r="DY118" s="56"/>
      <c r="DZ118" s="56"/>
      <c r="EA118" s="56"/>
      <c r="EB118" s="56"/>
      <c r="EC118" s="56"/>
      <c r="ED118" s="56"/>
      <c r="EE118" s="56"/>
      <c r="EF118" s="56"/>
      <c r="EG118" s="56"/>
      <c r="EH118" s="56"/>
      <c r="EI118" s="56"/>
      <c r="EJ118" s="56"/>
      <c r="EK118" s="56"/>
      <c r="EL118" s="56"/>
      <c r="EM118" s="56"/>
      <c r="EN118" s="56"/>
      <c r="EO118" s="56"/>
      <c r="EP118" s="56"/>
      <c r="EQ118" s="56"/>
      <c r="ER118" s="56"/>
      <c r="ES118" s="56"/>
      <c r="ET118" s="56"/>
      <c r="EU118" s="56"/>
      <c r="EV118" s="56"/>
      <c r="EW118" s="56">
        <f t="shared" si="200"/>
        <v>30000</v>
      </c>
      <c r="EX118" s="56">
        <f t="shared" si="187"/>
        <v>30000</v>
      </c>
      <c r="EY118" s="56">
        <f t="shared" si="187"/>
        <v>30000</v>
      </c>
      <c r="EZ118" s="56">
        <f t="shared" si="180"/>
        <v>30000</v>
      </c>
      <c r="FA118" s="56">
        <f t="shared" si="180"/>
        <v>30000</v>
      </c>
      <c r="FB118" s="56"/>
      <c r="FC118" s="56"/>
      <c r="FD118" s="56"/>
      <c r="FE118" s="56"/>
      <c r="FF118" s="56"/>
      <c r="FG118" s="56"/>
      <c r="FH118" s="56"/>
      <c r="FI118" s="56"/>
      <c r="FJ118" s="56"/>
      <c r="FK118" s="56"/>
      <c r="FL118" s="56"/>
      <c r="FM118" s="56"/>
      <c r="FN118" s="56"/>
      <c r="FO118" s="56"/>
      <c r="FP118" s="56"/>
      <c r="FQ118" s="56"/>
      <c r="FR118" s="56"/>
      <c r="FS118" s="56"/>
      <c r="FT118" s="56"/>
      <c r="FU118" s="56"/>
      <c r="FV118" s="56"/>
      <c r="FW118" s="56">
        <f t="shared" si="182"/>
        <v>3000</v>
      </c>
      <c r="FX118" s="56">
        <f t="shared" si="178"/>
        <v>3000</v>
      </c>
      <c r="FY118" s="56">
        <f t="shared" si="178"/>
        <v>3000</v>
      </c>
      <c r="FZ118" s="56">
        <f t="shared" si="178"/>
        <v>3000</v>
      </c>
      <c r="GA118" s="56">
        <f t="shared" si="159"/>
        <v>3000</v>
      </c>
      <c r="GB118" s="56">
        <f t="shared" si="159"/>
        <v>3000</v>
      </c>
      <c r="GC118" s="56">
        <f t="shared" si="156"/>
        <v>3000</v>
      </c>
      <c r="GD118" s="56">
        <f t="shared" si="145"/>
        <v>3000</v>
      </c>
      <c r="GE118" s="56">
        <f t="shared" si="140"/>
        <v>3000</v>
      </c>
      <c r="GF118" s="56">
        <f t="shared" si="140"/>
        <v>3000</v>
      </c>
      <c r="GG118" s="56">
        <f t="shared" si="136"/>
        <v>3000</v>
      </c>
      <c r="GH118" s="56">
        <f t="shared" si="136"/>
        <v>3000</v>
      </c>
      <c r="GI118" s="56">
        <f t="shared" ref="GI118:GI132" si="205">AS</f>
        <v>4000</v>
      </c>
      <c r="GJ118" s="56">
        <f t="shared" si="196"/>
        <v>4000</v>
      </c>
      <c r="GK118" s="56">
        <f t="shared" si="188"/>
        <v>4000</v>
      </c>
      <c r="GL118" s="56">
        <f t="shared" si="183"/>
        <v>4000</v>
      </c>
      <c r="GM118" s="56">
        <f t="shared" si="183"/>
        <v>4000</v>
      </c>
      <c r="GN118" s="56">
        <f t="shared" si="183"/>
        <v>4000</v>
      </c>
      <c r="GO118" s="56">
        <f t="shared" si="179"/>
        <v>4000</v>
      </c>
      <c r="GP118" s="56">
        <f t="shared" si="172"/>
        <v>4000</v>
      </c>
      <c r="GQ118" s="56">
        <f>AS</f>
        <v>4000</v>
      </c>
      <c r="GR118" s="56">
        <f t="shared" si="164"/>
        <v>4000</v>
      </c>
      <c r="GS118" s="56">
        <f>AR</f>
        <v>3000</v>
      </c>
      <c r="GT118" s="56">
        <f t="shared" si="197"/>
        <v>3000</v>
      </c>
      <c r="GU118" s="56">
        <f t="shared" si="197"/>
        <v>3000</v>
      </c>
      <c r="GV118" s="56"/>
      <c r="GW118" s="56"/>
      <c r="GX118" s="56"/>
      <c r="GY118" s="56"/>
      <c r="GZ118" s="56"/>
      <c r="HA118" s="56"/>
      <c r="HB118" s="56"/>
      <c r="HC118" s="56"/>
      <c r="HD118" s="56"/>
      <c r="HE118" s="56"/>
      <c r="HF118" s="56"/>
      <c r="HG118" s="56"/>
      <c r="HH118" s="56"/>
      <c r="HI118" s="56"/>
      <c r="HJ118" s="56"/>
      <c r="HK118" s="56"/>
      <c r="HL118" s="56"/>
      <c r="HM118" s="56"/>
      <c r="HN118" s="56"/>
      <c r="HO118" s="56"/>
      <c r="HP118" s="56"/>
      <c r="HQ118" s="56"/>
      <c r="HR118" s="56"/>
      <c r="HS118" s="56"/>
      <c r="HT118" s="56"/>
      <c r="HU118" s="56"/>
      <c r="HV118" s="56"/>
      <c r="HW118" s="56"/>
      <c r="HX118" s="56"/>
      <c r="HY118" s="56"/>
    </row>
    <row r="119" spans="1:233" ht="1.5" customHeight="1">
      <c r="A119" s="56"/>
      <c r="B119" s="56"/>
      <c r="C119" s="56"/>
      <c r="D119" s="56"/>
      <c r="E119" s="56"/>
      <c r="F119" s="56"/>
      <c r="G119" s="56"/>
      <c r="H119" s="56"/>
      <c r="I119" s="56"/>
      <c r="J119" s="56"/>
      <c r="K119" s="56"/>
      <c r="L119" s="56"/>
      <c r="M119" s="56"/>
      <c r="N119" s="56"/>
      <c r="O119" s="56"/>
      <c r="P119" s="56"/>
      <c r="Q119" s="56"/>
      <c r="R119" s="56"/>
      <c r="S119" s="56"/>
      <c r="T119" s="56"/>
      <c r="U119" s="56"/>
      <c r="V119" s="56"/>
      <c r="W119" s="56"/>
      <c r="X119" s="56"/>
      <c r="Y119" s="56"/>
      <c r="Z119" s="56"/>
      <c r="AA119" s="56"/>
      <c r="AB119" s="56"/>
      <c r="AC119" s="56"/>
      <c r="AD119" s="56"/>
      <c r="AE119" s="56"/>
      <c r="AF119" s="56"/>
      <c r="AG119" s="56">
        <f t="shared" ref="AG119:AG120" si="206">RJ</f>
        <v>29000</v>
      </c>
      <c r="AH119" s="56">
        <f t="shared" ref="AG119:AH131" si="207">RJ</f>
        <v>29000</v>
      </c>
      <c r="AI119" s="56">
        <f t="shared" si="193"/>
        <v>29000</v>
      </c>
      <c r="AJ119" s="56">
        <f t="shared" si="189"/>
        <v>29000</v>
      </c>
      <c r="AK119" s="56">
        <f t="shared" si="189"/>
        <v>29000</v>
      </c>
      <c r="AL119" s="56">
        <f t="shared" si="201"/>
        <v>29000</v>
      </c>
      <c r="AM119" s="56">
        <f t="shared" si="201"/>
        <v>29000</v>
      </c>
      <c r="AN119" s="56">
        <f t="shared" si="201"/>
        <v>29000</v>
      </c>
      <c r="AO119" s="56">
        <f t="shared" si="198"/>
        <v>29000</v>
      </c>
      <c r="AP119" s="56">
        <f t="shared" si="198"/>
        <v>29000</v>
      </c>
      <c r="AQ119" s="56">
        <f t="shared" si="198"/>
        <v>29000</v>
      </c>
      <c r="AR119" s="56">
        <f t="shared" si="198"/>
        <v>29000</v>
      </c>
      <c r="AS119" s="56">
        <f t="shared" si="194"/>
        <v>29000</v>
      </c>
      <c r="AT119" s="56">
        <f t="shared" si="194"/>
        <v>29000</v>
      </c>
      <c r="AU119" s="56">
        <f t="shared" si="173"/>
        <v>29000</v>
      </c>
      <c r="AV119" s="56">
        <f t="shared" si="165"/>
        <v>29000</v>
      </c>
      <c r="AW119" s="56">
        <f t="shared" si="152"/>
        <v>29000</v>
      </c>
      <c r="AX119" s="56">
        <f t="shared" si="152"/>
        <v>29000</v>
      </c>
      <c r="AY119" s="56">
        <f t="shared" si="146"/>
        <v>29000</v>
      </c>
      <c r="AZ119" s="56">
        <f t="shared" si="146"/>
        <v>29000</v>
      </c>
      <c r="BA119" s="56">
        <f t="shared" si="138"/>
        <v>29000</v>
      </c>
      <c r="BB119" s="56">
        <f t="shared" si="130"/>
        <v>29000</v>
      </c>
      <c r="BC119" s="56">
        <f t="shared" si="129"/>
        <v>29000</v>
      </c>
      <c r="BD119" s="56">
        <f t="shared" si="107"/>
        <v>29000</v>
      </c>
      <c r="BE119" s="56">
        <f t="shared" si="104"/>
        <v>29000</v>
      </c>
      <c r="BF119" s="56">
        <f t="shared" si="185"/>
        <v>29000</v>
      </c>
      <c r="BG119" s="56">
        <f t="shared" si="185"/>
        <v>29000</v>
      </c>
      <c r="BH119" s="56">
        <f t="shared" si="185"/>
        <v>29000</v>
      </c>
      <c r="BI119" s="56">
        <f t="shared" si="185"/>
        <v>29000</v>
      </c>
      <c r="BJ119" s="56">
        <f t="shared" si="185"/>
        <v>29000</v>
      </c>
      <c r="BK119" s="56">
        <f t="shared" si="185"/>
        <v>29000</v>
      </c>
      <c r="BL119" s="56">
        <f t="shared" si="132"/>
        <v>29000</v>
      </c>
      <c r="BM119" s="56">
        <f t="shared" si="133"/>
        <v>29000</v>
      </c>
      <c r="BN119" s="56">
        <f t="shared" si="133"/>
        <v>29000</v>
      </c>
      <c r="BO119" s="56">
        <f t="shared" si="134"/>
        <v>29000</v>
      </c>
      <c r="BP119" s="56">
        <f t="shared" si="134"/>
        <v>29000</v>
      </c>
      <c r="BQ119" s="56">
        <f t="shared" si="147"/>
        <v>29000</v>
      </c>
      <c r="BR119" s="56">
        <f t="shared" si="161"/>
        <v>29000</v>
      </c>
      <c r="BS119" s="56">
        <f t="shared" si="167"/>
        <v>29000</v>
      </c>
      <c r="BT119" s="56">
        <f t="shared" si="174"/>
        <v>29000</v>
      </c>
      <c r="BU119" s="56">
        <f t="shared" si="202"/>
        <v>29000</v>
      </c>
      <c r="BV119" s="56">
        <f t="shared" si="202"/>
        <v>29000</v>
      </c>
      <c r="BW119" s="56">
        <f t="shared" si="190"/>
        <v>29000</v>
      </c>
      <c r="BX119" s="56">
        <f t="shared" si="190"/>
        <v>29000</v>
      </c>
      <c r="BY119" s="56">
        <f t="shared" si="190"/>
        <v>29000</v>
      </c>
      <c r="BZ119" s="56">
        <f t="shared" si="190"/>
        <v>29000</v>
      </c>
      <c r="CA119" s="56"/>
      <c r="CB119" s="56">
        <f t="shared" si="203"/>
        <v>35000</v>
      </c>
      <c r="CC119" s="56">
        <f t="shared" si="203"/>
        <v>35000</v>
      </c>
      <c r="CD119" s="56">
        <f t="shared" si="203"/>
        <v>35000</v>
      </c>
      <c r="CE119" s="56">
        <f t="shared" si="102"/>
        <v>35000</v>
      </c>
      <c r="CF119" s="56">
        <f t="shared" si="99"/>
        <v>35000</v>
      </c>
      <c r="CG119" s="56">
        <f t="shared" si="122"/>
        <v>35000</v>
      </c>
      <c r="CH119" s="56">
        <f t="shared" si="122"/>
        <v>35000</v>
      </c>
      <c r="CI119" s="56">
        <f t="shared" si="122"/>
        <v>35000</v>
      </c>
      <c r="CJ119" s="56">
        <f t="shared" si="117"/>
        <v>35000</v>
      </c>
      <c r="CK119" s="56">
        <f t="shared" si="125"/>
        <v>35000</v>
      </c>
      <c r="CL119" s="56">
        <f t="shared" si="127"/>
        <v>35000</v>
      </c>
      <c r="CM119" s="56">
        <f t="shared" si="135"/>
        <v>35000</v>
      </c>
      <c r="CN119" s="56">
        <f t="shared" si="139"/>
        <v>35000</v>
      </c>
      <c r="CO119" s="56">
        <f t="shared" si="144"/>
        <v>35000</v>
      </c>
      <c r="CP119" s="56">
        <f t="shared" si="149"/>
        <v>35000</v>
      </c>
      <c r="CQ119" s="56">
        <f t="shared" si="149"/>
        <v>35000</v>
      </c>
      <c r="CR119" s="56">
        <f t="shared" si="154"/>
        <v>35000</v>
      </c>
      <c r="CS119" s="56">
        <f t="shared" si="154"/>
        <v>35000</v>
      </c>
      <c r="CT119" s="56">
        <f t="shared" si="154"/>
        <v>35000</v>
      </c>
      <c r="CU119" s="56">
        <f t="shared" si="158"/>
        <v>35000</v>
      </c>
      <c r="CV119" s="56">
        <f t="shared" si="158"/>
        <v>35000</v>
      </c>
      <c r="CW119" s="56">
        <f t="shared" si="162"/>
        <v>35000</v>
      </c>
      <c r="CX119" s="56">
        <f t="shared" si="162"/>
        <v>35000</v>
      </c>
      <c r="CY119" s="56">
        <f t="shared" si="162"/>
        <v>35000</v>
      </c>
      <c r="CZ119" s="56">
        <f t="shared" si="166"/>
        <v>35000</v>
      </c>
      <c r="DA119" s="56">
        <f t="shared" si="171"/>
        <v>35000</v>
      </c>
      <c r="DB119" s="56">
        <f t="shared" si="176"/>
        <v>35000</v>
      </c>
      <c r="DC119" s="56">
        <f t="shared" si="176"/>
        <v>35000</v>
      </c>
      <c r="DD119" s="56">
        <f t="shared" si="191"/>
        <v>35000</v>
      </c>
      <c r="DE119" s="56">
        <f t="shared" si="191"/>
        <v>35000</v>
      </c>
      <c r="DF119" s="56">
        <f t="shared" si="195"/>
        <v>35000</v>
      </c>
      <c r="DG119" s="56">
        <f t="shared" si="199"/>
        <v>35000</v>
      </c>
      <c r="DH119" s="56">
        <f t="shared" si="199"/>
        <v>35000</v>
      </c>
      <c r="DI119" s="56">
        <f t="shared" si="199"/>
        <v>35000</v>
      </c>
      <c r="DJ119" s="56">
        <f t="shared" si="204"/>
        <v>35000</v>
      </c>
      <c r="DK119" s="56">
        <f t="shared" ref="DK119:DM138" si="208">UP</f>
        <v>35000</v>
      </c>
      <c r="DL119" s="56">
        <f t="shared" si="208"/>
        <v>35000</v>
      </c>
      <c r="DM119" s="56">
        <f t="shared" si="208"/>
        <v>35000</v>
      </c>
      <c r="DN119" s="56"/>
      <c r="DO119" s="56"/>
      <c r="DP119" s="56"/>
      <c r="DQ119" s="56"/>
      <c r="DR119" s="56"/>
      <c r="DS119" s="56"/>
      <c r="DT119" s="56"/>
      <c r="DU119" s="56"/>
      <c r="DV119" s="56"/>
      <c r="DW119" s="56"/>
      <c r="DX119" s="56"/>
      <c r="DY119" s="56"/>
      <c r="DZ119" s="56"/>
      <c r="EA119" s="56"/>
      <c r="EB119" s="56"/>
      <c r="EC119" s="56"/>
      <c r="ED119" s="56"/>
      <c r="EE119" s="56"/>
      <c r="EF119" s="56"/>
      <c r="EG119" s="56"/>
      <c r="EH119" s="56"/>
      <c r="EI119" s="56"/>
      <c r="EJ119" s="56"/>
      <c r="EK119" s="56"/>
      <c r="EL119" s="56"/>
      <c r="EM119" s="56"/>
      <c r="EN119" s="56"/>
      <c r="EO119" s="56"/>
      <c r="EP119" s="56"/>
      <c r="EQ119" s="56"/>
      <c r="ER119" s="56"/>
      <c r="ES119" s="56"/>
      <c r="ET119" s="56"/>
      <c r="EU119" s="56"/>
      <c r="EV119" s="56">
        <f t="shared" si="200"/>
        <v>30000</v>
      </c>
      <c r="EW119" s="56">
        <f t="shared" si="200"/>
        <v>30000</v>
      </c>
      <c r="EX119" s="56">
        <f t="shared" si="187"/>
        <v>30000</v>
      </c>
      <c r="EY119" s="56">
        <f t="shared" si="187"/>
        <v>30000</v>
      </c>
      <c r="EZ119" s="56">
        <f t="shared" si="180"/>
        <v>30000</v>
      </c>
      <c r="FA119" s="56">
        <f t="shared" si="180"/>
        <v>30000</v>
      </c>
      <c r="FB119" s="56"/>
      <c r="FC119" s="56"/>
      <c r="FD119" s="56"/>
      <c r="FE119" s="56"/>
      <c r="FF119" s="56"/>
      <c r="FG119" s="56"/>
      <c r="FH119" s="56"/>
      <c r="FI119" s="56"/>
      <c r="FJ119" s="56"/>
      <c r="FK119" s="56"/>
      <c r="FL119" s="56"/>
      <c r="FM119" s="56"/>
      <c r="FN119" s="56"/>
      <c r="FO119" s="56"/>
      <c r="FP119" s="56"/>
      <c r="FQ119" s="56"/>
      <c r="FR119" s="56"/>
      <c r="FS119" s="56"/>
      <c r="FT119" s="56"/>
      <c r="FU119" s="56"/>
      <c r="FV119" s="56"/>
      <c r="FW119" s="56">
        <f t="shared" si="182"/>
        <v>3000</v>
      </c>
      <c r="FX119" s="56">
        <f t="shared" si="178"/>
        <v>3000</v>
      </c>
      <c r="FY119" s="56">
        <f t="shared" si="178"/>
        <v>3000</v>
      </c>
      <c r="FZ119" s="56">
        <f t="shared" si="178"/>
        <v>3000</v>
      </c>
      <c r="GA119" s="56">
        <f t="shared" si="159"/>
        <v>3000</v>
      </c>
      <c r="GB119" s="56">
        <f t="shared" si="159"/>
        <v>3000</v>
      </c>
      <c r="GC119" s="56">
        <f t="shared" si="156"/>
        <v>3000</v>
      </c>
      <c r="GD119" s="56">
        <f t="shared" si="145"/>
        <v>3000</v>
      </c>
      <c r="GE119" s="56">
        <f t="shared" si="140"/>
        <v>3000</v>
      </c>
      <c r="GF119" s="56">
        <f t="shared" si="140"/>
        <v>3000</v>
      </c>
      <c r="GG119" s="56">
        <f t="shared" si="136"/>
        <v>3000</v>
      </c>
      <c r="GH119" s="56">
        <f t="shared" si="136"/>
        <v>3000</v>
      </c>
      <c r="GI119" s="56">
        <f t="shared" si="205"/>
        <v>4000</v>
      </c>
      <c r="GJ119" s="56">
        <f t="shared" si="196"/>
        <v>4000</v>
      </c>
      <c r="GK119" s="56">
        <f t="shared" si="188"/>
        <v>4000</v>
      </c>
      <c r="GL119" s="56">
        <f t="shared" si="183"/>
        <v>4000</v>
      </c>
      <c r="GM119" s="56">
        <f t="shared" si="183"/>
        <v>4000</v>
      </c>
      <c r="GN119" s="56">
        <f t="shared" si="183"/>
        <v>4000</v>
      </c>
      <c r="GO119" s="56">
        <f t="shared" si="179"/>
        <v>4000</v>
      </c>
      <c r="GP119" s="56">
        <f t="shared" si="172"/>
        <v>4000</v>
      </c>
      <c r="GQ119" s="56">
        <f t="shared" ref="GQ119:GQ124" si="209">NL</f>
        <v>25000</v>
      </c>
      <c r="GR119" s="56">
        <f>AR</f>
        <v>3000</v>
      </c>
      <c r="GS119" s="56">
        <f>AR</f>
        <v>3000</v>
      </c>
      <c r="GT119" s="56">
        <f t="shared" si="197"/>
        <v>3000</v>
      </c>
      <c r="GU119" s="56">
        <f t="shared" si="197"/>
        <v>3000</v>
      </c>
      <c r="GV119" s="56"/>
      <c r="GW119" s="56"/>
      <c r="GX119" s="56"/>
      <c r="GY119" s="56"/>
      <c r="GZ119" s="56"/>
      <c r="HA119" s="56"/>
      <c r="HB119" s="56"/>
      <c r="HC119" s="56"/>
      <c r="HD119" s="56"/>
      <c r="HE119" s="56"/>
      <c r="HF119" s="56"/>
      <c r="HG119" s="56"/>
      <c r="HH119" s="56"/>
      <c r="HI119" s="56"/>
      <c r="HJ119" s="56"/>
      <c r="HK119" s="56"/>
      <c r="HL119" s="56"/>
      <c r="HM119" s="56"/>
      <c r="HN119" s="56"/>
      <c r="HO119" s="56"/>
      <c r="HP119" s="56"/>
      <c r="HQ119" s="56"/>
      <c r="HR119" s="56"/>
      <c r="HS119" s="56"/>
      <c r="HT119" s="56"/>
      <c r="HU119" s="56"/>
      <c r="HV119" s="56"/>
      <c r="HW119" s="56"/>
      <c r="HX119" s="56"/>
      <c r="HY119" s="56"/>
    </row>
    <row r="120" spans="1:233" ht="1.5" customHeight="1">
      <c r="A120" s="56"/>
      <c r="B120" s="56"/>
      <c r="C120" s="56"/>
      <c r="D120" s="56"/>
      <c r="E120" s="56"/>
      <c r="F120" s="56"/>
      <c r="G120" s="56"/>
      <c r="H120" s="56"/>
      <c r="I120" s="56"/>
      <c r="J120" s="56"/>
      <c r="K120" s="56"/>
      <c r="L120" s="56"/>
      <c r="M120" s="56"/>
      <c r="N120" s="56"/>
      <c r="O120" s="56"/>
      <c r="P120" s="56"/>
      <c r="Q120" s="56"/>
      <c r="R120" s="56"/>
      <c r="S120" s="56"/>
      <c r="T120" s="56"/>
      <c r="U120" s="56"/>
      <c r="V120" s="56"/>
      <c r="W120" s="56"/>
      <c r="X120" s="56"/>
      <c r="Y120" s="56"/>
      <c r="Z120" s="56"/>
      <c r="AA120" s="56"/>
      <c r="AB120" s="56"/>
      <c r="AC120" s="56"/>
      <c r="AD120" s="56"/>
      <c r="AE120" s="56"/>
      <c r="AF120" s="56"/>
      <c r="AG120" s="56">
        <f t="shared" si="206"/>
        <v>29000</v>
      </c>
      <c r="AH120" s="56">
        <f t="shared" si="207"/>
        <v>29000</v>
      </c>
      <c r="AI120" s="56">
        <f t="shared" si="193"/>
        <v>29000</v>
      </c>
      <c r="AJ120" s="56">
        <f t="shared" si="189"/>
        <v>29000</v>
      </c>
      <c r="AK120" s="56">
        <f t="shared" si="189"/>
        <v>29000</v>
      </c>
      <c r="AL120" s="56">
        <f t="shared" si="201"/>
        <v>29000</v>
      </c>
      <c r="AM120" s="56">
        <f t="shared" si="201"/>
        <v>29000</v>
      </c>
      <c r="AN120" s="56">
        <f t="shared" si="201"/>
        <v>29000</v>
      </c>
      <c r="AO120" s="56">
        <f t="shared" si="198"/>
        <v>29000</v>
      </c>
      <c r="AP120" s="56">
        <f t="shared" si="198"/>
        <v>29000</v>
      </c>
      <c r="AQ120" s="56">
        <f t="shared" si="198"/>
        <v>29000</v>
      </c>
      <c r="AR120" s="56">
        <f t="shared" si="198"/>
        <v>29000</v>
      </c>
      <c r="AS120" s="56">
        <f t="shared" si="194"/>
        <v>29000</v>
      </c>
      <c r="AT120" s="56">
        <f t="shared" si="194"/>
        <v>29000</v>
      </c>
      <c r="AU120" s="56">
        <f t="shared" si="173"/>
        <v>29000</v>
      </c>
      <c r="AV120" s="56">
        <f t="shared" si="165"/>
        <v>29000</v>
      </c>
      <c r="AW120" s="56">
        <f t="shared" si="152"/>
        <v>29000</v>
      </c>
      <c r="AX120" s="56">
        <f t="shared" si="152"/>
        <v>29000</v>
      </c>
      <c r="AY120" s="56">
        <f t="shared" si="146"/>
        <v>29000</v>
      </c>
      <c r="AZ120" s="56">
        <f t="shared" si="146"/>
        <v>29000</v>
      </c>
      <c r="BA120" s="56">
        <f t="shared" si="138"/>
        <v>29000</v>
      </c>
      <c r="BB120" s="56">
        <f t="shared" si="130"/>
        <v>29000</v>
      </c>
      <c r="BC120" s="56">
        <f t="shared" si="129"/>
        <v>29000</v>
      </c>
      <c r="BD120" s="56">
        <f t="shared" si="107"/>
        <v>29000</v>
      </c>
      <c r="BE120" s="56">
        <f t="shared" si="104"/>
        <v>29000</v>
      </c>
      <c r="BF120" s="56">
        <f t="shared" si="185"/>
        <v>29000</v>
      </c>
      <c r="BG120" s="56">
        <f t="shared" si="185"/>
        <v>29000</v>
      </c>
      <c r="BH120" s="56">
        <f t="shared" si="185"/>
        <v>29000</v>
      </c>
      <c r="BI120" s="56">
        <f t="shared" si="185"/>
        <v>29000</v>
      </c>
      <c r="BJ120" s="56">
        <f t="shared" si="185"/>
        <v>29000</v>
      </c>
      <c r="BK120" s="56">
        <f t="shared" si="185"/>
        <v>29000</v>
      </c>
      <c r="BL120" s="56">
        <f t="shared" si="132"/>
        <v>29000</v>
      </c>
      <c r="BM120" s="56">
        <f t="shared" si="133"/>
        <v>29000</v>
      </c>
      <c r="BN120" s="56">
        <f t="shared" si="133"/>
        <v>29000</v>
      </c>
      <c r="BO120" s="56">
        <f t="shared" si="134"/>
        <v>29000</v>
      </c>
      <c r="BP120" s="56">
        <f t="shared" si="134"/>
        <v>29000</v>
      </c>
      <c r="BQ120" s="56">
        <f t="shared" si="147"/>
        <v>29000</v>
      </c>
      <c r="BR120" s="56">
        <f t="shared" si="161"/>
        <v>29000</v>
      </c>
      <c r="BS120" s="56">
        <f t="shared" si="167"/>
        <v>29000</v>
      </c>
      <c r="BT120" s="56">
        <f t="shared" si="174"/>
        <v>29000</v>
      </c>
      <c r="BU120" s="56">
        <f t="shared" si="202"/>
        <v>29000</v>
      </c>
      <c r="BV120" s="56">
        <f t="shared" si="202"/>
        <v>29000</v>
      </c>
      <c r="BW120" s="56">
        <f t="shared" si="190"/>
        <v>29000</v>
      </c>
      <c r="BX120" s="56">
        <f t="shared" si="190"/>
        <v>29000</v>
      </c>
      <c r="BY120" s="56">
        <f t="shared" si="190"/>
        <v>29000</v>
      </c>
      <c r="BZ120" s="56">
        <f t="shared" si="190"/>
        <v>29000</v>
      </c>
      <c r="CA120" s="56">
        <f t="shared" ref="CA120:CE135" si="210">RJ</f>
        <v>29000</v>
      </c>
      <c r="CB120" s="56">
        <f t="shared" si="210"/>
        <v>29000</v>
      </c>
      <c r="CC120" s="56"/>
      <c r="CD120" s="56">
        <f>UP</f>
        <v>35000</v>
      </c>
      <c r="CE120" s="56">
        <f t="shared" si="102"/>
        <v>35000</v>
      </c>
      <c r="CF120" s="56">
        <f t="shared" si="99"/>
        <v>35000</v>
      </c>
      <c r="CG120" s="56">
        <f t="shared" si="122"/>
        <v>35000</v>
      </c>
      <c r="CH120" s="56">
        <f t="shared" si="122"/>
        <v>35000</v>
      </c>
      <c r="CI120" s="56">
        <f t="shared" si="122"/>
        <v>35000</v>
      </c>
      <c r="CJ120" s="56">
        <f t="shared" si="117"/>
        <v>35000</v>
      </c>
      <c r="CK120" s="56">
        <f t="shared" si="125"/>
        <v>35000</v>
      </c>
      <c r="CL120" s="56">
        <f t="shared" si="127"/>
        <v>35000</v>
      </c>
      <c r="CM120" s="56">
        <f t="shared" si="135"/>
        <v>35000</v>
      </c>
      <c r="CN120" s="56">
        <f t="shared" si="139"/>
        <v>35000</v>
      </c>
      <c r="CO120" s="56">
        <f t="shared" si="144"/>
        <v>35000</v>
      </c>
      <c r="CP120" s="56">
        <f t="shared" si="149"/>
        <v>35000</v>
      </c>
      <c r="CQ120" s="56">
        <f t="shared" si="149"/>
        <v>35000</v>
      </c>
      <c r="CR120" s="56">
        <f t="shared" si="154"/>
        <v>35000</v>
      </c>
      <c r="CS120" s="56">
        <f t="shared" si="154"/>
        <v>35000</v>
      </c>
      <c r="CT120" s="56">
        <f t="shared" si="154"/>
        <v>35000</v>
      </c>
      <c r="CU120" s="56">
        <f t="shared" si="158"/>
        <v>35000</v>
      </c>
      <c r="CV120" s="56">
        <f t="shared" si="158"/>
        <v>35000</v>
      </c>
      <c r="CW120" s="56">
        <f t="shared" si="162"/>
        <v>35000</v>
      </c>
      <c r="CX120" s="56">
        <f t="shared" si="162"/>
        <v>35000</v>
      </c>
      <c r="CY120" s="56">
        <f t="shared" si="162"/>
        <v>35000</v>
      </c>
      <c r="CZ120" s="56">
        <f t="shared" si="166"/>
        <v>35000</v>
      </c>
      <c r="DA120" s="56">
        <f t="shared" si="171"/>
        <v>35000</v>
      </c>
      <c r="DB120" s="56">
        <f t="shared" si="176"/>
        <v>35000</v>
      </c>
      <c r="DC120" s="56">
        <f t="shared" si="176"/>
        <v>35000</v>
      </c>
      <c r="DD120" s="56">
        <f t="shared" si="191"/>
        <v>35000</v>
      </c>
      <c r="DE120" s="56">
        <f t="shared" si="191"/>
        <v>35000</v>
      </c>
      <c r="DF120" s="56">
        <f t="shared" si="195"/>
        <v>35000</v>
      </c>
      <c r="DG120" s="56">
        <f t="shared" si="199"/>
        <v>35000</v>
      </c>
      <c r="DH120" s="56">
        <f t="shared" si="199"/>
        <v>35000</v>
      </c>
      <c r="DI120" s="56">
        <f t="shared" si="199"/>
        <v>35000</v>
      </c>
      <c r="DJ120" s="56">
        <f t="shared" si="204"/>
        <v>35000</v>
      </c>
      <c r="DK120" s="56">
        <f t="shared" si="208"/>
        <v>35000</v>
      </c>
      <c r="DL120" s="56">
        <f t="shared" si="208"/>
        <v>35000</v>
      </c>
      <c r="DM120" s="56">
        <f t="shared" si="208"/>
        <v>35000</v>
      </c>
      <c r="DN120" s="56"/>
      <c r="DO120" s="56"/>
      <c r="DP120" s="56"/>
      <c r="DQ120" s="56"/>
      <c r="DR120" s="56"/>
      <c r="DS120" s="56"/>
      <c r="DT120" s="56"/>
      <c r="DU120" s="56"/>
      <c r="DV120" s="56"/>
      <c r="DW120" s="56"/>
      <c r="DX120" s="56"/>
      <c r="DY120" s="56"/>
      <c r="DZ120" s="56"/>
      <c r="EA120" s="56"/>
      <c r="EB120" s="56"/>
      <c r="EC120" s="56"/>
      <c r="ED120" s="56"/>
      <c r="EE120" s="56"/>
      <c r="EF120" s="56"/>
      <c r="EG120" s="56"/>
      <c r="EH120" s="56"/>
      <c r="EI120" s="56"/>
      <c r="EJ120" s="56"/>
      <c r="EK120" s="56"/>
      <c r="EL120" s="56"/>
      <c r="EM120" s="56"/>
      <c r="EN120" s="56"/>
      <c r="EO120" s="56"/>
      <c r="EP120" s="56"/>
      <c r="EQ120" s="56"/>
      <c r="ER120" s="56"/>
      <c r="ES120" s="56"/>
      <c r="ET120" s="56"/>
      <c r="EU120" s="56"/>
      <c r="EV120" s="56">
        <f t="shared" si="200"/>
        <v>30000</v>
      </c>
      <c r="EW120" s="56">
        <f t="shared" si="200"/>
        <v>30000</v>
      </c>
      <c r="EX120" s="56">
        <f t="shared" si="187"/>
        <v>30000</v>
      </c>
      <c r="EY120" s="56">
        <f t="shared" si="187"/>
        <v>30000</v>
      </c>
      <c r="EZ120" s="56">
        <f t="shared" si="180"/>
        <v>30000</v>
      </c>
      <c r="FA120" s="56">
        <f t="shared" si="180"/>
        <v>30000</v>
      </c>
      <c r="FB120" s="56"/>
      <c r="FC120" s="56"/>
      <c r="FD120" s="56"/>
      <c r="FE120" s="56"/>
      <c r="FF120" s="56"/>
      <c r="FG120" s="56"/>
      <c r="FH120" s="56"/>
      <c r="FI120" s="56"/>
      <c r="FJ120" s="56"/>
      <c r="FK120" s="56"/>
      <c r="FL120" s="56"/>
      <c r="FM120" s="56"/>
      <c r="FN120" s="56"/>
      <c r="FO120" s="56"/>
      <c r="FP120" s="56"/>
      <c r="FQ120" s="56"/>
      <c r="FR120" s="56"/>
      <c r="FS120" s="56"/>
      <c r="FT120" s="56"/>
      <c r="FU120" s="56"/>
      <c r="FV120" s="56"/>
      <c r="FW120" s="56">
        <f t="shared" si="178"/>
        <v>3000</v>
      </c>
      <c r="FX120" s="56">
        <f t="shared" si="178"/>
        <v>3000</v>
      </c>
      <c r="FY120" s="56">
        <f t="shared" si="178"/>
        <v>3000</v>
      </c>
      <c r="FZ120" s="56">
        <f t="shared" si="178"/>
        <v>3000</v>
      </c>
      <c r="GA120" s="56">
        <f t="shared" si="159"/>
        <v>3000</v>
      </c>
      <c r="GB120" s="56">
        <f t="shared" si="159"/>
        <v>3000</v>
      </c>
      <c r="GC120" s="56">
        <f t="shared" si="156"/>
        <v>3000</v>
      </c>
      <c r="GD120" s="56">
        <f t="shared" si="145"/>
        <v>3000</v>
      </c>
      <c r="GE120" s="56">
        <f t="shared" si="140"/>
        <v>3000</v>
      </c>
      <c r="GF120" s="56">
        <f t="shared" si="140"/>
        <v>3000</v>
      </c>
      <c r="GG120" s="56">
        <f>AR</f>
        <v>3000</v>
      </c>
      <c r="GH120" s="56">
        <f t="shared" si="136"/>
        <v>3000</v>
      </c>
      <c r="GI120" s="56">
        <f t="shared" si="205"/>
        <v>4000</v>
      </c>
      <c r="GJ120" s="56">
        <f t="shared" si="196"/>
        <v>4000</v>
      </c>
      <c r="GK120" s="56">
        <f t="shared" si="188"/>
        <v>4000</v>
      </c>
      <c r="GL120" s="56">
        <f t="shared" si="183"/>
        <v>4000</v>
      </c>
      <c r="GM120" s="56">
        <f t="shared" si="183"/>
        <v>4000</v>
      </c>
      <c r="GN120" s="56">
        <f t="shared" si="183"/>
        <v>4000</v>
      </c>
      <c r="GO120" s="56">
        <f t="shared" si="179"/>
        <v>4000</v>
      </c>
      <c r="GP120" s="56">
        <f t="shared" si="172"/>
        <v>4000</v>
      </c>
      <c r="GQ120" s="56">
        <f t="shared" si="209"/>
        <v>25000</v>
      </c>
      <c r="GR120" s="56">
        <f>AR</f>
        <v>3000</v>
      </c>
      <c r="GS120" s="56">
        <f>AR</f>
        <v>3000</v>
      </c>
      <c r="GT120" s="56">
        <f t="shared" si="197"/>
        <v>3000</v>
      </c>
      <c r="GU120" s="56">
        <f t="shared" si="197"/>
        <v>3000</v>
      </c>
      <c r="GV120" s="56"/>
      <c r="GW120" s="56"/>
      <c r="GX120" s="56"/>
      <c r="GY120" s="56"/>
      <c r="GZ120" s="56"/>
      <c r="HA120" s="56"/>
      <c r="HB120" s="56"/>
      <c r="HC120" s="56"/>
      <c r="HD120" s="56"/>
      <c r="HE120" s="56"/>
      <c r="HF120" s="56"/>
      <c r="HG120" s="56"/>
      <c r="HH120" s="56"/>
      <c r="HI120" s="56"/>
      <c r="HJ120" s="56"/>
      <c r="HK120" s="56"/>
      <c r="HL120" s="56"/>
      <c r="HM120" s="56"/>
      <c r="HN120" s="56"/>
      <c r="HO120" s="56"/>
      <c r="HP120" s="56"/>
      <c r="HQ120" s="56"/>
      <c r="HR120" s="56"/>
      <c r="HS120" s="56"/>
      <c r="HT120" s="56"/>
      <c r="HU120" s="56"/>
      <c r="HV120" s="56"/>
      <c r="HW120" s="56"/>
      <c r="HX120" s="56"/>
      <c r="HY120" s="56"/>
    </row>
    <row r="121" spans="1:233" ht="1.5" customHeight="1">
      <c r="A121" s="56"/>
      <c r="B121" s="56"/>
      <c r="C121" s="56"/>
      <c r="D121" s="56"/>
      <c r="E121" s="56"/>
      <c r="F121" s="56"/>
      <c r="G121" s="56"/>
      <c r="H121" s="56"/>
      <c r="I121" s="56"/>
      <c r="J121" s="56"/>
      <c r="K121" s="56"/>
      <c r="L121" s="56"/>
      <c r="M121" s="56"/>
      <c r="N121" s="56"/>
      <c r="O121" s="56"/>
      <c r="P121" s="56"/>
      <c r="Q121" s="56"/>
      <c r="R121" s="56"/>
      <c r="S121" s="56"/>
      <c r="T121" s="56"/>
      <c r="U121" s="56"/>
      <c r="V121" s="56"/>
      <c r="W121" s="56"/>
      <c r="X121" s="56"/>
      <c r="Y121" s="56"/>
      <c r="Z121" s="56"/>
      <c r="AA121" s="56"/>
      <c r="AB121" s="56"/>
      <c r="AC121" s="56"/>
      <c r="AD121" s="56"/>
      <c r="AE121" s="56"/>
      <c r="AF121" s="56">
        <f t="shared" ref="AF121:AG128" si="211">RJ</f>
        <v>29000</v>
      </c>
      <c r="AG121" s="56">
        <f t="shared" si="211"/>
        <v>29000</v>
      </c>
      <c r="AH121" s="56">
        <f t="shared" si="207"/>
        <v>29000</v>
      </c>
      <c r="AI121" s="56">
        <f t="shared" si="193"/>
        <v>29000</v>
      </c>
      <c r="AJ121" s="56">
        <f t="shared" si="189"/>
        <v>29000</v>
      </c>
      <c r="AK121" s="56">
        <f t="shared" si="189"/>
        <v>29000</v>
      </c>
      <c r="AL121" s="56">
        <f t="shared" si="201"/>
        <v>29000</v>
      </c>
      <c r="AM121" s="56">
        <f t="shared" si="201"/>
        <v>29000</v>
      </c>
      <c r="AN121" s="56">
        <f t="shared" si="201"/>
        <v>29000</v>
      </c>
      <c r="AO121" s="56">
        <f t="shared" si="198"/>
        <v>29000</v>
      </c>
      <c r="AP121" s="56">
        <f t="shared" si="198"/>
        <v>29000</v>
      </c>
      <c r="AQ121" s="56">
        <f t="shared" si="198"/>
        <v>29000</v>
      </c>
      <c r="AR121" s="56">
        <f t="shared" si="198"/>
        <v>29000</v>
      </c>
      <c r="AS121" s="56">
        <f t="shared" si="194"/>
        <v>29000</v>
      </c>
      <c r="AT121" s="56">
        <f t="shared" si="194"/>
        <v>29000</v>
      </c>
      <c r="AU121" s="56">
        <f t="shared" si="173"/>
        <v>29000</v>
      </c>
      <c r="AV121" s="56">
        <f t="shared" si="165"/>
        <v>29000</v>
      </c>
      <c r="AW121" s="56">
        <f t="shared" si="152"/>
        <v>29000</v>
      </c>
      <c r="AX121" s="56">
        <f t="shared" si="152"/>
        <v>29000</v>
      </c>
      <c r="AY121" s="56">
        <f t="shared" si="146"/>
        <v>29000</v>
      </c>
      <c r="AZ121" s="56">
        <f t="shared" si="146"/>
        <v>29000</v>
      </c>
      <c r="BA121" s="56">
        <f t="shared" si="138"/>
        <v>29000</v>
      </c>
      <c r="BB121" s="56">
        <f t="shared" si="130"/>
        <v>29000</v>
      </c>
      <c r="BC121" s="56">
        <f t="shared" si="129"/>
        <v>29000</v>
      </c>
      <c r="BD121" s="56">
        <f t="shared" si="107"/>
        <v>29000</v>
      </c>
      <c r="BE121" s="56">
        <f t="shared" si="104"/>
        <v>29000</v>
      </c>
      <c r="BF121" s="56">
        <f t="shared" si="185"/>
        <v>29000</v>
      </c>
      <c r="BG121" s="56">
        <f t="shared" si="185"/>
        <v>29000</v>
      </c>
      <c r="BH121" s="56">
        <f t="shared" si="185"/>
        <v>29000</v>
      </c>
      <c r="BI121" s="56">
        <f t="shared" si="185"/>
        <v>29000</v>
      </c>
      <c r="BJ121" s="56">
        <f t="shared" si="185"/>
        <v>29000</v>
      </c>
      <c r="BK121" s="56">
        <f t="shared" si="185"/>
        <v>29000</v>
      </c>
      <c r="BL121" s="56">
        <f t="shared" si="132"/>
        <v>29000</v>
      </c>
      <c r="BM121" s="56">
        <f t="shared" ref="BM121:BN140" si="212">RJ</f>
        <v>29000</v>
      </c>
      <c r="BN121" s="56">
        <f t="shared" si="212"/>
        <v>29000</v>
      </c>
      <c r="BO121" s="56">
        <f t="shared" si="134"/>
        <v>29000</v>
      </c>
      <c r="BP121" s="56">
        <f t="shared" si="134"/>
        <v>29000</v>
      </c>
      <c r="BQ121" s="56">
        <f t="shared" si="147"/>
        <v>29000</v>
      </c>
      <c r="BR121" s="56">
        <f t="shared" si="161"/>
        <v>29000</v>
      </c>
      <c r="BS121" s="56">
        <f t="shared" si="167"/>
        <v>29000</v>
      </c>
      <c r="BT121" s="56">
        <f t="shared" si="174"/>
        <v>29000</v>
      </c>
      <c r="BU121" s="56">
        <f t="shared" si="202"/>
        <v>29000</v>
      </c>
      <c r="BV121" s="56">
        <f t="shared" si="202"/>
        <v>29000</v>
      </c>
      <c r="BW121" s="56">
        <f t="shared" si="190"/>
        <v>29000</v>
      </c>
      <c r="BX121" s="56">
        <f t="shared" si="190"/>
        <v>29000</v>
      </c>
      <c r="BY121" s="56">
        <f t="shared" si="190"/>
        <v>29000</v>
      </c>
      <c r="BZ121" s="56">
        <f t="shared" si="190"/>
        <v>29000</v>
      </c>
      <c r="CA121" s="56">
        <f t="shared" si="210"/>
        <v>29000</v>
      </c>
      <c r="CB121" s="56">
        <f t="shared" si="210"/>
        <v>29000</v>
      </c>
      <c r="CC121" s="56">
        <f t="shared" ref="CC121:CC134" si="213">RJ</f>
        <v>29000</v>
      </c>
      <c r="CD121" s="56">
        <f>UP</f>
        <v>35000</v>
      </c>
      <c r="CE121" s="56">
        <f t="shared" si="102"/>
        <v>35000</v>
      </c>
      <c r="CF121" s="56">
        <f t="shared" si="99"/>
        <v>35000</v>
      </c>
      <c r="CG121" s="56">
        <f t="shared" si="122"/>
        <v>35000</v>
      </c>
      <c r="CH121" s="56">
        <f t="shared" si="122"/>
        <v>35000</v>
      </c>
      <c r="CI121" s="56">
        <f t="shared" si="122"/>
        <v>35000</v>
      </c>
      <c r="CJ121" s="56">
        <f t="shared" si="117"/>
        <v>35000</v>
      </c>
      <c r="CK121" s="56">
        <f t="shared" si="125"/>
        <v>35000</v>
      </c>
      <c r="CL121" s="56">
        <f t="shared" si="127"/>
        <v>35000</v>
      </c>
      <c r="CM121" s="56">
        <f t="shared" si="135"/>
        <v>35000</v>
      </c>
      <c r="CN121" s="56">
        <f t="shared" si="139"/>
        <v>35000</v>
      </c>
      <c r="CO121" s="56">
        <f t="shared" si="144"/>
        <v>35000</v>
      </c>
      <c r="CP121" s="56">
        <f t="shared" si="149"/>
        <v>35000</v>
      </c>
      <c r="CQ121" s="56">
        <f t="shared" si="149"/>
        <v>35000</v>
      </c>
      <c r="CR121" s="56">
        <f t="shared" si="154"/>
        <v>35000</v>
      </c>
      <c r="CS121" s="56">
        <f t="shared" si="154"/>
        <v>35000</v>
      </c>
      <c r="CT121" s="56">
        <f t="shared" si="154"/>
        <v>35000</v>
      </c>
      <c r="CU121" s="56">
        <f t="shared" si="158"/>
        <v>35000</v>
      </c>
      <c r="CV121" s="56">
        <f t="shared" si="158"/>
        <v>35000</v>
      </c>
      <c r="CW121" s="56">
        <f t="shared" si="162"/>
        <v>35000</v>
      </c>
      <c r="CX121" s="56">
        <f t="shared" si="162"/>
        <v>35000</v>
      </c>
      <c r="CY121" s="56">
        <f t="shared" si="162"/>
        <v>35000</v>
      </c>
      <c r="CZ121" s="56">
        <f t="shared" si="166"/>
        <v>35000</v>
      </c>
      <c r="DA121" s="56">
        <f t="shared" si="171"/>
        <v>35000</v>
      </c>
      <c r="DB121" s="56">
        <f t="shared" si="176"/>
        <v>35000</v>
      </c>
      <c r="DC121" s="56">
        <f t="shared" si="176"/>
        <v>35000</v>
      </c>
      <c r="DD121" s="56">
        <f t="shared" si="191"/>
        <v>35000</v>
      </c>
      <c r="DE121" s="56">
        <f t="shared" si="191"/>
        <v>35000</v>
      </c>
      <c r="DF121" s="56">
        <f t="shared" si="195"/>
        <v>35000</v>
      </c>
      <c r="DG121" s="56">
        <f t="shared" si="199"/>
        <v>35000</v>
      </c>
      <c r="DH121" s="56">
        <f t="shared" si="199"/>
        <v>35000</v>
      </c>
      <c r="DI121" s="56">
        <f t="shared" si="199"/>
        <v>35000</v>
      </c>
      <c r="DJ121" s="56">
        <f t="shared" si="204"/>
        <v>35000</v>
      </c>
      <c r="DK121" s="56">
        <f t="shared" si="208"/>
        <v>35000</v>
      </c>
      <c r="DL121" s="56">
        <f t="shared" si="208"/>
        <v>35000</v>
      </c>
      <c r="DM121" s="56">
        <f t="shared" si="208"/>
        <v>35000</v>
      </c>
      <c r="DN121" s="56">
        <f t="shared" ref="DN121:DO158" si="214">UP</f>
        <v>35000</v>
      </c>
      <c r="DO121" s="56">
        <f t="shared" si="214"/>
        <v>35000</v>
      </c>
      <c r="DP121" s="56"/>
      <c r="DQ121" s="56"/>
      <c r="DR121" s="56">
        <f t="shared" ref="DR121:DS144" si="215">UP</f>
        <v>35000</v>
      </c>
      <c r="DS121" s="56">
        <f t="shared" si="215"/>
        <v>35000</v>
      </c>
      <c r="DT121" s="56"/>
      <c r="DU121" s="56">
        <f>BR</f>
        <v>5000</v>
      </c>
      <c r="DV121" s="56">
        <f>BR</f>
        <v>5000</v>
      </c>
      <c r="DW121" s="56">
        <f t="shared" ref="DW121:DW127" si="216">BR</f>
        <v>5000</v>
      </c>
      <c r="DX121" s="56"/>
      <c r="DY121" s="56"/>
      <c r="DZ121" s="56"/>
      <c r="EA121" s="56"/>
      <c r="EB121" s="56"/>
      <c r="EC121" s="56"/>
      <c r="ED121" s="56"/>
      <c r="EE121" s="56"/>
      <c r="EF121" s="56"/>
      <c r="EG121" s="56"/>
      <c r="EH121" s="56"/>
      <c r="EI121" s="56"/>
      <c r="EJ121" s="56"/>
      <c r="EK121" s="56"/>
      <c r="EL121" s="56"/>
      <c r="EM121" s="56"/>
      <c r="EN121" s="56"/>
      <c r="EO121" s="56"/>
      <c r="EP121" s="56"/>
      <c r="EQ121" s="56"/>
      <c r="ER121" s="56"/>
      <c r="ES121" s="56"/>
      <c r="ET121" s="56"/>
      <c r="EU121" s="56"/>
      <c r="EV121" s="56">
        <f t="shared" si="200"/>
        <v>30000</v>
      </c>
      <c r="EW121" s="56">
        <f t="shared" si="200"/>
        <v>30000</v>
      </c>
      <c r="EX121" s="56">
        <f t="shared" si="187"/>
        <v>30000</v>
      </c>
      <c r="EY121" s="56">
        <f t="shared" si="187"/>
        <v>30000</v>
      </c>
      <c r="EZ121" s="56">
        <f t="shared" si="180"/>
        <v>30000</v>
      </c>
      <c r="FA121" s="56">
        <f t="shared" si="180"/>
        <v>30000</v>
      </c>
      <c r="FB121" s="56"/>
      <c r="FC121" s="56"/>
      <c r="FD121" s="56"/>
      <c r="FE121" s="56"/>
      <c r="FF121" s="56"/>
      <c r="FG121" s="56"/>
      <c r="FH121" s="56"/>
      <c r="FI121" s="56"/>
      <c r="FJ121" s="56"/>
      <c r="FK121" s="56"/>
      <c r="FL121" s="56"/>
      <c r="FM121" s="56"/>
      <c r="FN121" s="56"/>
      <c r="FO121" s="56"/>
      <c r="FP121" s="56"/>
      <c r="FQ121" s="56"/>
      <c r="FR121" s="56"/>
      <c r="FS121" s="56"/>
      <c r="FT121" s="56"/>
      <c r="FU121" s="56"/>
      <c r="FV121" s="56"/>
      <c r="FW121" s="56">
        <f t="shared" si="178"/>
        <v>3000</v>
      </c>
      <c r="FX121" s="56">
        <f t="shared" si="178"/>
        <v>3000</v>
      </c>
      <c r="FY121" s="56">
        <f t="shared" si="178"/>
        <v>3000</v>
      </c>
      <c r="FZ121" s="56">
        <f t="shared" si="178"/>
        <v>3000</v>
      </c>
      <c r="GA121" s="56">
        <f t="shared" ref="GA121:GH133" si="217">AS</f>
        <v>4000</v>
      </c>
      <c r="GB121" s="56">
        <f t="shared" si="217"/>
        <v>4000</v>
      </c>
      <c r="GC121" s="56">
        <f t="shared" si="156"/>
        <v>3000</v>
      </c>
      <c r="GD121" s="56">
        <f t="shared" si="145"/>
        <v>3000</v>
      </c>
      <c r="GE121" s="56">
        <f t="shared" si="136"/>
        <v>3000</v>
      </c>
      <c r="GF121" s="56">
        <f t="shared" si="217"/>
        <v>4000</v>
      </c>
      <c r="GG121" s="56">
        <f t="shared" si="217"/>
        <v>4000</v>
      </c>
      <c r="GH121" s="56">
        <f t="shared" si="217"/>
        <v>4000</v>
      </c>
      <c r="GI121" s="56">
        <f t="shared" si="205"/>
        <v>4000</v>
      </c>
      <c r="GJ121" s="56">
        <f t="shared" si="196"/>
        <v>4000</v>
      </c>
      <c r="GK121" s="56">
        <f t="shared" si="188"/>
        <v>4000</v>
      </c>
      <c r="GL121" s="56">
        <f t="shared" si="183"/>
        <v>4000</v>
      </c>
      <c r="GM121" s="56">
        <f t="shared" si="183"/>
        <v>4000</v>
      </c>
      <c r="GN121" s="56">
        <f t="shared" si="183"/>
        <v>4000</v>
      </c>
      <c r="GO121" s="56">
        <f t="shared" ref="GO121:GP136" si="218">NL</f>
        <v>25000</v>
      </c>
      <c r="GP121" s="56">
        <f t="shared" si="218"/>
        <v>25000</v>
      </c>
      <c r="GQ121" s="56">
        <f t="shared" si="209"/>
        <v>25000</v>
      </c>
      <c r="GR121" s="56">
        <f>AR</f>
        <v>3000</v>
      </c>
      <c r="GS121" s="56">
        <f>AR</f>
        <v>3000</v>
      </c>
      <c r="GT121" s="56">
        <f t="shared" ref="GT121" si="219">NL</f>
        <v>25000</v>
      </c>
      <c r="GU121" s="56"/>
      <c r="GV121" s="56"/>
      <c r="GW121" s="56"/>
      <c r="GX121" s="56"/>
      <c r="GY121" s="56"/>
      <c r="GZ121" s="56"/>
      <c r="HA121" s="56"/>
      <c r="HB121" s="56"/>
      <c r="HC121" s="56"/>
      <c r="HD121" s="56"/>
      <c r="HE121" s="56"/>
      <c r="HF121" s="56"/>
      <c r="HG121" s="56"/>
      <c r="HH121" s="56"/>
      <c r="HI121" s="56"/>
      <c r="HJ121" s="56"/>
      <c r="HK121" s="56"/>
      <c r="HL121" s="56"/>
      <c r="HM121" s="56"/>
      <c r="HN121" s="56"/>
      <c r="HO121" s="56"/>
      <c r="HP121" s="56"/>
      <c r="HQ121" s="56"/>
      <c r="HR121" s="56"/>
      <c r="HS121" s="56"/>
      <c r="HT121" s="56"/>
      <c r="HU121" s="56"/>
      <c r="HV121" s="56"/>
      <c r="HW121" s="56"/>
      <c r="HX121" s="56"/>
      <c r="HY121" s="56"/>
    </row>
    <row r="122" spans="1:233" ht="1.5" customHeight="1">
      <c r="A122" s="56"/>
      <c r="B122" s="56"/>
      <c r="C122" s="56"/>
      <c r="D122" s="56"/>
      <c r="E122" s="56"/>
      <c r="F122" s="56"/>
      <c r="G122" s="56"/>
      <c r="H122" s="56"/>
      <c r="I122" s="56"/>
      <c r="J122" s="56"/>
      <c r="K122" s="56"/>
      <c r="L122" s="56"/>
      <c r="M122" s="56"/>
      <c r="N122" s="56"/>
      <c r="O122" s="56"/>
      <c r="P122" s="56"/>
      <c r="Q122" s="56"/>
      <c r="R122" s="56"/>
      <c r="S122" s="56"/>
      <c r="T122" s="56"/>
      <c r="U122" s="56"/>
      <c r="V122" s="56"/>
      <c r="W122" s="56"/>
      <c r="X122" s="56"/>
      <c r="Y122" s="56"/>
      <c r="Z122" s="56"/>
      <c r="AA122" s="56"/>
      <c r="AB122" s="56"/>
      <c r="AC122" s="56"/>
      <c r="AD122" s="56"/>
      <c r="AE122" s="56">
        <f t="shared" ref="AE122" si="220">RJ</f>
        <v>29000</v>
      </c>
      <c r="AF122" s="56">
        <f t="shared" si="211"/>
        <v>29000</v>
      </c>
      <c r="AG122" s="56">
        <f t="shared" si="211"/>
        <v>29000</v>
      </c>
      <c r="AH122" s="56">
        <f t="shared" si="207"/>
        <v>29000</v>
      </c>
      <c r="AI122" s="56">
        <f t="shared" si="193"/>
        <v>29000</v>
      </c>
      <c r="AJ122" s="56">
        <f t="shared" si="189"/>
        <v>29000</v>
      </c>
      <c r="AK122" s="56">
        <f t="shared" si="189"/>
        <v>29000</v>
      </c>
      <c r="AL122" s="56">
        <f t="shared" si="201"/>
        <v>29000</v>
      </c>
      <c r="AM122" s="56">
        <f t="shared" si="201"/>
        <v>29000</v>
      </c>
      <c r="AN122" s="56">
        <f t="shared" si="201"/>
        <v>29000</v>
      </c>
      <c r="AO122" s="56">
        <f t="shared" si="198"/>
        <v>29000</v>
      </c>
      <c r="AP122" s="56">
        <f t="shared" si="198"/>
        <v>29000</v>
      </c>
      <c r="AQ122" s="56">
        <f t="shared" si="198"/>
        <v>29000</v>
      </c>
      <c r="AR122" s="56">
        <f t="shared" si="198"/>
        <v>29000</v>
      </c>
      <c r="AS122" s="56">
        <f t="shared" si="194"/>
        <v>29000</v>
      </c>
      <c r="AT122" s="56">
        <f t="shared" si="194"/>
        <v>29000</v>
      </c>
      <c r="AU122" s="56">
        <f t="shared" si="173"/>
        <v>29000</v>
      </c>
      <c r="AV122" s="56">
        <f t="shared" si="165"/>
        <v>29000</v>
      </c>
      <c r="AW122" s="56">
        <f t="shared" si="152"/>
        <v>29000</v>
      </c>
      <c r="AX122" s="56">
        <f t="shared" si="152"/>
        <v>29000</v>
      </c>
      <c r="AY122" s="56">
        <f t="shared" si="146"/>
        <v>29000</v>
      </c>
      <c r="AZ122" s="56">
        <f t="shared" si="146"/>
        <v>29000</v>
      </c>
      <c r="BA122" s="56">
        <f t="shared" si="138"/>
        <v>29000</v>
      </c>
      <c r="BB122" s="56">
        <f t="shared" si="130"/>
        <v>29000</v>
      </c>
      <c r="BC122" s="56">
        <f t="shared" si="129"/>
        <v>29000</v>
      </c>
      <c r="BD122" s="56">
        <f t="shared" si="107"/>
        <v>29000</v>
      </c>
      <c r="BE122" s="56">
        <f t="shared" si="104"/>
        <v>29000</v>
      </c>
      <c r="BF122" s="56">
        <f t="shared" si="185"/>
        <v>29000</v>
      </c>
      <c r="BG122" s="56">
        <f t="shared" si="185"/>
        <v>29000</v>
      </c>
      <c r="BH122" s="56">
        <f t="shared" si="185"/>
        <v>29000</v>
      </c>
      <c r="BI122" s="56">
        <f t="shared" si="185"/>
        <v>29000</v>
      </c>
      <c r="BJ122" s="56">
        <f t="shared" si="185"/>
        <v>29000</v>
      </c>
      <c r="BK122" s="56">
        <f t="shared" si="185"/>
        <v>29000</v>
      </c>
      <c r="BL122" s="56">
        <f t="shared" si="132"/>
        <v>29000</v>
      </c>
      <c r="BM122" s="56">
        <f t="shared" si="212"/>
        <v>29000</v>
      </c>
      <c r="BN122" s="56">
        <f t="shared" si="212"/>
        <v>29000</v>
      </c>
      <c r="BO122" s="56">
        <f t="shared" ref="BO122:BP141" si="221">RJ</f>
        <v>29000</v>
      </c>
      <c r="BP122" s="56">
        <f t="shared" si="221"/>
        <v>29000</v>
      </c>
      <c r="BQ122" s="56">
        <f t="shared" si="147"/>
        <v>29000</v>
      </c>
      <c r="BR122" s="56">
        <f t="shared" si="161"/>
        <v>29000</v>
      </c>
      <c r="BS122" s="56">
        <f t="shared" si="167"/>
        <v>29000</v>
      </c>
      <c r="BT122" s="56">
        <f t="shared" si="174"/>
        <v>29000</v>
      </c>
      <c r="BU122" s="56">
        <f t="shared" si="202"/>
        <v>29000</v>
      </c>
      <c r="BV122" s="56">
        <f t="shared" si="202"/>
        <v>29000</v>
      </c>
      <c r="BW122" s="56">
        <f t="shared" si="190"/>
        <v>29000</v>
      </c>
      <c r="BX122" s="56">
        <f t="shared" si="190"/>
        <v>29000</v>
      </c>
      <c r="BY122" s="56">
        <f t="shared" si="190"/>
        <v>29000</v>
      </c>
      <c r="BZ122" s="56">
        <f t="shared" si="190"/>
        <v>29000</v>
      </c>
      <c r="CA122" s="56">
        <f t="shared" si="210"/>
        <v>29000</v>
      </c>
      <c r="CB122" s="56">
        <f t="shared" si="210"/>
        <v>29000</v>
      </c>
      <c r="CC122" s="56">
        <f t="shared" si="213"/>
        <v>29000</v>
      </c>
      <c r="CD122" s="56">
        <f t="shared" si="99"/>
        <v>35000</v>
      </c>
      <c r="CE122" s="56">
        <f t="shared" si="102"/>
        <v>35000</v>
      </c>
      <c r="CF122" s="56">
        <f t="shared" si="99"/>
        <v>35000</v>
      </c>
      <c r="CG122" s="56">
        <f t="shared" si="122"/>
        <v>35000</v>
      </c>
      <c r="CH122" s="56">
        <f t="shared" si="122"/>
        <v>35000</v>
      </c>
      <c r="CI122" s="56">
        <f t="shared" si="122"/>
        <v>35000</v>
      </c>
      <c r="CJ122" s="56">
        <f t="shared" si="117"/>
        <v>35000</v>
      </c>
      <c r="CK122" s="56">
        <f t="shared" si="125"/>
        <v>35000</v>
      </c>
      <c r="CL122" s="56">
        <f t="shared" si="127"/>
        <v>35000</v>
      </c>
      <c r="CM122" s="56">
        <f t="shared" si="135"/>
        <v>35000</v>
      </c>
      <c r="CN122" s="56">
        <f t="shared" si="139"/>
        <v>35000</v>
      </c>
      <c r="CO122" s="56">
        <f t="shared" si="144"/>
        <v>35000</v>
      </c>
      <c r="CP122" s="56">
        <f t="shared" si="149"/>
        <v>35000</v>
      </c>
      <c r="CQ122" s="56">
        <f t="shared" si="149"/>
        <v>35000</v>
      </c>
      <c r="CR122" s="56">
        <f t="shared" si="154"/>
        <v>35000</v>
      </c>
      <c r="CS122" s="56">
        <f t="shared" si="154"/>
        <v>35000</v>
      </c>
      <c r="CT122" s="56">
        <f t="shared" si="154"/>
        <v>35000</v>
      </c>
      <c r="CU122" s="56">
        <f t="shared" si="158"/>
        <v>35000</v>
      </c>
      <c r="CV122" s="56">
        <f t="shared" si="158"/>
        <v>35000</v>
      </c>
      <c r="CW122" s="56">
        <f t="shared" si="162"/>
        <v>35000</v>
      </c>
      <c r="CX122" s="56">
        <f t="shared" si="162"/>
        <v>35000</v>
      </c>
      <c r="CY122" s="56">
        <f t="shared" si="162"/>
        <v>35000</v>
      </c>
      <c r="CZ122" s="56">
        <f t="shared" si="166"/>
        <v>35000</v>
      </c>
      <c r="DA122" s="56">
        <f t="shared" si="171"/>
        <v>35000</v>
      </c>
      <c r="DB122" s="56">
        <f t="shared" si="176"/>
        <v>35000</v>
      </c>
      <c r="DC122" s="56">
        <f t="shared" si="176"/>
        <v>35000</v>
      </c>
      <c r="DD122" s="56">
        <f t="shared" si="191"/>
        <v>35000</v>
      </c>
      <c r="DE122" s="56">
        <f t="shared" si="191"/>
        <v>35000</v>
      </c>
      <c r="DF122" s="56">
        <f t="shared" si="195"/>
        <v>35000</v>
      </c>
      <c r="DG122" s="56">
        <f t="shared" si="199"/>
        <v>35000</v>
      </c>
      <c r="DH122" s="56">
        <f t="shared" si="199"/>
        <v>35000</v>
      </c>
      <c r="DI122" s="56">
        <f t="shared" si="199"/>
        <v>35000</v>
      </c>
      <c r="DJ122" s="56">
        <f t="shared" si="204"/>
        <v>35000</v>
      </c>
      <c r="DK122" s="56">
        <f t="shared" si="208"/>
        <v>35000</v>
      </c>
      <c r="DL122" s="56">
        <f t="shared" si="208"/>
        <v>35000</v>
      </c>
      <c r="DM122" s="56">
        <f t="shared" si="208"/>
        <v>35000</v>
      </c>
      <c r="DN122" s="56">
        <f t="shared" si="214"/>
        <v>35000</v>
      </c>
      <c r="DO122" s="56">
        <f t="shared" ref="DO122:DQ141" si="222">UP</f>
        <v>35000</v>
      </c>
      <c r="DP122" s="56">
        <f t="shared" si="222"/>
        <v>35000</v>
      </c>
      <c r="DQ122" s="56">
        <f t="shared" si="222"/>
        <v>35000</v>
      </c>
      <c r="DR122" s="56">
        <f t="shared" si="215"/>
        <v>35000</v>
      </c>
      <c r="DS122" s="56">
        <f t="shared" si="215"/>
        <v>35000</v>
      </c>
      <c r="DT122" s="56">
        <f t="shared" ref="DT122:DT143" si="223">UP</f>
        <v>35000</v>
      </c>
      <c r="DU122" s="56">
        <f>BR</f>
        <v>5000</v>
      </c>
      <c r="DV122" s="56">
        <f>BR</f>
        <v>5000</v>
      </c>
      <c r="DW122" s="56">
        <f t="shared" si="216"/>
        <v>5000</v>
      </c>
      <c r="DX122" s="56">
        <f>BR</f>
        <v>5000</v>
      </c>
      <c r="DY122" s="56"/>
      <c r="DZ122" s="56"/>
      <c r="EA122" s="56"/>
      <c r="EB122" s="56"/>
      <c r="EC122" s="56"/>
      <c r="ED122" s="56"/>
      <c r="EE122" s="56"/>
      <c r="EF122" s="56"/>
      <c r="EG122" s="56"/>
      <c r="EH122" s="56"/>
      <c r="EI122" s="56"/>
      <c r="EJ122" s="56"/>
      <c r="EK122" s="56"/>
      <c r="EL122" s="56"/>
      <c r="EM122" s="56"/>
      <c r="EN122" s="56"/>
      <c r="EO122" s="56"/>
      <c r="EP122" s="56"/>
      <c r="EQ122" s="56"/>
      <c r="ER122" s="56"/>
      <c r="ES122" s="56"/>
      <c r="ET122" s="56"/>
      <c r="EU122" s="56"/>
      <c r="EV122" s="56"/>
      <c r="EW122" s="56">
        <f t="shared" si="200"/>
        <v>30000</v>
      </c>
      <c r="EX122" s="56">
        <f t="shared" si="187"/>
        <v>30000</v>
      </c>
      <c r="EY122" s="56">
        <f t="shared" si="187"/>
        <v>30000</v>
      </c>
      <c r="EZ122" s="56">
        <f t="shared" si="180"/>
        <v>30000</v>
      </c>
      <c r="FA122" s="56">
        <f t="shared" si="180"/>
        <v>30000</v>
      </c>
      <c r="FB122" s="56"/>
      <c r="FC122" s="56"/>
      <c r="FD122" s="56"/>
      <c r="FE122" s="56"/>
      <c r="FF122" s="56"/>
      <c r="FG122" s="56"/>
      <c r="FH122" s="56"/>
      <c r="FI122" s="56"/>
      <c r="FJ122" s="56"/>
      <c r="FK122" s="56"/>
      <c r="FL122" s="56"/>
      <c r="FM122" s="56"/>
      <c r="FN122" s="56"/>
      <c r="FO122" s="56"/>
      <c r="FP122" s="56"/>
      <c r="FQ122" s="56"/>
      <c r="FR122" s="56"/>
      <c r="FS122" s="56"/>
      <c r="FT122" s="56"/>
      <c r="FU122" s="56"/>
      <c r="FV122" s="56"/>
      <c r="FW122" s="56"/>
      <c r="FX122" s="56">
        <f t="shared" si="178"/>
        <v>3000</v>
      </c>
      <c r="FY122" s="56">
        <f t="shared" ref="FX122:GA132" si="224">AS</f>
        <v>4000</v>
      </c>
      <c r="FZ122" s="56">
        <f t="shared" si="224"/>
        <v>4000</v>
      </c>
      <c r="GA122" s="56">
        <f t="shared" si="224"/>
        <v>4000</v>
      </c>
      <c r="GB122" s="56">
        <f t="shared" si="217"/>
        <v>4000</v>
      </c>
      <c r="GC122" s="56">
        <f t="shared" si="217"/>
        <v>4000</v>
      </c>
      <c r="GD122" s="56">
        <f t="shared" si="217"/>
        <v>4000</v>
      </c>
      <c r="GE122" s="56">
        <f t="shared" si="217"/>
        <v>4000</v>
      </c>
      <c r="GF122" s="56">
        <f t="shared" si="217"/>
        <v>4000</v>
      </c>
      <c r="GG122" s="56">
        <f t="shared" si="217"/>
        <v>4000</v>
      </c>
      <c r="GH122" s="56">
        <f t="shared" si="217"/>
        <v>4000</v>
      </c>
      <c r="GI122" s="56">
        <f t="shared" si="205"/>
        <v>4000</v>
      </c>
      <c r="GJ122" s="56">
        <f t="shared" si="196"/>
        <v>4000</v>
      </c>
      <c r="GK122" s="56">
        <f t="shared" si="188"/>
        <v>4000</v>
      </c>
      <c r="GL122" s="56">
        <f>AS</f>
        <v>4000</v>
      </c>
      <c r="GM122" s="56">
        <f>AS</f>
        <v>4000</v>
      </c>
      <c r="GN122" s="56">
        <f t="shared" si="183"/>
        <v>4000</v>
      </c>
      <c r="GO122" s="56">
        <f t="shared" si="218"/>
        <v>25000</v>
      </c>
      <c r="GP122" s="56">
        <f t="shared" si="218"/>
        <v>25000</v>
      </c>
      <c r="GQ122" s="56">
        <f t="shared" ref="GQ122:GS122" si="225">AR</f>
        <v>3000</v>
      </c>
      <c r="GR122" s="56">
        <f t="shared" si="225"/>
        <v>3000</v>
      </c>
      <c r="GS122" s="56">
        <f t="shared" si="225"/>
        <v>3000</v>
      </c>
      <c r="GT122" s="56"/>
      <c r="GU122" s="56"/>
      <c r="GV122" s="56"/>
      <c r="GW122" s="56"/>
      <c r="GX122" s="56"/>
      <c r="GY122" s="56"/>
      <c r="GZ122" s="56"/>
      <c r="HA122" s="56"/>
      <c r="HB122" s="56"/>
      <c r="HC122" s="56"/>
      <c r="HD122" s="56"/>
      <c r="HE122" s="56"/>
      <c r="HF122" s="56"/>
      <c r="HG122" s="56"/>
      <c r="HH122" s="56"/>
      <c r="HI122" s="56"/>
      <c r="HJ122" s="56"/>
      <c r="HK122" s="56"/>
      <c r="HL122" s="56"/>
      <c r="HM122" s="56"/>
      <c r="HN122" s="56"/>
      <c r="HO122" s="56"/>
      <c r="HP122" s="56"/>
      <c r="HQ122" s="56"/>
      <c r="HR122" s="56"/>
      <c r="HS122" s="56"/>
      <c r="HT122" s="56"/>
      <c r="HU122" s="56"/>
      <c r="HV122" s="56"/>
      <c r="HW122" s="56"/>
      <c r="HX122" s="56"/>
      <c r="HY122" s="56"/>
    </row>
    <row r="123" spans="1:233" ht="1.5" customHeight="1">
      <c r="A123" s="56"/>
      <c r="B123" s="56"/>
      <c r="C123" s="56"/>
      <c r="D123" s="56"/>
      <c r="E123" s="56"/>
      <c r="F123" s="56"/>
      <c r="G123" s="56"/>
      <c r="H123" s="56"/>
      <c r="I123" s="56"/>
      <c r="J123" s="56"/>
      <c r="K123" s="56"/>
      <c r="L123" s="56"/>
      <c r="M123" s="56"/>
      <c r="N123" s="56"/>
      <c r="O123" s="56"/>
      <c r="P123" s="56"/>
      <c r="Q123" s="56"/>
      <c r="R123" s="56"/>
      <c r="S123" s="56"/>
      <c r="T123" s="56"/>
      <c r="U123" s="56"/>
      <c r="V123" s="56"/>
      <c r="W123" s="56"/>
      <c r="X123" s="56"/>
      <c r="Y123" s="56"/>
      <c r="Z123" s="56"/>
      <c r="AA123" s="56"/>
      <c r="AB123" s="56"/>
      <c r="AC123" s="56"/>
      <c r="AD123" s="56">
        <f t="shared" ref="AD123" si="226">RJ</f>
        <v>29000</v>
      </c>
      <c r="AE123" s="56">
        <f t="shared" ref="AE123:AE128" si="227">RJ</f>
        <v>29000</v>
      </c>
      <c r="AF123" s="56">
        <f t="shared" si="211"/>
        <v>29000</v>
      </c>
      <c r="AG123" s="56">
        <f t="shared" si="211"/>
        <v>29000</v>
      </c>
      <c r="AH123" s="56">
        <f t="shared" si="207"/>
        <v>29000</v>
      </c>
      <c r="AI123" s="56">
        <f t="shared" si="193"/>
        <v>29000</v>
      </c>
      <c r="AJ123" s="56">
        <f t="shared" si="189"/>
        <v>29000</v>
      </c>
      <c r="AK123" s="56">
        <f t="shared" si="189"/>
        <v>29000</v>
      </c>
      <c r="AL123" s="56">
        <f t="shared" si="201"/>
        <v>29000</v>
      </c>
      <c r="AM123" s="56">
        <f t="shared" si="201"/>
        <v>29000</v>
      </c>
      <c r="AN123" s="56">
        <f t="shared" si="201"/>
        <v>29000</v>
      </c>
      <c r="AO123" s="56">
        <f t="shared" si="198"/>
        <v>29000</v>
      </c>
      <c r="AP123" s="56">
        <f t="shared" si="198"/>
        <v>29000</v>
      </c>
      <c r="AQ123" s="56">
        <f t="shared" si="198"/>
        <v>29000</v>
      </c>
      <c r="AR123" s="56">
        <f t="shared" si="198"/>
        <v>29000</v>
      </c>
      <c r="AS123" s="56">
        <f t="shared" si="194"/>
        <v>29000</v>
      </c>
      <c r="AT123" s="56">
        <f t="shared" si="194"/>
        <v>29000</v>
      </c>
      <c r="AU123" s="56">
        <f t="shared" si="173"/>
        <v>29000</v>
      </c>
      <c r="AV123" s="56">
        <f t="shared" si="165"/>
        <v>29000</v>
      </c>
      <c r="AW123" s="56">
        <f t="shared" si="152"/>
        <v>29000</v>
      </c>
      <c r="AX123" s="56">
        <f t="shared" si="152"/>
        <v>29000</v>
      </c>
      <c r="AY123" s="56">
        <f t="shared" si="146"/>
        <v>29000</v>
      </c>
      <c r="AZ123" s="56">
        <f t="shared" si="146"/>
        <v>29000</v>
      </c>
      <c r="BA123" s="56">
        <f t="shared" si="138"/>
        <v>29000</v>
      </c>
      <c r="BB123" s="56">
        <f t="shared" si="130"/>
        <v>29000</v>
      </c>
      <c r="BC123" s="56">
        <f t="shared" si="129"/>
        <v>29000</v>
      </c>
      <c r="BD123" s="56">
        <f t="shared" si="107"/>
        <v>29000</v>
      </c>
      <c r="BE123" s="56">
        <f t="shared" si="104"/>
        <v>29000</v>
      </c>
      <c r="BF123" s="56">
        <f t="shared" si="185"/>
        <v>29000</v>
      </c>
      <c r="BG123" s="56">
        <f t="shared" si="185"/>
        <v>29000</v>
      </c>
      <c r="BH123" s="56">
        <f t="shared" si="185"/>
        <v>29000</v>
      </c>
      <c r="BI123" s="56">
        <f t="shared" si="185"/>
        <v>29000</v>
      </c>
      <c r="BJ123" s="56">
        <f t="shared" si="185"/>
        <v>29000</v>
      </c>
      <c r="BK123" s="56">
        <f t="shared" si="185"/>
        <v>29000</v>
      </c>
      <c r="BL123" s="56">
        <f t="shared" si="132"/>
        <v>29000</v>
      </c>
      <c r="BM123" s="56">
        <f t="shared" si="212"/>
        <v>29000</v>
      </c>
      <c r="BN123" s="56">
        <f t="shared" si="212"/>
        <v>29000</v>
      </c>
      <c r="BO123" s="56">
        <f t="shared" si="221"/>
        <v>29000</v>
      </c>
      <c r="BP123" s="56">
        <f t="shared" si="221"/>
        <v>29000</v>
      </c>
      <c r="BQ123" s="56">
        <f t="shared" si="147"/>
        <v>29000</v>
      </c>
      <c r="BR123" s="56">
        <f t="shared" si="161"/>
        <v>29000</v>
      </c>
      <c r="BS123" s="56">
        <f t="shared" si="167"/>
        <v>29000</v>
      </c>
      <c r="BT123" s="56">
        <f t="shared" si="174"/>
        <v>29000</v>
      </c>
      <c r="BU123" s="56">
        <f t="shared" si="202"/>
        <v>29000</v>
      </c>
      <c r="BV123" s="56">
        <f t="shared" si="202"/>
        <v>29000</v>
      </c>
      <c r="BW123" s="56">
        <f t="shared" si="190"/>
        <v>29000</v>
      </c>
      <c r="BX123" s="56">
        <f t="shared" si="190"/>
        <v>29000</v>
      </c>
      <c r="BY123" s="56">
        <f t="shared" si="190"/>
        <v>29000</v>
      </c>
      <c r="BZ123" s="56">
        <f t="shared" si="190"/>
        <v>29000</v>
      </c>
      <c r="CA123" s="56">
        <f t="shared" si="210"/>
        <v>29000</v>
      </c>
      <c r="CB123" s="56">
        <f t="shared" si="210"/>
        <v>29000</v>
      </c>
      <c r="CC123" s="56">
        <f t="shared" si="213"/>
        <v>29000</v>
      </c>
      <c r="CD123" s="56">
        <f t="shared" ref="CD123:CD133" si="228">RJ</f>
        <v>29000</v>
      </c>
      <c r="CE123" s="56">
        <f t="shared" si="99"/>
        <v>35000</v>
      </c>
      <c r="CF123" s="56">
        <f t="shared" si="99"/>
        <v>35000</v>
      </c>
      <c r="CG123" s="56">
        <f t="shared" si="122"/>
        <v>35000</v>
      </c>
      <c r="CH123" s="56">
        <f t="shared" si="122"/>
        <v>35000</v>
      </c>
      <c r="CI123" s="56">
        <f t="shared" si="122"/>
        <v>35000</v>
      </c>
      <c r="CJ123" s="56">
        <f t="shared" si="117"/>
        <v>35000</v>
      </c>
      <c r="CK123" s="56">
        <f t="shared" si="125"/>
        <v>35000</v>
      </c>
      <c r="CL123" s="56">
        <f t="shared" si="127"/>
        <v>35000</v>
      </c>
      <c r="CM123" s="56">
        <f t="shared" si="135"/>
        <v>35000</v>
      </c>
      <c r="CN123" s="56">
        <f t="shared" si="139"/>
        <v>35000</v>
      </c>
      <c r="CO123" s="56">
        <f t="shared" si="144"/>
        <v>35000</v>
      </c>
      <c r="CP123" s="56">
        <f t="shared" si="149"/>
        <v>35000</v>
      </c>
      <c r="CQ123" s="56">
        <f t="shared" si="149"/>
        <v>35000</v>
      </c>
      <c r="CR123" s="56">
        <f t="shared" si="154"/>
        <v>35000</v>
      </c>
      <c r="CS123" s="56">
        <f t="shared" si="154"/>
        <v>35000</v>
      </c>
      <c r="CT123" s="56">
        <f t="shared" si="154"/>
        <v>35000</v>
      </c>
      <c r="CU123" s="56">
        <f t="shared" si="158"/>
        <v>35000</v>
      </c>
      <c r="CV123" s="56">
        <f t="shared" si="158"/>
        <v>35000</v>
      </c>
      <c r="CW123" s="56">
        <f t="shared" si="162"/>
        <v>35000</v>
      </c>
      <c r="CX123" s="56">
        <f t="shared" si="162"/>
        <v>35000</v>
      </c>
      <c r="CY123" s="56">
        <f t="shared" si="162"/>
        <v>35000</v>
      </c>
      <c r="CZ123" s="56">
        <f t="shared" si="166"/>
        <v>35000</v>
      </c>
      <c r="DA123" s="56">
        <f t="shared" si="171"/>
        <v>35000</v>
      </c>
      <c r="DB123" s="56">
        <f t="shared" si="176"/>
        <v>35000</v>
      </c>
      <c r="DC123" s="56">
        <f t="shared" si="176"/>
        <v>35000</v>
      </c>
      <c r="DD123" s="56">
        <f t="shared" si="191"/>
        <v>35000</v>
      </c>
      <c r="DE123" s="56">
        <f t="shared" si="191"/>
        <v>35000</v>
      </c>
      <c r="DF123" s="56">
        <f t="shared" si="195"/>
        <v>35000</v>
      </c>
      <c r="DG123" s="56">
        <f t="shared" si="199"/>
        <v>35000</v>
      </c>
      <c r="DH123" s="56">
        <f t="shared" si="199"/>
        <v>35000</v>
      </c>
      <c r="DI123" s="56">
        <f t="shared" si="199"/>
        <v>35000</v>
      </c>
      <c r="DJ123" s="56">
        <f t="shared" si="204"/>
        <v>35000</v>
      </c>
      <c r="DK123" s="56">
        <f t="shared" si="208"/>
        <v>35000</v>
      </c>
      <c r="DL123" s="56">
        <f t="shared" si="208"/>
        <v>35000</v>
      </c>
      <c r="DM123" s="56">
        <f t="shared" si="208"/>
        <v>35000</v>
      </c>
      <c r="DN123" s="56">
        <f t="shared" si="214"/>
        <v>35000</v>
      </c>
      <c r="DO123" s="56">
        <f t="shared" si="222"/>
        <v>35000</v>
      </c>
      <c r="DP123" s="56">
        <f t="shared" si="222"/>
        <v>35000</v>
      </c>
      <c r="DQ123" s="56">
        <f t="shared" si="222"/>
        <v>35000</v>
      </c>
      <c r="DR123" s="56">
        <f t="shared" si="215"/>
        <v>35000</v>
      </c>
      <c r="DS123" s="56">
        <f t="shared" si="215"/>
        <v>35000</v>
      </c>
      <c r="DT123" s="56">
        <f t="shared" si="223"/>
        <v>35000</v>
      </c>
      <c r="DU123" s="56">
        <f t="shared" ref="DU123:DU142" si="229">UP</f>
        <v>35000</v>
      </c>
      <c r="DV123" s="56">
        <f>BR</f>
        <v>5000</v>
      </c>
      <c r="DW123" s="56">
        <f t="shared" si="216"/>
        <v>5000</v>
      </c>
      <c r="DX123" s="56">
        <f t="shared" ref="DX123:DZ129" si="230">BR</f>
        <v>5000</v>
      </c>
      <c r="DY123" s="56">
        <f t="shared" si="230"/>
        <v>5000</v>
      </c>
      <c r="DZ123" s="56">
        <f t="shared" si="230"/>
        <v>5000</v>
      </c>
      <c r="EA123" s="56"/>
      <c r="EB123" s="56"/>
      <c r="EC123" s="56"/>
      <c r="ED123" s="56"/>
      <c r="EE123" s="56"/>
      <c r="EF123" s="56"/>
      <c r="EG123" s="56"/>
      <c r="EH123" s="56"/>
      <c r="EI123" s="56"/>
      <c r="EJ123" s="56"/>
      <c r="EK123" s="56"/>
      <c r="EL123" s="56"/>
      <c r="EM123" s="56"/>
      <c r="EN123" s="56"/>
      <c r="EO123" s="56"/>
      <c r="EP123" s="56"/>
      <c r="EQ123" s="56"/>
      <c r="ER123" s="56"/>
      <c r="ES123" s="56"/>
      <c r="ET123" s="56"/>
      <c r="EU123" s="56"/>
      <c r="EV123" s="56"/>
      <c r="EW123" s="56">
        <f t="shared" ref="EW123:FA124" si="231">WB</f>
        <v>36000</v>
      </c>
      <c r="EX123" s="56">
        <f t="shared" si="231"/>
        <v>36000</v>
      </c>
      <c r="EY123" s="56">
        <f t="shared" si="231"/>
        <v>36000</v>
      </c>
      <c r="EZ123" s="56">
        <f t="shared" si="231"/>
        <v>36000</v>
      </c>
      <c r="FA123" s="56">
        <f t="shared" si="231"/>
        <v>36000</v>
      </c>
      <c r="FB123" s="56"/>
      <c r="FC123" s="56"/>
      <c r="FD123" s="56"/>
      <c r="FE123" s="56"/>
      <c r="FF123" s="56"/>
      <c r="FG123" s="56"/>
      <c r="FH123" s="56"/>
      <c r="FI123" s="56"/>
      <c r="FJ123" s="56"/>
      <c r="FK123" s="56"/>
      <c r="FL123" s="56"/>
      <c r="FM123" s="56"/>
      <c r="FN123" s="56"/>
      <c r="FO123" s="56"/>
      <c r="FP123" s="56"/>
      <c r="FQ123" s="56"/>
      <c r="FR123" s="56"/>
      <c r="FS123" s="56"/>
      <c r="FT123" s="56"/>
      <c r="FU123" s="56"/>
      <c r="FV123" s="56"/>
      <c r="FW123" s="56"/>
      <c r="FX123" s="56">
        <f t="shared" si="224"/>
        <v>4000</v>
      </c>
      <c r="FY123" s="56">
        <f t="shared" si="224"/>
        <v>4000</v>
      </c>
      <c r="FZ123" s="56">
        <f t="shared" si="224"/>
        <v>4000</v>
      </c>
      <c r="GA123" s="56">
        <f t="shared" si="224"/>
        <v>4000</v>
      </c>
      <c r="GB123" s="56">
        <f t="shared" si="217"/>
        <v>4000</v>
      </c>
      <c r="GC123" s="56">
        <f t="shared" si="217"/>
        <v>4000</v>
      </c>
      <c r="GD123" s="56">
        <f t="shared" si="217"/>
        <v>4000</v>
      </c>
      <c r="GE123" s="56">
        <f t="shared" si="217"/>
        <v>4000</v>
      </c>
      <c r="GF123" s="56">
        <f t="shared" si="217"/>
        <v>4000</v>
      </c>
      <c r="GG123" s="56">
        <f t="shared" si="217"/>
        <v>4000</v>
      </c>
      <c r="GH123" s="56">
        <f t="shared" si="217"/>
        <v>4000</v>
      </c>
      <c r="GI123" s="56">
        <f t="shared" si="205"/>
        <v>4000</v>
      </c>
      <c r="GJ123" s="56">
        <f t="shared" si="196"/>
        <v>4000</v>
      </c>
      <c r="GK123" s="56">
        <f t="shared" si="188"/>
        <v>4000</v>
      </c>
      <c r="GL123" s="56">
        <f>AS</f>
        <v>4000</v>
      </c>
      <c r="GM123" s="56">
        <f>AS</f>
        <v>4000</v>
      </c>
      <c r="GN123" s="56">
        <f t="shared" ref="GN123:GN134" si="232">NL</f>
        <v>25000</v>
      </c>
      <c r="GO123" s="56">
        <f t="shared" si="218"/>
        <v>25000</v>
      </c>
      <c r="GP123" s="56">
        <f t="shared" si="218"/>
        <v>25000</v>
      </c>
      <c r="GQ123" s="56">
        <f t="shared" si="209"/>
        <v>25000</v>
      </c>
      <c r="GR123" s="56"/>
      <c r="GS123" s="56"/>
      <c r="GT123" s="56"/>
      <c r="GU123" s="56"/>
      <c r="GV123" s="56"/>
      <c r="GW123" s="56"/>
      <c r="GX123" s="56"/>
      <c r="GY123" s="56"/>
      <c r="GZ123" s="56"/>
      <c r="HA123" s="56"/>
      <c r="HB123" s="56"/>
      <c r="HC123" s="56"/>
      <c r="HD123" s="56"/>
      <c r="HE123" s="56"/>
      <c r="HF123" s="56"/>
      <c r="HG123" s="56"/>
      <c r="HH123" s="56"/>
      <c r="HI123" s="56"/>
      <c r="HJ123" s="56"/>
      <c r="HK123" s="56"/>
      <c r="HL123" s="56"/>
      <c r="HM123" s="56"/>
      <c r="HN123" s="56"/>
      <c r="HO123" s="56"/>
      <c r="HP123" s="56"/>
      <c r="HQ123" s="56"/>
      <c r="HR123" s="56"/>
      <c r="HS123" s="56"/>
      <c r="HT123" s="56"/>
      <c r="HU123" s="56"/>
      <c r="HV123" s="56"/>
      <c r="HW123" s="56"/>
      <c r="HX123" s="56"/>
      <c r="HY123" s="56"/>
    </row>
    <row r="124" spans="1:233" ht="1.5" customHeight="1">
      <c r="A124" s="56"/>
      <c r="B124" s="56"/>
      <c r="C124" s="56"/>
      <c r="D124" s="56"/>
      <c r="E124" s="56"/>
      <c r="F124" s="56"/>
      <c r="G124" s="56"/>
      <c r="H124" s="56"/>
      <c r="I124" s="56"/>
      <c r="J124" s="56"/>
      <c r="K124" s="56"/>
      <c r="L124" s="56"/>
      <c r="M124" s="56"/>
      <c r="N124" s="56"/>
      <c r="O124" s="56"/>
      <c r="P124" s="56"/>
      <c r="Q124" s="56"/>
      <c r="R124" s="56"/>
      <c r="S124" s="56"/>
      <c r="T124" s="56"/>
      <c r="U124" s="56"/>
      <c r="V124" s="56"/>
      <c r="W124" s="56"/>
      <c r="X124" s="56"/>
      <c r="Y124" s="56"/>
      <c r="Z124" s="56"/>
      <c r="AA124" s="56"/>
      <c r="AB124" s="56"/>
      <c r="AC124" s="56"/>
      <c r="AD124" s="56">
        <f>RJ</f>
        <v>29000</v>
      </c>
      <c r="AE124" s="56">
        <f t="shared" si="227"/>
        <v>29000</v>
      </c>
      <c r="AF124" s="56">
        <f t="shared" si="211"/>
        <v>29000</v>
      </c>
      <c r="AG124" s="56">
        <f t="shared" si="211"/>
        <v>29000</v>
      </c>
      <c r="AH124" s="56">
        <f t="shared" si="207"/>
        <v>29000</v>
      </c>
      <c r="AI124" s="56">
        <f t="shared" si="193"/>
        <v>29000</v>
      </c>
      <c r="AJ124" s="56">
        <f t="shared" si="189"/>
        <v>29000</v>
      </c>
      <c r="AK124" s="56">
        <f t="shared" si="189"/>
        <v>29000</v>
      </c>
      <c r="AL124" s="56">
        <f t="shared" si="201"/>
        <v>29000</v>
      </c>
      <c r="AM124" s="56">
        <f t="shared" si="201"/>
        <v>29000</v>
      </c>
      <c r="AN124" s="56">
        <f t="shared" si="201"/>
        <v>29000</v>
      </c>
      <c r="AO124" s="56">
        <f t="shared" si="198"/>
        <v>29000</v>
      </c>
      <c r="AP124" s="56">
        <f t="shared" si="198"/>
        <v>29000</v>
      </c>
      <c r="AQ124" s="56">
        <f t="shared" si="198"/>
        <v>29000</v>
      </c>
      <c r="AR124" s="56">
        <f t="shared" si="198"/>
        <v>29000</v>
      </c>
      <c r="AS124" s="56">
        <f t="shared" si="194"/>
        <v>29000</v>
      </c>
      <c r="AT124" s="56">
        <f t="shared" si="194"/>
        <v>29000</v>
      </c>
      <c r="AU124" s="56">
        <f t="shared" si="173"/>
        <v>29000</v>
      </c>
      <c r="AV124" s="56">
        <f t="shared" si="165"/>
        <v>29000</v>
      </c>
      <c r="AW124" s="56">
        <f t="shared" si="152"/>
        <v>29000</v>
      </c>
      <c r="AX124" s="56">
        <f t="shared" si="152"/>
        <v>29000</v>
      </c>
      <c r="AY124" s="56">
        <f t="shared" si="146"/>
        <v>29000</v>
      </c>
      <c r="AZ124" s="56">
        <f t="shared" si="146"/>
        <v>29000</v>
      </c>
      <c r="BA124" s="56">
        <f t="shared" si="138"/>
        <v>29000</v>
      </c>
      <c r="BB124" s="56">
        <f t="shared" si="130"/>
        <v>29000</v>
      </c>
      <c r="BC124" s="56">
        <f t="shared" si="129"/>
        <v>29000</v>
      </c>
      <c r="BD124" s="56">
        <f t="shared" si="107"/>
        <v>29000</v>
      </c>
      <c r="BE124" s="56">
        <f t="shared" si="104"/>
        <v>29000</v>
      </c>
      <c r="BF124" s="56">
        <f t="shared" ref="BF124:BK133" si="233">RJ</f>
        <v>29000</v>
      </c>
      <c r="BG124" s="56">
        <f t="shared" si="233"/>
        <v>29000</v>
      </c>
      <c r="BH124" s="56">
        <f t="shared" si="233"/>
        <v>29000</v>
      </c>
      <c r="BI124" s="56">
        <f t="shared" si="233"/>
        <v>29000</v>
      </c>
      <c r="BJ124" s="56">
        <f t="shared" si="233"/>
        <v>29000</v>
      </c>
      <c r="BK124" s="56">
        <f t="shared" si="233"/>
        <v>29000</v>
      </c>
      <c r="BL124" s="56">
        <f t="shared" si="132"/>
        <v>29000</v>
      </c>
      <c r="BM124" s="56">
        <f t="shared" si="212"/>
        <v>29000</v>
      </c>
      <c r="BN124" s="56">
        <f t="shared" si="212"/>
        <v>29000</v>
      </c>
      <c r="BO124" s="56">
        <f t="shared" si="221"/>
        <v>29000</v>
      </c>
      <c r="BP124" s="56">
        <f t="shared" si="221"/>
        <v>29000</v>
      </c>
      <c r="BQ124" s="56">
        <f t="shared" si="147"/>
        <v>29000</v>
      </c>
      <c r="BR124" s="56">
        <f t="shared" si="161"/>
        <v>29000</v>
      </c>
      <c r="BS124" s="56">
        <f t="shared" si="167"/>
        <v>29000</v>
      </c>
      <c r="BT124" s="56">
        <f t="shared" si="174"/>
        <v>29000</v>
      </c>
      <c r="BU124" s="56">
        <f t="shared" si="202"/>
        <v>29000</v>
      </c>
      <c r="BV124" s="56">
        <f t="shared" si="202"/>
        <v>29000</v>
      </c>
      <c r="BW124" s="56">
        <f t="shared" si="190"/>
        <v>29000</v>
      </c>
      <c r="BX124" s="56">
        <f t="shared" si="190"/>
        <v>29000</v>
      </c>
      <c r="BY124" s="56">
        <f t="shared" si="190"/>
        <v>29000</v>
      </c>
      <c r="BZ124" s="56">
        <f t="shared" si="190"/>
        <v>29000</v>
      </c>
      <c r="CA124" s="56">
        <f t="shared" si="210"/>
        <v>29000</v>
      </c>
      <c r="CB124" s="56">
        <f t="shared" si="210"/>
        <v>29000</v>
      </c>
      <c r="CC124" s="56">
        <f t="shared" si="213"/>
        <v>29000</v>
      </c>
      <c r="CD124" s="56">
        <f t="shared" si="228"/>
        <v>29000</v>
      </c>
      <c r="CE124" s="56">
        <f t="shared" si="99"/>
        <v>35000</v>
      </c>
      <c r="CF124" s="56">
        <f t="shared" ref="CF124:CF127" si="234">UP</f>
        <v>35000</v>
      </c>
      <c r="CG124" s="56">
        <f t="shared" si="122"/>
        <v>35000</v>
      </c>
      <c r="CH124" s="56">
        <f t="shared" si="122"/>
        <v>35000</v>
      </c>
      <c r="CI124" s="56">
        <f t="shared" si="122"/>
        <v>35000</v>
      </c>
      <c r="CJ124" s="56">
        <f t="shared" si="117"/>
        <v>35000</v>
      </c>
      <c r="CK124" s="56">
        <f t="shared" si="125"/>
        <v>35000</v>
      </c>
      <c r="CL124" s="56">
        <f t="shared" si="127"/>
        <v>35000</v>
      </c>
      <c r="CM124" s="56">
        <f t="shared" si="135"/>
        <v>35000</v>
      </c>
      <c r="CN124" s="56">
        <f t="shared" si="139"/>
        <v>35000</v>
      </c>
      <c r="CO124" s="56">
        <f t="shared" si="144"/>
        <v>35000</v>
      </c>
      <c r="CP124" s="56">
        <f t="shared" si="149"/>
        <v>35000</v>
      </c>
      <c r="CQ124" s="56">
        <f t="shared" si="149"/>
        <v>35000</v>
      </c>
      <c r="CR124" s="56">
        <f t="shared" si="154"/>
        <v>35000</v>
      </c>
      <c r="CS124" s="56">
        <f t="shared" si="154"/>
        <v>35000</v>
      </c>
      <c r="CT124" s="56">
        <f t="shared" si="154"/>
        <v>35000</v>
      </c>
      <c r="CU124" s="56">
        <f t="shared" si="158"/>
        <v>35000</v>
      </c>
      <c r="CV124" s="56">
        <f t="shared" si="158"/>
        <v>35000</v>
      </c>
      <c r="CW124" s="56">
        <f t="shared" si="162"/>
        <v>35000</v>
      </c>
      <c r="CX124" s="56">
        <f t="shared" si="162"/>
        <v>35000</v>
      </c>
      <c r="CY124" s="56">
        <f t="shared" si="162"/>
        <v>35000</v>
      </c>
      <c r="CZ124" s="56">
        <f t="shared" si="166"/>
        <v>35000</v>
      </c>
      <c r="DA124" s="56">
        <f t="shared" si="171"/>
        <v>35000</v>
      </c>
      <c r="DB124" s="56">
        <f t="shared" si="176"/>
        <v>35000</v>
      </c>
      <c r="DC124" s="56">
        <f t="shared" si="176"/>
        <v>35000</v>
      </c>
      <c r="DD124" s="56">
        <f t="shared" si="191"/>
        <v>35000</v>
      </c>
      <c r="DE124" s="56">
        <f t="shared" si="191"/>
        <v>35000</v>
      </c>
      <c r="DF124" s="56">
        <f t="shared" si="195"/>
        <v>35000</v>
      </c>
      <c r="DG124" s="56">
        <f t="shared" si="199"/>
        <v>35000</v>
      </c>
      <c r="DH124" s="56">
        <f t="shared" si="199"/>
        <v>35000</v>
      </c>
      <c r="DI124" s="56">
        <f t="shared" si="199"/>
        <v>35000</v>
      </c>
      <c r="DJ124" s="56">
        <f t="shared" si="204"/>
        <v>35000</v>
      </c>
      <c r="DK124" s="56">
        <f t="shared" si="208"/>
        <v>35000</v>
      </c>
      <c r="DL124" s="56">
        <f t="shared" si="208"/>
        <v>35000</v>
      </c>
      <c r="DM124" s="56">
        <f t="shared" si="208"/>
        <v>35000</v>
      </c>
      <c r="DN124" s="56">
        <f t="shared" si="214"/>
        <v>35000</v>
      </c>
      <c r="DO124" s="56">
        <f t="shared" si="222"/>
        <v>35000</v>
      </c>
      <c r="DP124" s="56">
        <f t="shared" si="222"/>
        <v>35000</v>
      </c>
      <c r="DQ124" s="56">
        <f t="shared" si="222"/>
        <v>35000</v>
      </c>
      <c r="DR124" s="56">
        <f t="shared" si="215"/>
        <v>35000</v>
      </c>
      <c r="DS124" s="56">
        <f t="shared" si="215"/>
        <v>35000</v>
      </c>
      <c r="DT124" s="56">
        <f t="shared" si="223"/>
        <v>35000</v>
      </c>
      <c r="DU124" s="56">
        <f t="shared" si="229"/>
        <v>35000</v>
      </c>
      <c r="DV124" s="56">
        <f>BR</f>
        <v>5000</v>
      </c>
      <c r="DW124" s="56">
        <f t="shared" si="216"/>
        <v>5000</v>
      </c>
      <c r="DX124" s="56">
        <f t="shared" si="230"/>
        <v>5000</v>
      </c>
      <c r="DY124" s="56">
        <f t="shared" si="230"/>
        <v>5000</v>
      </c>
      <c r="DZ124" s="56">
        <f t="shared" si="230"/>
        <v>5000</v>
      </c>
      <c r="EA124" s="56"/>
      <c r="EB124" s="56"/>
      <c r="EC124" s="56"/>
      <c r="ED124" s="56"/>
      <c r="EE124" s="56"/>
      <c r="EF124" s="56"/>
      <c r="EG124" s="56"/>
      <c r="EH124" s="56"/>
      <c r="EI124" s="56"/>
      <c r="EJ124" s="56"/>
      <c r="EK124" s="56"/>
      <c r="EL124" s="56"/>
      <c r="EM124" s="56"/>
      <c r="EN124" s="56"/>
      <c r="EO124" s="56"/>
      <c r="EP124" s="56"/>
      <c r="EQ124" s="56"/>
      <c r="ER124" s="56"/>
      <c r="ES124" s="56"/>
      <c r="ET124" s="56"/>
      <c r="EU124" s="56"/>
      <c r="EV124" s="56"/>
      <c r="EW124" s="56">
        <f t="shared" si="231"/>
        <v>36000</v>
      </c>
      <c r="EX124" s="56">
        <f t="shared" si="231"/>
        <v>36000</v>
      </c>
      <c r="EY124" s="56">
        <f t="shared" si="231"/>
        <v>36000</v>
      </c>
      <c r="EZ124" s="56">
        <f t="shared" si="231"/>
        <v>36000</v>
      </c>
      <c r="FA124" s="56">
        <f t="shared" si="231"/>
        <v>36000</v>
      </c>
      <c r="FB124" s="56"/>
      <c r="FC124" s="56"/>
      <c r="FD124" s="56"/>
      <c r="FE124" s="56"/>
      <c r="FF124" s="56"/>
      <c r="FG124" s="56"/>
      <c r="FH124" s="56"/>
      <c r="FI124" s="56"/>
      <c r="FJ124" s="56"/>
      <c r="FK124" s="56">
        <f t="shared" ref="FI124:FL134" si="235">AS</f>
        <v>4000</v>
      </c>
      <c r="FL124" s="56">
        <f t="shared" si="235"/>
        <v>4000</v>
      </c>
      <c r="FM124" s="56"/>
      <c r="FN124" s="56"/>
      <c r="FO124" s="56"/>
      <c r="FP124" s="56"/>
      <c r="FQ124" s="56"/>
      <c r="FR124" s="56"/>
      <c r="FS124" s="56"/>
      <c r="FT124" s="56">
        <f t="shared" ref="FT124:FW132" si="236">AS</f>
        <v>4000</v>
      </c>
      <c r="FU124" s="56">
        <f t="shared" si="236"/>
        <v>4000</v>
      </c>
      <c r="FV124" s="56">
        <f t="shared" si="236"/>
        <v>4000</v>
      </c>
      <c r="FW124" s="56">
        <f t="shared" si="236"/>
        <v>4000</v>
      </c>
      <c r="FX124" s="56">
        <f t="shared" si="224"/>
        <v>4000</v>
      </c>
      <c r="FY124" s="56">
        <f t="shared" si="224"/>
        <v>4000</v>
      </c>
      <c r="FZ124" s="56">
        <f t="shared" si="224"/>
        <v>4000</v>
      </c>
      <c r="GA124" s="56">
        <f t="shared" si="224"/>
        <v>4000</v>
      </c>
      <c r="GB124" s="56">
        <f t="shared" si="217"/>
        <v>4000</v>
      </c>
      <c r="GC124" s="56">
        <f t="shared" si="217"/>
        <v>4000</v>
      </c>
      <c r="GD124" s="56">
        <f t="shared" si="217"/>
        <v>4000</v>
      </c>
      <c r="GE124" s="56">
        <f t="shared" si="217"/>
        <v>4000</v>
      </c>
      <c r="GF124" s="56">
        <f t="shared" si="217"/>
        <v>4000</v>
      </c>
      <c r="GG124" s="56">
        <f t="shared" si="217"/>
        <v>4000</v>
      </c>
      <c r="GH124" s="56">
        <f t="shared" si="217"/>
        <v>4000</v>
      </c>
      <c r="GI124" s="56">
        <f t="shared" si="205"/>
        <v>4000</v>
      </c>
      <c r="GJ124" s="56">
        <f t="shared" si="196"/>
        <v>4000</v>
      </c>
      <c r="GK124" s="56">
        <f t="shared" si="188"/>
        <v>4000</v>
      </c>
      <c r="GL124" s="56">
        <f>AS</f>
        <v>4000</v>
      </c>
      <c r="GM124" s="56">
        <f t="shared" ref="GM124:GM135" si="237">NL</f>
        <v>25000</v>
      </c>
      <c r="GN124" s="56">
        <f t="shared" si="232"/>
        <v>25000</v>
      </c>
      <c r="GO124" s="56">
        <f t="shared" si="218"/>
        <v>25000</v>
      </c>
      <c r="GP124" s="56">
        <f t="shared" si="218"/>
        <v>25000</v>
      </c>
      <c r="GQ124" s="56">
        <f t="shared" si="209"/>
        <v>25000</v>
      </c>
      <c r="GR124" s="56"/>
      <c r="GS124" s="56"/>
      <c r="GT124" s="56"/>
      <c r="GU124" s="56"/>
      <c r="GV124" s="56"/>
      <c r="GW124" s="56"/>
      <c r="GX124" s="56"/>
      <c r="GY124" s="56"/>
      <c r="GZ124" s="56"/>
      <c r="HA124" s="56"/>
      <c r="HB124" s="56"/>
      <c r="HC124" s="56"/>
      <c r="HD124" s="56"/>
      <c r="HE124" s="56"/>
      <c r="HF124" s="56"/>
      <c r="HG124" s="56"/>
      <c r="HH124" s="56"/>
      <c r="HI124" s="56"/>
      <c r="HJ124" s="56"/>
      <c r="HK124" s="56"/>
      <c r="HL124" s="56"/>
      <c r="HM124" s="56"/>
      <c r="HN124" s="56"/>
      <c r="HO124" s="56"/>
      <c r="HP124" s="56"/>
      <c r="HQ124" s="56"/>
      <c r="HR124" s="56"/>
      <c r="HS124" s="56"/>
      <c r="HT124" s="56"/>
      <c r="HU124" s="56"/>
      <c r="HV124" s="56"/>
      <c r="HW124" s="56"/>
      <c r="HX124" s="56"/>
      <c r="HY124" s="56"/>
    </row>
    <row r="125" spans="1:233" ht="1.5" customHeight="1">
      <c r="A125" s="56"/>
      <c r="B125" s="56"/>
      <c r="C125" s="56"/>
      <c r="D125" s="56"/>
      <c r="E125" s="56"/>
      <c r="F125" s="56"/>
      <c r="G125" s="56"/>
      <c r="H125" s="56"/>
      <c r="I125" s="56"/>
      <c r="J125" s="56"/>
      <c r="K125" s="56"/>
      <c r="L125" s="56"/>
      <c r="M125" s="56"/>
      <c r="N125" s="56"/>
      <c r="O125" s="56"/>
      <c r="P125" s="56"/>
      <c r="Q125" s="56"/>
      <c r="R125" s="56"/>
      <c r="S125" s="56"/>
      <c r="T125" s="56"/>
      <c r="U125" s="56"/>
      <c r="V125" s="56"/>
      <c r="W125" s="56"/>
      <c r="X125" s="56"/>
      <c r="Y125" s="56"/>
      <c r="Z125" s="56"/>
      <c r="AA125" s="56"/>
      <c r="AB125" s="56"/>
      <c r="AC125" s="56"/>
      <c r="AD125" s="56">
        <f>RJ</f>
        <v>29000</v>
      </c>
      <c r="AE125" s="56">
        <f t="shared" si="227"/>
        <v>29000</v>
      </c>
      <c r="AF125" s="56">
        <f t="shared" si="211"/>
        <v>29000</v>
      </c>
      <c r="AG125" s="56">
        <f t="shared" si="211"/>
        <v>29000</v>
      </c>
      <c r="AH125" s="56">
        <f t="shared" si="207"/>
        <v>29000</v>
      </c>
      <c r="AI125" s="56">
        <f t="shared" si="193"/>
        <v>29000</v>
      </c>
      <c r="AJ125" s="56">
        <f t="shared" si="189"/>
        <v>29000</v>
      </c>
      <c r="AK125" s="56">
        <f t="shared" si="189"/>
        <v>29000</v>
      </c>
      <c r="AL125" s="56">
        <f t="shared" si="201"/>
        <v>29000</v>
      </c>
      <c r="AM125" s="56">
        <f t="shared" si="201"/>
        <v>29000</v>
      </c>
      <c r="AN125" s="56">
        <f t="shared" si="201"/>
        <v>29000</v>
      </c>
      <c r="AO125" s="56">
        <f t="shared" si="198"/>
        <v>29000</v>
      </c>
      <c r="AP125" s="56">
        <f t="shared" si="198"/>
        <v>29000</v>
      </c>
      <c r="AQ125" s="56">
        <f t="shared" si="198"/>
        <v>29000</v>
      </c>
      <c r="AR125" s="56">
        <f t="shared" si="198"/>
        <v>29000</v>
      </c>
      <c r="AS125" s="56">
        <f t="shared" si="194"/>
        <v>29000</v>
      </c>
      <c r="AT125" s="56">
        <f t="shared" si="194"/>
        <v>29000</v>
      </c>
      <c r="AU125" s="56">
        <f t="shared" si="173"/>
        <v>29000</v>
      </c>
      <c r="AV125" s="56">
        <f t="shared" si="165"/>
        <v>29000</v>
      </c>
      <c r="AW125" s="56">
        <f t="shared" si="152"/>
        <v>29000</v>
      </c>
      <c r="AX125" s="56">
        <f t="shared" si="152"/>
        <v>29000</v>
      </c>
      <c r="AY125" s="56">
        <f t="shared" ref="AY125:AZ144" si="238">RJ</f>
        <v>29000</v>
      </c>
      <c r="AZ125" s="56">
        <f t="shared" si="238"/>
        <v>29000</v>
      </c>
      <c r="BA125" s="56">
        <f t="shared" si="138"/>
        <v>29000</v>
      </c>
      <c r="BB125" s="56">
        <f t="shared" si="130"/>
        <v>29000</v>
      </c>
      <c r="BC125" s="56">
        <f t="shared" si="129"/>
        <v>29000</v>
      </c>
      <c r="BD125" s="56">
        <f t="shared" si="107"/>
        <v>29000</v>
      </c>
      <c r="BE125" s="56">
        <f t="shared" ref="BE125:BE156" si="239">RJ</f>
        <v>29000</v>
      </c>
      <c r="BF125" s="56">
        <f t="shared" si="233"/>
        <v>29000</v>
      </c>
      <c r="BG125" s="56">
        <f t="shared" si="233"/>
        <v>29000</v>
      </c>
      <c r="BH125" s="56">
        <f t="shared" si="233"/>
        <v>29000</v>
      </c>
      <c r="BI125" s="56">
        <f t="shared" si="233"/>
        <v>29000</v>
      </c>
      <c r="BJ125" s="56">
        <f t="shared" si="233"/>
        <v>29000</v>
      </c>
      <c r="BK125" s="56">
        <f t="shared" si="233"/>
        <v>29000</v>
      </c>
      <c r="BL125" s="56">
        <f t="shared" si="132"/>
        <v>29000</v>
      </c>
      <c r="BM125" s="56">
        <f t="shared" si="212"/>
        <v>29000</v>
      </c>
      <c r="BN125" s="56">
        <f t="shared" si="212"/>
        <v>29000</v>
      </c>
      <c r="BO125" s="56">
        <f t="shared" si="221"/>
        <v>29000</v>
      </c>
      <c r="BP125" s="56">
        <f t="shared" si="221"/>
        <v>29000</v>
      </c>
      <c r="BQ125" s="56">
        <f t="shared" si="147"/>
        <v>29000</v>
      </c>
      <c r="BR125" s="56">
        <f t="shared" si="161"/>
        <v>29000</v>
      </c>
      <c r="BS125" s="56">
        <f t="shared" si="167"/>
        <v>29000</v>
      </c>
      <c r="BT125" s="56">
        <f t="shared" si="174"/>
        <v>29000</v>
      </c>
      <c r="BU125" s="56">
        <f t="shared" si="202"/>
        <v>29000</v>
      </c>
      <c r="BV125" s="56">
        <f t="shared" si="202"/>
        <v>29000</v>
      </c>
      <c r="BW125" s="56">
        <f t="shared" si="190"/>
        <v>29000</v>
      </c>
      <c r="BX125" s="56">
        <f t="shared" si="190"/>
        <v>29000</v>
      </c>
      <c r="BY125" s="56">
        <f t="shared" si="190"/>
        <v>29000</v>
      </c>
      <c r="BZ125" s="56">
        <f t="shared" si="190"/>
        <v>29000</v>
      </c>
      <c r="CA125" s="56">
        <f t="shared" si="210"/>
        <v>29000</v>
      </c>
      <c r="CB125" s="56">
        <f t="shared" si="210"/>
        <v>29000</v>
      </c>
      <c r="CC125" s="56">
        <f t="shared" si="213"/>
        <v>29000</v>
      </c>
      <c r="CD125" s="56">
        <f t="shared" si="228"/>
        <v>29000</v>
      </c>
      <c r="CE125" s="56">
        <f>RJ</f>
        <v>29000</v>
      </c>
      <c r="CF125" s="56">
        <f t="shared" si="234"/>
        <v>35000</v>
      </c>
      <c r="CG125" s="56">
        <f t="shared" si="122"/>
        <v>35000</v>
      </c>
      <c r="CH125" s="56">
        <f t="shared" si="122"/>
        <v>35000</v>
      </c>
      <c r="CI125" s="56">
        <f t="shared" si="122"/>
        <v>35000</v>
      </c>
      <c r="CJ125" s="56">
        <f t="shared" si="117"/>
        <v>35000</v>
      </c>
      <c r="CK125" s="56">
        <f t="shared" si="125"/>
        <v>35000</v>
      </c>
      <c r="CL125" s="56">
        <f t="shared" si="127"/>
        <v>35000</v>
      </c>
      <c r="CM125" s="56">
        <f t="shared" si="135"/>
        <v>35000</v>
      </c>
      <c r="CN125" s="56">
        <f t="shared" si="139"/>
        <v>35000</v>
      </c>
      <c r="CO125" s="56">
        <f t="shared" si="144"/>
        <v>35000</v>
      </c>
      <c r="CP125" s="56">
        <f t="shared" si="149"/>
        <v>35000</v>
      </c>
      <c r="CQ125" s="56">
        <f t="shared" si="149"/>
        <v>35000</v>
      </c>
      <c r="CR125" s="56">
        <f t="shared" si="154"/>
        <v>35000</v>
      </c>
      <c r="CS125" s="56">
        <f t="shared" si="154"/>
        <v>35000</v>
      </c>
      <c r="CT125" s="56">
        <f t="shared" si="154"/>
        <v>35000</v>
      </c>
      <c r="CU125" s="56">
        <f t="shared" si="158"/>
        <v>35000</v>
      </c>
      <c r="CV125" s="56">
        <f t="shared" si="158"/>
        <v>35000</v>
      </c>
      <c r="CW125" s="56">
        <f t="shared" si="162"/>
        <v>35000</v>
      </c>
      <c r="CX125" s="56">
        <f t="shared" si="162"/>
        <v>35000</v>
      </c>
      <c r="CY125" s="56">
        <f t="shared" si="162"/>
        <v>35000</v>
      </c>
      <c r="CZ125" s="56">
        <f t="shared" si="166"/>
        <v>35000</v>
      </c>
      <c r="DA125" s="56">
        <f t="shared" si="171"/>
        <v>35000</v>
      </c>
      <c r="DB125" s="56">
        <f t="shared" si="176"/>
        <v>35000</v>
      </c>
      <c r="DC125" s="56">
        <f t="shared" si="176"/>
        <v>35000</v>
      </c>
      <c r="DD125" s="56">
        <f t="shared" si="191"/>
        <v>35000</v>
      </c>
      <c r="DE125" s="56">
        <f t="shared" si="191"/>
        <v>35000</v>
      </c>
      <c r="DF125" s="56">
        <f t="shared" si="195"/>
        <v>35000</v>
      </c>
      <c r="DG125" s="56">
        <f t="shared" si="199"/>
        <v>35000</v>
      </c>
      <c r="DH125" s="56">
        <f t="shared" si="199"/>
        <v>35000</v>
      </c>
      <c r="DI125" s="56">
        <f t="shared" si="199"/>
        <v>35000</v>
      </c>
      <c r="DJ125" s="56">
        <f t="shared" si="204"/>
        <v>35000</v>
      </c>
      <c r="DK125" s="56">
        <f t="shared" si="208"/>
        <v>35000</v>
      </c>
      <c r="DL125" s="56">
        <f t="shared" si="208"/>
        <v>35000</v>
      </c>
      <c r="DM125" s="56">
        <f t="shared" si="208"/>
        <v>35000</v>
      </c>
      <c r="DN125" s="56">
        <f t="shared" si="214"/>
        <v>35000</v>
      </c>
      <c r="DO125" s="56">
        <f t="shared" si="222"/>
        <v>35000</v>
      </c>
      <c r="DP125" s="56">
        <f t="shared" si="222"/>
        <v>35000</v>
      </c>
      <c r="DQ125" s="56">
        <f t="shared" si="222"/>
        <v>35000</v>
      </c>
      <c r="DR125" s="56">
        <f t="shared" si="215"/>
        <v>35000</v>
      </c>
      <c r="DS125" s="56">
        <f t="shared" si="215"/>
        <v>35000</v>
      </c>
      <c r="DT125" s="56">
        <f t="shared" si="223"/>
        <v>35000</v>
      </c>
      <c r="DU125" s="56">
        <f t="shared" si="229"/>
        <v>35000</v>
      </c>
      <c r="DV125" s="56">
        <f>BR</f>
        <v>5000</v>
      </c>
      <c r="DW125" s="56">
        <f t="shared" si="216"/>
        <v>5000</v>
      </c>
      <c r="DX125" s="56">
        <f t="shared" si="230"/>
        <v>5000</v>
      </c>
      <c r="DY125" s="56">
        <f t="shared" si="230"/>
        <v>5000</v>
      </c>
      <c r="DZ125" s="56">
        <f t="shared" si="230"/>
        <v>5000</v>
      </c>
      <c r="EA125" s="56"/>
      <c r="EB125" s="56"/>
      <c r="EC125" s="56"/>
      <c r="ED125" s="56"/>
      <c r="EE125" s="56"/>
      <c r="EF125" s="56"/>
      <c r="EG125" s="56"/>
      <c r="EH125" s="56"/>
      <c r="EI125" s="56"/>
      <c r="EJ125" s="56"/>
      <c r="EK125" s="56"/>
      <c r="EL125" s="56"/>
      <c r="EM125" s="56"/>
      <c r="EN125" s="56"/>
      <c r="EO125" s="56"/>
      <c r="EP125" s="56"/>
      <c r="EQ125" s="56"/>
      <c r="ER125" s="56"/>
      <c r="ES125" s="56"/>
      <c r="ET125" s="56"/>
      <c r="EU125" s="56"/>
      <c r="EV125" s="56"/>
      <c r="EW125" s="56">
        <f t="shared" ref="EW125:FB130" si="240">WB</f>
        <v>36000</v>
      </c>
      <c r="EX125" s="56">
        <f t="shared" si="240"/>
        <v>36000</v>
      </c>
      <c r="EY125" s="56">
        <f t="shared" si="240"/>
        <v>36000</v>
      </c>
      <c r="EZ125" s="56">
        <f t="shared" si="240"/>
        <v>36000</v>
      </c>
      <c r="FA125" s="56">
        <f t="shared" si="240"/>
        <v>36000</v>
      </c>
      <c r="FB125" s="56">
        <f t="shared" si="240"/>
        <v>36000</v>
      </c>
      <c r="FC125" s="56"/>
      <c r="FD125" s="56"/>
      <c r="FE125" s="56"/>
      <c r="FF125" s="56"/>
      <c r="FG125" s="56"/>
      <c r="FH125" s="56"/>
      <c r="FI125" s="56"/>
      <c r="FJ125" s="56"/>
      <c r="FK125" s="56">
        <f t="shared" si="235"/>
        <v>4000</v>
      </c>
      <c r="FL125" s="56">
        <f t="shared" si="235"/>
        <v>4000</v>
      </c>
      <c r="FM125" s="56">
        <f t="shared" ref="FM125:FS133" si="241">AS</f>
        <v>4000</v>
      </c>
      <c r="FN125" s="56">
        <f t="shared" si="241"/>
        <v>4000</v>
      </c>
      <c r="FO125" s="56">
        <f t="shared" si="241"/>
        <v>4000</v>
      </c>
      <c r="FP125" s="56">
        <f t="shared" si="241"/>
        <v>4000</v>
      </c>
      <c r="FQ125" s="56">
        <f t="shared" si="241"/>
        <v>4000</v>
      </c>
      <c r="FR125" s="56">
        <f t="shared" si="241"/>
        <v>4000</v>
      </c>
      <c r="FS125" s="56">
        <f t="shared" si="241"/>
        <v>4000</v>
      </c>
      <c r="FT125" s="56">
        <f t="shared" si="236"/>
        <v>4000</v>
      </c>
      <c r="FU125" s="56">
        <f t="shared" si="236"/>
        <v>4000</v>
      </c>
      <c r="FV125" s="56">
        <f t="shared" si="236"/>
        <v>4000</v>
      </c>
      <c r="FW125" s="56">
        <f t="shared" si="236"/>
        <v>4000</v>
      </c>
      <c r="FX125" s="56">
        <f t="shared" si="224"/>
        <v>4000</v>
      </c>
      <c r="FY125" s="56">
        <f t="shared" si="224"/>
        <v>4000</v>
      </c>
      <c r="FZ125" s="56">
        <f t="shared" si="224"/>
        <v>4000</v>
      </c>
      <c r="GA125" s="56">
        <f t="shared" si="224"/>
        <v>4000</v>
      </c>
      <c r="GB125" s="56">
        <f t="shared" si="217"/>
        <v>4000</v>
      </c>
      <c r="GC125" s="56">
        <f t="shared" si="217"/>
        <v>4000</v>
      </c>
      <c r="GD125" s="56">
        <f t="shared" si="217"/>
        <v>4000</v>
      </c>
      <c r="GE125" s="56">
        <f t="shared" si="217"/>
        <v>4000</v>
      </c>
      <c r="GF125" s="56">
        <f t="shared" si="217"/>
        <v>4000</v>
      </c>
      <c r="GG125" s="56">
        <f t="shared" si="217"/>
        <v>4000</v>
      </c>
      <c r="GH125" s="56">
        <f t="shared" si="217"/>
        <v>4000</v>
      </c>
      <c r="GI125" s="56">
        <f t="shared" si="205"/>
        <v>4000</v>
      </c>
      <c r="GJ125" s="56">
        <f t="shared" si="196"/>
        <v>4000</v>
      </c>
      <c r="GK125" s="56">
        <f t="shared" si="188"/>
        <v>4000</v>
      </c>
      <c r="GL125" s="56">
        <f>AS</f>
        <v>4000</v>
      </c>
      <c r="GM125" s="56">
        <f t="shared" si="237"/>
        <v>25000</v>
      </c>
      <c r="GN125" s="56">
        <f t="shared" si="232"/>
        <v>25000</v>
      </c>
      <c r="GO125" s="56">
        <f t="shared" si="218"/>
        <v>25000</v>
      </c>
      <c r="GP125" s="56">
        <f t="shared" si="218"/>
        <v>25000</v>
      </c>
      <c r="GQ125" s="56">
        <f t="shared" ref="GQ125" si="242">AR</f>
        <v>3000</v>
      </c>
      <c r="GR125" s="56"/>
      <c r="GS125" s="56"/>
      <c r="GT125" s="56"/>
      <c r="GU125" s="56"/>
      <c r="GV125" s="56"/>
      <c r="GW125" s="56"/>
      <c r="GX125" s="56"/>
      <c r="GY125" s="56"/>
      <c r="GZ125" s="56"/>
      <c r="HA125" s="56"/>
      <c r="HB125" s="56"/>
      <c r="HC125" s="56"/>
      <c r="HD125" s="56"/>
      <c r="HE125" s="56"/>
      <c r="HF125" s="56"/>
      <c r="HG125" s="56"/>
      <c r="HH125" s="56"/>
      <c r="HI125" s="56"/>
      <c r="HJ125" s="56"/>
      <c r="HK125" s="56"/>
      <c r="HL125" s="56"/>
      <c r="HM125" s="56"/>
      <c r="HN125" s="56"/>
      <c r="HO125" s="56"/>
      <c r="HP125" s="56"/>
      <c r="HQ125" s="56"/>
      <c r="HR125" s="56"/>
      <c r="HS125" s="56"/>
      <c r="HT125" s="56"/>
      <c r="HU125" s="56"/>
      <c r="HV125" s="56"/>
      <c r="HW125" s="56"/>
      <c r="HX125" s="56"/>
      <c r="HY125" s="56"/>
    </row>
    <row r="126" spans="1:233" ht="1.5" customHeight="1">
      <c r="A126" s="56"/>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c r="AA126" s="56"/>
      <c r="AB126" s="56"/>
      <c r="AC126" s="56">
        <f t="shared" ref="AC126" si="243">RJ</f>
        <v>29000</v>
      </c>
      <c r="AD126" s="56">
        <f>RJ</f>
        <v>29000</v>
      </c>
      <c r="AE126" s="56">
        <f t="shared" si="227"/>
        <v>29000</v>
      </c>
      <c r="AF126" s="56">
        <f t="shared" si="211"/>
        <v>29000</v>
      </c>
      <c r="AG126" s="56">
        <f t="shared" si="211"/>
        <v>29000</v>
      </c>
      <c r="AH126" s="56">
        <f t="shared" si="207"/>
        <v>29000</v>
      </c>
      <c r="AI126" s="56">
        <f t="shared" si="193"/>
        <v>29000</v>
      </c>
      <c r="AJ126" s="56">
        <f t="shared" si="189"/>
        <v>29000</v>
      </c>
      <c r="AK126" s="56">
        <f t="shared" si="189"/>
        <v>29000</v>
      </c>
      <c r="AL126" s="56">
        <f t="shared" si="201"/>
        <v>29000</v>
      </c>
      <c r="AM126" s="56">
        <f t="shared" si="201"/>
        <v>29000</v>
      </c>
      <c r="AN126" s="56">
        <f t="shared" si="201"/>
        <v>29000</v>
      </c>
      <c r="AO126" s="56">
        <f t="shared" si="198"/>
        <v>29000</v>
      </c>
      <c r="AP126" s="56">
        <f t="shared" si="198"/>
        <v>29000</v>
      </c>
      <c r="AQ126" s="56">
        <f t="shared" si="198"/>
        <v>29000</v>
      </c>
      <c r="AR126" s="56">
        <f t="shared" si="198"/>
        <v>29000</v>
      </c>
      <c r="AS126" s="56">
        <f t="shared" si="194"/>
        <v>29000</v>
      </c>
      <c r="AT126" s="56">
        <f t="shared" si="194"/>
        <v>29000</v>
      </c>
      <c r="AU126" s="56">
        <f t="shared" si="173"/>
        <v>29000</v>
      </c>
      <c r="AV126" s="56">
        <f t="shared" si="165"/>
        <v>29000</v>
      </c>
      <c r="AW126" s="56">
        <f t="shared" si="152"/>
        <v>29000</v>
      </c>
      <c r="AX126" s="56">
        <f t="shared" si="152"/>
        <v>29000</v>
      </c>
      <c r="AY126" s="56">
        <f t="shared" si="238"/>
        <v>29000</v>
      </c>
      <c r="AZ126" s="56">
        <f t="shared" si="238"/>
        <v>29000</v>
      </c>
      <c r="BA126" s="56">
        <f t="shared" si="138"/>
        <v>29000</v>
      </c>
      <c r="BB126" s="56">
        <f t="shared" si="130"/>
        <v>29000</v>
      </c>
      <c r="BC126" s="56">
        <f t="shared" si="129"/>
        <v>29000</v>
      </c>
      <c r="BD126" s="56">
        <f t="shared" ref="BD126:BD157" si="244">RJ</f>
        <v>29000</v>
      </c>
      <c r="BE126" s="56">
        <f t="shared" si="239"/>
        <v>29000</v>
      </c>
      <c r="BF126" s="56">
        <f t="shared" si="233"/>
        <v>29000</v>
      </c>
      <c r="BG126" s="56">
        <f t="shared" si="233"/>
        <v>29000</v>
      </c>
      <c r="BH126" s="56">
        <f t="shared" si="233"/>
        <v>29000</v>
      </c>
      <c r="BI126" s="56">
        <f t="shared" si="233"/>
        <v>29000</v>
      </c>
      <c r="BJ126" s="56">
        <f t="shared" si="233"/>
        <v>29000</v>
      </c>
      <c r="BK126" s="56">
        <f t="shared" si="233"/>
        <v>29000</v>
      </c>
      <c r="BL126" s="56">
        <f t="shared" si="132"/>
        <v>29000</v>
      </c>
      <c r="BM126" s="56">
        <f t="shared" si="212"/>
        <v>29000</v>
      </c>
      <c r="BN126" s="56">
        <f t="shared" si="212"/>
        <v>29000</v>
      </c>
      <c r="BO126" s="56">
        <f t="shared" si="221"/>
        <v>29000</v>
      </c>
      <c r="BP126" s="56">
        <f t="shared" si="221"/>
        <v>29000</v>
      </c>
      <c r="BQ126" s="56">
        <f t="shared" si="147"/>
        <v>29000</v>
      </c>
      <c r="BR126" s="56">
        <f t="shared" si="161"/>
        <v>29000</v>
      </c>
      <c r="BS126" s="56">
        <f t="shared" si="167"/>
        <v>29000</v>
      </c>
      <c r="BT126" s="56">
        <f t="shared" si="174"/>
        <v>29000</v>
      </c>
      <c r="BU126" s="56">
        <f t="shared" si="202"/>
        <v>29000</v>
      </c>
      <c r="BV126" s="56">
        <f t="shared" si="202"/>
        <v>29000</v>
      </c>
      <c r="BW126" s="56">
        <f t="shared" si="190"/>
        <v>29000</v>
      </c>
      <c r="BX126" s="56">
        <f t="shared" si="190"/>
        <v>29000</v>
      </c>
      <c r="BY126" s="56">
        <f t="shared" si="190"/>
        <v>29000</v>
      </c>
      <c r="BZ126" s="56">
        <f t="shared" si="190"/>
        <v>29000</v>
      </c>
      <c r="CA126" s="56">
        <f t="shared" si="210"/>
        <v>29000</v>
      </c>
      <c r="CB126" s="56">
        <f t="shared" si="210"/>
        <v>29000</v>
      </c>
      <c r="CC126" s="56">
        <f t="shared" si="213"/>
        <v>29000</v>
      </c>
      <c r="CD126" s="56">
        <f t="shared" si="228"/>
        <v>29000</v>
      </c>
      <c r="CE126" s="56">
        <f>RJ</f>
        <v>29000</v>
      </c>
      <c r="CF126" s="56">
        <f t="shared" si="234"/>
        <v>35000</v>
      </c>
      <c r="CG126" s="56">
        <f t="shared" si="122"/>
        <v>35000</v>
      </c>
      <c r="CH126" s="56">
        <f t="shared" si="122"/>
        <v>35000</v>
      </c>
      <c r="CI126" s="56">
        <f t="shared" si="122"/>
        <v>35000</v>
      </c>
      <c r="CJ126" s="56">
        <f t="shared" si="117"/>
        <v>35000</v>
      </c>
      <c r="CK126" s="56">
        <f t="shared" si="125"/>
        <v>35000</v>
      </c>
      <c r="CL126" s="56">
        <f t="shared" si="127"/>
        <v>35000</v>
      </c>
      <c r="CM126" s="56">
        <f t="shared" si="135"/>
        <v>35000</v>
      </c>
      <c r="CN126" s="56">
        <f t="shared" si="139"/>
        <v>35000</v>
      </c>
      <c r="CO126" s="56">
        <f t="shared" si="144"/>
        <v>35000</v>
      </c>
      <c r="CP126" s="56">
        <f t="shared" ref="CP126:CQ145" si="245">UP</f>
        <v>35000</v>
      </c>
      <c r="CQ126" s="56">
        <f t="shared" si="245"/>
        <v>35000</v>
      </c>
      <c r="CR126" s="56">
        <f t="shared" si="154"/>
        <v>35000</v>
      </c>
      <c r="CS126" s="56">
        <f t="shared" si="154"/>
        <v>35000</v>
      </c>
      <c r="CT126" s="56">
        <f t="shared" si="154"/>
        <v>35000</v>
      </c>
      <c r="CU126" s="56">
        <f t="shared" si="158"/>
        <v>35000</v>
      </c>
      <c r="CV126" s="56">
        <f t="shared" si="158"/>
        <v>35000</v>
      </c>
      <c r="CW126" s="56">
        <f t="shared" si="162"/>
        <v>35000</v>
      </c>
      <c r="CX126" s="56">
        <f t="shared" si="162"/>
        <v>35000</v>
      </c>
      <c r="CY126" s="56">
        <f t="shared" si="162"/>
        <v>35000</v>
      </c>
      <c r="CZ126" s="56">
        <f t="shared" si="166"/>
        <v>35000</v>
      </c>
      <c r="DA126" s="56">
        <f t="shared" si="171"/>
        <v>35000</v>
      </c>
      <c r="DB126" s="56">
        <f t="shared" si="176"/>
        <v>35000</v>
      </c>
      <c r="DC126" s="56">
        <f t="shared" si="176"/>
        <v>35000</v>
      </c>
      <c r="DD126" s="56">
        <f t="shared" si="191"/>
        <v>35000</v>
      </c>
      <c r="DE126" s="56">
        <f t="shared" si="191"/>
        <v>35000</v>
      </c>
      <c r="DF126" s="56">
        <f t="shared" si="195"/>
        <v>35000</v>
      </c>
      <c r="DG126" s="56">
        <f t="shared" si="199"/>
        <v>35000</v>
      </c>
      <c r="DH126" s="56">
        <f t="shared" si="199"/>
        <v>35000</v>
      </c>
      <c r="DI126" s="56">
        <f t="shared" si="199"/>
        <v>35000</v>
      </c>
      <c r="DJ126" s="56">
        <f t="shared" si="204"/>
        <v>35000</v>
      </c>
      <c r="DK126" s="56">
        <f t="shared" si="208"/>
        <v>35000</v>
      </c>
      <c r="DL126" s="56">
        <f t="shared" si="208"/>
        <v>35000</v>
      </c>
      <c r="DM126" s="56">
        <f t="shared" si="208"/>
        <v>35000</v>
      </c>
      <c r="DN126" s="56">
        <f t="shared" si="214"/>
        <v>35000</v>
      </c>
      <c r="DO126" s="56">
        <f t="shared" si="222"/>
        <v>35000</v>
      </c>
      <c r="DP126" s="56">
        <f t="shared" si="222"/>
        <v>35000</v>
      </c>
      <c r="DQ126" s="56">
        <f t="shared" si="222"/>
        <v>35000</v>
      </c>
      <c r="DR126" s="56">
        <f t="shared" si="215"/>
        <v>35000</v>
      </c>
      <c r="DS126" s="56">
        <f t="shared" si="215"/>
        <v>35000</v>
      </c>
      <c r="DT126" s="56">
        <f t="shared" si="223"/>
        <v>35000</v>
      </c>
      <c r="DU126" s="56">
        <f t="shared" si="229"/>
        <v>35000</v>
      </c>
      <c r="DV126" s="56">
        <f>UP</f>
        <v>35000</v>
      </c>
      <c r="DW126" s="56">
        <f t="shared" si="216"/>
        <v>5000</v>
      </c>
      <c r="DX126" s="56">
        <f t="shared" si="230"/>
        <v>5000</v>
      </c>
      <c r="DY126" s="56">
        <f t="shared" si="230"/>
        <v>5000</v>
      </c>
      <c r="DZ126" s="56">
        <f t="shared" si="230"/>
        <v>5000</v>
      </c>
      <c r="EA126" s="56">
        <f t="shared" ref="EA126:EA153" si="246">BR</f>
        <v>5000</v>
      </c>
      <c r="EB126" s="56"/>
      <c r="EC126" s="56"/>
      <c r="ED126" s="56"/>
      <c r="EE126" s="56"/>
      <c r="EF126" s="56"/>
      <c r="EG126" s="56"/>
      <c r="EH126" s="56"/>
      <c r="EI126" s="56"/>
      <c r="EJ126" s="56"/>
      <c r="EK126" s="56"/>
      <c r="EL126" s="56"/>
      <c r="EM126" s="56"/>
      <c r="EN126" s="56"/>
      <c r="EO126" s="56"/>
      <c r="EP126" s="56"/>
      <c r="EQ126" s="56"/>
      <c r="ER126" s="56"/>
      <c r="ES126" s="56"/>
      <c r="ET126" s="56"/>
      <c r="EU126" s="56"/>
      <c r="EV126" s="56"/>
      <c r="EW126" s="56">
        <f t="shared" si="240"/>
        <v>36000</v>
      </c>
      <c r="EX126" s="56">
        <f t="shared" si="240"/>
        <v>36000</v>
      </c>
      <c r="EY126" s="56">
        <f t="shared" si="240"/>
        <v>36000</v>
      </c>
      <c r="EZ126" s="56">
        <f t="shared" si="240"/>
        <v>36000</v>
      </c>
      <c r="FA126" s="56">
        <f t="shared" si="240"/>
        <v>36000</v>
      </c>
      <c r="FB126" s="56">
        <f t="shared" si="240"/>
        <v>36000</v>
      </c>
      <c r="FC126" s="56">
        <f t="shared" ref="FC126:FH130" si="247">WB</f>
        <v>36000</v>
      </c>
      <c r="FD126" s="56">
        <f t="shared" si="247"/>
        <v>36000</v>
      </c>
      <c r="FE126" s="56">
        <f t="shared" si="247"/>
        <v>36000</v>
      </c>
      <c r="FF126" s="56">
        <f t="shared" si="247"/>
        <v>36000</v>
      </c>
      <c r="FG126" s="56"/>
      <c r="FH126" s="56"/>
      <c r="FI126" s="56">
        <f t="shared" ref="FI126:FJ133" si="248">AS</f>
        <v>4000</v>
      </c>
      <c r="FJ126" s="56">
        <f t="shared" si="248"/>
        <v>4000</v>
      </c>
      <c r="FK126" s="56">
        <f t="shared" si="235"/>
        <v>4000</v>
      </c>
      <c r="FL126" s="56">
        <f t="shared" si="235"/>
        <v>4000</v>
      </c>
      <c r="FM126" s="56">
        <f t="shared" si="241"/>
        <v>4000</v>
      </c>
      <c r="FN126" s="56">
        <f t="shared" si="241"/>
        <v>4000</v>
      </c>
      <c r="FO126" s="56">
        <f t="shared" si="241"/>
        <v>4000</v>
      </c>
      <c r="FP126" s="56">
        <f t="shared" si="241"/>
        <v>4000</v>
      </c>
      <c r="FQ126" s="56">
        <f t="shared" si="241"/>
        <v>4000</v>
      </c>
      <c r="FR126" s="56">
        <f t="shared" si="241"/>
        <v>4000</v>
      </c>
      <c r="FS126" s="56">
        <f t="shared" si="241"/>
        <v>4000</v>
      </c>
      <c r="FT126" s="56">
        <f t="shared" si="236"/>
        <v>4000</v>
      </c>
      <c r="FU126" s="56">
        <f t="shared" si="236"/>
        <v>4000</v>
      </c>
      <c r="FV126" s="56">
        <f t="shared" si="236"/>
        <v>4000</v>
      </c>
      <c r="FW126" s="56">
        <f t="shared" si="236"/>
        <v>4000</v>
      </c>
      <c r="FX126" s="56">
        <f t="shared" si="224"/>
        <v>4000</v>
      </c>
      <c r="FY126" s="56">
        <f t="shared" si="224"/>
        <v>4000</v>
      </c>
      <c r="FZ126" s="56">
        <f t="shared" si="224"/>
        <v>4000</v>
      </c>
      <c r="GA126" s="56">
        <f t="shared" si="224"/>
        <v>4000</v>
      </c>
      <c r="GB126" s="56">
        <f t="shared" si="217"/>
        <v>4000</v>
      </c>
      <c r="GC126" s="56">
        <f t="shared" si="217"/>
        <v>4000</v>
      </c>
      <c r="GD126" s="56">
        <f t="shared" si="217"/>
        <v>4000</v>
      </c>
      <c r="GE126" s="56">
        <f t="shared" si="217"/>
        <v>4000</v>
      </c>
      <c r="GF126" s="56">
        <f t="shared" si="217"/>
        <v>4000</v>
      </c>
      <c r="GG126" s="56">
        <f t="shared" si="217"/>
        <v>4000</v>
      </c>
      <c r="GH126" s="56">
        <f t="shared" si="217"/>
        <v>4000</v>
      </c>
      <c r="GI126" s="56">
        <f t="shared" si="205"/>
        <v>4000</v>
      </c>
      <c r="GJ126" s="56">
        <f t="shared" si="196"/>
        <v>4000</v>
      </c>
      <c r="GK126" s="56">
        <f t="shared" ref="GK126:GN135" si="249">NL</f>
        <v>25000</v>
      </c>
      <c r="GL126" s="56">
        <f t="shared" si="249"/>
        <v>25000</v>
      </c>
      <c r="GM126" s="56">
        <f t="shared" si="237"/>
        <v>25000</v>
      </c>
      <c r="GN126" s="56">
        <f t="shared" si="232"/>
        <v>25000</v>
      </c>
      <c r="GO126" s="56">
        <f t="shared" si="218"/>
        <v>25000</v>
      </c>
      <c r="GP126" s="56">
        <f t="shared" si="218"/>
        <v>25000</v>
      </c>
      <c r="GQ126" s="56">
        <f t="shared" ref="GQ126:GQ132" si="250">NL</f>
        <v>25000</v>
      </c>
      <c r="GR126" s="56"/>
      <c r="GS126" s="56"/>
      <c r="GT126" s="56"/>
      <c r="GU126" s="56"/>
      <c r="GV126" s="56"/>
      <c r="GW126" s="56"/>
      <c r="GX126" s="56"/>
      <c r="GY126" s="56"/>
      <c r="GZ126" s="56"/>
      <c r="HA126" s="56"/>
      <c r="HB126" s="56"/>
      <c r="HC126" s="56"/>
      <c r="HD126" s="56"/>
      <c r="HE126" s="56"/>
      <c r="HF126" s="56"/>
      <c r="HG126" s="56"/>
      <c r="HH126" s="56"/>
      <c r="HI126" s="56"/>
      <c r="HJ126" s="56"/>
      <c r="HK126" s="56"/>
      <c r="HL126" s="56"/>
      <c r="HM126" s="56"/>
      <c r="HN126" s="56"/>
      <c r="HO126" s="56"/>
      <c r="HP126" s="56"/>
      <c r="HQ126" s="56"/>
      <c r="HR126" s="56"/>
      <c r="HS126" s="56"/>
      <c r="HT126" s="56"/>
      <c r="HU126" s="56"/>
      <c r="HV126" s="56"/>
      <c r="HW126" s="56"/>
      <c r="HX126" s="56"/>
      <c r="HY126" s="56"/>
    </row>
    <row r="127" spans="1:233" ht="1.5" customHeight="1">
      <c r="A127" s="56"/>
      <c r="B127" s="56"/>
      <c r="C127" s="56"/>
      <c r="D127" s="56"/>
      <c r="E127" s="56"/>
      <c r="F127" s="56"/>
      <c r="G127" s="56"/>
      <c r="H127" s="56"/>
      <c r="I127" s="56"/>
      <c r="J127" s="56"/>
      <c r="K127" s="56"/>
      <c r="L127" s="56"/>
      <c r="M127" s="56"/>
      <c r="N127" s="56"/>
      <c r="O127" s="56"/>
      <c r="P127" s="56"/>
      <c r="Q127" s="56"/>
      <c r="R127" s="56"/>
      <c r="S127" s="56"/>
      <c r="T127" s="56"/>
      <c r="U127" s="56"/>
      <c r="V127" s="56"/>
      <c r="W127" s="56"/>
      <c r="X127" s="56"/>
      <c r="Y127" s="56"/>
      <c r="Z127" s="56"/>
      <c r="AA127" s="56"/>
      <c r="AB127" s="56"/>
      <c r="AC127" s="56"/>
      <c r="AD127" s="56">
        <f>RJ</f>
        <v>29000</v>
      </c>
      <c r="AE127" s="56">
        <f t="shared" si="227"/>
        <v>29000</v>
      </c>
      <c r="AF127" s="56">
        <f t="shared" si="211"/>
        <v>29000</v>
      </c>
      <c r="AG127" s="56">
        <f t="shared" si="211"/>
        <v>29000</v>
      </c>
      <c r="AH127" s="56">
        <f t="shared" si="207"/>
        <v>29000</v>
      </c>
      <c r="AI127" s="56">
        <f t="shared" si="193"/>
        <v>29000</v>
      </c>
      <c r="AJ127" s="56">
        <f t="shared" si="189"/>
        <v>29000</v>
      </c>
      <c r="AK127" s="56">
        <f t="shared" si="189"/>
        <v>29000</v>
      </c>
      <c r="AL127" s="56">
        <f t="shared" si="201"/>
        <v>29000</v>
      </c>
      <c r="AM127" s="56">
        <f t="shared" si="201"/>
        <v>29000</v>
      </c>
      <c r="AN127" s="56">
        <f t="shared" si="201"/>
        <v>29000</v>
      </c>
      <c r="AO127" s="56">
        <f t="shared" si="198"/>
        <v>29000</v>
      </c>
      <c r="AP127" s="56">
        <f t="shared" si="198"/>
        <v>29000</v>
      </c>
      <c r="AQ127" s="56">
        <f t="shared" si="198"/>
        <v>29000</v>
      </c>
      <c r="AR127" s="56">
        <f t="shared" si="198"/>
        <v>29000</v>
      </c>
      <c r="AS127" s="56">
        <f t="shared" si="194"/>
        <v>29000</v>
      </c>
      <c r="AT127" s="56">
        <f t="shared" si="194"/>
        <v>29000</v>
      </c>
      <c r="AU127" s="56">
        <f t="shared" si="173"/>
        <v>29000</v>
      </c>
      <c r="AV127" s="56">
        <f t="shared" si="165"/>
        <v>29000</v>
      </c>
      <c r="AW127" s="56">
        <f t="shared" ref="AW127:AX146" si="251">RJ</f>
        <v>29000</v>
      </c>
      <c r="AX127" s="56">
        <f t="shared" si="251"/>
        <v>29000</v>
      </c>
      <c r="AY127" s="56">
        <f t="shared" si="238"/>
        <v>29000</v>
      </c>
      <c r="AZ127" s="56">
        <f t="shared" si="238"/>
        <v>29000</v>
      </c>
      <c r="BA127" s="56">
        <f t="shared" si="138"/>
        <v>29000</v>
      </c>
      <c r="BB127" s="56">
        <f t="shared" si="130"/>
        <v>29000</v>
      </c>
      <c r="BC127" s="56">
        <f t="shared" si="129"/>
        <v>29000</v>
      </c>
      <c r="BD127" s="56">
        <f t="shared" si="244"/>
        <v>29000</v>
      </c>
      <c r="BE127" s="56">
        <f t="shared" si="239"/>
        <v>29000</v>
      </c>
      <c r="BF127" s="56">
        <f t="shared" si="233"/>
        <v>29000</v>
      </c>
      <c r="BG127" s="56">
        <f t="shared" si="233"/>
        <v>29000</v>
      </c>
      <c r="BH127" s="56">
        <f t="shared" si="233"/>
        <v>29000</v>
      </c>
      <c r="BI127" s="56">
        <f t="shared" si="233"/>
        <v>29000</v>
      </c>
      <c r="BJ127" s="56">
        <f t="shared" si="233"/>
        <v>29000</v>
      </c>
      <c r="BK127" s="56">
        <f t="shared" si="233"/>
        <v>29000</v>
      </c>
      <c r="BL127" s="56">
        <f t="shared" si="132"/>
        <v>29000</v>
      </c>
      <c r="BM127" s="56">
        <f t="shared" si="212"/>
        <v>29000</v>
      </c>
      <c r="BN127" s="56">
        <f t="shared" si="212"/>
        <v>29000</v>
      </c>
      <c r="BO127" s="56">
        <f t="shared" si="221"/>
        <v>29000</v>
      </c>
      <c r="BP127" s="56">
        <f t="shared" si="221"/>
        <v>29000</v>
      </c>
      <c r="BQ127" s="56">
        <f t="shared" si="147"/>
        <v>29000</v>
      </c>
      <c r="BR127" s="56">
        <f t="shared" si="161"/>
        <v>29000</v>
      </c>
      <c r="BS127" s="56">
        <f t="shared" si="167"/>
        <v>29000</v>
      </c>
      <c r="BT127" s="56">
        <f t="shared" si="174"/>
        <v>29000</v>
      </c>
      <c r="BU127" s="56">
        <f t="shared" si="202"/>
        <v>29000</v>
      </c>
      <c r="BV127" s="56">
        <f t="shared" si="202"/>
        <v>29000</v>
      </c>
      <c r="BW127" s="56">
        <f t="shared" si="190"/>
        <v>29000</v>
      </c>
      <c r="BX127" s="56">
        <f t="shared" si="190"/>
        <v>29000</v>
      </c>
      <c r="BY127" s="56">
        <f t="shared" si="190"/>
        <v>29000</v>
      </c>
      <c r="BZ127" s="56">
        <f t="shared" si="190"/>
        <v>29000</v>
      </c>
      <c r="CA127" s="56">
        <f t="shared" si="210"/>
        <v>29000</v>
      </c>
      <c r="CB127" s="56">
        <f t="shared" si="210"/>
        <v>29000</v>
      </c>
      <c r="CC127" s="56">
        <f t="shared" si="213"/>
        <v>29000</v>
      </c>
      <c r="CD127" s="56">
        <f t="shared" si="210"/>
        <v>29000</v>
      </c>
      <c r="CE127" s="56">
        <f t="shared" si="210"/>
        <v>29000</v>
      </c>
      <c r="CF127" s="56">
        <f t="shared" si="234"/>
        <v>35000</v>
      </c>
      <c r="CG127" s="56">
        <f t="shared" si="122"/>
        <v>35000</v>
      </c>
      <c r="CH127" s="56">
        <f t="shared" si="122"/>
        <v>35000</v>
      </c>
      <c r="CI127" s="56">
        <f t="shared" si="122"/>
        <v>35000</v>
      </c>
      <c r="CJ127" s="56">
        <f t="shared" si="117"/>
        <v>35000</v>
      </c>
      <c r="CK127" s="56">
        <f t="shared" si="125"/>
        <v>35000</v>
      </c>
      <c r="CL127" s="56">
        <f t="shared" si="127"/>
        <v>35000</v>
      </c>
      <c r="CM127" s="56">
        <f t="shared" si="135"/>
        <v>35000</v>
      </c>
      <c r="CN127" s="56">
        <f t="shared" si="139"/>
        <v>35000</v>
      </c>
      <c r="CO127" s="56">
        <f t="shared" si="144"/>
        <v>35000</v>
      </c>
      <c r="CP127" s="56">
        <f t="shared" si="245"/>
        <v>35000</v>
      </c>
      <c r="CQ127" s="56">
        <f t="shared" si="245"/>
        <v>35000</v>
      </c>
      <c r="CR127" s="56">
        <f t="shared" ref="CR127:CV147" si="252">UP</f>
        <v>35000</v>
      </c>
      <c r="CS127" s="56">
        <f t="shared" si="252"/>
        <v>35000</v>
      </c>
      <c r="CT127" s="56">
        <f t="shared" si="252"/>
        <v>35000</v>
      </c>
      <c r="CU127" s="56">
        <f t="shared" si="158"/>
        <v>35000</v>
      </c>
      <c r="CV127" s="56">
        <f t="shared" si="158"/>
        <v>35000</v>
      </c>
      <c r="CW127" s="56">
        <f t="shared" si="162"/>
        <v>35000</v>
      </c>
      <c r="CX127" s="56">
        <f t="shared" si="162"/>
        <v>35000</v>
      </c>
      <c r="CY127" s="56">
        <f t="shared" si="162"/>
        <v>35000</v>
      </c>
      <c r="CZ127" s="56">
        <f t="shared" si="166"/>
        <v>35000</v>
      </c>
      <c r="DA127" s="56">
        <f t="shared" si="171"/>
        <v>35000</v>
      </c>
      <c r="DB127" s="56">
        <f t="shared" si="176"/>
        <v>35000</v>
      </c>
      <c r="DC127" s="56">
        <f t="shared" si="176"/>
        <v>35000</v>
      </c>
      <c r="DD127" s="56">
        <f t="shared" si="191"/>
        <v>35000</v>
      </c>
      <c r="DE127" s="56">
        <f t="shared" si="191"/>
        <v>35000</v>
      </c>
      <c r="DF127" s="56">
        <f t="shared" si="195"/>
        <v>35000</v>
      </c>
      <c r="DG127" s="56">
        <f t="shared" si="199"/>
        <v>35000</v>
      </c>
      <c r="DH127" s="56">
        <f t="shared" si="199"/>
        <v>35000</v>
      </c>
      <c r="DI127" s="56">
        <f t="shared" si="199"/>
        <v>35000</v>
      </c>
      <c r="DJ127" s="56">
        <f t="shared" si="204"/>
        <v>35000</v>
      </c>
      <c r="DK127" s="56">
        <f t="shared" si="208"/>
        <v>35000</v>
      </c>
      <c r="DL127" s="56">
        <f t="shared" si="208"/>
        <v>35000</v>
      </c>
      <c r="DM127" s="56">
        <f t="shared" si="208"/>
        <v>35000</v>
      </c>
      <c r="DN127" s="56">
        <f t="shared" si="214"/>
        <v>35000</v>
      </c>
      <c r="DO127" s="56">
        <f t="shared" si="222"/>
        <v>35000</v>
      </c>
      <c r="DP127" s="56">
        <f t="shared" si="222"/>
        <v>35000</v>
      </c>
      <c r="DQ127" s="56">
        <f t="shared" si="222"/>
        <v>35000</v>
      </c>
      <c r="DR127" s="56">
        <f t="shared" si="215"/>
        <v>35000</v>
      </c>
      <c r="DS127" s="56">
        <f t="shared" si="215"/>
        <v>35000</v>
      </c>
      <c r="DT127" s="56">
        <f t="shared" si="223"/>
        <v>35000</v>
      </c>
      <c r="DU127" s="56">
        <f t="shared" si="229"/>
        <v>35000</v>
      </c>
      <c r="DV127" s="56">
        <f>UP</f>
        <v>35000</v>
      </c>
      <c r="DW127" s="56">
        <f t="shared" si="216"/>
        <v>5000</v>
      </c>
      <c r="DX127" s="56">
        <f t="shared" si="230"/>
        <v>5000</v>
      </c>
      <c r="DY127" s="56">
        <f t="shared" si="230"/>
        <v>5000</v>
      </c>
      <c r="DZ127" s="56">
        <f t="shared" si="230"/>
        <v>5000</v>
      </c>
      <c r="EA127" s="56">
        <f t="shared" si="246"/>
        <v>5000</v>
      </c>
      <c r="EB127" s="56">
        <f t="shared" ref="EB127:EB153" si="253">BR</f>
        <v>5000</v>
      </c>
      <c r="EC127" s="56"/>
      <c r="ED127" s="56"/>
      <c r="EE127" s="56"/>
      <c r="EF127" s="56"/>
      <c r="EG127" s="56"/>
      <c r="EH127" s="56"/>
      <c r="EI127" s="56"/>
      <c r="EJ127" s="56"/>
      <c r="EK127" s="56"/>
      <c r="EL127" s="56"/>
      <c r="EM127" s="56"/>
      <c r="EN127" s="56"/>
      <c r="EO127" s="56"/>
      <c r="EP127" s="56"/>
      <c r="EQ127" s="56"/>
      <c r="ER127" s="56"/>
      <c r="ES127" s="56"/>
      <c r="ET127" s="56"/>
      <c r="EU127" s="56"/>
      <c r="EV127" s="56"/>
      <c r="EW127" s="56">
        <f t="shared" si="240"/>
        <v>36000</v>
      </c>
      <c r="EX127" s="56">
        <f t="shared" si="240"/>
        <v>36000</v>
      </c>
      <c r="EY127" s="56">
        <f t="shared" si="240"/>
        <v>36000</v>
      </c>
      <c r="EZ127" s="56">
        <f t="shared" si="240"/>
        <v>36000</v>
      </c>
      <c r="FA127" s="56">
        <f t="shared" si="240"/>
        <v>36000</v>
      </c>
      <c r="FB127" s="56">
        <f t="shared" si="240"/>
        <v>36000</v>
      </c>
      <c r="FC127" s="56">
        <f t="shared" si="247"/>
        <v>36000</v>
      </c>
      <c r="FD127" s="56">
        <f t="shared" si="247"/>
        <v>36000</v>
      </c>
      <c r="FE127" s="56">
        <f t="shared" si="247"/>
        <v>36000</v>
      </c>
      <c r="FF127" s="56">
        <f t="shared" si="247"/>
        <v>36000</v>
      </c>
      <c r="FG127" s="56">
        <f t="shared" ref="FG127:FH129" si="254">WB</f>
        <v>36000</v>
      </c>
      <c r="FH127" s="56">
        <f t="shared" si="254"/>
        <v>36000</v>
      </c>
      <c r="FI127" s="56">
        <f t="shared" si="248"/>
        <v>4000</v>
      </c>
      <c r="FJ127" s="56">
        <f t="shared" si="248"/>
        <v>4000</v>
      </c>
      <c r="FK127" s="56">
        <f t="shared" si="235"/>
        <v>4000</v>
      </c>
      <c r="FL127" s="56">
        <f t="shared" si="235"/>
        <v>4000</v>
      </c>
      <c r="FM127" s="56">
        <f t="shared" si="241"/>
        <v>4000</v>
      </c>
      <c r="FN127" s="56">
        <f t="shared" si="241"/>
        <v>4000</v>
      </c>
      <c r="FO127" s="56">
        <f t="shared" si="241"/>
        <v>4000</v>
      </c>
      <c r="FP127" s="56">
        <f t="shared" si="241"/>
        <v>4000</v>
      </c>
      <c r="FQ127" s="56">
        <f t="shared" si="241"/>
        <v>4000</v>
      </c>
      <c r="FR127" s="56">
        <f t="shared" si="241"/>
        <v>4000</v>
      </c>
      <c r="FS127" s="56">
        <f t="shared" si="241"/>
        <v>4000</v>
      </c>
      <c r="FT127" s="56">
        <f t="shared" si="236"/>
        <v>4000</v>
      </c>
      <c r="FU127" s="56">
        <f t="shared" si="236"/>
        <v>4000</v>
      </c>
      <c r="FV127" s="56">
        <f t="shared" si="236"/>
        <v>4000</v>
      </c>
      <c r="FW127" s="56">
        <f t="shared" si="236"/>
        <v>4000</v>
      </c>
      <c r="FX127" s="56">
        <f t="shared" si="224"/>
        <v>4000</v>
      </c>
      <c r="FY127" s="56">
        <f t="shared" si="224"/>
        <v>4000</v>
      </c>
      <c r="FZ127" s="56">
        <f t="shared" si="224"/>
        <v>4000</v>
      </c>
      <c r="GA127" s="56">
        <f t="shared" si="224"/>
        <v>4000</v>
      </c>
      <c r="GB127" s="56">
        <f t="shared" si="217"/>
        <v>4000</v>
      </c>
      <c r="GC127" s="56">
        <f t="shared" si="217"/>
        <v>4000</v>
      </c>
      <c r="GD127" s="56">
        <f t="shared" si="217"/>
        <v>4000</v>
      </c>
      <c r="GE127" s="56">
        <f t="shared" si="217"/>
        <v>4000</v>
      </c>
      <c r="GF127" s="56">
        <f t="shared" si="217"/>
        <v>4000</v>
      </c>
      <c r="GG127" s="56">
        <f t="shared" si="217"/>
        <v>4000</v>
      </c>
      <c r="GH127" s="56">
        <f t="shared" si="217"/>
        <v>4000</v>
      </c>
      <c r="GI127" s="56">
        <f t="shared" si="205"/>
        <v>4000</v>
      </c>
      <c r="GJ127" s="56">
        <f t="shared" si="196"/>
        <v>4000</v>
      </c>
      <c r="GK127" s="56">
        <f t="shared" si="249"/>
        <v>25000</v>
      </c>
      <c r="GL127" s="56">
        <f t="shared" si="249"/>
        <v>25000</v>
      </c>
      <c r="GM127" s="56">
        <f t="shared" si="237"/>
        <v>25000</v>
      </c>
      <c r="GN127" s="56">
        <f t="shared" si="232"/>
        <v>25000</v>
      </c>
      <c r="GO127" s="56">
        <f t="shared" si="218"/>
        <v>25000</v>
      </c>
      <c r="GP127" s="56">
        <f t="shared" si="218"/>
        <v>25000</v>
      </c>
      <c r="GQ127" s="56">
        <f t="shared" si="250"/>
        <v>25000</v>
      </c>
      <c r="GR127" s="56"/>
      <c r="GS127" s="56"/>
      <c r="GT127" s="56"/>
      <c r="GU127" s="56"/>
      <c r="GV127" s="56"/>
      <c r="GW127" s="56"/>
      <c r="GX127" s="56"/>
      <c r="GY127" s="56"/>
      <c r="GZ127" s="56"/>
      <c r="HA127" s="56"/>
      <c r="HB127" s="56"/>
      <c r="HC127" s="56"/>
      <c r="HD127" s="56"/>
      <c r="HE127" s="56"/>
      <c r="HF127" s="56"/>
      <c r="HG127" s="56"/>
      <c r="HH127" s="56"/>
      <c r="HI127" s="56"/>
      <c r="HJ127" s="56"/>
      <c r="HK127" s="56"/>
      <c r="HL127" s="56"/>
      <c r="HM127" s="56"/>
      <c r="HN127" s="56"/>
      <c r="HO127" s="56"/>
      <c r="HP127" s="56"/>
      <c r="HQ127" s="56"/>
      <c r="HR127" s="56"/>
      <c r="HS127" s="56"/>
      <c r="HT127" s="56"/>
      <c r="HU127" s="56"/>
      <c r="HV127" s="56"/>
      <c r="HW127" s="56"/>
      <c r="HX127" s="56"/>
      <c r="HY127" s="56"/>
    </row>
    <row r="128" spans="1:233" ht="1.5" customHeight="1">
      <c r="A128" s="56"/>
      <c r="B128" s="56"/>
      <c r="C128" s="56"/>
      <c r="D128" s="56"/>
      <c r="E128" s="56"/>
      <c r="F128" s="56"/>
      <c r="G128" s="56"/>
      <c r="H128" s="56"/>
      <c r="I128" s="56"/>
      <c r="J128" s="56"/>
      <c r="K128" s="56"/>
      <c r="L128" s="56"/>
      <c r="M128" s="56"/>
      <c r="N128" s="56"/>
      <c r="O128" s="56"/>
      <c r="P128" s="56"/>
      <c r="Q128" s="56"/>
      <c r="R128" s="56"/>
      <c r="S128" s="56"/>
      <c r="T128" s="56"/>
      <c r="U128" s="56"/>
      <c r="V128" s="56"/>
      <c r="W128" s="56"/>
      <c r="X128" s="56"/>
      <c r="Y128" s="56"/>
      <c r="Z128" s="56"/>
      <c r="AA128" s="56"/>
      <c r="AB128" s="56"/>
      <c r="AC128" s="56"/>
      <c r="AD128" s="56"/>
      <c r="AE128" s="56">
        <f t="shared" si="227"/>
        <v>29000</v>
      </c>
      <c r="AF128" s="56">
        <f t="shared" si="211"/>
        <v>29000</v>
      </c>
      <c r="AG128" s="56">
        <f t="shared" si="211"/>
        <v>29000</v>
      </c>
      <c r="AH128" s="56">
        <f t="shared" si="207"/>
        <v>29000</v>
      </c>
      <c r="AI128" s="56">
        <f t="shared" si="193"/>
        <v>29000</v>
      </c>
      <c r="AJ128" s="56">
        <f t="shared" si="189"/>
        <v>29000</v>
      </c>
      <c r="AK128" s="56">
        <f t="shared" si="189"/>
        <v>29000</v>
      </c>
      <c r="AL128" s="56">
        <f t="shared" si="201"/>
        <v>29000</v>
      </c>
      <c r="AM128" s="56">
        <f t="shared" si="201"/>
        <v>29000</v>
      </c>
      <c r="AN128" s="56">
        <f t="shared" si="201"/>
        <v>29000</v>
      </c>
      <c r="AO128" s="56">
        <f t="shared" si="198"/>
        <v>29000</v>
      </c>
      <c r="AP128" s="56">
        <f t="shared" si="198"/>
        <v>29000</v>
      </c>
      <c r="AQ128" s="56">
        <f t="shared" si="198"/>
        <v>29000</v>
      </c>
      <c r="AR128" s="56">
        <f t="shared" si="198"/>
        <v>29000</v>
      </c>
      <c r="AS128" s="56">
        <f t="shared" si="194"/>
        <v>29000</v>
      </c>
      <c r="AT128" s="56">
        <f t="shared" si="194"/>
        <v>29000</v>
      </c>
      <c r="AU128" s="56">
        <f t="shared" si="173"/>
        <v>29000</v>
      </c>
      <c r="AV128" s="56">
        <f t="shared" si="165"/>
        <v>29000</v>
      </c>
      <c r="AW128" s="56">
        <f t="shared" si="251"/>
        <v>29000</v>
      </c>
      <c r="AX128" s="56">
        <f t="shared" si="251"/>
        <v>29000</v>
      </c>
      <c r="AY128" s="56">
        <f t="shared" si="238"/>
        <v>29000</v>
      </c>
      <c r="AZ128" s="56">
        <f t="shared" si="238"/>
        <v>29000</v>
      </c>
      <c r="BA128" s="56">
        <f t="shared" si="138"/>
        <v>29000</v>
      </c>
      <c r="BB128" s="56">
        <f t="shared" si="130"/>
        <v>29000</v>
      </c>
      <c r="BC128" s="56">
        <f t="shared" si="129"/>
        <v>29000</v>
      </c>
      <c r="BD128" s="56">
        <f t="shared" si="244"/>
        <v>29000</v>
      </c>
      <c r="BE128" s="56">
        <f t="shared" si="239"/>
        <v>29000</v>
      </c>
      <c r="BF128" s="56">
        <f t="shared" si="233"/>
        <v>29000</v>
      </c>
      <c r="BG128" s="56">
        <f t="shared" si="233"/>
        <v>29000</v>
      </c>
      <c r="BH128" s="56">
        <f t="shared" si="233"/>
        <v>29000</v>
      </c>
      <c r="BI128" s="56">
        <f t="shared" si="233"/>
        <v>29000</v>
      </c>
      <c r="BJ128" s="56">
        <f t="shared" si="233"/>
        <v>29000</v>
      </c>
      <c r="BK128" s="56">
        <f t="shared" si="233"/>
        <v>29000</v>
      </c>
      <c r="BL128" s="56">
        <f t="shared" si="132"/>
        <v>29000</v>
      </c>
      <c r="BM128" s="56">
        <f t="shared" si="212"/>
        <v>29000</v>
      </c>
      <c r="BN128" s="56">
        <f t="shared" si="212"/>
        <v>29000</v>
      </c>
      <c r="BO128" s="56">
        <f t="shared" si="221"/>
        <v>29000</v>
      </c>
      <c r="BP128" s="56">
        <f t="shared" si="221"/>
        <v>29000</v>
      </c>
      <c r="BQ128" s="56">
        <f t="shared" si="147"/>
        <v>29000</v>
      </c>
      <c r="BR128" s="56">
        <f t="shared" si="161"/>
        <v>29000</v>
      </c>
      <c r="BS128" s="56">
        <f t="shared" si="167"/>
        <v>29000</v>
      </c>
      <c r="BT128" s="56">
        <f t="shared" si="174"/>
        <v>29000</v>
      </c>
      <c r="BU128" s="56">
        <f t="shared" si="202"/>
        <v>29000</v>
      </c>
      <c r="BV128" s="56">
        <f t="shared" si="202"/>
        <v>29000</v>
      </c>
      <c r="BW128" s="56">
        <f t="shared" si="190"/>
        <v>29000</v>
      </c>
      <c r="BX128" s="56">
        <f t="shared" si="190"/>
        <v>29000</v>
      </c>
      <c r="BY128" s="56">
        <f t="shared" si="190"/>
        <v>29000</v>
      </c>
      <c r="BZ128" s="56">
        <f t="shared" si="190"/>
        <v>29000</v>
      </c>
      <c r="CA128" s="56">
        <f t="shared" si="210"/>
        <v>29000</v>
      </c>
      <c r="CB128" s="56">
        <f t="shared" si="210"/>
        <v>29000</v>
      </c>
      <c r="CC128" s="56">
        <f t="shared" si="213"/>
        <v>29000</v>
      </c>
      <c r="CD128" s="56">
        <f t="shared" si="228"/>
        <v>29000</v>
      </c>
      <c r="CE128" s="56"/>
      <c r="CF128" s="56">
        <f t="shared" ref="CF128:CI129" si="255">RJ</f>
        <v>29000</v>
      </c>
      <c r="CG128" s="56">
        <f t="shared" si="255"/>
        <v>29000</v>
      </c>
      <c r="CH128" s="56">
        <f t="shared" si="255"/>
        <v>29000</v>
      </c>
      <c r="CI128" s="56">
        <f t="shared" ref="CI128" si="256">UP</f>
        <v>35000</v>
      </c>
      <c r="CJ128" s="56">
        <f t="shared" si="125"/>
        <v>35000</v>
      </c>
      <c r="CK128" s="56">
        <f t="shared" si="125"/>
        <v>35000</v>
      </c>
      <c r="CL128" s="56">
        <f t="shared" si="125"/>
        <v>35000</v>
      </c>
      <c r="CM128" s="56">
        <f t="shared" si="125"/>
        <v>35000</v>
      </c>
      <c r="CN128" s="56">
        <f t="shared" si="139"/>
        <v>35000</v>
      </c>
      <c r="CO128" s="56">
        <f t="shared" si="144"/>
        <v>35000</v>
      </c>
      <c r="CP128" s="56">
        <f t="shared" si="245"/>
        <v>35000</v>
      </c>
      <c r="CQ128" s="56">
        <f t="shared" si="245"/>
        <v>35000</v>
      </c>
      <c r="CR128" s="56">
        <f t="shared" si="252"/>
        <v>35000</v>
      </c>
      <c r="CS128" s="56">
        <f t="shared" si="252"/>
        <v>35000</v>
      </c>
      <c r="CT128" s="56">
        <f t="shared" si="252"/>
        <v>35000</v>
      </c>
      <c r="CU128" s="56">
        <f t="shared" ref="CU128:CV144" si="257">UP</f>
        <v>35000</v>
      </c>
      <c r="CV128" s="56">
        <f t="shared" si="257"/>
        <v>35000</v>
      </c>
      <c r="CW128" s="56">
        <f t="shared" si="162"/>
        <v>35000</v>
      </c>
      <c r="CX128" s="56">
        <f t="shared" si="162"/>
        <v>35000</v>
      </c>
      <c r="CY128" s="56">
        <f t="shared" si="162"/>
        <v>35000</v>
      </c>
      <c r="CZ128" s="56">
        <f t="shared" si="166"/>
        <v>35000</v>
      </c>
      <c r="DA128" s="56">
        <f t="shared" si="171"/>
        <v>35000</v>
      </c>
      <c r="DB128" s="56">
        <f t="shared" si="176"/>
        <v>35000</v>
      </c>
      <c r="DC128" s="56">
        <f t="shared" si="176"/>
        <v>35000</v>
      </c>
      <c r="DD128" s="56">
        <f t="shared" si="191"/>
        <v>35000</v>
      </c>
      <c r="DE128" s="56">
        <f t="shared" si="191"/>
        <v>35000</v>
      </c>
      <c r="DF128" s="56">
        <f t="shared" si="195"/>
        <v>35000</v>
      </c>
      <c r="DG128" s="56">
        <f t="shared" si="199"/>
        <v>35000</v>
      </c>
      <c r="DH128" s="56">
        <f t="shared" si="199"/>
        <v>35000</v>
      </c>
      <c r="DI128" s="56">
        <f t="shared" si="199"/>
        <v>35000</v>
      </c>
      <c r="DJ128" s="56">
        <f t="shared" si="204"/>
        <v>35000</v>
      </c>
      <c r="DK128" s="56">
        <f t="shared" si="208"/>
        <v>35000</v>
      </c>
      <c r="DL128" s="56">
        <f t="shared" si="208"/>
        <v>35000</v>
      </c>
      <c r="DM128" s="56">
        <f t="shared" si="208"/>
        <v>35000</v>
      </c>
      <c r="DN128" s="56">
        <f t="shared" si="214"/>
        <v>35000</v>
      </c>
      <c r="DO128" s="56">
        <f t="shared" si="222"/>
        <v>35000</v>
      </c>
      <c r="DP128" s="56">
        <f t="shared" si="222"/>
        <v>35000</v>
      </c>
      <c r="DQ128" s="56">
        <f t="shared" si="222"/>
        <v>35000</v>
      </c>
      <c r="DR128" s="56">
        <f t="shared" si="215"/>
        <v>35000</v>
      </c>
      <c r="DS128" s="56">
        <f t="shared" si="215"/>
        <v>35000</v>
      </c>
      <c r="DT128" s="56">
        <f t="shared" si="223"/>
        <v>35000</v>
      </c>
      <c r="DU128" s="56">
        <f t="shared" si="229"/>
        <v>35000</v>
      </c>
      <c r="DV128" s="56">
        <f>UP</f>
        <v>35000</v>
      </c>
      <c r="DW128" s="56">
        <f t="shared" ref="DW128" si="258">UP</f>
        <v>35000</v>
      </c>
      <c r="DX128" s="56">
        <f t="shared" si="230"/>
        <v>5000</v>
      </c>
      <c r="DY128" s="56">
        <f t="shared" si="230"/>
        <v>5000</v>
      </c>
      <c r="DZ128" s="56">
        <f t="shared" si="230"/>
        <v>5000</v>
      </c>
      <c r="EA128" s="56">
        <f t="shared" si="246"/>
        <v>5000</v>
      </c>
      <c r="EB128" s="56">
        <f t="shared" si="253"/>
        <v>5000</v>
      </c>
      <c r="EC128" s="56">
        <f t="shared" ref="EC128:EC154" si="259">BR</f>
        <v>5000</v>
      </c>
      <c r="ED128" s="56"/>
      <c r="EE128" s="56">
        <f>BR</f>
        <v>5000</v>
      </c>
      <c r="EF128" s="56">
        <f>BR</f>
        <v>5000</v>
      </c>
      <c r="EG128" s="56">
        <f>BR</f>
        <v>5000</v>
      </c>
      <c r="EH128" s="56"/>
      <c r="EI128" s="56"/>
      <c r="EJ128" s="56"/>
      <c r="EK128" s="56"/>
      <c r="EL128" s="56"/>
      <c r="EM128" s="56"/>
      <c r="EN128" s="56"/>
      <c r="EO128" s="56"/>
      <c r="EP128" s="56"/>
      <c r="EQ128" s="56"/>
      <c r="ER128" s="56"/>
      <c r="ES128" s="56"/>
      <c r="ET128" s="56"/>
      <c r="EU128" s="56"/>
      <c r="EV128" s="56"/>
      <c r="EW128" s="56">
        <f t="shared" si="240"/>
        <v>36000</v>
      </c>
      <c r="EX128" s="56">
        <f t="shared" si="240"/>
        <v>36000</v>
      </c>
      <c r="EY128" s="56">
        <f t="shared" si="240"/>
        <v>36000</v>
      </c>
      <c r="EZ128" s="56">
        <f t="shared" si="240"/>
        <v>36000</v>
      </c>
      <c r="FA128" s="56">
        <f t="shared" si="240"/>
        <v>36000</v>
      </c>
      <c r="FB128" s="56">
        <f t="shared" si="240"/>
        <v>36000</v>
      </c>
      <c r="FC128" s="56">
        <f t="shared" si="247"/>
        <v>36000</v>
      </c>
      <c r="FD128" s="56">
        <f t="shared" si="247"/>
        <v>36000</v>
      </c>
      <c r="FE128" s="56">
        <f t="shared" si="247"/>
        <v>36000</v>
      </c>
      <c r="FF128" s="56">
        <f t="shared" si="247"/>
        <v>36000</v>
      </c>
      <c r="FG128" s="56">
        <f t="shared" si="254"/>
        <v>36000</v>
      </c>
      <c r="FH128" s="56">
        <f t="shared" si="254"/>
        <v>36000</v>
      </c>
      <c r="FI128" s="56">
        <f t="shared" si="248"/>
        <v>4000</v>
      </c>
      <c r="FJ128" s="56">
        <f t="shared" si="248"/>
        <v>4000</v>
      </c>
      <c r="FK128" s="56">
        <f t="shared" si="235"/>
        <v>4000</v>
      </c>
      <c r="FL128" s="56">
        <f t="shared" si="235"/>
        <v>4000</v>
      </c>
      <c r="FM128" s="56">
        <f t="shared" si="241"/>
        <v>4000</v>
      </c>
      <c r="FN128" s="56">
        <f t="shared" si="241"/>
        <v>4000</v>
      </c>
      <c r="FO128" s="56">
        <f t="shared" si="241"/>
        <v>4000</v>
      </c>
      <c r="FP128" s="56">
        <f t="shared" si="241"/>
        <v>4000</v>
      </c>
      <c r="FQ128" s="56">
        <f t="shared" si="241"/>
        <v>4000</v>
      </c>
      <c r="FR128" s="56">
        <f t="shared" si="241"/>
        <v>4000</v>
      </c>
      <c r="FS128" s="56">
        <f t="shared" si="241"/>
        <v>4000</v>
      </c>
      <c r="FT128" s="56">
        <f t="shared" si="236"/>
        <v>4000</v>
      </c>
      <c r="FU128" s="56">
        <f t="shared" si="236"/>
        <v>4000</v>
      </c>
      <c r="FV128" s="56">
        <f t="shared" si="236"/>
        <v>4000</v>
      </c>
      <c r="FW128" s="56">
        <f t="shared" si="236"/>
        <v>4000</v>
      </c>
      <c r="FX128" s="56">
        <f t="shared" si="224"/>
        <v>4000</v>
      </c>
      <c r="FY128" s="56">
        <f t="shared" si="224"/>
        <v>4000</v>
      </c>
      <c r="FZ128" s="56">
        <f t="shared" si="224"/>
        <v>4000</v>
      </c>
      <c r="GA128" s="56">
        <f t="shared" si="224"/>
        <v>4000</v>
      </c>
      <c r="GB128" s="56">
        <f t="shared" si="217"/>
        <v>4000</v>
      </c>
      <c r="GC128" s="56">
        <f t="shared" si="217"/>
        <v>4000</v>
      </c>
      <c r="GD128" s="56">
        <f t="shared" si="217"/>
        <v>4000</v>
      </c>
      <c r="GE128" s="56">
        <f t="shared" si="217"/>
        <v>4000</v>
      </c>
      <c r="GF128" s="56">
        <f t="shared" si="217"/>
        <v>4000</v>
      </c>
      <c r="GG128" s="56">
        <f t="shared" si="217"/>
        <v>4000</v>
      </c>
      <c r="GH128" s="56">
        <f t="shared" si="217"/>
        <v>4000</v>
      </c>
      <c r="GI128" s="56">
        <f t="shared" si="205"/>
        <v>4000</v>
      </c>
      <c r="GJ128" s="56">
        <f t="shared" si="196"/>
        <v>4000</v>
      </c>
      <c r="GK128" s="56">
        <f t="shared" si="249"/>
        <v>25000</v>
      </c>
      <c r="GL128" s="56">
        <f t="shared" si="249"/>
        <v>25000</v>
      </c>
      <c r="GM128" s="56">
        <f t="shared" si="237"/>
        <v>25000</v>
      </c>
      <c r="GN128" s="56">
        <f t="shared" si="232"/>
        <v>25000</v>
      </c>
      <c r="GO128" s="56">
        <f t="shared" si="218"/>
        <v>25000</v>
      </c>
      <c r="GP128" s="56">
        <f t="shared" si="218"/>
        <v>25000</v>
      </c>
      <c r="GQ128" s="56">
        <f t="shared" si="250"/>
        <v>25000</v>
      </c>
      <c r="GR128" s="56"/>
      <c r="GS128" s="56"/>
      <c r="GT128" s="56"/>
      <c r="GU128" s="56"/>
      <c r="GV128" s="56"/>
      <c r="GW128" s="56"/>
      <c r="GX128" s="56"/>
      <c r="GY128" s="56"/>
      <c r="GZ128" s="56"/>
      <c r="HA128" s="56"/>
      <c r="HB128" s="56"/>
      <c r="HC128" s="56"/>
      <c r="HD128" s="56"/>
      <c r="HE128" s="56"/>
      <c r="HF128" s="56"/>
      <c r="HG128" s="56"/>
      <c r="HH128" s="56"/>
      <c r="HI128" s="56"/>
      <c r="HJ128" s="56"/>
      <c r="HK128" s="56"/>
      <c r="HL128" s="56"/>
      <c r="HM128" s="56"/>
      <c r="HN128" s="56"/>
      <c r="HO128" s="56"/>
      <c r="HP128" s="56"/>
      <c r="HQ128" s="56"/>
      <c r="HR128" s="56"/>
      <c r="HS128" s="56"/>
      <c r="HT128" s="56"/>
      <c r="HU128" s="56"/>
      <c r="HV128" s="56"/>
      <c r="HW128" s="56"/>
      <c r="HX128" s="56"/>
      <c r="HY128" s="56"/>
    </row>
    <row r="129" spans="1:233" ht="1.5" customHeight="1">
      <c r="A129" s="56"/>
      <c r="B129" s="56"/>
      <c r="C129" s="56"/>
      <c r="D129" s="56"/>
      <c r="E129" s="56"/>
      <c r="F129" s="56"/>
      <c r="G129" s="56"/>
      <c r="H129" s="56"/>
      <c r="I129" s="56"/>
      <c r="J129" s="56"/>
      <c r="K129" s="56"/>
      <c r="L129" s="56"/>
      <c r="M129" s="56"/>
      <c r="N129" s="56"/>
      <c r="O129" s="56"/>
      <c r="P129" s="56"/>
      <c r="Q129" s="56"/>
      <c r="R129" s="56"/>
      <c r="S129" s="56"/>
      <c r="T129" s="56"/>
      <c r="U129" s="56"/>
      <c r="V129" s="56"/>
      <c r="W129" s="56"/>
      <c r="X129" s="56"/>
      <c r="Y129" s="56"/>
      <c r="Z129" s="56"/>
      <c r="AA129" s="56"/>
      <c r="AB129" s="56"/>
      <c r="AC129" s="56"/>
      <c r="AD129" s="56"/>
      <c r="AE129" s="56"/>
      <c r="AF129" s="56"/>
      <c r="AG129" s="56">
        <f t="shared" si="207"/>
        <v>29000</v>
      </c>
      <c r="AH129" s="56">
        <f t="shared" si="207"/>
        <v>29000</v>
      </c>
      <c r="AI129" s="56">
        <f t="shared" si="193"/>
        <v>29000</v>
      </c>
      <c r="AJ129" s="56">
        <f t="shared" si="189"/>
        <v>29000</v>
      </c>
      <c r="AK129" s="56">
        <f t="shared" si="189"/>
        <v>29000</v>
      </c>
      <c r="AL129" s="56">
        <f t="shared" si="201"/>
        <v>29000</v>
      </c>
      <c r="AM129" s="56">
        <f t="shared" si="201"/>
        <v>29000</v>
      </c>
      <c r="AN129" s="56">
        <f t="shared" si="201"/>
        <v>29000</v>
      </c>
      <c r="AO129" s="56">
        <f t="shared" si="198"/>
        <v>29000</v>
      </c>
      <c r="AP129" s="56">
        <f t="shared" si="198"/>
        <v>29000</v>
      </c>
      <c r="AQ129" s="56">
        <f t="shared" si="198"/>
        <v>29000</v>
      </c>
      <c r="AR129" s="56">
        <f t="shared" si="198"/>
        <v>29000</v>
      </c>
      <c r="AS129" s="56">
        <f t="shared" si="194"/>
        <v>29000</v>
      </c>
      <c r="AT129" s="56">
        <f t="shared" si="194"/>
        <v>29000</v>
      </c>
      <c r="AU129" s="56">
        <f t="shared" si="173"/>
        <v>29000</v>
      </c>
      <c r="AV129" s="56">
        <f t="shared" si="165"/>
        <v>29000</v>
      </c>
      <c r="AW129" s="56">
        <f t="shared" si="251"/>
        <v>29000</v>
      </c>
      <c r="AX129" s="56">
        <f t="shared" si="251"/>
        <v>29000</v>
      </c>
      <c r="AY129" s="56">
        <f t="shared" si="238"/>
        <v>29000</v>
      </c>
      <c r="AZ129" s="56">
        <f t="shared" si="238"/>
        <v>29000</v>
      </c>
      <c r="BA129" s="56">
        <f t="shared" si="138"/>
        <v>29000</v>
      </c>
      <c r="BB129" s="56">
        <f t="shared" si="130"/>
        <v>29000</v>
      </c>
      <c r="BC129" s="56">
        <f t="shared" si="129"/>
        <v>29000</v>
      </c>
      <c r="BD129" s="56">
        <f t="shared" si="244"/>
        <v>29000</v>
      </c>
      <c r="BE129" s="56">
        <f t="shared" si="239"/>
        <v>29000</v>
      </c>
      <c r="BF129" s="56">
        <f t="shared" si="233"/>
        <v>29000</v>
      </c>
      <c r="BG129" s="56">
        <f t="shared" si="233"/>
        <v>29000</v>
      </c>
      <c r="BH129" s="56">
        <f t="shared" si="233"/>
        <v>29000</v>
      </c>
      <c r="BI129" s="56">
        <f t="shared" si="233"/>
        <v>29000</v>
      </c>
      <c r="BJ129" s="56">
        <f t="shared" si="233"/>
        <v>29000</v>
      </c>
      <c r="BK129" s="56">
        <f t="shared" si="233"/>
        <v>29000</v>
      </c>
      <c r="BL129" s="56">
        <f t="shared" si="132"/>
        <v>29000</v>
      </c>
      <c r="BM129" s="56">
        <f t="shared" si="212"/>
        <v>29000</v>
      </c>
      <c r="BN129" s="56">
        <f t="shared" si="212"/>
        <v>29000</v>
      </c>
      <c r="BO129" s="56">
        <f t="shared" si="221"/>
        <v>29000</v>
      </c>
      <c r="BP129" s="56">
        <f t="shared" si="221"/>
        <v>29000</v>
      </c>
      <c r="BQ129" s="56">
        <f t="shared" si="147"/>
        <v>29000</v>
      </c>
      <c r="BR129" s="56">
        <f t="shared" si="161"/>
        <v>29000</v>
      </c>
      <c r="BS129" s="56">
        <f t="shared" si="167"/>
        <v>29000</v>
      </c>
      <c r="BT129" s="56">
        <f t="shared" si="174"/>
        <v>29000</v>
      </c>
      <c r="BU129" s="56">
        <f t="shared" si="202"/>
        <v>29000</v>
      </c>
      <c r="BV129" s="56">
        <f t="shared" si="202"/>
        <v>29000</v>
      </c>
      <c r="BW129" s="56">
        <f t="shared" si="190"/>
        <v>29000</v>
      </c>
      <c r="BX129" s="56">
        <f t="shared" si="190"/>
        <v>29000</v>
      </c>
      <c r="BY129" s="56">
        <f t="shared" si="190"/>
        <v>29000</v>
      </c>
      <c r="BZ129" s="56">
        <f t="shared" si="190"/>
        <v>29000</v>
      </c>
      <c r="CA129" s="56">
        <f t="shared" si="210"/>
        <v>29000</v>
      </c>
      <c r="CB129" s="56">
        <f t="shared" si="210"/>
        <v>29000</v>
      </c>
      <c r="CC129" s="56">
        <f t="shared" si="213"/>
        <v>29000</v>
      </c>
      <c r="CD129" s="56">
        <f t="shared" si="228"/>
        <v>29000</v>
      </c>
      <c r="CE129" s="56">
        <f t="shared" si="210"/>
        <v>29000</v>
      </c>
      <c r="CF129" s="56">
        <f t="shared" si="255"/>
        <v>29000</v>
      </c>
      <c r="CG129" s="56">
        <f t="shared" si="255"/>
        <v>29000</v>
      </c>
      <c r="CH129" s="56">
        <f t="shared" si="255"/>
        <v>29000</v>
      </c>
      <c r="CI129" s="56">
        <f t="shared" si="255"/>
        <v>29000</v>
      </c>
      <c r="CJ129" s="56">
        <f t="shared" ref="CJ129:CJ143" si="260">MP</f>
        <v>20000</v>
      </c>
      <c r="CK129" s="56">
        <f t="shared" si="125"/>
        <v>35000</v>
      </c>
      <c r="CL129" s="56">
        <f t="shared" si="125"/>
        <v>35000</v>
      </c>
      <c r="CM129" s="56">
        <f t="shared" si="135"/>
        <v>35000</v>
      </c>
      <c r="CN129" s="56">
        <f t="shared" si="139"/>
        <v>35000</v>
      </c>
      <c r="CO129" s="56">
        <f t="shared" si="144"/>
        <v>35000</v>
      </c>
      <c r="CP129" s="56">
        <f t="shared" si="245"/>
        <v>35000</v>
      </c>
      <c r="CQ129" s="56">
        <f t="shared" si="245"/>
        <v>35000</v>
      </c>
      <c r="CR129" s="56">
        <f t="shared" si="252"/>
        <v>35000</v>
      </c>
      <c r="CS129" s="56">
        <f t="shared" si="252"/>
        <v>35000</v>
      </c>
      <c r="CT129" s="56">
        <f t="shared" si="252"/>
        <v>35000</v>
      </c>
      <c r="CU129" s="56">
        <f t="shared" si="257"/>
        <v>35000</v>
      </c>
      <c r="CV129" s="56">
        <f t="shared" si="257"/>
        <v>35000</v>
      </c>
      <c r="CW129" s="56">
        <f t="shared" ref="CW129:CY144" si="261">UP</f>
        <v>35000</v>
      </c>
      <c r="CX129" s="56">
        <f t="shared" si="261"/>
        <v>35000</v>
      </c>
      <c r="CY129" s="56">
        <f t="shared" si="261"/>
        <v>35000</v>
      </c>
      <c r="CZ129" s="56">
        <f t="shared" si="166"/>
        <v>35000</v>
      </c>
      <c r="DA129" s="56">
        <f t="shared" si="171"/>
        <v>35000</v>
      </c>
      <c r="DB129" s="56">
        <f t="shared" si="176"/>
        <v>35000</v>
      </c>
      <c r="DC129" s="56">
        <f t="shared" si="176"/>
        <v>35000</v>
      </c>
      <c r="DD129" s="56">
        <f t="shared" si="191"/>
        <v>35000</v>
      </c>
      <c r="DE129" s="56">
        <f t="shared" si="191"/>
        <v>35000</v>
      </c>
      <c r="DF129" s="56">
        <f t="shared" si="195"/>
        <v>35000</v>
      </c>
      <c r="DG129" s="56">
        <f t="shared" si="199"/>
        <v>35000</v>
      </c>
      <c r="DH129" s="56">
        <f t="shared" si="199"/>
        <v>35000</v>
      </c>
      <c r="DI129" s="56">
        <f t="shared" si="199"/>
        <v>35000</v>
      </c>
      <c r="DJ129" s="56">
        <f t="shared" si="204"/>
        <v>35000</v>
      </c>
      <c r="DK129" s="56">
        <f t="shared" si="208"/>
        <v>35000</v>
      </c>
      <c r="DL129" s="56">
        <f t="shared" si="208"/>
        <v>35000</v>
      </c>
      <c r="DM129" s="56">
        <f t="shared" si="208"/>
        <v>35000</v>
      </c>
      <c r="DN129" s="56">
        <f t="shared" si="214"/>
        <v>35000</v>
      </c>
      <c r="DO129" s="56">
        <f t="shared" si="222"/>
        <v>35000</v>
      </c>
      <c r="DP129" s="56">
        <f t="shared" si="222"/>
        <v>35000</v>
      </c>
      <c r="DQ129" s="56">
        <f t="shared" si="222"/>
        <v>35000</v>
      </c>
      <c r="DR129" s="56">
        <f t="shared" si="215"/>
        <v>35000</v>
      </c>
      <c r="DS129" s="56">
        <f t="shared" si="215"/>
        <v>35000</v>
      </c>
      <c r="DT129" s="56">
        <f t="shared" si="223"/>
        <v>35000</v>
      </c>
      <c r="DU129" s="56">
        <f t="shared" si="229"/>
        <v>35000</v>
      </c>
      <c r="DV129" s="56">
        <f>UP</f>
        <v>35000</v>
      </c>
      <c r="DW129" s="56">
        <f>UP</f>
        <v>35000</v>
      </c>
      <c r="DX129" s="56">
        <f t="shared" si="230"/>
        <v>5000</v>
      </c>
      <c r="DY129" s="56">
        <f t="shared" si="230"/>
        <v>5000</v>
      </c>
      <c r="DZ129" s="56">
        <f t="shared" ref="DY129:DZ137" si="262">BR</f>
        <v>5000</v>
      </c>
      <c r="EA129" s="56">
        <f t="shared" si="246"/>
        <v>5000</v>
      </c>
      <c r="EB129" s="56">
        <f t="shared" si="253"/>
        <v>5000</v>
      </c>
      <c r="EC129" s="56">
        <f t="shared" si="259"/>
        <v>5000</v>
      </c>
      <c r="ED129" s="56">
        <f t="shared" ref="ED129:EF152" si="263">BR</f>
        <v>5000</v>
      </c>
      <c r="EE129" s="56">
        <f t="shared" si="263"/>
        <v>5000</v>
      </c>
      <c r="EF129" s="56">
        <f t="shared" si="263"/>
        <v>5000</v>
      </c>
      <c r="EG129" s="56"/>
      <c r="EH129" s="56"/>
      <c r="EI129" s="56"/>
      <c r="EJ129" s="56"/>
      <c r="EK129" s="56"/>
      <c r="EL129" s="56"/>
      <c r="EM129" s="56"/>
      <c r="EN129" s="56"/>
      <c r="EO129" s="56"/>
      <c r="EP129" s="56"/>
      <c r="EQ129" s="56"/>
      <c r="ER129" s="56"/>
      <c r="ES129" s="56"/>
      <c r="ET129" s="56"/>
      <c r="EU129" s="56"/>
      <c r="EV129" s="56"/>
      <c r="EW129" s="56">
        <f t="shared" si="240"/>
        <v>36000</v>
      </c>
      <c r="EX129" s="56">
        <f t="shared" si="240"/>
        <v>36000</v>
      </c>
      <c r="EY129" s="56">
        <f t="shared" si="240"/>
        <v>36000</v>
      </c>
      <c r="EZ129" s="56">
        <f>WB</f>
        <v>36000</v>
      </c>
      <c r="FA129" s="56">
        <f>WB</f>
        <v>36000</v>
      </c>
      <c r="FB129" s="56">
        <f>WB</f>
        <v>36000</v>
      </c>
      <c r="FC129" s="56">
        <f t="shared" si="247"/>
        <v>36000</v>
      </c>
      <c r="FD129" s="56">
        <f t="shared" si="247"/>
        <v>36000</v>
      </c>
      <c r="FE129" s="56">
        <f t="shared" si="247"/>
        <v>36000</v>
      </c>
      <c r="FF129" s="56">
        <f t="shared" si="247"/>
        <v>36000</v>
      </c>
      <c r="FG129" s="56">
        <f t="shared" si="254"/>
        <v>36000</v>
      </c>
      <c r="FH129" s="56">
        <f t="shared" si="254"/>
        <v>36000</v>
      </c>
      <c r="FI129" s="56">
        <f t="shared" si="248"/>
        <v>4000</v>
      </c>
      <c r="FJ129" s="56">
        <f t="shared" si="248"/>
        <v>4000</v>
      </c>
      <c r="FK129" s="56">
        <f t="shared" si="235"/>
        <v>4000</v>
      </c>
      <c r="FL129" s="56">
        <f t="shared" si="235"/>
        <v>4000</v>
      </c>
      <c r="FM129" s="56">
        <f t="shared" si="241"/>
        <v>4000</v>
      </c>
      <c r="FN129" s="56">
        <f t="shared" si="241"/>
        <v>4000</v>
      </c>
      <c r="FO129" s="56">
        <f t="shared" si="241"/>
        <v>4000</v>
      </c>
      <c r="FP129" s="56">
        <f t="shared" si="241"/>
        <v>4000</v>
      </c>
      <c r="FQ129" s="56">
        <f t="shared" si="241"/>
        <v>4000</v>
      </c>
      <c r="FR129" s="56">
        <f t="shared" si="241"/>
        <v>4000</v>
      </c>
      <c r="FS129" s="56">
        <f t="shared" si="241"/>
        <v>4000</v>
      </c>
      <c r="FT129" s="56">
        <f t="shared" si="236"/>
        <v>4000</v>
      </c>
      <c r="FU129" s="56">
        <f t="shared" si="236"/>
        <v>4000</v>
      </c>
      <c r="FV129" s="56">
        <f t="shared" si="236"/>
        <v>4000</v>
      </c>
      <c r="FW129" s="56">
        <f t="shared" si="236"/>
        <v>4000</v>
      </c>
      <c r="FX129" s="56">
        <f t="shared" si="224"/>
        <v>4000</v>
      </c>
      <c r="FY129" s="56">
        <f t="shared" si="224"/>
        <v>4000</v>
      </c>
      <c r="FZ129" s="56">
        <f t="shared" si="224"/>
        <v>4000</v>
      </c>
      <c r="GA129" s="56">
        <f t="shared" si="224"/>
        <v>4000</v>
      </c>
      <c r="GB129" s="56">
        <f t="shared" si="217"/>
        <v>4000</v>
      </c>
      <c r="GC129" s="56">
        <f t="shared" si="217"/>
        <v>4000</v>
      </c>
      <c r="GD129" s="56">
        <f t="shared" si="217"/>
        <v>4000</v>
      </c>
      <c r="GE129" s="56">
        <f t="shared" si="217"/>
        <v>4000</v>
      </c>
      <c r="GF129" s="56">
        <f t="shared" si="217"/>
        <v>4000</v>
      </c>
      <c r="GG129" s="56">
        <f t="shared" si="217"/>
        <v>4000</v>
      </c>
      <c r="GH129" s="56">
        <f t="shared" si="217"/>
        <v>4000</v>
      </c>
      <c r="GI129" s="56">
        <f t="shared" si="205"/>
        <v>4000</v>
      </c>
      <c r="GJ129" s="56">
        <f t="shared" si="196"/>
        <v>4000</v>
      </c>
      <c r="GK129" s="56">
        <f t="shared" si="249"/>
        <v>25000</v>
      </c>
      <c r="GL129" s="56">
        <f t="shared" si="249"/>
        <v>25000</v>
      </c>
      <c r="GM129" s="56">
        <f t="shared" si="237"/>
        <v>25000</v>
      </c>
      <c r="GN129" s="56">
        <f t="shared" si="232"/>
        <v>25000</v>
      </c>
      <c r="GO129" s="56">
        <f t="shared" si="218"/>
        <v>25000</v>
      </c>
      <c r="GP129" s="56">
        <f t="shared" si="218"/>
        <v>25000</v>
      </c>
      <c r="GQ129" s="56">
        <f t="shared" si="250"/>
        <v>25000</v>
      </c>
      <c r="GR129" s="56"/>
      <c r="GS129" s="56"/>
      <c r="GT129" s="56"/>
      <c r="GU129" s="56"/>
      <c r="GV129" s="56"/>
      <c r="GW129" s="56"/>
      <c r="GX129" s="56"/>
      <c r="GY129" s="56"/>
      <c r="GZ129" s="56"/>
      <c r="HA129" s="56"/>
      <c r="HB129" s="56"/>
      <c r="HC129" s="56"/>
      <c r="HD129" s="56"/>
      <c r="HE129" s="56"/>
      <c r="HF129" s="56"/>
      <c r="HG129" s="56"/>
      <c r="HH129" s="56"/>
      <c r="HI129" s="56"/>
      <c r="HJ129" s="56"/>
      <c r="HK129" s="56"/>
      <c r="HL129" s="56"/>
      <c r="HM129" s="56"/>
      <c r="HN129" s="56"/>
      <c r="HO129" s="56"/>
      <c r="HP129" s="56"/>
      <c r="HQ129" s="56"/>
      <c r="HR129" s="56"/>
      <c r="HS129" s="56"/>
      <c r="HT129" s="56"/>
      <c r="HU129" s="56"/>
      <c r="HV129" s="56"/>
      <c r="HW129" s="56"/>
      <c r="HX129" s="56"/>
      <c r="HY129" s="56"/>
    </row>
    <row r="130" spans="1:233" ht="1.5" customHeight="1">
      <c r="A130" s="56"/>
      <c r="B130" s="56"/>
      <c r="C130" s="56"/>
      <c r="D130" s="56"/>
      <c r="E130" s="56"/>
      <c r="F130" s="56"/>
      <c r="G130" s="56"/>
      <c r="H130" s="56"/>
      <c r="I130" s="56"/>
      <c r="J130" s="56"/>
      <c r="K130" s="56"/>
      <c r="L130" s="56"/>
      <c r="M130" s="56"/>
      <c r="N130" s="56"/>
      <c r="O130" s="56"/>
      <c r="P130" s="56"/>
      <c r="Q130" s="56"/>
      <c r="R130" s="56"/>
      <c r="S130" s="56"/>
      <c r="T130" s="56"/>
      <c r="U130" s="56"/>
      <c r="V130" s="56"/>
      <c r="W130" s="56"/>
      <c r="X130" s="56"/>
      <c r="Y130" s="56"/>
      <c r="Z130" s="56"/>
      <c r="AA130" s="56"/>
      <c r="AB130" s="56"/>
      <c r="AC130" s="56"/>
      <c r="AD130" s="56"/>
      <c r="AE130" s="56"/>
      <c r="AF130" s="56"/>
      <c r="AG130" s="56"/>
      <c r="AH130" s="56">
        <f t="shared" si="207"/>
        <v>29000</v>
      </c>
      <c r="AI130" s="56">
        <f t="shared" si="193"/>
        <v>29000</v>
      </c>
      <c r="AJ130" s="56">
        <f t="shared" si="189"/>
        <v>29000</v>
      </c>
      <c r="AK130" s="56">
        <f t="shared" si="189"/>
        <v>29000</v>
      </c>
      <c r="AL130" s="56">
        <f t="shared" si="201"/>
        <v>29000</v>
      </c>
      <c r="AM130" s="56">
        <f t="shared" si="201"/>
        <v>29000</v>
      </c>
      <c r="AN130" s="56">
        <f t="shared" si="201"/>
        <v>29000</v>
      </c>
      <c r="AO130" s="56">
        <f t="shared" si="198"/>
        <v>29000</v>
      </c>
      <c r="AP130" s="56">
        <f t="shared" si="198"/>
        <v>29000</v>
      </c>
      <c r="AQ130" s="56">
        <f t="shared" si="198"/>
        <v>29000</v>
      </c>
      <c r="AR130" s="56">
        <f t="shared" si="198"/>
        <v>29000</v>
      </c>
      <c r="AS130" s="56">
        <f t="shared" si="194"/>
        <v>29000</v>
      </c>
      <c r="AT130" s="56">
        <f t="shared" si="194"/>
        <v>29000</v>
      </c>
      <c r="AU130" s="56">
        <f t="shared" si="173"/>
        <v>29000</v>
      </c>
      <c r="AV130" s="56">
        <f t="shared" si="165"/>
        <v>29000</v>
      </c>
      <c r="AW130" s="56">
        <f t="shared" si="251"/>
        <v>29000</v>
      </c>
      <c r="AX130" s="56">
        <f t="shared" si="251"/>
        <v>29000</v>
      </c>
      <c r="AY130" s="56">
        <f t="shared" si="238"/>
        <v>29000</v>
      </c>
      <c r="AZ130" s="56">
        <f t="shared" si="238"/>
        <v>29000</v>
      </c>
      <c r="BA130" s="56">
        <f t="shared" si="138"/>
        <v>29000</v>
      </c>
      <c r="BB130" s="56">
        <f t="shared" si="130"/>
        <v>29000</v>
      </c>
      <c r="BC130" s="56">
        <f t="shared" si="129"/>
        <v>29000</v>
      </c>
      <c r="BD130" s="56">
        <f t="shared" si="244"/>
        <v>29000</v>
      </c>
      <c r="BE130" s="56">
        <f t="shared" si="239"/>
        <v>29000</v>
      </c>
      <c r="BF130" s="56">
        <f t="shared" si="233"/>
        <v>29000</v>
      </c>
      <c r="BG130" s="56">
        <f t="shared" si="233"/>
        <v>29000</v>
      </c>
      <c r="BH130" s="56">
        <f t="shared" si="233"/>
        <v>29000</v>
      </c>
      <c r="BI130" s="56">
        <f t="shared" si="233"/>
        <v>29000</v>
      </c>
      <c r="BJ130" s="56">
        <f t="shared" si="233"/>
        <v>29000</v>
      </c>
      <c r="BK130" s="56">
        <f t="shared" si="233"/>
        <v>29000</v>
      </c>
      <c r="BL130" s="56">
        <f t="shared" si="132"/>
        <v>29000</v>
      </c>
      <c r="BM130" s="56">
        <f t="shared" si="212"/>
        <v>29000</v>
      </c>
      <c r="BN130" s="56">
        <f t="shared" si="212"/>
        <v>29000</v>
      </c>
      <c r="BO130" s="56">
        <f t="shared" si="221"/>
        <v>29000</v>
      </c>
      <c r="BP130" s="56">
        <f t="shared" si="221"/>
        <v>29000</v>
      </c>
      <c r="BQ130" s="56">
        <f t="shared" si="147"/>
        <v>29000</v>
      </c>
      <c r="BR130" s="56">
        <f t="shared" si="161"/>
        <v>29000</v>
      </c>
      <c r="BS130" s="56">
        <f t="shared" si="167"/>
        <v>29000</v>
      </c>
      <c r="BT130" s="56">
        <f t="shared" si="174"/>
        <v>29000</v>
      </c>
      <c r="BU130" s="56">
        <f t="shared" si="202"/>
        <v>29000</v>
      </c>
      <c r="BV130" s="56">
        <f t="shared" si="202"/>
        <v>29000</v>
      </c>
      <c r="BW130" s="56">
        <f t="shared" si="190"/>
        <v>29000</v>
      </c>
      <c r="BX130" s="56">
        <f t="shared" si="190"/>
        <v>29000</v>
      </c>
      <c r="BY130" s="56">
        <f t="shared" si="190"/>
        <v>29000</v>
      </c>
      <c r="BZ130" s="56">
        <f t="shared" si="190"/>
        <v>29000</v>
      </c>
      <c r="CA130" s="56">
        <f t="shared" si="210"/>
        <v>29000</v>
      </c>
      <c r="CB130" s="56">
        <f t="shared" si="210"/>
        <v>29000</v>
      </c>
      <c r="CC130" s="56">
        <f t="shared" si="213"/>
        <v>29000</v>
      </c>
      <c r="CD130" s="56">
        <f t="shared" si="228"/>
        <v>29000</v>
      </c>
      <c r="CE130" s="56">
        <f>RJ</f>
        <v>29000</v>
      </c>
      <c r="CF130" s="56">
        <f>RJ</f>
        <v>29000</v>
      </c>
      <c r="CG130" s="56">
        <f>RJ</f>
        <v>29000</v>
      </c>
      <c r="CH130" s="56">
        <f>RJ</f>
        <v>29000</v>
      </c>
      <c r="CI130" s="56">
        <f t="shared" ref="CI130:CI161" si="264">MP</f>
        <v>20000</v>
      </c>
      <c r="CJ130" s="56">
        <f t="shared" si="260"/>
        <v>20000</v>
      </c>
      <c r="CK130" s="56">
        <f t="shared" ref="CK130:CM139" si="265">MP</f>
        <v>20000</v>
      </c>
      <c r="CL130" s="56">
        <f t="shared" si="265"/>
        <v>20000</v>
      </c>
      <c r="CM130" s="56">
        <f t="shared" si="265"/>
        <v>20000</v>
      </c>
      <c r="CN130" s="56"/>
      <c r="CO130" s="56">
        <f t="shared" si="144"/>
        <v>35000</v>
      </c>
      <c r="CP130" s="56">
        <f t="shared" si="245"/>
        <v>35000</v>
      </c>
      <c r="CQ130" s="56">
        <f t="shared" si="245"/>
        <v>35000</v>
      </c>
      <c r="CR130" s="56">
        <f t="shared" si="252"/>
        <v>35000</v>
      </c>
      <c r="CS130" s="56">
        <f t="shared" si="252"/>
        <v>35000</v>
      </c>
      <c r="CT130" s="56">
        <f t="shared" si="252"/>
        <v>35000</v>
      </c>
      <c r="CU130" s="56">
        <f t="shared" si="257"/>
        <v>35000</v>
      </c>
      <c r="CV130" s="56">
        <f t="shared" si="257"/>
        <v>35000</v>
      </c>
      <c r="CW130" s="56">
        <f t="shared" si="261"/>
        <v>35000</v>
      </c>
      <c r="CX130" s="56">
        <f t="shared" si="261"/>
        <v>35000</v>
      </c>
      <c r="CY130" s="56">
        <f t="shared" si="261"/>
        <v>35000</v>
      </c>
      <c r="CZ130" s="56">
        <f t="shared" si="166"/>
        <v>35000</v>
      </c>
      <c r="DA130" s="56">
        <f t="shared" si="171"/>
        <v>35000</v>
      </c>
      <c r="DB130" s="56">
        <f t="shared" si="176"/>
        <v>35000</v>
      </c>
      <c r="DC130" s="56">
        <f t="shared" si="176"/>
        <v>35000</v>
      </c>
      <c r="DD130" s="56">
        <f t="shared" si="191"/>
        <v>35000</v>
      </c>
      <c r="DE130" s="56">
        <f t="shared" si="191"/>
        <v>35000</v>
      </c>
      <c r="DF130" s="56">
        <f t="shared" si="195"/>
        <v>35000</v>
      </c>
      <c r="DG130" s="56">
        <f t="shared" si="199"/>
        <v>35000</v>
      </c>
      <c r="DH130" s="56">
        <f t="shared" si="199"/>
        <v>35000</v>
      </c>
      <c r="DI130" s="56">
        <f t="shared" si="199"/>
        <v>35000</v>
      </c>
      <c r="DJ130" s="56">
        <f t="shared" si="204"/>
        <v>35000</v>
      </c>
      <c r="DK130" s="56">
        <f t="shared" si="208"/>
        <v>35000</v>
      </c>
      <c r="DL130" s="56">
        <f t="shared" si="208"/>
        <v>35000</v>
      </c>
      <c r="DM130" s="56">
        <f t="shared" si="208"/>
        <v>35000</v>
      </c>
      <c r="DN130" s="56">
        <f t="shared" si="214"/>
        <v>35000</v>
      </c>
      <c r="DO130" s="56">
        <f t="shared" si="222"/>
        <v>35000</v>
      </c>
      <c r="DP130" s="56">
        <f t="shared" si="222"/>
        <v>35000</v>
      </c>
      <c r="DQ130" s="56">
        <f t="shared" si="222"/>
        <v>35000</v>
      </c>
      <c r="DR130" s="56">
        <f t="shared" si="215"/>
        <v>35000</v>
      </c>
      <c r="DS130" s="56">
        <f t="shared" si="215"/>
        <v>35000</v>
      </c>
      <c r="DT130" s="56">
        <f t="shared" si="223"/>
        <v>35000</v>
      </c>
      <c r="DU130" s="56">
        <f t="shared" si="229"/>
        <v>35000</v>
      </c>
      <c r="DV130" s="56">
        <f>UP</f>
        <v>35000</v>
      </c>
      <c r="DW130" s="56">
        <f t="shared" ref="DW130:DX136" si="266">BR</f>
        <v>5000</v>
      </c>
      <c r="DX130" s="56">
        <f t="shared" si="266"/>
        <v>5000</v>
      </c>
      <c r="DY130" s="56">
        <f t="shared" si="262"/>
        <v>5000</v>
      </c>
      <c r="DZ130" s="56">
        <f t="shared" si="262"/>
        <v>5000</v>
      </c>
      <c r="EA130" s="56">
        <f t="shared" si="246"/>
        <v>5000</v>
      </c>
      <c r="EB130" s="56">
        <f t="shared" si="253"/>
        <v>5000</v>
      </c>
      <c r="EC130" s="56">
        <f t="shared" si="259"/>
        <v>5000</v>
      </c>
      <c r="ED130" s="56">
        <f t="shared" si="263"/>
        <v>5000</v>
      </c>
      <c r="EE130" s="56">
        <f t="shared" si="263"/>
        <v>5000</v>
      </c>
      <c r="EF130" s="56">
        <f t="shared" si="263"/>
        <v>5000</v>
      </c>
      <c r="EG130" s="56">
        <f t="shared" ref="EG130:EK139" si="267">BR</f>
        <v>5000</v>
      </c>
      <c r="EH130" s="56">
        <f t="shared" si="267"/>
        <v>5000</v>
      </c>
      <c r="EI130" s="56">
        <f t="shared" si="267"/>
        <v>5000</v>
      </c>
      <c r="EJ130" s="56">
        <f t="shared" si="267"/>
        <v>5000</v>
      </c>
      <c r="EK130" s="56">
        <f t="shared" si="267"/>
        <v>5000</v>
      </c>
      <c r="EL130" s="56"/>
      <c r="EM130" s="56"/>
      <c r="EN130" s="56"/>
      <c r="EO130" s="56"/>
      <c r="EP130" s="56">
        <f t="shared" ref="EP130:EP149" si="268">BR</f>
        <v>5000</v>
      </c>
      <c r="EQ130" s="56"/>
      <c r="ER130" s="56"/>
      <c r="ES130" s="56"/>
      <c r="ET130" s="56"/>
      <c r="EU130" s="56"/>
      <c r="EV130" s="56"/>
      <c r="EW130" s="56">
        <f t="shared" si="240"/>
        <v>36000</v>
      </c>
      <c r="EX130" s="56">
        <f t="shared" si="240"/>
        <v>36000</v>
      </c>
      <c r="EY130" s="56">
        <f t="shared" si="240"/>
        <v>36000</v>
      </c>
      <c r="EZ130" s="56"/>
      <c r="FA130" s="56">
        <f>WB</f>
        <v>36000</v>
      </c>
      <c r="FB130" s="56">
        <f>WB</f>
        <v>36000</v>
      </c>
      <c r="FC130" s="56">
        <f t="shared" si="247"/>
        <v>36000</v>
      </c>
      <c r="FD130" s="56">
        <f t="shared" ref="FD130:FH131" si="269">WB</f>
        <v>36000</v>
      </c>
      <c r="FE130" s="56">
        <f t="shared" si="269"/>
        <v>36000</v>
      </c>
      <c r="FF130" s="56">
        <f t="shared" si="269"/>
        <v>36000</v>
      </c>
      <c r="FG130" s="56">
        <f t="shared" si="269"/>
        <v>36000</v>
      </c>
      <c r="FH130" s="56">
        <f t="shared" si="247"/>
        <v>36000</v>
      </c>
      <c r="FI130" s="56">
        <f t="shared" si="248"/>
        <v>4000</v>
      </c>
      <c r="FJ130" s="56">
        <f t="shared" si="248"/>
        <v>4000</v>
      </c>
      <c r="FK130" s="56">
        <f t="shared" si="235"/>
        <v>4000</v>
      </c>
      <c r="FL130" s="56">
        <f t="shared" si="235"/>
        <v>4000</v>
      </c>
      <c r="FM130" s="56">
        <f t="shared" si="241"/>
        <v>4000</v>
      </c>
      <c r="FN130" s="56">
        <f t="shared" si="241"/>
        <v>4000</v>
      </c>
      <c r="FO130" s="56">
        <f t="shared" si="241"/>
        <v>4000</v>
      </c>
      <c r="FP130" s="56">
        <f t="shared" si="241"/>
        <v>4000</v>
      </c>
      <c r="FQ130" s="56">
        <f t="shared" si="241"/>
        <v>4000</v>
      </c>
      <c r="FR130" s="56">
        <f t="shared" si="241"/>
        <v>4000</v>
      </c>
      <c r="FS130" s="56">
        <f t="shared" si="241"/>
        <v>4000</v>
      </c>
      <c r="FT130" s="56">
        <f t="shared" si="236"/>
        <v>4000</v>
      </c>
      <c r="FU130" s="56">
        <f t="shared" si="236"/>
        <v>4000</v>
      </c>
      <c r="FV130" s="56">
        <f t="shared" si="236"/>
        <v>4000</v>
      </c>
      <c r="FW130" s="56">
        <f t="shared" si="236"/>
        <v>4000</v>
      </c>
      <c r="FX130" s="56">
        <f t="shared" si="224"/>
        <v>4000</v>
      </c>
      <c r="FY130" s="56">
        <f t="shared" si="224"/>
        <v>4000</v>
      </c>
      <c r="FZ130" s="56">
        <f t="shared" si="224"/>
        <v>4000</v>
      </c>
      <c r="GA130" s="56">
        <f t="shared" si="224"/>
        <v>4000</v>
      </c>
      <c r="GB130" s="56">
        <f t="shared" si="217"/>
        <v>4000</v>
      </c>
      <c r="GC130" s="56">
        <f t="shared" si="217"/>
        <v>4000</v>
      </c>
      <c r="GD130" s="56">
        <f t="shared" si="217"/>
        <v>4000</v>
      </c>
      <c r="GE130" s="56">
        <f t="shared" si="217"/>
        <v>4000</v>
      </c>
      <c r="GF130" s="56">
        <f t="shared" si="217"/>
        <v>4000</v>
      </c>
      <c r="GG130" s="56">
        <f t="shared" si="217"/>
        <v>4000</v>
      </c>
      <c r="GH130" s="56">
        <f t="shared" si="217"/>
        <v>4000</v>
      </c>
      <c r="GI130" s="56">
        <f t="shared" si="205"/>
        <v>4000</v>
      </c>
      <c r="GJ130" s="56">
        <f t="shared" ref="GJ130:GJ136" si="270">NL</f>
        <v>25000</v>
      </c>
      <c r="GK130" s="56">
        <f t="shared" si="249"/>
        <v>25000</v>
      </c>
      <c r="GL130" s="56">
        <f t="shared" si="249"/>
        <v>25000</v>
      </c>
      <c r="GM130" s="56">
        <f t="shared" si="237"/>
        <v>25000</v>
      </c>
      <c r="GN130" s="56">
        <f t="shared" si="232"/>
        <v>25000</v>
      </c>
      <c r="GO130" s="56">
        <f t="shared" si="218"/>
        <v>25000</v>
      </c>
      <c r="GP130" s="56">
        <f t="shared" si="218"/>
        <v>25000</v>
      </c>
      <c r="GQ130" s="56">
        <f t="shared" si="250"/>
        <v>25000</v>
      </c>
      <c r="GR130" s="56"/>
      <c r="GS130" s="56"/>
      <c r="GT130" s="56"/>
      <c r="GU130" s="56"/>
      <c r="GV130" s="56"/>
      <c r="GW130" s="56"/>
      <c r="GX130" s="56"/>
      <c r="GY130" s="56"/>
      <c r="GZ130" s="56"/>
      <c r="HA130" s="56"/>
      <c r="HB130" s="56"/>
      <c r="HC130" s="56"/>
      <c r="HD130" s="56"/>
      <c r="HE130" s="56"/>
      <c r="HF130" s="56"/>
      <c r="HG130" s="56"/>
      <c r="HH130" s="56"/>
      <c r="HI130" s="56"/>
      <c r="HJ130" s="56"/>
      <c r="HK130" s="56"/>
      <c r="HL130" s="56"/>
      <c r="HM130" s="56"/>
      <c r="HN130" s="56"/>
      <c r="HO130" s="56"/>
      <c r="HP130" s="56"/>
      <c r="HQ130" s="56"/>
      <c r="HR130" s="56"/>
      <c r="HS130" s="56"/>
      <c r="HT130" s="56"/>
      <c r="HU130" s="56"/>
      <c r="HV130" s="56"/>
      <c r="HW130" s="56"/>
      <c r="HX130" s="56"/>
      <c r="HY130" s="56"/>
    </row>
    <row r="131" spans="1:233" ht="1.5" customHeight="1">
      <c r="A131" s="56"/>
      <c r="B131" s="56"/>
      <c r="C131" s="56"/>
      <c r="D131" s="56"/>
      <c r="E131" s="56"/>
      <c r="F131" s="56"/>
      <c r="G131" s="56"/>
      <c r="H131" s="56"/>
      <c r="I131" s="56"/>
      <c r="J131" s="56"/>
      <c r="K131" s="56"/>
      <c r="L131" s="56"/>
      <c r="M131" s="56"/>
      <c r="N131" s="56"/>
      <c r="O131" s="56"/>
      <c r="P131" s="56"/>
      <c r="Q131" s="56"/>
      <c r="R131" s="56"/>
      <c r="S131" s="56"/>
      <c r="T131" s="56"/>
      <c r="U131" s="56"/>
      <c r="V131" s="56"/>
      <c r="W131" s="56"/>
      <c r="X131" s="56"/>
      <c r="Y131" s="56"/>
      <c r="Z131" s="56"/>
      <c r="AA131" s="56"/>
      <c r="AB131" s="56"/>
      <c r="AC131" s="56"/>
      <c r="AD131" s="56"/>
      <c r="AE131" s="56"/>
      <c r="AF131" s="56"/>
      <c r="AG131" s="56"/>
      <c r="AH131" s="56">
        <f t="shared" si="207"/>
        <v>29000</v>
      </c>
      <c r="AI131" s="56">
        <f t="shared" si="193"/>
        <v>29000</v>
      </c>
      <c r="AJ131" s="56">
        <f t="shared" si="189"/>
        <v>29000</v>
      </c>
      <c r="AK131" s="56">
        <f t="shared" si="189"/>
        <v>29000</v>
      </c>
      <c r="AL131" s="56">
        <f t="shared" si="201"/>
        <v>29000</v>
      </c>
      <c r="AM131" s="56">
        <f t="shared" si="201"/>
        <v>29000</v>
      </c>
      <c r="AN131" s="56">
        <f t="shared" si="201"/>
        <v>29000</v>
      </c>
      <c r="AO131" s="56">
        <f t="shared" si="198"/>
        <v>29000</v>
      </c>
      <c r="AP131" s="56">
        <f t="shared" si="198"/>
        <v>29000</v>
      </c>
      <c r="AQ131" s="56">
        <f t="shared" si="198"/>
        <v>29000</v>
      </c>
      <c r="AR131" s="56">
        <f t="shared" si="198"/>
        <v>29000</v>
      </c>
      <c r="AS131" s="56">
        <f t="shared" si="194"/>
        <v>29000</v>
      </c>
      <c r="AT131" s="56">
        <f t="shared" si="194"/>
        <v>29000</v>
      </c>
      <c r="AU131" s="56">
        <f t="shared" si="173"/>
        <v>29000</v>
      </c>
      <c r="AV131" s="56">
        <f t="shared" si="165"/>
        <v>29000</v>
      </c>
      <c r="AW131" s="56">
        <f t="shared" si="251"/>
        <v>29000</v>
      </c>
      <c r="AX131" s="56">
        <f t="shared" si="251"/>
        <v>29000</v>
      </c>
      <c r="AY131" s="56">
        <f t="shared" si="238"/>
        <v>29000</v>
      </c>
      <c r="AZ131" s="56">
        <f t="shared" si="238"/>
        <v>29000</v>
      </c>
      <c r="BA131" s="56">
        <f t="shared" si="138"/>
        <v>29000</v>
      </c>
      <c r="BB131" s="56">
        <f t="shared" si="130"/>
        <v>29000</v>
      </c>
      <c r="BC131" s="56">
        <f t="shared" ref="BC131:BC162" si="271">RJ</f>
        <v>29000</v>
      </c>
      <c r="BD131" s="56">
        <f t="shared" si="244"/>
        <v>29000</v>
      </c>
      <c r="BE131" s="56">
        <f t="shared" si="239"/>
        <v>29000</v>
      </c>
      <c r="BF131" s="56">
        <f t="shared" si="233"/>
        <v>29000</v>
      </c>
      <c r="BG131" s="56">
        <f t="shared" si="233"/>
        <v>29000</v>
      </c>
      <c r="BH131" s="56">
        <f t="shared" si="233"/>
        <v>29000</v>
      </c>
      <c r="BI131" s="56">
        <f t="shared" si="233"/>
        <v>29000</v>
      </c>
      <c r="BJ131" s="56">
        <f t="shared" si="233"/>
        <v>29000</v>
      </c>
      <c r="BK131" s="56">
        <f t="shared" si="233"/>
        <v>29000</v>
      </c>
      <c r="BL131" s="56">
        <f t="shared" si="132"/>
        <v>29000</v>
      </c>
      <c r="BM131" s="56">
        <f t="shared" si="212"/>
        <v>29000</v>
      </c>
      <c r="BN131" s="56">
        <f t="shared" si="212"/>
        <v>29000</v>
      </c>
      <c r="BO131" s="56">
        <f t="shared" si="221"/>
        <v>29000</v>
      </c>
      <c r="BP131" s="56">
        <f t="shared" si="221"/>
        <v>29000</v>
      </c>
      <c r="BQ131" s="56">
        <f t="shared" si="147"/>
        <v>29000</v>
      </c>
      <c r="BR131" s="56">
        <f t="shared" si="161"/>
        <v>29000</v>
      </c>
      <c r="BS131" s="56">
        <f t="shared" si="167"/>
        <v>29000</v>
      </c>
      <c r="BT131" s="56">
        <f t="shared" si="174"/>
        <v>29000</v>
      </c>
      <c r="BU131" s="56">
        <f t="shared" si="202"/>
        <v>29000</v>
      </c>
      <c r="BV131" s="56">
        <f t="shared" si="202"/>
        <v>29000</v>
      </c>
      <c r="BW131" s="56">
        <f t="shared" si="190"/>
        <v>29000</v>
      </c>
      <c r="BX131" s="56">
        <f t="shared" si="190"/>
        <v>29000</v>
      </c>
      <c r="BY131" s="56">
        <f t="shared" si="190"/>
        <v>29000</v>
      </c>
      <c r="BZ131" s="56">
        <f t="shared" si="190"/>
        <v>29000</v>
      </c>
      <c r="CA131" s="56">
        <f t="shared" si="210"/>
        <v>29000</v>
      </c>
      <c r="CB131" s="56">
        <f t="shared" si="210"/>
        <v>29000</v>
      </c>
      <c r="CC131" s="56">
        <f t="shared" si="213"/>
        <v>29000</v>
      </c>
      <c r="CD131" s="56">
        <f t="shared" si="228"/>
        <v>29000</v>
      </c>
      <c r="CE131" s="56">
        <f>RJ</f>
        <v>29000</v>
      </c>
      <c r="CF131" s="56">
        <f>RJ</f>
        <v>29000</v>
      </c>
      <c r="CG131" s="56">
        <f>RJ</f>
        <v>29000</v>
      </c>
      <c r="CH131" s="56">
        <f t="shared" ref="CH131:CH162" si="272">MP</f>
        <v>20000</v>
      </c>
      <c r="CI131" s="56">
        <f t="shared" si="264"/>
        <v>20000</v>
      </c>
      <c r="CJ131" s="56">
        <f t="shared" si="260"/>
        <v>20000</v>
      </c>
      <c r="CK131" s="56">
        <f t="shared" si="265"/>
        <v>20000</v>
      </c>
      <c r="CL131" s="56">
        <f t="shared" si="265"/>
        <v>20000</v>
      </c>
      <c r="CM131" s="56">
        <f t="shared" si="265"/>
        <v>20000</v>
      </c>
      <c r="CN131" s="56">
        <f t="shared" ref="CN131:CN136" si="273">MP</f>
        <v>20000</v>
      </c>
      <c r="CO131" s="56">
        <f t="shared" si="144"/>
        <v>35000</v>
      </c>
      <c r="CP131" s="56">
        <f t="shared" si="245"/>
        <v>35000</v>
      </c>
      <c r="CQ131" s="56">
        <f t="shared" si="245"/>
        <v>35000</v>
      </c>
      <c r="CR131" s="56">
        <f t="shared" si="252"/>
        <v>35000</v>
      </c>
      <c r="CS131" s="56">
        <f t="shared" si="252"/>
        <v>35000</v>
      </c>
      <c r="CT131" s="56">
        <f t="shared" si="252"/>
        <v>35000</v>
      </c>
      <c r="CU131" s="56">
        <f t="shared" si="257"/>
        <v>35000</v>
      </c>
      <c r="CV131" s="56">
        <f t="shared" si="257"/>
        <v>35000</v>
      </c>
      <c r="CW131" s="56">
        <f t="shared" si="261"/>
        <v>35000</v>
      </c>
      <c r="CX131" s="56">
        <f t="shared" si="261"/>
        <v>35000</v>
      </c>
      <c r="CY131" s="56">
        <f t="shared" si="261"/>
        <v>35000</v>
      </c>
      <c r="CZ131" s="56">
        <f t="shared" si="166"/>
        <v>35000</v>
      </c>
      <c r="DA131" s="56">
        <f t="shared" si="171"/>
        <v>35000</v>
      </c>
      <c r="DB131" s="56">
        <f t="shared" si="176"/>
        <v>35000</v>
      </c>
      <c r="DC131" s="56">
        <f t="shared" si="176"/>
        <v>35000</v>
      </c>
      <c r="DD131" s="56">
        <f t="shared" si="191"/>
        <v>35000</v>
      </c>
      <c r="DE131" s="56">
        <f t="shared" si="191"/>
        <v>35000</v>
      </c>
      <c r="DF131" s="56">
        <f t="shared" si="195"/>
        <v>35000</v>
      </c>
      <c r="DG131" s="56">
        <f t="shared" si="199"/>
        <v>35000</v>
      </c>
      <c r="DH131" s="56">
        <f t="shared" si="199"/>
        <v>35000</v>
      </c>
      <c r="DI131" s="56">
        <f t="shared" si="199"/>
        <v>35000</v>
      </c>
      <c r="DJ131" s="56">
        <f t="shared" si="204"/>
        <v>35000</v>
      </c>
      <c r="DK131" s="56">
        <f t="shared" si="208"/>
        <v>35000</v>
      </c>
      <c r="DL131" s="56">
        <f t="shared" si="208"/>
        <v>35000</v>
      </c>
      <c r="DM131" s="56">
        <f t="shared" si="208"/>
        <v>35000</v>
      </c>
      <c r="DN131" s="56">
        <f t="shared" si="214"/>
        <v>35000</v>
      </c>
      <c r="DO131" s="56">
        <f t="shared" si="222"/>
        <v>35000</v>
      </c>
      <c r="DP131" s="56">
        <f t="shared" si="222"/>
        <v>35000</v>
      </c>
      <c r="DQ131" s="56">
        <f t="shared" si="222"/>
        <v>35000</v>
      </c>
      <c r="DR131" s="56">
        <f t="shared" si="215"/>
        <v>35000</v>
      </c>
      <c r="DS131" s="56">
        <f t="shared" si="215"/>
        <v>35000</v>
      </c>
      <c r="DT131" s="56">
        <f t="shared" si="223"/>
        <v>35000</v>
      </c>
      <c r="DU131" s="56">
        <f t="shared" si="229"/>
        <v>35000</v>
      </c>
      <c r="DV131" s="56">
        <f>BR</f>
        <v>5000</v>
      </c>
      <c r="DW131" s="56">
        <f t="shared" si="266"/>
        <v>5000</v>
      </c>
      <c r="DX131" s="56">
        <f t="shared" si="266"/>
        <v>5000</v>
      </c>
      <c r="DY131" s="56">
        <f t="shared" si="262"/>
        <v>5000</v>
      </c>
      <c r="DZ131" s="56">
        <f t="shared" si="262"/>
        <v>5000</v>
      </c>
      <c r="EA131" s="56">
        <f t="shared" si="246"/>
        <v>5000</v>
      </c>
      <c r="EB131" s="56">
        <f t="shared" si="253"/>
        <v>5000</v>
      </c>
      <c r="EC131" s="56">
        <f t="shared" si="259"/>
        <v>5000</v>
      </c>
      <c r="ED131" s="56">
        <f t="shared" si="263"/>
        <v>5000</v>
      </c>
      <c r="EE131" s="56">
        <f t="shared" si="263"/>
        <v>5000</v>
      </c>
      <c r="EF131" s="56">
        <f t="shared" si="263"/>
        <v>5000</v>
      </c>
      <c r="EG131" s="56">
        <f t="shared" si="267"/>
        <v>5000</v>
      </c>
      <c r="EH131" s="56">
        <f t="shared" si="267"/>
        <v>5000</v>
      </c>
      <c r="EI131" s="56">
        <f t="shared" si="267"/>
        <v>5000</v>
      </c>
      <c r="EJ131" s="56">
        <f t="shared" si="267"/>
        <v>5000</v>
      </c>
      <c r="EK131" s="56">
        <f t="shared" si="267"/>
        <v>5000</v>
      </c>
      <c r="EL131" s="56">
        <f t="shared" ref="EK131:EP153" si="274">BR</f>
        <v>5000</v>
      </c>
      <c r="EM131" s="56">
        <f t="shared" si="274"/>
        <v>5000</v>
      </c>
      <c r="EN131" s="56">
        <f>BR</f>
        <v>5000</v>
      </c>
      <c r="EO131" s="56">
        <f t="shared" ref="EO131:EO151" si="275">BR</f>
        <v>5000</v>
      </c>
      <c r="EP131" s="56">
        <f t="shared" si="268"/>
        <v>5000</v>
      </c>
      <c r="EQ131" s="56"/>
      <c r="ER131" s="56"/>
      <c r="ES131" s="56"/>
      <c r="ET131" s="56">
        <f t="shared" ref="ET131:EW133" si="276">BR</f>
        <v>5000</v>
      </c>
      <c r="EU131" s="56">
        <f t="shared" si="276"/>
        <v>5000</v>
      </c>
      <c r="EV131" s="56">
        <f t="shared" si="276"/>
        <v>5000</v>
      </c>
      <c r="EW131" s="56">
        <f t="shared" si="276"/>
        <v>5000</v>
      </c>
      <c r="EX131" s="56">
        <f>WB</f>
        <v>36000</v>
      </c>
      <c r="EY131" s="56">
        <f>WB</f>
        <v>36000</v>
      </c>
      <c r="EZ131" s="56"/>
      <c r="FA131" s="56"/>
      <c r="FB131" s="56">
        <f>WB</f>
        <v>36000</v>
      </c>
      <c r="FC131" s="56"/>
      <c r="FD131" s="56">
        <f t="shared" si="269"/>
        <v>36000</v>
      </c>
      <c r="FE131" s="56">
        <f t="shared" si="269"/>
        <v>36000</v>
      </c>
      <c r="FF131" s="56">
        <f t="shared" si="269"/>
        <v>36000</v>
      </c>
      <c r="FG131" s="56">
        <f t="shared" si="269"/>
        <v>36000</v>
      </c>
      <c r="FH131" s="56">
        <f t="shared" si="269"/>
        <v>36000</v>
      </c>
      <c r="FI131" s="56">
        <f t="shared" si="235"/>
        <v>4000</v>
      </c>
      <c r="FJ131" s="56">
        <f t="shared" si="248"/>
        <v>4000</v>
      </c>
      <c r="FK131" s="56">
        <f t="shared" si="235"/>
        <v>4000</v>
      </c>
      <c r="FL131" s="56">
        <f t="shared" si="235"/>
        <v>4000</v>
      </c>
      <c r="FM131" s="56">
        <f t="shared" si="241"/>
        <v>4000</v>
      </c>
      <c r="FN131" s="56">
        <f t="shared" si="241"/>
        <v>4000</v>
      </c>
      <c r="FO131" s="56">
        <f t="shared" si="241"/>
        <v>4000</v>
      </c>
      <c r="FP131" s="56">
        <f t="shared" si="241"/>
        <v>4000</v>
      </c>
      <c r="FQ131" s="56">
        <f t="shared" si="241"/>
        <v>4000</v>
      </c>
      <c r="FR131" s="56">
        <f t="shared" si="241"/>
        <v>4000</v>
      </c>
      <c r="FS131" s="56">
        <f t="shared" si="241"/>
        <v>4000</v>
      </c>
      <c r="FT131" s="56">
        <f t="shared" si="236"/>
        <v>4000</v>
      </c>
      <c r="FU131" s="56">
        <f t="shared" si="236"/>
        <v>4000</v>
      </c>
      <c r="FV131" s="56">
        <f t="shared" si="236"/>
        <v>4000</v>
      </c>
      <c r="FW131" s="56">
        <f t="shared" si="236"/>
        <v>4000</v>
      </c>
      <c r="FX131" s="56">
        <f t="shared" si="224"/>
        <v>4000</v>
      </c>
      <c r="FY131" s="56">
        <f t="shared" si="224"/>
        <v>4000</v>
      </c>
      <c r="FZ131" s="56">
        <f t="shared" si="224"/>
        <v>4000</v>
      </c>
      <c r="GA131" s="56">
        <f t="shared" si="224"/>
        <v>4000</v>
      </c>
      <c r="GB131" s="56">
        <f t="shared" si="217"/>
        <v>4000</v>
      </c>
      <c r="GC131" s="56">
        <f t="shared" si="217"/>
        <v>4000</v>
      </c>
      <c r="GD131" s="56">
        <f t="shared" si="217"/>
        <v>4000</v>
      </c>
      <c r="GE131" s="56">
        <f t="shared" si="217"/>
        <v>4000</v>
      </c>
      <c r="GF131" s="56">
        <f t="shared" si="217"/>
        <v>4000</v>
      </c>
      <c r="GG131" s="56">
        <f t="shared" si="217"/>
        <v>4000</v>
      </c>
      <c r="GH131" s="56">
        <f t="shared" si="217"/>
        <v>4000</v>
      </c>
      <c r="GI131" s="56">
        <f t="shared" si="205"/>
        <v>4000</v>
      </c>
      <c r="GJ131" s="56">
        <f t="shared" si="270"/>
        <v>25000</v>
      </c>
      <c r="GK131" s="56">
        <f t="shared" si="249"/>
        <v>25000</v>
      </c>
      <c r="GL131" s="56">
        <f t="shared" si="249"/>
        <v>25000</v>
      </c>
      <c r="GM131" s="56">
        <f t="shared" si="237"/>
        <v>25000</v>
      </c>
      <c r="GN131" s="56">
        <f t="shared" si="232"/>
        <v>25000</v>
      </c>
      <c r="GO131" s="56">
        <f t="shared" si="218"/>
        <v>25000</v>
      </c>
      <c r="GP131" s="56">
        <f t="shared" si="218"/>
        <v>25000</v>
      </c>
      <c r="GQ131" s="56">
        <f t="shared" si="250"/>
        <v>25000</v>
      </c>
      <c r="GR131" s="56"/>
      <c r="GS131" s="56"/>
      <c r="GT131" s="56"/>
      <c r="GU131" s="56"/>
      <c r="GV131" s="56"/>
      <c r="GW131" s="56"/>
      <c r="GX131" s="56"/>
      <c r="GY131" s="56"/>
      <c r="GZ131" s="56"/>
      <c r="HA131" s="56"/>
      <c r="HB131" s="56"/>
      <c r="HC131" s="56"/>
      <c r="HD131" s="56"/>
      <c r="HE131" s="56"/>
      <c r="HF131" s="56"/>
      <c r="HG131" s="56"/>
      <c r="HH131" s="56"/>
      <c r="HI131" s="56"/>
      <c r="HJ131" s="56"/>
      <c r="HK131" s="56"/>
      <c r="HL131" s="56"/>
      <c r="HM131" s="56"/>
      <c r="HN131" s="56"/>
      <c r="HO131" s="56"/>
      <c r="HP131" s="56"/>
      <c r="HQ131" s="56"/>
      <c r="HR131" s="56"/>
      <c r="HS131" s="56"/>
      <c r="HT131" s="56"/>
      <c r="HU131" s="56"/>
      <c r="HV131" s="56"/>
      <c r="HW131" s="56"/>
      <c r="HX131" s="56"/>
      <c r="HY131" s="56"/>
    </row>
    <row r="132" spans="1:233" ht="1.5" customHeight="1">
      <c r="A132" s="56"/>
      <c r="B132" s="56"/>
      <c r="C132" s="56"/>
      <c r="D132" s="56"/>
      <c r="E132" s="56"/>
      <c r="F132" s="56"/>
      <c r="G132" s="56"/>
      <c r="H132" s="56"/>
      <c r="I132" s="56"/>
      <c r="J132" s="56"/>
      <c r="K132" s="56"/>
      <c r="L132" s="56"/>
      <c r="M132" s="56"/>
      <c r="N132" s="56"/>
      <c r="O132" s="56"/>
      <c r="P132" s="56"/>
      <c r="Q132" s="56"/>
      <c r="R132" s="56"/>
      <c r="S132" s="56"/>
      <c r="T132" s="56"/>
      <c r="U132" s="56"/>
      <c r="V132" s="56"/>
      <c r="W132" s="56"/>
      <c r="X132" s="56"/>
      <c r="Y132" s="56"/>
      <c r="Z132" s="56"/>
      <c r="AA132" s="56"/>
      <c r="AB132" s="56"/>
      <c r="AC132" s="56"/>
      <c r="AD132" s="56"/>
      <c r="AE132" s="56"/>
      <c r="AF132" s="56"/>
      <c r="AG132" s="56"/>
      <c r="AH132" s="56">
        <f t="shared" ref="AH132:AH139" si="277">RJ</f>
        <v>29000</v>
      </c>
      <c r="AI132" s="56">
        <f t="shared" si="193"/>
        <v>29000</v>
      </c>
      <c r="AJ132" s="56">
        <f t="shared" si="189"/>
        <v>29000</v>
      </c>
      <c r="AK132" s="56">
        <f t="shared" si="189"/>
        <v>29000</v>
      </c>
      <c r="AL132" s="56">
        <f t="shared" si="201"/>
        <v>29000</v>
      </c>
      <c r="AM132" s="56">
        <f t="shared" si="201"/>
        <v>29000</v>
      </c>
      <c r="AN132" s="56">
        <f t="shared" si="201"/>
        <v>29000</v>
      </c>
      <c r="AO132" s="56">
        <f t="shared" si="198"/>
        <v>29000</v>
      </c>
      <c r="AP132" s="56">
        <f t="shared" si="198"/>
        <v>29000</v>
      </c>
      <c r="AQ132" s="56">
        <f t="shared" si="198"/>
        <v>29000</v>
      </c>
      <c r="AR132" s="56">
        <f t="shared" si="198"/>
        <v>29000</v>
      </c>
      <c r="AS132" s="56">
        <f t="shared" si="194"/>
        <v>29000</v>
      </c>
      <c r="AT132" s="56">
        <f t="shared" si="194"/>
        <v>29000</v>
      </c>
      <c r="AU132" s="56">
        <f t="shared" si="173"/>
        <v>29000</v>
      </c>
      <c r="AV132" s="56">
        <f t="shared" si="165"/>
        <v>29000</v>
      </c>
      <c r="AW132" s="56">
        <f t="shared" si="251"/>
        <v>29000</v>
      </c>
      <c r="AX132" s="56">
        <f t="shared" si="251"/>
        <v>29000</v>
      </c>
      <c r="AY132" s="56">
        <f t="shared" si="238"/>
        <v>29000</v>
      </c>
      <c r="AZ132" s="56">
        <f t="shared" si="238"/>
        <v>29000</v>
      </c>
      <c r="BA132" s="56">
        <f t="shared" si="138"/>
        <v>29000</v>
      </c>
      <c r="BB132" s="56">
        <f t="shared" si="130"/>
        <v>29000</v>
      </c>
      <c r="BC132" s="56">
        <f t="shared" si="271"/>
        <v>29000</v>
      </c>
      <c r="BD132" s="56">
        <f t="shared" si="244"/>
        <v>29000</v>
      </c>
      <c r="BE132" s="56">
        <f t="shared" si="239"/>
        <v>29000</v>
      </c>
      <c r="BF132" s="56">
        <f t="shared" si="233"/>
        <v>29000</v>
      </c>
      <c r="BG132" s="56">
        <f t="shared" si="233"/>
        <v>29000</v>
      </c>
      <c r="BH132" s="56">
        <f t="shared" si="233"/>
        <v>29000</v>
      </c>
      <c r="BI132" s="56">
        <f t="shared" si="233"/>
        <v>29000</v>
      </c>
      <c r="BJ132" s="56">
        <f t="shared" si="233"/>
        <v>29000</v>
      </c>
      <c r="BK132" s="56">
        <f t="shared" si="233"/>
        <v>29000</v>
      </c>
      <c r="BL132" s="56">
        <f t="shared" ref="BL132:BL164" si="278">RJ</f>
        <v>29000</v>
      </c>
      <c r="BM132" s="56">
        <f t="shared" si="212"/>
        <v>29000</v>
      </c>
      <c r="BN132" s="56">
        <f t="shared" si="212"/>
        <v>29000</v>
      </c>
      <c r="BO132" s="56">
        <f t="shared" si="221"/>
        <v>29000</v>
      </c>
      <c r="BP132" s="56">
        <f t="shared" si="221"/>
        <v>29000</v>
      </c>
      <c r="BQ132" s="56">
        <f t="shared" si="147"/>
        <v>29000</v>
      </c>
      <c r="BR132" s="56">
        <f t="shared" si="161"/>
        <v>29000</v>
      </c>
      <c r="BS132" s="56">
        <f t="shared" si="167"/>
        <v>29000</v>
      </c>
      <c r="BT132" s="56">
        <f t="shared" si="174"/>
        <v>29000</v>
      </c>
      <c r="BU132" s="56">
        <f t="shared" si="202"/>
        <v>29000</v>
      </c>
      <c r="BV132" s="56">
        <f t="shared" si="202"/>
        <v>29000</v>
      </c>
      <c r="BW132" s="56">
        <f t="shared" si="190"/>
        <v>29000</v>
      </c>
      <c r="BX132" s="56">
        <f t="shared" si="190"/>
        <v>29000</v>
      </c>
      <c r="BY132" s="56">
        <f t="shared" si="190"/>
        <v>29000</v>
      </c>
      <c r="BZ132" s="56">
        <f t="shared" si="190"/>
        <v>29000</v>
      </c>
      <c r="CA132" s="56">
        <f t="shared" si="210"/>
        <v>29000</v>
      </c>
      <c r="CB132" s="56">
        <f t="shared" si="210"/>
        <v>29000</v>
      </c>
      <c r="CC132" s="56">
        <f t="shared" si="213"/>
        <v>29000</v>
      </c>
      <c r="CD132" s="56">
        <f t="shared" si="228"/>
        <v>29000</v>
      </c>
      <c r="CE132" s="56">
        <f>RJ</f>
        <v>29000</v>
      </c>
      <c r="CF132" s="56">
        <f t="shared" ref="CF132:CG151" si="279">MP</f>
        <v>20000</v>
      </c>
      <c r="CG132" s="56">
        <f t="shared" si="279"/>
        <v>20000</v>
      </c>
      <c r="CH132" s="56">
        <f t="shared" si="272"/>
        <v>20000</v>
      </c>
      <c r="CI132" s="56">
        <f t="shared" si="264"/>
        <v>20000</v>
      </c>
      <c r="CJ132" s="56">
        <f t="shared" si="260"/>
        <v>20000</v>
      </c>
      <c r="CK132" s="56">
        <f t="shared" si="265"/>
        <v>20000</v>
      </c>
      <c r="CL132" s="56">
        <f t="shared" si="265"/>
        <v>20000</v>
      </c>
      <c r="CM132" s="56">
        <f t="shared" si="265"/>
        <v>20000</v>
      </c>
      <c r="CN132" s="56">
        <f t="shared" si="273"/>
        <v>20000</v>
      </c>
      <c r="CO132" s="56">
        <f t="shared" si="144"/>
        <v>35000</v>
      </c>
      <c r="CP132" s="56">
        <f t="shared" si="245"/>
        <v>35000</v>
      </c>
      <c r="CQ132" s="56">
        <f t="shared" si="245"/>
        <v>35000</v>
      </c>
      <c r="CR132" s="56">
        <f t="shared" si="252"/>
        <v>35000</v>
      </c>
      <c r="CS132" s="56">
        <f t="shared" si="252"/>
        <v>35000</v>
      </c>
      <c r="CT132" s="56">
        <f t="shared" si="252"/>
        <v>35000</v>
      </c>
      <c r="CU132" s="56">
        <f t="shared" si="257"/>
        <v>35000</v>
      </c>
      <c r="CV132" s="56">
        <f t="shared" si="257"/>
        <v>35000</v>
      </c>
      <c r="CW132" s="56">
        <f t="shared" si="261"/>
        <v>35000</v>
      </c>
      <c r="CX132" s="56">
        <f t="shared" si="261"/>
        <v>35000</v>
      </c>
      <c r="CY132" s="56">
        <f t="shared" si="261"/>
        <v>35000</v>
      </c>
      <c r="CZ132" s="56">
        <f t="shared" si="166"/>
        <v>35000</v>
      </c>
      <c r="DA132" s="56">
        <f t="shared" si="171"/>
        <v>35000</v>
      </c>
      <c r="DB132" s="56">
        <f t="shared" ref="DB132:DC149" si="280">UP</f>
        <v>35000</v>
      </c>
      <c r="DC132" s="56">
        <f t="shared" si="280"/>
        <v>35000</v>
      </c>
      <c r="DD132" s="56">
        <f t="shared" si="191"/>
        <v>35000</v>
      </c>
      <c r="DE132" s="56">
        <f t="shared" si="191"/>
        <v>35000</v>
      </c>
      <c r="DF132" s="56">
        <f t="shared" si="195"/>
        <v>35000</v>
      </c>
      <c r="DG132" s="56">
        <f t="shared" si="199"/>
        <v>35000</v>
      </c>
      <c r="DH132" s="56">
        <f t="shared" si="199"/>
        <v>35000</v>
      </c>
      <c r="DI132" s="56">
        <f t="shared" si="199"/>
        <v>35000</v>
      </c>
      <c r="DJ132" s="56">
        <f t="shared" si="204"/>
        <v>35000</v>
      </c>
      <c r="DK132" s="56">
        <f t="shared" si="208"/>
        <v>35000</v>
      </c>
      <c r="DL132" s="56">
        <f t="shared" si="208"/>
        <v>35000</v>
      </c>
      <c r="DM132" s="56">
        <f t="shared" si="208"/>
        <v>35000</v>
      </c>
      <c r="DN132" s="56">
        <f t="shared" si="214"/>
        <v>35000</v>
      </c>
      <c r="DO132" s="56">
        <f t="shared" si="222"/>
        <v>35000</v>
      </c>
      <c r="DP132" s="56">
        <f t="shared" si="222"/>
        <v>35000</v>
      </c>
      <c r="DQ132" s="56">
        <f t="shared" si="222"/>
        <v>35000</v>
      </c>
      <c r="DR132" s="56">
        <f t="shared" si="215"/>
        <v>35000</v>
      </c>
      <c r="DS132" s="56">
        <f t="shared" si="215"/>
        <v>35000</v>
      </c>
      <c r="DT132" s="56">
        <f t="shared" si="223"/>
        <v>35000</v>
      </c>
      <c r="DU132" s="56">
        <f t="shared" si="229"/>
        <v>35000</v>
      </c>
      <c r="DV132" s="56">
        <f t="shared" ref="DV132" si="281">BR</f>
        <v>5000</v>
      </c>
      <c r="DW132" s="56">
        <f t="shared" si="266"/>
        <v>5000</v>
      </c>
      <c r="DX132" s="56">
        <f t="shared" si="266"/>
        <v>5000</v>
      </c>
      <c r="DY132" s="56">
        <f t="shared" si="262"/>
        <v>5000</v>
      </c>
      <c r="DZ132" s="56">
        <f t="shared" si="262"/>
        <v>5000</v>
      </c>
      <c r="EA132" s="56">
        <f t="shared" si="246"/>
        <v>5000</v>
      </c>
      <c r="EB132" s="56">
        <f t="shared" si="253"/>
        <v>5000</v>
      </c>
      <c r="EC132" s="56">
        <f t="shared" si="259"/>
        <v>5000</v>
      </c>
      <c r="ED132" s="56">
        <f t="shared" si="263"/>
        <v>5000</v>
      </c>
      <c r="EE132" s="56">
        <f t="shared" si="263"/>
        <v>5000</v>
      </c>
      <c r="EF132" s="56">
        <f t="shared" si="263"/>
        <v>5000</v>
      </c>
      <c r="EG132" s="56">
        <f t="shared" si="267"/>
        <v>5000</v>
      </c>
      <c r="EH132" s="56">
        <f t="shared" si="267"/>
        <v>5000</v>
      </c>
      <c r="EI132" s="56">
        <f t="shared" si="267"/>
        <v>5000</v>
      </c>
      <c r="EJ132" s="56">
        <f t="shared" si="267"/>
        <v>5000</v>
      </c>
      <c r="EK132" s="56">
        <f t="shared" si="267"/>
        <v>5000</v>
      </c>
      <c r="EL132" s="56">
        <f t="shared" si="274"/>
        <v>5000</v>
      </c>
      <c r="EM132" s="56">
        <f t="shared" si="274"/>
        <v>5000</v>
      </c>
      <c r="EN132" s="56">
        <f t="shared" ref="EN132:EN151" si="282">BR</f>
        <v>5000</v>
      </c>
      <c r="EO132" s="56">
        <f t="shared" si="275"/>
        <v>5000</v>
      </c>
      <c r="EP132" s="56">
        <f t="shared" si="268"/>
        <v>5000</v>
      </c>
      <c r="EQ132" s="56">
        <f t="shared" ref="EQ132:ET143" si="283">BR</f>
        <v>5000</v>
      </c>
      <c r="ER132" s="56">
        <f t="shared" si="283"/>
        <v>5000</v>
      </c>
      <c r="ES132" s="56">
        <f t="shared" si="283"/>
        <v>5000</v>
      </c>
      <c r="ET132" s="56">
        <f t="shared" si="276"/>
        <v>5000</v>
      </c>
      <c r="EU132" s="56">
        <f t="shared" si="276"/>
        <v>5000</v>
      </c>
      <c r="EV132" s="56">
        <f t="shared" si="276"/>
        <v>5000</v>
      </c>
      <c r="EW132" s="56">
        <f t="shared" si="276"/>
        <v>5000</v>
      </c>
      <c r="EX132" s="56">
        <f>WB</f>
        <v>36000</v>
      </c>
      <c r="EY132" s="56"/>
      <c r="EZ132" s="56"/>
      <c r="FA132" s="56"/>
      <c r="FB132" s="56"/>
      <c r="FC132" s="56"/>
      <c r="FD132" s="56">
        <f>WB</f>
        <v>36000</v>
      </c>
      <c r="FE132" s="56">
        <f>WB</f>
        <v>36000</v>
      </c>
      <c r="FF132" s="56">
        <f>WB</f>
        <v>36000</v>
      </c>
      <c r="FG132" s="56">
        <f>WB</f>
        <v>36000</v>
      </c>
      <c r="FH132" s="56"/>
      <c r="FI132" s="56">
        <f t="shared" si="235"/>
        <v>4000</v>
      </c>
      <c r="FJ132" s="56">
        <f t="shared" si="248"/>
        <v>4000</v>
      </c>
      <c r="FK132" s="56">
        <f t="shared" si="235"/>
        <v>4000</v>
      </c>
      <c r="FL132" s="56">
        <f t="shared" si="235"/>
        <v>4000</v>
      </c>
      <c r="FM132" s="56">
        <f t="shared" si="241"/>
        <v>4000</v>
      </c>
      <c r="FN132" s="56">
        <f t="shared" si="241"/>
        <v>4000</v>
      </c>
      <c r="FO132" s="56">
        <f t="shared" si="241"/>
        <v>4000</v>
      </c>
      <c r="FP132" s="56">
        <f t="shared" si="241"/>
        <v>4000</v>
      </c>
      <c r="FQ132" s="56">
        <f t="shared" si="241"/>
        <v>4000</v>
      </c>
      <c r="FR132" s="56">
        <f t="shared" si="241"/>
        <v>4000</v>
      </c>
      <c r="FS132" s="56">
        <f t="shared" si="241"/>
        <v>4000</v>
      </c>
      <c r="FT132" s="56">
        <f t="shared" si="236"/>
        <v>4000</v>
      </c>
      <c r="FU132" s="56">
        <f t="shared" si="236"/>
        <v>4000</v>
      </c>
      <c r="FV132" s="56">
        <f t="shared" si="236"/>
        <v>4000</v>
      </c>
      <c r="FW132" s="56">
        <f t="shared" si="236"/>
        <v>4000</v>
      </c>
      <c r="FX132" s="56">
        <f t="shared" si="224"/>
        <v>4000</v>
      </c>
      <c r="FY132" s="56">
        <f t="shared" si="224"/>
        <v>4000</v>
      </c>
      <c r="FZ132" s="56">
        <f t="shared" si="224"/>
        <v>4000</v>
      </c>
      <c r="GA132" s="56">
        <f t="shared" si="224"/>
        <v>4000</v>
      </c>
      <c r="GB132" s="56">
        <f t="shared" si="217"/>
        <v>4000</v>
      </c>
      <c r="GC132" s="56">
        <f t="shared" si="217"/>
        <v>4000</v>
      </c>
      <c r="GD132" s="56">
        <f t="shared" si="217"/>
        <v>4000</v>
      </c>
      <c r="GE132" s="56">
        <f t="shared" si="217"/>
        <v>4000</v>
      </c>
      <c r="GF132" s="56">
        <f t="shared" si="217"/>
        <v>4000</v>
      </c>
      <c r="GG132" s="56">
        <f t="shared" si="217"/>
        <v>4000</v>
      </c>
      <c r="GH132" s="56">
        <f t="shared" si="217"/>
        <v>4000</v>
      </c>
      <c r="GI132" s="56">
        <f t="shared" si="205"/>
        <v>4000</v>
      </c>
      <c r="GJ132" s="56">
        <f t="shared" si="270"/>
        <v>25000</v>
      </c>
      <c r="GK132" s="56">
        <f t="shared" si="249"/>
        <v>25000</v>
      </c>
      <c r="GL132" s="56">
        <f t="shared" si="249"/>
        <v>25000</v>
      </c>
      <c r="GM132" s="56">
        <f t="shared" si="237"/>
        <v>25000</v>
      </c>
      <c r="GN132" s="56">
        <f t="shared" si="232"/>
        <v>25000</v>
      </c>
      <c r="GO132" s="56">
        <f t="shared" si="218"/>
        <v>25000</v>
      </c>
      <c r="GP132" s="56">
        <f t="shared" si="218"/>
        <v>25000</v>
      </c>
      <c r="GQ132" s="56">
        <f t="shared" si="250"/>
        <v>25000</v>
      </c>
      <c r="GR132" s="56"/>
      <c r="GS132" s="56"/>
      <c r="GT132" s="56"/>
      <c r="GU132" s="56"/>
      <c r="GV132" s="56"/>
      <c r="GW132" s="56"/>
      <c r="GX132" s="56"/>
      <c r="GY132" s="56"/>
      <c r="GZ132" s="56"/>
      <c r="HA132" s="56"/>
      <c r="HB132" s="56"/>
      <c r="HC132" s="56"/>
      <c r="HD132" s="56"/>
      <c r="HE132" s="56"/>
      <c r="HF132" s="56"/>
      <c r="HG132" s="56"/>
      <c r="HH132" s="56"/>
      <c r="HI132" s="56"/>
      <c r="HJ132" s="56"/>
      <c r="HK132" s="56"/>
      <c r="HL132" s="56"/>
      <c r="HM132" s="56"/>
      <c r="HN132" s="56"/>
      <c r="HO132" s="56"/>
      <c r="HP132" s="56"/>
      <c r="HQ132" s="56"/>
      <c r="HR132" s="56"/>
      <c r="HS132" s="56"/>
      <c r="HT132" s="56"/>
      <c r="HU132" s="56"/>
      <c r="HV132" s="56"/>
      <c r="HW132" s="56"/>
      <c r="HX132" s="56"/>
      <c r="HY132" s="56"/>
    </row>
    <row r="133" spans="1:233" ht="1.5" customHeight="1">
      <c r="A133" s="56"/>
      <c r="B133" s="56"/>
      <c r="C133" s="56"/>
      <c r="D133" s="56"/>
      <c r="E133" s="56"/>
      <c r="F133" s="56"/>
      <c r="G133" s="56"/>
      <c r="H133" s="56"/>
      <c r="I133" s="56"/>
      <c r="J133" s="56"/>
      <c r="K133" s="56"/>
      <c r="L133" s="56"/>
      <c r="M133" s="56"/>
      <c r="N133" s="56"/>
      <c r="O133" s="56"/>
      <c r="P133" s="56"/>
      <c r="Q133" s="56"/>
      <c r="R133" s="56"/>
      <c r="S133" s="56"/>
      <c r="T133" s="56"/>
      <c r="U133" s="56"/>
      <c r="V133" s="56"/>
      <c r="W133" s="56"/>
      <c r="X133" s="56"/>
      <c r="Y133" s="56"/>
      <c r="Z133" s="56"/>
      <c r="AA133" s="56"/>
      <c r="AB133" s="56"/>
      <c r="AC133" s="56"/>
      <c r="AD133" s="56"/>
      <c r="AE133" s="56"/>
      <c r="AF133" s="56"/>
      <c r="AG133" s="56"/>
      <c r="AH133" s="56">
        <f t="shared" si="277"/>
        <v>29000</v>
      </c>
      <c r="AI133" s="56">
        <f t="shared" si="193"/>
        <v>29000</v>
      </c>
      <c r="AJ133" s="56">
        <f t="shared" si="189"/>
        <v>29000</v>
      </c>
      <c r="AK133" s="56">
        <f t="shared" si="189"/>
        <v>29000</v>
      </c>
      <c r="AL133" s="56">
        <f t="shared" si="201"/>
        <v>29000</v>
      </c>
      <c r="AM133" s="56">
        <f t="shared" si="201"/>
        <v>29000</v>
      </c>
      <c r="AN133" s="56">
        <f t="shared" si="201"/>
        <v>29000</v>
      </c>
      <c r="AO133" s="56">
        <f t="shared" si="198"/>
        <v>29000</v>
      </c>
      <c r="AP133" s="56">
        <f t="shared" si="198"/>
        <v>29000</v>
      </c>
      <c r="AQ133" s="56">
        <f t="shared" si="198"/>
        <v>29000</v>
      </c>
      <c r="AR133" s="56">
        <f t="shared" si="198"/>
        <v>29000</v>
      </c>
      <c r="AS133" s="56">
        <f t="shared" si="194"/>
        <v>29000</v>
      </c>
      <c r="AT133" s="56">
        <f t="shared" si="194"/>
        <v>29000</v>
      </c>
      <c r="AU133" s="56">
        <f t="shared" si="173"/>
        <v>29000</v>
      </c>
      <c r="AV133" s="56">
        <f t="shared" si="165"/>
        <v>29000</v>
      </c>
      <c r="AW133" s="56">
        <f t="shared" si="251"/>
        <v>29000</v>
      </c>
      <c r="AX133" s="56">
        <f t="shared" si="251"/>
        <v>29000</v>
      </c>
      <c r="AY133" s="56">
        <f t="shared" si="238"/>
        <v>29000</v>
      </c>
      <c r="AZ133" s="56">
        <f t="shared" si="238"/>
        <v>29000</v>
      </c>
      <c r="BA133" s="56">
        <f t="shared" si="138"/>
        <v>29000</v>
      </c>
      <c r="BB133" s="56">
        <f t="shared" ref="BB133:BB159" si="284">RJ</f>
        <v>29000</v>
      </c>
      <c r="BC133" s="56">
        <f t="shared" si="271"/>
        <v>29000</v>
      </c>
      <c r="BD133" s="56">
        <f t="shared" si="244"/>
        <v>29000</v>
      </c>
      <c r="BE133" s="56">
        <f t="shared" si="239"/>
        <v>29000</v>
      </c>
      <c r="BF133" s="56">
        <f t="shared" si="233"/>
        <v>29000</v>
      </c>
      <c r="BG133" s="56">
        <f t="shared" si="233"/>
        <v>29000</v>
      </c>
      <c r="BH133" s="56">
        <f t="shared" si="233"/>
        <v>29000</v>
      </c>
      <c r="BI133" s="56">
        <f t="shared" si="233"/>
        <v>29000</v>
      </c>
      <c r="BJ133" s="56">
        <f t="shared" si="233"/>
        <v>29000</v>
      </c>
      <c r="BK133" s="56">
        <f t="shared" si="233"/>
        <v>29000</v>
      </c>
      <c r="BL133" s="56">
        <f t="shared" si="278"/>
        <v>29000</v>
      </c>
      <c r="BM133" s="56">
        <f t="shared" si="212"/>
        <v>29000</v>
      </c>
      <c r="BN133" s="56">
        <f t="shared" si="212"/>
        <v>29000</v>
      </c>
      <c r="BO133" s="56">
        <f t="shared" si="221"/>
        <v>29000</v>
      </c>
      <c r="BP133" s="56">
        <f t="shared" si="221"/>
        <v>29000</v>
      </c>
      <c r="BQ133" s="56">
        <f t="shared" si="147"/>
        <v>29000</v>
      </c>
      <c r="BR133" s="56">
        <f t="shared" si="161"/>
        <v>29000</v>
      </c>
      <c r="BS133" s="56">
        <f t="shared" si="167"/>
        <v>29000</v>
      </c>
      <c r="BT133" s="56">
        <f t="shared" si="174"/>
        <v>29000</v>
      </c>
      <c r="BU133" s="56">
        <f t="shared" si="202"/>
        <v>29000</v>
      </c>
      <c r="BV133" s="56">
        <f t="shared" si="202"/>
        <v>29000</v>
      </c>
      <c r="BW133" s="56">
        <f t="shared" si="190"/>
        <v>29000</v>
      </c>
      <c r="BX133" s="56">
        <f t="shared" si="190"/>
        <v>29000</v>
      </c>
      <c r="BY133" s="56">
        <f t="shared" si="190"/>
        <v>29000</v>
      </c>
      <c r="BZ133" s="56">
        <f t="shared" si="190"/>
        <v>29000</v>
      </c>
      <c r="CA133" s="56">
        <f t="shared" si="210"/>
        <v>29000</v>
      </c>
      <c r="CB133" s="56">
        <f t="shared" si="210"/>
        <v>29000</v>
      </c>
      <c r="CC133" s="56">
        <f t="shared" si="213"/>
        <v>29000</v>
      </c>
      <c r="CD133" s="56">
        <f t="shared" si="228"/>
        <v>29000</v>
      </c>
      <c r="CE133" s="56">
        <f t="shared" ref="CE133:CE164" si="285">MP</f>
        <v>20000</v>
      </c>
      <c r="CF133" s="56">
        <f t="shared" si="279"/>
        <v>20000</v>
      </c>
      <c r="CG133" s="56">
        <f t="shared" si="279"/>
        <v>20000</v>
      </c>
      <c r="CH133" s="56">
        <f t="shared" si="272"/>
        <v>20000</v>
      </c>
      <c r="CI133" s="56">
        <f t="shared" si="264"/>
        <v>20000</v>
      </c>
      <c r="CJ133" s="56">
        <f t="shared" si="260"/>
        <v>20000</v>
      </c>
      <c r="CK133" s="56">
        <f t="shared" si="265"/>
        <v>20000</v>
      </c>
      <c r="CL133" s="56">
        <f t="shared" si="265"/>
        <v>20000</v>
      </c>
      <c r="CM133" s="56">
        <f t="shared" si="265"/>
        <v>20000</v>
      </c>
      <c r="CN133" s="56">
        <f t="shared" si="273"/>
        <v>20000</v>
      </c>
      <c r="CO133" s="56">
        <f t="shared" si="144"/>
        <v>35000</v>
      </c>
      <c r="CP133" s="56">
        <f t="shared" si="245"/>
        <v>35000</v>
      </c>
      <c r="CQ133" s="56">
        <f t="shared" si="245"/>
        <v>35000</v>
      </c>
      <c r="CR133" s="56">
        <f t="shared" si="252"/>
        <v>35000</v>
      </c>
      <c r="CS133" s="56">
        <f t="shared" si="252"/>
        <v>35000</v>
      </c>
      <c r="CT133" s="56">
        <f t="shared" si="252"/>
        <v>35000</v>
      </c>
      <c r="CU133" s="56">
        <f t="shared" si="257"/>
        <v>35000</v>
      </c>
      <c r="CV133" s="56">
        <f t="shared" si="257"/>
        <v>35000</v>
      </c>
      <c r="CW133" s="56">
        <f t="shared" si="261"/>
        <v>35000</v>
      </c>
      <c r="CX133" s="56">
        <f t="shared" si="261"/>
        <v>35000</v>
      </c>
      <c r="CY133" s="56">
        <f t="shared" si="261"/>
        <v>35000</v>
      </c>
      <c r="CZ133" s="56">
        <f t="shared" si="166"/>
        <v>35000</v>
      </c>
      <c r="DA133" s="56">
        <f t="shared" si="171"/>
        <v>35000</v>
      </c>
      <c r="DB133" s="56">
        <f t="shared" si="280"/>
        <v>35000</v>
      </c>
      <c r="DC133" s="56">
        <f t="shared" si="280"/>
        <v>35000</v>
      </c>
      <c r="DD133" s="56">
        <f t="shared" si="191"/>
        <v>35000</v>
      </c>
      <c r="DE133" s="56">
        <f t="shared" si="191"/>
        <v>35000</v>
      </c>
      <c r="DF133" s="56">
        <f t="shared" si="195"/>
        <v>35000</v>
      </c>
      <c r="DG133" s="56">
        <f t="shared" si="199"/>
        <v>35000</v>
      </c>
      <c r="DH133" s="56">
        <f t="shared" si="199"/>
        <v>35000</v>
      </c>
      <c r="DI133" s="56">
        <f t="shared" si="199"/>
        <v>35000</v>
      </c>
      <c r="DJ133" s="56">
        <f t="shared" si="204"/>
        <v>35000</v>
      </c>
      <c r="DK133" s="56">
        <f t="shared" si="208"/>
        <v>35000</v>
      </c>
      <c r="DL133" s="56">
        <f t="shared" si="208"/>
        <v>35000</v>
      </c>
      <c r="DM133" s="56">
        <f t="shared" si="208"/>
        <v>35000</v>
      </c>
      <c r="DN133" s="56">
        <f t="shared" si="214"/>
        <v>35000</v>
      </c>
      <c r="DO133" s="56">
        <f t="shared" si="222"/>
        <v>35000</v>
      </c>
      <c r="DP133" s="56">
        <f t="shared" si="222"/>
        <v>35000</v>
      </c>
      <c r="DQ133" s="56">
        <f t="shared" si="222"/>
        <v>35000</v>
      </c>
      <c r="DR133" s="56">
        <f t="shared" si="215"/>
        <v>35000</v>
      </c>
      <c r="DS133" s="56">
        <f t="shared" si="215"/>
        <v>35000</v>
      </c>
      <c r="DT133" s="56">
        <f t="shared" si="223"/>
        <v>35000</v>
      </c>
      <c r="DU133" s="56">
        <f t="shared" si="229"/>
        <v>35000</v>
      </c>
      <c r="DV133" s="56">
        <f t="shared" ref="DV133:DV141" si="286">UP</f>
        <v>35000</v>
      </c>
      <c r="DW133" s="56">
        <f t="shared" si="266"/>
        <v>5000</v>
      </c>
      <c r="DX133" s="56">
        <f t="shared" si="266"/>
        <v>5000</v>
      </c>
      <c r="DY133" s="56">
        <f t="shared" si="262"/>
        <v>5000</v>
      </c>
      <c r="DZ133" s="56">
        <f t="shared" si="262"/>
        <v>5000</v>
      </c>
      <c r="EA133" s="56">
        <f t="shared" si="246"/>
        <v>5000</v>
      </c>
      <c r="EB133" s="56">
        <f t="shared" si="253"/>
        <v>5000</v>
      </c>
      <c r="EC133" s="56">
        <f t="shared" si="259"/>
        <v>5000</v>
      </c>
      <c r="ED133" s="56">
        <f t="shared" si="263"/>
        <v>5000</v>
      </c>
      <c r="EE133" s="56">
        <f t="shared" si="263"/>
        <v>5000</v>
      </c>
      <c r="EF133" s="56">
        <f t="shared" si="263"/>
        <v>5000</v>
      </c>
      <c r="EG133" s="56">
        <f t="shared" si="267"/>
        <v>5000</v>
      </c>
      <c r="EH133" s="56">
        <f t="shared" si="267"/>
        <v>5000</v>
      </c>
      <c r="EI133" s="56">
        <f t="shared" si="267"/>
        <v>5000</v>
      </c>
      <c r="EJ133" s="56">
        <f t="shared" si="267"/>
        <v>5000</v>
      </c>
      <c r="EK133" s="56">
        <f t="shared" si="267"/>
        <v>5000</v>
      </c>
      <c r="EL133" s="56">
        <f t="shared" si="274"/>
        <v>5000</v>
      </c>
      <c r="EM133" s="56">
        <f t="shared" si="274"/>
        <v>5000</v>
      </c>
      <c r="EN133" s="56">
        <f t="shared" si="282"/>
        <v>5000</v>
      </c>
      <c r="EO133" s="56">
        <f t="shared" si="275"/>
        <v>5000</v>
      </c>
      <c r="EP133" s="56">
        <f t="shared" si="268"/>
        <v>5000</v>
      </c>
      <c r="EQ133" s="56">
        <f t="shared" si="283"/>
        <v>5000</v>
      </c>
      <c r="ER133" s="56">
        <f t="shared" si="283"/>
        <v>5000</v>
      </c>
      <c r="ES133" s="56">
        <f t="shared" si="283"/>
        <v>5000</v>
      </c>
      <c r="ET133" s="56">
        <f t="shared" si="276"/>
        <v>5000</v>
      </c>
      <c r="EU133" s="56">
        <f t="shared" si="276"/>
        <v>5000</v>
      </c>
      <c r="EV133" s="56">
        <f t="shared" si="276"/>
        <v>5000</v>
      </c>
      <c r="EW133" s="56">
        <f t="shared" si="276"/>
        <v>5000</v>
      </c>
      <c r="EX133" s="56">
        <f t="shared" ref="EX133" si="287">WB</f>
        <v>36000</v>
      </c>
      <c r="EY133" s="56"/>
      <c r="EZ133" s="56"/>
      <c r="FA133" s="56"/>
      <c r="FB133" s="56"/>
      <c r="FC133" s="56"/>
      <c r="FD133" s="56"/>
      <c r="FE133" s="56">
        <f>WB</f>
        <v>36000</v>
      </c>
      <c r="FF133" s="56">
        <f>WB</f>
        <v>36000</v>
      </c>
      <c r="FG133" s="56"/>
      <c r="FH133" s="56"/>
      <c r="FI133" s="56">
        <f t="shared" si="235"/>
        <v>4000</v>
      </c>
      <c r="FJ133" s="56">
        <f t="shared" si="248"/>
        <v>4000</v>
      </c>
      <c r="FK133" s="56">
        <f t="shared" si="235"/>
        <v>4000</v>
      </c>
      <c r="FL133" s="56">
        <f t="shared" si="235"/>
        <v>4000</v>
      </c>
      <c r="FM133" s="56">
        <f t="shared" si="241"/>
        <v>4000</v>
      </c>
      <c r="FN133" s="56">
        <f t="shared" si="241"/>
        <v>4000</v>
      </c>
      <c r="FO133" s="56">
        <f t="shared" si="241"/>
        <v>4000</v>
      </c>
      <c r="FP133" s="56">
        <f t="shared" si="241"/>
        <v>4000</v>
      </c>
      <c r="FQ133" s="56">
        <f t="shared" si="241"/>
        <v>4000</v>
      </c>
      <c r="FR133" s="56">
        <f t="shared" si="241"/>
        <v>4000</v>
      </c>
      <c r="FS133" s="56">
        <f t="shared" si="241"/>
        <v>4000</v>
      </c>
      <c r="FT133" s="56">
        <f>AS</f>
        <v>4000</v>
      </c>
      <c r="FU133" s="56">
        <f t="shared" ref="FS133:GB142" si="288">ML</f>
        <v>23000</v>
      </c>
      <c r="FV133" s="56">
        <f t="shared" si="288"/>
        <v>23000</v>
      </c>
      <c r="FW133" s="56">
        <f t="shared" si="288"/>
        <v>23000</v>
      </c>
      <c r="FX133" s="56">
        <f t="shared" si="288"/>
        <v>23000</v>
      </c>
      <c r="FY133" s="56">
        <f t="shared" ref="FY133:GA135" si="289">AS</f>
        <v>4000</v>
      </c>
      <c r="FZ133" s="56">
        <f t="shared" si="289"/>
        <v>4000</v>
      </c>
      <c r="GA133" s="56">
        <f t="shared" si="289"/>
        <v>4000</v>
      </c>
      <c r="GB133" s="56">
        <f t="shared" si="217"/>
        <v>4000</v>
      </c>
      <c r="GC133" s="56">
        <f t="shared" si="217"/>
        <v>4000</v>
      </c>
      <c r="GD133" s="56">
        <f t="shared" si="217"/>
        <v>4000</v>
      </c>
      <c r="GE133" s="56">
        <f t="shared" si="217"/>
        <v>4000</v>
      </c>
      <c r="GF133" s="56">
        <f t="shared" si="217"/>
        <v>4000</v>
      </c>
      <c r="GG133" s="56">
        <f t="shared" si="217"/>
        <v>4000</v>
      </c>
      <c r="GH133" s="56">
        <f t="shared" si="217"/>
        <v>4000</v>
      </c>
      <c r="GI133" s="56">
        <f>NL</f>
        <v>25000</v>
      </c>
      <c r="GJ133" s="56">
        <f t="shared" si="270"/>
        <v>25000</v>
      </c>
      <c r="GK133" s="56">
        <f t="shared" si="249"/>
        <v>25000</v>
      </c>
      <c r="GL133" s="56">
        <f t="shared" si="249"/>
        <v>25000</v>
      </c>
      <c r="GM133" s="56">
        <f t="shared" si="237"/>
        <v>25000</v>
      </c>
      <c r="GN133" s="56">
        <f t="shared" si="232"/>
        <v>25000</v>
      </c>
      <c r="GO133" s="56">
        <f t="shared" si="218"/>
        <v>25000</v>
      </c>
      <c r="GP133" s="56">
        <f t="shared" si="218"/>
        <v>25000</v>
      </c>
      <c r="GQ133" s="56"/>
      <c r="GR133" s="56"/>
      <c r="GS133" s="56"/>
      <c r="GT133" s="56"/>
      <c r="GU133" s="56"/>
      <c r="GV133" s="56"/>
      <c r="GW133" s="56"/>
      <c r="GX133" s="56"/>
      <c r="GY133" s="56"/>
      <c r="GZ133" s="56"/>
      <c r="HA133" s="56"/>
      <c r="HB133" s="56"/>
      <c r="HC133" s="56"/>
      <c r="HD133" s="56"/>
      <c r="HE133" s="56"/>
      <c r="HF133" s="56"/>
      <c r="HG133" s="56"/>
      <c r="HH133" s="56"/>
      <c r="HI133" s="56"/>
      <c r="HJ133" s="56"/>
      <c r="HK133" s="56"/>
      <c r="HL133" s="56"/>
      <c r="HM133" s="56"/>
      <c r="HN133" s="56"/>
      <c r="HO133" s="56"/>
      <c r="HP133" s="56"/>
      <c r="HQ133" s="56"/>
      <c r="HR133" s="56"/>
      <c r="HS133" s="56"/>
      <c r="HT133" s="56"/>
      <c r="HU133" s="56"/>
      <c r="HV133" s="56"/>
      <c r="HW133" s="56"/>
      <c r="HX133" s="56"/>
      <c r="HY133" s="56"/>
    </row>
    <row r="134" spans="1:233" ht="1.5" customHeight="1">
      <c r="A134" s="56"/>
      <c r="B134" s="56"/>
      <c r="C134" s="56"/>
      <c r="D134" s="56"/>
      <c r="E134" s="56"/>
      <c r="F134" s="56"/>
      <c r="G134" s="56"/>
      <c r="H134" s="56"/>
      <c r="I134" s="56"/>
      <c r="J134" s="56"/>
      <c r="K134" s="56"/>
      <c r="L134" s="56"/>
      <c r="M134" s="56"/>
      <c r="N134" s="56"/>
      <c r="O134" s="56"/>
      <c r="P134" s="56"/>
      <c r="Q134" s="56"/>
      <c r="R134" s="56"/>
      <c r="S134" s="56"/>
      <c r="T134" s="56"/>
      <c r="U134" s="56"/>
      <c r="V134" s="56"/>
      <c r="W134" s="56"/>
      <c r="X134" s="56"/>
      <c r="Y134" s="56"/>
      <c r="Z134" s="56"/>
      <c r="AA134" s="56"/>
      <c r="AB134" s="56"/>
      <c r="AC134" s="56"/>
      <c r="AD134" s="56"/>
      <c r="AE134" s="56"/>
      <c r="AF134" s="56"/>
      <c r="AG134" s="56"/>
      <c r="AH134" s="56">
        <f t="shared" si="277"/>
        <v>29000</v>
      </c>
      <c r="AI134" s="56">
        <f t="shared" si="193"/>
        <v>29000</v>
      </c>
      <c r="AJ134" s="56">
        <f t="shared" si="189"/>
        <v>29000</v>
      </c>
      <c r="AK134" s="56">
        <f t="shared" si="189"/>
        <v>29000</v>
      </c>
      <c r="AL134" s="56">
        <f t="shared" si="201"/>
        <v>29000</v>
      </c>
      <c r="AM134" s="56">
        <f t="shared" si="201"/>
        <v>29000</v>
      </c>
      <c r="AN134" s="56">
        <f t="shared" si="201"/>
        <v>29000</v>
      </c>
      <c r="AO134" s="56">
        <f t="shared" si="198"/>
        <v>29000</v>
      </c>
      <c r="AP134" s="56">
        <f t="shared" si="198"/>
        <v>29000</v>
      </c>
      <c r="AQ134" s="56">
        <f t="shared" si="198"/>
        <v>29000</v>
      </c>
      <c r="AR134" s="56">
        <f t="shared" si="198"/>
        <v>29000</v>
      </c>
      <c r="AS134" s="56">
        <f t="shared" si="194"/>
        <v>29000</v>
      </c>
      <c r="AT134" s="56">
        <f t="shared" si="194"/>
        <v>29000</v>
      </c>
      <c r="AU134" s="56">
        <f t="shared" si="173"/>
        <v>29000</v>
      </c>
      <c r="AV134" s="56">
        <f t="shared" si="165"/>
        <v>29000</v>
      </c>
      <c r="AW134" s="56">
        <f t="shared" si="251"/>
        <v>29000</v>
      </c>
      <c r="AX134" s="56">
        <f t="shared" si="251"/>
        <v>29000</v>
      </c>
      <c r="AY134" s="56">
        <f t="shared" si="238"/>
        <v>29000</v>
      </c>
      <c r="AZ134" s="56">
        <f t="shared" si="238"/>
        <v>29000</v>
      </c>
      <c r="BA134" s="56">
        <f t="shared" si="138"/>
        <v>29000</v>
      </c>
      <c r="BB134" s="56">
        <f t="shared" si="284"/>
        <v>29000</v>
      </c>
      <c r="BC134" s="56">
        <f t="shared" si="271"/>
        <v>29000</v>
      </c>
      <c r="BD134" s="56">
        <f t="shared" si="244"/>
        <v>29000</v>
      </c>
      <c r="BE134" s="56">
        <f t="shared" si="239"/>
        <v>29000</v>
      </c>
      <c r="BF134" s="56">
        <f t="shared" ref="BF134:BK143" si="290">RJ</f>
        <v>29000</v>
      </c>
      <c r="BG134" s="56">
        <f t="shared" si="290"/>
        <v>29000</v>
      </c>
      <c r="BH134" s="56">
        <f t="shared" si="290"/>
        <v>29000</v>
      </c>
      <c r="BI134" s="56">
        <f t="shared" si="290"/>
        <v>29000</v>
      </c>
      <c r="BJ134" s="56">
        <f t="shared" si="290"/>
        <v>29000</v>
      </c>
      <c r="BK134" s="56">
        <f t="shared" si="290"/>
        <v>29000</v>
      </c>
      <c r="BL134" s="56">
        <f t="shared" si="278"/>
        <v>29000</v>
      </c>
      <c r="BM134" s="56">
        <f t="shared" si="212"/>
        <v>29000</v>
      </c>
      <c r="BN134" s="56">
        <f t="shared" si="212"/>
        <v>29000</v>
      </c>
      <c r="BO134" s="56">
        <f t="shared" si="221"/>
        <v>29000</v>
      </c>
      <c r="BP134" s="56">
        <f t="shared" si="221"/>
        <v>29000</v>
      </c>
      <c r="BQ134" s="56">
        <f t="shared" si="147"/>
        <v>29000</v>
      </c>
      <c r="BR134" s="56">
        <f t="shared" si="161"/>
        <v>29000</v>
      </c>
      <c r="BS134" s="56">
        <f t="shared" si="167"/>
        <v>29000</v>
      </c>
      <c r="BT134" s="56">
        <f t="shared" si="174"/>
        <v>29000</v>
      </c>
      <c r="BU134" s="56">
        <f t="shared" si="202"/>
        <v>29000</v>
      </c>
      <c r="BV134" s="56">
        <f t="shared" si="202"/>
        <v>29000</v>
      </c>
      <c r="BW134" s="56">
        <f t="shared" si="190"/>
        <v>29000</v>
      </c>
      <c r="BX134" s="56">
        <f t="shared" si="190"/>
        <v>29000</v>
      </c>
      <c r="BY134" s="56">
        <f t="shared" si="190"/>
        <v>29000</v>
      </c>
      <c r="BZ134" s="56">
        <f t="shared" si="190"/>
        <v>29000</v>
      </c>
      <c r="CA134" s="56">
        <f t="shared" si="210"/>
        <v>29000</v>
      </c>
      <c r="CB134" s="56">
        <f t="shared" si="210"/>
        <v>29000</v>
      </c>
      <c r="CC134" s="56">
        <f t="shared" si="213"/>
        <v>29000</v>
      </c>
      <c r="CD134" s="56">
        <f t="shared" ref="CD134:CD165" si="291">MP</f>
        <v>20000</v>
      </c>
      <c r="CE134" s="56">
        <f t="shared" si="285"/>
        <v>20000</v>
      </c>
      <c r="CF134" s="56">
        <f t="shared" si="279"/>
        <v>20000</v>
      </c>
      <c r="CG134" s="56">
        <f t="shared" si="279"/>
        <v>20000</v>
      </c>
      <c r="CH134" s="56">
        <f t="shared" si="272"/>
        <v>20000</v>
      </c>
      <c r="CI134" s="56">
        <f t="shared" si="264"/>
        <v>20000</v>
      </c>
      <c r="CJ134" s="56">
        <f t="shared" si="260"/>
        <v>20000</v>
      </c>
      <c r="CK134" s="56">
        <f t="shared" si="265"/>
        <v>20000</v>
      </c>
      <c r="CL134" s="56">
        <f t="shared" si="265"/>
        <v>20000</v>
      </c>
      <c r="CM134" s="56">
        <f t="shared" si="265"/>
        <v>20000</v>
      </c>
      <c r="CN134" s="56">
        <f t="shared" si="273"/>
        <v>20000</v>
      </c>
      <c r="CO134" s="56">
        <f t="shared" si="144"/>
        <v>35000</v>
      </c>
      <c r="CP134" s="56">
        <f t="shared" si="245"/>
        <v>35000</v>
      </c>
      <c r="CQ134" s="56">
        <f t="shared" si="245"/>
        <v>35000</v>
      </c>
      <c r="CR134" s="56">
        <f t="shared" si="252"/>
        <v>35000</v>
      </c>
      <c r="CS134" s="56">
        <f t="shared" si="252"/>
        <v>35000</v>
      </c>
      <c r="CT134" s="56">
        <f t="shared" si="252"/>
        <v>35000</v>
      </c>
      <c r="CU134" s="56">
        <f t="shared" si="257"/>
        <v>35000</v>
      </c>
      <c r="CV134" s="56">
        <f t="shared" si="257"/>
        <v>35000</v>
      </c>
      <c r="CW134" s="56">
        <f t="shared" si="261"/>
        <v>35000</v>
      </c>
      <c r="CX134" s="56">
        <f t="shared" si="261"/>
        <v>35000</v>
      </c>
      <c r="CY134" s="56">
        <f t="shared" si="261"/>
        <v>35000</v>
      </c>
      <c r="CZ134" s="56">
        <f t="shared" si="166"/>
        <v>35000</v>
      </c>
      <c r="DA134" s="56">
        <f t="shared" si="171"/>
        <v>35000</v>
      </c>
      <c r="DB134" s="56">
        <f t="shared" si="280"/>
        <v>35000</v>
      </c>
      <c r="DC134" s="56">
        <f t="shared" si="280"/>
        <v>35000</v>
      </c>
      <c r="DD134" s="56">
        <f t="shared" si="191"/>
        <v>35000</v>
      </c>
      <c r="DE134" s="56">
        <f t="shared" si="191"/>
        <v>35000</v>
      </c>
      <c r="DF134" s="56">
        <f t="shared" si="195"/>
        <v>35000</v>
      </c>
      <c r="DG134" s="56">
        <f t="shared" si="199"/>
        <v>35000</v>
      </c>
      <c r="DH134" s="56">
        <f t="shared" si="199"/>
        <v>35000</v>
      </c>
      <c r="DI134" s="56">
        <f t="shared" si="199"/>
        <v>35000</v>
      </c>
      <c r="DJ134" s="56">
        <f t="shared" si="204"/>
        <v>35000</v>
      </c>
      <c r="DK134" s="56">
        <f t="shared" si="208"/>
        <v>35000</v>
      </c>
      <c r="DL134" s="56">
        <f t="shared" si="208"/>
        <v>35000</v>
      </c>
      <c r="DM134" s="56">
        <f t="shared" si="208"/>
        <v>35000</v>
      </c>
      <c r="DN134" s="56">
        <f t="shared" si="214"/>
        <v>35000</v>
      </c>
      <c r="DO134" s="56">
        <f t="shared" si="222"/>
        <v>35000</v>
      </c>
      <c r="DP134" s="56">
        <f t="shared" si="222"/>
        <v>35000</v>
      </c>
      <c r="DQ134" s="56">
        <f t="shared" si="222"/>
        <v>35000</v>
      </c>
      <c r="DR134" s="56">
        <f t="shared" si="215"/>
        <v>35000</v>
      </c>
      <c r="DS134" s="56">
        <f t="shared" si="215"/>
        <v>35000</v>
      </c>
      <c r="DT134" s="56">
        <f t="shared" si="223"/>
        <v>35000</v>
      </c>
      <c r="DU134" s="56">
        <f t="shared" si="229"/>
        <v>35000</v>
      </c>
      <c r="DV134" s="56">
        <f t="shared" si="286"/>
        <v>35000</v>
      </c>
      <c r="DW134" s="56">
        <f t="shared" si="266"/>
        <v>5000</v>
      </c>
      <c r="DX134" s="56">
        <f t="shared" si="266"/>
        <v>5000</v>
      </c>
      <c r="DY134" s="56">
        <f t="shared" si="262"/>
        <v>5000</v>
      </c>
      <c r="DZ134" s="56">
        <f t="shared" si="262"/>
        <v>5000</v>
      </c>
      <c r="EA134" s="56">
        <f t="shared" si="246"/>
        <v>5000</v>
      </c>
      <c r="EB134" s="56">
        <f t="shared" si="253"/>
        <v>5000</v>
      </c>
      <c r="EC134" s="56">
        <f t="shared" si="259"/>
        <v>5000</v>
      </c>
      <c r="ED134" s="56">
        <f t="shared" si="263"/>
        <v>5000</v>
      </c>
      <c r="EE134" s="56">
        <f t="shared" si="263"/>
        <v>5000</v>
      </c>
      <c r="EF134" s="56">
        <f t="shared" si="263"/>
        <v>5000</v>
      </c>
      <c r="EG134" s="56">
        <f t="shared" si="267"/>
        <v>5000</v>
      </c>
      <c r="EH134" s="56">
        <f t="shared" si="267"/>
        <v>5000</v>
      </c>
      <c r="EI134" s="56">
        <f t="shared" si="267"/>
        <v>5000</v>
      </c>
      <c r="EJ134" s="56">
        <f t="shared" si="267"/>
        <v>5000</v>
      </c>
      <c r="EK134" s="56">
        <f t="shared" si="267"/>
        <v>5000</v>
      </c>
      <c r="EL134" s="56">
        <f t="shared" si="274"/>
        <v>5000</v>
      </c>
      <c r="EM134" s="56">
        <f t="shared" si="274"/>
        <v>5000</v>
      </c>
      <c r="EN134" s="56">
        <f t="shared" si="282"/>
        <v>5000</v>
      </c>
      <c r="EO134" s="56">
        <f t="shared" si="275"/>
        <v>5000</v>
      </c>
      <c r="EP134" s="56">
        <f t="shared" si="268"/>
        <v>5000</v>
      </c>
      <c r="EQ134" s="56">
        <f t="shared" si="283"/>
        <v>5000</v>
      </c>
      <c r="ER134" s="56">
        <f t="shared" si="283"/>
        <v>5000</v>
      </c>
      <c r="ES134" s="56">
        <f t="shared" si="283"/>
        <v>5000</v>
      </c>
      <c r="ET134" s="56">
        <f t="shared" ref="ET134:EU142" si="292">BR</f>
        <v>5000</v>
      </c>
      <c r="EU134" s="56">
        <f t="shared" si="292"/>
        <v>5000</v>
      </c>
      <c r="EV134" s="56">
        <f t="shared" ref="EV134" si="293">WB</f>
        <v>36000</v>
      </c>
      <c r="EW134" s="56">
        <f t="shared" ref="EW134:EW165" si="294">WB</f>
        <v>36000</v>
      </c>
      <c r="EX134" s="56"/>
      <c r="EY134" s="56"/>
      <c r="EZ134" s="56"/>
      <c r="FA134" s="56"/>
      <c r="FB134" s="56"/>
      <c r="FC134" s="56"/>
      <c r="FD134" s="56"/>
      <c r="FE134" s="56"/>
      <c r="FF134" s="56"/>
      <c r="FG134" s="56"/>
      <c r="FH134" s="56"/>
      <c r="FI134" s="56">
        <f t="shared" si="235"/>
        <v>4000</v>
      </c>
      <c r="FJ134" s="56">
        <f>AS</f>
        <v>4000</v>
      </c>
      <c r="FK134" s="56">
        <f t="shared" si="235"/>
        <v>4000</v>
      </c>
      <c r="FL134" s="56">
        <f t="shared" ref="FK134:FR142" si="295">ML</f>
        <v>23000</v>
      </c>
      <c r="FM134" s="56">
        <f t="shared" si="295"/>
        <v>23000</v>
      </c>
      <c r="FN134" s="56">
        <f t="shared" si="295"/>
        <v>23000</v>
      </c>
      <c r="FO134" s="56">
        <f t="shared" si="295"/>
        <v>23000</v>
      </c>
      <c r="FP134" s="56">
        <f t="shared" si="295"/>
        <v>23000</v>
      </c>
      <c r="FQ134" s="56">
        <f>AS</f>
        <v>4000</v>
      </c>
      <c r="FR134" s="56">
        <f>AS</f>
        <v>4000</v>
      </c>
      <c r="FS134" s="56">
        <f>AS</f>
        <v>4000</v>
      </c>
      <c r="FT134" s="56">
        <f t="shared" ref="FT134:FT141" si="296">ML</f>
        <v>23000</v>
      </c>
      <c r="FU134" s="56">
        <f t="shared" si="288"/>
        <v>23000</v>
      </c>
      <c r="FV134" s="56">
        <f t="shared" si="288"/>
        <v>23000</v>
      </c>
      <c r="FW134" s="56">
        <f t="shared" si="288"/>
        <v>23000</v>
      </c>
      <c r="FX134" s="56">
        <f t="shared" si="288"/>
        <v>23000</v>
      </c>
      <c r="FY134" s="56">
        <f t="shared" si="289"/>
        <v>4000</v>
      </c>
      <c r="FZ134" s="56">
        <f t="shared" si="289"/>
        <v>4000</v>
      </c>
      <c r="GA134" s="56">
        <f t="shared" si="289"/>
        <v>4000</v>
      </c>
      <c r="GB134" s="56">
        <f t="shared" ref="GB134:GG134" si="297">AS</f>
        <v>4000</v>
      </c>
      <c r="GC134" s="56">
        <f t="shared" si="297"/>
        <v>4000</v>
      </c>
      <c r="GD134" s="56">
        <f t="shared" si="297"/>
        <v>4000</v>
      </c>
      <c r="GE134" s="56">
        <f t="shared" si="297"/>
        <v>4000</v>
      </c>
      <c r="GF134" s="56">
        <f t="shared" si="297"/>
        <v>4000</v>
      </c>
      <c r="GG134" s="56">
        <f t="shared" si="297"/>
        <v>4000</v>
      </c>
      <c r="GH134" s="56">
        <f t="shared" ref="GH134:GH139" si="298">NL</f>
        <v>25000</v>
      </c>
      <c r="GI134" s="56">
        <f>NL</f>
        <v>25000</v>
      </c>
      <c r="GJ134" s="56">
        <f t="shared" si="270"/>
        <v>25000</v>
      </c>
      <c r="GK134" s="56">
        <f t="shared" si="249"/>
        <v>25000</v>
      </c>
      <c r="GL134" s="56">
        <f t="shared" si="249"/>
        <v>25000</v>
      </c>
      <c r="GM134" s="56">
        <f t="shared" si="237"/>
        <v>25000</v>
      </c>
      <c r="GN134" s="56">
        <f t="shared" si="232"/>
        <v>25000</v>
      </c>
      <c r="GO134" s="56">
        <f t="shared" si="218"/>
        <v>25000</v>
      </c>
      <c r="GP134" s="56">
        <f t="shared" si="218"/>
        <v>25000</v>
      </c>
      <c r="GQ134" s="56"/>
      <c r="GR134" s="56"/>
      <c r="GS134" s="56"/>
      <c r="GT134" s="56"/>
      <c r="GU134" s="56"/>
      <c r="GV134" s="56"/>
      <c r="GW134" s="56"/>
      <c r="GX134" s="56"/>
      <c r="GY134" s="56"/>
      <c r="GZ134" s="56"/>
      <c r="HA134" s="56"/>
      <c r="HB134" s="56"/>
      <c r="HC134" s="56"/>
      <c r="HD134" s="56"/>
      <c r="HE134" s="56"/>
      <c r="HF134" s="56"/>
      <c r="HG134" s="56"/>
      <c r="HH134" s="56"/>
      <c r="HI134" s="56"/>
      <c r="HJ134" s="56"/>
      <c r="HK134" s="56"/>
      <c r="HL134" s="56"/>
      <c r="HM134" s="56"/>
      <c r="HN134" s="56"/>
      <c r="HO134" s="56"/>
      <c r="HP134" s="56"/>
      <c r="HQ134" s="56"/>
      <c r="HR134" s="56"/>
      <c r="HS134" s="56"/>
      <c r="HT134" s="56"/>
      <c r="HU134" s="56"/>
      <c r="HV134" s="56"/>
      <c r="HW134" s="56"/>
      <c r="HX134" s="56"/>
      <c r="HY134" s="56"/>
    </row>
    <row r="135" spans="1:233" ht="1.5" customHeight="1">
      <c r="A135" s="56"/>
      <c r="B135" s="56"/>
      <c r="C135" s="56"/>
      <c r="D135" s="56"/>
      <c r="E135" s="56"/>
      <c r="F135" s="56"/>
      <c r="G135" s="56"/>
      <c r="H135" s="56"/>
      <c r="I135" s="56"/>
      <c r="J135" s="56"/>
      <c r="K135" s="56"/>
      <c r="L135" s="56"/>
      <c r="M135" s="56"/>
      <c r="N135" s="56"/>
      <c r="O135" s="56"/>
      <c r="P135" s="56"/>
      <c r="Q135" s="56"/>
      <c r="R135" s="56"/>
      <c r="S135" s="56"/>
      <c r="T135" s="56"/>
      <c r="U135" s="56"/>
      <c r="V135" s="56"/>
      <c r="W135" s="56"/>
      <c r="X135" s="56"/>
      <c r="Y135" s="56"/>
      <c r="Z135" s="56"/>
      <c r="AA135" s="56"/>
      <c r="AB135" s="56"/>
      <c r="AC135" s="56"/>
      <c r="AD135" s="56"/>
      <c r="AE135" s="56"/>
      <c r="AF135" s="56"/>
      <c r="AG135" s="56"/>
      <c r="AH135" s="56">
        <f t="shared" si="277"/>
        <v>29000</v>
      </c>
      <c r="AI135" s="56">
        <f t="shared" si="193"/>
        <v>29000</v>
      </c>
      <c r="AJ135" s="56">
        <f t="shared" si="189"/>
        <v>29000</v>
      </c>
      <c r="AK135" s="56">
        <f t="shared" si="189"/>
        <v>29000</v>
      </c>
      <c r="AL135" s="56">
        <f t="shared" si="201"/>
        <v>29000</v>
      </c>
      <c r="AM135" s="56">
        <f t="shared" si="201"/>
        <v>29000</v>
      </c>
      <c r="AN135" s="56">
        <f t="shared" si="201"/>
        <v>29000</v>
      </c>
      <c r="AO135" s="56">
        <f t="shared" si="198"/>
        <v>29000</v>
      </c>
      <c r="AP135" s="56">
        <f t="shared" si="198"/>
        <v>29000</v>
      </c>
      <c r="AQ135" s="56">
        <f t="shared" si="198"/>
        <v>29000</v>
      </c>
      <c r="AR135" s="56">
        <f t="shared" si="198"/>
        <v>29000</v>
      </c>
      <c r="AS135" s="56">
        <f t="shared" si="194"/>
        <v>29000</v>
      </c>
      <c r="AT135" s="56">
        <f t="shared" si="194"/>
        <v>29000</v>
      </c>
      <c r="AU135" s="56">
        <f t="shared" si="173"/>
        <v>29000</v>
      </c>
      <c r="AV135" s="56">
        <f t="shared" si="165"/>
        <v>29000</v>
      </c>
      <c r="AW135" s="56">
        <f t="shared" si="251"/>
        <v>29000</v>
      </c>
      <c r="AX135" s="56">
        <f t="shared" si="251"/>
        <v>29000</v>
      </c>
      <c r="AY135" s="56">
        <f t="shared" si="238"/>
        <v>29000</v>
      </c>
      <c r="AZ135" s="56">
        <f t="shared" si="238"/>
        <v>29000</v>
      </c>
      <c r="BA135" s="56">
        <f t="shared" ref="BA135:BA154" si="299">RJ</f>
        <v>29000</v>
      </c>
      <c r="BB135" s="56">
        <f t="shared" si="284"/>
        <v>29000</v>
      </c>
      <c r="BC135" s="56">
        <f t="shared" si="271"/>
        <v>29000</v>
      </c>
      <c r="BD135" s="56">
        <f t="shared" si="244"/>
        <v>29000</v>
      </c>
      <c r="BE135" s="56">
        <f t="shared" si="239"/>
        <v>29000</v>
      </c>
      <c r="BF135" s="56">
        <f t="shared" si="290"/>
        <v>29000</v>
      </c>
      <c r="BG135" s="56">
        <f t="shared" si="290"/>
        <v>29000</v>
      </c>
      <c r="BH135" s="56">
        <f t="shared" si="290"/>
        <v>29000</v>
      </c>
      <c r="BI135" s="56">
        <f t="shared" si="290"/>
        <v>29000</v>
      </c>
      <c r="BJ135" s="56">
        <f t="shared" si="290"/>
        <v>29000</v>
      </c>
      <c r="BK135" s="56">
        <f t="shared" si="290"/>
        <v>29000</v>
      </c>
      <c r="BL135" s="56">
        <f t="shared" si="278"/>
        <v>29000</v>
      </c>
      <c r="BM135" s="56">
        <f t="shared" si="212"/>
        <v>29000</v>
      </c>
      <c r="BN135" s="56">
        <f t="shared" si="212"/>
        <v>29000</v>
      </c>
      <c r="BO135" s="56">
        <f t="shared" si="221"/>
        <v>29000</v>
      </c>
      <c r="BP135" s="56">
        <f t="shared" si="221"/>
        <v>29000</v>
      </c>
      <c r="BQ135" s="56">
        <f t="shared" si="147"/>
        <v>29000</v>
      </c>
      <c r="BR135" s="56">
        <f t="shared" si="161"/>
        <v>29000</v>
      </c>
      <c r="BS135" s="56">
        <f t="shared" si="167"/>
        <v>29000</v>
      </c>
      <c r="BT135" s="56">
        <f t="shared" si="174"/>
        <v>29000</v>
      </c>
      <c r="BU135" s="56">
        <f t="shared" si="202"/>
        <v>29000</v>
      </c>
      <c r="BV135" s="56">
        <f t="shared" si="202"/>
        <v>29000</v>
      </c>
      <c r="BW135" s="56">
        <f t="shared" si="190"/>
        <v>29000</v>
      </c>
      <c r="BX135" s="56">
        <f t="shared" si="190"/>
        <v>29000</v>
      </c>
      <c r="BY135" s="56">
        <f t="shared" si="190"/>
        <v>29000</v>
      </c>
      <c r="BZ135" s="56">
        <f t="shared" si="190"/>
        <v>29000</v>
      </c>
      <c r="CA135" s="56">
        <f t="shared" si="210"/>
        <v>29000</v>
      </c>
      <c r="CB135" s="56">
        <f t="shared" si="210"/>
        <v>29000</v>
      </c>
      <c r="CC135" s="56">
        <f t="shared" ref="CC135:CC145" si="300">MP</f>
        <v>20000</v>
      </c>
      <c r="CD135" s="56">
        <f t="shared" si="291"/>
        <v>20000</v>
      </c>
      <c r="CE135" s="56">
        <f t="shared" si="285"/>
        <v>20000</v>
      </c>
      <c r="CF135" s="56">
        <f t="shared" si="279"/>
        <v>20000</v>
      </c>
      <c r="CG135" s="56">
        <f t="shared" si="279"/>
        <v>20000</v>
      </c>
      <c r="CH135" s="56">
        <f t="shared" si="272"/>
        <v>20000</v>
      </c>
      <c r="CI135" s="56">
        <f t="shared" si="264"/>
        <v>20000</v>
      </c>
      <c r="CJ135" s="56">
        <f t="shared" si="260"/>
        <v>20000</v>
      </c>
      <c r="CK135" s="56">
        <f t="shared" si="265"/>
        <v>20000</v>
      </c>
      <c r="CL135" s="56">
        <f t="shared" si="265"/>
        <v>20000</v>
      </c>
      <c r="CM135" s="56">
        <f t="shared" si="265"/>
        <v>20000</v>
      </c>
      <c r="CN135" s="56">
        <f t="shared" si="273"/>
        <v>20000</v>
      </c>
      <c r="CO135" s="56">
        <f t="shared" si="144"/>
        <v>35000</v>
      </c>
      <c r="CP135" s="56">
        <f t="shared" si="245"/>
        <v>35000</v>
      </c>
      <c r="CQ135" s="56">
        <f t="shared" si="245"/>
        <v>35000</v>
      </c>
      <c r="CR135" s="56">
        <f t="shared" si="252"/>
        <v>35000</v>
      </c>
      <c r="CS135" s="56">
        <f t="shared" si="252"/>
        <v>35000</v>
      </c>
      <c r="CT135" s="56">
        <f t="shared" si="252"/>
        <v>35000</v>
      </c>
      <c r="CU135" s="56">
        <f t="shared" si="257"/>
        <v>35000</v>
      </c>
      <c r="CV135" s="56">
        <f t="shared" si="257"/>
        <v>35000</v>
      </c>
      <c r="CW135" s="56">
        <f t="shared" si="261"/>
        <v>35000</v>
      </c>
      <c r="CX135" s="56">
        <f t="shared" si="261"/>
        <v>35000</v>
      </c>
      <c r="CY135" s="56">
        <f t="shared" si="261"/>
        <v>35000</v>
      </c>
      <c r="CZ135" s="56">
        <f t="shared" si="166"/>
        <v>35000</v>
      </c>
      <c r="DA135" s="56">
        <f t="shared" si="171"/>
        <v>35000</v>
      </c>
      <c r="DB135" s="56">
        <f t="shared" si="280"/>
        <v>35000</v>
      </c>
      <c r="DC135" s="56">
        <f t="shared" si="280"/>
        <v>35000</v>
      </c>
      <c r="DD135" s="56">
        <f t="shared" ref="DD135:DE147" si="301">UP</f>
        <v>35000</v>
      </c>
      <c r="DE135" s="56">
        <f t="shared" si="301"/>
        <v>35000</v>
      </c>
      <c r="DF135" s="56">
        <f t="shared" si="195"/>
        <v>35000</v>
      </c>
      <c r="DG135" s="56">
        <f t="shared" si="199"/>
        <v>35000</v>
      </c>
      <c r="DH135" s="56">
        <f t="shared" si="199"/>
        <v>35000</v>
      </c>
      <c r="DI135" s="56">
        <f t="shared" si="199"/>
        <v>35000</v>
      </c>
      <c r="DJ135" s="56">
        <f t="shared" si="204"/>
        <v>35000</v>
      </c>
      <c r="DK135" s="56">
        <f t="shared" si="208"/>
        <v>35000</v>
      </c>
      <c r="DL135" s="56">
        <f t="shared" si="208"/>
        <v>35000</v>
      </c>
      <c r="DM135" s="56">
        <f t="shared" si="208"/>
        <v>35000</v>
      </c>
      <c r="DN135" s="56">
        <f t="shared" si="214"/>
        <v>35000</v>
      </c>
      <c r="DO135" s="56">
        <f t="shared" si="222"/>
        <v>35000</v>
      </c>
      <c r="DP135" s="56">
        <f t="shared" si="222"/>
        <v>35000</v>
      </c>
      <c r="DQ135" s="56">
        <f t="shared" si="222"/>
        <v>35000</v>
      </c>
      <c r="DR135" s="56">
        <f t="shared" si="215"/>
        <v>35000</v>
      </c>
      <c r="DS135" s="56">
        <f t="shared" si="215"/>
        <v>35000</v>
      </c>
      <c r="DT135" s="56">
        <f t="shared" si="223"/>
        <v>35000</v>
      </c>
      <c r="DU135" s="56">
        <f t="shared" si="229"/>
        <v>35000</v>
      </c>
      <c r="DV135" s="56">
        <f t="shared" si="286"/>
        <v>35000</v>
      </c>
      <c r="DW135" s="56">
        <f t="shared" si="266"/>
        <v>5000</v>
      </c>
      <c r="DX135" s="56">
        <f t="shared" si="266"/>
        <v>5000</v>
      </c>
      <c r="DY135" s="56">
        <f t="shared" si="262"/>
        <v>5000</v>
      </c>
      <c r="DZ135" s="56">
        <f t="shared" si="262"/>
        <v>5000</v>
      </c>
      <c r="EA135" s="56">
        <f t="shared" si="246"/>
        <v>5000</v>
      </c>
      <c r="EB135" s="56">
        <f t="shared" si="253"/>
        <v>5000</v>
      </c>
      <c r="EC135" s="56">
        <f t="shared" si="259"/>
        <v>5000</v>
      </c>
      <c r="ED135" s="56">
        <f t="shared" si="263"/>
        <v>5000</v>
      </c>
      <c r="EE135" s="56">
        <f t="shared" si="263"/>
        <v>5000</v>
      </c>
      <c r="EF135" s="56">
        <f t="shared" si="263"/>
        <v>5000</v>
      </c>
      <c r="EG135" s="56">
        <f t="shared" si="267"/>
        <v>5000</v>
      </c>
      <c r="EH135" s="56">
        <f t="shared" si="267"/>
        <v>5000</v>
      </c>
      <c r="EI135" s="56">
        <f t="shared" si="267"/>
        <v>5000</v>
      </c>
      <c r="EJ135" s="56">
        <f t="shared" si="267"/>
        <v>5000</v>
      </c>
      <c r="EK135" s="56">
        <f t="shared" si="267"/>
        <v>5000</v>
      </c>
      <c r="EL135" s="56">
        <f t="shared" si="274"/>
        <v>5000</v>
      </c>
      <c r="EM135" s="56">
        <f t="shared" si="274"/>
        <v>5000</v>
      </c>
      <c r="EN135" s="56">
        <f t="shared" si="282"/>
        <v>5000</v>
      </c>
      <c r="EO135" s="56">
        <f t="shared" si="275"/>
        <v>5000</v>
      </c>
      <c r="EP135" s="56">
        <f t="shared" si="268"/>
        <v>5000</v>
      </c>
      <c r="EQ135" s="56">
        <f t="shared" si="283"/>
        <v>5000</v>
      </c>
      <c r="ER135" s="56">
        <f t="shared" si="283"/>
        <v>5000</v>
      </c>
      <c r="ES135" s="56">
        <f t="shared" si="283"/>
        <v>5000</v>
      </c>
      <c r="ET135" s="56">
        <f t="shared" si="292"/>
        <v>5000</v>
      </c>
      <c r="EU135" s="56">
        <f t="shared" si="292"/>
        <v>5000</v>
      </c>
      <c r="EV135" s="56">
        <f>WB</f>
        <v>36000</v>
      </c>
      <c r="EW135" s="56">
        <f t="shared" si="294"/>
        <v>36000</v>
      </c>
      <c r="EX135" s="56"/>
      <c r="EY135" s="56"/>
      <c r="EZ135" s="56"/>
      <c r="FA135" s="56"/>
      <c r="FB135" s="56"/>
      <c r="FC135" s="56"/>
      <c r="FD135" s="56"/>
      <c r="FE135" s="56"/>
      <c r="FF135" s="56"/>
      <c r="FG135" s="56"/>
      <c r="FH135" s="56"/>
      <c r="FI135" s="56"/>
      <c r="FJ135" s="56">
        <f>AS</f>
        <v>4000</v>
      </c>
      <c r="FK135" s="56">
        <f t="shared" si="295"/>
        <v>23000</v>
      </c>
      <c r="FL135" s="56">
        <f t="shared" si="295"/>
        <v>23000</v>
      </c>
      <c r="FM135" s="56">
        <f t="shared" si="295"/>
        <v>23000</v>
      </c>
      <c r="FN135" s="56">
        <f t="shared" si="295"/>
        <v>23000</v>
      </c>
      <c r="FO135" s="56">
        <f t="shared" si="295"/>
        <v>23000</v>
      </c>
      <c r="FP135" s="56">
        <f t="shared" si="295"/>
        <v>23000</v>
      </c>
      <c r="FQ135" s="56">
        <f t="shared" ref="FQ135:FS141" si="302">ML</f>
        <v>23000</v>
      </c>
      <c r="FR135" s="56">
        <f>AS</f>
        <v>4000</v>
      </c>
      <c r="FS135" s="56">
        <f>AS</f>
        <v>4000</v>
      </c>
      <c r="FT135" s="56">
        <f t="shared" si="296"/>
        <v>23000</v>
      </c>
      <c r="FU135" s="56">
        <f t="shared" si="288"/>
        <v>23000</v>
      </c>
      <c r="FV135" s="56">
        <f t="shared" si="288"/>
        <v>23000</v>
      </c>
      <c r="FW135" s="56">
        <f t="shared" si="288"/>
        <v>23000</v>
      </c>
      <c r="FX135" s="56">
        <f t="shared" si="288"/>
        <v>23000</v>
      </c>
      <c r="FY135" s="56">
        <f t="shared" si="289"/>
        <v>4000</v>
      </c>
      <c r="FZ135" s="56">
        <f t="shared" si="289"/>
        <v>4000</v>
      </c>
      <c r="GA135" s="56">
        <f t="shared" si="289"/>
        <v>4000</v>
      </c>
      <c r="GB135" s="56">
        <f t="shared" ref="GB135:GF138" si="303">AS</f>
        <v>4000</v>
      </c>
      <c r="GC135" s="56">
        <f t="shared" si="303"/>
        <v>4000</v>
      </c>
      <c r="GD135" s="56">
        <f t="shared" si="303"/>
        <v>4000</v>
      </c>
      <c r="GE135" s="56">
        <f t="shared" si="303"/>
        <v>4000</v>
      </c>
      <c r="GF135" s="56">
        <f t="shared" si="303"/>
        <v>4000</v>
      </c>
      <c r="GG135" s="56">
        <f>NL</f>
        <v>25000</v>
      </c>
      <c r="GH135" s="56">
        <f t="shared" si="298"/>
        <v>25000</v>
      </c>
      <c r="GI135" s="56">
        <f>NL</f>
        <v>25000</v>
      </c>
      <c r="GJ135" s="56">
        <f t="shared" si="270"/>
        <v>25000</v>
      </c>
      <c r="GK135" s="56">
        <f t="shared" si="249"/>
        <v>25000</v>
      </c>
      <c r="GL135" s="56">
        <f t="shared" si="249"/>
        <v>25000</v>
      </c>
      <c r="GM135" s="56">
        <f t="shared" si="237"/>
        <v>25000</v>
      </c>
      <c r="GN135" s="56">
        <f t="shared" si="249"/>
        <v>25000</v>
      </c>
      <c r="GO135" s="56">
        <f t="shared" si="218"/>
        <v>25000</v>
      </c>
      <c r="GP135" s="56">
        <f t="shared" si="218"/>
        <v>25000</v>
      </c>
      <c r="GQ135" s="56"/>
      <c r="GR135" s="56"/>
      <c r="GS135" s="56"/>
      <c r="GT135" s="56"/>
      <c r="GU135" s="56"/>
      <c r="GV135" s="56"/>
      <c r="GW135" s="56"/>
      <c r="GX135" s="56"/>
      <c r="GY135" s="56"/>
      <c r="GZ135" s="56"/>
      <c r="HA135" s="56"/>
      <c r="HB135" s="56"/>
      <c r="HC135" s="56"/>
      <c r="HD135" s="56"/>
      <c r="HE135" s="56"/>
      <c r="HF135" s="56"/>
      <c r="HG135" s="56"/>
      <c r="HH135" s="56"/>
      <c r="HI135" s="56"/>
      <c r="HJ135" s="56"/>
      <c r="HK135" s="56"/>
      <c r="HL135" s="56"/>
      <c r="HM135" s="56"/>
      <c r="HN135" s="56"/>
      <c r="HO135" s="56"/>
      <c r="HP135" s="56"/>
      <c r="HQ135" s="56"/>
      <c r="HR135" s="56"/>
      <c r="HS135" s="56"/>
      <c r="HT135" s="56"/>
      <c r="HU135" s="56"/>
      <c r="HV135" s="56"/>
      <c r="HW135" s="56"/>
      <c r="HX135" s="56"/>
      <c r="HY135" s="56"/>
    </row>
    <row r="136" spans="1:233" ht="1.5" customHeight="1">
      <c r="A136" s="56"/>
      <c r="B136" s="56"/>
      <c r="C136" s="56"/>
      <c r="D136" s="56"/>
      <c r="E136" s="56"/>
      <c r="F136" s="56"/>
      <c r="G136" s="56"/>
      <c r="H136" s="56"/>
      <c r="I136" s="56"/>
      <c r="J136" s="56"/>
      <c r="K136" s="56"/>
      <c r="L136" s="56"/>
      <c r="M136" s="56"/>
      <c r="N136" s="56"/>
      <c r="O136" s="56"/>
      <c r="P136" s="56"/>
      <c r="Q136" s="56"/>
      <c r="R136" s="56"/>
      <c r="S136" s="56"/>
      <c r="T136" s="56"/>
      <c r="U136" s="56"/>
      <c r="V136" s="56"/>
      <c r="W136" s="56"/>
      <c r="X136" s="56"/>
      <c r="Y136" s="56"/>
      <c r="Z136" s="56"/>
      <c r="AA136" s="56"/>
      <c r="AB136" s="56"/>
      <c r="AC136" s="56"/>
      <c r="AD136" s="56"/>
      <c r="AE136" s="56"/>
      <c r="AF136" s="56"/>
      <c r="AG136" s="56"/>
      <c r="AH136" s="56">
        <f t="shared" si="277"/>
        <v>29000</v>
      </c>
      <c r="AI136" s="56">
        <f t="shared" si="193"/>
        <v>29000</v>
      </c>
      <c r="AJ136" s="56">
        <f t="shared" si="189"/>
        <v>29000</v>
      </c>
      <c r="AK136" s="56">
        <f t="shared" si="189"/>
        <v>29000</v>
      </c>
      <c r="AL136" s="56">
        <f t="shared" si="201"/>
        <v>29000</v>
      </c>
      <c r="AM136" s="56">
        <f t="shared" si="201"/>
        <v>29000</v>
      </c>
      <c r="AN136" s="56">
        <f t="shared" si="201"/>
        <v>29000</v>
      </c>
      <c r="AO136" s="56">
        <f t="shared" si="198"/>
        <v>29000</v>
      </c>
      <c r="AP136" s="56">
        <f t="shared" si="198"/>
        <v>29000</v>
      </c>
      <c r="AQ136" s="56">
        <f t="shared" si="198"/>
        <v>29000</v>
      </c>
      <c r="AR136" s="56">
        <f t="shared" si="198"/>
        <v>29000</v>
      </c>
      <c r="AS136" s="56">
        <f t="shared" ref="AS136:AT151" si="304">RJ</f>
        <v>29000</v>
      </c>
      <c r="AT136" s="56">
        <f t="shared" si="304"/>
        <v>29000</v>
      </c>
      <c r="AU136" s="56">
        <f t="shared" si="173"/>
        <v>29000</v>
      </c>
      <c r="AV136" s="56">
        <f t="shared" si="165"/>
        <v>29000</v>
      </c>
      <c r="AW136" s="56">
        <f t="shared" si="251"/>
        <v>29000</v>
      </c>
      <c r="AX136" s="56">
        <f t="shared" si="251"/>
        <v>29000</v>
      </c>
      <c r="AY136" s="56">
        <f t="shared" si="238"/>
        <v>29000</v>
      </c>
      <c r="AZ136" s="56">
        <f t="shared" si="238"/>
        <v>29000</v>
      </c>
      <c r="BA136" s="56">
        <f t="shared" si="299"/>
        <v>29000</v>
      </c>
      <c r="BB136" s="56">
        <f t="shared" si="284"/>
        <v>29000</v>
      </c>
      <c r="BC136" s="56">
        <f t="shared" si="271"/>
        <v>29000</v>
      </c>
      <c r="BD136" s="56">
        <f t="shared" si="244"/>
        <v>29000</v>
      </c>
      <c r="BE136" s="56">
        <f t="shared" si="239"/>
        <v>29000</v>
      </c>
      <c r="BF136" s="56">
        <f t="shared" si="290"/>
        <v>29000</v>
      </c>
      <c r="BG136" s="56">
        <f t="shared" si="290"/>
        <v>29000</v>
      </c>
      <c r="BH136" s="56">
        <f t="shared" si="290"/>
        <v>29000</v>
      </c>
      <c r="BI136" s="56">
        <f t="shared" si="290"/>
        <v>29000</v>
      </c>
      <c r="BJ136" s="56">
        <f t="shared" si="290"/>
        <v>29000</v>
      </c>
      <c r="BK136" s="56">
        <f t="shared" si="290"/>
        <v>29000</v>
      </c>
      <c r="BL136" s="56">
        <f t="shared" si="278"/>
        <v>29000</v>
      </c>
      <c r="BM136" s="56">
        <f t="shared" si="212"/>
        <v>29000</v>
      </c>
      <c r="BN136" s="56">
        <f t="shared" si="212"/>
        <v>29000</v>
      </c>
      <c r="BO136" s="56">
        <f t="shared" si="221"/>
        <v>29000</v>
      </c>
      <c r="BP136" s="56">
        <f t="shared" si="221"/>
        <v>29000</v>
      </c>
      <c r="BQ136" s="56">
        <f t="shared" si="147"/>
        <v>29000</v>
      </c>
      <c r="BR136" s="56">
        <f t="shared" si="161"/>
        <v>29000</v>
      </c>
      <c r="BS136" s="56">
        <f t="shared" si="167"/>
        <v>29000</v>
      </c>
      <c r="BT136" s="56">
        <f t="shared" si="174"/>
        <v>29000</v>
      </c>
      <c r="BU136" s="56">
        <f t="shared" si="202"/>
        <v>29000</v>
      </c>
      <c r="BV136" s="56">
        <f t="shared" si="202"/>
        <v>29000</v>
      </c>
      <c r="BW136" s="56">
        <f t="shared" si="190"/>
        <v>29000</v>
      </c>
      <c r="BX136" s="56">
        <f t="shared" si="190"/>
        <v>29000</v>
      </c>
      <c r="BY136" s="56">
        <f t="shared" si="190"/>
        <v>29000</v>
      </c>
      <c r="BZ136" s="56">
        <f t="shared" si="190"/>
        <v>29000</v>
      </c>
      <c r="CA136" s="56">
        <f t="shared" si="190"/>
        <v>29000</v>
      </c>
      <c r="CB136" s="56">
        <f t="shared" ref="CA136:CB144" si="305">MP</f>
        <v>20000</v>
      </c>
      <c r="CC136" s="56">
        <f t="shared" si="300"/>
        <v>20000</v>
      </c>
      <c r="CD136" s="56">
        <f t="shared" si="291"/>
        <v>20000</v>
      </c>
      <c r="CE136" s="56">
        <f t="shared" si="285"/>
        <v>20000</v>
      </c>
      <c r="CF136" s="56">
        <f t="shared" si="279"/>
        <v>20000</v>
      </c>
      <c r="CG136" s="56">
        <f t="shared" si="279"/>
        <v>20000</v>
      </c>
      <c r="CH136" s="56">
        <f t="shared" si="272"/>
        <v>20000</v>
      </c>
      <c r="CI136" s="56">
        <f t="shared" si="264"/>
        <v>20000</v>
      </c>
      <c r="CJ136" s="56">
        <f t="shared" si="260"/>
        <v>20000</v>
      </c>
      <c r="CK136" s="56">
        <f t="shared" si="265"/>
        <v>20000</v>
      </c>
      <c r="CL136" s="56">
        <f t="shared" si="265"/>
        <v>20000</v>
      </c>
      <c r="CM136" s="56">
        <f t="shared" si="265"/>
        <v>20000</v>
      </c>
      <c r="CN136" s="56">
        <f t="shared" si="273"/>
        <v>20000</v>
      </c>
      <c r="CO136" s="56">
        <f t="shared" si="144"/>
        <v>35000</v>
      </c>
      <c r="CP136" s="56">
        <f t="shared" si="245"/>
        <v>35000</v>
      </c>
      <c r="CQ136" s="56">
        <f t="shared" si="245"/>
        <v>35000</v>
      </c>
      <c r="CR136" s="56">
        <f t="shared" si="252"/>
        <v>35000</v>
      </c>
      <c r="CS136" s="56">
        <f t="shared" si="252"/>
        <v>35000</v>
      </c>
      <c r="CT136" s="56">
        <f t="shared" si="252"/>
        <v>35000</v>
      </c>
      <c r="CU136" s="56">
        <f t="shared" si="257"/>
        <v>35000</v>
      </c>
      <c r="CV136" s="56">
        <f t="shared" si="257"/>
        <v>35000</v>
      </c>
      <c r="CW136" s="56">
        <f t="shared" si="261"/>
        <v>35000</v>
      </c>
      <c r="CX136" s="56">
        <f t="shared" si="261"/>
        <v>35000</v>
      </c>
      <c r="CY136" s="56">
        <f t="shared" si="261"/>
        <v>35000</v>
      </c>
      <c r="CZ136" s="56">
        <f t="shared" si="166"/>
        <v>35000</v>
      </c>
      <c r="DA136" s="56">
        <f t="shared" si="171"/>
        <v>35000</v>
      </c>
      <c r="DB136" s="56">
        <f t="shared" si="280"/>
        <v>35000</v>
      </c>
      <c r="DC136" s="56">
        <f t="shared" si="280"/>
        <v>35000</v>
      </c>
      <c r="DD136" s="56">
        <f t="shared" si="301"/>
        <v>35000</v>
      </c>
      <c r="DE136" s="56">
        <f t="shared" si="301"/>
        <v>35000</v>
      </c>
      <c r="DF136" s="56">
        <f t="shared" si="195"/>
        <v>35000</v>
      </c>
      <c r="DG136" s="56">
        <f t="shared" si="199"/>
        <v>35000</v>
      </c>
      <c r="DH136" s="56">
        <f t="shared" si="199"/>
        <v>35000</v>
      </c>
      <c r="DI136" s="56">
        <f t="shared" si="199"/>
        <v>35000</v>
      </c>
      <c r="DJ136" s="56">
        <f t="shared" si="204"/>
        <v>35000</v>
      </c>
      <c r="DK136" s="56">
        <f t="shared" si="208"/>
        <v>35000</v>
      </c>
      <c r="DL136" s="56">
        <f t="shared" si="208"/>
        <v>35000</v>
      </c>
      <c r="DM136" s="56">
        <f t="shared" si="208"/>
        <v>35000</v>
      </c>
      <c r="DN136" s="56">
        <f t="shared" si="214"/>
        <v>35000</v>
      </c>
      <c r="DO136" s="56">
        <f t="shared" si="222"/>
        <v>35000</v>
      </c>
      <c r="DP136" s="56">
        <f t="shared" si="222"/>
        <v>35000</v>
      </c>
      <c r="DQ136" s="56">
        <f t="shared" si="222"/>
        <v>35000</v>
      </c>
      <c r="DR136" s="56">
        <f t="shared" si="215"/>
        <v>35000</v>
      </c>
      <c r="DS136" s="56">
        <f t="shared" si="215"/>
        <v>35000</v>
      </c>
      <c r="DT136" s="56">
        <f t="shared" si="223"/>
        <v>35000</v>
      </c>
      <c r="DU136" s="56">
        <f t="shared" si="229"/>
        <v>35000</v>
      </c>
      <c r="DV136" s="56">
        <f t="shared" si="286"/>
        <v>35000</v>
      </c>
      <c r="DW136" s="56">
        <f t="shared" si="266"/>
        <v>5000</v>
      </c>
      <c r="DX136" s="56">
        <f t="shared" si="266"/>
        <v>5000</v>
      </c>
      <c r="DY136" s="56">
        <f t="shared" si="262"/>
        <v>5000</v>
      </c>
      <c r="DZ136" s="56">
        <f t="shared" si="262"/>
        <v>5000</v>
      </c>
      <c r="EA136" s="56">
        <f t="shared" si="246"/>
        <v>5000</v>
      </c>
      <c r="EB136" s="56">
        <f t="shared" si="253"/>
        <v>5000</v>
      </c>
      <c r="EC136" s="56">
        <f t="shared" si="259"/>
        <v>5000</v>
      </c>
      <c r="ED136" s="56">
        <f t="shared" si="263"/>
        <v>5000</v>
      </c>
      <c r="EE136" s="56">
        <f t="shared" si="263"/>
        <v>5000</v>
      </c>
      <c r="EF136" s="56">
        <f t="shared" si="263"/>
        <v>5000</v>
      </c>
      <c r="EG136" s="56">
        <f t="shared" si="267"/>
        <v>5000</v>
      </c>
      <c r="EH136" s="56">
        <f t="shared" si="267"/>
        <v>5000</v>
      </c>
      <c r="EI136" s="56">
        <f t="shared" si="267"/>
        <v>5000</v>
      </c>
      <c r="EJ136" s="56">
        <f t="shared" si="267"/>
        <v>5000</v>
      </c>
      <c r="EK136" s="56">
        <f t="shared" si="267"/>
        <v>5000</v>
      </c>
      <c r="EL136" s="56">
        <f t="shared" si="274"/>
        <v>5000</v>
      </c>
      <c r="EM136" s="56">
        <f t="shared" si="274"/>
        <v>5000</v>
      </c>
      <c r="EN136" s="56">
        <f t="shared" si="282"/>
        <v>5000</v>
      </c>
      <c r="EO136" s="56">
        <f t="shared" si="275"/>
        <v>5000</v>
      </c>
      <c r="EP136" s="56">
        <f t="shared" si="268"/>
        <v>5000</v>
      </c>
      <c r="EQ136" s="56">
        <f t="shared" si="283"/>
        <v>5000</v>
      </c>
      <c r="ER136" s="56">
        <f t="shared" si="283"/>
        <v>5000</v>
      </c>
      <c r="ES136" s="56">
        <f t="shared" si="283"/>
        <v>5000</v>
      </c>
      <c r="ET136" s="56">
        <f t="shared" si="292"/>
        <v>5000</v>
      </c>
      <c r="EU136" s="56">
        <f t="shared" si="292"/>
        <v>5000</v>
      </c>
      <c r="EV136" s="56">
        <f>WB</f>
        <v>36000</v>
      </c>
      <c r="EW136" s="56">
        <f t="shared" si="294"/>
        <v>36000</v>
      </c>
      <c r="EX136" s="56"/>
      <c r="EY136" s="56"/>
      <c r="EZ136" s="56"/>
      <c r="FA136" s="56"/>
      <c r="FB136" s="56"/>
      <c r="FC136" s="56"/>
      <c r="FD136" s="56"/>
      <c r="FE136" s="56"/>
      <c r="FF136" s="56"/>
      <c r="FG136" s="56"/>
      <c r="FH136" s="56"/>
      <c r="FI136" s="56">
        <f>ML</f>
        <v>23000</v>
      </c>
      <c r="FJ136" s="56">
        <f>ML</f>
        <v>23000</v>
      </c>
      <c r="FK136" s="56">
        <f t="shared" si="295"/>
        <v>23000</v>
      </c>
      <c r="FL136" s="56">
        <f t="shared" si="295"/>
        <v>23000</v>
      </c>
      <c r="FM136" s="56">
        <f t="shared" si="295"/>
        <v>23000</v>
      </c>
      <c r="FN136" s="56">
        <f t="shared" si="295"/>
        <v>23000</v>
      </c>
      <c r="FO136" s="56">
        <f t="shared" si="295"/>
        <v>23000</v>
      </c>
      <c r="FP136" s="56">
        <f t="shared" si="295"/>
        <v>23000</v>
      </c>
      <c r="FQ136" s="56">
        <f t="shared" si="302"/>
        <v>23000</v>
      </c>
      <c r="FR136" s="56">
        <f t="shared" si="302"/>
        <v>23000</v>
      </c>
      <c r="FS136" s="56">
        <f t="shared" si="302"/>
        <v>23000</v>
      </c>
      <c r="FT136" s="56">
        <f t="shared" si="296"/>
        <v>23000</v>
      </c>
      <c r="FU136" s="56">
        <f t="shared" si="288"/>
        <v>23000</v>
      </c>
      <c r="FV136" s="56">
        <f t="shared" si="288"/>
        <v>23000</v>
      </c>
      <c r="FW136" s="56">
        <f t="shared" si="288"/>
        <v>23000</v>
      </c>
      <c r="FX136" s="56">
        <f t="shared" si="288"/>
        <v>23000</v>
      </c>
      <c r="FY136" s="56">
        <f t="shared" ref="FY136:FZ141" si="306">ML</f>
        <v>23000</v>
      </c>
      <c r="FZ136" s="56">
        <f t="shared" si="306"/>
        <v>23000</v>
      </c>
      <c r="GA136" s="56">
        <f>AS</f>
        <v>4000</v>
      </c>
      <c r="GB136" s="56">
        <f t="shared" si="303"/>
        <v>4000</v>
      </c>
      <c r="GC136" s="56">
        <f t="shared" si="303"/>
        <v>4000</v>
      </c>
      <c r="GD136" s="56">
        <f t="shared" si="303"/>
        <v>4000</v>
      </c>
      <c r="GE136" s="56">
        <f t="shared" si="303"/>
        <v>4000</v>
      </c>
      <c r="GF136" s="56">
        <f t="shared" si="303"/>
        <v>4000</v>
      </c>
      <c r="GG136" s="56">
        <f>NL</f>
        <v>25000</v>
      </c>
      <c r="GH136" s="56">
        <f t="shared" si="298"/>
        <v>25000</v>
      </c>
      <c r="GI136" s="56">
        <f>NL</f>
        <v>25000</v>
      </c>
      <c r="GJ136" s="56">
        <f t="shared" si="270"/>
        <v>25000</v>
      </c>
      <c r="GK136" s="56">
        <f t="shared" ref="GK136:GO147" si="307">MN</f>
        <v>22000</v>
      </c>
      <c r="GL136" s="56">
        <f t="shared" si="307"/>
        <v>22000</v>
      </c>
      <c r="GM136" s="56">
        <f t="shared" si="307"/>
        <v>22000</v>
      </c>
      <c r="GN136" s="56">
        <f t="shared" si="307"/>
        <v>22000</v>
      </c>
      <c r="GO136" s="56">
        <f>NL</f>
        <v>25000</v>
      </c>
      <c r="GP136" s="56">
        <f t="shared" si="218"/>
        <v>25000</v>
      </c>
      <c r="GQ136" s="56"/>
      <c r="GR136" s="56"/>
      <c r="GS136" s="56"/>
      <c r="GT136" s="56"/>
      <c r="GU136" s="56"/>
      <c r="GV136" s="56"/>
      <c r="GW136" s="56"/>
      <c r="GX136" s="56"/>
      <c r="GY136" s="56"/>
      <c r="GZ136" s="56"/>
      <c r="HA136" s="56"/>
      <c r="HB136" s="56"/>
      <c r="HC136" s="56"/>
      <c r="HD136" s="56"/>
      <c r="HE136" s="56"/>
      <c r="HF136" s="56"/>
      <c r="HG136" s="56"/>
      <c r="HH136" s="56"/>
      <c r="HI136" s="56"/>
      <c r="HJ136" s="56"/>
      <c r="HK136" s="56"/>
      <c r="HL136" s="56"/>
      <c r="HM136" s="56"/>
      <c r="HN136" s="56"/>
      <c r="HO136" s="56"/>
      <c r="HP136" s="56"/>
      <c r="HQ136" s="56"/>
      <c r="HR136" s="56"/>
      <c r="HS136" s="56"/>
      <c r="HT136" s="56"/>
      <c r="HU136" s="56"/>
      <c r="HV136" s="56"/>
      <c r="HW136" s="56"/>
      <c r="HX136" s="56"/>
      <c r="HY136" s="56"/>
    </row>
    <row r="137" spans="1:233" ht="1.5" customHeight="1">
      <c r="A137" s="56"/>
      <c r="B137" s="56"/>
      <c r="C137" s="56"/>
      <c r="D137" s="56"/>
      <c r="E137" s="56"/>
      <c r="F137" s="56"/>
      <c r="G137" s="56"/>
      <c r="H137" s="56"/>
      <c r="I137" s="56"/>
      <c r="J137" s="56"/>
      <c r="K137" s="56"/>
      <c r="L137" s="56"/>
      <c r="M137" s="56"/>
      <c r="N137" s="56"/>
      <c r="O137" s="56"/>
      <c r="P137" s="56"/>
      <c r="Q137" s="56"/>
      <c r="R137" s="56"/>
      <c r="S137" s="56"/>
      <c r="T137" s="56"/>
      <c r="U137" s="56"/>
      <c r="V137" s="56"/>
      <c r="W137" s="56"/>
      <c r="X137" s="56"/>
      <c r="Y137" s="56"/>
      <c r="Z137" s="56"/>
      <c r="AA137" s="56"/>
      <c r="AB137" s="56"/>
      <c r="AC137" s="56"/>
      <c r="AD137" s="56"/>
      <c r="AE137" s="56"/>
      <c r="AF137" s="56"/>
      <c r="AG137" s="56"/>
      <c r="AH137" s="56">
        <f t="shared" si="277"/>
        <v>29000</v>
      </c>
      <c r="AI137" s="56">
        <f t="shared" si="193"/>
        <v>29000</v>
      </c>
      <c r="AJ137" s="56">
        <f t="shared" si="189"/>
        <v>29000</v>
      </c>
      <c r="AK137" s="56">
        <f t="shared" si="189"/>
        <v>29000</v>
      </c>
      <c r="AL137" s="56">
        <f t="shared" si="201"/>
        <v>29000</v>
      </c>
      <c r="AM137" s="56">
        <f t="shared" si="201"/>
        <v>29000</v>
      </c>
      <c r="AN137" s="56">
        <f t="shared" si="201"/>
        <v>29000</v>
      </c>
      <c r="AO137" s="56">
        <f t="shared" ref="AO137:AR151" si="308">RJ</f>
        <v>29000</v>
      </c>
      <c r="AP137" s="56">
        <f t="shared" si="308"/>
        <v>29000</v>
      </c>
      <c r="AQ137" s="56">
        <f t="shared" si="308"/>
        <v>29000</v>
      </c>
      <c r="AR137" s="56">
        <f t="shared" si="308"/>
        <v>29000</v>
      </c>
      <c r="AS137" s="56">
        <f t="shared" si="304"/>
        <v>29000</v>
      </c>
      <c r="AT137" s="56">
        <f t="shared" si="304"/>
        <v>29000</v>
      </c>
      <c r="AU137" s="56">
        <f t="shared" si="173"/>
        <v>29000</v>
      </c>
      <c r="AV137" s="56">
        <f t="shared" si="165"/>
        <v>29000</v>
      </c>
      <c r="AW137" s="56">
        <f t="shared" si="251"/>
        <v>29000</v>
      </c>
      <c r="AX137" s="56">
        <f t="shared" si="251"/>
        <v>29000</v>
      </c>
      <c r="AY137" s="56">
        <f t="shared" si="238"/>
        <v>29000</v>
      </c>
      <c r="AZ137" s="56">
        <f t="shared" si="238"/>
        <v>29000</v>
      </c>
      <c r="BA137" s="56">
        <f t="shared" si="299"/>
        <v>29000</v>
      </c>
      <c r="BB137" s="56">
        <f t="shared" si="284"/>
        <v>29000</v>
      </c>
      <c r="BC137" s="56">
        <f t="shared" si="271"/>
        <v>29000</v>
      </c>
      <c r="BD137" s="56">
        <f t="shared" si="244"/>
        <v>29000</v>
      </c>
      <c r="BE137" s="56">
        <f t="shared" si="239"/>
        <v>29000</v>
      </c>
      <c r="BF137" s="56">
        <f t="shared" si="290"/>
        <v>29000</v>
      </c>
      <c r="BG137" s="56">
        <f t="shared" si="290"/>
        <v>29000</v>
      </c>
      <c r="BH137" s="56">
        <f t="shared" si="290"/>
        <v>29000</v>
      </c>
      <c r="BI137" s="56">
        <f t="shared" si="290"/>
        <v>29000</v>
      </c>
      <c r="BJ137" s="56">
        <f t="shared" si="290"/>
        <v>29000</v>
      </c>
      <c r="BK137" s="56">
        <f t="shared" si="290"/>
        <v>29000</v>
      </c>
      <c r="BL137" s="56">
        <f t="shared" si="278"/>
        <v>29000</v>
      </c>
      <c r="BM137" s="56">
        <f t="shared" si="212"/>
        <v>29000</v>
      </c>
      <c r="BN137" s="56">
        <f t="shared" si="212"/>
        <v>29000</v>
      </c>
      <c r="BO137" s="56">
        <f t="shared" si="221"/>
        <v>29000</v>
      </c>
      <c r="BP137" s="56">
        <f t="shared" si="221"/>
        <v>29000</v>
      </c>
      <c r="BQ137" s="56">
        <f t="shared" si="147"/>
        <v>29000</v>
      </c>
      <c r="BR137" s="56">
        <f t="shared" si="161"/>
        <v>29000</v>
      </c>
      <c r="BS137" s="56">
        <f t="shared" si="167"/>
        <v>29000</v>
      </c>
      <c r="BT137" s="56">
        <f t="shared" si="174"/>
        <v>29000</v>
      </c>
      <c r="BU137" s="56">
        <f t="shared" si="202"/>
        <v>29000</v>
      </c>
      <c r="BV137" s="56">
        <f t="shared" si="202"/>
        <v>29000</v>
      </c>
      <c r="BW137" s="56">
        <f t="shared" si="190"/>
        <v>29000</v>
      </c>
      <c r="BX137" s="56">
        <f t="shared" si="190"/>
        <v>29000</v>
      </c>
      <c r="BY137" s="56">
        <f t="shared" si="190"/>
        <v>29000</v>
      </c>
      <c r="BZ137" s="56">
        <f t="shared" si="190"/>
        <v>29000</v>
      </c>
      <c r="CA137" s="56">
        <f t="shared" si="305"/>
        <v>20000</v>
      </c>
      <c r="CB137" s="56">
        <f t="shared" si="305"/>
        <v>20000</v>
      </c>
      <c r="CC137" s="56">
        <f t="shared" si="300"/>
        <v>20000</v>
      </c>
      <c r="CD137" s="56">
        <f t="shared" si="291"/>
        <v>20000</v>
      </c>
      <c r="CE137" s="56">
        <f t="shared" si="285"/>
        <v>20000</v>
      </c>
      <c r="CF137" s="56">
        <f t="shared" si="279"/>
        <v>20000</v>
      </c>
      <c r="CG137" s="56">
        <f t="shared" si="279"/>
        <v>20000</v>
      </c>
      <c r="CH137" s="56">
        <f t="shared" si="272"/>
        <v>20000</v>
      </c>
      <c r="CI137" s="56">
        <f t="shared" si="264"/>
        <v>20000</v>
      </c>
      <c r="CJ137" s="56">
        <f t="shared" si="260"/>
        <v>20000</v>
      </c>
      <c r="CK137" s="56">
        <f t="shared" si="265"/>
        <v>20000</v>
      </c>
      <c r="CL137" s="56">
        <f t="shared" si="265"/>
        <v>20000</v>
      </c>
      <c r="CM137" s="56">
        <f t="shared" si="265"/>
        <v>20000</v>
      </c>
      <c r="CN137" s="56">
        <f t="shared" ref="CN137:CN140" si="309">UP</f>
        <v>35000</v>
      </c>
      <c r="CO137" s="56">
        <f t="shared" si="144"/>
        <v>35000</v>
      </c>
      <c r="CP137" s="56">
        <f t="shared" si="245"/>
        <v>35000</v>
      </c>
      <c r="CQ137" s="56">
        <f t="shared" si="245"/>
        <v>35000</v>
      </c>
      <c r="CR137" s="56">
        <f t="shared" si="252"/>
        <v>35000</v>
      </c>
      <c r="CS137" s="56">
        <f t="shared" si="252"/>
        <v>35000</v>
      </c>
      <c r="CT137" s="56">
        <f t="shared" si="252"/>
        <v>35000</v>
      </c>
      <c r="CU137" s="56">
        <f t="shared" si="257"/>
        <v>35000</v>
      </c>
      <c r="CV137" s="56">
        <f t="shared" si="257"/>
        <v>35000</v>
      </c>
      <c r="CW137" s="56">
        <f t="shared" si="261"/>
        <v>35000</v>
      </c>
      <c r="CX137" s="56">
        <f t="shared" si="261"/>
        <v>35000</v>
      </c>
      <c r="CY137" s="56">
        <f t="shared" si="261"/>
        <v>35000</v>
      </c>
      <c r="CZ137" s="56">
        <f t="shared" si="166"/>
        <v>35000</v>
      </c>
      <c r="DA137" s="56">
        <f t="shared" si="171"/>
        <v>35000</v>
      </c>
      <c r="DB137" s="56">
        <f t="shared" si="280"/>
        <v>35000</v>
      </c>
      <c r="DC137" s="56">
        <f t="shared" si="280"/>
        <v>35000</v>
      </c>
      <c r="DD137" s="56">
        <f t="shared" si="301"/>
        <v>35000</v>
      </c>
      <c r="DE137" s="56">
        <f t="shared" si="301"/>
        <v>35000</v>
      </c>
      <c r="DF137" s="56">
        <f t="shared" si="195"/>
        <v>35000</v>
      </c>
      <c r="DG137" s="56">
        <f t="shared" si="199"/>
        <v>35000</v>
      </c>
      <c r="DH137" s="56">
        <f t="shared" si="199"/>
        <v>35000</v>
      </c>
      <c r="DI137" s="56">
        <f t="shared" si="199"/>
        <v>35000</v>
      </c>
      <c r="DJ137" s="56">
        <f t="shared" si="204"/>
        <v>35000</v>
      </c>
      <c r="DK137" s="56">
        <f t="shared" si="208"/>
        <v>35000</v>
      </c>
      <c r="DL137" s="56">
        <f t="shared" si="208"/>
        <v>35000</v>
      </c>
      <c r="DM137" s="56">
        <f t="shared" si="208"/>
        <v>35000</v>
      </c>
      <c r="DN137" s="56">
        <f t="shared" si="214"/>
        <v>35000</v>
      </c>
      <c r="DO137" s="56">
        <f t="shared" si="222"/>
        <v>35000</v>
      </c>
      <c r="DP137" s="56">
        <f t="shared" si="222"/>
        <v>35000</v>
      </c>
      <c r="DQ137" s="56">
        <f t="shared" si="222"/>
        <v>35000</v>
      </c>
      <c r="DR137" s="56">
        <f t="shared" si="215"/>
        <v>35000</v>
      </c>
      <c r="DS137" s="56">
        <f t="shared" si="215"/>
        <v>35000</v>
      </c>
      <c r="DT137" s="56">
        <f t="shared" si="223"/>
        <v>35000</v>
      </c>
      <c r="DU137" s="56">
        <f t="shared" si="229"/>
        <v>35000</v>
      </c>
      <c r="DV137" s="56">
        <f t="shared" si="286"/>
        <v>35000</v>
      </c>
      <c r="DW137" s="56">
        <f>UP</f>
        <v>35000</v>
      </c>
      <c r="DX137" s="56">
        <f>BR</f>
        <v>5000</v>
      </c>
      <c r="DY137" s="56">
        <f t="shared" si="262"/>
        <v>5000</v>
      </c>
      <c r="DZ137" s="56">
        <f t="shared" si="262"/>
        <v>5000</v>
      </c>
      <c r="EA137" s="56">
        <f t="shared" si="246"/>
        <v>5000</v>
      </c>
      <c r="EB137" s="56">
        <f t="shared" si="253"/>
        <v>5000</v>
      </c>
      <c r="EC137" s="56">
        <f t="shared" si="259"/>
        <v>5000</v>
      </c>
      <c r="ED137" s="56">
        <f t="shared" si="263"/>
        <v>5000</v>
      </c>
      <c r="EE137" s="56">
        <f t="shared" si="263"/>
        <v>5000</v>
      </c>
      <c r="EF137" s="56">
        <f t="shared" si="263"/>
        <v>5000</v>
      </c>
      <c r="EG137" s="56">
        <f t="shared" si="267"/>
        <v>5000</v>
      </c>
      <c r="EH137" s="56">
        <f t="shared" si="267"/>
        <v>5000</v>
      </c>
      <c r="EI137" s="56">
        <f t="shared" si="267"/>
        <v>5000</v>
      </c>
      <c r="EJ137" s="56">
        <f t="shared" si="267"/>
        <v>5000</v>
      </c>
      <c r="EK137" s="56">
        <f t="shared" si="267"/>
        <v>5000</v>
      </c>
      <c r="EL137" s="56">
        <f t="shared" si="274"/>
        <v>5000</v>
      </c>
      <c r="EM137" s="56">
        <f t="shared" si="274"/>
        <v>5000</v>
      </c>
      <c r="EN137" s="56">
        <f t="shared" si="282"/>
        <v>5000</v>
      </c>
      <c r="EO137" s="56">
        <f t="shared" si="275"/>
        <v>5000</v>
      </c>
      <c r="EP137" s="56">
        <f t="shared" si="268"/>
        <v>5000</v>
      </c>
      <c r="EQ137" s="56">
        <f t="shared" si="283"/>
        <v>5000</v>
      </c>
      <c r="ER137" s="56">
        <f t="shared" si="283"/>
        <v>5000</v>
      </c>
      <c r="ES137" s="56">
        <f t="shared" si="283"/>
        <v>5000</v>
      </c>
      <c r="ET137" s="56">
        <f t="shared" si="292"/>
        <v>5000</v>
      </c>
      <c r="EU137" s="56">
        <f t="shared" si="292"/>
        <v>5000</v>
      </c>
      <c r="EV137" s="56">
        <f>WB</f>
        <v>36000</v>
      </c>
      <c r="EW137" s="56">
        <f t="shared" si="294"/>
        <v>36000</v>
      </c>
      <c r="EX137" s="56"/>
      <c r="EY137" s="56"/>
      <c r="EZ137" s="56"/>
      <c r="FA137" s="56"/>
      <c r="FB137" s="56"/>
      <c r="FC137" s="56"/>
      <c r="FD137" s="56"/>
      <c r="FE137" s="56"/>
      <c r="FF137" s="56"/>
      <c r="FG137" s="56"/>
      <c r="FH137" s="56"/>
      <c r="FI137" s="56"/>
      <c r="FJ137" s="56">
        <f>ML</f>
        <v>23000</v>
      </c>
      <c r="FK137" s="56">
        <f t="shared" si="295"/>
        <v>23000</v>
      </c>
      <c r="FL137" s="56">
        <f t="shared" si="295"/>
        <v>23000</v>
      </c>
      <c r="FM137" s="56">
        <f t="shared" si="295"/>
        <v>23000</v>
      </c>
      <c r="FN137" s="56">
        <f t="shared" si="295"/>
        <v>23000</v>
      </c>
      <c r="FO137" s="56">
        <f t="shared" si="295"/>
        <v>23000</v>
      </c>
      <c r="FP137" s="56">
        <f t="shared" si="295"/>
        <v>23000</v>
      </c>
      <c r="FQ137" s="56">
        <f t="shared" si="302"/>
        <v>23000</v>
      </c>
      <c r="FR137" s="56">
        <f t="shared" si="302"/>
        <v>23000</v>
      </c>
      <c r="FS137" s="56">
        <f t="shared" si="302"/>
        <v>23000</v>
      </c>
      <c r="FT137" s="56">
        <f t="shared" si="296"/>
        <v>23000</v>
      </c>
      <c r="FU137" s="56">
        <f t="shared" si="288"/>
        <v>23000</v>
      </c>
      <c r="FV137" s="56">
        <f t="shared" si="288"/>
        <v>23000</v>
      </c>
      <c r="FW137" s="56">
        <f t="shared" si="288"/>
        <v>23000</v>
      </c>
      <c r="FX137" s="56">
        <f t="shared" si="288"/>
        <v>23000</v>
      </c>
      <c r="FY137" s="56">
        <f t="shared" si="306"/>
        <v>23000</v>
      </c>
      <c r="FZ137" s="56">
        <f t="shared" si="306"/>
        <v>23000</v>
      </c>
      <c r="GA137" s="56">
        <f t="shared" ref="GA137:GA141" si="310">ML</f>
        <v>23000</v>
      </c>
      <c r="GB137" s="56">
        <f t="shared" si="303"/>
        <v>4000</v>
      </c>
      <c r="GC137" s="56">
        <f t="shared" si="303"/>
        <v>4000</v>
      </c>
      <c r="GD137" s="56">
        <f t="shared" si="303"/>
        <v>4000</v>
      </c>
      <c r="GE137" s="56">
        <f t="shared" si="303"/>
        <v>4000</v>
      </c>
      <c r="GF137" s="56">
        <f t="shared" si="303"/>
        <v>4000</v>
      </c>
      <c r="GG137" s="56">
        <f>NL</f>
        <v>25000</v>
      </c>
      <c r="GH137" s="56">
        <f t="shared" si="298"/>
        <v>25000</v>
      </c>
      <c r="GI137" s="56">
        <f t="shared" ref="GI137:GJ152" si="311">MN</f>
        <v>22000</v>
      </c>
      <c r="GJ137" s="56">
        <f t="shared" si="311"/>
        <v>22000</v>
      </c>
      <c r="GK137" s="56">
        <f t="shared" si="307"/>
        <v>22000</v>
      </c>
      <c r="GL137" s="56">
        <f t="shared" si="307"/>
        <v>22000</v>
      </c>
      <c r="GM137" s="56">
        <f t="shared" si="307"/>
        <v>22000</v>
      </c>
      <c r="GN137" s="56">
        <f t="shared" si="307"/>
        <v>22000</v>
      </c>
      <c r="GO137" s="56"/>
      <c r="GP137" s="56"/>
      <c r="GQ137" s="56"/>
      <c r="GR137" s="56"/>
      <c r="GS137" s="56"/>
      <c r="GT137" s="56"/>
      <c r="GU137" s="56"/>
      <c r="GV137" s="56"/>
      <c r="GW137" s="56"/>
      <c r="GX137" s="56"/>
      <c r="GY137" s="56"/>
      <c r="GZ137" s="56"/>
      <c r="HA137" s="56"/>
      <c r="HB137" s="56"/>
      <c r="HC137" s="56"/>
      <c r="HD137" s="56"/>
      <c r="HE137" s="56"/>
      <c r="HF137" s="56"/>
      <c r="HG137" s="56"/>
      <c r="HH137" s="56"/>
      <c r="HI137" s="56"/>
      <c r="HJ137" s="56"/>
      <c r="HK137" s="56"/>
      <c r="HL137" s="56"/>
      <c r="HM137" s="56"/>
      <c r="HN137" s="56"/>
      <c r="HO137" s="56"/>
      <c r="HP137" s="56"/>
      <c r="HQ137" s="56"/>
      <c r="HR137" s="56"/>
      <c r="HS137" s="56"/>
      <c r="HT137" s="56"/>
      <c r="HU137" s="56"/>
      <c r="HV137" s="56"/>
      <c r="HW137" s="56"/>
      <c r="HX137" s="56"/>
      <c r="HY137" s="56"/>
    </row>
    <row r="138" spans="1:233" ht="1.5" customHeight="1">
      <c r="A138" s="56"/>
      <c r="B138" s="56"/>
      <c r="C138" s="56"/>
      <c r="D138" s="56"/>
      <c r="E138" s="56"/>
      <c r="F138" s="56"/>
      <c r="G138" s="56"/>
      <c r="H138" s="56"/>
      <c r="I138" s="56"/>
      <c r="J138" s="56"/>
      <c r="K138" s="56"/>
      <c r="L138" s="56"/>
      <c r="M138" s="56"/>
      <c r="N138" s="56"/>
      <c r="O138" s="56"/>
      <c r="P138" s="56"/>
      <c r="Q138" s="56"/>
      <c r="R138" s="56"/>
      <c r="S138" s="56"/>
      <c r="T138" s="56"/>
      <c r="U138" s="56"/>
      <c r="V138" s="56"/>
      <c r="W138" s="56"/>
      <c r="X138" s="56"/>
      <c r="Y138" s="56"/>
      <c r="Z138" s="56"/>
      <c r="AA138" s="56"/>
      <c r="AB138" s="56"/>
      <c r="AC138" s="56"/>
      <c r="AD138" s="56"/>
      <c r="AE138" s="56"/>
      <c r="AF138" s="56"/>
      <c r="AG138" s="56"/>
      <c r="AH138" s="56">
        <f t="shared" si="277"/>
        <v>29000</v>
      </c>
      <c r="AI138" s="56">
        <f t="shared" si="193"/>
        <v>29000</v>
      </c>
      <c r="AJ138" s="56">
        <f t="shared" si="189"/>
        <v>29000</v>
      </c>
      <c r="AK138" s="56">
        <f t="shared" si="189"/>
        <v>29000</v>
      </c>
      <c r="AL138" s="56">
        <f t="shared" si="201"/>
        <v>29000</v>
      </c>
      <c r="AM138" s="56">
        <f t="shared" si="201"/>
        <v>29000</v>
      </c>
      <c r="AN138" s="56">
        <f t="shared" si="201"/>
        <v>29000</v>
      </c>
      <c r="AO138" s="56">
        <f t="shared" si="308"/>
        <v>29000</v>
      </c>
      <c r="AP138" s="56">
        <f t="shared" si="308"/>
        <v>29000</v>
      </c>
      <c r="AQ138" s="56">
        <f t="shared" si="308"/>
        <v>29000</v>
      </c>
      <c r="AR138" s="56">
        <f t="shared" si="308"/>
        <v>29000</v>
      </c>
      <c r="AS138" s="56">
        <f t="shared" si="304"/>
        <v>29000</v>
      </c>
      <c r="AT138" s="56">
        <f t="shared" si="304"/>
        <v>29000</v>
      </c>
      <c r="AU138" s="56">
        <f t="shared" si="173"/>
        <v>29000</v>
      </c>
      <c r="AV138" s="56">
        <f t="shared" si="165"/>
        <v>29000</v>
      </c>
      <c r="AW138" s="56">
        <f t="shared" si="251"/>
        <v>29000</v>
      </c>
      <c r="AX138" s="56">
        <f t="shared" si="251"/>
        <v>29000</v>
      </c>
      <c r="AY138" s="56">
        <f t="shared" si="238"/>
        <v>29000</v>
      </c>
      <c r="AZ138" s="56">
        <f t="shared" si="238"/>
        <v>29000</v>
      </c>
      <c r="BA138" s="56">
        <f t="shared" si="299"/>
        <v>29000</v>
      </c>
      <c r="BB138" s="56">
        <f t="shared" si="284"/>
        <v>29000</v>
      </c>
      <c r="BC138" s="56">
        <f t="shared" si="271"/>
        <v>29000</v>
      </c>
      <c r="BD138" s="56">
        <f t="shared" si="244"/>
        <v>29000</v>
      </c>
      <c r="BE138" s="56">
        <f t="shared" si="239"/>
        <v>29000</v>
      </c>
      <c r="BF138" s="56">
        <f t="shared" si="290"/>
        <v>29000</v>
      </c>
      <c r="BG138" s="56">
        <f t="shared" si="290"/>
        <v>29000</v>
      </c>
      <c r="BH138" s="56">
        <f t="shared" si="290"/>
        <v>29000</v>
      </c>
      <c r="BI138" s="56">
        <f t="shared" si="290"/>
        <v>29000</v>
      </c>
      <c r="BJ138" s="56">
        <f t="shared" si="290"/>
        <v>29000</v>
      </c>
      <c r="BK138" s="56">
        <f t="shared" si="290"/>
        <v>29000</v>
      </c>
      <c r="BL138" s="56">
        <f t="shared" si="278"/>
        <v>29000</v>
      </c>
      <c r="BM138" s="56">
        <f t="shared" si="212"/>
        <v>29000</v>
      </c>
      <c r="BN138" s="56">
        <f t="shared" si="212"/>
        <v>29000</v>
      </c>
      <c r="BO138" s="56">
        <f t="shared" si="221"/>
        <v>29000</v>
      </c>
      <c r="BP138" s="56">
        <f t="shared" si="221"/>
        <v>29000</v>
      </c>
      <c r="BQ138" s="56">
        <f t="shared" si="147"/>
        <v>29000</v>
      </c>
      <c r="BR138" s="56">
        <f t="shared" si="161"/>
        <v>29000</v>
      </c>
      <c r="BS138" s="56">
        <f t="shared" si="167"/>
        <v>29000</v>
      </c>
      <c r="BT138" s="56">
        <f t="shared" si="174"/>
        <v>29000</v>
      </c>
      <c r="BU138" s="56">
        <f t="shared" ref="BS138:BV157" si="312">RJ</f>
        <v>29000</v>
      </c>
      <c r="BV138" s="56">
        <f t="shared" si="312"/>
        <v>29000</v>
      </c>
      <c r="BW138" s="56">
        <f t="shared" si="190"/>
        <v>29000</v>
      </c>
      <c r="BX138" s="56">
        <f t="shared" si="190"/>
        <v>29000</v>
      </c>
      <c r="BY138" s="56">
        <f t="shared" si="190"/>
        <v>29000</v>
      </c>
      <c r="BZ138" s="56">
        <f t="shared" si="190"/>
        <v>29000</v>
      </c>
      <c r="CA138" s="56">
        <f t="shared" ref="BY138:CB145" si="313">MP</f>
        <v>20000</v>
      </c>
      <c r="CB138" s="56">
        <f t="shared" si="305"/>
        <v>20000</v>
      </c>
      <c r="CC138" s="56">
        <f t="shared" si="300"/>
        <v>20000</v>
      </c>
      <c r="CD138" s="56">
        <f t="shared" si="291"/>
        <v>20000</v>
      </c>
      <c r="CE138" s="56">
        <f t="shared" si="285"/>
        <v>20000</v>
      </c>
      <c r="CF138" s="56">
        <f t="shared" si="279"/>
        <v>20000</v>
      </c>
      <c r="CG138" s="56">
        <f t="shared" si="279"/>
        <v>20000</v>
      </c>
      <c r="CH138" s="56">
        <f t="shared" si="272"/>
        <v>20000</v>
      </c>
      <c r="CI138" s="56">
        <f t="shared" si="264"/>
        <v>20000</v>
      </c>
      <c r="CJ138" s="56">
        <f t="shared" si="260"/>
        <v>20000</v>
      </c>
      <c r="CK138" s="56">
        <f t="shared" si="265"/>
        <v>20000</v>
      </c>
      <c r="CL138" s="56">
        <f t="shared" si="265"/>
        <v>20000</v>
      </c>
      <c r="CM138" s="56">
        <f t="shared" si="265"/>
        <v>20000</v>
      </c>
      <c r="CN138" s="56">
        <f t="shared" si="309"/>
        <v>35000</v>
      </c>
      <c r="CO138" s="56">
        <f t="shared" ref="CN138:CO146" si="314">UP</f>
        <v>35000</v>
      </c>
      <c r="CP138" s="56">
        <f t="shared" si="245"/>
        <v>35000</v>
      </c>
      <c r="CQ138" s="56">
        <f t="shared" si="245"/>
        <v>35000</v>
      </c>
      <c r="CR138" s="56">
        <f t="shared" si="252"/>
        <v>35000</v>
      </c>
      <c r="CS138" s="56">
        <f t="shared" si="252"/>
        <v>35000</v>
      </c>
      <c r="CT138" s="56">
        <f t="shared" si="252"/>
        <v>35000</v>
      </c>
      <c r="CU138" s="56">
        <f t="shared" si="257"/>
        <v>35000</v>
      </c>
      <c r="CV138" s="56">
        <f t="shared" si="257"/>
        <v>35000</v>
      </c>
      <c r="CW138" s="56">
        <f t="shared" si="261"/>
        <v>35000</v>
      </c>
      <c r="CX138" s="56">
        <f t="shared" si="261"/>
        <v>35000</v>
      </c>
      <c r="CY138" s="56">
        <f t="shared" si="261"/>
        <v>35000</v>
      </c>
      <c r="CZ138" s="56">
        <f t="shared" si="166"/>
        <v>35000</v>
      </c>
      <c r="DA138" s="56">
        <f t="shared" si="171"/>
        <v>35000</v>
      </c>
      <c r="DB138" s="56">
        <f t="shared" si="280"/>
        <v>35000</v>
      </c>
      <c r="DC138" s="56">
        <f t="shared" si="280"/>
        <v>35000</v>
      </c>
      <c r="DD138" s="56">
        <f t="shared" si="301"/>
        <v>35000</v>
      </c>
      <c r="DE138" s="56">
        <f t="shared" si="301"/>
        <v>35000</v>
      </c>
      <c r="DF138" s="56">
        <f t="shared" si="195"/>
        <v>35000</v>
      </c>
      <c r="DG138" s="56">
        <f t="shared" si="199"/>
        <v>35000</v>
      </c>
      <c r="DH138" s="56">
        <f t="shared" si="199"/>
        <v>35000</v>
      </c>
      <c r="DI138" s="56">
        <f t="shared" si="199"/>
        <v>35000</v>
      </c>
      <c r="DJ138" s="56">
        <f t="shared" si="204"/>
        <v>35000</v>
      </c>
      <c r="DK138" s="56">
        <f t="shared" si="208"/>
        <v>35000</v>
      </c>
      <c r="DL138" s="56">
        <f t="shared" si="208"/>
        <v>35000</v>
      </c>
      <c r="DM138" s="56">
        <f t="shared" si="208"/>
        <v>35000</v>
      </c>
      <c r="DN138" s="56">
        <f t="shared" si="214"/>
        <v>35000</v>
      </c>
      <c r="DO138" s="56">
        <f t="shared" si="222"/>
        <v>35000</v>
      </c>
      <c r="DP138" s="56">
        <f t="shared" si="222"/>
        <v>35000</v>
      </c>
      <c r="DQ138" s="56">
        <f t="shared" si="222"/>
        <v>35000</v>
      </c>
      <c r="DR138" s="56">
        <f t="shared" si="215"/>
        <v>35000</v>
      </c>
      <c r="DS138" s="56">
        <f t="shared" si="215"/>
        <v>35000</v>
      </c>
      <c r="DT138" s="56">
        <f t="shared" si="223"/>
        <v>35000</v>
      </c>
      <c r="DU138" s="56">
        <f t="shared" si="229"/>
        <v>35000</v>
      </c>
      <c r="DV138" s="56">
        <f t="shared" si="286"/>
        <v>35000</v>
      </c>
      <c r="DW138" s="56">
        <f>UP</f>
        <v>35000</v>
      </c>
      <c r="DX138" s="56">
        <f>UP</f>
        <v>35000</v>
      </c>
      <c r="DY138" s="56">
        <f>BR</f>
        <v>5000</v>
      </c>
      <c r="DZ138" s="56">
        <f t="shared" ref="DZ138:DZ154" si="315">BR</f>
        <v>5000</v>
      </c>
      <c r="EA138" s="56">
        <f t="shared" si="246"/>
        <v>5000</v>
      </c>
      <c r="EB138" s="56">
        <f t="shared" si="253"/>
        <v>5000</v>
      </c>
      <c r="EC138" s="56">
        <f t="shared" si="259"/>
        <v>5000</v>
      </c>
      <c r="ED138" s="56">
        <f t="shared" si="263"/>
        <v>5000</v>
      </c>
      <c r="EE138" s="56">
        <f t="shared" si="263"/>
        <v>5000</v>
      </c>
      <c r="EF138" s="56">
        <f t="shared" si="263"/>
        <v>5000</v>
      </c>
      <c r="EG138" s="56">
        <f t="shared" si="267"/>
        <v>5000</v>
      </c>
      <c r="EH138" s="56">
        <f t="shared" si="267"/>
        <v>5000</v>
      </c>
      <c r="EI138" s="56">
        <f t="shared" si="267"/>
        <v>5000</v>
      </c>
      <c r="EJ138" s="56">
        <f t="shared" si="267"/>
        <v>5000</v>
      </c>
      <c r="EK138" s="56">
        <f t="shared" si="267"/>
        <v>5000</v>
      </c>
      <c r="EL138" s="56">
        <f t="shared" si="274"/>
        <v>5000</v>
      </c>
      <c r="EM138" s="56">
        <f t="shared" si="274"/>
        <v>5000</v>
      </c>
      <c r="EN138" s="56">
        <f t="shared" si="282"/>
        <v>5000</v>
      </c>
      <c r="EO138" s="56">
        <f t="shared" si="275"/>
        <v>5000</v>
      </c>
      <c r="EP138" s="56">
        <f t="shared" si="268"/>
        <v>5000</v>
      </c>
      <c r="EQ138" s="56">
        <f t="shared" si="283"/>
        <v>5000</v>
      </c>
      <c r="ER138" s="56">
        <f t="shared" si="283"/>
        <v>5000</v>
      </c>
      <c r="ES138" s="56">
        <f t="shared" si="283"/>
        <v>5000</v>
      </c>
      <c r="ET138" s="56">
        <f t="shared" si="292"/>
        <v>5000</v>
      </c>
      <c r="EU138" s="56">
        <f t="shared" si="292"/>
        <v>5000</v>
      </c>
      <c r="EV138" s="56">
        <f>WB</f>
        <v>36000</v>
      </c>
      <c r="EW138" s="56">
        <f t="shared" si="294"/>
        <v>36000</v>
      </c>
      <c r="EX138" s="56">
        <f t="shared" ref="EV138:EZ152" si="316">WB</f>
        <v>36000</v>
      </c>
      <c r="EY138" s="56"/>
      <c r="EZ138" s="56"/>
      <c r="FA138" s="56"/>
      <c r="FB138" s="56"/>
      <c r="FC138" s="56"/>
      <c r="FD138" s="56"/>
      <c r="FE138" s="56"/>
      <c r="FF138" s="56"/>
      <c r="FG138" s="56"/>
      <c r="FH138" s="56"/>
      <c r="FI138" s="56"/>
      <c r="FJ138" s="56">
        <f>ML</f>
        <v>23000</v>
      </c>
      <c r="FK138" s="56">
        <f t="shared" si="295"/>
        <v>23000</v>
      </c>
      <c r="FL138" s="56">
        <f t="shared" si="295"/>
        <v>23000</v>
      </c>
      <c r="FM138" s="56">
        <f t="shared" si="295"/>
        <v>23000</v>
      </c>
      <c r="FN138" s="56">
        <f t="shared" si="295"/>
        <v>23000</v>
      </c>
      <c r="FO138" s="56">
        <f t="shared" si="295"/>
        <v>23000</v>
      </c>
      <c r="FP138" s="56">
        <f t="shared" si="295"/>
        <v>23000</v>
      </c>
      <c r="FQ138" s="56">
        <f t="shared" si="302"/>
        <v>23000</v>
      </c>
      <c r="FR138" s="56">
        <f t="shared" si="302"/>
        <v>23000</v>
      </c>
      <c r="FS138" s="56">
        <f t="shared" si="302"/>
        <v>23000</v>
      </c>
      <c r="FT138" s="56">
        <f t="shared" si="296"/>
        <v>23000</v>
      </c>
      <c r="FU138" s="56">
        <f t="shared" si="288"/>
        <v>23000</v>
      </c>
      <c r="FV138" s="56">
        <f t="shared" si="288"/>
        <v>23000</v>
      </c>
      <c r="FW138" s="56">
        <f t="shared" si="288"/>
        <v>23000</v>
      </c>
      <c r="FX138" s="56">
        <f t="shared" si="288"/>
        <v>23000</v>
      </c>
      <c r="FY138" s="56">
        <f t="shared" si="306"/>
        <v>23000</v>
      </c>
      <c r="FZ138" s="56">
        <f t="shared" si="306"/>
        <v>23000</v>
      </c>
      <c r="GA138" s="56">
        <f t="shared" si="310"/>
        <v>23000</v>
      </c>
      <c r="GB138" s="56">
        <f t="shared" si="303"/>
        <v>4000</v>
      </c>
      <c r="GC138" s="56">
        <f t="shared" si="303"/>
        <v>4000</v>
      </c>
      <c r="GD138" s="56">
        <f t="shared" si="303"/>
        <v>4000</v>
      </c>
      <c r="GE138" s="56">
        <f t="shared" si="303"/>
        <v>4000</v>
      </c>
      <c r="GF138" s="56">
        <f t="shared" si="303"/>
        <v>4000</v>
      </c>
      <c r="GG138" s="56">
        <f>NL</f>
        <v>25000</v>
      </c>
      <c r="GH138" s="56">
        <f t="shared" si="298"/>
        <v>25000</v>
      </c>
      <c r="GI138" s="56">
        <f t="shared" si="311"/>
        <v>22000</v>
      </c>
      <c r="GJ138" s="56">
        <f t="shared" si="311"/>
        <v>22000</v>
      </c>
      <c r="GK138" s="56">
        <f t="shared" si="307"/>
        <v>22000</v>
      </c>
      <c r="GL138" s="56">
        <f t="shared" si="307"/>
        <v>22000</v>
      </c>
      <c r="GM138" s="56">
        <f t="shared" si="307"/>
        <v>22000</v>
      </c>
      <c r="GN138" s="56">
        <f t="shared" si="307"/>
        <v>22000</v>
      </c>
      <c r="GO138" s="56"/>
      <c r="GP138" s="56"/>
      <c r="GQ138" s="56"/>
      <c r="GR138" s="56"/>
      <c r="GS138" s="56"/>
      <c r="GT138" s="56"/>
      <c r="GU138" s="56"/>
      <c r="GV138" s="56"/>
      <c r="GW138" s="56"/>
      <c r="GX138" s="56"/>
      <c r="GY138" s="56"/>
      <c r="GZ138" s="56"/>
      <c r="HA138" s="56"/>
      <c r="HB138" s="56"/>
      <c r="HC138" s="56"/>
      <c r="HD138" s="56"/>
      <c r="HE138" s="56"/>
      <c r="HF138" s="56"/>
      <c r="HG138" s="56"/>
      <c r="HH138" s="56"/>
      <c r="HI138" s="56"/>
      <c r="HJ138" s="56"/>
      <c r="HK138" s="56"/>
      <c r="HL138" s="56"/>
      <c r="HM138" s="56"/>
      <c r="HN138" s="56"/>
      <c r="HO138" s="56"/>
      <c r="HP138" s="56"/>
      <c r="HQ138" s="56"/>
      <c r="HR138" s="56"/>
      <c r="HS138" s="56"/>
      <c r="HT138" s="56"/>
      <c r="HU138" s="56"/>
      <c r="HV138" s="56"/>
      <c r="HW138" s="56"/>
      <c r="HX138" s="56"/>
      <c r="HY138" s="56"/>
    </row>
    <row r="139" spans="1:233" ht="1.5" customHeight="1">
      <c r="A139" s="56"/>
      <c r="B139" s="56"/>
      <c r="C139" s="56"/>
      <c r="D139" s="56"/>
      <c r="E139" s="56"/>
      <c r="F139" s="56"/>
      <c r="G139" s="56"/>
      <c r="H139" s="56"/>
      <c r="I139" s="56"/>
      <c r="J139" s="56"/>
      <c r="K139" s="56"/>
      <c r="L139" s="56"/>
      <c r="M139" s="56"/>
      <c r="N139" s="56"/>
      <c r="O139" s="56"/>
      <c r="P139" s="56"/>
      <c r="Q139" s="56"/>
      <c r="R139" s="56"/>
      <c r="S139" s="56"/>
      <c r="T139" s="56"/>
      <c r="U139" s="56"/>
      <c r="V139" s="56"/>
      <c r="W139" s="56"/>
      <c r="X139" s="56"/>
      <c r="Y139" s="56"/>
      <c r="Z139" s="56"/>
      <c r="AA139" s="56"/>
      <c r="AB139" s="56"/>
      <c r="AC139" s="56"/>
      <c r="AD139" s="56"/>
      <c r="AE139" s="56"/>
      <c r="AF139" s="56"/>
      <c r="AG139" s="56"/>
      <c r="AH139" s="56">
        <f t="shared" si="277"/>
        <v>29000</v>
      </c>
      <c r="AI139" s="56">
        <f t="shared" si="193"/>
        <v>29000</v>
      </c>
      <c r="AJ139" s="56">
        <f t="shared" si="189"/>
        <v>29000</v>
      </c>
      <c r="AK139" s="56">
        <f t="shared" si="189"/>
        <v>29000</v>
      </c>
      <c r="AL139" s="56">
        <f t="shared" si="201"/>
        <v>29000</v>
      </c>
      <c r="AM139" s="56">
        <f t="shared" si="201"/>
        <v>29000</v>
      </c>
      <c r="AN139" s="56">
        <f t="shared" si="201"/>
        <v>29000</v>
      </c>
      <c r="AO139" s="56">
        <f t="shared" si="308"/>
        <v>29000</v>
      </c>
      <c r="AP139" s="56">
        <f t="shared" si="308"/>
        <v>29000</v>
      </c>
      <c r="AQ139" s="56">
        <f t="shared" si="308"/>
        <v>29000</v>
      </c>
      <c r="AR139" s="56">
        <f t="shared" si="308"/>
        <v>29000</v>
      </c>
      <c r="AS139" s="56">
        <f t="shared" si="304"/>
        <v>29000</v>
      </c>
      <c r="AT139" s="56">
        <f t="shared" si="304"/>
        <v>29000</v>
      </c>
      <c r="AU139" s="56">
        <f t="shared" si="173"/>
        <v>29000</v>
      </c>
      <c r="AV139" s="56">
        <f t="shared" si="165"/>
        <v>29000</v>
      </c>
      <c r="AW139" s="56">
        <f t="shared" si="251"/>
        <v>29000</v>
      </c>
      <c r="AX139" s="56">
        <f t="shared" si="251"/>
        <v>29000</v>
      </c>
      <c r="AY139" s="56">
        <f t="shared" si="238"/>
        <v>29000</v>
      </c>
      <c r="AZ139" s="56">
        <f t="shared" si="238"/>
        <v>29000</v>
      </c>
      <c r="BA139" s="56">
        <f t="shared" si="299"/>
        <v>29000</v>
      </c>
      <c r="BB139" s="56">
        <f t="shared" si="284"/>
        <v>29000</v>
      </c>
      <c r="BC139" s="56">
        <f t="shared" si="271"/>
        <v>29000</v>
      </c>
      <c r="BD139" s="56">
        <f t="shared" si="244"/>
        <v>29000</v>
      </c>
      <c r="BE139" s="56">
        <f t="shared" si="239"/>
        <v>29000</v>
      </c>
      <c r="BF139" s="56">
        <f t="shared" si="290"/>
        <v>29000</v>
      </c>
      <c r="BG139" s="56">
        <f t="shared" si="290"/>
        <v>29000</v>
      </c>
      <c r="BH139" s="56">
        <f t="shared" si="290"/>
        <v>29000</v>
      </c>
      <c r="BI139" s="56">
        <f t="shared" si="290"/>
        <v>29000</v>
      </c>
      <c r="BJ139" s="56">
        <f t="shared" si="290"/>
        <v>29000</v>
      </c>
      <c r="BK139" s="56">
        <f t="shared" si="290"/>
        <v>29000</v>
      </c>
      <c r="BL139" s="56">
        <f t="shared" si="278"/>
        <v>29000</v>
      </c>
      <c r="BM139" s="56">
        <f t="shared" si="212"/>
        <v>29000</v>
      </c>
      <c r="BN139" s="56">
        <f t="shared" si="212"/>
        <v>29000</v>
      </c>
      <c r="BO139" s="56">
        <f t="shared" si="221"/>
        <v>29000</v>
      </c>
      <c r="BP139" s="56">
        <f t="shared" si="221"/>
        <v>29000</v>
      </c>
      <c r="BQ139" s="56">
        <f t="shared" si="147"/>
        <v>29000</v>
      </c>
      <c r="BR139" s="56">
        <f t="shared" si="161"/>
        <v>29000</v>
      </c>
      <c r="BS139" s="56">
        <f t="shared" si="167"/>
        <v>29000</v>
      </c>
      <c r="BT139" s="56">
        <f t="shared" si="174"/>
        <v>29000</v>
      </c>
      <c r="BU139" s="56">
        <f t="shared" si="312"/>
        <v>29000</v>
      </c>
      <c r="BV139" s="56">
        <f t="shared" si="312"/>
        <v>29000</v>
      </c>
      <c r="BW139" s="56">
        <f>RJ</f>
        <v>29000</v>
      </c>
      <c r="BX139" s="56">
        <f>RJ</f>
        <v>29000</v>
      </c>
      <c r="BY139" s="56">
        <f>RJ</f>
        <v>29000</v>
      </c>
      <c r="BZ139" s="56">
        <f t="shared" ref="BZ139:BZ144" si="317">MP</f>
        <v>20000</v>
      </c>
      <c r="CA139" s="56">
        <f t="shared" si="313"/>
        <v>20000</v>
      </c>
      <c r="CB139" s="56">
        <f t="shared" si="305"/>
        <v>20000</v>
      </c>
      <c r="CC139" s="56">
        <f t="shared" si="300"/>
        <v>20000</v>
      </c>
      <c r="CD139" s="56">
        <f t="shared" si="291"/>
        <v>20000</v>
      </c>
      <c r="CE139" s="56">
        <f t="shared" si="285"/>
        <v>20000</v>
      </c>
      <c r="CF139" s="56">
        <f t="shared" si="279"/>
        <v>20000</v>
      </c>
      <c r="CG139" s="56">
        <f t="shared" si="279"/>
        <v>20000</v>
      </c>
      <c r="CH139" s="56">
        <f t="shared" si="272"/>
        <v>20000</v>
      </c>
      <c r="CI139" s="56">
        <f t="shared" si="264"/>
        <v>20000</v>
      </c>
      <c r="CJ139" s="56">
        <f t="shared" si="260"/>
        <v>20000</v>
      </c>
      <c r="CK139" s="56">
        <f t="shared" si="265"/>
        <v>20000</v>
      </c>
      <c r="CL139" s="56">
        <f t="shared" si="265"/>
        <v>20000</v>
      </c>
      <c r="CM139" s="56">
        <f t="shared" si="265"/>
        <v>20000</v>
      </c>
      <c r="CN139" s="56">
        <f t="shared" si="309"/>
        <v>35000</v>
      </c>
      <c r="CO139" s="56">
        <f t="shared" si="314"/>
        <v>35000</v>
      </c>
      <c r="CP139" s="56">
        <f t="shared" si="245"/>
        <v>35000</v>
      </c>
      <c r="CQ139" s="56">
        <f t="shared" si="245"/>
        <v>35000</v>
      </c>
      <c r="CR139" s="56">
        <f t="shared" si="252"/>
        <v>35000</v>
      </c>
      <c r="CS139" s="56">
        <f t="shared" si="252"/>
        <v>35000</v>
      </c>
      <c r="CT139" s="56">
        <f t="shared" si="252"/>
        <v>35000</v>
      </c>
      <c r="CU139" s="56">
        <f t="shared" si="257"/>
        <v>35000</v>
      </c>
      <c r="CV139" s="56">
        <f t="shared" si="257"/>
        <v>35000</v>
      </c>
      <c r="CW139" s="56">
        <f t="shared" si="261"/>
        <v>35000</v>
      </c>
      <c r="CX139" s="56">
        <f t="shared" si="261"/>
        <v>35000</v>
      </c>
      <c r="CY139" s="56">
        <f t="shared" si="261"/>
        <v>35000</v>
      </c>
      <c r="CZ139" s="56">
        <f t="shared" si="166"/>
        <v>35000</v>
      </c>
      <c r="DA139" s="56">
        <f t="shared" si="171"/>
        <v>35000</v>
      </c>
      <c r="DB139" s="56">
        <f t="shared" si="280"/>
        <v>35000</v>
      </c>
      <c r="DC139" s="56">
        <f t="shared" si="280"/>
        <v>35000</v>
      </c>
      <c r="DD139" s="56">
        <f t="shared" si="301"/>
        <v>35000</v>
      </c>
      <c r="DE139" s="56">
        <f t="shared" si="301"/>
        <v>35000</v>
      </c>
      <c r="DF139" s="56">
        <f t="shared" si="195"/>
        <v>35000</v>
      </c>
      <c r="DG139" s="56">
        <f t="shared" si="199"/>
        <v>35000</v>
      </c>
      <c r="DH139" s="56">
        <f t="shared" si="199"/>
        <v>35000</v>
      </c>
      <c r="DI139" s="56">
        <f t="shared" si="199"/>
        <v>35000</v>
      </c>
      <c r="DJ139" s="56">
        <f t="shared" si="204"/>
        <v>35000</v>
      </c>
      <c r="DK139" s="56">
        <f t="shared" ref="DK139:DM152" si="318">UP</f>
        <v>35000</v>
      </c>
      <c r="DL139" s="56">
        <f t="shared" si="318"/>
        <v>35000</v>
      </c>
      <c r="DM139" s="56">
        <f t="shared" si="318"/>
        <v>35000</v>
      </c>
      <c r="DN139" s="56">
        <f t="shared" si="214"/>
        <v>35000</v>
      </c>
      <c r="DO139" s="56">
        <f t="shared" si="222"/>
        <v>35000</v>
      </c>
      <c r="DP139" s="56">
        <f t="shared" si="222"/>
        <v>35000</v>
      </c>
      <c r="DQ139" s="56">
        <f t="shared" si="222"/>
        <v>35000</v>
      </c>
      <c r="DR139" s="56">
        <f t="shared" si="215"/>
        <v>35000</v>
      </c>
      <c r="DS139" s="56">
        <f t="shared" si="215"/>
        <v>35000</v>
      </c>
      <c r="DT139" s="56">
        <f t="shared" si="223"/>
        <v>35000</v>
      </c>
      <c r="DU139" s="56">
        <f t="shared" si="229"/>
        <v>35000</v>
      </c>
      <c r="DV139" s="56">
        <f t="shared" si="286"/>
        <v>35000</v>
      </c>
      <c r="DW139" s="56">
        <f>UP</f>
        <v>35000</v>
      </c>
      <c r="DX139" s="56">
        <f>UP</f>
        <v>35000</v>
      </c>
      <c r="DY139" s="56">
        <f>UP</f>
        <v>35000</v>
      </c>
      <c r="DZ139" s="56">
        <f t="shared" si="315"/>
        <v>5000</v>
      </c>
      <c r="EA139" s="56">
        <f t="shared" si="246"/>
        <v>5000</v>
      </c>
      <c r="EB139" s="56">
        <f t="shared" si="253"/>
        <v>5000</v>
      </c>
      <c r="EC139" s="56">
        <f t="shared" si="259"/>
        <v>5000</v>
      </c>
      <c r="ED139" s="56">
        <f t="shared" si="263"/>
        <v>5000</v>
      </c>
      <c r="EE139" s="56">
        <f t="shared" si="263"/>
        <v>5000</v>
      </c>
      <c r="EF139" s="56">
        <f t="shared" si="263"/>
        <v>5000</v>
      </c>
      <c r="EG139" s="56">
        <f t="shared" si="267"/>
        <v>5000</v>
      </c>
      <c r="EH139" s="56">
        <f t="shared" si="267"/>
        <v>5000</v>
      </c>
      <c r="EI139" s="56">
        <f t="shared" si="267"/>
        <v>5000</v>
      </c>
      <c r="EJ139" s="56">
        <f t="shared" si="267"/>
        <v>5000</v>
      </c>
      <c r="EK139" s="56">
        <f t="shared" si="267"/>
        <v>5000</v>
      </c>
      <c r="EL139" s="56">
        <f t="shared" si="274"/>
        <v>5000</v>
      </c>
      <c r="EM139" s="56">
        <f t="shared" si="274"/>
        <v>5000</v>
      </c>
      <c r="EN139" s="56">
        <f t="shared" si="282"/>
        <v>5000</v>
      </c>
      <c r="EO139" s="56">
        <f t="shared" si="275"/>
        <v>5000</v>
      </c>
      <c r="EP139" s="56">
        <f t="shared" si="268"/>
        <v>5000</v>
      </c>
      <c r="EQ139" s="56">
        <f t="shared" si="283"/>
        <v>5000</v>
      </c>
      <c r="ER139" s="56">
        <f t="shared" si="283"/>
        <v>5000</v>
      </c>
      <c r="ES139" s="56">
        <f t="shared" si="283"/>
        <v>5000</v>
      </c>
      <c r="ET139" s="56">
        <f t="shared" si="292"/>
        <v>5000</v>
      </c>
      <c r="EU139" s="56">
        <f t="shared" si="292"/>
        <v>5000</v>
      </c>
      <c r="EV139" s="56">
        <f>BR</f>
        <v>5000</v>
      </c>
      <c r="EW139" s="56">
        <f t="shared" si="294"/>
        <v>36000</v>
      </c>
      <c r="EX139" s="56">
        <f t="shared" si="316"/>
        <v>36000</v>
      </c>
      <c r="EY139" s="56">
        <f t="shared" si="316"/>
        <v>36000</v>
      </c>
      <c r="EZ139" s="56"/>
      <c r="FA139" s="56"/>
      <c r="FB139" s="56"/>
      <c r="FC139" s="56"/>
      <c r="FD139" s="56"/>
      <c r="FE139" s="56"/>
      <c r="FF139" s="56"/>
      <c r="FG139" s="56"/>
      <c r="FH139" s="56"/>
      <c r="FI139" s="56"/>
      <c r="FJ139" s="56">
        <f>ML</f>
        <v>23000</v>
      </c>
      <c r="FK139" s="56">
        <f t="shared" si="295"/>
        <v>23000</v>
      </c>
      <c r="FL139" s="56">
        <f t="shared" si="295"/>
        <v>23000</v>
      </c>
      <c r="FM139" s="56">
        <f t="shared" si="295"/>
        <v>23000</v>
      </c>
      <c r="FN139" s="56">
        <f t="shared" si="295"/>
        <v>23000</v>
      </c>
      <c r="FO139" s="56">
        <f t="shared" si="295"/>
        <v>23000</v>
      </c>
      <c r="FP139" s="56">
        <f t="shared" si="295"/>
        <v>23000</v>
      </c>
      <c r="FQ139" s="56">
        <f t="shared" si="302"/>
        <v>23000</v>
      </c>
      <c r="FR139" s="56">
        <f t="shared" si="302"/>
        <v>23000</v>
      </c>
      <c r="FS139" s="56">
        <f t="shared" si="302"/>
        <v>23000</v>
      </c>
      <c r="FT139" s="56">
        <f t="shared" si="296"/>
        <v>23000</v>
      </c>
      <c r="FU139" s="56">
        <f t="shared" si="288"/>
        <v>23000</v>
      </c>
      <c r="FV139" s="56">
        <f t="shared" si="288"/>
        <v>23000</v>
      </c>
      <c r="FW139" s="56">
        <f t="shared" si="288"/>
        <v>23000</v>
      </c>
      <c r="FX139" s="56">
        <f t="shared" si="288"/>
        <v>23000</v>
      </c>
      <c r="FY139" s="56">
        <f t="shared" si="306"/>
        <v>23000</v>
      </c>
      <c r="FZ139" s="56">
        <f t="shared" si="306"/>
        <v>23000</v>
      </c>
      <c r="GA139" s="56">
        <f t="shared" si="310"/>
        <v>23000</v>
      </c>
      <c r="GB139" s="56">
        <f>ML</f>
        <v>23000</v>
      </c>
      <c r="GC139" s="56">
        <f t="shared" ref="GC139:GF142" si="319">AS</f>
        <v>4000</v>
      </c>
      <c r="GD139" s="56">
        <f t="shared" si="319"/>
        <v>4000</v>
      </c>
      <c r="GE139" s="56">
        <f t="shared" si="319"/>
        <v>4000</v>
      </c>
      <c r="GF139" s="56">
        <f t="shared" si="319"/>
        <v>4000</v>
      </c>
      <c r="GG139" s="56">
        <f>NL</f>
        <v>25000</v>
      </c>
      <c r="GH139" s="56">
        <f t="shared" si="298"/>
        <v>25000</v>
      </c>
      <c r="GI139" s="56">
        <f t="shared" si="311"/>
        <v>22000</v>
      </c>
      <c r="GJ139" s="56">
        <f t="shared" si="311"/>
        <v>22000</v>
      </c>
      <c r="GK139" s="56">
        <f t="shared" si="307"/>
        <v>22000</v>
      </c>
      <c r="GL139" s="56">
        <f t="shared" si="307"/>
        <v>22000</v>
      </c>
      <c r="GM139" s="56">
        <f t="shared" si="307"/>
        <v>22000</v>
      </c>
      <c r="GN139" s="56">
        <f t="shared" si="307"/>
        <v>22000</v>
      </c>
      <c r="GO139" s="56"/>
      <c r="GP139" s="56"/>
      <c r="GQ139" s="56"/>
      <c r="GR139" s="56"/>
      <c r="GS139" s="56"/>
      <c r="GT139" s="56"/>
      <c r="GU139" s="56"/>
      <c r="GV139" s="56"/>
      <c r="GW139" s="56"/>
      <c r="GX139" s="56"/>
      <c r="GY139" s="56"/>
      <c r="GZ139" s="56"/>
      <c r="HA139" s="56"/>
      <c r="HB139" s="56"/>
      <c r="HC139" s="56"/>
      <c r="HD139" s="56"/>
      <c r="HE139" s="56"/>
      <c r="HF139" s="56"/>
      <c r="HG139" s="56"/>
      <c r="HH139" s="56"/>
      <c r="HI139" s="56"/>
      <c r="HJ139" s="56"/>
      <c r="HK139" s="56"/>
      <c r="HL139" s="56"/>
      <c r="HM139" s="56"/>
      <c r="HN139" s="56"/>
      <c r="HO139" s="56"/>
      <c r="HP139" s="56"/>
      <c r="HQ139" s="56"/>
      <c r="HR139" s="56"/>
      <c r="HS139" s="56"/>
      <c r="HT139" s="56"/>
      <c r="HU139" s="56"/>
      <c r="HV139" s="56"/>
      <c r="HW139" s="56"/>
      <c r="HX139" s="56"/>
      <c r="HY139" s="56"/>
    </row>
    <row r="140" spans="1:233" ht="1.5" customHeight="1">
      <c r="A140" s="56"/>
      <c r="B140" s="56"/>
      <c r="C140" s="56"/>
      <c r="D140" s="56"/>
      <c r="E140" s="56"/>
      <c r="F140" s="56"/>
      <c r="G140" s="56"/>
      <c r="H140" s="56"/>
      <c r="I140" s="56"/>
      <c r="J140" s="56"/>
      <c r="K140" s="56"/>
      <c r="L140" s="56"/>
      <c r="M140" s="56"/>
      <c r="N140" s="56"/>
      <c r="O140" s="56"/>
      <c r="P140" s="56"/>
      <c r="Q140" s="56"/>
      <c r="R140" s="56"/>
      <c r="S140" s="56"/>
      <c r="T140" s="56"/>
      <c r="U140" s="56"/>
      <c r="V140" s="56"/>
      <c r="W140" s="56"/>
      <c r="X140" s="56"/>
      <c r="Y140" s="56"/>
      <c r="Z140" s="56"/>
      <c r="AA140" s="56"/>
      <c r="AB140" s="56"/>
      <c r="AC140" s="56"/>
      <c r="AD140" s="56"/>
      <c r="AE140" s="56"/>
      <c r="AF140" s="56"/>
      <c r="AG140" s="56"/>
      <c r="AH140" s="56"/>
      <c r="AI140" s="56"/>
      <c r="AJ140" s="56"/>
      <c r="AK140" s="56">
        <f t="shared" ref="AK140" si="320">RJ</f>
        <v>29000</v>
      </c>
      <c r="AL140" s="56">
        <f t="shared" si="201"/>
        <v>29000</v>
      </c>
      <c r="AM140" s="56">
        <f t="shared" si="201"/>
        <v>29000</v>
      </c>
      <c r="AN140" s="56">
        <f t="shared" si="201"/>
        <v>29000</v>
      </c>
      <c r="AO140" s="56">
        <f t="shared" si="308"/>
        <v>29000</v>
      </c>
      <c r="AP140" s="56">
        <f t="shared" si="308"/>
        <v>29000</v>
      </c>
      <c r="AQ140" s="56">
        <f t="shared" si="308"/>
        <v>29000</v>
      </c>
      <c r="AR140" s="56">
        <f t="shared" si="308"/>
        <v>29000</v>
      </c>
      <c r="AS140" s="56">
        <f t="shared" si="304"/>
        <v>29000</v>
      </c>
      <c r="AT140" s="56">
        <f t="shared" si="304"/>
        <v>29000</v>
      </c>
      <c r="AU140" s="56">
        <f t="shared" si="173"/>
        <v>29000</v>
      </c>
      <c r="AV140" s="56">
        <f t="shared" si="165"/>
        <v>29000</v>
      </c>
      <c r="AW140" s="56">
        <f t="shared" si="251"/>
        <v>29000</v>
      </c>
      <c r="AX140" s="56">
        <f t="shared" si="251"/>
        <v>29000</v>
      </c>
      <c r="AY140" s="56">
        <f t="shared" si="238"/>
        <v>29000</v>
      </c>
      <c r="AZ140" s="56">
        <f t="shared" si="238"/>
        <v>29000</v>
      </c>
      <c r="BA140" s="56">
        <f t="shared" si="299"/>
        <v>29000</v>
      </c>
      <c r="BB140" s="56">
        <f t="shared" si="284"/>
        <v>29000</v>
      </c>
      <c r="BC140" s="56">
        <f t="shared" si="271"/>
        <v>29000</v>
      </c>
      <c r="BD140" s="56">
        <f t="shared" si="244"/>
        <v>29000</v>
      </c>
      <c r="BE140" s="56">
        <f t="shared" si="239"/>
        <v>29000</v>
      </c>
      <c r="BF140" s="56">
        <f t="shared" si="290"/>
        <v>29000</v>
      </c>
      <c r="BG140" s="56">
        <f t="shared" si="290"/>
        <v>29000</v>
      </c>
      <c r="BH140" s="56">
        <f t="shared" si="290"/>
        <v>29000</v>
      </c>
      <c r="BI140" s="56">
        <f t="shared" si="290"/>
        <v>29000</v>
      </c>
      <c r="BJ140" s="56">
        <f t="shared" si="290"/>
        <v>29000</v>
      </c>
      <c r="BK140" s="56">
        <f t="shared" si="290"/>
        <v>29000</v>
      </c>
      <c r="BL140" s="56">
        <f t="shared" si="278"/>
        <v>29000</v>
      </c>
      <c r="BM140" s="56">
        <f t="shared" si="212"/>
        <v>29000</v>
      </c>
      <c r="BN140" s="56">
        <f t="shared" si="212"/>
        <v>29000</v>
      </c>
      <c r="BO140" s="56">
        <f t="shared" si="221"/>
        <v>29000</v>
      </c>
      <c r="BP140" s="56">
        <f t="shared" si="221"/>
        <v>29000</v>
      </c>
      <c r="BQ140" s="56">
        <f t="shared" si="147"/>
        <v>29000</v>
      </c>
      <c r="BR140" s="56">
        <f t="shared" si="161"/>
        <v>29000</v>
      </c>
      <c r="BS140" s="56">
        <f t="shared" si="167"/>
        <v>29000</v>
      </c>
      <c r="BT140" s="56">
        <f t="shared" si="174"/>
        <v>29000</v>
      </c>
      <c r="BU140" s="56">
        <f t="shared" si="312"/>
        <v>29000</v>
      </c>
      <c r="BV140" s="56">
        <f t="shared" si="312"/>
        <v>29000</v>
      </c>
      <c r="BW140" s="56">
        <f t="shared" ref="BW140:CC157" si="321">RJ</f>
        <v>29000</v>
      </c>
      <c r="BX140" s="56">
        <f t="shared" si="321"/>
        <v>29000</v>
      </c>
      <c r="BY140" s="56">
        <f>MP</f>
        <v>20000</v>
      </c>
      <c r="BZ140" s="56">
        <f t="shared" si="317"/>
        <v>20000</v>
      </c>
      <c r="CA140" s="56">
        <f t="shared" si="313"/>
        <v>20000</v>
      </c>
      <c r="CB140" s="56">
        <f t="shared" si="305"/>
        <v>20000</v>
      </c>
      <c r="CC140" s="56">
        <f t="shared" si="300"/>
        <v>20000</v>
      </c>
      <c r="CD140" s="56">
        <f t="shared" si="291"/>
        <v>20000</v>
      </c>
      <c r="CE140" s="56">
        <f t="shared" si="285"/>
        <v>20000</v>
      </c>
      <c r="CF140" s="56">
        <f t="shared" si="279"/>
        <v>20000</v>
      </c>
      <c r="CG140" s="56">
        <f t="shared" si="279"/>
        <v>20000</v>
      </c>
      <c r="CH140" s="56">
        <f t="shared" si="272"/>
        <v>20000</v>
      </c>
      <c r="CI140" s="56">
        <f t="shared" si="264"/>
        <v>20000</v>
      </c>
      <c r="CJ140" s="56">
        <f t="shared" si="260"/>
        <v>20000</v>
      </c>
      <c r="CK140" s="56">
        <f t="shared" ref="CK140:CL142" si="322">MP</f>
        <v>20000</v>
      </c>
      <c r="CL140" s="56">
        <f t="shared" si="322"/>
        <v>20000</v>
      </c>
      <c r="CM140" s="56">
        <f t="shared" ref="CM140:CM142" si="323">UP</f>
        <v>35000</v>
      </c>
      <c r="CN140" s="56">
        <f t="shared" si="309"/>
        <v>35000</v>
      </c>
      <c r="CO140" s="56">
        <f t="shared" si="314"/>
        <v>35000</v>
      </c>
      <c r="CP140" s="56">
        <f t="shared" si="245"/>
        <v>35000</v>
      </c>
      <c r="CQ140" s="56">
        <f t="shared" si="245"/>
        <v>35000</v>
      </c>
      <c r="CR140" s="56">
        <f t="shared" si="252"/>
        <v>35000</v>
      </c>
      <c r="CS140" s="56">
        <f t="shared" si="252"/>
        <v>35000</v>
      </c>
      <c r="CT140" s="56">
        <f t="shared" si="252"/>
        <v>35000</v>
      </c>
      <c r="CU140" s="56">
        <f t="shared" si="257"/>
        <v>35000</v>
      </c>
      <c r="CV140" s="56">
        <f t="shared" si="257"/>
        <v>35000</v>
      </c>
      <c r="CW140" s="56">
        <f t="shared" si="261"/>
        <v>35000</v>
      </c>
      <c r="CX140" s="56">
        <f t="shared" si="261"/>
        <v>35000</v>
      </c>
      <c r="CY140" s="56">
        <f t="shared" si="261"/>
        <v>35000</v>
      </c>
      <c r="CZ140" s="56">
        <f t="shared" si="166"/>
        <v>35000</v>
      </c>
      <c r="DA140" s="56">
        <f t="shared" si="171"/>
        <v>35000</v>
      </c>
      <c r="DB140" s="56">
        <f t="shared" si="280"/>
        <v>35000</v>
      </c>
      <c r="DC140" s="56">
        <f t="shared" si="280"/>
        <v>35000</v>
      </c>
      <c r="DD140" s="56">
        <f t="shared" si="301"/>
        <v>35000</v>
      </c>
      <c r="DE140" s="56">
        <f t="shared" si="301"/>
        <v>35000</v>
      </c>
      <c r="DF140" s="56">
        <f t="shared" si="195"/>
        <v>35000</v>
      </c>
      <c r="DG140" s="56">
        <f t="shared" si="199"/>
        <v>35000</v>
      </c>
      <c r="DH140" s="56">
        <f t="shared" si="199"/>
        <v>35000</v>
      </c>
      <c r="DI140" s="56">
        <f t="shared" si="199"/>
        <v>35000</v>
      </c>
      <c r="DJ140" s="56">
        <f t="shared" si="204"/>
        <v>35000</v>
      </c>
      <c r="DK140" s="56">
        <f t="shared" si="318"/>
        <v>35000</v>
      </c>
      <c r="DL140" s="56">
        <f t="shared" si="318"/>
        <v>35000</v>
      </c>
      <c r="DM140" s="56">
        <f t="shared" si="318"/>
        <v>35000</v>
      </c>
      <c r="DN140" s="56">
        <f t="shared" si="214"/>
        <v>35000</v>
      </c>
      <c r="DO140" s="56">
        <f t="shared" si="222"/>
        <v>35000</v>
      </c>
      <c r="DP140" s="56">
        <f t="shared" si="222"/>
        <v>35000</v>
      </c>
      <c r="DQ140" s="56">
        <f t="shared" si="222"/>
        <v>35000</v>
      </c>
      <c r="DR140" s="56">
        <f t="shared" si="215"/>
        <v>35000</v>
      </c>
      <c r="DS140" s="56">
        <f t="shared" si="215"/>
        <v>35000</v>
      </c>
      <c r="DT140" s="56">
        <f t="shared" si="223"/>
        <v>35000</v>
      </c>
      <c r="DU140" s="56">
        <f t="shared" si="229"/>
        <v>35000</v>
      </c>
      <c r="DV140" s="56">
        <f t="shared" si="286"/>
        <v>35000</v>
      </c>
      <c r="DW140" s="56">
        <f>UP</f>
        <v>35000</v>
      </c>
      <c r="DX140" s="56">
        <f>UP</f>
        <v>35000</v>
      </c>
      <c r="DY140" s="56">
        <f>UP</f>
        <v>35000</v>
      </c>
      <c r="DZ140" s="56">
        <f t="shared" si="315"/>
        <v>5000</v>
      </c>
      <c r="EA140" s="56">
        <f t="shared" si="246"/>
        <v>5000</v>
      </c>
      <c r="EB140" s="56">
        <f t="shared" si="253"/>
        <v>5000</v>
      </c>
      <c r="EC140" s="56">
        <f t="shared" si="259"/>
        <v>5000</v>
      </c>
      <c r="ED140" s="56">
        <f t="shared" si="263"/>
        <v>5000</v>
      </c>
      <c r="EE140" s="56">
        <f t="shared" si="263"/>
        <v>5000</v>
      </c>
      <c r="EF140" s="56">
        <f t="shared" si="263"/>
        <v>5000</v>
      </c>
      <c r="EG140" s="56">
        <f t="shared" ref="EG140:EK150" si="324">BR</f>
        <v>5000</v>
      </c>
      <c r="EH140" s="56">
        <f t="shared" si="324"/>
        <v>5000</v>
      </c>
      <c r="EI140" s="56">
        <f t="shared" si="324"/>
        <v>5000</v>
      </c>
      <c r="EJ140" s="56">
        <f t="shared" si="324"/>
        <v>5000</v>
      </c>
      <c r="EK140" s="56">
        <f t="shared" si="324"/>
        <v>5000</v>
      </c>
      <c r="EL140" s="56">
        <f t="shared" si="274"/>
        <v>5000</v>
      </c>
      <c r="EM140" s="56">
        <f t="shared" si="274"/>
        <v>5000</v>
      </c>
      <c r="EN140" s="56">
        <f t="shared" si="282"/>
        <v>5000</v>
      </c>
      <c r="EO140" s="56">
        <f t="shared" si="275"/>
        <v>5000</v>
      </c>
      <c r="EP140" s="56">
        <f t="shared" si="268"/>
        <v>5000</v>
      </c>
      <c r="EQ140" s="56">
        <f t="shared" si="283"/>
        <v>5000</v>
      </c>
      <c r="ER140" s="56">
        <f t="shared" si="283"/>
        <v>5000</v>
      </c>
      <c r="ES140" s="56">
        <f t="shared" si="283"/>
        <v>5000</v>
      </c>
      <c r="ET140" s="56">
        <f t="shared" si="292"/>
        <v>5000</v>
      </c>
      <c r="EU140" s="56">
        <f t="shared" si="292"/>
        <v>5000</v>
      </c>
      <c r="EV140" s="56">
        <f>BR</f>
        <v>5000</v>
      </c>
      <c r="EW140" s="56">
        <f t="shared" si="294"/>
        <v>36000</v>
      </c>
      <c r="EX140" s="56">
        <f t="shared" si="316"/>
        <v>36000</v>
      </c>
      <c r="EY140" s="56">
        <f t="shared" si="316"/>
        <v>36000</v>
      </c>
      <c r="EZ140" s="56">
        <f t="shared" si="316"/>
        <v>36000</v>
      </c>
      <c r="FA140" s="56"/>
      <c r="FB140" s="56"/>
      <c r="FC140" s="56"/>
      <c r="FD140" s="56"/>
      <c r="FE140" s="56"/>
      <c r="FF140" s="56"/>
      <c r="FG140" s="56"/>
      <c r="FH140" s="56"/>
      <c r="FI140" s="56"/>
      <c r="FJ140" s="56">
        <f>ML</f>
        <v>23000</v>
      </c>
      <c r="FK140" s="56">
        <f t="shared" si="295"/>
        <v>23000</v>
      </c>
      <c r="FL140" s="56">
        <f t="shared" si="295"/>
        <v>23000</v>
      </c>
      <c r="FM140" s="56">
        <f t="shared" si="295"/>
        <v>23000</v>
      </c>
      <c r="FN140" s="56">
        <f t="shared" si="295"/>
        <v>23000</v>
      </c>
      <c r="FO140" s="56">
        <f t="shared" si="295"/>
        <v>23000</v>
      </c>
      <c r="FP140" s="56">
        <f t="shared" si="295"/>
        <v>23000</v>
      </c>
      <c r="FQ140" s="56">
        <f t="shared" si="302"/>
        <v>23000</v>
      </c>
      <c r="FR140" s="56">
        <f t="shared" si="302"/>
        <v>23000</v>
      </c>
      <c r="FS140" s="56">
        <f t="shared" si="302"/>
        <v>23000</v>
      </c>
      <c r="FT140" s="56">
        <f t="shared" si="296"/>
        <v>23000</v>
      </c>
      <c r="FU140" s="56">
        <f t="shared" si="288"/>
        <v>23000</v>
      </c>
      <c r="FV140" s="56">
        <f t="shared" si="288"/>
        <v>23000</v>
      </c>
      <c r="FW140" s="56">
        <f t="shared" si="288"/>
        <v>23000</v>
      </c>
      <c r="FX140" s="56">
        <f t="shared" si="288"/>
        <v>23000</v>
      </c>
      <c r="FY140" s="56">
        <f t="shared" si="306"/>
        <v>23000</v>
      </c>
      <c r="FZ140" s="56">
        <f t="shared" si="306"/>
        <v>23000</v>
      </c>
      <c r="GA140" s="56">
        <f t="shared" si="310"/>
        <v>23000</v>
      </c>
      <c r="GB140" s="56">
        <f t="shared" si="288"/>
        <v>23000</v>
      </c>
      <c r="GC140" s="56">
        <f t="shared" si="319"/>
        <v>4000</v>
      </c>
      <c r="GD140" s="56">
        <f t="shared" si="319"/>
        <v>4000</v>
      </c>
      <c r="GE140" s="56">
        <f t="shared" si="319"/>
        <v>4000</v>
      </c>
      <c r="GF140" s="56">
        <f t="shared" si="319"/>
        <v>4000</v>
      </c>
      <c r="GG140" s="56">
        <f t="shared" ref="GG140:GG152" si="325">MN</f>
        <v>22000</v>
      </c>
      <c r="GH140" s="56">
        <f t="shared" ref="GG140:GO153" si="326">MN</f>
        <v>22000</v>
      </c>
      <c r="GI140" s="56">
        <f t="shared" si="311"/>
        <v>22000</v>
      </c>
      <c r="GJ140" s="56">
        <f t="shared" si="311"/>
        <v>22000</v>
      </c>
      <c r="GK140" s="56">
        <f t="shared" si="307"/>
        <v>22000</v>
      </c>
      <c r="GL140" s="56">
        <f t="shared" si="307"/>
        <v>22000</v>
      </c>
      <c r="GM140" s="56">
        <f t="shared" si="307"/>
        <v>22000</v>
      </c>
      <c r="GN140" s="56">
        <f t="shared" si="307"/>
        <v>22000</v>
      </c>
      <c r="GO140" s="56">
        <f>MN</f>
        <v>22000</v>
      </c>
      <c r="GP140" s="56"/>
      <c r="GQ140" s="56"/>
      <c r="GR140" s="56"/>
      <c r="GS140" s="56"/>
      <c r="GT140" s="56"/>
      <c r="GU140" s="56"/>
      <c r="GV140" s="56"/>
      <c r="GW140" s="56"/>
      <c r="GX140" s="56"/>
      <c r="GY140" s="56"/>
      <c r="GZ140" s="56"/>
      <c r="HA140" s="56"/>
      <c r="HB140" s="56"/>
      <c r="HC140" s="56"/>
      <c r="HD140" s="56"/>
      <c r="HE140" s="56"/>
      <c r="HF140" s="56"/>
      <c r="HG140" s="56"/>
      <c r="HH140" s="56"/>
      <c r="HI140" s="56"/>
      <c r="HJ140" s="56"/>
      <c r="HK140" s="56"/>
      <c r="HL140" s="56"/>
      <c r="HM140" s="56"/>
      <c r="HN140" s="56"/>
      <c r="HO140" s="56"/>
      <c r="HP140" s="56"/>
      <c r="HQ140" s="56"/>
      <c r="HR140" s="56"/>
      <c r="HS140" s="56"/>
      <c r="HT140" s="56"/>
      <c r="HU140" s="56"/>
      <c r="HV140" s="56"/>
      <c r="HW140" s="56"/>
      <c r="HX140" s="56"/>
      <c r="HY140" s="56"/>
    </row>
    <row r="141" spans="1:233" ht="1.5" customHeight="1">
      <c r="A141" s="56"/>
      <c r="B141" s="56"/>
      <c r="C141" s="56"/>
      <c r="D141" s="56"/>
      <c r="E141" s="56"/>
      <c r="F141" s="56"/>
      <c r="G141" s="56"/>
      <c r="H141" s="56"/>
      <c r="I141" s="56"/>
      <c r="J141" s="56"/>
      <c r="K141" s="56"/>
      <c r="L141" s="56"/>
      <c r="M141" s="56"/>
      <c r="N141" s="56"/>
      <c r="O141" s="56"/>
      <c r="P141" s="56"/>
      <c r="Q141" s="56"/>
      <c r="R141" s="56"/>
      <c r="S141" s="56"/>
      <c r="T141" s="56"/>
      <c r="U141" s="56"/>
      <c r="V141" s="56"/>
      <c r="W141" s="56"/>
      <c r="X141" s="56"/>
      <c r="Y141" s="56"/>
      <c r="Z141" s="56"/>
      <c r="AA141" s="56"/>
      <c r="AB141" s="56"/>
      <c r="AC141" s="56"/>
      <c r="AD141" s="56"/>
      <c r="AE141" s="56"/>
      <c r="AF141" s="56"/>
      <c r="AG141" s="56"/>
      <c r="AH141" s="56"/>
      <c r="AI141" s="56"/>
      <c r="AJ141" s="56"/>
      <c r="AK141" s="56">
        <f>RJ</f>
        <v>29000</v>
      </c>
      <c r="AL141" s="56">
        <f t="shared" si="201"/>
        <v>29000</v>
      </c>
      <c r="AM141" s="56">
        <f t="shared" si="201"/>
        <v>29000</v>
      </c>
      <c r="AN141" s="56">
        <f t="shared" si="201"/>
        <v>29000</v>
      </c>
      <c r="AO141" s="56">
        <f t="shared" si="308"/>
        <v>29000</v>
      </c>
      <c r="AP141" s="56">
        <f t="shared" si="308"/>
        <v>29000</v>
      </c>
      <c r="AQ141" s="56">
        <f t="shared" si="308"/>
        <v>29000</v>
      </c>
      <c r="AR141" s="56">
        <f t="shared" si="308"/>
        <v>29000</v>
      </c>
      <c r="AS141" s="56">
        <f t="shared" si="304"/>
        <v>29000</v>
      </c>
      <c r="AT141" s="56">
        <f t="shared" si="304"/>
        <v>29000</v>
      </c>
      <c r="AU141" s="56">
        <f t="shared" si="173"/>
        <v>29000</v>
      </c>
      <c r="AV141" s="56">
        <f t="shared" si="165"/>
        <v>29000</v>
      </c>
      <c r="AW141" s="56">
        <f t="shared" si="251"/>
        <v>29000</v>
      </c>
      <c r="AX141" s="56">
        <f t="shared" si="251"/>
        <v>29000</v>
      </c>
      <c r="AY141" s="56">
        <f t="shared" si="238"/>
        <v>29000</v>
      </c>
      <c r="AZ141" s="56">
        <f t="shared" si="238"/>
        <v>29000</v>
      </c>
      <c r="BA141" s="56">
        <f t="shared" si="299"/>
        <v>29000</v>
      </c>
      <c r="BB141" s="56">
        <f t="shared" si="284"/>
        <v>29000</v>
      </c>
      <c r="BC141" s="56">
        <f t="shared" si="271"/>
        <v>29000</v>
      </c>
      <c r="BD141" s="56">
        <f t="shared" si="244"/>
        <v>29000</v>
      </c>
      <c r="BE141" s="56">
        <f t="shared" si="239"/>
        <v>29000</v>
      </c>
      <c r="BF141" s="56">
        <f t="shared" si="290"/>
        <v>29000</v>
      </c>
      <c r="BG141" s="56">
        <f t="shared" si="290"/>
        <v>29000</v>
      </c>
      <c r="BH141" s="56">
        <f t="shared" si="290"/>
        <v>29000</v>
      </c>
      <c r="BI141" s="56">
        <f t="shared" si="290"/>
        <v>29000</v>
      </c>
      <c r="BJ141" s="56">
        <f t="shared" si="290"/>
        <v>29000</v>
      </c>
      <c r="BK141" s="56">
        <f t="shared" si="290"/>
        <v>29000</v>
      </c>
      <c r="BL141" s="56">
        <f t="shared" si="278"/>
        <v>29000</v>
      </c>
      <c r="BM141" s="56">
        <f t="shared" ref="BM141:BN149" si="327">RJ</f>
        <v>29000</v>
      </c>
      <c r="BN141" s="56">
        <f t="shared" si="327"/>
        <v>29000</v>
      </c>
      <c r="BO141" s="56">
        <f t="shared" si="221"/>
        <v>29000</v>
      </c>
      <c r="BP141" s="56">
        <f t="shared" si="221"/>
        <v>29000</v>
      </c>
      <c r="BQ141" s="56">
        <f t="shared" si="147"/>
        <v>29000</v>
      </c>
      <c r="BR141" s="56">
        <f t="shared" si="161"/>
        <v>29000</v>
      </c>
      <c r="BS141" s="56">
        <f t="shared" si="167"/>
        <v>29000</v>
      </c>
      <c r="BT141" s="56">
        <f t="shared" si="174"/>
        <v>29000</v>
      </c>
      <c r="BU141" s="56">
        <f t="shared" si="312"/>
        <v>29000</v>
      </c>
      <c r="BV141" s="56">
        <f t="shared" si="312"/>
        <v>29000</v>
      </c>
      <c r="BW141" s="56">
        <f t="shared" si="321"/>
        <v>29000</v>
      </c>
      <c r="BX141" s="56">
        <f t="shared" ref="BX141:BX142" si="328">MP</f>
        <v>20000</v>
      </c>
      <c r="BY141" s="56">
        <f>MP</f>
        <v>20000</v>
      </c>
      <c r="BZ141" s="56">
        <f t="shared" si="317"/>
        <v>20000</v>
      </c>
      <c r="CA141" s="56">
        <f t="shared" si="313"/>
        <v>20000</v>
      </c>
      <c r="CB141" s="56">
        <f t="shared" si="305"/>
        <v>20000</v>
      </c>
      <c r="CC141" s="56">
        <f t="shared" si="300"/>
        <v>20000</v>
      </c>
      <c r="CD141" s="56">
        <f t="shared" si="291"/>
        <v>20000</v>
      </c>
      <c r="CE141" s="56">
        <f t="shared" si="285"/>
        <v>20000</v>
      </c>
      <c r="CF141" s="56">
        <f t="shared" si="279"/>
        <v>20000</v>
      </c>
      <c r="CG141" s="56">
        <f t="shared" si="279"/>
        <v>20000</v>
      </c>
      <c r="CH141" s="56">
        <f t="shared" si="272"/>
        <v>20000</v>
      </c>
      <c r="CI141" s="56">
        <f t="shared" si="264"/>
        <v>20000</v>
      </c>
      <c r="CJ141" s="56">
        <f t="shared" si="260"/>
        <v>20000</v>
      </c>
      <c r="CK141" s="56">
        <f t="shared" si="322"/>
        <v>20000</v>
      </c>
      <c r="CL141" s="56">
        <f t="shared" si="322"/>
        <v>20000</v>
      </c>
      <c r="CM141" s="56">
        <f t="shared" si="323"/>
        <v>35000</v>
      </c>
      <c r="CN141" s="56">
        <f>UP</f>
        <v>35000</v>
      </c>
      <c r="CO141" s="56">
        <f t="shared" si="314"/>
        <v>35000</v>
      </c>
      <c r="CP141" s="56">
        <f t="shared" si="245"/>
        <v>35000</v>
      </c>
      <c r="CQ141" s="56">
        <f t="shared" si="245"/>
        <v>35000</v>
      </c>
      <c r="CR141" s="56">
        <f t="shared" si="252"/>
        <v>35000</v>
      </c>
      <c r="CS141" s="56">
        <f t="shared" si="252"/>
        <v>35000</v>
      </c>
      <c r="CT141" s="56">
        <f t="shared" si="252"/>
        <v>35000</v>
      </c>
      <c r="CU141" s="56">
        <f t="shared" si="257"/>
        <v>35000</v>
      </c>
      <c r="CV141" s="56">
        <f t="shared" si="257"/>
        <v>35000</v>
      </c>
      <c r="CW141" s="56">
        <f t="shared" si="261"/>
        <v>35000</v>
      </c>
      <c r="CX141" s="56">
        <f t="shared" si="261"/>
        <v>35000</v>
      </c>
      <c r="CY141" s="56">
        <f t="shared" si="261"/>
        <v>35000</v>
      </c>
      <c r="CZ141" s="56">
        <f t="shared" si="166"/>
        <v>35000</v>
      </c>
      <c r="DA141" s="56">
        <f t="shared" si="171"/>
        <v>35000</v>
      </c>
      <c r="DB141" s="56">
        <f t="shared" si="280"/>
        <v>35000</v>
      </c>
      <c r="DC141" s="56">
        <f t="shared" si="280"/>
        <v>35000</v>
      </c>
      <c r="DD141" s="56">
        <f t="shared" si="301"/>
        <v>35000</v>
      </c>
      <c r="DE141" s="56">
        <f t="shared" si="301"/>
        <v>35000</v>
      </c>
      <c r="DF141" s="56">
        <f t="shared" si="195"/>
        <v>35000</v>
      </c>
      <c r="DG141" s="56">
        <f t="shared" si="199"/>
        <v>35000</v>
      </c>
      <c r="DH141" s="56">
        <f t="shared" si="199"/>
        <v>35000</v>
      </c>
      <c r="DI141" s="56">
        <f t="shared" si="199"/>
        <v>35000</v>
      </c>
      <c r="DJ141" s="56">
        <f t="shared" si="204"/>
        <v>35000</v>
      </c>
      <c r="DK141" s="56">
        <f t="shared" si="318"/>
        <v>35000</v>
      </c>
      <c r="DL141" s="56">
        <f t="shared" si="318"/>
        <v>35000</v>
      </c>
      <c r="DM141" s="56">
        <f t="shared" si="318"/>
        <v>35000</v>
      </c>
      <c r="DN141" s="56">
        <f t="shared" si="214"/>
        <v>35000</v>
      </c>
      <c r="DO141" s="56">
        <f t="shared" si="222"/>
        <v>35000</v>
      </c>
      <c r="DP141" s="56">
        <f t="shared" si="222"/>
        <v>35000</v>
      </c>
      <c r="DQ141" s="56">
        <f t="shared" si="222"/>
        <v>35000</v>
      </c>
      <c r="DR141" s="56">
        <f t="shared" si="215"/>
        <v>35000</v>
      </c>
      <c r="DS141" s="56">
        <f t="shared" si="215"/>
        <v>35000</v>
      </c>
      <c r="DT141" s="56">
        <f t="shared" si="223"/>
        <v>35000</v>
      </c>
      <c r="DU141" s="56">
        <f t="shared" si="229"/>
        <v>35000</v>
      </c>
      <c r="DV141" s="56">
        <f t="shared" si="286"/>
        <v>35000</v>
      </c>
      <c r="DW141" s="56">
        <f t="shared" ref="DU141:DY153" si="329">BR</f>
        <v>5000</v>
      </c>
      <c r="DX141" s="56">
        <f t="shared" si="329"/>
        <v>5000</v>
      </c>
      <c r="DY141" s="56">
        <f t="shared" si="329"/>
        <v>5000</v>
      </c>
      <c r="DZ141" s="56">
        <f t="shared" si="315"/>
        <v>5000</v>
      </c>
      <c r="EA141" s="56">
        <f t="shared" si="246"/>
        <v>5000</v>
      </c>
      <c r="EB141" s="56">
        <f t="shared" si="253"/>
        <v>5000</v>
      </c>
      <c r="EC141" s="56">
        <f t="shared" si="259"/>
        <v>5000</v>
      </c>
      <c r="ED141" s="56">
        <f t="shared" si="263"/>
        <v>5000</v>
      </c>
      <c r="EE141" s="56">
        <f t="shared" si="263"/>
        <v>5000</v>
      </c>
      <c r="EF141" s="56">
        <f t="shared" si="263"/>
        <v>5000</v>
      </c>
      <c r="EG141" s="56">
        <f t="shared" si="324"/>
        <v>5000</v>
      </c>
      <c r="EH141" s="56">
        <f t="shared" si="324"/>
        <v>5000</v>
      </c>
      <c r="EI141" s="56">
        <f t="shared" si="324"/>
        <v>5000</v>
      </c>
      <c r="EJ141" s="56">
        <f t="shared" si="324"/>
        <v>5000</v>
      </c>
      <c r="EK141" s="56">
        <f t="shared" si="324"/>
        <v>5000</v>
      </c>
      <c r="EL141" s="56">
        <f t="shared" si="274"/>
        <v>5000</v>
      </c>
      <c r="EM141" s="56">
        <f t="shared" si="274"/>
        <v>5000</v>
      </c>
      <c r="EN141" s="56">
        <f t="shared" si="282"/>
        <v>5000</v>
      </c>
      <c r="EO141" s="56">
        <f t="shared" si="275"/>
        <v>5000</v>
      </c>
      <c r="EP141" s="56">
        <f t="shared" si="268"/>
        <v>5000</v>
      </c>
      <c r="EQ141" s="56">
        <f t="shared" si="283"/>
        <v>5000</v>
      </c>
      <c r="ER141" s="56">
        <f t="shared" si="283"/>
        <v>5000</v>
      </c>
      <c r="ES141" s="56">
        <f t="shared" si="283"/>
        <v>5000</v>
      </c>
      <c r="ET141" s="56">
        <f t="shared" si="292"/>
        <v>5000</v>
      </c>
      <c r="EU141" s="56">
        <f t="shared" si="292"/>
        <v>5000</v>
      </c>
      <c r="EV141" s="56"/>
      <c r="EW141" s="56">
        <f t="shared" si="294"/>
        <v>36000</v>
      </c>
      <c r="EX141" s="56">
        <f t="shared" si="316"/>
        <v>36000</v>
      </c>
      <c r="EY141" s="56">
        <f t="shared" si="316"/>
        <v>36000</v>
      </c>
      <c r="EZ141" s="56">
        <f t="shared" ref="EZ141:FB143" si="330">WB</f>
        <v>36000</v>
      </c>
      <c r="FA141" s="56">
        <f t="shared" si="330"/>
        <v>36000</v>
      </c>
      <c r="FB141" s="56">
        <f t="shared" si="330"/>
        <v>36000</v>
      </c>
      <c r="FC141" s="56"/>
      <c r="FD141" s="56"/>
      <c r="FE141" s="56"/>
      <c r="FF141" s="56"/>
      <c r="FG141" s="56"/>
      <c r="FH141" s="56"/>
      <c r="FI141" s="56"/>
      <c r="FJ141" s="56">
        <f>ML</f>
        <v>23000</v>
      </c>
      <c r="FK141" s="56">
        <f t="shared" si="295"/>
        <v>23000</v>
      </c>
      <c r="FL141" s="56">
        <f t="shared" si="295"/>
        <v>23000</v>
      </c>
      <c r="FM141" s="56">
        <f t="shared" si="295"/>
        <v>23000</v>
      </c>
      <c r="FN141" s="56">
        <f t="shared" si="295"/>
        <v>23000</v>
      </c>
      <c r="FO141" s="56">
        <f t="shared" si="295"/>
        <v>23000</v>
      </c>
      <c r="FP141" s="56">
        <f t="shared" si="295"/>
        <v>23000</v>
      </c>
      <c r="FQ141" s="56">
        <f t="shared" si="302"/>
        <v>23000</v>
      </c>
      <c r="FR141" s="56">
        <f t="shared" si="302"/>
        <v>23000</v>
      </c>
      <c r="FS141" s="56">
        <f t="shared" si="302"/>
        <v>23000</v>
      </c>
      <c r="FT141" s="56">
        <f t="shared" si="296"/>
        <v>23000</v>
      </c>
      <c r="FU141" s="56">
        <f t="shared" si="288"/>
        <v>23000</v>
      </c>
      <c r="FV141" s="56">
        <f t="shared" si="288"/>
        <v>23000</v>
      </c>
      <c r="FW141" s="56">
        <f t="shared" si="288"/>
        <v>23000</v>
      </c>
      <c r="FX141" s="56">
        <f t="shared" si="288"/>
        <v>23000</v>
      </c>
      <c r="FY141" s="56">
        <f t="shared" si="306"/>
        <v>23000</v>
      </c>
      <c r="FZ141" s="56">
        <f t="shared" si="306"/>
        <v>23000</v>
      </c>
      <c r="GA141" s="56">
        <f t="shared" si="310"/>
        <v>23000</v>
      </c>
      <c r="GB141" s="56">
        <f t="shared" si="288"/>
        <v>23000</v>
      </c>
      <c r="GC141" s="56">
        <f t="shared" si="319"/>
        <v>4000</v>
      </c>
      <c r="GD141" s="56">
        <f t="shared" si="319"/>
        <v>4000</v>
      </c>
      <c r="GE141" s="56">
        <f t="shared" si="319"/>
        <v>4000</v>
      </c>
      <c r="GF141" s="56">
        <f t="shared" si="319"/>
        <v>4000</v>
      </c>
      <c r="GG141" s="56">
        <f t="shared" si="325"/>
        <v>22000</v>
      </c>
      <c r="GH141" s="56">
        <f t="shared" si="326"/>
        <v>22000</v>
      </c>
      <c r="GI141" s="56">
        <f t="shared" si="311"/>
        <v>22000</v>
      </c>
      <c r="GJ141" s="56">
        <f t="shared" si="311"/>
        <v>22000</v>
      </c>
      <c r="GK141" s="56">
        <f t="shared" si="307"/>
        <v>22000</v>
      </c>
      <c r="GL141" s="56">
        <f t="shared" si="307"/>
        <v>22000</v>
      </c>
      <c r="GM141" s="56">
        <f t="shared" si="307"/>
        <v>22000</v>
      </c>
      <c r="GN141" s="56">
        <f t="shared" si="307"/>
        <v>22000</v>
      </c>
      <c r="GO141" s="56">
        <f>MN</f>
        <v>22000</v>
      </c>
      <c r="GP141" s="56"/>
      <c r="GQ141" s="56"/>
      <c r="GR141" s="56"/>
      <c r="GS141" s="56"/>
      <c r="GT141" s="56"/>
      <c r="GU141" s="56"/>
      <c r="GV141" s="56"/>
      <c r="GW141" s="56"/>
      <c r="GX141" s="56"/>
      <c r="GY141" s="56"/>
      <c r="GZ141" s="56"/>
      <c r="HA141" s="56"/>
      <c r="HB141" s="56"/>
      <c r="HC141" s="56"/>
      <c r="HD141" s="56"/>
      <c r="HE141" s="56"/>
      <c r="HF141" s="56"/>
      <c r="HG141" s="56"/>
      <c r="HH141" s="56"/>
      <c r="HI141" s="56"/>
      <c r="HJ141" s="56"/>
      <c r="HK141" s="56"/>
      <c r="HL141" s="56"/>
      <c r="HM141" s="56"/>
      <c r="HN141" s="56"/>
      <c r="HO141" s="56"/>
      <c r="HP141" s="56"/>
      <c r="HQ141" s="56"/>
      <c r="HR141" s="56"/>
      <c r="HS141" s="56"/>
      <c r="HT141" s="56"/>
      <c r="HU141" s="56"/>
      <c r="HV141" s="56"/>
      <c r="HW141" s="56"/>
      <c r="HX141" s="56"/>
      <c r="HY141" s="56"/>
    </row>
    <row r="142" spans="1:233" ht="1.5" customHeight="1">
      <c r="A142" s="56"/>
      <c r="B142" s="56"/>
      <c r="C142" s="56"/>
      <c r="D142" s="56"/>
      <c r="E142" s="56"/>
      <c r="F142" s="56"/>
      <c r="G142" s="56"/>
      <c r="H142" s="56"/>
      <c r="I142" s="56"/>
      <c r="J142" s="56"/>
      <c r="K142" s="56"/>
      <c r="L142" s="56"/>
      <c r="M142" s="56"/>
      <c r="N142" s="56"/>
      <c r="O142" s="56"/>
      <c r="P142" s="56"/>
      <c r="Q142" s="56"/>
      <c r="R142" s="56"/>
      <c r="S142" s="56"/>
      <c r="T142" s="56"/>
      <c r="U142" s="56"/>
      <c r="V142" s="56"/>
      <c r="W142" s="56"/>
      <c r="X142" s="56"/>
      <c r="Y142" s="56"/>
      <c r="Z142" s="56"/>
      <c r="AA142" s="56"/>
      <c r="AB142" s="56"/>
      <c r="AC142" s="56"/>
      <c r="AD142" s="56"/>
      <c r="AE142" s="56"/>
      <c r="AF142" s="56"/>
      <c r="AG142" s="56"/>
      <c r="AH142" s="56"/>
      <c r="AI142" s="56"/>
      <c r="AJ142" s="56"/>
      <c r="AK142" s="56">
        <f>RJ</f>
        <v>29000</v>
      </c>
      <c r="AL142" s="56">
        <f t="shared" si="201"/>
        <v>29000</v>
      </c>
      <c r="AM142" s="56">
        <f t="shared" si="201"/>
        <v>29000</v>
      </c>
      <c r="AN142" s="56">
        <f t="shared" si="201"/>
        <v>29000</v>
      </c>
      <c r="AO142" s="56">
        <f t="shared" si="308"/>
        <v>29000</v>
      </c>
      <c r="AP142" s="56">
        <f t="shared" si="308"/>
        <v>29000</v>
      </c>
      <c r="AQ142" s="56">
        <f t="shared" si="308"/>
        <v>29000</v>
      </c>
      <c r="AR142" s="56">
        <f t="shared" si="308"/>
        <v>29000</v>
      </c>
      <c r="AS142" s="56">
        <f t="shared" si="304"/>
        <v>29000</v>
      </c>
      <c r="AT142" s="56">
        <f t="shared" si="304"/>
        <v>29000</v>
      </c>
      <c r="AU142" s="56">
        <f t="shared" si="173"/>
        <v>29000</v>
      </c>
      <c r="AV142" s="56">
        <f t="shared" si="165"/>
        <v>29000</v>
      </c>
      <c r="AW142" s="56">
        <f t="shared" si="251"/>
        <v>29000</v>
      </c>
      <c r="AX142" s="56">
        <f t="shared" si="251"/>
        <v>29000</v>
      </c>
      <c r="AY142" s="56">
        <f t="shared" si="238"/>
        <v>29000</v>
      </c>
      <c r="AZ142" s="56">
        <f t="shared" si="238"/>
        <v>29000</v>
      </c>
      <c r="BA142" s="56">
        <f t="shared" si="299"/>
        <v>29000</v>
      </c>
      <c r="BB142" s="56">
        <f t="shared" si="284"/>
        <v>29000</v>
      </c>
      <c r="BC142" s="56">
        <f t="shared" si="271"/>
        <v>29000</v>
      </c>
      <c r="BD142" s="56">
        <f t="shared" si="244"/>
        <v>29000</v>
      </c>
      <c r="BE142" s="56">
        <f t="shared" si="239"/>
        <v>29000</v>
      </c>
      <c r="BF142" s="56">
        <f t="shared" si="290"/>
        <v>29000</v>
      </c>
      <c r="BG142" s="56">
        <f t="shared" si="290"/>
        <v>29000</v>
      </c>
      <c r="BH142" s="56">
        <f t="shared" si="290"/>
        <v>29000</v>
      </c>
      <c r="BI142" s="56">
        <f t="shared" si="290"/>
        <v>29000</v>
      </c>
      <c r="BJ142" s="56">
        <f t="shared" si="290"/>
        <v>29000</v>
      </c>
      <c r="BK142" s="56">
        <f t="shared" si="290"/>
        <v>29000</v>
      </c>
      <c r="BL142" s="56">
        <f t="shared" si="278"/>
        <v>29000</v>
      </c>
      <c r="BM142" s="56">
        <f t="shared" si="327"/>
        <v>29000</v>
      </c>
      <c r="BN142" s="56">
        <f t="shared" si="327"/>
        <v>29000</v>
      </c>
      <c r="BO142" s="56">
        <f t="shared" ref="BO142:BP148" si="331">RJ</f>
        <v>29000</v>
      </c>
      <c r="BP142" s="56">
        <f t="shared" si="331"/>
        <v>29000</v>
      </c>
      <c r="BQ142" s="56">
        <f t="shared" si="147"/>
        <v>29000</v>
      </c>
      <c r="BR142" s="56">
        <f t="shared" si="161"/>
        <v>29000</v>
      </c>
      <c r="BS142" s="56">
        <f t="shared" si="167"/>
        <v>29000</v>
      </c>
      <c r="BT142" s="56">
        <f t="shared" si="174"/>
        <v>29000</v>
      </c>
      <c r="BU142" s="56">
        <f t="shared" si="312"/>
        <v>29000</v>
      </c>
      <c r="BV142" s="56">
        <f t="shared" si="312"/>
        <v>29000</v>
      </c>
      <c r="BW142" s="56">
        <f t="shared" si="321"/>
        <v>29000</v>
      </c>
      <c r="BX142" s="56">
        <f t="shared" si="328"/>
        <v>20000</v>
      </c>
      <c r="BY142" s="56">
        <f>MP</f>
        <v>20000</v>
      </c>
      <c r="BZ142" s="56">
        <f t="shared" si="317"/>
        <v>20000</v>
      </c>
      <c r="CA142" s="56">
        <f t="shared" si="313"/>
        <v>20000</v>
      </c>
      <c r="CB142" s="56">
        <f t="shared" si="305"/>
        <v>20000</v>
      </c>
      <c r="CC142" s="56">
        <f t="shared" si="300"/>
        <v>20000</v>
      </c>
      <c r="CD142" s="56">
        <f t="shared" si="291"/>
        <v>20000</v>
      </c>
      <c r="CE142" s="56">
        <f t="shared" si="285"/>
        <v>20000</v>
      </c>
      <c r="CF142" s="56">
        <f t="shared" si="279"/>
        <v>20000</v>
      </c>
      <c r="CG142" s="56">
        <f t="shared" si="279"/>
        <v>20000</v>
      </c>
      <c r="CH142" s="56">
        <f t="shared" si="272"/>
        <v>20000</v>
      </c>
      <c r="CI142" s="56">
        <f t="shared" si="264"/>
        <v>20000</v>
      </c>
      <c r="CJ142" s="56">
        <f t="shared" si="260"/>
        <v>20000</v>
      </c>
      <c r="CK142" s="56">
        <f t="shared" si="322"/>
        <v>20000</v>
      </c>
      <c r="CL142" s="56">
        <f t="shared" si="322"/>
        <v>20000</v>
      </c>
      <c r="CM142" s="56">
        <f t="shared" si="323"/>
        <v>35000</v>
      </c>
      <c r="CN142" s="56">
        <f>UP</f>
        <v>35000</v>
      </c>
      <c r="CO142" s="56">
        <f t="shared" si="314"/>
        <v>35000</v>
      </c>
      <c r="CP142" s="56">
        <f t="shared" si="245"/>
        <v>35000</v>
      </c>
      <c r="CQ142" s="56">
        <f t="shared" si="245"/>
        <v>35000</v>
      </c>
      <c r="CR142" s="56">
        <f t="shared" si="252"/>
        <v>35000</v>
      </c>
      <c r="CS142" s="56">
        <f t="shared" si="252"/>
        <v>35000</v>
      </c>
      <c r="CT142" s="56">
        <f t="shared" si="252"/>
        <v>35000</v>
      </c>
      <c r="CU142" s="56">
        <f t="shared" si="257"/>
        <v>35000</v>
      </c>
      <c r="CV142" s="56">
        <f t="shared" si="257"/>
        <v>35000</v>
      </c>
      <c r="CW142" s="56">
        <f t="shared" si="261"/>
        <v>35000</v>
      </c>
      <c r="CX142" s="56">
        <f t="shared" si="261"/>
        <v>35000</v>
      </c>
      <c r="CY142" s="56">
        <f t="shared" si="261"/>
        <v>35000</v>
      </c>
      <c r="CZ142" s="56">
        <f t="shared" si="166"/>
        <v>35000</v>
      </c>
      <c r="DA142" s="56">
        <f t="shared" si="171"/>
        <v>35000</v>
      </c>
      <c r="DB142" s="56">
        <f t="shared" si="280"/>
        <v>35000</v>
      </c>
      <c r="DC142" s="56">
        <f t="shared" si="280"/>
        <v>35000</v>
      </c>
      <c r="DD142" s="56">
        <f t="shared" si="301"/>
        <v>35000</v>
      </c>
      <c r="DE142" s="56">
        <f t="shared" si="301"/>
        <v>35000</v>
      </c>
      <c r="DF142" s="56">
        <f t="shared" si="195"/>
        <v>35000</v>
      </c>
      <c r="DG142" s="56">
        <f t="shared" si="199"/>
        <v>35000</v>
      </c>
      <c r="DH142" s="56">
        <f t="shared" si="199"/>
        <v>35000</v>
      </c>
      <c r="DI142" s="56">
        <f t="shared" si="199"/>
        <v>35000</v>
      </c>
      <c r="DJ142" s="56">
        <f t="shared" si="204"/>
        <v>35000</v>
      </c>
      <c r="DK142" s="56">
        <f t="shared" si="318"/>
        <v>35000</v>
      </c>
      <c r="DL142" s="56">
        <f t="shared" si="318"/>
        <v>35000</v>
      </c>
      <c r="DM142" s="56">
        <f t="shared" si="318"/>
        <v>35000</v>
      </c>
      <c r="DN142" s="56">
        <f t="shared" si="214"/>
        <v>35000</v>
      </c>
      <c r="DO142" s="56">
        <f t="shared" ref="DO142:DS160" si="332">UP</f>
        <v>35000</v>
      </c>
      <c r="DP142" s="56">
        <f t="shared" si="332"/>
        <v>35000</v>
      </c>
      <c r="DQ142" s="56">
        <f t="shared" si="332"/>
        <v>35000</v>
      </c>
      <c r="DR142" s="56">
        <f t="shared" si="215"/>
        <v>35000</v>
      </c>
      <c r="DS142" s="56">
        <f t="shared" si="215"/>
        <v>35000</v>
      </c>
      <c r="DT142" s="56">
        <f t="shared" si="223"/>
        <v>35000</v>
      </c>
      <c r="DU142" s="56">
        <f t="shared" si="229"/>
        <v>35000</v>
      </c>
      <c r="DV142" s="56">
        <f t="shared" ref="DV142:DV151" si="333">BR</f>
        <v>5000</v>
      </c>
      <c r="DW142" s="56">
        <f t="shared" si="329"/>
        <v>5000</v>
      </c>
      <c r="DX142" s="56">
        <f t="shared" si="329"/>
        <v>5000</v>
      </c>
      <c r="DY142" s="56">
        <f t="shared" si="329"/>
        <v>5000</v>
      </c>
      <c r="DZ142" s="56">
        <f t="shared" si="315"/>
        <v>5000</v>
      </c>
      <c r="EA142" s="56">
        <f t="shared" si="246"/>
        <v>5000</v>
      </c>
      <c r="EB142" s="56">
        <f t="shared" si="253"/>
        <v>5000</v>
      </c>
      <c r="EC142" s="56">
        <f t="shared" si="259"/>
        <v>5000</v>
      </c>
      <c r="ED142" s="56">
        <f t="shared" si="263"/>
        <v>5000</v>
      </c>
      <c r="EE142" s="56">
        <f t="shared" si="263"/>
        <v>5000</v>
      </c>
      <c r="EF142" s="56">
        <f t="shared" si="263"/>
        <v>5000</v>
      </c>
      <c r="EG142" s="56">
        <f t="shared" si="324"/>
        <v>5000</v>
      </c>
      <c r="EH142" s="56">
        <f t="shared" si="324"/>
        <v>5000</v>
      </c>
      <c r="EI142" s="56">
        <f t="shared" si="324"/>
        <v>5000</v>
      </c>
      <c r="EJ142" s="56">
        <f t="shared" si="324"/>
        <v>5000</v>
      </c>
      <c r="EK142" s="56">
        <f t="shared" si="324"/>
        <v>5000</v>
      </c>
      <c r="EL142" s="56">
        <f t="shared" si="274"/>
        <v>5000</v>
      </c>
      <c r="EM142" s="56">
        <f t="shared" si="274"/>
        <v>5000</v>
      </c>
      <c r="EN142" s="56">
        <f t="shared" si="282"/>
        <v>5000</v>
      </c>
      <c r="EO142" s="56">
        <f t="shared" si="275"/>
        <v>5000</v>
      </c>
      <c r="EP142" s="56">
        <f t="shared" si="268"/>
        <v>5000</v>
      </c>
      <c r="EQ142" s="56">
        <f t="shared" si="283"/>
        <v>5000</v>
      </c>
      <c r="ER142" s="56">
        <f t="shared" si="283"/>
        <v>5000</v>
      </c>
      <c r="ES142" s="56">
        <f t="shared" si="283"/>
        <v>5000</v>
      </c>
      <c r="ET142" s="56">
        <f t="shared" si="292"/>
        <v>5000</v>
      </c>
      <c r="EU142" s="56">
        <f t="shared" si="292"/>
        <v>5000</v>
      </c>
      <c r="EV142" s="56">
        <f>WB</f>
        <v>36000</v>
      </c>
      <c r="EW142" s="56">
        <f t="shared" si="294"/>
        <v>36000</v>
      </c>
      <c r="EX142" s="56">
        <f t="shared" si="316"/>
        <v>36000</v>
      </c>
      <c r="EY142" s="56">
        <f t="shared" si="316"/>
        <v>36000</v>
      </c>
      <c r="EZ142" s="56">
        <f t="shared" si="330"/>
        <v>36000</v>
      </c>
      <c r="FA142" s="56">
        <f t="shared" si="330"/>
        <v>36000</v>
      </c>
      <c r="FB142" s="56">
        <f t="shared" si="330"/>
        <v>36000</v>
      </c>
      <c r="FC142" s="56"/>
      <c r="FD142" s="56"/>
      <c r="FE142" s="56"/>
      <c r="FF142" s="56"/>
      <c r="FG142" s="56"/>
      <c r="FH142" s="56"/>
      <c r="FI142" s="56"/>
      <c r="FJ142" s="56"/>
      <c r="FK142" s="56">
        <f t="shared" si="295"/>
        <v>23000</v>
      </c>
      <c r="FL142" s="56">
        <f t="shared" si="295"/>
        <v>23000</v>
      </c>
      <c r="FM142" s="56">
        <f t="shared" si="295"/>
        <v>23000</v>
      </c>
      <c r="FN142" s="56">
        <f t="shared" si="295"/>
        <v>23000</v>
      </c>
      <c r="FO142" s="56">
        <f t="shared" si="295"/>
        <v>23000</v>
      </c>
      <c r="FP142" s="56">
        <f t="shared" si="295"/>
        <v>23000</v>
      </c>
      <c r="FQ142" s="56">
        <f t="shared" si="295"/>
        <v>23000</v>
      </c>
      <c r="FR142" s="56">
        <f t="shared" si="295"/>
        <v>23000</v>
      </c>
      <c r="FS142" s="56">
        <f t="shared" si="288"/>
        <v>23000</v>
      </c>
      <c r="FT142" s="56">
        <f t="shared" si="288"/>
        <v>23000</v>
      </c>
      <c r="FU142" s="56">
        <f t="shared" si="288"/>
        <v>23000</v>
      </c>
      <c r="FV142" s="56">
        <f t="shared" si="288"/>
        <v>23000</v>
      </c>
      <c r="FW142" s="56">
        <f t="shared" si="288"/>
        <v>23000</v>
      </c>
      <c r="FX142" s="56">
        <f t="shared" si="288"/>
        <v>23000</v>
      </c>
      <c r="FY142" s="56">
        <f t="shared" si="288"/>
        <v>23000</v>
      </c>
      <c r="FZ142" s="56">
        <f t="shared" si="288"/>
        <v>23000</v>
      </c>
      <c r="GA142" s="56">
        <f t="shared" si="288"/>
        <v>23000</v>
      </c>
      <c r="GB142" s="56">
        <f t="shared" ref="GB142:GB151" si="334">AS</f>
        <v>4000</v>
      </c>
      <c r="GC142" s="56">
        <f t="shared" si="319"/>
        <v>4000</v>
      </c>
      <c r="GD142" s="56">
        <f t="shared" si="319"/>
        <v>4000</v>
      </c>
      <c r="GE142" s="56">
        <f t="shared" si="319"/>
        <v>4000</v>
      </c>
      <c r="GF142" s="56">
        <f t="shared" si="319"/>
        <v>4000</v>
      </c>
      <c r="GG142" s="56">
        <f t="shared" si="325"/>
        <v>22000</v>
      </c>
      <c r="GH142" s="56">
        <f t="shared" si="326"/>
        <v>22000</v>
      </c>
      <c r="GI142" s="56">
        <f t="shared" si="311"/>
        <v>22000</v>
      </c>
      <c r="GJ142" s="56">
        <f t="shared" si="311"/>
        <v>22000</v>
      </c>
      <c r="GK142" s="56">
        <f t="shared" si="307"/>
        <v>22000</v>
      </c>
      <c r="GL142" s="56">
        <f t="shared" si="307"/>
        <v>22000</v>
      </c>
      <c r="GM142" s="56">
        <f t="shared" si="307"/>
        <v>22000</v>
      </c>
      <c r="GN142" s="56">
        <f t="shared" si="307"/>
        <v>22000</v>
      </c>
      <c r="GO142" s="56">
        <f>MN</f>
        <v>22000</v>
      </c>
      <c r="GP142" s="56"/>
      <c r="GQ142" s="56"/>
      <c r="GR142" s="56"/>
      <c r="GS142" s="56"/>
      <c r="GT142" s="56"/>
      <c r="GU142" s="56"/>
      <c r="GV142" s="56"/>
      <c r="GW142" s="56"/>
      <c r="GX142" s="56"/>
      <c r="GY142" s="56"/>
      <c r="GZ142" s="56"/>
      <c r="HA142" s="56"/>
      <c r="HB142" s="56"/>
      <c r="HC142" s="56"/>
      <c r="HD142" s="56"/>
      <c r="HE142" s="56"/>
      <c r="HF142" s="56"/>
      <c r="HG142" s="56"/>
      <c r="HH142" s="56"/>
      <c r="HI142" s="56"/>
      <c r="HJ142" s="56"/>
      <c r="HK142" s="56"/>
      <c r="HL142" s="56"/>
      <c r="HM142" s="56"/>
      <c r="HN142" s="56"/>
      <c r="HO142" s="56"/>
      <c r="HP142" s="56"/>
      <c r="HQ142" s="56"/>
      <c r="HR142" s="56"/>
      <c r="HS142" s="56"/>
      <c r="HT142" s="56"/>
      <c r="HU142" s="56"/>
      <c r="HV142" s="56"/>
      <c r="HW142" s="56"/>
      <c r="HX142" s="56"/>
      <c r="HY142" s="56"/>
    </row>
    <row r="143" spans="1:233" ht="1.5" customHeight="1">
      <c r="A143" s="56"/>
      <c r="B143" s="56"/>
      <c r="C143" s="56"/>
      <c r="D143" s="56"/>
      <c r="E143" s="56"/>
      <c r="F143" s="56"/>
      <c r="G143" s="56"/>
      <c r="H143" s="56"/>
      <c r="I143" s="56"/>
      <c r="J143" s="56"/>
      <c r="K143" s="56"/>
      <c r="L143" s="56"/>
      <c r="M143" s="56"/>
      <c r="N143" s="56"/>
      <c r="O143" s="56"/>
      <c r="P143" s="56"/>
      <c r="Q143" s="56"/>
      <c r="R143" s="56"/>
      <c r="S143" s="56"/>
      <c r="T143" s="56"/>
      <c r="U143" s="56"/>
      <c r="V143" s="56"/>
      <c r="W143" s="56"/>
      <c r="X143" s="56"/>
      <c r="Y143" s="56"/>
      <c r="Z143" s="56"/>
      <c r="AA143" s="56"/>
      <c r="AB143" s="56"/>
      <c r="AC143" s="56"/>
      <c r="AD143" s="56"/>
      <c r="AE143" s="56"/>
      <c r="AF143" s="56"/>
      <c r="AG143" s="56"/>
      <c r="AH143" s="56"/>
      <c r="AI143" s="56"/>
      <c r="AJ143" s="56"/>
      <c r="AK143" s="56">
        <f>RJ</f>
        <v>29000</v>
      </c>
      <c r="AL143" s="56">
        <f t="shared" si="201"/>
        <v>29000</v>
      </c>
      <c r="AM143" s="56">
        <f t="shared" si="201"/>
        <v>29000</v>
      </c>
      <c r="AN143" s="56">
        <f t="shared" si="201"/>
        <v>29000</v>
      </c>
      <c r="AO143" s="56">
        <f t="shared" si="308"/>
        <v>29000</v>
      </c>
      <c r="AP143" s="56">
        <f t="shared" si="308"/>
        <v>29000</v>
      </c>
      <c r="AQ143" s="56">
        <f t="shared" si="308"/>
        <v>29000</v>
      </c>
      <c r="AR143" s="56">
        <f t="shared" si="308"/>
        <v>29000</v>
      </c>
      <c r="AS143" s="56">
        <f t="shared" si="304"/>
        <v>29000</v>
      </c>
      <c r="AT143" s="56">
        <f t="shared" si="304"/>
        <v>29000</v>
      </c>
      <c r="AU143" s="56">
        <f t="shared" si="173"/>
        <v>29000</v>
      </c>
      <c r="AV143" s="56">
        <f t="shared" si="165"/>
        <v>29000</v>
      </c>
      <c r="AW143" s="56">
        <f t="shared" si="251"/>
        <v>29000</v>
      </c>
      <c r="AX143" s="56">
        <f t="shared" si="251"/>
        <v>29000</v>
      </c>
      <c r="AY143" s="56">
        <f t="shared" si="238"/>
        <v>29000</v>
      </c>
      <c r="AZ143" s="56">
        <f t="shared" si="238"/>
        <v>29000</v>
      </c>
      <c r="BA143" s="56">
        <f t="shared" si="299"/>
        <v>29000</v>
      </c>
      <c r="BB143" s="56">
        <f t="shared" si="284"/>
        <v>29000</v>
      </c>
      <c r="BC143" s="56">
        <f t="shared" si="271"/>
        <v>29000</v>
      </c>
      <c r="BD143" s="56">
        <f t="shared" si="244"/>
        <v>29000</v>
      </c>
      <c r="BE143" s="56">
        <f t="shared" si="239"/>
        <v>29000</v>
      </c>
      <c r="BF143" s="56">
        <f t="shared" si="290"/>
        <v>29000</v>
      </c>
      <c r="BG143" s="56">
        <f t="shared" si="290"/>
        <v>29000</v>
      </c>
      <c r="BH143" s="56">
        <f t="shared" si="290"/>
        <v>29000</v>
      </c>
      <c r="BI143" s="56">
        <f t="shared" si="290"/>
        <v>29000</v>
      </c>
      <c r="BJ143" s="56">
        <f t="shared" si="290"/>
        <v>29000</v>
      </c>
      <c r="BK143" s="56">
        <f t="shared" si="290"/>
        <v>29000</v>
      </c>
      <c r="BL143" s="56">
        <f t="shared" si="278"/>
        <v>29000</v>
      </c>
      <c r="BM143" s="56">
        <f t="shared" si="327"/>
        <v>29000</v>
      </c>
      <c r="BN143" s="56">
        <f t="shared" si="327"/>
        <v>29000</v>
      </c>
      <c r="BO143" s="56">
        <f t="shared" si="331"/>
        <v>29000</v>
      </c>
      <c r="BP143" s="56">
        <f t="shared" si="331"/>
        <v>29000</v>
      </c>
      <c r="BQ143" s="56">
        <f t="shared" si="147"/>
        <v>29000</v>
      </c>
      <c r="BR143" s="56">
        <f t="shared" si="161"/>
        <v>29000</v>
      </c>
      <c r="BS143" s="56">
        <f t="shared" si="167"/>
        <v>29000</v>
      </c>
      <c r="BT143" s="56">
        <f t="shared" si="174"/>
        <v>29000</v>
      </c>
      <c r="BU143" s="56">
        <f t="shared" si="312"/>
        <v>29000</v>
      </c>
      <c r="BV143" s="56">
        <f t="shared" si="312"/>
        <v>29000</v>
      </c>
      <c r="BW143" s="56">
        <f t="shared" si="321"/>
        <v>29000</v>
      </c>
      <c r="BX143" s="56">
        <f t="shared" ref="BX143" si="335">MP</f>
        <v>20000</v>
      </c>
      <c r="BY143" s="56">
        <f>MP</f>
        <v>20000</v>
      </c>
      <c r="BZ143" s="56">
        <f t="shared" si="317"/>
        <v>20000</v>
      </c>
      <c r="CA143" s="56">
        <f t="shared" si="313"/>
        <v>20000</v>
      </c>
      <c r="CB143" s="56">
        <f t="shared" si="305"/>
        <v>20000</v>
      </c>
      <c r="CC143" s="56">
        <f t="shared" si="300"/>
        <v>20000</v>
      </c>
      <c r="CD143" s="56">
        <f t="shared" si="291"/>
        <v>20000</v>
      </c>
      <c r="CE143" s="56">
        <f t="shared" si="285"/>
        <v>20000</v>
      </c>
      <c r="CF143" s="56">
        <f t="shared" si="279"/>
        <v>20000</v>
      </c>
      <c r="CG143" s="56">
        <f t="shared" si="279"/>
        <v>20000</v>
      </c>
      <c r="CH143" s="56">
        <f t="shared" si="272"/>
        <v>20000</v>
      </c>
      <c r="CI143" s="56">
        <f t="shared" si="264"/>
        <v>20000</v>
      </c>
      <c r="CJ143" s="56">
        <f t="shared" si="260"/>
        <v>20000</v>
      </c>
      <c r="CK143" s="56"/>
      <c r="CL143" s="56">
        <f t="shared" ref="CJ143:CN157" si="336">UP</f>
        <v>35000</v>
      </c>
      <c r="CM143" s="56">
        <f>UP</f>
        <v>35000</v>
      </c>
      <c r="CN143" s="56">
        <f>UP</f>
        <v>35000</v>
      </c>
      <c r="CO143" s="56">
        <f t="shared" si="314"/>
        <v>35000</v>
      </c>
      <c r="CP143" s="56">
        <f t="shared" si="245"/>
        <v>35000</v>
      </c>
      <c r="CQ143" s="56">
        <f t="shared" si="245"/>
        <v>35000</v>
      </c>
      <c r="CR143" s="56">
        <f t="shared" si="252"/>
        <v>35000</v>
      </c>
      <c r="CS143" s="56">
        <f t="shared" si="252"/>
        <v>35000</v>
      </c>
      <c r="CT143" s="56">
        <f t="shared" si="252"/>
        <v>35000</v>
      </c>
      <c r="CU143" s="56">
        <f t="shared" si="257"/>
        <v>35000</v>
      </c>
      <c r="CV143" s="56">
        <f t="shared" si="257"/>
        <v>35000</v>
      </c>
      <c r="CW143" s="56">
        <f t="shared" si="261"/>
        <v>35000</v>
      </c>
      <c r="CX143" s="56">
        <f t="shared" si="261"/>
        <v>35000</v>
      </c>
      <c r="CY143" s="56">
        <f t="shared" si="261"/>
        <v>35000</v>
      </c>
      <c r="CZ143" s="56">
        <f t="shared" si="166"/>
        <v>35000</v>
      </c>
      <c r="DA143" s="56">
        <f t="shared" si="171"/>
        <v>35000</v>
      </c>
      <c r="DB143" s="56">
        <f t="shared" si="280"/>
        <v>35000</v>
      </c>
      <c r="DC143" s="56">
        <f t="shared" si="280"/>
        <v>35000</v>
      </c>
      <c r="DD143" s="56">
        <f t="shared" si="301"/>
        <v>35000</v>
      </c>
      <c r="DE143" s="56">
        <f t="shared" si="301"/>
        <v>35000</v>
      </c>
      <c r="DF143" s="56">
        <f t="shared" si="195"/>
        <v>35000</v>
      </c>
      <c r="DG143" s="56">
        <f t="shared" si="199"/>
        <v>35000</v>
      </c>
      <c r="DH143" s="56">
        <f t="shared" si="199"/>
        <v>35000</v>
      </c>
      <c r="DI143" s="56">
        <f t="shared" si="199"/>
        <v>35000</v>
      </c>
      <c r="DJ143" s="56">
        <f t="shared" si="204"/>
        <v>35000</v>
      </c>
      <c r="DK143" s="56">
        <f t="shared" si="318"/>
        <v>35000</v>
      </c>
      <c r="DL143" s="56">
        <f t="shared" si="318"/>
        <v>35000</v>
      </c>
      <c r="DM143" s="56">
        <f t="shared" si="318"/>
        <v>35000</v>
      </c>
      <c r="DN143" s="56">
        <f t="shared" si="214"/>
        <v>35000</v>
      </c>
      <c r="DO143" s="56">
        <f t="shared" si="332"/>
        <v>35000</v>
      </c>
      <c r="DP143" s="56">
        <f t="shared" si="332"/>
        <v>35000</v>
      </c>
      <c r="DQ143" s="56">
        <f t="shared" si="332"/>
        <v>35000</v>
      </c>
      <c r="DR143" s="56">
        <f t="shared" si="215"/>
        <v>35000</v>
      </c>
      <c r="DS143" s="56">
        <f t="shared" si="215"/>
        <v>35000</v>
      </c>
      <c r="DT143" s="56">
        <f t="shared" si="223"/>
        <v>35000</v>
      </c>
      <c r="DU143" s="56">
        <f t="shared" si="329"/>
        <v>5000</v>
      </c>
      <c r="DV143" s="56">
        <f t="shared" si="333"/>
        <v>5000</v>
      </c>
      <c r="DW143" s="56">
        <f t="shared" si="329"/>
        <v>5000</v>
      </c>
      <c r="DX143" s="56">
        <f t="shared" si="329"/>
        <v>5000</v>
      </c>
      <c r="DY143" s="56">
        <f t="shared" si="329"/>
        <v>5000</v>
      </c>
      <c r="DZ143" s="56">
        <f t="shared" si="315"/>
        <v>5000</v>
      </c>
      <c r="EA143" s="56">
        <f t="shared" si="246"/>
        <v>5000</v>
      </c>
      <c r="EB143" s="56">
        <f t="shared" si="253"/>
        <v>5000</v>
      </c>
      <c r="EC143" s="56">
        <f t="shared" si="259"/>
        <v>5000</v>
      </c>
      <c r="ED143" s="56">
        <f t="shared" si="263"/>
        <v>5000</v>
      </c>
      <c r="EE143" s="56">
        <f t="shared" si="263"/>
        <v>5000</v>
      </c>
      <c r="EF143" s="56">
        <f t="shared" si="263"/>
        <v>5000</v>
      </c>
      <c r="EG143" s="56">
        <f t="shared" si="324"/>
        <v>5000</v>
      </c>
      <c r="EH143" s="56">
        <f t="shared" si="324"/>
        <v>5000</v>
      </c>
      <c r="EI143" s="56">
        <f t="shared" si="324"/>
        <v>5000</v>
      </c>
      <c r="EJ143" s="56">
        <f t="shared" si="324"/>
        <v>5000</v>
      </c>
      <c r="EK143" s="56">
        <f t="shared" si="324"/>
        <v>5000</v>
      </c>
      <c r="EL143" s="56">
        <f t="shared" si="274"/>
        <v>5000</v>
      </c>
      <c r="EM143" s="56">
        <f t="shared" si="274"/>
        <v>5000</v>
      </c>
      <c r="EN143" s="56">
        <f t="shared" si="282"/>
        <v>5000</v>
      </c>
      <c r="EO143" s="56">
        <f t="shared" si="275"/>
        <v>5000</v>
      </c>
      <c r="EP143" s="56">
        <f t="shared" si="268"/>
        <v>5000</v>
      </c>
      <c r="EQ143" s="56">
        <f t="shared" si="283"/>
        <v>5000</v>
      </c>
      <c r="ER143" s="56">
        <f t="shared" si="283"/>
        <v>5000</v>
      </c>
      <c r="ES143" s="56">
        <f t="shared" si="283"/>
        <v>5000</v>
      </c>
      <c r="ET143" s="56">
        <f t="shared" si="283"/>
        <v>5000</v>
      </c>
      <c r="EU143" s="56">
        <f t="shared" ref="EU143" si="337">WB</f>
        <v>36000</v>
      </c>
      <c r="EV143" s="56">
        <f>WB</f>
        <v>36000</v>
      </c>
      <c r="EW143" s="56">
        <f t="shared" si="294"/>
        <v>36000</v>
      </c>
      <c r="EX143" s="56">
        <f t="shared" si="316"/>
        <v>36000</v>
      </c>
      <c r="EY143" s="56">
        <f t="shared" si="316"/>
        <v>36000</v>
      </c>
      <c r="EZ143" s="56">
        <f t="shared" si="330"/>
        <v>36000</v>
      </c>
      <c r="FA143" s="56">
        <f t="shared" si="330"/>
        <v>36000</v>
      </c>
      <c r="FB143" s="56">
        <f t="shared" si="330"/>
        <v>36000</v>
      </c>
      <c r="FC143" s="56">
        <f>WB</f>
        <v>36000</v>
      </c>
      <c r="FD143" s="56"/>
      <c r="FE143" s="56"/>
      <c r="FF143" s="56"/>
      <c r="FG143" s="56"/>
      <c r="FH143" s="56"/>
      <c r="FI143" s="56"/>
      <c r="FJ143" s="56"/>
      <c r="FK143" s="56"/>
      <c r="FL143" s="56"/>
      <c r="FM143" s="56"/>
      <c r="FN143" s="56"/>
      <c r="FO143" s="56"/>
      <c r="FP143" s="56"/>
      <c r="FQ143" s="56"/>
      <c r="FR143" s="56"/>
      <c r="FS143" s="56"/>
      <c r="FT143" s="56"/>
      <c r="FU143" s="56"/>
      <c r="FV143" s="56"/>
      <c r="FW143" s="56"/>
      <c r="FX143" s="56"/>
      <c r="FY143" s="56"/>
      <c r="FZ143" s="56"/>
      <c r="GA143" s="56">
        <f t="shared" ref="GA143:GA152" si="338">AS</f>
        <v>4000</v>
      </c>
      <c r="GB143" s="56">
        <f t="shared" si="334"/>
        <v>4000</v>
      </c>
      <c r="GC143" s="56">
        <f t="shared" ref="GC143:GE145" si="339">AS</f>
        <v>4000</v>
      </c>
      <c r="GD143" s="56">
        <f t="shared" si="339"/>
        <v>4000</v>
      </c>
      <c r="GE143" s="56">
        <f t="shared" si="339"/>
        <v>4000</v>
      </c>
      <c r="GF143" s="56">
        <f t="shared" ref="GF143:GF152" si="340">MN</f>
        <v>22000</v>
      </c>
      <c r="GG143" s="56">
        <f t="shared" si="325"/>
        <v>22000</v>
      </c>
      <c r="GH143" s="56">
        <f t="shared" si="326"/>
        <v>22000</v>
      </c>
      <c r="GI143" s="56">
        <f t="shared" si="311"/>
        <v>22000</v>
      </c>
      <c r="GJ143" s="56">
        <f t="shared" si="311"/>
        <v>22000</v>
      </c>
      <c r="GK143" s="56">
        <f t="shared" si="307"/>
        <v>22000</v>
      </c>
      <c r="GL143" s="56">
        <f t="shared" si="307"/>
        <v>22000</v>
      </c>
      <c r="GM143" s="56">
        <f t="shared" si="307"/>
        <v>22000</v>
      </c>
      <c r="GN143" s="56">
        <f t="shared" si="307"/>
        <v>22000</v>
      </c>
      <c r="GO143" s="56">
        <f>MN</f>
        <v>22000</v>
      </c>
      <c r="GP143" s="56"/>
      <c r="GQ143" s="56"/>
      <c r="GR143" s="56"/>
      <c r="GS143" s="56"/>
      <c r="GT143" s="56"/>
      <c r="GU143" s="56"/>
      <c r="GV143" s="56"/>
      <c r="GW143" s="56"/>
      <c r="GX143" s="56"/>
      <c r="GY143" s="56"/>
      <c r="GZ143" s="56"/>
      <c r="HA143" s="56"/>
      <c r="HB143" s="56"/>
      <c r="HC143" s="56"/>
      <c r="HD143" s="56"/>
      <c r="HE143" s="56"/>
      <c r="HF143" s="56"/>
      <c r="HG143" s="56"/>
      <c r="HH143" s="56"/>
      <c r="HI143" s="56"/>
      <c r="HJ143" s="56"/>
      <c r="HK143" s="56"/>
      <c r="HL143" s="56"/>
      <c r="HM143" s="56"/>
      <c r="HN143" s="56"/>
      <c r="HO143" s="56"/>
      <c r="HP143" s="56"/>
      <c r="HQ143" s="56"/>
      <c r="HR143" s="56"/>
      <c r="HS143" s="56"/>
      <c r="HT143" s="56"/>
      <c r="HU143" s="56"/>
      <c r="HV143" s="56"/>
      <c r="HW143" s="56"/>
      <c r="HX143" s="56"/>
      <c r="HY143" s="56"/>
    </row>
    <row r="144" spans="1:233" ht="1.5" customHeight="1">
      <c r="A144" s="56"/>
      <c r="B144" s="56"/>
      <c r="C144" s="56"/>
      <c r="D144" s="56"/>
      <c r="E144" s="56"/>
      <c r="F144" s="56"/>
      <c r="G144" s="56"/>
      <c r="H144" s="56"/>
      <c r="I144" s="56"/>
      <c r="J144" s="56"/>
      <c r="K144" s="56"/>
      <c r="L144" s="56"/>
      <c r="M144" s="56"/>
      <c r="N144" s="56"/>
      <c r="O144" s="56"/>
      <c r="P144" s="56"/>
      <c r="Q144" s="56"/>
      <c r="R144" s="56"/>
      <c r="S144" s="56"/>
      <c r="T144" s="56"/>
      <c r="U144" s="56"/>
      <c r="V144" s="56"/>
      <c r="W144" s="56"/>
      <c r="X144" s="56"/>
      <c r="Y144" s="56"/>
      <c r="Z144" s="56"/>
      <c r="AA144" s="56"/>
      <c r="AB144" s="56"/>
      <c r="AC144" s="56"/>
      <c r="AD144" s="56"/>
      <c r="AE144" s="56"/>
      <c r="AF144" s="56"/>
      <c r="AG144" s="56"/>
      <c r="AH144" s="56"/>
      <c r="AI144" s="56"/>
      <c r="AJ144" s="56"/>
      <c r="AK144" s="56">
        <f t="shared" ref="AK144:AN150" si="341">RJ</f>
        <v>29000</v>
      </c>
      <c r="AL144" s="56">
        <f t="shared" si="201"/>
        <v>29000</v>
      </c>
      <c r="AM144" s="56">
        <f t="shared" si="201"/>
        <v>29000</v>
      </c>
      <c r="AN144" s="56">
        <f t="shared" si="201"/>
        <v>29000</v>
      </c>
      <c r="AO144" s="56">
        <f t="shared" si="308"/>
        <v>29000</v>
      </c>
      <c r="AP144" s="56">
        <f t="shared" si="308"/>
        <v>29000</v>
      </c>
      <c r="AQ144" s="56">
        <f t="shared" si="308"/>
        <v>29000</v>
      </c>
      <c r="AR144" s="56">
        <f t="shared" si="308"/>
        <v>29000</v>
      </c>
      <c r="AS144" s="56">
        <f t="shared" si="304"/>
        <v>29000</v>
      </c>
      <c r="AT144" s="56">
        <f t="shared" si="304"/>
        <v>29000</v>
      </c>
      <c r="AU144" s="56">
        <f t="shared" si="173"/>
        <v>29000</v>
      </c>
      <c r="AV144" s="56">
        <f t="shared" si="165"/>
        <v>29000</v>
      </c>
      <c r="AW144" s="56">
        <f t="shared" si="251"/>
        <v>29000</v>
      </c>
      <c r="AX144" s="56">
        <f t="shared" si="251"/>
        <v>29000</v>
      </c>
      <c r="AY144" s="56">
        <f t="shared" si="238"/>
        <v>29000</v>
      </c>
      <c r="AZ144" s="56">
        <f t="shared" si="238"/>
        <v>29000</v>
      </c>
      <c r="BA144" s="56">
        <f t="shared" si="299"/>
        <v>29000</v>
      </c>
      <c r="BB144" s="56">
        <f t="shared" si="284"/>
        <v>29000</v>
      </c>
      <c r="BC144" s="56">
        <f t="shared" si="271"/>
        <v>29000</v>
      </c>
      <c r="BD144" s="56">
        <f t="shared" si="244"/>
        <v>29000</v>
      </c>
      <c r="BE144" s="56">
        <f t="shared" si="239"/>
        <v>29000</v>
      </c>
      <c r="BF144" s="56">
        <f t="shared" ref="BF144:BK153" si="342">RJ</f>
        <v>29000</v>
      </c>
      <c r="BG144" s="56">
        <f t="shared" si="342"/>
        <v>29000</v>
      </c>
      <c r="BH144" s="56">
        <f t="shared" si="342"/>
        <v>29000</v>
      </c>
      <c r="BI144" s="56">
        <f t="shared" si="342"/>
        <v>29000</v>
      </c>
      <c r="BJ144" s="56">
        <f t="shared" si="342"/>
        <v>29000</v>
      </c>
      <c r="BK144" s="56">
        <f t="shared" si="342"/>
        <v>29000</v>
      </c>
      <c r="BL144" s="56">
        <f t="shared" si="278"/>
        <v>29000</v>
      </c>
      <c r="BM144" s="56">
        <f t="shared" si="327"/>
        <v>29000</v>
      </c>
      <c r="BN144" s="56">
        <f t="shared" si="327"/>
        <v>29000</v>
      </c>
      <c r="BO144" s="56">
        <f t="shared" si="331"/>
        <v>29000</v>
      </c>
      <c r="BP144" s="56">
        <f t="shared" si="331"/>
        <v>29000</v>
      </c>
      <c r="BQ144" s="56">
        <f t="shared" si="147"/>
        <v>29000</v>
      </c>
      <c r="BR144" s="56">
        <f t="shared" si="161"/>
        <v>29000</v>
      </c>
      <c r="BS144" s="56">
        <f t="shared" si="167"/>
        <v>29000</v>
      </c>
      <c r="BT144" s="56">
        <f t="shared" ref="BT144:BT160" si="343">RJ</f>
        <v>29000</v>
      </c>
      <c r="BU144" s="56">
        <f t="shared" si="312"/>
        <v>29000</v>
      </c>
      <c r="BV144" s="56">
        <f t="shared" si="312"/>
        <v>29000</v>
      </c>
      <c r="BW144" s="56">
        <f t="shared" si="321"/>
        <v>29000</v>
      </c>
      <c r="BX144" s="56">
        <f t="shared" si="321"/>
        <v>29000</v>
      </c>
      <c r="BY144" s="56">
        <f>MP</f>
        <v>20000</v>
      </c>
      <c r="BZ144" s="56">
        <f t="shared" si="317"/>
        <v>20000</v>
      </c>
      <c r="CA144" s="56">
        <f t="shared" si="313"/>
        <v>20000</v>
      </c>
      <c r="CB144" s="56">
        <f t="shared" si="305"/>
        <v>20000</v>
      </c>
      <c r="CC144" s="56">
        <f t="shared" si="300"/>
        <v>20000</v>
      </c>
      <c r="CD144" s="56">
        <f t="shared" si="291"/>
        <v>20000</v>
      </c>
      <c r="CE144" s="56">
        <f t="shared" si="285"/>
        <v>20000</v>
      </c>
      <c r="CF144" s="56">
        <f t="shared" si="279"/>
        <v>20000</v>
      </c>
      <c r="CG144" s="56">
        <f t="shared" si="279"/>
        <v>20000</v>
      </c>
      <c r="CH144" s="56">
        <f t="shared" si="272"/>
        <v>20000</v>
      </c>
      <c r="CI144" s="56">
        <f t="shared" si="264"/>
        <v>20000</v>
      </c>
      <c r="CJ144" s="56">
        <f t="shared" si="336"/>
        <v>35000</v>
      </c>
      <c r="CK144" s="56">
        <f t="shared" si="336"/>
        <v>35000</v>
      </c>
      <c r="CL144" s="56">
        <f>UP</f>
        <v>35000</v>
      </c>
      <c r="CM144" s="56">
        <f t="shared" ref="CL144:CN152" si="344">MP</f>
        <v>20000</v>
      </c>
      <c r="CN144" s="56">
        <f t="shared" si="314"/>
        <v>35000</v>
      </c>
      <c r="CO144" s="56">
        <f t="shared" si="314"/>
        <v>35000</v>
      </c>
      <c r="CP144" s="56">
        <f t="shared" si="245"/>
        <v>35000</v>
      </c>
      <c r="CQ144" s="56">
        <f t="shared" si="245"/>
        <v>35000</v>
      </c>
      <c r="CR144" s="56">
        <f t="shared" si="252"/>
        <v>35000</v>
      </c>
      <c r="CS144" s="56">
        <f t="shared" si="252"/>
        <v>35000</v>
      </c>
      <c r="CT144" s="56">
        <f t="shared" si="252"/>
        <v>35000</v>
      </c>
      <c r="CU144" s="56">
        <f t="shared" si="257"/>
        <v>35000</v>
      </c>
      <c r="CV144" s="56">
        <f t="shared" si="257"/>
        <v>35000</v>
      </c>
      <c r="CW144" s="56">
        <f t="shared" si="261"/>
        <v>35000</v>
      </c>
      <c r="CX144" s="56">
        <f t="shared" si="261"/>
        <v>35000</v>
      </c>
      <c r="CY144" s="56">
        <f t="shared" si="261"/>
        <v>35000</v>
      </c>
      <c r="CZ144" s="56">
        <f t="shared" si="166"/>
        <v>35000</v>
      </c>
      <c r="DA144" s="56">
        <f t="shared" si="171"/>
        <v>35000</v>
      </c>
      <c r="DB144" s="56">
        <f t="shared" si="280"/>
        <v>35000</v>
      </c>
      <c r="DC144" s="56">
        <f t="shared" si="280"/>
        <v>35000</v>
      </c>
      <c r="DD144" s="56">
        <f t="shared" si="301"/>
        <v>35000</v>
      </c>
      <c r="DE144" s="56">
        <f t="shared" si="301"/>
        <v>35000</v>
      </c>
      <c r="DF144" s="56">
        <f t="shared" si="195"/>
        <v>35000</v>
      </c>
      <c r="DG144" s="56">
        <f t="shared" si="199"/>
        <v>35000</v>
      </c>
      <c r="DH144" s="56">
        <f t="shared" si="199"/>
        <v>35000</v>
      </c>
      <c r="DI144" s="56">
        <f t="shared" si="199"/>
        <v>35000</v>
      </c>
      <c r="DJ144" s="56">
        <f t="shared" si="204"/>
        <v>35000</v>
      </c>
      <c r="DK144" s="56">
        <f t="shared" si="318"/>
        <v>35000</v>
      </c>
      <c r="DL144" s="56">
        <f t="shared" si="318"/>
        <v>35000</v>
      </c>
      <c r="DM144" s="56">
        <f t="shared" si="318"/>
        <v>35000</v>
      </c>
      <c r="DN144" s="56">
        <f t="shared" si="214"/>
        <v>35000</v>
      </c>
      <c r="DO144" s="56">
        <f t="shared" si="332"/>
        <v>35000</v>
      </c>
      <c r="DP144" s="56">
        <f t="shared" si="332"/>
        <v>35000</v>
      </c>
      <c r="DQ144" s="56">
        <f t="shared" si="332"/>
        <v>35000</v>
      </c>
      <c r="DR144" s="56">
        <f t="shared" si="215"/>
        <v>35000</v>
      </c>
      <c r="DS144" s="56">
        <f t="shared" si="215"/>
        <v>35000</v>
      </c>
      <c r="DT144" s="56">
        <f t="shared" ref="DT144:DU145" si="345">BR</f>
        <v>5000</v>
      </c>
      <c r="DU144" s="56">
        <f t="shared" si="345"/>
        <v>5000</v>
      </c>
      <c r="DV144" s="56">
        <f t="shared" si="333"/>
        <v>5000</v>
      </c>
      <c r="DW144" s="56">
        <f t="shared" si="329"/>
        <v>5000</v>
      </c>
      <c r="DX144" s="56">
        <f t="shared" si="329"/>
        <v>5000</v>
      </c>
      <c r="DY144" s="56">
        <f t="shared" si="329"/>
        <v>5000</v>
      </c>
      <c r="DZ144" s="56">
        <f t="shared" si="315"/>
        <v>5000</v>
      </c>
      <c r="EA144" s="56">
        <f t="shared" si="246"/>
        <v>5000</v>
      </c>
      <c r="EB144" s="56">
        <f t="shared" si="253"/>
        <v>5000</v>
      </c>
      <c r="EC144" s="56">
        <f t="shared" si="259"/>
        <v>5000</v>
      </c>
      <c r="ED144" s="56">
        <f t="shared" si="263"/>
        <v>5000</v>
      </c>
      <c r="EE144" s="56">
        <f t="shared" si="263"/>
        <v>5000</v>
      </c>
      <c r="EF144" s="56">
        <f t="shared" si="263"/>
        <v>5000</v>
      </c>
      <c r="EG144" s="56">
        <f t="shared" si="324"/>
        <v>5000</v>
      </c>
      <c r="EH144" s="56">
        <f t="shared" si="324"/>
        <v>5000</v>
      </c>
      <c r="EI144" s="56">
        <f t="shared" si="324"/>
        <v>5000</v>
      </c>
      <c r="EJ144" s="56">
        <f t="shared" si="324"/>
        <v>5000</v>
      </c>
      <c r="EK144" s="56">
        <f t="shared" si="324"/>
        <v>5000</v>
      </c>
      <c r="EL144" s="56">
        <f t="shared" si="274"/>
        <v>5000</v>
      </c>
      <c r="EM144" s="56">
        <f t="shared" si="274"/>
        <v>5000</v>
      </c>
      <c r="EN144" s="56">
        <f t="shared" si="282"/>
        <v>5000</v>
      </c>
      <c r="EO144" s="56">
        <f t="shared" si="275"/>
        <v>5000</v>
      </c>
      <c r="EP144" s="56">
        <f t="shared" si="268"/>
        <v>5000</v>
      </c>
      <c r="EQ144" s="56">
        <f>BR</f>
        <v>5000</v>
      </c>
      <c r="ER144" s="56">
        <f>BR</f>
        <v>5000</v>
      </c>
      <c r="ES144" s="56">
        <f t="shared" ref="ES144:EU156" si="346">JH</f>
        <v>16000</v>
      </c>
      <c r="ET144" s="56">
        <f t="shared" si="346"/>
        <v>16000</v>
      </c>
      <c r="EU144" s="56">
        <f t="shared" si="346"/>
        <v>16000</v>
      </c>
      <c r="EV144" s="56">
        <f>WB</f>
        <v>36000</v>
      </c>
      <c r="EW144" s="56">
        <f t="shared" si="294"/>
        <v>36000</v>
      </c>
      <c r="EX144" s="56">
        <f t="shared" si="316"/>
        <v>36000</v>
      </c>
      <c r="EY144" s="56">
        <f t="shared" si="316"/>
        <v>36000</v>
      </c>
      <c r="EZ144" s="56"/>
      <c r="FA144" s="56"/>
      <c r="FB144" s="56"/>
      <c r="FC144" s="56"/>
      <c r="FD144" s="56"/>
      <c r="FE144" s="56"/>
      <c r="FF144" s="56"/>
      <c r="FG144" s="56"/>
      <c r="FH144" s="56"/>
      <c r="FI144" s="56"/>
      <c r="FJ144" s="56"/>
      <c r="FK144" s="56"/>
      <c r="FL144" s="56"/>
      <c r="FM144" s="56"/>
      <c r="FN144" s="56"/>
      <c r="FO144" s="56"/>
      <c r="FP144" s="56"/>
      <c r="FQ144" s="56"/>
      <c r="FR144" s="56"/>
      <c r="FS144" s="56"/>
      <c r="FT144" s="56"/>
      <c r="FU144" s="56"/>
      <c r="FV144" s="56"/>
      <c r="FW144" s="56"/>
      <c r="FX144" s="56"/>
      <c r="FY144" s="56"/>
      <c r="FZ144" s="56"/>
      <c r="GA144" s="56">
        <f t="shared" si="338"/>
        <v>4000</v>
      </c>
      <c r="GB144" s="56">
        <f t="shared" si="334"/>
        <v>4000</v>
      </c>
      <c r="GC144" s="56">
        <f t="shared" si="339"/>
        <v>4000</v>
      </c>
      <c r="GD144" s="56">
        <f t="shared" si="339"/>
        <v>4000</v>
      </c>
      <c r="GE144" s="56">
        <f t="shared" si="339"/>
        <v>4000</v>
      </c>
      <c r="GF144" s="56">
        <f t="shared" si="340"/>
        <v>22000</v>
      </c>
      <c r="GG144" s="56">
        <f t="shared" si="325"/>
        <v>22000</v>
      </c>
      <c r="GH144" s="56">
        <f t="shared" si="326"/>
        <v>22000</v>
      </c>
      <c r="GI144" s="56">
        <f t="shared" si="311"/>
        <v>22000</v>
      </c>
      <c r="GJ144" s="56">
        <f t="shared" si="311"/>
        <v>22000</v>
      </c>
      <c r="GK144" s="56">
        <f t="shared" si="307"/>
        <v>22000</v>
      </c>
      <c r="GL144" s="56">
        <f t="shared" si="307"/>
        <v>22000</v>
      </c>
      <c r="GM144" s="56">
        <f t="shared" si="307"/>
        <v>22000</v>
      </c>
      <c r="GN144" s="56">
        <f t="shared" si="307"/>
        <v>22000</v>
      </c>
      <c r="GO144" s="56">
        <f t="shared" si="326"/>
        <v>22000</v>
      </c>
      <c r="GP144" s="56"/>
      <c r="GQ144" s="56"/>
      <c r="GR144" s="56"/>
      <c r="GS144" s="56"/>
      <c r="GT144" s="56"/>
      <c r="GU144" s="56"/>
      <c r="GV144" s="56"/>
      <c r="GW144" s="56"/>
      <c r="GX144" s="56"/>
      <c r="GY144" s="56"/>
      <c r="GZ144" s="56"/>
      <c r="HA144" s="56"/>
      <c r="HB144" s="56"/>
      <c r="HC144" s="56"/>
      <c r="HD144" s="56"/>
      <c r="HE144" s="56"/>
      <c r="HF144" s="56"/>
      <c r="HG144" s="56"/>
      <c r="HH144" s="56"/>
      <c r="HI144" s="56"/>
      <c r="HJ144" s="56"/>
      <c r="HK144" s="56"/>
      <c r="HL144" s="56"/>
      <c r="HM144" s="56"/>
      <c r="HN144" s="56"/>
      <c r="HO144" s="56"/>
      <c r="HP144" s="56"/>
      <c r="HQ144" s="56"/>
      <c r="HR144" s="56"/>
      <c r="HS144" s="56"/>
      <c r="HT144" s="56"/>
      <c r="HU144" s="56"/>
      <c r="HV144" s="56"/>
      <c r="HW144" s="56"/>
      <c r="HX144" s="56"/>
      <c r="HY144" s="56"/>
    </row>
    <row r="145" spans="1:233" ht="1.5" customHeight="1">
      <c r="A145" s="56"/>
      <c r="B145" s="56"/>
      <c r="C145" s="56"/>
      <c r="D145" s="56"/>
      <c r="E145" s="56"/>
      <c r="F145" s="56"/>
      <c r="G145" s="56"/>
      <c r="H145" s="56"/>
      <c r="I145" s="56"/>
      <c r="J145" s="56"/>
      <c r="K145" s="56"/>
      <c r="L145" s="56"/>
      <c r="M145" s="56"/>
      <c r="N145" s="56"/>
      <c r="O145" s="56"/>
      <c r="P145" s="56"/>
      <c r="Q145" s="56"/>
      <c r="R145" s="56"/>
      <c r="S145" s="56"/>
      <c r="T145" s="56"/>
      <c r="U145" s="56"/>
      <c r="V145" s="56"/>
      <c r="W145" s="56"/>
      <c r="X145" s="56"/>
      <c r="Y145" s="56"/>
      <c r="Z145" s="56"/>
      <c r="AA145" s="56"/>
      <c r="AB145" s="56"/>
      <c r="AC145" s="56"/>
      <c r="AD145" s="56"/>
      <c r="AE145" s="56"/>
      <c r="AF145" s="56"/>
      <c r="AG145" s="56"/>
      <c r="AH145" s="56"/>
      <c r="AI145" s="56"/>
      <c r="AJ145" s="56"/>
      <c r="AK145" s="56"/>
      <c r="AL145" s="56">
        <f t="shared" si="201"/>
        <v>29000</v>
      </c>
      <c r="AM145" s="56">
        <f t="shared" si="201"/>
        <v>29000</v>
      </c>
      <c r="AN145" s="56">
        <f t="shared" si="201"/>
        <v>29000</v>
      </c>
      <c r="AO145" s="56">
        <f t="shared" si="308"/>
        <v>29000</v>
      </c>
      <c r="AP145" s="56">
        <f t="shared" si="308"/>
        <v>29000</v>
      </c>
      <c r="AQ145" s="56">
        <f t="shared" si="308"/>
        <v>29000</v>
      </c>
      <c r="AR145" s="56">
        <f t="shared" si="308"/>
        <v>29000</v>
      </c>
      <c r="AS145" s="56">
        <f t="shared" si="304"/>
        <v>29000</v>
      </c>
      <c r="AT145" s="56">
        <f t="shared" si="304"/>
        <v>29000</v>
      </c>
      <c r="AU145" s="56">
        <f t="shared" si="173"/>
        <v>29000</v>
      </c>
      <c r="AV145" s="56">
        <f t="shared" si="165"/>
        <v>29000</v>
      </c>
      <c r="AW145" s="56">
        <f t="shared" si="251"/>
        <v>29000</v>
      </c>
      <c r="AX145" s="56">
        <f t="shared" si="251"/>
        <v>29000</v>
      </c>
      <c r="AY145" s="56">
        <f t="shared" ref="AY145:AZ155" si="347">RJ</f>
        <v>29000</v>
      </c>
      <c r="AZ145" s="56">
        <f t="shared" si="347"/>
        <v>29000</v>
      </c>
      <c r="BA145" s="56">
        <f t="shared" si="299"/>
        <v>29000</v>
      </c>
      <c r="BB145" s="56">
        <f t="shared" si="284"/>
        <v>29000</v>
      </c>
      <c r="BC145" s="56">
        <f t="shared" si="271"/>
        <v>29000</v>
      </c>
      <c r="BD145" s="56">
        <f t="shared" si="244"/>
        <v>29000</v>
      </c>
      <c r="BE145" s="56">
        <f t="shared" si="239"/>
        <v>29000</v>
      </c>
      <c r="BF145" s="56">
        <f t="shared" si="342"/>
        <v>29000</v>
      </c>
      <c r="BG145" s="56">
        <f t="shared" si="342"/>
        <v>29000</v>
      </c>
      <c r="BH145" s="56">
        <f t="shared" si="342"/>
        <v>29000</v>
      </c>
      <c r="BI145" s="56">
        <f t="shared" si="342"/>
        <v>29000</v>
      </c>
      <c r="BJ145" s="56">
        <f t="shared" si="342"/>
        <v>29000</v>
      </c>
      <c r="BK145" s="56">
        <f t="shared" si="342"/>
        <v>29000</v>
      </c>
      <c r="BL145" s="56">
        <f t="shared" si="278"/>
        <v>29000</v>
      </c>
      <c r="BM145" s="56">
        <f t="shared" si="327"/>
        <v>29000</v>
      </c>
      <c r="BN145" s="56">
        <f t="shared" si="327"/>
        <v>29000</v>
      </c>
      <c r="BO145" s="56">
        <f t="shared" si="331"/>
        <v>29000</v>
      </c>
      <c r="BP145" s="56">
        <f t="shared" si="331"/>
        <v>29000</v>
      </c>
      <c r="BQ145" s="56">
        <f t="shared" si="147"/>
        <v>29000</v>
      </c>
      <c r="BR145" s="56">
        <f t="shared" si="161"/>
        <v>29000</v>
      </c>
      <c r="BS145" s="56">
        <f t="shared" si="167"/>
        <v>29000</v>
      </c>
      <c r="BT145" s="56">
        <f t="shared" si="343"/>
        <v>29000</v>
      </c>
      <c r="BU145" s="56">
        <f t="shared" si="312"/>
        <v>29000</v>
      </c>
      <c r="BV145" s="56">
        <f t="shared" si="312"/>
        <v>29000</v>
      </c>
      <c r="BW145" s="56">
        <f t="shared" si="321"/>
        <v>29000</v>
      </c>
      <c r="BX145" s="56">
        <f t="shared" si="321"/>
        <v>29000</v>
      </c>
      <c r="BY145" s="56">
        <f t="shared" si="313"/>
        <v>20000</v>
      </c>
      <c r="BZ145" s="56">
        <f t="shared" si="313"/>
        <v>20000</v>
      </c>
      <c r="CA145" s="56">
        <f t="shared" si="313"/>
        <v>20000</v>
      </c>
      <c r="CB145" s="56">
        <f t="shared" si="313"/>
        <v>20000</v>
      </c>
      <c r="CC145" s="56">
        <f t="shared" si="300"/>
        <v>20000</v>
      </c>
      <c r="CD145" s="56">
        <f t="shared" si="291"/>
        <v>20000</v>
      </c>
      <c r="CE145" s="56">
        <f t="shared" si="285"/>
        <v>20000</v>
      </c>
      <c r="CF145" s="56">
        <f t="shared" si="279"/>
        <v>20000</v>
      </c>
      <c r="CG145" s="56">
        <f t="shared" si="279"/>
        <v>20000</v>
      </c>
      <c r="CH145" s="56">
        <f t="shared" si="272"/>
        <v>20000</v>
      </c>
      <c r="CI145" s="56">
        <f t="shared" si="264"/>
        <v>20000</v>
      </c>
      <c r="CJ145" s="56">
        <f t="shared" si="336"/>
        <v>35000</v>
      </c>
      <c r="CK145" s="56">
        <f t="shared" si="336"/>
        <v>35000</v>
      </c>
      <c r="CL145" s="56">
        <f t="shared" si="344"/>
        <v>20000</v>
      </c>
      <c r="CM145" s="56">
        <f t="shared" si="344"/>
        <v>20000</v>
      </c>
      <c r="CN145" s="56">
        <f t="shared" si="314"/>
        <v>35000</v>
      </c>
      <c r="CO145" s="56">
        <f t="shared" si="314"/>
        <v>35000</v>
      </c>
      <c r="CP145" s="56">
        <f t="shared" si="245"/>
        <v>35000</v>
      </c>
      <c r="CQ145" s="56">
        <f t="shared" si="245"/>
        <v>35000</v>
      </c>
      <c r="CR145" s="56">
        <f t="shared" si="252"/>
        <v>35000</v>
      </c>
      <c r="CS145" s="56">
        <f t="shared" si="252"/>
        <v>35000</v>
      </c>
      <c r="CT145" s="56">
        <f t="shared" si="252"/>
        <v>35000</v>
      </c>
      <c r="CU145" s="56">
        <f t="shared" si="252"/>
        <v>35000</v>
      </c>
      <c r="CV145" s="56">
        <f t="shared" si="252"/>
        <v>35000</v>
      </c>
      <c r="CW145" s="56">
        <f t="shared" ref="CW145" si="348">MP</f>
        <v>20000</v>
      </c>
      <c r="CX145" s="56">
        <f t="shared" ref="CX145:CY147" si="349">UP</f>
        <v>35000</v>
      </c>
      <c r="CY145" s="56">
        <f t="shared" si="349"/>
        <v>35000</v>
      </c>
      <c r="CZ145" s="56">
        <f t="shared" si="166"/>
        <v>35000</v>
      </c>
      <c r="DA145" s="56">
        <f t="shared" si="171"/>
        <v>35000</v>
      </c>
      <c r="DB145" s="56">
        <f t="shared" si="280"/>
        <v>35000</v>
      </c>
      <c r="DC145" s="56">
        <f t="shared" si="280"/>
        <v>35000</v>
      </c>
      <c r="DD145" s="56">
        <f t="shared" si="301"/>
        <v>35000</v>
      </c>
      <c r="DE145" s="56">
        <f t="shared" si="301"/>
        <v>35000</v>
      </c>
      <c r="DF145" s="56">
        <f t="shared" si="195"/>
        <v>35000</v>
      </c>
      <c r="DG145" s="56">
        <f t="shared" si="199"/>
        <v>35000</v>
      </c>
      <c r="DH145" s="56">
        <f t="shared" si="199"/>
        <v>35000</v>
      </c>
      <c r="DI145" s="56">
        <f t="shared" si="199"/>
        <v>35000</v>
      </c>
      <c r="DJ145" s="56">
        <f t="shared" si="204"/>
        <v>35000</v>
      </c>
      <c r="DK145" s="56">
        <f t="shared" si="318"/>
        <v>35000</v>
      </c>
      <c r="DL145" s="56">
        <f t="shared" si="318"/>
        <v>35000</v>
      </c>
      <c r="DM145" s="56">
        <f t="shared" si="318"/>
        <v>35000</v>
      </c>
      <c r="DN145" s="56">
        <f t="shared" si="214"/>
        <v>35000</v>
      </c>
      <c r="DO145" s="56">
        <f t="shared" si="332"/>
        <v>35000</v>
      </c>
      <c r="DP145" s="56">
        <f t="shared" si="332"/>
        <v>35000</v>
      </c>
      <c r="DQ145" s="56">
        <f t="shared" si="332"/>
        <v>35000</v>
      </c>
      <c r="DR145" s="56">
        <f>UP</f>
        <v>35000</v>
      </c>
      <c r="DS145" s="56">
        <f t="shared" ref="DS145" si="350">BR</f>
        <v>5000</v>
      </c>
      <c r="DT145" s="56">
        <f t="shared" si="345"/>
        <v>5000</v>
      </c>
      <c r="DU145" s="56">
        <f t="shared" si="345"/>
        <v>5000</v>
      </c>
      <c r="DV145" s="56">
        <f t="shared" si="333"/>
        <v>5000</v>
      </c>
      <c r="DW145" s="56">
        <f t="shared" si="329"/>
        <v>5000</v>
      </c>
      <c r="DX145" s="56">
        <f t="shared" si="329"/>
        <v>5000</v>
      </c>
      <c r="DY145" s="56">
        <f t="shared" si="329"/>
        <v>5000</v>
      </c>
      <c r="DZ145" s="56">
        <f t="shared" si="315"/>
        <v>5000</v>
      </c>
      <c r="EA145" s="56">
        <f t="shared" si="246"/>
        <v>5000</v>
      </c>
      <c r="EB145" s="56">
        <f t="shared" si="253"/>
        <v>5000</v>
      </c>
      <c r="EC145" s="56">
        <f t="shared" si="259"/>
        <v>5000</v>
      </c>
      <c r="ED145" s="56">
        <f t="shared" si="263"/>
        <v>5000</v>
      </c>
      <c r="EE145" s="56">
        <f t="shared" si="263"/>
        <v>5000</v>
      </c>
      <c r="EF145" s="56">
        <f t="shared" si="263"/>
        <v>5000</v>
      </c>
      <c r="EG145" s="56">
        <f t="shared" si="324"/>
        <v>5000</v>
      </c>
      <c r="EH145" s="56">
        <f t="shared" si="324"/>
        <v>5000</v>
      </c>
      <c r="EI145" s="56">
        <f t="shared" si="324"/>
        <v>5000</v>
      </c>
      <c r="EJ145" s="56">
        <f t="shared" si="324"/>
        <v>5000</v>
      </c>
      <c r="EK145" s="56">
        <f t="shared" si="324"/>
        <v>5000</v>
      </c>
      <c r="EL145" s="56">
        <f t="shared" si="274"/>
        <v>5000</v>
      </c>
      <c r="EM145" s="56">
        <f t="shared" si="274"/>
        <v>5000</v>
      </c>
      <c r="EN145" s="56">
        <f t="shared" si="282"/>
        <v>5000</v>
      </c>
      <c r="EO145" s="56">
        <f t="shared" si="275"/>
        <v>5000</v>
      </c>
      <c r="EP145" s="56">
        <f t="shared" si="268"/>
        <v>5000</v>
      </c>
      <c r="EQ145" s="56">
        <f>BR</f>
        <v>5000</v>
      </c>
      <c r="ER145" s="56">
        <f t="shared" ref="EQ145:ER158" si="351">JH</f>
        <v>16000</v>
      </c>
      <c r="ES145" s="56">
        <f t="shared" si="346"/>
        <v>16000</v>
      </c>
      <c r="ET145" s="56">
        <f t="shared" si="346"/>
        <v>16000</v>
      </c>
      <c r="EU145" s="56">
        <f t="shared" si="346"/>
        <v>16000</v>
      </c>
      <c r="EV145" s="56">
        <f>WB</f>
        <v>36000</v>
      </c>
      <c r="EW145" s="56">
        <f t="shared" si="294"/>
        <v>36000</v>
      </c>
      <c r="EX145" s="56">
        <f t="shared" si="316"/>
        <v>36000</v>
      </c>
      <c r="EY145" s="56">
        <f t="shared" si="316"/>
        <v>36000</v>
      </c>
      <c r="EZ145" s="56"/>
      <c r="FA145" s="56"/>
      <c r="FB145" s="56"/>
      <c r="FC145" s="56"/>
      <c r="FD145" s="56"/>
      <c r="FE145" s="56"/>
      <c r="FF145" s="56"/>
      <c r="FG145" s="56"/>
      <c r="FH145" s="56"/>
      <c r="FI145" s="56"/>
      <c r="FJ145" s="56"/>
      <c r="FK145" s="56"/>
      <c r="FL145" s="56"/>
      <c r="FM145" s="56"/>
      <c r="FN145" s="56"/>
      <c r="FO145" s="56"/>
      <c r="FP145" s="56"/>
      <c r="FQ145" s="56"/>
      <c r="FR145" s="56"/>
      <c r="FS145" s="56"/>
      <c r="FT145" s="56"/>
      <c r="FU145" s="56"/>
      <c r="FV145" s="56"/>
      <c r="FW145" s="56"/>
      <c r="FX145" s="56"/>
      <c r="FY145" s="56"/>
      <c r="FZ145" s="56">
        <f t="shared" ref="FZ145:FZ151" si="352">AS</f>
        <v>4000</v>
      </c>
      <c r="GA145" s="56">
        <f t="shared" si="338"/>
        <v>4000</v>
      </c>
      <c r="GB145" s="56">
        <f t="shared" si="334"/>
        <v>4000</v>
      </c>
      <c r="GC145" s="56">
        <f t="shared" si="339"/>
        <v>4000</v>
      </c>
      <c r="GD145" s="56">
        <f t="shared" si="339"/>
        <v>4000</v>
      </c>
      <c r="GE145" s="56">
        <f t="shared" si="339"/>
        <v>4000</v>
      </c>
      <c r="GF145" s="56">
        <f t="shared" si="340"/>
        <v>22000</v>
      </c>
      <c r="GG145" s="56">
        <f t="shared" si="325"/>
        <v>22000</v>
      </c>
      <c r="GH145" s="56">
        <f t="shared" si="326"/>
        <v>22000</v>
      </c>
      <c r="GI145" s="56">
        <f t="shared" si="311"/>
        <v>22000</v>
      </c>
      <c r="GJ145" s="56">
        <f t="shared" si="311"/>
        <v>22000</v>
      </c>
      <c r="GK145" s="56">
        <f t="shared" si="307"/>
        <v>22000</v>
      </c>
      <c r="GL145" s="56">
        <f t="shared" si="307"/>
        <v>22000</v>
      </c>
      <c r="GM145" s="56">
        <f t="shared" si="307"/>
        <v>22000</v>
      </c>
      <c r="GN145" s="56">
        <f t="shared" si="307"/>
        <v>22000</v>
      </c>
      <c r="GO145" s="56">
        <f t="shared" si="307"/>
        <v>22000</v>
      </c>
      <c r="GP145" s="56"/>
      <c r="GQ145" s="56"/>
      <c r="GR145" s="56"/>
      <c r="GS145" s="56"/>
      <c r="GT145" s="56"/>
      <c r="GU145" s="56"/>
      <c r="GV145" s="56"/>
      <c r="GW145" s="56"/>
      <c r="GX145" s="56"/>
      <c r="GY145" s="56"/>
      <c r="GZ145" s="56"/>
      <c r="HA145" s="56"/>
      <c r="HB145" s="56"/>
      <c r="HC145" s="56"/>
      <c r="HD145" s="56"/>
      <c r="HE145" s="56"/>
      <c r="HF145" s="56"/>
      <c r="HG145" s="56"/>
      <c r="HH145" s="56"/>
      <c r="HI145" s="56"/>
      <c r="HJ145" s="56"/>
      <c r="HK145" s="56"/>
      <c r="HL145" s="56"/>
      <c r="HM145" s="56"/>
      <c r="HN145" s="56"/>
      <c r="HO145" s="56"/>
      <c r="HP145" s="56"/>
      <c r="HQ145" s="56"/>
      <c r="HR145" s="56"/>
      <c r="HS145" s="56"/>
      <c r="HT145" s="56"/>
      <c r="HU145" s="56"/>
      <c r="HV145" s="56"/>
      <c r="HW145" s="56"/>
      <c r="HX145" s="56"/>
      <c r="HY145" s="56"/>
    </row>
    <row r="146" spans="1:233" ht="1.5" customHeight="1">
      <c r="A146" s="56"/>
      <c r="B146" s="56"/>
      <c r="C146" s="56"/>
      <c r="D146" s="56"/>
      <c r="E146" s="56"/>
      <c r="F146" s="56"/>
      <c r="G146" s="56"/>
      <c r="H146" s="56"/>
      <c r="I146" s="56"/>
      <c r="J146" s="56"/>
      <c r="K146" s="56"/>
      <c r="L146" s="56"/>
      <c r="M146" s="56"/>
      <c r="N146" s="56"/>
      <c r="O146" s="56"/>
      <c r="P146" s="56"/>
      <c r="Q146" s="56"/>
      <c r="R146" s="56"/>
      <c r="S146" s="56"/>
      <c r="T146" s="56"/>
      <c r="U146" s="56"/>
      <c r="V146" s="56"/>
      <c r="W146" s="56"/>
      <c r="X146" s="56"/>
      <c r="Y146" s="56"/>
      <c r="Z146" s="56"/>
      <c r="AA146" s="56"/>
      <c r="AB146" s="56"/>
      <c r="AC146" s="56"/>
      <c r="AD146" s="56"/>
      <c r="AE146" s="56"/>
      <c r="AF146" s="56"/>
      <c r="AG146" s="56"/>
      <c r="AH146" s="56"/>
      <c r="AI146" s="56"/>
      <c r="AJ146" s="56"/>
      <c r="AK146" s="56"/>
      <c r="AL146" s="56">
        <f t="shared" si="341"/>
        <v>29000</v>
      </c>
      <c r="AM146" s="56">
        <f t="shared" si="341"/>
        <v>29000</v>
      </c>
      <c r="AN146" s="56">
        <f t="shared" si="341"/>
        <v>29000</v>
      </c>
      <c r="AO146" s="56">
        <f t="shared" si="308"/>
        <v>29000</v>
      </c>
      <c r="AP146" s="56">
        <f t="shared" si="308"/>
        <v>29000</v>
      </c>
      <c r="AQ146" s="56">
        <f t="shared" si="308"/>
        <v>29000</v>
      </c>
      <c r="AR146" s="56">
        <f t="shared" si="308"/>
        <v>29000</v>
      </c>
      <c r="AS146" s="56">
        <f t="shared" si="304"/>
        <v>29000</v>
      </c>
      <c r="AT146" s="56">
        <f t="shared" si="304"/>
        <v>29000</v>
      </c>
      <c r="AU146" s="56">
        <f t="shared" si="173"/>
        <v>29000</v>
      </c>
      <c r="AV146" s="56">
        <f t="shared" si="165"/>
        <v>29000</v>
      </c>
      <c r="AW146" s="56">
        <f t="shared" si="251"/>
        <v>29000</v>
      </c>
      <c r="AX146" s="56">
        <f t="shared" si="251"/>
        <v>29000</v>
      </c>
      <c r="AY146" s="56">
        <f t="shared" si="347"/>
        <v>29000</v>
      </c>
      <c r="AZ146" s="56">
        <f t="shared" si="347"/>
        <v>29000</v>
      </c>
      <c r="BA146" s="56">
        <f t="shared" si="299"/>
        <v>29000</v>
      </c>
      <c r="BB146" s="56">
        <f t="shared" si="284"/>
        <v>29000</v>
      </c>
      <c r="BC146" s="56">
        <f t="shared" si="271"/>
        <v>29000</v>
      </c>
      <c r="BD146" s="56">
        <f t="shared" si="244"/>
        <v>29000</v>
      </c>
      <c r="BE146" s="56">
        <f t="shared" si="239"/>
        <v>29000</v>
      </c>
      <c r="BF146" s="56">
        <f t="shared" si="342"/>
        <v>29000</v>
      </c>
      <c r="BG146" s="56">
        <f t="shared" si="342"/>
        <v>29000</v>
      </c>
      <c r="BH146" s="56">
        <f t="shared" si="342"/>
        <v>29000</v>
      </c>
      <c r="BI146" s="56">
        <f t="shared" si="342"/>
        <v>29000</v>
      </c>
      <c r="BJ146" s="56">
        <f t="shared" si="342"/>
        <v>29000</v>
      </c>
      <c r="BK146" s="56">
        <f t="shared" si="342"/>
        <v>29000</v>
      </c>
      <c r="BL146" s="56">
        <f t="shared" si="278"/>
        <v>29000</v>
      </c>
      <c r="BM146" s="56">
        <f t="shared" si="327"/>
        <v>29000</v>
      </c>
      <c r="BN146" s="56">
        <f t="shared" si="327"/>
        <v>29000</v>
      </c>
      <c r="BO146" s="56">
        <f t="shared" si="331"/>
        <v>29000</v>
      </c>
      <c r="BP146" s="56">
        <f t="shared" si="331"/>
        <v>29000</v>
      </c>
      <c r="BQ146" s="56">
        <f t="shared" si="147"/>
        <v>29000</v>
      </c>
      <c r="BR146" s="56">
        <f t="shared" si="161"/>
        <v>29000</v>
      </c>
      <c r="BS146" s="56">
        <f t="shared" si="167"/>
        <v>29000</v>
      </c>
      <c r="BT146" s="56">
        <f t="shared" si="343"/>
        <v>29000</v>
      </c>
      <c r="BU146" s="56">
        <f t="shared" si="312"/>
        <v>29000</v>
      </c>
      <c r="BV146" s="56">
        <f t="shared" si="312"/>
        <v>29000</v>
      </c>
      <c r="BW146" s="56">
        <f t="shared" si="321"/>
        <v>29000</v>
      </c>
      <c r="BX146" s="56">
        <f t="shared" si="321"/>
        <v>29000</v>
      </c>
      <c r="BY146" s="56">
        <f t="shared" si="321"/>
        <v>29000</v>
      </c>
      <c r="BZ146" s="56">
        <f t="shared" si="321"/>
        <v>29000</v>
      </c>
      <c r="CA146" s="56">
        <f t="shared" si="321"/>
        <v>29000</v>
      </c>
      <c r="CB146" s="56">
        <f t="shared" si="321"/>
        <v>29000</v>
      </c>
      <c r="CC146" s="56">
        <f t="shared" si="321"/>
        <v>29000</v>
      </c>
      <c r="CD146" s="56">
        <f t="shared" si="291"/>
        <v>20000</v>
      </c>
      <c r="CE146" s="56">
        <f t="shared" si="285"/>
        <v>20000</v>
      </c>
      <c r="CF146" s="56">
        <f t="shared" si="279"/>
        <v>20000</v>
      </c>
      <c r="CG146" s="56">
        <f t="shared" si="279"/>
        <v>20000</v>
      </c>
      <c r="CH146" s="56">
        <f t="shared" si="272"/>
        <v>20000</v>
      </c>
      <c r="CI146" s="56">
        <f t="shared" si="264"/>
        <v>20000</v>
      </c>
      <c r="CJ146" s="56">
        <f t="shared" si="336"/>
        <v>35000</v>
      </c>
      <c r="CK146" s="56">
        <f t="shared" si="336"/>
        <v>35000</v>
      </c>
      <c r="CL146" s="56">
        <f t="shared" si="344"/>
        <v>20000</v>
      </c>
      <c r="CM146" s="56">
        <f t="shared" si="344"/>
        <v>20000</v>
      </c>
      <c r="CN146" s="56">
        <f t="shared" si="344"/>
        <v>20000</v>
      </c>
      <c r="CO146" s="56">
        <f t="shared" si="314"/>
        <v>35000</v>
      </c>
      <c r="CP146" s="56">
        <f>UP</f>
        <v>35000</v>
      </c>
      <c r="CQ146" s="56">
        <f t="shared" ref="CQ146:CQ147" si="353">UP</f>
        <v>35000</v>
      </c>
      <c r="CR146" s="56">
        <f t="shared" si="252"/>
        <v>35000</v>
      </c>
      <c r="CS146" s="56">
        <f t="shared" si="252"/>
        <v>35000</v>
      </c>
      <c r="CT146" s="56">
        <f t="shared" si="252"/>
        <v>35000</v>
      </c>
      <c r="CU146" s="56">
        <f t="shared" si="252"/>
        <v>35000</v>
      </c>
      <c r="CV146" s="56">
        <f t="shared" ref="CV146:CW165" si="354">MP</f>
        <v>20000</v>
      </c>
      <c r="CW146" s="56">
        <f t="shared" si="354"/>
        <v>20000</v>
      </c>
      <c r="CX146" s="56">
        <f t="shared" si="349"/>
        <v>35000</v>
      </c>
      <c r="CY146" s="56">
        <f t="shared" si="349"/>
        <v>35000</v>
      </c>
      <c r="CZ146" s="56">
        <f t="shared" si="166"/>
        <v>35000</v>
      </c>
      <c r="DA146" s="56">
        <f t="shared" si="171"/>
        <v>35000</v>
      </c>
      <c r="DB146" s="56">
        <f t="shared" si="280"/>
        <v>35000</v>
      </c>
      <c r="DC146" s="56">
        <f t="shared" si="280"/>
        <v>35000</v>
      </c>
      <c r="DD146" s="56">
        <f t="shared" si="301"/>
        <v>35000</v>
      </c>
      <c r="DE146" s="56">
        <f t="shared" si="301"/>
        <v>35000</v>
      </c>
      <c r="DF146" s="56">
        <f t="shared" si="195"/>
        <v>35000</v>
      </c>
      <c r="DG146" s="56">
        <f t="shared" si="199"/>
        <v>35000</v>
      </c>
      <c r="DH146" s="56">
        <f t="shared" si="199"/>
        <v>35000</v>
      </c>
      <c r="DI146" s="56">
        <f t="shared" si="199"/>
        <v>35000</v>
      </c>
      <c r="DJ146" s="56">
        <f t="shared" si="204"/>
        <v>35000</v>
      </c>
      <c r="DK146" s="56">
        <f t="shared" si="318"/>
        <v>35000</v>
      </c>
      <c r="DL146" s="56">
        <f t="shared" si="318"/>
        <v>35000</v>
      </c>
      <c r="DM146" s="56">
        <f t="shared" si="318"/>
        <v>35000</v>
      </c>
      <c r="DN146" s="56">
        <f t="shared" si="214"/>
        <v>35000</v>
      </c>
      <c r="DO146" s="56">
        <f t="shared" si="332"/>
        <v>35000</v>
      </c>
      <c r="DP146" s="56">
        <f t="shared" si="332"/>
        <v>35000</v>
      </c>
      <c r="DQ146" s="56">
        <f t="shared" si="332"/>
        <v>35000</v>
      </c>
      <c r="DR146" s="56">
        <f t="shared" ref="DR146:DS148" si="355">BR</f>
        <v>5000</v>
      </c>
      <c r="DS146" s="56">
        <f t="shared" si="355"/>
        <v>5000</v>
      </c>
      <c r="DT146" s="56">
        <f t="shared" ref="DT146:DT153" si="356">BR</f>
        <v>5000</v>
      </c>
      <c r="DU146" s="56">
        <f t="shared" ref="DU146:DU151" si="357">BR</f>
        <v>5000</v>
      </c>
      <c r="DV146" s="56">
        <f t="shared" si="333"/>
        <v>5000</v>
      </c>
      <c r="DW146" s="56">
        <f t="shared" si="329"/>
        <v>5000</v>
      </c>
      <c r="DX146" s="56">
        <f t="shared" si="329"/>
        <v>5000</v>
      </c>
      <c r="DY146" s="56">
        <f t="shared" si="329"/>
        <v>5000</v>
      </c>
      <c r="DZ146" s="56">
        <f t="shared" si="315"/>
        <v>5000</v>
      </c>
      <c r="EA146" s="56">
        <f t="shared" si="246"/>
        <v>5000</v>
      </c>
      <c r="EB146" s="56">
        <f t="shared" si="253"/>
        <v>5000</v>
      </c>
      <c r="EC146" s="56">
        <f t="shared" si="259"/>
        <v>5000</v>
      </c>
      <c r="ED146" s="56">
        <f t="shared" si="263"/>
        <v>5000</v>
      </c>
      <c r="EE146" s="56">
        <f t="shared" si="263"/>
        <v>5000</v>
      </c>
      <c r="EF146" s="56">
        <f t="shared" si="263"/>
        <v>5000</v>
      </c>
      <c r="EG146" s="56">
        <f t="shared" si="324"/>
        <v>5000</v>
      </c>
      <c r="EH146" s="56">
        <f t="shared" si="324"/>
        <v>5000</v>
      </c>
      <c r="EI146" s="56">
        <f t="shared" si="324"/>
        <v>5000</v>
      </c>
      <c r="EJ146" s="56">
        <f t="shared" si="324"/>
        <v>5000</v>
      </c>
      <c r="EK146" s="56">
        <f t="shared" si="324"/>
        <v>5000</v>
      </c>
      <c r="EL146" s="56">
        <f t="shared" si="274"/>
        <v>5000</v>
      </c>
      <c r="EM146" s="56">
        <f t="shared" si="274"/>
        <v>5000</v>
      </c>
      <c r="EN146" s="56">
        <f t="shared" si="282"/>
        <v>5000</v>
      </c>
      <c r="EO146" s="56">
        <f t="shared" si="275"/>
        <v>5000</v>
      </c>
      <c r="EP146" s="56">
        <f t="shared" si="268"/>
        <v>5000</v>
      </c>
      <c r="EQ146" s="56">
        <f>BR</f>
        <v>5000</v>
      </c>
      <c r="ER146" s="56">
        <f t="shared" si="351"/>
        <v>16000</v>
      </c>
      <c r="ES146" s="56">
        <f t="shared" si="346"/>
        <v>16000</v>
      </c>
      <c r="ET146" s="56">
        <f t="shared" si="346"/>
        <v>16000</v>
      </c>
      <c r="EU146" s="56">
        <f t="shared" si="346"/>
        <v>16000</v>
      </c>
      <c r="EV146" s="56">
        <f t="shared" si="316"/>
        <v>36000</v>
      </c>
      <c r="EW146" s="56">
        <f t="shared" si="294"/>
        <v>36000</v>
      </c>
      <c r="EX146" s="56">
        <f t="shared" si="316"/>
        <v>36000</v>
      </c>
      <c r="EY146" s="56">
        <f t="shared" si="316"/>
        <v>36000</v>
      </c>
      <c r="EZ146" s="56"/>
      <c r="FA146" s="56"/>
      <c r="FB146" s="56"/>
      <c r="FC146" s="56"/>
      <c r="FD146" s="56"/>
      <c r="FE146" s="56"/>
      <c r="FF146" s="56"/>
      <c r="FG146" s="56"/>
      <c r="FH146" s="56"/>
      <c r="FI146" s="56"/>
      <c r="FJ146" s="56"/>
      <c r="FK146" s="56"/>
      <c r="FL146" s="56"/>
      <c r="FM146" s="56"/>
      <c r="FN146" s="56"/>
      <c r="FO146" s="56"/>
      <c r="FP146" s="56"/>
      <c r="FQ146" s="56"/>
      <c r="FR146" s="56"/>
      <c r="FS146" s="56"/>
      <c r="FT146" s="56"/>
      <c r="FU146" s="56"/>
      <c r="FV146" s="56"/>
      <c r="FW146" s="56"/>
      <c r="FX146" s="56"/>
      <c r="FY146" s="56"/>
      <c r="FZ146" s="56">
        <f t="shared" si="352"/>
        <v>4000</v>
      </c>
      <c r="GA146" s="56">
        <f t="shared" si="338"/>
        <v>4000</v>
      </c>
      <c r="GB146" s="56">
        <f t="shared" si="334"/>
        <v>4000</v>
      </c>
      <c r="GC146" s="56">
        <f t="shared" ref="GC146:GD149" si="358">AS</f>
        <v>4000</v>
      </c>
      <c r="GD146" s="56">
        <f t="shared" si="358"/>
        <v>4000</v>
      </c>
      <c r="GE146" s="56">
        <f t="shared" ref="GE146:GE151" si="359">MN</f>
        <v>22000</v>
      </c>
      <c r="GF146" s="56">
        <f t="shared" si="340"/>
        <v>22000</v>
      </c>
      <c r="GG146" s="56">
        <f t="shared" si="325"/>
        <v>22000</v>
      </c>
      <c r="GH146" s="56">
        <f t="shared" si="326"/>
        <v>22000</v>
      </c>
      <c r="GI146" s="56">
        <f t="shared" si="311"/>
        <v>22000</v>
      </c>
      <c r="GJ146" s="56">
        <f t="shared" si="311"/>
        <v>22000</v>
      </c>
      <c r="GK146" s="56">
        <f t="shared" ref="GK146:GM152" si="360">MN</f>
        <v>22000</v>
      </c>
      <c r="GL146" s="56">
        <f t="shared" si="360"/>
        <v>22000</v>
      </c>
      <c r="GM146" s="56">
        <f t="shared" si="360"/>
        <v>22000</v>
      </c>
      <c r="GN146" s="56">
        <f t="shared" si="326"/>
        <v>22000</v>
      </c>
      <c r="GO146" s="56"/>
      <c r="GP146" s="56"/>
      <c r="GQ146" s="56"/>
      <c r="GR146" s="56"/>
      <c r="GS146" s="56"/>
      <c r="GT146" s="56"/>
      <c r="GU146" s="56"/>
      <c r="GV146" s="56"/>
      <c r="GW146" s="56"/>
      <c r="GX146" s="56"/>
      <c r="GY146" s="56"/>
      <c r="GZ146" s="56"/>
      <c r="HA146" s="56"/>
      <c r="HB146" s="56"/>
      <c r="HC146" s="56"/>
      <c r="HD146" s="56"/>
      <c r="HE146" s="56"/>
      <c r="HF146" s="56"/>
      <c r="HG146" s="56"/>
      <c r="HH146" s="56"/>
      <c r="HI146" s="56"/>
      <c r="HJ146" s="56"/>
      <c r="HK146" s="56"/>
      <c r="HL146" s="56"/>
      <c r="HM146" s="56"/>
      <c r="HN146" s="56"/>
      <c r="HO146" s="56"/>
      <c r="HP146" s="56"/>
      <c r="HQ146" s="56"/>
      <c r="HR146" s="56"/>
      <c r="HS146" s="56"/>
      <c r="HT146" s="56"/>
      <c r="HU146" s="56"/>
      <c r="HV146" s="56"/>
      <c r="HW146" s="56"/>
      <c r="HX146" s="56"/>
      <c r="HY146" s="56"/>
    </row>
    <row r="147" spans="1:233" ht="1.5" customHeight="1">
      <c r="A147" s="56"/>
      <c r="B147" s="56"/>
      <c r="C147" s="56"/>
      <c r="D147" s="56"/>
      <c r="E147" s="56"/>
      <c r="F147" s="56"/>
      <c r="G147" s="56"/>
      <c r="H147" s="56"/>
      <c r="I147" s="56"/>
      <c r="J147" s="56"/>
      <c r="K147" s="56"/>
      <c r="L147" s="56"/>
      <c r="M147" s="56"/>
      <c r="N147" s="56"/>
      <c r="O147" s="56"/>
      <c r="P147" s="56"/>
      <c r="Q147" s="56"/>
      <c r="R147" s="56"/>
      <c r="S147" s="56"/>
      <c r="T147" s="56"/>
      <c r="U147" s="56"/>
      <c r="V147" s="56"/>
      <c r="W147" s="56"/>
      <c r="X147" s="56"/>
      <c r="Y147" s="56"/>
      <c r="Z147" s="56"/>
      <c r="AA147" s="56"/>
      <c r="AB147" s="56"/>
      <c r="AC147" s="56"/>
      <c r="AD147" s="56"/>
      <c r="AE147" s="56"/>
      <c r="AF147" s="56"/>
      <c r="AG147" s="56"/>
      <c r="AH147" s="56"/>
      <c r="AI147" s="56"/>
      <c r="AJ147" s="56"/>
      <c r="AK147" s="56"/>
      <c r="AL147" s="56">
        <f t="shared" si="341"/>
        <v>29000</v>
      </c>
      <c r="AM147" s="56">
        <f t="shared" si="341"/>
        <v>29000</v>
      </c>
      <c r="AN147" s="56">
        <f t="shared" si="341"/>
        <v>29000</v>
      </c>
      <c r="AO147" s="56">
        <f t="shared" si="308"/>
        <v>29000</v>
      </c>
      <c r="AP147" s="56">
        <f t="shared" si="308"/>
        <v>29000</v>
      </c>
      <c r="AQ147" s="56">
        <f t="shared" si="308"/>
        <v>29000</v>
      </c>
      <c r="AR147" s="56">
        <f t="shared" si="308"/>
        <v>29000</v>
      </c>
      <c r="AS147" s="56">
        <f t="shared" si="304"/>
        <v>29000</v>
      </c>
      <c r="AT147" s="56">
        <f t="shared" si="304"/>
        <v>29000</v>
      </c>
      <c r="AU147" s="56">
        <f t="shared" si="173"/>
        <v>29000</v>
      </c>
      <c r="AV147" s="56">
        <f t="shared" si="165"/>
        <v>29000</v>
      </c>
      <c r="AW147" s="56">
        <f t="shared" ref="AW147:AX153" si="361">RJ</f>
        <v>29000</v>
      </c>
      <c r="AX147" s="56">
        <f t="shared" si="361"/>
        <v>29000</v>
      </c>
      <c r="AY147" s="56">
        <f t="shared" si="347"/>
        <v>29000</v>
      </c>
      <c r="AZ147" s="56">
        <f t="shared" si="347"/>
        <v>29000</v>
      </c>
      <c r="BA147" s="56">
        <f t="shared" si="299"/>
        <v>29000</v>
      </c>
      <c r="BB147" s="56">
        <f t="shared" si="284"/>
        <v>29000</v>
      </c>
      <c r="BC147" s="56">
        <f t="shared" si="271"/>
        <v>29000</v>
      </c>
      <c r="BD147" s="56">
        <f t="shared" si="244"/>
        <v>29000</v>
      </c>
      <c r="BE147" s="56">
        <f t="shared" si="239"/>
        <v>29000</v>
      </c>
      <c r="BF147" s="56">
        <f t="shared" si="342"/>
        <v>29000</v>
      </c>
      <c r="BG147" s="56">
        <f t="shared" si="342"/>
        <v>29000</v>
      </c>
      <c r="BH147" s="56">
        <f t="shared" si="342"/>
        <v>29000</v>
      </c>
      <c r="BI147" s="56">
        <f t="shared" si="342"/>
        <v>29000</v>
      </c>
      <c r="BJ147" s="56">
        <f t="shared" si="342"/>
        <v>29000</v>
      </c>
      <c r="BK147" s="56">
        <f t="shared" si="342"/>
        <v>29000</v>
      </c>
      <c r="BL147" s="56">
        <f t="shared" si="278"/>
        <v>29000</v>
      </c>
      <c r="BM147" s="56">
        <f t="shared" si="327"/>
        <v>29000</v>
      </c>
      <c r="BN147" s="56">
        <f t="shared" si="327"/>
        <v>29000</v>
      </c>
      <c r="BO147" s="56">
        <f t="shared" si="331"/>
        <v>29000</v>
      </c>
      <c r="BP147" s="56">
        <f t="shared" si="331"/>
        <v>29000</v>
      </c>
      <c r="BQ147" s="56">
        <f t="shared" si="147"/>
        <v>29000</v>
      </c>
      <c r="BR147" s="56">
        <f t="shared" si="161"/>
        <v>29000</v>
      </c>
      <c r="BS147" s="56">
        <f t="shared" si="167"/>
        <v>29000</v>
      </c>
      <c r="BT147" s="56">
        <f t="shared" si="343"/>
        <v>29000</v>
      </c>
      <c r="BU147" s="56">
        <f t="shared" si="312"/>
        <v>29000</v>
      </c>
      <c r="BV147" s="56">
        <f t="shared" si="312"/>
        <v>29000</v>
      </c>
      <c r="BW147" s="56">
        <f t="shared" si="321"/>
        <v>29000</v>
      </c>
      <c r="BX147" s="56">
        <f t="shared" si="321"/>
        <v>29000</v>
      </c>
      <c r="BY147" s="56">
        <f t="shared" si="321"/>
        <v>29000</v>
      </c>
      <c r="BZ147" s="56">
        <f t="shared" si="321"/>
        <v>29000</v>
      </c>
      <c r="CA147" s="56">
        <f t="shared" si="321"/>
        <v>29000</v>
      </c>
      <c r="CB147" s="56">
        <f t="shared" si="321"/>
        <v>29000</v>
      </c>
      <c r="CC147" s="56">
        <f t="shared" si="321"/>
        <v>29000</v>
      </c>
      <c r="CD147" s="56">
        <f t="shared" si="291"/>
        <v>20000</v>
      </c>
      <c r="CE147" s="56">
        <f t="shared" si="285"/>
        <v>20000</v>
      </c>
      <c r="CF147" s="56">
        <f t="shared" si="279"/>
        <v>20000</v>
      </c>
      <c r="CG147" s="56">
        <f t="shared" si="279"/>
        <v>20000</v>
      </c>
      <c r="CH147" s="56">
        <f t="shared" si="272"/>
        <v>20000</v>
      </c>
      <c r="CI147" s="56">
        <f t="shared" si="264"/>
        <v>20000</v>
      </c>
      <c r="CJ147" s="56">
        <f>MP</f>
        <v>20000</v>
      </c>
      <c r="CK147" s="56">
        <f t="shared" si="336"/>
        <v>35000</v>
      </c>
      <c r="CL147" s="56">
        <f t="shared" si="344"/>
        <v>20000</v>
      </c>
      <c r="CM147" s="56">
        <f t="shared" si="344"/>
        <v>20000</v>
      </c>
      <c r="CN147" s="56">
        <f t="shared" si="344"/>
        <v>20000</v>
      </c>
      <c r="CO147" s="56"/>
      <c r="CP147" s="56">
        <f>UP</f>
        <v>35000</v>
      </c>
      <c r="CQ147" s="56">
        <f t="shared" si="353"/>
        <v>35000</v>
      </c>
      <c r="CR147" s="56">
        <f t="shared" si="252"/>
        <v>35000</v>
      </c>
      <c r="CS147" s="56">
        <f t="shared" si="252"/>
        <v>35000</v>
      </c>
      <c r="CT147" s="56">
        <f t="shared" si="252"/>
        <v>35000</v>
      </c>
      <c r="CU147" s="56">
        <f t="shared" ref="CU147:CU184" si="362">MP</f>
        <v>20000</v>
      </c>
      <c r="CV147" s="56">
        <f t="shared" si="354"/>
        <v>20000</v>
      </c>
      <c r="CW147" s="56">
        <f t="shared" si="354"/>
        <v>20000</v>
      </c>
      <c r="CX147" s="56">
        <f t="shared" si="349"/>
        <v>35000</v>
      </c>
      <c r="CY147" s="56">
        <f t="shared" si="349"/>
        <v>35000</v>
      </c>
      <c r="CZ147" s="56">
        <f t="shared" si="166"/>
        <v>35000</v>
      </c>
      <c r="DA147" s="56">
        <f t="shared" si="171"/>
        <v>35000</v>
      </c>
      <c r="DB147" s="56">
        <f t="shared" si="280"/>
        <v>35000</v>
      </c>
      <c r="DC147" s="56">
        <f t="shared" si="280"/>
        <v>35000</v>
      </c>
      <c r="DD147" s="56">
        <f t="shared" si="301"/>
        <v>35000</v>
      </c>
      <c r="DE147" s="56">
        <f t="shared" si="301"/>
        <v>35000</v>
      </c>
      <c r="DF147" s="56">
        <f t="shared" si="195"/>
        <v>35000</v>
      </c>
      <c r="DG147" s="56">
        <f t="shared" si="199"/>
        <v>35000</v>
      </c>
      <c r="DH147" s="56">
        <f t="shared" si="199"/>
        <v>35000</v>
      </c>
      <c r="DI147" s="56">
        <f t="shared" si="199"/>
        <v>35000</v>
      </c>
      <c r="DJ147" s="56">
        <f t="shared" si="204"/>
        <v>35000</v>
      </c>
      <c r="DK147" s="56">
        <f t="shared" si="318"/>
        <v>35000</v>
      </c>
      <c r="DL147" s="56">
        <f t="shared" si="318"/>
        <v>35000</v>
      </c>
      <c r="DM147" s="56">
        <f t="shared" si="318"/>
        <v>35000</v>
      </c>
      <c r="DN147" s="56">
        <f t="shared" si="214"/>
        <v>35000</v>
      </c>
      <c r="DO147" s="56">
        <f t="shared" si="332"/>
        <v>35000</v>
      </c>
      <c r="DP147" s="56">
        <f t="shared" si="332"/>
        <v>35000</v>
      </c>
      <c r="DQ147" s="56">
        <f t="shared" si="332"/>
        <v>35000</v>
      </c>
      <c r="DR147" s="56">
        <f t="shared" si="355"/>
        <v>5000</v>
      </c>
      <c r="DS147" s="56">
        <f t="shared" si="355"/>
        <v>5000</v>
      </c>
      <c r="DT147" s="56">
        <f t="shared" si="356"/>
        <v>5000</v>
      </c>
      <c r="DU147" s="56">
        <f t="shared" si="357"/>
        <v>5000</v>
      </c>
      <c r="DV147" s="56">
        <f t="shared" si="333"/>
        <v>5000</v>
      </c>
      <c r="DW147" s="56">
        <f t="shared" si="329"/>
        <v>5000</v>
      </c>
      <c r="DX147" s="56">
        <f t="shared" si="329"/>
        <v>5000</v>
      </c>
      <c r="DY147" s="56">
        <f t="shared" si="329"/>
        <v>5000</v>
      </c>
      <c r="DZ147" s="56">
        <f t="shared" si="315"/>
        <v>5000</v>
      </c>
      <c r="EA147" s="56">
        <f t="shared" si="246"/>
        <v>5000</v>
      </c>
      <c r="EB147" s="56">
        <f t="shared" si="253"/>
        <v>5000</v>
      </c>
      <c r="EC147" s="56">
        <f t="shared" si="259"/>
        <v>5000</v>
      </c>
      <c r="ED147" s="56">
        <f t="shared" si="263"/>
        <v>5000</v>
      </c>
      <c r="EE147" s="56">
        <f t="shared" si="263"/>
        <v>5000</v>
      </c>
      <c r="EF147" s="56">
        <f t="shared" si="263"/>
        <v>5000</v>
      </c>
      <c r="EG147" s="56">
        <f t="shared" si="324"/>
        <v>5000</v>
      </c>
      <c r="EH147" s="56">
        <f t="shared" si="324"/>
        <v>5000</v>
      </c>
      <c r="EI147" s="56">
        <f t="shared" si="324"/>
        <v>5000</v>
      </c>
      <c r="EJ147" s="56">
        <f t="shared" si="324"/>
        <v>5000</v>
      </c>
      <c r="EK147" s="56">
        <f t="shared" si="324"/>
        <v>5000</v>
      </c>
      <c r="EL147" s="56">
        <f t="shared" si="274"/>
        <v>5000</v>
      </c>
      <c r="EM147" s="56">
        <f t="shared" si="274"/>
        <v>5000</v>
      </c>
      <c r="EN147" s="56">
        <f t="shared" si="282"/>
        <v>5000</v>
      </c>
      <c r="EO147" s="56">
        <f t="shared" si="275"/>
        <v>5000</v>
      </c>
      <c r="EP147" s="56">
        <f t="shared" si="268"/>
        <v>5000</v>
      </c>
      <c r="EQ147" s="56">
        <f>BR</f>
        <v>5000</v>
      </c>
      <c r="ER147" s="56">
        <f t="shared" si="351"/>
        <v>16000</v>
      </c>
      <c r="ES147" s="56">
        <f t="shared" si="346"/>
        <v>16000</v>
      </c>
      <c r="ET147" s="56">
        <f t="shared" si="346"/>
        <v>16000</v>
      </c>
      <c r="EU147" s="56">
        <f t="shared" si="346"/>
        <v>16000</v>
      </c>
      <c r="EV147" s="56">
        <f t="shared" si="316"/>
        <v>36000</v>
      </c>
      <c r="EW147" s="56">
        <f t="shared" si="294"/>
        <v>36000</v>
      </c>
      <c r="EX147" s="56">
        <f>WB</f>
        <v>36000</v>
      </c>
      <c r="EY147" s="56"/>
      <c r="EZ147" s="56"/>
      <c r="FA147" s="56"/>
      <c r="FB147" s="56"/>
      <c r="FC147" s="56"/>
      <c r="FD147" s="56"/>
      <c r="FE147" s="56"/>
      <c r="FF147" s="56"/>
      <c r="FG147" s="56"/>
      <c r="FH147" s="56"/>
      <c r="FI147" s="56"/>
      <c r="FJ147" s="56"/>
      <c r="FK147" s="56"/>
      <c r="FL147" s="56"/>
      <c r="FM147" s="56"/>
      <c r="FN147" s="56"/>
      <c r="FO147" s="56"/>
      <c r="FP147" s="56"/>
      <c r="FQ147" s="56"/>
      <c r="FR147" s="56"/>
      <c r="FS147" s="56"/>
      <c r="FT147" s="56"/>
      <c r="FU147" s="56"/>
      <c r="FV147" s="56"/>
      <c r="FW147" s="56"/>
      <c r="FX147" s="56"/>
      <c r="FY147" s="56"/>
      <c r="FZ147" s="56">
        <f t="shared" si="352"/>
        <v>4000</v>
      </c>
      <c r="GA147" s="56">
        <f t="shared" si="338"/>
        <v>4000</v>
      </c>
      <c r="GB147" s="56">
        <f t="shared" si="334"/>
        <v>4000</v>
      </c>
      <c r="GC147" s="56">
        <f t="shared" si="358"/>
        <v>4000</v>
      </c>
      <c r="GD147" s="56">
        <f t="shared" si="358"/>
        <v>4000</v>
      </c>
      <c r="GE147" s="56">
        <f t="shared" si="359"/>
        <v>22000</v>
      </c>
      <c r="GF147" s="56">
        <f t="shared" si="340"/>
        <v>22000</v>
      </c>
      <c r="GG147" s="56">
        <f t="shared" si="325"/>
        <v>22000</v>
      </c>
      <c r="GH147" s="56">
        <f t="shared" si="326"/>
        <v>22000</v>
      </c>
      <c r="GI147" s="56">
        <f t="shared" si="311"/>
        <v>22000</v>
      </c>
      <c r="GJ147" s="56">
        <f t="shared" si="311"/>
        <v>22000</v>
      </c>
      <c r="GK147" s="56">
        <f t="shared" si="360"/>
        <v>22000</v>
      </c>
      <c r="GL147" s="56">
        <f t="shared" si="360"/>
        <v>22000</v>
      </c>
      <c r="GM147" s="56">
        <f t="shared" si="360"/>
        <v>22000</v>
      </c>
      <c r="GN147" s="56">
        <f t="shared" si="307"/>
        <v>22000</v>
      </c>
      <c r="GO147" s="56"/>
      <c r="GP147" s="56"/>
      <c r="GQ147" s="56"/>
      <c r="GR147" s="56"/>
      <c r="GS147" s="56"/>
      <c r="GT147" s="56"/>
      <c r="GU147" s="56"/>
      <c r="GV147" s="56"/>
      <c r="GW147" s="56"/>
      <c r="GX147" s="56"/>
      <c r="GY147" s="56"/>
      <c r="GZ147" s="56"/>
      <c r="HA147" s="56"/>
      <c r="HB147" s="56"/>
      <c r="HC147" s="56"/>
      <c r="HD147" s="56"/>
      <c r="HE147" s="56"/>
      <c r="HF147" s="56"/>
      <c r="HG147" s="56"/>
      <c r="HH147" s="56"/>
      <c r="HI147" s="56"/>
      <c r="HJ147" s="56"/>
      <c r="HK147" s="56"/>
      <c r="HL147" s="56"/>
      <c r="HM147" s="56"/>
      <c r="HN147" s="56"/>
      <c r="HO147" s="56"/>
      <c r="HP147" s="56"/>
      <c r="HQ147" s="56"/>
      <c r="HR147" s="56"/>
      <c r="HS147" s="56"/>
      <c r="HT147" s="56"/>
      <c r="HU147" s="56"/>
      <c r="HV147" s="56"/>
      <c r="HW147" s="56"/>
      <c r="HX147" s="56"/>
      <c r="HY147" s="56"/>
    </row>
    <row r="148" spans="1:233" ht="1.5" customHeight="1">
      <c r="A148" s="56"/>
      <c r="B148" s="56"/>
      <c r="C148" s="56"/>
      <c r="D148" s="56"/>
      <c r="E148" s="56"/>
      <c r="F148" s="56"/>
      <c r="G148" s="56"/>
      <c r="H148" s="56"/>
      <c r="I148" s="56"/>
      <c r="J148" s="56"/>
      <c r="K148" s="56"/>
      <c r="L148" s="56"/>
      <c r="M148" s="56"/>
      <c r="N148" s="56"/>
      <c r="O148" s="56"/>
      <c r="P148" s="56"/>
      <c r="Q148" s="56"/>
      <c r="R148" s="56"/>
      <c r="S148" s="56"/>
      <c r="T148" s="56"/>
      <c r="U148" s="56"/>
      <c r="V148" s="56"/>
      <c r="W148" s="56"/>
      <c r="X148" s="56"/>
      <c r="Y148" s="56"/>
      <c r="Z148" s="56"/>
      <c r="AA148" s="56"/>
      <c r="AB148" s="56"/>
      <c r="AC148" s="56"/>
      <c r="AD148" s="56"/>
      <c r="AE148" s="56"/>
      <c r="AF148" s="56"/>
      <c r="AG148" s="56"/>
      <c r="AH148" s="56"/>
      <c r="AI148" s="56"/>
      <c r="AJ148" s="56"/>
      <c r="AK148" s="56"/>
      <c r="AL148" s="56">
        <f t="shared" si="341"/>
        <v>29000</v>
      </c>
      <c r="AM148" s="56">
        <f t="shared" si="341"/>
        <v>29000</v>
      </c>
      <c r="AN148" s="56">
        <f t="shared" si="341"/>
        <v>29000</v>
      </c>
      <c r="AO148" s="56">
        <f t="shared" si="308"/>
        <v>29000</v>
      </c>
      <c r="AP148" s="56">
        <f t="shared" si="308"/>
        <v>29000</v>
      </c>
      <c r="AQ148" s="56">
        <f t="shared" si="308"/>
        <v>29000</v>
      </c>
      <c r="AR148" s="56">
        <f t="shared" si="308"/>
        <v>29000</v>
      </c>
      <c r="AS148" s="56">
        <f t="shared" si="304"/>
        <v>29000</v>
      </c>
      <c r="AT148" s="56">
        <f t="shared" si="304"/>
        <v>29000</v>
      </c>
      <c r="AU148" s="56">
        <f t="shared" si="173"/>
        <v>29000</v>
      </c>
      <c r="AV148" s="56">
        <f t="shared" si="165"/>
        <v>29000</v>
      </c>
      <c r="AW148" s="56">
        <f t="shared" si="361"/>
        <v>29000</v>
      </c>
      <c r="AX148" s="56">
        <f t="shared" si="361"/>
        <v>29000</v>
      </c>
      <c r="AY148" s="56">
        <f t="shared" si="347"/>
        <v>29000</v>
      </c>
      <c r="AZ148" s="56">
        <f t="shared" si="347"/>
        <v>29000</v>
      </c>
      <c r="BA148" s="56">
        <f t="shared" si="299"/>
        <v>29000</v>
      </c>
      <c r="BB148" s="56">
        <f t="shared" si="284"/>
        <v>29000</v>
      </c>
      <c r="BC148" s="56">
        <f t="shared" si="271"/>
        <v>29000</v>
      </c>
      <c r="BD148" s="56">
        <f t="shared" si="244"/>
        <v>29000</v>
      </c>
      <c r="BE148" s="56">
        <f t="shared" si="239"/>
        <v>29000</v>
      </c>
      <c r="BF148" s="56">
        <f t="shared" si="342"/>
        <v>29000</v>
      </c>
      <c r="BG148" s="56">
        <f t="shared" si="342"/>
        <v>29000</v>
      </c>
      <c r="BH148" s="56">
        <f t="shared" si="342"/>
        <v>29000</v>
      </c>
      <c r="BI148" s="56">
        <f t="shared" si="342"/>
        <v>29000</v>
      </c>
      <c r="BJ148" s="56">
        <f t="shared" si="342"/>
        <v>29000</v>
      </c>
      <c r="BK148" s="56">
        <f t="shared" si="342"/>
        <v>29000</v>
      </c>
      <c r="BL148" s="56">
        <f t="shared" si="278"/>
        <v>29000</v>
      </c>
      <c r="BM148" s="56">
        <f t="shared" si="327"/>
        <v>29000</v>
      </c>
      <c r="BN148" s="56">
        <f t="shared" si="327"/>
        <v>29000</v>
      </c>
      <c r="BO148" s="56">
        <f t="shared" si="331"/>
        <v>29000</v>
      </c>
      <c r="BP148" s="56">
        <f t="shared" si="331"/>
        <v>29000</v>
      </c>
      <c r="BQ148" s="56">
        <f t="shared" si="147"/>
        <v>29000</v>
      </c>
      <c r="BR148" s="56">
        <f t="shared" si="161"/>
        <v>29000</v>
      </c>
      <c r="BS148" s="56">
        <f t="shared" si="167"/>
        <v>29000</v>
      </c>
      <c r="BT148" s="56">
        <f t="shared" si="343"/>
        <v>29000</v>
      </c>
      <c r="BU148" s="56">
        <f t="shared" si="312"/>
        <v>29000</v>
      </c>
      <c r="BV148" s="56">
        <f t="shared" si="312"/>
        <v>29000</v>
      </c>
      <c r="BW148" s="56">
        <f t="shared" si="321"/>
        <v>29000</v>
      </c>
      <c r="BX148" s="56">
        <f t="shared" si="321"/>
        <v>29000</v>
      </c>
      <c r="BY148" s="56">
        <f t="shared" si="321"/>
        <v>29000</v>
      </c>
      <c r="BZ148" s="56">
        <f t="shared" si="321"/>
        <v>29000</v>
      </c>
      <c r="CA148" s="56">
        <f t="shared" si="321"/>
        <v>29000</v>
      </c>
      <c r="CB148" s="56">
        <f t="shared" ref="BZ148:CC152" si="363">MP</f>
        <v>20000</v>
      </c>
      <c r="CC148" s="56">
        <f t="shared" si="363"/>
        <v>20000</v>
      </c>
      <c r="CD148" s="56">
        <f t="shared" si="291"/>
        <v>20000</v>
      </c>
      <c r="CE148" s="56">
        <f t="shared" si="285"/>
        <v>20000</v>
      </c>
      <c r="CF148" s="56">
        <f t="shared" si="279"/>
        <v>20000</v>
      </c>
      <c r="CG148" s="56">
        <f t="shared" si="279"/>
        <v>20000</v>
      </c>
      <c r="CH148" s="56">
        <f t="shared" si="272"/>
        <v>20000</v>
      </c>
      <c r="CI148" s="56">
        <f t="shared" si="264"/>
        <v>20000</v>
      </c>
      <c r="CJ148" s="56">
        <f>MP</f>
        <v>20000</v>
      </c>
      <c r="CK148" s="56">
        <f t="shared" si="336"/>
        <v>35000</v>
      </c>
      <c r="CL148" s="56">
        <f t="shared" si="344"/>
        <v>20000</v>
      </c>
      <c r="CM148" s="56">
        <f t="shared" si="344"/>
        <v>20000</v>
      </c>
      <c r="CN148" s="56">
        <f t="shared" si="344"/>
        <v>20000</v>
      </c>
      <c r="CO148" s="56">
        <f t="shared" ref="CO148:CU158" si="364">MP</f>
        <v>20000</v>
      </c>
      <c r="CP148" s="56">
        <f t="shared" si="364"/>
        <v>20000</v>
      </c>
      <c r="CQ148" s="56">
        <f t="shared" si="364"/>
        <v>20000</v>
      </c>
      <c r="CR148" s="56">
        <f t="shared" si="364"/>
        <v>20000</v>
      </c>
      <c r="CS148" s="56">
        <f t="shared" si="364"/>
        <v>20000</v>
      </c>
      <c r="CT148" s="56">
        <f t="shared" si="364"/>
        <v>20000</v>
      </c>
      <c r="CU148" s="56">
        <f t="shared" si="364"/>
        <v>20000</v>
      </c>
      <c r="CV148" s="56">
        <f t="shared" si="354"/>
        <v>20000</v>
      </c>
      <c r="CW148" s="56">
        <f t="shared" si="354"/>
        <v>20000</v>
      </c>
      <c r="CX148" s="56"/>
      <c r="CY148" s="56">
        <f t="shared" ref="CX148:DA168" si="365">MP</f>
        <v>20000</v>
      </c>
      <c r="CZ148" s="56">
        <f t="shared" si="365"/>
        <v>20000</v>
      </c>
      <c r="DA148" s="56"/>
      <c r="DB148" s="56">
        <f t="shared" si="280"/>
        <v>35000</v>
      </c>
      <c r="DC148" s="56">
        <f t="shared" si="280"/>
        <v>35000</v>
      </c>
      <c r="DD148" s="56">
        <f t="shared" ref="DD148:DF175" si="366">MP</f>
        <v>20000</v>
      </c>
      <c r="DE148" s="56">
        <f t="shared" si="366"/>
        <v>20000</v>
      </c>
      <c r="DF148" s="56">
        <f t="shared" si="366"/>
        <v>20000</v>
      </c>
      <c r="DG148" s="56">
        <f t="shared" ref="DG148" si="367">UP</f>
        <v>35000</v>
      </c>
      <c r="DH148" s="56">
        <f>UP</f>
        <v>35000</v>
      </c>
      <c r="DI148" s="56">
        <f>UP</f>
        <v>35000</v>
      </c>
      <c r="DJ148" s="56">
        <f t="shared" si="204"/>
        <v>35000</v>
      </c>
      <c r="DK148" s="56">
        <f t="shared" si="318"/>
        <v>35000</v>
      </c>
      <c r="DL148" s="56">
        <f t="shared" si="318"/>
        <v>35000</v>
      </c>
      <c r="DM148" s="56">
        <f t="shared" si="318"/>
        <v>35000</v>
      </c>
      <c r="DN148" s="56">
        <f t="shared" si="214"/>
        <v>35000</v>
      </c>
      <c r="DO148" s="56">
        <f t="shared" si="332"/>
        <v>35000</v>
      </c>
      <c r="DP148" s="56">
        <f t="shared" si="332"/>
        <v>35000</v>
      </c>
      <c r="DQ148" s="56">
        <f t="shared" si="332"/>
        <v>35000</v>
      </c>
      <c r="DR148" s="56">
        <f t="shared" si="355"/>
        <v>5000</v>
      </c>
      <c r="DS148" s="56">
        <f t="shared" si="355"/>
        <v>5000</v>
      </c>
      <c r="DT148" s="56">
        <f t="shared" si="356"/>
        <v>5000</v>
      </c>
      <c r="DU148" s="56">
        <f t="shared" si="357"/>
        <v>5000</v>
      </c>
      <c r="DV148" s="56">
        <f t="shared" si="333"/>
        <v>5000</v>
      </c>
      <c r="DW148" s="56">
        <f t="shared" si="329"/>
        <v>5000</v>
      </c>
      <c r="DX148" s="56">
        <f t="shared" si="329"/>
        <v>5000</v>
      </c>
      <c r="DY148" s="56">
        <f t="shared" si="329"/>
        <v>5000</v>
      </c>
      <c r="DZ148" s="56">
        <f t="shared" si="315"/>
        <v>5000</v>
      </c>
      <c r="EA148" s="56">
        <f t="shared" si="246"/>
        <v>5000</v>
      </c>
      <c r="EB148" s="56">
        <f t="shared" si="253"/>
        <v>5000</v>
      </c>
      <c r="EC148" s="56">
        <f t="shared" si="259"/>
        <v>5000</v>
      </c>
      <c r="ED148" s="56">
        <f t="shared" si="263"/>
        <v>5000</v>
      </c>
      <c r="EE148" s="56">
        <f t="shared" si="263"/>
        <v>5000</v>
      </c>
      <c r="EF148" s="56">
        <f t="shared" si="263"/>
        <v>5000</v>
      </c>
      <c r="EG148" s="56">
        <f t="shared" si="324"/>
        <v>5000</v>
      </c>
      <c r="EH148" s="56">
        <f t="shared" si="324"/>
        <v>5000</v>
      </c>
      <c r="EI148" s="56">
        <f t="shared" si="324"/>
        <v>5000</v>
      </c>
      <c r="EJ148" s="56">
        <f t="shared" si="324"/>
        <v>5000</v>
      </c>
      <c r="EK148" s="56">
        <f t="shared" si="324"/>
        <v>5000</v>
      </c>
      <c r="EL148" s="56">
        <f t="shared" si="274"/>
        <v>5000</v>
      </c>
      <c r="EM148" s="56">
        <f t="shared" si="274"/>
        <v>5000</v>
      </c>
      <c r="EN148" s="56">
        <f t="shared" si="282"/>
        <v>5000</v>
      </c>
      <c r="EO148" s="56">
        <f t="shared" si="275"/>
        <v>5000</v>
      </c>
      <c r="EP148" s="56">
        <f t="shared" si="268"/>
        <v>5000</v>
      </c>
      <c r="EQ148" s="56">
        <f t="shared" si="351"/>
        <v>16000</v>
      </c>
      <c r="ER148" s="56">
        <f t="shared" si="351"/>
        <v>16000</v>
      </c>
      <c r="ES148" s="56">
        <f t="shared" si="346"/>
        <v>16000</v>
      </c>
      <c r="ET148" s="56">
        <f t="shared" si="346"/>
        <v>16000</v>
      </c>
      <c r="EU148" s="56">
        <f t="shared" si="346"/>
        <v>16000</v>
      </c>
      <c r="EV148" s="56">
        <f t="shared" si="316"/>
        <v>36000</v>
      </c>
      <c r="EW148" s="56">
        <f t="shared" si="294"/>
        <v>36000</v>
      </c>
      <c r="EX148" s="56"/>
      <c r="EY148" s="56"/>
      <c r="EZ148" s="56"/>
      <c r="FA148" s="56"/>
      <c r="FB148" s="56"/>
      <c r="FC148" s="56"/>
      <c r="FD148" s="56"/>
      <c r="FE148" s="56"/>
      <c r="FF148" s="56"/>
      <c r="FG148" s="56"/>
      <c r="FH148" s="56"/>
      <c r="FI148" s="56"/>
      <c r="FJ148" s="56"/>
      <c r="FK148" s="56"/>
      <c r="FL148" s="56"/>
      <c r="FM148" s="56"/>
      <c r="FN148" s="56"/>
      <c r="FO148" s="56"/>
      <c r="FP148" s="56"/>
      <c r="FQ148" s="56"/>
      <c r="FR148" s="56"/>
      <c r="FS148" s="56"/>
      <c r="FT148" s="56"/>
      <c r="FU148" s="56"/>
      <c r="FV148" s="56"/>
      <c r="FW148" s="56"/>
      <c r="FX148" s="56"/>
      <c r="FY148" s="56"/>
      <c r="FZ148" s="56">
        <f t="shared" si="352"/>
        <v>4000</v>
      </c>
      <c r="GA148" s="56">
        <f t="shared" si="338"/>
        <v>4000</v>
      </c>
      <c r="GB148" s="56">
        <f t="shared" si="334"/>
        <v>4000</v>
      </c>
      <c r="GC148" s="56">
        <f t="shared" si="358"/>
        <v>4000</v>
      </c>
      <c r="GD148" s="56">
        <f t="shared" si="358"/>
        <v>4000</v>
      </c>
      <c r="GE148" s="56">
        <f t="shared" si="359"/>
        <v>22000</v>
      </c>
      <c r="GF148" s="56">
        <f t="shared" si="340"/>
        <v>22000</v>
      </c>
      <c r="GG148" s="56">
        <f t="shared" si="325"/>
        <v>22000</v>
      </c>
      <c r="GH148" s="56">
        <f t="shared" si="326"/>
        <v>22000</v>
      </c>
      <c r="GI148" s="56">
        <f t="shared" si="311"/>
        <v>22000</v>
      </c>
      <c r="GJ148" s="56">
        <f t="shared" si="311"/>
        <v>22000</v>
      </c>
      <c r="GK148" s="56">
        <f t="shared" si="360"/>
        <v>22000</v>
      </c>
      <c r="GL148" s="56">
        <f t="shared" si="360"/>
        <v>22000</v>
      </c>
      <c r="GM148" s="56">
        <f t="shared" si="360"/>
        <v>22000</v>
      </c>
      <c r="GN148" s="56"/>
      <c r="GO148" s="56"/>
      <c r="GP148" s="56"/>
      <c r="GQ148" s="56"/>
      <c r="GR148" s="56"/>
      <c r="GS148" s="56"/>
      <c r="GT148" s="56"/>
      <c r="GU148" s="56"/>
      <c r="GV148" s="56"/>
      <c r="GW148" s="56"/>
      <c r="GX148" s="56"/>
      <c r="GY148" s="56"/>
      <c r="GZ148" s="56"/>
      <c r="HA148" s="56"/>
      <c r="HB148" s="56"/>
      <c r="HC148" s="56"/>
      <c r="HD148" s="56"/>
      <c r="HE148" s="56"/>
      <c r="HF148" s="56"/>
      <c r="HG148" s="56"/>
      <c r="HH148" s="56"/>
      <c r="HI148" s="56"/>
      <c r="HJ148" s="56"/>
      <c r="HK148" s="56"/>
      <c r="HL148" s="56"/>
      <c r="HM148" s="56"/>
      <c r="HN148" s="56"/>
      <c r="HO148" s="56"/>
      <c r="HP148" s="56"/>
      <c r="HQ148" s="56"/>
      <c r="HR148" s="56"/>
      <c r="HS148" s="56"/>
      <c r="HT148" s="56"/>
      <c r="HU148" s="56"/>
      <c r="HV148" s="56"/>
      <c r="HW148" s="56"/>
      <c r="HX148" s="56"/>
      <c r="HY148" s="56"/>
    </row>
    <row r="149" spans="1:233" ht="1.5" customHeight="1">
      <c r="A149" s="56"/>
      <c r="B149" s="56"/>
      <c r="C149" s="56"/>
      <c r="D149" s="56"/>
      <c r="E149" s="56"/>
      <c r="F149" s="56"/>
      <c r="G149" s="56"/>
      <c r="H149" s="56"/>
      <c r="I149" s="56"/>
      <c r="J149" s="56"/>
      <c r="K149" s="56"/>
      <c r="L149" s="56"/>
      <c r="M149" s="56"/>
      <c r="N149" s="56"/>
      <c r="O149" s="56"/>
      <c r="P149" s="56"/>
      <c r="Q149" s="56"/>
      <c r="R149" s="56"/>
      <c r="S149" s="56"/>
      <c r="T149" s="56"/>
      <c r="U149" s="56"/>
      <c r="V149" s="56"/>
      <c r="W149" s="56"/>
      <c r="X149" s="56"/>
      <c r="Y149" s="56"/>
      <c r="Z149" s="56"/>
      <c r="AA149" s="56"/>
      <c r="AB149" s="56"/>
      <c r="AC149" s="56"/>
      <c r="AD149" s="56"/>
      <c r="AE149" s="56"/>
      <c r="AF149" s="56"/>
      <c r="AG149" s="56"/>
      <c r="AH149" s="56"/>
      <c r="AI149" s="56"/>
      <c r="AJ149" s="56"/>
      <c r="AK149" s="56"/>
      <c r="AL149" s="56"/>
      <c r="AM149" s="56">
        <f t="shared" si="341"/>
        <v>29000</v>
      </c>
      <c r="AN149" s="56">
        <f t="shared" si="341"/>
        <v>29000</v>
      </c>
      <c r="AO149" s="56">
        <f t="shared" si="308"/>
        <v>29000</v>
      </c>
      <c r="AP149" s="56">
        <f t="shared" si="308"/>
        <v>29000</v>
      </c>
      <c r="AQ149" s="56">
        <f t="shared" si="308"/>
        <v>29000</v>
      </c>
      <c r="AR149" s="56">
        <f t="shared" si="308"/>
        <v>29000</v>
      </c>
      <c r="AS149" s="56">
        <f t="shared" si="304"/>
        <v>29000</v>
      </c>
      <c r="AT149" s="56">
        <f t="shared" si="304"/>
        <v>29000</v>
      </c>
      <c r="AU149" s="56">
        <f t="shared" si="173"/>
        <v>29000</v>
      </c>
      <c r="AV149" s="56">
        <f t="shared" si="165"/>
        <v>29000</v>
      </c>
      <c r="AW149" s="56">
        <f t="shared" si="361"/>
        <v>29000</v>
      </c>
      <c r="AX149" s="56">
        <f t="shared" si="361"/>
        <v>29000</v>
      </c>
      <c r="AY149" s="56">
        <f t="shared" si="347"/>
        <v>29000</v>
      </c>
      <c r="AZ149" s="56">
        <f t="shared" si="347"/>
        <v>29000</v>
      </c>
      <c r="BA149" s="56">
        <f t="shared" si="299"/>
        <v>29000</v>
      </c>
      <c r="BB149" s="56">
        <f t="shared" si="284"/>
        <v>29000</v>
      </c>
      <c r="BC149" s="56">
        <f t="shared" si="271"/>
        <v>29000</v>
      </c>
      <c r="BD149" s="56">
        <f t="shared" si="244"/>
        <v>29000</v>
      </c>
      <c r="BE149" s="56">
        <f t="shared" si="239"/>
        <v>29000</v>
      </c>
      <c r="BF149" s="56">
        <f t="shared" si="342"/>
        <v>29000</v>
      </c>
      <c r="BG149" s="56">
        <f t="shared" si="342"/>
        <v>29000</v>
      </c>
      <c r="BH149" s="56">
        <f t="shared" si="342"/>
        <v>29000</v>
      </c>
      <c r="BI149" s="56">
        <f t="shared" si="342"/>
        <v>29000</v>
      </c>
      <c r="BJ149" s="56">
        <f t="shared" si="342"/>
        <v>29000</v>
      </c>
      <c r="BK149" s="56">
        <f t="shared" si="342"/>
        <v>29000</v>
      </c>
      <c r="BL149" s="56">
        <f t="shared" si="278"/>
        <v>29000</v>
      </c>
      <c r="BM149" s="56">
        <f t="shared" si="327"/>
        <v>29000</v>
      </c>
      <c r="BN149" s="56">
        <f t="shared" si="327"/>
        <v>29000</v>
      </c>
      <c r="BO149" s="56"/>
      <c r="BP149" s="56">
        <f>RJ</f>
        <v>29000</v>
      </c>
      <c r="BQ149" s="56">
        <f t="shared" si="147"/>
        <v>29000</v>
      </c>
      <c r="BR149" s="56">
        <f t="shared" si="161"/>
        <v>29000</v>
      </c>
      <c r="BS149" s="56">
        <f t="shared" si="167"/>
        <v>29000</v>
      </c>
      <c r="BT149" s="56">
        <f t="shared" si="343"/>
        <v>29000</v>
      </c>
      <c r="BU149" s="56">
        <f t="shared" si="312"/>
        <v>29000</v>
      </c>
      <c r="BV149" s="56">
        <f t="shared" si="312"/>
        <v>29000</v>
      </c>
      <c r="BW149" s="56">
        <f t="shared" si="321"/>
        <v>29000</v>
      </c>
      <c r="BX149" s="56">
        <f t="shared" si="321"/>
        <v>29000</v>
      </c>
      <c r="BY149" s="56">
        <f>RJ</f>
        <v>29000</v>
      </c>
      <c r="BZ149" s="56">
        <f>RJ</f>
        <v>29000</v>
      </c>
      <c r="CA149" s="56">
        <f>MP</f>
        <v>20000</v>
      </c>
      <c r="CB149" s="56">
        <f t="shared" si="363"/>
        <v>20000</v>
      </c>
      <c r="CC149" s="56">
        <f t="shared" si="363"/>
        <v>20000</v>
      </c>
      <c r="CD149" s="56">
        <f t="shared" si="291"/>
        <v>20000</v>
      </c>
      <c r="CE149" s="56">
        <f t="shared" si="285"/>
        <v>20000</v>
      </c>
      <c r="CF149" s="56">
        <f t="shared" si="279"/>
        <v>20000</v>
      </c>
      <c r="CG149" s="56">
        <f t="shared" si="279"/>
        <v>20000</v>
      </c>
      <c r="CH149" s="56">
        <f t="shared" si="272"/>
        <v>20000</v>
      </c>
      <c r="CI149" s="56">
        <f t="shared" si="264"/>
        <v>20000</v>
      </c>
      <c r="CJ149" s="56">
        <f t="shared" si="336"/>
        <v>35000</v>
      </c>
      <c r="CK149" s="56">
        <f t="shared" si="336"/>
        <v>35000</v>
      </c>
      <c r="CL149" s="56">
        <f t="shared" ref="CL149:CL156" si="368">UP</f>
        <v>35000</v>
      </c>
      <c r="CM149" s="56">
        <f t="shared" si="344"/>
        <v>20000</v>
      </c>
      <c r="CN149" s="56">
        <f t="shared" ref="CN149:CN155" si="369">MP</f>
        <v>20000</v>
      </c>
      <c r="CO149" s="56">
        <f t="shared" si="364"/>
        <v>20000</v>
      </c>
      <c r="CP149" s="56">
        <f t="shared" si="364"/>
        <v>20000</v>
      </c>
      <c r="CQ149" s="56">
        <f t="shared" si="364"/>
        <v>20000</v>
      </c>
      <c r="CR149" s="56">
        <f t="shared" si="364"/>
        <v>20000</v>
      </c>
      <c r="CS149" s="56">
        <f t="shared" si="364"/>
        <v>20000</v>
      </c>
      <c r="CT149" s="56">
        <f t="shared" si="364"/>
        <v>20000</v>
      </c>
      <c r="CU149" s="56">
        <f t="shared" si="362"/>
        <v>20000</v>
      </c>
      <c r="CV149" s="56">
        <f t="shared" si="354"/>
        <v>20000</v>
      </c>
      <c r="CW149" s="56">
        <f t="shared" si="354"/>
        <v>20000</v>
      </c>
      <c r="CX149" s="56">
        <f t="shared" si="365"/>
        <v>20000</v>
      </c>
      <c r="CY149" s="56">
        <f t="shared" si="365"/>
        <v>20000</v>
      </c>
      <c r="CZ149" s="56">
        <f t="shared" si="365"/>
        <v>20000</v>
      </c>
      <c r="DA149" s="56">
        <f t="shared" si="365"/>
        <v>20000</v>
      </c>
      <c r="DB149" s="56">
        <f t="shared" si="280"/>
        <v>35000</v>
      </c>
      <c r="DC149" s="56">
        <f t="shared" si="280"/>
        <v>35000</v>
      </c>
      <c r="DD149" s="56">
        <f t="shared" ref="DD149:DD176" si="370">MP</f>
        <v>20000</v>
      </c>
      <c r="DE149" s="56">
        <f t="shared" si="366"/>
        <v>20000</v>
      </c>
      <c r="DF149" s="56">
        <f t="shared" si="366"/>
        <v>20000</v>
      </c>
      <c r="DG149" s="56">
        <f t="shared" ref="DG149:DG161" si="371">MP</f>
        <v>20000</v>
      </c>
      <c r="DH149" s="56"/>
      <c r="DI149" s="56">
        <f>UP</f>
        <v>35000</v>
      </c>
      <c r="DJ149" s="56">
        <f t="shared" si="204"/>
        <v>35000</v>
      </c>
      <c r="DK149" s="56">
        <f t="shared" si="318"/>
        <v>35000</v>
      </c>
      <c r="DL149" s="56">
        <f t="shared" si="318"/>
        <v>35000</v>
      </c>
      <c r="DM149" s="56">
        <f t="shared" si="318"/>
        <v>35000</v>
      </c>
      <c r="DN149" s="56">
        <f t="shared" si="214"/>
        <v>35000</v>
      </c>
      <c r="DO149" s="56">
        <f t="shared" si="332"/>
        <v>35000</v>
      </c>
      <c r="DP149" s="56">
        <f t="shared" si="332"/>
        <v>35000</v>
      </c>
      <c r="DQ149" s="56">
        <f t="shared" si="332"/>
        <v>35000</v>
      </c>
      <c r="DR149" s="56">
        <f t="shared" si="332"/>
        <v>35000</v>
      </c>
      <c r="DS149" s="56">
        <f>BR</f>
        <v>5000</v>
      </c>
      <c r="DT149" s="56">
        <f t="shared" si="356"/>
        <v>5000</v>
      </c>
      <c r="DU149" s="56">
        <f t="shared" si="357"/>
        <v>5000</v>
      </c>
      <c r="DV149" s="56">
        <f t="shared" si="333"/>
        <v>5000</v>
      </c>
      <c r="DW149" s="56">
        <f t="shared" si="329"/>
        <v>5000</v>
      </c>
      <c r="DX149" s="56">
        <f t="shared" si="329"/>
        <v>5000</v>
      </c>
      <c r="DY149" s="56">
        <f t="shared" si="329"/>
        <v>5000</v>
      </c>
      <c r="DZ149" s="56">
        <f t="shared" si="315"/>
        <v>5000</v>
      </c>
      <c r="EA149" s="56">
        <f t="shared" si="246"/>
        <v>5000</v>
      </c>
      <c r="EB149" s="56">
        <f t="shared" si="253"/>
        <v>5000</v>
      </c>
      <c r="EC149" s="56">
        <f t="shared" si="259"/>
        <v>5000</v>
      </c>
      <c r="ED149" s="56">
        <f t="shared" si="263"/>
        <v>5000</v>
      </c>
      <c r="EE149" s="56">
        <f t="shared" si="263"/>
        <v>5000</v>
      </c>
      <c r="EF149" s="56">
        <f t="shared" si="263"/>
        <v>5000</v>
      </c>
      <c r="EG149" s="56">
        <f t="shared" si="324"/>
        <v>5000</v>
      </c>
      <c r="EH149" s="56">
        <f t="shared" si="324"/>
        <v>5000</v>
      </c>
      <c r="EI149" s="56">
        <f t="shared" si="324"/>
        <v>5000</v>
      </c>
      <c r="EJ149" s="56">
        <f t="shared" si="324"/>
        <v>5000</v>
      </c>
      <c r="EK149" s="56">
        <f t="shared" si="324"/>
        <v>5000</v>
      </c>
      <c r="EL149" s="56">
        <f t="shared" si="274"/>
        <v>5000</v>
      </c>
      <c r="EM149" s="56">
        <f t="shared" si="274"/>
        <v>5000</v>
      </c>
      <c r="EN149" s="56">
        <f t="shared" si="282"/>
        <v>5000</v>
      </c>
      <c r="EO149" s="56">
        <f t="shared" si="275"/>
        <v>5000</v>
      </c>
      <c r="EP149" s="56">
        <f t="shared" si="268"/>
        <v>5000</v>
      </c>
      <c r="EQ149" s="56">
        <f t="shared" ref="EQ149:EQ159" si="372">JH</f>
        <v>16000</v>
      </c>
      <c r="ER149" s="56">
        <f t="shared" si="351"/>
        <v>16000</v>
      </c>
      <c r="ES149" s="56">
        <f t="shared" si="346"/>
        <v>16000</v>
      </c>
      <c r="ET149" s="56">
        <f t="shared" si="346"/>
        <v>16000</v>
      </c>
      <c r="EU149" s="56">
        <f t="shared" si="346"/>
        <v>16000</v>
      </c>
      <c r="EV149" s="56">
        <f t="shared" si="316"/>
        <v>36000</v>
      </c>
      <c r="EW149" s="56">
        <f t="shared" si="294"/>
        <v>36000</v>
      </c>
      <c r="EX149" s="56"/>
      <c r="EY149" s="56"/>
      <c r="EZ149" s="56"/>
      <c r="FA149" s="56"/>
      <c r="FB149" s="56"/>
      <c r="FC149" s="56"/>
      <c r="FD149" s="56"/>
      <c r="FE149" s="56"/>
      <c r="FF149" s="56"/>
      <c r="FG149" s="56"/>
      <c r="FH149" s="56"/>
      <c r="FI149" s="56"/>
      <c r="FJ149" s="56"/>
      <c r="FK149" s="56"/>
      <c r="FL149" s="56"/>
      <c r="FM149" s="56"/>
      <c r="FN149" s="56"/>
      <c r="FO149" s="56"/>
      <c r="FP149" s="56"/>
      <c r="FQ149" s="56"/>
      <c r="FR149" s="56"/>
      <c r="FS149" s="56"/>
      <c r="FT149" s="56"/>
      <c r="FU149" s="56"/>
      <c r="FV149" s="56"/>
      <c r="FW149" s="56"/>
      <c r="FX149" s="56"/>
      <c r="FY149" s="56"/>
      <c r="FZ149" s="56">
        <f t="shared" si="352"/>
        <v>4000</v>
      </c>
      <c r="GA149" s="56">
        <f t="shared" si="338"/>
        <v>4000</v>
      </c>
      <c r="GB149" s="56">
        <f t="shared" si="334"/>
        <v>4000</v>
      </c>
      <c r="GC149" s="56">
        <f t="shared" si="358"/>
        <v>4000</v>
      </c>
      <c r="GD149" s="56">
        <f t="shared" si="358"/>
        <v>4000</v>
      </c>
      <c r="GE149" s="56">
        <f t="shared" si="359"/>
        <v>22000</v>
      </c>
      <c r="GF149" s="56">
        <f t="shared" si="340"/>
        <v>22000</v>
      </c>
      <c r="GG149" s="56">
        <f t="shared" si="325"/>
        <v>22000</v>
      </c>
      <c r="GH149" s="56">
        <f t="shared" si="326"/>
        <v>22000</v>
      </c>
      <c r="GI149" s="56">
        <f t="shared" si="311"/>
        <v>22000</v>
      </c>
      <c r="GJ149" s="56">
        <f t="shared" si="311"/>
        <v>22000</v>
      </c>
      <c r="GK149" s="56">
        <f t="shared" si="360"/>
        <v>22000</v>
      </c>
      <c r="GL149" s="56">
        <f t="shared" si="360"/>
        <v>22000</v>
      </c>
      <c r="GM149" s="56">
        <f t="shared" si="360"/>
        <v>22000</v>
      </c>
      <c r="GN149" s="56"/>
      <c r="GO149" s="56"/>
      <c r="GP149" s="56"/>
      <c r="GQ149" s="56"/>
      <c r="GR149" s="56"/>
      <c r="GS149" s="56"/>
      <c r="GT149" s="56"/>
      <c r="GU149" s="56"/>
      <c r="GV149" s="56"/>
      <c r="GW149" s="56"/>
      <c r="GX149" s="56"/>
      <c r="GY149" s="56"/>
      <c r="GZ149" s="56"/>
      <c r="HA149" s="56"/>
      <c r="HB149" s="56"/>
      <c r="HC149" s="56"/>
      <c r="HD149" s="56"/>
      <c r="HE149" s="56"/>
      <c r="HF149" s="56"/>
      <c r="HG149" s="56"/>
      <c r="HH149" s="56"/>
      <c r="HI149" s="56"/>
      <c r="HJ149" s="56"/>
      <c r="HK149" s="56"/>
      <c r="HL149" s="56"/>
      <c r="HM149" s="56"/>
      <c r="HN149" s="56"/>
      <c r="HO149" s="56"/>
      <c r="HP149" s="56"/>
      <c r="HQ149" s="56"/>
      <c r="HR149" s="56"/>
      <c r="HS149" s="56"/>
      <c r="HT149" s="56"/>
      <c r="HU149" s="56"/>
      <c r="HV149" s="56"/>
      <c r="HW149" s="56"/>
      <c r="HX149" s="56"/>
      <c r="HY149" s="56"/>
    </row>
    <row r="150" spans="1:233" ht="1.5" customHeight="1">
      <c r="A150" s="56"/>
      <c r="B150" s="56"/>
      <c r="C150" s="56"/>
      <c r="D150" s="56"/>
      <c r="E150" s="56"/>
      <c r="F150" s="56"/>
      <c r="G150" s="56"/>
      <c r="H150" s="56"/>
      <c r="I150" s="56"/>
      <c r="J150" s="56"/>
      <c r="K150" s="56"/>
      <c r="L150" s="56"/>
      <c r="M150" s="56"/>
      <c r="N150" s="56"/>
      <c r="O150" s="56"/>
      <c r="P150" s="56"/>
      <c r="Q150" s="56"/>
      <c r="R150" s="56"/>
      <c r="S150" s="56"/>
      <c r="T150" s="56"/>
      <c r="U150" s="56"/>
      <c r="V150" s="56"/>
      <c r="W150" s="56"/>
      <c r="X150" s="56"/>
      <c r="Y150" s="56"/>
      <c r="Z150" s="56"/>
      <c r="AA150" s="56"/>
      <c r="AB150" s="56"/>
      <c r="AC150" s="56"/>
      <c r="AD150" s="56"/>
      <c r="AE150" s="56"/>
      <c r="AF150" s="56"/>
      <c r="AG150" s="56"/>
      <c r="AH150" s="56"/>
      <c r="AI150" s="56"/>
      <c r="AJ150" s="56"/>
      <c r="AK150" s="56"/>
      <c r="AL150" s="56"/>
      <c r="AM150" s="56">
        <f t="shared" si="341"/>
        <v>29000</v>
      </c>
      <c r="AN150" s="56">
        <f>RJ</f>
        <v>29000</v>
      </c>
      <c r="AO150" s="56">
        <f t="shared" si="308"/>
        <v>29000</v>
      </c>
      <c r="AP150" s="56">
        <f t="shared" si="308"/>
        <v>29000</v>
      </c>
      <c r="AQ150" s="56">
        <f t="shared" si="308"/>
        <v>29000</v>
      </c>
      <c r="AR150" s="56">
        <f t="shared" si="308"/>
        <v>29000</v>
      </c>
      <c r="AS150" s="56">
        <f t="shared" si="304"/>
        <v>29000</v>
      </c>
      <c r="AT150" s="56">
        <f t="shared" si="304"/>
        <v>29000</v>
      </c>
      <c r="AU150" s="56">
        <f t="shared" si="173"/>
        <v>29000</v>
      </c>
      <c r="AV150" s="56">
        <f t="shared" si="165"/>
        <v>29000</v>
      </c>
      <c r="AW150" s="56">
        <f t="shared" si="361"/>
        <v>29000</v>
      </c>
      <c r="AX150" s="56">
        <f t="shared" si="361"/>
        <v>29000</v>
      </c>
      <c r="AY150" s="56">
        <f t="shared" si="347"/>
        <v>29000</v>
      </c>
      <c r="AZ150" s="56">
        <f t="shared" si="347"/>
        <v>29000</v>
      </c>
      <c r="BA150" s="56">
        <f t="shared" si="299"/>
        <v>29000</v>
      </c>
      <c r="BB150" s="56">
        <f t="shared" si="284"/>
        <v>29000</v>
      </c>
      <c r="BC150" s="56">
        <f t="shared" si="271"/>
        <v>29000</v>
      </c>
      <c r="BD150" s="56">
        <f t="shared" si="244"/>
        <v>29000</v>
      </c>
      <c r="BE150" s="56">
        <f t="shared" si="239"/>
        <v>29000</v>
      </c>
      <c r="BF150" s="56">
        <f t="shared" si="342"/>
        <v>29000</v>
      </c>
      <c r="BG150" s="56">
        <f t="shared" si="342"/>
        <v>29000</v>
      </c>
      <c r="BH150" s="56">
        <f t="shared" si="342"/>
        <v>29000</v>
      </c>
      <c r="BI150" s="56">
        <f t="shared" si="342"/>
        <v>29000</v>
      </c>
      <c r="BJ150" s="56">
        <f t="shared" si="342"/>
        <v>29000</v>
      </c>
      <c r="BK150" s="56">
        <f t="shared" si="342"/>
        <v>29000</v>
      </c>
      <c r="BL150" s="56">
        <f t="shared" si="278"/>
        <v>29000</v>
      </c>
      <c r="BM150" s="56"/>
      <c r="BN150" s="56"/>
      <c r="BO150" s="56">
        <f>MP</f>
        <v>20000</v>
      </c>
      <c r="BP150" s="56">
        <f t="shared" ref="BP150:BP151" si="373">RJ</f>
        <v>29000</v>
      </c>
      <c r="BQ150" s="56">
        <f t="shared" si="147"/>
        <v>29000</v>
      </c>
      <c r="BR150" s="56">
        <f t="shared" si="161"/>
        <v>29000</v>
      </c>
      <c r="BS150" s="56">
        <f t="shared" si="167"/>
        <v>29000</v>
      </c>
      <c r="BT150" s="56">
        <f t="shared" si="343"/>
        <v>29000</v>
      </c>
      <c r="BU150" s="56">
        <f t="shared" si="312"/>
        <v>29000</v>
      </c>
      <c r="BV150" s="56">
        <f t="shared" si="312"/>
        <v>29000</v>
      </c>
      <c r="BW150" s="56">
        <f t="shared" si="321"/>
        <v>29000</v>
      </c>
      <c r="BX150" s="56">
        <f t="shared" si="321"/>
        <v>29000</v>
      </c>
      <c r="BY150" s="56">
        <f>RJ</f>
        <v>29000</v>
      </c>
      <c r="BZ150" s="56">
        <f>RJ</f>
        <v>29000</v>
      </c>
      <c r="CA150" s="56">
        <f>MP</f>
        <v>20000</v>
      </c>
      <c r="CB150" s="56">
        <f t="shared" si="363"/>
        <v>20000</v>
      </c>
      <c r="CC150" s="56">
        <f t="shared" si="363"/>
        <v>20000</v>
      </c>
      <c r="CD150" s="56">
        <f t="shared" si="291"/>
        <v>20000</v>
      </c>
      <c r="CE150" s="56">
        <f t="shared" si="285"/>
        <v>20000</v>
      </c>
      <c r="CF150" s="56">
        <f t="shared" si="279"/>
        <v>20000</v>
      </c>
      <c r="CG150" s="56">
        <f t="shared" si="279"/>
        <v>20000</v>
      </c>
      <c r="CH150" s="56">
        <f t="shared" si="272"/>
        <v>20000</v>
      </c>
      <c r="CI150" s="56">
        <f t="shared" si="264"/>
        <v>20000</v>
      </c>
      <c r="CJ150" s="56">
        <f t="shared" ref="CJ150:CJ155" si="374">UP</f>
        <v>35000</v>
      </c>
      <c r="CK150" s="56">
        <f t="shared" si="336"/>
        <v>35000</v>
      </c>
      <c r="CL150" s="56">
        <f t="shared" si="368"/>
        <v>35000</v>
      </c>
      <c r="CM150" s="56">
        <f t="shared" si="344"/>
        <v>20000</v>
      </c>
      <c r="CN150" s="56">
        <f t="shared" si="369"/>
        <v>20000</v>
      </c>
      <c r="CO150" s="56">
        <f t="shared" si="364"/>
        <v>20000</v>
      </c>
      <c r="CP150" s="56">
        <f t="shared" si="364"/>
        <v>20000</v>
      </c>
      <c r="CQ150" s="56">
        <f t="shared" si="364"/>
        <v>20000</v>
      </c>
      <c r="CR150" s="56">
        <f t="shared" si="364"/>
        <v>20000</v>
      </c>
      <c r="CS150" s="56">
        <f t="shared" si="364"/>
        <v>20000</v>
      </c>
      <c r="CT150" s="56">
        <f t="shared" si="364"/>
        <v>20000</v>
      </c>
      <c r="CU150" s="56">
        <f t="shared" si="362"/>
        <v>20000</v>
      </c>
      <c r="CV150" s="56">
        <f t="shared" si="354"/>
        <v>20000</v>
      </c>
      <c r="CW150" s="56">
        <f t="shared" si="354"/>
        <v>20000</v>
      </c>
      <c r="CX150" s="56">
        <f t="shared" ref="CX150:CX185" si="375">MP</f>
        <v>20000</v>
      </c>
      <c r="CY150" s="56">
        <f t="shared" si="365"/>
        <v>20000</v>
      </c>
      <c r="CZ150" s="56">
        <f t="shared" si="365"/>
        <v>20000</v>
      </c>
      <c r="DA150" s="56">
        <f t="shared" si="365"/>
        <v>20000</v>
      </c>
      <c r="DB150" s="56">
        <f t="shared" ref="DB150:DC179" si="376">MP</f>
        <v>20000</v>
      </c>
      <c r="DC150" s="56">
        <f t="shared" si="376"/>
        <v>20000</v>
      </c>
      <c r="DD150" s="56">
        <f t="shared" si="370"/>
        <v>20000</v>
      </c>
      <c r="DE150" s="56">
        <f t="shared" si="366"/>
        <v>20000</v>
      </c>
      <c r="DF150" s="56">
        <f t="shared" si="366"/>
        <v>20000</v>
      </c>
      <c r="DG150" s="56">
        <f t="shared" si="371"/>
        <v>20000</v>
      </c>
      <c r="DH150" s="56">
        <f t="shared" ref="DH150:DH161" si="377">MP</f>
        <v>20000</v>
      </c>
      <c r="DI150" s="56">
        <f>UP</f>
        <v>35000</v>
      </c>
      <c r="DJ150" s="56">
        <f t="shared" si="204"/>
        <v>35000</v>
      </c>
      <c r="DK150" s="56">
        <f t="shared" si="318"/>
        <v>35000</v>
      </c>
      <c r="DL150" s="56">
        <f t="shared" si="318"/>
        <v>35000</v>
      </c>
      <c r="DM150" s="56">
        <f t="shared" si="318"/>
        <v>35000</v>
      </c>
      <c r="DN150" s="56">
        <f t="shared" si="214"/>
        <v>35000</v>
      </c>
      <c r="DO150" s="56">
        <f t="shared" si="332"/>
        <v>35000</v>
      </c>
      <c r="DP150" s="56">
        <f t="shared" si="332"/>
        <v>35000</v>
      </c>
      <c r="DQ150" s="56">
        <f t="shared" si="332"/>
        <v>35000</v>
      </c>
      <c r="DR150" s="56">
        <f t="shared" ref="DR150:DR157" si="378">UP</f>
        <v>35000</v>
      </c>
      <c r="DS150" s="56">
        <f>BR</f>
        <v>5000</v>
      </c>
      <c r="DT150" s="56">
        <f t="shared" si="356"/>
        <v>5000</v>
      </c>
      <c r="DU150" s="56">
        <f t="shared" si="357"/>
        <v>5000</v>
      </c>
      <c r="DV150" s="56">
        <f t="shared" si="333"/>
        <v>5000</v>
      </c>
      <c r="DW150" s="56">
        <f t="shared" si="329"/>
        <v>5000</v>
      </c>
      <c r="DX150" s="56">
        <f t="shared" si="329"/>
        <v>5000</v>
      </c>
      <c r="DY150" s="56">
        <f t="shared" si="329"/>
        <v>5000</v>
      </c>
      <c r="DZ150" s="56">
        <f t="shared" si="315"/>
        <v>5000</v>
      </c>
      <c r="EA150" s="56">
        <f t="shared" si="246"/>
        <v>5000</v>
      </c>
      <c r="EB150" s="56">
        <f t="shared" si="253"/>
        <v>5000</v>
      </c>
      <c r="EC150" s="56">
        <f t="shared" si="259"/>
        <v>5000</v>
      </c>
      <c r="ED150" s="56">
        <f t="shared" si="263"/>
        <v>5000</v>
      </c>
      <c r="EE150" s="56">
        <f t="shared" si="263"/>
        <v>5000</v>
      </c>
      <c r="EF150" s="56">
        <f t="shared" si="263"/>
        <v>5000</v>
      </c>
      <c r="EG150" s="56">
        <f t="shared" si="324"/>
        <v>5000</v>
      </c>
      <c r="EH150" s="56">
        <f t="shared" si="324"/>
        <v>5000</v>
      </c>
      <c r="EI150" s="56">
        <f t="shared" si="324"/>
        <v>5000</v>
      </c>
      <c r="EJ150" s="56">
        <f t="shared" si="324"/>
        <v>5000</v>
      </c>
      <c r="EK150" s="56">
        <f>BR</f>
        <v>5000</v>
      </c>
      <c r="EL150" s="56">
        <f t="shared" si="274"/>
        <v>5000</v>
      </c>
      <c r="EM150" s="56">
        <f t="shared" si="274"/>
        <v>5000</v>
      </c>
      <c r="EN150" s="56">
        <f t="shared" si="282"/>
        <v>5000</v>
      </c>
      <c r="EO150" s="56">
        <f t="shared" si="274"/>
        <v>5000</v>
      </c>
      <c r="EP150" s="56">
        <f t="shared" si="274"/>
        <v>5000</v>
      </c>
      <c r="EQ150" s="56">
        <f t="shared" si="372"/>
        <v>16000</v>
      </c>
      <c r="ER150" s="56">
        <f t="shared" si="351"/>
        <v>16000</v>
      </c>
      <c r="ES150" s="56">
        <f t="shared" si="346"/>
        <v>16000</v>
      </c>
      <c r="ET150" s="56">
        <f t="shared" si="346"/>
        <v>16000</v>
      </c>
      <c r="EU150" s="56">
        <f t="shared" si="346"/>
        <v>16000</v>
      </c>
      <c r="EV150" s="56">
        <f t="shared" si="316"/>
        <v>36000</v>
      </c>
      <c r="EW150" s="56">
        <f t="shared" si="294"/>
        <v>36000</v>
      </c>
      <c r="EX150" s="56"/>
      <c r="EY150" s="56"/>
      <c r="EZ150" s="56"/>
      <c r="FA150" s="56"/>
      <c r="FB150" s="56"/>
      <c r="FC150" s="56"/>
      <c r="FD150" s="56"/>
      <c r="FE150" s="56"/>
      <c r="FF150" s="56"/>
      <c r="FG150" s="56"/>
      <c r="FH150" s="56"/>
      <c r="FI150" s="56"/>
      <c r="FJ150" s="56"/>
      <c r="FK150" s="56"/>
      <c r="FL150" s="56"/>
      <c r="FM150" s="56"/>
      <c r="FN150" s="56"/>
      <c r="FO150" s="56"/>
      <c r="FP150" s="56"/>
      <c r="FQ150" s="56"/>
      <c r="FR150" s="56"/>
      <c r="FS150" s="56"/>
      <c r="FT150" s="56"/>
      <c r="FU150" s="56"/>
      <c r="FV150" s="56"/>
      <c r="FW150" s="56"/>
      <c r="FX150" s="56"/>
      <c r="FY150" s="56">
        <f t="shared" ref="FY150:FY156" si="379">TR</f>
        <v>33000</v>
      </c>
      <c r="FZ150" s="56">
        <f t="shared" si="352"/>
        <v>4000</v>
      </c>
      <c r="GA150" s="56">
        <f t="shared" si="338"/>
        <v>4000</v>
      </c>
      <c r="GB150" s="56">
        <f t="shared" si="334"/>
        <v>4000</v>
      </c>
      <c r="GC150" s="56">
        <f t="shared" ref="GC150:GD173" si="380">MZ</f>
        <v>24000</v>
      </c>
      <c r="GD150" s="56">
        <f t="shared" ref="GB150:GF173" si="381">MZ</f>
        <v>24000</v>
      </c>
      <c r="GE150" s="56">
        <f t="shared" si="359"/>
        <v>22000</v>
      </c>
      <c r="GF150" s="56">
        <f t="shared" si="340"/>
        <v>22000</v>
      </c>
      <c r="GG150" s="56">
        <f t="shared" si="325"/>
        <v>22000</v>
      </c>
      <c r="GH150" s="56">
        <f t="shared" si="326"/>
        <v>22000</v>
      </c>
      <c r="GI150" s="56">
        <f t="shared" si="311"/>
        <v>22000</v>
      </c>
      <c r="GJ150" s="56">
        <f t="shared" si="311"/>
        <v>22000</v>
      </c>
      <c r="GK150" s="56">
        <f t="shared" si="360"/>
        <v>22000</v>
      </c>
      <c r="GL150" s="56">
        <f t="shared" si="360"/>
        <v>22000</v>
      </c>
      <c r="GM150" s="56">
        <f t="shared" si="360"/>
        <v>22000</v>
      </c>
      <c r="GN150" s="56"/>
      <c r="GO150" s="56"/>
      <c r="GP150" s="56"/>
      <c r="GQ150" s="56"/>
      <c r="GR150" s="56"/>
      <c r="GS150" s="56"/>
      <c r="GT150" s="56"/>
      <c r="GU150" s="56"/>
      <c r="GV150" s="56"/>
      <c r="GW150" s="56"/>
      <c r="GX150" s="56"/>
      <c r="GY150" s="56"/>
      <c r="GZ150" s="56"/>
      <c r="HA150" s="56"/>
      <c r="HB150" s="56"/>
      <c r="HC150" s="56"/>
      <c r="HD150" s="56"/>
      <c r="HE150" s="56"/>
      <c r="HF150" s="56"/>
      <c r="HG150" s="56"/>
      <c r="HH150" s="56"/>
      <c r="HI150" s="56"/>
      <c r="HJ150" s="56"/>
      <c r="HK150" s="56"/>
      <c r="HL150" s="56"/>
      <c r="HM150" s="56"/>
      <c r="HN150" s="56"/>
      <c r="HO150" s="56"/>
      <c r="HP150" s="56"/>
      <c r="HQ150" s="56"/>
      <c r="HR150" s="56"/>
      <c r="HS150" s="56"/>
      <c r="HT150" s="56"/>
      <c r="HU150" s="56"/>
      <c r="HV150" s="56"/>
      <c r="HW150" s="56"/>
      <c r="HX150" s="56"/>
      <c r="HY150" s="56"/>
    </row>
    <row r="151" spans="1:233" ht="1.5" customHeight="1">
      <c r="A151" s="56"/>
      <c r="B151" s="56"/>
      <c r="C151" s="56"/>
      <c r="D151" s="56"/>
      <c r="E151" s="56"/>
      <c r="F151" s="56"/>
      <c r="G151" s="56"/>
      <c r="H151" s="56"/>
      <c r="I151" s="56"/>
      <c r="J151" s="56"/>
      <c r="K151" s="56"/>
      <c r="L151" s="56"/>
      <c r="M151" s="56"/>
      <c r="N151" s="56"/>
      <c r="O151" s="56"/>
      <c r="P151" s="56"/>
      <c r="Q151" s="56"/>
      <c r="R151" s="56"/>
      <c r="S151" s="56"/>
      <c r="T151" s="56"/>
      <c r="U151" s="56"/>
      <c r="V151" s="56"/>
      <c r="W151" s="56"/>
      <c r="X151" s="56"/>
      <c r="Y151" s="56"/>
      <c r="Z151" s="56"/>
      <c r="AA151" s="56"/>
      <c r="AB151" s="56"/>
      <c r="AC151" s="56"/>
      <c r="AD151" s="56"/>
      <c r="AE151" s="56"/>
      <c r="AF151" s="56"/>
      <c r="AG151" s="56"/>
      <c r="AH151" s="56"/>
      <c r="AI151" s="56"/>
      <c r="AJ151" s="56"/>
      <c r="AK151" s="56"/>
      <c r="AL151" s="56"/>
      <c r="AM151" s="56"/>
      <c r="AN151" s="56">
        <f>RJ</f>
        <v>29000</v>
      </c>
      <c r="AO151" s="56">
        <f t="shared" si="308"/>
        <v>29000</v>
      </c>
      <c r="AP151" s="56">
        <f t="shared" si="308"/>
        <v>29000</v>
      </c>
      <c r="AQ151" s="56">
        <f t="shared" si="308"/>
        <v>29000</v>
      </c>
      <c r="AR151" s="56">
        <f t="shared" si="308"/>
        <v>29000</v>
      </c>
      <c r="AS151" s="56">
        <f t="shared" si="304"/>
        <v>29000</v>
      </c>
      <c r="AT151" s="56">
        <f t="shared" si="304"/>
        <v>29000</v>
      </c>
      <c r="AU151" s="56">
        <f t="shared" si="173"/>
        <v>29000</v>
      </c>
      <c r="AV151" s="56">
        <f t="shared" si="165"/>
        <v>29000</v>
      </c>
      <c r="AW151" s="56">
        <f t="shared" si="361"/>
        <v>29000</v>
      </c>
      <c r="AX151" s="56">
        <f t="shared" si="361"/>
        <v>29000</v>
      </c>
      <c r="AY151" s="56">
        <f t="shared" si="347"/>
        <v>29000</v>
      </c>
      <c r="AZ151" s="56">
        <f t="shared" si="347"/>
        <v>29000</v>
      </c>
      <c r="BA151" s="56">
        <f t="shared" si="299"/>
        <v>29000</v>
      </c>
      <c r="BB151" s="56">
        <f t="shared" si="284"/>
        <v>29000</v>
      </c>
      <c r="BC151" s="56">
        <f t="shared" si="271"/>
        <v>29000</v>
      </c>
      <c r="BD151" s="56">
        <f t="shared" si="244"/>
        <v>29000</v>
      </c>
      <c r="BE151" s="56">
        <f t="shared" si="239"/>
        <v>29000</v>
      </c>
      <c r="BF151" s="56">
        <f t="shared" si="342"/>
        <v>29000</v>
      </c>
      <c r="BG151" s="56">
        <f t="shared" si="342"/>
        <v>29000</v>
      </c>
      <c r="BH151" s="56">
        <f t="shared" si="342"/>
        <v>29000</v>
      </c>
      <c r="BI151" s="56">
        <f t="shared" si="342"/>
        <v>29000</v>
      </c>
      <c r="BJ151" s="56">
        <f t="shared" si="342"/>
        <v>29000</v>
      </c>
      <c r="BK151" s="56">
        <f t="shared" si="342"/>
        <v>29000</v>
      </c>
      <c r="BL151" s="56">
        <f t="shared" si="278"/>
        <v>29000</v>
      </c>
      <c r="BM151" s="56">
        <f t="shared" ref="BM151:BM164" si="382">MP</f>
        <v>20000</v>
      </c>
      <c r="BN151" s="56">
        <f t="shared" ref="BN151:BO170" si="383">MP</f>
        <v>20000</v>
      </c>
      <c r="BO151" s="56">
        <f t="shared" si="383"/>
        <v>20000</v>
      </c>
      <c r="BP151" s="56">
        <f t="shared" si="373"/>
        <v>29000</v>
      </c>
      <c r="BQ151" s="56">
        <f t="shared" si="147"/>
        <v>29000</v>
      </c>
      <c r="BR151" s="56">
        <f t="shared" si="161"/>
        <v>29000</v>
      </c>
      <c r="BS151" s="56">
        <f t="shared" si="167"/>
        <v>29000</v>
      </c>
      <c r="BT151" s="56">
        <f t="shared" si="343"/>
        <v>29000</v>
      </c>
      <c r="BU151" s="56">
        <f t="shared" si="312"/>
        <v>29000</v>
      </c>
      <c r="BV151" s="56">
        <f t="shared" si="312"/>
        <v>29000</v>
      </c>
      <c r="BW151" s="56">
        <f t="shared" si="321"/>
        <v>29000</v>
      </c>
      <c r="BX151" s="56">
        <f t="shared" si="321"/>
        <v>29000</v>
      </c>
      <c r="BY151" s="56">
        <f t="shared" ref="BY151:BY157" si="384">RJ</f>
        <v>29000</v>
      </c>
      <c r="BZ151" s="56">
        <f t="shared" si="363"/>
        <v>20000</v>
      </c>
      <c r="CA151" s="56">
        <f>MP</f>
        <v>20000</v>
      </c>
      <c r="CB151" s="56">
        <f t="shared" si="363"/>
        <v>20000</v>
      </c>
      <c r="CC151" s="56">
        <f t="shared" si="363"/>
        <v>20000</v>
      </c>
      <c r="CD151" s="56">
        <f t="shared" si="291"/>
        <v>20000</v>
      </c>
      <c r="CE151" s="56">
        <f t="shared" si="285"/>
        <v>20000</v>
      </c>
      <c r="CF151" s="56">
        <f t="shared" si="279"/>
        <v>20000</v>
      </c>
      <c r="CG151" s="56">
        <f t="shared" si="279"/>
        <v>20000</v>
      </c>
      <c r="CH151" s="56">
        <f t="shared" si="272"/>
        <v>20000</v>
      </c>
      <c r="CI151" s="56">
        <f t="shared" si="264"/>
        <v>20000</v>
      </c>
      <c r="CJ151" s="56">
        <f t="shared" si="374"/>
        <v>35000</v>
      </c>
      <c r="CK151" s="56">
        <f t="shared" si="336"/>
        <v>35000</v>
      </c>
      <c r="CL151" s="56">
        <f t="shared" si="368"/>
        <v>35000</v>
      </c>
      <c r="CM151" s="56">
        <f t="shared" si="344"/>
        <v>20000</v>
      </c>
      <c r="CN151" s="56">
        <f t="shared" si="369"/>
        <v>20000</v>
      </c>
      <c r="CO151" s="56">
        <f t="shared" si="364"/>
        <v>20000</v>
      </c>
      <c r="CP151" s="56">
        <f t="shared" si="364"/>
        <v>20000</v>
      </c>
      <c r="CQ151" s="56">
        <f t="shared" si="364"/>
        <v>20000</v>
      </c>
      <c r="CR151" s="56">
        <f t="shared" si="364"/>
        <v>20000</v>
      </c>
      <c r="CS151" s="56">
        <f t="shared" si="364"/>
        <v>20000</v>
      </c>
      <c r="CT151" s="56">
        <f t="shared" si="364"/>
        <v>20000</v>
      </c>
      <c r="CU151" s="56">
        <f t="shared" si="362"/>
        <v>20000</v>
      </c>
      <c r="CV151" s="56">
        <f t="shared" si="354"/>
        <v>20000</v>
      </c>
      <c r="CW151" s="56">
        <f t="shared" si="354"/>
        <v>20000</v>
      </c>
      <c r="CX151" s="56">
        <f t="shared" si="375"/>
        <v>20000</v>
      </c>
      <c r="CY151" s="56">
        <f t="shared" si="365"/>
        <v>20000</v>
      </c>
      <c r="CZ151" s="56">
        <f t="shared" si="365"/>
        <v>20000</v>
      </c>
      <c r="DA151" s="56">
        <f t="shared" si="365"/>
        <v>20000</v>
      </c>
      <c r="DB151" s="56">
        <f t="shared" si="376"/>
        <v>20000</v>
      </c>
      <c r="DC151" s="56">
        <f t="shared" si="376"/>
        <v>20000</v>
      </c>
      <c r="DD151" s="56">
        <f t="shared" si="370"/>
        <v>20000</v>
      </c>
      <c r="DE151" s="56">
        <f t="shared" si="366"/>
        <v>20000</v>
      </c>
      <c r="DF151" s="56">
        <f t="shared" si="366"/>
        <v>20000</v>
      </c>
      <c r="DG151" s="56">
        <f t="shared" si="371"/>
        <v>20000</v>
      </c>
      <c r="DH151" s="56">
        <f t="shared" si="377"/>
        <v>20000</v>
      </c>
      <c r="DI151" s="56">
        <f t="shared" ref="DI151:DI161" si="385">MP</f>
        <v>20000</v>
      </c>
      <c r="DJ151" s="56"/>
      <c r="DK151" s="56">
        <f t="shared" si="318"/>
        <v>35000</v>
      </c>
      <c r="DL151" s="56">
        <f t="shared" si="318"/>
        <v>35000</v>
      </c>
      <c r="DM151" s="56">
        <f t="shared" si="318"/>
        <v>35000</v>
      </c>
      <c r="DN151" s="56">
        <f t="shared" si="214"/>
        <v>35000</v>
      </c>
      <c r="DO151" s="56">
        <f t="shared" si="332"/>
        <v>35000</v>
      </c>
      <c r="DP151" s="56">
        <f t="shared" si="332"/>
        <v>35000</v>
      </c>
      <c r="DQ151" s="56">
        <f t="shared" si="332"/>
        <v>35000</v>
      </c>
      <c r="DR151" s="56">
        <f t="shared" si="332"/>
        <v>35000</v>
      </c>
      <c r="DS151" s="56">
        <f t="shared" si="332"/>
        <v>35000</v>
      </c>
      <c r="DT151" s="56">
        <f t="shared" si="356"/>
        <v>5000</v>
      </c>
      <c r="DU151" s="56">
        <f t="shared" si="357"/>
        <v>5000</v>
      </c>
      <c r="DV151" s="56">
        <f t="shared" si="333"/>
        <v>5000</v>
      </c>
      <c r="DW151" s="56">
        <f t="shared" si="329"/>
        <v>5000</v>
      </c>
      <c r="DX151" s="56">
        <f t="shared" si="329"/>
        <v>5000</v>
      </c>
      <c r="DY151" s="56">
        <f t="shared" si="329"/>
        <v>5000</v>
      </c>
      <c r="DZ151" s="56">
        <f t="shared" si="315"/>
        <v>5000</v>
      </c>
      <c r="EA151" s="56">
        <f t="shared" si="246"/>
        <v>5000</v>
      </c>
      <c r="EB151" s="56">
        <f t="shared" si="253"/>
        <v>5000</v>
      </c>
      <c r="EC151" s="56">
        <f t="shared" si="259"/>
        <v>5000</v>
      </c>
      <c r="ED151" s="56">
        <f t="shared" si="263"/>
        <v>5000</v>
      </c>
      <c r="EE151" s="56">
        <f t="shared" si="263"/>
        <v>5000</v>
      </c>
      <c r="EF151" s="56">
        <f t="shared" si="263"/>
        <v>5000</v>
      </c>
      <c r="EG151" s="56">
        <f>BR</f>
        <v>5000</v>
      </c>
      <c r="EH151" s="56">
        <f t="shared" ref="EH151:EJ164" si="386">JH</f>
        <v>16000</v>
      </c>
      <c r="EI151" s="56">
        <f t="shared" si="386"/>
        <v>16000</v>
      </c>
      <c r="EJ151" s="56">
        <f t="shared" si="386"/>
        <v>16000</v>
      </c>
      <c r="EK151" s="56">
        <f>BR</f>
        <v>5000</v>
      </c>
      <c r="EL151" s="56">
        <f t="shared" si="274"/>
        <v>5000</v>
      </c>
      <c r="EM151" s="56">
        <f t="shared" si="274"/>
        <v>5000</v>
      </c>
      <c r="EN151" s="56">
        <f t="shared" si="282"/>
        <v>5000</v>
      </c>
      <c r="EO151" s="56">
        <f t="shared" si="275"/>
        <v>5000</v>
      </c>
      <c r="EP151" s="56"/>
      <c r="EQ151" s="56">
        <f t="shared" si="372"/>
        <v>16000</v>
      </c>
      <c r="ER151" s="56">
        <f t="shared" si="351"/>
        <v>16000</v>
      </c>
      <c r="ES151" s="56">
        <f t="shared" si="346"/>
        <v>16000</v>
      </c>
      <c r="ET151" s="56">
        <f t="shared" si="346"/>
        <v>16000</v>
      </c>
      <c r="EU151" s="56">
        <f t="shared" si="346"/>
        <v>16000</v>
      </c>
      <c r="EV151" s="56">
        <f t="shared" si="316"/>
        <v>36000</v>
      </c>
      <c r="EW151" s="56">
        <f t="shared" si="294"/>
        <v>36000</v>
      </c>
      <c r="EX151" s="56"/>
      <c r="EY151" s="56"/>
      <c r="EZ151" s="56"/>
      <c r="FA151" s="56"/>
      <c r="FB151" s="56"/>
      <c r="FC151" s="56"/>
      <c r="FD151" s="56"/>
      <c r="FE151" s="56"/>
      <c r="FF151" s="56"/>
      <c r="FG151" s="56"/>
      <c r="FH151" s="56"/>
      <c r="FI151" s="56"/>
      <c r="FJ151" s="56"/>
      <c r="FK151" s="56"/>
      <c r="FL151" s="56"/>
      <c r="FM151" s="56"/>
      <c r="FN151" s="56"/>
      <c r="FO151" s="56"/>
      <c r="FP151" s="56"/>
      <c r="FQ151" s="56"/>
      <c r="FR151" s="56"/>
      <c r="FS151" s="56"/>
      <c r="FT151" s="56"/>
      <c r="FU151" s="56"/>
      <c r="FV151" s="56"/>
      <c r="FW151" s="56"/>
      <c r="FX151" s="56">
        <f t="shared" ref="FX151:FX156" si="387">TR</f>
        <v>33000</v>
      </c>
      <c r="FY151" s="56">
        <f t="shared" si="379"/>
        <v>33000</v>
      </c>
      <c r="FZ151" s="56">
        <f t="shared" si="352"/>
        <v>4000</v>
      </c>
      <c r="GA151" s="56">
        <f t="shared" si="338"/>
        <v>4000</v>
      </c>
      <c r="GB151" s="56">
        <f t="shared" si="334"/>
        <v>4000</v>
      </c>
      <c r="GC151" s="56">
        <f t="shared" si="380"/>
        <v>24000</v>
      </c>
      <c r="GD151" s="56">
        <f t="shared" si="381"/>
        <v>24000</v>
      </c>
      <c r="GE151" s="56">
        <f t="shared" si="359"/>
        <v>22000</v>
      </c>
      <c r="GF151" s="56">
        <f t="shared" si="340"/>
        <v>22000</v>
      </c>
      <c r="GG151" s="56">
        <f t="shared" si="325"/>
        <v>22000</v>
      </c>
      <c r="GH151" s="56">
        <f t="shared" si="326"/>
        <v>22000</v>
      </c>
      <c r="GI151" s="56">
        <f t="shared" si="311"/>
        <v>22000</v>
      </c>
      <c r="GJ151" s="56">
        <f t="shared" si="311"/>
        <v>22000</v>
      </c>
      <c r="GK151" s="56">
        <f t="shared" si="360"/>
        <v>22000</v>
      </c>
      <c r="GL151" s="56">
        <f t="shared" si="360"/>
        <v>22000</v>
      </c>
      <c r="GM151" s="56">
        <f t="shared" si="360"/>
        <v>22000</v>
      </c>
      <c r="GN151" s="56"/>
      <c r="GO151" s="56"/>
      <c r="GP151" s="56"/>
      <c r="GQ151" s="56"/>
      <c r="GR151" s="56"/>
      <c r="GS151" s="56"/>
      <c r="GT151" s="56"/>
      <c r="GU151" s="56"/>
      <c r="GV151" s="56"/>
      <c r="GW151" s="56"/>
      <c r="GX151" s="56"/>
      <c r="GY151" s="56"/>
      <c r="GZ151" s="56"/>
      <c r="HA151" s="56"/>
      <c r="HB151" s="56"/>
      <c r="HC151" s="56"/>
      <c r="HD151" s="56"/>
      <c r="HE151" s="56"/>
      <c r="HF151" s="56"/>
      <c r="HG151" s="56"/>
      <c r="HH151" s="56"/>
      <c r="HI151" s="56"/>
      <c r="HJ151" s="56"/>
      <c r="HK151" s="56"/>
      <c r="HL151" s="56"/>
      <c r="HM151" s="56"/>
      <c r="HN151" s="56"/>
      <c r="HO151" s="56"/>
      <c r="HP151" s="56"/>
      <c r="HQ151" s="56"/>
      <c r="HR151" s="56"/>
      <c r="HS151" s="56"/>
      <c r="HT151" s="56"/>
      <c r="HU151" s="56"/>
      <c r="HV151" s="56"/>
      <c r="HW151" s="56"/>
      <c r="HX151" s="56"/>
      <c r="HY151" s="56"/>
    </row>
    <row r="152" spans="1:233" ht="1.5" customHeight="1">
      <c r="A152" s="56"/>
      <c r="B152" s="56"/>
      <c r="C152" s="56"/>
      <c r="D152" s="56"/>
      <c r="E152" s="56"/>
      <c r="F152" s="56"/>
      <c r="G152" s="56"/>
      <c r="H152" s="56"/>
      <c r="I152" s="56"/>
      <c r="J152" s="56"/>
      <c r="K152" s="56"/>
      <c r="L152" s="56"/>
      <c r="M152" s="56"/>
      <c r="N152" s="56"/>
      <c r="O152" s="56"/>
      <c r="P152" s="56"/>
      <c r="Q152" s="56"/>
      <c r="R152" s="56"/>
      <c r="S152" s="56"/>
      <c r="T152" s="56"/>
      <c r="U152" s="56"/>
      <c r="V152" s="56"/>
      <c r="W152" s="56"/>
      <c r="X152" s="56"/>
      <c r="Y152" s="56"/>
      <c r="Z152" s="56"/>
      <c r="AA152" s="56"/>
      <c r="AB152" s="56"/>
      <c r="AC152" s="56"/>
      <c r="AD152" s="56"/>
      <c r="AE152" s="56"/>
      <c r="AF152" s="56"/>
      <c r="AG152" s="56"/>
      <c r="AH152" s="56"/>
      <c r="AI152" s="56"/>
      <c r="AJ152" s="56"/>
      <c r="AK152" s="56"/>
      <c r="AL152" s="56"/>
      <c r="AM152" s="56">
        <f t="shared" ref="AM152:AM155" si="388">GJ</f>
        <v>12000</v>
      </c>
      <c r="AN152" s="56">
        <f t="shared" ref="AN152:AS161" si="389">GJ</f>
        <v>12000</v>
      </c>
      <c r="AO152" s="56">
        <f t="shared" si="389"/>
        <v>12000</v>
      </c>
      <c r="AP152" s="56">
        <f t="shared" si="389"/>
        <v>12000</v>
      </c>
      <c r="AQ152" s="56">
        <f t="shared" si="389"/>
        <v>12000</v>
      </c>
      <c r="AR152" s="56">
        <f t="shared" si="389"/>
        <v>12000</v>
      </c>
      <c r="AS152" s="56">
        <f t="shared" si="389"/>
        <v>12000</v>
      </c>
      <c r="AT152" s="56">
        <f>RJ</f>
        <v>29000</v>
      </c>
      <c r="AU152" s="56">
        <f t="shared" si="173"/>
        <v>29000</v>
      </c>
      <c r="AV152" s="56">
        <f t="shared" si="165"/>
        <v>29000</v>
      </c>
      <c r="AW152" s="56">
        <f t="shared" si="361"/>
        <v>29000</v>
      </c>
      <c r="AX152" s="56">
        <f t="shared" si="361"/>
        <v>29000</v>
      </c>
      <c r="AY152" s="56">
        <f t="shared" si="347"/>
        <v>29000</v>
      </c>
      <c r="AZ152" s="56">
        <f t="shared" si="347"/>
        <v>29000</v>
      </c>
      <c r="BA152" s="56">
        <f t="shared" si="299"/>
        <v>29000</v>
      </c>
      <c r="BB152" s="56">
        <f t="shared" si="284"/>
        <v>29000</v>
      </c>
      <c r="BC152" s="56">
        <f t="shared" si="271"/>
        <v>29000</v>
      </c>
      <c r="BD152" s="56">
        <f t="shared" si="244"/>
        <v>29000</v>
      </c>
      <c r="BE152" s="56">
        <f t="shared" si="239"/>
        <v>29000</v>
      </c>
      <c r="BF152" s="56">
        <f t="shared" si="342"/>
        <v>29000</v>
      </c>
      <c r="BG152" s="56">
        <f t="shared" si="342"/>
        <v>29000</v>
      </c>
      <c r="BH152" s="56">
        <f t="shared" si="342"/>
        <v>29000</v>
      </c>
      <c r="BI152" s="56">
        <f t="shared" si="342"/>
        <v>29000</v>
      </c>
      <c r="BJ152" s="56">
        <f t="shared" si="342"/>
        <v>29000</v>
      </c>
      <c r="BK152" s="56">
        <f t="shared" si="342"/>
        <v>29000</v>
      </c>
      <c r="BL152" s="56">
        <f t="shared" si="278"/>
        <v>29000</v>
      </c>
      <c r="BM152" s="56">
        <f t="shared" si="382"/>
        <v>20000</v>
      </c>
      <c r="BN152" s="56">
        <f t="shared" si="383"/>
        <v>20000</v>
      </c>
      <c r="BO152" s="56">
        <f t="shared" si="383"/>
        <v>20000</v>
      </c>
      <c r="BP152" s="56">
        <f t="shared" ref="BP152:BP188" si="390">MP</f>
        <v>20000</v>
      </c>
      <c r="BQ152" s="56"/>
      <c r="BR152" s="56">
        <f t="shared" ref="BR152:BS154" si="391">MP</f>
        <v>20000</v>
      </c>
      <c r="BS152" s="56">
        <f t="shared" si="391"/>
        <v>20000</v>
      </c>
      <c r="BT152" s="56">
        <f t="shared" si="343"/>
        <v>29000</v>
      </c>
      <c r="BU152" s="56">
        <f t="shared" si="312"/>
        <v>29000</v>
      </c>
      <c r="BV152" s="56">
        <f t="shared" si="312"/>
        <v>29000</v>
      </c>
      <c r="BW152" s="56">
        <f t="shared" si="321"/>
        <v>29000</v>
      </c>
      <c r="BX152" s="56">
        <f t="shared" si="321"/>
        <v>29000</v>
      </c>
      <c r="BY152" s="56">
        <f t="shared" si="384"/>
        <v>29000</v>
      </c>
      <c r="BZ152" s="56">
        <f t="shared" ref="BZ152:BZ157" si="392">RJ</f>
        <v>29000</v>
      </c>
      <c r="CA152" s="56">
        <f>MP</f>
        <v>20000</v>
      </c>
      <c r="CB152" s="56">
        <f t="shared" si="363"/>
        <v>20000</v>
      </c>
      <c r="CC152" s="56">
        <f t="shared" si="363"/>
        <v>20000</v>
      </c>
      <c r="CD152" s="56">
        <f t="shared" si="291"/>
        <v>20000</v>
      </c>
      <c r="CE152" s="56">
        <f t="shared" si="285"/>
        <v>20000</v>
      </c>
      <c r="CF152" s="56">
        <f t="shared" ref="CF152:CG171" si="393">MP</f>
        <v>20000</v>
      </c>
      <c r="CG152" s="56">
        <f t="shared" si="393"/>
        <v>20000</v>
      </c>
      <c r="CH152" s="56">
        <f t="shared" si="272"/>
        <v>20000</v>
      </c>
      <c r="CI152" s="56">
        <f t="shared" si="264"/>
        <v>20000</v>
      </c>
      <c r="CJ152" s="56">
        <f t="shared" si="374"/>
        <v>35000</v>
      </c>
      <c r="CK152" s="56">
        <f t="shared" si="336"/>
        <v>35000</v>
      </c>
      <c r="CL152" s="56">
        <f t="shared" si="336"/>
        <v>35000</v>
      </c>
      <c r="CM152" s="56">
        <f t="shared" si="344"/>
        <v>20000</v>
      </c>
      <c r="CN152" s="56">
        <f t="shared" si="369"/>
        <v>20000</v>
      </c>
      <c r="CO152" s="56">
        <f t="shared" si="364"/>
        <v>20000</v>
      </c>
      <c r="CP152" s="56">
        <f t="shared" si="364"/>
        <v>20000</v>
      </c>
      <c r="CQ152" s="56">
        <f t="shared" si="364"/>
        <v>20000</v>
      </c>
      <c r="CR152" s="56">
        <f t="shared" si="364"/>
        <v>20000</v>
      </c>
      <c r="CS152" s="56">
        <f t="shared" si="364"/>
        <v>20000</v>
      </c>
      <c r="CT152" s="56">
        <f t="shared" si="364"/>
        <v>20000</v>
      </c>
      <c r="CU152" s="56">
        <f t="shared" si="362"/>
        <v>20000</v>
      </c>
      <c r="CV152" s="56">
        <f t="shared" si="354"/>
        <v>20000</v>
      </c>
      <c r="CW152" s="56">
        <f t="shared" si="354"/>
        <v>20000</v>
      </c>
      <c r="CX152" s="56">
        <f t="shared" si="375"/>
        <v>20000</v>
      </c>
      <c r="CY152" s="56">
        <f t="shared" si="365"/>
        <v>20000</v>
      </c>
      <c r="CZ152" s="56">
        <f t="shared" si="365"/>
        <v>20000</v>
      </c>
      <c r="DA152" s="56">
        <f t="shared" si="365"/>
        <v>20000</v>
      </c>
      <c r="DB152" s="56">
        <f t="shared" si="376"/>
        <v>20000</v>
      </c>
      <c r="DC152" s="56">
        <f t="shared" si="376"/>
        <v>20000</v>
      </c>
      <c r="DD152" s="56">
        <f t="shared" si="370"/>
        <v>20000</v>
      </c>
      <c r="DE152" s="56">
        <f t="shared" si="366"/>
        <v>20000</v>
      </c>
      <c r="DF152" s="56">
        <f t="shared" si="366"/>
        <v>20000</v>
      </c>
      <c r="DG152" s="56">
        <f t="shared" si="371"/>
        <v>20000</v>
      </c>
      <c r="DH152" s="56">
        <f t="shared" si="377"/>
        <v>20000</v>
      </c>
      <c r="DI152" s="56">
        <f t="shared" si="385"/>
        <v>20000</v>
      </c>
      <c r="DJ152" s="56">
        <f t="shared" ref="DJ152:DJ161" si="394">MP</f>
        <v>20000</v>
      </c>
      <c r="DK152" s="56">
        <f t="shared" si="318"/>
        <v>35000</v>
      </c>
      <c r="DL152" s="56">
        <f t="shared" si="318"/>
        <v>35000</v>
      </c>
      <c r="DM152" s="56">
        <f t="shared" si="318"/>
        <v>35000</v>
      </c>
      <c r="DN152" s="56">
        <f t="shared" si="214"/>
        <v>35000</v>
      </c>
      <c r="DO152" s="56">
        <f t="shared" si="332"/>
        <v>35000</v>
      </c>
      <c r="DP152" s="56">
        <f t="shared" si="332"/>
        <v>35000</v>
      </c>
      <c r="DQ152" s="56">
        <f t="shared" si="332"/>
        <v>35000</v>
      </c>
      <c r="DR152" s="56">
        <f t="shared" si="332"/>
        <v>35000</v>
      </c>
      <c r="DS152" s="56">
        <f t="shared" si="332"/>
        <v>35000</v>
      </c>
      <c r="DT152" s="56">
        <f t="shared" si="356"/>
        <v>5000</v>
      </c>
      <c r="DU152" s="56">
        <f t="shared" ref="DR152:DU159" si="395">JH</f>
        <v>16000</v>
      </c>
      <c r="DV152" s="56">
        <f t="shared" ref="DV152:DV164" si="396">JH</f>
        <v>16000</v>
      </c>
      <c r="DW152" s="56">
        <f t="shared" si="329"/>
        <v>5000</v>
      </c>
      <c r="DX152" s="56">
        <f t="shared" si="329"/>
        <v>5000</v>
      </c>
      <c r="DY152" s="56">
        <f t="shared" si="329"/>
        <v>5000</v>
      </c>
      <c r="DZ152" s="56">
        <f t="shared" si="315"/>
        <v>5000</v>
      </c>
      <c r="EA152" s="56">
        <f t="shared" si="246"/>
        <v>5000</v>
      </c>
      <c r="EB152" s="56">
        <f t="shared" si="253"/>
        <v>5000</v>
      </c>
      <c r="EC152" s="56">
        <f t="shared" si="259"/>
        <v>5000</v>
      </c>
      <c r="ED152" s="56">
        <f t="shared" si="263"/>
        <v>5000</v>
      </c>
      <c r="EE152" s="56">
        <f t="shared" si="263"/>
        <v>5000</v>
      </c>
      <c r="EF152" s="56">
        <f t="shared" si="263"/>
        <v>5000</v>
      </c>
      <c r="EG152" s="56">
        <f>BR</f>
        <v>5000</v>
      </c>
      <c r="EH152" s="56">
        <f t="shared" si="386"/>
        <v>16000</v>
      </c>
      <c r="EI152" s="56">
        <f t="shared" si="386"/>
        <v>16000</v>
      </c>
      <c r="EJ152" s="56">
        <f t="shared" si="386"/>
        <v>16000</v>
      </c>
      <c r="EK152" s="56">
        <f t="shared" si="274"/>
        <v>5000</v>
      </c>
      <c r="EL152" s="56">
        <f t="shared" si="274"/>
        <v>5000</v>
      </c>
      <c r="EM152" s="56">
        <f t="shared" si="274"/>
        <v>5000</v>
      </c>
      <c r="EN152" s="56">
        <f t="shared" ref="EN152:EQ153" si="397">JH</f>
        <v>16000</v>
      </c>
      <c r="EO152" s="56">
        <f t="shared" si="397"/>
        <v>16000</v>
      </c>
      <c r="EP152" s="56">
        <f t="shared" si="397"/>
        <v>16000</v>
      </c>
      <c r="EQ152" s="56">
        <f t="shared" si="397"/>
        <v>16000</v>
      </c>
      <c r="ER152" s="56">
        <f t="shared" si="351"/>
        <v>16000</v>
      </c>
      <c r="ES152" s="56">
        <f t="shared" si="346"/>
        <v>16000</v>
      </c>
      <c r="ET152" s="56">
        <f t="shared" si="346"/>
        <v>16000</v>
      </c>
      <c r="EU152" s="56">
        <f t="shared" si="346"/>
        <v>16000</v>
      </c>
      <c r="EV152" s="56">
        <f t="shared" si="316"/>
        <v>36000</v>
      </c>
      <c r="EW152" s="56">
        <f t="shared" si="294"/>
        <v>36000</v>
      </c>
      <c r="EX152" s="56">
        <f t="shared" ref="EX152:EY180" si="398">WB</f>
        <v>36000</v>
      </c>
      <c r="EY152" s="56"/>
      <c r="EZ152" s="56"/>
      <c r="FA152" s="56"/>
      <c r="FB152" s="56"/>
      <c r="FC152" s="56"/>
      <c r="FD152" s="56"/>
      <c r="FE152" s="56"/>
      <c r="FF152" s="56"/>
      <c r="FG152" s="56"/>
      <c r="FH152" s="56"/>
      <c r="FI152" s="56"/>
      <c r="FJ152" s="56"/>
      <c r="FK152" s="56"/>
      <c r="FL152" s="56"/>
      <c r="FM152" s="56"/>
      <c r="FN152" s="56"/>
      <c r="FO152" s="56"/>
      <c r="FP152" s="56"/>
      <c r="FQ152" s="56"/>
      <c r="FR152" s="56"/>
      <c r="FS152" s="56"/>
      <c r="FT152" s="56"/>
      <c r="FU152" s="56"/>
      <c r="FV152" s="56"/>
      <c r="FW152" s="56"/>
      <c r="FX152" s="56">
        <f t="shared" si="387"/>
        <v>33000</v>
      </c>
      <c r="FY152" s="56">
        <f t="shared" si="379"/>
        <v>33000</v>
      </c>
      <c r="FZ152" s="56">
        <f>TR</f>
        <v>33000</v>
      </c>
      <c r="GA152" s="56">
        <f t="shared" si="338"/>
        <v>4000</v>
      </c>
      <c r="GB152" s="56">
        <f t="shared" ref="GB152:GB165" si="399">MZ</f>
        <v>24000</v>
      </c>
      <c r="GC152" s="56">
        <f t="shared" si="380"/>
        <v>24000</v>
      </c>
      <c r="GD152" s="56">
        <f t="shared" si="380"/>
        <v>24000</v>
      </c>
      <c r="GE152" s="56">
        <f t="shared" si="381"/>
        <v>24000</v>
      </c>
      <c r="GF152" s="56">
        <f t="shared" si="340"/>
        <v>22000</v>
      </c>
      <c r="GG152" s="56">
        <f t="shared" si="325"/>
        <v>22000</v>
      </c>
      <c r="GH152" s="56">
        <f t="shared" si="326"/>
        <v>22000</v>
      </c>
      <c r="GI152" s="56">
        <f t="shared" si="311"/>
        <v>22000</v>
      </c>
      <c r="GJ152" s="56">
        <f t="shared" si="311"/>
        <v>22000</v>
      </c>
      <c r="GK152" s="56">
        <f t="shared" si="360"/>
        <v>22000</v>
      </c>
      <c r="GL152" s="56">
        <f t="shared" si="360"/>
        <v>22000</v>
      </c>
      <c r="GM152" s="56">
        <f t="shared" si="360"/>
        <v>22000</v>
      </c>
      <c r="GN152" s="56"/>
      <c r="GO152" s="56"/>
      <c r="GP152" s="56"/>
      <c r="GQ152" s="56"/>
      <c r="GR152" s="56"/>
      <c r="GS152" s="56"/>
      <c r="GT152" s="56"/>
      <c r="GU152" s="56"/>
      <c r="GV152" s="56"/>
      <c r="GW152" s="56"/>
      <c r="GX152" s="56"/>
      <c r="GY152" s="56"/>
      <c r="GZ152" s="56"/>
      <c r="HA152" s="56"/>
      <c r="HB152" s="56"/>
      <c r="HC152" s="56"/>
      <c r="HD152" s="56"/>
      <c r="HE152" s="56"/>
      <c r="HF152" s="56"/>
      <c r="HG152" s="56"/>
      <c r="HH152" s="56"/>
      <c r="HI152" s="56"/>
      <c r="HJ152" s="56"/>
      <c r="HK152" s="56"/>
      <c r="HL152" s="56"/>
      <c r="HM152" s="56"/>
      <c r="HN152" s="56"/>
      <c r="HO152" s="56"/>
      <c r="HP152" s="56"/>
      <c r="HQ152" s="56"/>
      <c r="HR152" s="56"/>
      <c r="HS152" s="56"/>
      <c r="HT152" s="56"/>
      <c r="HU152" s="56"/>
      <c r="HV152" s="56"/>
      <c r="HW152" s="56"/>
      <c r="HX152" s="56"/>
      <c r="HY152" s="56"/>
    </row>
    <row r="153" spans="1:233" ht="1.5" customHeight="1">
      <c r="A153" s="56"/>
      <c r="B153" s="56"/>
      <c r="C153" s="56"/>
      <c r="D153" s="56"/>
      <c r="E153" s="56"/>
      <c r="F153" s="56"/>
      <c r="G153" s="56"/>
      <c r="H153" s="56"/>
      <c r="I153" s="56"/>
      <c r="J153" s="56"/>
      <c r="K153" s="56"/>
      <c r="L153" s="56"/>
      <c r="M153" s="56"/>
      <c r="N153" s="56"/>
      <c r="O153" s="56"/>
      <c r="P153" s="56"/>
      <c r="Q153" s="56"/>
      <c r="R153" s="56"/>
      <c r="S153" s="56"/>
      <c r="T153" s="56"/>
      <c r="U153" s="56"/>
      <c r="V153" s="56"/>
      <c r="W153" s="56"/>
      <c r="X153" s="56"/>
      <c r="Y153" s="56"/>
      <c r="Z153" s="56"/>
      <c r="AA153" s="56"/>
      <c r="AB153" s="56"/>
      <c r="AC153" s="56"/>
      <c r="AD153" s="56"/>
      <c r="AE153" s="56"/>
      <c r="AF153" s="56"/>
      <c r="AG153" s="56"/>
      <c r="AH153" s="56"/>
      <c r="AI153" s="56"/>
      <c r="AJ153" s="56"/>
      <c r="AK153" s="56"/>
      <c r="AL153" s="56"/>
      <c r="AM153" s="56">
        <f t="shared" si="388"/>
        <v>12000</v>
      </c>
      <c r="AN153" s="56">
        <f t="shared" si="389"/>
        <v>12000</v>
      </c>
      <c r="AO153" s="56">
        <f t="shared" si="389"/>
        <v>12000</v>
      </c>
      <c r="AP153" s="56">
        <f t="shared" si="389"/>
        <v>12000</v>
      </c>
      <c r="AQ153" s="56">
        <f t="shared" si="389"/>
        <v>12000</v>
      </c>
      <c r="AR153" s="56">
        <f t="shared" si="389"/>
        <v>12000</v>
      </c>
      <c r="AS153" s="56">
        <f t="shared" si="389"/>
        <v>12000</v>
      </c>
      <c r="AT153" s="56">
        <f t="shared" ref="AT153:AV178" si="400">GJ</f>
        <v>12000</v>
      </c>
      <c r="AU153" s="56">
        <f t="shared" si="400"/>
        <v>12000</v>
      </c>
      <c r="AV153" s="56">
        <f t="shared" si="400"/>
        <v>12000</v>
      </c>
      <c r="AW153" s="56">
        <f t="shared" si="361"/>
        <v>29000</v>
      </c>
      <c r="AX153" s="56">
        <f t="shared" si="361"/>
        <v>29000</v>
      </c>
      <c r="AY153" s="56">
        <f t="shared" si="347"/>
        <v>29000</v>
      </c>
      <c r="AZ153" s="56">
        <f t="shared" si="347"/>
        <v>29000</v>
      </c>
      <c r="BA153" s="56">
        <f t="shared" si="299"/>
        <v>29000</v>
      </c>
      <c r="BB153" s="56">
        <f t="shared" si="284"/>
        <v>29000</v>
      </c>
      <c r="BC153" s="56">
        <f t="shared" si="271"/>
        <v>29000</v>
      </c>
      <c r="BD153" s="56">
        <f t="shared" si="244"/>
        <v>29000</v>
      </c>
      <c r="BE153" s="56">
        <f t="shared" si="239"/>
        <v>29000</v>
      </c>
      <c r="BF153" s="56">
        <f t="shared" si="342"/>
        <v>29000</v>
      </c>
      <c r="BG153" s="56">
        <f t="shared" si="342"/>
        <v>29000</v>
      </c>
      <c r="BH153" s="56">
        <f t="shared" si="342"/>
        <v>29000</v>
      </c>
      <c r="BI153" s="56">
        <f t="shared" si="342"/>
        <v>29000</v>
      </c>
      <c r="BJ153" s="56">
        <f t="shared" si="342"/>
        <v>29000</v>
      </c>
      <c r="BK153" s="56">
        <f t="shared" si="342"/>
        <v>29000</v>
      </c>
      <c r="BL153" s="56">
        <f t="shared" si="278"/>
        <v>29000</v>
      </c>
      <c r="BM153" s="56">
        <f t="shared" si="382"/>
        <v>20000</v>
      </c>
      <c r="BN153" s="56">
        <f t="shared" si="383"/>
        <v>20000</v>
      </c>
      <c r="BO153" s="56">
        <f t="shared" si="383"/>
        <v>20000</v>
      </c>
      <c r="BP153" s="56">
        <f t="shared" si="390"/>
        <v>20000</v>
      </c>
      <c r="BQ153" s="56">
        <f t="shared" ref="BQ153:BQ160" si="401">MP</f>
        <v>20000</v>
      </c>
      <c r="BR153" s="56">
        <f t="shared" si="391"/>
        <v>20000</v>
      </c>
      <c r="BS153" s="56">
        <f t="shared" si="391"/>
        <v>20000</v>
      </c>
      <c r="BT153" s="56">
        <f t="shared" si="343"/>
        <v>29000</v>
      </c>
      <c r="BU153" s="56">
        <f t="shared" si="312"/>
        <v>29000</v>
      </c>
      <c r="BV153" s="56">
        <f t="shared" si="312"/>
        <v>29000</v>
      </c>
      <c r="BW153" s="56">
        <f t="shared" si="321"/>
        <v>29000</v>
      </c>
      <c r="BX153" s="56">
        <f t="shared" si="321"/>
        <v>29000</v>
      </c>
      <c r="BY153" s="56">
        <f t="shared" si="384"/>
        <v>29000</v>
      </c>
      <c r="BZ153" s="56">
        <f t="shared" si="392"/>
        <v>29000</v>
      </c>
      <c r="CA153" s="56">
        <f>RJ</f>
        <v>29000</v>
      </c>
      <c r="CB153" s="56">
        <f>RJ</f>
        <v>29000</v>
      </c>
      <c r="CC153" s="56">
        <f t="shared" ref="CC153:CC185" si="402">MP</f>
        <v>20000</v>
      </c>
      <c r="CD153" s="56">
        <f t="shared" si="291"/>
        <v>20000</v>
      </c>
      <c r="CE153" s="56">
        <f t="shared" si="285"/>
        <v>20000</v>
      </c>
      <c r="CF153" s="56">
        <f t="shared" si="393"/>
        <v>20000</v>
      </c>
      <c r="CG153" s="56">
        <f t="shared" si="393"/>
        <v>20000</v>
      </c>
      <c r="CH153" s="56">
        <f t="shared" si="272"/>
        <v>20000</v>
      </c>
      <c r="CI153" s="56">
        <f t="shared" si="264"/>
        <v>20000</v>
      </c>
      <c r="CJ153" s="56">
        <f t="shared" si="374"/>
        <v>35000</v>
      </c>
      <c r="CK153" s="56">
        <f t="shared" si="336"/>
        <v>35000</v>
      </c>
      <c r="CL153" s="56">
        <f t="shared" si="368"/>
        <v>35000</v>
      </c>
      <c r="CM153" s="56">
        <f t="shared" ref="CM153:CM157" si="403">UP</f>
        <v>35000</v>
      </c>
      <c r="CN153" s="56">
        <f t="shared" si="369"/>
        <v>20000</v>
      </c>
      <c r="CO153" s="56">
        <f t="shared" si="364"/>
        <v>20000</v>
      </c>
      <c r="CP153" s="56">
        <f t="shared" si="364"/>
        <v>20000</v>
      </c>
      <c r="CQ153" s="56">
        <f t="shared" si="364"/>
        <v>20000</v>
      </c>
      <c r="CR153" s="56">
        <f t="shared" si="364"/>
        <v>20000</v>
      </c>
      <c r="CS153" s="56">
        <f t="shared" si="364"/>
        <v>20000</v>
      </c>
      <c r="CT153" s="56">
        <f t="shared" si="364"/>
        <v>20000</v>
      </c>
      <c r="CU153" s="56">
        <f t="shared" si="362"/>
        <v>20000</v>
      </c>
      <c r="CV153" s="56">
        <f t="shared" si="354"/>
        <v>20000</v>
      </c>
      <c r="CW153" s="56">
        <f t="shared" si="354"/>
        <v>20000</v>
      </c>
      <c r="CX153" s="56">
        <f t="shared" si="375"/>
        <v>20000</v>
      </c>
      <c r="CY153" s="56">
        <f t="shared" si="365"/>
        <v>20000</v>
      </c>
      <c r="CZ153" s="56">
        <f t="shared" si="365"/>
        <v>20000</v>
      </c>
      <c r="DA153" s="56">
        <f t="shared" si="365"/>
        <v>20000</v>
      </c>
      <c r="DB153" s="56">
        <f t="shared" si="376"/>
        <v>20000</v>
      </c>
      <c r="DC153" s="56">
        <f t="shared" si="376"/>
        <v>20000</v>
      </c>
      <c r="DD153" s="56">
        <f t="shared" si="370"/>
        <v>20000</v>
      </c>
      <c r="DE153" s="56">
        <f t="shared" si="366"/>
        <v>20000</v>
      </c>
      <c r="DF153" s="56">
        <f t="shared" si="366"/>
        <v>20000</v>
      </c>
      <c r="DG153" s="56">
        <f t="shared" si="371"/>
        <v>20000</v>
      </c>
      <c r="DH153" s="56">
        <f t="shared" si="377"/>
        <v>20000</v>
      </c>
      <c r="DI153" s="56">
        <f t="shared" si="385"/>
        <v>20000</v>
      </c>
      <c r="DJ153" s="56">
        <f t="shared" si="394"/>
        <v>20000</v>
      </c>
      <c r="DK153" s="56">
        <f t="shared" ref="DK153:DM161" si="404">MP</f>
        <v>20000</v>
      </c>
      <c r="DL153" s="56">
        <f t="shared" si="404"/>
        <v>20000</v>
      </c>
      <c r="DM153" s="56">
        <f t="shared" si="404"/>
        <v>20000</v>
      </c>
      <c r="DN153" s="56">
        <f t="shared" si="214"/>
        <v>35000</v>
      </c>
      <c r="DO153" s="56">
        <f t="shared" si="332"/>
        <v>35000</v>
      </c>
      <c r="DP153" s="56">
        <f t="shared" si="332"/>
        <v>35000</v>
      </c>
      <c r="DQ153" s="56">
        <f t="shared" si="332"/>
        <v>35000</v>
      </c>
      <c r="DR153" s="56">
        <f t="shared" si="378"/>
        <v>35000</v>
      </c>
      <c r="DS153" s="56">
        <f t="shared" si="332"/>
        <v>35000</v>
      </c>
      <c r="DT153" s="56">
        <f t="shared" si="356"/>
        <v>5000</v>
      </c>
      <c r="DU153" s="56">
        <f t="shared" si="395"/>
        <v>16000</v>
      </c>
      <c r="DV153" s="56">
        <f t="shared" si="396"/>
        <v>16000</v>
      </c>
      <c r="DW153" s="56">
        <f>BR</f>
        <v>5000</v>
      </c>
      <c r="DX153" s="56">
        <f t="shared" si="329"/>
        <v>5000</v>
      </c>
      <c r="DY153" s="56">
        <f>BR</f>
        <v>5000</v>
      </c>
      <c r="DZ153" s="56">
        <f t="shared" si="315"/>
        <v>5000</v>
      </c>
      <c r="EA153" s="56">
        <f t="shared" si="246"/>
        <v>5000</v>
      </c>
      <c r="EB153" s="56">
        <f t="shared" si="253"/>
        <v>5000</v>
      </c>
      <c r="EC153" s="56">
        <f t="shared" si="259"/>
        <v>5000</v>
      </c>
      <c r="ED153" s="56">
        <f>BR</f>
        <v>5000</v>
      </c>
      <c r="EE153" s="56">
        <f t="shared" ref="DY153:EE164" si="405">JH</f>
        <v>16000</v>
      </c>
      <c r="EF153" s="56">
        <f t="shared" ref="EF153:EG179" si="406">JH</f>
        <v>16000</v>
      </c>
      <c r="EG153" s="56">
        <f t="shared" si="406"/>
        <v>16000</v>
      </c>
      <c r="EH153" s="56">
        <f t="shared" si="386"/>
        <v>16000</v>
      </c>
      <c r="EI153" s="56">
        <f t="shared" si="386"/>
        <v>16000</v>
      </c>
      <c r="EJ153" s="56">
        <f t="shared" si="386"/>
        <v>16000</v>
      </c>
      <c r="EK153" s="56">
        <f t="shared" ref="EK153:EL164" si="407">JH</f>
        <v>16000</v>
      </c>
      <c r="EL153" s="56">
        <f t="shared" si="274"/>
        <v>5000</v>
      </c>
      <c r="EM153" s="56">
        <f t="shared" ref="EM153:EM155" si="408">JH</f>
        <v>16000</v>
      </c>
      <c r="EN153" s="56">
        <f t="shared" si="397"/>
        <v>16000</v>
      </c>
      <c r="EO153" s="56">
        <f t="shared" si="397"/>
        <v>16000</v>
      </c>
      <c r="EP153" s="56">
        <f t="shared" si="397"/>
        <v>16000</v>
      </c>
      <c r="EQ153" s="56">
        <f t="shared" si="397"/>
        <v>16000</v>
      </c>
      <c r="ER153" s="56">
        <f t="shared" si="351"/>
        <v>16000</v>
      </c>
      <c r="ES153" s="56">
        <f t="shared" si="346"/>
        <v>16000</v>
      </c>
      <c r="ET153" s="56">
        <f t="shared" si="346"/>
        <v>16000</v>
      </c>
      <c r="EU153" s="56">
        <f t="shared" si="346"/>
        <v>16000</v>
      </c>
      <c r="EV153" s="56">
        <f t="shared" ref="ET153:EV182" si="409">WB</f>
        <v>36000</v>
      </c>
      <c r="EW153" s="56">
        <f t="shared" si="294"/>
        <v>36000</v>
      </c>
      <c r="EX153" s="56">
        <f t="shared" si="398"/>
        <v>36000</v>
      </c>
      <c r="EY153" s="56">
        <f t="shared" ref="EY153:EY176" si="410">WB</f>
        <v>36000</v>
      </c>
      <c r="EZ153" s="56"/>
      <c r="FA153" s="56"/>
      <c r="FB153" s="56"/>
      <c r="FC153" s="56"/>
      <c r="FD153" s="56"/>
      <c r="FE153" s="56"/>
      <c r="FF153" s="56"/>
      <c r="FG153" s="56"/>
      <c r="FH153" s="56"/>
      <c r="FI153" s="56"/>
      <c r="FJ153" s="56"/>
      <c r="FK153" s="56"/>
      <c r="FL153" s="56"/>
      <c r="FM153" s="56"/>
      <c r="FN153" s="56"/>
      <c r="FO153" s="56"/>
      <c r="FP153" s="56"/>
      <c r="FQ153" s="56"/>
      <c r="FR153" s="56"/>
      <c r="FS153" s="56"/>
      <c r="FT153" s="56"/>
      <c r="FU153" s="56"/>
      <c r="FV153" s="56">
        <f t="shared" ref="FV153:FX161" si="411">TR</f>
        <v>33000</v>
      </c>
      <c r="FW153" s="56">
        <f t="shared" si="411"/>
        <v>33000</v>
      </c>
      <c r="FX153" s="56">
        <f t="shared" si="387"/>
        <v>33000</v>
      </c>
      <c r="FY153" s="56">
        <f t="shared" si="379"/>
        <v>33000</v>
      </c>
      <c r="FZ153" s="56">
        <f>TR</f>
        <v>33000</v>
      </c>
      <c r="GA153" s="56">
        <f t="shared" ref="GA153:GA164" si="412">MZ</f>
        <v>24000</v>
      </c>
      <c r="GB153" s="56">
        <f t="shared" si="399"/>
        <v>24000</v>
      </c>
      <c r="GC153" s="56">
        <f t="shared" si="380"/>
        <v>24000</v>
      </c>
      <c r="GD153" s="56">
        <f t="shared" si="380"/>
        <v>24000</v>
      </c>
      <c r="GE153" s="56">
        <f t="shared" si="381"/>
        <v>24000</v>
      </c>
      <c r="GF153" s="56">
        <f t="shared" si="381"/>
        <v>24000</v>
      </c>
      <c r="GG153" s="56">
        <f t="shared" si="326"/>
        <v>22000</v>
      </c>
      <c r="GH153" s="56">
        <f t="shared" si="326"/>
        <v>22000</v>
      </c>
      <c r="GI153" s="56">
        <f t="shared" si="326"/>
        <v>22000</v>
      </c>
      <c r="GJ153" s="56">
        <f t="shared" si="326"/>
        <v>22000</v>
      </c>
      <c r="GK153" s="56">
        <f t="shared" si="326"/>
        <v>22000</v>
      </c>
      <c r="GL153" s="56">
        <f t="shared" si="326"/>
        <v>22000</v>
      </c>
      <c r="GM153" s="56"/>
      <c r="GN153" s="56"/>
      <c r="GO153" s="56"/>
      <c r="GP153" s="56"/>
      <c r="GQ153" s="56"/>
      <c r="GR153" s="56"/>
      <c r="GS153" s="56"/>
      <c r="GT153" s="56"/>
      <c r="GU153" s="56"/>
      <c r="GV153" s="56"/>
      <c r="GW153" s="56"/>
      <c r="GX153" s="56"/>
      <c r="GY153" s="56"/>
      <c r="GZ153" s="56"/>
      <c r="HA153" s="56"/>
      <c r="HB153" s="56"/>
      <c r="HC153" s="56"/>
      <c r="HD153" s="56"/>
      <c r="HE153" s="56"/>
      <c r="HF153" s="56"/>
      <c r="HG153" s="56"/>
      <c r="HH153" s="56"/>
      <c r="HI153" s="56"/>
      <c r="HJ153" s="56"/>
      <c r="HK153" s="56"/>
      <c r="HL153" s="56"/>
      <c r="HM153" s="56"/>
      <c r="HN153" s="56"/>
      <c r="HO153" s="56"/>
      <c r="HP153" s="56"/>
      <c r="HQ153" s="56"/>
      <c r="HR153" s="56"/>
      <c r="HS153" s="56"/>
      <c r="HT153" s="56"/>
      <c r="HU153" s="56"/>
      <c r="HV153" s="56"/>
      <c r="HW153" s="56"/>
      <c r="HX153" s="56"/>
      <c r="HY153" s="56"/>
    </row>
    <row r="154" spans="1:233" ht="1.5" customHeight="1">
      <c r="A154" s="56"/>
      <c r="B154" s="56"/>
      <c r="C154" s="56"/>
      <c r="D154" s="56"/>
      <c r="E154" s="56"/>
      <c r="F154" s="56"/>
      <c r="G154" s="56"/>
      <c r="H154" s="56"/>
      <c r="I154" s="56"/>
      <c r="J154" s="56"/>
      <c r="K154" s="56"/>
      <c r="L154" s="56"/>
      <c r="M154" s="56"/>
      <c r="N154" s="56"/>
      <c r="O154" s="56"/>
      <c r="P154" s="56"/>
      <c r="Q154" s="56"/>
      <c r="R154" s="56"/>
      <c r="S154" s="56"/>
      <c r="T154" s="56"/>
      <c r="U154" s="56"/>
      <c r="V154" s="56"/>
      <c r="W154" s="56"/>
      <c r="X154" s="56"/>
      <c r="Y154" s="56"/>
      <c r="Z154" s="56"/>
      <c r="AA154" s="56"/>
      <c r="AB154" s="56"/>
      <c r="AC154" s="56"/>
      <c r="AD154" s="56"/>
      <c r="AE154" s="56"/>
      <c r="AF154" s="56"/>
      <c r="AG154" s="56"/>
      <c r="AH154" s="56"/>
      <c r="AI154" s="56"/>
      <c r="AJ154" s="56"/>
      <c r="AK154" s="56"/>
      <c r="AL154" s="56"/>
      <c r="AM154" s="56">
        <f t="shared" si="388"/>
        <v>12000</v>
      </c>
      <c r="AN154" s="56">
        <f t="shared" si="389"/>
        <v>12000</v>
      </c>
      <c r="AO154" s="56">
        <f t="shared" si="389"/>
        <v>12000</v>
      </c>
      <c r="AP154" s="56">
        <f t="shared" si="389"/>
        <v>12000</v>
      </c>
      <c r="AQ154" s="56">
        <f t="shared" si="389"/>
        <v>12000</v>
      </c>
      <c r="AR154" s="56">
        <f t="shared" si="389"/>
        <v>12000</v>
      </c>
      <c r="AS154" s="56">
        <f t="shared" si="389"/>
        <v>12000</v>
      </c>
      <c r="AT154" s="56">
        <f t="shared" si="400"/>
        <v>12000</v>
      </c>
      <c r="AU154" s="56">
        <f t="shared" si="400"/>
        <v>12000</v>
      </c>
      <c r="AV154" s="56">
        <f t="shared" si="400"/>
        <v>12000</v>
      </c>
      <c r="AW154" s="56">
        <f t="shared" ref="AW154:AW178" si="413">GJ</f>
        <v>12000</v>
      </c>
      <c r="AX154" s="56">
        <f>RJ</f>
        <v>29000</v>
      </c>
      <c r="AY154" s="56">
        <f t="shared" si="347"/>
        <v>29000</v>
      </c>
      <c r="AZ154" s="56">
        <f t="shared" si="347"/>
        <v>29000</v>
      </c>
      <c r="BA154" s="56">
        <f t="shared" si="299"/>
        <v>29000</v>
      </c>
      <c r="BB154" s="56">
        <f t="shared" si="284"/>
        <v>29000</v>
      </c>
      <c r="BC154" s="56">
        <f t="shared" si="271"/>
        <v>29000</v>
      </c>
      <c r="BD154" s="56">
        <f t="shared" si="244"/>
        <v>29000</v>
      </c>
      <c r="BE154" s="56">
        <f t="shared" si="239"/>
        <v>29000</v>
      </c>
      <c r="BF154" s="56">
        <f t="shared" ref="BE154:BK167" si="414">RJ</f>
        <v>29000</v>
      </c>
      <c r="BG154" s="56">
        <f t="shared" si="414"/>
        <v>29000</v>
      </c>
      <c r="BH154" s="56">
        <f t="shared" si="414"/>
        <v>29000</v>
      </c>
      <c r="BI154" s="56">
        <f t="shared" si="414"/>
        <v>29000</v>
      </c>
      <c r="BJ154" s="56">
        <f t="shared" si="414"/>
        <v>29000</v>
      </c>
      <c r="BK154" s="56">
        <f t="shared" si="414"/>
        <v>29000</v>
      </c>
      <c r="BL154" s="56">
        <f>MP</f>
        <v>20000</v>
      </c>
      <c r="BM154" s="56">
        <f t="shared" si="382"/>
        <v>20000</v>
      </c>
      <c r="BN154" s="56">
        <f t="shared" si="383"/>
        <v>20000</v>
      </c>
      <c r="BO154" s="56">
        <f t="shared" si="383"/>
        <v>20000</v>
      </c>
      <c r="BP154" s="56">
        <f t="shared" si="390"/>
        <v>20000</v>
      </c>
      <c r="BQ154" s="56">
        <f t="shared" si="401"/>
        <v>20000</v>
      </c>
      <c r="BR154" s="56">
        <f t="shared" si="391"/>
        <v>20000</v>
      </c>
      <c r="BS154" s="56">
        <f t="shared" si="391"/>
        <v>20000</v>
      </c>
      <c r="BT154" s="56">
        <f t="shared" si="343"/>
        <v>29000</v>
      </c>
      <c r="BU154" s="56">
        <f t="shared" si="312"/>
        <v>29000</v>
      </c>
      <c r="BV154" s="56">
        <f t="shared" si="312"/>
        <v>29000</v>
      </c>
      <c r="BW154" s="56">
        <f t="shared" si="321"/>
        <v>29000</v>
      </c>
      <c r="BX154" s="56">
        <f t="shared" si="321"/>
        <v>29000</v>
      </c>
      <c r="BY154" s="56">
        <f t="shared" si="384"/>
        <v>29000</v>
      </c>
      <c r="BZ154" s="56">
        <f t="shared" si="392"/>
        <v>29000</v>
      </c>
      <c r="CA154" s="56">
        <f>RJ</f>
        <v>29000</v>
      </c>
      <c r="CB154" s="56">
        <f>RJ</f>
        <v>29000</v>
      </c>
      <c r="CC154" s="56">
        <f t="shared" si="402"/>
        <v>20000</v>
      </c>
      <c r="CD154" s="56">
        <f t="shared" si="291"/>
        <v>20000</v>
      </c>
      <c r="CE154" s="56">
        <f t="shared" si="285"/>
        <v>20000</v>
      </c>
      <c r="CF154" s="56">
        <f t="shared" si="393"/>
        <v>20000</v>
      </c>
      <c r="CG154" s="56">
        <f t="shared" si="393"/>
        <v>20000</v>
      </c>
      <c r="CH154" s="56">
        <f t="shared" si="272"/>
        <v>20000</v>
      </c>
      <c r="CI154" s="56">
        <f t="shared" si="264"/>
        <v>20000</v>
      </c>
      <c r="CJ154" s="56">
        <f t="shared" si="374"/>
        <v>35000</v>
      </c>
      <c r="CK154" s="56">
        <f t="shared" si="336"/>
        <v>35000</v>
      </c>
      <c r="CL154" s="56">
        <f t="shared" si="368"/>
        <v>35000</v>
      </c>
      <c r="CM154" s="56">
        <f t="shared" si="403"/>
        <v>35000</v>
      </c>
      <c r="CN154" s="56">
        <f t="shared" si="369"/>
        <v>20000</v>
      </c>
      <c r="CO154" s="56">
        <f t="shared" si="364"/>
        <v>20000</v>
      </c>
      <c r="CP154" s="56">
        <f t="shared" si="364"/>
        <v>20000</v>
      </c>
      <c r="CQ154" s="56">
        <f t="shared" si="364"/>
        <v>20000</v>
      </c>
      <c r="CR154" s="56">
        <f t="shared" si="364"/>
        <v>20000</v>
      </c>
      <c r="CS154" s="56">
        <f t="shared" si="364"/>
        <v>20000</v>
      </c>
      <c r="CT154" s="56">
        <f t="shared" si="364"/>
        <v>20000</v>
      </c>
      <c r="CU154" s="56">
        <f t="shared" si="362"/>
        <v>20000</v>
      </c>
      <c r="CV154" s="56">
        <f t="shared" si="354"/>
        <v>20000</v>
      </c>
      <c r="CW154" s="56">
        <f t="shared" si="354"/>
        <v>20000</v>
      </c>
      <c r="CX154" s="56">
        <f t="shared" si="375"/>
        <v>20000</v>
      </c>
      <c r="CY154" s="56">
        <f t="shared" si="365"/>
        <v>20000</v>
      </c>
      <c r="CZ154" s="56">
        <f t="shared" si="365"/>
        <v>20000</v>
      </c>
      <c r="DA154" s="56">
        <f t="shared" si="365"/>
        <v>20000</v>
      </c>
      <c r="DB154" s="56">
        <f t="shared" si="376"/>
        <v>20000</v>
      </c>
      <c r="DC154" s="56">
        <f t="shared" si="376"/>
        <v>20000</v>
      </c>
      <c r="DD154" s="56">
        <f t="shared" si="370"/>
        <v>20000</v>
      </c>
      <c r="DE154" s="56">
        <f t="shared" si="366"/>
        <v>20000</v>
      </c>
      <c r="DF154" s="56">
        <f t="shared" si="366"/>
        <v>20000</v>
      </c>
      <c r="DG154" s="56">
        <f t="shared" si="371"/>
        <v>20000</v>
      </c>
      <c r="DH154" s="56">
        <f t="shared" si="377"/>
        <v>20000</v>
      </c>
      <c r="DI154" s="56">
        <f t="shared" si="385"/>
        <v>20000</v>
      </c>
      <c r="DJ154" s="56">
        <f t="shared" si="394"/>
        <v>20000</v>
      </c>
      <c r="DK154" s="56">
        <f t="shared" si="404"/>
        <v>20000</v>
      </c>
      <c r="DL154" s="56">
        <f t="shared" si="404"/>
        <v>20000</v>
      </c>
      <c r="DM154" s="56">
        <f t="shared" si="404"/>
        <v>20000</v>
      </c>
      <c r="DN154" s="56">
        <f t="shared" si="214"/>
        <v>35000</v>
      </c>
      <c r="DO154" s="56">
        <f t="shared" si="332"/>
        <v>35000</v>
      </c>
      <c r="DP154" s="56">
        <f t="shared" si="332"/>
        <v>35000</v>
      </c>
      <c r="DQ154" s="56">
        <f t="shared" si="332"/>
        <v>35000</v>
      </c>
      <c r="DR154" s="56">
        <f t="shared" si="378"/>
        <v>35000</v>
      </c>
      <c r="DS154" s="56">
        <f t="shared" si="395"/>
        <v>16000</v>
      </c>
      <c r="DT154" s="56">
        <f t="shared" si="395"/>
        <v>16000</v>
      </c>
      <c r="DU154" s="56">
        <f t="shared" si="395"/>
        <v>16000</v>
      </c>
      <c r="DV154" s="56">
        <f t="shared" si="396"/>
        <v>16000</v>
      </c>
      <c r="DW154" s="56">
        <f t="shared" ref="DW154:DX168" si="415">JH</f>
        <v>16000</v>
      </c>
      <c r="DX154" s="56">
        <f t="shared" si="415"/>
        <v>16000</v>
      </c>
      <c r="DY154" s="56">
        <f>BR</f>
        <v>5000</v>
      </c>
      <c r="DZ154" s="56">
        <f t="shared" si="315"/>
        <v>5000</v>
      </c>
      <c r="EA154" s="56"/>
      <c r="EB154" s="56"/>
      <c r="EC154" s="56">
        <f t="shared" si="259"/>
        <v>5000</v>
      </c>
      <c r="ED154" s="56">
        <f t="shared" si="405"/>
        <v>16000</v>
      </c>
      <c r="EE154" s="56">
        <f t="shared" ref="EE154:EE179" si="416">JH</f>
        <v>16000</v>
      </c>
      <c r="EF154" s="56">
        <f t="shared" si="406"/>
        <v>16000</v>
      </c>
      <c r="EG154" s="56">
        <f t="shared" si="406"/>
        <v>16000</v>
      </c>
      <c r="EH154" s="56">
        <f t="shared" si="386"/>
        <v>16000</v>
      </c>
      <c r="EI154" s="56">
        <f t="shared" si="386"/>
        <v>16000</v>
      </c>
      <c r="EJ154" s="56">
        <f t="shared" si="386"/>
        <v>16000</v>
      </c>
      <c r="EK154" s="56">
        <f t="shared" si="407"/>
        <v>16000</v>
      </c>
      <c r="EL154" s="56">
        <f t="shared" si="407"/>
        <v>16000</v>
      </c>
      <c r="EM154" s="56">
        <f t="shared" si="408"/>
        <v>16000</v>
      </c>
      <c r="EN154" s="56">
        <f t="shared" ref="EN154:EP159" si="417">JH</f>
        <v>16000</v>
      </c>
      <c r="EO154" s="56">
        <f t="shared" si="417"/>
        <v>16000</v>
      </c>
      <c r="EP154" s="56">
        <f t="shared" si="417"/>
        <v>16000</v>
      </c>
      <c r="EQ154" s="56">
        <f t="shared" si="372"/>
        <v>16000</v>
      </c>
      <c r="ER154" s="56">
        <f t="shared" si="351"/>
        <v>16000</v>
      </c>
      <c r="ES154" s="56">
        <f t="shared" si="346"/>
        <v>16000</v>
      </c>
      <c r="ET154" s="56">
        <f t="shared" si="346"/>
        <v>16000</v>
      </c>
      <c r="EU154" s="56">
        <f t="shared" si="346"/>
        <v>16000</v>
      </c>
      <c r="EV154" s="56">
        <f t="shared" si="409"/>
        <v>36000</v>
      </c>
      <c r="EW154" s="56">
        <f t="shared" si="294"/>
        <v>36000</v>
      </c>
      <c r="EX154" s="56">
        <f t="shared" si="398"/>
        <v>36000</v>
      </c>
      <c r="EY154" s="56">
        <f t="shared" si="410"/>
        <v>36000</v>
      </c>
      <c r="EZ154" s="56">
        <f t="shared" ref="EZ154:FB157" si="418">WB</f>
        <v>36000</v>
      </c>
      <c r="FA154" s="56">
        <f t="shared" si="418"/>
        <v>36000</v>
      </c>
      <c r="FB154" s="56">
        <f t="shared" si="418"/>
        <v>36000</v>
      </c>
      <c r="FC154" s="56"/>
      <c r="FD154" s="56"/>
      <c r="FE154" s="56"/>
      <c r="FF154" s="56"/>
      <c r="FG154" s="56"/>
      <c r="FH154" s="56"/>
      <c r="FI154" s="56"/>
      <c r="FJ154" s="56"/>
      <c r="FK154" s="56"/>
      <c r="FL154" s="56"/>
      <c r="FM154" s="56"/>
      <c r="FN154" s="56"/>
      <c r="FO154" s="56"/>
      <c r="FP154" s="56"/>
      <c r="FQ154" s="56"/>
      <c r="FR154" s="56"/>
      <c r="FS154" s="56"/>
      <c r="FT154" s="56"/>
      <c r="FU154" s="56">
        <f t="shared" ref="FT154:FY166" si="419">TR</f>
        <v>33000</v>
      </c>
      <c r="FV154" s="56">
        <f t="shared" si="411"/>
        <v>33000</v>
      </c>
      <c r="FW154" s="56">
        <f t="shared" si="411"/>
        <v>33000</v>
      </c>
      <c r="FX154" s="56">
        <f t="shared" si="387"/>
        <v>33000</v>
      </c>
      <c r="FY154" s="56">
        <f t="shared" si="379"/>
        <v>33000</v>
      </c>
      <c r="FZ154" s="56">
        <f>TR</f>
        <v>33000</v>
      </c>
      <c r="GA154" s="56">
        <f t="shared" si="412"/>
        <v>24000</v>
      </c>
      <c r="GB154" s="56">
        <f t="shared" si="399"/>
        <v>24000</v>
      </c>
      <c r="GC154" s="56">
        <f t="shared" si="380"/>
        <v>24000</v>
      </c>
      <c r="GD154" s="56">
        <f t="shared" si="380"/>
        <v>24000</v>
      </c>
      <c r="GE154" s="56">
        <f t="shared" ref="GD154:GG174" si="420">MZ</f>
        <v>24000</v>
      </c>
      <c r="GF154" s="56">
        <f t="shared" si="381"/>
        <v>24000</v>
      </c>
      <c r="GG154" s="56">
        <f t="shared" ref="GG154:GH163" si="421">MZ</f>
        <v>24000</v>
      </c>
      <c r="GH154" s="56"/>
      <c r="GI154" s="56"/>
      <c r="GJ154" s="56"/>
      <c r="GK154" s="56"/>
      <c r="GL154" s="56"/>
      <c r="GM154" s="56"/>
      <c r="GN154" s="56"/>
      <c r="GO154" s="56"/>
      <c r="GP154" s="56"/>
      <c r="GQ154" s="56"/>
      <c r="GR154" s="56"/>
      <c r="GS154" s="56"/>
      <c r="GT154" s="56"/>
      <c r="GU154" s="56"/>
      <c r="GV154" s="56"/>
      <c r="GW154" s="56"/>
      <c r="GX154" s="56"/>
      <c r="GY154" s="56"/>
      <c r="GZ154" s="56"/>
      <c r="HA154" s="56"/>
      <c r="HB154" s="56"/>
      <c r="HC154" s="56"/>
      <c r="HD154" s="56"/>
      <c r="HE154" s="56"/>
      <c r="HF154" s="56"/>
      <c r="HG154" s="56"/>
      <c r="HH154" s="56"/>
      <c r="HI154" s="56"/>
      <c r="HJ154" s="56"/>
      <c r="HK154" s="56"/>
      <c r="HL154" s="56"/>
      <c r="HM154" s="56"/>
      <c r="HN154" s="56"/>
      <c r="HO154" s="56"/>
      <c r="HP154" s="56"/>
      <c r="HQ154" s="56"/>
      <c r="HR154" s="56"/>
      <c r="HS154" s="56"/>
      <c r="HT154" s="56"/>
      <c r="HU154" s="56"/>
      <c r="HV154" s="56"/>
      <c r="HW154" s="56"/>
      <c r="HX154" s="56"/>
      <c r="HY154" s="56"/>
    </row>
    <row r="155" spans="1:233" ht="1.5" customHeight="1">
      <c r="A155" s="56"/>
      <c r="B155" s="56"/>
      <c r="C155" s="56"/>
      <c r="D155" s="56"/>
      <c r="E155" s="56"/>
      <c r="F155" s="56"/>
      <c r="G155" s="56"/>
      <c r="H155" s="56"/>
      <c r="I155" s="56"/>
      <c r="J155" s="56"/>
      <c r="K155" s="56"/>
      <c r="L155" s="56"/>
      <c r="M155" s="56"/>
      <c r="N155" s="56"/>
      <c r="O155" s="56"/>
      <c r="P155" s="56"/>
      <c r="Q155" s="56"/>
      <c r="R155" s="56"/>
      <c r="S155" s="56"/>
      <c r="T155" s="56"/>
      <c r="U155" s="56"/>
      <c r="V155" s="56"/>
      <c r="W155" s="56"/>
      <c r="X155" s="56"/>
      <c r="Y155" s="56"/>
      <c r="Z155" s="56"/>
      <c r="AA155" s="56"/>
      <c r="AB155" s="56"/>
      <c r="AC155" s="56"/>
      <c r="AD155" s="56"/>
      <c r="AE155" s="56"/>
      <c r="AF155" s="56"/>
      <c r="AG155" s="56"/>
      <c r="AH155" s="56"/>
      <c r="AI155" s="56">
        <f t="shared" ref="AG155:AI173" si="422">GJ</f>
        <v>12000</v>
      </c>
      <c r="AJ155" s="56"/>
      <c r="AK155" s="56"/>
      <c r="AL155" s="56"/>
      <c r="AM155" s="56">
        <f t="shared" si="388"/>
        <v>12000</v>
      </c>
      <c r="AN155" s="56">
        <f t="shared" si="389"/>
        <v>12000</v>
      </c>
      <c r="AO155" s="56">
        <f t="shared" si="389"/>
        <v>12000</v>
      </c>
      <c r="AP155" s="56">
        <f t="shared" si="389"/>
        <v>12000</v>
      </c>
      <c r="AQ155" s="56">
        <f t="shared" si="389"/>
        <v>12000</v>
      </c>
      <c r="AR155" s="56">
        <f t="shared" si="389"/>
        <v>12000</v>
      </c>
      <c r="AS155" s="56">
        <f t="shared" si="389"/>
        <v>12000</v>
      </c>
      <c r="AT155" s="56">
        <f t="shared" si="400"/>
        <v>12000</v>
      </c>
      <c r="AU155" s="56">
        <f t="shared" si="400"/>
        <v>12000</v>
      </c>
      <c r="AV155" s="56">
        <f t="shared" si="400"/>
        <v>12000</v>
      </c>
      <c r="AW155" s="56">
        <f t="shared" si="413"/>
        <v>12000</v>
      </c>
      <c r="AX155" s="56">
        <f t="shared" ref="AX155:AX180" si="423">GJ</f>
        <v>12000</v>
      </c>
      <c r="AY155" s="56">
        <f t="shared" si="347"/>
        <v>29000</v>
      </c>
      <c r="AZ155" s="56">
        <f t="shared" ref="AY155:BA183" si="424">GJ</f>
        <v>12000</v>
      </c>
      <c r="BA155" s="56">
        <f t="shared" si="424"/>
        <v>12000</v>
      </c>
      <c r="BB155" s="56">
        <f t="shared" si="284"/>
        <v>29000</v>
      </c>
      <c r="BC155" s="56">
        <f t="shared" si="271"/>
        <v>29000</v>
      </c>
      <c r="BD155" s="56">
        <f t="shared" si="244"/>
        <v>29000</v>
      </c>
      <c r="BE155" s="56">
        <f t="shared" si="239"/>
        <v>29000</v>
      </c>
      <c r="BF155" s="56">
        <f t="shared" si="414"/>
        <v>29000</v>
      </c>
      <c r="BG155" s="56">
        <f t="shared" si="414"/>
        <v>29000</v>
      </c>
      <c r="BH155" s="56">
        <f t="shared" si="414"/>
        <v>29000</v>
      </c>
      <c r="BI155" s="56">
        <f t="shared" si="414"/>
        <v>29000</v>
      </c>
      <c r="BJ155" s="56">
        <f t="shared" si="414"/>
        <v>29000</v>
      </c>
      <c r="BK155" s="56">
        <f t="shared" si="414"/>
        <v>29000</v>
      </c>
      <c r="BL155" s="56">
        <f>MP</f>
        <v>20000</v>
      </c>
      <c r="BM155" s="56">
        <f t="shared" si="382"/>
        <v>20000</v>
      </c>
      <c r="BN155" s="56">
        <f t="shared" si="383"/>
        <v>20000</v>
      </c>
      <c r="BO155" s="56">
        <f t="shared" si="383"/>
        <v>20000</v>
      </c>
      <c r="BP155" s="56">
        <f t="shared" si="390"/>
        <v>20000</v>
      </c>
      <c r="BQ155" s="56">
        <f t="shared" si="401"/>
        <v>20000</v>
      </c>
      <c r="BR155" s="56">
        <f t="shared" ref="BR155:BR160" si="425">MP</f>
        <v>20000</v>
      </c>
      <c r="BS155" s="56">
        <f t="shared" si="312"/>
        <v>29000</v>
      </c>
      <c r="BT155" s="56">
        <f t="shared" si="343"/>
        <v>29000</v>
      </c>
      <c r="BU155" s="56">
        <f t="shared" si="312"/>
        <v>29000</v>
      </c>
      <c r="BV155" s="56">
        <f t="shared" si="312"/>
        <v>29000</v>
      </c>
      <c r="BW155" s="56">
        <f t="shared" si="321"/>
        <v>29000</v>
      </c>
      <c r="BX155" s="56">
        <f t="shared" si="321"/>
        <v>29000</v>
      </c>
      <c r="BY155" s="56">
        <f t="shared" si="384"/>
        <v>29000</v>
      </c>
      <c r="BZ155" s="56">
        <f t="shared" si="392"/>
        <v>29000</v>
      </c>
      <c r="CA155" s="56">
        <f t="shared" ref="CA155:CB185" si="426">MP</f>
        <v>20000</v>
      </c>
      <c r="CB155" s="56">
        <f t="shared" si="426"/>
        <v>20000</v>
      </c>
      <c r="CC155" s="56">
        <f t="shared" si="402"/>
        <v>20000</v>
      </c>
      <c r="CD155" s="56">
        <f t="shared" si="291"/>
        <v>20000</v>
      </c>
      <c r="CE155" s="56">
        <f t="shared" si="285"/>
        <v>20000</v>
      </c>
      <c r="CF155" s="56">
        <f t="shared" si="393"/>
        <v>20000</v>
      </c>
      <c r="CG155" s="56">
        <f t="shared" si="393"/>
        <v>20000</v>
      </c>
      <c r="CH155" s="56">
        <f t="shared" si="272"/>
        <v>20000</v>
      </c>
      <c r="CI155" s="56">
        <f t="shared" si="264"/>
        <v>20000</v>
      </c>
      <c r="CJ155" s="56">
        <f t="shared" si="374"/>
        <v>35000</v>
      </c>
      <c r="CK155" s="56">
        <f t="shared" si="336"/>
        <v>35000</v>
      </c>
      <c r="CL155" s="56">
        <f t="shared" si="368"/>
        <v>35000</v>
      </c>
      <c r="CM155" s="56">
        <f t="shared" si="403"/>
        <v>35000</v>
      </c>
      <c r="CN155" s="56">
        <f t="shared" si="369"/>
        <v>20000</v>
      </c>
      <c r="CO155" s="56">
        <f t="shared" si="364"/>
        <v>20000</v>
      </c>
      <c r="CP155" s="56">
        <f t="shared" si="364"/>
        <v>20000</v>
      </c>
      <c r="CQ155" s="56">
        <f t="shared" si="364"/>
        <v>20000</v>
      </c>
      <c r="CR155" s="56">
        <f t="shared" si="364"/>
        <v>20000</v>
      </c>
      <c r="CS155" s="56">
        <f t="shared" si="364"/>
        <v>20000</v>
      </c>
      <c r="CT155" s="56">
        <f t="shared" si="364"/>
        <v>20000</v>
      </c>
      <c r="CU155" s="56">
        <f t="shared" si="362"/>
        <v>20000</v>
      </c>
      <c r="CV155" s="56">
        <f t="shared" si="354"/>
        <v>20000</v>
      </c>
      <c r="CW155" s="56">
        <f t="shared" si="354"/>
        <v>20000</v>
      </c>
      <c r="CX155" s="56">
        <f t="shared" si="375"/>
        <v>20000</v>
      </c>
      <c r="CY155" s="56">
        <f t="shared" si="365"/>
        <v>20000</v>
      </c>
      <c r="CZ155" s="56">
        <f t="shared" si="365"/>
        <v>20000</v>
      </c>
      <c r="DA155" s="56">
        <f t="shared" si="365"/>
        <v>20000</v>
      </c>
      <c r="DB155" s="56">
        <f t="shared" si="376"/>
        <v>20000</v>
      </c>
      <c r="DC155" s="56">
        <f t="shared" si="376"/>
        <v>20000</v>
      </c>
      <c r="DD155" s="56">
        <f t="shared" si="370"/>
        <v>20000</v>
      </c>
      <c r="DE155" s="56">
        <f t="shared" si="366"/>
        <v>20000</v>
      </c>
      <c r="DF155" s="56">
        <f t="shared" si="366"/>
        <v>20000</v>
      </c>
      <c r="DG155" s="56">
        <f t="shared" si="371"/>
        <v>20000</v>
      </c>
      <c r="DH155" s="56">
        <f t="shared" si="377"/>
        <v>20000</v>
      </c>
      <c r="DI155" s="56">
        <f t="shared" si="385"/>
        <v>20000</v>
      </c>
      <c r="DJ155" s="56">
        <f t="shared" si="394"/>
        <v>20000</v>
      </c>
      <c r="DK155" s="56">
        <f t="shared" si="404"/>
        <v>20000</v>
      </c>
      <c r="DL155" s="56">
        <f t="shared" si="404"/>
        <v>20000</v>
      </c>
      <c r="DM155" s="56">
        <f t="shared" si="404"/>
        <v>20000</v>
      </c>
      <c r="DN155" s="56">
        <f t="shared" si="214"/>
        <v>35000</v>
      </c>
      <c r="DO155" s="56">
        <f t="shared" si="332"/>
        <v>35000</v>
      </c>
      <c r="DP155" s="56">
        <f t="shared" si="332"/>
        <v>35000</v>
      </c>
      <c r="DQ155" s="56">
        <f t="shared" si="332"/>
        <v>35000</v>
      </c>
      <c r="DR155" s="56">
        <f t="shared" si="378"/>
        <v>35000</v>
      </c>
      <c r="DS155" s="56">
        <f t="shared" si="395"/>
        <v>16000</v>
      </c>
      <c r="DT155" s="56">
        <f t="shared" si="395"/>
        <v>16000</v>
      </c>
      <c r="DU155" s="56">
        <f t="shared" si="395"/>
        <v>16000</v>
      </c>
      <c r="DV155" s="56">
        <f t="shared" si="396"/>
        <v>16000</v>
      </c>
      <c r="DW155" s="56">
        <f t="shared" si="415"/>
        <v>16000</v>
      </c>
      <c r="DX155" s="56">
        <f t="shared" si="415"/>
        <v>16000</v>
      </c>
      <c r="DY155" s="56">
        <f t="shared" si="405"/>
        <v>16000</v>
      </c>
      <c r="DZ155" s="56">
        <f t="shared" si="405"/>
        <v>16000</v>
      </c>
      <c r="EA155" s="56">
        <f t="shared" si="405"/>
        <v>16000</v>
      </c>
      <c r="EB155" s="56">
        <f t="shared" si="405"/>
        <v>16000</v>
      </c>
      <c r="EC155" s="56">
        <f t="shared" si="405"/>
        <v>16000</v>
      </c>
      <c r="ED155" s="56">
        <f t="shared" si="405"/>
        <v>16000</v>
      </c>
      <c r="EE155" s="56">
        <f t="shared" si="416"/>
        <v>16000</v>
      </c>
      <c r="EF155" s="56">
        <f t="shared" si="406"/>
        <v>16000</v>
      </c>
      <c r="EG155" s="56">
        <f t="shared" si="406"/>
        <v>16000</v>
      </c>
      <c r="EH155" s="56">
        <f t="shared" si="386"/>
        <v>16000</v>
      </c>
      <c r="EI155" s="56">
        <f t="shared" si="386"/>
        <v>16000</v>
      </c>
      <c r="EJ155" s="56">
        <f t="shared" si="386"/>
        <v>16000</v>
      </c>
      <c r="EK155" s="56">
        <f t="shared" si="407"/>
        <v>16000</v>
      </c>
      <c r="EL155" s="56">
        <f t="shared" ref="EL155:EM162" si="427">JH</f>
        <v>16000</v>
      </c>
      <c r="EM155" s="56">
        <f t="shared" si="408"/>
        <v>16000</v>
      </c>
      <c r="EN155" s="56">
        <f t="shared" si="417"/>
        <v>16000</v>
      </c>
      <c r="EO155" s="56">
        <f t="shared" si="417"/>
        <v>16000</v>
      </c>
      <c r="EP155" s="56">
        <f t="shared" si="417"/>
        <v>16000</v>
      </c>
      <c r="EQ155" s="56">
        <f t="shared" si="372"/>
        <v>16000</v>
      </c>
      <c r="ER155" s="56">
        <f t="shared" si="351"/>
        <v>16000</v>
      </c>
      <c r="ES155" s="56">
        <f>JH</f>
        <v>16000</v>
      </c>
      <c r="ET155" s="56">
        <f t="shared" si="346"/>
        <v>16000</v>
      </c>
      <c r="EU155" s="56">
        <f t="shared" ref="EU155:EU182" si="428">WB</f>
        <v>36000</v>
      </c>
      <c r="EV155" s="56">
        <f t="shared" si="409"/>
        <v>36000</v>
      </c>
      <c r="EW155" s="56">
        <f t="shared" si="294"/>
        <v>36000</v>
      </c>
      <c r="EX155" s="56">
        <f t="shared" si="398"/>
        <v>36000</v>
      </c>
      <c r="EY155" s="56">
        <f t="shared" si="410"/>
        <v>36000</v>
      </c>
      <c r="EZ155" s="56">
        <f t="shared" si="418"/>
        <v>36000</v>
      </c>
      <c r="FA155" s="56">
        <f t="shared" si="418"/>
        <v>36000</v>
      </c>
      <c r="FB155" s="56">
        <f t="shared" si="418"/>
        <v>36000</v>
      </c>
      <c r="FC155" s="56"/>
      <c r="FD155" s="56"/>
      <c r="FE155" s="56"/>
      <c r="FF155" s="56"/>
      <c r="FG155" s="56"/>
      <c r="FH155" s="56"/>
      <c r="FI155" s="56"/>
      <c r="FJ155" s="56"/>
      <c r="FK155" s="56"/>
      <c r="FL155" s="56"/>
      <c r="FM155" s="56"/>
      <c r="FN155" s="56"/>
      <c r="FO155" s="56"/>
      <c r="FP155" s="56"/>
      <c r="FQ155" s="56"/>
      <c r="FR155" s="56"/>
      <c r="FS155" s="56"/>
      <c r="FT155" s="56">
        <f t="shared" ref="FT155:FT162" si="429">TR</f>
        <v>33000</v>
      </c>
      <c r="FU155" s="56">
        <f t="shared" si="419"/>
        <v>33000</v>
      </c>
      <c r="FV155" s="56">
        <f t="shared" si="411"/>
        <v>33000</v>
      </c>
      <c r="FW155" s="56">
        <f t="shared" si="411"/>
        <v>33000</v>
      </c>
      <c r="FX155" s="56">
        <f t="shared" si="387"/>
        <v>33000</v>
      </c>
      <c r="FY155" s="56">
        <f t="shared" si="379"/>
        <v>33000</v>
      </c>
      <c r="FZ155" s="56">
        <f>TR</f>
        <v>33000</v>
      </c>
      <c r="GA155" s="56">
        <f t="shared" si="412"/>
        <v>24000</v>
      </c>
      <c r="GB155" s="56">
        <f t="shared" si="399"/>
        <v>24000</v>
      </c>
      <c r="GC155" s="56">
        <f t="shared" si="380"/>
        <v>24000</v>
      </c>
      <c r="GD155" s="56">
        <f t="shared" si="380"/>
        <v>24000</v>
      </c>
      <c r="GE155" s="56">
        <f t="shared" si="420"/>
        <v>24000</v>
      </c>
      <c r="GF155" s="56">
        <f t="shared" si="381"/>
        <v>24000</v>
      </c>
      <c r="GG155" s="56">
        <f t="shared" si="421"/>
        <v>24000</v>
      </c>
      <c r="GH155" s="56"/>
      <c r="GI155" s="56"/>
      <c r="GJ155" s="56"/>
      <c r="GK155" s="56"/>
      <c r="GL155" s="56"/>
      <c r="GM155" s="56"/>
      <c r="GN155" s="56"/>
      <c r="GO155" s="56"/>
      <c r="GP155" s="56"/>
      <c r="GQ155" s="56"/>
      <c r="GR155" s="56"/>
      <c r="GS155" s="56"/>
      <c r="GT155" s="56"/>
      <c r="GU155" s="56"/>
      <c r="GV155" s="56"/>
      <c r="GW155" s="56"/>
      <c r="GX155" s="56"/>
      <c r="GY155" s="56"/>
      <c r="GZ155" s="56"/>
      <c r="HA155" s="56"/>
      <c r="HB155" s="56"/>
      <c r="HC155" s="56"/>
      <c r="HD155" s="56"/>
      <c r="HE155" s="56"/>
      <c r="HF155" s="56"/>
      <c r="HG155" s="56"/>
      <c r="HH155" s="56"/>
      <c r="HI155" s="56"/>
      <c r="HJ155" s="56"/>
      <c r="HK155" s="56"/>
      <c r="HL155" s="56"/>
      <c r="HM155" s="56"/>
      <c r="HN155" s="56"/>
      <c r="HO155" s="56"/>
      <c r="HP155" s="56"/>
      <c r="HQ155" s="56"/>
      <c r="HR155" s="56"/>
      <c r="HS155" s="56"/>
      <c r="HT155" s="56"/>
      <c r="HU155" s="56"/>
      <c r="HV155" s="56"/>
      <c r="HW155" s="56"/>
      <c r="HX155" s="56"/>
      <c r="HY155" s="56"/>
    </row>
    <row r="156" spans="1:233" ht="1.5" customHeight="1">
      <c r="A156" s="56"/>
      <c r="B156" s="56"/>
      <c r="C156" s="56"/>
      <c r="D156" s="56"/>
      <c r="E156" s="56"/>
      <c r="F156" s="56"/>
      <c r="G156" s="56"/>
      <c r="H156" s="56"/>
      <c r="I156" s="56"/>
      <c r="J156" s="56"/>
      <c r="K156" s="56"/>
      <c r="L156" s="56"/>
      <c r="M156" s="56"/>
      <c r="N156" s="56"/>
      <c r="O156" s="56"/>
      <c r="P156" s="56"/>
      <c r="Q156" s="56"/>
      <c r="R156" s="56"/>
      <c r="S156" s="56"/>
      <c r="T156" s="56"/>
      <c r="U156" s="56"/>
      <c r="V156" s="56"/>
      <c r="W156" s="56"/>
      <c r="X156" s="56">
        <f t="shared" ref="X156:AD167" si="430">GJ</f>
        <v>12000</v>
      </c>
      <c r="Y156" s="56">
        <f t="shared" si="430"/>
        <v>12000</v>
      </c>
      <c r="Z156" s="56">
        <f t="shared" si="430"/>
        <v>12000</v>
      </c>
      <c r="AA156" s="56">
        <f t="shared" si="430"/>
        <v>12000</v>
      </c>
      <c r="AB156" s="56">
        <f t="shared" si="430"/>
        <v>12000</v>
      </c>
      <c r="AC156" s="56">
        <f t="shared" si="430"/>
        <v>12000</v>
      </c>
      <c r="AD156" s="56">
        <f t="shared" si="430"/>
        <v>12000</v>
      </c>
      <c r="AE156" s="56"/>
      <c r="AF156" s="56"/>
      <c r="AG156" s="56">
        <f t="shared" ref="AG156:AH168" si="431">GJ</f>
        <v>12000</v>
      </c>
      <c r="AH156" s="56">
        <f t="shared" si="431"/>
        <v>12000</v>
      </c>
      <c r="AI156" s="56">
        <f t="shared" si="422"/>
        <v>12000</v>
      </c>
      <c r="AJ156" s="56"/>
      <c r="AK156" s="56"/>
      <c r="AL156" s="56">
        <f t="shared" ref="AL156:AM175" si="432">GJ</f>
        <v>12000</v>
      </c>
      <c r="AM156" s="56">
        <f t="shared" si="432"/>
        <v>12000</v>
      </c>
      <c r="AN156" s="56">
        <f t="shared" si="389"/>
        <v>12000</v>
      </c>
      <c r="AO156" s="56">
        <f t="shared" si="389"/>
        <v>12000</v>
      </c>
      <c r="AP156" s="56">
        <f t="shared" si="389"/>
        <v>12000</v>
      </c>
      <c r="AQ156" s="56">
        <f t="shared" si="389"/>
        <v>12000</v>
      </c>
      <c r="AR156" s="56">
        <f t="shared" si="389"/>
        <v>12000</v>
      </c>
      <c r="AS156" s="56">
        <f t="shared" si="389"/>
        <v>12000</v>
      </c>
      <c r="AT156" s="56">
        <f t="shared" si="400"/>
        <v>12000</v>
      </c>
      <c r="AU156" s="56">
        <f t="shared" si="400"/>
        <v>12000</v>
      </c>
      <c r="AV156" s="56">
        <f t="shared" si="400"/>
        <v>12000</v>
      </c>
      <c r="AW156" s="56">
        <f t="shared" si="413"/>
        <v>12000</v>
      </c>
      <c r="AX156" s="56">
        <f t="shared" si="423"/>
        <v>12000</v>
      </c>
      <c r="AY156" s="56">
        <f>GJ</f>
        <v>12000</v>
      </c>
      <c r="AZ156" s="56">
        <f>GJ</f>
        <v>12000</v>
      </c>
      <c r="BA156" s="56">
        <f>GJ</f>
        <v>12000</v>
      </c>
      <c r="BB156" s="56">
        <f t="shared" si="284"/>
        <v>29000</v>
      </c>
      <c r="BC156" s="56">
        <f t="shared" si="271"/>
        <v>29000</v>
      </c>
      <c r="BD156" s="56">
        <f t="shared" si="244"/>
        <v>29000</v>
      </c>
      <c r="BE156" s="56">
        <f t="shared" si="239"/>
        <v>29000</v>
      </c>
      <c r="BF156" s="56">
        <f t="shared" si="414"/>
        <v>29000</v>
      </c>
      <c r="BG156" s="56">
        <f t="shared" si="414"/>
        <v>29000</v>
      </c>
      <c r="BH156" s="56">
        <f t="shared" si="414"/>
        <v>29000</v>
      </c>
      <c r="BI156" s="56">
        <f t="shared" si="414"/>
        <v>29000</v>
      </c>
      <c r="BJ156" s="56">
        <f t="shared" si="414"/>
        <v>29000</v>
      </c>
      <c r="BK156" s="56">
        <f t="shared" si="414"/>
        <v>29000</v>
      </c>
      <c r="BL156" s="56">
        <f>MP</f>
        <v>20000</v>
      </c>
      <c r="BM156" s="56">
        <f t="shared" si="382"/>
        <v>20000</v>
      </c>
      <c r="BN156" s="56">
        <f t="shared" si="383"/>
        <v>20000</v>
      </c>
      <c r="BO156" s="56">
        <f t="shared" si="383"/>
        <v>20000</v>
      </c>
      <c r="BP156" s="56">
        <f t="shared" si="390"/>
        <v>20000</v>
      </c>
      <c r="BQ156" s="56">
        <f t="shared" si="401"/>
        <v>20000</v>
      </c>
      <c r="BR156" s="56">
        <f t="shared" si="425"/>
        <v>20000</v>
      </c>
      <c r="BS156" s="56">
        <f>RJ</f>
        <v>29000</v>
      </c>
      <c r="BT156" s="56">
        <f t="shared" si="343"/>
        <v>29000</v>
      </c>
      <c r="BU156" s="56">
        <f t="shared" si="312"/>
        <v>29000</v>
      </c>
      <c r="BV156" s="56">
        <f t="shared" si="312"/>
        <v>29000</v>
      </c>
      <c r="BW156" s="56">
        <f t="shared" si="321"/>
        <v>29000</v>
      </c>
      <c r="BX156" s="56">
        <f t="shared" si="321"/>
        <v>29000</v>
      </c>
      <c r="BY156" s="56">
        <f t="shared" si="384"/>
        <v>29000</v>
      </c>
      <c r="BZ156" s="56">
        <f t="shared" si="392"/>
        <v>29000</v>
      </c>
      <c r="CA156" s="56">
        <f t="shared" ref="CA156:CA186" si="433">MP</f>
        <v>20000</v>
      </c>
      <c r="CB156" s="56">
        <f t="shared" si="426"/>
        <v>20000</v>
      </c>
      <c r="CC156" s="56">
        <f t="shared" si="402"/>
        <v>20000</v>
      </c>
      <c r="CD156" s="56">
        <f t="shared" si="291"/>
        <v>20000</v>
      </c>
      <c r="CE156" s="56">
        <f t="shared" si="285"/>
        <v>20000</v>
      </c>
      <c r="CF156" s="56">
        <f t="shared" si="393"/>
        <v>20000</v>
      </c>
      <c r="CG156" s="56">
        <f t="shared" si="393"/>
        <v>20000</v>
      </c>
      <c r="CH156" s="56">
        <f t="shared" si="272"/>
        <v>20000</v>
      </c>
      <c r="CI156" s="56">
        <f t="shared" si="264"/>
        <v>20000</v>
      </c>
      <c r="CJ156" s="56">
        <f t="shared" ref="CJ156:CL186" si="434">MP</f>
        <v>20000</v>
      </c>
      <c r="CK156" s="56">
        <f t="shared" si="336"/>
        <v>35000</v>
      </c>
      <c r="CL156" s="56">
        <f t="shared" si="368"/>
        <v>35000</v>
      </c>
      <c r="CM156" s="56">
        <f t="shared" si="403"/>
        <v>35000</v>
      </c>
      <c r="CN156" s="56">
        <f t="shared" si="336"/>
        <v>35000</v>
      </c>
      <c r="CO156" s="56">
        <f t="shared" si="364"/>
        <v>20000</v>
      </c>
      <c r="CP156" s="56">
        <f t="shared" si="364"/>
        <v>20000</v>
      </c>
      <c r="CQ156" s="56">
        <f t="shared" si="364"/>
        <v>20000</v>
      </c>
      <c r="CR156" s="56">
        <f t="shared" si="364"/>
        <v>20000</v>
      </c>
      <c r="CS156" s="56">
        <f t="shared" si="364"/>
        <v>20000</v>
      </c>
      <c r="CT156" s="56">
        <f t="shared" si="364"/>
        <v>20000</v>
      </c>
      <c r="CU156" s="56">
        <f t="shared" si="362"/>
        <v>20000</v>
      </c>
      <c r="CV156" s="56">
        <f t="shared" si="354"/>
        <v>20000</v>
      </c>
      <c r="CW156" s="56">
        <f t="shared" si="354"/>
        <v>20000</v>
      </c>
      <c r="CX156" s="56">
        <f t="shared" si="375"/>
        <v>20000</v>
      </c>
      <c r="CY156" s="56">
        <f t="shared" si="365"/>
        <v>20000</v>
      </c>
      <c r="CZ156" s="56">
        <f t="shared" si="365"/>
        <v>20000</v>
      </c>
      <c r="DA156" s="56">
        <f t="shared" si="365"/>
        <v>20000</v>
      </c>
      <c r="DB156" s="56">
        <f t="shared" si="376"/>
        <v>20000</v>
      </c>
      <c r="DC156" s="56">
        <f t="shared" si="376"/>
        <v>20000</v>
      </c>
      <c r="DD156" s="56">
        <f t="shared" si="370"/>
        <v>20000</v>
      </c>
      <c r="DE156" s="56">
        <f t="shared" si="366"/>
        <v>20000</v>
      </c>
      <c r="DF156" s="56">
        <f t="shared" si="366"/>
        <v>20000</v>
      </c>
      <c r="DG156" s="56">
        <f t="shared" si="371"/>
        <v>20000</v>
      </c>
      <c r="DH156" s="56">
        <f t="shared" si="377"/>
        <v>20000</v>
      </c>
      <c r="DI156" s="56">
        <f t="shared" si="385"/>
        <v>20000</v>
      </c>
      <c r="DJ156" s="56">
        <f t="shared" si="394"/>
        <v>20000</v>
      </c>
      <c r="DK156" s="56">
        <f t="shared" si="404"/>
        <v>20000</v>
      </c>
      <c r="DL156" s="56">
        <f t="shared" si="404"/>
        <v>20000</v>
      </c>
      <c r="DM156" s="56">
        <f t="shared" si="404"/>
        <v>20000</v>
      </c>
      <c r="DN156" s="56">
        <f t="shared" si="214"/>
        <v>35000</v>
      </c>
      <c r="DO156" s="56">
        <f t="shared" si="332"/>
        <v>35000</v>
      </c>
      <c r="DP156" s="56">
        <f t="shared" si="332"/>
        <v>35000</v>
      </c>
      <c r="DQ156" s="56">
        <f t="shared" si="332"/>
        <v>35000</v>
      </c>
      <c r="DR156" s="56">
        <f t="shared" si="378"/>
        <v>35000</v>
      </c>
      <c r="DS156" s="56">
        <f t="shared" si="395"/>
        <v>16000</v>
      </c>
      <c r="DT156" s="56">
        <f t="shared" si="395"/>
        <v>16000</v>
      </c>
      <c r="DU156" s="56">
        <f t="shared" si="395"/>
        <v>16000</v>
      </c>
      <c r="DV156" s="56">
        <f t="shared" si="396"/>
        <v>16000</v>
      </c>
      <c r="DW156" s="56">
        <f t="shared" si="415"/>
        <v>16000</v>
      </c>
      <c r="DX156" s="56">
        <f t="shared" si="415"/>
        <v>16000</v>
      </c>
      <c r="DY156" s="56">
        <f t="shared" si="405"/>
        <v>16000</v>
      </c>
      <c r="DZ156" s="56">
        <f t="shared" si="405"/>
        <v>16000</v>
      </c>
      <c r="EA156" s="56">
        <f t="shared" si="405"/>
        <v>16000</v>
      </c>
      <c r="EB156" s="56">
        <f t="shared" si="405"/>
        <v>16000</v>
      </c>
      <c r="EC156" s="56">
        <f t="shared" si="405"/>
        <v>16000</v>
      </c>
      <c r="ED156" s="56">
        <f t="shared" si="405"/>
        <v>16000</v>
      </c>
      <c r="EE156" s="56">
        <f t="shared" si="416"/>
        <v>16000</v>
      </c>
      <c r="EF156" s="56">
        <f t="shared" si="406"/>
        <v>16000</v>
      </c>
      <c r="EG156" s="56">
        <f t="shared" si="406"/>
        <v>16000</v>
      </c>
      <c r="EH156" s="56">
        <f t="shared" si="386"/>
        <v>16000</v>
      </c>
      <c r="EI156" s="56">
        <f t="shared" si="386"/>
        <v>16000</v>
      </c>
      <c r="EJ156" s="56">
        <f t="shared" si="386"/>
        <v>16000</v>
      </c>
      <c r="EK156" s="56">
        <f t="shared" si="407"/>
        <v>16000</v>
      </c>
      <c r="EL156" s="56">
        <f t="shared" si="427"/>
        <v>16000</v>
      </c>
      <c r="EM156" s="56">
        <f t="shared" si="427"/>
        <v>16000</v>
      </c>
      <c r="EN156" s="56">
        <f t="shared" si="417"/>
        <v>16000</v>
      </c>
      <c r="EO156" s="56">
        <f t="shared" si="417"/>
        <v>16000</v>
      </c>
      <c r="EP156" s="56">
        <f t="shared" si="417"/>
        <v>16000</v>
      </c>
      <c r="EQ156" s="56">
        <f t="shared" si="372"/>
        <v>16000</v>
      </c>
      <c r="ER156" s="56">
        <f t="shared" si="351"/>
        <v>16000</v>
      </c>
      <c r="ES156" s="56">
        <f>JH</f>
        <v>16000</v>
      </c>
      <c r="ET156" s="56">
        <f t="shared" si="346"/>
        <v>16000</v>
      </c>
      <c r="EU156" s="56">
        <f t="shared" si="428"/>
        <v>36000</v>
      </c>
      <c r="EV156" s="56">
        <f t="shared" si="409"/>
        <v>36000</v>
      </c>
      <c r="EW156" s="56">
        <f t="shared" si="294"/>
        <v>36000</v>
      </c>
      <c r="EX156" s="56">
        <f t="shared" si="398"/>
        <v>36000</v>
      </c>
      <c r="EY156" s="56">
        <f t="shared" si="410"/>
        <v>36000</v>
      </c>
      <c r="EZ156" s="56">
        <f t="shared" si="418"/>
        <v>36000</v>
      </c>
      <c r="FA156" s="56">
        <f t="shared" si="418"/>
        <v>36000</v>
      </c>
      <c r="FB156" s="56">
        <f t="shared" si="418"/>
        <v>36000</v>
      </c>
      <c r="FC156" s="56"/>
      <c r="FD156" s="56"/>
      <c r="FE156" s="56"/>
      <c r="FF156" s="56"/>
      <c r="FG156" s="56"/>
      <c r="FH156" s="56"/>
      <c r="FI156" s="56"/>
      <c r="FJ156" s="56"/>
      <c r="FK156" s="56"/>
      <c r="FL156" s="56"/>
      <c r="FM156" s="56"/>
      <c r="FN156" s="56"/>
      <c r="FO156" s="56"/>
      <c r="FP156" s="56"/>
      <c r="FQ156" s="56"/>
      <c r="FR156" s="56"/>
      <c r="FS156" s="56">
        <f>TR</f>
        <v>33000</v>
      </c>
      <c r="FT156" s="56">
        <f t="shared" si="429"/>
        <v>33000</v>
      </c>
      <c r="FU156" s="56">
        <f t="shared" si="419"/>
        <v>33000</v>
      </c>
      <c r="FV156" s="56">
        <f t="shared" si="411"/>
        <v>33000</v>
      </c>
      <c r="FW156" s="56">
        <f t="shared" si="411"/>
        <v>33000</v>
      </c>
      <c r="FX156" s="56">
        <f t="shared" si="387"/>
        <v>33000</v>
      </c>
      <c r="FY156" s="56">
        <f t="shared" si="379"/>
        <v>33000</v>
      </c>
      <c r="FZ156" s="56">
        <f>TR</f>
        <v>33000</v>
      </c>
      <c r="GA156" s="56">
        <f t="shared" si="412"/>
        <v>24000</v>
      </c>
      <c r="GB156" s="56">
        <f t="shared" si="399"/>
        <v>24000</v>
      </c>
      <c r="GC156" s="56">
        <f t="shared" si="380"/>
        <v>24000</v>
      </c>
      <c r="GD156" s="56">
        <f t="shared" si="380"/>
        <v>24000</v>
      </c>
      <c r="GE156" s="56">
        <f t="shared" si="420"/>
        <v>24000</v>
      </c>
      <c r="GF156" s="56">
        <f t="shared" si="381"/>
        <v>24000</v>
      </c>
      <c r="GG156" s="56">
        <f t="shared" si="421"/>
        <v>24000</v>
      </c>
      <c r="GH156" s="56"/>
      <c r="GI156" s="56"/>
      <c r="GJ156" s="56"/>
      <c r="GK156" s="56"/>
      <c r="GL156" s="56"/>
      <c r="GM156" s="56"/>
      <c r="GN156" s="56"/>
      <c r="GO156" s="56"/>
      <c r="GP156" s="56"/>
      <c r="GQ156" s="56"/>
      <c r="GR156" s="56"/>
      <c r="GS156" s="56"/>
      <c r="GT156" s="56"/>
      <c r="GU156" s="56"/>
      <c r="GV156" s="56"/>
      <c r="GW156" s="56"/>
      <c r="GX156" s="56"/>
      <c r="GY156" s="56"/>
      <c r="GZ156" s="56"/>
      <c r="HA156" s="56"/>
      <c r="HB156" s="56"/>
      <c r="HC156" s="56"/>
      <c r="HD156" s="56"/>
      <c r="HE156" s="56"/>
      <c r="HF156" s="56"/>
      <c r="HG156" s="56"/>
      <c r="HH156" s="56"/>
      <c r="HI156" s="56"/>
      <c r="HJ156" s="56"/>
      <c r="HK156" s="56"/>
      <c r="HL156" s="56"/>
      <c r="HM156" s="56"/>
      <c r="HN156" s="56"/>
      <c r="HO156" s="56"/>
      <c r="HP156" s="56"/>
      <c r="HQ156" s="56"/>
      <c r="HR156" s="56"/>
      <c r="HS156" s="56"/>
      <c r="HT156" s="56"/>
      <c r="HU156" s="56"/>
      <c r="HV156" s="56"/>
      <c r="HW156" s="56"/>
      <c r="HX156" s="56"/>
      <c r="HY156" s="56"/>
    </row>
    <row r="157" spans="1:233" ht="1.5" customHeight="1">
      <c r="A157" s="56"/>
      <c r="B157" s="56"/>
      <c r="C157" s="56"/>
      <c r="D157" s="56"/>
      <c r="E157" s="56"/>
      <c r="F157" s="56"/>
      <c r="G157" s="56"/>
      <c r="H157" s="56"/>
      <c r="I157" s="56"/>
      <c r="J157" s="56"/>
      <c r="K157" s="56"/>
      <c r="L157" s="56"/>
      <c r="M157" s="56"/>
      <c r="N157" s="56"/>
      <c r="O157" s="56"/>
      <c r="P157" s="56"/>
      <c r="Q157" s="56"/>
      <c r="R157" s="56"/>
      <c r="S157" s="56"/>
      <c r="T157" s="56"/>
      <c r="U157" s="56"/>
      <c r="V157" s="56"/>
      <c r="W157" s="56"/>
      <c r="X157" s="56">
        <f t="shared" si="430"/>
        <v>12000</v>
      </c>
      <c r="Y157" s="56">
        <f t="shared" si="430"/>
        <v>12000</v>
      </c>
      <c r="Z157" s="56">
        <f t="shared" si="430"/>
        <v>12000</v>
      </c>
      <c r="AA157" s="56">
        <f t="shared" si="430"/>
        <v>12000</v>
      </c>
      <c r="AB157" s="56">
        <f t="shared" si="430"/>
        <v>12000</v>
      </c>
      <c r="AC157" s="56">
        <f t="shared" si="430"/>
        <v>12000</v>
      </c>
      <c r="AD157" s="56">
        <f t="shared" si="430"/>
        <v>12000</v>
      </c>
      <c r="AE157" s="56">
        <f t="shared" ref="AE157:AF169" si="435">GJ</f>
        <v>12000</v>
      </c>
      <c r="AF157" s="56">
        <f t="shared" si="435"/>
        <v>12000</v>
      </c>
      <c r="AG157" s="56">
        <f t="shared" si="431"/>
        <v>12000</v>
      </c>
      <c r="AH157" s="56">
        <f t="shared" si="431"/>
        <v>12000</v>
      </c>
      <c r="AI157" s="56">
        <f t="shared" si="422"/>
        <v>12000</v>
      </c>
      <c r="AJ157" s="56">
        <f t="shared" ref="AJ157:AK176" si="436">GJ</f>
        <v>12000</v>
      </c>
      <c r="AK157" s="56">
        <f t="shared" si="436"/>
        <v>12000</v>
      </c>
      <c r="AL157" s="56">
        <f t="shared" si="432"/>
        <v>12000</v>
      </c>
      <c r="AM157" s="56">
        <f t="shared" si="432"/>
        <v>12000</v>
      </c>
      <c r="AN157" s="56">
        <f t="shared" si="389"/>
        <v>12000</v>
      </c>
      <c r="AO157" s="56">
        <f t="shared" si="389"/>
        <v>12000</v>
      </c>
      <c r="AP157" s="56">
        <f t="shared" si="389"/>
        <v>12000</v>
      </c>
      <c r="AQ157" s="56">
        <f t="shared" si="389"/>
        <v>12000</v>
      </c>
      <c r="AR157" s="56">
        <f t="shared" si="389"/>
        <v>12000</v>
      </c>
      <c r="AS157" s="56">
        <f t="shared" si="389"/>
        <v>12000</v>
      </c>
      <c r="AT157" s="56">
        <f t="shared" si="400"/>
        <v>12000</v>
      </c>
      <c r="AU157" s="56">
        <f t="shared" si="400"/>
        <v>12000</v>
      </c>
      <c r="AV157" s="56">
        <f t="shared" si="400"/>
        <v>12000</v>
      </c>
      <c r="AW157" s="56">
        <f t="shared" si="413"/>
        <v>12000</v>
      </c>
      <c r="AX157" s="56">
        <f t="shared" si="423"/>
        <v>12000</v>
      </c>
      <c r="AY157" s="56">
        <f t="shared" si="424"/>
        <v>12000</v>
      </c>
      <c r="AZ157" s="56">
        <f t="shared" si="424"/>
        <v>12000</v>
      </c>
      <c r="BA157" s="56">
        <f t="shared" si="424"/>
        <v>12000</v>
      </c>
      <c r="BB157" s="56">
        <f t="shared" si="284"/>
        <v>29000</v>
      </c>
      <c r="BC157" s="56">
        <f t="shared" si="271"/>
        <v>29000</v>
      </c>
      <c r="BD157" s="56">
        <f t="shared" si="244"/>
        <v>29000</v>
      </c>
      <c r="BE157" s="56">
        <f t="shared" ref="BE157:BE164" si="437">RJ</f>
        <v>29000</v>
      </c>
      <c r="BF157" s="56">
        <f t="shared" si="414"/>
        <v>29000</v>
      </c>
      <c r="BG157" s="56">
        <f t="shared" si="414"/>
        <v>29000</v>
      </c>
      <c r="BH157" s="56">
        <f t="shared" si="414"/>
        <v>29000</v>
      </c>
      <c r="BI157" s="56">
        <f t="shared" si="414"/>
        <v>29000</v>
      </c>
      <c r="BJ157" s="56">
        <f t="shared" si="414"/>
        <v>29000</v>
      </c>
      <c r="BK157" s="56">
        <f t="shared" si="414"/>
        <v>29000</v>
      </c>
      <c r="BL157" s="56">
        <f t="shared" si="278"/>
        <v>29000</v>
      </c>
      <c r="BM157" s="56">
        <f t="shared" si="382"/>
        <v>20000</v>
      </c>
      <c r="BN157" s="56">
        <f t="shared" si="383"/>
        <v>20000</v>
      </c>
      <c r="BO157" s="56">
        <f t="shared" si="383"/>
        <v>20000</v>
      </c>
      <c r="BP157" s="56">
        <f t="shared" si="390"/>
        <v>20000</v>
      </c>
      <c r="BQ157" s="56">
        <f t="shared" si="401"/>
        <v>20000</v>
      </c>
      <c r="BR157" s="56">
        <f t="shared" si="425"/>
        <v>20000</v>
      </c>
      <c r="BS157" s="56">
        <f>RJ</f>
        <v>29000</v>
      </c>
      <c r="BT157" s="56">
        <f t="shared" si="343"/>
        <v>29000</v>
      </c>
      <c r="BU157" s="56">
        <f t="shared" si="312"/>
        <v>29000</v>
      </c>
      <c r="BV157" s="56">
        <f t="shared" si="312"/>
        <v>29000</v>
      </c>
      <c r="BW157" s="56">
        <f t="shared" si="321"/>
        <v>29000</v>
      </c>
      <c r="BX157" s="56">
        <f t="shared" si="321"/>
        <v>29000</v>
      </c>
      <c r="BY157" s="56">
        <f t="shared" si="384"/>
        <v>29000</v>
      </c>
      <c r="BZ157" s="56">
        <f t="shared" si="392"/>
        <v>29000</v>
      </c>
      <c r="CA157" s="56">
        <f t="shared" si="433"/>
        <v>20000</v>
      </c>
      <c r="CB157" s="56">
        <f t="shared" si="426"/>
        <v>20000</v>
      </c>
      <c r="CC157" s="56">
        <f t="shared" si="402"/>
        <v>20000</v>
      </c>
      <c r="CD157" s="56">
        <f t="shared" si="291"/>
        <v>20000</v>
      </c>
      <c r="CE157" s="56">
        <f t="shared" si="285"/>
        <v>20000</v>
      </c>
      <c r="CF157" s="56">
        <f t="shared" si="393"/>
        <v>20000</v>
      </c>
      <c r="CG157" s="56">
        <f t="shared" si="393"/>
        <v>20000</v>
      </c>
      <c r="CH157" s="56">
        <f t="shared" si="272"/>
        <v>20000</v>
      </c>
      <c r="CI157" s="56">
        <f t="shared" si="264"/>
        <v>20000</v>
      </c>
      <c r="CJ157" s="56">
        <f t="shared" si="434"/>
        <v>20000</v>
      </c>
      <c r="CK157" s="56">
        <f t="shared" si="434"/>
        <v>20000</v>
      </c>
      <c r="CL157" s="56">
        <f t="shared" si="434"/>
        <v>20000</v>
      </c>
      <c r="CM157" s="56">
        <f t="shared" si="403"/>
        <v>35000</v>
      </c>
      <c r="CN157" s="56">
        <f t="shared" si="336"/>
        <v>35000</v>
      </c>
      <c r="CO157" s="56">
        <f t="shared" si="364"/>
        <v>20000</v>
      </c>
      <c r="CP157" s="56">
        <f t="shared" si="364"/>
        <v>20000</v>
      </c>
      <c r="CQ157" s="56">
        <f t="shared" si="364"/>
        <v>20000</v>
      </c>
      <c r="CR157" s="56">
        <f t="shared" si="364"/>
        <v>20000</v>
      </c>
      <c r="CS157" s="56">
        <f t="shared" si="364"/>
        <v>20000</v>
      </c>
      <c r="CT157" s="56">
        <f t="shared" si="364"/>
        <v>20000</v>
      </c>
      <c r="CU157" s="56">
        <f t="shared" si="362"/>
        <v>20000</v>
      </c>
      <c r="CV157" s="56">
        <f t="shared" si="354"/>
        <v>20000</v>
      </c>
      <c r="CW157" s="56">
        <f t="shared" si="354"/>
        <v>20000</v>
      </c>
      <c r="CX157" s="56">
        <f t="shared" si="375"/>
        <v>20000</v>
      </c>
      <c r="CY157" s="56">
        <f t="shared" si="365"/>
        <v>20000</v>
      </c>
      <c r="CZ157" s="56">
        <f t="shared" si="365"/>
        <v>20000</v>
      </c>
      <c r="DA157" s="56">
        <f t="shared" si="365"/>
        <v>20000</v>
      </c>
      <c r="DB157" s="56">
        <f t="shared" si="376"/>
        <v>20000</v>
      </c>
      <c r="DC157" s="56">
        <f t="shared" si="376"/>
        <v>20000</v>
      </c>
      <c r="DD157" s="56">
        <f t="shared" si="370"/>
        <v>20000</v>
      </c>
      <c r="DE157" s="56">
        <f t="shared" si="366"/>
        <v>20000</v>
      </c>
      <c r="DF157" s="56">
        <f t="shared" si="366"/>
        <v>20000</v>
      </c>
      <c r="DG157" s="56">
        <f t="shared" si="371"/>
        <v>20000</v>
      </c>
      <c r="DH157" s="56">
        <f t="shared" si="377"/>
        <v>20000</v>
      </c>
      <c r="DI157" s="56">
        <f t="shared" si="385"/>
        <v>20000</v>
      </c>
      <c r="DJ157" s="56">
        <f t="shared" si="394"/>
        <v>20000</v>
      </c>
      <c r="DK157" s="56">
        <f t="shared" si="404"/>
        <v>20000</v>
      </c>
      <c r="DL157" s="56">
        <f t="shared" si="404"/>
        <v>20000</v>
      </c>
      <c r="DM157" s="56">
        <f t="shared" si="404"/>
        <v>20000</v>
      </c>
      <c r="DN157" s="56">
        <f t="shared" si="214"/>
        <v>35000</v>
      </c>
      <c r="DO157" s="56">
        <f t="shared" si="332"/>
        <v>35000</v>
      </c>
      <c r="DP157" s="56">
        <f t="shared" si="332"/>
        <v>35000</v>
      </c>
      <c r="DQ157" s="56">
        <f t="shared" si="332"/>
        <v>35000</v>
      </c>
      <c r="DR157" s="56">
        <f t="shared" si="378"/>
        <v>35000</v>
      </c>
      <c r="DS157" s="56">
        <f t="shared" si="395"/>
        <v>16000</v>
      </c>
      <c r="DT157" s="56">
        <f t="shared" si="395"/>
        <v>16000</v>
      </c>
      <c r="DU157" s="56">
        <f t="shared" si="395"/>
        <v>16000</v>
      </c>
      <c r="DV157" s="56">
        <f t="shared" si="396"/>
        <v>16000</v>
      </c>
      <c r="DW157" s="56">
        <f t="shared" si="415"/>
        <v>16000</v>
      </c>
      <c r="DX157" s="56">
        <f t="shared" si="415"/>
        <v>16000</v>
      </c>
      <c r="DY157" s="56">
        <f t="shared" si="405"/>
        <v>16000</v>
      </c>
      <c r="DZ157" s="56">
        <f t="shared" si="405"/>
        <v>16000</v>
      </c>
      <c r="EA157" s="56">
        <f t="shared" si="405"/>
        <v>16000</v>
      </c>
      <c r="EB157" s="56">
        <f t="shared" si="405"/>
        <v>16000</v>
      </c>
      <c r="EC157" s="56">
        <f t="shared" si="405"/>
        <v>16000</v>
      </c>
      <c r="ED157" s="56">
        <f t="shared" si="405"/>
        <v>16000</v>
      </c>
      <c r="EE157" s="56">
        <f t="shared" si="416"/>
        <v>16000</v>
      </c>
      <c r="EF157" s="56">
        <f t="shared" si="406"/>
        <v>16000</v>
      </c>
      <c r="EG157" s="56">
        <f t="shared" si="406"/>
        <v>16000</v>
      </c>
      <c r="EH157" s="56">
        <f t="shared" si="386"/>
        <v>16000</v>
      </c>
      <c r="EI157" s="56">
        <f t="shared" si="386"/>
        <v>16000</v>
      </c>
      <c r="EJ157" s="56">
        <f t="shared" si="386"/>
        <v>16000</v>
      </c>
      <c r="EK157" s="56">
        <f t="shared" si="407"/>
        <v>16000</v>
      </c>
      <c r="EL157" s="56">
        <f t="shared" si="427"/>
        <v>16000</v>
      </c>
      <c r="EM157" s="56">
        <f t="shared" si="427"/>
        <v>16000</v>
      </c>
      <c r="EN157" s="56">
        <f t="shared" si="417"/>
        <v>16000</v>
      </c>
      <c r="EO157" s="56">
        <f t="shared" si="417"/>
        <v>16000</v>
      </c>
      <c r="EP157" s="56">
        <f t="shared" si="417"/>
        <v>16000</v>
      </c>
      <c r="EQ157" s="56">
        <f t="shared" si="372"/>
        <v>16000</v>
      </c>
      <c r="ER157" s="56">
        <f t="shared" si="351"/>
        <v>16000</v>
      </c>
      <c r="ES157" s="56">
        <f>JH</f>
        <v>16000</v>
      </c>
      <c r="ET157" s="56">
        <f t="shared" ref="ET157:ET179" si="438">WB</f>
        <v>36000</v>
      </c>
      <c r="EU157" s="56">
        <f t="shared" si="428"/>
        <v>36000</v>
      </c>
      <c r="EV157" s="56">
        <f t="shared" si="409"/>
        <v>36000</v>
      </c>
      <c r="EW157" s="56">
        <f t="shared" si="294"/>
        <v>36000</v>
      </c>
      <c r="EX157" s="56">
        <f t="shared" si="398"/>
        <v>36000</v>
      </c>
      <c r="EY157" s="56">
        <f t="shared" si="410"/>
        <v>36000</v>
      </c>
      <c r="EZ157" s="56">
        <f t="shared" si="418"/>
        <v>36000</v>
      </c>
      <c r="FA157" s="56">
        <f t="shared" si="418"/>
        <v>36000</v>
      </c>
      <c r="FB157" s="56">
        <f t="shared" si="418"/>
        <v>36000</v>
      </c>
      <c r="FC157" s="56"/>
      <c r="FD157" s="56"/>
      <c r="FE157" s="56"/>
      <c r="FF157" s="56"/>
      <c r="FG157" s="56"/>
      <c r="FH157" s="56"/>
      <c r="FI157" s="56"/>
      <c r="FJ157" s="56"/>
      <c r="FK157" s="56"/>
      <c r="FL157" s="56"/>
      <c r="FM157" s="56"/>
      <c r="FN157" s="56"/>
      <c r="FO157" s="56"/>
      <c r="FP157" s="56"/>
      <c r="FQ157" s="56"/>
      <c r="FR157" s="56"/>
      <c r="FS157" s="56">
        <f>TR</f>
        <v>33000</v>
      </c>
      <c r="FT157" s="56">
        <f t="shared" si="429"/>
        <v>33000</v>
      </c>
      <c r="FU157" s="56">
        <f t="shared" si="419"/>
        <v>33000</v>
      </c>
      <c r="FV157" s="56">
        <f t="shared" si="411"/>
        <v>33000</v>
      </c>
      <c r="FW157" s="56">
        <f t="shared" si="419"/>
        <v>33000</v>
      </c>
      <c r="FX157" s="56">
        <f t="shared" si="419"/>
        <v>33000</v>
      </c>
      <c r="FY157" s="56">
        <f t="shared" si="419"/>
        <v>33000</v>
      </c>
      <c r="FZ157" s="56"/>
      <c r="GA157" s="56">
        <f t="shared" si="412"/>
        <v>24000</v>
      </c>
      <c r="GB157" s="56">
        <f t="shared" si="399"/>
        <v>24000</v>
      </c>
      <c r="GC157" s="56">
        <f t="shared" si="380"/>
        <v>24000</v>
      </c>
      <c r="GD157" s="56">
        <f t="shared" si="380"/>
        <v>24000</v>
      </c>
      <c r="GE157" s="56">
        <f t="shared" si="420"/>
        <v>24000</v>
      </c>
      <c r="GF157" s="56">
        <f t="shared" si="381"/>
        <v>24000</v>
      </c>
      <c r="GG157" s="56">
        <f t="shared" si="421"/>
        <v>24000</v>
      </c>
      <c r="GH157" s="56"/>
      <c r="GI157" s="56"/>
      <c r="GJ157" s="56"/>
      <c r="GK157" s="56"/>
      <c r="GL157" s="56"/>
      <c r="GM157" s="56"/>
      <c r="GN157" s="56"/>
      <c r="GO157" s="56"/>
      <c r="GP157" s="56"/>
      <c r="GQ157" s="56"/>
      <c r="GR157" s="56"/>
      <c r="GS157" s="56"/>
      <c r="GT157" s="56"/>
      <c r="GU157" s="56"/>
      <c r="GV157" s="56"/>
      <c r="GW157" s="56"/>
      <c r="GX157" s="56"/>
      <c r="GY157" s="56"/>
      <c r="GZ157" s="56"/>
      <c r="HA157" s="56"/>
      <c r="HB157" s="56"/>
      <c r="HC157" s="56"/>
      <c r="HD157" s="56"/>
      <c r="HE157" s="56"/>
      <c r="HF157" s="56"/>
      <c r="HG157" s="56"/>
      <c r="HH157" s="56"/>
      <c r="HI157" s="56"/>
      <c r="HJ157" s="56"/>
      <c r="HK157" s="56"/>
      <c r="HL157" s="56"/>
      <c r="HM157" s="56"/>
      <c r="HN157" s="56"/>
      <c r="HO157" s="56"/>
      <c r="HP157" s="56"/>
      <c r="HQ157" s="56"/>
      <c r="HR157" s="56"/>
      <c r="HS157" s="56"/>
      <c r="HT157" s="56"/>
      <c r="HU157" s="56"/>
      <c r="HV157" s="56"/>
      <c r="HW157" s="56"/>
      <c r="HX157" s="56"/>
      <c r="HY157" s="56"/>
    </row>
    <row r="158" spans="1:233" ht="1.5" customHeight="1">
      <c r="A158" s="56"/>
      <c r="B158" s="56"/>
      <c r="C158" s="56"/>
      <c r="D158" s="56"/>
      <c r="E158" s="56"/>
      <c r="F158" s="56"/>
      <c r="G158" s="56"/>
      <c r="H158" s="56"/>
      <c r="I158" s="56"/>
      <c r="J158" s="56"/>
      <c r="K158" s="56"/>
      <c r="L158" s="56"/>
      <c r="M158" s="56"/>
      <c r="N158" s="56"/>
      <c r="O158" s="56"/>
      <c r="P158" s="56"/>
      <c r="Q158" s="56"/>
      <c r="R158" s="56"/>
      <c r="S158" s="56"/>
      <c r="T158" s="56"/>
      <c r="U158" s="56"/>
      <c r="V158" s="56"/>
      <c r="W158" s="56"/>
      <c r="X158" s="56">
        <f t="shared" si="430"/>
        <v>12000</v>
      </c>
      <c r="Y158" s="56">
        <f t="shared" si="430"/>
        <v>12000</v>
      </c>
      <c r="Z158" s="56">
        <f t="shared" si="430"/>
        <v>12000</v>
      </c>
      <c r="AA158" s="56">
        <f t="shared" si="430"/>
        <v>12000</v>
      </c>
      <c r="AB158" s="56">
        <f t="shared" si="430"/>
        <v>12000</v>
      </c>
      <c r="AC158" s="56">
        <f t="shared" si="430"/>
        <v>12000</v>
      </c>
      <c r="AD158" s="56">
        <f t="shared" si="430"/>
        <v>12000</v>
      </c>
      <c r="AE158" s="56">
        <f t="shared" si="435"/>
        <v>12000</v>
      </c>
      <c r="AF158" s="56">
        <f t="shared" si="435"/>
        <v>12000</v>
      </c>
      <c r="AG158" s="56">
        <f t="shared" si="431"/>
        <v>12000</v>
      </c>
      <c r="AH158" s="56">
        <f t="shared" si="431"/>
        <v>12000</v>
      </c>
      <c r="AI158" s="56">
        <f t="shared" si="422"/>
        <v>12000</v>
      </c>
      <c r="AJ158" s="56">
        <f t="shared" si="436"/>
        <v>12000</v>
      </c>
      <c r="AK158" s="56">
        <f t="shared" si="436"/>
        <v>12000</v>
      </c>
      <c r="AL158" s="56">
        <f t="shared" si="432"/>
        <v>12000</v>
      </c>
      <c r="AM158" s="56">
        <f t="shared" si="432"/>
        <v>12000</v>
      </c>
      <c r="AN158" s="56">
        <f t="shared" si="389"/>
        <v>12000</v>
      </c>
      <c r="AO158" s="56">
        <f t="shared" si="389"/>
        <v>12000</v>
      </c>
      <c r="AP158" s="56">
        <f t="shared" si="389"/>
        <v>12000</v>
      </c>
      <c r="AQ158" s="56">
        <f t="shared" si="389"/>
        <v>12000</v>
      </c>
      <c r="AR158" s="56">
        <f t="shared" si="389"/>
        <v>12000</v>
      </c>
      <c r="AS158" s="56">
        <f t="shared" si="389"/>
        <v>12000</v>
      </c>
      <c r="AT158" s="56">
        <f t="shared" si="400"/>
        <v>12000</v>
      </c>
      <c r="AU158" s="56">
        <f t="shared" si="400"/>
        <v>12000</v>
      </c>
      <c r="AV158" s="56">
        <f t="shared" si="400"/>
        <v>12000</v>
      </c>
      <c r="AW158" s="56">
        <f t="shared" si="413"/>
        <v>12000</v>
      </c>
      <c r="AX158" s="56">
        <f t="shared" si="423"/>
        <v>12000</v>
      </c>
      <c r="AY158" s="56">
        <f t="shared" si="424"/>
        <v>12000</v>
      </c>
      <c r="AZ158" s="56">
        <f t="shared" si="424"/>
        <v>12000</v>
      </c>
      <c r="BA158" s="56">
        <f t="shared" ref="BA158:BA199" si="439">GJ</f>
        <v>12000</v>
      </c>
      <c r="BB158" s="56">
        <f t="shared" si="284"/>
        <v>29000</v>
      </c>
      <c r="BC158" s="56">
        <f t="shared" si="271"/>
        <v>29000</v>
      </c>
      <c r="BD158" s="56">
        <f t="shared" ref="BD158:BD163" si="440">RJ</f>
        <v>29000</v>
      </c>
      <c r="BE158" s="56">
        <f t="shared" si="437"/>
        <v>29000</v>
      </c>
      <c r="BF158" s="56">
        <f t="shared" si="414"/>
        <v>29000</v>
      </c>
      <c r="BG158" s="56">
        <f t="shared" si="414"/>
        <v>29000</v>
      </c>
      <c r="BH158" s="56">
        <f t="shared" si="414"/>
        <v>29000</v>
      </c>
      <c r="BI158" s="56">
        <f t="shared" si="414"/>
        <v>29000</v>
      </c>
      <c r="BJ158" s="56">
        <f t="shared" si="414"/>
        <v>29000</v>
      </c>
      <c r="BK158" s="56">
        <f t="shared" si="414"/>
        <v>29000</v>
      </c>
      <c r="BL158" s="56">
        <f t="shared" si="278"/>
        <v>29000</v>
      </c>
      <c r="BM158" s="56">
        <f t="shared" si="382"/>
        <v>20000</v>
      </c>
      <c r="BN158" s="56">
        <f t="shared" si="383"/>
        <v>20000</v>
      </c>
      <c r="BO158" s="56">
        <f t="shared" si="383"/>
        <v>20000</v>
      </c>
      <c r="BP158" s="56">
        <f t="shared" si="390"/>
        <v>20000</v>
      </c>
      <c r="BQ158" s="56">
        <f t="shared" si="401"/>
        <v>20000</v>
      </c>
      <c r="BR158" s="56">
        <f t="shared" si="425"/>
        <v>20000</v>
      </c>
      <c r="BS158" s="56">
        <f>RJ</f>
        <v>29000</v>
      </c>
      <c r="BT158" s="56">
        <f t="shared" si="343"/>
        <v>29000</v>
      </c>
      <c r="BU158" s="56">
        <f>RJ</f>
        <v>29000</v>
      </c>
      <c r="BV158" s="56">
        <f t="shared" ref="BV158:BZ167" si="441">MP</f>
        <v>20000</v>
      </c>
      <c r="BW158" s="56">
        <f t="shared" si="441"/>
        <v>20000</v>
      </c>
      <c r="BX158" s="56">
        <f t="shared" si="441"/>
        <v>20000</v>
      </c>
      <c r="BY158" s="56">
        <f t="shared" si="441"/>
        <v>20000</v>
      </c>
      <c r="BZ158" s="56">
        <f t="shared" si="441"/>
        <v>20000</v>
      </c>
      <c r="CA158" s="56">
        <f t="shared" si="433"/>
        <v>20000</v>
      </c>
      <c r="CB158" s="56">
        <f t="shared" si="426"/>
        <v>20000</v>
      </c>
      <c r="CC158" s="56">
        <f t="shared" si="402"/>
        <v>20000</v>
      </c>
      <c r="CD158" s="56">
        <f t="shared" si="291"/>
        <v>20000</v>
      </c>
      <c r="CE158" s="56">
        <f t="shared" si="285"/>
        <v>20000</v>
      </c>
      <c r="CF158" s="56">
        <f t="shared" si="393"/>
        <v>20000</v>
      </c>
      <c r="CG158" s="56">
        <f t="shared" si="393"/>
        <v>20000</v>
      </c>
      <c r="CH158" s="56">
        <f t="shared" si="272"/>
        <v>20000</v>
      </c>
      <c r="CI158" s="56">
        <f t="shared" si="264"/>
        <v>20000</v>
      </c>
      <c r="CJ158" s="56">
        <f t="shared" si="434"/>
        <v>20000</v>
      </c>
      <c r="CK158" s="56">
        <f t="shared" ref="CI158:CO186" si="442">MP</f>
        <v>20000</v>
      </c>
      <c r="CL158" s="56">
        <f t="shared" si="442"/>
        <v>20000</v>
      </c>
      <c r="CM158" s="56">
        <f t="shared" si="442"/>
        <v>20000</v>
      </c>
      <c r="CN158" s="56">
        <f t="shared" si="442"/>
        <v>20000</v>
      </c>
      <c r="CO158" s="56">
        <f t="shared" si="364"/>
        <v>20000</v>
      </c>
      <c r="CP158" s="56">
        <f t="shared" si="364"/>
        <v>20000</v>
      </c>
      <c r="CQ158" s="56">
        <f t="shared" si="364"/>
        <v>20000</v>
      </c>
      <c r="CR158" s="56">
        <f t="shared" si="364"/>
        <v>20000</v>
      </c>
      <c r="CS158" s="56">
        <f t="shared" si="364"/>
        <v>20000</v>
      </c>
      <c r="CT158" s="56">
        <f t="shared" si="364"/>
        <v>20000</v>
      </c>
      <c r="CU158" s="56">
        <f t="shared" si="362"/>
        <v>20000</v>
      </c>
      <c r="CV158" s="56">
        <f t="shared" si="354"/>
        <v>20000</v>
      </c>
      <c r="CW158" s="56">
        <f t="shared" si="354"/>
        <v>20000</v>
      </c>
      <c r="CX158" s="56">
        <f t="shared" si="375"/>
        <v>20000</v>
      </c>
      <c r="CY158" s="56">
        <f t="shared" si="365"/>
        <v>20000</v>
      </c>
      <c r="CZ158" s="56">
        <f t="shared" si="365"/>
        <v>20000</v>
      </c>
      <c r="DA158" s="56">
        <f t="shared" si="365"/>
        <v>20000</v>
      </c>
      <c r="DB158" s="56">
        <f t="shared" si="376"/>
        <v>20000</v>
      </c>
      <c r="DC158" s="56">
        <f t="shared" si="376"/>
        <v>20000</v>
      </c>
      <c r="DD158" s="56">
        <f t="shared" si="370"/>
        <v>20000</v>
      </c>
      <c r="DE158" s="56">
        <f t="shared" si="366"/>
        <v>20000</v>
      </c>
      <c r="DF158" s="56">
        <f t="shared" si="366"/>
        <v>20000</v>
      </c>
      <c r="DG158" s="56">
        <f t="shared" si="371"/>
        <v>20000</v>
      </c>
      <c r="DH158" s="56">
        <f t="shared" si="377"/>
        <v>20000</v>
      </c>
      <c r="DI158" s="56">
        <f t="shared" si="385"/>
        <v>20000</v>
      </c>
      <c r="DJ158" s="56">
        <f t="shared" si="394"/>
        <v>20000</v>
      </c>
      <c r="DK158" s="56">
        <f t="shared" si="404"/>
        <v>20000</v>
      </c>
      <c r="DL158" s="56">
        <f t="shared" si="404"/>
        <v>20000</v>
      </c>
      <c r="DM158" s="56">
        <f t="shared" si="404"/>
        <v>20000</v>
      </c>
      <c r="DN158" s="56">
        <f t="shared" si="214"/>
        <v>35000</v>
      </c>
      <c r="DO158" s="56">
        <f t="shared" si="332"/>
        <v>35000</v>
      </c>
      <c r="DP158" s="56">
        <f t="shared" si="332"/>
        <v>35000</v>
      </c>
      <c r="DQ158" s="56">
        <f t="shared" si="332"/>
        <v>35000</v>
      </c>
      <c r="DR158" s="56">
        <f t="shared" si="395"/>
        <v>16000</v>
      </c>
      <c r="DS158" s="56">
        <f t="shared" si="395"/>
        <v>16000</v>
      </c>
      <c r="DT158" s="56">
        <f t="shared" ref="DT158:DU161" si="443">JH</f>
        <v>16000</v>
      </c>
      <c r="DU158" s="56">
        <f t="shared" si="443"/>
        <v>16000</v>
      </c>
      <c r="DV158" s="56">
        <f t="shared" si="396"/>
        <v>16000</v>
      </c>
      <c r="DW158" s="56">
        <f t="shared" si="415"/>
        <v>16000</v>
      </c>
      <c r="DX158" s="56">
        <f t="shared" si="415"/>
        <v>16000</v>
      </c>
      <c r="DY158" s="56">
        <f t="shared" si="405"/>
        <v>16000</v>
      </c>
      <c r="DZ158" s="56">
        <f t="shared" si="405"/>
        <v>16000</v>
      </c>
      <c r="EA158" s="56">
        <f t="shared" si="405"/>
        <v>16000</v>
      </c>
      <c r="EB158" s="56">
        <f t="shared" si="405"/>
        <v>16000</v>
      </c>
      <c r="EC158" s="56">
        <f t="shared" si="405"/>
        <v>16000</v>
      </c>
      <c r="ED158" s="56">
        <f t="shared" si="405"/>
        <v>16000</v>
      </c>
      <c r="EE158" s="56">
        <f t="shared" si="416"/>
        <v>16000</v>
      </c>
      <c r="EF158" s="56">
        <f t="shared" si="406"/>
        <v>16000</v>
      </c>
      <c r="EG158" s="56">
        <f t="shared" si="406"/>
        <v>16000</v>
      </c>
      <c r="EH158" s="56">
        <f t="shared" si="386"/>
        <v>16000</v>
      </c>
      <c r="EI158" s="56">
        <f t="shared" si="386"/>
        <v>16000</v>
      </c>
      <c r="EJ158" s="56">
        <f t="shared" si="386"/>
        <v>16000</v>
      </c>
      <c r="EK158" s="56">
        <f t="shared" si="407"/>
        <v>16000</v>
      </c>
      <c r="EL158" s="56">
        <f t="shared" si="427"/>
        <v>16000</v>
      </c>
      <c r="EM158" s="56">
        <f t="shared" si="427"/>
        <v>16000</v>
      </c>
      <c r="EN158" s="56">
        <f t="shared" si="417"/>
        <v>16000</v>
      </c>
      <c r="EO158" s="56">
        <f t="shared" si="417"/>
        <v>16000</v>
      </c>
      <c r="EP158" s="56">
        <f t="shared" si="417"/>
        <v>16000</v>
      </c>
      <c r="EQ158" s="56">
        <f t="shared" si="372"/>
        <v>16000</v>
      </c>
      <c r="ER158" s="56">
        <f t="shared" si="351"/>
        <v>16000</v>
      </c>
      <c r="ES158" s="56">
        <f t="shared" ref="ES158:ET180" si="444">WB</f>
        <v>36000</v>
      </c>
      <c r="ET158" s="56">
        <f t="shared" si="438"/>
        <v>36000</v>
      </c>
      <c r="EU158" s="56">
        <f t="shared" si="428"/>
        <v>36000</v>
      </c>
      <c r="EV158" s="56">
        <f t="shared" si="409"/>
        <v>36000</v>
      </c>
      <c r="EW158" s="56">
        <f t="shared" si="294"/>
        <v>36000</v>
      </c>
      <c r="EX158" s="56">
        <f t="shared" si="398"/>
        <v>36000</v>
      </c>
      <c r="EY158" s="56">
        <f t="shared" si="410"/>
        <v>36000</v>
      </c>
      <c r="EZ158" s="56">
        <f t="shared" ref="EZ158:FB182" si="445">WB</f>
        <v>36000</v>
      </c>
      <c r="FA158" s="56">
        <f t="shared" si="445"/>
        <v>36000</v>
      </c>
      <c r="FB158" s="56"/>
      <c r="FC158" s="56"/>
      <c r="FD158" s="56"/>
      <c r="FE158" s="56"/>
      <c r="FF158" s="56"/>
      <c r="FG158" s="56"/>
      <c r="FH158" s="56"/>
      <c r="FI158" s="56"/>
      <c r="FJ158" s="56"/>
      <c r="FK158" s="56"/>
      <c r="FL158" s="56"/>
      <c r="FM158" s="56"/>
      <c r="FN158" s="56"/>
      <c r="FO158" s="56"/>
      <c r="FP158" s="56"/>
      <c r="FQ158" s="56"/>
      <c r="FR158" s="56"/>
      <c r="FS158" s="56">
        <f>TR</f>
        <v>33000</v>
      </c>
      <c r="FT158" s="56">
        <f t="shared" si="429"/>
        <v>33000</v>
      </c>
      <c r="FU158" s="56">
        <f t="shared" si="419"/>
        <v>33000</v>
      </c>
      <c r="FV158" s="56">
        <f t="shared" si="411"/>
        <v>33000</v>
      </c>
      <c r="FW158" s="56">
        <f t="shared" si="411"/>
        <v>33000</v>
      </c>
      <c r="FX158" s="56">
        <f t="shared" si="411"/>
        <v>33000</v>
      </c>
      <c r="FY158" s="56"/>
      <c r="FZ158" s="56"/>
      <c r="GA158" s="56">
        <f t="shared" si="412"/>
        <v>24000</v>
      </c>
      <c r="GB158" s="56">
        <f t="shared" si="399"/>
        <v>24000</v>
      </c>
      <c r="GC158" s="56">
        <f t="shared" si="380"/>
        <v>24000</v>
      </c>
      <c r="GD158" s="56">
        <f t="shared" si="380"/>
        <v>24000</v>
      </c>
      <c r="GE158" s="56">
        <f t="shared" si="420"/>
        <v>24000</v>
      </c>
      <c r="GF158" s="56">
        <f t="shared" si="381"/>
        <v>24000</v>
      </c>
      <c r="GG158" s="56">
        <f t="shared" si="421"/>
        <v>24000</v>
      </c>
      <c r="GH158" s="56">
        <f t="shared" si="421"/>
        <v>24000</v>
      </c>
      <c r="GI158" s="56"/>
      <c r="GJ158" s="56"/>
      <c r="GK158" s="56"/>
      <c r="GL158" s="56"/>
      <c r="GM158" s="56"/>
      <c r="GN158" s="56"/>
      <c r="GO158" s="56"/>
      <c r="GP158" s="56"/>
      <c r="GQ158" s="56"/>
      <c r="GR158" s="56"/>
      <c r="GS158" s="56"/>
      <c r="GT158" s="56"/>
      <c r="GU158" s="56"/>
      <c r="GV158" s="56"/>
      <c r="GW158" s="56"/>
      <c r="GX158" s="56"/>
      <c r="GY158" s="56"/>
      <c r="GZ158" s="56"/>
      <c r="HA158" s="56"/>
      <c r="HB158" s="56"/>
      <c r="HC158" s="56"/>
      <c r="HD158" s="56"/>
      <c r="HE158" s="56"/>
      <c r="HF158" s="56"/>
      <c r="HG158" s="56"/>
      <c r="HH158" s="56"/>
      <c r="HI158" s="56"/>
      <c r="HJ158" s="56"/>
      <c r="HK158" s="56"/>
      <c r="HL158" s="56"/>
      <c r="HM158" s="56"/>
      <c r="HN158" s="56"/>
      <c r="HO158" s="56"/>
      <c r="HP158" s="56"/>
      <c r="HQ158" s="56"/>
      <c r="HR158" s="56"/>
      <c r="HS158" s="56"/>
      <c r="HT158" s="56"/>
      <c r="HU158" s="56"/>
      <c r="HV158" s="56"/>
      <c r="HW158" s="56"/>
      <c r="HX158" s="56"/>
      <c r="HY158" s="56"/>
    </row>
    <row r="159" spans="1:233" ht="1.5" customHeight="1">
      <c r="A159" s="56"/>
      <c r="B159" s="56"/>
      <c r="C159" s="56"/>
      <c r="D159" s="56"/>
      <c r="E159" s="56"/>
      <c r="F159" s="56"/>
      <c r="G159" s="56"/>
      <c r="H159" s="56"/>
      <c r="I159" s="56"/>
      <c r="J159" s="56"/>
      <c r="K159" s="56"/>
      <c r="L159" s="56"/>
      <c r="M159" s="56"/>
      <c r="N159" s="56"/>
      <c r="O159" s="56"/>
      <c r="P159" s="56"/>
      <c r="Q159" s="56"/>
      <c r="R159" s="56"/>
      <c r="S159" s="56"/>
      <c r="T159" s="56">
        <f t="shared" ref="T159:W160" si="446">GJ</f>
        <v>12000</v>
      </c>
      <c r="U159" s="56">
        <f t="shared" si="446"/>
        <v>12000</v>
      </c>
      <c r="V159" s="56">
        <f t="shared" si="446"/>
        <v>12000</v>
      </c>
      <c r="W159" s="56">
        <f t="shared" si="446"/>
        <v>12000</v>
      </c>
      <c r="X159" s="56">
        <f t="shared" si="430"/>
        <v>12000</v>
      </c>
      <c r="Y159" s="56">
        <f t="shared" si="430"/>
        <v>12000</v>
      </c>
      <c r="Z159" s="56">
        <f t="shared" si="430"/>
        <v>12000</v>
      </c>
      <c r="AA159" s="56">
        <f t="shared" si="430"/>
        <v>12000</v>
      </c>
      <c r="AB159" s="56">
        <f t="shared" si="430"/>
        <v>12000</v>
      </c>
      <c r="AC159" s="56">
        <f t="shared" si="430"/>
        <v>12000</v>
      </c>
      <c r="AD159" s="56">
        <f t="shared" si="430"/>
        <v>12000</v>
      </c>
      <c r="AE159" s="56">
        <f t="shared" si="435"/>
        <v>12000</v>
      </c>
      <c r="AF159" s="56">
        <f t="shared" si="435"/>
        <v>12000</v>
      </c>
      <c r="AG159" s="56">
        <f t="shared" si="431"/>
        <v>12000</v>
      </c>
      <c r="AH159" s="56">
        <f t="shared" si="431"/>
        <v>12000</v>
      </c>
      <c r="AI159" s="56">
        <f t="shared" si="422"/>
        <v>12000</v>
      </c>
      <c r="AJ159" s="56">
        <f t="shared" si="436"/>
        <v>12000</v>
      </c>
      <c r="AK159" s="56">
        <f t="shared" si="436"/>
        <v>12000</v>
      </c>
      <c r="AL159" s="56">
        <f t="shared" si="432"/>
        <v>12000</v>
      </c>
      <c r="AM159" s="56">
        <f t="shared" si="432"/>
        <v>12000</v>
      </c>
      <c r="AN159" s="56">
        <f t="shared" si="389"/>
        <v>12000</v>
      </c>
      <c r="AO159" s="56">
        <f t="shared" si="389"/>
        <v>12000</v>
      </c>
      <c r="AP159" s="56">
        <f t="shared" si="389"/>
        <v>12000</v>
      </c>
      <c r="AQ159" s="56">
        <f t="shared" si="389"/>
        <v>12000</v>
      </c>
      <c r="AR159" s="56">
        <f t="shared" si="389"/>
        <v>12000</v>
      </c>
      <c r="AS159" s="56">
        <f t="shared" si="389"/>
        <v>12000</v>
      </c>
      <c r="AT159" s="56">
        <f t="shared" si="400"/>
        <v>12000</v>
      </c>
      <c r="AU159" s="56">
        <f t="shared" si="400"/>
        <v>12000</v>
      </c>
      <c r="AV159" s="56">
        <f t="shared" si="400"/>
        <v>12000</v>
      </c>
      <c r="AW159" s="56">
        <f t="shared" si="413"/>
        <v>12000</v>
      </c>
      <c r="AX159" s="56">
        <f t="shared" si="423"/>
        <v>12000</v>
      </c>
      <c r="AY159" s="56">
        <f t="shared" si="424"/>
        <v>12000</v>
      </c>
      <c r="AZ159" s="56">
        <f t="shared" si="424"/>
        <v>12000</v>
      </c>
      <c r="BA159" s="56">
        <f t="shared" si="439"/>
        <v>12000</v>
      </c>
      <c r="BB159" s="56">
        <f t="shared" si="284"/>
        <v>29000</v>
      </c>
      <c r="BC159" s="56">
        <f t="shared" si="271"/>
        <v>29000</v>
      </c>
      <c r="BD159" s="56">
        <f t="shared" si="440"/>
        <v>29000</v>
      </c>
      <c r="BE159" s="56">
        <f t="shared" si="437"/>
        <v>29000</v>
      </c>
      <c r="BF159" s="56">
        <f t="shared" si="414"/>
        <v>29000</v>
      </c>
      <c r="BG159" s="56">
        <f t="shared" si="414"/>
        <v>29000</v>
      </c>
      <c r="BH159" s="56">
        <f t="shared" si="414"/>
        <v>29000</v>
      </c>
      <c r="BI159" s="56">
        <f t="shared" si="414"/>
        <v>29000</v>
      </c>
      <c r="BJ159" s="56">
        <f t="shared" si="414"/>
        <v>29000</v>
      </c>
      <c r="BK159" s="56">
        <f t="shared" si="414"/>
        <v>29000</v>
      </c>
      <c r="BL159" s="56">
        <f t="shared" si="278"/>
        <v>29000</v>
      </c>
      <c r="BM159" s="56">
        <f t="shared" si="382"/>
        <v>20000</v>
      </c>
      <c r="BN159" s="56">
        <f t="shared" si="383"/>
        <v>20000</v>
      </c>
      <c r="BO159" s="56">
        <f t="shared" si="383"/>
        <v>20000</v>
      </c>
      <c r="BP159" s="56">
        <f t="shared" si="390"/>
        <v>20000</v>
      </c>
      <c r="BQ159" s="56">
        <f t="shared" si="401"/>
        <v>20000</v>
      </c>
      <c r="BR159" s="56">
        <f t="shared" si="425"/>
        <v>20000</v>
      </c>
      <c r="BS159" s="56">
        <f>RJ</f>
        <v>29000</v>
      </c>
      <c r="BT159" s="56">
        <f t="shared" si="343"/>
        <v>29000</v>
      </c>
      <c r="BU159" s="56">
        <f>RJ</f>
        <v>29000</v>
      </c>
      <c r="BV159" s="56">
        <f t="shared" si="441"/>
        <v>20000</v>
      </c>
      <c r="BW159" s="56">
        <f t="shared" si="441"/>
        <v>20000</v>
      </c>
      <c r="BX159" s="56">
        <f t="shared" si="441"/>
        <v>20000</v>
      </c>
      <c r="BY159" s="56">
        <f t="shared" si="441"/>
        <v>20000</v>
      </c>
      <c r="BZ159" s="56">
        <f t="shared" si="441"/>
        <v>20000</v>
      </c>
      <c r="CA159" s="56">
        <f t="shared" si="433"/>
        <v>20000</v>
      </c>
      <c r="CB159" s="56">
        <f t="shared" si="426"/>
        <v>20000</v>
      </c>
      <c r="CC159" s="56">
        <f t="shared" si="402"/>
        <v>20000</v>
      </c>
      <c r="CD159" s="56">
        <f t="shared" si="291"/>
        <v>20000</v>
      </c>
      <c r="CE159" s="56">
        <f t="shared" si="285"/>
        <v>20000</v>
      </c>
      <c r="CF159" s="56">
        <f t="shared" si="393"/>
        <v>20000</v>
      </c>
      <c r="CG159" s="56">
        <f t="shared" si="393"/>
        <v>20000</v>
      </c>
      <c r="CH159" s="56">
        <f t="shared" si="272"/>
        <v>20000</v>
      </c>
      <c r="CI159" s="56">
        <f t="shared" si="264"/>
        <v>20000</v>
      </c>
      <c r="CJ159" s="56">
        <f t="shared" si="434"/>
        <v>20000</v>
      </c>
      <c r="CK159" s="56">
        <f t="shared" si="442"/>
        <v>20000</v>
      </c>
      <c r="CL159" s="56">
        <f t="shared" si="442"/>
        <v>20000</v>
      </c>
      <c r="CM159" s="56">
        <f t="shared" si="442"/>
        <v>20000</v>
      </c>
      <c r="CN159" s="56">
        <f t="shared" si="442"/>
        <v>20000</v>
      </c>
      <c r="CO159" s="56">
        <f t="shared" ref="CO159:CT168" si="447">MP</f>
        <v>20000</v>
      </c>
      <c r="CP159" s="56">
        <f t="shared" si="447"/>
        <v>20000</v>
      </c>
      <c r="CQ159" s="56">
        <f t="shared" si="447"/>
        <v>20000</v>
      </c>
      <c r="CR159" s="56">
        <f t="shared" si="447"/>
        <v>20000</v>
      </c>
      <c r="CS159" s="56">
        <f t="shared" si="447"/>
        <v>20000</v>
      </c>
      <c r="CT159" s="56">
        <f t="shared" si="447"/>
        <v>20000</v>
      </c>
      <c r="CU159" s="56">
        <f t="shared" si="362"/>
        <v>20000</v>
      </c>
      <c r="CV159" s="56">
        <f t="shared" si="354"/>
        <v>20000</v>
      </c>
      <c r="CW159" s="56">
        <f t="shared" si="354"/>
        <v>20000</v>
      </c>
      <c r="CX159" s="56">
        <f t="shared" si="375"/>
        <v>20000</v>
      </c>
      <c r="CY159" s="56">
        <f t="shared" si="365"/>
        <v>20000</v>
      </c>
      <c r="CZ159" s="56">
        <f t="shared" si="365"/>
        <v>20000</v>
      </c>
      <c r="DA159" s="56">
        <f t="shared" si="365"/>
        <v>20000</v>
      </c>
      <c r="DB159" s="56">
        <f t="shared" si="376"/>
        <v>20000</v>
      </c>
      <c r="DC159" s="56">
        <f t="shared" si="376"/>
        <v>20000</v>
      </c>
      <c r="DD159" s="56">
        <f t="shared" si="370"/>
        <v>20000</v>
      </c>
      <c r="DE159" s="56">
        <f t="shared" si="366"/>
        <v>20000</v>
      </c>
      <c r="DF159" s="56">
        <f t="shared" si="366"/>
        <v>20000</v>
      </c>
      <c r="DG159" s="56">
        <f t="shared" si="371"/>
        <v>20000</v>
      </c>
      <c r="DH159" s="56">
        <f t="shared" si="377"/>
        <v>20000</v>
      </c>
      <c r="DI159" s="56">
        <f t="shared" si="385"/>
        <v>20000</v>
      </c>
      <c r="DJ159" s="56">
        <f t="shared" si="394"/>
        <v>20000</v>
      </c>
      <c r="DK159" s="56">
        <f t="shared" si="404"/>
        <v>20000</v>
      </c>
      <c r="DL159" s="56">
        <f t="shared" si="404"/>
        <v>20000</v>
      </c>
      <c r="DM159" s="56">
        <f t="shared" si="404"/>
        <v>20000</v>
      </c>
      <c r="DN159" s="56">
        <f>MP</f>
        <v>20000</v>
      </c>
      <c r="DO159" s="56">
        <f t="shared" si="332"/>
        <v>35000</v>
      </c>
      <c r="DP159" s="56">
        <f t="shared" si="332"/>
        <v>35000</v>
      </c>
      <c r="DQ159" s="56">
        <f t="shared" si="332"/>
        <v>35000</v>
      </c>
      <c r="DR159" s="56">
        <f t="shared" ref="DR159:DR188" si="448">CT</f>
        <v>7000</v>
      </c>
      <c r="DS159" s="56">
        <f t="shared" si="395"/>
        <v>16000</v>
      </c>
      <c r="DT159" s="56">
        <f t="shared" si="443"/>
        <v>16000</v>
      </c>
      <c r="DU159" s="56">
        <f t="shared" si="443"/>
        <v>16000</v>
      </c>
      <c r="DV159" s="56">
        <f t="shared" si="396"/>
        <v>16000</v>
      </c>
      <c r="DW159" s="56">
        <f t="shared" si="415"/>
        <v>16000</v>
      </c>
      <c r="DX159" s="56">
        <f t="shared" si="415"/>
        <v>16000</v>
      </c>
      <c r="DY159" s="56">
        <f t="shared" si="405"/>
        <v>16000</v>
      </c>
      <c r="DZ159" s="56">
        <f t="shared" si="405"/>
        <v>16000</v>
      </c>
      <c r="EA159" s="56">
        <f t="shared" si="405"/>
        <v>16000</v>
      </c>
      <c r="EB159" s="56">
        <f t="shared" si="405"/>
        <v>16000</v>
      </c>
      <c r="EC159" s="56">
        <f t="shared" si="405"/>
        <v>16000</v>
      </c>
      <c r="ED159" s="56">
        <f t="shared" si="405"/>
        <v>16000</v>
      </c>
      <c r="EE159" s="56">
        <f t="shared" si="416"/>
        <v>16000</v>
      </c>
      <c r="EF159" s="56">
        <f t="shared" si="406"/>
        <v>16000</v>
      </c>
      <c r="EG159" s="56">
        <f t="shared" si="406"/>
        <v>16000</v>
      </c>
      <c r="EH159" s="56">
        <f t="shared" si="386"/>
        <v>16000</v>
      </c>
      <c r="EI159" s="56">
        <f t="shared" si="386"/>
        <v>16000</v>
      </c>
      <c r="EJ159" s="56">
        <f t="shared" si="386"/>
        <v>16000</v>
      </c>
      <c r="EK159" s="56">
        <f t="shared" si="407"/>
        <v>16000</v>
      </c>
      <c r="EL159" s="56">
        <f t="shared" si="427"/>
        <v>16000</v>
      </c>
      <c r="EM159" s="56">
        <f t="shared" si="427"/>
        <v>16000</v>
      </c>
      <c r="EN159" s="56">
        <f t="shared" si="417"/>
        <v>16000</v>
      </c>
      <c r="EO159" s="56">
        <f t="shared" si="417"/>
        <v>16000</v>
      </c>
      <c r="EP159" s="56">
        <f t="shared" si="417"/>
        <v>16000</v>
      </c>
      <c r="EQ159" s="56">
        <f t="shared" si="372"/>
        <v>16000</v>
      </c>
      <c r="ER159" s="56">
        <f t="shared" ref="ER159:ER180" si="449">WB</f>
        <v>36000</v>
      </c>
      <c r="ES159" s="56">
        <f t="shared" si="444"/>
        <v>36000</v>
      </c>
      <c r="ET159" s="56">
        <f t="shared" si="438"/>
        <v>36000</v>
      </c>
      <c r="EU159" s="56">
        <f t="shared" si="428"/>
        <v>36000</v>
      </c>
      <c r="EV159" s="56">
        <f t="shared" si="409"/>
        <v>36000</v>
      </c>
      <c r="EW159" s="56">
        <f t="shared" si="294"/>
        <v>36000</v>
      </c>
      <c r="EX159" s="56">
        <f t="shared" si="398"/>
        <v>36000</v>
      </c>
      <c r="EY159" s="56">
        <f t="shared" si="410"/>
        <v>36000</v>
      </c>
      <c r="EZ159" s="56">
        <f t="shared" si="445"/>
        <v>36000</v>
      </c>
      <c r="FA159" s="56">
        <f t="shared" si="445"/>
        <v>36000</v>
      </c>
      <c r="FB159" s="56"/>
      <c r="FC159" s="56"/>
      <c r="FD159" s="56"/>
      <c r="FE159" s="56"/>
      <c r="FF159" s="56"/>
      <c r="FG159" s="56"/>
      <c r="FH159" s="56"/>
      <c r="FI159" s="56"/>
      <c r="FJ159" s="56"/>
      <c r="FK159" s="56"/>
      <c r="FL159" s="56"/>
      <c r="FM159" s="56"/>
      <c r="FN159" s="56"/>
      <c r="FO159" s="56"/>
      <c r="FP159" s="56"/>
      <c r="FQ159" s="56"/>
      <c r="FR159" s="56"/>
      <c r="FS159" s="56">
        <f>TR</f>
        <v>33000</v>
      </c>
      <c r="FT159" s="56">
        <f t="shared" si="429"/>
        <v>33000</v>
      </c>
      <c r="FU159" s="56">
        <f t="shared" si="419"/>
        <v>33000</v>
      </c>
      <c r="FV159" s="56">
        <f t="shared" si="411"/>
        <v>33000</v>
      </c>
      <c r="FW159" s="56">
        <f t="shared" si="419"/>
        <v>33000</v>
      </c>
      <c r="FX159" s="56"/>
      <c r="FY159" s="56"/>
      <c r="FZ159" s="56"/>
      <c r="GA159" s="56">
        <f t="shared" si="412"/>
        <v>24000</v>
      </c>
      <c r="GB159" s="56">
        <f t="shared" si="399"/>
        <v>24000</v>
      </c>
      <c r="GC159" s="56">
        <f t="shared" si="380"/>
        <v>24000</v>
      </c>
      <c r="GD159" s="56">
        <f t="shared" si="380"/>
        <v>24000</v>
      </c>
      <c r="GE159" s="56">
        <f t="shared" si="420"/>
        <v>24000</v>
      </c>
      <c r="GF159" s="56">
        <f t="shared" si="381"/>
        <v>24000</v>
      </c>
      <c r="GG159" s="56">
        <f t="shared" si="421"/>
        <v>24000</v>
      </c>
      <c r="GH159" s="56">
        <f t="shared" si="421"/>
        <v>24000</v>
      </c>
      <c r="GI159" s="56"/>
      <c r="GJ159" s="56"/>
      <c r="GK159" s="56"/>
      <c r="GL159" s="56"/>
      <c r="GM159" s="56"/>
      <c r="GN159" s="56"/>
      <c r="GO159" s="56"/>
      <c r="GP159" s="56"/>
      <c r="GQ159" s="56"/>
      <c r="GR159" s="56"/>
      <c r="GS159" s="56"/>
      <c r="GT159" s="56"/>
      <c r="GU159" s="56"/>
      <c r="GV159" s="56"/>
      <c r="GW159" s="56"/>
      <c r="GX159" s="56"/>
      <c r="GY159" s="56"/>
      <c r="GZ159" s="56"/>
      <c r="HA159" s="56"/>
      <c r="HB159" s="56"/>
      <c r="HC159" s="56"/>
      <c r="HD159" s="56"/>
      <c r="HE159" s="56"/>
      <c r="HF159" s="56"/>
      <c r="HG159" s="56"/>
      <c r="HH159" s="56"/>
      <c r="HI159" s="56"/>
      <c r="HJ159" s="56"/>
      <c r="HK159" s="56"/>
      <c r="HL159" s="56"/>
      <c r="HM159" s="56"/>
      <c r="HN159" s="56"/>
      <c r="HO159" s="56"/>
      <c r="HP159" s="56"/>
      <c r="HQ159" s="56"/>
      <c r="HR159" s="56"/>
      <c r="HS159" s="56"/>
      <c r="HT159" s="56"/>
      <c r="HU159" s="56"/>
      <c r="HV159" s="56"/>
      <c r="HW159" s="56"/>
      <c r="HX159" s="56"/>
      <c r="HY159" s="56"/>
    </row>
    <row r="160" spans="1:233" ht="1.5" customHeight="1">
      <c r="A160" s="56"/>
      <c r="B160" s="56"/>
      <c r="C160" s="56"/>
      <c r="D160" s="56"/>
      <c r="E160" s="56"/>
      <c r="F160" s="56"/>
      <c r="G160" s="56"/>
      <c r="H160" s="56"/>
      <c r="I160" s="56"/>
      <c r="J160" s="56"/>
      <c r="K160" s="56"/>
      <c r="L160" s="56"/>
      <c r="M160" s="56"/>
      <c r="N160" s="56"/>
      <c r="O160" s="56"/>
      <c r="P160" s="56"/>
      <c r="Q160" s="56"/>
      <c r="R160" s="56"/>
      <c r="S160" s="56"/>
      <c r="T160" s="56">
        <f t="shared" si="446"/>
        <v>12000</v>
      </c>
      <c r="U160" s="56">
        <f t="shared" si="446"/>
        <v>12000</v>
      </c>
      <c r="V160" s="56">
        <f t="shared" si="446"/>
        <v>12000</v>
      </c>
      <c r="W160" s="56">
        <f t="shared" si="446"/>
        <v>12000</v>
      </c>
      <c r="X160" s="56">
        <f t="shared" si="430"/>
        <v>12000</v>
      </c>
      <c r="Y160" s="56">
        <f t="shared" si="430"/>
        <v>12000</v>
      </c>
      <c r="Z160" s="56">
        <f t="shared" si="430"/>
        <v>12000</v>
      </c>
      <c r="AA160" s="56">
        <f t="shared" si="430"/>
        <v>12000</v>
      </c>
      <c r="AB160" s="56">
        <f t="shared" si="430"/>
        <v>12000</v>
      </c>
      <c r="AC160" s="56">
        <f t="shared" si="430"/>
        <v>12000</v>
      </c>
      <c r="AD160" s="56">
        <f t="shared" si="430"/>
        <v>12000</v>
      </c>
      <c r="AE160" s="56">
        <f t="shared" si="435"/>
        <v>12000</v>
      </c>
      <c r="AF160" s="56">
        <f t="shared" si="435"/>
        <v>12000</v>
      </c>
      <c r="AG160" s="56">
        <f t="shared" si="431"/>
        <v>12000</v>
      </c>
      <c r="AH160" s="56">
        <f t="shared" si="431"/>
        <v>12000</v>
      </c>
      <c r="AI160" s="56">
        <f t="shared" si="422"/>
        <v>12000</v>
      </c>
      <c r="AJ160" s="56">
        <f t="shared" si="436"/>
        <v>12000</v>
      </c>
      <c r="AK160" s="56">
        <f t="shared" si="436"/>
        <v>12000</v>
      </c>
      <c r="AL160" s="56">
        <f t="shared" si="432"/>
        <v>12000</v>
      </c>
      <c r="AM160" s="56">
        <f t="shared" si="432"/>
        <v>12000</v>
      </c>
      <c r="AN160" s="56">
        <f t="shared" si="389"/>
        <v>12000</v>
      </c>
      <c r="AO160" s="56">
        <f t="shared" si="389"/>
        <v>12000</v>
      </c>
      <c r="AP160" s="56">
        <f t="shared" si="389"/>
        <v>12000</v>
      </c>
      <c r="AQ160" s="56">
        <f t="shared" si="389"/>
        <v>12000</v>
      </c>
      <c r="AR160" s="56">
        <f t="shared" si="389"/>
        <v>12000</v>
      </c>
      <c r="AS160" s="56">
        <f t="shared" si="389"/>
        <v>12000</v>
      </c>
      <c r="AT160" s="56">
        <f t="shared" si="400"/>
        <v>12000</v>
      </c>
      <c r="AU160" s="56">
        <f t="shared" si="400"/>
        <v>12000</v>
      </c>
      <c r="AV160" s="56">
        <f t="shared" si="400"/>
        <v>12000</v>
      </c>
      <c r="AW160" s="56">
        <f t="shared" si="413"/>
        <v>12000</v>
      </c>
      <c r="AX160" s="56">
        <f t="shared" si="423"/>
        <v>12000</v>
      </c>
      <c r="AY160" s="56">
        <f t="shared" si="424"/>
        <v>12000</v>
      </c>
      <c r="AZ160" s="56">
        <f t="shared" si="424"/>
        <v>12000</v>
      </c>
      <c r="BA160" s="56">
        <f t="shared" si="439"/>
        <v>12000</v>
      </c>
      <c r="BB160" s="56">
        <f t="shared" ref="AY160:BC191" si="450">GJ</f>
        <v>12000</v>
      </c>
      <c r="BC160" s="56">
        <f t="shared" si="271"/>
        <v>29000</v>
      </c>
      <c r="BD160" s="56">
        <f t="shared" si="440"/>
        <v>29000</v>
      </c>
      <c r="BE160" s="56">
        <f t="shared" si="437"/>
        <v>29000</v>
      </c>
      <c r="BF160" s="56">
        <f t="shared" si="414"/>
        <v>29000</v>
      </c>
      <c r="BG160" s="56">
        <f t="shared" si="414"/>
        <v>29000</v>
      </c>
      <c r="BH160" s="56">
        <f t="shared" si="414"/>
        <v>29000</v>
      </c>
      <c r="BI160" s="56">
        <f t="shared" si="414"/>
        <v>29000</v>
      </c>
      <c r="BJ160" s="56">
        <f t="shared" si="414"/>
        <v>29000</v>
      </c>
      <c r="BK160" s="56">
        <f t="shared" si="414"/>
        <v>29000</v>
      </c>
      <c r="BL160" s="56">
        <f t="shared" si="278"/>
        <v>29000</v>
      </c>
      <c r="BM160" s="56">
        <f t="shared" si="382"/>
        <v>20000</v>
      </c>
      <c r="BN160" s="56">
        <f t="shared" si="383"/>
        <v>20000</v>
      </c>
      <c r="BO160" s="56">
        <f t="shared" si="383"/>
        <v>20000</v>
      </c>
      <c r="BP160" s="56">
        <f t="shared" si="390"/>
        <v>20000</v>
      </c>
      <c r="BQ160" s="56">
        <f t="shared" si="401"/>
        <v>20000</v>
      </c>
      <c r="BR160" s="56">
        <f t="shared" si="425"/>
        <v>20000</v>
      </c>
      <c r="BS160" s="56">
        <f>RJ</f>
        <v>29000</v>
      </c>
      <c r="BT160" s="56">
        <f t="shared" si="343"/>
        <v>29000</v>
      </c>
      <c r="BU160" s="56">
        <f t="shared" ref="BU160:BU189" si="451">MP</f>
        <v>20000</v>
      </c>
      <c r="BV160" s="56">
        <f t="shared" si="441"/>
        <v>20000</v>
      </c>
      <c r="BW160" s="56">
        <f t="shared" si="441"/>
        <v>20000</v>
      </c>
      <c r="BX160" s="56">
        <f t="shared" si="441"/>
        <v>20000</v>
      </c>
      <c r="BY160" s="56">
        <f t="shared" si="441"/>
        <v>20000</v>
      </c>
      <c r="BZ160" s="56">
        <f t="shared" si="441"/>
        <v>20000</v>
      </c>
      <c r="CA160" s="56">
        <f t="shared" si="433"/>
        <v>20000</v>
      </c>
      <c r="CB160" s="56">
        <f t="shared" si="426"/>
        <v>20000</v>
      </c>
      <c r="CC160" s="56">
        <f t="shared" si="402"/>
        <v>20000</v>
      </c>
      <c r="CD160" s="56">
        <f t="shared" si="291"/>
        <v>20000</v>
      </c>
      <c r="CE160" s="56">
        <f t="shared" si="285"/>
        <v>20000</v>
      </c>
      <c r="CF160" s="56">
        <f t="shared" si="393"/>
        <v>20000</v>
      </c>
      <c r="CG160" s="56">
        <f t="shared" si="393"/>
        <v>20000</v>
      </c>
      <c r="CH160" s="56">
        <f t="shared" si="272"/>
        <v>20000</v>
      </c>
      <c r="CI160" s="56">
        <f t="shared" si="264"/>
        <v>20000</v>
      </c>
      <c r="CJ160" s="56">
        <f t="shared" si="434"/>
        <v>20000</v>
      </c>
      <c r="CK160" s="56">
        <f t="shared" si="442"/>
        <v>20000</v>
      </c>
      <c r="CL160" s="56">
        <f t="shared" si="442"/>
        <v>20000</v>
      </c>
      <c r="CM160" s="56">
        <f t="shared" si="442"/>
        <v>20000</v>
      </c>
      <c r="CN160" s="56">
        <f t="shared" si="442"/>
        <v>20000</v>
      </c>
      <c r="CO160" s="56">
        <f t="shared" si="447"/>
        <v>20000</v>
      </c>
      <c r="CP160" s="56">
        <f t="shared" si="447"/>
        <v>20000</v>
      </c>
      <c r="CQ160" s="56">
        <f t="shared" si="447"/>
        <v>20000</v>
      </c>
      <c r="CR160" s="56">
        <f t="shared" si="447"/>
        <v>20000</v>
      </c>
      <c r="CS160" s="56">
        <f t="shared" si="447"/>
        <v>20000</v>
      </c>
      <c r="CT160" s="56">
        <f t="shared" si="447"/>
        <v>20000</v>
      </c>
      <c r="CU160" s="56">
        <f t="shared" si="362"/>
        <v>20000</v>
      </c>
      <c r="CV160" s="56">
        <f t="shared" si="354"/>
        <v>20000</v>
      </c>
      <c r="CW160" s="56">
        <f t="shared" si="354"/>
        <v>20000</v>
      </c>
      <c r="CX160" s="56">
        <f t="shared" si="375"/>
        <v>20000</v>
      </c>
      <c r="CY160" s="56">
        <f t="shared" si="365"/>
        <v>20000</v>
      </c>
      <c r="CZ160" s="56">
        <f t="shared" si="365"/>
        <v>20000</v>
      </c>
      <c r="DA160" s="56">
        <f t="shared" si="365"/>
        <v>20000</v>
      </c>
      <c r="DB160" s="56">
        <f t="shared" si="376"/>
        <v>20000</v>
      </c>
      <c r="DC160" s="56">
        <f t="shared" si="376"/>
        <v>20000</v>
      </c>
      <c r="DD160" s="56">
        <f t="shared" si="370"/>
        <v>20000</v>
      </c>
      <c r="DE160" s="56">
        <f t="shared" si="366"/>
        <v>20000</v>
      </c>
      <c r="DF160" s="56">
        <f t="shared" si="366"/>
        <v>20000</v>
      </c>
      <c r="DG160" s="56">
        <f t="shared" si="371"/>
        <v>20000</v>
      </c>
      <c r="DH160" s="56">
        <f t="shared" si="377"/>
        <v>20000</v>
      </c>
      <c r="DI160" s="56">
        <f t="shared" si="385"/>
        <v>20000</v>
      </c>
      <c r="DJ160" s="56">
        <f t="shared" si="394"/>
        <v>20000</v>
      </c>
      <c r="DK160" s="56">
        <f t="shared" si="404"/>
        <v>20000</v>
      </c>
      <c r="DL160" s="56">
        <f t="shared" si="404"/>
        <v>20000</v>
      </c>
      <c r="DM160" s="56">
        <f t="shared" si="404"/>
        <v>20000</v>
      </c>
      <c r="DN160" s="56">
        <f>MP</f>
        <v>20000</v>
      </c>
      <c r="DO160" s="56">
        <f t="shared" si="332"/>
        <v>35000</v>
      </c>
      <c r="DP160" s="56">
        <f t="shared" si="332"/>
        <v>35000</v>
      </c>
      <c r="DQ160" s="56">
        <f t="shared" si="332"/>
        <v>35000</v>
      </c>
      <c r="DR160" s="56">
        <f t="shared" si="448"/>
        <v>7000</v>
      </c>
      <c r="DS160" s="56">
        <f t="shared" ref="DS160:DS186" si="452">CT</f>
        <v>7000</v>
      </c>
      <c r="DT160" s="56">
        <f t="shared" si="443"/>
        <v>16000</v>
      </c>
      <c r="DU160" s="56">
        <f t="shared" si="443"/>
        <v>16000</v>
      </c>
      <c r="DV160" s="56">
        <f t="shared" si="396"/>
        <v>16000</v>
      </c>
      <c r="DW160" s="56">
        <f t="shared" si="415"/>
        <v>16000</v>
      </c>
      <c r="DX160" s="56">
        <f t="shared" si="415"/>
        <v>16000</v>
      </c>
      <c r="DY160" s="56">
        <f t="shared" si="405"/>
        <v>16000</v>
      </c>
      <c r="DZ160" s="56">
        <f t="shared" si="405"/>
        <v>16000</v>
      </c>
      <c r="EA160" s="56">
        <f t="shared" si="405"/>
        <v>16000</v>
      </c>
      <c r="EB160" s="56">
        <f t="shared" si="405"/>
        <v>16000</v>
      </c>
      <c r="EC160" s="56">
        <f t="shared" si="405"/>
        <v>16000</v>
      </c>
      <c r="ED160" s="56">
        <f t="shared" si="405"/>
        <v>16000</v>
      </c>
      <c r="EE160" s="56">
        <f t="shared" si="416"/>
        <v>16000</v>
      </c>
      <c r="EF160" s="56">
        <f t="shared" si="406"/>
        <v>16000</v>
      </c>
      <c r="EG160" s="56">
        <f t="shared" si="406"/>
        <v>16000</v>
      </c>
      <c r="EH160" s="56">
        <f t="shared" si="386"/>
        <v>16000</v>
      </c>
      <c r="EI160" s="56">
        <f t="shared" si="386"/>
        <v>16000</v>
      </c>
      <c r="EJ160" s="56">
        <f t="shared" si="386"/>
        <v>16000</v>
      </c>
      <c r="EK160" s="56">
        <f t="shared" si="407"/>
        <v>16000</v>
      </c>
      <c r="EL160" s="56">
        <f t="shared" si="427"/>
        <v>16000</v>
      </c>
      <c r="EM160" s="56">
        <f t="shared" si="427"/>
        <v>16000</v>
      </c>
      <c r="EN160" s="56">
        <f>JH</f>
        <v>16000</v>
      </c>
      <c r="EO160" s="56">
        <f>JH</f>
        <v>16000</v>
      </c>
      <c r="EP160" s="56">
        <f t="shared" ref="EP160:EQ175" si="453">WB</f>
        <v>36000</v>
      </c>
      <c r="EQ160" s="56">
        <f t="shared" si="453"/>
        <v>36000</v>
      </c>
      <c r="ER160" s="56">
        <f t="shared" si="449"/>
        <v>36000</v>
      </c>
      <c r="ES160" s="56">
        <f t="shared" si="444"/>
        <v>36000</v>
      </c>
      <c r="ET160" s="56">
        <f t="shared" si="438"/>
        <v>36000</v>
      </c>
      <c r="EU160" s="56">
        <f t="shared" si="428"/>
        <v>36000</v>
      </c>
      <c r="EV160" s="56">
        <f t="shared" si="409"/>
        <v>36000</v>
      </c>
      <c r="EW160" s="56">
        <f t="shared" si="294"/>
        <v>36000</v>
      </c>
      <c r="EX160" s="56">
        <f t="shared" si="398"/>
        <v>36000</v>
      </c>
      <c r="EY160" s="56">
        <f t="shared" si="410"/>
        <v>36000</v>
      </c>
      <c r="EZ160" s="56">
        <f t="shared" si="445"/>
        <v>36000</v>
      </c>
      <c r="FA160" s="56">
        <f t="shared" si="445"/>
        <v>36000</v>
      </c>
      <c r="FB160" s="56"/>
      <c r="FC160" s="56"/>
      <c r="FD160" s="56"/>
      <c r="FE160" s="56"/>
      <c r="FF160" s="56"/>
      <c r="FG160" s="56"/>
      <c r="FH160" s="56"/>
      <c r="FI160" s="56"/>
      <c r="FJ160" s="56"/>
      <c r="FK160" s="56"/>
      <c r="FL160" s="56"/>
      <c r="FM160" s="56"/>
      <c r="FN160" s="56"/>
      <c r="FO160" s="56"/>
      <c r="FP160" s="56"/>
      <c r="FQ160" s="56"/>
      <c r="FR160" s="56"/>
      <c r="FS160" s="56">
        <f>TR</f>
        <v>33000</v>
      </c>
      <c r="FT160" s="56">
        <f t="shared" si="429"/>
        <v>33000</v>
      </c>
      <c r="FU160" s="56">
        <f t="shared" si="419"/>
        <v>33000</v>
      </c>
      <c r="FV160" s="56">
        <f t="shared" si="411"/>
        <v>33000</v>
      </c>
      <c r="FW160" s="56">
        <f t="shared" si="419"/>
        <v>33000</v>
      </c>
      <c r="FX160" s="56"/>
      <c r="FY160" s="56"/>
      <c r="FZ160" s="56"/>
      <c r="GA160" s="56">
        <f t="shared" si="412"/>
        <v>24000</v>
      </c>
      <c r="GB160" s="56">
        <f t="shared" si="399"/>
        <v>24000</v>
      </c>
      <c r="GC160" s="56">
        <f t="shared" si="380"/>
        <v>24000</v>
      </c>
      <c r="GD160" s="56">
        <f t="shared" si="380"/>
        <v>24000</v>
      </c>
      <c r="GE160" s="56">
        <f t="shared" si="420"/>
        <v>24000</v>
      </c>
      <c r="GF160" s="56">
        <f t="shared" si="381"/>
        <v>24000</v>
      </c>
      <c r="GG160" s="56">
        <f t="shared" si="421"/>
        <v>24000</v>
      </c>
      <c r="GH160" s="56">
        <f t="shared" si="421"/>
        <v>24000</v>
      </c>
      <c r="GI160" s="56"/>
      <c r="GJ160" s="56"/>
      <c r="GK160" s="56"/>
      <c r="GL160" s="56"/>
      <c r="GM160" s="56"/>
      <c r="GN160" s="56"/>
      <c r="GO160" s="56"/>
      <c r="GP160" s="56"/>
      <c r="GQ160" s="56"/>
      <c r="GR160" s="56"/>
      <c r="GS160" s="56"/>
      <c r="GT160" s="56"/>
      <c r="GU160" s="56"/>
      <c r="GV160" s="56"/>
      <c r="GW160" s="56"/>
      <c r="GX160" s="56"/>
      <c r="GY160" s="56"/>
      <c r="GZ160" s="56"/>
      <c r="HA160" s="56"/>
      <c r="HB160" s="56"/>
      <c r="HC160" s="56"/>
      <c r="HD160" s="56"/>
      <c r="HE160" s="56"/>
      <c r="HF160" s="56"/>
      <c r="HG160" s="56"/>
      <c r="HH160" s="56"/>
      <c r="HI160" s="56"/>
      <c r="HJ160" s="56"/>
      <c r="HK160" s="56"/>
      <c r="HL160" s="56"/>
      <c r="HM160" s="56"/>
      <c r="HN160" s="56"/>
      <c r="HO160" s="56"/>
      <c r="HP160" s="56"/>
      <c r="HQ160" s="56"/>
      <c r="HR160" s="56"/>
      <c r="HS160" s="56"/>
      <c r="HT160" s="56"/>
      <c r="HU160" s="56"/>
      <c r="HV160" s="56"/>
      <c r="HW160" s="56"/>
      <c r="HX160" s="56"/>
      <c r="HY160" s="56"/>
    </row>
    <row r="161" spans="1:233" ht="1.5" customHeight="1">
      <c r="A161" s="56"/>
      <c r="B161" s="56"/>
      <c r="C161" s="56"/>
      <c r="D161" s="56"/>
      <c r="E161" s="56"/>
      <c r="F161" s="56"/>
      <c r="G161" s="56"/>
      <c r="H161" s="56"/>
      <c r="I161" s="56"/>
      <c r="J161" s="56"/>
      <c r="K161" s="56"/>
      <c r="L161" s="56"/>
      <c r="M161" s="56"/>
      <c r="N161" s="56"/>
      <c r="O161" s="56"/>
      <c r="P161" s="56"/>
      <c r="Q161" s="56"/>
      <c r="R161" s="56"/>
      <c r="S161" s="56"/>
      <c r="T161" s="56"/>
      <c r="U161" s="56">
        <f t="shared" ref="U161:W162" si="454">GJ</f>
        <v>12000</v>
      </c>
      <c r="V161" s="56">
        <f t="shared" si="454"/>
        <v>12000</v>
      </c>
      <c r="W161" s="56">
        <f t="shared" si="454"/>
        <v>12000</v>
      </c>
      <c r="X161" s="56">
        <f t="shared" si="430"/>
        <v>12000</v>
      </c>
      <c r="Y161" s="56">
        <f t="shared" si="430"/>
        <v>12000</v>
      </c>
      <c r="Z161" s="56">
        <f t="shared" si="430"/>
        <v>12000</v>
      </c>
      <c r="AA161" s="56">
        <f t="shared" si="430"/>
        <v>12000</v>
      </c>
      <c r="AB161" s="56">
        <f t="shared" si="430"/>
        <v>12000</v>
      </c>
      <c r="AC161" s="56">
        <f t="shared" si="430"/>
        <v>12000</v>
      </c>
      <c r="AD161" s="56">
        <f t="shared" si="430"/>
        <v>12000</v>
      </c>
      <c r="AE161" s="56">
        <f t="shared" si="435"/>
        <v>12000</v>
      </c>
      <c r="AF161" s="56">
        <f t="shared" si="435"/>
        <v>12000</v>
      </c>
      <c r="AG161" s="56">
        <f t="shared" si="431"/>
        <v>12000</v>
      </c>
      <c r="AH161" s="56">
        <f t="shared" si="431"/>
        <v>12000</v>
      </c>
      <c r="AI161" s="56">
        <f t="shared" si="422"/>
        <v>12000</v>
      </c>
      <c r="AJ161" s="56">
        <f t="shared" si="436"/>
        <v>12000</v>
      </c>
      <c r="AK161" s="56">
        <f t="shared" si="436"/>
        <v>12000</v>
      </c>
      <c r="AL161" s="56">
        <f t="shared" si="432"/>
        <v>12000</v>
      </c>
      <c r="AM161" s="56">
        <f t="shared" si="432"/>
        <v>12000</v>
      </c>
      <c r="AN161" s="56">
        <f t="shared" si="389"/>
        <v>12000</v>
      </c>
      <c r="AO161" s="56">
        <f t="shared" si="389"/>
        <v>12000</v>
      </c>
      <c r="AP161" s="56">
        <f t="shared" si="389"/>
        <v>12000</v>
      </c>
      <c r="AQ161" s="56">
        <f t="shared" si="389"/>
        <v>12000</v>
      </c>
      <c r="AR161" s="56">
        <f t="shared" si="389"/>
        <v>12000</v>
      </c>
      <c r="AS161" s="56">
        <f t="shared" si="389"/>
        <v>12000</v>
      </c>
      <c r="AT161" s="56">
        <f t="shared" si="400"/>
        <v>12000</v>
      </c>
      <c r="AU161" s="56">
        <f t="shared" si="400"/>
        <v>12000</v>
      </c>
      <c r="AV161" s="56">
        <f t="shared" si="400"/>
        <v>12000</v>
      </c>
      <c r="AW161" s="56">
        <f t="shared" si="413"/>
        <v>12000</v>
      </c>
      <c r="AX161" s="56">
        <f t="shared" si="423"/>
        <v>12000</v>
      </c>
      <c r="AY161" s="56">
        <f t="shared" si="424"/>
        <v>12000</v>
      </c>
      <c r="AZ161" s="56">
        <f t="shared" si="424"/>
        <v>12000</v>
      </c>
      <c r="BA161" s="56">
        <f t="shared" si="439"/>
        <v>12000</v>
      </c>
      <c r="BB161" s="56">
        <f t="shared" si="450"/>
        <v>12000</v>
      </c>
      <c r="BC161" s="56">
        <f t="shared" si="271"/>
        <v>29000</v>
      </c>
      <c r="BD161" s="56">
        <f t="shared" si="440"/>
        <v>29000</v>
      </c>
      <c r="BE161" s="56">
        <f t="shared" si="437"/>
        <v>29000</v>
      </c>
      <c r="BF161" s="56">
        <f t="shared" si="414"/>
        <v>29000</v>
      </c>
      <c r="BG161" s="56">
        <f t="shared" si="414"/>
        <v>29000</v>
      </c>
      <c r="BH161" s="56">
        <f t="shared" si="414"/>
        <v>29000</v>
      </c>
      <c r="BI161" s="56">
        <f t="shared" si="414"/>
        <v>29000</v>
      </c>
      <c r="BJ161" s="56">
        <f t="shared" si="414"/>
        <v>29000</v>
      </c>
      <c r="BK161" s="56">
        <f t="shared" si="414"/>
        <v>29000</v>
      </c>
      <c r="BL161" s="56">
        <f t="shared" si="278"/>
        <v>29000</v>
      </c>
      <c r="BM161" s="56">
        <f t="shared" si="382"/>
        <v>20000</v>
      </c>
      <c r="BN161" s="56">
        <f t="shared" si="383"/>
        <v>20000</v>
      </c>
      <c r="BO161" s="56">
        <f t="shared" si="383"/>
        <v>20000</v>
      </c>
      <c r="BP161" s="56">
        <f t="shared" si="390"/>
        <v>20000</v>
      </c>
      <c r="BQ161" s="56">
        <f>RJ</f>
        <v>29000</v>
      </c>
      <c r="BR161" s="56">
        <f>RJ</f>
        <v>29000</v>
      </c>
      <c r="BS161" s="56">
        <f t="shared" ref="BS161:BT189" si="455">MP</f>
        <v>20000</v>
      </c>
      <c r="BT161" s="56">
        <f t="shared" si="455"/>
        <v>20000</v>
      </c>
      <c r="BU161" s="56">
        <f t="shared" si="451"/>
        <v>20000</v>
      </c>
      <c r="BV161" s="56">
        <f t="shared" si="441"/>
        <v>20000</v>
      </c>
      <c r="BW161" s="56">
        <f t="shared" si="441"/>
        <v>20000</v>
      </c>
      <c r="BX161" s="56">
        <f t="shared" si="441"/>
        <v>20000</v>
      </c>
      <c r="BY161" s="56">
        <f t="shared" si="441"/>
        <v>20000</v>
      </c>
      <c r="BZ161" s="56">
        <f t="shared" si="441"/>
        <v>20000</v>
      </c>
      <c r="CA161" s="56">
        <f t="shared" si="433"/>
        <v>20000</v>
      </c>
      <c r="CB161" s="56">
        <f t="shared" si="426"/>
        <v>20000</v>
      </c>
      <c r="CC161" s="56">
        <f t="shared" si="402"/>
        <v>20000</v>
      </c>
      <c r="CD161" s="56">
        <f t="shared" si="291"/>
        <v>20000</v>
      </c>
      <c r="CE161" s="56">
        <f t="shared" si="285"/>
        <v>20000</v>
      </c>
      <c r="CF161" s="56">
        <f t="shared" si="393"/>
        <v>20000</v>
      </c>
      <c r="CG161" s="56">
        <f t="shared" si="393"/>
        <v>20000</v>
      </c>
      <c r="CH161" s="56">
        <f t="shared" si="272"/>
        <v>20000</v>
      </c>
      <c r="CI161" s="56">
        <f t="shared" si="264"/>
        <v>20000</v>
      </c>
      <c r="CJ161" s="56">
        <f t="shared" si="434"/>
        <v>20000</v>
      </c>
      <c r="CK161" s="56">
        <f t="shared" si="442"/>
        <v>20000</v>
      </c>
      <c r="CL161" s="56">
        <f t="shared" si="442"/>
        <v>20000</v>
      </c>
      <c r="CM161" s="56">
        <f t="shared" si="442"/>
        <v>20000</v>
      </c>
      <c r="CN161" s="56">
        <f t="shared" si="442"/>
        <v>20000</v>
      </c>
      <c r="CO161" s="56">
        <f t="shared" si="447"/>
        <v>20000</v>
      </c>
      <c r="CP161" s="56">
        <f t="shared" si="447"/>
        <v>20000</v>
      </c>
      <c r="CQ161" s="56">
        <f t="shared" si="447"/>
        <v>20000</v>
      </c>
      <c r="CR161" s="56">
        <f t="shared" si="447"/>
        <v>20000</v>
      </c>
      <c r="CS161" s="56">
        <f t="shared" si="447"/>
        <v>20000</v>
      </c>
      <c r="CT161" s="56">
        <f t="shared" si="447"/>
        <v>20000</v>
      </c>
      <c r="CU161" s="56">
        <f t="shared" si="362"/>
        <v>20000</v>
      </c>
      <c r="CV161" s="56">
        <f t="shared" si="354"/>
        <v>20000</v>
      </c>
      <c r="CW161" s="56">
        <f t="shared" si="354"/>
        <v>20000</v>
      </c>
      <c r="CX161" s="56">
        <f t="shared" si="375"/>
        <v>20000</v>
      </c>
      <c r="CY161" s="56">
        <f t="shared" si="365"/>
        <v>20000</v>
      </c>
      <c r="CZ161" s="56">
        <f t="shared" si="365"/>
        <v>20000</v>
      </c>
      <c r="DA161" s="56">
        <f t="shared" si="365"/>
        <v>20000</v>
      </c>
      <c r="DB161" s="56">
        <f t="shared" si="376"/>
        <v>20000</v>
      </c>
      <c r="DC161" s="56">
        <f t="shared" si="376"/>
        <v>20000</v>
      </c>
      <c r="DD161" s="56">
        <f t="shared" si="370"/>
        <v>20000</v>
      </c>
      <c r="DE161" s="56">
        <f t="shared" si="366"/>
        <v>20000</v>
      </c>
      <c r="DF161" s="56">
        <f t="shared" si="366"/>
        <v>20000</v>
      </c>
      <c r="DG161" s="56">
        <f t="shared" si="371"/>
        <v>20000</v>
      </c>
      <c r="DH161" s="56">
        <f t="shared" si="377"/>
        <v>20000</v>
      </c>
      <c r="DI161" s="56">
        <f t="shared" si="385"/>
        <v>20000</v>
      </c>
      <c r="DJ161" s="56">
        <f t="shared" si="394"/>
        <v>20000</v>
      </c>
      <c r="DK161" s="56">
        <f t="shared" si="404"/>
        <v>20000</v>
      </c>
      <c r="DL161" s="56">
        <f t="shared" si="404"/>
        <v>20000</v>
      </c>
      <c r="DM161" s="56">
        <f t="shared" ref="DM161:DR161" si="456">CT</f>
        <v>7000</v>
      </c>
      <c r="DN161" s="56">
        <f t="shared" si="456"/>
        <v>7000</v>
      </c>
      <c r="DO161" s="56">
        <f t="shared" si="456"/>
        <v>7000</v>
      </c>
      <c r="DP161" s="56">
        <f t="shared" si="456"/>
        <v>7000</v>
      </c>
      <c r="DQ161" s="56">
        <f t="shared" si="456"/>
        <v>7000</v>
      </c>
      <c r="DR161" s="56">
        <f t="shared" si="456"/>
        <v>7000</v>
      </c>
      <c r="DS161" s="56">
        <f t="shared" si="452"/>
        <v>7000</v>
      </c>
      <c r="DT161" s="56">
        <f t="shared" si="443"/>
        <v>16000</v>
      </c>
      <c r="DU161" s="56">
        <f>JH</f>
        <v>16000</v>
      </c>
      <c r="DV161" s="56">
        <f t="shared" si="396"/>
        <v>16000</v>
      </c>
      <c r="DW161" s="56">
        <f t="shared" si="415"/>
        <v>16000</v>
      </c>
      <c r="DX161" s="56">
        <f t="shared" si="415"/>
        <v>16000</v>
      </c>
      <c r="DY161" s="56">
        <f t="shared" si="405"/>
        <v>16000</v>
      </c>
      <c r="DZ161" s="56">
        <f t="shared" si="405"/>
        <v>16000</v>
      </c>
      <c r="EA161" s="56">
        <f t="shared" si="405"/>
        <v>16000</v>
      </c>
      <c r="EB161" s="56">
        <f t="shared" si="405"/>
        <v>16000</v>
      </c>
      <c r="EC161" s="56">
        <f t="shared" si="405"/>
        <v>16000</v>
      </c>
      <c r="ED161" s="56">
        <f t="shared" si="405"/>
        <v>16000</v>
      </c>
      <c r="EE161" s="56">
        <f t="shared" si="416"/>
        <v>16000</v>
      </c>
      <c r="EF161" s="56">
        <f t="shared" si="406"/>
        <v>16000</v>
      </c>
      <c r="EG161" s="56">
        <f t="shared" si="406"/>
        <v>16000</v>
      </c>
      <c r="EH161" s="56">
        <f t="shared" si="386"/>
        <v>16000</v>
      </c>
      <c r="EI161" s="56">
        <f t="shared" si="386"/>
        <v>16000</v>
      </c>
      <c r="EJ161" s="56">
        <f t="shared" si="386"/>
        <v>16000</v>
      </c>
      <c r="EK161" s="56">
        <f t="shared" si="407"/>
        <v>16000</v>
      </c>
      <c r="EL161" s="56">
        <f t="shared" si="427"/>
        <v>16000</v>
      </c>
      <c r="EM161" s="56">
        <f t="shared" si="427"/>
        <v>16000</v>
      </c>
      <c r="EN161" s="56">
        <f>JH</f>
        <v>16000</v>
      </c>
      <c r="EO161" s="56">
        <f t="shared" ref="EO161:EO173" si="457">WB</f>
        <v>36000</v>
      </c>
      <c r="EP161" s="56">
        <f t="shared" si="453"/>
        <v>36000</v>
      </c>
      <c r="EQ161" s="56">
        <f t="shared" si="453"/>
        <v>36000</v>
      </c>
      <c r="ER161" s="56">
        <f t="shared" si="449"/>
        <v>36000</v>
      </c>
      <c r="ES161" s="56">
        <f t="shared" si="444"/>
        <v>36000</v>
      </c>
      <c r="ET161" s="56">
        <f t="shared" si="438"/>
        <v>36000</v>
      </c>
      <c r="EU161" s="56">
        <f t="shared" si="428"/>
        <v>36000</v>
      </c>
      <c r="EV161" s="56">
        <f t="shared" si="409"/>
        <v>36000</v>
      </c>
      <c r="EW161" s="56">
        <f t="shared" si="294"/>
        <v>36000</v>
      </c>
      <c r="EX161" s="56">
        <f t="shared" si="398"/>
        <v>36000</v>
      </c>
      <c r="EY161" s="56">
        <f t="shared" si="410"/>
        <v>36000</v>
      </c>
      <c r="EZ161" s="56">
        <f t="shared" si="445"/>
        <v>36000</v>
      </c>
      <c r="FA161" s="56">
        <f t="shared" si="445"/>
        <v>36000</v>
      </c>
      <c r="FB161" s="56"/>
      <c r="FC161" s="56"/>
      <c r="FD161" s="56"/>
      <c r="FE161" s="56"/>
      <c r="FF161" s="56"/>
      <c r="FG161" s="56"/>
      <c r="FH161" s="56"/>
      <c r="FI161" s="56"/>
      <c r="FJ161" s="56"/>
      <c r="FK161" s="56"/>
      <c r="FL161" s="56"/>
      <c r="FM161" s="56"/>
      <c r="FN161" s="56"/>
      <c r="FO161" s="56"/>
      <c r="FP161" s="56"/>
      <c r="FQ161" s="56"/>
      <c r="FR161" s="56"/>
      <c r="FS161" s="56"/>
      <c r="FT161" s="56">
        <f t="shared" si="429"/>
        <v>33000</v>
      </c>
      <c r="FU161" s="56">
        <f t="shared" si="419"/>
        <v>33000</v>
      </c>
      <c r="FV161" s="56">
        <f t="shared" si="411"/>
        <v>33000</v>
      </c>
      <c r="FW161" s="56">
        <f t="shared" si="419"/>
        <v>33000</v>
      </c>
      <c r="FX161" s="56"/>
      <c r="FY161" s="56"/>
      <c r="FZ161" s="56"/>
      <c r="GA161" s="56">
        <f t="shared" si="412"/>
        <v>24000</v>
      </c>
      <c r="GB161" s="56">
        <f t="shared" si="399"/>
        <v>24000</v>
      </c>
      <c r="GC161" s="56">
        <f t="shared" si="380"/>
        <v>24000</v>
      </c>
      <c r="GD161" s="56">
        <f t="shared" si="380"/>
        <v>24000</v>
      </c>
      <c r="GE161" s="56">
        <f t="shared" si="420"/>
        <v>24000</v>
      </c>
      <c r="GF161" s="56">
        <f t="shared" si="381"/>
        <v>24000</v>
      </c>
      <c r="GG161" s="56">
        <f t="shared" si="421"/>
        <v>24000</v>
      </c>
      <c r="GH161" s="56">
        <f t="shared" si="421"/>
        <v>24000</v>
      </c>
      <c r="GI161" s="56"/>
      <c r="GJ161" s="56"/>
      <c r="GK161" s="56"/>
      <c r="GL161" s="56"/>
      <c r="GM161" s="56"/>
      <c r="GN161" s="56"/>
      <c r="GO161" s="56"/>
      <c r="GP161" s="56"/>
      <c r="GQ161" s="56"/>
      <c r="GR161" s="56"/>
      <c r="GS161" s="56"/>
      <c r="GT161" s="56"/>
      <c r="GU161" s="56"/>
      <c r="GV161" s="56"/>
      <c r="GW161" s="56"/>
      <c r="GX161" s="56"/>
      <c r="GY161" s="56"/>
      <c r="GZ161" s="56"/>
      <c r="HA161" s="56"/>
      <c r="HB161" s="56"/>
      <c r="HC161" s="56"/>
      <c r="HD161" s="56"/>
      <c r="HE161" s="56"/>
      <c r="HF161" s="56"/>
      <c r="HG161" s="56"/>
      <c r="HH161" s="56"/>
      <c r="HI161" s="56"/>
      <c r="HJ161" s="56"/>
      <c r="HK161" s="56"/>
      <c r="HL161" s="56"/>
      <c r="HM161" s="56"/>
      <c r="HN161" s="56"/>
      <c r="HO161" s="56"/>
      <c r="HP161" s="56"/>
      <c r="HQ161" s="56"/>
      <c r="HR161" s="56"/>
      <c r="HS161" s="56"/>
      <c r="HT161" s="56"/>
      <c r="HU161" s="56"/>
      <c r="HV161" s="56"/>
      <c r="HW161" s="56"/>
      <c r="HX161" s="56"/>
      <c r="HY161" s="56"/>
    </row>
    <row r="162" spans="1:233" ht="1.5" customHeight="1">
      <c r="A162" s="56"/>
      <c r="B162" s="56"/>
      <c r="C162" s="56"/>
      <c r="D162" s="56"/>
      <c r="E162" s="56"/>
      <c r="F162" s="56"/>
      <c r="G162" s="56"/>
      <c r="H162" s="56"/>
      <c r="I162" s="56"/>
      <c r="J162" s="56"/>
      <c r="K162" s="56"/>
      <c r="L162" s="56"/>
      <c r="M162" s="56"/>
      <c r="N162" s="56"/>
      <c r="O162" s="56"/>
      <c r="P162" s="56"/>
      <c r="Q162" s="56"/>
      <c r="R162" s="56"/>
      <c r="S162" s="56"/>
      <c r="T162" s="56"/>
      <c r="U162" s="56">
        <f t="shared" si="454"/>
        <v>12000</v>
      </c>
      <c r="V162" s="56">
        <f t="shared" si="454"/>
        <v>12000</v>
      </c>
      <c r="W162" s="56">
        <f t="shared" si="454"/>
        <v>12000</v>
      </c>
      <c r="X162" s="56">
        <f t="shared" si="430"/>
        <v>12000</v>
      </c>
      <c r="Y162" s="56">
        <f t="shared" si="430"/>
        <v>12000</v>
      </c>
      <c r="Z162" s="56">
        <f t="shared" si="430"/>
        <v>12000</v>
      </c>
      <c r="AA162" s="56">
        <f t="shared" si="430"/>
        <v>12000</v>
      </c>
      <c r="AB162" s="56">
        <f t="shared" si="430"/>
        <v>12000</v>
      </c>
      <c r="AC162" s="56">
        <f t="shared" si="430"/>
        <v>12000</v>
      </c>
      <c r="AD162" s="56">
        <f t="shared" si="430"/>
        <v>12000</v>
      </c>
      <c r="AE162" s="56">
        <f t="shared" si="435"/>
        <v>12000</v>
      </c>
      <c r="AF162" s="56">
        <f t="shared" si="435"/>
        <v>12000</v>
      </c>
      <c r="AG162" s="56">
        <f t="shared" si="431"/>
        <v>12000</v>
      </c>
      <c r="AH162" s="56">
        <f t="shared" si="431"/>
        <v>12000</v>
      </c>
      <c r="AI162" s="56">
        <f t="shared" si="422"/>
        <v>12000</v>
      </c>
      <c r="AJ162" s="56">
        <f t="shared" si="436"/>
        <v>12000</v>
      </c>
      <c r="AK162" s="56">
        <f t="shared" si="436"/>
        <v>12000</v>
      </c>
      <c r="AL162" s="56">
        <f t="shared" si="432"/>
        <v>12000</v>
      </c>
      <c r="AM162" s="56">
        <f t="shared" si="432"/>
        <v>12000</v>
      </c>
      <c r="AN162" s="56">
        <f t="shared" ref="AN162:AS171" si="458">GJ</f>
        <v>12000</v>
      </c>
      <c r="AO162" s="56">
        <f t="shared" si="458"/>
        <v>12000</v>
      </c>
      <c r="AP162" s="56">
        <f t="shared" si="458"/>
        <v>12000</v>
      </c>
      <c r="AQ162" s="56">
        <f t="shared" si="458"/>
        <v>12000</v>
      </c>
      <c r="AR162" s="56">
        <f t="shared" si="458"/>
        <v>12000</v>
      </c>
      <c r="AS162" s="56">
        <f t="shared" si="458"/>
        <v>12000</v>
      </c>
      <c r="AT162" s="56">
        <f t="shared" si="400"/>
        <v>12000</v>
      </c>
      <c r="AU162" s="56">
        <f t="shared" si="400"/>
        <v>12000</v>
      </c>
      <c r="AV162" s="56">
        <f t="shared" si="400"/>
        <v>12000</v>
      </c>
      <c r="AW162" s="56">
        <f t="shared" si="413"/>
        <v>12000</v>
      </c>
      <c r="AX162" s="56">
        <f t="shared" si="423"/>
        <v>12000</v>
      </c>
      <c r="AY162" s="56">
        <f t="shared" si="424"/>
        <v>12000</v>
      </c>
      <c r="AZ162" s="56">
        <f t="shared" si="424"/>
        <v>12000</v>
      </c>
      <c r="BA162" s="56">
        <f t="shared" si="439"/>
        <v>12000</v>
      </c>
      <c r="BB162" s="56">
        <f t="shared" si="450"/>
        <v>12000</v>
      </c>
      <c r="BC162" s="56">
        <f t="shared" si="271"/>
        <v>29000</v>
      </c>
      <c r="BD162" s="56">
        <f t="shared" si="440"/>
        <v>29000</v>
      </c>
      <c r="BE162" s="56">
        <f t="shared" si="437"/>
        <v>29000</v>
      </c>
      <c r="BF162" s="56">
        <f t="shared" si="414"/>
        <v>29000</v>
      </c>
      <c r="BG162" s="56">
        <f t="shared" si="414"/>
        <v>29000</v>
      </c>
      <c r="BH162" s="56">
        <f t="shared" si="414"/>
        <v>29000</v>
      </c>
      <c r="BI162" s="56">
        <f t="shared" si="414"/>
        <v>29000</v>
      </c>
      <c r="BJ162" s="56">
        <f t="shared" si="414"/>
        <v>29000</v>
      </c>
      <c r="BK162" s="56">
        <f t="shared" si="414"/>
        <v>29000</v>
      </c>
      <c r="BL162" s="56">
        <f t="shared" si="278"/>
        <v>29000</v>
      </c>
      <c r="BM162" s="56">
        <f t="shared" si="382"/>
        <v>20000</v>
      </c>
      <c r="BN162" s="56">
        <f t="shared" si="383"/>
        <v>20000</v>
      </c>
      <c r="BO162" s="56">
        <f t="shared" si="383"/>
        <v>20000</v>
      </c>
      <c r="BP162" s="56">
        <f t="shared" si="390"/>
        <v>20000</v>
      </c>
      <c r="BQ162" s="56">
        <f>RJ</f>
        <v>29000</v>
      </c>
      <c r="BR162" s="56">
        <f>RJ</f>
        <v>29000</v>
      </c>
      <c r="BS162" s="56">
        <f t="shared" si="455"/>
        <v>20000</v>
      </c>
      <c r="BT162" s="56">
        <f t="shared" ref="BT162:BT189" si="459">MP</f>
        <v>20000</v>
      </c>
      <c r="BU162" s="56">
        <f t="shared" si="451"/>
        <v>20000</v>
      </c>
      <c r="BV162" s="56">
        <f t="shared" si="441"/>
        <v>20000</v>
      </c>
      <c r="BW162" s="56">
        <f t="shared" si="441"/>
        <v>20000</v>
      </c>
      <c r="BX162" s="56">
        <f t="shared" si="441"/>
        <v>20000</v>
      </c>
      <c r="BY162" s="56">
        <f t="shared" si="441"/>
        <v>20000</v>
      </c>
      <c r="BZ162" s="56">
        <f t="shared" si="441"/>
        <v>20000</v>
      </c>
      <c r="CA162" s="56">
        <f t="shared" si="433"/>
        <v>20000</v>
      </c>
      <c r="CB162" s="56">
        <f t="shared" si="426"/>
        <v>20000</v>
      </c>
      <c r="CC162" s="56">
        <f t="shared" si="402"/>
        <v>20000</v>
      </c>
      <c r="CD162" s="56">
        <f t="shared" si="291"/>
        <v>20000</v>
      </c>
      <c r="CE162" s="56">
        <f t="shared" si="285"/>
        <v>20000</v>
      </c>
      <c r="CF162" s="56">
        <f t="shared" si="393"/>
        <v>20000</v>
      </c>
      <c r="CG162" s="56">
        <f t="shared" si="393"/>
        <v>20000</v>
      </c>
      <c r="CH162" s="56">
        <f t="shared" si="272"/>
        <v>20000</v>
      </c>
      <c r="CI162" s="56">
        <f t="shared" ref="CI162:CI185" si="460">MP</f>
        <v>20000</v>
      </c>
      <c r="CJ162" s="56">
        <f t="shared" si="434"/>
        <v>20000</v>
      </c>
      <c r="CK162" s="56">
        <f t="shared" si="442"/>
        <v>20000</v>
      </c>
      <c r="CL162" s="56">
        <f t="shared" si="442"/>
        <v>20000</v>
      </c>
      <c r="CM162" s="56">
        <f t="shared" si="442"/>
        <v>20000</v>
      </c>
      <c r="CN162" s="56">
        <f t="shared" si="442"/>
        <v>20000</v>
      </c>
      <c r="CO162" s="56">
        <f t="shared" si="447"/>
        <v>20000</v>
      </c>
      <c r="CP162" s="56">
        <f t="shared" si="447"/>
        <v>20000</v>
      </c>
      <c r="CQ162" s="56">
        <f t="shared" si="447"/>
        <v>20000</v>
      </c>
      <c r="CR162" s="56">
        <f t="shared" si="447"/>
        <v>20000</v>
      </c>
      <c r="CS162" s="56">
        <f t="shared" si="447"/>
        <v>20000</v>
      </c>
      <c r="CT162" s="56">
        <f t="shared" si="447"/>
        <v>20000</v>
      </c>
      <c r="CU162" s="56">
        <f t="shared" si="362"/>
        <v>20000</v>
      </c>
      <c r="CV162" s="56">
        <f t="shared" si="354"/>
        <v>20000</v>
      </c>
      <c r="CW162" s="56">
        <f t="shared" si="354"/>
        <v>20000</v>
      </c>
      <c r="CX162" s="56">
        <f t="shared" si="375"/>
        <v>20000</v>
      </c>
      <c r="CY162" s="56">
        <f t="shared" si="365"/>
        <v>20000</v>
      </c>
      <c r="CZ162" s="56">
        <f t="shared" si="365"/>
        <v>20000</v>
      </c>
      <c r="DA162" s="56">
        <f t="shared" si="365"/>
        <v>20000</v>
      </c>
      <c r="DB162" s="56">
        <f t="shared" si="376"/>
        <v>20000</v>
      </c>
      <c r="DC162" s="56">
        <f t="shared" si="376"/>
        <v>20000</v>
      </c>
      <c r="DD162" s="56">
        <f t="shared" si="370"/>
        <v>20000</v>
      </c>
      <c r="DE162" s="56">
        <f t="shared" si="366"/>
        <v>20000</v>
      </c>
      <c r="DF162" s="56">
        <f t="shared" ref="DF162:DQ166" si="461">CT</f>
        <v>7000</v>
      </c>
      <c r="DG162" s="56">
        <f t="shared" si="461"/>
        <v>7000</v>
      </c>
      <c r="DH162" s="56">
        <f t="shared" si="461"/>
        <v>7000</v>
      </c>
      <c r="DI162" s="56">
        <f t="shared" si="461"/>
        <v>7000</v>
      </c>
      <c r="DJ162" s="56">
        <f t="shared" si="461"/>
        <v>7000</v>
      </c>
      <c r="DK162" s="56">
        <f t="shared" si="461"/>
        <v>7000</v>
      </c>
      <c r="DL162" s="56">
        <f t="shared" si="461"/>
        <v>7000</v>
      </c>
      <c r="DM162" s="56">
        <f t="shared" si="461"/>
        <v>7000</v>
      </c>
      <c r="DN162" s="56">
        <f t="shared" si="461"/>
        <v>7000</v>
      </c>
      <c r="DO162" s="56">
        <f t="shared" si="461"/>
        <v>7000</v>
      </c>
      <c r="DP162" s="56">
        <f t="shared" si="461"/>
        <v>7000</v>
      </c>
      <c r="DQ162" s="56">
        <f t="shared" si="461"/>
        <v>7000</v>
      </c>
      <c r="DR162" s="56">
        <f t="shared" si="448"/>
        <v>7000</v>
      </c>
      <c r="DS162" s="56">
        <f t="shared" si="452"/>
        <v>7000</v>
      </c>
      <c r="DT162" s="56">
        <f t="shared" ref="DT162:DT179" si="462">CT</f>
        <v>7000</v>
      </c>
      <c r="DU162" s="56">
        <f>JH</f>
        <v>16000</v>
      </c>
      <c r="DV162" s="56">
        <f t="shared" si="396"/>
        <v>16000</v>
      </c>
      <c r="DW162" s="56">
        <f t="shared" si="415"/>
        <v>16000</v>
      </c>
      <c r="DX162" s="56">
        <f t="shared" si="415"/>
        <v>16000</v>
      </c>
      <c r="DY162" s="56">
        <f t="shared" si="405"/>
        <v>16000</v>
      </c>
      <c r="DZ162" s="56">
        <f t="shared" si="405"/>
        <v>16000</v>
      </c>
      <c r="EA162" s="56">
        <f t="shared" si="405"/>
        <v>16000</v>
      </c>
      <c r="EB162" s="56">
        <f t="shared" si="405"/>
        <v>16000</v>
      </c>
      <c r="EC162" s="56">
        <f t="shared" si="405"/>
        <v>16000</v>
      </c>
      <c r="ED162" s="56">
        <f t="shared" si="405"/>
        <v>16000</v>
      </c>
      <c r="EE162" s="56">
        <f t="shared" si="416"/>
        <v>16000</v>
      </c>
      <c r="EF162" s="56">
        <f t="shared" si="406"/>
        <v>16000</v>
      </c>
      <c r="EG162" s="56">
        <f t="shared" si="406"/>
        <v>16000</v>
      </c>
      <c r="EH162" s="56">
        <f t="shared" si="386"/>
        <v>16000</v>
      </c>
      <c r="EI162" s="56">
        <f t="shared" si="386"/>
        <v>16000</v>
      </c>
      <c r="EJ162" s="56">
        <f t="shared" si="386"/>
        <v>16000</v>
      </c>
      <c r="EK162" s="56">
        <f t="shared" si="407"/>
        <v>16000</v>
      </c>
      <c r="EL162" s="56">
        <f t="shared" si="427"/>
        <v>16000</v>
      </c>
      <c r="EM162" s="56">
        <f t="shared" si="427"/>
        <v>16000</v>
      </c>
      <c r="EN162" s="56">
        <f t="shared" ref="EN162:EN172" si="463">WB</f>
        <v>36000</v>
      </c>
      <c r="EO162" s="56">
        <f t="shared" si="457"/>
        <v>36000</v>
      </c>
      <c r="EP162" s="56">
        <f t="shared" si="453"/>
        <v>36000</v>
      </c>
      <c r="EQ162" s="56">
        <f t="shared" si="453"/>
        <v>36000</v>
      </c>
      <c r="ER162" s="56">
        <f t="shared" si="449"/>
        <v>36000</v>
      </c>
      <c r="ES162" s="56">
        <f t="shared" si="444"/>
        <v>36000</v>
      </c>
      <c r="ET162" s="56">
        <f t="shared" si="438"/>
        <v>36000</v>
      </c>
      <c r="EU162" s="56">
        <f t="shared" si="428"/>
        <v>36000</v>
      </c>
      <c r="EV162" s="56">
        <f t="shared" si="409"/>
        <v>36000</v>
      </c>
      <c r="EW162" s="56">
        <f t="shared" si="294"/>
        <v>36000</v>
      </c>
      <c r="EX162" s="56">
        <f t="shared" si="398"/>
        <v>36000</v>
      </c>
      <c r="EY162" s="56">
        <f t="shared" si="410"/>
        <v>36000</v>
      </c>
      <c r="EZ162" s="56">
        <f t="shared" si="445"/>
        <v>36000</v>
      </c>
      <c r="FA162" s="56">
        <f t="shared" si="445"/>
        <v>36000</v>
      </c>
      <c r="FB162" s="56">
        <f t="shared" ref="FB162:FB177" si="464">WB</f>
        <v>36000</v>
      </c>
      <c r="FC162" s="56"/>
      <c r="FD162" s="56"/>
      <c r="FE162" s="56"/>
      <c r="FF162" s="56"/>
      <c r="FG162" s="56"/>
      <c r="FH162" s="56"/>
      <c r="FI162" s="56"/>
      <c r="FJ162" s="56"/>
      <c r="FK162" s="56"/>
      <c r="FL162" s="56"/>
      <c r="FM162" s="56"/>
      <c r="FN162" s="56"/>
      <c r="FO162" s="56"/>
      <c r="FP162" s="56"/>
      <c r="FQ162" s="56"/>
      <c r="FR162" s="56"/>
      <c r="FS162" s="56"/>
      <c r="FT162" s="56">
        <f t="shared" si="429"/>
        <v>33000</v>
      </c>
      <c r="FU162" s="56">
        <f t="shared" si="419"/>
        <v>33000</v>
      </c>
      <c r="FV162" s="56">
        <f>TR</f>
        <v>33000</v>
      </c>
      <c r="FW162" s="56">
        <f t="shared" si="419"/>
        <v>33000</v>
      </c>
      <c r="FX162" s="56"/>
      <c r="FY162" s="56"/>
      <c r="FZ162" s="56"/>
      <c r="GA162" s="56">
        <f t="shared" si="412"/>
        <v>24000</v>
      </c>
      <c r="GB162" s="56">
        <f t="shared" si="399"/>
        <v>24000</v>
      </c>
      <c r="GC162" s="56">
        <f t="shared" si="380"/>
        <v>24000</v>
      </c>
      <c r="GD162" s="56">
        <f t="shared" si="380"/>
        <v>24000</v>
      </c>
      <c r="GE162" s="56">
        <f t="shared" si="420"/>
        <v>24000</v>
      </c>
      <c r="GF162" s="56">
        <f t="shared" si="381"/>
        <v>24000</v>
      </c>
      <c r="GG162" s="56">
        <f t="shared" si="421"/>
        <v>24000</v>
      </c>
      <c r="GH162" s="56">
        <f t="shared" si="421"/>
        <v>24000</v>
      </c>
      <c r="GI162" s="56"/>
      <c r="GJ162" s="56"/>
      <c r="GK162" s="56"/>
      <c r="GL162" s="56"/>
      <c r="GM162" s="56"/>
      <c r="GN162" s="56"/>
      <c r="GO162" s="56"/>
      <c r="GP162" s="56"/>
      <c r="GQ162" s="56"/>
      <c r="GR162" s="56"/>
      <c r="GS162" s="56"/>
      <c r="GT162" s="56"/>
      <c r="GU162" s="56"/>
      <c r="GV162" s="56"/>
      <c r="GW162" s="56"/>
      <c r="GX162" s="56"/>
      <c r="GY162" s="56"/>
      <c r="GZ162" s="56"/>
      <c r="HA162" s="56"/>
      <c r="HB162" s="56"/>
      <c r="HC162" s="56"/>
      <c r="HD162" s="56"/>
      <c r="HE162" s="56"/>
      <c r="HF162" s="56"/>
      <c r="HG162" s="56"/>
      <c r="HH162" s="56"/>
      <c r="HI162" s="56"/>
      <c r="HJ162" s="56"/>
      <c r="HK162" s="56"/>
      <c r="HL162" s="56"/>
      <c r="HM162" s="56"/>
      <c r="HN162" s="56"/>
      <c r="HO162" s="56"/>
      <c r="HP162" s="56"/>
      <c r="HQ162" s="56"/>
      <c r="HR162" s="56"/>
      <c r="HS162" s="56"/>
      <c r="HT162" s="56"/>
      <c r="HU162" s="56"/>
      <c r="HV162" s="56"/>
      <c r="HW162" s="56"/>
      <c r="HX162" s="56"/>
      <c r="HY162" s="56"/>
    </row>
    <row r="163" spans="1:233" ht="1.5" customHeight="1">
      <c r="A163" s="56"/>
      <c r="B163" s="56"/>
      <c r="C163" s="56"/>
      <c r="D163" s="56"/>
      <c r="E163" s="56"/>
      <c r="F163" s="56"/>
      <c r="G163" s="56"/>
      <c r="H163" s="56"/>
      <c r="I163" s="56"/>
      <c r="J163" s="56"/>
      <c r="K163" s="56"/>
      <c r="L163" s="56"/>
      <c r="M163" s="56"/>
      <c r="N163" s="56"/>
      <c r="O163" s="56"/>
      <c r="P163" s="56"/>
      <c r="Q163" s="56"/>
      <c r="R163" s="56"/>
      <c r="S163" s="56"/>
      <c r="T163" s="56"/>
      <c r="U163" s="56"/>
      <c r="V163" s="56">
        <f>GJ</f>
        <v>12000</v>
      </c>
      <c r="W163" s="56">
        <f>GJ</f>
        <v>12000</v>
      </c>
      <c r="X163" s="56">
        <f t="shared" si="430"/>
        <v>12000</v>
      </c>
      <c r="Y163" s="56">
        <f t="shared" si="430"/>
        <v>12000</v>
      </c>
      <c r="Z163" s="56">
        <f t="shared" si="430"/>
        <v>12000</v>
      </c>
      <c r="AA163" s="56">
        <f t="shared" si="430"/>
        <v>12000</v>
      </c>
      <c r="AB163" s="56">
        <f t="shared" si="430"/>
        <v>12000</v>
      </c>
      <c r="AC163" s="56">
        <f t="shared" si="430"/>
        <v>12000</v>
      </c>
      <c r="AD163" s="56">
        <f t="shared" si="430"/>
        <v>12000</v>
      </c>
      <c r="AE163" s="56">
        <f t="shared" si="435"/>
        <v>12000</v>
      </c>
      <c r="AF163" s="56">
        <f t="shared" si="435"/>
        <v>12000</v>
      </c>
      <c r="AG163" s="56">
        <f t="shared" si="431"/>
        <v>12000</v>
      </c>
      <c r="AH163" s="56">
        <f t="shared" si="431"/>
        <v>12000</v>
      </c>
      <c r="AI163" s="56">
        <f t="shared" si="422"/>
        <v>12000</v>
      </c>
      <c r="AJ163" s="56">
        <f t="shared" si="436"/>
        <v>12000</v>
      </c>
      <c r="AK163" s="56">
        <f t="shared" si="436"/>
        <v>12000</v>
      </c>
      <c r="AL163" s="56">
        <f t="shared" si="432"/>
        <v>12000</v>
      </c>
      <c r="AM163" s="56">
        <f t="shared" si="432"/>
        <v>12000</v>
      </c>
      <c r="AN163" s="56">
        <f t="shared" si="458"/>
        <v>12000</v>
      </c>
      <c r="AO163" s="56">
        <f t="shared" si="458"/>
        <v>12000</v>
      </c>
      <c r="AP163" s="56">
        <f t="shared" si="458"/>
        <v>12000</v>
      </c>
      <c r="AQ163" s="56">
        <f t="shared" si="458"/>
        <v>12000</v>
      </c>
      <c r="AR163" s="56">
        <f t="shared" si="458"/>
        <v>12000</v>
      </c>
      <c r="AS163" s="56">
        <f t="shared" si="458"/>
        <v>12000</v>
      </c>
      <c r="AT163" s="56">
        <f t="shared" si="400"/>
        <v>12000</v>
      </c>
      <c r="AU163" s="56">
        <f t="shared" si="400"/>
        <v>12000</v>
      </c>
      <c r="AV163" s="56">
        <f t="shared" si="400"/>
        <v>12000</v>
      </c>
      <c r="AW163" s="56">
        <f t="shared" si="413"/>
        <v>12000</v>
      </c>
      <c r="AX163" s="56">
        <f t="shared" si="423"/>
        <v>12000</v>
      </c>
      <c r="AY163" s="56">
        <f t="shared" si="424"/>
        <v>12000</v>
      </c>
      <c r="AZ163" s="56">
        <f t="shared" si="424"/>
        <v>12000</v>
      </c>
      <c r="BA163" s="56">
        <f t="shared" si="439"/>
        <v>12000</v>
      </c>
      <c r="BB163" s="56">
        <f t="shared" si="450"/>
        <v>12000</v>
      </c>
      <c r="BC163" s="56">
        <f t="shared" ref="BC163:BC190" si="465">GJ</f>
        <v>12000</v>
      </c>
      <c r="BD163" s="56">
        <f t="shared" si="440"/>
        <v>29000</v>
      </c>
      <c r="BE163" s="56">
        <f t="shared" si="437"/>
        <v>29000</v>
      </c>
      <c r="BF163" s="56">
        <f t="shared" si="414"/>
        <v>29000</v>
      </c>
      <c r="BG163" s="56">
        <f t="shared" si="414"/>
        <v>29000</v>
      </c>
      <c r="BH163" s="56">
        <f t="shared" si="414"/>
        <v>29000</v>
      </c>
      <c r="BI163" s="56">
        <f t="shared" si="414"/>
        <v>29000</v>
      </c>
      <c r="BJ163" s="56">
        <f t="shared" si="414"/>
        <v>29000</v>
      </c>
      <c r="BK163" s="56">
        <f t="shared" si="414"/>
        <v>29000</v>
      </c>
      <c r="BL163" s="56">
        <f t="shared" si="278"/>
        <v>29000</v>
      </c>
      <c r="BM163" s="56">
        <f t="shared" si="382"/>
        <v>20000</v>
      </c>
      <c r="BN163" s="56">
        <f t="shared" si="383"/>
        <v>20000</v>
      </c>
      <c r="BO163" s="56">
        <f t="shared" si="383"/>
        <v>20000</v>
      </c>
      <c r="BP163" s="56">
        <f t="shared" si="390"/>
        <v>20000</v>
      </c>
      <c r="BQ163" s="56">
        <f t="shared" ref="BQ163:BR188" si="466">MP</f>
        <v>20000</v>
      </c>
      <c r="BR163" s="56">
        <f t="shared" si="466"/>
        <v>20000</v>
      </c>
      <c r="BS163" s="56">
        <f t="shared" si="455"/>
        <v>20000</v>
      </c>
      <c r="BT163" s="56">
        <f t="shared" si="459"/>
        <v>20000</v>
      </c>
      <c r="BU163" s="56">
        <f t="shared" si="451"/>
        <v>20000</v>
      </c>
      <c r="BV163" s="56">
        <f t="shared" si="441"/>
        <v>20000</v>
      </c>
      <c r="BW163" s="56">
        <f t="shared" si="441"/>
        <v>20000</v>
      </c>
      <c r="BX163" s="56">
        <f t="shared" si="441"/>
        <v>20000</v>
      </c>
      <c r="BY163" s="56">
        <f t="shared" si="441"/>
        <v>20000</v>
      </c>
      <c r="BZ163" s="56">
        <f t="shared" si="441"/>
        <v>20000</v>
      </c>
      <c r="CA163" s="56">
        <f t="shared" si="433"/>
        <v>20000</v>
      </c>
      <c r="CB163" s="56">
        <f t="shared" si="426"/>
        <v>20000</v>
      </c>
      <c r="CC163" s="56">
        <f t="shared" si="402"/>
        <v>20000</v>
      </c>
      <c r="CD163" s="56">
        <f t="shared" si="291"/>
        <v>20000</v>
      </c>
      <c r="CE163" s="56">
        <f t="shared" si="285"/>
        <v>20000</v>
      </c>
      <c r="CF163" s="56">
        <f t="shared" si="393"/>
        <v>20000</v>
      </c>
      <c r="CG163" s="56">
        <f t="shared" si="393"/>
        <v>20000</v>
      </c>
      <c r="CH163" s="56">
        <f t="shared" ref="CH163:CI188" si="467">MP</f>
        <v>20000</v>
      </c>
      <c r="CI163" s="56">
        <f t="shared" si="460"/>
        <v>20000</v>
      </c>
      <c r="CJ163" s="56">
        <f t="shared" si="434"/>
        <v>20000</v>
      </c>
      <c r="CK163" s="56">
        <f t="shared" si="442"/>
        <v>20000</v>
      </c>
      <c r="CL163" s="56">
        <f t="shared" si="442"/>
        <v>20000</v>
      </c>
      <c r="CM163" s="56">
        <f t="shared" si="442"/>
        <v>20000</v>
      </c>
      <c r="CN163" s="56">
        <f t="shared" si="442"/>
        <v>20000</v>
      </c>
      <c r="CO163" s="56">
        <f t="shared" si="447"/>
        <v>20000</v>
      </c>
      <c r="CP163" s="56">
        <f t="shared" si="447"/>
        <v>20000</v>
      </c>
      <c r="CQ163" s="56">
        <f t="shared" si="447"/>
        <v>20000</v>
      </c>
      <c r="CR163" s="56">
        <f t="shared" si="447"/>
        <v>20000</v>
      </c>
      <c r="CS163" s="56">
        <f t="shared" si="447"/>
        <v>20000</v>
      </c>
      <c r="CT163" s="56">
        <f t="shared" si="447"/>
        <v>20000</v>
      </c>
      <c r="CU163" s="56">
        <f t="shared" si="362"/>
        <v>20000</v>
      </c>
      <c r="CV163" s="56">
        <f t="shared" si="354"/>
        <v>20000</v>
      </c>
      <c r="CW163" s="56">
        <f t="shared" si="354"/>
        <v>20000</v>
      </c>
      <c r="CX163" s="56">
        <f t="shared" si="375"/>
        <v>20000</v>
      </c>
      <c r="CY163" s="56">
        <f t="shared" si="365"/>
        <v>20000</v>
      </c>
      <c r="CZ163" s="56">
        <f t="shared" si="365"/>
        <v>20000</v>
      </c>
      <c r="DA163" s="56">
        <f t="shared" si="365"/>
        <v>20000</v>
      </c>
      <c r="DB163" s="56">
        <f t="shared" si="376"/>
        <v>20000</v>
      </c>
      <c r="DC163" s="56">
        <f t="shared" si="376"/>
        <v>20000</v>
      </c>
      <c r="DD163" s="56">
        <f t="shared" si="370"/>
        <v>20000</v>
      </c>
      <c r="DE163" s="56">
        <f t="shared" si="366"/>
        <v>20000</v>
      </c>
      <c r="DF163" s="56">
        <f t="shared" si="461"/>
        <v>7000</v>
      </c>
      <c r="DG163" s="56">
        <f t="shared" si="461"/>
        <v>7000</v>
      </c>
      <c r="DH163" s="56">
        <f t="shared" si="461"/>
        <v>7000</v>
      </c>
      <c r="DI163" s="56">
        <f t="shared" si="461"/>
        <v>7000</v>
      </c>
      <c r="DJ163" s="56">
        <f t="shared" si="461"/>
        <v>7000</v>
      </c>
      <c r="DK163" s="56">
        <f t="shared" si="461"/>
        <v>7000</v>
      </c>
      <c r="DL163" s="56">
        <f t="shared" si="461"/>
        <v>7000</v>
      </c>
      <c r="DM163" s="56">
        <f t="shared" si="461"/>
        <v>7000</v>
      </c>
      <c r="DN163" s="56">
        <f t="shared" si="461"/>
        <v>7000</v>
      </c>
      <c r="DO163" s="56">
        <f t="shared" si="461"/>
        <v>7000</v>
      </c>
      <c r="DP163" s="56">
        <f t="shared" si="461"/>
        <v>7000</v>
      </c>
      <c r="DQ163" s="56">
        <f t="shared" si="461"/>
        <v>7000</v>
      </c>
      <c r="DR163" s="56">
        <f t="shared" si="448"/>
        <v>7000</v>
      </c>
      <c r="DS163" s="56">
        <f t="shared" si="452"/>
        <v>7000</v>
      </c>
      <c r="DT163" s="56">
        <f t="shared" si="462"/>
        <v>7000</v>
      </c>
      <c r="DU163" s="56">
        <f>JH</f>
        <v>16000</v>
      </c>
      <c r="DV163" s="56">
        <f t="shared" si="396"/>
        <v>16000</v>
      </c>
      <c r="DW163" s="56">
        <f t="shared" si="415"/>
        <v>16000</v>
      </c>
      <c r="DX163" s="56">
        <f t="shared" si="415"/>
        <v>16000</v>
      </c>
      <c r="DY163" s="56">
        <f t="shared" si="405"/>
        <v>16000</v>
      </c>
      <c r="DZ163" s="56">
        <f t="shared" si="405"/>
        <v>16000</v>
      </c>
      <c r="EA163" s="56">
        <f t="shared" si="405"/>
        <v>16000</v>
      </c>
      <c r="EB163" s="56">
        <f t="shared" si="405"/>
        <v>16000</v>
      </c>
      <c r="EC163" s="56">
        <f t="shared" si="405"/>
        <v>16000</v>
      </c>
      <c r="ED163" s="56">
        <f t="shared" si="405"/>
        <v>16000</v>
      </c>
      <c r="EE163" s="56">
        <f t="shared" si="416"/>
        <v>16000</v>
      </c>
      <c r="EF163" s="56">
        <f t="shared" si="406"/>
        <v>16000</v>
      </c>
      <c r="EG163" s="56">
        <f t="shared" si="406"/>
        <v>16000</v>
      </c>
      <c r="EH163" s="56">
        <f t="shared" si="386"/>
        <v>16000</v>
      </c>
      <c r="EI163" s="56">
        <f t="shared" si="386"/>
        <v>16000</v>
      </c>
      <c r="EJ163" s="56">
        <f t="shared" si="386"/>
        <v>16000</v>
      </c>
      <c r="EK163" s="56">
        <f t="shared" si="407"/>
        <v>16000</v>
      </c>
      <c r="EL163" s="56">
        <f>JH</f>
        <v>16000</v>
      </c>
      <c r="EM163" s="56">
        <f t="shared" ref="EM163:EM170" si="468">WB</f>
        <v>36000</v>
      </c>
      <c r="EN163" s="56">
        <f t="shared" si="463"/>
        <v>36000</v>
      </c>
      <c r="EO163" s="56">
        <f t="shared" si="457"/>
        <v>36000</v>
      </c>
      <c r="EP163" s="56">
        <f t="shared" si="453"/>
        <v>36000</v>
      </c>
      <c r="EQ163" s="56">
        <f t="shared" si="453"/>
        <v>36000</v>
      </c>
      <c r="ER163" s="56">
        <f t="shared" si="449"/>
        <v>36000</v>
      </c>
      <c r="ES163" s="56">
        <f t="shared" si="444"/>
        <v>36000</v>
      </c>
      <c r="ET163" s="56">
        <f t="shared" si="438"/>
        <v>36000</v>
      </c>
      <c r="EU163" s="56">
        <f t="shared" si="428"/>
        <v>36000</v>
      </c>
      <c r="EV163" s="56">
        <f t="shared" si="409"/>
        <v>36000</v>
      </c>
      <c r="EW163" s="56">
        <f t="shared" si="294"/>
        <v>36000</v>
      </c>
      <c r="EX163" s="56">
        <f t="shared" si="398"/>
        <v>36000</v>
      </c>
      <c r="EY163" s="56">
        <f t="shared" si="410"/>
        <v>36000</v>
      </c>
      <c r="EZ163" s="56">
        <f t="shared" si="445"/>
        <v>36000</v>
      </c>
      <c r="FA163" s="56">
        <f t="shared" si="445"/>
        <v>36000</v>
      </c>
      <c r="FB163" s="56">
        <f t="shared" si="464"/>
        <v>36000</v>
      </c>
      <c r="FC163" s="56"/>
      <c r="FD163" s="56"/>
      <c r="FE163" s="56"/>
      <c r="FF163" s="56"/>
      <c r="FG163" s="56"/>
      <c r="FH163" s="56"/>
      <c r="FI163" s="56"/>
      <c r="FJ163" s="56"/>
      <c r="FK163" s="56"/>
      <c r="FL163" s="56"/>
      <c r="FM163" s="56"/>
      <c r="FN163" s="56"/>
      <c r="FO163" s="56"/>
      <c r="FP163" s="56"/>
      <c r="FQ163" s="56"/>
      <c r="FR163" s="56"/>
      <c r="FS163" s="56"/>
      <c r="FT163" s="56">
        <f t="shared" si="419"/>
        <v>33000</v>
      </c>
      <c r="FU163" s="56">
        <f t="shared" si="419"/>
        <v>33000</v>
      </c>
      <c r="FV163" s="56">
        <f>TR</f>
        <v>33000</v>
      </c>
      <c r="FW163" s="56"/>
      <c r="FX163" s="56"/>
      <c r="FY163" s="56"/>
      <c r="FZ163" s="56"/>
      <c r="GA163" s="56">
        <f t="shared" si="412"/>
        <v>24000</v>
      </c>
      <c r="GB163" s="56">
        <f t="shared" si="399"/>
        <v>24000</v>
      </c>
      <c r="GC163" s="56">
        <f t="shared" si="380"/>
        <v>24000</v>
      </c>
      <c r="GD163" s="56">
        <f t="shared" si="380"/>
        <v>24000</v>
      </c>
      <c r="GE163" s="56">
        <f t="shared" si="420"/>
        <v>24000</v>
      </c>
      <c r="GF163" s="56">
        <f t="shared" si="381"/>
        <v>24000</v>
      </c>
      <c r="GG163" s="56">
        <f t="shared" si="421"/>
        <v>24000</v>
      </c>
      <c r="GH163" s="56">
        <f t="shared" si="421"/>
        <v>24000</v>
      </c>
      <c r="GI163" s="56"/>
      <c r="GJ163" s="56"/>
      <c r="GK163" s="56"/>
      <c r="GL163" s="56"/>
      <c r="GM163" s="56"/>
      <c r="GN163" s="56"/>
      <c r="GO163" s="56"/>
      <c r="GP163" s="56"/>
      <c r="GQ163" s="56"/>
      <c r="GR163" s="56"/>
      <c r="GS163" s="56"/>
      <c r="GT163" s="56"/>
      <c r="GU163" s="56"/>
      <c r="GV163" s="56"/>
      <c r="GW163" s="56"/>
      <c r="GX163" s="56"/>
      <c r="GY163" s="56"/>
      <c r="GZ163" s="56"/>
      <c r="HA163" s="56"/>
      <c r="HB163" s="56"/>
      <c r="HC163" s="56"/>
      <c r="HD163" s="56"/>
      <c r="HE163" s="56"/>
      <c r="HF163" s="56"/>
      <c r="HG163" s="56"/>
      <c r="HH163" s="56"/>
      <c r="HI163" s="56"/>
      <c r="HJ163" s="56"/>
      <c r="HK163" s="56"/>
      <c r="HL163" s="56"/>
      <c r="HM163" s="56"/>
      <c r="HN163" s="56"/>
      <c r="HO163" s="56"/>
      <c r="HP163" s="56"/>
      <c r="HQ163" s="56"/>
      <c r="HR163" s="56"/>
      <c r="HS163" s="56"/>
      <c r="HT163" s="56"/>
      <c r="HU163" s="56"/>
      <c r="HV163" s="56"/>
      <c r="HW163" s="56"/>
      <c r="HX163" s="56"/>
      <c r="HY163" s="56"/>
    </row>
    <row r="164" spans="1:233" ht="1.5" customHeight="1">
      <c r="A164" s="56"/>
      <c r="B164" s="56"/>
      <c r="C164" s="56"/>
      <c r="D164" s="56"/>
      <c r="E164" s="56"/>
      <c r="F164" s="56"/>
      <c r="G164" s="56"/>
      <c r="H164" s="56"/>
      <c r="I164" s="56"/>
      <c r="J164" s="56"/>
      <c r="K164" s="56"/>
      <c r="L164" s="56"/>
      <c r="M164" s="56"/>
      <c r="N164" s="56"/>
      <c r="O164" s="56"/>
      <c r="P164" s="56"/>
      <c r="Q164" s="56"/>
      <c r="R164" s="56"/>
      <c r="S164" s="56"/>
      <c r="T164" s="56"/>
      <c r="U164" s="56"/>
      <c r="V164" s="56">
        <f>GJ</f>
        <v>12000</v>
      </c>
      <c r="W164" s="56">
        <f>GJ</f>
        <v>12000</v>
      </c>
      <c r="X164" s="56">
        <f t="shared" si="430"/>
        <v>12000</v>
      </c>
      <c r="Y164" s="56">
        <f t="shared" si="430"/>
        <v>12000</v>
      </c>
      <c r="Z164" s="56">
        <f t="shared" si="430"/>
        <v>12000</v>
      </c>
      <c r="AA164" s="56">
        <f t="shared" si="430"/>
        <v>12000</v>
      </c>
      <c r="AB164" s="56">
        <f t="shared" si="430"/>
        <v>12000</v>
      </c>
      <c r="AC164" s="56">
        <f t="shared" si="430"/>
        <v>12000</v>
      </c>
      <c r="AD164" s="56">
        <f t="shared" si="430"/>
        <v>12000</v>
      </c>
      <c r="AE164" s="56">
        <f t="shared" si="435"/>
        <v>12000</v>
      </c>
      <c r="AF164" s="56">
        <f t="shared" si="435"/>
        <v>12000</v>
      </c>
      <c r="AG164" s="56">
        <f t="shared" si="431"/>
        <v>12000</v>
      </c>
      <c r="AH164" s="56">
        <f t="shared" si="431"/>
        <v>12000</v>
      </c>
      <c r="AI164" s="56">
        <f t="shared" si="422"/>
        <v>12000</v>
      </c>
      <c r="AJ164" s="56">
        <f t="shared" si="436"/>
        <v>12000</v>
      </c>
      <c r="AK164" s="56">
        <f t="shared" si="436"/>
        <v>12000</v>
      </c>
      <c r="AL164" s="56">
        <f t="shared" si="432"/>
        <v>12000</v>
      </c>
      <c r="AM164" s="56">
        <f t="shared" si="432"/>
        <v>12000</v>
      </c>
      <c r="AN164" s="56">
        <f t="shared" si="458"/>
        <v>12000</v>
      </c>
      <c r="AO164" s="56">
        <f t="shared" si="458"/>
        <v>12000</v>
      </c>
      <c r="AP164" s="56">
        <f t="shared" si="458"/>
        <v>12000</v>
      </c>
      <c r="AQ164" s="56">
        <f t="shared" si="458"/>
        <v>12000</v>
      </c>
      <c r="AR164" s="56">
        <f t="shared" si="458"/>
        <v>12000</v>
      </c>
      <c r="AS164" s="56">
        <f t="shared" si="458"/>
        <v>12000</v>
      </c>
      <c r="AT164" s="56">
        <f t="shared" si="400"/>
        <v>12000</v>
      </c>
      <c r="AU164" s="56">
        <f t="shared" si="400"/>
        <v>12000</v>
      </c>
      <c r="AV164" s="56">
        <f t="shared" si="400"/>
        <v>12000</v>
      </c>
      <c r="AW164" s="56">
        <f t="shared" si="413"/>
        <v>12000</v>
      </c>
      <c r="AX164" s="56">
        <f t="shared" si="423"/>
        <v>12000</v>
      </c>
      <c r="AY164" s="56">
        <f t="shared" si="424"/>
        <v>12000</v>
      </c>
      <c r="AZ164" s="56">
        <f t="shared" si="424"/>
        <v>12000</v>
      </c>
      <c r="BA164" s="56">
        <f t="shared" si="439"/>
        <v>12000</v>
      </c>
      <c r="BB164" s="56">
        <f t="shared" si="450"/>
        <v>12000</v>
      </c>
      <c r="BC164" s="56">
        <f t="shared" si="465"/>
        <v>12000</v>
      </c>
      <c r="BD164" s="56">
        <f t="shared" ref="BD164:BD190" si="469">GJ</f>
        <v>12000</v>
      </c>
      <c r="BE164" s="56">
        <f t="shared" si="437"/>
        <v>29000</v>
      </c>
      <c r="BF164" s="56">
        <f t="shared" si="414"/>
        <v>29000</v>
      </c>
      <c r="BG164" s="56">
        <f t="shared" si="414"/>
        <v>29000</v>
      </c>
      <c r="BH164" s="56">
        <f t="shared" si="414"/>
        <v>29000</v>
      </c>
      <c r="BI164" s="56">
        <f t="shared" si="414"/>
        <v>29000</v>
      </c>
      <c r="BJ164" s="56">
        <f t="shared" si="414"/>
        <v>29000</v>
      </c>
      <c r="BK164" s="56">
        <f t="shared" si="414"/>
        <v>29000</v>
      </c>
      <c r="BL164" s="56">
        <f t="shared" si="278"/>
        <v>29000</v>
      </c>
      <c r="BM164" s="56">
        <f t="shared" si="382"/>
        <v>20000</v>
      </c>
      <c r="BN164" s="56">
        <f t="shared" si="383"/>
        <v>20000</v>
      </c>
      <c r="BO164" s="56">
        <f t="shared" si="383"/>
        <v>20000</v>
      </c>
      <c r="BP164" s="56">
        <f t="shared" si="390"/>
        <v>20000</v>
      </c>
      <c r="BQ164" s="56">
        <f t="shared" si="466"/>
        <v>20000</v>
      </c>
      <c r="BR164" s="56">
        <f t="shared" si="466"/>
        <v>20000</v>
      </c>
      <c r="BS164" s="56">
        <f t="shared" si="455"/>
        <v>20000</v>
      </c>
      <c r="BT164" s="56">
        <f t="shared" si="459"/>
        <v>20000</v>
      </c>
      <c r="BU164" s="56">
        <f t="shared" si="451"/>
        <v>20000</v>
      </c>
      <c r="BV164" s="56">
        <f t="shared" si="441"/>
        <v>20000</v>
      </c>
      <c r="BW164" s="56">
        <f t="shared" si="441"/>
        <v>20000</v>
      </c>
      <c r="BX164" s="56">
        <f t="shared" si="441"/>
        <v>20000</v>
      </c>
      <c r="BY164" s="56">
        <f t="shared" si="441"/>
        <v>20000</v>
      </c>
      <c r="BZ164" s="56">
        <f t="shared" si="441"/>
        <v>20000</v>
      </c>
      <c r="CA164" s="56">
        <f t="shared" si="433"/>
        <v>20000</v>
      </c>
      <c r="CB164" s="56">
        <f t="shared" si="426"/>
        <v>20000</v>
      </c>
      <c r="CC164" s="56">
        <f t="shared" si="402"/>
        <v>20000</v>
      </c>
      <c r="CD164" s="56">
        <f t="shared" si="291"/>
        <v>20000</v>
      </c>
      <c r="CE164" s="56">
        <f t="shared" si="285"/>
        <v>20000</v>
      </c>
      <c r="CF164" s="56">
        <f t="shared" si="393"/>
        <v>20000</v>
      </c>
      <c r="CG164" s="56">
        <f t="shared" si="393"/>
        <v>20000</v>
      </c>
      <c r="CH164" s="56">
        <f t="shared" si="467"/>
        <v>20000</v>
      </c>
      <c r="CI164" s="56">
        <f t="shared" si="460"/>
        <v>20000</v>
      </c>
      <c r="CJ164" s="56">
        <f t="shared" si="434"/>
        <v>20000</v>
      </c>
      <c r="CK164" s="56">
        <f t="shared" si="442"/>
        <v>20000</v>
      </c>
      <c r="CL164" s="56">
        <f t="shared" si="442"/>
        <v>20000</v>
      </c>
      <c r="CM164" s="56">
        <f t="shared" si="442"/>
        <v>20000</v>
      </c>
      <c r="CN164" s="56">
        <f t="shared" si="442"/>
        <v>20000</v>
      </c>
      <c r="CO164" s="56">
        <f t="shared" si="447"/>
        <v>20000</v>
      </c>
      <c r="CP164" s="56">
        <f t="shared" si="447"/>
        <v>20000</v>
      </c>
      <c r="CQ164" s="56">
        <f t="shared" si="447"/>
        <v>20000</v>
      </c>
      <c r="CR164" s="56">
        <f t="shared" si="447"/>
        <v>20000</v>
      </c>
      <c r="CS164" s="56">
        <f t="shared" si="447"/>
        <v>20000</v>
      </c>
      <c r="CT164" s="56">
        <f t="shared" si="447"/>
        <v>20000</v>
      </c>
      <c r="CU164" s="56">
        <f t="shared" si="362"/>
        <v>20000</v>
      </c>
      <c r="CV164" s="56">
        <f t="shared" si="354"/>
        <v>20000</v>
      </c>
      <c r="CW164" s="56">
        <f t="shared" si="354"/>
        <v>20000</v>
      </c>
      <c r="CX164" s="56">
        <f t="shared" si="375"/>
        <v>20000</v>
      </c>
      <c r="CY164" s="56">
        <f t="shared" si="365"/>
        <v>20000</v>
      </c>
      <c r="CZ164" s="56">
        <f t="shared" si="365"/>
        <v>20000</v>
      </c>
      <c r="DA164" s="56">
        <f t="shared" si="365"/>
        <v>20000</v>
      </c>
      <c r="DB164" s="56">
        <f t="shared" si="376"/>
        <v>20000</v>
      </c>
      <c r="DC164" s="56">
        <f t="shared" si="376"/>
        <v>20000</v>
      </c>
      <c r="DD164" s="56">
        <f t="shared" si="370"/>
        <v>20000</v>
      </c>
      <c r="DE164" s="56">
        <f t="shared" si="366"/>
        <v>20000</v>
      </c>
      <c r="DF164" s="56">
        <f t="shared" si="366"/>
        <v>20000</v>
      </c>
      <c r="DG164" s="56">
        <f t="shared" si="461"/>
        <v>7000</v>
      </c>
      <c r="DH164" s="56">
        <f t="shared" si="461"/>
        <v>7000</v>
      </c>
      <c r="DI164" s="56">
        <f t="shared" si="461"/>
        <v>7000</v>
      </c>
      <c r="DJ164" s="56">
        <f t="shared" si="461"/>
        <v>7000</v>
      </c>
      <c r="DK164" s="56">
        <f t="shared" si="461"/>
        <v>7000</v>
      </c>
      <c r="DL164" s="56">
        <f t="shared" si="461"/>
        <v>7000</v>
      </c>
      <c r="DM164" s="56">
        <f t="shared" si="461"/>
        <v>7000</v>
      </c>
      <c r="DN164" s="56">
        <f t="shared" si="461"/>
        <v>7000</v>
      </c>
      <c r="DO164" s="56">
        <f t="shared" si="461"/>
        <v>7000</v>
      </c>
      <c r="DP164" s="56">
        <f t="shared" si="461"/>
        <v>7000</v>
      </c>
      <c r="DQ164" s="56">
        <f t="shared" si="461"/>
        <v>7000</v>
      </c>
      <c r="DR164" s="56">
        <f t="shared" si="448"/>
        <v>7000</v>
      </c>
      <c r="DS164" s="56">
        <f t="shared" si="452"/>
        <v>7000</v>
      </c>
      <c r="DT164" s="56">
        <f t="shared" si="462"/>
        <v>7000</v>
      </c>
      <c r="DU164" s="56">
        <f t="shared" ref="DU164:DU177" si="470">CT</f>
        <v>7000</v>
      </c>
      <c r="DV164" s="56">
        <f t="shared" si="396"/>
        <v>16000</v>
      </c>
      <c r="DW164" s="56">
        <f t="shared" si="415"/>
        <v>16000</v>
      </c>
      <c r="DX164" s="56">
        <f t="shared" si="415"/>
        <v>16000</v>
      </c>
      <c r="DY164" s="56">
        <f t="shared" si="405"/>
        <v>16000</v>
      </c>
      <c r="DZ164" s="56">
        <f t="shared" si="405"/>
        <v>16000</v>
      </c>
      <c r="EA164" s="56">
        <f t="shared" si="405"/>
        <v>16000</v>
      </c>
      <c r="EB164" s="56">
        <f t="shared" si="405"/>
        <v>16000</v>
      </c>
      <c r="EC164" s="56">
        <f t="shared" si="405"/>
        <v>16000</v>
      </c>
      <c r="ED164" s="56">
        <f t="shared" si="405"/>
        <v>16000</v>
      </c>
      <c r="EE164" s="56">
        <f t="shared" si="416"/>
        <v>16000</v>
      </c>
      <c r="EF164" s="56">
        <f t="shared" si="406"/>
        <v>16000</v>
      </c>
      <c r="EG164" s="56">
        <f t="shared" si="406"/>
        <v>16000</v>
      </c>
      <c r="EH164" s="56">
        <f t="shared" si="386"/>
        <v>16000</v>
      </c>
      <c r="EI164" s="56">
        <f t="shared" si="386"/>
        <v>16000</v>
      </c>
      <c r="EJ164" s="56">
        <f t="shared" si="386"/>
        <v>16000</v>
      </c>
      <c r="EK164" s="56">
        <f t="shared" si="407"/>
        <v>16000</v>
      </c>
      <c r="EL164" s="56">
        <f>JH</f>
        <v>16000</v>
      </c>
      <c r="EM164" s="56">
        <f t="shared" si="468"/>
        <v>36000</v>
      </c>
      <c r="EN164" s="56">
        <f t="shared" si="463"/>
        <v>36000</v>
      </c>
      <c r="EO164" s="56">
        <f t="shared" si="457"/>
        <v>36000</v>
      </c>
      <c r="EP164" s="56">
        <f t="shared" si="453"/>
        <v>36000</v>
      </c>
      <c r="EQ164" s="56">
        <f t="shared" si="453"/>
        <v>36000</v>
      </c>
      <c r="ER164" s="56">
        <f t="shared" si="449"/>
        <v>36000</v>
      </c>
      <c r="ES164" s="56">
        <f t="shared" si="444"/>
        <v>36000</v>
      </c>
      <c r="ET164" s="56">
        <f t="shared" si="438"/>
        <v>36000</v>
      </c>
      <c r="EU164" s="56">
        <f t="shared" si="428"/>
        <v>36000</v>
      </c>
      <c r="EV164" s="56">
        <f t="shared" si="409"/>
        <v>36000</v>
      </c>
      <c r="EW164" s="56">
        <f t="shared" si="294"/>
        <v>36000</v>
      </c>
      <c r="EX164" s="56">
        <f t="shared" si="398"/>
        <v>36000</v>
      </c>
      <c r="EY164" s="56">
        <f t="shared" si="410"/>
        <v>36000</v>
      </c>
      <c r="EZ164" s="56">
        <f t="shared" si="445"/>
        <v>36000</v>
      </c>
      <c r="FA164" s="56">
        <f t="shared" si="445"/>
        <v>36000</v>
      </c>
      <c r="FB164" s="56">
        <f t="shared" si="464"/>
        <v>36000</v>
      </c>
      <c r="FC164" s="56"/>
      <c r="FD164" s="56"/>
      <c r="FE164" s="56"/>
      <c r="FF164" s="56"/>
      <c r="FG164" s="56"/>
      <c r="FH164" s="56"/>
      <c r="FI164" s="56"/>
      <c r="FJ164" s="56"/>
      <c r="FK164" s="56"/>
      <c r="FL164" s="56"/>
      <c r="FM164" s="56"/>
      <c r="FN164" s="56"/>
      <c r="FO164" s="56"/>
      <c r="FP164" s="56"/>
      <c r="FQ164" s="56"/>
      <c r="FR164" s="56"/>
      <c r="FS164" s="56"/>
      <c r="FT164" s="56"/>
      <c r="FU164" s="56">
        <f t="shared" si="419"/>
        <v>33000</v>
      </c>
      <c r="FV164" s="56">
        <f>TR</f>
        <v>33000</v>
      </c>
      <c r="FW164" s="56"/>
      <c r="FX164" s="56"/>
      <c r="FY164" s="56"/>
      <c r="FZ164" s="56"/>
      <c r="GA164" s="56">
        <f t="shared" si="412"/>
        <v>24000</v>
      </c>
      <c r="GB164" s="56">
        <f t="shared" si="399"/>
        <v>24000</v>
      </c>
      <c r="GC164" s="56">
        <f t="shared" si="380"/>
        <v>24000</v>
      </c>
      <c r="GD164" s="56">
        <f t="shared" si="380"/>
        <v>24000</v>
      </c>
      <c r="GE164" s="56">
        <f t="shared" si="420"/>
        <v>24000</v>
      </c>
      <c r="GF164" s="56">
        <f t="shared" si="381"/>
        <v>24000</v>
      </c>
      <c r="GG164" s="56">
        <f t="shared" si="420"/>
        <v>24000</v>
      </c>
      <c r="GH164" s="56"/>
      <c r="GI164" s="56"/>
      <c r="GJ164" s="56"/>
      <c r="GK164" s="56"/>
      <c r="GL164" s="56"/>
      <c r="GM164" s="56"/>
      <c r="GN164" s="56"/>
      <c r="GO164" s="56"/>
      <c r="GP164" s="56"/>
      <c r="GQ164" s="56"/>
      <c r="GR164" s="56"/>
      <c r="GS164" s="56"/>
      <c r="GT164" s="56"/>
      <c r="GU164" s="56"/>
      <c r="GV164" s="56"/>
      <c r="GW164" s="56"/>
      <c r="GX164" s="56"/>
      <c r="GY164" s="56"/>
      <c r="GZ164" s="56"/>
      <c r="HA164" s="56"/>
      <c r="HB164" s="56"/>
      <c r="HC164" s="56"/>
      <c r="HD164" s="56"/>
      <c r="HE164" s="56"/>
      <c r="HF164" s="56"/>
      <c r="HG164" s="56"/>
      <c r="HH164" s="56"/>
      <c r="HI164" s="56"/>
      <c r="HJ164" s="56"/>
      <c r="HK164" s="56"/>
      <c r="HL164" s="56"/>
      <c r="HM164" s="56"/>
      <c r="HN164" s="56"/>
      <c r="HO164" s="56"/>
      <c r="HP164" s="56"/>
      <c r="HQ164" s="56"/>
      <c r="HR164" s="56"/>
      <c r="HS164" s="56"/>
      <c r="HT164" s="56"/>
      <c r="HU164" s="56"/>
      <c r="HV164" s="56"/>
      <c r="HW164" s="56"/>
      <c r="HX164" s="56"/>
      <c r="HY164" s="56"/>
    </row>
    <row r="165" spans="1:233" ht="1.5" customHeight="1">
      <c r="A165" s="56"/>
      <c r="B165" s="56"/>
      <c r="C165" s="56"/>
      <c r="D165" s="56"/>
      <c r="E165" s="56"/>
      <c r="F165" s="56"/>
      <c r="G165" s="56"/>
      <c r="H165" s="56"/>
      <c r="I165" s="56"/>
      <c r="J165" s="56"/>
      <c r="K165" s="56"/>
      <c r="L165" s="56"/>
      <c r="M165" s="56"/>
      <c r="N165" s="56"/>
      <c r="O165" s="56"/>
      <c r="P165" s="56"/>
      <c r="Q165" s="56"/>
      <c r="R165" s="56"/>
      <c r="S165" s="56"/>
      <c r="T165" s="56"/>
      <c r="U165" s="56"/>
      <c r="V165" s="56"/>
      <c r="W165" s="56">
        <f>GJ</f>
        <v>12000</v>
      </c>
      <c r="X165" s="56">
        <f t="shared" si="430"/>
        <v>12000</v>
      </c>
      <c r="Y165" s="56">
        <f t="shared" si="430"/>
        <v>12000</v>
      </c>
      <c r="Z165" s="56">
        <f t="shared" si="430"/>
        <v>12000</v>
      </c>
      <c r="AA165" s="56">
        <f t="shared" si="430"/>
        <v>12000</v>
      </c>
      <c r="AB165" s="56">
        <f t="shared" si="430"/>
        <v>12000</v>
      </c>
      <c r="AC165" s="56">
        <f t="shared" si="430"/>
        <v>12000</v>
      </c>
      <c r="AD165" s="56">
        <f t="shared" si="430"/>
        <v>12000</v>
      </c>
      <c r="AE165" s="56">
        <f t="shared" si="435"/>
        <v>12000</v>
      </c>
      <c r="AF165" s="56">
        <f t="shared" si="435"/>
        <v>12000</v>
      </c>
      <c r="AG165" s="56">
        <f t="shared" si="431"/>
        <v>12000</v>
      </c>
      <c r="AH165" s="56">
        <f t="shared" si="431"/>
        <v>12000</v>
      </c>
      <c r="AI165" s="56">
        <f t="shared" si="422"/>
        <v>12000</v>
      </c>
      <c r="AJ165" s="56">
        <f t="shared" si="436"/>
        <v>12000</v>
      </c>
      <c r="AK165" s="56">
        <f t="shared" si="436"/>
        <v>12000</v>
      </c>
      <c r="AL165" s="56">
        <f t="shared" si="432"/>
        <v>12000</v>
      </c>
      <c r="AM165" s="56">
        <f t="shared" si="432"/>
        <v>12000</v>
      </c>
      <c r="AN165" s="56">
        <f t="shared" si="458"/>
        <v>12000</v>
      </c>
      <c r="AO165" s="56">
        <f t="shared" si="458"/>
        <v>12000</v>
      </c>
      <c r="AP165" s="56">
        <f t="shared" si="458"/>
        <v>12000</v>
      </c>
      <c r="AQ165" s="56">
        <f t="shared" si="458"/>
        <v>12000</v>
      </c>
      <c r="AR165" s="56">
        <f t="shared" si="458"/>
        <v>12000</v>
      </c>
      <c r="AS165" s="56">
        <f t="shared" si="458"/>
        <v>12000</v>
      </c>
      <c r="AT165" s="56">
        <f t="shared" si="400"/>
        <v>12000</v>
      </c>
      <c r="AU165" s="56">
        <f t="shared" si="400"/>
        <v>12000</v>
      </c>
      <c r="AV165" s="56">
        <f t="shared" si="400"/>
        <v>12000</v>
      </c>
      <c r="AW165" s="56">
        <f t="shared" si="413"/>
        <v>12000</v>
      </c>
      <c r="AX165" s="56">
        <f t="shared" si="423"/>
        <v>12000</v>
      </c>
      <c r="AY165" s="56">
        <f t="shared" si="424"/>
        <v>12000</v>
      </c>
      <c r="AZ165" s="56">
        <f t="shared" si="424"/>
        <v>12000</v>
      </c>
      <c r="BA165" s="56">
        <f t="shared" si="439"/>
        <v>12000</v>
      </c>
      <c r="BB165" s="56">
        <f t="shared" si="450"/>
        <v>12000</v>
      </c>
      <c r="BC165" s="56">
        <f t="shared" si="465"/>
        <v>12000</v>
      </c>
      <c r="BD165" s="56">
        <f t="shared" si="469"/>
        <v>12000</v>
      </c>
      <c r="BE165" s="56">
        <f t="shared" si="414"/>
        <v>29000</v>
      </c>
      <c r="BF165" s="56">
        <f t="shared" si="414"/>
        <v>29000</v>
      </c>
      <c r="BG165" s="56">
        <f t="shared" si="414"/>
        <v>29000</v>
      </c>
      <c r="BH165" s="56">
        <f t="shared" si="414"/>
        <v>29000</v>
      </c>
      <c r="BI165" s="56">
        <f t="shared" si="414"/>
        <v>29000</v>
      </c>
      <c r="BJ165" s="56">
        <f t="shared" si="414"/>
        <v>29000</v>
      </c>
      <c r="BK165" s="56">
        <f t="shared" si="414"/>
        <v>29000</v>
      </c>
      <c r="BL165" s="56">
        <f>MP</f>
        <v>20000</v>
      </c>
      <c r="BM165" s="56">
        <f t="shared" ref="BM165:BM186" si="471">MP</f>
        <v>20000</v>
      </c>
      <c r="BN165" s="56">
        <f t="shared" si="383"/>
        <v>20000</v>
      </c>
      <c r="BO165" s="56">
        <f t="shared" si="383"/>
        <v>20000</v>
      </c>
      <c r="BP165" s="56">
        <f t="shared" si="390"/>
        <v>20000</v>
      </c>
      <c r="BQ165" s="56">
        <f t="shared" si="466"/>
        <v>20000</v>
      </c>
      <c r="BR165" s="56">
        <f t="shared" si="466"/>
        <v>20000</v>
      </c>
      <c r="BS165" s="56">
        <f t="shared" si="455"/>
        <v>20000</v>
      </c>
      <c r="BT165" s="56">
        <f t="shared" si="459"/>
        <v>20000</v>
      </c>
      <c r="BU165" s="56">
        <f t="shared" si="451"/>
        <v>20000</v>
      </c>
      <c r="BV165" s="56">
        <f t="shared" si="441"/>
        <v>20000</v>
      </c>
      <c r="BW165" s="56">
        <f t="shared" si="441"/>
        <v>20000</v>
      </c>
      <c r="BX165" s="56">
        <f t="shared" si="441"/>
        <v>20000</v>
      </c>
      <c r="BY165" s="56">
        <f t="shared" si="441"/>
        <v>20000</v>
      </c>
      <c r="BZ165" s="56">
        <f t="shared" si="441"/>
        <v>20000</v>
      </c>
      <c r="CA165" s="56">
        <f t="shared" si="433"/>
        <v>20000</v>
      </c>
      <c r="CB165" s="56">
        <f t="shared" si="426"/>
        <v>20000</v>
      </c>
      <c r="CC165" s="56">
        <f t="shared" si="402"/>
        <v>20000</v>
      </c>
      <c r="CD165" s="56">
        <f t="shared" si="291"/>
        <v>20000</v>
      </c>
      <c r="CE165" s="56">
        <f t="shared" ref="CE165:CE188" si="472">MP</f>
        <v>20000</v>
      </c>
      <c r="CF165" s="56">
        <f t="shared" si="393"/>
        <v>20000</v>
      </c>
      <c r="CG165" s="56">
        <f t="shared" si="393"/>
        <v>20000</v>
      </c>
      <c r="CH165" s="56">
        <f t="shared" si="467"/>
        <v>20000</v>
      </c>
      <c r="CI165" s="56">
        <f t="shared" si="460"/>
        <v>20000</v>
      </c>
      <c r="CJ165" s="56">
        <f t="shared" si="434"/>
        <v>20000</v>
      </c>
      <c r="CK165" s="56">
        <f t="shared" si="442"/>
        <v>20000</v>
      </c>
      <c r="CL165" s="56">
        <f t="shared" si="442"/>
        <v>20000</v>
      </c>
      <c r="CM165" s="56">
        <f t="shared" si="442"/>
        <v>20000</v>
      </c>
      <c r="CN165" s="56">
        <f t="shared" si="442"/>
        <v>20000</v>
      </c>
      <c r="CO165" s="56">
        <f t="shared" si="447"/>
        <v>20000</v>
      </c>
      <c r="CP165" s="56">
        <f t="shared" si="447"/>
        <v>20000</v>
      </c>
      <c r="CQ165" s="56">
        <f t="shared" si="447"/>
        <v>20000</v>
      </c>
      <c r="CR165" s="56">
        <f t="shared" si="447"/>
        <v>20000</v>
      </c>
      <c r="CS165" s="56">
        <f t="shared" si="447"/>
        <v>20000</v>
      </c>
      <c r="CT165" s="56">
        <f t="shared" si="447"/>
        <v>20000</v>
      </c>
      <c r="CU165" s="56">
        <f t="shared" si="362"/>
        <v>20000</v>
      </c>
      <c r="CV165" s="56">
        <f t="shared" si="354"/>
        <v>20000</v>
      </c>
      <c r="CW165" s="56">
        <f t="shared" si="354"/>
        <v>20000</v>
      </c>
      <c r="CX165" s="56">
        <f t="shared" si="375"/>
        <v>20000</v>
      </c>
      <c r="CY165" s="56">
        <f t="shared" si="365"/>
        <v>20000</v>
      </c>
      <c r="CZ165" s="56">
        <f t="shared" si="365"/>
        <v>20000</v>
      </c>
      <c r="DA165" s="56">
        <f t="shared" si="365"/>
        <v>20000</v>
      </c>
      <c r="DB165" s="56">
        <f t="shared" si="376"/>
        <v>20000</v>
      </c>
      <c r="DC165" s="56">
        <f t="shared" si="376"/>
        <v>20000</v>
      </c>
      <c r="DD165" s="56">
        <f t="shared" si="370"/>
        <v>20000</v>
      </c>
      <c r="DE165" s="56">
        <f t="shared" si="366"/>
        <v>20000</v>
      </c>
      <c r="DF165" s="56">
        <f t="shared" si="366"/>
        <v>20000</v>
      </c>
      <c r="DG165" s="56">
        <f t="shared" si="461"/>
        <v>7000</v>
      </c>
      <c r="DH165" s="56">
        <f t="shared" si="461"/>
        <v>7000</v>
      </c>
      <c r="DI165" s="56">
        <f t="shared" si="461"/>
        <v>7000</v>
      </c>
      <c r="DJ165" s="56">
        <f t="shared" si="461"/>
        <v>7000</v>
      </c>
      <c r="DK165" s="56">
        <f t="shared" ref="DK165:DQ165" si="473">CT</f>
        <v>7000</v>
      </c>
      <c r="DL165" s="56">
        <f t="shared" si="473"/>
        <v>7000</v>
      </c>
      <c r="DM165" s="56">
        <f t="shared" si="473"/>
        <v>7000</v>
      </c>
      <c r="DN165" s="56">
        <f t="shared" si="473"/>
        <v>7000</v>
      </c>
      <c r="DO165" s="56">
        <f t="shared" si="473"/>
        <v>7000</v>
      </c>
      <c r="DP165" s="56">
        <f t="shared" si="473"/>
        <v>7000</v>
      </c>
      <c r="DQ165" s="56">
        <f t="shared" si="473"/>
        <v>7000</v>
      </c>
      <c r="DR165" s="56">
        <f t="shared" si="448"/>
        <v>7000</v>
      </c>
      <c r="DS165" s="56">
        <f t="shared" si="452"/>
        <v>7000</v>
      </c>
      <c r="DT165" s="56">
        <f t="shared" si="462"/>
        <v>7000</v>
      </c>
      <c r="DU165" s="56">
        <f t="shared" si="470"/>
        <v>7000</v>
      </c>
      <c r="DV165" s="56">
        <f t="shared" ref="DV165:DV177" si="474">CT</f>
        <v>7000</v>
      </c>
      <c r="DW165" s="56">
        <f t="shared" si="415"/>
        <v>16000</v>
      </c>
      <c r="DX165" s="56">
        <f t="shared" si="415"/>
        <v>16000</v>
      </c>
      <c r="DY165" s="56">
        <f t="shared" ref="DY165:ED171" si="475">JH</f>
        <v>16000</v>
      </c>
      <c r="DZ165" s="56">
        <f t="shared" si="475"/>
        <v>16000</v>
      </c>
      <c r="EA165" s="56">
        <f t="shared" si="475"/>
        <v>16000</v>
      </c>
      <c r="EB165" s="56">
        <f t="shared" si="475"/>
        <v>16000</v>
      </c>
      <c r="EC165" s="56">
        <f t="shared" si="475"/>
        <v>16000</v>
      </c>
      <c r="ED165" s="56">
        <f t="shared" si="475"/>
        <v>16000</v>
      </c>
      <c r="EE165" s="56">
        <f t="shared" si="416"/>
        <v>16000</v>
      </c>
      <c r="EF165" s="56">
        <f t="shared" si="406"/>
        <v>16000</v>
      </c>
      <c r="EG165" s="56">
        <f t="shared" si="406"/>
        <v>16000</v>
      </c>
      <c r="EH165" s="56">
        <f t="shared" ref="EH165:EI179" si="476">JH</f>
        <v>16000</v>
      </c>
      <c r="EI165" s="56">
        <f t="shared" si="476"/>
        <v>16000</v>
      </c>
      <c r="EJ165" s="56">
        <f t="shared" ref="EJ165:EL168" si="477">WB</f>
        <v>36000</v>
      </c>
      <c r="EK165" s="56">
        <f t="shared" si="477"/>
        <v>36000</v>
      </c>
      <c r="EL165" s="56">
        <f t="shared" si="477"/>
        <v>36000</v>
      </c>
      <c r="EM165" s="56">
        <f t="shared" si="468"/>
        <v>36000</v>
      </c>
      <c r="EN165" s="56">
        <f t="shared" si="463"/>
        <v>36000</v>
      </c>
      <c r="EO165" s="56">
        <f t="shared" si="457"/>
        <v>36000</v>
      </c>
      <c r="EP165" s="56">
        <f t="shared" si="453"/>
        <v>36000</v>
      </c>
      <c r="EQ165" s="56">
        <f t="shared" si="453"/>
        <v>36000</v>
      </c>
      <c r="ER165" s="56">
        <f t="shared" si="449"/>
        <v>36000</v>
      </c>
      <c r="ES165" s="56">
        <f t="shared" si="444"/>
        <v>36000</v>
      </c>
      <c r="ET165" s="56">
        <f t="shared" si="438"/>
        <v>36000</v>
      </c>
      <c r="EU165" s="56">
        <f t="shared" si="428"/>
        <v>36000</v>
      </c>
      <c r="EV165" s="56">
        <f t="shared" si="409"/>
        <v>36000</v>
      </c>
      <c r="EW165" s="56">
        <f t="shared" si="294"/>
        <v>36000</v>
      </c>
      <c r="EX165" s="56">
        <f t="shared" si="398"/>
        <v>36000</v>
      </c>
      <c r="EY165" s="56">
        <f t="shared" si="410"/>
        <v>36000</v>
      </c>
      <c r="EZ165" s="56">
        <f t="shared" si="445"/>
        <v>36000</v>
      </c>
      <c r="FA165" s="56">
        <f t="shared" si="445"/>
        <v>36000</v>
      </c>
      <c r="FB165" s="56">
        <f t="shared" si="464"/>
        <v>36000</v>
      </c>
      <c r="FC165" s="56">
        <f t="shared" ref="FC165:FC182" si="478">WB</f>
        <v>36000</v>
      </c>
      <c r="FD165" s="56"/>
      <c r="FE165" s="56"/>
      <c r="FF165" s="56"/>
      <c r="FG165" s="56"/>
      <c r="FH165" s="56"/>
      <c r="FI165" s="56"/>
      <c r="FJ165" s="56"/>
      <c r="FK165" s="56"/>
      <c r="FL165" s="56"/>
      <c r="FM165" s="56"/>
      <c r="FN165" s="56"/>
      <c r="FO165" s="56"/>
      <c r="FP165" s="56"/>
      <c r="FQ165" s="56"/>
      <c r="FR165" s="56"/>
      <c r="FS165" s="56"/>
      <c r="FT165" s="56"/>
      <c r="FU165" s="56">
        <f t="shared" si="419"/>
        <v>33000</v>
      </c>
      <c r="FV165" s="56">
        <f>TR</f>
        <v>33000</v>
      </c>
      <c r="FW165" s="56">
        <f>TR</f>
        <v>33000</v>
      </c>
      <c r="FX165" s="56"/>
      <c r="FY165" s="56"/>
      <c r="FZ165" s="56"/>
      <c r="GA165" s="56"/>
      <c r="GB165" s="56">
        <f t="shared" si="399"/>
        <v>24000</v>
      </c>
      <c r="GC165" s="56">
        <f t="shared" si="380"/>
        <v>24000</v>
      </c>
      <c r="GD165" s="56">
        <f t="shared" si="380"/>
        <v>24000</v>
      </c>
      <c r="GE165" s="56">
        <f t="shared" si="420"/>
        <v>24000</v>
      </c>
      <c r="GF165" s="56">
        <f t="shared" si="381"/>
        <v>24000</v>
      </c>
      <c r="GG165" s="56"/>
      <c r="GH165" s="56"/>
      <c r="GI165" s="56"/>
      <c r="GJ165" s="56"/>
      <c r="GK165" s="56"/>
      <c r="GL165" s="56"/>
      <c r="GM165" s="56"/>
      <c r="GN165" s="56"/>
      <c r="GO165" s="56"/>
      <c r="GP165" s="56"/>
      <c r="GQ165" s="56"/>
      <c r="GR165" s="56"/>
      <c r="GS165" s="56"/>
      <c r="GT165" s="56"/>
      <c r="GU165" s="56"/>
      <c r="GV165" s="56"/>
      <c r="GW165" s="56"/>
      <c r="GX165" s="56"/>
      <c r="GY165" s="56"/>
      <c r="GZ165" s="56"/>
      <c r="HA165" s="56"/>
      <c r="HB165" s="56"/>
      <c r="HC165" s="56"/>
      <c r="HD165" s="56"/>
      <c r="HE165" s="56"/>
      <c r="HF165" s="56"/>
      <c r="HG165" s="56"/>
      <c r="HH165" s="56"/>
      <c r="HI165" s="56"/>
      <c r="HJ165" s="56"/>
      <c r="HK165" s="56"/>
      <c r="HL165" s="56"/>
      <c r="HM165" s="56"/>
      <c r="HN165" s="56"/>
      <c r="HO165" s="56"/>
      <c r="HP165" s="56"/>
      <c r="HQ165" s="56"/>
      <c r="HR165" s="56"/>
      <c r="HS165" s="56"/>
      <c r="HT165" s="56"/>
      <c r="HU165" s="56"/>
      <c r="HV165" s="56"/>
      <c r="HW165" s="56"/>
      <c r="HX165" s="56"/>
      <c r="HY165" s="56"/>
    </row>
    <row r="166" spans="1:233" ht="1.5" customHeight="1">
      <c r="A166" s="56"/>
      <c r="B166" s="56"/>
      <c r="C166" s="56"/>
      <c r="D166" s="56"/>
      <c r="E166" s="56"/>
      <c r="F166" s="56"/>
      <c r="G166" s="56"/>
      <c r="H166" s="56"/>
      <c r="I166" s="56"/>
      <c r="J166" s="56"/>
      <c r="K166" s="56"/>
      <c r="L166" s="56"/>
      <c r="M166" s="56"/>
      <c r="N166" s="56"/>
      <c r="O166" s="56"/>
      <c r="P166" s="56"/>
      <c r="Q166" s="56"/>
      <c r="R166" s="56"/>
      <c r="S166" s="56"/>
      <c r="T166" s="56"/>
      <c r="U166" s="56"/>
      <c r="V166" s="56"/>
      <c r="W166" s="56">
        <f>GJ</f>
        <v>12000</v>
      </c>
      <c r="X166" s="56">
        <f t="shared" si="430"/>
        <v>12000</v>
      </c>
      <c r="Y166" s="56">
        <f t="shared" si="430"/>
        <v>12000</v>
      </c>
      <c r="Z166" s="56">
        <f t="shared" si="430"/>
        <v>12000</v>
      </c>
      <c r="AA166" s="56">
        <f t="shared" si="430"/>
        <v>12000</v>
      </c>
      <c r="AB166" s="56">
        <f t="shared" si="430"/>
        <v>12000</v>
      </c>
      <c r="AC166" s="56">
        <f t="shared" si="430"/>
        <v>12000</v>
      </c>
      <c r="AD166" s="56">
        <f t="shared" si="430"/>
        <v>12000</v>
      </c>
      <c r="AE166" s="56">
        <f t="shared" si="435"/>
        <v>12000</v>
      </c>
      <c r="AF166" s="56">
        <f t="shared" si="435"/>
        <v>12000</v>
      </c>
      <c r="AG166" s="56">
        <f t="shared" si="431"/>
        <v>12000</v>
      </c>
      <c r="AH166" s="56">
        <f t="shared" si="431"/>
        <v>12000</v>
      </c>
      <c r="AI166" s="56">
        <f t="shared" si="422"/>
        <v>12000</v>
      </c>
      <c r="AJ166" s="56">
        <f t="shared" si="436"/>
        <v>12000</v>
      </c>
      <c r="AK166" s="56">
        <f t="shared" si="436"/>
        <v>12000</v>
      </c>
      <c r="AL166" s="56">
        <f t="shared" si="432"/>
        <v>12000</v>
      </c>
      <c r="AM166" s="56">
        <f t="shared" si="432"/>
        <v>12000</v>
      </c>
      <c r="AN166" s="56">
        <f t="shared" si="458"/>
        <v>12000</v>
      </c>
      <c r="AO166" s="56">
        <f t="shared" si="458"/>
        <v>12000</v>
      </c>
      <c r="AP166" s="56">
        <f t="shared" si="458"/>
        <v>12000</v>
      </c>
      <c r="AQ166" s="56">
        <f t="shared" si="458"/>
        <v>12000</v>
      </c>
      <c r="AR166" s="56">
        <f t="shared" si="458"/>
        <v>12000</v>
      </c>
      <c r="AS166" s="56">
        <f t="shared" si="458"/>
        <v>12000</v>
      </c>
      <c r="AT166" s="56">
        <f t="shared" si="400"/>
        <v>12000</v>
      </c>
      <c r="AU166" s="56">
        <f t="shared" si="400"/>
        <v>12000</v>
      </c>
      <c r="AV166" s="56">
        <f t="shared" si="400"/>
        <v>12000</v>
      </c>
      <c r="AW166" s="56">
        <f t="shared" si="413"/>
        <v>12000</v>
      </c>
      <c r="AX166" s="56">
        <f t="shared" si="423"/>
        <v>12000</v>
      </c>
      <c r="AY166" s="56">
        <f t="shared" si="424"/>
        <v>12000</v>
      </c>
      <c r="AZ166" s="56">
        <f t="shared" si="424"/>
        <v>12000</v>
      </c>
      <c r="BA166" s="56">
        <f t="shared" si="439"/>
        <v>12000</v>
      </c>
      <c r="BB166" s="56">
        <f t="shared" si="450"/>
        <v>12000</v>
      </c>
      <c r="BC166" s="56">
        <f t="shared" si="465"/>
        <v>12000</v>
      </c>
      <c r="BD166" s="56">
        <f t="shared" si="469"/>
        <v>12000</v>
      </c>
      <c r="BE166" s="56">
        <f t="shared" ref="BE166:BI188" si="479">GJ</f>
        <v>12000</v>
      </c>
      <c r="BF166" s="56">
        <f>RJ</f>
        <v>29000</v>
      </c>
      <c r="BG166" s="56">
        <f>RJ</f>
        <v>29000</v>
      </c>
      <c r="BH166" s="56">
        <f>RJ</f>
        <v>29000</v>
      </c>
      <c r="BI166" s="56">
        <f>RJ</f>
        <v>29000</v>
      </c>
      <c r="BJ166" s="56">
        <f>RJ</f>
        <v>29000</v>
      </c>
      <c r="BK166" s="56">
        <f>MP</f>
        <v>20000</v>
      </c>
      <c r="BL166" s="56">
        <f>MP</f>
        <v>20000</v>
      </c>
      <c r="BM166" s="56">
        <f t="shared" si="471"/>
        <v>20000</v>
      </c>
      <c r="BN166" s="56">
        <f t="shared" si="383"/>
        <v>20000</v>
      </c>
      <c r="BO166" s="56">
        <f t="shared" si="383"/>
        <v>20000</v>
      </c>
      <c r="BP166" s="56">
        <f t="shared" si="390"/>
        <v>20000</v>
      </c>
      <c r="BQ166" s="56">
        <f t="shared" si="466"/>
        <v>20000</v>
      </c>
      <c r="BR166" s="56">
        <f t="shared" si="466"/>
        <v>20000</v>
      </c>
      <c r="BS166" s="56">
        <f t="shared" si="455"/>
        <v>20000</v>
      </c>
      <c r="BT166" s="56">
        <f t="shared" si="459"/>
        <v>20000</v>
      </c>
      <c r="BU166" s="56">
        <f t="shared" si="451"/>
        <v>20000</v>
      </c>
      <c r="BV166" s="56">
        <f t="shared" si="441"/>
        <v>20000</v>
      </c>
      <c r="BW166" s="56">
        <f t="shared" si="441"/>
        <v>20000</v>
      </c>
      <c r="BX166" s="56">
        <f t="shared" si="441"/>
        <v>20000</v>
      </c>
      <c r="BY166" s="56">
        <f t="shared" si="441"/>
        <v>20000</v>
      </c>
      <c r="BZ166" s="56">
        <f t="shared" si="441"/>
        <v>20000</v>
      </c>
      <c r="CA166" s="56">
        <f t="shared" si="433"/>
        <v>20000</v>
      </c>
      <c r="CB166" s="56">
        <f t="shared" si="426"/>
        <v>20000</v>
      </c>
      <c r="CC166" s="56">
        <f t="shared" si="402"/>
        <v>20000</v>
      </c>
      <c r="CD166" s="56">
        <f t="shared" ref="CD166:CD185" si="480">MP</f>
        <v>20000</v>
      </c>
      <c r="CE166" s="56">
        <f t="shared" si="472"/>
        <v>20000</v>
      </c>
      <c r="CF166" s="56">
        <f t="shared" si="393"/>
        <v>20000</v>
      </c>
      <c r="CG166" s="56">
        <f t="shared" si="393"/>
        <v>20000</v>
      </c>
      <c r="CH166" s="56">
        <f t="shared" si="467"/>
        <v>20000</v>
      </c>
      <c r="CI166" s="56">
        <f t="shared" si="460"/>
        <v>20000</v>
      </c>
      <c r="CJ166" s="56">
        <f t="shared" si="434"/>
        <v>20000</v>
      </c>
      <c r="CK166" s="56">
        <f t="shared" si="442"/>
        <v>20000</v>
      </c>
      <c r="CL166" s="56">
        <f t="shared" si="442"/>
        <v>20000</v>
      </c>
      <c r="CM166" s="56">
        <f t="shared" si="442"/>
        <v>20000</v>
      </c>
      <c r="CN166" s="56">
        <f t="shared" si="442"/>
        <v>20000</v>
      </c>
      <c r="CO166" s="56">
        <f t="shared" si="447"/>
        <v>20000</v>
      </c>
      <c r="CP166" s="56">
        <f t="shared" si="447"/>
        <v>20000</v>
      </c>
      <c r="CQ166" s="56">
        <f t="shared" si="447"/>
        <v>20000</v>
      </c>
      <c r="CR166" s="56">
        <f t="shared" si="447"/>
        <v>20000</v>
      </c>
      <c r="CS166" s="56">
        <f t="shared" si="447"/>
        <v>20000</v>
      </c>
      <c r="CT166" s="56">
        <f t="shared" si="447"/>
        <v>20000</v>
      </c>
      <c r="CU166" s="56">
        <f t="shared" si="362"/>
        <v>20000</v>
      </c>
      <c r="CV166" s="56">
        <f t="shared" ref="CV166:CW185" si="481">MP</f>
        <v>20000</v>
      </c>
      <c r="CW166" s="56">
        <f t="shared" si="481"/>
        <v>20000</v>
      </c>
      <c r="CX166" s="56">
        <f t="shared" si="375"/>
        <v>20000</v>
      </c>
      <c r="CY166" s="56">
        <f t="shared" si="365"/>
        <v>20000</v>
      </c>
      <c r="CZ166" s="56">
        <f t="shared" si="365"/>
        <v>20000</v>
      </c>
      <c r="DA166" s="56">
        <f t="shared" si="365"/>
        <v>20000</v>
      </c>
      <c r="DB166" s="56">
        <f t="shared" si="376"/>
        <v>20000</v>
      </c>
      <c r="DC166" s="56">
        <f t="shared" si="376"/>
        <v>20000</v>
      </c>
      <c r="DD166" s="56">
        <f t="shared" si="370"/>
        <v>20000</v>
      </c>
      <c r="DE166" s="56">
        <f t="shared" si="366"/>
        <v>20000</v>
      </c>
      <c r="DF166" s="56">
        <f t="shared" si="366"/>
        <v>20000</v>
      </c>
      <c r="DG166" s="56">
        <f t="shared" ref="DG166:DH171" si="482">MP</f>
        <v>20000</v>
      </c>
      <c r="DH166" s="56">
        <f t="shared" si="482"/>
        <v>20000</v>
      </c>
      <c r="DI166" s="56">
        <f t="shared" si="461"/>
        <v>7000</v>
      </c>
      <c r="DJ166" s="56">
        <f t="shared" ref="DJ166:DQ170" si="483">CT</f>
        <v>7000</v>
      </c>
      <c r="DK166" s="56">
        <f t="shared" si="483"/>
        <v>7000</v>
      </c>
      <c r="DL166" s="56">
        <f t="shared" si="483"/>
        <v>7000</v>
      </c>
      <c r="DM166" s="56">
        <f t="shared" si="483"/>
        <v>7000</v>
      </c>
      <c r="DN166" s="56">
        <f t="shared" si="483"/>
        <v>7000</v>
      </c>
      <c r="DO166" s="56">
        <f t="shared" si="483"/>
        <v>7000</v>
      </c>
      <c r="DP166" s="56">
        <f t="shared" si="483"/>
        <v>7000</v>
      </c>
      <c r="DQ166" s="56">
        <f t="shared" si="483"/>
        <v>7000</v>
      </c>
      <c r="DR166" s="56">
        <f t="shared" si="448"/>
        <v>7000</v>
      </c>
      <c r="DS166" s="56">
        <f t="shared" si="452"/>
        <v>7000</v>
      </c>
      <c r="DT166" s="56">
        <f t="shared" si="462"/>
        <v>7000</v>
      </c>
      <c r="DU166" s="56">
        <f t="shared" si="470"/>
        <v>7000</v>
      </c>
      <c r="DV166" s="56">
        <f t="shared" si="474"/>
        <v>7000</v>
      </c>
      <c r="DW166" s="56">
        <f t="shared" si="415"/>
        <v>16000</v>
      </c>
      <c r="DX166" s="56">
        <f t="shared" si="415"/>
        <v>16000</v>
      </c>
      <c r="DY166" s="56">
        <f t="shared" si="475"/>
        <v>16000</v>
      </c>
      <c r="DZ166" s="56">
        <f t="shared" si="475"/>
        <v>16000</v>
      </c>
      <c r="EA166" s="56">
        <f t="shared" si="475"/>
        <v>16000</v>
      </c>
      <c r="EB166" s="56">
        <f t="shared" si="475"/>
        <v>16000</v>
      </c>
      <c r="EC166" s="56">
        <f t="shared" si="475"/>
        <v>16000</v>
      </c>
      <c r="ED166" s="56">
        <f t="shared" si="475"/>
        <v>16000</v>
      </c>
      <c r="EE166" s="56">
        <f t="shared" si="416"/>
        <v>16000</v>
      </c>
      <c r="EF166" s="56">
        <f t="shared" si="406"/>
        <v>16000</v>
      </c>
      <c r="EG166" s="56">
        <f t="shared" si="406"/>
        <v>16000</v>
      </c>
      <c r="EH166" s="56">
        <f t="shared" si="476"/>
        <v>16000</v>
      </c>
      <c r="EI166" s="56">
        <f t="shared" si="476"/>
        <v>16000</v>
      </c>
      <c r="EJ166" s="56">
        <f t="shared" si="477"/>
        <v>36000</v>
      </c>
      <c r="EK166" s="56">
        <f t="shared" si="477"/>
        <v>36000</v>
      </c>
      <c r="EL166" s="56">
        <f t="shared" si="477"/>
        <v>36000</v>
      </c>
      <c r="EM166" s="56">
        <f t="shared" si="468"/>
        <v>36000</v>
      </c>
      <c r="EN166" s="56">
        <f t="shared" si="463"/>
        <v>36000</v>
      </c>
      <c r="EO166" s="56">
        <f t="shared" si="457"/>
        <v>36000</v>
      </c>
      <c r="EP166" s="56">
        <f t="shared" si="453"/>
        <v>36000</v>
      </c>
      <c r="EQ166" s="56">
        <f t="shared" si="453"/>
        <v>36000</v>
      </c>
      <c r="ER166" s="56">
        <f t="shared" si="449"/>
        <v>36000</v>
      </c>
      <c r="ES166" s="56">
        <f t="shared" si="444"/>
        <v>36000</v>
      </c>
      <c r="ET166" s="56">
        <f t="shared" si="438"/>
        <v>36000</v>
      </c>
      <c r="EU166" s="56">
        <f t="shared" si="428"/>
        <v>36000</v>
      </c>
      <c r="EV166" s="56">
        <f t="shared" si="409"/>
        <v>36000</v>
      </c>
      <c r="EW166" s="56">
        <f t="shared" ref="EW166:EY182" si="484">WB</f>
        <v>36000</v>
      </c>
      <c r="EX166" s="56">
        <f t="shared" si="398"/>
        <v>36000</v>
      </c>
      <c r="EY166" s="56">
        <f t="shared" si="410"/>
        <v>36000</v>
      </c>
      <c r="EZ166" s="56">
        <f t="shared" si="445"/>
        <v>36000</v>
      </c>
      <c r="FA166" s="56">
        <f t="shared" si="445"/>
        <v>36000</v>
      </c>
      <c r="FB166" s="56">
        <f t="shared" si="464"/>
        <v>36000</v>
      </c>
      <c r="FC166" s="56">
        <f t="shared" si="478"/>
        <v>36000</v>
      </c>
      <c r="FD166" s="56">
        <f t="shared" ref="FD166:FD181" si="485">WB</f>
        <v>36000</v>
      </c>
      <c r="FE166" s="56"/>
      <c r="FF166" s="56"/>
      <c r="FG166" s="56"/>
      <c r="FH166" s="56"/>
      <c r="FI166" s="56"/>
      <c r="FJ166" s="56"/>
      <c r="FK166" s="56"/>
      <c r="FL166" s="56"/>
      <c r="FM166" s="56"/>
      <c r="FN166" s="56"/>
      <c r="FO166" s="56"/>
      <c r="FP166" s="56"/>
      <c r="FQ166" s="56"/>
      <c r="FR166" s="56"/>
      <c r="FS166" s="56"/>
      <c r="FT166" s="56"/>
      <c r="FU166" s="56"/>
      <c r="FV166" s="56">
        <f t="shared" ref="FV166" si="486">TR</f>
        <v>33000</v>
      </c>
      <c r="FW166" s="56">
        <f t="shared" si="419"/>
        <v>33000</v>
      </c>
      <c r="FX166" s="56"/>
      <c r="FY166" s="56"/>
      <c r="FZ166" s="56"/>
      <c r="GA166" s="56"/>
      <c r="GB166" s="56">
        <f t="shared" si="381"/>
        <v>24000</v>
      </c>
      <c r="GC166" s="56">
        <f t="shared" si="380"/>
        <v>24000</v>
      </c>
      <c r="GD166" s="56">
        <f t="shared" si="380"/>
        <v>24000</v>
      </c>
      <c r="GE166" s="56">
        <f t="shared" si="420"/>
        <v>24000</v>
      </c>
      <c r="GF166" s="56">
        <f t="shared" si="381"/>
        <v>24000</v>
      </c>
      <c r="GG166" s="56"/>
      <c r="GH166" s="56"/>
      <c r="GI166" s="56"/>
      <c r="GJ166" s="56"/>
      <c r="GK166" s="56"/>
      <c r="GL166" s="56"/>
      <c r="GM166" s="56"/>
      <c r="GN166" s="56"/>
      <c r="GO166" s="56"/>
      <c r="GP166" s="56"/>
      <c r="GQ166" s="56"/>
      <c r="GR166" s="56"/>
      <c r="GS166" s="56"/>
      <c r="GT166" s="56"/>
      <c r="GU166" s="56"/>
      <c r="GV166" s="56"/>
      <c r="GW166" s="56"/>
      <c r="GX166" s="56"/>
      <c r="GY166" s="56"/>
      <c r="GZ166" s="56"/>
      <c r="HA166" s="56"/>
      <c r="HB166" s="56"/>
      <c r="HC166" s="56"/>
      <c r="HD166" s="56"/>
      <c r="HE166" s="56"/>
      <c r="HF166" s="56"/>
      <c r="HG166" s="56"/>
      <c r="HH166" s="56"/>
      <c r="HI166" s="56"/>
      <c r="HJ166" s="56"/>
      <c r="HK166" s="56"/>
      <c r="HL166" s="56"/>
      <c r="HM166" s="56"/>
      <c r="HN166" s="56"/>
      <c r="HO166" s="56"/>
      <c r="HP166" s="56"/>
      <c r="HQ166" s="56"/>
      <c r="HR166" s="56"/>
      <c r="HS166" s="56"/>
      <c r="HT166" s="56"/>
      <c r="HU166" s="56"/>
      <c r="HV166" s="56"/>
      <c r="HW166" s="56"/>
      <c r="HX166" s="56"/>
      <c r="HY166" s="56"/>
    </row>
    <row r="167" spans="1:233" ht="1.5" customHeight="1">
      <c r="A167" s="56"/>
      <c r="B167" s="56"/>
      <c r="C167" s="56"/>
      <c r="D167" s="56"/>
      <c r="E167" s="56"/>
      <c r="F167" s="56"/>
      <c r="G167" s="56"/>
      <c r="H167" s="56"/>
      <c r="I167" s="56"/>
      <c r="J167" s="56"/>
      <c r="K167" s="56"/>
      <c r="L167" s="56"/>
      <c r="M167" s="56"/>
      <c r="N167" s="56"/>
      <c r="O167" s="56"/>
      <c r="P167" s="56"/>
      <c r="Q167" s="56"/>
      <c r="R167" s="56"/>
      <c r="S167" s="56"/>
      <c r="T167" s="56"/>
      <c r="U167" s="56"/>
      <c r="V167" s="56"/>
      <c r="W167" s="56">
        <f>GJ</f>
        <v>12000</v>
      </c>
      <c r="X167" s="56">
        <f t="shared" si="430"/>
        <v>12000</v>
      </c>
      <c r="Y167" s="56">
        <f t="shared" si="430"/>
        <v>12000</v>
      </c>
      <c r="Z167" s="56">
        <f t="shared" si="430"/>
        <v>12000</v>
      </c>
      <c r="AA167" s="56">
        <f t="shared" si="430"/>
        <v>12000</v>
      </c>
      <c r="AB167" s="56">
        <f t="shared" si="430"/>
        <v>12000</v>
      </c>
      <c r="AC167" s="56">
        <f t="shared" si="430"/>
        <v>12000</v>
      </c>
      <c r="AD167" s="56">
        <f t="shared" si="430"/>
        <v>12000</v>
      </c>
      <c r="AE167" s="56">
        <f t="shared" si="435"/>
        <v>12000</v>
      </c>
      <c r="AF167" s="56">
        <f t="shared" si="435"/>
        <v>12000</v>
      </c>
      <c r="AG167" s="56">
        <f t="shared" si="431"/>
        <v>12000</v>
      </c>
      <c r="AH167" s="56">
        <f t="shared" si="431"/>
        <v>12000</v>
      </c>
      <c r="AI167" s="56">
        <f t="shared" si="422"/>
        <v>12000</v>
      </c>
      <c r="AJ167" s="56">
        <f t="shared" si="436"/>
        <v>12000</v>
      </c>
      <c r="AK167" s="56">
        <f t="shared" si="436"/>
        <v>12000</v>
      </c>
      <c r="AL167" s="56">
        <f t="shared" si="432"/>
        <v>12000</v>
      </c>
      <c r="AM167" s="56">
        <f t="shared" si="432"/>
        <v>12000</v>
      </c>
      <c r="AN167" s="56">
        <f t="shared" si="458"/>
        <v>12000</v>
      </c>
      <c r="AO167" s="56">
        <f t="shared" si="458"/>
        <v>12000</v>
      </c>
      <c r="AP167" s="56">
        <f t="shared" si="458"/>
        <v>12000</v>
      </c>
      <c r="AQ167" s="56">
        <f t="shared" si="458"/>
        <v>12000</v>
      </c>
      <c r="AR167" s="56">
        <f t="shared" si="458"/>
        <v>12000</v>
      </c>
      <c r="AS167" s="56">
        <f t="shared" si="458"/>
        <v>12000</v>
      </c>
      <c r="AT167" s="56">
        <f t="shared" si="400"/>
        <v>12000</v>
      </c>
      <c r="AU167" s="56">
        <f t="shared" si="400"/>
        <v>12000</v>
      </c>
      <c r="AV167" s="56">
        <f t="shared" si="400"/>
        <v>12000</v>
      </c>
      <c r="AW167" s="56">
        <f t="shared" si="413"/>
        <v>12000</v>
      </c>
      <c r="AX167" s="56">
        <f t="shared" si="423"/>
        <v>12000</v>
      </c>
      <c r="AY167" s="56">
        <f t="shared" si="424"/>
        <v>12000</v>
      </c>
      <c r="AZ167" s="56">
        <f t="shared" si="424"/>
        <v>12000</v>
      </c>
      <c r="BA167" s="56">
        <f t="shared" si="439"/>
        <v>12000</v>
      </c>
      <c r="BB167" s="56">
        <f t="shared" si="450"/>
        <v>12000</v>
      </c>
      <c r="BC167" s="56">
        <f t="shared" si="465"/>
        <v>12000</v>
      </c>
      <c r="BD167" s="56">
        <f t="shared" si="469"/>
        <v>12000</v>
      </c>
      <c r="BE167" s="56">
        <f t="shared" si="479"/>
        <v>12000</v>
      </c>
      <c r="BF167" s="56"/>
      <c r="BG167" s="56">
        <f t="shared" si="414"/>
        <v>29000</v>
      </c>
      <c r="BH167" s="56">
        <f t="shared" si="414"/>
        <v>29000</v>
      </c>
      <c r="BI167" s="56">
        <f t="shared" ref="BH167:BJ168" si="487">RJ</f>
        <v>29000</v>
      </c>
      <c r="BJ167" s="56">
        <f t="shared" si="487"/>
        <v>29000</v>
      </c>
      <c r="BK167" s="56">
        <f t="shared" ref="BK167:BK169" si="488">MP</f>
        <v>20000</v>
      </c>
      <c r="BL167" s="56">
        <f>MP</f>
        <v>20000</v>
      </c>
      <c r="BM167" s="56">
        <f t="shared" si="471"/>
        <v>20000</v>
      </c>
      <c r="BN167" s="56">
        <f t="shared" si="383"/>
        <v>20000</v>
      </c>
      <c r="BO167" s="56">
        <f t="shared" si="383"/>
        <v>20000</v>
      </c>
      <c r="BP167" s="56">
        <f t="shared" si="390"/>
        <v>20000</v>
      </c>
      <c r="BQ167" s="56">
        <f t="shared" si="466"/>
        <v>20000</v>
      </c>
      <c r="BR167" s="56">
        <f t="shared" si="466"/>
        <v>20000</v>
      </c>
      <c r="BS167" s="56">
        <f t="shared" si="455"/>
        <v>20000</v>
      </c>
      <c r="BT167" s="56">
        <f t="shared" si="459"/>
        <v>20000</v>
      </c>
      <c r="BU167" s="56">
        <f t="shared" si="451"/>
        <v>20000</v>
      </c>
      <c r="BV167" s="56">
        <f t="shared" si="441"/>
        <v>20000</v>
      </c>
      <c r="BW167" s="56">
        <f t="shared" si="441"/>
        <v>20000</v>
      </c>
      <c r="BX167" s="56">
        <f t="shared" si="441"/>
        <v>20000</v>
      </c>
      <c r="BY167" s="56">
        <f t="shared" si="441"/>
        <v>20000</v>
      </c>
      <c r="BZ167" s="56">
        <f t="shared" si="441"/>
        <v>20000</v>
      </c>
      <c r="CA167" s="56">
        <f t="shared" si="433"/>
        <v>20000</v>
      </c>
      <c r="CB167" s="56">
        <f t="shared" si="426"/>
        <v>20000</v>
      </c>
      <c r="CC167" s="56">
        <f t="shared" si="402"/>
        <v>20000</v>
      </c>
      <c r="CD167" s="56">
        <f t="shared" si="480"/>
        <v>20000</v>
      </c>
      <c r="CE167" s="56">
        <f t="shared" si="472"/>
        <v>20000</v>
      </c>
      <c r="CF167" s="56">
        <f t="shared" si="393"/>
        <v>20000</v>
      </c>
      <c r="CG167" s="56">
        <f t="shared" si="393"/>
        <v>20000</v>
      </c>
      <c r="CH167" s="56">
        <f t="shared" si="467"/>
        <v>20000</v>
      </c>
      <c r="CI167" s="56">
        <f t="shared" si="460"/>
        <v>20000</v>
      </c>
      <c r="CJ167" s="56">
        <f t="shared" si="434"/>
        <v>20000</v>
      </c>
      <c r="CK167" s="56">
        <f t="shared" si="442"/>
        <v>20000</v>
      </c>
      <c r="CL167" s="56">
        <f t="shared" si="442"/>
        <v>20000</v>
      </c>
      <c r="CM167" s="56">
        <f t="shared" si="442"/>
        <v>20000</v>
      </c>
      <c r="CN167" s="56">
        <f t="shared" si="442"/>
        <v>20000</v>
      </c>
      <c r="CO167" s="56">
        <f t="shared" si="447"/>
        <v>20000</v>
      </c>
      <c r="CP167" s="56">
        <f t="shared" si="447"/>
        <v>20000</v>
      </c>
      <c r="CQ167" s="56">
        <f t="shared" si="447"/>
        <v>20000</v>
      </c>
      <c r="CR167" s="56">
        <f t="shared" si="447"/>
        <v>20000</v>
      </c>
      <c r="CS167" s="56">
        <f t="shared" si="447"/>
        <v>20000</v>
      </c>
      <c r="CT167" s="56">
        <f t="shared" si="447"/>
        <v>20000</v>
      </c>
      <c r="CU167" s="56">
        <f t="shared" si="362"/>
        <v>20000</v>
      </c>
      <c r="CV167" s="56">
        <f t="shared" si="481"/>
        <v>20000</v>
      </c>
      <c r="CW167" s="56">
        <f t="shared" si="481"/>
        <v>20000</v>
      </c>
      <c r="CX167" s="56">
        <f t="shared" si="375"/>
        <v>20000</v>
      </c>
      <c r="CY167" s="56">
        <f t="shared" si="365"/>
        <v>20000</v>
      </c>
      <c r="CZ167" s="56">
        <f t="shared" si="365"/>
        <v>20000</v>
      </c>
      <c r="DA167" s="56">
        <f t="shared" si="365"/>
        <v>20000</v>
      </c>
      <c r="DB167" s="56">
        <f t="shared" si="376"/>
        <v>20000</v>
      </c>
      <c r="DC167" s="56">
        <f t="shared" si="376"/>
        <v>20000</v>
      </c>
      <c r="DD167" s="56">
        <f t="shared" si="370"/>
        <v>20000</v>
      </c>
      <c r="DE167" s="56">
        <f t="shared" si="366"/>
        <v>20000</v>
      </c>
      <c r="DF167" s="56">
        <f t="shared" si="366"/>
        <v>20000</v>
      </c>
      <c r="DG167" s="56">
        <f t="shared" si="482"/>
        <v>20000</v>
      </c>
      <c r="DH167" s="56">
        <f t="shared" si="482"/>
        <v>20000</v>
      </c>
      <c r="DI167" s="56">
        <f>MP</f>
        <v>20000</v>
      </c>
      <c r="DJ167" s="56">
        <f t="shared" si="483"/>
        <v>7000</v>
      </c>
      <c r="DK167" s="56">
        <f t="shared" si="483"/>
        <v>7000</v>
      </c>
      <c r="DL167" s="56">
        <f t="shared" si="483"/>
        <v>7000</v>
      </c>
      <c r="DM167" s="56">
        <f t="shared" si="483"/>
        <v>7000</v>
      </c>
      <c r="DN167" s="56">
        <f t="shared" si="483"/>
        <v>7000</v>
      </c>
      <c r="DO167" s="56">
        <f t="shared" si="483"/>
        <v>7000</v>
      </c>
      <c r="DP167" s="56">
        <f t="shared" si="483"/>
        <v>7000</v>
      </c>
      <c r="DQ167" s="56">
        <f t="shared" si="483"/>
        <v>7000</v>
      </c>
      <c r="DR167" s="56">
        <f t="shared" si="448"/>
        <v>7000</v>
      </c>
      <c r="DS167" s="56">
        <f t="shared" si="452"/>
        <v>7000</v>
      </c>
      <c r="DT167" s="56">
        <f t="shared" si="462"/>
        <v>7000</v>
      </c>
      <c r="DU167" s="56">
        <f t="shared" si="470"/>
        <v>7000</v>
      </c>
      <c r="DV167" s="56">
        <f t="shared" si="474"/>
        <v>7000</v>
      </c>
      <c r="DW167" s="56">
        <f t="shared" si="415"/>
        <v>16000</v>
      </c>
      <c r="DX167" s="56">
        <f t="shared" si="415"/>
        <v>16000</v>
      </c>
      <c r="DY167" s="56">
        <f t="shared" si="475"/>
        <v>16000</v>
      </c>
      <c r="DZ167" s="56">
        <f t="shared" si="475"/>
        <v>16000</v>
      </c>
      <c r="EA167" s="56">
        <f t="shared" si="475"/>
        <v>16000</v>
      </c>
      <c r="EB167" s="56">
        <f t="shared" si="475"/>
        <v>16000</v>
      </c>
      <c r="EC167" s="56">
        <f t="shared" si="475"/>
        <v>16000</v>
      </c>
      <c r="ED167" s="56">
        <f t="shared" si="475"/>
        <v>16000</v>
      </c>
      <c r="EE167" s="56">
        <f t="shared" si="416"/>
        <v>16000</v>
      </c>
      <c r="EF167" s="56">
        <f t="shared" si="406"/>
        <v>16000</v>
      </c>
      <c r="EG167" s="56">
        <f t="shared" si="406"/>
        <v>16000</v>
      </c>
      <c r="EH167" s="56">
        <f t="shared" si="476"/>
        <v>16000</v>
      </c>
      <c r="EI167" s="56">
        <f t="shared" si="476"/>
        <v>16000</v>
      </c>
      <c r="EJ167" s="56">
        <f t="shared" si="477"/>
        <v>36000</v>
      </c>
      <c r="EK167" s="56">
        <f t="shared" si="477"/>
        <v>36000</v>
      </c>
      <c r="EL167" s="56">
        <f t="shared" si="477"/>
        <v>36000</v>
      </c>
      <c r="EM167" s="56">
        <f t="shared" si="468"/>
        <v>36000</v>
      </c>
      <c r="EN167" s="56">
        <f t="shared" si="463"/>
        <v>36000</v>
      </c>
      <c r="EO167" s="56">
        <f t="shared" si="457"/>
        <v>36000</v>
      </c>
      <c r="EP167" s="56">
        <f t="shared" si="453"/>
        <v>36000</v>
      </c>
      <c r="EQ167" s="56">
        <f t="shared" si="453"/>
        <v>36000</v>
      </c>
      <c r="ER167" s="56">
        <f t="shared" si="449"/>
        <v>36000</v>
      </c>
      <c r="ES167" s="56">
        <f t="shared" si="444"/>
        <v>36000</v>
      </c>
      <c r="ET167" s="56">
        <f t="shared" si="438"/>
        <v>36000</v>
      </c>
      <c r="EU167" s="56">
        <f t="shared" si="428"/>
        <v>36000</v>
      </c>
      <c r="EV167" s="56">
        <f t="shared" si="409"/>
        <v>36000</v>
      </c>
      <c r="EW167" s="56">
        <f t="shared" si="484"/>
        <v>36000</v>
      </c>
      <c r="EX167" s="56">
        <f t="shared" si="398"/>
        <v>36000</v>
      </c>
      <c r="EY167" s="56">
        <f t="shared" si="410"/>
        <v>36000</v>
      </c>
      <c r="EZ167" s="56">
        <f t="shared" si="445"/>
        <v>36000</v>
      </c>
      <c r="FA167" s="56">
        <f t="shared" si="445"/>
        <v>36000</v>
      </c>
      <c r="FB167" s="56">
        <f t="shared" si="464"/>
        <v>36000</v>
      </c>
      <c r="FC167" s="56">
        <f t="shared" si="478"/>
        <v>36000</v>
      </c>
      <c r="FD167" s="56">
        <f t="shared" si="485"/>
        <v>36000</v>
      </c>
      <c r="FE167" s="56"/>
      <c r="FF167" s="56"/>
      <c r="FG167" s="56"/>
      <c r="FH167" s="56"/>
      <c r="FI167" s="56"/>
      <c r="FJ167" s="56"/>
      <c r="FK167" s="56"/>
      <c r="FL167" s="56"/>
      <c r="FM167" s="56"/>
      <c r="FN167" s="56"/>
      <c r="FO167" s="56"/>
      <c r="FP167" s="56"/>
      <c r="FQ167" s="56"/>
      <c r="FR167" s="56"/>
      <c r="FS167" s="56"/>
      <c r="FT167" s="56"/>
      <c r="FU167" s="56"/>
      <c r="FV167" s="56"/>
      <c r="FW167" s="56"/>
      <c r="FX167" s="56"/>
      <c r="FY167" s="56"/>
      <c r="FZ167" s="56"/>
      <c r="GA167" s="56"/>
      <c r="GB167" s="56">
        <f t="shared" si="381"/>
        <v>24000</v>
      </c>
      <c r="GC167" s="56">
        <f t="shared" si="380"/>
        <v>24000</v>
      </c>
      <c r="GD167" s="56">
        <f t="shared" si="380"/>
        <v>24000</v>
      </c>
      <c r="GE167" s="56">
        <f t="shared" si="420"/>
        <v>24000</v>
      </c>
      <c r="GF167" s="56">
        <f t="shared" si="381"/>
        <v>24000</v>
      </c>
      <c r="GG167" s="56"/>
      <c r="GH167" s="56"/>
      <c r="GI167" s="56"/>
      <c r="GJ167" s="56"/>
      <c r="GK167" s="56"/>
      <c r="GL167" s="56"/>
      <c r="GM167" s="56"/>
      <c r="GN167" s="56"/>
      <c r="GO167" s="56"/>
      <c r="GP167" s="56"/>
      <c r="GQ167" s="56"/>
      <c r="GR167" s="56"/>
      <c r="GS167" s="56"/>
      <c r="GT167" s="56"/>
      <c r="GU167" s="56"/>
      <c r="GV167" s="56"/>
      <c r="GW167" s="56"/>
      <c r="GX167" s="56"/>
      <c r="GY167" s="56"/>
      <c r="GZ167" s="56"/>
      <c r="HA167" s="56"/>
      <c r="HB167" s="56"/>
      <c r="HC167" s="56"/>
      <c r="HD167" s="56"/>
      <c r="HE167" s="56"/>
      <c r="HF167" s="56"/>
      <c r="HG167" s="56"/>
      <c r="HH167" s="56"/>
      <c r="HI167" s="56"/>
      <c r="HJ167" s="56"/>
      <c r="HK167" s="56"/>
      <c r="HL167" s="56"/>
      <c r="HM167" s="56"/>
      <c r="HN167" s="56"/>
      <c r="HO167" s="56"/>
      <c r="HP167" s="56"/>
      <c r="HQ167" s="56"/>
      <c r="HR167" s="56"/>
      <c r="HS167" s="56"/>
      <c r="HT167" s="56"/>
      <c r="HU167" s="56"/>
      <c r="HV167" s="56"/>
      <c r="HW167" s="56"/>
      <c r="HX167" s="56"/>
      <c r="HY167" s="56"/>
    </row>
    <row r="168" spans="1:233" ht="1.5" customHeight="1">
      <c r="A168" s="56"/>
      <c r="B168" s="56"/>
      <c r="C168" s="56"/>
      <c r="D168" s="56"/>
      <c r="E168" s="56"/>
      <c r="F168" s="56"/>
      <c r="G168" s="56"/>
      <c r="H168" s="56"/>
      <c r="I168" s="56"/>
      <c r="J168" s="56"/>
      <c r="K168" s="56"/>
      <c r="L168" s="56"/>
      <c r="M168" s="56"/>
      <c r="N168" s="56"/>
      <c r="O168" s="56"/>
      <c r="P168" s="56"/>
      <c r="Q168" s="56"/>
      <c r="R168" s="56"/>
      <c r="S168" s="56"/>
      <c r="T168" s="56"/>
      <c r="U168" s="56"/>
      <c r="V168" s="56"/>
      <c r="W168" s="56"/>
      <c r="X168" s="56"/>
      <c r="Y168" s="56">
        <f t="shared" ref="Y168:AD169" si="489">GJ</f>
        <v>12000</v>
      </c>
      <c r="Z168" s="56">
        <f t="shared" si="489"/>
        <v>12000</v>
      </c>
      <c r="AA168" s="56">
        <f t="shared" si="489"/>
        <v>12000</v>
      </c>
      <c r="AB168" s="56">
        <f t="shared" si="489"/>
        <v>12000</v>
      </c>
      <c r="AC168" s="56">
        <f t="shared" si="489"/>
        <v>12000</v>
      </c>
      <c r="AD168" s="56">
        <f t="shared" si="489"/>
        <v>12000</v>
      </c>
      <c r="AE168" s="56">
        <f t="shared" si="435"/>
        <v>12000</v>
      </c>
      <c r="AF168" s="56">
        <f t="shared" si="435"/>
        <v>12000</v>
      </c>
      <c r="AG168" s="56">
        <f t="shared" si="431"/>
        <v>12000</v>
      </c>
      <c r="AH168" s="56">
        <f t="shared" si="431"/>
        <v>12000</v>
      </c>
      <c r="AI168" s="56">
        <f t="shared" si="422"/>
        <v>12000</v>
      </c>
      <c r="AJ168" s="56">
        <f t="shared" si="436"/>
        <v>12000</v>
      </c>
      <c r="AK168" s="56">
        <f t="shared" si="436"/>
        <v>12000</v>
      </c>
      <c r="AL168" s="56">
        <f t="shared" si="432"/>
        <v>12000</v>
      </c>
      <c r="AM168" s="56">
        <f t="shared" si="432"/>
        <v>12000</v>
      </c>
      <c r="AN168" s="56">
        <f t="shared" si="458"/>
        <v>12000</v>
      </c>
      <c r="AO168" s="56">
        <f t="shared" si="458"/>
        <v>12000</v>
      </c>
      <c r="AP168" s="56">
        <f t="shared" si="458"/>
        <v>12000</v>
      </c>
      <c r="AQ168" s="56">
        <f t="shared" si="458"/>
        <v>12000</v>
      </c>
      <c r="AR168" s="56">
        <f t="shared" si="458"/>
        <v>12000</v>
      </c>
      <c r="AS168" s="56">
        <f t="shared" si="458"/>
        <v>12000</v>
      </c>
      <c r="AT168" s="56">
        <f t="shared" si="400"/>
        <v>12000</v>
      </c>
      <c r="AU168" s="56">
        <f t="shared" si="400"/>
        <v>12000</v>
      </c>
      <c r="AV168" s="56">
        <f t="shared" si="400"/>
        <v>12000</v>
      </c>
      <c r="AW168" s="56">
        <f t="shared" si="413"/>
        <v>12000</v>
      </c>
      <c r="AX168" s="56">
        <f t="shared" si="423"/>
        <v>12000</v>
      </c>
      <c r="AY168" s="56">
        <f t="shared" si="424"/>
        <v>12000</v>
      </c>
      <c r="AZ168" s="56">
        <f t="shared" si="424"/>
        <v>12000</v>
      </c>
      <c r="BA168" s="56">
        <f t="shared" si="439"/>
        <v>12000</v>
      </c>
      <c r="BB168" s="56">
        <f t="shared" si="450"/>
        <v>12000</v>
      </c>
      <c r="BC168" s="56">
        <f t="shared" si="465"/>
        <v>12000</v>
      </c>
      <c r="BD168" s="56">
        <f t="shared" si="469"/>
        <v>12000</v>
      </c>
      <c r="BE168" s="56">
        <f t="shared" si="479"/>
        <v>12000</v>
      </c>
      <c r="BF168" s="56">
        <f t="shared" ref="BF168:BG175" si="490">GJ</f>
        <v>12000</v>
      </c>
      <c r="BG168" s="56">
        <f t="shared" si="490"/>
        <v>12000</v>
      </c>
      <c r="BH168" s="56">
        <f t="shared" si="487"/>
        <v>29000</v>
      </c>
      <c r="BI168" s="56">
        <f t="shared" si="487"/>
        <v>29000</v>
      </c>
      <c r="BJ168" s="56">
        <f t="shared" si="487"/>
        <v>29000</v>
      </c>
      <c r="BK168" s="56">
        <f t="shared" si="488"/>
        <v>20000</v>
      </c>
      <c r="BL168" s="56">
        <f t="shared" ref="BL168:BL186" si="491">MP</f>
        <v>20000</v>
      </c>
      <c r="BM168" s="56">
        <f t="shared" si="471"/>
        <v>20000</v>
      </c>
      <c r="BN168" s="56">
        <f t="shared" si="383"/>
        <v>20000</v>
      </c>
      <c r="BO168" s="56">
        <f t="shared" si="383"/>
        <v>20000</v>
      </c>
      <c r="BP168" s="56">
        <f t="shared" si="390"/>
        <v>20000</v>
      </c>
      <c r="BQ168" s="56">
        <f t="shared" si="466"/>
        <v>20000</v>
      </c>
      <c r="BR168" s="56">
        <f t="shared" si="466"/>
        <v>20000</v>
      </c>
      <c r="BS168" s="56">
        <f t="shared" si="455"/>
        <v>20000</v>
      </c>
      <c r="BT168" s="56">
        <f t="shared" si="459"/>
        <v>20000</v>
      </c>
      <c r="BU168" s="56">
        <f t="shared" si="451"/>
        <v>20000</v>
      </c>
      <c r="BV168" s="56">
        <f t="shared" ref="BV168:BZ177" si="492">MP</f>
        <v>20000</v>
      </c>
      <c r="BW168" s="56">
        <f t="shared" si="492"/>
        <v>20000</v>
      </c>
      <c r="BX168" s="56">
        <f t="shared" si="492"/>
        <v>20000</v>
      </c>
      <c r="BY168" s="56">
        <f t="shared" si="492"/>
        <v>20000</v>
      </c>
      <c r="BZ168" s="56">
        <f t="shared" si="492"/>
        <v>20000</v>
      </c>
      <c r="CA168" s="56">
        <f t="shared" si="433"/>
        <v>20000</v>
      </c>
      <c r="CB168" s="56">
        <f t="shared" si="426"/>
        <v>20000</v>
      </c>
      <c r="CC168" s="56">
        <f t="shared" si="402"/>
        <v>20000</v>
      </c>
      <c r="CD168" s="56">
        <f t="shared" si="480"/>
        <v>20000</v>
      </c>
      <c r="CE168" s="56">
        <f t="shared" si="472"/>
        <v>20000</v>
      </c>
      <c r="CF168" s="56">
        <f t="shared" si="393"/>
        <v>20000</v>
      </c>
      <c r="CG168" s="56">
        <f t="shared" si="393"/>
        <v>20000</v>
      </c>
      <c r="CH168" s="56">
        <f t="shared" si="467"/>
        <v>20000</v>
      </c>
      <c r="CI168" s="56">
        <f t="shared" si="460"/>
        <v>20000</v>
      </c>
      <c r="CJ168" s="56">
        <f t="shared" si="434"/>
        <v>20000</v>
      </c>
      <c r="CK168" s="56">
        <f t="shared" si="442"/>
        <v>20000</v>
      </c>
      <c r="CL168" s="56">
        <f t="shared" si="442"/>
        <v>20000</v>
      </c>
      <c r="CM168" s="56">
        <f t="shared" si="442"/>
        <v>20000</v>
      </c>
      <c r="CN168" s="56">
        <f t="shared" si="442"/>
        <v>20000</v>
      </c>
      <c r="CO168" s="56">
        <f t="shared" si="447"/>
        <v>20000</v>
      </c>
      <c r="CP168" s="56">
        <f t="shared" si="447"/>
        <v>20000</v>
      </c>
      <c r="CQ168" s="56">
        <f t="shared" si="447"/>
        <v>20000</v>
      </c>
      <c r="CR168" s="56">
        <f t="shared" si="447"/>
        <v>20000</v>
      </c>
      <c r="CS168" s="56">
        <f t="shared" si="447"/>
        <v>20000</v>
      </c>
      <c r="CT168" s="56">
        <f t="shared" si="447"/>
        <v>20000</v>
      </c>
      <c r="CU168" s="56">
        <f t="shared" si="362"/>
        <v>20000</v>
      </c>
      <c r="CV168" s="56">
        <f t="shared" si="481"/>
        <v>20000</v>
      </c>
      <c r="CW168" s="56">
        <f t="shared" si="481"/>
        <v>20000</v>
      </c>
      <c r="CX168" s="56">
        <f t="shared" si="375"/>
        <v>20000</v>
      </c>
      <c r="CY168" s="56">
        <f t="shared" si="365"/>
        <v>20000</v>
      </c>
      <c r="CZ168" s="56">
        <f t="shared" si="365"/>
        <v>20000</v>
      </c>
      <c r="DA168" s="56">
        <f t="shared" si="365"/>
        <v>20000</v>
      </c>
      <c r="DB168" s="56">
        <f t="shared" si="376"/>
        <v>20000</v>
      </c>
      <c r="DC168" s="56">
        <f t="shared" si="376"/>
        <v>20000</v>
      </c>
      <c r="DD168" s="56">
        <f t="shared" si="370"/>
        <v>20000</v>
      </c>
      <c r="DE168" s="56">
        <f t="shared" si="366"/>
        <v>20000</v>
      </c>
      <c r="DF168" s="56">
        <f t="shared" si="366"/>
        <v>20000</v>
      </c>
      <c r="DG168" s="56">
        <f t="shared" si="482"/>
        <v>20000</v>
      </c>
      <c r="DH168" s="56">
        <f t="shared" si="482"/>
        <v>20000</v>
      </c>
      <c r="DI168" s="56">
        <f>MP</f>
        <v>20000</v>
      </c>
      <c r="DJ168" s="56">
        <f t="shared" si="483"/>
        <v>7000</v>
      </c>
      <c r="DK168" s="56">
        <f t="shared" ref="DK168:DQ177" si="493">CT</f>
        <v>7000</v>
      </c>
      <c r="DL168" s="56">
        <f t="shared" si="493"/>
        <v>7000</v>
      </c>
      <c r="DM168" s="56">
        <f t="shared" si="493"/>
        <v>7000</v>
      </c>
      <c r="DN168" s="56">
        <f t="shared" si="493"/>
        <v>7000</v>
      </c>
      <c r="DO168" s="56">
        <f t="shared" si="493"/>
        <v>7000</v>
      </c>
      <c r="DP168" s="56">
        <f t="shared" si="493"/>
        <v>7000</v>
      </c>
      <c r="DQ168" s="56">
        <f t="shared" si="493"/>
        <v>7000</v>
      </c>
      <c r="DR168" s="56">
        <f t="shared" si="448"/>
        <v>7000</v>
      </c>
      <c r="DS168" s="56">
        <f t="shared" si="452"/>
        <v>7000</v>
      </c>
      <c r="DT168" s="56">
        <f t="shared" si="462"/>
        <v>7000</v>
      </c>
      <c r="DU168" s="56">
        <f t="shared" si="470"/>
        <v>7000</v>
      </c>
      <c r="DV168" s="56">
        <f t="shared" si="474"/>
        <v>7000</v>
      </c>
      <c r="DW168" s="56">
        <f t="shared" si="415"/>
        <v>16000</v>
      </c>
      <c r="DX168" s="56">
        <f t="shared" si="415"/>
        <v>16000</v>
      </c>
      <c r="DY168" s="56">
        <f t="shared" si="475"/>
        <v>16000</v>
      </c>
      <c r="DZ168" s="56">
        <f t="shared" si="475"/>
        <v>16000</v>
      </c>
      <c r="EA168" s="56">
        <f t="shared" si="475"/>
        <v>16000</v>
      </c>
      <c r="EB168" s="56">
        <f t="shared" si="475"/>
        <v>16000</v>
      </c>
      <c r="EC168" s="56">
        <f t="shared" si="475"/>
        <v>16000</v>
      </c>
      <c r="ED168" s="56">
        <f t="shared" si="475"/>
        <v>16000</v>
      </c>
      <c r="EE168" s="56">
        <f t="shared" si="416"/>
        <v>16000</v>
      </c>
      <c r="EF168" s="56">
        <f t="shared" si="406"/>
        <v>16000</v>
      </c>
      <c r="EG168" s="56">
        <f t="shared" si="406"/>
        <v>16000</v>
      </c>
      <c r="EH168" s="56">
        <f t="shared" si="476"/>
        <v>16000</v>
      </c>
      <c r="EI168" s="56">
        <f t="shared" si="476"/>
        <v>16000</v>
      </c>
      <c r="EJ168" s="56">
        <f t="shared" si="477"/>
        <v>36000</v>
      </c>
      <c r="EK168" s="56">
        <f t="shared" si="477"/>
        <v>36000</v>
      </c>
      <c r="EL168" s="56">
        <f t="shared" si="477"/>
        <v>36000</v>
      </c>
      <c r="EM168" s="56">
        <f t="shared" si="468"/>
        <v>36000</v>
      </c>
      <c r="EN168" s="56">
        <f t="shared" si="463"/>
        <v>36000</v>
      </c>
      <c r="EO168" s="56">
        <f t="shared" si="457"/>
        <v>36000</v>
      </c>
      <c r="EP168" s="56">
        <f t="shared" si="453"/>
        <v>36000</v>
      </c>
      <c r="EQ168" s="56">
        <f t="shared" si="453"/>
        <v>36000</v>
      </c>
      <c r="ER168" s="56">
        <f t="shared" si="449"/>
        <v>36000</v>
      </c>
      <c r="ES168" s="56">
        <f t="shared" si="444"/>
        <v>36000</v>
      </c>
      <c r="ET168" s="56">
        <f t="shared" si="438"/>
        <v>36000</v>
      </c>
      <c r="EU168" s="56">
        <f t="shared" si="428"/>
        <v>36000</v>
      </c>
      <c r="EV168" s="56">
        <f t="shared" si="409"/>
        <v>36000</v>
      </c>
      <c r="EW168" s="56">
        <f t="shared" si="484"/>
        <v>36000</v>
      </c>
      <c r="EX168" s="56">
        <f t="shared" si="398"/>
        <v>36000</v>
      </c>
      <c r="EY168" s="56">
        <f t="shared" si="410"/>
        <v>36000</v>
      </c>
      <c r="EZ168" s="56">
        <f t="shared" si="445"/>
        <v>36000</v>
      </c>
      <c r="FA168" s="56">
        <f t="shared" si="445"/>
        <v>36000</v>
      </c>
      <c r="FB168" s="56">
        <f t="shared" si="464"/>
        <v>36000</v>
      </c>
      <c r="FC168" s="56">
        <f t="shared" si="478"/>
        <v>36000</v>
      </c>
      <c r="FD168" s="56">
        <f t="shared" si="485"/>
        <v>36000</v>
      </c>
      <c r="FE168" s="56"/>
      <c r="FF168" s="56"/>
      <c r="FG168" s="56"/>
      <c r="FH168" s="56"/>
      <c r="FI168" s="56"/>
      <c r="FJ168" s="56"/>
      <c r="FK168" s="56"/>
      <c r="FL168" s="56"/>
      <c r="FM168" s="56"/>
      <c r="FN168" s="56"/>
      <c r="FO168" s="56"/>
      <c r="FP168" s="56"/>
      <c r="FQ168" s="56"/>
      <c r="FR168" s="56"/>
      <c r="FS168" s="56"/>
      <c r="FT168" s="56"/>
      <c r="FU168" s="56"/>
      <c r="FV168" s="56"/>
      <c r="FW168" s="56"/>
      <c r="FX168" s="56"/>
      <c r="FY168" s="56"/>
      <c r="FZ168" s="56"/>
      <c r="GA168" s="56"/>
      <c r="GB168" s="56">
        <f t="shared" si="381"/>
        <v>24000</v>
      </c>
      <c r="GC168" s="56">
        <f t="shared" si="380"/>
        <v>24000</v>
      </c>
      <c r="GD168" s="56">
        <f t="shared" si="380"/>
        <v>24000</v>
      </c>
      <c r="GE168" s="56">
        <f t="shared" si="420"/>
        <v>24000</v>
      </c>
      <c r="GF168" s="56">
        <f t="shared" si="381"/>
        <v>24000</v>
      </c>
      <c r="GG168" s="56"/>
      <c r="GH168" s="56"/>
      <c r="GI168" s="56"/>
      <c r="GJ168" s="56"/>
      <c r="GK168" s="56"/>
      <c r="GL168" s="56"/>
      <c r="GM168" s="56"/>
      <c r="GN168" s="56"/>
      <c r="GO168" s="56"/>
      <c r="GP168" s="56"/>
      <c r="GQ168" s="56"/>
      <c r="GR168" s="56"/>
      <c r="GS168" s="56"/>
      <c r="GT168" s="56"/>
      <c r="GU168" s="56"/>
      <c r="GV168" s="56"/>
      <c r="GW168" s="56"/>
      <c r="GX168" s="56"/>
      <c r="GY168" s="56"/>
      <c r="GZ168" s="56"/>
      <c r="HA168" s="56"/>
      <c r="HB168" s="56"/>
      <c r="HC168" s="56"/>
      <c r="HD168" s="56"/>
      <c r="HE168" s="56"/>
      <c r="HF168" s="56"/>
      <c r="HG168" s="56"/>
      <c r="HH168" s="56"/>
      <c r="HI168" s="56"/>
      <c r="HJ168" s="56"/>
      <c r="HK168" s="56"/>
      <c r="HL168" s="56"/>
      <c r="HM168" s="56"/>
      <c r="HN168" s="56"/>
      <c r="HO168" s="56"/>
      <c r="HP168" s="56"/>
      <c r="HQ168" s="56"/>
      <c r="HR168" s="56"/>
      <c r="HS168" s="56"/>
      <c r="HT168" s="56"/>
      <c r="HU168" s="56"/>
      <c r="HV168" s="56"/>
      <c r="HW168" s="56"/>
      <c r="HX168" s="56"/>
      <c r="HY168" s="56"/>
    </row>
    <row r="169" spans="1:233" ht="1.5" customHeight="1">
      <c r="A169" s="56"/>
      <c r="B169" s="56"/>
      <c r="C169" s="56"/>
      <c r="D169" s="56"/>
      <c r="E169" s="56"/>
      <c r="F169" s="56"/>
      <c r="G169" s="56"/>
      <c r="H169" s="56"/>
      <c r="I169" s="56"/>
      <c r="J169" s="56"/>
      <c r="K169" s="56"/>
      <c r="L169" s="56"/>
      <c r="M169" s="56"/>
      <c r="N169" s="56"/>
      <c r="O169" s="56"/>
      <c r="P169" s="56"/>
      <c r="Q169" s="56"/>
      <c r="R169" s="56"/>
      <c r="S169" s="56"/>
      <c r="T169" s="56"/>
      <c r="U169" s="56"/>
      <c r="V169" s="56"/>
      <c r="W169" s="56"/>
      <c r="X169" s="56"/>
      <c r="Y169" s="56">
        <f t="shared" si="489"/>
        <v>12000</v>
      </c>
      <c r="Z169" s="56">
        <f t="shared" si="489"/>
        <v>12000</v>
      </c>
      <c r="AA169" s="56">
        <f t="shared" si="489"/>
        <v>12000</v>
      </c>
      <c r="AB169" s="56">
        <f t="shared" si="489"/>
        <v>12000</v>
      </c>
      <c r="AC169" s="56">
        <f t="shared" si="489"/>
        <v>12000</v>
      </c>
      <c r="AD169" s="56">
        <f t="shared" si="489"/>
        <v>12000</v>
      </c>
      <c r="AE169" s="56">
        <f t="shared" si="435"/>
        <v>12000</v>
      </c>
      <c r="AF169" s="56">
        <f t="shared" si="435"/>
        <v>12000</v>
      </c>
      <c r="AG169" s="56">
        <f>GJ</f>
        <v>12000</v>
      </c>
      <c r="AH169" s="56"/>
      <c r="AI169" s="56">
        <f t="shared" si="422"/>
        <v>12000</v>
      </c>
      <c r="AJ169" s="56">
        <f t="shared" si="436"/>
        <v>12000</v>
      </c>
      <c r="AK169" s="56">
        <f t="shared" si="436"/>
        <v>12000</v>
      </c>
      <c r="AL169" s="56">
        <f t="shared" si="432"/>
        <v>12000</v>
      </c>
      <c r="AM169" s="56">
        <f t="shared" si="432"/>
        <v>12000</v>
      </c>
      <c r="AN169" s="56">
        <f t="shared" si="458"/>
        <v>12000</v>
      </c>
      <c r="AO169" s="56">
        <f t="shared" si="458"/>
        <v>12000</v>
      </c>
      <c r="AP169" s="56">
        <f t="shared" si="458"/>
        <v>12000</v>
      </c>
      <c r="AQ169" s="56">
        <f t="shared" si="458"/>
        <v>12000</v>
      </c>
      <c r="AR169" s="56">
        <f t="shared" si="458"/>
        <v>12000</v>
      </c>
      <c r="AS169" s="56">
        <f t="shared" si="458"/>
        <v>12000</v>
      </c>
      <c r="AT169" s="56">
        <f t="shared" si="400"/>
        <v>12000</v>
      </c>
      <c r="AU169" s="56">
        <f t="shared" si="400"/>
        <v>12000</v>
      </c>
      <c r="AV169" s="56">
        <f t="shared" si="400"/>
        <v>12000</v>
      </c>
      <c r="AW169" s="56">
        <f t="shared" si="413"/>
        <v>12000</v>
      </c>
      <c r="AX169" s="56">
        <f t="shared" si="423"/>
        <v>12000</v>
      </c>
      <c r="AY169" s="56">
        <f t="shared" si="424"/>
        <v>12000</v>
      </c>
      <c r="AZ169" s="56">
        <f t="shared" si="424"/>
        <v>12000</v>
      </c>
      <c r="BA169" s="56">
        <f t="shared" si="439"/>
        <v>12000</v>
      </c>
      <c r="BB169" s="56">
        <f t="shared" si="450"/>
        <v>12000</v>
      </c>
      <c r="BC169" s="56">
        <f t="shared" si="465"/>
        <v>12000</v>
      </c>
      <c r="BD169" s="56">
        <f t="shared" si="469"/>
        <v>12000</v>
      </c>
      <c r="BE169" s="56">
        <f t="shared" si="479"/>
        <v>12000</v>
      </c>
      <c r="BF169" s="56">
        <f t="shared" si="490"/>
        <v>12000</v>
      </c>
      <c r="BG169" s="56">
        <f t="shared" si="490"/>
        <v>12000</v>
      </c>
      <c r="BH169" s="56">
        <f t="shared" si="479"/>
        <v>12000</v>
      </c>
      <c r="BI169" s="56">
        <f>RJ</f>
        <v>29000</v>
      </c>
      <c r="BJ169" s="56">
        <f>RJ</f>
        <v>29000</v>
      </c>
      <c r="BK169" s="56">
        <f t="shared" si="488"/>
        <v>20000</v>
      </c>
      <c r="BL169" s="56">
        <f t="shared" si="491"/>
        <v>20000</v>
      </c>
      <c r="BM169" s="56">
        <f t="shared" si="471"/>
        <v>20000</v>
      </c>
      <c r="BN169" s="56">
        <f t="shared" si="383"/>
        <v>20000</v>
      </c>
      <c r="BO169" s="56">
        <f t="shared" si="383"/>
        <v>20000</v>
      </c>
      <c r="BP169" s="56">
        <f t="shared" si="390"/>
        <v>20000</v>
      </c>
      <c r="BQ169" s="56">
        <f t="shared" si="466"/>
        <v>20000</v>
      </c>
      <c r="BR169" s="56">
        <f t="shared" si="466"/>
        <v>20000</v>
      </c>
      <c r="BS169" s="56">
        <f t="shared" si="455"/>
        <v>20000</v>
      </c>
      <c r="BT169" s="56">
        <f t="shared" si="459"/>
        <v>20000</v>
      </c>
      <c r="BU169" s="56">
        <f t="shared" si="451"/>
        <v>20000</v>
      </c>
      <c r="BV169" s="56">
        <f t="shared" si="492"/>
        <v>20000</v>
      </c>
      <c r="BW169" s="56">
        <f t="shared" si="492"/>
        <v>20000</v>
      </c>
      <c r="BX169" s="56">
        <f t="shared" si="492"/>
        <v>20000</v>
      </c>
      <c r="BY169" s="56">
        <f t="shared" si="492"/>
        <v>20000</v>
      </c>
      <c r="BZ169" s="56">
        <f t="shared" si="492"/>
        <v>20000</v>
      </c>
      <c r="CA169" s="56">
        <f t="shared" si="433"/>
        <v>20000</v>
      </c>
      <c r="CB169" s="56">
        <f t="shared" si="426"/>
        <v>20000</v>
      </c>
      <c r="CC169" s="56">
        <f t="shared" si="402"/>
        <v>20000</v>
      </c>
      <c r="CD169" s="56">
        <f t="shared" si="480"/>
        <v>20000</v>
      </c>
      <c r="CE169" s="56">
        <f t="shared" si="472"/>
        <v>20000</v>
      </c>
      <c r="CF169" s="56">
        <f t="shared" si="393"/>
        <v>20000</v>
      </c>
      <c r="CG169" s="56">
        <f t="shared" si="393"/>
        <v>20000</v>
      </c>
      <c r="CH169" s="56">
        <f t="shared" si="467"/>
        <v>20000</v>
      </c>
      <c r="CI169" s="56">
        <f t="shared" si="460"/>
        <v>20000</v>
      </c>
      <c r="CJ169" s="56">
        <f t="shared" si="434"/>
        <v>20000</v>
      </c>
      <c r="CK169" s="56">
        <f t="shared" si="442"/>
        <v>20000</v>
      </c>
      <c r="CL169" s="56">
        <f t="shared" si="442"/>
        <v>20000</v>
      </c>
      <c r="CM169" s="56">
        <f t="shared" si="442"/>
        <v>20000</v>
      </c>
      <c r="CN169" s="56">
        <f t="shared" si="442"/>
        <v>20000</v>
      </c>
      <c r="CO169" s="56">
        <f t="shared" ref="CO169:CT178" si="494">MP</f>
        <v>20000</v>
      </c>
      <c r="CP169" s="56">
        <f t="shared" si="494"/>
        <v>20000</v>
      </c>
      <c r="CQ169" s="56">
        <f t="shared" si="494"/>
        <v>20000</v>
      </c>
      <c r="CR169" s="56">
        <f t="shared" si="494"/>
        <v>20000</v>
      </c>
      <c r="CS169" s="56">
        <f t="shared" si="494"/>
        <v>20000</v>
      </c>
      <c r="CT169" s="56">
        <f t="shared" si="494"/>
        <v>20000</v>
      </c>
      <c r="CU169" s="56">
        <f t="shared" si="362"/>
        <v>20000</v>
      </c>
      <c r="CV169" s="56">
        <f t="shared" si="481"/>
        <v>20000</v>
      </c>
      <c r="CW169" s="56">
        <f t="shared" si="481"/>
        <v>20000</v>
      </c>
      <c r="CX169" s="56">
        <f t="shared" si="375"/>
        <v>20000</v>
      </c>
      <c r="CY169" s="56">
        <f t="shared" ref="CY169:DA183" si="495">MP</f>
        <v>20000</v>
      </c>
      <c r="CZ169" s="56">
        <f t="shared" si="495"/>
        <v>20000</v>
      </c>
      <c r="DA169" s="56">
        <f t="shared" si="495"/>
        <v>20000</v>
      </c>
      <c r="DB169" s="56">
        <f t="shared" si="376"/>
        <v>20000</v>
      </c>
      <c r="DC169" s="56">
        <f t="shared" si="376"/>
        <v>20000</v>
      </c>
      <c r="DD169" s="56">
        <f t="shared" si="370"/>
        <v>20000</v>
      </c>
      <c r="DE169" s="56">
        <f t="shared" si="366"/>
        <v>20000</v>
      </c>
      <c r="DF169" s="56">
        <f t="shared" si="366"/>
        <v>20000</v>
      </c>
      <c r="DG169" s="56">
        <f t="shared" si="482"/>
        <v>20000</v>
      </c>
      <c r="DH169" s="56">
        <f t="shared" si="482"/>
        <v>20000</v>
      </c>
      <c r="DI169" s="56">
        <f>MP</f>
        <v>20000</v>
      </c>
      <c r="DJ169" s="56">
        <f t="shared" si="483"/>
        <v>7000</v>
      </c>
      <c r="DK169" s="56">
        <f t="shared" si="493"/>
        <v>7000</v>
      </c>
      <c r="DL169" s="56">
        <f t="shared" si="493"/>
        <v>7000</v>
      </c>
      <c r="DM169" s="56">
        <f t="shared" si="493"/>
        <v>7000</v>
      </c>
      <c r="DN169" s="56">
        <f t="shared" si="493"/>
        <v>7000</v>
      </c>
      <c r="DO169" s="56">
        <f t="shared" si="493"/>
        <v>7000</v>
      </c>
      <c r="DP169" s="56">
        <f t="shared" si="493"/>
        <v>7000</v>
      </c>
      <c r="DQ169" s="56">
        <f t="shared" si="493"/>
        <v>7000</v>
      </c>
      <c r="DR169" s="56">
        <f t="shared" si="448"/>
        <v>7000</v>
      </c>
      <c r="DS169" s="56">
        <f t="shared" si="452"/>
        <v>7000</v>
      </c>
      <c r="DT169" s="56">
        <f t="shared" si="462"/>
        <v>7000</v>
      </c>
      <c r="DU169" s="56">
        <f t="shared" si="470"/>
        <v>7000</v>
      </c>
      <c r="DV169" s="56">
        <f t="shared" si="474"/>
        <v>7000</v>
      </c>
      <c r="DW169" s="56">
        <f t="shared" ref="DW169:DX176" si="496">CT</f>
        <v>7000</v>
      </c>
      <c r="DX169" s="56">
        <f>JH</f>
        <v>16000</v>
      </c>
      <c r="DY169" s="56">
        <f t="shared" si="475"/>
        <v>16000</v>
      </c>
      <c r="DZ169" s="56">
        <f t="shared" si="475"/>
        <v>16000</v>
      </c>
      <c r="EA169" s="56">
        <f t="shared" si="475"/>
        <v>16000</v>
      </c>
      <c r="EB169" s="56">
        <f t="shared" si="475"/>
        <v>16000</v>
      </c>
      <c r="EC169" s="56">
        <f t="shared" si="475"/>
        <v>16000</v>
      </c>
      <c r="ED169" s="56">
        <f t="shared" si="475"/>
        <v>16000</v>
      </c>
      <c r="EE169" s="56">
        <f t="shared" si="416"/>
        <v>16000</v>
      </c>
      <c r="EF169" s="56">
        <f t="shared" si="406"/>
        <v>16000</v>
      </c>
      <c r="EG169" s="56">
        <f t="shared" si="406"/>
        <v>16000</v>
      </c>
      <c r="EH169" s="56">
        <f t="shared" si="476"/>
        <v>16000</v>
      </c>
      <c r="EI169" s="56">
        <f t="shared" si="476"/>
        <v>16000</v>
      </c>
      <c r="EJ169" s="56">
        <f t="shared" ref="EJ169:EK174" si="497">JH</f>
        <v>16000</v>
      </c>
      <c r="EK169" s="56">
        <f t="shared" si="497"/>
        <v>16000</v>
      </c>
      <c r="EL169" s="56">
        <f>WB</f>
        <v>36000</v>
      </c>
      <c r="EM169" s="56">
        <f t="shared" si="468"/>
        <v>36000</v>
      </c>
      <c r="EN169" s="56">
        <f t="shared" si="463"/>
        <v>36000</v>
      </c>
      <c r="EO169" s="56">
        <f t="shared" si="457"/>
        <v>36000</v>
      </c>
      <c r="EP169" s="56">
        <f t="shared" si="453"/>
        <v>36000</v>
      </c>
      <c r="EQ169" s="56">
        <f t="shared" si="453"/>
        <v>36000</v>
      </c>
      <c r="ER169" s="56">
        <f t="shared" si="449"/>
        <v>36000</v>
      </c>
      <c r="ES169" s="56">
        <f t="shared" si="444"/>
        <v>36000</v>
      </c>
      <c r="ET169" s="56">
        <f t="shared" si="438"/>
        <v>36000</v>
      </c>
      <c r="EU169" s="56">
        <f t="shared" si="428"/>
        <v>36000</v>
      </c>
      <c r="EV169" s="56">
        <f t="shared" si="409"/>
        <v>36000</v>
      </c>
      <c r="EW169" s="56">
        <f t="shared" si="484"/>
        <v>36000</v>
      </c>
      <c r="EX169" s="56">
        <f t="shared" si="398"/>
        <v>36000</v>
      </c>
      <c r="EY169" s="56">
        <f t="shared" si="410"/>
        <v>36000</v>
      </c>
      <c r="EZ169" s="56">
        <f t="shared" si="445"/>
        <v>36000</v>
      </c>
      <c r="FA169" s="56">
        <f t="shared" si="445"/>
        <v>36000</v>
      </c>
      <c r="FB169" s="56">
        <f t="shared" si="464"/>
        <v>36000</v>
      </c>
      <c r="FC169" s="56">
        <f t="shared" si="478"/>
        <v>36000</v>
      </c>
      <c r="FD169" s="56">
        <f t="shared" si="485"/>
        <v>36000</v>
      </c>
      <c r="FE169" s="56"/>
      <c r="FF169" s="56"/>
      <c r="FG169" s="56"/>
      <c r="FH169" s="56"/>
      <c r="FI169" s="56"/>
      <c r="FJ169" s="56"/>
      <c r="FK169" s="56"/>
      <c r="FL169" s="56"/>
      <c r="FM169" s="56"/>
      <c r="FN169" s="56"/>
      <c r="FO169" s="56"/>
      <c r="FP169" s="56"/>
      <c r="FQ169" s="56"/>
      <c r="FR169" s="56"/>
      <c r="FS169" s="56"/>
      <c r="FT169" s="56"/>
      <c r="FU169" s="56"/>
      <c r="FV169" s="56"/>
      <c r="FW169" s="56"/>
      <c r="FX169" s="56"/>
      <c r="FY169" s="56"/>
      <c r="FZ169" s="56"/>
      <c r="GA169" s="56"/>
      <c r="GB169" s="56">
        <f t="shared" si="381"/>
        <v>24000</v>
      </c>
      <c r="GC169" s="56">
        <f t="shared" si="380"/>
        <v>24000</v>
      </c>
      <c r="GD169" s="56">
        <f t="shared" si="380"/>
        <v>24000</v>
      </c>
      <c r="GE169" s="56">
        <f t="shared" si="420"/>
        <v>24000</v>
      </c>
      <c r="GF169" s="56">
        <f t="shared" si="381"/>
        <v>24000</v>
      </c>
      <c r="GG169" s="56"/>
      <c r="GH169" s="56"/>
      <c r="GI169" s="56"/>
      <c r="GJ169" s="56"/>
      <c r="GK169" s="56"/>
      <c r="GL169" s="56"/>
      <c r="GM169" s="56"/>
      <c r="GN169" s="56"/>
      <c r="GO169" s="56"/>
      <c r="GP169" s="56"/>
      <c r="GQ169" s="56"/>
      <c r="GR169" s="56"/>
      <c r="GS169" s="56"/>
      <c r="GT169" s="56"/>
      <c r="GU169" s="56"/>
      <c r="GV169" s="56"/>
      <c r="GW169" s="56"/>
      <c r="GX169" s="56"/>
      <c r="GY169" s="56"/>
      <c r="GZ169" s="56"/>
      <c r="HA169" s="56"/>
      <c r="HB169" s="56"/>
      <c r="HC169" s="56"/>
      <c r="HD169" s="56"/>
      <c r="HE169" s="56"/>
      <c r="HF169" s="56"/>
      <c r="HG169" s="56"/>
      <c r="HH169" s="56"/>
      <c r="HI169" s="56"/>
      <c r="HJ169" s="56"/>
      <c r="HK169" s="56"/>
      <c r="HL169" s="56"/>
      <c r="HM169" s="56"/>
      <c r="HN169" s="56"/>
      <c r="HO169" s="56"/>
      <c r="HP169" s="56"/>
      <c r="HQ169" s="56"/>
      <c r="HR169" s="56"/>
      <c r="HS169" s="56"/>
      <c r="HT169" s="56"/>
      <c r="HU169" s="56"/>
      <c r="HV169" s="56"/>
      <c r="HW169" s="56"/>
      <c r="HX169" s="56"/>
      <c r="HY169" s="56"/>
    </row>
    <row r="170" spans="1:233" ht="1.5" customHeight="1">
      <c r="A170" s="56"/>
      <c r="B170" s="56"/>
      <c r="C170" s="56"/>
      <c r="D170" s="56"/>
      <c r="E170" s="56"/>
      <c r="F170" s="56"/>
      <c r="G170" s="56"/>
      <c r="H170" s="56"/>
      <c r="I170" s="56"/>
      <c r="J170" s="56"/>
      <c r="K170" s="56"/>
      <c r="L170" s="56"/>
      <c r="M170" s="56"/>
      <c r="N170" s="56"/>
      <c r="O170" s="56"/>
      <c r="P170" s="56"/>
      <c r="Q170" s="56"/>
      <c r="R170" s="56"/>
      <c r="S170" s="56"/>
      <c r="T170" s="56"/>
      <c r="U170" s="56"/>
      <c r="V170" s="56"/>
      <c r="W170" s="56"/>
      <c r="X170" s="56"/>
      <c r="Y170" s="56"/>
      <c r="Z170" s="56"/>
      <c r="AA170" s="56">
        <f>GJ</f>
        <v>12000</v>
      </c>
      <c r="AB170" s="56">
        <f>GJ</f>
        <v>12000</v>
      </c>
      <c r="AC170" s="56">
        <f>GJ</f>
        <v>12000</v>
      </c>
      <c r="AD170" s="56">
        <f>GJ</f>
        <v>12000</v>
      </c>
      <c r="AE170" s="56">
        <f>GJ</f>
        <v>12000</v>
      </c>
      <c r="AF170" s="56"/>
      <c r="AG170" s="56"/>
      <c r="AH170" s="56"/>
      <c r="AI170" s="56">
        <f t="shared" si="422"/>
        <v>12000</v>
      </c>
      <c r="AJ170" s="56">
        <f t="shared" si="436"/>
        <v>12000</v>
      </c>
      <c r="AK170" s="56">
        <f t="shared" si="436"/>
        <v>12000</v>
      </c>
      <c r="AL170" s="56">
        <f t="shared" si="432"/>
        <v>12000</v>
      </c>
      <c r="AM170" s="56">
        <f t="shared" si="432"/>
        <v>12000</v>
      </c>
      <c r="AN170" s="56">
        <f t="shared" si="458"/>
        <v>12000</v>
      </c>
      <c r="AO170" s="56">
        <f t="shared" si="458"/>
        <v>12000</v>
      </c>
      <c r="AP170" s="56">
        <f t="shared" si="458"/>
        <v>12000</v>
      </c>
      <c r="AQ170" s="56">
        <f t="shared" si="458"/>
        <v>12000</v>
      </c>
      <c r="AR170" s="56">
        <f t="shared" si="458"/>
        <v>12000</v>
      </c>
      <c r="AS170" s="56">
        <f t="shared" si="458"/>
        <v>12000</v>
      </c>
      <c r="AT170" s="56">
        <f t="shared" si="400"/>
        <v>12000</v>
      </c>
      <c r="AU170" s="56">
        <f t="shared" si="400"/>
        <v>12000</v>
      </c>
      <c r="AV170" s="56">
        <f t="shared" si="400"/>
        <v>12000</v>
      </c>
      <c r="AW170" s="56">
        <f t="shared" si="413"/>
        <v>12000</v>
      </c>
      <c r="AX170" s="56">
        <f t="shared" si="423"/>
        <v>12000</v>
      </c>
      <c r="AY170" s="56">
        <f t="shared" si="424"/>
        <v>12000</v>
      </c>
      <c r="AZ170" s="56">
        <f t="shared" si="424"/>
        <v>12000</v>
      </c>
      <c r="BA170" s="56">
        <f t="shared" si="439"/>
        <v>12000</v>
      </c>
      <c r="BB170" s="56">
        <f t="shared" si="450"/>
        <v>12000</v>
      </c>
      <c r="BC170" s="56">
        <f t="shared" si="465"/>
        <v>12000</v>
      </c>
      <c r="BD170" s="56">
        <f t="shared" si="469"/>
        <v>12000</v>
      </c>
      <c r="BE170" s="56">
        <f t="shared" si="479"/>
        <v>12000</v>
      </c>
      <c r="BF170" s="56">
        <f t="shared" si="490"/>
        <v>12000</v>
      </c>
      <c r="BG170" s="56">
        <f t="shared" si="490"/>
        <v>12000</v>
      </c>
      <c r="BH170" s="56">
        <f t="shared" ref="BH170:BI173" si="498">GJ</f>
        <v>12000</v>
      </c>
      <c r="BI170" s="56">
        <f t="shared" si="498"/>
        <v>12000</v>
      </c>
      <c r="BJ170" s="56">
        <f t="shared" ref="BJ170:BK181" si="499">MP</f>
        <v>20000</v>
      </c>
      <c r="BK170" s="56">
        <f t="shared" si="499"/>
        <v>20000</v>
      </c>
      <c r="BL170" s="56">
        <f t="shared" si="491"/>
        <v>20000</v>
      </c>
      <c r="BM170" s="56">
        <f t="shared" si="471"/>
        <v>20000</v>
      </c>
      <c r="BN170" s="56">
        <f t="shared" si="383"/>
        <v>20000</v>
      </c>
      <c r="BO170" s="56">
        <f t="shared" si="383"/>
        <v>20000</v>
      </c>
      <c r="BP170" s="56">
        <f t="shared" si="390"/>
        <v>20000</v>
      </c>
      <c r="BQ170" s="56">
        <f t="shared" si="466"/>
        <v>20000</v>
      </c>
      <c r="BR170" s="56">
        <f t="shared" si="466"/>
        <v>20000</v>
      </c>
      <c r="BS170" s="56">
        <f t="shared" si="455"/>
        <v>20000</v>
      </c>
      <c r="BT170" s="56">
        <f t="shared" si="459"/>
        <v>20000</v>
      </c>
      <c r="BU170" s="56">
        <f t="shared" si="451"/>
        <v>20000</v>
      </c>
      <c r="BV170" s="56">
        <f t="shared" si="492"/>
        <v>20000</v>
      </c>
      <c r="BW170" s="56">
        <f t="shared" si="492"/>
        <v>20000</v>
      </c>
      <c r="BX170" s="56">
        <f t="shared" si="492"/>
        <v>20000</v>
      </c>
      <c r="BY170" s="56">
        <f t="shared" si="492"/>
        <v>20000</v>
      </c>
      <c r="BZ170" s="56">
        <f t="shared" si="492"/>
        <v>20000</v>
      </c>
      <c r="CA170" s="56">
        <f t="shared" si="433"/>
        <v>20000</v>
      </c>
      <c r="CB170" s="56">
        <f t="shared" si="426"/>
        <v>20000</v>
      </c>
      <c r="CC170" s="56">
        <f t="shared" si="402"/>
        <v>20000</v>
      </c>
      <c r="CD170" s="56">
        <f t="shared" si="480"/>
        <v>20000</v>
      </c>
      <c r="CE170" s="56">
        <f t="shared" si="472"/>
        <v>20000</v>
      </c>
      <c r="CF170" s="56">
        <f t="shared" si="393"/>
        <v>20000</v>
      </c>
      <c r="CG170" s="56">
        <f t="shared" si="393"/>
        <v>20000</v>
      </c>
      <c r="CH170" s="56">
        <f t="shared" si="467"/>
        <v>20000</v>
      </c>
      <c r="CI170" s="56">
        <f t="shared" si="460"/>
        <v>20000</v>
      </c>
      <c r="CJ170" s="56">
        <f t="shared" si="434"/>
        <v>20000</v>
      </c>
      <c r="CK170" s="56">
        <f t="shared" si="442"/>
        <v>20000</v>
      </c>
      <c r="CL170" s="56">
        <f t="shared" si="442"/>
        <v>20000</v>
      </c>
      <c r="CM170" s="56">
        <f t="shared" si="442"/>
        <v>20000</v>
      </c>
      <c r="CN170" s="56">
        <f t="shared" si="442"/>
        <v>20000</v>
      </c>
      <c r="CO170" s="56">
        <f t="shared" si="494"/>
        <v>20000</v>
      </c>
      <c r="CP170" s="56">
        <f t="shared" si="494"/>
        <v>20000</v>
      </c>
      <c r="CQ170" s="56">
        <f t="shared" si="494"/>
        <v>20000</v>
      </c>
      <c r="CR170" s="56">
        <f t="shared" si="494"/>
        <v>20000</v>
      </c>
      <c r="CS170" s="56">
        <f t="shared" si="494"/>
        <v>20000</v>
      </c>
      <c r="CT170" s="56">
        <f t="shared" si="494"/>
        <v>20000</v>
      </c>
      <c r="CU170" s="56">
        <f t="shared" si="362"/>
        <v>20000</v>
      </c>
      <c r="CV170" s="56">
        <f t="shared" si="481"/>
        <v>20000</v>
      </c>
      <c r="CW170" s="56">
        <f t="shared" si="481"/>
        <v>20000</v>
      </c>
      <c r="CX170" s="56">
        <f t="shared" si="375"/>
        <v>20000</v>
      </c>
      <c r="CY170" s="56">
        <f t="shared" si="495"/>
        <v>20000</v>
      </c>
      <c r="CZ170" s="56">
        <f t="shared" si="495"/>
        <v>20000</v>
      </c>
      <c r="DA170" s="56">
        <f t="shared" si="495"/>
        <v>20000</v>
      </c>
      <c r="DB170" s="56">
        <f t="shared" si="376"/>
        <v>20000</v>
      </c>
      <c r="DC170" s="56">
        <f t="shared" si="376"/>
        <v>20000</v>
      </c>
      <c r="DD170" s="56">
        <f t="shared" si="370"/>
        <v>20000</v>
      </c>
      <c r="DE170" s="56">
        <f t="shared" si="366"/>
        <v>20000</v>
      </c>
      <c r="DF170" s="56">
        <f t="shared" si="366"/>
        <v>20000</v>
      </c>
      <c r="DG170" s="56">
        <f t="shared" si="482"/>
        <v>20000</v>
      </c>
      <c r="DH170" s="56">
        <f t="shared" si="482"/>
        <v>20000</v>
      </c>
      <c r="DI170" s="56">
        <f t="shared" ref="DG170:DI203" si="500">CT</f>
        <v>7000</v>
      </c>
      <c r="DJ170" s="56">
        <f t="shared" si="483"/>
        <v>7000</v>
      </c>
      <c r="DK170" s="56">
        <f t="shared" si="493"/>
        <v>7000</v>
      </c>
      <c r="DL170" s="56">
        <f t="shared" si="493"/>
        <v>7000</v>
      </c>
      <c r="DM170" s="56">
        <f t="shared" si="493"/>
        <v>7000</v>
      </c>
      <c r="DN170" s="56">
        <f t="shared" si="493"/>
        <v>7000</v>
      </c>
      <c r="DO170" s="56">
        <f t="shared" si="493"/>
        <v>7000</v>
      </c>
      <c r="DP170" s="56">
        <f t="shared" si="493"/>
        <v>7000</v>
      </c>
      <c r="DQ170" s="56">
        <f t="shared" si="493"/>
        <v>7000</v>
      </c>
      <c r="DR170" s="56">
        <f t="shared" si="448"/>
        <v>7000</v>
      </c>
      <c r="DS170" s="56">
        <f t="shared" si="452"/>
        <v>7000</v>
      </c>
      <c r="DT170" s="56">
        <f t="shared" si="462"/>
        <v>7000</v>
      </c>
      <c r="DU170" s="56">
        <f t="shared" si="470"/>
        <v>7000</v>
      </c>
      <c r="DV170" s="56">
        <f t="shared" si="474"/>
        <v>7000</v>
      </c>
      <c r="DW170" s="56">
        <f t="shared" si="496"/>
        <v>7000</v>
      </c>
      <c r="DX170" s="56">
        <f t="shared" si="496"/>
        <v>7000</v>
      </c>
      <c r="DY170" s="56">
        <f t="shared" si="475"/>
        <v>16000</v>
      </c>
      <c r="DZ170" s="56">
        <f t="shared" si="475"/>
        <v>16000</v>
      </c>
      <c r="EA170" s="56">
        <f t="shared" si="475"/>
        <v>16000</v>
      </c>
      <c r="EB170" s="56">
        <f t="shared" si="475"/>
        <v>16000</v>
      </c>
      <c r="EC170" s="56">
        <f t="shared" si="475"/>
        <v>16000</v>
      </c>
      <c r="ED170" s="56">
        <f t="shared" si="475"/>
        <v>16000</v>
      </c>
      <c r="EE170" s="56">
        <f t="shared" si="416"/>
        <v>16000</v>
      </c>
      <c r="EF170" s="56">
        <f t="shared" si="406"/>
        <v>16000</v>
      </c>
      <c r="EG170" s="56">
        <f t="shared" si="406"/>
        <v>16000</v>
      </c>
      <c r="EH170" s="56">
        <f t="shared" si="476"/>
        <v>16000</v>
      </c>
      <c r="EI170" s="56">
        <f t="shared" si="476"/>
        <v>16000</v>
      </c>
      <c r="EJ170" s="56">
        <f t="shared" si="497"/>
        <v>16000</v>
      </c>
      <c r="EK170" s="56">
        <f t="shared" si="497"/>
        <v>16000</v>
      </c>
      <c r="EL170" s="56">
        <f>JH</f>
        <v>16000</v>
      </c>
      <c r="EM170" s="56">
        <f t="shared" si="468"/>
        <v>36000</v>
      </c>
      <c r="EN170" s="56">
        <f t="shared" si="463"/>
        <v>36000</v>
      </c>
      <c r="EO170" s="56">
        <f t="shared" si="457"/>
        <v>36000</v>
      </c>
      <c r="EP170" s="56">
        <f t="shared" si="453"/>
        <v>36000</v>
      </c>
      <c r="EQ170" s="56">
        <f t="shared" si="453"/>
        <v>36000</v>
      </c>
      <c r="ER170" s="56">
        <f t="shared" si="449"/>
        <v>36000</v>
      </c>
      <c r="ES170" s="56">
        <f t="shared" si="444"/>
        <v>36000</v>
      </c>
      <c r="ET170" s="56">
        <f t="shared" si="438"/>
        <v>36000</v>
      </c>
      <c r="EU170" s="56">
        <f t="shared" si="428"/>
        <v>36000</v>
      </c>
      <c r="EV170" s="56">
        <f t="shared" si="409"/>
        <v>36000</v>
      </c>
      <c r="EW170" s="56">
        <f t="shared" si="484"/>
        <v>36000</v>
      </c>
      <c r="EX170" s="56">
        <f t="shared" si="398"/>
        <v>36000</v>
      </c>
      <c r="EY170" s="56">
        <f t="shared" si="410"/>
        <v>36000</v>
      </c>
      <c r="EZ170" s="56">
        <f t="shared" si="445"/>
        <v>36000</v>
      </c>
      <c r="FA170" s="56">
        <f t="shared" si="445"/>
        <v>36000</v>
      </c>
      <c r="FB170" s="56">
        <f t="shared" si="464"/>
        <v>36000</v>
      </c>
      <c r="FC170" s="56">
        <f t="shared" si="478"/>
        <v>36000</v>
      </c>
      <c r="FD170" s="56">
        <f t="shared" si="485"/>
        <v>36000</v>
      </c>
      <c r="FE170" s="56"/>
      <c r="FF170" s="56"/>
      <c r="FG170" s="56"/>
      <c r="FH170" s="56"/>
      <c r="FI170" s="56"/>
      <c r="FJ170" s="56"/>
      <c r="FK170" s="56"/>
      <c r="FL170" s="56"/>
      <c r="FM170" s="56"/>
      <c r="FN170" s="56"/>
      <c r="FO170" s="56"/>
      <c r="FP170" s="56"/>
      <c r="FQ170" s="56"/>
      <c r="FR170" s="56"/>
      <c r="FS170" s="56"/>
      <c r="FT170" s="56"/>
      <c r="FU170" s="56"/>
      <c r="FV170" s="56"/>
      <c r="FW170" s="56"/>
      <c r="FX170" s="56"/>
      <c r="FY170" s="56"/>
      <c r="FZ170" s="56"/>
      <c r="GA170" s="56"/>
      <c r="GB170" s="56">
        <f t="shared" si="381"/>
        <v>24000</v>
      </c>
      <c r="GC170" s="56">
        <f t="shared" si="380"/>
        <v>24000</v>
      </c>
      <c r="GD170" s="56">
        <f t="shared" si="380"/>
        <v>24000</v>
      </c>
      <c r="GE170" s="56">
        <f t="shared" si="420"/>
        <v>24000</v>
      </c>
      <c r="GF170" s="56">
        <f t="shared" si="381"/>
        <v>24000</v>
      </c>
      <c r="GG170" s="56"/>
      <c r="GH170" s="56"/>
      <c r="GI170" s="56"/>
      <c r="GJ170" s="56"/>
      <c r="GK170" s="56"/>
      <c r="GL170" s="56"/>
      <c r="GM170" s="56"/>
      <c r="GN170" s="56"/>
      <c r="GO170" s="56"/>
      <c r="GP170" s="56"/>
      <c r="GQ170" s="56"/>
      <c r="GR170" s="56"/>
      <c r="GS170" s="56"/>
      <c r="GT170" s="56"/>
      <c r="GU170" s="56"/>
      <c r="GV170" s="56"/>
      <c r="GW170" s="56"/>
      <c r="GX170" s="56"/>
      <c r="GY170" s="56"/>
      <c r="GZ170" s="56"/>
      <c r="HA170" s="56"/>
      <c r="HB170" s="56"/>
      <c r="HC170" s="56"/>
      <c r="HD170" s="56"/>
      <c r="HE170" s="56"/>
      <c r="HF170" s="56"/>
      <c r="HG170" s="56"/>
      <c r="HH170" s="56"/>
      <c r="HI170" s="56"/>
      <c r="HJ170" s="56"/>
      <c r="HK170" s="56"/>
      <c r="HL170" s="56"/>
      <c r="HM170" s="56"/>
      <c r="HN170" s="56"/>
      <c r="HO170" s="56"/>
      <c r="HP170" s="56"/>
      <c r="HQ170" s="56"/>
      <c r="HR170" s="56"/>
      <c r="HS170" s="56"/>
      <c r="HT170" s="56"/>
      <c r="HU170" s="56"/>
      <c r="HV170" s="56"/>
      <c r="HW170" s="56"/>
      <c r="HX170" s="56"/>
      <c r="HY170" s="56"/>
    </row>
    <row r="171" spans="1:233" ht="1.5" customHeight="1">
      <c r="A171" s="56"/>
      <c r="B171" s="56"/>
      <c r="C171" s="56"/>
      <c r="D171" s="56"/>
      <c r="E171" s="56"/>
      <c r="F171" s="56"/>
      <c r="G171" s="56"/>
      <c r="H171" s="56"/>
      <c r="I171" s="56"/>
      <c r="J171" s="56"/>
      <c r="K171" s="56"/>
      <c r="L171" s="56"/>
      <c r="M171" s="56"/>
      <c r="N171" s="56"/>
      <c r="O171" s="56"/>
      <c r="P171" s="56"/>
      <c r="Q171" s="56"/>
      <c r="R171" s="56"/>
      <c r="S171" s="56"/>
      <c r="T171" s="56"/>
      <c r="U171" s="56"/>
      <c r="V171" s="56"/>
      <c r="W171" s="56"/>
      <c r="X171" s="56"/>
      <c r="Y171" s="56"/>
      <c r="Z171" s="56"/>
      <c r="AA171" s="56"/>
      <c r="AB171" s="56">
        <f>GJ</f>
        <v>12000</v>
      </c>
      <c r="AC171" s="56">
        <f>GJ</f>
        <v>12000</v>
      </c>
      <c r="AD171" s="56"/>
      <c r="AE171" s="56"/>
      <c r="AF171" s="56"/>
      <c r="AG171" s="56"/>
      <c r="AH171" s="56">
        <f t="shared" si="422"/>
        <v>12000</v>
      </c>
      <c r="AI171" s="56">
        <f t="shared" si="422"/>
        <v>12000</v>
      </c>
      <c r="AJ171" s="56">
        <f t="shared" si="436"/>
        <v>12000</v>
      </c>
      <c r="AK171" s="56">
        <f t="shared" si="436"/>
        <v>12000</v>
      </c>
      <c r="AL171" s="56">
        <f t="shared" si="432"/>
        <v>12000</v>
      </c>
      <c r="AM171" s="56">
        <f t="shared" si="432"/>
        <v>12000</v>
      </c>
      <c r="AN171" s="56">
        <f t="shared" si="458"/>
        <v>12000</v>
      </c>
      <c r="AO171" s="56">
        <f t="shared" si="458"/>
        <v>12000</v>
      </c>
      <c r="AP171" s="56">
        <f t="shared" si="458"/>
        <v>12000</v>
      </c>
      <c r="AQ171" s="56">
        <f t="shared" si="458"/>
        <v>12000</v>
      </c>
      <c r="AR171" s="56">
        <f t="shared" si="458"/>
        <v>12000</v>
      </c>
      <c r="AS171" s="56">
        <f t="shared" si="458"/>
        <v>12000</v>
      </c>
      <c r="AT171" s="56">
        <f t="shared" si="400"/>
        <v>12000</v>
      </c>
      <c r="AU171" s="56">
        <f t="shared" si="400"/>
        <v>12000</v>
      </c>
      <c r="AV171" s="56">
        <f t="shared" si="400"/>
        <v>12000</v>
      </c>
      <c r="AW171" s="56">
        <f t="shared" si="413"/>
        <v>12000</v>
      </c>
      <c r="AX171" s="56">
        <f t="shared" si="423"/>
        <v>12000</v>
      </c>
      <c r="AY171" s="56">
        <f t="shared" si="424"/>
        <v>12000</v>
      </c>
      <c r="AZ171" s="56">
        <f t="shared" si="424"/>
        <v>12000</v>
      </c>
      <c r="BA171" s="56">
        <f t="shared" si="439"/>
        <v>12000</v>
      </c>
      <c r="BB171" s="56">
        <f t="shared" si="450"/>
        <v>12000</v>
      </c>
      <c r="BC171" s="56">
        <f t="shared" si="465"/>
        <v>12000</v>
      </c>
      <c r="BD171" s="56">
        <f t="shared" si="469"/>
        <v>12000</v>
      </c>
      <c r="BE171" s="56">
        <f t="shared" si="479"/>
        <v>12000</v>
      </c>
      <c r="BF171" s="56">
        <f t="shared" si="490"/>
        <v>12000</v>
      </c>
      <c r="BG171" s="56">
        <f t="shared" si="490"/>
        <v>12000</v>
      </c>
      <c r="BH171" s="56">
        <f t="shared" si="498"/>
        <v>12000</v>
      </c>
      <c r="BI171" s="56">
        <f t="shared" si="498"/>
        <v>12000</v>
      </c>
      <c r="BJ171" s="56">
        <f t="shared" si="499"/>
        <v>20000</v>
      </c>
      <c r="BK171" s="56">
        <f t="shared" si="499"/>
        <v>20000</v>
      </c>
      <c r="BL171" s="56">
        <f t="shared" si="491"/>
        <v>20000</v>
      </c>
      <c r="BM171" s="56">
        <f t="shared" si="471"/>
        <v>20000</v>
      </c>
      <c r="BN171" s="56">
        <f t="shared" ref="BN171:BO187" si="501">MP</f>
        <v>20000</v>
      </c>
      <c r="BO171" s="56">
        <f t="shared" si="501"/>
        <v>20000</v>
      </c>
      <c r="BP171" s="56">
        <f t="shared" si="390"/>
        <v>20000</v>
      </c>
      <c r="BQ171" s="56">
        <f t="shared" si="466"/>
        <v>20000</v>
      </c>
      <c r="BR171" s="56">
        <f t="shared" si="466"/>
        <v>20000</v>
      </c>
      <c r="BS171" s="56">
        <f t="shared" si="455"/>
        <v>20000</v>
      </c>
      <c r="BT171" s="56">
        <f t="shared" si="459"/>
        <v>20000</v>
      </c>
      <c r="BU171" s="56">
        <f t="shared" si="451"/>
        <v>20000</v>
      </c>
      <c r="BV171" s="56">
        <f t="shared" si="492"/>
        <v>20000</v>
      </c>
      <c r="BW171" s="56">
        <f t="shared" si="492"/>
        <v>20000</v>
      </c>
      <c r="BX171" s="56">
        <f t="shared" si="492"/>
        <v>20000</v>
      </c>
      <c r="BY171" s="56">
        <f t="shared" si="492"/>
        <v>20000</v>
      </c>
      <c r="BZ171" s="56">
        <f t="shared" si="492"/>
        <v>20000</v>
      </c>
      <c r="CA171" s="56">
        <f t="shared" si="433"/>
        <v>20000</v>
      </c>
      <c r="CB171" s="56">
        <f t="shared" si="426"/>
        <v>20000</v>
      </c>
      <c r="CC171" s="56">
        <f t="shared" si="402"/>
        <v>20000</v>
      </c>
      <c r="CD171" s="56">
        <f t="shared" si="480"/>
        <v>20000</v>
      </c>
      <c r="CE171" s="56">
        <f t="shared" si="472"/>
        <v>20000</v>
      </c>
      <c r="CF171" s="56">
        <f t="shared" si="393"/>
        <v>20000</v>
      </c>
      <c r="CG171" s="56">
        <f t="shared" si="393"/>
        <v>20000</v>
      </c>
      <c r="CH171" s="56">
        <f t="shared" si="467"/>
        <v>20000</v>
      </c>
      <c r="CI171" s="56">
        <f t="shared" si="460"/>
        <v>20000</v>
      </c>
      <c r="CJ171" s="56">
        <f t="shared" si="434"/>
        <v>20000</v>
      </c>
      <c r="CK171" s="56">
        <f t="shared" si="442"/>
        <v>20000</v>
      </c>
      <c r="CL171" s="56">
        <f t="shared" si="442"/>
        <v>20000</v>
      </c>
      <c r="CM171" s="56">
        <f t="shared" si="442"/>
        <v>20000</v>
      </c>
      <c r="CN171" s="56">
        <f t="shared" si="442"/>
        <v>20000</v>
      </c>
      <c r="CO171" s="56">
        <f t="shared" si="494"/>
        <v>20000</v>
      </c>
      <c r="CP171" s="56">
        <f t="shared" si="494"/>
        <v>20000</v>
      </c>
      <c r="CQ171" s="56">
        <f t="shared" si="494"/>
        <v>20000</v>
      </c>
      <c r="CR171" s="56">
        <f t="shared" si="494"/>
        <v>20000</v>
      </c>
      <c r="CS171" s="56">
        <f t="shared" si="494"/>
        <v>20000</v>
      </c>
      <c r="CT171" s="56">
        <f t="shared" si="494"/>
        <v>20000</v>
      </c>
      <c r="CU171" s="56">
        <f t="shared" si="362"/>
        <v>20000</v>
      </c>
      <c r="CV171" s="56">
        <f t="shared" si="481"/>
        <v>20000</v>
      </c>
      <c r="CW171" s="56">
        <f t="shared" si="481"/>
        <v>20000</v>
      </c>
      <c r="CX171" s="56">
        <f t="shared" si="375"/>
        <v>20000</v>
      </c>
      <c r="CY171" s="56">
        <f t="shared" si="495"/>
        <v>20000</v>
      </c>
      <c r="CZ171" s="56">
        <f t="shared" si="495"/>
        <v>20000</v>
      </c>
      <c r="DA171" s="56">
        <f t="shared" si="495"/>
        <v>20000</v>
      </c>
      <c r="DB171" s="56">
        <f t="shared" si="376"/>
        <v>20000</v>
      </c>
      <c r="DC171" s="56">
        <f t="shared" si="376"/>
        <v>20000</v>
      </c>
      <c r="DD171" s="56">
        <f t="shared" si="370"/>
        <v>20000</v>
      </c>
      <c r="DE171" s="56">
        <f t="shared" si="366"/>
        <v>20000</v>
      </c>
      <c r="DF171" s="56">
        <f t="shared" si="366"/>
        <v>20000</v>
      </c>
      <c r="DG171" s="56">
        <f t="shared" si="482"/>
        <v>20000</v>
      </c>
      <c r="DH171" s="56">
        <f t="shared" si="482"/>
        <v>20000</v>
      </c>
      <c r="DI171" s="56">
        <f t="shared" si="500"/>
        <v>7000</v>
      </c>
      <c r="DJ171" s="56">
        <f t="shared" ref="DJ171:DJ203" si="502">CT</f>
        <v>7000</v>
      </c>
      <c r="DK171" s="56">
        <f t="shared" si="493"/>
        <v>7000</v>
      </c>
      <c r="DL171" s="56">
        <f t="shared" si="493"/>
        <v>7000</v>
      </c>
      <c r="DM171" s="56">
        <f t="shared" si="493"/>
        <v>7000</v>
      </c>
      <c r="DN171" s="56">
        <f t="shared" si="493"/>
        <v>7000</v>
      </c>
      <c r="DO171" s="56">
        <f t="shared" si="493"/>
        <v>7000</v>
      </c>
      <c r="DP171" s="56">
        <f t="shared" si="493"/>
        <v>7000</v>
      </c>
      <c r="DQ171" s="56">
        <f t="shared" si="493"/>
        <v>7000</v>
      </c>
      <c r="DR171" s="56">
        <f t="shared" si="448"/>
        <v>7000</v>
      </c>
      <c r="DS171" s="56">
        <f t="shared" si="452"/>
        <v>7000</v>
      </c>
      <c r="DT171" s="56">
        <f t="shared" si="462"/>
        <v>7000</v>
      </c>
      <c r="DU171" s="56">
        <f t="shared" si="470"/>
        <v>7000</v>
      </c>
      <c r="DV171" s="56">
        <f t="shared" si="474"/>
        <v>7000</v>
      </c>
      <c r="DW171" s="56">
        <f t="shared" si="496"/>
        <v>7000</v>
      </c>
      <c r="DX171" s="56">
        <f>CT</f>
        <v>7000</v>
      </c>
      <c r="DY171" s="56">
        <f t="shared" si="475"/>
        <v>16000</v>
      </c>
      <c r="DZ171" s="56">
        <f t="shared" si="475"/>
        <v>16000</v>
      </c>
      <c r="EA171" s="56">
        <f t="shared" ref="DZ171:ED176" si="503">JH</f>
        <v>16000</v>
      </c>
      <c r="EB171" s="56">
        <f t="shared" si="503"/>
        <v>16000</v>
      </c>
      <c r="EC171" s="56">
        <f t="shared" si="503"/>
        <v>16000</v>
      </c>
      <c r="ED171" s="56">
        <f t="shared" si="503"/>
        <v>16000</v>
      </c>
      <c r="EE171" s="56">
        <f t="shared" si="416"/>
        <v>16000</v>
      </c>
      <c r="EF171" s="56">
        <f t="shared" si="406"/>
        <v>16000</v>
      </c>
      <c r="EG171" s="56">
        <f t="shared" si="406"/>
        <v>16000</v>
      </c>
      <c r="EH171" s="56">
        <f t="shared" si="476"/>
        <v>16000</v>
      </c>
      <c r="EI171" s="56">
        <f t="shared" si="476"/>
        <v>16000</v>
      </c>
      <c r="EJ171" s="56">
        <f t="shared" si="497"/>
        <v>16000</v>
      </c>
      <c r="EK171" s="56">
        <f t="shared" si="497"/>
        <v>16000</v>
      </c>
      <c r="EL171" s="56">
        <f>JH</f>
        <v>16000</v>
      </c>
      <c r="EM171" s="56">
        <f t="shared" ref="EM171:EM176" si="504">JH</f>
        <v>16000</v>
      </c>
      <c r="EN171" s="56">
        <f t="shared" si="463"/>
        <v>36000</v>
      </c>
      <c r="EO171" s="56">
        <f t="shared" si="457"/>
        <v>36000</v>
      </c>
      <c r="EP171" s="56">
        <f t="shared" si="453"/>
        <v>36000</v>
      </c>
      <c r="EQ171" s="56">
        <f t="shared" si="453"/>
        <v>36000</v>
      </c>
      <c r="ER171" s="56">
        <f t="shared" si="449"/>
        <v>36000</v>
      </c>
      <c r="ES171" s="56">
        <f t="shared" si="444"/>
        <v>36000</v>
      </c>
      <c r="ET171" s="56">
        <f t="shared" si="438"/>
        <v>36000</v>
      </c>
      <c r="EU171" s="56">
        <f t="shared" si="428"/>
        <v>36000</v>
      </c>
      <c r="EV171" s="56">
        <f t="shared" si="409"/>
        <v>36000</v>
      </c>
      <c r="EW171" s="56">
        <f t="shared" si="484"/>
        <v>36000</v>
      </c>
      <c r="EX171" s="56">
        <f t="shared" si="398"/>
        <v>36000</v>
      </c>
      <c r="EY171" s="56">
        <f t="shared" si="410"/>
        <v>36000</v>
      </c>
      <c r="EZ171" s="56">
        <f t="shared" si="445"/>
        <v>36000</v>
      </c>
      <c r="FA171" s="56">
        <f t="shared" si="445"/>
        <v>36000</v>
      </c>
      <c r="FB171" s="56">
        <f t="shared" si="464"/>
        <v>36000</v>
      </c>
      <c r="FC171" s="56">
        <f t="shared" si="478"/>
        <v>36000</v>
      </c>
      <c r="FD171" s="56">
        <f t="shared" si="485"/>
        <v>36000</v>
      </c>
      <c r="FE171" s="56"/>
      <c r="FF171" s="56"/>
      <c r="FG171" s="56"/>
      <c r="FH171" s="56"/>
      <c r="FI171" s="56"/>
      <c r="FJ171" s="56"/>
      <c r="FK171" s="56"/>
      <c r="FL171" s="56"/>
      <c r="FM171" s="56"/>
      <c r="FN171" s="56"/>
      <c r="FO171" s="56"/>
      <c r="FP171" s="56"/>
      <c r="FQ171" s="56"/>
      <c r="FR171" s="56"/>
      <c r="FS171" s="56"/>
      <c r="FT171" s="56"/>
      <c r="FU171" s="56"/>
      <c r="FV171" s="56"/>
      <c r="FW171" s="56"/>
      <c r="FX171" s="56"/>
      <c r="FY171" s="56"/>
      <c r="FZ171" s="56"/>
      <c r="GA171" s="56"/>
      <c r="GB171" s="56"/>
      <c r="GC171" s="56">
        <f t="shared" si="380"/>
        <v>24000</v>
      </c>
      <c r="GD171" s="56">
        <f t="shared" si="380"/>
        <v>24000</v>
      </c>
      <c r="GE171" s="56">
        <f t="shared" si="420"/>
        <v>24000</v>
      </c>
      <c r="GF171" s="56">
        <f t="shared" si="381"/>
        <v>24000</v>
      </c>
      <c r="GG171" s="56"/>
      <c r="GH171" s="56"/>
      <c r="GI171" s="56"/>
      <c r="GJ171" s="56"/>
      <c r="GK171" s="56"/>
      <c r="GL171" s="56"/>
      <c r="GM171" s="56"/>
      <c r="GN171" s="56"/>
      <c r="GO171" s="56"/>
      <c r="GP171" s="56"/>
      <c r="GQ171" s="56"/>
      <c r="GR171" s="56"/>
      <c r="GS171" s="56"/>
      <c r="GT171" s="56"/>
      <c r="GU171" s="56"/>
      <c r="GV171" s="56"/>
      <c r="GW171" s="56"/>
      <c r="GX171" s="56"/>
      <c r="GY171" s="56"/>
      <c r="GZ171" s="56"/>
      <c r="HA171" s="56"/>
      <c r="HB171" s="56"/>
      <c r="HC171" s="56"/>
      <c r="HD171" s="56"/>
      <c r="HE171" s="56"/>
      <c r="HF171" s="56"/>
      <c r="HG171" s="56"/>
      <c r="HH171" s="56"/>
      <c r="HI171" s="56"/>
      <c r="HJ171" s="56"/>
      <c r="HK171" s="56"/>
      <c r="HL171" s="56"/>
      <c r="HM171" s="56"/>
      <c r="HN171" s="56"/>
      <c r="HO171" s="56"/>
      <c r="HP171" s="56"/>
      <c r="HQ171" s="56"/>
      <c r="HR171" s="56"/>
      <c r="HS171" s="56"/>
      <c r="HT171" s="56"/>
      <c r="HU171" s="56"/>
      <c r="HV171" s="56"/>
      <c r="HW171" s="56"/>
      <c r="HX171" s="56"/>
      <c r="HY171" s="56"/>
    </row>
    <row r="172" spans="1:233" ht="1.5" customHeight="1">
      <c r="A172" s="56"/>
      <c r="B172" s="56"/>
      <c r="C172" s="56"/>
      <c r="D172" s="56"/>
      <c r="E172" s="56"/>
      <c r="F172" s="56"/>
      <c r="G172" s="56"/>
      <c r="H172" s="56"/>
      <c r="I172" s="56"/>
      <c r="J172" s="56"/>
      <c r="K172" s="56"/>
      <c r="L172" s="56"/>
      <c r="M172" s="56"/>
      <c r="N172" s="56"/>
      <c r="O172" s="56"/>
      <c r="P172" s="56"/>
      <c r="Q172" s="56"/>
      <c r="R172" s="56"/>
      <c r="S172" s="56"/>
      <c r="T172" s="56"/>
      <c r="U172" s="56"/>
      <c r="V172" s="56"/>
      <c r="W172" s="56"/>
      <c r="X172" s="56"/>
      <c r="Y172" s="56"/>
      <c r="Z172" s="56"/>
      <c r="AA172" s="56"/>
      <c r="AB172" s="56"/>
      <c r="AC172" s="56"/>
      <c r="AD172" s="56"/>
      <c r="AE172" s="56"/>
      <c r="AF172" s="56"/>
      <c r="AG172" s="56"/>
      <c r="AH172" s="56">
        <f t="shared" ref="AH172:AH173" si="505">GJ</f>
        <v>12000</v>
      </c>
      <c r="AI172" s="56">
        <f t="shared" ref="AI172:AI193" si="506">GJ</f>
        <v>12000</v>
      </c>
      <c r="AJ172" s="56">
        <f t="shared" si="436"/>
        <v>12000</v>
      </c>
      <c r="AK172" s="56">
        <f t="shared" si="436"/>
        <v>12000</v>
      </c>
      <c r="AL172" s="56">
        <f t="shared" si="432"/>
        <v>12000</v>
      </c>
      <c r="AM172" s="56">
        <f t="shared" si="432"/>
        <v>12000</v>
      </c>
      <c r="AN172" s="56">
        <f t="shared" ref="AN172:AS181" si="507">GJ</f>
        <v>12000</v>
      </c>
      <c r="AO172" s="56">
        <f t="shared" si="507"/>
        <v>12000</v>
      </c>
      <c r="AP172" s="56">
        <f t="shared" si="507"/>
        <v>12000</v>
      </c>
      <c r="AQ172" s="56">
        <f t="shared" si="507"/>
        <v>12000</v>
      </c>
      <c r="AR172" s="56">
        <f t="shared" si="507"/>
        <v>12000</v>
      </c>
      <c r="AS172" s="56">
        <f t="shared" si="507"/>
        <v>12000</v>
      </c>
      <c r="AT172" s="56">
        <f t="shared" si="400"/>
        <v>12000</v>
      </c>
      <c r="AU172" s="56">
        <f t="shared" si="400"/>
        <v>12000</v>
      </c>
      <c r="AV172" s="56">
        <f t="shared" si="400"/>
        <v>12000</v>
      </c>
      <c r="AW172" s="56">
        <f t="shared" si="413"/>
        <v>12000</v>
      </c>
      <c r="AX172" s="56">
        <f t="shared" si="423"/>
        <v>12000</v>
      </c>
      <c r="AY172" s="56">
        <f t="shared" si="424"/>
        <v>12000</v>
      </c>
      <c r="AZ172" s="56">
        <f t="shared" si="424"/>
        <v>12000</v>
      </c>
      <c r="BA172" s="56">
        <f t="shared" si="439"/>
        <v>12000</v>
      </c>
      <c r="BB172" s="56">
        <f t="shared" si="450"/>
        <v>12000</v>
      </c>
      <c r="BC172" s="56">
        <f t="shared" si="465"/>
        <v>12000</v>
      </c>
      <c r="BD172" s="56">
        <f t="shared" si="469"/>
        <v>12000</v>
      </c>
      <c r="BE172" s="56">
        <f t="shared" si="479"/>
        <v>12000</v>
      </c>
      <c r="BF172" s="56">
        <f t="shared" si="490"/>
        <v>12000</v>
      </c>
      <c r="BG172" s="56">
        <f t="shared" si="490"/>
        <v>12000</v>
      </c>
      <c r="BH172" s="56">
        <f t="shared" si="498"/>
        <v>12000</v>
      </c>
      <c r="BI172" s="56">
        <f t="shared" si="498"/>
        <v>12000</v>
      </c>
      <c r="BJ172" s="56">
        <f t="shared" si="499"/>
        <v>20000</v>
      </c>
      <c r="BK172" s="56">
        <f t="shared" si="499"/>
        <v>20000</v>
      </c>
      <c r="BL172" s="56">
        <f t="shared" si="491"/>
        <v>20000</v>
      </c>
      <c r="BM172" s="56">
        <f t="shared" si="471"/>
        <v>20000</v>
      </c>
      <c r="BN172" s="56">
        <f t="shared" si="501"/>
        <v>20000</v>
      </c>
      <c r="BO172" s="56">
        <f t="shared" si="501"/>
        <v>20000</v>
      </c>
      <c r="BP172" s="56">
        <f t="shared" si="390"/>
        <v>20000</v>
      </c>
      <c r="BQ172" s="56">
        <f t="shared" si="466"/>
        <v>20000</v>
      </c>
      <c r="BR172" s="56">
        <f t="shared" si="466"/>
        <v>20000</v>
      </c>
      <c r="BS172" s="56">
        <f t="shared" si="455"/>
        <v>20000</v>
      </c>
      <c r="BT172" s="56">
        <f t="shared" si="459"/>
        <v>20000</v>
      </c>
      <c r="BU172" s="56">
        <f t="shared" si="451"/>
        <v>20000</v>
      </c>
      <c r="BV172" s="56">
        <f t="shared" si="492"/>
        <v>20000</v>
      </c>
      <c r="BW172" s="56">
        <f t="shared" si="492"/>
        <v>20000</v>
      </c>
      <c r="BX172" s="56">
        <f t="shared" si="492"/>
        <v>20000</v>
      </c>
      <c r="BY172" s="56">
        <f t="shared" si="492"/>
        <v>20000</v>
      </c>
      <c r="BZ172" s="56">
        <f t="shared" si="492"/>
        <v>20000</v>
      </c>
      <c r="CA172" s="56">
        <f t="shared" si="433"/>
        <v>20000</v>
      </c>
      <c r="CB172" s="56">
        <f t="shared" si="426"/>
        <v>20000</v>
      </c>
      <c r="CC172" s="56">
        <f t="shared" si="402"/>
        <v>20000</v>
      </c>
      <c r="CD172" s="56">
        <f t="shared" si="480"/>
        <v>20000</v>
      </c>
      <c r="CE172" s="56">
        <f t="shared" si="472"/>
        <v>20000</v>
      </c>
      <c r="CF172" s="56">
        <f t="shared" ref="CF172:CG188" si="508">MP</f>
        <v>20000</v>
      </c>
      <c r="CG172" s="56">
        <f t="shared" si="508"/>
        <v>20000</v>
      </c>
      <c r="CH172" s="56">
        <f t="shared" si="467"/>
        <v>20000</v>
      </c>
      <c r="CI172" s="56">
        <f t="shared" si="460"/>
        <v>20000</v>
      </c>
      <c r="CJ172" s="56">
        <f t="shared" si="434"/>
        <v>20000</v>
      </c>
      <c r="CK172" s="56">
        <f t="shared" si="442"/>
        <v>20000</v>
      </c>
      <c r="CL172" s="56">
        <f t="shared" si="442"/>
        <v>20000</v>
      </c>
      <c r="CM172" s="56">
        <f t="shared" si="442"/>
        <v>20000</v>
      </c>
      <c r="CN172" s="56">
        <f t="shared" si="442"/>
        <v>20000</v>
      </c>
      <c r="CO172" s="56">
        <f t="shared" si="494"/>
        <v>20000</v>
      </c>
      <c r="CP172" s="56">
        <f t="shared" si="494"/>
        <v>20000</v>
      </c>
      <c r="CQ172" s="56">
        <f t="shared" si="494"/>
        <v>20000</v>
      </c>
      <c r="CR172" s="56">
        <f t="shared" si="494"/>
        <v>20000</v>
      </c>
      <c r="CS172" s="56">
        <f t="shared" si="494"/>
        <v>20000</v>
      </c>
      <c r="CT172" s="56">
        <f t="shared" si="494"/>
        <v>20000</v>
      </c>
      <c r="CU172" s="56">
        <f t="shared" si="362"/>
        <v>20000</v>
      </c>
      <c r="CV172" s="56">
        <f t="shared" si="481"/>
        <v>20000</v>
      </c>
      <c r="CW172" s="56">
        <f t="shared" si="481"/>
        <v>20000</v>
      </c>
      <c r="CX172" s="56">
        <f t="shared" si="375"/>
        <v>20000</v>
      </c>
      <c r="CY172" s="56">
        <f t="shared" si="495"/>
        <v>20000</v>
      </c>
      <c r="CZ172" s="56">
        <f t="shared" si="495"/>
        <v>20000</v>
      </c>
      <c r="DA172" s="56">
        <f t="shared" si="495"/>
        <v>20000</v>
      </c>
      <c r="DB172" s="56">
        <f t="shared" si="376"/>
        <v>20000</v>
      </c>
      <c r="DC172" s="56">
        <f t="shared" si="376"/>
        <v>20000</v>
      </c>
      <c r="DD172" s="56">
        <f t="shared" si="370"/>
        <v>20000</v>
      </c>
      <c r="DE172" s="56">
        <f t="shared" si="366"/>
        <v>20000</v>
      </c>
      <c r="DF172" s="56">
        <f t="shared" si="366"/>
        <v>20000</v>
      </c>
      <c r="DG172" s="56">
        <f>MP</f>
        <v>20000</v>
      </c>
      <c r="DH172" s="56">
        <f t="shared" ref="DH172:DH203" si="509">CT</f>
        <v>7000</v>
      </c>
      <c r="DI172" s="56">
        <f t="shared" si="500"/>
        <v>7000</v>
      </c>
      <c r="DJ172" s="56">
        <f t="shared" si="502"/>
        <v>7000</v>
      </c>
      <c r="DK172" s="56">
        <f t="shared" si="493"/>
        <v>7000</v>
      </c>
      <c r="DL172" s="56">
        <f t="shared" si="493"/>
        <v>7000</v>
      </c>
      <c r="DM172" s="56">
        <f t="shared" si="493"/>
        <v>7000</v>
      </c>
      <c r="DN172" s="56">
        <f t="shared" si="493"/>
        <v>7000</v>
      </c>
      <c r="DO172" s="56">
        <f t="shared" si="493"/>
        <v>7000</v>
      </c>
      <c r="DP172" s="56">
        <f t="shared" si="493"/>
        <v>7000</v>
      </c>
      <c r="DQ172" s="56">
        <f t="shared" si="493"/>
        <v>7000</v>
      </c>
      <c r="DR172" s="56">
        <f t="shared" si="448"/>
        <v>7000</v>
      </c>
      <c r="DS172" s="56">
        <f t="shared" si="452"/>
        <v>7000</v>
      </c>
      <c r="DT172" s="56">
        <f t="shared" si="462"/>
        <v>7000</v>
      </c>
      <c r="DU172" s="56">
        <f t="shared" si="470"/>
        <v>7000</v>
      </c>
      <c r="DV172" s="56">
        <f t="shared" si="474"/>
        <v>7000</v>
      </c>
      <c r="DW172" s="56">
        <f t="shared" si="496"/>
        <v>7000</v>
      </c>
      <c r="DX172" s="56">
        <f>CT</f>
        <v>7000</v>
      </c>
      <c r="DY172" s="56">
        <f>CT</f>
        <v>7000</v>
      </c>
      <c r="DZ172" s="56">
        <f t="shared" si="503"/>
        <v>16000</v>
      </c>
      <c r="EA172" s="56">
        <f t="shared" si="503"/>
        <v>16000</v>
      </c>
      <c r="EB172" s="56">
        <f t="shared" si="503"/>
        <v>16000</v>
      </c>
      <c r="EC172" s="56">
        <f t="shared" si="503"/>
        <v>16000</v>
      </c>
      <c r="ED172" s="56">
        <f t="shared" si="503"/>
        <v>16000</v>
      </c>
      <c r="EE172" s="56">
        <f t="shared" si="416"/>
        <v>16000</v>
      </c>
      <c r="EF172" s="56">
        <f t="shared" si="406"/>
        <v>16000</v>
      </c>
      <c r="EG172" s="56">
        <f t="shared" si="406"/>
        <v>16000</v>
      </c>
      <c r="EH172" s="56">
        <f t="shared" si="476"/>
        <v>16000</v>
      </c>
      <c r="EI172" s="56">
        <f t="shared" si="476"/>
        <v>16000</v>
      </c>
      <c r="EJ172" s="56">
        <f t="shared" si="497"/>
        <v>16000</v>
      </c>
      <c r="EK172" s="56">
        <f t="shared" si="497"/>
        <v>16000</v>
      </c>
      <c r="EL172" s="56">
        <f>JH</f>
        <v>16000</v>
      </c>
      <c r="EM172" s="56">
        <f t="shared" si="504"/>
        <v>16000</v>
      </c>
      <c r="EN172" s="56">
        <f t="shared" si="463"/>
        <v>36000</v>
      </c>
      <c r="EO172" s="56">
        <f t="shared" si="457"/>
        <v>36000</v>
      </c>
      <c r="EP172" s="56">
        <f t="shared" si="453"/>
        <v>36000</v>
      </c>
      <c r="EQ172" s="56">
        <f t="shared" si="453"/>
        <v>36000</v>
      </c>
      <c r="ER172" s="56">
        <f t="shared" si="449"/>
        <v>36000</v>
      </c>
      <c r="ES172" s="56">
        <f t="shared" si="444"/>
        <v>36000</v>
      </c>
      <c r="ET172" s="56">
        <f t="shared" si="438"/>
        <v>36000</v>
      </c>
      <c r="EU172" s="56">
        <f t="shared" si="428"/>
        <v>36000</v>
      </c>
      <c r="EV172" s="56">
        <f t="shared" si="409"/>
        <v>36000</v>
      </c>
      <c r="EW172" s="56">
        <f t="shared" si="484"/>
        <v>36000</v>
      </c>
      <c r="EX172" s="56">
        <f t="shared" si="398"/>
        <v>36000</v>
      </c>
      <c r="EY172" s="56">
        <f t="shared" si="410"/>
        <v>36000</v>
      </c>
      <c r="EZ172" s="56">
        <f t="shared" si="445"/>
        <v>36000</v>
      </c>
      <c r="FA172" s="56">
        <f t="shared" si="445"/>
        <v>36000</v>
      </c>
      <c r="FB172" s="56">
        <f t="shared" si="464"/>
        <v>36000</v>
      </c>
      <c r="FC172" s="56">
        <f t="shared" si="478"/>
        <v>36000</v>
      </c>
      <c r="FD172" s="56">
        <f t="shared" si="485"/>
        <v>36000</v>
      </c>
      <c r="FE172" s="56"/>
      <c r="FF172" s="56"/>
      <c r="FG172" s="56"/>
      <c r="FH172" s="56"/>
      <c r="FI172" s="56"/>
      <c r="FJ172" s="56"/>
      <c r="FK172" s="56"/>
      <c r="FL172" s="56"/>
      <c r="FM172" s="56"/>
      <c r="FN172" s="56"/>
      <c r="FO172" s="56"/>
      <c r="FP172" s="56"/>
      <c r="FQ172" s="56"/>
      <c r="FR172" s="56"/>
      <c r="FS172" s="56"/>
      <c r="FT172" s="56"/>
      <c r="FU172" s="56"/>
      <c r="FV172" s="56"/>
      <c r="FW172" s="56"/>
      <c r="FX172" s="56"/>
      <c r="FY172" s="56"/>
      <c r="FZ172" s="56"/>
      <c r="GA172" s="56"/>
      <c r="GB172" s="56"/>
      <c r="GC172" s="56">
        <f t="shared" si="380"/>
        <v>24000</v>
      </c>
      <c r="GD172" s="56">
        <f t="shared" si="380"/>
        <v>24000</v>
      </c>
      <c r="GE172" s="56">
        <f t="shared" si="420"/>
        <v>24000</v>
      </c>
      <c r="GF172" s="56">
        <f t="shared" si="381"/>
        <v>24000</v>
      </c>
      <c r="GG172" s="56"/>
      <c r="GH172" s="56"/>
      <c r="GI172" s="56"/>
      <c r="GJ172" s="56"/>
      <c r="GK172" s="56"/>
      <c r="GL172" s="56"/>
      <c r="GM172" s="56"/>
      <c r="GN172" s="56"/>
      <c r="GO172" s="56"/>
      <c r="GP172" s="56"/>
      <c r="GQ172" s="56"/>
      <c r="GR172" s="56"/>
      <c r="GS172" s="56"/>
      <c r="GT172" s="56"/>
      <c r="GU172" s="56"/>
      <c r="GV172" s="56"/>
      <c r="GW172" s="56"/>
      <c r="GX172" s="56"/>
      <c r="GY172" s="56"/>
      <c r="GZ172" s="56"/>
      <c r="HA172" s="56"/>
      <c r="HB172" s="56"/>
      <c r="HC172" s="56"/>
      <c r="HD172" s="56"/>
      <c r="HE172" s="56"/>
      <c r="HF172" s="56"/>
      <c r="HG172" s="56"/>
      <c r="HH172" s="56"/>
      <c r="HI172" s="56"/>
      <c r="HJ172" s="56"/>
      <c r="HK172" s="56"/>
      <c r="HL172" s="56"/>
      <c r="HM172" s="56"/>
      <c r="HN172" s="56"/>
      <c r="HO172" s="56"/>
      <c r="HP172" s="56"/>
      <c r="HQ172" s="56"/>
      <c r="HR172" s="56"/>
      <c r="HS172" s="56"/>
      <c r="HT172" s="56"/>
      <c r="HU172" s="56"/>
      <c r="HV172" s="56"/>
      <c r="HW172" s="56"/>
      <c r="HX172" s="56"/>
      <c r="HY172" s="56"/>
    </row>
    <row r="173" spans="1:233" ht="1.5" customHeight="1">
      <c r="A173" s="56"/>
      <c r="B173" s="56"/>
      <c r="C173" s="56"/>
      <c r="D173" s="56"/>
      <c r="E173" s="56"/>
      <c r="F173" s="56"/>
      <c r="G173" s="56"/>
      <c r="H173" s="56"/>
      <c r="I173" s="56"/>
      <c r="J173" s="56"/>
      <c r="K173" s="56"/>
      <c r="L173" s="56"/>
      <c r="M173" s="56"/>
      <c r="N173" s="56"/>
      <c r="O173" s="56"/>
      <c r="P173" s="56"/>
      <c r="Q173" s="56"/>
      <c r="R173" s="56"/>
      <c r="S173" s="56"/>
      <c r="T173" s="56"/>
      <c r="U173" s="56"/>
      <c r="V173" s="56"/>
      <c r="W173" s="56"/>
      <c r="X173" s="56"/>
      <c r="Y173" s="56"/>
      <c r="Z173" s="56"/>
      <c r="AA173" s="56"/>
      <c r="AB173" s="56"/>
      <c r="AC173" s="56"/>
      <c r="AD173" s="56"/>
      <c r="AE173" s="56"/>
      <c r="AF173" s="56"/>
      <c r="AG173" s="56">
        <f t="shared" si="422"/>
        <v>12000</v>
      </c>
      <c r="AH173" s="56">
        <f t="shared" si="505"/>
        <v>12000</v>
      </c>
      <c r="AI173" s="56">
        <f t="shared" si="506"/>
        <v>12000</v>
      </c>
      <c r="AJ173" s="56">
        <f t="shared" si="436"/>
        <v>12000</v>
      </c>
      <c r="AK173" s="56">
        <f t="shared" si="436"/>
        <v>12000</v>
      </c>
      <c r="AL173" s="56">
        <f t="shared" si="432"/>
        <v>12000</v>
      </c>
      <c r="AM173" s="56">
        <f t="shared" si="432"/>
        <v>12000</v>
      </c>
      <c r="AN173" s="56">
        <f t="shared" si="507"/>
        <v>12000</v>
      </c>
      <c r="AO173" s="56">
        <f t="shared" si="507"/>
        <v>12000</v>
      </c>
      <c r="AP173" s="56">
        <f t="shared" si="507"/>
        <v>12000</v>
      </c>
      <c r="AQ173" s="56">
        <f t="shared" si="507"/>
        <v>12000</v>
      </c>
      <c r="AR173" s="56">
        <f t="shared" si="507"/>
        <v>12000</v>
      </c>
      <c r="AS173" s="56">
        <f t="shared" si="507"/>
        <v>12000</v>
      </c>
      <c r="AT173" s="56">
        <f t="shared" si="400"/>
        <v>12000</v>
      </c>
      <c r="AU173" s="56">
        <f t="shared" si="400"/>
        <v>12000</v>
      </c>
      <c r="AV173" s="56">
        <f t="shared" si="400"/>
        <v>12000</v>
      </c>
      <c r="AW173" s="56">
        <f t="shared" si="413"/>
        <v>12000</v>
      </c>
      <c r="AX173" s="56">
        <f t="shared" si="423"/>
        <v>12000</v>
      </c>
      <c r="AY173" s="56">
        <f t="shared" si="424"/>
        <v>12000</v>
      </c>
      <c r="AZ173" s="56">
        <f t="shared" si="424"/>
        <v>12000</v>
      </c>
      <c r="BA173" s="56">
        <f t="shared" si="439"/>
        <v>12000</v>
      </c>
      <c r="BB173" s="56">
        <f t="shared" si="450"/>
        <v>12000</v>
      </c>
      <c r="BC173" s="56">
        <f t="shared" si="465"/>
        <v>12000</v>
      </c>
      <c r="BD173" s="56">
        <f t="shared" si="469"/>
        <v>12000</v>
      </c>
      <c r="BE173" s="56">
        <f t="shared" si="479"/>
        <v>12000</v>
      </c>
      <c r="BF173" s="56">
        <f t="shared" si="490"/>
        <v>12000</v>
      </c>
      <c r="BG173" s="56">
        <f t="shared" si="490"/>
        <v>12000</v>
      </c>
      <c r="BH173" s="56">
        <f t="shared" si="498"/>
        <v>12000</v>
      </c>
      <c r="BI173" s="56">
        <f t="shared" si="498"/>
        <v>12000</v>
      </c>
      <c r="BJ173" s="56">
        <f t="shared" si="499"/>
        <v>20000</v>
      </c>
      <c r="BK173" s="56">
        <f t="shared" si="499"/>
        <v>20000</v>
      </c>
      <c r="BL173" s="56">
        <f t="shared" si="491"/>
        <v>20000</v>
      </c>
      <c r="BM173" s="56">
        <f t="shared" si="471"/>
        <v>20000</v>
      </c>
      <c r="BN173" s="56">
        <f t="shared" si="501"/>
        <v>20000</v>
      </c>
      <c r="BO173" s="56">
        <f t="shared" si="501"/>
        <v>20000</v>
      </c>
      <c r="BP173" s="56">
        <f t="shared" si="390"/>
        <v>20000</v>
      </c>
      <c r="BQ173" s="56">
        <f t="shared" si="466"/>
        <v>20000</v>
      </c>
      <c r="BR173" s="56">
        <f t="shared" si="466"/>
        <v>20000</v>
      </c>
      <c r="BS173" s="56">
        <f t="shared" si="455"/>
        <v>20000</v>
      </c>
      <c r="BT173" s="56">
        <f t="shared" si="459"/>
        <v>20000</v>
      </c>
      <c r="BU173" s="56">
        <f t="shared" si="451"/>
        <v>20000</v>
      </c>
      <c r="BV173" s="56">
        <f t="shared" si="492"/>
        <v>20000</v>
      </c>
      <c r="BW173" s="56">
        <f t="shared" si="492"/>
        <v>20000</v>
      </c>
      <c r="BX173" s="56">
        <f t="shared" si="492"/>
        <v>20000</v>
      </c>
      <c r="BY173" s="56">
        <f t="shared" si="492"/>
        <v>20000</v>
      </c>
      <c r="BZ173" s="56">
        <f t="shared" si="492"/>
        <v>20000</v>
      </c>
      <c r="CA173" s="56">
        <f t="shared" si="433"/>
        <v>20000</v>
      </c>
      <c r="CB173" s="56">
        <f t="shared" si="426"/>
        <v>20000</v>
      </c>
      <c r="CC173" s="56">
        <f t="shared" si="402"/>
        <v>20000</v>
      </c>
      <c r="CD173" s="56">
        <f t="shared" si="480"/>
        <v>20000</v>
      </c>
      <c r="CE173" s="56">
        <f t="shared" si="472"/>
        <v>20000</v>
      </c>
      <c r="CF173" s="56">
        <f t="shared" si="508"/>
        <v>20000</v>
      </c>
      <c r="CG173" s="56">
        <f t="shared" si="508"/>
        <v>20000</v>
      </c>
      <c r="CH173" s="56">
        <f t="shared" si="467"/>
        <v>20000</v>
      </c>
      <c r="CI173" s="56">
        <f t="shared" si="460"/>
        <v>20000</v>
      </c>
      <c r="CJ173" s="56">
        <f t="shared" si="434"/>
        <v>20000</v>
      </c>
      <c r="CK173" s="56">
        <f t="shared" si="442"/>
        <v>20000</v>
      </c>
      <c r="CL173" s="56">
        <f t="shared" si="442"/>
        <v>20000</v>
      </c>
      <c r="CM173" s="56">
        <f t="shared" si="442"/>
        <v>20000</v>
      </c>
      <c r="CN173" s="56">
        <f t="shared" si="442"/>
        <v>20000</v>
      </c>
      <c r="CO173" s="56">
        <f t="shared" si="494"/>
        <v>20000</v>
      </c>
      <c r="CP173" s="56">
        <f t="shared" si="494"/>
        <v>20000</v>
      </c>
      <c r="CQ173" s="56">
        <f t="shared" si="494"/>
        <v>20000</v>
      </c>
      <c r="CR173" s="56">
        <f t="shared" si="494"/>
        <v>20000</v>
      </c>
      <c r="CS173" s="56">
        <f t="shared" si="494"/>
        <v>20000</v>
      </c>
      <c r="CT173" s="56">
        <f t="shared" si="494"/>
        <v>20000</v>
      </c>
      <c r="CU173" s="56">
        <f t="shared" si="362"/>
        <v>20000</v>
      </c>
      <c r="CV173" s="56">
        <f t="shared" si="481"/>
        <v>20000</v>
      </c>
      <c r="CW173" s="56">
        <f t="shared" si="481"/>
        <v>20000</v>
      </c>
      <c r="CX173" s="56">
        <f t="shared" si="375"/>
        <v>20000</v>
      </c>
      <c r="CY173" s="56">
        <f t="shared" si="495"/>
        <v>20000</v>
      </c>
      <c r="CZ173" s="56">
        <f t="shared" si="495"/>
        <v>20000</v>
      </c>
      <c r="DA173" s="56">
        <f t="shared" si="495"/>
        <v>20000</v>
      </c>
      <c r="DB173" s="56">
        <f t="shared" si="376"/>
        <v>20000</v>
      </c>
      <c r="DC173" s="56">
        <f t="shared" si="376"/>
        <v>20000</v>
      </c>
      <c r="DD173" s="56">
        <f t="shared" si="370"/>
        <v>20000</v>
      </c>
      <c r="DE173" s="56">
        <f t="shared" si="366"/>
        <v>20000</v>
      </c>
      <c r="DF173" s="56">
        <f t="shared" si="366"/>
        <v>20000</v>
      </c>
      <c r="DG173" s="56">
        <f>MP</f>
        <v>20000</v>
      </c>
      <c r="DH173" s="56">
        <f t="shared" si="509"/>
        <v>7000</v>
      </c>
      <c r="DI173" s="56">
        <f t="shared" si="500"/>
        <v>7000</v>
      </c>
      <c r="DJ173" s="56">
        <f t="shared" si="502"/>
        <v>7000</v>
      </c>
      <c r="DK173" s="56">
        <f t="shared" si="493"/>
        <v>7000</v>
      </c>
      <c r="DL173" s="56">
        <f t="shared" si="493"/>
        <v>7000</v>
      </c>
      <c r="DM173" s="56">
        <f t="shared" si="493"/>
        <v>7000</v>
      </c>
      <c r="DN173" s="56">
        <f t="shared" si="493"/>
        <v>7000</v>
      </c>
      <c r="DO173" s="56">
        <f t="shared" si="493"/>
        <v>7000</v>
      </c>
      <c r="DP173" s="56">
        <f t="shared" si="493"/>
        <v>7000</v>
      </c>
      <c r="DQ173" s="56">
        <f t="shared" si="493"/>
        <v>7000</v>
      </c>
      <c r="DR173" s="56">
        <f t="shared" si="448"/>
        <v>7000</v>
      </c>
      <c r="DS173" s="56">
        <f t="shared" si="452"/>
        <v>7000</v>
      </c>
      <c r="DT173" s="56">
        <f t="shared" si="462"/>
        <v>7000</v>
      </c>
      <c r="DU173" s="56">
        <f t="shared" si="470"/>
        <v>7000</v>
      </c>
      <c r="DV173" s="56">
        <f t="shared" si="474"/>
        <v>7000</v>
      </c>
      <c r="DW173" s="56">
        <f t="shared" si="496"/>
        <v>7000</v>
      </c>
      <c r="DX173" s="56">
        <f>CT</f>
        <v>7000</v>
      </c>
      <c r="DY173" s="56">
        <f>JH</f>
        <v>16000</v>
      </c>
      <c r="DZ173" s="56">
        <f t="shared" si="503"/>
        <v>16000</v>
      </c>
      <c r="EA173" s="56">
        <f t="shared" si="503"/>
        <v>16000</v>
      </c>
      <c r="EB173" s="56">
        <f t="shared" si="503"/>
        <v>16000</v>
      </c>
      <c r="EC173" s="56">
        <f t="shared" si="503"/>
        <v>16000</v>
      </c>
      <c r="ED173" s="56">
        <f t="shared" si="503"/>
        <v>16000</v>
      </c>
      <c r="EE173" s="56">
        <f t="shared" si="416"/>
        <v>16000</v>
      </c>
      <c r="EF173" s="56">
        <f t="shared" si="406"/>
        <v>16000</v>
      </c>
      <c r="EG173" s="56">
        <f t="shared" si="406"/>
        <v>16000</v>
      </c>
      <c r="EH173" s="56">
        <f t="shared" si="476"/>
        <v>16000</v>
      </c>
      <c r="EI173" s="56">
        <f t="shared" si="476"/>
        <v>16000</v>
      </c>
      <c r="EJ173" s="56">
        <f t="shared" si="497"/>
        <v>16000</v>
      </c>
      <c r="EK173" s="56">
        <f t="shared" si="497"/>
        <v>16000</v>
      </c>
      <c r="EL173" s="56">
        <f>JH</f>
        <v>16000</v>
      </c>
      <c r="EM173" s="56">
        <f t="shared" si="504"/>
        <v>16000</v>
      </c>
      <c r="EN173" s="56">
        <f>JH</f>
        <v>16000</v>
      </c>
      <c r="EO173" s="56">
        <f t="shared" si="457"/>
        <v>36000</v>
      </c>
      <c r="EP173" s="56">
        <f t="shared" si="453"/>
        <v>36000</v>
      </c>
      <c r="EQ173" s="56">
        <f t="shared" si="453"/>
        <v>36000</v>
      </c>
      <c r="ER173" s="56">
        <f t="shared" si="449"/>
        <v>36000</v>
      </c>
      <c r="ES173" s="56">
        <f t="shared" si="444"/>
        <v>36000</v>
      </c>
      <c r="ET173" s="56">
        <f t="shared" si="438"/>
        <v>36000</v>
      </c>
      <c r="EU173" s="56">
        <f t="shared" si="428"/>
        <v>36000</v>
      </c>
      <c r="EV173" s="56">
        <f t="shared" si="409"/>
        <v>36000</v>
      </c>
      <c r="EW173" s="56">
        <f t="shared" si="484"/>
        <v>36000</v>
      </c>
      <c r="EX173" s="56">
        <f t="shared" si="398"/>
        <v>36000</v>
      </c>
      <c r="EY173" s="56">
        <f t="shared" si="410"/>
        <v>36000</v>
      </c>
      <c r="EZ173" s="56">
        <f t="shared" si="445"/>
        <v>36000</v>
      </c>
      <c r="FA173" s="56">
        <f t="shared" si="445"/>
        <v>36000</v>
      </c>
      <c r="FB173" s="56">
        <f t="shared" si="464"/>
        <v>36000</v>
      </c>
      <c r="FC173" s="56">
        <f t="shared" si="478"/>
        <v>36000</v>
      </c>
      <c r="FD173" s="56">
        <f t="shared" si="485"/>
        <v>36000</v>
      </c>
      <c r="FE173" s="56"/>
      <c r="FF173" s="56"/>
      <c r="FG173" s="56"/>
      <c r="FH173" s="56"/>
      <c r="FI173" s="56"/>
      <c r="FJ173" s="56"/>
      <c r="FK173" s="56"/>
      <c r="FL173" s="56"/>
      <c r="FM173" s="56"/>
      <c r="FN173" s="56"/>
      <c r="FO173" s="56"/>
      <c r="FP173" s="56"/>
      <c r="FQ173" s="56"/>
      <c r="FR173" s="56"/>
      <c r="FS173" s="56"/>
      <c r="FT173" s="56"/>
      <c r="FU173" s="56"/>
      <c r="FV173" s="56"/>
      <c r="FW173" s="56"/>
      <c r="FX173" s="56"/>
      <c r="FY173" s="56"/>
      <c r="FZ173" s="56"/>
      <c r="GA173" s="56"/>
      <c r="GB173" s="56"/>
      <c r="GC173" s="56">
        <f t="shared" si="380"/>
        <v>24000</v>
      </c>
      <c r="GD173" s="56">
        <f t="shared" si="380"/>
        <v>24000</v>
      </c>
      <c r="GE173" s="56">
        <f t="shared" si="420"/>
        <v>24000</v>
      </c>
      <c r="GF173" s="56">
        <f t="shared" si="381"/>
        <v>24000</v>
      </c>
      <c r="GG173" s="56"/>
      <c r="GH173" s="56"/>
      <c r="GI173" s="56"/>
      <c r="GJ173" s="56"/>
      <c r="GK173" s="56"/>
      <c r="GL173" s="56"/>
      <c r="GM173" s="56"/>
      <c r="GN173" s="56"/>
      <c r="GO173" s="56"/>
      <c r="GP173" s="56"/>
      <c r="GQ173" s="56"/>
      <c r="GR173" s="56"/>
      <c r="GS173" s="56"/>
      <c r="GT173" s="56"/>
      <c r="GU173" s="56"/>
      <c r="GV173" s="56"/>
      <c r="GW173" s="56"/>
      <c r="GX173" s="56"/>
      <c r="GY173" s="56"/>
      <c r="GZ173" s="56"/>
      <c r="HA173" s="56"/>
      <c r="HB173" s="56"/>
      <c r="HC173" s="56"/>
      <c r="HD173" s="56"/>
      <c r="HE173" s="56"/>
      <c r="HF173" s="56"/>
      <c r="HG173" s="56"/>
      <c r="HH173" s="56"/>
      <c r="HI173" s="56"/>
      <c r="HJ173" s="56"/>
      <c r="HK173" s="56"/>
      <c r="HL173" s="56"/>
      <c r="HM173" s="56"/>
      <c r="HN173" s="56"/>
      <c r="HO173" s="56"/>
      <c r="HP173" s="56"/>
      <c r="HQ173" s="56"/>
      <c r="HR173" s="56"/>
      <c r="HS173" s="56"/>
      <c r="HT173" s="56"/>
      <c r="HU173" s="56"/>
      <c r="HV173" s="56"/>
      <c r="HW173" s="56"/>
      <c r="HX173" s="56"/>
      <c r="HY173" s="56"/>
    </row>
    <row r="174" spans="1:233" ht="1.5" customHeight="1">
      <c r="A174" s="56"/>
      <c r="B174" s="56"/>
      <c r="C174" s="56"/>
      <c r="D174" s="56"/>
      <c r="E174" s="56"/>
      <c r="F174" s="56"/>
      <c r="G174" s="56"/>
      <c r="H174" s="56"/>
      <c r="I174" s="56"/>
      <c r="J174" s="56"/>
      <c r="K174" s="56"/>
      <c r="L174" s="56"/>
      <c r="M174" s="56"/>
      <c r="N174" s="56"/>
      <c r="O174" s="56"/>
      <c r="P174" s="56"/>
      <c r="Q174" s="56"/>
      <c r="R174" s="56"/>
      <c r="S174" s="56"/>
      <c r="T174" s="56"/>
      <c r="U174" s="56"/>
      <c r="V174" s="56"/>
      <c r="W174" s="56"/>
      <c r="X174" s="56"/>
      <c r="Y174" s="56"/>
      <c r="Z174" s="56"/>
      <c r="AA174" s="56"/>
      <c r="AB174" s="56"/>
      <c r="AC174" s="56"/>
      <c r="AD174" s="56"/>
      <c r="AE174" s="56"/>
      <c r="AF174" s="56">
        <f t="shared" ref="AF174:AG189" si="510">GJ</f>
        <v>12000</v>
      </c>
      <c r="AG174" s="56">
        <f t="shared" si="510"/>
        <v>12000</v>
      </c>
      <c r="AH174" s="56">
        <f t="shared" ref="AH174:AH192" si="511">GJ</f>
        <v>12000</v>
      </c>
      <c r="AI174" s="56">
        <f t="shared" si="506"/>
        <v>12000</v>
      </c>
      <c r="AJ174" s="56">
        <f t="shared" si="436"/>
        <v>12000</v>
      </c>
      <c r="AK174" s="56">
        <f t="shared" si="436"/>
        <v>12000</v>
      </c>
      <c r="AL174" s="56">
        <f t="shared" si="432"/>
        <v>12000</v>
      </c>
      <c r="AM174" s="56">
        <f t="shared" si="432"/>
        <v>12000</v>
      </c>
      <c r="AN174" s="56">
        <f t="shared" si="507"/>
        <v>12000</v>
      </c>
      <c r="AO174" s="56">
        <f t="shared" si="507"/>
        <v>12000</v>
      </c>
      <c r="AP174" s="56">
        <f t="shared" si="507"/>
        <v>12000</v>
      </c>
      <c r="AQ174" s="56">
        <f t="shared" si="507"/>
        <v>12000</v>
      </c>
      <c r="AR174" s="56">
        <f t="shared" si="507"/>
        <v>12000</v>
      </c>
      <c r="AS174" s="56">
        <f t="shared" si="507"/>
        <v>12000</v>
      </c>
      <c r="AT174" s="56">
        <f t="shared" si="400"/>
        <v>12000</v>
      </c>
      <c r="AU174" s="56">
        <f t="shared" si="400"/>
        <v>12000</v>
      </c>
      <c r="AV174" s="56">
        <f t="shared" si="400"/>
        <v>12000</v>
      </c>
      <c r="AW174" s="56">
        <f t="shared" si="413"/>
        <v>12000</v>
      </c>
      <c r="AX174" s="56">
        <f t="shared" si="423"/>
        <v>12000</v>
      </c>
      <c r="AY174" s="56">
        <f t="shared" si="424"/>
        <v>12000</v>
      </c>
      <c r="AZ174" s="56">
        <f t="shared" si="424"/>
        <v>12000</v>
      </c>
      <c r="BA174" s="56">
        <f t="shared" si="439"/>
        <v>12000</v>
      </c>
      <c r="BB174" s="56">
        <f t="shared" si="450"/>
        <v>12000</v>
      </c>
      <c r="BC174" s="56">
        <f t="shared" si="465"/>
        <v>12000</v>
      </c>
      <c r="BD174" s="56">
        <f t="shared" si="469"/>
        <v>12000</v>
      </c>
      <c r="BE174" s="56">
        <f t="shared" si="479"/>
        <v>12000</v>
      </c>
      <c r="BF174" s="56">
        <f t="shared" si="490"/>
        <v>12000</v>
      </c>
      <c r="BG174" s="56">
        <f t="shared" si="490"/>
        <v>12000</v>
      </c>
      <c r="BH174" s="56">
        <f>GJ</f>
        <v>12000</v>
      </c>
      <c r="BI174" s="56">
        <f t="shared" si="479"/>
        <v>12000</v>
      </c>
      <c r="BJ174" s="56">
        <f t="shared" si="499"/>
        <v>20000</v>
      </c>
      <c r="BK174" s="56">
        <f t="shared" si="499"/>
        <v>20000</v>
      </c>
      <c r="BL174" s="56">
        <f t="shared" si="491"/>
        <v>20000</v>
      </c>
      <c r="BM174" s="56">
        <f t="shared" si="471"/>
        <v>20000</v>
      </c>
      <c r="BN174" s="56">
        <f t="shared" si="501"/>
        <v>20000</v>
      </c>
      <c r="BO174" s="56">
        <f t="shared" si="501"/>
        <v>20000</v>
      </c>
      <c r="BP174" s="56">
        <f t="shared" si="390"/>
        <v>20000</v>
      </c>
      <c r="BQ174" s="56">
        <f t="shared" si="466"/>
        <v>20000</v>
      </c>
      <c r="BR174" s="56">
        <f t="shared" si="466"/>
        <v>20000</v>
      </c>
      <c r="BS174" s="56">
        <f t="shared" si="455"/>
        <v>20000</v>
      </c>
      <c r="BT174" s="56">
        <f t="shared" si="459"/>
        <v>20000</v>
      </c>
      <c r="BU174" s="56">
        <f t="shared" si="451"/>
        <v>20000</v>
      </c>
      <c r="BV174" s="56">
        <f t="shared" si="492"/>
        <v>20000</v>
      </c>
      <c r="BW174" s="56">
        <f t="shared" si="492"/>
        <v>20000</v>
      </c>
      <c r="BX174" s="56">
        <f t="shared" si="492"/>
        <v>20000</v>
      </c>
      <c r="BY174" s="56">
        <f t="shared" si="492"/>
        <v>20000</v>
      </c>
      <c r="BZ174" s="56">
        <f t="shared" si="492"/>
        <v>20000</v>
      </c>
      <c r="CA174" s="56">
        <f t="shared" si="433"/>
        <v>20000</v>
      </c>
      <c r="CB174" s="56">
        <f t="shared" si="426"/>
        <v>20000</v>
      </c>
      <c r="CC174" s="56">
        <f t="shared" si="402"/>
        <v>20000</v>
      </c>
      <c r="CD174" s="56">
        <f t="shared" si="480"/>
        <v>20000</v>
      </c>
      <c r="CE174" s="56">
        <f t="shared" si="472"/>
        <v>20000</v>
      </c>
      <c r="CF174" s="56">
        <f t="shared" si="508"/>
        <v>20000</v>
      </c>
      <c r="CG174" s="56">
        <f t="shared" si="508"/>
        <v>20000</v>
      </c>
      <c r="CH174" s="56">
        <f t="shared" si="467"/>
        <v>20000</v>
      </c>
      <c r="CI174" s="56">
        <f t="shared" si="460"/>
        <v>20000</v>
      </c>
      <c r="CJ174" s="56">
        <f t="shared" si="434"/>
        <v>20000</v>
      </c>
      <c r="CK174" s="56">
        <f t="shared" si="442"/>
        <v>20000</v>
      </c>
      <c r="CL174" s="56">
        <f t="shared" si="442"/>
        <v>20000</v>
      </c>
      <c r="CM174" s="56">
        <f t="shared" si="442"/>
        <v>20000</v>
      </c>
      <c r="CN174" s="56">
        <f t="shared" si="442"/>
        <v>20000</v>
      </c>
      <c r="CO174" s="56">
        <f t="shared" si="494"/>
        <v>20000</v>
      </c>
      <c r="CP174" s="56">
        <f t="shared" si="494"/>
        <v>20000</v>
      </c>
      <c r="CQ174" s="56">
        <f t="shared" si="494"/>
        <v>20000</v>
      </c>
      <c r="CR174" s="56">
        <f t="shared" si="494"/>
        <v>20000</v>
      </c>
      <c r="CS174" s="56">
        <f t="shared" si="494"/>
        <v>20000</v>
      </c>
      <c r="CT174" s="56">
        <f t="shared" si="494"/>
        <v>20000</v>
      </c>
      <c r="CU174" s="56">
        <f t="shared" si="362"/>
        <v>20000</v>
      </c>
      <c r="CV174" s="56">
        <f t="shared" si="481"/>
        <v>20000</v>
      </c>
      <c r="CW174" s="56">
        <f t="shared" si="481"/>
        <v>20000</v>
      </c>
      <c r="CX174" s="56">
        <f t="shared" si="375"/>
        <v>20000</v>
      </c>
      <c r="CY174" s="56">
        <f t="shared" si="495"/>
        <v>20000</v>
      </c>
      <c r="CZ174" s="56">
        <f t="shared" si="495"/>
        <v>20000</v>
      </c>
      <c r="DA174" s="56">
        <f t="shared" si="495"/>
        <v>20000</v>
      </c>
      <c r="DB174" s="56">
        <f t="shared" si="376"/>
        <v>20000</v>
      </c>
      <c r="DC174" s="56">
        <f t="shared" si="376"/>
        <v>20000</v>
      </c>
      <c r="DD174" s="56">
        <f t="shared" si="370"/>
        <v>20000</v>
      </c>
      <c r="DE174" s="56">
        <f t="shared" si="366"/>
        <v>20000</v>
      </c>
      <c r="DF174" s="56">
        <f t="shared" si="366"/>
        <v>20000</v>
      </c>
      <c r="DG174" s="56">
        <f>MP</f>
        <v>20000</v>
      </c>
      <c r="DH174" s="56">
        <f t="shared" si="509"/>
        <v>7000</v>
      </c>
      <c r="DI174" s="56">
        <f t="shared" si="500"/>
        <v>7000</v>
      </c>
      <c r="DJ174" s="56">
        <f t="shared" si="502"/>
        <v>7000</v>
      </c>
      <c r="DK174" s="56">
        <f t="shared" si="493"/>
        <v>7000</v>
      </c>
      <c r="DL174" s="56">
        <f t="shared" si="493"/>
        <v>7000</v>
      </c>
      <c r="DM174" s="56">
        <f t="shared" si="493"/>
        <v>7000</v>
      </c>
      <c r="DN174" s="56">
        <f t="shared" si="493"/>
        <v>7000</v>
      </c>
      <c r="DO174" s="56">
        <f t="shared" si="493"/>
        <v>7000</v>
      </c>
      <c r="DP174" s="56">
        <f t="shared" si="493"/>
        <v>7000</v>
      </c>
      <c r="DQ174" s="56">
        <f t="shared" si="493"/>
        <v>7000</v>
      </c>
      <c r="DR174" s="56">
        <f t="shared" si="448"/>
        <v>7000</v>
      </c>
      <c r="DS174" s="56">
        <f t="shared" si="452"/>
        <v>7000</v>
      </c>
      <c r="DT174" s="56">
        <f t="shared" si="462"/>
        <v>7000</v>
      </c>
      <c r="DU174" s="56">
        <f t="shared" si="470"/>
        <v>7000</v>
      </c>
      <c r="DV174" s="56">
        <f t="shared" si="474"/>
        <v>7000</v>
      </c>
      <c r="DW174" s="56">
        <f t="shared" si="496"/>
        <v>7000</v>
      </c>
      <c r="DX174" s="56">
        <f>JH</f>
        <v>16000</v>
      </c>
      <c r="DY174" s="56">
        <f>JH</f>
        <v>16000</v>
      </c>
      <c r="DZ174" s="56">
        <f t="shared" si="503"/>
        <v>16000</v>
      </c>
      <c r="EA174" s="56">
        <f t="shared" si="503"/>
        <v>16000</v>
      </c>
      <c r="EB174" s="56">
        <f t="shared" si="503"/>
        <v>16000</v>
      </c>
      <c r="EC174" s="56">
        <f t="shared" si="503"/>
        <v>16000</v>
      </c>
      <c r="ED174" s="56">
        <f t="shared" si="503"/>
        <v>16000</v>
      </c>
      <c r="EE174" s="56">
        <f t="shared" si="416"/>
        <v>16000</v>
      </c>
      <c r="EF174" s="56">
        <f t="shared" si="406"/>
        <v>16000</v>
      </c>
      <c r="EG174" s="56">
        <f t="shared" si="406"/>
        <v>16000</v>
      </c>
      <c r="EH174" s="56">
        <f t="shared" si="476"/>
        <v>16000</v>
      </c>
      <c r="EI174" s="56">
        <f t="shared" si="476"/>
        <v>16000</v>
      </c>
      <c r="EJ174" s="56">
        <f t="shared" si="497"/>
        <v>16000</v>
      </c>
      <c r="EK174" s="56">
        <f t="shared" si="497"/>
        <v>16000</v>
      </c>
      <c r="EL174" s="56">
        <f>JH</f>
        <v>16000</v>
      </c>
      <c r="EM174" s="56">
        <f t="shared" si="504"/>
        <v>16000</v>
      </c>
      <c r="EN174" s="56">
        <f>JH</f>
        <v>16000</v>
      </c>
      <c r="EO174" s="56">
        <f>JH</f>
        <v>16000</v>
      </c>
      <c r="EP174" s="56">
        <f t="shared" si="453"/>
        <v>36000</v>
      </c>
      <c r="EQ174" s="56">
        <f t="shared" si="453"/>
        <v>36000</v>
      </c>
      <c r="ER174" s="56">
        <f t="shared" si="449"/>
        <v>36000</v>
      </c>
      <c r="ES174" s="56">
        <f t="shared" si="444"/>
        <v>36000</v>
      </c>
      <c r="ET174" s="56">
        <f t="shared" si="438"/>
        <v>36000</v>
      </c>
      <c r="EU174" s="56">
        <f t="shared" si="428"/>
        <v>36000</v>
      </c>
      <c r="EV174" s="56">
        <f t="shared" si="409"/>
        <v>36000</v>
      </c>
      <c r="EW174" s="56">
        <f t="shared" si="484"/>
        <v>36000</v>
      </c>
      <c r="EX174" s="56">
        <f t="shared" si="398"/>
        <v>36000</v>
      </c>
      <c r="EY174" s="56">
        <f t="shared" si="410"/>
        <v>36000</v>
      </c>
      <c r="EZ174" s="56">
        <f t="shared" si="445"/>
        <v>36000</v>
      </c>
      <c r="FA174" s="56">
        <f t="shared" si="445"/>
        <v>36000</v>
      </c>
      <c r="FB174" s="56">
        <f t="shared" si="464"/>
        <v>36000</v>
      </c>
      <c r="FC174" s="56">
        <f t="shared" si="478"/>
        <v>36000</v>
      </c>
      <c r="FD174" s="56">
        <f t="shared" si="485"/>
        <v>36000</v>
      </c>
      <c r="FE174" s="56"/>
      <c r="FF174" s="56"/>
      <c r="FG174" s="56"/>
      <c r="FH174" s="56"/>
      <c r="FI174" s="56"/>
      <c r="FJ174" s="56"/>
      <c r="FK174" s="56"/>
      <c r="FL174" s="56"/>
      <c r="FM174" s="56"/>
      <c r="FN174" s="56"/>
      <c r="FO174" s="56"/>
      <c r="FP174" s="56"/>
      <c r="FQ174" s="56"/>
      <c r="FR174" s="56"/>
      <c r="FS174" s="56"/>
      <c r="FT174" s="56"/>
      <c r="FU174" s="56"/>
      <c r="FV174" s="56"/>
      <c r="FW174" s="56"/>
      <c r="FX174" s="56"/>
      <c r="FY174" s="56"/>
      <c r="FZ174" s="56"/>
      <c r="GA174" s="56"/>
      <c r="GB174" s="56"/>
      <c r="GC174" s="56"/>
      <c r="GD174" s="56">
        <f t="shared" si="420"/>
        <v>24000</v>
      </c>
      <c r="GE174" s="56">
        <f t="shared" si="420"/>
        <v>24000</v>
      </c>
      <c r="GF174" s="56">
        <f t="shared" si="420"/>
        <v>24000</v>
      </c>
      <c r="GG174" s="56"/>
      <c r="GH174" s="56"/>
      <c r="GI174" s="56"/>
      <c r="GJ174" s="56"/>
      <c r="GK174" s="56"/>
      <c r="GL174" s="56"/>
      <c r="GM174" s="56"/>
      <c r="GN174" s="56"/>
      <c r="GO174" s="56"/>
      <c r="GP174" s="56"/>
      <c r="GQ174" s="56"/>
      <c r="GR174" s="56"/>
      <c r="GS174" s="56"/>
      <c r="GT174" s="56"/>
      <c r="GU174" s="56"/>
      <c r="GV174" s="56"/>
      <c r="GW174" s="56"/>
      <c r="GX174" s="56"/>
      <c r="GY174" s="56"/>
      <c r="GZ174" s="56"/>
      <c r="HA174" s="56"/>
      <c r="HB174" s="56"/>
      <c r="HC174" s="56"/>
      <c r="HD174" s="56"/>
      <c r="HE174" s="56"/>
      <c r="HF174" s="56"/>
      <c r="HG174" s="56"/>
      <c r="HH174" s="56"/>
      <c r="HI174" s="56"/>
      <c r="HJ174" s="56"/>
      <c r="HK174" s="56"/>
      <c r="HL174" s="56"/>
      <c r="HM174" s="56"/>
      <c r="HN174" s="56"/>
      <c r="HO174" s="56"/>
      <c r="HP174" s="56"/>
      <c r="HQ174" s="56"/>
      <c r="HR174" s="56"/>
      <c r="HS174" s="56"/>
      <c r="HT174" s="56"/>
      <c r="HU174" s="56"/>
      <c r="HV174" s="56"/>
      <c r="HW174" s="56"/>
      <c r="HX174" s="56"/>
      <c r="HY174" s="56"/>
    </row>
    <row r="175" spans="1:233" ht="1.5" customHeight="1">
      <c r="A175" s="56"/>
      <c r="B175" s="56"/>
      <c r="C175" s="56"/>
      <c r="D175" s="56"/>
      <c r="E175" s="56"/>
      <c r="F175" s="56"/>
      <c r="G175" s="56"/>
      <c r="H175" s="56"/>
      <c r="I175" s="56"/>
      <c r="J175" s="56"/>
      <c r="K175" s="56"/>
      <c r="L175" s="56"/>
      <c r="M175" s="56"/>
      <c r="N175" s="56"/>
      <c r="O175" s="56"/>
      <c r="P175" s="56"/>
      <c r="Q175" s="56"/>
      <c r="R175" s="56"/>
      <c r="S175" s="56"/>
      <c r="T175" s="56"/>
      <c r="U175" s="56"/>
      <c r="V175" s="56"/>
      <c r="W175" s="56"/>
      <c r="X175" s="56"/>
      <c r="Y175" s="56"/>
      <c r="Z175" s="56"/>
      <c r="AA175" s="56"/>
      <c r="AB175" s="56"/>
      <c r="AC175" s="56"/>
      <c r="AD175" s="56">
        <f t="shared" ref="AD175:AF175" si="512">GJ</f>
        <v>12000</v>
      </c>
      <c r="AE175" s="56">
        <f t="shared" si="512"/>
        <v>12000</v>
      </c>
      <c r="AF175" s="56">
        <f t="shared" si="512"/>
        <v>12000</v>
      </c>
      <c r="AG175" s="56">
        <f t="shared" si="510"/>
        <v>12000</v>
      </c>
      <c r="AH175" s="56">
        <f t="shared" si="511"/>
        <v>12000</v>
      </c>
      <c r="AI175" s="56">
        <f t="shared" si="506"/>
        <v>12000</v>
      </c>
      <c r="AJ175" s="56">
        <f t="shared" si="436"/>
        <v>12000</v>
      </c>
      <c r="AK175" s="56">
        <f t="shared" si="436"/>
        <v>12000</v>
      </c>
      <c r="AL175" s="56">
        <f t="shared" si="432"/>
        <v>12000</v>
      </c>
      <c r="AM175" s="56">
        <f t="shared" si="432"/>
        <v>12000</v>
      </c>
      <c r="AN175" s="56">
        <f t="shared" si="507"/>
        <v>12000</v>
      </c>
      <c r="AO175" s="56">
        <f t="shared" si="507"/>
        <v>12000</v>
      </c>
      <c r="AP175" s="56">
        <f t="shared" si="507"/>
        <v>12000</v>
      </c>
      <c r="AQ175" s="56">
        <f t="shared" si="507"/>
        <v>12000</v>
      </c>
      <c r="AR175" s="56">
        <f t="shared" si="507"/>
        <v>12000</v>
      </c>
      <c r="AS175" s="56">
        <f t="shared" si="507"/>
        <v>12000</v>
      </c>
      <c r="AT175" s="56">
        <f t="shared" si="400"/>
        <v>12000</v>
      </c>
      <c r="AU175" s="56">
        <f t="shared" si="400"/>
        <v>12000</v>
      </c>
      <c r="AV175" s="56">
        <f t="shared" si="400"/>
        <v>12000</v>
      </c>
      <c r="AW175" s="56">
        <f t="shared" si="413"/>
        <v>12000</v>
      </c>
      <c r="AX175" s="56">
        <f t="shared" si="423"/>
        <v>12000</v>
      </c>
      <c r="AY175" s="56">
        <f t="shared" si="424"/>
        <v>12000</v>
      </c>
      <c r="AZ175" s="56">
        <f t="shared" si="424"/>
        <v>12000</v>
      </c>
      <c r="BA175" s="56">
        <f t="shared" si="439"/>
        <v>12000</v>
      </c>
      <c r="BB175" s="56">
        <f t="shared" si="450"/>
        <v>12000</v>
      </c>
      <c r="BC175" s="56">
        <f t="shared" si="465"/>
        <v>12000</v>
      </c>
      <c r="BD175" s="56">
        <f t="shared" si="469"/>
        <v>12000</v>
      </c>
      <c r="BE175" s="56">
        <f t="shared" si="479"/>
        <v>12000</v>
      </c>
      <c r="BF175" s="56">
        <f t="shared" si="490"/>
        <v>12000</v>
      </c>
      <c r="BG175" s="56">
        <f t="shared" si="490"/>
        <v>12000</v>
      </c>
      <c r="BH175" s="56">
        <f t="shared" si="479"/>
        <v>12000</v>
      </c>
      <c r="BI175" s="56">
        <f t="shared" ref="BG175:BJ183" si="513">MP</f>
        <v>20000</v>
      </c>
      <c r="BJ175" s="56">
        <f t="shared" si="499"/>
        <v>20000</v>
      </c>
      <c r="BK175" s="56">
        <f t="shared" si="499"/>
        <v>20000</v>
      </c>
      <c r="BL175" s="56">
        <f t="shared" si="491"/>
        <v>20000</v>
      </c>
      <c r="BM175" s="56">
        <f t="shared" si="471"/>
        <v>20000</v>
      </c>
      <c r="BN175" s="56">
        <f t="shared" si="501"/>
        <v>20000</v>
      </c>
      <c r="BO175" s="56">
        <f t="shared" si="501"/>
        <v>20000</v>
      </c>
      <c r="BP175" s="56">
        <f t="shared" si="390"/>
        <v>20000</v>
      </c>
      <c r="BQ175" s="56">
        <f t="shared" si="466"/>
        <v>20000</v>
      </c>
      <c r="BR175" s="56">
        <f t="shared" si="466"/>
        <v>20000</v>
      </c>
      <c r="BS175" s="56">
        <f t="shared" si="455"/>
        <v>20000</v>
      </c>
      <c r="BT175" s="56">
        <f t="shared" si="459"/>
        <v>20000</v>
      </c>
      <c r="BU175" s="56">
        <f t="shared" si="451"/>
        <v>20000</v>
      </c>
      <c r="BV175" s="56">
        <f t="shared" si="492"/>
        <v>20000</v>
      </c>
      <c r="BW175" s="56">
        <f t="shared" si="492"/>
        <v>20000</v>
      </c>
      <c r="BX175" s="56">
        <f t="shared" si="492"/>
        <v>20000</v>
      </c>
      <c r="BY175" s="56">
        <f t="shared" si="492"/>
        <v>20000</v>
      </c>
      <c r="BZ175" s="56">
        <f t="shared" si="492"/>
        <v>20000</v>
      </c>
      <c r="CA175" s="56">
        <f t="shared" si="433"/>
        <v>20000</v>
      </c>
      <c r="CB175" s="56">
        <f t="shared" si="426"/>
        <v>20000</v>
      </c>
      <c r="CC175" s="56">
        <f t="shared" si="402"/>
        <v>20000</v>
      </c>
      <c r="CD175" s="56">
        <f t="shared" si="480"/>
        <v>20000</v>
      </c>
      <c r="CE175" s="56">
        <f t="shared" si="472"/>
        <v>20000</v>
      </c>
      <c r="CF175" s="56">
        <f t="shared" si="508"/>
        <v>20000</v>
      </c>
      <c r="CG175" s="56">
        <f t="shared" si="508"/>
        <v>20000</v>
      </c>
      <c r="CH175" s="56">
        <f t="shared" si="467"/>
        <v>20000</v>
      </c>
      <c r="CI175" s="56">
        <f t="shared" si="460"/>
        <v>20000</v>
      </c>
      <c r="CJ175" s="56">
        <f t="shared" si="434"/>
        <v>20000</v>
      </c>
      <c r="CK175" s="56">
        <f t="shared" si="442"/>
        <v>20000</v>
      </c>
      <c r="CL175" s="56">
        <f t="shared" si="442"/>
        <v>20000</v>
      </c>
      <c r="CM175" s="56">
        <f t="shared" si="442"/>
        <v>20000</v>
      </c>
      <c r="CN175" s="56">
        <f t="shared" si="442"/>
        <v>20000</v>
      </c>
      <c r="CO175" s="56">
        <f t="shared" si="494"/>
        <v>20000</v>
      </c>
      <c r="CP175" s="56">
        <f t="shared" si="494"/>
        <v>20000</v>
      </c>
      <c r="CQ175" s="56">
        <f t="shared" si="494"/>
        <v>20000</v>
      </c>
      <c r="CR175" s="56">
        <f t="shared" si="494"/>
        <v>20000</v>
      </c>
      <c r="CS175" s="56">
        <f t="shared" si="494"/>
        <v>20000</v>
      </c>
      <c r="CT175" s="56">
        <f t="shared" si="494"/>
        <v>20000</v>
      </c>
      <c r="CU175" s="56">
        <f t="shared" si="362"/>
        <v>20000</v>
      </c>
      <c r="CV175" s="56">
        <f t="shared" si="481"/>
        <v>20000</v>
      </c>
      <c r="CW175" s="56">
        <f t="shared" si="481"/>
        <v>20000</v>
      </c>
      <c r="CX175" s="56">
        <f t="shared" si="375"/>
        <v>20000</v>
      </c>
      <c r="CY175" s="56">
        <f t="shared" si="495"/>
        <v>20000</v>
      </c>
      <c r="CZ175" s="56">
        <f t="shared" si="495"/>
        <v>20000</v>
      </c>
      <c r="DA175" s="56">
        <f t="shared" si="495"/>
        <v>20000</v>
      </c>
      <c r="DB175" s="56">
        <f t="shared" si="376"/>
        <v>20000</v>
      </c>
      <c r="DC175" s="56">
        <f t="shared" si="376"/>
        <v>20000</v>
      </c>
      <c r="DD175" s="56">
        <f t="shared" si="370"/>
        <v>20000</v>
      </c>
      <c r="DE175" s="56">
        <f t="shared" si="366"/>
        <v>20000</v>
      </c>
      <c r="DF175" s="56">
        <f t="shared" si="366"/>
        <v>20000</v>
      </c>
      <c r="DG175" s="56">
        <f t="shared" si="500"/>
        <v>7000</v>
      </c>
      <c r="DH175" s="56">
        <f t="shared" si="500"/>
        <v>7000</v>
      </c>
      <c r="DI175" s="56">
        <f t="shared" si="500"/>
        <v>7000</v>
      </c>
      <c r="DJ175" s="56">
        <f t="shared" si="502"/>
        <v>7000</v>
      </c>
      <c r="DK175" s="56">
        <f t="shared" si="493"/>
        <v>7000</v>
      </c>
      <c r="DL175" s="56">
        <f t="shared" si="493"/>
        <v>7000</v>
      </c>
      <c r="DM175" s="56">
        <f t="shared" si="493"/>
        <v>7000</v>
      </c>
      <c r="DN175" s="56">
        <f t="shared" si="493"/>
        <v>7000</v>
      </c>
      <c r="DO175" s="56">
        <f t="shared" si="493"/>
        <v>7000</v>
      </c>
      <c r="DP175" s="56">
        <f t="shared" si="493"/>
        <v>7000</v>
      </c>
      <c r="DQ175" s="56">
        <f t="shared" si="493"/>
        <v>7000</v>
      </c>
      <c r="DR175" s="56">
        <f t="shared" si="448"/>
        <v>7000</v>
      </c>
      <c r="DS175" s="56">
        <f t="shared" si="452"/>
        <v>7000</v>
      </c>
      <c r="DT175" s="56">
        <f t="shared" si="462"/>
        <v>7000</v>
      </c>
      <c r="DU175" s="56">
        <f t="shared" si="470"/>
        <v>7000</v>
      </c>
      <c r="DV175" s="56">
        <f t="shared" si="474"/>
        <v>7000</v>
      </c>
      <c r="DW175" s="56">
        <f t="shared" si="496"/>
        <v>7000</v>
      </c>
      <c r="DX175" s="56">
        <f>JH</f>
        <v>16000</v>
      </c>
      <c r="DY175" s="56">
        <f>JH</f>
        <v>16000</v>
      </c>
      <c r="DZ175" s="56">
        <f t="shared" si="503"/>
        <v>16000</v>
      </c>
      <c r="EA175" s="56">
        <f t="shared" si="503"/>
        <v>16000</v>
      </c>
      <c r="EB175" s="56">
        <f t="shared" si="503"/>
        <v>16000</v>
      </c>
      <c r="EC175" s="56">
        <f t="shared" si="503"/>
        <v>16000</v>
      </c>
      <c r="ED175" s="56">
        <f t="shared" si="503"/>
        <v>16000</v>
      </c>
      <c r="EE175" s="56">
        <f t="shared" si="416"/>
        <v>16000</v>
      </c>
      <c r="EF175" s="56">
        <f t="shared" si="406"/>
        <v>16000</v>
      </c>
      <c r="EG175" s="56">
        <f t="shared" si="406"/>
        <v>16000</v>
      </c>
      <c r="EH175" s="56">
        <f t="shared" si="476"/>
        <v>16000</v>
      </c>
      <c r="EI175" s="56">
        <f t="shared" si="476"/>
        <v>16000</v>
      </c>
      <c r="EJ175" s="56">
        <f t="shared" ref="EJ175:EJ180" si="514">JH</f>
        <v>16000</v>
      </c>
      <c r="EK175" s="56">
        <f t="shared" ref="EH175:EL205" si="515">OD</f>
        <v>26000</v>
      </c>
      <c r="EL175" s="56">
        <f t="shared" si="515"/>
        <v>26000</v>
      </c>
      <c r="EM175" s="56">
        <f t="shared" si="504"/>
        <v>16000</v>
      </c>
      <c r="EN175" s="56">
        <f>JH</f>
        <v>16000</v>
      </c>
      <c r="EO175" s="56">
        <f>JH</f>
        <v>16000</v>
      </c>
      <c r="EP175" s="56">
        <f t="shared" si="453"/>
        <v>36000</v>
      </c>
      <c r="EQ175" s="56">
        <f t="shared" si="453"/>
        <v>36000</v>
      </c>
      <c r="ER175" s="56">
        <f t="shared" si="449"/>
        <v>36000</v>
      </c>
      <c r="ES175" s="56">
        <f t="shared" si="444"/>
        <v>36000</v>
      </c>
      <c r="ET175" s="56">
        <f t="shared" si="438"/>
        <v>36000</v>
      </c>
      <c r="EU175" s="56">
        <f t="shared" si="428"/>
        <v>36000</v>
      </c>
      <c r="EV175" s="56">
        <f t="shared" si="409"/>
        <v>36000</v>
      </c>
      <c r="EW175" s="56">
        <f t="shared" si="484"/>
        <v>36000</v>
      </c>
      <c r="EX175" s="56">
        <f t="shared" si="398"/>
        <v>36000</v>
      </c>
      <c r="EY175" s="56">
        <f t="shared" si="410"/>
        <v>36000</v>
      </c>
      <c r="EZ175" s="56">
        <f t="shared" si="445"/>
        <v>36000</v>
      </c>
      <c r="FA175" s="56">
        <f t="shared" si="445"/>
        <v>36000</v>
      </c>
      <c r="FB175" s="56">
        <f t="shared" si="464"/>
        <v>36000</v>
      </c>
      <c r="FC175" s="56">
        <f t="shared" si="478"/>
        <v>36000</v>
      </c>
      <c r="FD175" s="56">
        <f t="shared" si="485"/>
        <v>36000</v>
      </c>
      <c r="FE175" s="56"/>
      <c r="FF175" s="56"/>
      <c r="FG175" s="56"/>
      <c r="FH175" s="56"/>
      <c r="FI175" s="56"/>
      <c r="FJ175" s="56"/>
      <c r="FK175" s="56"/>
      <c r="FL175" s="56"/>
      <c r="FM175" s="56"/>
      <c r="FN175" s="56"/>
      <c r="FO175" s="56"/>
      <c r="FP175" s="56"/>
      <c r="FQ175" s="56"/>
      <c r="FR175" s="56"/>
      <c r="FS175" s="56"/>
      <c r="FT175" s="56"/>
      <c r="FU175" s="56"/>
      <c r="FV175" s="56"/>
      <c r="FW175" s="56"/>
      <c r="FX175" s="56"/>
      <c r="FY175" s="56"/>
      <c r="FZ175" s="56"/>
      <c r="GA175" s="56"/>
      <c r="GB175" s="56"/>
      <c r="GC175" s="56"/>
      <c r="GD175" s="56">
        <f t="shared" ref="GD175" si="516">MZ</f>
        <v>24000</v>
      </c>
      <c r="GE175" s="56"/>
      <c r="GF175" s="56">
        <f t="shared" ref="GF175" si="517">MZ</f>
        <v>24000</v>
      </c>
      <c r="GG175" s="56"/>
      <c r="GH175" s="56"/>
      <c r="GI175" s="56"/>
      <c r="GJ175" s="56"/>
      <c r="GK175" s="56"/>
      <c r="GL175" s="56"/>
      <c r="GM175" s="56"/>
      <c r="GN175" s="56"/>
      <c r="GO175" s="56"/>
      <c r="GP175" s="56"/>
      <c r="GQ175" s="56"/>
      <c r="GR175" s="56"/>
      <c r="GS175" s="56"/>
      <c r="GT175" s="56"/>
      <c r="GU175" s="56"/>
      <c r="GV175" s="56"/>
      <c r="GW175" s="56"/>
      <c r="GX175" s="56"/>
      <c r="GY175" s="56"/>
      <c r="GZ175" s="56"/>
      <c r="HA175" s="56"/>
      <c r="HB175" s="56"/>
      <c r="HC175" s="56"/>
      <c r="HD175" s="56"/>
      <c r="HE175" s="56"/>
      <c r="HF175" s="56"/>
      <c r="HG175" s="56"/>
      <c r="HH175" s="56"/>
      <c r="HI175" s="56"/>
      <c r="HJ175" s="56"/>
      <c r="HK175" s="56"/>
      <c r="HL175" s="56"/>
      <c r="HM175" s="56"/>
      <c r="HN175" s="56"/>
      <c r="HO175" s="56"/>
      <c r="HP175" s="56"/>
      <c r="HQ175" s="56"/>
      <c r="HR175" s="56"/>
      <c r="HS175" s="56"/>
      <c r="HT175" s="56"/>
      <c r="HU175" s="56"/>
      <c r="HV175" s="56"/>
      <c r="HW175" s="56"/>
      <c r="HX175" s="56"/>
      <c r="HY175" s="56"/>
    </row>
    <row r="176" spans="1:233" ht="1.5" customHeight="1">
      <c r="A176" s="56"/>
      <c r="B176" s="56"/>
      <c r="C176" s="56"/>
      <c r="D176" s="56"/>
      <c r="E176" s="56"/>
      <c r="F176" s="56"/>
      <c r="G176" s="56"/>
      <c r="H176" s="56"/>
      <c r="I176" s="56"/>
      <c r="J176" s="56"/>
      <c r="K176" s="56"/>
      <c r="L176" s="56"/>
      <c r="M176" s="56"/>
      <c r="N176" s="56"/>
      <c r="O176" s="56"/>
      <c r="P176" s="56"/>
      <c r="Q176" s="56"/>
      <c r="R176" s="56"/>
      <c r="S176" s="56"/>
      <c r="T176" s="56"/>
      <c r="U176" s="56"/>
      <c r="V176" s="56"/>
      <c r="W176" s="56"/>
      <c r="X176" s="56"/>
      <c r="Y176" s="56">
        <f>GJ</f>
        <v>12000</v>
      </c>
      <c r="Z176" s="56"/>
      <c r="AA176" s="56"/>
      <c r="AB176" s="56"/>
      <c r="AC176" s="56">
        <f t="shared" ref="AC176:AE183" si="518">GJ</f>
        <v>12000</v>
      </c>
      <c r="AD176" s="56">
        <f t="shared" si="518"/>
        <v>12000</v>
      </c>
      <c r="AE176" s="56">
        <f t="shared" si="518"/>
        <v>12000</v>
      </c>
      <c r="AF176" s="56">
        <f t="shared" si="510"/>
        <v>12000</v>
      </c>
      <c r="AG176" s="56">
        <f t="shared" si="510"/>
        <v>12000</v>
      </c>
      <c r="AH176" s="56">
        <f t="shared" si="511"/>
        <v>12000</v>
      </c>
      <c r="AI176" s="56">
        <f t="shared" si="506"/>
        <v>12000</v>
      </c>
      <c r="AJ176" s="56">
        <f t="shared" si="436"/>
        <v>12000</v>
      </c>
      <c r="AK176" s="56">
        <f t="shared" si="436"/>
        <v>12000</v>
      </c>
      <c r="AL176" s="56">
        <f t="shared" ref="AL176:AO193" si="519">GJ</f>
        <v>12000</v>
      </c>
      <c r="AM176" s="56">
        <f t="shared" si="519"/>
        <v>12000</v>
      </c>
      <c r="AN176" s="56">
        <f t="shared" si="507"/>
        <v>12000</v>
      </c>
      <c r="AO176" s="56">
        <f t="shared" si="507"/>
        <v>12000</v>
      </c>
      <c r="AP176" s="56">
        <f t="shared" si="507"/>
        <v>12000</v>
      </c>
      <c r="AQ176" s="56">
        <f t="shared" si="507"/>
        <v>12000</v>
      </c>
      <c r="AR176" s="56">
        <f t="shared" si="507"/>
        <v>12000</v>
      </c>
      <c r="AS176" s="56">
        <f t="shared" si="507"/>
        <v>12000</v>
      </c>
      <c r="AT176" s="56">
        <f t="shared" si="400"/>
        <v>12000</v>
      </c>
      <c r="AU176" s="56">
        <f t="shared" si="400"/>
        <v>12000</v>
      </c>
      <c r="AV176" s="56">
        <f t="shared" si="400"/>
        <v>12000</v>
      </c>
      <c r="AW176" s="56">
        <f t="shared" si="413"/>
        <v>12000</v>
      </c>
      <c r="AX176" s="56">
        <f t="shared" si="423"/>
        <v>12000</v>
      </c>
      <c r="AY176" s="56">
        <f t="shared" si="424"/>
        <v>12000</v>
      </c>
      <c r="AZ176" s="56">
        <f t="shared" si="424"/>
        <v>12000</v>
      </c>
      <c r="BA176" s="56">
        <f t="shared" si="439"/>
        <v>12000</v>
      </c>
      <c r="BB176" s="56">
        <f t="shared" si="450"/>
        <v>12000</v>
      </c>
      <c r="BC176" s="56">
        <f t="shared" si="465"/>
        <v>12000</v>
      </c>
      <c r="BD176" s="56">
        <f t="shared" si="469"/>
        <v>12000</v>
      </c>
      <c r="BE176" s="56">
        <f t="shared" si="479"/>
        <v>12000</v>
      </c>
      <c r="BF176" s="56">
        <f t="shared" ref="BF176:BF183" si="520">GJ</f>
        <v>12000</v>
      </c>
      <c r="BG176" s="56">
        <f t="shared" si="479"/>
        <v>12000</v>
      </c>
      <c r="BH176" s="56">
        <f t="shared" si="513"/>
        <v>20000</v>
      </c>
      <c r="BI176" s="56">
        <f t="shared" si="513"/>
        <v>20000</v>
      </c>
      <c r="BJ176" s="56">
        <f t="shared" si="499"/>
        <v>20000</v>
      </c>
      <c r="BK176" s="56">
        <f t="shared" si="499"/>
        <v>20000</v>
      </c>
      <c r="BL176" s="56">
        <f t="shared" si="491"/>
        <v>20000</v>
      </c>
      <c r="BM176" s="56">
        <f t="shared" si="471"/>
        <v>20000</v>
      </c>
      <c r="BN176" s="56">
        <f t="shared" si="501"/>
        <v>20000</v>
      </c>
      <c r="BO176" s="56">
        <f t="shared" si="501"/>
        <v>20000</v>
      </c>
      <c r="BP176" s="56">
        <f t="shared" si="390"/>
        <v>20000</v>
      </c>
      <c r="BQ176" s="56">
        <f t="shared" si="466"/>
        <v>20000</v>
      </c>
      <c r="BR176" s="56">
        <f t="shared" si="466"/>
        <v>20000</v>
      </c>
      <c r="BS176" s="56">
        <f t="shared" si="455"/>
        <v>20000</v>
      </c>
      <c r="BT176" s="56">
        <f t="shared" si="459"/>
        <v>20000</v>
      </c>
      <c r="BU176" s="56">
        <f t="shared" si="451"/>
        <v>20000</v>
      </c>
      <c r="BV176" s="56">
        <f t="shared" si="492"/>
        <v>20000</v>
      </c>
      <c r="BW176" s="56">
        <f t="shared" si="492"/>
        <v>20000</v>
      </c>
      <c r="BX176" s="56">
        <f t="shared" si="492"/>
        <v>20000</v>
      </c>
      <c r="BY176" s="56">
        <f t="shared" si="492"/>
        <v>20000</v>
      </c>
      <c r="BZ176" s="56">
        <f t="shared" si="492"/>
        <v>20000</v>
      </c>
      <c r="CA176" s="56">
        <f t="shared" si="433"/>
        <v>20000</v>
      </c>
      <c r="CB176" s="56">
        <f t="shared" si="426"/>
        <v>20000</v>
      </c>
      <c r="CC176" s="56">
        <f t="shared" si="402"/>
        <v>20000</v>
      </c>
      <c r="CD176" s="56">
        <f t="shared" si="480"/>
        <v>20000</v>
      </c>
      <c r="CE176" s="56">
        <f t="shared" si="472"/>
        <v>20000</v>
      </c>
      <c r="CF176" s="56">
        <f t="shared" si="508"/>
        <v>20000</v>
      </c>
      <c r="CG176" s="56">
        <f t="shared" si="508"/>
        <v>20000</v>
      </c>
      <c r="CH176" s="56">
        <f t="shared" si="467"/>
        <v>20000</v>
      </c>
      <c r="CI176" s="56">
        <f t="shared" si="460"/>
        <v>20000</v>
      </c>
      <c r="CJ176" s="56">
        <f t="shared" si="434"/>
        <v>20000</v>
      </c>
      <c r="CK176" s="56">
        <f t="shared" si="442"/>
        <v>20000</v>
      </c>
      <c r="CL176" s="56">
        <f t="shared" si="442"/>
        <v>20000</v>
      </c>
      <c r="CM176" s="56">
        <f t="shared" si="442"/>
        <v>20000</v>
      </c>
      <c r="CN176" s="56">
        <f t="shared" si="442"/>
        <v>20000</v>
      </c>
      <c r="CO176" s="56">
        <f t="shared" si="494"/>
        <v>20000</v>
      </c>
      <c r="CP176" s="56">
        <f t="shared" si="494"/>
        <v>20000</v>
      </c>
      <c r="CQ176" s="56">
        <f t="shared" si="494"/>
        <v>20000</v>
      </c>
      <c r="CR176" s="56">
        <f t="shared" si="494"/>
        <v>20000</v>
      </c>
      <c r="CS176" s="56">
        <f t="shared" si="494"/>
        <v>20000</v>
      </c>
      <c r="CT176" s="56">
        <f t="shared" si="494"/>
        <v>20000</v>
      </c>
      <c r="CU176" s="56">
        <f t="shared" si="362"/>
        <v>20000</v>
      </c>
      <c r="CV176" s="56">
        <f t="shared" si="481"/>
        <v>20000</v>
      </c>
      <c r="CW176" s="56">
        <f t="shared" si="481"/>
        <v>20000</v>
      </c>
      <c r="CX176" s="56">
        <f t="shared" si="375"/>
        <v>20000</v>
      </c>
      <c r="CY176" s="56">
        <f t="shared" si="495"/>
        <v>20000</v>
      </c>
      <c r="CZ176" s="56">
        <f t="shared" si="495"/>
        <v>20000</v>
      </c>
      <c r="DA176" s="56">
        <f t="shared" si="495"/>
        <v>20000</v>
      </c>
      <c r="DB176" s="56">
        <f t="shared" si="376"/>
        <v>20000</v>
      </c>
      <c r="DC176" s="56">
        <f t="shared" si="376"/>
        <v>20000</v>
      </c>
      <c r="DD176" s="56">
        <f t="shared" si="370"/>
        <v>20000</v>
      </c>
      <c r="DE176" s="56">
        <f>MP</f>
        <v>20000</v>
      </c>
      <c r="DF176" s="56">
        <f t="shared" ref="DF176:DG195" si="521">CT</f>
        <v>7000</v>
      </c>
      <c r="DG176" s="56">
        <f t="shared" si="521"/>
        <v>7000</v>
      </c>
      <c r="DH176" s="56">
        <f t="shared" si="509"/>
        <v>7000</v>
      </c>
      <c r="DI176" s="56">
        <f t="shared" si="500"/>
        <v>7000</v>
      </c>
      <c r="DJ176" s="56">
        <f t="shared" si="502"/>
        <v>7000</v>
      </c>
      <c r="DK176" s="56">
        <f t="shared" si="493"/>
        <v>7000</v>
      </c>
      <c r="DL176" s="56">
        <f t="shared" si="493"/>
        <v>7000</v>
      </c>
      <c r="DM176" s="56">
        <f t="shared" si="493"/>
        <v>7000</v>
      </c>
      <c r="DN176" s="56">
        <f t="shared" si="493"/>
        <v>7000</v>
      </c>
      <c r="DO176" s="56">
        <f t="shared" si="493"/>
        <v>7000</v>
      </c>
      <c r="DP176" s="56">
        <f t="shared" si="493"/>
        <v>7000</v>
      </c>
      <c r="DQ176" s="56">
        <f t="shared" si="493"/>
        <v>7000</v>
      </c>
      <c r="DR176" s="56">
        <f t="shared" si="448"/>
        <v>7000</v>
      </c>
      <c r="DS176" s="56">
        <f t="shared" si="452"/>
        <v>7000</v>
      </c>
      <c r="DT176" s="56">
        <f t="shared" si="462"/>
        <v>7000</v>
      </c>
      <c r="DU176" s="56">
        <f t="shared" si="470"/>
        <v>7000</v>
      </c>
      <c r="DV176" s="56">
        <f t="shared" si="474"/>
        <v>7000</v>
      </c>
      <c r="DW176" s="56">
        <f t="shared" si="496"/>
        <v>7000</v>
      </c>
      <c r="DX176" s="56">
        <f>JH</f>
        <v>16000</v>
      </c>
      <c r="DY176" s="56">
        <f>JH</f>
        <v>16000</v>
      </c>
      <c r="DZ176" s="56">
        <f>JH</f>
        <v>16000</v>
      </c>
      <c r="EA176" s="56">
        <f>JH</f>
        <v>16000</v>
      </c>
      <c r="EB176" s="56">
        <f t="shared" ref="EA176:ED196" si="522">OD</f>
        <v>26000</v>
      </c>
      <c r="EC176" s="56">
        <f t="shared" si="522"/>
        <v>26000</v>
      </c>
      <c r="ED176" s="56">
        <f t="shared" si="503"/>
        <v>16000</v>
      </c>
      <c r="EE176" s="56">
        <f t="shared" si="416"/>
        <v>16000</v>
      </c>
      <c r="EF176" s="56">
        <f t="shared" si="406"/>
        <v>16000</v>
      </c>
      <c r="EG176" s="56">
        <f t="shared" si="406"/>
        <v>16000</v>
      </c>
      <c r="EH176" s="56">
        <f t="shared" si="476"/>
        <v>16000</v>
      </c>
      <c r="EI176" s="56">
        <f t="shared" si="476"/>
        <v>16000</v>
      </c>
      <c r="EJ176" s="56">
        <f t="shared" si="514"/>
        <v>16000</v>
      </c>
      <c r="EK176" s="56">
        <f t="shared" si="515"/>
        <v>26000</v>
      </c>
      <c r="EL176" s="56">
        <f t="shared" si="515"/>
        <v>26000</v>
      </c>
      <c r="EM176" s="56">
        <f t="shared" si="504"/>
        <v>16000</v>
      </c>
      <c r="EN176" s="56">
        <f>JH</f>
        <v>16000</v>
      </c>
      <c r="EO176" s="56">
        <f>JH</f>
        <v>16000</v>
      </c>
      <c r="EP176" s="56">
        <f>JH</f>
        <v>16000</v>
      </c>
      <c r="EQ176" s="56">
        <f>WB</f>
        <v>36000</v>
      </c>
      <c r="ER176" s="56">
        <f t="shared" si="449"/>
        <v>36000</v>
      </c>
      <c r="ES176" s="56">
        <f t="shared" si="444"/>
        <v>36000</v>
      </c>
      <c r="ET176" s="56">
        <f t="shared" si="438"/>
        <v>36000</v>
      </c>
      <c r="EU176" s="56">
        <f t="shared" si="428"/>
        <v>36000</v>
      </c>
      <c r="EV176" s="56">
        <f t="shared" si="409"/>
        <v>36000</v>
      </c>
      <c r="EW176" s="56">
        <f t="shared" si="484"/>
        <v>36000</v>
      </c>
      <c r="EX176" s="56">
        <f t="shared" si="398"/>
        <v>36000</v>
      </c>
      <c r="EY176" s="56">
        <f t="shared" si="410"/>
        <v>36000</v>
      </c>
      <c r="EZ176" s="56">
        <f t="shared" si="445"/>
        <v>36000</v>
      </c>
      <c r="FA176" s="56">
        <f t="shared" si="445"/>
        <v>36000</v>
      </c>
      <c r="FB176" s="56">
        <f t="shared" si="464"/>
        <v>36000</v>
      </c>
      <c r="FC176" s="56">
        <f t="shared" si="478"/>
        <v>36000</v>
      </c>
      <c r="FD176" s="56">
        <f t="shared" si="485"/>
        <v>36000</v>
      </c>
      <c r="FE176" s="56">
        <f t="shared" ref="FE176:FE181" si="523">WB</f>
        <v>36000</v>
      </c>
      <c r="FF176" s="56"/>
      <c r="FG176" s="56"/>
      <c r="FH176" s="56"/>
      <c r="FI176" s="56"/>
      <c r="FJ176" s="56"/>
      <c r="FK176" s="56"/>
      <c r="FL176" s="56"/>
      <c r="FM176" s="56"/>
      <c r="FN176" s="56"/>
      <c r="FO176" s="56"/>
      <c r="FP176" s="56"/>
      <c r="FQ176" s="56"/>
      <c r="FR176" s="56"/>
      <c r="FS176" s="56"/>
      <c r="FT176" s="56"/>
      <c r="FU176" s="56"/>
      <c r="FV176" s="56"/>
      <c r="FW176" s="56"/>
      <c r="FX176" s="56"/>
      <c r="FY176" s="56"/>
      <c r="FZ176" s="56"/>
      <c r="GA176" s="56"/>
      <c r="GB176" s="56"/>
      <c r="GC176" s="56"/>
      <c r="GD176" s="56"/>
      <c r="GE176" s="56"/>
      <c r="GF176" s="56"/>
      <c r="GG176" s="56"/>
      <c r="GH176" s="56"/>
      <c r="GI176" s="56"/>
      <c r="GJ176" s="56"/>
      <c r="GK176" s="56"/>
      <c r="GL176" s="56"/>
      <c r="GM176" s="56"/>
      <c r="GN176" s="56"/>
      <c r="GO176" s="56"/>
      <c r="GP176" s="56"/>
      <c r="GQ176" s="56"/>
      <c r="GR176" s="56"/>
      <c r="GS176" s="56"/>
      <c r="GT176" s="56"/>
      <c r="GU176" s="56"/>
      <c r="GV176" s="56"/>
      <c r="GW176" s="56"/>
      <c r="GX176" s="56"/>
      <c r="GY176" s="56"/>
      <c r="GZ176" s="56"/>
      <c r="HA176" s="56"/>
      <c r="HB176" s="56"/>
      <c r="HC176" s="56"/>
      <c r="HD176" s="56"/>
      <c r="HE176" s="56"/>
      <c r="HF176" s="56"/>
      <c r="HG176" s="56"/>
      <c r="HH176" s="56"/>
      <c r="HI176" s="56"/>
      <c r="HJ176" s="56"/>
      <c r="HK176" s="56"/>
      <c r="HL176" s="56"/>
      <c r="HM176" s="56"/>
      <c r="HN176" s="56"/>
      <c r="HO176" s="56"/>
      <c r="HP176" s="56"/>
      <c r="HQ176" s="56"/>
      <c r="HR176" s="56"/>
      <c r="HS176" s="56"/>
      <c r="HT176" s="56"/>
      <c r="HU176" s="56"/>
      <c r="HV176" s="56"/>
      <c r="HW176" s="56"/>
      <c r="HX176" s="56"/>
      <c r="HY176" s="56"/>
    </row>
    <row r="177" spans="1:233" ht="1.5" customHeight="1">
      <c r="A177" s="56"/>
      <c r="B177" s="56"/>
      <c r="C177" s="56"/>
      <c r="D177" s="56"/>
      <c r="E177" s="56"/>
      <c r="F177" s="56"/>
      <c r="G177" s="56"/>
      <c r="H177" s="56"/>
      <c r="I177" s="56"/>
      <c r="J177" s="56"/>
      <c r="K177" s="56"/>
      <c r="L177" s="56"/>
      <c r="M177" s="56"/>
      <c r="N177" s="56"/>
      <c r="O177" s="56"/>
      <c r="P177" s="56"/>
      <c r="Q177" s="56"/>
      <c r="R177" s="56"/>
      <c r="S177" s="56"/>
      <c r="T177" s="56"/>
      <c r="U177" s="56"/>
      <c r="V177" s="56"/>
      <c r="W177" s="56"/>
      <c r="X177" s="56"/>
      <c r="Y177" s="56">
        <f>GJ</f>
        <v>12000</v>
      </c>
      <c r="Z177" s="56">
        <f t="shared" ref="Z177:AB179" si="524">GJ</f>
        <v>12000</v>
      </c>
      <c r="AA177" s="56">
        <f t="shared" si="524"/>
        <v>12000</v>
      </c>
      <c r="AB177" s="56">
        <f t="shared" si="524"/>
        <v>12000</v>
      </c>
      <c r="AC177" s="56">
        <f t="shared" si="518"/>
        <v>12000</v>
      </c>
      <c r="AD177" s="56">
        <f t="shared" si="518"/>
        <v>12000</v>
      </c>
      <c r="AE177" s="56">
        <f t="shared" si="518"/>
        <v>12000</v>
      </c>
      <c r="AF177" s="56">
        <f t="shared" si="510"/>
        <v>12000</v>
      </c>
      <c r="AG177" s="56">
        <f t="shared" si="510"/>
        <v>12000</v>
      </c>
      <c r="AH177" s="56">
        <f t="shared" si="511"/>
        <v>12000</v>
      </c>
      <c r="AI177" s="56">
        <f t="shared" si="506"/>
        <v>12000</v>
      </c>
      <c r="AJ177" s="56">
        <f t="shared" ref="AJ177:AK194" si="525">GJ</f>
        <v>12000</v>
      </c>
      <c r="AK177" s="56">
        <f t="shared" si="525"/>
        <v>12000</v>
      </c>
      <c r="AL177" s="56">
        <f t="shared" si="519"/>
        <v>12000</v>
      </c>
      <c r="AM177" s="56">
        <f t="shared" si="519"/>
        <v>12000</v>
      </c>
      <c r="AN177" s="56">
        <f t="shared" si="507"/>
        <v>12000</v>
      </c>
      <c r="AO177" s="56">
        <f t="shared" si="507"/>
        <v>12000</v>
      </c>
      <c r="AP177" s="56">
        <f t="shared" si="507"/>
        <v>12000</v>
      </c>
      <c r="AQ177" s="56">
        <f t="shared" si="507"/>
        <v>12000</v>
      </c>
      <c r="AR177" s="56">
        <f t="shared" si="507"/>
        <v>12000</v>
      </c>
      <c r="AS177" s="56">
        <f t="shared" si="507"/>
        <v>12000</v>
      </c>
      <c r="AT177" s="56">
        <f t="shared" si="400"/>
        <v>12000</v>
      </c>
      <c r="AU177" s="56">
        <f t="shared" si="400"/>
        <v>12000</v>
      </c>
      <c r="AV177" s="56">
        <f t="shared" si="400"/>
        <v>12000</v>
      </c>
      <c r="AW177" s="56">
        <f t="shared" si="413"/>
        <v>12000</v>
      </c>
      <c r="AX177" s="56">
        <f t="shared" si="423"/>
        <v>12000</v>
      </c>
      <c r="AY177" s="56">
        <f t="shared" si="424"/>
        <v>12000</v>
      </c>
      <c r="AZ177" s="56">
        <f t="shared" si="424"/>
        <v>12000</v>
      </c>
      <c r="BA177" s="56">
        <f t="shared" si="439"/>
        <v>12000</v>
      </c>
      <c r="BB177" s="56">
        <f t="shared" si="450"/>
        <v>12000</v>
      </c>
      <c r="BC177" s="56">
        <f t="shared" si="465"/>
        <v>12000</v>
      </c>
      <c r="BD177" s="56">
        <f t="shared" si="469"/>
        <v>12000</v>
      </c>
      <c r="BE177" s="56">
        <f t="shared" si="479"/>
        <v>12000</v>
      </c>
      <c r="BF177" s="56">
        <f t="shared" si="520"/>
        <v>12000</v>
      </c>
      <c r="BG177" s="56">
        <f t="shared" si="513"/>
        <v>20000</v>
      </c>
      <c r="BH177" s="56">
        <f t="shared" si="513"/>
        <v>20000</v>
      </c>
      <c r="BI177" s="56">
        <f t="shared" si="513"/>
        <v>20000</v>
      </c>
      <c r="BJ177" s="56">
        <f t="shared" si="499"/>
        <v>20000</v>
      </c>
      <c r="BK177" s="56">
        <f t="shared" si="499"/>
        <v>20000</v>
      </c>
      <c r="BL177" s="56">
        <f t="shared" si="491"/>
        <v>20000</v>
      </c>
      <c r="BM177" s="56">
        <f t="shared" si="471"/>
        <v>20000</v>
      </c>
      <c r="BN177" s="56">
        <f t="shared" si="501"/>
        <v>20000</v>
      </c>
      <c r="BO177" s="56">
        <f t="shared" si="501"/>
        <v>20000</v>
      </c>
      <c r="BP177" s="56">
        <f t="shared" si="390"/>
        <v>20000</v>
      </c>
      <c r="BQ177" s="56">
        <f t="shared" si="466"/>
        <v>20000</v>
      </c>
      <c r="BR177" s="56">
        <f t="shared" si="466"/>
        <v>20000</v>
      </c>
      <c r="BS177" s="56">
        <f t="shared" si="455"/>
        <v>20000</v>
      </c>
      <c r="BT177" s="56">
        <f t="shared" si="459"/>
        <v>20000</v>
      </c>
      <c r="BU177" s="56">
        <f t="shared" si="451"/>
        <v>20000</v>
      </c>
      <c r="BV177" s="56">
        <f t="shared" si="492"/>
        <v>20000</v>
      </c>
      <c r="BW177" s="56">
        <f t="shared" si="492"/>
        <v>20000</v>
      </c>
      <c r="BX177" s="56">
        <f t="shared" si="492"/>
        <v>20000</v>
      </c>
      <c r="BY177" s="56">
        <f t="shared" si="492"/>
        <v>20000</v>
      </c>
      <c r="BZ177" s="56">
        <f t="shared" si="492"/>
        <v>20000</v>
      </c>
      <c r="CA177" s="56">
        <f t="shared" si="433"/>
        <v>20000</v>
      </c>
      <c r="CB177" s="56">
        <f t="shared" si="426"/>
        <v>20000</v>
      </c>
      <c r="CC177" s="56">
        <f t="shared" si="402"/>
        <v>20000</v>
      </c>
      <c r="CD177" s="56">
        <f t="shared" si="480"/>
        <v>20000</v>
      </c>
      <c r="CE177" s="56">
        <f t="shared" si="472"/>
        <v>20000</v>
      </c>
      <c r="CF177" s="56">
        <f t="shared" si="508"/>
        <v>20000</v>
      </c>
      <c r="CG177" s="56">
        <f t="shared" si="508"/>
        <v>20000</v>
      </c>
      <c r="CH177" s="56">
        <f t="shared" si="467"/>
        <v>20000</v>
      </c>
      <c r="CI177" s="56">
        <f t="shared" si="460"/>
        <v>20000</v>
      </c>
      <c r="CJ177" s="56">
        <f t="shared" si="434"/>
        <v>20000</v>
      </c>
      <c r="CK177" s="56">
        <f t="shared" si="442"/>
        <v>20000</v>
      </c>
      <c r="CL177" s="56">
        <f t="shared" si="442"/>
        <v>20000</v>
      </c>
      <c r="CM177" s="56">
        <f t="shared" si="442"/>
        <v>20000</v>
      </c>
      <c r="CN177" s="56">
        <f t="shared" si="442"/>
        <v>20000</v>
      </c>
      <c r="CO177" s="56">
        <f t="shared" si="494"/>
        <v>20000</v>
      </c>
      <c r="CP177" s="56">
        <f t="shared" si="494"/>
        <v>20000</v>
      </c>
      <c r="CQ177" s="56">
        <f t="shared" si="494"/>
        <v>20000</v>
      </c>
      <c r="CR177" s="56">
        <f t="shared" si="494"/>
        <v>20000</v>
      </c>
      <c r="CS177" s="56">
        <f t="shared" si="494"/>
        <v>20000</v>
      </c>
      <c r="CT177" s="56">
        <f t="shared" si="494"/>
        <v>20000</v>
      </c>
      <c r="CU177" s="56">
        <f t="shared" si="362"/>
        <v>20000</v>
      </c>
      <c r="CV177" s="56">
        <f t="shared" si="481"/>
        <v>20000</v>
      </c>
      <c r="CW177" s="56">
        <f t="shared" si="481"/>
        <v>20000</v>
      </c>
      <c r="CX177" s="56">
        <f t="shared" si="375"/>
        <v>20000</v>
      </c>
      <c r="CY177" s="56">
        <f t="shared" si="495"/>
        <v>20000</v>
      </c>
      <c r="CZ177" s="56">
        <f t="shared" si="495"/>
        <v>20000</v>
      </c>
      <c r="DA177" s="56">
        <f t="shared" si="495"/>
        <v>20000</v>
      </c>
      <c r="DB177" s="56">
        <f t="shared" si="376"/>
        <v>20000</v>
      </c>
      <c r="DC177" s="56">
        <f t="shared" si="376"/>
        <v>20000</v>
      </c>
      <c r="DD177" s="56"/>
      <c r="DE177" s="56">
        <f t="shared" ref="DE177:DE208" si="526">CT</f>
        <v>7000</v>
      </c>
      <c r="DF177" s="56">
        <f t="shared" si="521"/>
        <v>7000</v>
      </c>
      <c r="DG177" s="56">
        <f t="shared" si="521"/>
        <v>7000</v>
      </c>
      <c r="DH177" s="56">
        <f t="shared" si="509"/>
        <v>7000</v>
      </c>
      <c r="DI177" s="56">
        <f t="shared" si="500"/>
        <v>7000</v>
      </c>
      <c r="DJ177" s="56">
        <f t="shared" si="502"/>
        <v>7000</v>
      </c>
      <c r="DK177" s="56">
        <f t="shared" si="493"/>
        <v>7000</v>
      </c>
      <c r="DL177" s="56">
        <f t="shared" si="493"/>
        <v>7000</v>
      </c>
      <c r="DM177" s="56">
        <f t="shared" si="493"/>
        <v>7000</v>
      </c>
      <c r="DN177" s="56">
        <f t="shared" si="493"/>
        <v>7000</v>
      </c>
      <c r="DO177" s="56">
        <f t="shared" si="493"/>
        <v>7000</v>
      </c>
      <c r="DP177" s="56">
        <f t="shared" si="493"/>
        <v>7000</v>
      </c>
      <c r="DQ177" s="56">
        <f t="shared" si="493"/>
        <v>7000</v>
      </c>
      <c r="DR177" s="56">
        <f t="shared" si="448"/>
        <v>7000</v>
      </c>
      <c r="DS177" s="56">
        <f t="shared" si="452"/>
        <v>7000</v>
      </c>
      <c r="DT177" s="56">
        <f t="shared" si="462"/>
        <v>7000</v>
      </c>
      <c r="DU177" s="56">
        <f t="shared" si="470"/>
        <v>7000</v>
      </c>
      <c r="DV177" s="56">
        <f t="shared" si="474"/>
        <v>7000</v>
      </c>
      <c r="DW177" s="56">
        <f t="shared" ref="DW177" si="527">OD</f>
        <v>26000</v>
      </c>
      <c r="DX177" s="56">
        <f t="shared" ref="DX177:DZ177" si="528">OD</f>
        <v>26000</v>
      </c>
      <c r="DY177" s="56">
        <f t="shared" si="528"/>
        <v>26000</v>
      </c>
      <c r="DZ177" s="56">
        <f t="shared" si="528"/>
        <v>26000</v>
      </c>
      <c r="EA177" s="56">
        <f t="shared" si="522"/>
        <v>26000</v>
      </c>
      <c r="EB177" s="56">
        <f t="shared" si="522"/>
        <v>26000</v>
      </c>
      <c r="EC177" s="56">
        <f t="shared" si="522"/>
        <v>26000</v>
      </c>
      <c r="ED177" s="56">
        <f t="shared" si="522"/>
        <v>26000</v>
      </c>
      <c r="EE177" s="56">
        <f t="shared" si="416"/>
        <v>16000</v>
      </c>
      <c r="EF177" s="56">
        <f t="shared" si="406"/>
        <v>16000</v>
      </c>
      <c r="EG177" s="56">
        <f t="shared" si="406"/>
        <v>16000</v>
      </c>
      <c r="EH177" s="56">
        <f t="shared" si="476"/>
        <v>16000</v>
      </c>
      <c r="EI177" s="56">
        <f t="shared" si="476"/>
        <v>16000</v>
      </c>
      <c r="EJ177" s="56">
        <f t="shared" si="514"/>
        <v>16000</v>
      </c>
      <c r="EK177" s="56">
        <f t="shared" si="515"/>
        <v>26000</v>
      </c>
      <c r="EL177" s="56">
        <f t="shared" si="515"/>
        <v>26000</v>
      </c>
      <c r="EM177" s="56">
        <f t="shared" ref="EM177:EO198" si="529">OD</f>
        <v>26000</v>
      </c>
      <c r="EN177" s="56">
        <f t="shared" si="529"/>
        <v>26000</v>
      </c>
      <c r="EO177" s="56">
        <f t="shared" si="529"/>
        <v>26000</v>
      </c>
      <c r="EP177" s="56">
        <f>JH</f>
        <v>16000</v>
      </c>
      <c r="EQ177" s="56">
        <f>WB</f>
        <v>36000</v>
      </c>
      <c r="ER177" s="56">
        <f t="shared" si="449"/>
        <v>36000</v>
      </c>
      <c r="ES177" s="56">
        <f t="shared" si="444"/>
        <v>36000</v>
      </c>
      <c r="ET177" s="56">
        <f t="shared" si="438"/>
        <v>36000</v>
      </c>
      <c r="EU177" s="56">
        <f t="shared" si="428"/>
        <v>36000</v>
      </c>
      <c r="EV177" s="56">
        <f t="shared" si="409"/>
        <v>36000</v>
      </c>
      <c r="EW177" s="56">
        <f t="shared" si="484"/>
        <v>36000</v>
      </c>
      <c r="EX177" s="56">
        <f t="shared" si="398"/>
        <v>36000</v>
      </c>
      <c r="EY177" s="56">
        <f t="shared" si="398"/>
        <v>36000</v>
      </c>
      <c r="EZ177" s="56">
        <f t="shared" si="445"/>
        <v>36000</v>
      </c>
      <c r="FA177" s="56">
        <f t="shared" si="445"/>
        <v>36000</v>
      </c>
      <c r="FB177" s="56">
        <f t="shared" si="464"/>
        <v>36000</v>
      </c>
      <c r="FC177" s="56">
        <f t="shared" si="478"/>
        <v>36000</v>
      </c>
      <c r="FD177" s="56">
        <f t="shared" si="485"/>
        <v>36000</v>
      </c>
      <c r="FE177" s="56">
        <f t="shared" si="523"/>
        <v>36000</v>
      </c>
      <c r="FF177" s="56"/>
      <c r="FG177" s="56"/>
      <c r="FH177" s="56"/>
      <c r="FI177" s="56"/>
      <c r="FJ177" s="56"/>
      <c r="FK177" s="56"/>
      <c r="FL177" s="56"/>
      <c r="FM177" s="56"/>
      <c r="FN177" s="56"/>
      <c r="FO177" s="56"/>
      <c r="FP177" s="56"/>
      <c r="FQ177" s="56"/>
      <c r="FR177" s="56"/>
      <c r="FS177" s="56"/>
      <c r="FT177" s="56"/>
      <c r="FU177" s="56"/>
      <c r="FV177" s="56"/>
      <c r="FW177" s="56"/>
      <c r="FX177" s="56"/>
      <c r="FY177" s="56"/>
      <c r="FZ177" s="56"/>
      <c r="GA177" s="56"/>
      <c r="GB177" s="56"/>
      <c r="GC177" s="56"/>
      <c r="GD177" s="56"/>
      <c r="GE177" s="56"/>
      <c r="GF177" s="56"/>
      <c r="GG177" s="56"/>
      <c r="GH177" s="56"/>
      <c r="GI177" s="56"/>
      <c r="GJ177" s="56"/>
      <c r="GK177" s="56"/>
      <c r="GL177" s="56"/>
      <c r="GM177" s="56"/>
      <c r="GN177" s="56"/>
      <c r="GO177" s="56"/>
      <c r="GP177" s="56"/>
      <c r="GQ177" s="56"/>
      <c r="GR177" s="56"/>
      <c r="GS177" s="56"/>
      <c r="GT177" s="56"/>
      <c r="GU177" s="56"/>
      <c r="GV177" s="56"/>
      <c r="GW177" s="56"/>
      <c r="GX177" s="56"/>
      <c r="GY177" s="56"/>
      <c r="GZ177" s="56"/>
      <c r="HA177" s="56"/>
      <c r="HB177" s="56"/>
      <c r="HC177" s="56"/>
      <c r="HD177" s="56"/>
      <c r="HE177" s="56"/>
      <c r="HF177" s="56"/>
      <c r="HG177" s="56"/>
      <c r="HH177" s="56"/>
      <c r="HI177" s="56"/>
      <c r="HJ177" s="56"/>
      <c r="HK177" s="56"/>
      <c r="HL177" s="56"/>
      <c r="HM177" s="56"/>
      <c r="HN177" s="56"/>
      <c r="HO177" s="56"/>
      <c r="HP177" s="56"/>
      <c r="HQ177" s="56"/>
      <c r="HR177" s="56"/>
      <c r="HS177" s="56"/>
      <c r="HT177" s="56"/>
      <c r="HU177" s="56"/>
      <c r="HV177" s="56"/>
      <c r="HW177" s="56"/>
      <c r="HX177" s="56"/>
      <c r="HY177" s="56"/>
    </row>
    <row r="178" spans="1:233" ht="1.5" customHeight="1">
      <c r="A178" s="56"/>
      <c r="B178" s="56"/>
      <c r="C178" s="56"/>
      <c r="D178" s="56"/>
      <c r="E178" s="56"/>
      <c r="F178" s="56"/>
      <c r="G178" s="56"/>
      <c r="H178" s="56"/>
      <c r="I178" s="56"/>
      <c r="J178" s="56"/>
      <c r="K178" s="56"/>
      <c r="L178" s="56"/>
      <c r="M178" s="56"/>
      <c r="N178" s="56"/>
      <c r="O178" s="56"/>
      <c r="P178" s="56"/>
      <c r="Q178" s="56"/>
      <c r="R178" s="56"/>
      <c r="S178" s="56"/>
      <c r="T178" s="56"/>
      <c r="U178" s="56"/>
      <c r="V178" s="56"/>
      <c r="W178" s="56"/>
      <c r="X178" s="56"/>
      <c r="Y178" s="56"/>
      <c r="Z178" s="56">
        <f t="shared" si="524"/>
        <v>12000</v>
      </c>
      <c r="AA178" s="56">
        <f t="shared" si="524"/>
        <v>12000</v>
      </c>
      <c r="AB178" s="56">
        <f t="shared" si="524"/>
        <v>12000</v>
      </c>
      <c r="AC178" s="56">
        <f t="shared" si="518"/>
        <v>12000</v>
      </c>
      <c r="AD178" s="56">
        <f t="shared" si="518"/>
        <v>12000</v>
      </c>
      <c r="AE178" s="56">
        <f t="shared" si="518"/>
        <v>12000</v>
      </c>
      <c r="AF178" s="56">
        <f t="shared" si="510"/>
        <v>12000</v>
      </c>
      <c r="AG178" s="56">
        <f t="shared" si="510"/>
        <v>12000</v>
      </c>
      <c r="AH178" s="56">
        <f t="shared" si="511"/>
        <v>12000</v>
      </c>
      <c r="AI178" s="56">
        <f t="shared" si="506"/>
        <v>12000</v>
      </c>
      <c r="AJ178" s="56">
        <f t="shared" si="525"/>
        <v>12000</v>
      </c>
      <c r="AK178" s="56">
        <f t="shared" si="525"/>
        <v>12000</v>
      </c>
      <c r="AL178" s="56">
        <f t="shared" si="519"/>
        <v>12000</v>
      </c>
      <c r="AM178" s="56">
        <f t="shared" si="519"/>
        <v>12000</v>
      </c>
      <c r="AN178" s="56">
        <f t="shared" si="507"/>
        <v>12000</v>
      </c>
      <c r="AO178" s="56">
        <f t="shared" si="507"/>
        <v>12000</v>
      </c>
      <c r="AP178" s="56">
        <f t="shared" si="507"/>
        <v>12000</v>
      </c>
      <c r="AQ178" s="56">
        <f t="shared" si="507"/>
        <v>12000</v>
      </c>
      <c r="AR178" s="56">
        <f t="shared" si="507"/>
        <v>12000</v>
      </c>
      <c r="AS178" s="56">
        <f t="shared" si="507"/>
        <v>12000</v>
      </c>
      <c r="AT178" s="56">
        <f t="shared" si="400"/>
        <v>12000</v>
      </c>
      <c r="AU178" s="56">
        <f t="shared" si="400"/>
        <v>12000</v>
      </c>
      <c r="AV178" s="56">
        <f t="shared" si="400"/>
        <v>12000</v>
      </c>
      <c r="AW178" s="56">
        <f t="shared" si="413"/>
        <v>12000</v>
      </c>
      <c r="AX178" s="56">
        <f t="shared" si="423"/>
        <v>12000</v>
      </c>
      <c r="AY178" s="56">
        <f t="shared" si="424"/>
        <v>12000</v>
      </c>
      <c r="AZ178" s="56">
        <f t="shared" si="424"/>
        <v>12000</v>
      </c>
      <c r="BA178" s="56">
        <f t="shared" si="439"/>
        <v>12000</v>
      </c>
      <c r="BB178" s="56">
        <f t="shared" si="450"/>
        <v>12000</v>
      </c>
      <c r="BC178" s="56">
        <f t="shared" si="465"/>
        <v>12000</v>
      </c>
      <c r="BD178" s="56">
        <f t="shared" si="469"/>
        <v>12000</v>
      </c>
      <c r="BE178" s="56">
        <f t="shared" si="479"/>
        <v>12000</v>
      </c>
      <c r="BF178" s="56">
        <f t="shared" si="520"/>
        <v>12000</v>
      </c>
      <c r="BG178" s="56">
        <f t="shared" si="513"/>
        <v>20000</v>
      </c>
      <c r="BH178" s="56">
        <f t="shared" si="513"/>
        <v>20000</v>
      </c>
      <c r="BI178" s="56">
        <f t="shared" si="513"/>
        <v>20000</v>
      </c>
      <c r="BJ178" s="56">
        <f t="shared" si="499"/>
        <v>20000</v>
      </c>
      <c r="BK178" s="56">
        <f t="shared" si="499"/>
        <v>20000</v>
      </c>
      <c r="BL178" s="56">
        <f t="shared" si="491"/>
        <v>20000</v>
      </c>
      <c r="BM178" s="56">
        <f t="shared" si="471"/>
        <v>20000</v>
      </c>
      <c r="BN178" s="56">
        <f t="shared" si="501"/>
        <v>20000</v>
      </c>
      <c r="BO178" s="56">
        <f t="shared" si="501"/>
        <v>20000</v>
      </c>
      <c r="BP178" s="56">
        <f t="shared" si="390"/>
        <v>20000</v>
      </c>
      <c r="BQ178" s="56">
        <f t="shared" si="466"/>
        <v>20000</v>
      </c>
      <c r="BR178" s="56">
        <f t="shared" si="466"/>
        <v>20000</v>
      </c>
      <c r="BS178" s="56">
        <f t="shared" si="455"/>
        <v>20000</v>
      </c>
      <c r="BT178" s="56">
        <f t="shared" si="459"/>
        <v>20000</v>
      </c>
      <c r="BU178" s="56">
        <f t="shared" si="451"/>
        <v>20000</v>
      </c>
      <c r="BV178" s="56">
        <f t="shared" ref="BV178:BZ187" si="530">MP</f>
        <v>20000</v>
      </c>
      <c r="BW178" s="56">
        <f t="shared" si="530"/>
        <v>20000</v>
      </c>
      <c r="BX178" s="56">
        <f t="shared" si="530"/>
        <v>20000</v>
      </c>
      <c r="BY178" s="56">
        <f t="shared" si="530"/>
        <v>20000</v>
      </c>
      <c r="BZ178" s="56">
        <f t="shared" si="530"/>
        <v>20000</v>
      </c>
      <c r="CA178" s="56">
        <f t="shared" si="433"/>
        <v>20000</v>
      </c>
      <c r="CB178" s="56">
        <f t="shared" si="426"/>
        <v>20000</v>
      </c>
      <c r="CC178" s="56">
        <f t="shared" si="402"/>
        <v>20000</v>
      </c>
      <c r="CD178" s="56">
        <f t="shared" si="480"/>
        <v>20000</v>
      </c>
      <c r="CE178" s="56">
        <f t="shared" si="472"/>
        <v>20000</v>
      </c>
      <c r="CF178" s="56">
        <f t="shared" si="508"/>
        <v>20000</v>
      </c>
      <c r="CG178" s="56">
        <f t="shared" si="508"/>
        <v>20000</v>
      </c>
      <c r="CH178" s="56">
        <f t="shared" si="467"/>
        <v>20000</v>
      </c>
      <c r="CI178" s="56">
        <f t="shared" si="460"/>
        <v>20000</v>
      </c>
      <c r="CJ178" s="56">
        <f t="shared" si="434"/>
        <v>20000</v>
      </c>
      <c r="CK178" s="56">
        <f t="shared" si="442"/>
        <v>20000</v>
      </c>
      <c r="CL178" s="56">
        <f t="shared" si="442"/>
        <v>20000</v>
      </c>
      <c r="CM178" s="56">
        <f t="shared" si="442"/>
        <v>20000</v>
      </c>
      <c r="CN178" s="56">
        <f t="shared" si="442"/>
        <v>20000</v>
      </c>
      <c r="CO178" s="56">
        <f t="shared" si="494"/>
        <v>20000</v>
      </c>
      <c r="CP178" s="56">
        <f t="shared" si="494"/>
        <v>20000</v>
      </c>
      <c r="CQ178" s="56">
        <f t="shared" si="494"/>
        <v>20000</v>
      </c>
      <c r="CR178" s="56">
        <f t="shared" si="494"/>
        <v>20000</v>
      </c>
      <c r="CS178" s="56">
        <f t="shared" si="494"/>
        <v>20000</v>
      </c>
      <c r="CT178" s="56">
        <f t="shared" si="494"/>
        <v>20000</v>
      </c>
      <c r="CU178" s="56">
        <f t="shared" si="362"/>
        <v>20000</v>
      </c>
      <c r="CV178" s="56">
        <f t="shared" si="481"/>
        <v>20000</v>
      </c>
      <c r="CW178" s="56">
        <f t="shared" si="481"/>
        <v>20000</v>
      </c>
      <c r="CX178" s="56">
        <f t="shared" si="375"/>
        <v>20000</v>
      </c>
      <c r="CY178" s="56">
        <f t="shared" si="495"/>
        <v>20000</v>
      </c>
      <c r="CZ178" s="56">
        <f t="shared" si="495"/>
        <v>20000</v>
      </c>
      <c r="DA178" s="56">
        <f t="shared" si="495"/>
        <v>20000</v>
      </c>
      <c r="DB178" s="56">
        <f t="shared" si="376"/>
        <v>20000</v>
      </c>
      <c r="DC178" s="56">
        <f t="shared" si="376"/>
        <v>20000</v>
      </c>
      <c r="DD178" s="56">
        <f t="shared" ref="DA178:DD209" si="531">CT</f>
        <v>7000</v>
      </c>
      <c r="DE178" s="56">
        <f t="shared" si="526"/>
        <v>7000</v>
      </c>
      <c r="DF178" s="56">
        <f t="shared" si="521"/>
        <v>7000</v>
      </c>
      <c r="DG178" s="56">
        <f t="shared" si="521"/>
        <v>7000</v>
      </c>
      <c r="DH178" s="56">
        <f t="shared" si="509"/>
        <v>7000</v>
      </c>
      <c r="DI178" s="56">
        <f t="shared" si="500"/>
        <v>7000</v>
      </c>
      <c r="DJ178" s="56">
        <f t="shared" si="502"/>
        <v>7000</v>
      </c>
      <c r="DK178" s="56">
        <f t="shared" ref="DK178:DQ189" si="532">CT</f>
        <v>7000</v>
      </c>
      <c r="DL178" s="56">
        <f t="shared" si="532"/>
        <v>7000</v>
      </c>
      <c r="DM178" s="56">
        <f t="shared" si="532"/>
        <v>7000</v>
      </c>
      <c r="DN178" s="56">
        <f t="shared" si="532"/>
        <v>7000</v>
      </c>
      <c r="DO178" s="56">
        <f t="shared" si="532"/>
        <v>7000</v>
      </c>
      <c r="DP178" s="56">
        <f t="shared" si="532"/>
        <v>7000</v>
      </c>
      <c r="DQ178" s="56">
        <f t="shared" si="532"/>
        <v>7000</v>
      </c>
      <c r="DR178" s="56">
        <f t="shared" si="448"/>
        <v>7000</v>
      </c>
      <c r="DS178" s="56">
        <f t="shared" si="452"/>
        <v>7000</v>
      </c>
      <c r="DT178" s="56">
        <f t="shared" si="462"/>
        <v>7000</v>
      </c>
      <c r="DU178" s="56">
        <f t="shared" ref="DU178:DX179" si="533">OD</f>
        <v>26000</v>
      </c>
      <c r="DV178" s="56">
        <f t="shared" si="533"/>
        <v>26000</v>
      </c>
      <c r="DW178" s="56">
        <f t="shared" si="533"/>
        <v>26000</v>
      </c>
      <c r="DX178" s="56">
        <f t="shared" si="533"/>
        <v>26000</v>
      </c>
      <c r="DY178" s="56">
        <f t="shared" ref="DW178:DZ197" si="534">OD</f>
        <v>26000</v>
      </c>
      <c r="DZ178" s="56">
        <f t="shared" si="534"/>
        <v>26000</v>
      </c>
      <c r="EA178" s="56">
        <f t="shared" si="522"/>
        <v>26000</v>
      </c>
      <c r="EB178" s="56">
        <f t="shared" si="522"/>
        <v>26000</v>
      </c>
      <c r="EC178" s="56">
        <f t="shared" si="522"/>
        <v>26000</v>
      </c>
      <c r="ED178" s="56">
        <f t="shared" si="522"/>
        <v>26000</v>
      </c>
      <c r="EE178" s="56">
        <f t="shared" si="416"/>
        <v>16000</v>
      </c>
      <c r="EF178" s="56">
        <f t="shared" si="406"/>
        <v>16000</v>
      </c>
      <c r="EG178" s="56">
        <f t="shared" si="406"/>
        <v>16000</v>
      </c>
      <c r="EH178" s="56">
        <f t="shared" si="476"/>
        <v>16000</v>
      </c>
      <c r="EI178" s="56">
        <f t="shared" si="476"/>
        <v>16000</v>
      </c>
      <c r="EJ178" s="56">
        <f t="shared" si="514"/>
        <v>16000</v>
      </c>
      <c r="EK178" s="56">
        <f t="shared" si="515"/>
        <v>26000</v>
      </c>
      <c r="EL178" s="56">
        <f t="shared" si="515"/>
        <v>26000</v>
      </c>
      <c r="EM178" s="56">
        <f t="shared" si="529"/>
        <v>26000</v>
      </c>
      <c r="EN178" s="56">
        <f t="shared" si="529"/>
        <v>26000</v>
      </c>
      <c r="EO178" s="56">
        <f t="shared" si="529"/>
        <v>26000</v>
      </c>
      <c r="EP178" s="56">
        <f>JH</f>
        <v>16000</v>
      </c>
      <c r="EQ178" s="56">
        <f>WB</f>
        <v>36000</v>
      </c>
      <c r="ER178" s="56">
        <f t="shared" si="449"/>
        <v>36000</v>
      </c>
      <c r="ES178" s="56">
        <f t="shared" si="444"/>
        <v>36000</v>
      </c>
      <c r="ET178" s="56">
        <f t="shared" si="438"/>
        <v>36000</v>
      </c>
      <c r="EU178" s="56">
        <f t="shared" si="428"/>
        <v>36000</v>
      </c>
      <c r="EV178" s="56">
        <f t="shared" si="409"/>
        <v>36000</v>
      </c>
      <c r="EW178" s="56">
        <f t="shared" si="484"/>
        <v>36000</v>
      </c>
      <c r="EX178" s="56">
        <f t="shared" si="398"/>
        <v>36000</v>
      </c>
      <c r="EY178" s="56">
        <f t="shared" si="398"/>
        <v>36000</v>
      </c>
      <c r="EZ178" s="56">
        <f t="shared" si="445"/>
        <v>36000</v>
      </c>
      <c r="FA178" s="56">
        <f t="shared" si="445"/>
        <v>36000</v>
      </c>
      <c r="FB178" s="56">
        <f t="shared" si="445"/>
        <v>36000</v>
      </c>
      <c r="FC178" s="56">
        <f t="shared" si="478"/>
        <v>36000</v>
      </c>
      <c r="FD178" s="56">
        <f t="shared" si="485"/>
        <v>36000</v>
      </c>
      <c r="FE178" s="56">
        <f t="shared" si="523"/>
        <v>36000</v>
      </c>
      <c r="FF178" s="56"/>
      <c r="FG178" s="56"/>
      <c r="FH178" s="56"/>
      <c r="FI178" s="56"/>
      <c r="FJ178" s="56"/>
      <c r="FK178" s="56"/>
      <c r="FL178" s="56"/>
      <c r="FM178" s="56"/>
      <c r="FN178" s="56"/>
      <c r="FO178" s="56"/>
      <c r="FP178" s="56"/>
      <c r="FQ178" s="56"/>
      <c r="FR178" s="56"/>
      <c r="FS178" s="56"/>
      <c r="FT178" s="56"/>
      <c r="FU178" s="56"/>
      <c r="FV178" s="56"/>
      <c r="FW178" s="56"/>
      <c r="FX178" s="56"/>
      <c r="FY178" s="56"/>
      <c r="FZ178" s="56"/>
      <c r="GA178" s="56"/>
      <c r="GB178" s="56"/>
      <c r="GC178" s="56"/>
      <c r="GD178" s="56"/>
      <c r="GE178" s="56"/>
      <c r="GF178" s="56"/>
      <c r="GG178" s="56"/>
      <c r="GH178" s="56"/>
      <c r="GI178" s="56"/>
      <c r="GJ178" s="56"/>
      <c r="GK178" s="56"/>
      <c r="GL178" s="56"/>
      <c r="GM178" s="56"/>
      <c r="GN178" s="56"/>
      <c r="GO178" s="56"/>
      <c r="GP178" s="56"/>
      <c r="GQ178" s="56"/>
      <c r="GR178" s="56"/>
      <c r="GS178" s="56"/>
      <c r="GT178" s="56"/>
      <c r="GU178" s="56"/>
      <c r="GV178" s="56"/>
      <c r="GW178" s="56"/>
      <c r="GX178" s="56"/>
      <c r="GY178" s="56"/>
      <c r="GZ178" s="56"/>
      <c r="HA178" s="56"/>
      <c r="HB178" s="56"/>
      <c r="HC178" s="56"/>
      <c r="HD178" s="56"/>
      <c r="HE178" s="56"/>
      <c r="HF178" s="56"/>
      <c r="HG178" s="56"/>
      <c r="HH178" s="56"/>
      <c r="HI178" s="56"/>
      <c r="HJ178" s="56"/>
      <c r="HK178" s="56"/>
      <c r="HL178" s="56"/>
      <c r="HM178" s="56"/>
      <c r="HN178" s="56"/>
      <c r="HO178" s="56"/>
      <c r="HP178" s="56"/>
      <c r="HQ178" s="56"/>
      <c r="HR178" s="56"/>
      <c r="HS178" s="56"/>
      <c r="HT178" s="56"/>
      <c r="HU178" s="56"/>
      <c r="HV178" s="56"/>
      <c r="HW178" s="56"/>
      <c r="HX178" s="56"/>
      <c r="HY178" s="56"/>
    </row>
    <row r="179" spans="1:233" ht="1.5" customHeight="1">
      <c r="A179" s="56"/>
      <c r="B179" s="56"/>
      <c r="C179" s="56"/>
      <c r="D179" s="56"/>
      <c r="E179" s="56"/>
      <c r="F179" s="56"/>
      <c r="G179" s="56"/>
      <c r="H179" s="56"/>
      <c r="I179" s="56"/>
      <c r="J179" s="56"/>
      <c r="K179" s="56"/>
      <c r="L179" s="56"/>
      <c r="M179" s="56"/>
      <c r="N179" s="56"/>
      <c r="O179" s="56"/>
      <c r="P179" s="56"/>
      <c r="Q179" s="56"/>
      <c r="R179" s="56"/>
      <c r="S179" s="56"/>
      <c r="T179" s="56"/>
      <c r="U179" s="56"/>
      <c r="V179" s="56"/>
      <c r="W179" s="56"/>
      <c r="X179" s="56"/>
      <c r="Y179" s="56"/>
      <c r="Z179" s="56">
        <f t="shared" si="524"/>
        <v>12000</v>
      </c>
      <c r="AA179" s="56">
        <f t="shared" si="524"/>
        <v>12000</v>
      </c>
      <c r="AB179" s="56">
        <f t="shared" si="524"/>
        <v>12000</v>
      </c>
      <c r="AC179" s="56">
        <f t="shared" si="518"/>
        <v>12000</v>
      </c>
      <c r="AD179" s="56">
        <f t="shared" si="518"/>
        <v>12000</v>
      </c>
      <c r="AE179" s="56">
        <f t="shared" si="518"/>
        <v>12000</v>
      </c>
      <c r="AF179" s="56">
        <f t="shared" si="510"/>
        <v>12000</v>
      </c>
      <c r="AG179" s="56">
        <f t="shared" si="510"/>
        <v>12000</v>
      </c>
      <c r="AH179" s="56">
        <f t="shared" si="511"/>
        <v>12000</v>
      </c>
      <c r="AI179" s="56">
        <f t="shared" si="506"/>
        <v>12000</v>
      </c>
      <c r="AJ179" s="56">
        <f t="shared" si="525"/>
        <v>12000</v>
      </c>
      <c r="AK179" s="56">
        <f t="shared" si="525"/>
        <v>12000</v>
      </c>
      <c r="AL179" s="56">
        <f t="shared" si="519"/>
        <v>12000</v>
      </c>
      <c r="AM179" s="56">
        <f t="shared" si="519"/>
        <v>12000</v>
      </c>
      <c r="AN179" s="56">
        <f t="shared" si="507"/>
        <v>12000</v>
      </c>
      <c r="AO179" s="56">
        <f t="shared" si="507"/>
        <v>12000</v>
      </c>
      <c r="AP179" s="56">
        <f t="shared" si="507"/>
        <v>12000</v>
      </c>
      <c r="AQ179" s="56">
        <f t="shared" si="507"/>
        <v>12000</v>
      </c>
      <c r="AR179" s="56">
        <f t="shared" si="507"/>
        <v>12000</v>
      </c>
      <c r="AS179" s="56">
        <f t="shared" si="507"/>
        <v>12000</v>
      </c>
      <c r="AT179" s="56">
        <f>GJ</f>
        <v>12000</v>
      </c>
      <c r="AU179" s="56"/>
      <c r="AV179" s="56"/>
      <c r="AW179" s="56"/>
      <c r="AX179" s="56">
        <f t="shared" si="423"/>
        <v>12000</v>
      </c>
      <c r="AY179" s="56">
        <f t="shared" si="424"/>
        <v>12000</v>
      </c>
      <c r="AZ179" s="56">
        <f t="shared" si="424"/>
        <v>12000</v>
      </c>
      <c r="BA179" s="56">
        <f t="shared" si="439"/>
        <v>12000</v>
      </c>
      <c r="BB179" s="56">
        <f t="shared" si="450"/>
        <v>12000</v>
      </c>
      <c r="BC179" s="56">
        <f t="shared" si="465"/>
        <v>12000</v>
      </c>
      <c r="BD179" s="56">
        <f t="shared" si="469"/>
        <v>12000</v>
      </c>
      <c r="BE179" s="56">
        <f t="shared" si="479"/>
        <v>12000</v>
      </c>
      <c r="BF179" s="56">
        <f t="shared" si="520"/>
        <v>12000</v>
      </c>
      <c r="BG179" s="56">
        <f t="shared" si="513"/>
        <v>20000</v>
      </c>
      <c r="BH179" s="56">
        <f t="shared" si="513"/>
        <v>20000</v>
      </c>
      <c r="BI179" s="56">
        <f t="shared" si="513"/>
        <v>20000</v>
      </c>
      <c r="BJ179" s="56">
        <f t="shared" si="499"/>
        <v>20000</v>
      </c>
      <c r="BK179" s="56">
        <f t="shared" si="499"/>
        <v>20000</v>
      </c>
      <c r="BL179" s="56">
        <f t="shared" si="491"/>
        <v>20000</v>
      </c>
      <c r="BM179" s="56">
        <f t="shared" si="471"/>
        <v>20000</v>
      </c>
      <c r="BN179" s="56">
        <f t="shared" si="501"/>
        <v>20000</v>
      </c>
      <c r="BO179" s="56">
        <f t="shared" si="501"/>
        <v>20000</v>
      </c>
      <c r="BP179" s="56">
        <f t="shared" si="390"/>
        <v>20000</v>
      </c>
      <c r="BQ179" s="56">
        <f t="shared" si="466"/>
        <v>20000</v>
      </c>
      <c r="BR179" s="56">
        <f t="shared" si="466"/>
        <v>20000</v>
      </c>
      <c r="BS179" s="56">
        <f t="shared" si="455"/>
        <v>20000</v>
      </c>
      <c r="BT179" s="56">
        <f t="shared" si="459"/>
        <v>20000</v>
      </c>
      <c r="BU179" s="56">
        <f t="shared" si="451"/>
        <v>20000</v>
      </c>
      <c r="BV179" s="56">
        <f t="shared" si="530"/>
        <v>20000</v>
      </c>
      <c r="BW179" s="56">
        <f t="shared" si="530"/>
        <v>20000</v>
      </c>
      <c r="BX179" s="56">
        <f t="shared" si="530"/>
        <v>20000</v>
      </c>
      <c r="BY179" s="56">
        <f t="shared" si="530"/>
        <v>20000</v>
      </c>
      <c r="BZ179" s="56">
        <f t="shared" si="530"/>
        <v>20000</v>
      </c>
      <c r="CA179" s="56">
        <f t="shared" si="433"/>
        <v>20000</v>
      </c>
      <c r="CB179" s="56">
        <f t="shared" si="426"/>
        <v>20000</v>
      </c>
      <c r="CC179" s="56">
        <f t="shared" si="402"/>
        <v>20000</v>
      </c>
      <c r="CD179" s="56">
        <f t="shared" si="480"/>
        <v>20000</v>
      </c>
      <c r="CE179" s="56">
        <f t="shared" si="472"/>
        <v>20000</v>
      </c>
      <c r="CF179" s="56">
        <f t="shared" si="508"/>
        <v>20000</v>
      </c>
      <c r="CG179" s="56">
        <f t="shared" si="508"/>
        <v>20000</v>
      </c>
      <c r="CH179" s="56">
        <f t="shared" si="467"/>
        <v>20000</v>
      </c>
      <c r="CI179" s="56">
        <f t="shared" si="460"/>
        <v>20000</v>
      </c>
      <c r="CJ179" s="56">
        <f t="shared" si="434"/>
        <v>20000</v>
      </c>
      <c r="CK179" s="56">
        <f t="shared" si="442"/>
        <v>20000</v>
      </c>
      <c r="CL179" s="56">
        <f t="shared" si="442"/>
        <v>20000</v>
      </c>
      <c r="CM179" s="56">
        <f t="shared" si="442"/>
        <v>20000</v>
      </c>
      <c r="CN179" s="56">
        <f t="shared" si="442"/>
        <v>20000</v>
      </c>
      <c r="CO179" s="56">
        <f t="shared" ref="CO179:CY187" si="535">MP</f>
        <v>20000</v>
      </c>
      <c r="CP179" s="56">
        <f t="shared" si="535"/>
        <v>20000</v>
      </c>
      <c r="CQ179" s="56">
        <f t="shared" si="535"/>
        <v>20000</v>
      </c>
      <c r="CR179" s="56">
        <f t="shared" si="535"/>
        <v>20000</v>
      </c>
      <c r="CS179" s="56">
        <f t="shared" si="535"/>
        <v>20000</v>
      </c>
      <c r="CT179" s="56">
        <f t="shared" si="535"/>
        <v>20000</v>
      </c>
      <c r="CU179" s="56">
        <f t="shared" si="362"/>
        <v>20000</v>
      </c>
      <c r="CV179" s="56">
        <f t="shared" si="481"/>
        <v>20000</v>
      </c>
      <c r="CW179" s="56">
        <f t="shared" si="481"/>
        <v>20000</v>
      </c>
      <c r="CX179" s="56">
        <f t="shared" si="375"/>
        <v>20000</v>
      </c>
      <c r="CY179" s="56">
        <f t="shared" si="495"/>
        <v>20000</v>
      </c>
      <c r="CZ179" s="56">
        <f t="shared" si="495"/>
        <v>20000</v>
      </c>
      <c r="DA179" s="56">
        <f t="shared" si="495"/>
        <v>20000</v>
      </c>
      <c r="DB179" s="56">
        <f t="shared" si="376"/>
        <v>20000</v>
      </c>
      <c r="DC179" s="56">
        <f t="shared" si="376"/>
        <v>20000</v>
      </c>
      <c r="DD179" s="56">
        <f t="shared" si="531"/>
        <v>7000</v>
      </c>
      <c r="DE179" s="56">
        <f t="shared" si="526"/>
        <v>7000</v>
      </c>
      <c r="DF179" s="56">
        <f t="shared" si="521"/>
        <v>7000</v>
      </c>
      <c r="DG179" s="56">
        <f t="shared" si="521"/>
        <v>7000</v>
      </c>
      <c r="DH179" s="56">
        <f t="shared" si="509"/>
        <v>7000</v>
      </c>
      <c r="DI179" s="56">
        <f t="shared" si="500"/>
        <v>7000</v>
      </c>
      <c r="DJ179" s="56">
        <f t="shared" si="502"/>
        <v>7000</v>
      </c>
      <c r="DK179" s="56">
        <f t="shared" si="532"/>
        <v>7000</v>
      </c>
      <c r="DL179" s="56">
        <f t="shared" si="532"/>
        <v>7000</v>
      </c>
      <c r="DM179" s="56">
        <f t="shared" si="532"/>
        <v>7000</v>
      </c>
      <c r="DN179" s="56">
        <f t="shared" si="532"/>
        <v>7000</v>
      </c>
      <c r="DO179" s="56">
        <f t="shared" si="532"/>
        <v>7000</v>
      </c>
      <c r="DP179" s="56">
        <f t="shared" si="532"/>
        <v>7000</v>
      </c>
      <c r="DQ179" s="56">
        <f t="shared" si="532"/>
        <v>7000</v>
      </c>
      <c r="DR179" s="56">
        <f t="shared" si="448"/>
        <v>7000</v>
      </c>
      <c r="DS179" s="56">
        <f t="shared" si="452"/>
        <v>7000</v>
      </c>
      <c r="DT179" s="56">
        <f t="shared" si="462"/>
        <v>7000</v>
      </c>
      <c r="DU179" s="56">
        <f t="shared" si="533"/>
        <v>26000</v>
      </c>
      <c r="DV179" s="56">
        <f t="shared" si="533"/>
        <v>26000</v>
      </c>
      <c r="DW179" s="56">
        <f t="shared" si="533"/>
        <v>26000</v>
      </c>
      <c r="DX179" s="56">
        <f t="shared" si="533"/>
        <v>26000</v>
      </c>
      <c r="DY179" s="56">
        <f t="shared" si="534"/>
        <v>26000</v>
      </c>
      <c r="DZ179" s="56">
        <f t="shared" si="534"/>
        <v>26000</v>
      </c>
      <c r="EA179" s="56">
        <f t="shared" si="522"/>
        <v>26000</v>
      </c>
      <c r="EB179" s="56">
        <f t="shared" si="522"/>
        <v>26000</v>
      </c>
      <c r="EC179" s="56">
        <f t="shared" si="522"/>
        <v>26000</v>
      </c>
      <c r="ED179" s="56">
        <f t="shared" si="522"/>
        <v>26000</v>
      </c>
      <c r="EE179" s="56">
        <f t="shared" si="416"/>
        <v>16000</v>
      </c>
      <c r="EF179" s="56">
        <f t="shared" si="406"/>
        <v>16000</v>
      </c>
      <c r="EG179" s="56">
        <f t="shared" si="406"/>
        <v>16000</v>
      </c>
      <c r="EH179" s="56">
        <f t="shared" si="476"/>
        <v>16000</v>
      </c>
      <c r="EI179" s="56">
        <f t="shared" si="476"/>
        <v>16000</v>
      </c>
      <c r="EJ179" s="56">
        <f t="shared" si="514"/>
        <v>16000</v>
      </c>
      <c r="EK179" s="56">
        <f t="shared" si="515"/>
        <v>26000</v>
      </c>
      <c r="EL179" s="56">
        <f t="shared" si="515"/>
        <v>26000</v>
      </c>
      <c r="EM179" s="56">
        <f t="shared" si="529"/>
        <v>26000</v>
      </c>
      <c r="EN179" s="56">
        <f t="shared" si="529"/>
        <v>26000</v>
      </c>
      <c r="EO179" s="56">
        <f t="shared" si="529"/>
        <v>26000</v>
      </c>
      <c r="EP179" s="56">
        <f t="shared" ref="EP179:EQ197" si="536">OD</f>
        <v>26000</v>
      </c>
      <c r="EQ179" s="56">
        <f t="shared" si="536"/>
        <v>26000</v>
      </c>
      <c r="ER179" s="56">
        <f t="shared" si="449"/>
        <v>36000</v>
      </c>
      <c r="ES179" s="56">
        <f t="shared" si="444"/>
        <v>36000</v>
      </c>
      <c r="ET179" s="56">
        <f t="shared" si="438"/>
        <v>36000</v>
      </c>
      <c r="EU179" s="56">
        <f t="shared" si="428"/>
        <v>36000</v>
      </c>
      <c r="EV179" s="56">
        <f t="shared" si="409"/>
        <v>36000</v>
      </c>
      <c r="EW179" s="56">
        <f t="shared" si="484"/>
        <v>36000</v>
      </c>
      <c r="EX179" s="56">
        <f t="shared" si="398"/>
        <v>36000</v>
      </c>
      <c r="EY179" s="56">
        <f t="shared" si="484"/>
        <v>36000</v>
      </c>
      <c r="EZ179" s="56">
        <f t="shared" si="445"/>
        <v>36000</v>
      </c>
      <c r="FA179" s="56">
        <f t="shared" si="445"/>
        <v>36000</v>
      </c>
      <c r="FB179" s="56"/>
      <c r="FC179" s="56">
        <f t="shared" si="478"/>
        <v>36000</v>
      </c>
      <c r="FD179" s="56">
        <f t="shared" si="485"/>
        <v>36000</v>
      </c>
      <c r="FE179" s="56">
        <f t="shared" si="523"/>
        <v>36000</v>
      </c>
      <c r="FF179" s="56"/>
      <c r="FG179" s="56"/>
      <c r="FH179" s="56"/>
      <c r="FI179" s="56"/>
      <c r="FJ179" s="56"/>
      <c r="FK179" s="56"/>
      <c r="FL179" s="56"/>
      <c r="FM179" s="56"/>
      <c r="FN179" s="56"/>
      <c r="FO179" s="56"/>
      <c r="FP179" s="56"/>
      <c r="FQ179" s="56"/>
      <c r="FR179" s="56"/>
      <c r="FS179" s="56"/>
      <c r="FT179" s="56"/>
      <c r="FU179" s="56"/>
      <c r="FV179" s="56"/>
      <c r="FW179" s="56"/>
      <c r="FX179" s="56"/>
      <c r="FY179" s="56"/>
      <c r="FZ179" s="56"/>
      <c r="GA179" s="56"/>
      <c r="GB179" s="56"/>
      <c r="GC179" s="56"/>
      <c r="GD179" s="56"/>
      <c r="GE179" s="56"/>
      <c r="GF179" s="56"/>
      <c r="GG179" s="56"/>
      <c r="GH179" s="56"/>
      <c r="GI179" s="56"/>
      <c r="GJ179" s="56"/>
      <c r="GK179" s="56"/>
      <c r="GL179" s="56"/>
      <c r="GM179" s="56"/>
      <c r="GN179" s="56"/>
      <c r="GO179" s="56"/>
      <c r="GP179" s="56"/>
      <c r="GQ179" s="56"/>
      <c r="GR179" s="56"/>
      <c r="GS179" s="56"/>
      <c r="GT179" s="56"/>
      <c r="GU179" s="56"/>
      <c r="GV179" s="56"/>
      <c r="GW179" s="56"/>
      <c r="GX179" s="56"/>
      <c r="GY179" s="56"/>
      <c r="GZ179" s="56"/>
      <c r="HA179" s="56"/>
      <c r="HB179" s="56"/>
      <c r="HC179" s="56"/>
      <c r="HD179" s="56"/>
      <c r="HE179" s="56"/>
      <c r="HF179" s="56"/>
      <c r="HG179" s="56"/>
      <c r="HH179" s="56"/>
      <c r="HI179" s="56"/>
      <c r="HJ179" s="56"/>
      <c r="HK179" s="56"/>
      <c r="HL179" s="56"/>
      <c r="HM179" s="56"/>
      <c r="HN179" s="56"/>
      <c r="HO179" s="56"/>
      <c r="HP179" s="56"/>
      <c r="HQ179" s="56"/>
      <c r="HR179" s="56"/>
      <c r="HS179" s="56"/>
      <c r="HT179" s="56"/>
      <c r="HU179" s="56"/>
      <c r="HV179" s="56"/>
      <c r="HW179" s="56"/>
      <c r="HX179" s="56"/>
      <c r="HY179" s="56"/>
    </row>
    <row r="180" spans="1:233" ht="1.5" customHeight="1">
      <c r="A180" s="56"/>
      <c r="B180" s="56"/>
      <c r="C180" s="56"/>
      <c r="D180" s="56"/>
      <c r="E180" s="56"/>
      <c r="F180" s="56"/>
      <c r="G180" s="56"/>
      <c r="H180" s="56"/>
      <c r="I180" s="56"/>
      <c r="J180" s="56"/>
      <c r="K180" s="56"/>
      <c r="L180" s="56"/>
      <c r="M180" s="56"/>
      <c r="N180" s="56"/>
      <c r="O180" s="56"/>
      <c r="P180" s="56"/>
      <c r="Q180" s="56"/>
      <c r="R180" s="56"/>
      <c r="S180" s="56"/>
      <c r="T180" s="56"/>
      <c r="U180" s="56"/>
      <c r="V180" s="56"/>
      <c r="W180" s="56"/>
      <c r="X180" s="56"/>
      <c r="Y180" s="56"/>
      <c r="Z180" s="56"/>
      <c r="AA180" s="56">
        <f>GJ</f>
        <v>12000</v>
      </c>
      <c r="AB180" s="56">
        <f>GJ</f>
        <v>12000</v>
      </c>
      <c r="AC180" s="56">
        <f t="shared" si="518"/>
        <v>12000</v>
      </c>
      <c r="AD180" s="56">
        <f t="shared" si="518"/>
        <v>12000</v>
      </c>
      <c r="AE180" s="56">
        <f t="shared" si="518"/>
        <v>12000</v>
      </c>
      <c r="AF180" s="56">
        <f t="shared" si="510"/>
        <v>12000</v>
      </c>
      <c r="AG180" s="56">
        <f t="shared" si="510"/>
        <v>12000</v>
      </c>
      <c r="AH180" s="56">
        <f t="shared" si="511"/>
        <v>12000</v>
      </c>
      <c r="AI180" s="56">
        <f t="shared" si="506"/>
        <v>12000</v>
      </c>
      <c r="AJ180" s="56">
        <f t="shared" si="525"/>
        <v>12000</v>
      </c>
      <c r="AK180" s="56">
        <f t="shared" si="525"/>
        <v>12000</v>
      </c>
      <c r="AL180" s="56">
        <f t="shared" si="519"/>
        <v>12000</v>
      </c>
      <c r="AM180" s="56">
        <f t="shared" si="519"/>
        <v>12000</v>
      </c>
      <c r="AN180" s="56">
        <f t="shared" si="507"/>
        <v>12000</v>
      </c>
      <c r="AO180" s="56">
        <f t="shared" si="507"/>
        <v>12000</v>
      </c>
      <c r="AP180" s="56">
        <f t="shared" si="507"/>
        <v>12000</v>
      </c>
      <c r="AQ180" s="56">
        <f t="shared" si="507"/>
        <v>12000</v>
      </c>
      <c r="AR180" s="56">
        <f t="shared" si="507"/>
        <v>12000</v>
      </c>
      <c r="AS180" s="56">
        <f t="shared" si="507"/>
        <v>12000</v>
      </c>
      <c r="AT180" s="56">
        <f>GJ</f>
        <v>12000</v>
      </c>
      <c r="AU180" s="56"/>
      <c r="AV180" s="56"/>
      <c r="AW180" s="56"/>
      <c r="AX180" s="56">
        <f t="shared" si="423"/>
        <v>12000</v>
      </c>
      <c r="AY180" s="56">
        <f t="shared" si="424"/>
        <v>12000</v>
      </c>
      <c r="AZ180" s="56">
        <f t="shared" si="424"/>
        <v>12000</v>
      </c>
      <c r="BA180" s="56">
        <f t="shared" si="439"/>
        <v>12000</v>
      </c>
      <c r="BB180" s="56">
        <f t="shared" si="450"/>
        <v>12000</v>
      </c>
      <c r="BC180" s="56">
        <f t="shared" si="465"/>
        <v>12000</v>
      </c>
      <c r="BD180" s="56">
        <f t="shared" si="469"/>
        <v>12000</v>
      </c>
      <c r="BE180" s="56">
        <f t="shared" si="479"/>
        <v>12000</v>
      </c>
      <c r="BF180" s="56">
        <f t="shared" si="520"/>
        <v>12000</v>
      </c>
      <c r="BG180" s="56">
        <f t="shared" si="513"/>
        <v>20000</v>
      </c>
      <c r="BH180" s="56">
        <f t="shared" si="513"/>
        <v>20000</v>
      </c>
      <c r="BI180" s="56">
        <f t="shared" si="513"/>
        <v>20000</v>
      </c>
      <c r="BJ180" s="56">
        <f t="shared" si="499"/>
        <v>20000</v>
      </c>
      <c r="BK180" s="56">
        <f t="shared" si="499"/>
        <v>20000</v>
      </c>
      <c r="BL180" s="56">
        <f t="shared" si="491"/>
        <v>20000</v>
      </c>
      <c r="BM180" s="56">
        <f t="shared" si="471"/>
        <v>20000</v>
      </c>
      <c r="BN180" s="56">
        <f t="shared" si="501"/>
        <v>20000</v>
      </c>
      <c r="BO180" s="56">
        <f t="shared" si="501"/>
        <v>20000</v>
      </c>
      <c r="BP180" s="56">
        <f t="shared" si="390"/>
        <v>20000</v>
      </c>
      <c r="BQ180" s="56">
        <f t="shared" si="466"/>
        <v>20000</v>
      </c>
      <c r="BR180" s="56">
        <f t="shared" si="466"/>
        <v>20000</v>
      </c>
      <c r="BS180" s="56">
        <f t="shared" si="455"/>
        <v>20000</v>
      </c>
      <c r="BT180" s="56">
        <f t="shared" si="459"/>
        <v>20000</v>
      </c>
      <c r="BU180" s="56">
        <f t="shared" si="451"/>
        <v>20000</v>
      </c>
      <c r="BV180" s="56">
        <f t="shared" si="530"/>
        <v>20000</v>
      </c>
      <c r="BW180" s="56">
        <f t="shared" si="530"/>
        <v>20000</v>
      </c>
      <c r="BX180" s="56">
        <f t="shared" si="530"/>
        <v>20000</v>
      </c>
      <c r="BY180" s="56">
        <f t="shared" si="530"/>
        <v>20000</v>
      </c>
      <c r="BZ180" s="56">
        <f t="shared" si="530"/>
        <v>20000</v>
      </c>
      <c r="CA180" s="56">
        <f t="shared" si="433"/>
        <v>20000</v>
      </c>
      <c r="CB180" s="56">
        <f t="shared" si="426"/>
        <v>20000</v>
      </c>
      <c r="CC180" s="56">
        <f t="shared" si="402"/>
        <v>20000</v>
      </c>
      <c r="CD180" s="56">
        <f t="shared" si="480"/>
        <v>20000</v>
      </c>
      <c r="CE180" s="56">
        <f t="shared" si="472"/>
        <v>20000</v>
      </c>
      <c r="CF180" s="56">
        <f t="shared" si="508"/>
        <v>20000</v>
      </c>
      <c r="CG180" s="56">
        <f t="shared" si="508"/>
        <v>20000</v>
      </c>
      <c r="CH180" s="56">
        <f t="shared" si="467"/>
        <v>20000</v>
      </c>
      <c r="CI180" s="56">
        <f t="shared" si="460"/>
        <v>20000</v>
      </c>
      <c r="CJ180" s="56">
        <f t="shared" si="434"/>
        <v>20000</v>
      </c>
      <c r="CK180" s="56">
        <f t="shared" si="442"/>
        <v>20000</v>
      </c>
      <c r="CL180" s="56">
        <f t="shared" si="442"/>
        <v>20000</v>
      </c>
      <c r="CM180" s="56">
        <f t="shared" si="442"/>
        <v>20000</v>
      </c>
      <c r="CN180" s="56">
        <f t="shared" si="442"/>
        <v>20000</v>
      </c>
      <c r="CO180" s="56">
        <f t="shared" si="535"/>
        <v>20000</v>
      </c>
      <c r="CP180" s="56">
        <f t="shared" si="535"/>
        <v>20000</v>
      </c>
      <c r="CQ180" s="56">
        <f t="shared" si="535"/>
        <v>20000</v>
      </c>
      <c r="CR180" s="56">
        <f t="shared" si="535"/>
        <v>20000</v>
      </c>
      <c r="CS180" s="56">
        <f t="shared" si="535"/>
        <v>20000</v>
      </c>
      <c r="CT180" s="56">
        <f t="shared" si="535"/>
        <v>20000</v>
      </c>
      <c r="CU180" s="56">
        <f t="shared" si="362"/>
        <v>20000</v>
      </c>
      <c r="CV180" s="56">
        <f t="shared" si="481"/>
        <v>20000</v>
      </c>
      <c r="CW180" s="56">
        <f t="shared" si="481"/>
        <v>20000</v>
      </c>
      <c r="CX180" s="56">
        <f t="shared" si="375"/>
        <v>20000</v>
      </c>
      <c r="CY180" s="56">
        <f t="shared" si="495"/>
        <v>20000</v>
      </c>
      <c r="CZ180" s="56">
        <f t="shared" si="495"/>
        <v>20000</v>
      </c>
      <c r="DA180" s="56">
        <f t="shared" si="495"/>
        <v>20000</v>
      </c>
      <c r="DB180" s="56">
        <f>MP</f>
        <v>20000</v>
      </c>
      <c r="DC180" s="56">
        <f t="shared" ref="DA180:DC227" si="537">CT</f>
        <v>7000</v>
      </c>
      <c r="DD180" s="56">
        <f t="shared" si="531"/>
        <v>7000</v>
      </c>
      <c r="DE180" s="56">
        <f t="shared" si="526"/>
        <v>7000</v>
      </c>
      <c r="DF180" s="56">
        <f t="shared" si="521"/>
        <v>7000</v>
      </c>
      <c r="DG180" s="56">
        <f t="shared" si="521"/>
        <v>7000</v>
      </c>
      <c r="DH180" s="56">
        <f t="shared" si="509"/>
        <v>7000</v>
      </c>
      <c r="DI180" s="56">
        <f t="shared" si="500"/>
        <v>7000</v>
      </c>
      <c r="DJ180" s="56">
        <f t="shared" si="502"/>
        <v>7000</v>
      </c>
      <c r="DK180" s="56">
        <f t="shared" si="532"/>
        <v>7000</v>
      </c>
      <c r="DL180" s="56">
        <f t="shared" si="532"/>
        <v>7000</v>
      </c>
      <c r="DM180" s="56">
        <f t="shared" si="532"/>
        <v>7000</v>
      </c>
      <c r="DN180" s="56">
        <f t="shared" si="532"/>
        <v>7000</v>
      </c>
      <c r="DO180" s="56">
        <f t="shared" si="532"/>
        <v>7000</v>
      </c>
      <c r="DP180" s="56">
        <f t="shared" si="532"/>
        <v>7000</v>
      </c>
      <c r="DQ180" s="56">
        <f t="shared" si="532"/>
        <v>7000</v>
      </c>
      <c r="DR180" s="56">
        <f t="shared" si="448"/>
        <v>7000</v>
      </c>
      <c r="DS180" s="56">
        <f t="shared" si="452"/>
        <v>7000</v>
      </c>
      <c r="DT180" s="56">
        <f t="shared" ref="DT180:DT185" si="538">OD</f>
        <v>26000</v>
      </c>
      <c r="DU180" s="56">
        <f t="shared" ref="DR180:DU214" si="539">OD</f>
        <v>26000</v>
      </c>
      <c r="DV180" s="56">
        <f t="shared" ref="DV180:DV214" si="540">OD</f>
        <v>26000</v>
      </c>
      <c r="DW180" s="56">
        <f t="shared" si="534"/>
        <v>26000</v>
      </c>
      <c r="DX180" s="56">
        <f t="shared" si="534"/>
        <v>26000</v>
      </c>
      <c r="DY180" s="56">
        <f t="shared" si="534"/>
        <v>26000</v>
      </c>
      <c r="DZ180" s="56">
        <f t="shared" si="534"/>
        <v>26000</v>
      </c>
      <c r="EA180" s="56">
        <f t="shared" si="522"/>
        <v>26000</v>
      </c>
      <c r="EB180" s="56">
        <f t="shared" si="522"/>
        <v>26000</v>
      </c>
      <c r="EC180" s="56">
        <f t="shared" si="522"/>
        <v>26000</v>
      </c>
      <c r="ED180" s="56">
        <f t="shared" si="522"/>
        <v>26000</v>
      </c>
      <c r="EE180" s="56">
        <f t="shared" ref="EE180:EI189" si="541">OD</f>
        <v>26000</v>
      </c>
      <c r="EF180" s="56">
        <f t="shared" si="541"/>
        <v>26000</v>
      </c>
      <c r="EG180" s="56">
        <f t="shared" si="541"/>
        <v>26000</v>
      </c>
      <c r="EH180" s="56">
        <f t="shared" si="541"/>
        <v>26000</v>
      </c>
      <c r="EI180" s="56">
        <f t="shared" si="541"/>
        <v>26000</v>
      </c>
      <c r="EJ180" s="56">
        <f t="shared" si="514"/>
        <v>16000</v>
      </c>
      <c r="EK180" s="56">
        <f t="shared" si="515"/>
        <v>26000</v>
      </c>
      <c r="EL180" s="56">
        <f t="shared" si="515"/>
        <v>26000</v>
      </c>
      <c r="EM180" s="56">
        <f t="shared" si="529"/>
        <v>26000</v>
      </c>
      <c r="EN180" s="56">
        <f t="shared" si="529"/>
        <v>26000</v>
      </c>
      <c r="EO180" s="56">
        <f t="shared" si="529"/>
        <v>26000</v>
      </c>
      <c r="EP180" s="56">
        <f t="shared" si="536"/>
        <v>26000</v>
      </c>
      <c r="EQ180" s="56">
        <f t="shared" si="536"/>
        <v>26000</v>
      </c>
      <c r="ER180" s="56">
        <f t="shared" si="449"/>
        <v>36000</v>
      </c>
      <c r="ES180" s="56">
        <f t="shared" si="444"/>
        <v>36000</v>
      </c>
      <c r="ET180" s="56">
        <f t="shared" si="444"/>
        <v>36000</v>
      </c>
      <c r="EU180" s="56">
        <f t="shared" si="428"/>
        <v>36000</v>
      </c>
      <c r="EV180" s="56">
        <f t="shared" si="409"/>
        <v>36000</v>
      </c>
      <c r="EW180" s="56">
        <f t="shared" si="484"/>
        <v>36000</v>
      </c>
      <c r="EX180" s="56">
        <f t="shared" si="398"/>
        <v>36000</v>
      </c>
      <c r="EY180" s="56"/>
      <c r="EZ180" s="56">
        <f t="shared" si="445"/>
        <v>36000</v>
      </c>
      <c r="FA180" s="56">
        <f t="shared" si="445"/>
        <v>36000</v>
      </c>
      <c r="FB180" s="56"/>
      <c r="FC180" s="56">
        <f t="shared" si="478"/>
        <v>36000</v>
      </c>
      <c r="FD180" s="56">
        <f t="shared" si="485"/>
        <v>36000</v>
      </c>
      <c r="FE180" s="56">
        <f t="shared" si="523"/>
        <v>36000</v>
      </c>
      <c r="FF180" s="56"/>
      <c r="FG180" s="56"/>
      <c r="FH180" s="56"/>
      <c r="FI180" s="56"/>
      <c r="FJ180" s="56"/>
      <c r="FK180" s="56"/>
      <c r="FL180" s="56"/>
      <c r="FM180" s="56"/>
      <c r="FN180" s="56"/>
      <c r="FO180" s="56"/>
      <c r="FP180" s="56"/>
      <c r="FQ180" s="56"/>
      <c r="FR180" s="56"/>
      <c r="FS180" s="56"/>
      <c r="FT180" s="56"/>
      <c r="FU180" s="56"/>
      <c r="FV180" s="56"/>
      <c r="FW180" s="56"/>
      <c r="FX180" s="56"/>
      <c r="FY180" s="56"/>
      <c r="FZ180" s="56"/>
      <c r="GA180" s="56"/>
      <c r="GB180" s="56"/>
      <c r="GC180" s="56"/>
      <c r="GD180" s="56"/>
      <c r="GE180" s="56"/>
      <c r="GF180" s="56"/>
      <c r="GG180" s="56"/>
      <c r="GH180" s="56"/>
      <c r="GI180" s="56"/>
      <c r="GJ180" s="56"/>
      <c r="GK180" s="56"/>
      <c r="GL180" s="56"/>
      <c r="GM180" s="56"/>
      <c r="GN180" s="56"/>
      <c r="GO180" s="56"/>
      <c r="GP180" s="56"/>
      <c r="GQ180" s="56"/>
      <c r="GR180" s="56"/>
      <c r="GS180" s="56"/>
      <c r="GT180" s="56"/>
      <c r="GU180" s="56"/>
      <c r="GV180" s="56"/>
      <c r="GW180" s="56"/>
      <c r="GX180" s="56"/>
      <c r="GY180" s="56"/>
      <c r="GZ180" s="56"/>
      <c r="HA180" s="56"/>
      <c r="HB180" s="56"/>
      <c r="HC180" s="56"/>
      <c r="HD180" s="56"/>
      <c r="HE180" s="56"/>
      <c r="HF180" s="56"/>
      <c r="HG180" s="56"/>
      <c r="HH180" s="56"/>
      <c r="HI180" s="56"/>
      <c r="HJ180" s="56"/>
      <c r="HK180" s="56"/>
      <c r="HL180" s="56"/>
      <c r="HM180" s="56"/>
      <c r="HN180" s="56"/>
      <c r="HO180" s="56"/>
      <c r="HP180" s="56"/>
      <c r="HQ180" s="56"/>
      <c r="HR180" s="56"/>
      <c r="HS180" s="56"/>
      <c r="HT180" s="56"/>
      <c r="HU180" s="56"/>
      <c r="HV180" s="56"/>
      <c r="HW180" s="56"/>
      <c r="HX180" s="56"/>
      <c r="HY180" s="56"/>
    </row>
    <row r="181" spans="1:233" ht="1.5" customHeight="1">
      <c r="A181" s="56"/>
      <c r="B181" s="56"/>
      <c r="C181" s="56"/>
      <c r="D181" s="56"/>
      <c r="E181" s="56"/>
      <c r="F181" s="56"/>
      <c r="G181" s="56"/>
      <c r="H181" s="56"/>
      <c r="I181" s="56"/>
      <c r="J181" s="56"/>
      <c r="K181" s="56"/>
      <c r="L181" s="56"/>
      <c r="M181" s="56"/>
      <c r="N181" s="56"/>
      <c r="O181" s="56"/>
      <c r="P181" s="56"/>
      <c r="Q181" s="56"/>
      <c r="R181" s="56"/>
      <c r="S181" s="56"/>
      <c r="T181" s="56"/>
      <c r="U181" s="56"/>
      <c r="V181" s="56"/>
      <c r="W181" s="56"/>
      <c r="X181" s="56"/>
      <c r="Y181" s="56"/>
      <c r="Z181" s="56"/>
      <c r="AA181" s="56"/>
      <c r="AB181" s="56">
        <f>GJ</f>
        <v>12000</v>
      </c>
      <c r="AC181" s="56">
        <f t="shared" si="518"/>
        <v>12000</v>
      </c>
      <c r="AD181" s="56">
        <f t="shared" si="518"/>
        <v>12000</v>
      </c>
      <c r="AE181" s="56">
        <f t="shared" si="518"/>
        <v>12000</v>
      </c>
      <c r="AF181" s="56">
        <f t="shared" si="510"/>
        <v>12000</v>
      </c>
      <c r="AG181" s="56">
        <f t="shared" si="510"/>
        <v>12000</v>
      </c>
      <c r="AH181" s="56">
        <f t="shared" si="511"/>
        <v>12000</v>
      </c>
      <c r="AI181" s="56">
        <f t="shared" si="506"/>
        <v>12000</v>
      </c>
      <c r="AJ181" s="56">
        <f t="shared" si="525"/>
        <v>12000</v>
      </c>
      <c r="AK181" s="56">
        <f t="shared" si="525"/>
        <v>12000</v>
      </c>
      <c r="AL181" s="56">
        <f t="shared" si="519"/>
        <v>12000</v>
      </c>
      <c r="AM181" s="56">
        <f t="shared" si="519"/>
        <v>12000</v>
      </c>
      <c r="AN181" s="56">
        <f t="shared" si="507"/>
        <v>12000</v>
      </c>
      <c r="AO181" s="56">
        <f t="shared" si="507"/>
        <v>12000</v>
      </c>
      <c r="AP181" s="56">
        <f t="shared" si="507"/>
        <v>12000</v>
      </c>
      <c r="AQ181" s="56">
        <f t="shared" si="507"/>
        <v>12000</v>
      </c>
      <c r="AR181" s="56">
        <f t="shared" si="507"/>
        <v>12000</v>
      </c>
      <c r="AS181" s="56">
        <f t="shared" si="507"/>
        <v>12000</v>
      </c>
      <c r="AT181" s="56"/>
      <c r="AU181" s="56"/>
      <c r="AV181" s="56"/>
      <c r="AW181" s="56">
        <f t="shared" ref="AW181:AX181" si="542">GJ</f>
        <v>12000</v>
      </c>
      <c r="AX181" s="56">
        <f t="shared" si="542"/>
        <v>12000</v>
      </c>
      <c r="AY181" s="56">
        <f t="shared" si="424"/>
        <v>12000</v>
      </c>
      <c r="AZ181" s="56">
        <f t="shared" si="424"/>
        <v>12000</v>
      </c>
      <c r="BA181" s="56">
        <f t="shared" si="439"/>
        <v>12000</v>
      </c>
      <c r="BB181" s="56">
        <f t="shared" si="450"/>
        <v>12000</v>
      </c>
      <c r="BC181" s="56">
        <f t="shared" si="465"/>
        <v>12000</v>
      </c>
      <c r="BD181" s="56">
        <f t="shared" si="469"/>
        <v>12000</v>
      </c>
      <c r="BE181" s="56">
        <f t="shared" si="479"/>
        <v>12000</v>
      </c>
      <c r="BF181" s="56">
        <f t="shared" si="520"/>
        <v>12000</v>
      </c>
      <c r="BG181" s="56">
        <f t="shared" si="513"/>
        <v>20000</v>
      </c>
      <c r="BH181" s="56">
        <f t="shared" si="513"/>
        <v>20000</v>
      </c>
      <c r="BI181" s="56">
        <f t="shared" si="513"/>
        <v>20000</v>
      </c>
      <c r="BJ181" s="56">
        <f t="shared" si="499"/>
        <v>20000</v>
      </c>
      <c r="BK181" s="56">
        <f t="shared" si="499"/>
        <v>20000</v>
      </c>
      <c r="BL181" s="56">
        <f t="shared" si="491"/>
        <v>20000</v>
      </c>
      <c r="BM181" s="56">
        <f t="shared" si="471"/>
        <v>20000</v>
      </c>
      <c r="BN181" s="56">
        <f t="shared" si="501"/>
        <v>20000</v>
      </c>
      <c r="BO181" s="56">
        <f t="shared" si="501"/>
        <v>20000</v>
      </c>
      <c r="BP181" s="56">
        <f t="shared" si="390"/>
        <v>20000</v>
      </c>
      <c r="BQ181" s="56">
        <f t="shared" si="466"/>
        <v>20000</v>
      </c>
      <c r="BR181" s="56">
        <f t="shared" si="466"/>
        <v>20000</v>
      </c>
      <c r="BS181" s="56">
        <f t="shared" si="455"/>
        <v>20000</v>
      </c>
      <c r="BT181" s="56">
        <f t="shared" si="459"/>
        <v>20000</v>
      </c>
      <c r="BU181" s="56">
        <f t="shared" si="451"/>
        <v>20000</v>
      </c>
      <c r="BV181" s="56">
        <f t="shared" si="530"/>
        <v>20000</v>
      </c>
      <c r="BW181" s="56">
        <f t="shared" si="530"/>
        <v>20000</v>
      </c>
      <c r="BX181" s="56">
        <f t="shared" si="530"/>
        <v>20000</v>
      </c>
      <c r="BY181" s="56">
        <f t="shared" si="530"/>
        <v>20000</v>
      </c>
      <c r="BZ181" s="56">
        <f t="shared" si="530"/>
        <v>20000</v>
      </c>
      <c r="CA181" s="56">
        <f t="shared" si="433"/>
        <v>20000</v>
      </c>
      <c r="CB181" s="56">
        <f t="shared" si="426"/>
        <v>20000</v>
      </c>
      <c r="CC181" s="56">
        <f t="shared" si="402"/>
        <v>20000</v>
      </c>
      <c r="CD181" s="56">
        <f t="shared" si="480"/>
        <v>20000</v>
      </c>
      <c r="CE181" s="56">
        <f t="shared" si="472"/>
        <v>20000</v>
      </c>
      <c r="CF181" s="56">
        <f t="shared" si="508"/>
        <v>20000</v>
      </c>
      <c r="CG181" s="56">
        <f t="shared" si="508"/>
        <v>20000</v>
      </c>
      <c r="CH181" s="56">
        <f t="shared" si="467"/>
        <v>20000</v>
      </c>
      <c r="CI181" s="56">
        <f t="shared" si="460"/>
        <v>20000</v>
      </c>
      <c r="CJ181" s="56">
        <f t="shared" si="434"/>
        <v>20000</v>
      </c>
      <c r="CK181" s="56">
        <f t="shared" si="442"/>
        <v>20000</v>
      </c>
      <c r="CL181" s="56">
        <f t="shared" si="442"/>
        <v>20000</v>
      </c>
      <c r="CM181" s="56">
        <f t="shared" si="442"/>
        <v>20000</v>
      </c>
      <c r="CN181" s="56">
        <f t="shared" si="442"/>
        <v>20000</v>
      </c>
      <c r="CO181" s="56">
        <f t="shared" si="535"/>
        <v>20000</v>
      </c>
      <c r="CP181" s="56">
        <f t="shared" si="535"/>
        <v>20000</v>
      </c>
      <c r="CQ181" s="56">
        <f t="shared" si="535"/>
        <v>20000</v>
      </c>
      <c r="CR181" s="56">
        <f t="shared" si="535"/>
        <v>20000</v>
      </c>
      <c r="CS181" s="56">
        <f t="shared" si="535"/>
        <v>20000</v>
      </c>
      <c r="CT181" s="56">
        <f t="shared" si="535"/>
        <v>20000</v>
      </c>
      <c r="CU181" s="56">
        <f t="shared" si="362"/>
        <v>20000</v>
      </c>
      <c r="CV181" s="56">
        <f t="shared" si="481"/>
        <v>20000</v>
      </c>
      <c r="CW181" s="56">
        <f t="shared" si="481"/>
        <v>20000</v>
      </c>
      <c r="CX181" s="56">
        <f t="shared" si="375"/>
        <v>20000</v>
      </c>
      <c r="CY181" s="56">
        <f t="shared" si="495"/>
        <v>20000</v>
      </c>
      <c r="CZ181" s="56">
        <f t="shared" si="495"/>
        <v>20000</v>
      </c>
      <c r="DA181" s="56">
        <f t="shared" si="495"/>
        <v>20000</v>
      </c>
      <c r="DB181" s="56">
        <f t="shared" si="531"/>
        <v>7000</v>
      </c>
      <c r="DC181" s="56">
        <f t="shared" si="537"/>
        <v>7000</v>
      </c>
      <c r="DD181" s="56">
        <f t="shared" si="531"/>
        <v>7000</v>
      </c>
      <c r="DE181" s="56">
        <f t="shared" si="526"/>
        <v>7000</v>
      </c>
      <c r="DF181" s="56">
        <f t="shared" si="521"/>
        <v>7000</v>
      </c>
      <c r="DG181" s="56">
        <f t="shared" si="521"/>
        <v>7000</v>
      </c>
      <c r="DH181" s="56">
        <f t="shared" si="509"/>
        <v>7000</v>
      </c>
      <c r="DI181" s="56">
        <f t="shared" si="500"/>
        <v>7000</v>
      </c>
      <c r="DJ181" s="56">
        <f t="shared" si="502"/>
        <v>7000</v>
      </c>
      <c r="DK181" s="56">
        <f t="shared" si="532"/>
        <v>7000</v>
      </c>
      <c r="DL181" s="56">
        <f t="shared" si="532"/>
        <v>7000</v>
      </c>
      <c r="DM181" s="56">
        <f t="shared" si="532"/>
        <v>7000</v>
      </c>
      <c r="DN181" s="56">
        <f t="shared" si="532"/>
        <v>7000</v>
      </c>
      <c r="DO181" s="56">
        <f t="shared" si="532"/>
        <v>7000</v>
      </c>
      <c r="DP181" s="56">
        <f t="shared" si="532"/>
        <v>7000</v>
      </c>
      <c r="DQ181" s="56">
        <f t="shared" si="532"/>
        <v>7000</v>
      </c>
      <c r="DR181" s="56">
        <f t="shared" si="448"/>
        <v>7000</v>
      </c>
      <c r="DS181" s="56">
        <f t="shared" si="452"/>
        <v>7000</v>
      </c>
      <c r="DT181" s="56">
        <f t="shared" si="538"/>
        <v>26000</v>
      </c>
      <c r="DU181" s="56">
        <f t="shared" si="539"/>
        <v>26000</v>
      </c>
      <c r="DV181" s="56">
        <f t="shared" si="540"/>
        <v>26000</v>
      </c>
      <c r="DW181" s="56">
        <f t="shared" si="534"/>
        <v>26000</v>
      </c>
      <c r="DX181" s="56">
        <f t="shared" si="534"/>
        <v>26000</v>
      </c>
      <c r="DY181" s="56">
        <f t="shared" si="534"/>
        <v>26000</v>
      </c>
      <c r="DZ181" s="56">
        <f t="shared" si="534"/>
        <v>26000</v>
      </c>
      <c r="EA181" s="56">
        <f t="shared" si="522"/>
        <v>26000</v>
      </c>
      <c r="EB181" s="56">
        <f t="shared" si="522"/>
        <v>26000</v>
      </c>
      <c r="EC181" s="56">
        <f t="shared" si="522"/>
        <v>26000</v>
      </c>
      <c r="ED181" s="56">
        <f t="shared" si="522"/>
        <v>26000</v>
      </c>
      <c r="EE181" s="56">
        <f t="shared" si="541"/>
        <v>26000</v>
      </c>
      <c r="EF181" s="56">
        <f t="shared" si="541"/>
        <v>26000</v>
      </c>
      <c r="EG181" s="56">
        <f t="shared" si="541"/>
        <v>26000</v>
      </c>
      <c r="EH181" s="56">
        <f t="shared" si="541"/>
        <v>26000</v>
      </c>
      <c r="EI181" s="56">
        <f t="shared" si="541"/>
        <v>26000</v>
      </c>
      <c r="EJ181" s="56">
        <f t="shared" ref="EJ181:EL204" si="543">OD</f>
        <v>26000</v>
      </c>
      <c r="EK181" s="56">
        <f t="shared" si="515"/>
        <v>26000</v>
      </c>
      <c r="EL181" s="56">
        <f t="shared" si="515"/>
        <v>26000</v>
      </c>
      <c r="EM181" s="56">
        <f t="shared" si="529"/>
        <v>26000</v>
      </c>
      <c r="EN181" s="56">
        <f t="shared" si="529"/>
        <v>26000</v>
      </c>
      <c r="EO181" s="56">
        <f t="shared" si="529"/>
        <v>26000</v>
      </c>
      <c r="EP181" s="56">
        <f t="shared" si="536"/>
        <v>26000</v>
      </c>
      <c r="EQ181" s="56">
        <f t="shared" ref="EQ181:ER185" si="544">OD</f>
        <v>26000</v>
      </c>
      <c r="ER181" s="56">
        <f t="shared" si="544"/>
        <v>26000</v>
      </c>
      <c r="ES181" s="56">
        <f t="shared" ref="ES181:ET181" si="545">WB</f>
        <v>36000</v>
      </c>
      <c r="ET181" s="56">
        <f t="shared" si="545"/>
        <v>36000</v>
      </c>
      <c r="EU181" s="56">
        <f t="shared" si="428"/>
        <v>36000</v>
      </c>
      <c r="EV181" s="56">
        <f t="shared" si="409"/>
        <v>36000</v>
      </c>
      <c r="EW181" s="56">
        <f t="shared" si="484"/>
        <v>36000</v>
      </c>
      <c r="EX181" s="56"/>
      <c r="EY181" s="56"/>
      <c r="EZ181" s="56">
        <f t="shared" si="445"/>
        <v>36000</v>
      </c>
      <c r="FA181" s="56">
        <f t="shared" si="445"/>
        <v>36000</v>
      </c>
      <c r="FB181" s="56"/>
      <c r="FC181" s="56">
        <f t="shared" si="478"/>
        <v>36000</v>
      </c>
      <c r="FD181" s="56">
        <f t="shared" si="485"/>
        <v>36000</v>
      </c>
      <c r="FE181" s="56">
        <f t="shared" si="523"/>
        <v>36000</v>
      </c>
      <c r="FF181" s="56"/>
      <c r="FG181" s="56"/>
      <c r="FH181" s="56"/>
      <c r="FI181" s="56"/>
      <c r="FJ181" s="56"/>
      <c r="FK181" s="56"/>
      <c r="FL181" s="56"/>
      <c r="FM181" s="56"/>
      <c r="FN181" s="56"/>
      <c r="FO181" s="56"/>
      <c r="FP181" s="56"/>
      <c r="FQ181" s="56"/>
      <c r="FR181" s="56"/>
      <c r="FS181" s="56"/>
      <c r="FT181" s="56"/>
      <c r="FU181" s="56"/>
      <c r="FV181" s="56"/>
      <c r="FW181" s="56"/>
      <c r="FX181" s="56"/>
      <c r="FY181" s="56"/>
      <c r="FZ181" s="56"/>
      <c r="GA181" s="56"/>
      <c r="GB181" s="56"/>
      <c r="GC181" s="56"/>
      <c r="GD181" s="56"/>
      <c r="GE181" s="56"/>
      <c r="GF181" s="56"/>
      <c r="GG181" s="56"/>
      <c r="GH181" s="56"/>
      <c r="GI181" s="56"/>
      <c r="GJ181" s="56"/>
      <c r="GK181" s="56"/>
      <c r="GL181" s="56"/>
      <c r="GM181" s="56"/>
      <c r="GN181" s="56"/>
      <c r="GO181" s="56"/>
      <c r="GP181" s="56"/>
      <c r="GQ181" s="56"/>
      <c r="GR181" s="56"/>
      <c r="GS181" s="56"/>
      <c r="GT181" s="56"/>
      <c r="GU181" s="56"/>
      <c r="GV181" s="56"/>
      <c r="GW181" s="56"/>
      <c r="GX181" s="56"/>
      <c r="GY181" s="56"/>
      <c r="GZ181" s="56"/>
      <c r="HA181" s="56"/>
      <c r="HB181" s="56"/>
      <c r="HC181" s="56"/>
      <c r="HD181" s="56"/>
      <c r="HE181" s="56"/>
      <c r="HF181" s="56"/>
      <c r="HG181" s="56"/>
      <c r="HH181" s="56"/>
      <c r="HI181" s="56"/>
      <c r="HJ181" s="56"/>
      <c r="HK181" s="56"/>
      <c r="HL181" s="56"/>
      <c r="HM181" s="56"/>
      <c r="HN181" s="56"/>
      <c r="HO181" s="56"/>
      <c r="HP181" s="56"/>
      <c r="HQ181" s="56"/>
      <c r="HR181" s="56"/>
      <c r="HS181" s="56"/>
      <c r="HT181" s="56"/>
      <c r="HU181" s="56"/>
      <c r="HV181" s="56"/>
      <c r="HW181" s="56"/>
      <c r="HX181" s="56"/>
      <c r="HY181" s="56"/>
    </row>
    <row r="182" spans="1:233" ht="1.5" customHeight="1">
      <c r="A182" s="56"/>
      <c r="B182" s="56"/>
      <c r="C182" s="56"/>
      <c r="D182" s="56"/>
      <c r="E182" s="56"/>
      <c r="F182" s="56"/>
      <c r="G182" s="56"/>
      <c r="H182" s="56"/>
      <c r="I182" s="56"/>
      <c r="J182" s="56"/>
      <c r="K182" s="56"/>
      <c r="L182" s="56"/>
      <c r="M182" s="56"/>
      <c r="N182" s="56"/>
      <c r="O182" s="56"/>
      <c r="P182" s="56"/>
      <c r="Q182" s="56"/>
      <c r="R182" s="56"/>
      <c r="S182" s="56"/>
      <c r="T182" s="56"/>
      <c r="U182" s="56"/>
      <c r="V182" s="56"/>
      <c r="W182" s="56"/>
      <c r="X182" s="56"/>
      <c r="Y182" s="56"/>
      <c r="Z182" s="56"/>
      <c r="AA182" s="56"/>
      <c r="AB182" s="56">
        <f>GJ</f>
        <v>12000</v>
      </c>
      <c r="AC182" s="56">
        <f t="shared" si="518"/>
        <v>12000</v>
      </c>
      <c r="AD182" s="56">
        <f t="shared" si="518"/>
        <v>12000</v>
      </c>
      <c r="AE182" s="56">
        <f t="shared" si="518"/>
        <v>12000</v>
      </c>
      <c r="AF182" s="56">
        <f t="shared" si="510"/>
        <v>12000</v>
      </c>
      <c r="AG182" s="56">
        <f t="shared" si="510"/>
        <v>12000</v>
      </c>
      <c r="AH182" s="56">
        <f t="shared" si="511"/>
        <v>12000</v>
      </c>
      <c r="AI182" s="56">
        <f t="shared" si="506"/>
        <v>12000</v>
      </c>
      <c r="AJ182" s="56">
        <f t="shared" si="525"/>
        <v>12000</v>
      </c>
      <c r="AK182" s="56">
        <f t="shared" si="525"/>
        <v>12000</v>
      </c>
      <c r="AL182" s="56">
        <f t="shared" si="519"/>
        <v>12000</v>
      </c>
      <c r="AM182" s="56">
        <f t="shared" si="519"/>
        <v>12000</v>
      </c>
      <c r="AN182" s="56">
        <f t="shared" ref="AN182:AR191" si="546">GJ</f>
        <v>12000</v>
      </c>
      <c r="AO182" s="56">
        <f t="shared" si="546"/>
        <v>12000</v>
      </c>
      <c r="AP182" s="56">
        <f t="shared" si="546"/>
        <v>12000</v>
      </c>
      <c r="AQ182" s="56">
        <f t="shared" si="546"/>
        <v>12000</v>
      </c>
      <c r="AR182" s="56">
        <f t="shared" si="546"/>
        <v>12000</v>
      </c>
      <c r="AS182" s="56"/>
      <c r="AT182" s="56"/>
      <c r="AU182" s="56"/>
      <c r="AV182" s="56"/>
      <c r="AW182" s="56">
        <f t="shared" ref="AW182:AX184" si="547">GJ</f>
        <v>12000</v>
      </c>
      <c r="AX182" s="56">
        <f t="shared" si="547"/>
        <v>12000</v>
      </c>
      <c r="AY182" s="56">
        <f t="shared" si="424"/>
        <v>12000</v>
      </c>
      <c r="AZ182" s="56">
        <f t="shared" si="424"/>
        <v>12000</v>
      </c>
      <c r="BA182" s="56">
        <f t="shared" si="439"/>
        <v>12000</v>
      </c>
      <c r="BB182" s="56">
        <f t="shared" si="450"/>
        <v>12000</v>
      </c>
      <c r="BC182" s="56">
        <f t="shared" si="465"/>
        <v>12000</v>
      </c>
      <c r="BD182" s="56">
        <f t="shared" si="469"/>
        <v>12000</v>
      </c>
      <c r="BE182" s="56">
        <f t="shared" si="479"/>
        <v>12000</v>
      </c>
      <c r="BF182" s="56">
        <f t="shared" si="520"/>
        <v>12000</v>
      </c>
      <c r="BG182" s="56">
        <f t="shared" si="513"/>
        <v>20000</v>
      </c>
      <c r="BH182" s="56">
        <f t="shared" si="513"/>
        <v>20000</v>
      </c>
      <c r="BI182" s="56">
        <f t="shared" si="513"/>
        <v>20000</v>
      </c>
      <c r="BJ182" s="56">
        <f t="shared" si="513"/>
        <v>20000</v>
      </c>
      <c r="BK182" s="56">
        <f>MP</f>
        <v>20000</v>
      </c>
      <c r="BL182" s="56">
        <f t="shared" si="491"/>
        <v>20000</v>
      </c>
      <c r="BM182" s="56">
        <f t="shared" si="471"/>
        <v>20000</v>
      </c>
      <c r="BN182" s="56">
        <f t="shared" si="501"/>
        <v>20000</v>
      </c>
      <c r="BO182" s="56">
        <f t="shared" si="501"/>
        <v>20000</v>
      </c>
      <c r="BP182" s="56">
        <f t="shared" si="390"/>
        <v>20000</v>
      </c>
      <c r="BQ182" s="56">
        <f t="shared" si="466"/>
        <v>20000</v>
      </c>
      <c r="BR182" s="56">
        <f t="shared" si="466"/>
        <v>20000</v>
      </c>
      <c r="BS182" s="56">
        <f t="shared" si="455"/>
        <v>20000</v>
      </c>
      <c r="BT182" s="56">
        <f t="shared" si="459"/>
        <v>20000</v>
      </c>
      <c r="BU182" s="56">
        <f t="shared" si="451"/>
        <v>20000</v>
      </c>
      <c r="BV182" s="56">
        <f t="shared" si="530"/>
        <v>20000</v>
      </c>
      <c r="BW182" s="56">
        <f t="shared" si="530"/>
        <v>20000</v>
      </c>
      <c r="BX182" s="56">
        <f t="shared" si="530"/>
        <v>20000</v>
      </c>
      <c r="BY182" s="56">
        <f t="shared" si="530"/>
        <v>20000</v>
      </c>
      <c r="BZ182" s="56">
        <f t="shared" si="530"/>
        <v>20000</v>
      </c>
      <c r="CA182" s="56">
        <f t="shared" si="433"/>
        <v>20000</v>
      </c>
      <c r="CB182" s="56">
        <f t="shared" si="426"/>
        <v>20000</v>
      </c>
      <c r="CC182" s="56">
        <f t="shared" si="402"/>
        <v>20000</v>
      </c>
      <c r="CD182" s="56">
        <f t="shared" si="480"/>
        <v>20000</v>
      </c>
      <c r="CE182" s="56">
        <f t="shared" si="472"/>
        <v>20000</v>
      </c>
      <c r="CF182" s="56">
        <f t="shared" si="508"/>
        <v>20000</v>
      </c>
      <c r="CG182" s="56">
        <f t="shared" si="508"/>
        <v>20000</v>
      </c>
      <c r="CH182" s="56">
        <f t="shared" si="467"/>
        <v>20000</v>
      </c>
      <c r="CI182" s="56">
        <f t="shared" si="460"/>
        <v>20000</v>
      </c>
      <c r="CJ182" s="56">
        <f t="shared" si="434"/>
        <v>20000</v>
      </c>
      <c r="CK182" s="56">
        <f t="shared" si="442"/>
        <v>20000</v>
      </c>
      <c r="CL182" s="56">
        <f t="shared" si="442"/>
        <v>20000</v>
      </c>
      <c r="CM182" s="56">
        <f t="shared" si="442"/>
        <v>20000</v>
      </c>
      <c r="CN182" s="56">
        <f t="shared" si="442"/>
        <v>20000</v>
      </c>
      <c r="CO182" s="56">
        <f t="shared" si="535"/>
        <v>20000</v>
      </c>
      <c r="CP182" s="56">
        <f t="shared" si="535"/>
        <v>20000</v>
      </c>
      <c r="CQ182" s="56">
        <f t="shared" si="535"/>
        <v>20000</v>
      </c>
      <c r="CR182" s="56">
        <f t="shared" si="535"/>
        <v>20000</v>
      </c>
      <c r="CS182" s="56">
        <f t="shared" si="535"/>
        <v>20000</v>
      </c>
      <c r="CT182" s="56">
        <f t="shared" si="535"/>
        <v>20000</v>
      </c>
      <c r="CU182" s="56">
        <f t="shared" si="362"/>
        <v>20000</v>
      </c>
      <c r="CV182" s="56">
        <f t="shared" si="481"/>
        <v>20000</v>
      </c>
      <c r="CW182" s="56">
        <f t="shared" si="481"/>
        <v>20000</v>
      </c>
      <c r="CX182" s="56">
        <f t="shared" si="375"/>
        <v>20000</v>
      </c>
      <c r="CY182" s="56">
        <f t="shared" si="495"/>
        <v>20000</v>
      </c>
      <c r="CZ182" s="56">
        <f t="shared" si="495"/>
        <v>20000</v>
      </c>
      <c r="DA182" s="56">
        <f t="shared" si="495"/>
        <v>20000</v>
      </c>
      <c r="DB182" s="56">
        <f t="shared" si="531"/>
        <v>7000</v>
      </c>
      <c r="DC182" s="56">
        <f t="shared" si="537"/>
        <v>7000</v>
      </c>
      <c r="DD182" s="56">
        <f t="shared" si="531"/>
        <v>7000</v>
      </c>
      <c r="DE182" s="56">
        <f t="shared" si="526"/>
        <v>7000</v>
      </c>
      <c r="DF182" s="56">
        <f t="shared" si="521"/>
        <v>7000</v>
      </c>
      <c r="DG182" s="56">
        <f t="shared" si="521"/>
        <v>7000</v>
      </c>
      <c r="DH182" s="56">
        <f t="shared" si="509"/>
        <v>7000</v>
      </c>
      <c r="DI182" s="56">
        <f t="shared" si="500"/>
        <v>7000</v>
      </c>
      <c r="DJ182" s="56">
        <f t="shared" si="502"/>
        <v>7000</v>
      </c>
      <c r="DK182" s="56">
        <f t="shared" si="532"/>
        <v>7000</v>
      </c>
      <c r="DL182" s="56">
        <f t="shared" si="532"/>
        <v>7000</v>
      </c>
      <c r="DM182" s="56">
        <f t="shared" si="532"/>
        <v>7000</v>
      </c>
      <c r="DN182" s="56">
        <f t="shared" si="532"/>
        <v>7000</v>
      </c>
      <c r="DO182" s="56">
        <f t="shared" si="532"/>
        <v>7000</v>
      </c>
      <c r="DP182" s="56">
        <f t="shared" si="532"/>
        <v>7000</v>
      </c>
      <c r="DQ182" s="56">
        <f t="shared" si="532"/>
        <v>7000</v>
      </c>
      <c r="DR182" s="56">
        <f t="shared" si="448"/>
        <v>7000</v>
      </c>
      <c r="DS182" s="56">
        <f t="shared" si="452"/>
        <v>7000</v>
      </c>
      <c r="DT182" s="56">
        <f t="shared" si="538"/>
        <v>26000</v>
      </c>
      <c r="DU182" s="56">
        <f t="shared" si="539"/>
        <v>26000</v>
      </c>
      <c r="DV182" s="56">
        <f t="shared" si="540"/>
        <v>26000</v>
      </c>
      <c r="DW182" s="56">
        <f t="shared" si="534"/>
        <v>26000</v>
      </c>
      <c r="DX182" s="56">
        <f t="shared" si="534"/>
        <v>26000</v>
      </c>
      <c r="DY182" s="56">
        <f t="shared" si="534"/>
        <v>26000</v>
      </c>
      <c r="DZ182" s="56">
        <f t="shared" si="534"/>
        <v>26000</v>
      </c>
      <c r="EA182" s="56">
        <f t="shared" si="522"/>
        <v>26000</v>
      </c>
      <c r="EB182" s="56">
        <f t="shared" si="522"/>
        <v>26000</v>
      </c>
      <c r="EC182" s="56">
        <f t="shared" si="522"/>
        <v>26000</v>
      </c>
      <c r="ED182" s="56">
        <f t="shared" si="522"/>
        <v>26000</v>
      </c>
      <c r="EE182" s="56">
        <f t="shared" si="541"/>
        <v>26000</v>
      </c>
      <c r="EF182" s="56">
        <f t="shared" si="541"/>
        <v>26000</v>
      </c>
      <c r="EG182" s="56">
        <f t="shared" si="541"/>
        <v>26000</v>
      </c>
      <c r="EH182" s="56">
        <f t="shared" si="541"/>
        <v>26000</v>
      </c>
      <c r="EI182" s="56">
        <f t="shared" si="541"/>
        <v>26000</v>
      </c>
      <c r="EJ182" s="56">
        <f t="shared" si="543"/>
        <v>26000</v>
      </c>
      <c r="EK182" s="56">
        <f t="shared" si="515"/>
        <v>26000</v>
      </c>
      <c r="EL182" s="56">
        <f t="shared" si="515"/>
        <v>26000</v>
      </c>
      <c r="EM182" s="56">
        <f t="shared" si="529"/>
        <v>26000</v>
      </c>
      <c r="EN182" s="56">
        <f t="shared" si="529"/>
        <v>26000</v>
      </c>
      <c r="EO182" s="56">
        <f t="shared" si="529"/>
        <v>26000</v>
      </c>
      <c r="EP182" s="56">
        <f t="shared" si="536"/>
        <v>26000</v>
      </c>
      <c r="EQ182" s="56">
        <f t="shared" si="544"/>
        <v>26000</v>
      </c>
      <c r="ER182" s="56">
        <f t="shared" si="544"/>
        <v>26000</v>
      </c>
      <c r="ES182" s="56">
        <f>OD</f>
        <v>26000</v>
      </c>
      <c r="ET182" s="56">
        <f t="shared" si="409"/>
        <v>36000</v>
      </c>
      <c r="EU182" s="56">
        <f t="shared" si="428"/>
        <v>36000</v>
      </c>
      <c r="EV182" s="56">
        <f t="shared" si="409"/>
        <v>36000</v>
      </c>
      <c r="EW182" s="56">
        <f t="shared" si="484"/>
        <v>36000</v>
      </c>
      <c r="EX182" s="56"/>
      <c r="EY182" s="56"/>
      <c r="EZ182" s="56">
        <f t="shared" si="445"/>
        <v>36000</v>
      </c>
      <c r="FA182" s="56">
        <f t="shared" si="445"/>
        <v>36000</v>
      </c>
      <c r="FB182" s="56"/>
      <c r="FC182" s="56">
        <f t="shared" si="478"/>
        <v>36000</v>
      </c>
      <c r="FD182" s="56"/>
      <c r="FE182" s="56"/>
      <c r="FF182" s="56"/>
      <c r="FG182" s="56"/>
      <c r="FH182" s="56"/>
      <c r="FI182" s="56"/>
      <c r="FJ182" s="56"/>
      <c r="FK182" s="56"/>
      <c r="FL182" s="56"/>
      <c r="FM182" s="56"/>
      <c r="FN182" s="56"/>
      <c r="FO182" s="56"/>
      <c r="FP182" s="56"/>
      <c r="FQ182" s="56"/>
      <c r="FR182" s="56"/>
      <c r="FS182" s="56"/>
      <c r="FT182" s="56"/>
      <c r="FU182" s="56"/>
      <c r="FV182" s="56"/>
      <c r="FW182" s="56"/>
      <c r="FX182" s="56"/>
      <c r="FY182" s="56"/>
      <c r="FZ182" s="56"/>
      <c r="GA182" s="56"/>
      <c r="GB182" s="56"/>
      <c r="GC182" s="56"/>
      <c r="GD182" s="56"/>
      <c r="GE182" s="56"/>
      <c r="GF182" s="56"/>
      <c r="GG182" s="56"/>
      <c r="GH182" s="56"/>
      <c r="GI182" s="56"/>
      <c r="GJ182" s="56"/>
      <c r="GK182" s="56"/>
      <c r="GL182" s="56"/>
      <c r="GM182" s="56"/>
      <c r="GN182" s="56"/>
      <c r="GO182" s="56"/>
      <c r="GP182" s="56"/>
      <c r="GQ182" s="56"/>
      <c r="GR182" s="56"/>
      <c r="GS182" s="56"/>
      <c r="GT182" s="56"/>
      <c r="GU182" s="56"/>
      <c r="GV182" s="56"/>
      <c r="GW182" s="56"/>
      <c r="GX182" s="56"/>
      <c r="GY182" s="56"/>
      <c r="GZ182" s="56"/>
      <c r="HA182" s="56"/>
      <c r="HB182" s="56"/>
      <c r="HC182" s="56"/>
      <c r="HD182" s="56"/>
      <c r="HE182" s="56"/>
      <c r="HF182" s="56"/>
      <c r="HG182" s="56"/>
      <c r="HH182" s="56"/>
      <c r="HI182" s="56"/>
      <c r="HJ182" s="56"/>
      <c r="HK182" s="56"/>
      <c r="HL182" s="56"/>
      <c r="HM182" s="56"/>
      <c r="HN182" s="56"/>
      <c r="HO182" s="56"/>
      <c r="HP182" s="56"/>
      <c r="HQ182" s="56"/>
      <c r="HR182" s="56"/>
      <c r="HS182" s="56"/>
      <c r="HT182" s="56"/>
      <c r="HU182" s="56"/>
      <c r="HV182" s="56"/>
      <c r="HW182" s="56"/>
      <c r="HX182" s="56"/>
      <c r="HY182" s="56"/>
    </row>
    <row r="183" spans="1:233" ht="1.5" customHeight="1">
      <c r="A183" s="56"/>
      <c r="B183" s="56"/>
      <c r="C183" s="56"/>
      <c r="D183" s="56"/>
      <c r="E183" s="56"/>
      <c r="F183" s="56"/>
      <c r="G183" s="56"/>
      <c r="H183" s="56"/>
      <c r="I183" s="56"/>
      <c r="J183" s="56"/>
      <c r="K183" s="56"/>
      <c r="L183" s="56"/>
      <c r="M183" s="56"/>
      <c r="N183" s="56"/>
      <c r="O183" s="56"/>
      <c r="P183" s="56"/>
      <c r="Q183" s="56"/>
      <c r="R183" s="56"/>
      <c r="S183" s="56"/>
      <c r="T183" s="56"/>
      <c r="U183" s="56"/>
      <c r="V183" s="56"/>
      <c r="W183" s="56"/>
      <c r="X183" s="56"/>
      <c r="Y183" s="56"/>
      <c r="Z183" s="56"/>
      <c r="AA183" s="56"/>
      <c r="AB183" s="56"/>
      <c r="AC183" s="56">
        <f t="shared" si="518"/>
        <v>12000</v>
      </c>
      <c r="AD183" s="56">
        <f t="shared" si="518"/>
        <v>12000</v>
      </c>
      <c r="AE183" s="56">
        <f t="shared" si="518"/>
        <v>12000</v>
      </c>
      <c r="AF183" s="56">
        <f t="shared" si="510"/>
        <v>12000</v>
      </c>
      <c r="AG183" s="56">
        <f t="shared" si="510"/>
        <v>12000</v>
      </c>
      <c r="AH183" s="56">
        <f t="shared" si="511"/>
        <v>12000</v>
      </c>
      <c r="AI183" s="56">
        <f t="shared" si="506"/>
        <v>12000</v>
      </c>
      <c r="AJ183" s="56">
        <f t="shared" si="525"/>
        <v>12000</v>
      </c>
      <c r="AK183" s="56">
        <f t="shared" si="525"/>
        <v>12000</v>
      </c>
      <c r="AL183" s="56">
        <f t="shared" si="519"/>
        <v>12000</v>
      </c>
      <c r="AM183" s="56">
        <f t="shared" si="519"/>
        <v>12000</v>
      </c>
      <c r="AN183" s="56">
        <f t="shared" si="546"/>
        <v>12000</v>
      </c>
      <c r="AO183" s="56">
        <f t="shared" si="546"/>
        <v>12000</v>
      </c>
      <c r="AP183" s="56">
        <f t="shared" si="546"/>
        <v>12000</v>
      </c>
      <c r="AQ183" s="56">
        <f t="shared" si="546"/>
        <v>12000</v>
      </c>
      <c r="AR183" s="56">
        <f t="shared" si="546"/>
        <v>12000</v>
      </c>
      <c r="AS183" s="56">
        <f t="shared" ref="AS183:AS185" si="548">GJ</f>
        <v>12000</v>
      </c>
      <c r="AT183" s="56"/>
      <c r="AU183" s="56"/>
      <c r="AV183" s="56"/>
      <c r="AW183" s="56">
        <f t="shared" si="547"/>
        <v>12000</v>
      </c>
      <c r="AX183" s="56">
        <f t="shared" si="547"/>
        <v>12000</v>
      </c>
      <c r="AY183" s="56">
        <f t="shared" si="424"/>
        <v>12000</v>
      </c>
      <c r="AZ183" s="56">
        <f t="shared" si="424"/>
        <v>12000</v>
      </c>
      <c r="BA183" s="56">
        <f t="shared" si="439"/>
        <v>12000</v>
      </c>
      <c r="BB183" s="56">
        <f t="shared" si="450"/>
        <v>12000</v>
      </c>
      <c r="BC183" s="56">
        <f t="shared" si="465"/>
        <v>12000</v>
      </c>
      <c r="BD183" s="56">
        <f t="shared" si="469"/>
        <v>12000</v>
      </c>
      <c r="BE183" s="56">
        <f t="shared" si="479"/>
        <v>12000</v>
      </c>
      <c r="BF183" s="56">
        <f t="shared" si="520"/>
        <v>12000</v>
      </c>
      <c r="BG183" s="56"/>
      <c r="BH183" s="56">
        <f t="shared" ref="BH183:BI187" si="549">MH</f>
        <v>21000</v>
      </c>
      <c r="BI183" s="56">
        <f t="shared" si="549"/>
        <v>21000</v>
      </c>
      <c r="BJ183" s="56">
        <f t="shared" si="513"/>
        <v>20000</v>
      </c>
      <c r="BK183" s="56">
        <f>MP</f>
        <v>20000</v>
      </c>
      <c r="BL183" s="56">
        <f t="shared" si="491"/>
        <v>20000</v>
      </c>
      <c r="BM183" s="56">
        <f t="shared" si="471"/>
        <v>20000</v>
      </c>
      <c r="BN183" s="56">
        <f t="shared" si="501"/>
        <v>20000</v>
      </c>
      <c r="BO183" s="56">
        <f t="shared" si="501"/>
        <v>20000</v>
      </c>
      <c r="BP183" s="56">
        <f t="shared" si="390"/>
        <v>20000</v>
      </c>
      <c r="BQ183" s="56">
        <f t="shared" si="466"/>
        <v>20000</v>
      </c>
      <c r="BR183" s="56">
        <f t="shared" si="466"/>
        <v>20000</v>
      </c>
      <c r="BS183" s="56">
        <f t="shared" si="455"/>
        <v>20000</v>
      </c>
      <c r="BT183" s="56">
        <f t="shared" si="459"/>
        <v>20000</v>
      </c>
      <c r="BU183" s="56">
        <f t="shared" si="451"/>
        <v>20000</v>
      </c>
      <c r="BV183" s="56">
        <f t="shared" si="530"/>
        <v>20000</v>
      </c>
      <c r="BW183" s="56">
        <f t="shared" si="530"/>
        <v>20000</v>
      </c>
      <c r="BX183" s="56">
        <f t="shared" si="530"/>
        <v>20000</v>
      </c>
      <c r="BY183" s="56">
        <f t="shared" si="530"/>
        <v>20000</v>
      </c>
      <c r="BZ183" s="56">
        <f t="shared" si="530"/>
        <v>20000</v>
      </c>
      <c r="CA183" s="56">
        <f t="shared" si="433"/>
        <v>20000</v>
      </c>
      <c r="CB183" s="56">
        <f t="shared" si="426"/>
        <v>20000</v>
      </c>
      <c r="CC183" s="56">
        <f t="shared" si="402"/>
        <v>20000</v>
      </c>
      <c r="CD183" s="56">
        <f t="shared" si="480"/>
        <v>20000</v>
      </c>
      <c r="CE183" s="56">
        <f t="shared" si="472"/>
        <v>20000</v>
      </c>
      <c r="CF183" s="56">
        <f t="shared" si="508"/>
        <v>20000</v>
      </c>
      <c r="CG183" s="56">
        <f t="shared" si="508"/>
        <v>20000</v>
      </c>
      <c r="CH183" s="56">
        <f t="shared" si="467"/>
        <v>20000</v>
      </c>
      <c r="CI183" s="56">
        <f t="shared" si="460"/>
        <v>20000</v>
      </c>
      <c r="CJ183" s="56">
        <f t="shared" si="434"/>
        <v>20000</v>
      </c>
      <c r="CK183" s="56">
        <f t="shared" si="442"/>
        <v>20000</v>
      </c>
      <c r="CL183" s="56">
        <f t="shared" si="442"/>
        <v>20000</v>
      </c>
      <c r="CM183" s="56">
        <f t="shared" si="442"/>
        <v>20000</v>
      </c>
      <c r="CN183" s="56">
        <f t="shared" si="442"/>
        <v>20000</v>
      </c>
      <c r="CO183" s="56">
        <f t="shared" si="535"/>
        <v>20000</v>
      </c>
      <c r="CP183" s="56">
        <f t="shared" si="535"/>
        <v>20000</v>
      </c>
      <c r="CQ183" s="56">
        <f t="shared" si="535"/>
        <v>20000</v>
      </c>
      <c r="CR183" s="56">
        <f t="shared" si="535"/>
        <v>20000</v>
      </c>
      <c r="CS183" s="56">
        <f t="shared" si="535"/>
        <v>20000</v>
      </c>
      <c r="CT183" s="56">
        <f t="shared" si="535"/>
        <v>20000</v>
      </c>
      <c r="CU183" s="56">
        <f t="shared" si="362"/>
        <v>20000</v>
      </c>
      <c r="CV183" s="56">
        <f t="shared" si="481"/>
        <v>20000</v>
      </c>
      <c r="CW183" s="56">
        <f t="shared" si="481"/>
        <v>20000</v>
      </c>
      <c r="CX183" s="56">
        <f t="shared" si="375"/>
        <v>20000</v>
      </c>
      <c r="CY183" s="56">
        <f t="shared" ref="CY183:CZ187" si="550">MP</f>
        <v>20000</v>
      </c>
      <c r="CZ183" s="56">
        <f t="shared" si="495"/>
        <v>20000</v>
      </c>
      <c r="DA183" s="56">
        <f t="shared" si="495"/>
        <v>20000</v>
      </c>
      <c r="DB183" s="56">
        <f t="shared" si="531"/>
        <v>7000</v>
      </c>
      <c r="DC183" s="56">
        <f t="shared" si="537"/>
        <v>7000</v>
      </c>
      <c r="DD183" s="56">
        <f t="shared" si="531"/>
        <v>7000</v>
      </c>
      <c r="DE183" s="56">
        <f t="shared" si="526"/>
        <v>7000</v>
      </c>
      <c r="DF183" s="56">
        <f t="shared" si="521"/>
        <v>7000</v>
      </c>
      <c r="DG183" s="56">
        <f t="shared" si="521"/>
        <v>7000</v>
      </c>
      <c r="DH183" s="56">
        <f t="shared" si="509"/>
        <v>7000</v>
      </c>
      <c r="DI183" s="56">
        <f t="shared" si="500"/>
        <v>7000</v>
      </c>
      <c r="DJ183" s="56">
        <f t="shared" si="502"/>
        <v>7000</v>
      </c>
      <c r="DK183" s="56">
        <f t="shared" si="532"/>
        <v>7000</v>
      </c>
      <c r="DL183" s="56">
        <f t="shared" si="532"/>
        <v>7000</v>
      </c>
      <c r="DM183" s="56">
        <f t="shared" si="532"/>
        <v>7000</v>
      </c>
      <c r="DN183" s="56">
        <f t="shared" si="532"/>
        <v>7000</v>
      </c>
      <c r="DO183" s="56">
        <f t="shared" si="532"/>
        <v>7000</v>
      </c>
      <c r="DP183" s="56">
        <f t="shared" si="532"/>
        <v>7000</v>
      </c>
      <c r="DQ183" s="56">
        <f t="shared" si="532"/>
        <v>7000</v>
      </c>
      <c r="DR183" s="56">
        <f t="shared" si="448"/>
        <v>7000</v>
      </c>
      <c r="DS183" s="56">
        <f t="shared" si="452"/>
        <v>7000</v>
      </c>
      <c r="DT183" s="56">
        <f t="shared" si="538"/>
        <v>26000</v>
      </c>
      <c r="DU183" s="56">
        <f t="shared" si="539"/>
        <v>26000</v>
      </c>
      <c r="DV183" s="56">
        <f t="shared" si="540"/>
        <v>26000</v>
      </c>
      <c r="DW183" s="56">
        <f t="shared" si="534"/>
        <v>26000</v>
      </c>
      <c r="DX183" s="56">
        <f t="shared" si="534"/>
        <v>26000</v>
      </c>
      <c r="DY183" s="56">
        <f t="shared" si="534"/>
        <v>26000</v>
      </c>
      <c r="DZ183" s="56">
        <f t="shared" si="534"/>
        <v>26000</v>
      </c>
      <c r="EA183" s="56">
        <f t="shared" si="522"/>
        <v>26000</v>
      </c>
      <c r="EB183" s="56">
        <f t="shared" si="522"/>
        <v>26000</v>
      </c>
      <c r="EC183" s="56">
        <f t="shared" si="522"/>
        <v>26000</v>
      </c>
      <c r="ED183" s="56">
        <f t="shared" si="522"/>
        <v>26000</v>
      </c>
      <c r="EE183" s="56">
        <f t="shared" si="541"/>
        <v>26000</v>
      </c>
      <c r="EF183" s="56">
        <f t="shared" si="541"/>
        <v>26000</v>
      </c>
      <c r="EG183" s="56">
        <f t="shared" si="541"/>
        <v>26000</v>
      </c>
      <c r="EH183" s="56">
        <f t="shared" si="541"/>
        <v>26000</v>
      </c>
      <c r="EI183" s="56">
        <f t="shared" si="541"/>
        <v>26000</v>
      </c>
      <c r="EJ183" s="56">
        <f t="shared" si="543"/>
        <v>26000</v>
      </c>
      <c r="EK183" s="56">
        <f t="shared" si="515"/>
        <v>26000</v>
      </c>
      <c r="EL183" s="56">
        <f t="shared" si="515"/>
        <v>26000</v>
      </c>
      <c r="EM183" s="56">
        <f t="shared" si="529"/>
        <v>26000</v>
      </c>
      <c r="EN183" s="56">
        <f t="shared" si="529"/>
        <v>26000</v>
      </c>
      <c r="EO183" s="56">
        <f t="shared" si="529"/>
        <v>26000</v>
      </c>
      <c r="EP183" s="56">
        <f t="shared" si="536"/>
        <v>26000</v>
      </c>
      <c r="EQ183" s="56">
        <f t="shared" si="544"/>
        <v>26000</v>
      </c>
      <c r="ER183" s="56">
        <f t="shared" si="544"/>
        <v>26000</v>
      </c>
      <c r="ES183" s="56">
        <f>OD</f>
        <v>26000</v>
      </c>
      <c r="ET183" s="56"/>
      <c r="EU183" s="56"/>
      <c r="EV183" s="56"/>
      <c r="EW183" s="56"/>
      <c r="EX183" s="56"/>
      <c r="EY183" s="56"/>
      <c r="EZ183" s="56"/>
      <c r="FA183" s="56"/>
      <c r="FB183" s="56"/>
      <c r="FC183" s="56"/>
      <c r="FD183" s="56"/>
      <c r="FE183" s="56"/>
      <c r="FF183" s="56"/>
      <c r="FG183" s="56"/>
      <c r="FH183" s="56"/>
      <c r="FI183" s="56"/>
      <c r="FJ183" s="56"/>
      <c r="FK183" s="56"/>
      <c r="FL183" s="56"/>
      <c r="FM183" s="56"/>
      <c r="FN183" s="56"/>
      <c r="FO183" s="56"/>
      <c r="FP183" s="56"/>
      <c r="FQ183" s="56"/>
      <c r="FR183" s="56"/>
      <c r="FS183" s="56"/>
      <c r="FT183" s="56"/>
      <c r="FU183" s="56"/>
      <c r="FV183" s="56"/>
      <c r="FW183" s="56"/>
      <c r="FX183" s="56"/>
      <c r="FY183" s="56"/>
      <c r="FZ183" s="56"/>
      <c r="GA183" s="56"/>
      <c r="GB183" s="56"/>
      <c r="GC183" s="56"/>
      <c r="GD183" s="56"/>
      <c r="GE183" s="56"/>
      <c r="GF183" s="56"/>
      <c r="GG183" s="56"/>
      <c r="GH183" s="56"/>
      <c r="GI183" s="56"/>
      <c r="GJ183" s="56"/>
      <c r="GK183" s="56"/>
      <c r="GL183" s="56"/>
      <c r="GM183" s="56"/>
      <c r="GN183" s="56"/>
      <c r="GO183" s="56"/>
      <c r="GP183" s="56"/>
      <c r="GQ183" s="56"/>
      <c r="GR183" s="56"/>
      <c r="GS183" s="56"/>
      <c r="GT183" s="56"/>
      <c r="GU183" s="56"/>
      <c r="GV183" s="56"/>
      <c r="GW183" s="56"/>
      <c r="GX183" s="56"/>
      <c r="GY183" s="56"/>
      <c r="GZ183" s="56"/>
      <c r="HA183" s="56"/>
      <c r="HB183" s="56"/>
      <c r="HC183" s="56"/>
      <c r="HD183" s="56"/>
      <c r="HE183" s="56"/>
      <c r="HF183" s="56"/>
      <c r="HG183" s="56"/>
      <c r="HH183" s="56"/>
      <c r="HI183" s="56"/>
      <c r="HJ183" s="56"/>
      <c r="HK183" s="56"/>
      <c r="HL183" s="56"/>
      <c r="HM183" s="56"/>
      <c r="HN183" s="56"/>
      <c r="HO183" s="56"/>
      <c r="HP183" s="56"/>
      <c r="HQ183" s="56"/>
      <c r="HR183" s="56"/>
      <c r="HS183" s="56"/>
      <c r="HT183" s="56"/>
      <c r="HU183" s="56"/>
      <c r="HV183" s="56"/>
      <c r="HW183" s="56"/>
      <c r="HX183" s="56"/>
      <c r="HY183" s="56"/>
    </row>
    <row r="184" spans="1:233" ht="1.5" customHeight="1">
      <c r="A184" s="56"/>
      <c r="B184" s="56"/>
      <c r="C184" s="56"/>
      <c r="D184" s="56"/>
      <c r="E184" s="56"/>
      <c r="F184" s="56"/>
      <c r="G184" s="56"/>
      <c r="H184" s="56"/>
      <c r="I184" s="56"/>
      <c r="J184" s="56"/>
      <c r="K184" s="56"/>
      <c r="L184" s="56"/>
      <c r="M184" s="56"/>
      <c r="N184" s="56"/>
      <c r="O184" s="56"/>
      <c r="P184" s="56"/>
      <c r="Q184" s="56"/>
      <c r="R184" s="56"/>
      <c r="S184" s="56"/>
      <c r="T184" s="56"/>
      <c r="U184" s="56"/>
      <c r="V184" s="56"/>
      <c r="W184" s="56"/>
      <c r="X184" s="56"/>
      <c r="Y184" s="56"/>
      <c r="Z184" s="56"/>
      <c r="AA184" s="56"/>
      <c r="AB184" s="56"/>
      <c r="AC184" s="56"/>
      <c r="AD184" s="56">
        <f>GJ</f>
        <v>12000</v>
      </c>
      <c r="AE184" s="56">
        <f>GJ</f>
        <v>12000</v>
      </c>
      <c r="AF184" s="56">
        <f t="shared" si="510"/>
        <v>12000</v>
      </c>
      <c r="AG184" s="56">
        <f t="shared" si="510"/>
        <v>12000</v>
      </c>
      <c r="AH184" s="56">
        <f t="shared" si="511"/>
        <v>12000</v>
      </c>
      <c r="AI184" s="56">
        <f t="shared" si="506"/>
        <v>12000</v>
      </c>
      <c r="AJ184" s="56">
        <f t="shared" si="525"/>
        <v>12000</v>
      </c>
      <c r="AK184" s="56">
        <f t="shared" si="525"/>
        <v>12000</v>
      </c>
      <c r="AL184" s="56">
        <f t="shared" si="519"/>
        <v>12000</v>
      </c>
      <c r="AM184" s="56">
        <f t="shared" si="519"/>
        <v>12000</v>
      </c>
      <c r="AN184" s="56">
        <f t="shared" si="546"/>
        <v>12000</v>
      </c>
      <c r="AO184" s="56">
        <f t="shared" si="546"/>
        <v>12000</v>
      </c>
      <c r="AP184" s="56">
        <f t="shared" si="546"/>
        <v>12000</v>
      </c>
      <c r="AQ184" s="56">
        <f t="shared" si="546"/>
        <v>12000</v>
      </c>
      <c r="AR184" s="56">
        <f t="shared" si="546"/>
        <v>12000</v>
      </c>
      <c r="AS184" s="56">
        <f t="shared" si="548"/>
        <v>12000</v>
      </c>
      <c r="AT184" s="56"/>
      <c r="AU184" s="56"/>
      <c r="AV184" s="56"/>
      <c r="AW184" s="56">
        <f t="shared" si="547"/>
        <v>12000</v>
      </c>
      <c r="AX184" s="56">
        <f t="shared" si="547"/>
        <v>12000</v>
      </c>
      <c r="AY184" s="56">
        <f t="shared" si="450"/>
        <v>12000</v>
      </c>
      <c r="AZ184" s="56">
        <f t="shared" ref="AX184:AZ200" si="551">GJ</f>
        <v>12000</v>
      </c>
      <c r="BA184" s="56">
        <f t="shared" si="439"/>
        <v>12000</v>
      </c>
      <c r="BB184" s="56">
        <f t="shared" si="450"/>
        <v>12000</v>
      </c>
      <c r="BC184" s="56">
        <f t="shared" si="465"/>
        <v>12000</v>
      </c>
      <c r="BD184" s="56">
        <f t="shared" si="469"/>
        <v>12000</v>
      </c>
      <c r="BE184" s="56">
        <f t="shared" si="479"/>
        <v>12000</v>
      </c>
      <c r="BF184" s="56">
        <f t="shared" ref="BF184:BG186" si="552">MH</f>
        <v>21000</v>
      </c>
      <c r="BG184" s="56">
        <f t="shared" si="552"/>
        <v>21000</v>
      </c>
      <c r="BH184" s="56">
        <f t="shared" si="549"/>
        <v>21000</v>
      </c>
      <c r="BI184" s="56">
        <f t="shared" si="549"/>
        <v>21000</v>
      </c>
      <c r="BJ184" s="56"/>
      <c r="BK184" s="56">
        <f>MP</f>
        <v>20000</v>
      </c>
      <c r="BL184" s="56">
        <f t="shared" si="491"/>
        <v>20000</v>
      </c>
      <c r="BM184" s="56">
        <f t="shared" si="471"/>
        <v>20000</v>
      </c>
      <c r="BN184" s="56">
        <f t="shared" si="501"/>
        <v>20000</v>
      </c>
      <c r="BO184" s="56">
        <f t="shared" si="501"/>
        <v>20000</v>
      </c>
      <c r="BP184" s="56">
        <f t="shared" si="390"/>
        <v>20000</v>
      </c>
      <c r="BQ184" s="56">
        <f t="shared" si="466"/>
        <v>20000</v>
      </c>
      <c r="BR184" s="56">
        <f t="shared" si="466"/>
        <v>20000</v>
      </c>
      <c r="BS184" s="56">
        <f t="shared" si="455"/>
        <v>20000</v>
      </c>
      <c r="BT184" s="56">
        <f t="shared" si="459"/>
        <v>20000</v>
      </c>
      <c r="BU184" s="56">
        <f t="shared" si="451"/>
        <v>20000</v>
      </c>
      <c r="BV184" s="56">
        <f t="shared" si="530"/>
        <v>20000</v>
      </c>
      <c r="BW184" s="56">
        <f t="shared" si="530"/>
        <v>20000</v>
      </c>
      <c r="BX184" s="56">
        <f t="shared" si="530"/>
        <v>20000</v>
      </c>
      <c r="BY184" s="56">
        <f t="shared" si="530"/>
        <v>20000</v>
      </c>
      <c r="BZ184" s="56">
        <f t="shared" si="530"/>
        <v>20000</v>
      </c>
      <c r="CA184" s="56">
        <f t="shared" si="433"/>
        <v>20000</v>
      </c>
      <c r="CB184" s="56">
        <f t="shared" si="426"/>
        <v>20000</v>
      </c>
      <c r="CC184" s="56">
        <f t="shared" si="402"/>
        <v>20000</v>
      </c>
      <c r="CD184" s="56">
        <f t="shared" si="480"/>
        <v>20000</v>
      </c>
      <c r="CE184" s="56">
        <f t="shared" si="472"/>
        <v>20000</v>
      </c>
      <c r="CF184" s="56">
        <f t="shared" si="508"/>
        <v>20000</v>
      </c>
      <c r="CG184" s="56">
        <f t="shared" si="508"/>
        <v>20000</v>
      </c>
      <c r="CH184" s="56">
        <f t="shared" si="467"/>
        <v>20000</v>
      </c>
      <c r="CI184" s="56">
        <f t="shared" si="460"/>
        <v>20000</v>
      </c>
      <c r="CJ184" s="56">
        <f t="shared" si="434"/>
        <v>20000</v>
      </c>
      <c r="CK184" s="56">
        <f t="shared" si="442"/>
        <v>20000</v>
      </c>
      <c r="CL184" s="56">
        <f t="shared" si="442"/>
        <v>20000</v>
      </c>
      <c r="CM184" s="56">
        <f t="shared" si="442"/>
        <v>20000</v>
      </c>
      <c r="CN184" s="56">
        <f t="shared" si="442"/>
        <v>20000</v>
      </c>
      <c r="CO184" s="56">
        <f t="shared" si="535"/>
        <v>20000</v>
      </c>
      <c r="CP184" s="56">
        <f t="shared" si="535"/>
        <v>20000</v>
      </c>
      <c r="CQ184" s="56">
        <f t="shared" si="535"/>
        <v>20000</v>
      </c>
      <c r="CR184" s="56">
        <f t="shared" si="535"/>
        <v>20000</v>
      </c>
      <c r="CS184" s="56">
        <f t="shared" si="535"/>
        <v>20000</v>
      </c>
      <c r="CT184" s="56">
        <f t="shared" si="535"/>
        <v>20000</v>
      </c>
      <c r="CU184" s="56">
        <f t="shared" si="362"/>
        <v>20000</v>
      </c>
      <c r="CV184" s="56">
        <f t="shared" si="481"/>
        <v>20000</v>
      </c>
      <c r="CW184" s="56">
        <f t="shared" si="481"/>
        <v>20000</v>
      </c>
      <c r="CX184" s="56">
        <f t="shared" si="375"/>
        <v>20000</v>
      </c>
      <c r="CY184" s="56">
        <f t="shared" si="550"/>
        <v>20000</v>
      </c>
      <c r="CZ184" s="56">
        <f t="shared" si="550"/>
        <v>20000</v>
      </c>
      <c r="DA184" s="56">
        <f t="shared" si="531"/>
        <v>7000</v>
      </c>
      <c r="DB184" s="56">
        <f t="shared" si="531"/>
        <v>7000</v>
      </c>
      <c r="DC184" s="56">
        <f t="shared" si="537"/>
        <v>7000</v>
      </c>
      <c r="DD184" s="56">
        <f t="shared" si="531"/>
        <v>7000</v>
      </c>
      <c r="DE184" s="56">
        <f t="shared" si="526"/>
        <v>7000</v>
      </c>
      <c r="DF184" s="56">
        <f t="shared" si="521"/>
        <v>7000</v>
      </c>
      <c r="DG184" s="56">
        <f t="shared" si="521"/>
        <v>7000</v>
      </c>
      <c r="DH184" s="56">
        <f t="shared" si="509"/>
        <v>7000</v>
      </c>
      <c r="DI184" s="56">
        <f t="shared" si="500"/>
        <v>7000</v>
      </c>
      <c r="DJ184" s="56">
        <f t="shared" si="502"/>
        <v>7000</v>
      </c>
      <c r="DK184" s="56">
        <f t="shared" si="532"/>
        <v>7000</v>
      </c>
      <c r="DL184" s="56">
        <f t="shared" si="532"/>
        <v>7000</v>
      </c>
      <c r="DM184" s="56">
        <f t="shared" si="532"/>
        <v>7000</v>
      </c>
      <c r="DN184" s="56">
        <f t="shared" si="532"/>
        <v>7000</v>
      </c>
      <c r="DO184" s="56">
        <f t="shared" si="532"/>
        <v>7000</v>
      </c>
      <c r="DP184" s="56">
        <f t="shared" si="532"/>
        <v>7000</v>
      </c>
      <c r="DQ184" s="56">
        <f t="shared" si="532"/>
        <v>7000</v>
      </c>
      <c r="DR184" s="56">
        <f t="shared" si="448"/>
        <v>7000</v>
      </c>
      <c r="DS184" s="56">
        <f t="shared" si="452"/>
        <v>7000</v>
      </c>
      <c r="DT184" s="56">
        <f t="shared" si="538"/>
        <v>26000</v>
      </c>
      <c r="DU184" s="56">
        <f t="shared" si="539"/>
        <v>26000</v>
      </c>
      <c r="DV184" s="56">
        <f t="shared" si="540"/>
        <v>26000</v>
      </c>
      <c r="DW184" s="56">
        <f t="shared" si="534"/>
        <v>26000</v>
      </c>
      <c r="DX184" s="56">
        <f t="shared" si="534"/>
        <v>26000</v>
      </c>
      <c r="DY184" s="56">
        <f t="shared" si="534"/>
        <v>26000</v>
      </c>
      <c r="DZ184" s="56">
        <f t="shared" si="534"/>
        <v>26000</v>
      </c>
      <c r="EA184" s="56">
        <f t="shared" si="522"/>
        <v>26000</v>
      </c>
      <c r="EB184" s="56">
        <f t="shared" si="522"/>
        <v>26000</v>
      </c>
      <c r="EC184" s="56">
        <f t="shared" si="522"/>
        <v>26000</v>
      </c>
      <c r="ED184" s="56">
        <f t="shared" si="522"/>
        <v>26000</v>
      </c>
      <c r="EE184" s="56">
        <f t="shared" si="541"/>
        <v>26000</v>
      </c>
      <c r="EF184" s="56">
        <f t="shared" si="541"/>
        <v>26000</v>
      </c>
      <c r="EG184" s="56">
        <f t="shared" si="541"/>
        <v>26000</v>
      </c>
      <c r="EH184" s="56">
        <f t="shared" si="541"/>
        <v>26000</v>
      </c>
      <c r="EI184" s="56">
        <f t="shared" si="541"/>
        <v>26000</v>
      </c>
      <c r="EJ184" s="56">
        <f t="shared" si="543"/>
        <v>26000</v>
      </c>
      <c r="EK184" s="56">
        <f t="shared" si="515"/>
        <v>26000</v>
      </c>
      <c r="EL184" s="56">
        <f t="shared" si="515"/>
        <v>26000</v>
      </c>
      <c r="EM184" s="56">
        <f t="shared" si="529"/>
        <v>26000</v>
      </c>
      <c r="EN184" s="56">
        <f t="shared" si="529"/>
        <v>26000</v>
      </c>
      <c r="EO184" s="56">
        <f t="shared" si="529"/>
        <v>26000</v>
      </c>
      <c r="EP184" s="56">
        <f t="shared" si="536"/>
        <v>26000</v>
      </c>
      <c r="EQ184" s="56">
        <f t="shared" si="544"/>
        <v>26000</v>
      </c>
      <c r="ER184" s="56">
        <f t="shared" si="544"/>
        <v>26000</v>
      </c>
      <c r="ES184" s="56"/>
      <c r="ET184" s="56"/>
      <c r="EU184" s="56"/>
      <c r="EV184" s="56"/>
      <c r="EW184" s="56"/>
      <c r="EX184" s="56"/>
      <c r="EY184" s="56"/>
      <c r="EZ184" s="56"/>
      <c r="FA184" s="56"/>
      <c r="FB184" s="56"/>
      <c r="FC184" s="56"/>
      <c r="FD184" s="56"/>
      <c r="FE184" s="56"/>
      <c r="FF184" s="56"/>
      <c r="FG184" s="56"/>
      <c r="FH184" s="56"/>
      <c r="FI184" s="56"/>
      <c r="FJ184" s="56"/>
      <c r="FK184" s="56"/>
      <c r="FL184" s="56"/>
      <c r="FM184" s="56"/>
      <c r="FN184" s="56"/>
      <c r="FO184" s="56"/>
      <c r="FP184" s="56"/>
      <c r="FQ184" s="56"/>
      <c r="FR184" s="56"/>
      <c r="FS184" s="56"/>
      <c r="FT184" s="56"/>
      <c r="FU184" s="56"/>
      <c r="FV184" s="56"/>
      <c r="FW184" s="56"/>
      <c r="FX184" s="56"/>
      <c r="FY184" s="56"/>
      <c r="FZ184" s="56"/>
      <c r="GA184" s="56"/>
      <c r="GB184" s="56"/>
      <c r="GC184" s="56"/>
      <c r="GD184" s="56"/>
      <c r="GE184" s="56"/>
      <c r="GF184" s="56"/>
      <c r="GG184" s="56"/>
      <c r="GH184" s="56"/>
      <c r="GI184" s="56"/>
      <c r="GJ184" s="56"/>
      <c r="GK184" s="56"/>
      <c r="GL184" s="56"/>
      <c r="GM184" s="56"/>
      <c r="GN184" s="56"/>
      <c r="GO184" s="56"/>
      <c r="GP184" s="56"/>
      <c r="GQ184" s="56"/>
      <c r="GR184" s="56"/>
      <c r="GS184" s="56"/>
      <c r="GT184" s="56"/>
      <c r="GU184" s="56"/>
      <c r="GV184" s="56"/>
      <c r="GW184" s="56"/>
      <c r="GX184" s="56"/>
      <c r="GY184" s="56"/>
      <c r="GZ184" s="56"/>
      <c r="HA184" s="56"/>
      <c r="HB184" s="56"/>
      <c r="HC184" s="56"/>
      <c r="HD184" s="56"/>
      <c r="HE184" s="56"/>
      <c r="HF184" s="56"/>
      <c r="HG184" s="56"/>
      <c r="HH184" s="56"/>
      <c r="HI184" s="56"/>
      <c r="HJ184" s="56"/>
      <c r="HK184" s="56"/>
      <c r="HL184" s="56"/>
      <c r="HM184" s="56"/>
      <c r="HN184" s="56"/>
      <c r="HO184" s="56"/>
      <c r="HP184" s="56"/>
      <c r="HQ184" s="56"/>
      <c r="HR184" s="56"/>
      <c r="HS184" s="56"/>
      <c r="HT184" s="56"/>
      <c r="HU184" s="56"/>
      <c r="HV184" s="56"/>
      <c r="HW184" s="56"/>
      <c r="HX184" s="56"/>
      <c r="HY184" s="56"/>
    </row>
    <row r="185" spans="1:233" ht="1.5" customHeight="1">
      <c r="A185" s="56"/>
      <c r="B185" s="56"/>
      <c r="C185" s="56"/>
      <c r="D185" s="56"/>
      <c r="E185" s="56"/>
      <c r="F185" s="56"/>
      <c r="G185" s="56"/>
      <c r="H185" s="56"/>
      <c r="I185" s="56"/>
      <c r="J185" s="56"/>
      <c r="K185" s="56"/>
      <c r="L185" s="56"/>
      <c r="M185" s="56"/>
      <c r="N185" s="56"/>
      <c r="O185" s="56"/>
      <c r="P185" s="56"/>
      <c r="Q185" s="56"/>
      <c r="R185" s="56"/>
      <c r="S185" s="56"/>
      <c r="T185" s="56"/>
      <c r="U185" s="56"/>
      <c r="V185" s="56"/>
      <c r="W185" s="56"/>
      <c r="X185" s="56"/>
      <c r="Y185" s="56"/>
      <c r="Z185" s="56"/>
      <c r="AA185" s="56"/>
      <c r="AB185" s="56"/>
      <c r="AC185" s="56"/>
      <c r="AD185" s="56">
        <f>GJ</f>
        <v>12000</v>
      </c>
      <c r="AE185" s="56">
        <f>GJ</f>
        <v>12000</v>
      </c>
      <c r="AF185" s="56">
        <f t="shared" si="510"/>
        <v>12000</v>
      </c>
      <c r="AG185" s="56">
        <f t="shared" si="510"/>
        <v>12000</v>
      </c>
      <c r="AH185" s="56">
        <f t="shared" si="511"/>
        <v>12000</v>
      </c>
      <c r="AI185" s="56">
        <f t="shared" si="506"/>
        <v>12000</v>
      </c>
      <c r="AJ185" s="56">
        <f t="shared" si="525"/>
        <v>12000</v>
      </c>
      <c r="AK185" s="56">
        <f t="shared" si="525"/>
        <v>12000</v>
      </c>
      <c r="AL185" s="56">
        <f t="shared" si="519"/>
        <v>12000</v>
      </c>
      <c r="AM185" s="56">
        <f t="shared" si="519"/>
        <v>12000</v>
      </c>
      <c r="AN185" s="56">
        <f t="shared" si="546"/>
        <v>12000</v>
      </c>
      <c r="AO185" s="56">
        <f t="shared" si="546"/>
        <v>12000</v>
      </c>
      <c r="AP185" s="56">
        <f t="shared" si="546"/>
        <v>12000</v>
      </c>
      <c r="AQ185" s="56">
        <f t="shared" si="546"/>
        <v>12000</v>
      </c>
      <c r="AR185" s="56">
        <f t="shared" si="546"/>
        <v>12000</v>
      </c>
      <c r="AS185" s="56">
        <f t="shared" si="548"/>
        <v>12000</v>
      </c>
      <c r="AT185" s="56"/>
      <c r="AU185" s="56"/>
      <c r="AV185" s="56"/>
      <c r="AW185" s="56"/>
      <c r="AX185" s="56"/>
      <c r="AY185" s="56">
        <f t="shared" si="450"/>
        <v>12000</v>
      </c>
      <c r="AZ185" s="56">
        <f t="shared" si="551"/>
        <v>12000</v>
      </c>
      <c r="BA185" s="56">
        <f t="shared" si="439"/>
        <v>12000</v>
      </c>
      <c r="BB185" s="56">
        <f t="shared" si="450"/>
        <v>12000</v>
      </c>
      <c r="BC185" s="56">
        <f t="shared" si="465"/>
        <v>12000</v>
      </c>
      <c r="BD185" s="56">
        <f t="shared" si="469"/>
        <v>12000</v>
      </c>
      <c r="BE185" s="56">
        <f t="shared" si="479"/>
        <v>12000</v>
      </c>
      <c r="BF185" s="56">
        <f t="shared" si="552"/>
        <v>21000</v>
      </c>
      <c r="BG185" s="56">
        <f t="shared" si="552"/>
        <v>21000</v>
      </c>
      <c r="BH185" s="56">
        <f t="shared" si="549"/>
        <v>21000</v>
      </c>
      <c r="BI185" s="56">
        <f t="shared" si="549"/>
        <v>21000</v>
      </c>
      <c r="BJ185" s="56">
        <f>MH</f>
        <v>21000</v>
      </c>
      <c r="BK185" s="56">
        <f>MP</f>
        <v>20000</v>
      </c>
      <c r="BL185" s="56">
        <f t="shared" si="491"/>
        <v>20000</v>
      </c>
      <c r="BM185" s="56">
        <f t="shared" si="471"/>
        <v>20000</v>
      </c>
      <c r="BN185" s="56">
        <f t="shared" si="501"/>
        <v>20000</v>
      </c>
      <c r="BO185" s="56">
        <f t="shared" si="501"/>
        <v>20000</v>
      </c>
      <c r="BP185" s="56">
        <f t="shared" si="390"/>
        <v>20000</v>
      </c>
      <c r="BQ185" s="56">
        <f t="shared" si="466"/>
        <v>20000</v>
      </c>
      <c r="BR185" s="56">
        <f t="shared" si="466"/>
        <v>20000</v>
      </c>
      <c r="BS185" s="56">
        <f t="shared" si="455"/>
        <v>20000</v>
      </c>
      <c r="BT185" s="56">
        <f t="shared" si="459"/>
        <v>20000</v>
      </c>
      <c r="BU185" s="56">
        <f t="shared" si="451"/>
        <v>20000</v>
      </c>
      <c r="BV185" s="56">
        <f t="shared" si="530"/>
        <v>20000</v>
      </c>
      <c r="BW185" s="56">
        <f t="shared" si="530"/>
        <v>20000</v>
      </c>
      <c r="BX185" s="56">
        <f t="shared" si="530"/>
        <v>20000</v>
      </c>
      <c r="BY185" s="56">
        <f t="shared" si="530"/>
        <v>20000</v>
      </c>
      <c r="BZ185" s="56">
        <f t="shared" si="530"/>
        <v>20000</v>
      </c>
      <c r="CA185" s="56">
        <f t="shared" si="433"/>
        <v>20000</v>
      </c>
      <c r="CB185" s="56">
        <f t="shared" si="426"/>
        <v>20000</v>
      </c>
      <c r="CC185" s="56">
        <f t="shared" si="402"/>
        <v>20000</v>
      </c>
      <c r="CD185" s="56">
        <f t="shared" si="480"/>
        <v>20000</v>
      </c>
      <c r="CE185" s="56">
        <f t="shared" si="472"/>
        <v>20000</v>
      </c>
      <c r="CF185" s="56">
        <f t="shared" si="508"/>
        <v>20000</v>
      </c>
      <c r="CG185" s="56">
        <f t="shared" si="508"/>
        <v>20000</v>
      </c>
      <c r="CH185" s="56">
        <f t="shared" si="467"/>
        <v>20000</v>
      </c>
      <c r="CI185" s="56">
        <f t="shared" si="460"/>
        <v>20000</v>
      </c>
      <c r="CJ185" s="56">
        <f t="shared" si="434"/>
        <v>20000</v>
      </c>
      <c r="CK185" s="56">
        <f t="shared" si="442"/>
        <v>20000</v>
      </c>
      <c r="CL185" s="56">
        <f t="shared" si="442"/>
        <v>20000</v>
      </c>
      <c r="CM185" s="56">
        <f t="shared" si="442"/>
        <v>20000</v>
      </c>
      <c r="CN185" s="56">
        <f t="shared" si="442"/>
        <v>20000</v>
      </c>
      <c r="CO185" s="56">
        <f t="shared" si="535"/>
        <v>20000</v>
      </c>
      <c r="CP185" s="56">
        <f t="shared" si="535"/>
        <v>20000</v>
      </c>
      <c r="CQ185" s="56">
        <f t="shared" si="535"/>
        <v>20000</v>
      </c>
      <c r="CR185" s="56">
        <f t="shared" si="535"/>
        <v>20000</v>
      </c>
      <c r="CS185" s="56">
        <f t="shared" si="535"/>
        <v>20000</v>
      </c>
      <c r="CT185" s="56">
        <f t="shared" si="535"/>
        <v>20000</v>
      </c>
      <c r="CU185" s="56">
        <f t="shared" si="535"/>
        <v>20000</v>
      </c>
      <c r="CV185" s="56">
        <f t="shared" si="481"/>
        <v>20000</v>
      </c>
      <c r="CW185" s="56">
        <f t="shared" si="481"/>
        <v>20000</v>
      </c>
      <c r="CX185" s="56">
        <f t="shared" si="375"/>
        <v>20000</v>
      </c>
      <c r="CY185" s="56">
        <f t="shared" si="550"/>
        <v>20000</v>
      </c>
      <c r="CZ185" s="56">
        <f t="shared" si="550"/>
        <v>20000</v>
      </c>
      <c r="DA185" s="56">
        <f t="shared" ref="CY185:DB208" si="553">CT</f>
        <v>7000</v>
      </c>
      <c r="DB185" s="56">
        <f t="shared" si="553"/>
        <v>7000</v>
      </c>
      <c r="DC185" s="56">
        <f t="shared" si="537"/>
        <v>7000</v>
      </c>
      <c r="DD185" s="56">
        <f t="shared" si="531"/>
        <v>7000</v>
      </c>
      <c r="DE185" s="56">
        <f t="shared" si="526"/>
        <v>7000</v>
      </c>
      <c r="DF185" s="56">
        <f t="shared" si="521"/>
        <v>7000</v>
      </c>
      <c r="DG185" s="56">
        <f t="shared" si="521"/>
        <v>7000</v>
      </c>
      <c r="DH185" s="56">
        <f t="shared" si="509"/>
        <v>7000</v>
      </c>
      <c r="DI185" s="56">
        <f t="shared" si="500"/>
        <v>7000</v>
      </c>
      <c r="DJ185" s="56">
        <f t="shared" si="502"/>
        <v>7000</v>
      </c>
      <c r="DK185" s="56">
        <f t="shared" si="532"/>
        <v>7000</v>
      </c>
      <c r="DL185" s="56">
        <f t="shared" si="532"/>
        <v>7000</v>
      </c>
      <c r="DM185" s="56">
        <f t="shared" si="532"/>
        <v>7000</v>
      </c>
      <c r="DN185" s="56">
        <f t="shared" si="532"/>
        <v>7000</v>
      </c>
      <c r="DO185" s="56">
        <f t="shared" si="532"/>
        <v>7000</v>
      </c>
      <c r="DP185" s="56">
        <f t="shared" si="532"/>
        <v>7000</v>
      </c>
      <c r="DQ185" s="56">
        <f t="shared" si="532"/>
        <v>7000</v>
      </c>
      <c r="DR185" s="56">
        <f t="shared" si="448"/>
        <v>7000</v>
      </c>
      <c r="DS185" s="56">
        <f t="shared" si="452"/>
        <v>7000</v>
      </c>
      <c r="DT185" s="56">
        <f t="shared" si="538"/>
        <v>26000</v>
      </c>
      <c r="DU185" s="56">
        <f t="shared" si="539"/>
        <v>26000</v>
      </c>
      <c r="DV185" s="56">
        <f t="shared" si="540"/>
        <v>26000</v>
      </c>
      <c r="DW185" s="56">
        <f t="shared" si="534"/>
        <v>26000</v>
      </c>
      <c r="DX185" s="56">
        <f t="shared" si="534"/>
        <v>26000</v>
      </c>
      <c r="DY185" s="56">
        <f t="shared" si="534"/>
        <v>26000</v>
      </c>
      <c r="DZ185" s="56">
        <f t="shared" si="534"/>
        <v>26000</v>
      </c>
      <c r="EA185" s="56">
        <f t="shared" si="522"/>
        <v>26000</v>
      </c>
      <c r="EB185" s="56">
        <f t="shared" si="522"/>
        <v>26000</v>
      </c>
      <c r="EC185" s="56">
        <f t="shared" si="522"/>
        <v>26000</v>
      </c>
      <c r="ED185" s="56">
        <f t="shared" si="522"/>
        <v>26000</v>
      </c>
      <c r="EE185" s="56">
        <f t="shared" si="541"/>
        <v>26000</v>
      </c>
      <c r="EF185" s="56">
        <f t="shared" si="541"/>
        <v>26000</v>
      </c>
      <c r="EG185" s="56">
        <f t="shared" si="541"/>
        <v>26000</v>
      </c>
      <c r="EH185" s="56">
        <f t="shared" si="541"/>
        <v>26000</v>
      </c>
      <c r="EI185" s="56">
        <f t="shared" si="541"/>
        <v>26000</v>
      </c>
      <c r="EJ185" s="56">
        <f t="shared" si="543"/>
        <v>26000</v>
      </c>
      <c r="EK185" s="56">
        <f t="shared" si="515"/>
        <v>26000</v>
      </c>
      <c r="EL185" s="56">
        <f t="shared" si="515"/>
        <v>26000</v>
      </c>
      <c r="EM185" s="56">
        <f t="shared" si="529"/>
        <v>26000</v>
      </c>
      <c r="EN185" s="56">
        <f t="shared" si="529"/>
        <v>26000</v>
      </c>
      <c r="EO185" s="56">
        <f t="shared" si="529"/>
        <v>26000</v>
      </c>
      <c r="EP185" s="56">
        <f t="shared" si="536"/>
        <v>26000</v>
      </c>
      <c r="EQ185" s="56">
        <f t="shared" si="544"/>
        <v>26000</v>
      </c>
      <c r="ER185" s="56">
        <f t="shared" si="544"/>
        <v>26000</v>
      </c>
      <c r="ES185" s="56"/>
      <c r="ET185" s="56"/>
      <c r="EU185" s="56"/>
      <c r="EV185" s="56"/>
      <c r="EW185" s="56"/>
      <c r="EX185" s="56"/>
      <c r="EY185" s="56"/>
      <c r="EZ185" s="56"/>
      <c r="FA185" s="56"/>
      <c r="FB185" s="56"/>
      <c r="FC185" s="56"/>
      <c r="FD185" s="56"/>
      <c r="FE185" s="56"/>
      <c r="FF185" s="56"/>
      <c r="FG185" s="56"/>
      <c r="FH185" s="56"/>
      <c r="FI185" s="56"/>
      <c r="FJ185" s="56"/>
      <c r="FK185" s="56"/>
      <c r="FL185" s="56"/>
      <c r="FM185" s="56"/>
      <c r="FN185" s="56"/>
      <c r="FO185" s="56"/>
      <c r="FP185" s="56"/>
      <c r="FQ185" s="56"/>
      <c r="FR185" s="56"/>
      <c r="FS185" s="56"/>
      <c r="FT185" s="56"/>
      <c r="FU185" s="56"/>
      <c r="FV185" s="56"/>
      <c r="FW185" s="56"/>
      <c r="FX185" s="56"/>
      <c r="FY185" s="56"/>
      <c r="FZ185" s="56"/>
      <c r="GA185" s="56"/>
      <c r="GB185" s="56"/>
      <c r="GC185" s="56"/>
      <c r="GD185" s="56"/>
      <c r="GE185" s="56"/>
      <c r="GF185" s="56"/>
      <c r="GG185" s="56"/>
      <c r="GH185" s="56"/>
      <c r="GI185" s="56"/>
      <c r="GJ185" s="56"/>
      <c r="GK185" s="56"/>
      <c r="GL185" s="56"/>
      <c r="GM185" s="56"/>
      <c r="GN185" s="56"/>
      <c r="GO185" s="56"/>
      <c r="GP185" s="56"/>
      <c r="GQ185" s="56"/>
      <c r="GR185" s="56"/>
      <c r="GS185" s="56"/>
      <c r="GT185" s="56"/>
      <c r="GU185" s="56"/>
      <c r="GV185" s="56"/>
      <c r="GW185" s="56"/>
      <c r="GX185" s="56"/>
      <c r="GY185" s="56"/>
      <c r="GZ185" s="56"/>
      <c r="HA185" s="56"/>
      <c r="HB185" s="56"/>
      <c r="HC185" s="56"/>
      <c r="HD185" s="56"/>
      <c r="HE185" s="56"/>
      <c r="HF185" s="56"/>
      <c r="HG185" s="56"/>
      <c r="HH185" s="56"/>
      <c r="HI185" s="56"/>
      <c r="HJ185" s="56"/>
      <c r="HK185" s="56"/>
      <c r="HL185" s="56"/>
      <c r="HM185" s="56"/>
      <c r="HN185" s="56"/>
      <c r="HO185" s="56"/>
      <c r="HP185" s="56"/>
      <c r="HQ185" s="56"/>
      <c r="HR185" s="56"/>
      <c r="HS185" s="56"/>
      <c r="HT185" s="56"/>
      <c r="HU185" s="56"/>
      <c r="HV185" s="56"/>
      <c r="HW185" s="56"/>
      <c r="HX185" s="56"/>
      <c r="HY185" s="56"/>
    </row>
    <row r="186" spans="1:233" ht="1.5" customHeight="1">
      <c r="A186" s="56"/>
      <c r="B186" s="56"/>
      <c r="C186" s="56"/>
      <c r="D186" s="56"/>
      <c r="E186" s="56"/>
      <c r="F186" s="56"/>
      <c r="G186" s="56"/>
      <c r="H186" s="56"/>
      <c r="I186" s="56"/>
      <c r="J186" s="56"/>
      <c r="K186" s="56"/>
      <c r="L186" s="56"/>
      <c r="M186" s="56"/>
      <c r="N186" s="56"/>
      <c r="O186" s="56"/>
      <c r="P186" s="56"/>
      <c r="Q186" s="56"/>
      <c r="R186" s="56"/>
      <c r="S186" s="56"/>
      <c r="T186" s="56"/>
      <c r="U186" s="56"/>
      <c r="V186" s="56"/>
      <c r="W186" s="56"/>
      <c r="X186" s="56"/>
      <c r="Y186" s="56"/>
      <c r="Z186" s="56"/>
      <c r="AA186" s="56"/>
      <c r="AB186" s="56"/>
      <c r="AC186" s="56"/>
      <c r="AD186" s="56"/>
      <c r="AE186" s="56">
        <f>GJ</f>
        <v>12000</v>
      </c>
      <c r="AF186" s="56">
        <f t="shared" si="510"/>
        <v>12000</v>
      </c>
      <c r="AG186" s="56">
        <f t="shared" si="510"/>
        <v>12000</v>
      </c>
      <c r="AH186" s="56">
        <f t="shared" si="511"/>
        <v>12000</v>
      </c>
      <c r="AI186" s="56">
        <f t="shared" si="506"/>
        <v>12000</v>
      </c>
      <c r="AJ186" s="56">
        <f t="shared" si="525"/>
        <v>12000</v>
      </c>
      <c r="AK186" s="56">
        <f t="shared" si="525"/>
        <v>12000</v>
      </c>
      <c r="AL186" s="56">
        <f t="shared" si="519"/>
        <v>12000</v>
      </c>
      <c r="AM186" s="56">
        <f t="shared" si="519"/>
        <v>12000</v>
      </c>
      <c r="AN186" s="56">
        <f t="shared" si="546"/>
        <v>12000</v>
      </c>
      <c r="AO186" s="56">
        <f t="shared" si="546"/>
        <v>12000</v>
      </c>
      <c r="AP186" s="56">
        <f t="shared" si="546"/>
        <v>12000</v>
      </c>
      <c r="AQ186" s="56">
        <f t="shared" si="546"/>
        <v>12000</v>
      </c>
      <c r="AR186" s="56">
        <f t="shared" si="546"/>
        <v>12000</v>
      </c>
      <c r="AS186" s="56">
        <f>GJ</f>
        <v>12000</v>
      </c>
      <c r="AT186" s="56"/>
      <c r="AU186" s="56"/>
      <c r="AV186" s="56"/>
      <c r="AW186" s="56"/>
      <c r="AX186" s="56"/>
      <c r="AY186" s="56">
        <f t="shared" si="450"/>
        <v>12000</v>
      </c>
      <c r="AZ186" s="56">
        <f t="shared" si="551"/>
        <v>12000</v>
      </c>
      <c r="BA186" s="56">
        <f t="shared" si="439"/>
        <v>12000</v>
      </c>
      <c r="BB186" s="56">
        <f t="shared" si="450"/>
        <v>12000</v>
      </c>
      <c r="BC186" s="56">
        <f t="shared" si="465"/>
        <v>12000</v>
      </c>
      <c r="BD186" s="56">
        <f t="shared" si="469"/>
        <v>12000</v>
      </c>
      <c r="BE186" s="56">
        <f t="shared" si="479"/>
        <v>12000</v>
      </c>
      <c r="BF186" s="56">
        <f t="shared" si="552"/>
        <v>21000</v>
      </c>
      <c r="BG186" s="56">
        <f t="shared" si="552"/>
        <v>21000</v>
      </c>
      <c r="BH186" s="56">
        <f t="shared" si="549"/>
        <v>21000</v>
      </c>
      <c r="BI186" s="56">
        <f t="shared" ref="BI186:BI191" si="554">MH</f>
        <v>21000</v>
      </c>
      <c r="BJ186" s="56">
        <f>MH</f>
        <v>21000</v>
      </c>
      <c r="BK186" s="56">
        <f>MP</f>
        <v>20000</v>
      </c>
      <c r="BL186" s="56">
        <f t="shared" si="491"/>
        <v>20000</v>
      </c>
      <c r="BM186" s="56">
        <f t="shared" si="471"/>
        <v>20000</v>
      </c>
      <c r="BN186" s="56">
        <f t="shared" si="501"/>
        <v>20000</v>
      </c>
      <c r="BO186" s="56">
        <f t="shared" si="501"/>
        <v>20000</v>
      </c>
      <c r="BP186" s="56">
        <f t="shared" si="390"/>
        <v>20000</v>
      </c>
      <c r="BQ186" s="56">
        <f t="shared" si="466"/>
        <v>20000</v>
      </c>
      <c r="BR186" s="56">
        <f t="shared" si="466"/>
        <v>20000</v>
      </c>
      <c r="BS186" s="56">
        <f t="shared" si="455"/>
        <v>20000</v>
      </c>
      <c r="BT186" s="56">
        <f t="shared" si="459"/>
        <v>20000</v>
      </c>
      <c r="BU186" s="56">
        <f t="shared" si="451"/>
        <v>20000</v>
      </c>
      <c r="BV186" s="56">
        <f t="shared" ref="BV186:BY190" si="555">MP</f>
        <v>20000</v>
      </c>
      <c r="BW186" s="56">
        <f t="shared" si="555"/>
        <v>20000</v>
      </c>
      <c r="BX186" s="56">
        <f t="shared" si="555"/>
        <v>20000</v>
      </c>
      <c r="BY186" s="56">
        <f t="shared" si="530"/>
        <v>20000</v>
      </c>
      <c r="BZ186" s="56">
        <f t="shared" si="530"/>
        <v>20000</v>
      </c>
      <c r="CA186" s="56">
        <f t="shared" si="433"/>
        <v>20000</v>
      </c>
      <c r="CB186" s="56">
        <f t="shared" ref="CB186:CD187" si="556">MH</f>
        <v>21000</v>
      </c>
      <c r="CC186" s="56">
        <f t="shared" si="556"/>
        <v>21000</v>
      </c>
      <c r="CD186" s="56">
        <f t="shared" si="556"/>
        <v>21000</v>
      </c>
      <c r="CE186" s="56">
        <f t="shared" si="472"/>
        <v>20000</v>
      </c>
      <c r="CF186" s="56">
        <f t="shared" si="508"/>
        <v>20000</v>
      </c>
      <c r="CG186" s="56">
        <f t="shared" si="508"/>
        <v>20000</v>
      </c>
      <c r="CH186" s="56">
        <f t="shared" si="467"/>
        <v>20000</v>
      </c>
      <c r="CI186" s="56">
        <f t="shared" si="442"/>
        <v>20000</v>
      </c>
      <c r="CJ186" s="56">
        <f t="shared" si="434"/>
        <v>20000</v>
      </c>
      <c r="CK186" s="56">
        <f>MP</f>
        <v>20000</v>
      </c>
      <c r="CL186" s="56">
        <f>MP</f>
        <v>20000</v>
      </c>
      <c r="CM186" s="56">
        <f>MP</f>
        <v>20000</v>
      </c>
      <c r="CN186" s="56">
        <f t="shared" si="442"/>
        <v>20000</v>
      </c>
      <c r="CO186" s="56">
        <f t="shared" si="442"/>
        <v>20000</v>
      </c>
      <c r="CP186" s="56">
        <f t="shared" ref="CP186:CQ186" si="557">MH</f>
        <v>21000</v>
      </c>
      <c r="CQ186" s="56">
        <f t="shared" si="557"/>
        <v>21000</v>
      </c>
      <c r="CR186" s="56">
        <f t="shared" si="535"/>
        <v>20000</v>
      </c>
      <c r="CS186" s="56">
        <f t="shared" si="535"/>
        <v>20000</v>
      </c>
      <c r="CT186" s="56">
        <f t="shared" si="535"/>
        <v>20000</v>
      </c>
      <c r="CU186" s="56">
        <f t="shared" si="535"/>
        <v>20000</v>
      </c>
      <c r="CV186" s="56">
        <f t="shared" si="535"/>
        <v>20000</v>
      </c>
      <c r="CW186" s="56">
        <f t="shared" si="535"/>
        <v>20000</v>
      </c>
      <c r="CX186" s="56">
        <f t="shared" si="535"/>
        <v>20000</v>
      </c>
      <c r="CY186" s="56">
        <f t="shared" si="535"/>
        <v>20000</v>
      </c>
      <c r="CZ186" s="56">
        <f t="shared" si="550"/>
        <v>20000</v>
      </c>
      <c r="DA186" s="56">
        <f t="shared" si="553"/>
        <v>7000</v>
      </c>
      <c r="DB186" s="56">
        <f t="shared" si="553"/>
        <v>7000</v>
      </c>
      <c r="DC186" s="56">
        <f t="shared" si="537"/>
        <v>7000</v>
      </c>
      <c r="DD186" s="56">
        <f t="shared" si="531"/>
        <v>7000</v>
      </c>
      <c r="DE186" s="56">
        <f t="shared" si="526"/>
        <v>7000</v>
      </c>
      <c r="DF186" s="56">
        <f t="shared" si="521"/>
        <v>7000</v>
      </c>
      <c r="DG186" s="56">
        <f t="shared" si="521"/>
        <v>7000</v>
      </c>
      <c r="DH186" s="56">
        <f t="shared" si="509"/>
        <v>7000</v>
      </c>
      <c r="DI186" s="56">
        <f t="shared" si="500"/>
        <v>7000</v>
      </c>
      <c r="DJ186" s="56">
        <f t="shared" si="502"/>
        <v>7000</v>
      </c>
      <c r="DK186" s="56">
        <f t="shared" si="532"/>
        <v>7000</v>
      </c>
      <c r="DL186" s="56">
        <f t="shared" si="532"/>
        <v>7000</v>
      </c>
      <c r="DM186" s="56">
        <f t="shared" si="532"/>
        <v>7000</v>
      </c>
      <c r="DN186" s="56">
        <f t="shared" si="532"/>
        <v>7000</v>
      </c>
      <c r="DO186" s="56">
        <f t="shared" si="532"/>
        <v>7000</v>
      </c>
      <c r="DP186" s="56">
        <f t="shared" si="532"/>
        <v>7000</v>
      </c>
      <c r="DQ186" s="56">
        <f t="shared" si="532"/>
        <v>7000</v>
      </c>
      <c r="DR186" s="56">
        <f t="shared" si="448"/>
        <v>7000</v>
      </c>
      <c r="DS186" s="56">
        <f t="shared" si="452"/>
        <v>7000</v>
      </c>
      <c r="DT186" s="56">
        <f t="shared" ref="DT186:DT212" si="558">OD</f>
        <v>26000</v>
      </c>
      <c r="DU186" s="56">
        <f t="shared" si="539"/>
        <v>26000</v>
      </c>
      <c r="DV186" s="56">
        <f t="shared" si="540"/>
        <v>26000</v>
      </c>
      <c r="DW186" s="56">
        <f t="shared" si="534"/>
        <v>26000</v>
      </c>
      <c r="DX186" s="56">
        <f t="shared" si="534"/>
        <v>26000</v>
      </c>
      <c r="DY186" s="56">
        <f t="shared" si="534"/>
        <v>26000</v>
      </c>
      <c r="DZ186" s="56">
        <f t="shared" si="534"/>
        <v>26000</v>
      </c>
      <c r="EA186" s="56">
        <f t="shared" si="522"/>
        <v>26000</v>
      </c>
      <c r="EB186" s="56">
        <f t="shared" si="522"/>
        <v>26000</v>
      </c>
      <c r="EC186" s="56">
        <f t="shared" si="522"/>
        <v>26000</v>
      </c>
      <c r="ED186" s="56">
        <f t="shared" si="522"/>
        <v>26000</v>
      </c>
      <c r="EE186" s="56">
        <f t="shared" si="541"/>
        <v>26000</v>
      </c>
      <c r="EF186" s="56">
        <f t="shared" si="541"/>
        <v>26000</v>
      </c>
      <c r="EG186" s="56">
        <f t="shared" si="541"/>
        <v>26000</v>
      </c>
      <c r="EH186" s="56">
        <f t="shared" si="541"/>
        <v>26000</v>
      </c>
      <c r="EI186" s="56">
        <f t="shared" si="541"/>
        <v>26000</v>
      </c>
      <c r="EJ186" s="56">
        <f t="shared" si="543"/>
        <v>26000</v>
      </c>
      <c r="EK186" s="56">
        <f t="shared" si="515"/>
        <v>26000</v>
      </c>
      <c r="EL186" s="56">
        <f t="shared" si="515"/>
        <v>26000</v>
      </c>
      <c r="EM186" s="56">
        <f t="shared" si="529"/>
        <v>26000</v>
      </c>
      <c r="EN186" s="56">
        <f t="shared" si="529"/>
        <v>26000</v>
      </c>
      <c r="EO186" s="56">
        <f t="shared" si="529"/>
        <v>26000</v>
      </c>
      <c r="EP186" s="56">
        <f t="shared" si="536"/>
        <v>26000</v>
      </c>
      <c r="EQ186" s="56">
        <f>OD</f>
        <v>26000</v>
      </c>
      <c r="ER186" s="56"/>
      <c r="ES186" s="56"/>
      <c r="ET186" s="56"/>
      <c r="EU186" s="56"/>
      <c r="EV186" s="56"/>
      <c r="EW186" s="56"/>
      <c r="EX186" s="56"/>
      <c r="EY186" s="56"/>
      <c r="EZ186" s="56"/>
      <c r="FA186" s="56"/>
      <c r="FB186" s="56"/>
      <c r="FC186" s="56"/>
      <c r="FD186" s="56"/>
      <c r="FE186" s="56"/>
      <c r="FF186" s="56"/>
      <c r="FG186" s="56"/>
      <c r="FH186" s="56"/>
      <c r="FI186" s="56"/>
      <c r="FJ186" s="56"/>
      <c r="FK186" s="56"/>
      <c r="FL186" s="56"/>
      <c r="FM186" s="56"/>
      <c r="FN186" s="56"/>
      <c r="FO186" s="56"/>
      <c r="FP186" s="56"/>
      <c r="FQ186" s="56"/>
      <c r="FR186" s="56"/>
      <c r="FS186" s="56"/>
      <c r="FT186" s="56"/>
      <c r="FU186" s="56"/>
      <c r="FV186" s="56"/>
      <c r="FW186" s="56"/>
      <c r="FX186" s="56"/>
      <c r="FY186" s="56"/>
      <c r="FZ186" s="56"/>
      <c r="GA186" s="56"/>
      <c r="GB186" s="56"/>
      <c r="GC186" s="56"/>
      <c r="GD186" s="56"/>
      <c r="GE186" s="56"/>
      <c r="GF186" s="56"/>
      <c r="GG186" s="56"/>
      <c r="GH186" s="56"/>
      <c r="GI186" s="56"/>
      <c r="GJ186" s="56"/>
      <c r="GK186" s="56"/>
      <c r="GL186" s="56"/>
      <c r="GM186" s="56"/>
      <c r="GN186" s="56"/>
      <c r="GO186" s="56"/>
      <c r="GP186" s="56"/>
      <c r="GQ186" s="56"/>
      <c r="GR186" s="56"/>
      <c r="GS186" s="56"/>
      <c r="GT186" s="56"/>
      <c r="GU186" s="56"/>
      <c r="GV186" s="56"/>
      <c r="GW186" s="56"/>
      <c r="GX186" s="56"/>
      <c r="GY186" s="56"/>
      <c r="GZ186" s="56"/>
      <c r="HA186" s="56"/>
      <c r="HB186" s="56"/>
      <c r="HC186" s="56"/>
      <c r="HD186" s="56"/>
      <c r="HE186" s="56"/>
      <c r="HF186" s="56"/>
      <c r="HG186" s="56"/>
      <c r="HH186" s="56"/>
      <c r="HI186" s="56"/>
      <c r="HJ186" s="56"/>
      <c r="HK186" s="56"/>
      <c r="HL186" s="56"/>
      <c r="HM186" s="56"/>
      <c r="HN186" s="56"/>
      <c r="HO186" s="56"/>
      <c r="HP186" s="56"/>
      <c r="HQ186" s="56"/>
      <c r="HR186" s="56"/>
      <c r="HS186" s="56"/>
      <c r="HT186" s="56"/>
      <c r="HU186" s="56"/>
      <c r="HV186" s="56"/>
      <c r="HW186" s="56"/>
      <c r="HX186" s="56"/>
      <c r="HY186" s="56"/>
    </row>
    <row r="187" spans="1:233" ht="1.5" customHeight="1">
      <c r="A187" s="56"/>
      <c r="B187" s="56"/>
      <c r="C187" s="56"/>
      <c r="D187" s="56"/>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6"/>
      <c r="AC187" s="56"/>
      <c r="AD187" s="56"/>
      <c r="AE187" s="56">
        <f>GJ</f>
        <v>12000</v>
      </c>
      <c r="AF187" s="56">
        <f t="shared" si="510"/>
        <v>12000</v>
      </c>
      <c r="AG187" s="56">
        <f t="shared" si="510"/>
        <v>12000</v>
      </c>
      <c r="AH187" s="56">
        <f t="shared" si="511"/>
        <v>12000</v>
      </c>
      <c r="AI187" s="56">
        <f t="shared" si="506"/>
        <v>12000</v>
      </c>
      <c r="AJ187" s="56">
        <f t="shared" si="525"/>
        <v>12000</v>
      </c>
      <c r="AK187" s="56">
        <f t="shared" si="525"/>
        <v>12000</v>
      </c>
      <c r="AL187" s="56">
        <f t="shared" si="519"/>
        <v>12000</v>
      </c>
      <c r="AM187" s="56">
        <f t="shared" si="519"/>
        <v>12000</v>
      </c>
      <c r="AN187" s="56">
        <f t="shared" si="546"/>
        <v>12000</v>
      </c>
      <c r="AO187" s="56">
        <f t="shared" si="546"/>
        <v>12000</v>
      </c>
      <c r="AP187" s="56">
        <f t="shared" si="546"/>
        <v>12000</v>
      </c>
      <c r="AQ187" s="56">
        <f t="shared" si="546"/>
        <v>12000</v>
      </c>
      <c r="AR187" s="56">
        <f t="shared" si="546"/>
        <v>12000</v>
      </c>
      <c r="AS187" s="56">
        <f>GJ</f>
        <v>12000</v>
      </c>
      <c r="AT187" s="56"/>
      <c r="AU187" s="56"/>
      <c r="AV187" s="56"/>
      <c r="AW187" s="56"/>
      <c r="AX187" s="56">
        <f t="shared" ref="AX187:AX192" si="559">GJ</f>
        <v>12000</v>
      </c>
      <c r="AY187" s="56">
        <f t="shared" ref="AY187:AY199" si="560">GJ</f>
        <v>12000</v>
      </c>
      <c r="AZ187" s="56">
        <f t="shared" si="551"/>
        <v>12000</v>
      </c>
      <c r="BA187" s="56">
        <f t="shared" si="439"/>
        <v>12000</v>
      </c>
      <c r="BB187" s="56">
        <f t="shared" si="450"/>
        <v>12000</v>
      </c>
      <c r="BC187" s="56">
        <f t="shared" si="465"/>
        <v>12000</v>
      </c>
      <c r="BD187" s="56">
        <f t="shared" si="469"/>
        <v>12000</v>
      </c>
      <c r="BE187" s="56">
        <f t="shared" si="479"/>
        <v>12000</v>
      </c>
      <c r="BF187" s="56"/>
      <c r="BG187" s="56"/>
      <c r="BH187" s="56">
        <f t="shared" si="549"/>
        <v>21000</v>
      </c>
      <c r="BI187" s="56">
        <f t="shared" si="554"/>
        <v>21000</v>
      </c>
      <c r="BJ187" s="56">
        <f>MH</f>
        <v>21000</v>
      </c>
      <c r="BK187" s="56">
        <f t="shared" ref="BK187:BM188" si="561">MH</f>
        <v>21000</v>
      </c>
      <c r="BL187" s="56">
        <f t="shared" si="561"/>
        <v>21000</v>
      </c>
      <c r="BM187" s="56">
        <f t="shared" si="561"/>
        <v>21000</v>
      </c>
      <c r="BN187" s="56">
        <f t="shared" si="501"/>
        <v>20000</v>
      </c>
      <c r="BO187" s="56">
        <f t="shared" si="501"/>
        <v>20000</v>
      </c>
      <c r="BP187" s="56">
        <f t="shared" si="390"/>
        <v>20000</v>
      </c>
      <c r="BQ187" s="56">
        <f t="shared" si="466"/>
        <v>20000</v>
      </c>
      <c r="BR187" s="56">
        <f t="shared" si="466"/>
        <v>20000</v>
      </c>
      <c r="BS187" s="56">
        <f t="shared" si="455"/>
        <v>20000</v>
      </c>
      <c r="BT187" s="56">
        <f t="shared" si="459"/>
        <v>20000</v>
      </c>
      <c r="BU187" s="56">
        <f t="shared" si="451"/>
        <v>20000</v>
      </c>
      <c r="BV187" s="56">
        <f t="shared" si="555"/>
        <v>20000</v>
      </c>
      <c r="BW187" s="56">
        <f t="shared" si="555"/>
        <v>20000</v>
      </c>
      <c r="BX187" s="56">
        <f t="shared" si="555"/>
        <v>20000</v>
      </c>
      <c r="BY187" s="56">
        <f t="shared" si="555"/>
        <v>20000</v>
      </c>
      <c r="BZ187" s="56">
        <f t="shared" si="530"/>
        <v>20000</v>
      </c>
      <c r="CA187" s="56">
        <f>MH</f>
        <v>21000</v>
      </c>
      <c r="CB187" s="56">
        <f t="shared" si="556"/>
        <v>21000</v>
      </c>
      <c r="CC187" s="56">
        <f t="shared" si="556"/>
        <v>21000</v>
      </c>
      <c r="CD187" s="56">
        <f t="shared" si="556"/>
        <v>21000</v>
      </c>
      <c r="CE187" s="56">
        <f t="shared" si="472"/>
        <v>20000</v>
      </c>
      <c r="CF187" s="56">
        <f t="shared" si="508"/>
        <v>20000</v>
      </c>
      <c r="CG187" s="56">
        <f t="shared" si="508"/>
        <v>20000</v>
      </c>
      <c r="CH187" s="56">
        <f t="shared" si="467"/>
        <v>20000</v>
      </c>
      <c r="CI187" s="56">
        <f t="shared" si="467"/>
        <v>20000</v>
      </c>
      <c r="CJ187" s="56">
        <f t="shared" ref="CH187:CO189" si="562">MH</f>
        <v>21000</v>
      </c>
      <c r="CK187" s="56">
        <f t="shared" ref="CK187:CN188" si="563">MP</f>
        <v>20000</v>
      </c>
      <c r="CL187" s="56">
        <f t="shared" si="563"/>
        <v>20000</v>
      </c>
      <c r="CM187" s="56">
        <f t="shared" si="563"/>
        <v>20000</v>
      </c>
      <c r="CN187" s="56">
        <f t="shared" si="563"/>
        <v>20000</v>
      </c>
      <c r="CO187" s="56">
        <f>MH</f>
        <v>21000</v>
      </c>
      <c r="CP187" s="56">
        <f>MH</f>
        <v>21000</v>
      </c>
      <c r="CQ187" s="56">
        <f>MH</f>
        <v>21000</v>
      </c>
      <c r="CR187" s="56">
        <f>MH</f>
        <v>21000</v>
      </c>
      <c r="CS187" s="56"/>
      <c r="CT187" s="56">
        <f t="shared" si="535"/>
        <v>20000</v>
      </c>
      <c r="CU187" s="56">
        <f t="shared" si="535"/>
        <v>20000</v>
      </c>
      <c r="CV187" s="56"/>
      <c r="CW187" s="56">
        <f t="shared" ref="CW187:CY217" si="564">MH</f>
        <v>21000</v>
      </c>
      <c r="CX187" s="56">
        <f t="shared" si="535"/>
        <v>20000</v>
      </c>
      <c r="CY187" s="56">
        <f t="shared" si="550"/>
        <v>20000</v>
      </c>
      <c r="CZ187" s="56">
        <f t="shared" si="550"/>
        <v>20000</v>
      </c>
      <c r="DA187" s="56">
        <f t="shared" si="553"/>
        <v>7000</v>
      </c>
      <c r="DB187" s="56">
        <f t="shared" si="553"/>
        <v>7000</v>
      </c>
      <c r="DC187" s="56">
        <f t="shared" si="537"/>
        <v>7000</v>
      </c>
      <c r="DD187" s="56">
        <f t="shared" si="531"/>
        <v>7000</v>
      </c>
      <c r="DE187" s="56">
        <f t="shared" si="526"/>
        <v>7000</v>
      </c>
      <c r="DF187" s="56">
        <f t="shared" si="521"/>
        <v>7000</v>
      </c>
      <c r="DG187" s="56">
        <f t="shared" si="521"/>
        <v>7000</v>
      </c>
      <c r="DH187" s="56">
        <f t="shared" si="509"/>
        <v>7000</v>
      </c>
      <c r="DI187" s="56">
        <f t="shared" si="500"/>
        <v>7000</v>
      </c>
      <c r="DJ187" s="56">
        <f t="shared" si="502"/>
        <v>7000</v>
      </c>
      <c r="DK187" s="56">
        <f t="shared" si="532"/>
        <v>7000</v>
      </c>
      <c r="DL187" s="56">
        <f t="shared" si="532"/>
        <v>7000</v>
      </c>
      <c r="DM187" s="56">
        <f t="shared" si="532"/>
        <v>7000</v>
      </c>
      <c r="DN187" s="56">
        <f t="shared" si="532"/>
        <v>7000</v>
      </c>
      <c r="DO187" s="56">
        <f t="shared" si="532"/>
        <v>7000</v>
      </c>
      <c r="DP187" s="56">
        <f t="shared" si="532"/>
        <v>7000</v>
      </c>
      <c r="DQ187" s="56">
        <f t="shared" si="532"/>
        <v>7000</v>
      </c>
      <c r="DR187" s="56">
        <f t="shared" si="448"/>
        <v>7000</v>
      </c>
      <c r="DS187" s="56">
        <f t="shared" si="539"/>
        <v>26000</v>
      </c>
      <c r="DT187" s="56">
        <f t="shared" si="558"/>
        <v>26000</v>
      </c>
      <c r="DU187" s="56">
        <f t="shared" si="539"/>
        <v>26000</v>
      </c>
      <c r="DV187" s="56">
        <f t="shared" si="540"/>
        <v>26000</v>
      </c>
      <c r="DW187" s="56">
        <f t="shared" si="534"/>
        <v>26000</v>
      </c>
      <c r="DX187" s="56">
        <f t="shared" si="534"/>
        <v>26000</v>
      </c>
      <c r="DY187" s="56">
        <f t="shared" si="534"/>
        <v>26000</v>
      </c>
      <c r="DZ187" s="56">
        <f t="shared" si="534"/>
        <v>26000</v>
      </c>
      <c r="EA187" s="56">
        <f t="shared" si="522"/>
        <v>26000</v>
      </c>
      <c r="EB187" s="56">
        <f t="shared" si="522"/>
        <v>26000</v>
      </c>
      <c r="EC187" s="56">
        <f t="shared" si="522"/>
        <v>26000</v>
      </c>
      <c r="ED187" s="56">
        <f t="shared" si="522"/>
        <v>26000</v>
      </c>
      <c r="EE187" s="56">
        <f t="shared" si="541"/>
        <v>26000</v>
      </c>
      <c r="EF187" s="56">
        <f t="shared" si="541"/>
        <v>26000</v>
      </c>
      <c r="EG187" s="56">
        <f t="shared" si="541"/>
        <v>26000</v>
      </c>
      <c r="EH187" s="56">
        <f t="shared" si="541"/>
        <v>26000</v>
      </c>
      <c r="EI187" s="56">
        <f t="shared" si="541"/>
        <v>26000</v>
      </c>
      <c r="EJ187" s="56">
        <f t="shared" si="543"/>
        <v>26000</v>
      </c>
      <c r="EK187" s="56">
        <f t="shared" si="515"/>
        <v>26000</v>
      </c>
      <c r="EL187" s="56">
        <f t="shared" si="515"/>
        <v>26000</v>
      </c>
      <c r="EM187" s="56">
        <f t="shared" si="529"/>
        <v>26000</v>
      </c>
      <c r="EN187" s="56">
        <f t="shared" si="529"/>
        <v>26000</v>
      </c>
      <c r="EO187" s="56">
        <f t="shared" si="529"/>
        <v>26000</v>
      </c>
      <c r="EP187" s="56">
        <f t="shared" si="536"/>
        <v>26000</v>
      </c>
      <c r="EQ187" s="56">
        <f t="shared" si="536"/>
        <v>26000</v>
      </c>
      <c r="ER187" s="56"/>
      <c r="ES187" s="56"/>
      <c r="ET187" s="56"/>
      <c r="EU187" s="56"/>
      <c r="EV187" s="56"/>
      <c r="EW187" s="56"/>
      <c r="EX187" s="56"/>
      <c r="EY187" s="56"/>
      <c r="EZ187" s="56"/>
      <c r="FA187" s="56"/>
      <c r="FB187" s="56"/>
      <c r="FC187" s="56"/>
      <c r="FD187" s="56"/>
      <c r="FE187" s="56"/>
      <c r="FF187" s="56"/>
      <c r="FG187" s="56"/>
      <c r="FH187" s="56"/>
      <c r="FI187" s="56"/>
      <c r="FJ187" s="56"/>
      <c r="FK187" s="56"/>
      <c r="FL187" s="56"/>
      <c r="FM187" s="56"/>
      <c r="FN187" s="56"/>
      <c r="FO187" s="56"/>
      <c r="FP187" s="56"/>
      <c r="FQ187" s="56"/>
      <c r="FR187" s="56"/>
      <c r="FS187" s="56"/>
      <c r="FT187" s="56"/>
      <c r="FU187" s="56"/>
      <c r="FV187" s="56"/>
      <c r="FW187" s="56"/>
      <c r="FX187" s="56"/>
      <c r="FY187" s="56"/>
      <c r="FZ187" s="56"/>
      <c r="GA187" s="56"/>
      <c r="GB187" s="56"/>
      <c r="GC187" s="56"/>
      <c r="GD187" s="56"/>
      <c r="GE187" s="56"/>
      <c r="GF187" s="56"/>
      <c r="GG187" s="56"/>
      <c r="GH187" s="56"/>
      <c r="GI187" s="56"/>
      <c r="GJ187" s="56"/>
      <c r="GK187" s="56"/>
      <c r="GL187" s="56"/>
      <c r="GM187" s="56"/>
      <c r="GN187" s="56"/>
      <c r="GO187" s="56"/>
      <c r="GP187" s="56"/>
      <c r="GQ187" s="56"/>
      <c r="GR187" s="56"/>
      <c r="GS187" s="56"/>
      <c r="GT187" s="56"/>
      <c r="GU187" s="56"/>
      <c r="GV187" s="56"/>
      <c r="GW187" s="56"/>
      <c r="GX187" s="56"/>
      <c r="GY187" s="56"/>
      <c r="GZ187" s="56"/>
      <c r="HA187" s="56"/>
      <c r="HB187" s="56"/>
      <c r="HC187" s="56"/>
      <c r="HD187" s="56"/>
      <c r="HE187" s="56"/>
      <c r="HF187" s="56"/>
      <c r="HG187" s="56"/>
      <c r="HH187" s="56"/>
      <c r="HI187" s="56"/>
      <c r="HJ187" s="56"/>
      <c r="HK187" s="56"/>
      <c r="HL187" s="56"/>
      <c r="HM187" s="56"/>
      <c r="HN187" s="56"/>
      <c r="HO187" s="56"/>
      <c r="HP187" s="56"/>
      <c r="HQ187" s="56"/>
      <c r="HR187" s="56"/>
      <c r="HS187" s="56"/>
      <c r="HT187" s="56"/>
      <c r="HU187" s="56"/>
      <c r="HV187" s="56"/>
      <c r="HW187" s="56"/>
      <c r="HX187" s="56"/>
      <c r="HY187" s="56"/>
    </row>
    <row r="188" spans="1:233" ht="1.5" customHeight="1">
      <c r="A188" s="56"/>
      <c r="B188" s="56"/>
      <c r="C188" s="56"/>
      <c r="D188" s="56"/>
      <c r="E188" s="56"/>
      <c r="F188" s="56"/>
      <c r="G188" s="56"/>
      <c r="H188" s="56"/>
      <c r="I188" s="56"/>
      <c r="J188" s="56"/>
      <c r="K188" s="56"/>
      <c r="L188" s="56"/>
      <c r="M188" s="56"/>
      <c r="N188" s="56"/>
      <c r="O188" s="56"/>
      <c r="P188" s="56"/>
      <c r="Q188" s="56"/>
      <c r="R188" s="56"/>
      <c r="S188" s="56"/>
      <c r="T188" s="56"/>
      <c r="U188" s="56"/>
      <c r="V188" s="56"/>
      <c r="W188" s="56"/>
      <c r="X188" s="56"/>
      <c r="Y188" s="56"/>
      <c r="Z188" s="56"/>
      <c r="AA188" s="56"/>
      <c r="AB188" s="56"/>
      <c r="AC188" s="56"/>
      <c r="AD188" s="56"/>
      <c r="AE188" s="56">
        <f>GJ</f>
        <v>12000</v>
      </c>
      <c r="AF188" s="56">
        <f t="shared" si="510"/>
        <v>12000</v>
      </c>
      <c r="AG188" s="56">
        <f t="shared" si="510"/>
        <v>12000</v>
      </c>
      <c r="AH188" s="56">
        <f t="shared" si="511"/>
        <v>12000</v>
      </c>
      <c r="AI188" s="56">
        <f t="shared" si="506"/>
        <v>12000</v>
      </c>
      <c r="AJ188" s="56">
        <f t="shared" si="525"/>
        <v>12000</v>
      </c>
      <c r="AK188" s="56">
        <f t="shared" si="525"/>
        <v>12000</v>
      </c>
      <c r="AL188" s="56">
        <f t="shared" si="519"/>
        <v>12000</v>
      </c>
      <c r="AM188" s="56">
        <f t="shared" si="519"/>
        <v>12000</v>
      </c>
      <c r="AN188" s="56">
        <f t="shared" si="546"/>
        <v>12000</v>
      </c>
      <c r="AO188" s="56">
        <f t="shared" si="546"/>
        <v>12000</v>
      </c>
      <c r="AP188" s="56">
        <f t="shared" si="546"/>
        <v>12000</v>
      </c>
      <c r="AQ188" s="56">
        <f t="shared" si="546"/>
        <v>12000</v>
      </c>
      <c r="AR188" s="56">
        <f t="shared" si="546"/>
        <v>12000</v>
      </c>
      <c r="AS188" s="56">
        <f>GJ</f>
        <v>12000</v>
      </c>
      <c r="AT188" s="56"/>
      <c r="AU188" s="56"/>
      <c r="AV188" s="56"/>
      <c r="AW188" s="56"/>
      <c r="AX188" s="56">
        <f t="shared" si="559"/>
        <v>12000</v>
      </c>
      <c r="AY188" s="56">
        <f t="shared" si="560"/>
        <v>12000</v>
      </c>
      <c r="AZ188" s="56">
        <f t="shared" si="551"/>
        <v>12000</v>
      </c>
      <c r="BA188" s="56">
        <f t="shared" si="439"/>
        <v>12000</v>
      </c>
      <c r="BB188" s="56">
        <f t="shared" si="450"/>
        <v>12000</v>
      </c>
      <c r="BC188" s="56">
        <f t="shared" si="465"/>
        <v>12000</v>
      </c>
      <c r="BD188" s="56">
        <f t="shared" si="469"/>
        <v>12000</v>
      </c>
      <c r="BE188" s="56">
        <f t="shared" si="479"/>
        <v>12000</v>
      </c>
      <c r="BF188" s="56">
        <f t="shared" ref="BF188:BI188" si="565">MH</f>
        <v>21000</v>
      </c>
      <c r="BG188" s="56">
        <f t="shared" si="565"/>
        <v>21000</v>
      </c>
      <c r="BH188" s="56">
        <f t="shared" si="565"/>
        <v>21000</v>
      </c>
      <c r="BI188" s="56">
        <f t="shared" si="565"/>
        <v>21000</v>
      </c>
      <c r="BJ188" s="56">
        <f>MH</f>
        <v>21000</v>
      </c>
      <c r="BK188" s="56">
        <f t="shared" si="561"/>
        <v>21000</v>
      </c>
      <c r="BL188" s="56">
        <f t="shared" si="561"/>
        <v>21000</v>
      </c>
      <c r="BM188" s="56">
        <f t="shared" si="561"/>
        <v>21000</v>
      </c>
      <c r="BN188" s="56">
        <f>MH</f>
        <v>21000</v>
      </c>
      <c r="BO188" s="56">
        <f t="shared" ref="BO188" si="566">MP</f>
        <v>20000</v>
      </c>
      <c r="BP188" s="56">
        <f t="shared" si="390"/>
        <v>20000</v>
      </c>
      <c r="BQ188" s="56">
        <f t="shared" si="466"/>
        <v>20000</v>
      </c>
      <c r="BR188" s="56">
        <f t="shared" si="466"/>
        <v>20000</v>
      </c>
      <c r="BS188" s="56">
        <f t="shared" si="455"/>
        <v>20000</v>
      </c>
      <c r="BT188" s="56">
        <f t="shared" si="459"/>
        <v>20000</v>
      </c>
      <c r="BU188" s="56">
        <f t="shared" si="451"/>
        <v>20000</v>
      </c>
      <c r="BV188" s="56">
        <f t="shared" si="555"/>
        <v>20000</v>
      </c>
      <c r="BW188" s="56">
        <f t="shared" si="555"/>
        <v>20000</v>
      </c>
      <c r="BX188" s="56">
        <f t="shared" si="555"/>
        <v>20000</v>
      </c>
      <c r="BY188" s="56">
        <f t="shared" si="555"/>
        <v>20000</v>
      </c>
      <c r="BZ188" s="56">
        <f t="shared" ref="BZ188:CD188" si="567">MH</f>
        <v>21000</v>
      </c>
      <c r="CA188" s="56">
        <f t="shared" si="567"/>
        <v>21000</v>
      </c>
      <c r="CB188" s="56">
        <f t="shared" si="567"/>
        <v>21000</v>
      </c>
      <c r="CC188" s="56">
        <f t="shared" si="567"/>
        <v>21000</v>
      </c>
      <c r="CD188" s="56">
        <f t="shared" si="567"/>
        <v>21000</v>
      </c>
      <c r="CE188" s="56">
        <f t="shared" si="472"/>
        <v>20000</v>
      </c>
      <c r="CF188" s="56">
        <f t="shared" si="508"/>
        <v>20000</v>
      </c>
      <c r="CG188" s="56">
        <f t="shared" si="508"/>
        <v>20000</v>
      </c>
      <c r="CH188" s="56">
        <f t="shared" si="467"/>
        <v>20000</v>
      </c>
      <c r="CI188" s="56">
        <f t="shared" ref="CI188:CK188" si="568">MH</f>
        <v>21000</v>
      </c>
      <c r="CJ188" s="56">
        <f t="shared" si="568"/>
        <v>21000</v>
      </c>
      <c r="CK188" s="56">
        <f t="shared" si="568"/>
        <v>21000</v>
      </c>
      <c r="CL188" s="56">
        <f t="shared" si="563"/>
        <v>20000</v>
      </c>
      <c r="CM188" s="56">
        <f t="shared" si="563"/>
        <v>20000</v>
      </c>
      <c r="CN188" s="56">
        <f t="shared" ref="CN188:CU188" si="569">MH</f>
        <v>21000</v>
      </c>
      <c r="CO188" s="56">
        <f t="shared" si="569"/>
        <v>21000</v>
      </c>
      <c r="CP188" s="56">
        <f t="shared" si="569"/>
        <v>21000</v>
      </c>
      <c r="CQ188" s="56">
        <f t="shared" si="569"/>
        <v>21000</v>
      </c>
      <c r="CR188" s="56">
        <f t="shared" si="569"/>
        <v>21000</v>
      </c>
      <c r="CS188" s="56">
        <f t="shared" si="569"/>
        <v>21000</v>
      </c>
      <c r="CT188" s="56">
        <f t="shared" si="569"/>
        <v>21000</v>
      </c>
      <c r="CU188" s="56">
        <f t="shared" si="569"/>
        <v>21000</v>
      </c>
      <c r="CV188" s="56">
        <f t="shared" ref="CV188:CV217" si="570">MH</f>
        <v>21000</v>
      </c>
      <c r="CW188" s="56">
        <f t="shared" si="564"/>
        <v>21000</v>
      </c>
      <c r="CX188" s="56">
        <f t="shared" ref="CX188:CY213" si="571">MH</f>
        <v>21000</v>
      </c>
      <c r="CY188" s="56">
        <f>MP</f>
        <v>20000</v>
      </c>
      <c r="CZ188" s="56">
        <f t="shared" ref="CZ188:CZ189" si="572">CT</f>
        <v>7000</v>
      </c>
      <c r="DA188" s="56">
        <f t="shared" si="553"/>
        <v>7000</v>
      </c>
      <c r="DB188" s="56">
        <f t="shared" si="553"/>
        <v>7000</v>
      </c>
      <c r="DC188" s="56">
        <f t="shared" si="537"/>
        <v>7000</v>
      </c>
      <c r="DD188" s="56">
        <f t="shared" si="531"/>
        <v>7000</v>
      </c>
      <c r="DE188" s="56">
        <f t="shared" si="526"/>
        <v>7000</v>
      </c>
      <c r="DF188" s="56">
        <f t="shared" si="521"/>
        <v>7000</v>
      </c>
      <c r="DG188" s="56">
        <f t="shared" si="521"/>
        <v>7000</v>
      </c>
      <c r="DH188" s="56">
        <f t="shared" si="509"/>
        <v>7000</v>
      </c>
      <c r="DI188" s="56">
        <f t="shared" si="500"/>
        <v>7000</v>
      </c>
      <c r="DJ188" s="56">
        <f t="shared" si="502"/>
        <v>7000</v>
      </c>
      <c r="DK188" s="56">
        <f t="shared" si="532"/>
        <v>7000</v>
      </c>
      <c r="DL188" s="56">
        <f t="shared" si="532"/>
        <v>7000</v>
      </c>
      <c r="DM188" s="56">
        <f t="shared" si="532"/>
        <v>7000</v>
      </c>
      <c r="DN188" s="56">
        <f t="shared" si="532"/>
        <v>7000</v>
      </c>
      <c r="DO188" s="56">
        <f t="shared" si="532"/>
        <v>7000</v>
      </c>
      <c r="DP188" s="56">
        <f t="shared" si="532"/>
        <v>7000</v>
      </c>
      <c r="DQ188" s="56">
        <f t="shared" si="532"/>
        <v>7000</v>
      </c>
      <c r="DR188" s="56">
        <f t="shared" si="448"/>
        <v>7000</v>
      </c>
      <c r="DS188" s="56">
        <f t="shared" si="539"/>
        <v>26000</v>
      </c>
      <c r="DT188" s="56">
        <f t="shared" si="558"/>
        <v>26000</v>
      </c>
      <c r="DU188" s="56">
        <f t="shared" si="539"/>
        <v>26000</v>
      </c>
      <c r="DV188" s="56">
        <f t="shared" si="540"/>
        <v>26000</v>
      </c>
      <c r="DW188" s="56">
        <f t="shared" si="534"/>
        <v>26000</v>
      </c>
      <c r="DX188" s="56">
        <f t="shared" si="534"/>
        <v>26000</v>
      </c>
      <c r="DY188" s="56">
        <f t="shared" si="534"/>
        <v>26000</v>
      </c>
      <c r="DZ188" s="56">
        <f t="shared" si="534"/>
        <v>26000</v>
      </c>
      <c r="EA188" s="56">
        <f t="shared" si="522"/>
        <v>26000</v>
      </c>
      <c r="EB188" s="56">
        <f t="shared" si="522"/>
        <v>26000</v>
      </c>
      <c r="EC188" s="56">
        <f t="shared" si="522"/>
        <v>26000</v>
      </c>
      <c r="ED188" s="56">
        <f t="shared" si="522"/>
        <v>26000</v>
      </c>
      <c r="EE188" s="56">
        <f t="shared" si="541"/>
        <v>26000</v>
      </c>
      <c r="EF188" s="56">
        <f t="shared" si="541"/>
        <v>26000</v>
      </c>
      <c r="EG188" s="56">
        <f t="shared" si="541"/>
        <v>26000</v>
      </c>
      <c r="EH188" s="56">
        <f t="shared" si="541"/>
        <v>26000</v>
      </c>
      <c r="EI188" s="56">
        <f t="shared" si="541"/>
        <v>26000</v>
      </c>
      <c r="EJ188" s="56">
        <f t="shared" si="543"/>
        <v>26000</v>
      </c>
      <c r="EK188" s="56">
        <f t="shared" si="515"/>
        <v>26000</v>
      </c>
      <c r="EL188" s="56">
        <f t="shared" si="515"/>
        <v>26000</v>
      </c>
      <c r="EM188" s="56">
        <f t="shared" si="529"/>
        <v>26000</v>
      </c>
      <c r="EN188" s="56">
        <f t="shared" si="529"/>
        <v>26000</v>
      </c>
      <c r="EO188" s="56">
        <f t="shared" si="529"/>
        <v>26000</v>
      </c>
      <c r="EP188" s="56">
        <f t="shared" si="536"/>
        <v>26000</v>
      </c>
      <c r="EQ188" s="56"/>
      <c r="ER188" s="56"/>
      <c r="ES188" s="56"/>
      <c r="ET188" s="56"/>
      <c r="EU188" s="56"/>
      <c r="EV188" s="56"/>
      <c r="EW188" s="56"/>
      <c r="EX188" s="56"/>
      <c r="EY188" s="56"/>
      <c r="EZ188" s="56"/>
      <c r="FA188" s="56"/>
      <c r="FB188" s="56"/>
      <c r="FC188" s="56"/>
      <c r="FD188" s="56"/>
      <c r="FE188" s="56"/>
      <c r="FF188" s="56"/>
      <c r="FG188" s="56"/>
      <c r="FH188" s="56"/>
      <c r="FI188" s="56"/>
      <c r="FJ188" s="56"/>
      <c r="FK188" s="56"/>
      <c r="FL188" s="56"/>
      <c r="FM188" s="56"/>
      <c r="FN188" s="56"/>
      <c r="FO188" s="56"/>
      <c r="FP188" s="56"/>
      <c r="FQ188" s="56"/>
      <c r="FR188" s="56"/>
      <c r="FS188" s="56"/>
      <c r="FT188" s="56"/>
      <c r="FU188" s="56"/>
      <c r="FV188" s="56"/>
      <c r="FW188" s="56"/>
      <c r="FX188" s="56"/>
      <c r="FY188" s="56"/>
      <c r="FZ188" s="56"/>
      <c r="GA188" s="56"/>
      <c r="GB188" s="56"/>
      <c r="GC188" s="56"/>
      <c r="GD188" s="56"/>
      <c r="GE188" s="56"/>
      <c r="GF188" s="56"/>
      <c r="GG188" s="56"/>
      <c r="GH188" s="56"/>
      <c r="GI188" s="56"/>
      <c r="GJ188" s="56"/>
      <c r="GK188" s="56"/>
      <c r="GL188" s="56"/>
      <c r="GM188" s="56"/>
      <c r="GN188" s="56"/>
      <c r="GO188" s="56"/>
      <c r="GP188" s="56"/>
      <c r="GQ188" s="56"/>
      <c r="GR188" s="56"/>
      <c r="GS188" s="56"/>
      <c r="GT188" s="56"/>
      <c r="GU188" s="56"/>
      <c r="GV188" s="56"/>
      <c r="GW188" s="56"/>
      <c r="GX188" s="56"/>
      <c r="GY188" s="56"/>
      <c r="GZ188" s="56"/>
      <c r="HA188" s="56"/>
      <c r="HB188" s="56"/>
      <c r="HC188" s="56"/>
      <c r="HD188" s="56"/>
      <c r="HE188" s="56"/>
      <c r="HF188" s="56"/>
      <c r="HG188" s="56"/>
      <c r="HH188" s="56"/>
      <c r="HI188" s="56"/>
      <c r="HJ188" s="56"/>
      <c r="HK188" s="56"/>
      <c r="HL188" s="56"/>
      <c r="HM188" s="56"/>
      <c r="HN188" s="56"/>
      <c r="HO188" s="56"/>
      <c r="HP188" s="56"/>
      <c r="HQ188" s="56"/>
      <c r="HR188" s="56"/>
      <c r="HS188" s="56"/>
      <c r="HT188" s="56"/>
      <c r="HU188" s="56"/>
      <c r="HV188" s="56"/>
      <c r="HW188" s="56"/>
      <c r="HX188" s="56"/>
      <c r="HY188" s="56"/>
    </row>
    <row r="189" spans="1:233" ht="1.5" customHeight="1">
      <c r="A189" s="56"/>
      <c r="B189" s="56"/>
      <c r="C189" s="56"/>
      <c r="D189" s="56"/>
      <c r="E189" s="56"/>
      <c r="F189" s="56"/>
      <c r="G189" s="56"/>
      <c r="H189" s="56"/>
      <c r="I189" s="56"/>
      <c r="J189" s="56"/>
      <c r="K189" s="56"/>
      <c r="L189" s="56"/>
      <c r="M189" s="56"/>
      <c r="N189" s="56"/>
      <c r="O189" s="56"/>
      <c r="P189" s="56"/>
      <c r="Q189" s="56"/>
      <c r="R189" s="56"/>
      <c r="S189" s="56"/>
      <c r="T189" s="56"/>
      <c r="U189" s="56"/>
      <c r="V189" s="56"/>
      <c r="W189" s="56"/>
      <c r="X189" s="56"/>
      <c r="Y189" s="56"/>
      <c r="Z189" s="56"/>
      <c r="AA189" s="56"/>
      <c r="AB189" s="56"/>
      <c r="AC189" s="56"/>
      <c r="AD189" s="56"/>
      <c r="AE189" s="56"/>
      <c r="AF189" s="56">
        <f t="shared" si="510"/>
        <v>12000</v>
      </c>
      <c r="AG189" s="56">
        <f t="shared" si="510"/>
        <v>12000</v>
      </c>
      <c r="AH189" s="56">
        <f t="shared" si="511"/>
        <v>12000</v>
      </c>
      <c r="AI189" s="56">
        <f t="shared" si="506"/>
        <v>12000</v>
      </c>
      <c r="AJ189" s="56">
        <f t="shared" si="525"/>
        <v>12000</v>
      </c>
      <c r="AK189" s="56">
        <f t="shared" si="525"/>
        <v>12000</v>
      </c>
      <c r="AL189" s="56">
        <f t="shared" si="519"/>
        <v>12000</v>
      </c>
      <c r="AM189" s="56">
        <f t="shared" si="519"/>
        <v>12000</v>
      </c>
      <c r="AN189" s="56">
        <f t="shared" si="546"/>
        <v>12000</v>
      </c>
      <c r="AO189" s="56">
        <f t="shared" si="546"/>
        <v>12000</v>
      </c>
      <c r="AP189" s="56">
        <f t="shared" si="546"/>
        <v>12000</v>
      </c>
      <c r="AQ189" s="56">
        <f t="shared" si="546"/>
        <v>12000</v>
      </c>
      <c r="AR189" s="56">
        <f t="shared" si="546"/>
        <v>12000</v>
      </c>
      <c r="AS189" s="56">
        <f>GJ</f>
        <v>12000</v>
      </c>
      <c r="AT189" s="56"/>
      <c r="AU189" s="56"/>
      <c r="AV189" s="56"/>
      <c r="AW189" s="56">
        <f t="shared" ref="AW189:AX189" si="573">GJ</f>
        <v>12000</v>
      </c>
      <c r="AX189" s="56">
        <f t="shared" si="573"/>
        <v>12000</v>
      </c>
      <c r="AY189" s="56">
        <f t="shared" si="560"/>
        <v>12000</v>
      </c>
      <c r="AZ189" s="56">
        <f t="shared" si="551"/>
        <v>12000</v>
      </c>
      <c r="BA189" s="56">
        <f t="shared" si="439"/>
        <v>12000</v>
      </c>
      <c r="BB189" s="56">
        <f t="shared" si="450"/>
        <v>12000</v>
      </c>
      <c r="BC189" s="56">
        <f t="shared" si="465"/>
        <v>12000</v>
      </c>
      <c r="BD189" s="56">
        <f t="shared" si="469"/>
        <v>12000</v>
      </c>
      <c r="BE189" s="56"/>
      <c r="BF189" s="56">
        <f t="shared" ref="BE189:BH195" si="574">MH</f>
        <v>21000</v>
      </c>
      <c r="BG189" s="56">
        <f t="shared" si="574"/>
        <v>21000</v>
      </c>
      <c r="BH189" s="56">
        <f t="shared" si="574"/>
        <v>21000</v>
      </c>
      <c r="BI189" s="56">
        <f t="shared" si="554"/>
        <v>21000</v>
      </c>
      <c r="BJ189" s="56">
        <f>MH</f>
        <v>21000</v>
      </c>
      <c r="BK189" s="56">
        <f t="shared" ref="BI189:BQ198" si="575">MH</f>
        <v>21000</v>
      </c>
      <c r="BL189" s="56">
        <f t="shared" si="575"/>
        <v>21000</v>
      </c>
      <c r="BM189" s="56">
        <f t="shared" si="575"/>
        <v>21000</v>
      </c>
      <c r="BN189" s="56">
        <f t="shared" si="575"/>
        <v>21000</v>
      </c>
      <c r="BO189" s="56">
        <f t="shared" si="575"/>
        <v>21000</v>
      </c>
      <c r="BP189" s="56">
        <f t="shared" si="575"/>
        <v>21000</v>
      </c>
      <c r="BQ189" s="56">
        <f t="shared" si="575"/>
        <v>21000</v>
      </c>
      <c r="BR189" s="56">
        <f>MP</f>
        <v>20000</v>
      </c>
      <c r="BS189" s="56">
        <f t="shared" si="455"/>
        <v>20000</v>
      </c>
      <c r="BT189" s="56">
        <f t="shared" si="459"/>
        <v>20000</v>
      </c>
      <c r="BU189" s="56">
        <f t="shared" si="451"/>
        <v>20000</v>
      </c>
      <c r="BV189" s="56">
        <f t="shared" si="555"/>
        <v>20000</v>
      </c>
      <c r="BW189" s="56">
        <f t="shared" si="555"/>
        <v>20000</v>
      </c>
      <c r="BX189" s="56">
        <f t="shared" si="555"/>
        <v>20000</v>
      </c>
      <c r="BY189" s="56">
        <f t="shared" si="555"/>
        <v>20000</v>
      </c>
      <c r="BZ189" s="56">
        <f t="shared" ref="BZ189:CD198" si="576">MH</f>
        <v>21000</v>
      </c>
      <c r="CA189" s="56">
        <f t="shared" si="576"/>
        <v>21000</v>
      </c>
      <c r="CB189" s="56">
        <f t="shared" si="576"/>
        <v>21000</v>
      </c>
      <c r="CC189" s="56">
        <f t="shared" si="576"/>
        <v>21000</v>
      </c>
      <c r="CD189" s="56">
        <f t="shared" si="576"/>
        <v>21000</v>
      </c>
      <c r="CE189" s="56"/>
      <c r="CF189" s="56"/>
      <c r="CG189" s="56"/>
      <c r="CH189" s="56">
        <f t="shared" si="562"/>
        <v>21000</v>
      </c>
      <c r="CI189" s="56">
        <f t="shared" si="562"/>
        <v>21000</v>
      </c>
      <c r="CJ189" s="56">
        <f t="shared" si="562"/>
        <v>21000</v>
      </c>
      <c r="CK189" s="56">
        <f t="shared" si="562"/>
        <v>21000</v>
      </c>
      <c r="CL189" s="56">
        <f t="shared" si="562"/>
        <v>21000</v>
      </c>
      <c r="CM189" s="56">
        <f t="shared" si="562"/>
        <v>21000</v>
      </c>
      <c r="CN189" s="56">
        <f t="shared" si="562"/>
        <v>21000</v>
      </c>
      <c r="CO189" s="56">
        <f t="shared" si="562"/>
        <v>21000</v>
      </c>
      <c r="CP189" s="56">
        <f t="shared" ref="CO189:CS198" si="577">MH</f>
        <v>21000</v>
      </c>
      <c r="CQ189" s="56">
        <f t="shared" si="577"/>
        <v>21000</v>
      </c>
      <c r="CR189" s="56">
        <f t="shared" si="577"/>
        <v>21000</v>
      </c>
      <c r="CS189" s="56">
        <f t="shared" si="577"/>
        <v>21000</v>
      </c>
      <c r="CT189" s="56">
        <f t="shared" ref="CT189:CT208" si="578">MH</f>
        <v>21000</v>
      </c>
      <c r="CU189" s="56">
        <f t="shared" ref="CU189:CU209" si="579">MH</f>
        <v>21000</v>
      </c>
      <c r="CV189" s="56">
        <f t="shared" si="570"/>
        <v>21000</v>
      </c>
      <c r="CW189" s="56">
        <f t="shared" si="564"/>
        <v>21000</v>
      </c>
      <c r="CX189" s="56">
        <f t="shared" si="571"/>
        <v>21000</v>
      </c>
      <c r="CY189" s="56">
        <f t="shared" si="571"/>
        <v>21000</v>
      </c>
      <c r="CZ189" s="56">
        <f t="shared" si="572"/>
        <v>7000</v>
      </c>
      <c r="DA189" s="56">
        <f t="shared" si="553"/>
        <v>7000</v>
      </c>
      <c r="DB189" s="56">
        <f t="shared" si="553"/>
        <v>7000</v>
      </c>
      <c r="DC189" s="56">
        <f t="shared" si="537"/>
        <v>7000</v>
      </c>
      <c r="DD189" s="56">
        <f t="shared" si="531"/>
        <v>7000</v>
      </c>
      <c r="DE189" s="56">
        <f t="shared" si="526"/>
        <v>7000</v>
      </c>
      <c r="DF189" s="56">
        <f t="shared" si="521"/>
        <v>7000</v>
      </c>
      <c r="DG189" s="56">
        <f t="shared" si="521"/>
        <v>7000</v>
      </c>
      <c r="DH189" s="56">
        <f t="shared" si="509"/>
        <v>7000</v>
      </c>
      <c r="DI189" s="56">
        <f t="shared" si="500"/>
        <v>7000</v>
      </c>
      <c r="DJ189" s="56">
        <f t="shared" si="502"/>
        <v>7000</v>
      </c>
      <c r="DK189" s="56">
        <f t="shared" ref="DK189:DL204" si="580">CT</f>
        <v>7000</v>
      </c>
      <c r="DL189" s="56">
        <f t="shared" si="580"/>
        <v>7000</v>
      </c>
      <c r="DM189" s="56">
        <f t="shared" si="532"/>
        <v>7000</v>
      </c>
      <c r="DN189" s="56">
        <f t="shared" ref="DN189:DQ191" si="581">CT</f>
        <v>7000</v>
      </c>
      <c r="DO189" s="56">
        <f t="shared" si="581"/>
        <v>7000</v>
      </c>
      <c r="DP189" s="56">
        <f t="shared" si="581"/>
        <v>7000</v>
      </c>
      <c r="DQ189" s="56">
        <f t="shared" si="581"/>
        <v>7000</v>
      </c>
      <c r="DR189" s="56">
        <f t="shared" ref="DR189" si="582">OD</f>
        <v>26000</v>
      </c>
      <c r="DS189" s="56">
        <f t="shared" si="539"/>
        <v>26000</v>
      </c>
      <c r="DT189" s="56">
        <f t="shared" si="558"/>
        <v>26000</v>
      </c>
      <c r="DU189" s="56">
        <f t="shared" si="539"/>
        <v>26000</v>
      </c>
      <c r="DV189" s="56">
        <f t="shared" si="540"/>
        <v>26000</v>
      </c>
      <c r="DW189" s="56">
        <f t="shared" si="534"/>
        <v>26000</v>
      </c>
      <c r="DX189" s="56">
        <f t="shared" si="534"/>
        <v>26000</v>
      </c>
      <c r="DY189" s="56">
        <f t="shared" si="534"/>
        <v>26000</v>
      </c>
      <c r="DZ189" s="56">
        <f t="shared" si="534"/>
        <v>26000</v>
      </c>
      <c r="EA189" s="56">
        <f t="shared" si="522"/>
        <v>26000</v>
      </c>
      <c r="EB189" s="56">
        <f t="shared" si="522"/>
        <v>26000</v>
      </c>
      <c r="EC189" s="56">
        <f t="shared" si="522"/>
        <v>26000</v>
      </c>
      <c r="ED189" s="56">
        <f t="shared" si="522"/>
        <v>26000</v>
      </c>
      <c r="EE189" s="56">
        <f t="shared" si="541"/>
        <v>26000</v>
      </c>
      <c r="EF189" s="56">
        <f t="shared" si="541"/>
        <v>26000</v>
      </c>
      <c r="EG189" s="56">
        <f t="shared" si="541"/>
        <v>26000</v>
      </c>
      <c r="EH189" s="56">
        <f t="shared" si="541"/>
        <v>26000</v>
      </c>
      <c r="EI189" s="56">
        <f t="shared" si="541"/>
        <v>26000</v>
      </c>
      <c r="EJ189" s="56">
        <f t="shared" si="543"/>
        <v>26000</v>
      </c>
      <c r="EK189" s="56">
        <f t="shared" si="515"/>
        <v>26000</v>
      </c>
      <c r="EL189" s="56">
        <f t="shared" si="515"/>
        <v>26000</v>
      </c>
      <c r="EM189" s="56">
        <f t="shared" si="529"/>
        <v>26000</v>
      </c>
      <c r="EN189" s="56">
        <f t="shared" si="529"/>
        <v>26000</v>
      </c>
      <c r="EO189" s="56">
        <f t="shared" si="529"/>
        <v>26000</v>
      </c>
      <c r="EP189" s="56">
        <f t="shared" si="536"/>
        <v>26000</v>
      </c>
      <c r="EQ189" s="56"/>
      <c r="ER189" s="56"/>
      <c r="ES189" s="56"/>
      <c r="ET189" s="56"/>
      <c r="EU189" s="56"/>
      <c r="EV189" s="56"/>
      <c r="EW189" s="56"/>
      <c r="EX189" s="56"/>
      <c r="EY189" s="56"/>
      <c r="EZ189" s="56"/>
      <c r="FA189" s="56"/>
      <c r="FB189" s="56"/>
      <c r="FC189" s="56"/>
      <c r="FD189" s="56"/>
      <c r="FE189" s="56"/>
      <c r="FF189" s="56"/>
      <c r="FG189" s="56"/>
      <c r="FH189" s="56"/>
      <c r="FI189" s="56"/>
      <c r="FJ189" s="56"/>
      <c r="FK189" s="56"/>
      <c r="FL189" s="56"/>
      <c r="FM189" s="56"/>
      <c r="FN189" s="56"/>
      <c r="FO189" s="56"/>
      <c r="FP189" s="56"/>
      <c r="FQ189" s="56"/>
      <c r="FR189" s="56"/>
      <c r="FS189" s="56"/>
      <c r="FT189" s="56"/>
      <c r="FU189" s="56"/>
      <c r="FV189" s="56"/>
      <c r="FW189" s="56"/>
      <c r="FX189" s="56"/>
      <c r="FY189" s="56"/>
      <c r="FZ189" s="56"/>
      <c r="GA189" s="56"/>
      <c r="GB189" s="56"/>
      <c r="GC189" s="56"/>
      <c r="GD189" s="56"/>
      <c r="GE189" s="56"/>
      <c r="GF189" s="56"/>
      <c r="GG189" s="56"/>
      <c r="GH189" s="56"/>
      <c r="GI189" s="56"/>
      <c r="GJ189" s="56"/>
      <c r="GK189" s="56"/>
      <c r="GL189" s="56"/>
      <c r="GM189" s="56"/>
      <c r="GN189" s="56"/>
      <c r="GO189" s="56"/>
      <c r="GP189" s="56"/>
      <c r="GQ189" s="56"/>
      <c r="GR189" s="56"/>
      <c r="GS189" s="56"/>
      <c r="GT189" s="56"/>
      <c r="GU189" s="56"/>
      <c r="GV189" s="56"/>
      <c r="GW189" s="56"/>
      <c r="GX189" s="56"/>
      <c r="GY189" s="56"/>
      <c r="GZ189" s="56"/>
      <c r="HA189" s="56"/>
      <c r="HB189" s="56"/>
      <c r="HC189" s="56"/>
      <c r="HD189" s="56"/>
      <c r="HE189" s="56"/>
      <c r="HF189" s="56"/>
      <c r="HG189" s="56"/>
      <c r="HH189" s="56"/>
      <c r="HI189" s="56"/>
      <c r="HJ189" s="56"/>
      <c r="HK189" s="56"/>
      <c r="HL189" s="56"/>
      <c r="HM189" s="56"/>
      <c r="HN189" s="56"/>
      <c r="HO189" s="56"/>
      <c r="HP189" s="56"/>
      <c r="HQ189" s="56"/>
      <c r="HR189" s="56"/>
      <c r="HS189" s="56"/>
      <c r="HT189" s="56"/>
      <c r="HU189" s="56"/>
      <c r="HV189" s="56"/>
      <c r="HW189" s="56"/>
      <c r="HX189" s="56"/>
      <c r="HY189" s="56"/>
    </row>
    <row r="190" spans="1:233" ht="1.5" customHeight="1">
      <c r="A190" s="56"/>
      <c r="B190" s="56"/>
      <c r="C190" s="56"/>
      <c r="D190" s="56"/>
      <c r="E190" s="56"/>
      <c r="F190" s="56"/>
      <c r="G190" s="56"/>
      <c r="H190" s="56"/>
      <c r="I190" s="56"/>
      <c r="J190" s="56"/>
      <c r="K190" s="56"/>
      <c r="L190" s="56"/>
      <c r="M190" s="56"/>
      <c r="N190" s="56"/>
      <c r="O190" s="56"/>
      <c r="P190" s="56"/>
      <c r="Q190" s="56"/>
      <c r="R190" s="56"/>
      <c r="S190" s="56"/>
      <c r="T190" s="56"/>
      <c r="U190" s="56"/>
      <c r="V190" s="56"/>
      <c r="W190" s="56"/>
      <c r="X190" s="56"/>
      <c r="Y190" s="56"/>
      <c r="Z190" s="56"/>
      <c r="AA190" s="56"/>
      <c r="AB190" s="56"/>
      <c r="AC190" s="56"/>
      <c r="AD190" s="56"/>
      <c r="AE190" s="56"/>
      <c r="AF190" s="56"/>
      <c r="AG190" s="56">
        <f>GJ</f>
        <v>12000</v>
      </c>
      <c r="AH190" s="56">
        <f t="shared" si="511"/>
        <v>12000</v>
      </c>
      <c r="AI190" s="56">
        <f t="shared" si="506"/>
        <v>12000</v>
      </c>
      <c r="AJ190" s="56">
        <f t="shared" si="525"/>
        <v>12000</v>
      </c>
      <c r="AK190" s="56">
        <f t="shared" si="525"/>
        <v>12000</v>
      </c>
      <c r="AL190" s="56">
        <f t="shared" si="519"/>
        <v>12000</v>
      </c>
      <c r="AM190" s="56">
        <f t="shared" si="519"/>
        <v>12000</v>
      </c>
      <c r="AN190" s="56">
        <f t="shared" si="546"/>
        <v>12000</v>
      </c>
      <c r="AO190" s="56">
        <f t="shared" si="546"/>
        <v>12000</v>
      </c>
      <c r="AP190" s="56">
        <f t="shared" si="546"/>
        <v>12000</v>
      </c>
      <c r="AQ190" s="56">
        <f t="shared" si="546"/>
        <v>12000</v>
      </c>
      <c r="AR190" s="56">
        <f t="shared" si="546"/>
        <v>12000</v>
      </c>
      <c r="AS190" s="56"/>
      <c r="AT190" s="56"/>
      <c r="AU190" s="56"/>
      <c r="AV190" s="56"/>
      <c r="AW190" s="56"/>
      <c r="AX190" s="56">
        <f t="shared" si="559"/>
        <v>12000</v>
      </c>
      <c r="AY190" s="56">
        <f t="shared" si="560"/>
        <v>12000</v>
      </c>
      <c r="AZ190" s="56">
        <f t="shared" si="551"/>
        <v>12000</v>
      </c>
      <c r="BA190" s="56">
        <f t="shared" si="439"/>
        <v>12000</v>
      </c>
      <c r="BB190" s="56">
        <f t="shared" si="450"/>
        <v>12000</v>
      </c>
      <c r="BC190" s="56">
        <f t="shared" si="465"/>
        <v>12000</v>
      </c>
      <c r="BD190" s="56">
        <f t="shared" si="469"/>
        <v>12000</v>
      </c>
      <c r="BE190" s="56">
        <f t="shared" si="574"/>
        <v>21000</v>
      </c>
      <c r="BF190" s="56">
        <f t="shared" si="574"/>
        <v>21000</v>
      </c>
      <c r="BG190" s="56">
        <f t="shared" si="574"/>
        <v>21000</v>
      </c>
      <c r="BH190" s="56">
        <f t="shared" si="574"/>
        <v>21000</v>
      </c>
      <c r="BI190" s="56">
        <f t="shared" si="554"/>
        <v>21000</v>
      </c>
      <c r="BJ190" s="56">
        <f t="shared" si="575"/>
        <v>21000</v>
      </c>
      <c r="BK190" s="56">
        <f t="shared" si="575"/>
        <v>21000</v>
      </c>
      <c r="BL190" s="56">
        <f t="shared" si="575"/>
        <v>21000</v>
      </c>
      <c r="BM190" s="56">
        <f t="shared" si="575"/>
        <v>21000</v>
      </c>
      <c r="BN190" s="56">
        <f t="shared" ref="BN190:BX192" si="583">MH</f>
        <v>21000</v>
      </c>
      <c r="BO190" s="56">
        <f t="shared" si="583"/>
        <v>21000</v>
      </c>
      <c r="BP190" s="56">
        <f t="shared" si="583"/>
        <v>21000</v>
      </c>
      <c r="BQ190" s="56">
        <f t="shared" si="583"/>
        <v>21000</v>
      </c>
      <c r="BR190" s="56">
        <f t="shared" si="583"/>
        <v>21000</v>
      </c>
      <c r="BS190" s="56">
        <f t="shared" si="583"/>
        <v>21000</v>
      </c>
      <c r="BT190" s="56">
        <f t="shared" si="583"/>
        <v>21000</v>
      </c>
      <c r="BU190" s="56">
        <f t="shared" si="583"/>
        <v>21000</v>
      </c>
      <c r="BV190" s="56">
        <f>MP</f>
        <v>20000</v>
      </c>
      <c r="BW190" s="56">
        <f>MP</f>
        <v>20000</v>
      </c>
      <c r="BX190" s="56">
        <f>MP</f>
        <v>20000</v>
      </c>
      <c r="BY190" s="56">
        <f t="shared" si="555"/>
        <v>20000</v>
      </c>
      <c r="BZ190" s="56">
        <f t="shared" si="576"/>
        <v>21000</v>
      </c>
      <c r="CA190" s="56">
        <f t="shared" si="576"/>
        <v>21000</v>
      </c>
      <c r="CB190" s="56">
        <f t="shared" si="576"/>
        <v>21000</v>
      </c>
      <c r="CC190" s="56">
        <f t="shared" si="576"/>
        <v>21000</v>
      </c>
      <c r="CD190" s="56">
        <f t="shared" si="576"/>
        <v>21000</v>
      </c>
      <c r="CE190" s="56">
        <f t="shared" ref="CE190:CH212" si="584">MH</f>
        <v>21000</v>
      </c>
      <c r="CF190" s="56">
        <f t="shared" si="584"/>
        <v>21000</v>
      </c>
      <c r="CG190" s="56">
        <f t="shared" si="584"/>
        <v>21000</v>
      </c>
      <c r="CH190" s="56">
        <f t="shared" si="584"/>
        <v>21000</v>
      </c>
      <c r="CI190" s="56">
        <f t="shared" ref="CI190:CL206" si="585">MH</f>
        <v>21000</v>
      </c>
      <c r="CJ190" s="56">
        <f t="shared" si="585"/>
        <v>21000</v>
      </c>
      <c r="CK190" s="56">
        <f t="shared" si="585"/>
        <v>21000</v>
      </c>
      <c r="CL190" s="56">
        <f t="shared" si="585"/>
        <v>21000</v>
      </c>
      <c r="CM190" s="56">
        <f t="shared" ref="CM190:CN206" si="586">MH</f>
        <v>21000</v>
      </c>
      <c r="CN190" s="56">
        <f t="shared" si="586"/>
        <v>21000</v>
      </c>
      <c r="CO190" s="56">
        <f t="shared" si="577"/>
        <v>21000</v>
      </c>
      <c r="CP190" s="56">
        <f t="shared" si="577"/>
        <v>21000</v>
      </c>
      <c r="CQ190" s="56">
        <f t="shared" si="577"/>
        <v>21000</v>
      </c>
      <c r="CR190" s="56">
        <f t="shared" si="577"/>
        <v>21000</v>
      </c>
      <c r="CS190" s="56">
        <f t="shared" si="577"/>
        <v>21000</v>
      </c>
      <c r="CT190" s="56">
        <f t="shared" si="578"/>
        <v>21000</v>
      </c>
      <c r="CU190" s="56">
        <f t="shared" si="579"/>
        <v>21000</v>
      </c>
      <c r="CV190" s="56">
        <f t="shared" si="570"/>
        <v>21000</v>
      </c>
      <c r="CW190" s="56">
        <f t="shared" si="564"/>
        <v>21000</v>
      </c>
      <c r="CX190" s="56">
        <f t="shared" si="571"/>
        <v>21000</v>
      </c>
      <c r="CY190" s="56">
        <f t="shared" si="571"/>
        <v>21000</v>
      </c>
      <c r="CZ190" s="56">
        <f t="shared" ref="CY190:CZ206" si="587">CT</f>
        <v>7000</v>
      </c>
      <c r="DA190" s="56">
        <f t="shared" si="553"/>
        <v>7000</v>
      </c>
      <c r="DB190" s="56">
        <f t="shared" si="553"/>
        <v>7000</v>
      </c>
      <c r="DC190" s="56">
        <f t="shared" si="537"/>
        <v>7000</v>
      </c>
      <c r="DD190" s="56">
        <f t="shared" si="531"/>
        <v>7000</v>
      </c>
      <c r="DE190" s="56">
        <f t="shared" si="526"/>
        <v>7000</v>
      </c>
      <c r="DF190" s="56">
        <f t="shared" si="521"/>
        <v>7000</v>
      </c>
      <c r="DG190" s="56">
        <f t="shared" si="521"/>
        <v>7000</v>
      </c>
      <c r="DH190" s="56">
        <f t="shared" si="509"/>
        <v>7000</v>
      </c>
      <c r="DI190" s="56">
        <f t="shared" si="500"/>
        <v>7000</v>
      </c>
      <c r="DJ190" s="56">
        <f t="shared" si="502"/>
        <v>7000</v>
      </c>
      <c r="DK190" s="56">
        <f t="shared" si="580"/>
        <v>7000</v>
      </c>
      <c r="DL190" s="56">
        <f t="shared" si="580"/>
        <v>7000</v>
      </c>
      <c r="DM190" s="56">
        <f>CT</f>
        <v>7000</v>
      </c>
      <c r="DN190" s="56">
        <f t="shared" si="581"/>
        <v>7000</v>
      </c>
      <c r="DO190" s="56">
        <f t="shared" si="581"/>
        <v>7000</v>
      </c>
      <c r="DP190" s="56">
        <f t="shared" si="581"/>
        <v>7000</v>
      </c>
      <c r="DQ190" s="56">
        <f t="shared" si="581"/>
        <v>7000</v>
      </c>
      <c r="DR190" s="56">
        <f t="shared" si="539"/>
        <v>26000</v>
      </c>
      <c r="DS190" s="56">
        <f t="shared" si="539"/>
        <v>26000</v>
      </c>
      <c r="DT190" s="56">
        <f t="shared" si="558"/>
        <v>26000</v>
      </c>
      <c r="DU190" s="56">
        <f t="shared" si="539"/>
        <v>26000</v>
      </c>
      <c r="DV190" s="56">
        <f t="shared" si="540"/>
        <v>26000</v>
      </c>
      <c r="DW190" s="56">
        <f t="shared" si="534"/>
        <v>26000</v>
      </c>
      <c r="DX190" s="56">
        <f t="shared" si="534"/>
        <v>26000</v>
      </c>
      <c r="DY190" s="56">
        <f t="shared" si="534"/>
        <v>26000</v>
      </c>
      <c r="DZ190" s="56">
        <f t="shared" si="534"/>
        <v>26000</v>
      </c>
      <c r="EA190" s="56">
        <f t="shared" si="522"/>
        <v>26000</v>
      </c>
      <c r="EB190" s="56">
        <f t="shared" si="522"/>
        <v>26000</v>
      </c>
      <c r="EC190" s="56">
        <f t="shared" si="522"/>
        <v>26000</v>
      </c>
      <c r="ED190" s="56">
        <f t="shared" si="522"/>
        <v>26000</v>
      </c>
      <c r="EE190" s="56">
        <f t="shared" ref="EE190:EI205" si="588">OD</f>
        <v>26000</v>
      </c>
      <c r="EF190" s="56">
        <f t="shared" si="588"/>
        <v>26000</v>
      </c>
      <c r="EG190" s="56">
        <f t="shared" si="588"/>
        <v>26000</v>
      </c>
      <c r="EH190" s="56">
        <f t="shared" si="588"/>
        <v>26000</v>
      </c>
      <c r="EI190" s="56">
        <f t="shared" si="588"/>
        <v>26000</v>
      </c>
      <c r="EJ190" s="56">
        <f t="shared" si="543"/>
        <v>26000</v>
      </c>
      <c r="EK190" s="56">
        <f t="shared" si="515"/>
        <v>26000</v>
      </c>
      <c r="EL190" s="56">
        <f t="shared" si="515"/>
        <v>26000</v>
      </c>
      <c r="EM190" s="56">
        <f t="shared" si="529"/>
        <v>26000</v>
      </c>
      <c r="EN190" s="56">
        <f t="shared" si="529"/>
        <v>26000</v>
      </c>
      <c r="EO190" s="56">
        <f t="shared" si="529"/>
        <v>26000</v>
      </c>
      <c r="EP190" s="56">
        <f t="shared" si="536"/>
        <v>26000</v>
      </c>
      <c r="EQ190" s="56"/>
      <c r="ER190" s="56"/>
      <c r="ES190" s="56"/>
      <c r="ET190" s="56"/>
      <c r="EU190" s="56"/>
      <c r="EV190" s="56"/>
      <c r="EW190" s="56"/>
      <c r="EX190" s="56"/>
      <c r="EY190" s="56"/>
      <c r="EZ190" s="56"/>
      <c r="FA190" s="56"/>
      <c r="FB190" s="56"/>
      <c r="FC190" s="56"/>
      <c r="FD190" s="56"/>
      <c r="FE190" s="56"/>
      <c r="FF190" s="56"/>
      <c r="FG190" s="56"/>
      <c r="FH190" s="56"/>
      <c r="FI190" s="56"/>
      <c r="FJ190" s="56"/>
      <c r="FK190" s="56"/>
      <c r="FL190" s="56"/>
      <c r="FM190" s="56"/>
      <c r="FN190" s="56"/>
      <c r="FO190" s="56"/>
      <c r="FP190" s="56"/>
      <c r="FQ190" s="56"/>
      <c r="FR190" s="56"/>
      <c r="FS190" s="56"/>
      <c r="FT190" s="56"/>
      <c r="FU190" s="56"/>
      <c r="FV190" s="56"/>
      <c r="FW190" s="56"/>
      <c r="FX190" s="56"/>
      <c r="FY190" s="56"/>
      <c r="FZ190" s="56"/>
      <c r="GA190" s="56"/>
      <c r="GB190" s="56"/>
      <c r="GC190" s="56"/>
      <c r="GD190" s="56"/>
      <c r="GE190" s="56"/>
      <c r="GF190" s="56"/>
      <c r="GG190" s="56"/>
      <c r="GH190" s="56"/>
      <c r="GI190" s="56"/>
      <c r="GJ190" s="56"/>
      <c r="GK190" s="56"/>
      <c r="GL190" s="56"/>
      <c r="GM190" s="56"/>
      <c r="GN190" s="56"/>
      <c r="GO190" s="56"/>
      <c r="GP190" s="56"/>
      <c r="GQ190" s="56"/>
      <c r="GR190" s="56"/>
      <c r="GS190" s="56"/>
      <c r="GT190" s="56"/>
      <c r="GU190" s="56"/>
      <c r="GV190" s="56"/>
      <c r="GW190" s="56"/>
      <c r="GX190" s="56"/>
      <c r="GY190" s="56"/>
      <c r="GZ190" s="56"/>
      <c r="HA190" s="56"/>
      <c r="HB190" s="56"/>
      <c r="HC190" s="56"/>
      <c r="HD190" s="56"/>
      <c r="HE190" s="56"/>
      <c r="HF190" s="56"/>
      <c r="HG190" s="56"/>
      <c r="HH190" s="56"/>
      <c r="HI190" s="56"/>
      <c r="HJ190" s="56"/>
      <c r="HK190" s="56"/>
      <c r="HL190" s="56"/>
      <c r="HM190" s="56"/>
      <c r="HN190" s="56"/>
      <c r="HO190" s="56"/>
      <c r="HP190" s="56"/>
      <c r="HQ190" s="56"/>
      <c r="HR190" s="56"/>
      <c r="HS190" s="56"/>
      <c r="HT190" s="56"/>
      <c r="HU190" s="56"/>
      <c r="HV190" s="56"/>
      <c r="HW190" s="56"/>
      <c r="HX190" s="56"/>
      <c r="HY190" s="56"/>
    </row>
    <row r="191" spans="1:233" ht="1.5" customHeight="1">
      <c r="A191" s="56"/>
      <c r="B191" s="56"/>
      <c r="C191" s="56"/>
      <c r="D191" s="56"/>
      <c r="E191" s="56"/>
      <c r="F191" s="56"/>
      <c r="G191" s="56"/>
      <c r="H191" s="56"/>
      <c r="I191" s="56"/>
      <c r="J191" s="56"/>
      <c r="K191" s="56"/>
      <c r="L191" s="56"/>
      <c r="M191" s="56"/>
      <c r="N191" s="56"/>
      <c r="O191" s="56"/>
      <c r="P191" s="56"/>
      <c r="Q191" s="56"/>
      <c r="R191" s="56"/>
      <c r="S191" s="56"/>
      <c r="T191" s="56"/>
      <c r="U191" s="56"/>
      <c r="V191" s="56"/>
      <c r="W191" s="56"/>
      <c r="X191" s="56"/>
      <c r="Y191" s="56"/>
      <c r="Z191" s="56"/>
      <c r="AA191" s="56"/>
      <c r="AB191" s="56"/>
      <c r="AC191" s="56"/>
      <c r="AD191" s="56"/>
      <c r="AE191" s="56"/>
      <c r="AF191" s="56"/>
      <c r="AG191" s="56"/>
      <c r="AH191" s="56">
        <f t="shared" si="511"/>
        <v>12000</v>
      </c>
      <c r="AI191" s="56">
        <f t="shared" si="506"/>
        <v>12000</v>
      </c>
      <c r="AJ191" s="56">
        <f t="shared" si="525"/>
        <v>12000</v>
      </c>
      <c r="AK191" s="56">
        <f t="shared" si="525"/>
        <v>12000</v>
      </c>
      <c r="AL191" s="56">
        <f t="shared" si="519"/>
        <v>12000</v>
      </c>
      <c r="AM191" s="56">
        <f t="shared" si="519"/>
        <v>12000</v>
      </c>
      <c r="AN191" s="56">
        <f t="shared" si="546"/>
        <v>12000</v>
      </c>
      <c r="AO191" s="56">
        <f t="shared" si="546"/>
        <v>12000</v>
      </c>
      <c r="AP191" s="56">
        <f t="shared" si="546"/>
        <v>12000</v>
      </c>
      <c r="AQ191" s="56">
        <f t="shared" si="546"/>
        <v>12000</v>
      </c>
      <c r="AR191" s="56"/>
      <c r="AS191" s="56"/>
      <c r="AT191" s="56"/>
      <c r="AU191" s="56"/>
      <c r="AV191" s="56"/>
      <c r="AW191" s="56"/>
      <c r="AX191" s="56">
        <f t="shared" si="559"/>
        <v>12000</v>
      </c>
      <c r="AY191" s="56">
        <f t="shared" si="560"/>
        <v>12000</v>
      </c>
      <c r="AZ191" s="56">
        <f t="shared" si="551"/>
        <v>12000</v>
      </c>
      <c r="BA191" s="56">
        <f t="shared" si="450"/>
        <v>12000</v>
      </c>
      <c r="BB191" s="56">
        <f t="shared" si="450"/>
        <v>12000</v>
      </c>
      <c r="BC191" s="56">
        <f t="shared" si="450"/>
        <v>12000</v>
      </c>
      <c r="BD191" s="56"/>
      <c r="BE191" s="56">
        <f t="shared" si="574"/>
        <v>21000</v>
      </c>
      <c r="BF191" s="56">
        <f t="shared" si="574"/>
        <v>21000</v>
      </c>
      <c r="BG191" s="56">
        <f t="shared" si="574"/>
        <v>21000</v>
      </c>
      <c r="BH191" s="56">
        <f t="shared" si="574"/>
        <v>21000</v>
      </c>
      <c r="BI191" s="56">
        <f t="shared" si="554"/>
        <v>21000</v>
      </c>
      <c r="BJ191" s="56">
        <f t="shared" si="575"/>
        <v>21000</v>
      </c>
      <c r="BK191" s="56">
        <f t="shared" si="575"/>
        <v>21000</v>
      </c>
      <c r="BL191" s="56">
        <f t="shared" si="575"/>
        <v>21000</v>
      </c>
      <c r="BM191" s="56">
        <f t="shared" si="575"/>
        <v>21000</v>
      </c>
      <c r="BN191" s="56">
        <f t="shared" ref="BN191:BT200" si="589">MH</f>
        <v>21000</v>
      </c>
      <c r="BO191" s="56">
        <f t="shared" si="589"/>
        <v>21000</v>
      </c>
      <c r="BP191" s="56">
        <f t="shared" si="589"/>
        <v>21000</v>
      </c>
      <c r="BQ191" s="56">
        <f t="shared" si="589"/>
        <v>21000</v>
      </c>
      <c r="BR191" s="56">
        <f t="shared" si="589"/>
        <v>21000</v>
      </c>
      <c r="BS191" s="56">
        <f t="shared" si="589"/>
        <v>21000</v>
      </c>
      <c r="BT191" s="56">
        <f t="shared" si="583"/>
        <v>21000</v>
      </c>
      <c r="BU191" s="56">
        <f t="shared" si="583"/>
        <v>21000</v>
      </c>
      <c r="BV191" s="56">
        <f>MP</f>
        <v>20000</v>
      </c>
      <c r="BW191" s="56">
        <f t="shared" ref="BW191:BX191" si="590">MP</f>
        <v>20000</v>
      </c>
      <c r="BX191" s="56">
        <f t="shared" si="590"/>
        <v>20000</v>
      </c>
      <c r="BY191" s="56">
        <f t="shared" ref="BY191:BY228" si="591">MH</f>
        <v>21000</v>
      </c>
      <c r="BZ191" s="56">
        <f t="shared" si="576"/>
        <v>21000</v>
      </c>
      <c r="CA191" s="56">
        <f t="shared" si="576"/>
        <v>21000</v>
      </c>
      <c r="CB191" s="56">
        <f t="shared" si="576"/>
        <v>21000</v>
      </c>
      <c r="CC191" s="56">
        <f t="shared" si="576"/>
        <v>21000</v>
      </c>
      <c r="CD191" s="56">
        <f t="shared" si="576"/>
        <v>21000</v>
      </c>
      <c r="CE191" s="56">
        <f t="shared" si="584"/>
        <v>21000</v>
      </c>
      <c r="CF191" s="56">
        <f t="shared" si="584"/>
        <v>21000</v>
      </c>
      <c r="CG191" s="56">
        <f t="shared" si="584"/>
        <v>21000</v>
      </c>
      <c r="CH191" s="56">
        <f t="shared" si="584"/>
        <v>21000</v>
      </c>
      <c r="CI191" s="56">
        <f t="shared" si="585"/>
        <v>21000</v>
      </c>
      <c r="CJ191" s="56">
        <f t="shared" si="585"/>
        <v>21000</v>
      </c>
      <c r="CK191" s="56">
        <f t="shared" si="585"/>
        <v>21000</v>
      </c>
      <c r="CL191" s="56">
        <f t="shared" si="585"/>
        <v>21000</v>
      </c>
      <c r="CM191" s="56">
        <f t="shared" si="586"/>
        <v>21000</v>
      </c>
      <c r="CN191" s="56">
        <f t="shared" si="586"/>
        <v>21000</v>
      </c>
      <c r="CO191" s="56">
        <f t="shared" si="577"/>
        <v>21000</v>
      </c>
      <c r="CP191" s="56">
        <f t="shared" si="577"/>
        <v>21000</v>
      </c>
      <c r="CQ191" s="56">
        <f t="shared" si="577"/>
        <v>21000</v>
      </c>
      <c r="CR191" s="56">
        <f t="shared" si="577"/>
        <v>21000</v>
      </c>
      <c r="CS191" s="56">
        <f t="shared" si="577"/>
        <v>21000</v>
      </c>
      <c r="CT191" s="56">
        <f t="shared" si="578"/>
        <v>21000</v>
      </c>
      <c r="CU191" s="56">
        <f t="shared" si="579"/>
        <v>21000</v>
      </c>
      <c r="CV191" s="56">
        <f t="shared" si="570"/>
        <v>21000</v>
      </c>
      <c r="CW191" s="56">
        <f t="shared" si="564"/>
        <v>21000</v>
      </c>
      <c r="CX191" s="56">
        <f t="shared" si="571"/>
        <v>21000</v>
      </c>
      <c r="CY191" s="56">
        <f>CT</f>
        <v>7000</v>
      </c>
      <c r="CZ191" s="56">
        <f t="shared" si="587"/>
        <v>7000</v>
      </c>
      <c r="DA191" s="56">
        <f t="shared" si="553"/>
        <v>7000</v>
      </c>
      <c r="DB191" s="56">
        <f t="shared" si="553"/>
        <v>7000</v>
      </c>
      <c r="DC191" s="56">
        <f t="shared" si="537"/>
        <v>7000</v>
      </c>
      <c r="DD191" s="56">
        <f t="shared" si="531"/>
        <v>7000</v>
      </c>
      <c r="DE191" s="56">
        <f t="shared" si="526"/>
        <v>7000</v>
      </c>
      <c r="DF191" s="56">
        <f t="shared" si="521"/>
        <v>7000</v>
      </c>
      <c r="DG191" s="56">
        <f t="shared" si="521"/>
        <v>7000</v>
      </c>
      <c r="DH191" s="56">
        <f t="shared" si="509"/>
        <v>7000</v>
      </c>
      <c r="DI191" s="56">
        <f t="shared" si="500"/>
        <v>7000</v>
      </c>
      <c r="DJ191" s="56">
        <f t="shared" si="502"/>
        <v>7000</v>
      </c>
      <c r="DK191" s="56">
        <f t="shared" si="580"/>
        <v>7000</v>
      </c>
      <c r="DL191" s="56">
        <f t="shared" si="580"/>
        <v>7000</v>
      </c>
      <c r="DM191" s="56">
        <f>CT</f>
        <v>7000</v>
      </c>
      <c r="DN191" s="56">
        <f t="shared" si="581"/>
        <v>7000</v>
      </c>
      <c r="DO191" s="56">
        <f t="shared" si="581"/>
        <v>7000</v>
      </c>
      <c r="DP191" s="56">
        <f t="shared" si="581"/>
        <v>7000</v>
      </c>
      <c r="DQ191" s="56">
        <f t="shared" si="581"/>
        <v>7000</v>
      </c>
      <c r="DR191" s="56">
        <f t="shared" si="539"/>
        <v>26000</v>
      </c>
      <c r="DS191" s="56">
        <f t="shared" ref="DS191:DS213" si="592">OD</f>
        <v>26000</v>
      </c>
      <c r="DT191" s="56">
        <f t="shared" si="558"/>
        <v>26000</v>
      </c>
      <c r="DU191" s="56">
        <f t="shared" si="539"/>
        <v>26000</v>
      </c>
      <c r="DV191" s="56">
        <f t="shared" si="540"/>
        <v>26000</v>
      </c>
      <c r="DW191" s="56">
        <f t="shared" si="534"/>
        <v>26000</v>
      </c>
      <c r="DX191" s="56">
        <f t="shared" si="534"/>
        <v>26000</v>
      </c>
      <c r="DY191" s="56">
        <f t="shared" si="534"/>
        <v>26000</v>
      </c>
      <c r="DZ191" s="56">
        <f t="shared" si="534"/>
        <v>26000</v>
      </c>
      <c r="EA191" s="56">
        <f t="shared" si="522"/>
        <v>26000</v>
      </c>
      <c r="EB191" s="56">
        <f t="shared" si="522"/>
        <v>26000</v>
      </c>
      <c r="EC191" s="56">
        <f t="shared" si="522"/>
        <v>26000</v>
      </c>
      <c r="ED191" s="56">
        <f t="shared" si="522"/>
        <v>26000</v>
      </c>
      <c r="EE191" s="56">
        <f t="shared" si="588"/>
        <v>26000</v>
      </c>
      <c r="EF191" s="56">
        <f t="shared" si="588"/>
        <v>26000</v>
      </c>
      <c r="EG191" s="56">
        <f t="shared" si="588"/>
        <v>26000</v>
      </c>
      <c r="EH191" s="56">
        <f t="shared" si="588"/>
        <v>26000</v>
      </c>
      <c r="EI191" s="56">
        <f t="shared" si="588"/>
        <v>26000</v>
      </c>
      <c r="EJ191" s="56">
        <f t="shared" si="543"/>
        <v>26000</v>
      </c>
      <c r="EK191" s="56">
        <f t="shared" si="515"/>
        <v>26000</v>
      </c>
      <c r="EL191" s="56">
        <f t="shared" si="515"/>
        <v>26000</v>
      </c>
      <c r="EM191" s="56">
        <f t="shared" si="529"/>
        <v>26000</v>
      </c>
      <c r="EN191" s="56">
        <f t="shared" si="529"/>
        <v>26000</v>
      </c>
      <c r="EO191" s="56">
        <f t="shared" si="529"/>
        <v>26000</v>
      </c>
      <c r="EP191" s="56">
        <f t="shared" si="536"/>
        <v>26000</v>
      </c>
      <c r="EQ191" s="56"/>
      <c r="ER191" s="56"/>
      <c r="ES191" s="56"/>
      <c r="ET191" s="56"/>
      <c r="EU191" s="56"/>
      <c r="EV191" s="56"/>
      <c r="EW191" s="56"/>
      <c r="EX191" s="56"/>
      <c r="EY191" s="56"/>
      <c r="EZ191" s="56"/>
      <c r="FA191" s="56"/>
      <c r="FB191" s="56"/>
      <c r="FC191" s="56"/>
      <c r="FD191" s="56"/>
      <c r="FE191" s="56"/>
      <c r="FF191" s="56"/>
      <c r="FG191" s="56"/>
      <c r="FH191" s="56"/>
      <c r="FI191" s="56"/>
      <c r="FJ191" s="56"/>
      <c r="FK191" s="56"/>
      <c r="FL191" s="56"/>
      <c r="FM191" s="56"/>
      <c r="FN191" s="56"/>
      <c r="FO191" s="56"/>
      <c r="FP191" s="56"/>
      <c r="FQ191" s="56"/>
      <c r="FR191" s="56"/>
      <c r="FS191" s="56"/>
      <c r="FT191" s="56"/>
      <c r="FU191" s="56"/>
      <c r="FV191" s="56"/>
      <c r="FW191" s="56"/>
      <c r="FX191" s="56"/>
      <c r="FY191" s="56"/>
      <c r="FZ191" s="56"/>
      <c r="GA191" s="56"/>
      <c r="GB191" s="56"/>
      <c r="GC191" s="56"/>
      <c r="GD191" s="56"/>
      <c r="GE191" s="56"/>
      <c r="GF191" s="56"/>
      <c r="GG191" s="56"/>
      <c r="GH191" s="56"/>
      <c r="GI191" s="56"/>
      <c r="GJ191" s="56"/>
      <c r="GK191" s="56"/>
      <c r="GL191" s="56"/>
      <c r="GM191" s="56"/>
      <c r="GN191" s="56"/>
      <c r="GO191" s="56"/>
      <c r="GP191" s="56"/>
      <c r="GQ191" s="56"/>
      <c r="GR191" s="56"/>
      <c r="GS191" s="56"/>
      <c r="GT191" s="56"/>
      <c r="GU191" s="56"/>
      <c r="GV191" s="56"/>
      <c r="GW191" s="56"/>
      <c r="GX191" s="56"/>
      <c r="GY191" s="56"/>
      <c r="GZ191" s="56"/>
      <c r="HA191" s="56"/>
      <c r="HB191" s="56"/>
      <c r="HC191" s="56"/>
      <c r="HD191" s="56"/>
      <c r="HE191" s="56"/>
      <c r="HF191" s="56"/>
      <c r="HG191" s="56"/>
      <c r="HH191" s="56"/>
      <c r="HI191" s="56"/>
      <c r="HJ191" s="56"/>
      <c r="HK191" s="56"/>
      <c r="HL191" s="56"/>
      <c r="HM191" s="56"/>
      <c r="HN191" s="56"/>
      <c r="HO191" s="56"/>
      <c r="HP191" s="56"/>
      <c r="HQ191" s="56"/>
      <c r="HR191" s="56"/>
      <c r="HS191" s="56"/>
      <c r="HT191" s="56"/>
      <c r="HU191" s="56"/>
      <c r="HV191" s="56"/>
      <c r="HW191" s="56"/>
      <c r="HX191" s="56"/>
      <c r="HY191" s="56"/>
    </row>
    <row r="192" spans="1:233" ht="1.5" customHeight="1">
      <c r="A192" s="56"/>
      <c r="B192" s="56"/>
      <c r="C192" s="56"/>
      <c r="D192" s="56"/>
      <c r="E192" s="56"/>
      <c r="F192" s="56"/>
      <c r="G192" s="56"/>
      <c r="H192" s="56"/>
      <c r="I192" s="56"/>
      <c r="J192" s="56"/>
      <c r="K192" s="56"/>
      <c r="L192" s="56"/>
      <c r="M192" s="56"/>
      <c r="N192" s="56"/>
      <c r="O192" s="56"/>
      <c r="P192" s="56"/>
      <c r="Q192" s="56"/>
      <c r="R192" s="56"/>
      <c r="S192" s="56"/>
      <c r="T192" s="56"/>
      <c r="U192" s="56"/>
      <c r="V192" s="56"/>
      <c r="W192" s="56"/>
      <c r="X192" s="56"/>
      <c r="Y192" s="56"/>
      <c r="Z192" s="56"/>
      <c r="AA192" s="56"/>
      <c r="AB192" s="56"/>
      <c r="AC192" s="56"/>
      <c r="AD192" s="56"/>
      <c r="AE192" s="56"/>
      <c r="AF192" s="56"/>
      <c r="AG192" s="56"/>
      <c r="AH192" s="56">
        <f t="shared" si="511"/>
        <v>12000</v>
      </c>
      <c r="AI192" s="56">
        <f t="shared" si="506"/>
        <v>12000</v>
      </c>
      <c r="AJ192" s="56">
        <f t="shared" si="525"/>
        <v>12000</v>
      </c>
      <c r="AK192" s="56">
        <f t="shared" si="525"/>
        <v>12000</v>
      </c>
      <c r="AL192" s="56">
        <f t="shared" si="519"/>
        <v>12000</v>
      </c>
      <c r="AM192" s="56">
        <f t="shared" si="519"/>
        <v>12000</v>
      </c>
      <c r="AN192" s="56">
        <f t="shared" si="519"/>
        <v>12000</v>
      </c>
      <c r="AO192" s="56">
        <f t="shared" si="519"/>
        <v>12000</v>
      </c>
      <c r="AP192" s="56"/>
      <c r="AQ192" s="56"/>
      <c r="AR192" s="56"/>
      <c r="AS192" s="56"/>
      <c r="AT192" s="56"/>
      <c r="AU192" s="56"/>
      <c r="AV192" s="56"/>
      <c r="AW192" s="56"/>
      <c r="AX192" s="56">
        <f t="shared" si="559"/>
        <v>12000</v>
      </c>
      <c r="AY192" s="56">
        <f t="shared" si="560"/>
        <v>12000</v>
      </c>
      <c r="AZ192" s="56">
        <f t="shared" si="551"/>
        <v>12000</v>
      </c>
      <c r="BA192" s="56">
        <f t="shared" si="439"/>
        <v>12000</v>
      </c>
      <c r="BB192" s="56">
        <f t="shared" ref="BB192:BE196" si="593">GJ</f>
        <v>12000</v>
      </c>
      <c r="BC192" s="56">
        <f t="shared" si="593"/>
        <v>12000</v>
      </c>
      <c r="BD192" s="56">
        <f t="shared" si="593"/>
        <v>12000</v>
      </c>
      <c r="BE192" s="56">
        <f t="shared" si="593"/>
        <v>12000</v>
      </c>
      <c r="BF192" s="56">
        <f t="shared" si="574"/>
        <v>21000</v>
      </c>
      <c r="BG192" s="56">
        <f t="shared" ref="BG192:BH192" si="594">MH</f>
        <v>21000</v>
      </c>
      <c r="BH192" s="56">
        <f t="shared" si="594"/>
        <v>21000</v>
      </c>
      <c r="BI192" s="56">
        <f t="shared" si="575"/>
        <v>21000</v>
      </c>
      <c r="BJ192" s="56">
        <f t="shared" si="575"/>
        <v>21000</v>
      </c>
      <c r="BK192" s="56">
        <f t="shared" si="575"/>
        <v>21000</v>
      </c>
      <c r="BL192" s="56">
        <f t="shared" si="575"/>
        <v>21000</v>
      </c>
      <c r="BM192" s="56">
        <f t="shared" si="575"/>
        <v>21000</v>
      </c>
      <c r="BN192" s="56">
        <f t="shared" si="589"/>
        <v>21000</v>
      </c>
      <c r="BO192" s="56">
        <f t="shared" si="589"/>
        <v>21000</v>
      </c>
      <c r="BP192" s="56">
        <f t="shared" si="589"/>
        <v>21000</v>
      </c>
      <c r="BQ192" s="56">
        <f t="shared" si="589"/>
        <v>21000</v>
      </c>
      <c r="BR192" s="56">
        <f t="shared" si="589"/>
        <v>21000</v>
      </c>
      <c r="BS192" s="56">
        <f t="shared" si="589"/>
        <v>21000</v>
      </c>
      <c r="BT192" s="56">
        <f t="shared" si="589"/>
        <v>21000</v>
      </c>
      <c r="BU192" s="56">
        <f t="shared" si="583"/>
        <v>21000</v>
      </c>
      <c r="BV192" s="56">
        <f t="shared" si="583"/>
        <v>21000</v>
      </c>
      <c r="BW192" s="56">
        <f t="shared" si="583"/>
        <v>21000</v>
      </c>
      <c r="BX192" s="56">
        <f t="shared" si="583"/>
        <v>21000</v>
      </c>
      <c r="BY192" s="56">
        <f t="shared" si="591"/>
        <v>21000</v>
      </c>
      <c r="BZ192" s="56">
        <f t="shared" si="576"/>
        <v>21000</v>
      </c>
      <c r="CA192" s="56">
        <f t="shared" si="576"/>
        <v>21000</v>
      </c>
      <c r="CB192" s="56">
        <f t="shared" si="576"/>
        <v>21000</v>
      </c>
      <c r="CC192" s="56">
        <f t="shared" si="576"/>
        <v>21000</v>
      </c>
      <c r="CD192" s="56">
        <f t="shared" si="576"/>
        <v>21000</v>
      </c>
      <c r="CE192" s="56">
        <f t="shared" si="584"/>
        <v>21000</v>
      </c>
      <c r="CF192" s="56">
        <f t="shared" si="584"/>
        <v>21000</v>
      </c>
      <c r="CG192" s="56">
        <f t="shared" si="584"/>
        <v>21000</v>
      </c>
      <c r="CH192" s="56">
        <f t="shared" si="584"/>
        <v>21000</v>
      </c>
      <c r="CI192" s="56">
        <f t="shared" si="585"/>
        <v>21000</v>
      </c>
      <c r="CJ192" s="56">
        <f t="shared" si="585"/>
        <v>21000</v>
      </c>
      <c r="CK192" s="56">
        <f t="shared" si="585"/>
        <v>21000</v>
      </c>
      <c r="CL192" s="56">
        <f t="shared" si="585"/>
        <v>21000</v>
      </c>
      <c r="CM192" s="56">
        <f t="shared" si="586"/>
        <v>21000</v>
      </c>
      <c r="CN192" s="56">
        <f t="shared" si="586"/>
        <v>21000</v>
      </c>
      <c r="CO192" s="56">
        <f t="shared" si="577"/>
        <v>21000</v>
      </c>
      <c r="CP192" s="56">
        <f t="shared" si="577"/>
        <v>21000</v>
      </c>
      <c r="CQ192" s="56">
        <f t="shared" si="577"/>
        <v>21000</v>
      </c>
      <c r="CR192" s="56">
        <f t="shared" si="577"/>
        <v>21000</v>
      </c>
      <c r="CS192" s="56">
        <f t="shared" si="577"/>
        <v>21000</v>
      </c>
      <c r="CT192" s="56">
        <f t="shared" si="578"/>
        <v>21000</v>
      </c>
      <c r="CU192" s="56">
        <f t="shared" si="579"/>
        <v>21000</v>
      </c>
      <c r="CV192" s="56">
        <f t="shared" si="570"/>
        <v>21000</v>
      </c>
      <c r="CW192" s="56">
        <f t="shared" si="564"/>
        <v>21000</v>
      </c>
      <c r="CX192" s="56">
        <f t="shared" si="571"/>
        <v>21000</v>
      </c>
      <c r="CY192" s="56">
        <f>CT</f>
        <v>7000</v>
      </c>
      <c r="CZ192" s="56">
        <f t="shared" si="587"/>
        <v>7000</v>
      </c>
      <c r="DA192" s="56">
        <f t="shared" si="553"/>
        <v>7000</v>
      </c>
      <c r="DB192" s="56">
        <f t="shared" si="553"/>
        <v>7000</v>
      </c>
      <c r="DC192" s="56">
        <f t="shared" si="537"/>
        <v>7000</v>
      </c>
      <c r="DD192" s="56">
        <f t="shared" si="531"/>
        <v>7000</v>
      </c>
      <c r="DE192" s="56">
        <f t="shared" si="526"/>
        <v>7000</v>
      </c>
      <c r="DF192" s="56">
        <f t="shared" si="521"/>
        <v>7000</v>
      </c>
      <c r="DG192" s="56">
        <f t="shared" si="521"/>
        <v>7000</v>
      </c>
      <c r="DH192" s="56">
        <f t="shared" si="509"/>
        <v>7000</v>
      </c>
      <c r="DI192" s="56">
        <f t="shared" si="500"/>
        <v>7000</v>
      </c>
      <c r="DJ192" s="56">
        <f t="shared" si="502"/>
        <v>7000</v>
      </c>
      <c r="DK192" s="56">
        <f t="shared" si="580"/>
        <v>7000</v>
      </c>
      <c r="DL192" s="56">
        <f t="shared" si="580"/>
        <v>7000</v>
      </c>
      <c r="DM192" s="56">
        <f>CT</f>
        <v>7000</v>
      </c>
      <c r="DN192" s="56">
        <f t="shared" ref="DN192:DQ202" si="595">OD</f>
        <v>26000</v>
      </c>
      <c r="DO192" s="56">
        <f t="shared" si="595"/>
        <v>26000</v>
      </c>
      <c r="DP192" s="56">
        <f t="shared" si="595"/>
        <v>26000</v>
      </c>
      <c r="DQ192" s="56">
        <f t="shared" si="595"/>
        <v>26000</v>
      </c>
      <c r="DR192" s="56">
        <f t="shared" ref="DR192:DS216" si="596">OD</f>
        <v>26000</v>
      </c>
      <c r="DS192" s="56">
        <f t="shared" si="592"/>
        <v>26000</v>
      </c>
      <c r="DT192" s="56">
        <f t="shared" si="558"/>
        <v>26000</v>
      </c>
      <c r="DU192" s="56">
        <f t="shared" si="539"/>
        <v>26000</v>
      </c>
      <c r="DV192" s="56">
        <f t="shared" si="540"/>
        <v>26000</v>
      </c>
      <c r="DW192" s="56">
        <f t="shared" si="534"/>
        <v>26000</v>
      </c>
      <c r="DX192" s="56">
        <f t="shared" si="534"/>
        <v>26000</v>
      </c>
      <c r="DY192" s="56">
        <f t="shared" si="534"/>
        <v>26000</v>
      </c>
      <c r="DZ192" s="56">
        <f t="shared" si="534"/>
        <v>26000</v>
      </c>
      <c r="EA192" s="56">
        <f t="shared" si="522"/>
        <v>26000</v>
      </c>
      <c r="EB192" s="56">
        <f t="shared" si="522"/>
        <v>26000</v>
      </c>
      <c r="EC192" s="56">
        <f t="shared" si="522"/>
        <v>26000</v>
      </c>
      <c r="ED192" s="56">
        <f t="shared" si="522"/>
        <v>26000</v>
      </c>
      <c r="EE192" s="56">
        <f t="shared" si="588"/>
        <v>26000</v>
      </c>
      <c r="EF192" s="56">
        <f t="shared" si="588"/>
        <v>26000</v>
      </c>
      <c r="EG192" s="56">
        <f t="shared" si="588"/>
        <v>26000</v>
      </c>
      <c r="EH192" s="56">
        <f t="shared" si="588"/>
        <v>26000</v>
      </c>
      <c r="EI192" s="56">
        <f t="shared" si="588"/>
        <v>26000</v>
      </c>
      <c r="EJ192" s="56">
        <f t="shared" si="543"/>
        <v>26000</v>
      </c>
      <c r="EK192" s="56">
        <f t="shared" si="515"/>
        <v>26000</v>
      </c>
      <c r="EL192" s="56">
        <f t="shared" si="515"/>
        <v>26000</v>
      </c>
      <c r="EM192" s="56">
        <f t="shared" si="529"/>
        <v>26000</v>
      </c>
      <c r="EN192" s="56">
        <f t="shared" si="529"/>
        <v>26000</v>
      </c>
      <c r="EO192" s="56">
        <f t="shared" si="529"/>
        <v>26000</v>
      </c>
      <c r="EP192" s="56">
        <f t="shared" si="536"/>
        <v>26000</v>
      </c>
      <c r="EQ192" s="56">
        <f>OD</f>
        <v>26000</v>
      </c>
      <c r="ER192" s="56"/>
      <c r="ES192" s="56"/>
      <c r="ET192" s="56"/>
      <c r="EU192" s="56"/>
      <c r="EV192" s="56"/>
      <c r="EW192" s="56"/>
      <c r="EX192" s="56"/>
      <c r="EY192" s="56"/>
      <c r="EZ192" s="56"/>
      <c r="FA192" s="56"/>
      <c r="FB192" s="56"/>
      <c r="FC192" s="56"/>
      <c r="FD192" s="56"/>
      <c r="FE192" s="56"/>
      <c r="FF192" s="56"/>
      <c r="FG192" s="56"/>
      <c r="FH192" s="56"/>
      <c r="FI192" s="56"/>
      <c r="FJ192" s="56"/>
      <c r="FK192" s="56"/>
      <c r="FL192" s="56"/>
      <c r="FM192" s="56"/>
      <c r="FN192" s="56"/>
      <c r="FO192" s="56"/>
      <c r="FP192" s="56"/>
      <c r="FQ192" s="56"/>
      <c r="FR192" s="56"/>
      <c r="FS192" s="56"/>
      <c r="FT192" s="56"/>
      <c r="FU192" s="56"/>
      <c r="FV192" s="56"/>
      <c r="FW192" s="56"/>
      <c r="FX192" s="56"/>
      <c r="FY192" s="56"/>
      <c r="FZ192" s="56"/>
      <c r="GA192" s="56"/>
      <c r="GB192" s="56"/>
      <c r="GC192" s="56"/>
      <c r="GD192" s="56"/>
      <c r="GE192" s="56"/>
      <c r="GF192" s="56"/>
      <c r="GG192" s="56"/>
      <c r="GH192" s="56"/>
      <c r="GI192" s="56"/>
      <c r="GJ192" s="56"/>
      <c r="GK192" s="56"/>
      <c r="GL192" s="56"/>
      <c r="GM192" s="56"/>
      <c r="GN192" s="56"/>
      <c r="GO192" s="56"/>
      <c r="GP192" s="56"/>
      <c r="GQ192" s="56"/>
      <c r="GR192" s="56"/>
      <c r="GS192" s="56"/>
      <c r="GT192" s="56"/>
      <c r="GU192" s="56"/>
      <c r="GV192" s="56"/>
      <c r="GW192" s="56"/>
      <c r="GX192" s="56"/>
      <c r="GY192" s="56"/>
      <c r="GZ192" s="56"/>
      <c r="HA192" s="56"/>
      <c r="HB192" s="56"/>
      <c r="HC192" s="56"/>
      <c r="HD192" s="56"/>
      <c r="HE192" s="56"/>
      <c r="HF192" s="56"/>
      <c r="HG192" s="56"/>
      <c r="HH192" s="56"/>
      <c r="HI192" s="56"/>
      <c r="HJ192" s="56"/>
      <c r="HK192" s="56"/>
      <c r="HL192" s="56"/>
      <c r="HM192" s="56"/>
      <c r="HN192" s="56"/>
      <c r="HO192" s="56"/>
      <c r="HP192" s="56"/>
      <c r="HQ192" s="56"/>
      <c r="HR192" s="56"/>
      <c r="HS192" s="56"/>
      <c r="HT192" s="56"/>
      <c r="HU192" s="56"/>
      <c r="HV192" s="56"/>
      <c r="HW192" s="56"/>
      <c r="HX192" s="56"/>
      <c r="HY192" s="56"/>
    </row>
    <row r="193" spans="1:233" ht="1.5" customHeight="1">
      <c r="A193" s="56"/>
      <c r="B193" s="56"/>
      <c r="C193" s="56"/>
      <c r="D193" s="56"/>
      <c r="E193" s="56"/>
      <c r="F193" s="56"/>
      <c r="G193" s="56"/>
      <c r="H193" s="56"/>
      <c r="I193" s="56"/>
      <c r="J193" s="56"/>
      <c r="K193" s="56"/>
      <c r="L193" s="56"/>
      <c r="M193" s="56"/>
      <c r="N193" s="56"/>
      <c r="O193" s="56"/>
      <c r="P193" s="56"/>
      <c r="Q193" s="56"/>
      <c r="R193" s="56"/>
      <c r="S193" s="56"/>
      <c r="T193" s="56"/>
      <c r="U193" s="56"/>
      <c r="V193" s="56"/>
      <c r="W193" s="56"/>
      <c r="X193" s="56"/>
      <c r="Y193" s="56"/>
      <c r="Z193" s="56"/>
      <c r="AA193" s="56"/>
      <c r="AB193" s="56"/>
      <c r="AC193" s="56"/>
      <c r="AD193" s="56"/>
      <c r="AE193" s="56"/>
      <c r="AF193" s="56"/>
      <c r="AG193" s="56"/>
      <c r="AH193" s="56"/>
      <c r="AI193" s="56">
        <f t="shared" si="506"/>
        <v>12000</v>
      </c>
      <c r="AJ193" s="56">
        <f t="shared" si="525"/>
        <v>12000</v>
      </c>
      <c r="AK193" s="56">
        <f t="shared" si="525"/>
        <v>12000</v>
      </c>
      <c r="AL193" s="56">
        <f t="shared" si="519"/>
        <v>12000</v>
      </c>
      <c r="AM193" s="56">
        <f t="shared" si="519"/>
        <v>12000</v>
      </c>
      <c r="AN193" s="56"/>
      <c r="AO193" s="56"/>
      <c r="AP193" s="56"/>
      <c r="AQ193" s="56"/>
      <c r="AR193" s="56"/>
      <c r="AS193" s="56"/>
      <c r="AT193" s="56"/>
      <c r="AU193" s="56"/>
      <c r="AV193" s="56"/>
      <c r="AW193" s="56"/>
      <c r="AX193" s="56"/>
      <c r="AY193" s="56">
        <f t="shared" si="560"/>
        <v>12000</v>
      </c>
      <c r="AZ193" s="56">
        <f t="shared" si="551"/>
        <v>12000</v>
      </c>
      <c r="BA193" s="56">
        <f t="shared" si="439"/>
        <v>12000</v>
      </c>
      <c r="BB193" s="56">
        <f t="shared" si="593"/>
        <v>12000</v>
      </c>
      <c r="BC193" s="56">
        <f t="shared" si="593"/>
        <v>12000</v>
      </c>
      <c r="BD193" s="56">
        <f t="shared" si="593"/>
        <v>12000</v>
      </c>
      <c r="BE193" s="56">
        <f t="shared" si="593"/>
        <v>12000</v>
      </c>
      <c r="BF193" s="56">
        <f t="shared" si="574"/>
        <v>21000</v>
      </c>
      <c r="BG193" s="56">
        <f t="shared" ref="BG193:BH212" si="597">MH</f>
        <v>21000</v>
      </c>
      <c r="BH193" s="56">
        <f t="shared" si="597"/>
        <v>21000</v>
      </c>
      <c r="BI193" s="56">
        <f t="shared" si="575"/>
        <v>21000</v>
      </c>
      <c r="BJ193" s="56">
        <f t="shared" si="575"/>
        <v>21000</v>
      </c>
      <c r="BK193" s="56">
        <f t="shared" si="575"/>
        <v>21000</v>
      </c>
      <c r="BL193" s="56">
        <f t="shared" si="575"/>
        <v>21000</v>
      </c>
      <c r="BM193" s="56">
        <f t="shared" si="575"/>
        <v>21000</v>
      </c>
      <c r="BN193" s="56">
        <f t="shared" si="589"/>
        <v>21000</v>
      </c>
      <c r="BO193" s="56">
        <f t="shared" si="589"/>
        <v>21000</v>
      </c>
      <c r="BP193" s="56">
        <f t="shared" si="589"/>
        <v>21000</v>
      </c>
      <c r="BQ193" s="56">
        <f t="shared" si="589"/>
        <v>21000</v>
      </c>
      <c r="BR193" s="56">
        <f t="shared" si="589"/>
        <v>21000</v>
      </c>
      <c r="BS193" s="56">
        <f t="shared" si="589"/>
        <v>21000</v>
      </c>
      <c r="BT193" s="56">
        <f t="shared" si="589"/>
        <v>21000</v>
      </c>
      <c r="BU193" s="56">
        <f t="shared" ref="BU193:BU233" si="598">MH</f>
        <v>21000</v>
      </c>
      <c r="BV193" s="56">
        <f t="shared" ref="BV193:BW212" si="599">MH</f>
        <v>21000</v>
      </c>
      <c r="BW193" s="56">
        <f t="shared" si="599"/>
        <v>21000</v>
      </c>
      <c r="BX193" s="56">
        <f t="shared" ref="BX193:BX229" si="600">MH</f>
        <v>21000</v>
      </c>
      <c r="BY193" s="56">
        <f t="shared" si="591"/>
        <v>21000</v>
      </c>
      <c r="BZ193" s="56">
        <f t="shared" si="576"/>
        <v>21000</v>
      </c>
      <c r="CA193" s="56">
        <f t="shared" si="576"/>
        <v>21000</v>
      </c>
      <c r="CB193" s="56">
        <f t="shared" si="576"/>
        <v>21000</v>
      </c>
      <c r="CC193" s="56">
        <f t="shared" si="576"/>
        <v>21000</v>
      </c>
      <c r="CD193" s="56">
        <f t="shared" si="576"/>
        <v>21000</v>
      </c>
      <c r="CE193" s="56">
        <f t="shared" si="584"/>
        <v>21000</v>
      </c>
      <c r="CF193" s="56">
        <f t="shared" si="584"/>
        <v>21000</v>
      </c>
      <c r="CG193" s="56">
        <f t="shared" si="584"/>
        <v>21000</v>
      </c>
      <c r="CH193" s="56">
        <f t="shared" si="584"/>
        <v>21000</v>
      </c>
      <c r="CI193" s="56">
        <f t="shared" si="585"/>
        <v>21000</v>
      </c>
      <c r="CJ193" s="56">
        <f t="shared" si="585"/>
        <v>21000</v>
      </c>
      <c r="CK193" s="56">
        <f t="shared" si="585"/>
        <v>21000</v>
      </c>
      <c r="CL193" s="56">
        <f t="shared" si="585"/>
        <v>21000</v>
      </c>
      <c r="CM193" s="56">
        <f t="shared" si="586"/>
        <v>21000</v>
      </c>
      <c r="CN193" s="56">
        <f t="shared" si="586"/>
        <v>21000</v>
      </c>
      <c r="CO193" s="56">
        <f t="shared" si="577"/>
        <v>21000</v>
      </c>
      <c r="CP193" s="56">
        <f t="shared" si="577"/>
        <v>21000</v>
      </c>
      <c r="CQ193" s="56">
        <f t="shared" si="577"/>
        <v>21000</v>
      </c>
      <c r="CR193" s="56">
        <f t="shared" si="577"/>
        <v>21000</v>
      </c>
      <c r="CS193" s="56">
        <f t="shared" si="577"/>
        <v>21000</v>
      </c>
      <c r="CT193" s="56">
        <f t="shared" si="578"/>
        <v>21000</v>
      </c>
      <c r="CU193" s="56">
        <f t="shared" si="579"/>
        <v>21000</v>
      </c>
      <c r="CV193" s="56">
        <f t="shared" si="570"/>
        <v>21000</v>
      </c>
      <c r="CW193" s="56">
        <f t="shared" si="564"/>
        <v>21000</v>
      </c>
      <c r="CX193" s="56">
        <f t="shared" si="571"/>
        <v>21000</v>
      </c>
      <c r="CY193" s="56">
        <f>CT</f>
        <v>7000</v>
      </c>
      <c r="CZ193" s="56">
        <f t="shared" si="587"/>
        <v>7000</v>
      </c>
      <c r="DA193" s="56">
        <f t="shared" si="553"/>
        <v>7000</v>
      </c>
      <c r="DB193" s="56">
        <f t="shared" si="553"/>
        <v>7000</v>
      </c>
      <c r="DC193" s="56">
        <f t="shared" si="537"/>
        <v>7000</v>
      </c>
      <c r="DD193" s="56">
        <f t="shared" si="531"/>
        <v>7000</v>
      </c>
      <c r="DE193" s="56">
        <f t="shared" si="526"/>
        <v>7000</v>
      </c>
      <c r="DF193" s="56">
        <f t="shared" si="521"/>
        <v>7000</v>
      </c>
      <c r="DG193" s="56">
        <f t="shared" si="521"/>
        <v>7000</v>
      </c>
      <c r="DH193" s="56">
        <f t="shared" si="509"/>
        <v>7000</v>
      </c>
      <c r="DI193" s="56">
        <f t="shared" si="500"/>
        <v>7000</v>
      </c>
      <c r="DJ193" s="56">
        <f t="shared" si="502"/>
        <v>7000</v>
      </c>
      <c r="DK193" s="56">
        <f t="shared" si="580"/>
        <v>7000</v>
      </c>
      <c r="DL193" s="56">
        <f t="shared" si="580"/>
        <v>7000</v>
      </c>
      <c r="DM193" s="56">
        <f>CT</f>
        <v>7000</v>
      </c>
      <c r="DN193" s="56">
        <f t="shared" si="595"/>
        <v>26000</v>
      </c>
      <c r="DO193" s="56">
        <f t="shared" si="595"/>
        <v>26000</v>
      </c>
      <c r="DP193" s="56">
        <f t="shared" si="595"/>
        <v>26000</v>
      </c>
      <c r="DQ193" s="56">
        <f t="shared" si="595"/>
        <v>26000</v>
      </c>
      <c r="DR193" s="56">
        <f t="shared" si="596"/>
        <v>26000</v>
      </c>
      <c r="DS193" s="56">
        <f t="shared" si="592"/>
        <v>26000</v>
      </c>
      <c r="DT193" s="56">
        <f t="shared" si="558"/>
        <v>26000</v>
      </c>
      <c r="DU193" s="56">
        <f t="shared" si="539"/>
        <v>26000</v>
      </c>
      <c r="DV193" s="56">
        <f t="shared" si="540"/>
        <v>26000</v>
      </c>
      <c r="DW193" s="56">
        <f t="shared" si="534"/>
        <v>26000</v>
      </c>
      <c r="DX193" s="56">
        <f t="shared" si="534"/>
        <v>26000</v>
      </c>
      <c r="DY193" s="56">
        <f t="shared" si="534"/>
        <v>26000</v>
      </c>
      <c r="DZ193" s="56">
        <f t="shared" si="534"/>
        <v>26000</v>
      </c>
      <c r="EA193" s="56">
        <f t="shared" si="522"/>
        <v>26000</v>
      </c>
      <c r="EB193" s="56">
        <f t="shared" si="522"/>
        <v>26000</v>
      </c>
      <c r="EC193" s="56">
        <f t="shared" si="522"/>
        <v>26000</v>
      </c>
      <c r="ED193" s="56">
        <f t="shared" si="522"/>
        <v>26000</v>
      </c>
      <c r="EE193" s="56">
        <f t="shared" si="588"/>
        <v>26000</v>
      </c>
      <c r="EF193" s="56">
        <f t="shared" si="588"/>
        <v>26000</v>
      </c>
      <c r="EG193" s="56">
        <f t="shared" si="588"/>
        <v>26000</v>
      </c>
      <c r="EH193" s="56">
        <f t="shared" si="588"/>
        <v>26000</v>
      </c>
      <c r="EI193" s="56">
        <f t="shared" si="588"/>
        <v>26000</v>
      </c>
      <c r="EJ193" s="56">
        <f t="shared" si="543"/>
        <v>26000</v>
      </c>
      <c r="EK193" s="56">
        <f t="shared" si="515"/>
        <v>26000</v>
      </c>
      <c r="EL193" s="56">
        <f t="shared" si="515"/>
        <v>26000</v>
      </c>
      <c r="EM193" s="56">
        <f t="shared" si="529"/>
        <v>26000</v>
      </c>
      <c r="EN193" s="56">
        <f t="shared" si="529"/>
        <v>26000</v>
      </c>
      <c r="EO193" s="56">
        <f t="shared" si="529"/>
        <v>26000</v>
      </c>
      <c r="EP193" s="56">
        <f t="shared" si="536"/>
        <v>26000</v>
      </c>
      <c r="EQ193" s="56">
        <f>OD</f>
        <v>26000</v>
      </c>
      <c r="ER193" s="56"/>
      <c r="ES193" s="56"/>
      <c r="ET193" s="56"/>
      <c r="EU193" s="56"/>
      <c r="EV193" s="56"/>
      <c r="EW193" s="56"/>
      <c r="EX193" s="56"/>
      <c r="EY193" s="56"/>
      <c r="EZ193" s="56"/>
      <c r="FA193" s="56"/>
      <c r="FB193" s="56"/>
      <c r="FC193" s="56"/>
      <c r="FD193" s="56"/>
      <c r="FE193" s="56"/>
      <c r="FF193" s="56"/>
      <c r="FG193" s="56"/>
      <c r="FH193" s="56"/>
      <c r="FI193" s="56"/>
      <c r="FJ193" s="56"/>
      <c r="FK193" s="56"/>
      <c r="FL193" s="56"/>
      <c r="FM193" s="56"/>
      <c r="FN193" s="56"/>
      <c r="FO193" s="56"/>
      <c r="FP193" s="56"/>
      <c r="FQ193" s="56"/>
      <c r="FR193" s="56"/>
      <c r="FS193" s="56"/>
      <c r="FT193" s="56"/>
      <c r="FU193" s="56"/>
      <c r="FV193" s="56"/>
      <c r="FW193" s="56"/>
      <c r="FX193" s="56"/>
      <c r="FY193" s="56"/>
      <c r="FZ193" s="56"/>
      <c r="GA193" s="56"/>
      <c r="GB193" s="56"/>
      <c r="GC193" s="56"/>
      <c r="GD193" s="56"/>
      <c r="GE193" s="56"/>
      <c r="GF193" s="56"/>
      <c r="GG193" s="56"/>
      <c r="GH193" s="56"/>
      <c r="GI193" s="56"/>
      <c r="GJ193" s="56"/>
      <c r="GK193" s="56"/>
      <c r="GL193" s="56"/>
      <c r="GM193" s="56"/>
      <c r="GN193" s="56"/>
      <c r="GO193" s="56"/>
      <c r="GP193" s="56"/>
      <c r="GQ193" s="56"/>
      <c r="GR193" s="56"/>
      <c r="GS193" s="56"/>
      <c r="GT193" s="56"/>
      <c r="GU193" s="56"/>
      <c r="GV193" s="56"/>
      <c r="GW193" s="56"/>
      <c r="GX193" s="56"/>
      <c r="GY193" s="56"/>
      <c r="GZ193" s="56"/>
      <c r="HA193" s="56"/>
      <c r="HB193" s="56"/>
      <c r="HC193" s="56"/>
      <c r="HD193" s="56"/>
      <c r="HE193" s="56"/>
      <c r="HF193" s="56"/>
      <c r="HG193" s="56"/>
      <c r="HH193" s="56"/>
      <c r="HI193" s="56"/>
      <c r="HJ193" s="56"/>
      <c r="HK193" s="56"/>
      <c r="HL193" s="56"/>
      <c r="HM193" s="56"/>
      <c r="HN193" s="56"/>
      <c r="HO193" s="56"/>
      <c r="HP193" s="56"/>
      <c r="HQ193" s="56"/>
      <c r="HR193" s="56"/>
      <c r="HS193" s="56"/>
      <c r="HT193" s="56"/>
      <c r="HU193" s="56"/>
      <c r="HV193" s="56"/>
      <c r="HW193" s="56"/>
      <c r="HX193" s="56"/>
      <c r="HY193" s="56"/>
    </row>
    <row r="194" spans="1:233" ht="1.5" customHeight="1">
      <c r="A194" s="56"/>
      <c r="B194" s="56"/>
      <c r="C194" s="56"/>
      <c r="D194" s="56"/>
      <c r="E194" s="56"/>
      <c r="F194" s="56"/>
      <c r="G194" s="56"/>
      <c r="H194" s="56"/>
      <c r="I194" s="56"/>
      <c r="J194" s="56"/>
      <c r="K194" s="56"/>
      <c r="L194" s="56"/>
      <c r="M194" s="56"/>
      <c r="N194" s="56"/>
      <c r="O194" s="56"/>
      <c r="P194" s="56"/>
      <c r="Q194" s="56"/>
      <c r="R194" s="56"/>
      <c r="S194" s="56"/>
      <c r="T194" s="56"/>
      <c r="U194" s="56"/>
      <c r="V194" s="56"/>
      <c r="W194" s="56"/>
      <c r="X194" s="56"/>
      <c r="Y194" s="56"/>
      <c r="Z194" s="56"/>
      <c r="AA194" s="56"/>
      <c r="AB194" s="56"/>
      <c r="AC194" s="56"/>
      <c r="AD194" s="56"/>
      <c r="AE194" s="56"/>
      <c r="AF194" s="56"/>
      <c r="AG194" s="56"/>
      <c r="AH194" s="56"/>
      <c r="AI194" s="56"/>
      <c r="AJ194" s="56">
        <f t="shared" si="525"/>
        <v>12000</v>
      </c>
      <c r="AK194" s="56">
        <f t="shared" si="525"/>
        <v>12000</v>
      </c>
      <c r="AL194" s="56">
        <f>GJ</f>
        <v>12000</v>
      </c>
      <c r="AM194" s="56"/>
      <c r="AN194" s="56"/>
      <c r="AO194" s="56"/>
      <c r="AP194" s="56"/>
      <c r="AQ194" s="56"/>
      <c r="AR194" s="56"/>
      <c r="AS194" s="56"/>
      <c r="AT194" s="56"/>
      <c r="AU194" s="56"/>
      <c r="AV194" s="56"/>
      <c r="AW194" s="56"/>
      <c r="AX194" s="56"/>
      <c r="AY194" s="56">
        <f t="shared" si="560"/>
        <v>12000</v>
      </c>
      <c r="AZ194" s="56">
        <f t="shared" si="551"/>
        <v>12000</v>
      </c>
      <c r="BA194" s="56">
        <f t="shared" si="439"/>
        <v>12000</v>
      </c>
      <c r="BB194" s="56">
        <f t="shared" si="593"/>
        <v>12000</v>
      </c>
      <c r="BC194" s="56">
        <f t="shared" si="593"/>
        <v>12000</v>
      </c>
      <c r="BD194" s="56">
        <f t="shared" si="593"/>
        <v>12000</v>
      </c>
      <c r="BE194" s="56">
        <f t="shared" si="593"/>
        <v>12000</v>
      </c>
      <c r="BF194" s="56">
        <f t="shared" si="574"/>
        <v>21000</v>
      </c>
      <c r="BG194" s="56">
        <f t="shared" si="597"/>
        <v>21000</v>
      </c>
      <c r="BH194" s="56">
        <f t="shared" si="597"/>
        <v>21000</v>
      </c>
      <c r="BI194" s="56">
        <f t="shared" si="575"/>
        <v>21000</v>
      </c>
      <c r="BJ194" s="56">
        <f t="shared" si="575"/>
        <v>21000</v>
      </c>
      <c r="BK194" s="56">
        <f t="shared" si="575"/>
        <v>21000</v>
      </c>
      <c r="BL194" s="56">
        <f t="shared" si="575"/>
        <v>21000</v>
      </c>
      <c r="BM194" s="56">
        <f t="shared" si="575"/>
        <v>21000</v>
      </c>
      <c r="BN194" s="56">
        <f t="shared" si="589"/>
        <v>21000</v>
      </c>
      <c r="BO194" s="56">
        <f t="shared" si="589"/>
        <v>21000</v>
      </c>
      <c r="BP194" s="56">
        <f t="shared" si="589"/>
        <v>21000</v>
      </c>
      <c r="BQ194" s="56">
        <f t="shared" si="589"/>
        <v>21000</v>
      </c>
      <c r="BR194" s="56">
        <f t="shared" si="589"/>
        <v>21000</v>
      </c>
      <c r="BS194" s="56">
        <f t="shared" si="589"/>
        <v>21000</v>
      </c>
      <c r="BT194" s="56">
        <f t="shared" si="589"/>
        <v>21000</v>
      </c>
      <c r="BU194" s="56">
        <f t="shared" si="598"/>
        <v>21000</v>
      </c>
      <c r="BV194" s="56">
        <f t="shared" si="599"/>
        <v>21000</v>
      </c>
      <c r="BW194" s="56">
        <f t="shared" si="599"/>
        <v>21000</v>
      </c>
      <c r="BX194" s="56">
        <f t="shared" si="600"/>
        <v>21000</v>
      </c>
      <c r="BY194" s="56">
        <f t="shared" si="591"/>
        <v>21000</v>
      </c>
      <c r="BZ194" s="56">
        <f t="shared" si="576"/>
        <v>21000</v>
      </c>
      <c r="CA194" s="56">
        <f t="shared" si="576"/>
        <v>21000</v>
      </c>
      <c r="CB194" s="56">
        <f t="shared" si="576"/>
        <v>21000</v>
      </c>
      <c r="CC194" s="56">
        <f t="shared" si="576"/>
        <v>21000</v>
      </c>
      <c r="CD194" s="56">
        <f t="shared" si="576"/>
        <v>21000</v>
      </c>
      <c r="CE194" s="56">
        <f t="shared" si="584"/>
        <v>21000</v>
      </c>
      <c r="CF194" s="56">
        <f t="shared" si="584"/>
        <v>21000</v>
      </c>
      <c r="CG194" s="56">
        <f t="shared" si="584"/>
        <v>21000</v>
      </c>
      <c r="CH194" s="56">
        <f t="shared" si="584"/>
        <v>21000</v>
      </c>
      <c r="CI194" s="56">
        <f t="shared" si="585"/>
        <v>21000</v>
      </c>
      <c r="CJ194" s="56">
        <f t="shared" si="585"/>
        <v>21000</v>
      </c>
      <c r="CK194" s="56">
        <f t="shared" si="585"/>
        <v>21000</v>
      </c>
      <c r="CL194" s="56">
        <f t="shared" si="585"/>
        <v>21000</v>
      </c>
      <c r="CM194" s="56">
        <f t="shared" si="586"/>
        <v>21000</v>
      </c>
      <c r="CN194" s="56">
        <f t="shared" si="586"/>
        <v>21000</v>
      </c>
      <c r="CO194" s="56">
        <f t="shared" si="577"/>
        <v>21000</v>
      </c>
      <c r="CP194" s="56">
        <f t="shared" si="577"/>
        <v>21000</v>
      </c>
      <c r="CQ194" s="56">
        <f t="shared" si="577"/>
        <v>21000</v>
      </c>
      <c r="CR194" s="56">
        <f t="shared" si="577"/>
        <v>21000</v>
      </c>
      <c r="CS194" s="56">
        <f t="shared" si="577"/>
        <v>21000</v>
      </c>
      <c r="CT194" s="56">
        <f t="shared" si="578"/>
        <v>21000</v>
      </c>
      <c r="CU194" s="56">
        <f t="shared" si="579"/>
        <v>21000</v>
      </c>
      <c r="CV194" s="56">
        <f t="shared" si="570"/>
        <v>21000</v>
      </c>
      <c r="CW194" s="56">
        <f t="shared" si="564"/>
        <v>21000</v>
      </c>
      <c r="CX194" s="56">
        <f t="shared" si="571"/>
        <v>21000</v>
      </c>
      <c r="CY194" s="56">
        <f t="shared" si="587"/>
        <v>7000</v>
      </c>
      <c r="CZ194" s="56">
        <f t="shared" si="587"/>
        <v>7000</v>
      </c>
      <c r="DA194" s="56">
        <f t="shared" si="553"/>
        <v>7000</v>
      </c>
      <c r="DB194" s="56">
        <f t="shared" si="553"/>
        <v>7000</v>
      </c>
      <c r="DC194" s="56">
        <f t="shared" si="537"/>
        <v>7000</v>
      </c>
      <c r="DD194" s="56">
        <f t="shared" si="531"/>
        <v>7000</v>
      </c>
      <c r="DE194" s="56">
        <f t="shared" si="526"/>
        <v>7000</v>
      </c>
      <c r="DF194" s="56">
        <f t="shared" si="521"/>
        <v>7000</v>
      </c>
      <c r="DG194" s="56">
        <f t="shared" si="521"/>
        <v>7000</v>
      </c>
      <c r="DH194" s="56">
        <f t="shared" si="509"/>
        <v>7000</v>
      </c>
      <c r="DI194" s="56">
        <f t="shared" si="500"/>
        <v>7000</v>
      </c>
      <c r="DJ194" s="56">
        <f t="shared" si="502"/>
        <v>7000</v>
      </c>
      <c r="DK194" s="56">
        <f t="shared" si="580"/>
        <v>7000</v>
      </c>
      <c r="DL194" s="56">
        <f t="shared" si="580"/>
        <v>7000</v>
      </c>
      <c r="DM194" s="56">
        <f>CT</f>
        <v>7000</v>
      </c>
      <c r="DN194" s="56">
        <f t="shared" si="595"/>
        <v>26000</v>
      </c>
      <c r="DO194" s="56">
        <f t="shared" si="595"/>
        <v>26000</v>
      </c>
      <c r="DP194" s="56">
        <f t="shared" si="595"/>
        <v>26000</v>
      </c>
      <c r="DQ194" s="56">
        <f t="shared" si="595"/>
        <v>26000</v>
      </c>
      <c r="DR194" s="56">
        <f t="shared" si="596"/>
        <v>26000</v>
      </c>
      <c r="DS194" s="56">
        <f t="shared" si="592"/>
        <v>26000</v>
      </c>
      <c r="DT194" s="56">
        <f t="shared" si="558"/>
        <v>26000</v>
      </c>
      <c r="DU194" s="56">
        <f t="shared" si="539"/>
        <v>26000</v>
      </c>
      <c r="DV194" s="56">
        <f t="shared" si="540"/>
        <v>26000</v>
      </c>
      <c r="DW194" s="56">
        <f t="shared" si="534"/>
        <v>26000</v>
      </c>
      <c r="DX194" s="56">
        <f t="shared" si="534"/>
        <v>26000</v>
      </c>
      <c r="DY194" s="56">
        <f t="shared" si="534"/>
        <v>26000</v>
      </c>
      <c r="DZ194" s="56">
        <f t="shared" si="534"/>
        <v>26000</v>
      </c>
      <c r="EA194" s="56">
        <f t="shared" si="522"/>
        <v>26000</v>
      </c>
      <c r="EB194" s="56">
        <f t="shared" si="522"/>
        <v>26000</v>
      </c>
      <c r="EC194" s="56">
        <f t="shared" si="522"/>
        <v>26000</v>
      </c>
      <c r="ED194" s="56">
        <f t="shared" si="522"/>
        <v>26000</v>
      </c>
      <c r="EE194" s="56">
        <f t="shared" si="588"/>
        <v>26000</v>
      </c>
      <c r="EF194" s="56">
        <f t="shared" si="588"/>
        <v>26000</v>
      </c>
      <c r="EG194" s="56">
        <f t="shared" si="588"/>
        <v>26000</v>
      </c>
      <c r="EH194" s="56">
        <f t="shared" si="588"/>
        <v>26000</v>
      </c>
      <c r="EI194" s="56">
        <f t="shared" si="588"/>
        <v>26000</v>
      </c>
      <c r="EJ194" s="56">
        <f t="shared" si="543"/>
        <v>26000</v>
      </c>
      <c r="EK194" s="56">
        <f t="shared" si="515"/>
        <v>26000</v>
      </c>
      <c r="EL194" s="56">
        <f t="shared" si="515"/>
        <v>26000</v>
      </c>
      <c r="EM194" s="56">
        <f t="shared" si="529"/>
        <v>26000</v>
      </c>
      <c r="EN194" s="56">
        <f t="shared" si="529"/>
        <v>26000</v>
      </c>
      <c r="EO194" s="56">
        <f t="shared" si="529"/>
        <v>26000</v>
      </c>
      <c r="EP194" s="56">
        <f t="shared" si="536"/>
        <v>26000</v>
      </c>
      <c r="EQ194" s="56">
        <f>OD</f>
        <v>26000</v>
      </c>
      <c r="ER194" s="56"/>
      <c r="ES194" s="56"/>
      <c r="ET194" s="56"/>
      <c r="EU194" s="56"/>
      <c r="EV194" s="56"/>
      <c r="EW194" s="56"/>
      <c r="EX194" s="56"/>
      <c r="EY194" s="56"/>
      <c r="EZ194" s="56"/>
      <c r="FA194" s="56"/>
      <c r="FB194" s="56"/>
      <c r="FC194" s="56"/>
      <c r="FD194" s="56"/>
      <c r="FE194" s="56"/>
      <c r="FF194" s="56"/>
      <c r="FG194" s="56"/>
      <c r="FH194" s="56"/>
      <c r="FI194" s="56"/>
      <c r="FJ194" s="56"/>
      <c r="FK194" s="56"/>
      <c r="FL194" s="56"/>
      <c r="FM194" s="56"/>
      <c r="FN194" s="56"/>
      <c r="FO194" s="56"/>
      <c r="FP194" s="56"/>
      <c r="FQ194" s="56"/>
      <c r="FR194" s="56"/>
      <c r="FS194" s="56"/>
      <c r="FT194" s="56"/>
      <c r="FU194" s="56"/>
      <c r="FV194" s="56"/>
      <c r="FW194" s="56"/>
      <c r="FX194" s="56"/>
      <c r="FY194" s="56"/>
      <c r="FZ194" s="56"/>
      <c r="GA194" s="56"/>
      <c r="GB194" s="56"/>
      <c r="GC194" s="56"/>
      <c r="GD194" s="56"/>
      <c r="GE194" s="56"/>
      <c r="GF194" s="56"/>
      <c r="GG194" s="56"/>
      <c r="GH194" s="56"/>
      <c r="GI194" s="56"/>
      <c r="GJ194" s="56"/>
      <c r="GK194" s="56"/>
      <c r="GL194" s="56"/>
      <c r="GM194" s="56"/>
      <c r="GN194" s="56"/>
      <c r="GO194" s="56"/>
      <c r="GP194" s="56"/>
      <c r="GQ194" s="56"/>
      <c r="GR194" s="56"/>
      <c r="GS194" s="56"/>
      <c r="GT194" s="56"/>
      <c r="GU194" s="56"/>
      <c r="GV194" s="56"/>
      <c r="GW194" s="56"/>
      <c r="GX194" s="56"/>
      <c r="GY194" s="56"/>
      <c r="GZ194" s="56"/>
      <c r="HA194" s="56"/>
      <c r="HB194" s="56"/>
      <c r="HC194" s="56"/>
      <c r="HD194" s="56"/>
      <c r="HE194" s="56"/>
      <c r="HF194" s="56"/>
      <c r="HG194" s="56"/>
      <c r="HH194" s="56"/>
      <c r="HI194" s="56"/>
      <c r="HJ194" s="56"/>
      <c r="HK194" s="56"/>
      <c r="HL194" s="56"/>
      <c r="HM194" s="56"/>
      <c r="HN194" s="56"/>
      <c r="HO194" s="56"/>
      <c r="HP194" s="56"/>
      <c r="HQ194" s="56"/>
      <c r="HR194" s="56"/>
      <c r="HS194" s="56"/>
      <c r="HT194" s="56"/>
      <c r="HU194" s="56"/>
      <c r="HV194" s="56"/>
      <c r="HW194" s="56"/>
      <c r="HX194" s="56"/>
      <c r="HY194" s="56"/>
    </row>
    <row r="195" spans="1:233" ht="1.5" customHeight="1">
      <c r="A195" s="56"/>
      <c r="B195" s="56"/>
      <c r="C195" s="56"/>
      <c r="D195" s="56"/>
      <c r="E195" s="56"/>
      <c r="F195" s="56"/>
      <c r="G195" s="56"/>
      <c r="H195" s="56"/>
      <c r="I195" s="56"/>
      <c r="J195" s="56"/>
      <c r="K195" s="56"/>
      <c r="L195" s="56"/>
      <c r="M195" s="56"/>
      <c r="N195" s="56"/>
      <c r="O195" s="56"/>
      <c r="P195" s="56"/>
      <c r="Q195" s="56"/>
      <c r="R195" s="56"/>
      <c r="S195" s="56"/>
      <c r="T195" s="56"/>
      <c r="U195" s="56"/>
      <c r="V195" s="56"/>
      <c r="W195" s="56"/>
      <c r="X195" s="56"/>
      <c r="Y195" s="56"/>
      <c r="Z195" s="56"/>
      <c r="AA195" s="56"/>
      <c r="AB195" s="56"/>
      <c r="AC195" s="56"/>
      <c r="AD195" s="56"/>
      <c r="AE195" s="56"/>
      <c r="AF195" s="56"/>
      <c r="AG195" s="56"/>
      <c r="AH195" s="56"/>
      <c r="AI195" s="56"/>
      <c r="AJ195" s="56"/>
      <c r="AK195" s="56"/>
      <c r="AL195" s="56"/>
      <c r="AM195" s="56"/>
      <c r="AN195" s="56"/>
      <c r="AO195" s="56"/>
      <c r="AP195" s="56"/>
      <c r="AQ195" s="56"/>
      <c r="AR195" s="56"/>
      <c r="AS195" s="56"/>
      <c r="AT195" s="56"/>
      <c r="AU195" s="56"/>
      <c r="AV195" s="56"/>
      <c r="AW195" s="56"/>
      <c r="AX195" s="56"/>
      <c r="AY195" s="56">
        <f t="shared" si="560"/>
        <v>12000</v>
      </c>
      <c r="AZ195" s="56">
        <f t="shared" si="551"/>
        <v>12000</v>
      </c>
      <c r="BA195" s="56">
        <f t="shared" si="439"/>
        <v>12000</v>
      </c>
      <c r="BB195" s="56">
        <f t="shared" si="593"/>
        <v>12000</v>
      </c>
      <c r="BC195" s="56">
        <f t="shared" si="593"/>
        <v>12000</v>
      </c>
      <c r="BD195" s="56">
        <f t="shared" si="593"/>
        <v>12000</v>
      </c>
      <c r="BE195" s="56">
        <f t="shared" si="593"/>
        <v>12000</v>
      </c>
      <c r="BF195" s="56">
        <f t="shared" si="574"/>
        <v>21000</v>
      </c>
      <c r="BG195" s="56">
        <f t="shared" si="597"/>
        <v>21000</v>
      </c>
      <c r="BH195" s="56">
        <f t="shared" si="597"/>
        <v>21000</v>
      </c>
      <c r="BI195" s="56">
        <f t="shared" si="575"/>
        <v>21000</v>
      </c>
      <c r="BJ195" s="56">
        <f t="shared" si="575"/>
        <v>21000</v>
      </c>
      <c r="BK195" s="56">
        <f t="shared" si="575"/>
        <v>21000</v>
      </c>
      <c r="BL195" s="56">
        <f t="shared" si="575"/>
        <v>21000</v>
      </c>
      <c r="BM195" s="56">
        <f t="shared" si="575"/>
        <v>21000</v>
      </c>
      <c r="BN195" s="56">
        <f t="shared" si="589"/>
        <v>21000</v>
      </c>
      <c r="BO195" s="56">
        <f t="shared" si="589"/>
        <v>21000</v>
      </c>
      <c r="BP195" s="56">
        <f t="shared" si="589"/>
        <v>21000</v>
      </c>
      <c r="BQ195" s="56">
        <f t="shared" si="589"/>
        <v>21000</v>
      </c>
      <c r="BR195" s="56">
        <f t="shared" si="589"/>
        <v>21000</v>
      </c>
      <c r="BS195" s="56">
        <f t="shared" si="589"/>
        <v>21000</v>
      </c>
      <c r="BT195" s="56">
        <f t="shared" si="589"/>
        <v>21000</v>
      </c>
      <c r="BU195" s="56">
        <f t="shared" si="598"/>
        <v>21000</v>
      </c>
      <c r="BV195" s="56">
        <f t="shared" si="599"/>
        <v>21000</v>
      </c>
      <c r="BW195" s="56">
        <f t="shared" si="599"/>
        <v>21000</v>
      </c>
      <c r="BX195" s="56">
        <f t="shared" si="600"/>
        <v>21000</v>
      </c>
      <c r="BY195" s="56">
        <f t="shared" si="591"/>
        <v>21000</v>
      </c>
      <c r="BZ195" s="56">
        <f t="shared" si="576"/>
        <v>21000</v>
      </c>
      <c r="CA195" s="56">
        <f t="shared" si="576"/>
        <v>21000</v>
      </c>
      <c r="CB195" s="56">
        <f t="shared" si="576"/>
        <v>21000</v>
      </c>
      <c r="CC195" s="56">
        <f t="shared" si="576"/>
        <v>21000</v>
      </c>
      <c r="CD195" s="56">
        <f t="shared" si="576"/>
        <v>21000</v>
      </c>
      <c r="CE195" s="56">
        <f t="shared" si="584"/>
        <v>21000</v>
      </c>
      <c r="CF195" s="56">
        <f t="shared" si="584"/>
        <v>21000</v>
      </c>
      <c r="CG195" s="56">
        <f t="shared" si="584"/>
        <v>21000</v>
      </c>
      <c r="CH195" s="56">
        <f t="shared" si="584"/>
        <v>21000</v>
      </c>
      <c r="CI195" s="56">
        <f t="shared" si="585"/>
        <v>21000</v>
      </c>
      <c r="CJ195" s="56">
        <f t="shared" si="585"/>
        <v>21000</v>
      </c>
      <c r="CK195" s="56">
        <f t="shared" si="585"/>
        <v>21000</v>
      </c>
      <c r="CL195" s="56">
        <f t="shared" si="585"/>
        <v>21000</v>
      </c>
      <c r="CM195" s="56">
        <f t="shared" si="586"/>
        <v>21000</v>
      </c>
      <c r="CN195" s="56">
        <f t="shared" si="586"/>
        <v>21000</v>
      </c>
      <c r="CO195" s="56">
        <f t="shared" si="577"/>
        <v>21000</v>
      </c>
      <c r="CP195" s="56">
        <f t="shared" si="577"/>
        <v>21000</v>
      </c>
      <c r="CQ195" s="56">
        <f t="shared" si="577"/>
        <v>21000</v>
      </c>
      <c r="CR195" s="56">
        <f t="shared" si="577"/>
        <v>21000</v>
      </c>
      <c r="CS195" s="56">
        <f t="shared" si="577"/>
        <v>21000</v>
      </c>
      <c r="CT195" s="56">
        <f t="shared" si="578"/>
        <v>21000</v>
      </c>
      <c r="CU195" s="56">
        <f t="shared" si="579"/>
        <v>21000</v>
      </c>
      <c r="CV195" s="56">
        <f t="shared" si="570"/>
        <v>21000</v>
      </c>
      <c r="CW195" s="56">
        <f t="shared" si="564"/>
        <v>21000</v>
      </c>
      <c r="CX195" s="56">
        <f t="shared" si="571"/>
        <v>21000</v>
      </c>
      <c r="CY195" s="56">
        <f t="shared" si="587"/>
        <v>7000</v>
      </c>
      <c r="CZ195" s="56">
        <f t="shared" si="587"/>
        <v>7000</v>
      </c>
      <c r="DA195" s="56">
        <f t="shared" si="553"/>
        <v>7000</v>
      </c>
      <c r="DB195" s="56">
        <f t="shared" si="553"/>
        <v>7000</v>
      </c>
      <c r="DC195" s="56">
        <f t="shared" si="537"/>
        <v>7000</v>
      </c>
      <c r="DD195" s="56">
        <f t="shared" si="531"/>
        <v>7000</v>
      </c>
      <c r="DE195" s="56">
        <f t="shared" si="526"/>
        <v>7000</v>
      </c>
      <c r="DF195" s="56">
        <f t="shared" si="521"/>
        <v>7000</v>
      </c>
      <c r="DG195" s="56">
        <f t="shared" si="521"/>
        <v>7000</v>
      </c>
      <c r="DH195" s="56">
        <f t="shared" si="509"/>
        <v>7000</v>
      </c>
      <c r="DI195" s="56">
        <f t="shared" si="500"/>
        <v>7000</v>
      </c>
      <c r="DJ195" s="56">
        <f t="shared" si="502"/>
        <v>7000</v>
      </c>
      <c r="DK195" s="56">
        <f t="shared" si="580"/>
        <v>7000</v>
      </c>
      <c r="DL195" s="56">
        <f t="shared" si="580"/>
        <v>7000</v>
      </c>
      <c r="DM195" s="56">
        <f t="shared" ref="DM195:DM202" si="601">OD</f>
        <v>26000</v>
      </c>
      <c r="DN195" s="56">
        <f t="shared" si="595"/>
        <v>26000</v>
      </c>
      <c r="DO195" s="56">
        <f t="shared" si="595"/>
        <v>26000</v>
      </c>
      <c r="DP195" s="56">
        <f t="shared" si="595"/>
        <v>26000</v>
      </c>
      <c r="DQ195" s="56">
        <f t="shared" si="595"/>
        <v>26000</v>
      </c>
      <c r="DR195" s="56">
        <f t="shared" si="596"/>
        <v>26000</v>
      </c>
      <c r="DS195" s="56">
        <f t="shared" si="592"/>
        <v>26000</v>
      </c>
      <c r="DT195" s="56">
        <f t="shared" si="558"/>
        <v>26000</v>
      </c>
      <c r="DU195" s="56">
        <f t="shared" si="539"/>
        <v>26000</v>
      </c>
      <c r="DV195" s="56">
        <f t="shared" si="540"/>
        <v>26000</v>
      </c>
      <c r="DW195" s="56">
        <f t="shared" si="534"/>
        <v>26000</v>
      </c>
      <c r="DX195" s="56">
        <f t="shared" si="534"/>
        <v>26000</v>
      </c>
      <c r="DY195" s="56">
        <f t="shared" si="534"/>
        <v>26000</v>
      </c>
      <c r="DZ195" s="56">
        <f t="shared" si="534"/>
        <v>26000</v>
      </c>
      <c r="EA195" s="56">
        <f t="shared" si="522"/>
        <v>26000</v>
      </c>
      <c r="EB195" s="56">
        <f t="shared" si="522"/>
        <v>26000</v>
      </c>
      <c r="EC195" s="56">
        <f t="shared" si="522"/>
        <v>26000</v>
      </c>
      <c r="ED195" s="56">
        <f t="shared" si="522"/>
        <v>26000</v>
      </c>
      <c r="EE195" s="56">
        <f t="shared" si="588"/>
        <v>26000</v>
      </c>
      <c r="EF195" s="56">
        <f t="shared" si="588"/>
        <v>26000</v>
      </c>
      <c r="EG195" s="56">
        <f t="shared" si="588"/>
        <v>26000</v>
      </c>
      <c r="EH195" s="56">
        <f t="shared" si="588"/>
        <v>26000</v>
      </c>
      <c r="EI195" s="56">
        <f t="shared" si="588"/>
        <v>26000</v>
      </c>
      <c r="EJ195" s="56">
        <f t="shared" si="543"/>
        <v>26000</v>
      </c>
      <c r="EK195" s="56">
        <f t="shared" si="515"/>
        <v>26000</v>
      </c>
      <c r="EL195" s="56">
        <f t="shared" si="515"/>
        <v>26000</v>
      </c>
      <c r="EM195" s="56">
        <f t="shared" si="529"/>
        <v>26000</v>
      </c>
      <c r="EN195" s="56">
        <f t="shared" si="529"/>
        <v>26000</v>
      </c>
      <c r="EO195" s="56">
        <f t="shared" si="529"/>
        <v>26000</v>
      </c>
      <c r="EP195" s="56">
        <f t="shared" si="536"/>
        <v>26000</v>
      </c>
      <c r="EQ195" s="56">
        <f t="shared" si="536"/>
        <v>26000</v>
      </c>
      <c r="ER195" s="56"/>
      <c r="ES195" s="56"/>
      <c r="ET195" s="56"/>
      <c r="EU195" s="56"/>
      <c r="EV195" s="56"/>
      <c r="EW195" s="56"/>
      <c r="EX195" s="56"/>
      <c r="EY195" s="56"/>
      <c r="EZ195" s="56"/>
      <c r="FA195" s="56"/>
      <c r="FB195" s="56"/>
      <c r="FC195" s="56"/>
      <c r="FD195" s="56"/>
      <c r="FE195" s="56"/>
      <c r="FF195" s="56"/>
      <c r="FG195" s="56"/>
      <c r="FH195" s="56"/>
      <c r="FI195" s="56"/>
      <c r="FJ195" s="56"/>
      <c r="FK195" s="56"/>
      <c r="FL195" s="56"/>
      <c r="FM195" s="56"/>
      <c r="FN195" s="56"/>
      <c r="FO195" s="56"/>
      <c r="FP195" s="56"/>
      <c r="FQ195" s="56"/>
      <c r="FR195" s="56"/>
      <c r="FS195" s="56"/>
      <c r="FT195" s="56"/>
      <c r="FU195" s="56"/>
      <c r="FV195" s="56"/>
      <c r="FW195" s="56"/>
      <c r="FX195" s="56"/>
      <c r="FY195" s="56"/>
      <c r="FZ195" s="56"/>
      <c r="GA195" s="56"/>
      <c r="GB195" s="56"/>
      <c r="GC195" s="56"/>
      <c r="GD195" s="56"/>
      <c r="GE195" s="56"/>
      <c r="GF195" s="56"/>
      <c r="GG195" s="56"/>
      <c r="GH195" s="56"/>
      <c r="GI195" s="56"/>
      <c r="GJ195" s="56"/>
      <c r="GK195" s="56"/>
      <c r="GL195" s="56"/>
      <c r="GM195" s="56"/>
      <c r="GN195" s="56"/>
      <c r="GO195" s="56"/>
      <c r="GP195" s="56"/>
      <c r="GQ195" s="56"/>
      <c r="GR195" s="56"/>
      <c r="GS195" s="56"/>
      <c r="GT195" s="56"/>
      <c r="GU195" s="56"/>
      <c r="GV195" s="56"/>
      <c r="GW195" s="56"/>
      <c r="GX195" s="56"/>
      <c r="GY195" s="56"/>
      <c r="GZ195" s="56"/>
      <c r="HA195" s="56"/>
      <c r="HB195" s="56"/>
      <c r="HC195" s="56"/>
      <c r="HD195" s="56"/>
      <c r="HE195" s="56"/>
      <c r="HF195" s="56"/>
      <c r="HG195" s="56"/>
      <c r="HH195" s="56"/>
      <c r="HI195" s="56"/>
      <c r="HJ195" s="56"/>
      <c r="HK195" s="56"/>
      <c r="HL195" s="56"/>
      <c r="HM195" s="56"/>
      <c r="HN195" s="56"/>
      <c r="HO195" s="56"/>
      <c r="HP195" s="56"/>
      <c r="HQ195" s="56"/>
      <c r="HR195" s="56"/>
      <c r="HS195" s="56"/>
      <c r="HT195" s="56"/>
      <c r="HU195" s="56"/>
      <c r="HV195" s="56"/>
      <c r="HW195" s="56"/>
      <c r="HX195" s="56"/>
      <c r="HY195" s="56"/>
    </row>
    <row r="196" spans="1:233" ht="1.5" customHeight="1">
      <c r="A196" s="56"/>
      <c r="B196" s="56"/>
      <c r="C196" s="56"/>
      <c r="D196" s="56"/>
      <c r="E196" s="56"/>
      <c r="F196" s="56"/>
      <c r="G196" s="56"/>
      <c r="H196" s="56"/>
      <c r="I196" s="56"/>
      <c r="J196" s="56"/>
      <c r="K196" s="56"/>
      <c r="L196" s="56"/>
      <c r="M196" s="56"/>
      <c r="N196" s="56"/>
      <c r="O196" s="56"/>
      <c r="P196" s="56"/>
      <c r="Q196" s="56"/>
      <c r="R196" s="56"/>
      <c r="S196" s="56"/>
      <c r="T196" s="56"/>
      <c r="U196" s="56"/>
      <c r="V196" s="56"/>
      <c r="W196" s="56"/>
      <c r="X196" s="56"/>
      <c r="Y196" s="56"/>
      <c r="Z196" s="56"/>
      <c r="AA196" s="56"/>
      <c r="AB196" s="56"/>
      <c r="AC196" s="56"/>
      <c r="AD196" s="56"/>
      <c r="AE196" s="56"/>
      <c r="AF196" s="56"/>
      <c r="AG196" s="56"/>
      <c r="AH196" s="56"/>
      <c r="AI196" s="56"/>
      <c r="AJ196" s="56"/>
      <c r="AK196" s="56"/>
      <c r="AL196" s="56"/>
      <c r="AM196" s="56"/>
      <c r="AN196" s="56"/>
      <c r="AO196" s="56"/>
      <c r="AP196" s="56"/>
      <c r="AQ196" s="56"/>
      <c r="AR196" s="56"/>
      <c r="AS196" s="56"/>
      <c r="AT196" s="56"/>
      <c r="AU196" s="56"/>
      <c r="AV196" s="56"/>
      <c r="AW196" s="56"/>
      <c r="AX196" s="56"/>
      <c r="AY196" s="56">
        <f t="shared" si="560"/>
        <v>12000</v>
      </c>
      <c r="AZ196" s="56">
        <f t="shared" si="551"/>
        <v>12000</v>
      </c>
      <c r="BA196" s="56">
        <f t="shared" si="439"/>
        <v>12000</v>
      </c>
      <c r="BB196" s="56">
        <f t="shared" si="593"/>
        <v>12000</v>
      </c>
      <c r="BC196" s="56">
        <f t="shared" si="593"/>
        <v>12000</v>
      </c>
      <c r="BD196" s="56">
        <f t="shared" si="593"/>
        <v>12000</v>
      </c>
      <c r="BE196" s="56">
        <f t="shared" si="593"/>
        <v>12000</v>
      </c>
      <c r="BF196" s="56">
        <f t="shared" ref="BF196:BF227" si="602">MH</f>
        <v>21000</v>
      </c>
      <c r="BG196" s="56">
        <f t="shared" si="597"/>
        <v>21000</v>
      </c>
      <c r="BH196" s="56">
        <f t="shared" si="597"/>
        <v>21000</v>
      </c>
      <c r="BI196" s="56">
        <f t="shared" si="575"/>
        <v>21000</v>
      </c>
      <c r="BJ196" s="56">
        <f t="shared" si="575"/>
        <v>21000</v>
      </c>
      <c r="BK196" s="56">
        <f t="shared" si="575"/>
        <v>21000</v>
      </c>
      <c r="BL196" s="56">
        <f t="shared" si="575"/>
        <v>21000</v>
      </c>
      <c r="BM196" s="56">
        <f t="shared" si="575"/>
        <v>21000</v>
      </c>
      <c r="BN196" s="56">
        <f t="shared" si="589"/>
        <v>21000</v>
      </c>
      <c r="BO196" s="56">
        <f t="shared" si="589"/>
        <v>21000</v>
      </c>
      <c r="BP196" s="56">
        <f t="shared" si="589"/>
        <v>21000</v>
      </c>
      <c r="BQ196" s="56">
        <f t="shared" si="589"/>
        <v>21000</v>
      </c>
      <c r="BR196" s="56">
        <f t="shared" si="589"/>
        <v>21000</v>
      </c>
      <c r="BS196" s="56">
        <f t="shared" si="589"/>
        <v>21000</v>
      </c>
      <c r="BT196" s="56">
        <f t="shared" si="589"/>
        <v>21000</v>
      </c>
      <c r="BU196" s="56">
        <f t="shared" si="598"/>
        <v>21000</v>
      </c>
      <c r="BV196" s="56">
        <f t="shared" si="599"/>
        <v>21000</v>
      </c>
      <c r="BW196" s="56">
        <f t="shared" si="599"/>
        <v>21000</v>
      </c>
      <c r="BX196" s="56">
        <f t="shared" si="600"/>
        <v>21000</v>
      </c>
      <c r="BY196" s="56">
        <f t="shared" si="591"/>
        <v>21000</v>
      </c>
      <c r="BZ196" s="56">
        <f t="shared" si="576"/>
        <v>21000</v>
      </c>
      <c r="CA196" s="56">
        <f t="shared" si="576"/>
        <v>21000</v>
      </c>
      <c r="CB196" s="56">
        <f t="shared" si="576"/>
        <v>21000</v>
      </c>
      <c r="CC196" s="56">
        <f t="shared" si="576"/>
        <v>21000</v>
      </c>
      <c r="CD196" s="56">
        <f t="shared" si="576"/>
        <v>21000</v>
      </c>
      <c r="CE196" s="56">
        <f t="shared" si="584"/>
        <v>21000</v>
      </c>
      <c r="CF196" s="56">
        <f t="shared" si="584"/>
        <v>21000</v>
      </c>
      <c r="CG196" s="56">
        <f t="shared" si="584"/>
        <v>21000</v>
      </c>
      <c r="CH196" s="56">
        <f t="shared" si="584"/>
        <v>21000</v>
      </c>
      <c r="CI196" s="56">
        <f t="shared" si="585"/>
        <v>21000</v>
      </c>
      <c r="CJ196" s="56">
        <f t="shared" si="585"/>
        <v>21000</v>
      </c>
      <c r="CK196" s="56">
        <f t="shared" si="585"/>
        <v>21000</v>
      </c>
      <c r="CL196" s="56">
        <f t="shared" si="585"/>
        <v>21000</v>
      </c>
      <c r="CM196" s="56">
        <f t="shared" si="586"/>
        <v>21000</v>
      </c>
      <c r="CN196" s="56">
        <f t="shared" si="586"/>
        <v>21000</v>
      </c>
      <c r="CO196" s="56">
        <f t="shared" si="577"/>
        <v>21000</v>
      </c>
      <c r="CP196" s="56">
        <f t="shared" si="577"/>
        <v>21000</v>
      </c>
      <c r="CQ196" s="56">
        <f t="shared" si="577"/>
        <v>21000</v>
      </c>
      <c r="CR196" s="56">
        <f t="shared" si="577"/>
        <v>21000</v>
      </c>
      <c r="CS196" s="56">
        <f t="shared" si="577"/>
        <v>21000</v>
      </c>
      <c r="CT196" s="56">
        <f t="shared" si="578"/>
        <v>21000</v>
      </c>
      <c r="CU196" s="56">
        <f t="shared" si="579"/>
        <v>21000</v>
      </c>
      <c r="CV196" s="56">
        <f t="shared" si="570"/>
        <v>21000</v>
      </c>
      <c r="CW196" s="56">
        <f t="shared" si="564"/>
        <v>21000</v>
      </c>
      <c r="CX196" s="56">
        <f t="shared" si="571"/>
        <v>21000</v>
      </c>
      <c r="CY196" s="56">
        <f t="shared" si="553"/>
        <v>7000</v>
      </c>
      <c r="CZ196" s="56">
        <f t="shared" si="553"/>
        <v>7000</v>
      </c>
      <c r="DA196" s="56">
        <f t="shared" si="553"/>
        <v>7000</v>
      </c>
      <c r="DB196" s="56">
        <f t="shared" si="553"/>
        <v>7000</v>
      </c>
      <c r="DC196" s="56">
        <f t="shared" si="537"/>
        <v>7000</v>
      </c>
      <c r="DD196" s="56">
        <f t="shared" si="531"/>
        <v>7000</v>
      </c>
      <c r="DE196" s="56">
        <f t="shared" si="526"/>
        <v>7000</v>
      </c>
      <c r="DF196" s="56">
        <f t="shared" ref="DF196:DG215" si="603">CT</f>
        <v>7000</v>
      </c>
      <c r="DG196" s="56">
        <f t="shared" si="603"/>
        <v>7000</v>
      </c>
      <c r="DH196" s="56">
        <f t="shared" si="509"/>
        <v>7000</v>
      </c>
      <c r="DI196" s="56">
        <f t="shared" si="500"/>
        <v>7000</v>
      </c>
      <c r="DJ196" s="56">
        <f t="shared" si="502"/>
        <v>7000</v>
      </c>
      <c r="DK196" s="56">
        <f t="shared" si="580"/>
        <v>7000</v>
      </c>
      <c r="DL196" s="56">
        <f t="shared" si="580"/>
        <v>7000</v>
      </c>
      <c r="DM196" s="56">
        <f t="shared" si="601"/>
        <v>26000</v>
      </c>
      <c r="DN196" s="56">
        <f t="shared" si="595"/>
        <v>26000</v>
      </c>
      <c r="DO196" s="56">
        <f t="shared" si="595"/>
        <v>26000</v>
      </c>
      <c r="DP196" s="56">
        <f t="shared" si="595"/>
        <v>26000</v>
      </c>
      <c r="DQ196" s="56">
        <f t="shared" si="595"/>
        <v>26000</v>
      </c>
      <c r="DR196" s="56">
        <f t="shared" si="596"/>
        <v>26000</v>
      </c>
      <c r="DS196" s="56">
        <f t="shared" si="592"/>
        <v>26000</v>
      </c>
      <c r="DT196" s="56">
        <f t="shared" si="558"/>
        <v>26000</v>
      </c>
      <c r="DU196" s="56">
        <f t="shared" si="539"/>
        <v>26000</v>
      </c>
      <c r="DV196" s="56">
        <f t="shared" si="540"/>
        <v>26000</v>
      </c>
      <c r="DW196" s="56">
        <f t="shared" si="534"/>
        <v>26000</v>
      </c>
      <c r="DX196" s="56">
        <f t="shared" si="534"/>
        <v>26000</v>
      </c>
      <c r="DY196" s="56">
        <f t="shared" si="534"/>
        <v>26000</v>
      </c>
      <c r="DZ196" s="56">
        <f t="shared" si="534"/>
        <v>26000</v>
      </c>
      <c r="EA196" s="56">
        <f t="shared" si="522"/>
        <v>26000</v>
      </c>
      <c r="EB196" s="56">
        <f t="shared" si="522"/>
        <v>26000</v>
      </c>
      <c r="EC196" s="56">
        <f t="shared" si="522"/>
        <v>26000</v>
      </c>
      <c r="ED196" s="56">
        <f t="shared" si="522"/>
        <v>26000</v>
      </c>
      <c r="EE196" s="56">
        <f t="shared" si="588"/>
        <v>26000</v>
      </c>
      <c r="EF196" s="56">
        <f t="shared" si="588"/>
        <v>26000</v>
      </c>
      <c r="EG196" s="56">
        <f t="shared" si="588"/>
        <v>26000</v>
      </c>
      <c r="EH196" s="56">
        <f t="shared" si="588"/>
        <v>26000</v>
      </c>
      <c r="EI196" s="56">
        <f t="shared" si="588"/>
        <v>26000</v>
      </c>
      <c r="EJ196" s="56">
        <f t="shared" si="543"/>
        <v>26000</v>
      </c>
      <c r="EK196" s="56">
        <f t="shared" si="515"/>
        <v>26000</v>
      </c>
      <c r="EL196" s="56">
        <f t="shared" si="515"/>
        <v>26000</v>
      </c>
      <c r="EM196" s="56">
        <f t="shared" si="529"/>
        <v>26000</v>
      </c>
      <c r="EN196" s="56">
        <f t="shared" si="529"/>
        <v>26000</v>
      </c>
      <c r="EO196" s="56">
        <f t="shared" si="529"/>
        <v>26000</v>
      </c>
      <c r="EP196" s="56">
        <f t="shared" si="536"/>
        <v>26000</v>
      </c>
      <c r="EQ196" s="56"/>
      <c r="ER196" s="56"/>
      <c r="ES196" s="56"/>
      <c r="ET196" s="56"/>
      <c r="EU196" s="56"/>
      <c r="EV196" s="56"/>
      <c r="EW196" s="56"/>
      <c r="EX196" s="56"/>
      <c r="EY196" s="56"/>
      <c r="EZ196" s="56"/>
      <c r="FA196" s="56"/>
      <c r="FB196" s="56"/>
      <c r="FC196" s="56"/>
      <c r="FD196" s="56"/>
      <c r="FE196" s="56"/>
      <c r="FF196" s="56"/>
      <c r="FG196" s="56"/>
      <c r="FH196" s="56"/>
      <c r="FI196" s="56"/>
      <c r="FJ196" s="56"/>
      <c r="FK196" s="56"/>
      <c r="FL196" s="56"/>
      <c r="FM196" s="56"/>
      <c r="FN196" s="56"/>
      <c r="FO196" s="56"/>
      <c r="FP196" s="56"/>
      <c r="FQ196" s="56"/>
      <c r="FR196" s="56"/>
      <c r="FS196" s="56"/>
      <c r="FT196" s="56"/>
      <c r="FU196" s="56"/>
      <c r="FV196" s="56"/>
      <c r="FW196" s="56"/>
      <c r="FX196" s="56"/>
      <c r="FY196" s="56"/>
      <c r="FZ196" s="56"/>
      <c r="GA196" s="56"/>
      <c r="GB196" s="56"/>
      <c r="GC196" s="56"/>
      <c r="GD196" s="56"/>
      <c r="GE196" s="56"/>
      <c r="GF196" s="56"/>
      <c r="GG196" s="56"/>
      <c r="GH196" s="56"/>
      <c r="GI196" s="56"/>
      <c r="GJ196" s="56"/>
      <c r="GK196" s="56"/>
      <c r="GL196" s="56"/>
      <c r="GM196" s="56"/>
      <c r="GN196" s="56"/>
      <c r="GO196" s="56"/>
      <c r="GP196" s="56"/>
      <c r="GQ196" s="56"/>
      <c r="GR196" s="56"/>
      <c r="GS196" s="56"/>
      <c r="GT196" s="56"/>
      <c r="GU196" s="56"/>
      <c r="GV196" s="56"/>
      <c r="GW196" s="56"/>
      <c r="GX196" s="56"/>
      <c r="GY196" s="56"/>
      <c r="GZ196" s="56"/>
      <c r="HA196" s="56"/>
      <c r="HB196" s="56"/>
      <c r="HC196" s="56"/>
      <c r="HD196" s="56"/>
      <c r="HE196" s="56"/>
      <c r="HF196" s="56"/>
      <c r="HG196" s="56"/>
      <c r="HH196" s="56"/>
      <c r="HI196" s="56"/>
      <c r="HJ196" s="56"/>
      <c r="HK196" s="56"/>
      <c r="HL196" s="56"/>
      <c r="HM196" s="56"/>
      <c r="HN196" s="56"/>
      <c r="HO196" s="56"/>
      <c r="HP196" s="56"/>
      <c r="HQ196" s="56"/>
      <c r="HR196" s="56"/>
      <c r="HS196" s="56"/>
      <c r="HT196" s="56"/>
      <c r="HU196" s="56"/>
      <c r="HV196" s="56"/>
      <c r="HW196" s="56"/>
      <c r="HX196" s="56"/>
      <c r="HY196" s="56"/>
    </row>
    <row r="197" spans="1:233" ht="1.5" customHeight="1">
      <c r="A197" s="56"/>
      <c r="B197" s="56"/>
      <c r="C197" s="56"/>
      <c r="D197" s="56"/>
      <c r="E197" s="56"/>
      <c r="F197" s="56"/>
      <c r="G197" s="56"/>
      <c r="H197" s="56"/>
      <c r="I197" s="56"/>
      <c r="J197" s="56"/>
      <c r="K197" s="56"/>
      <c r="L197" s="56"/>
      <c r="M197" s="56"/>
      <c r="N197" s="56"/>
      <c r="O197" s="56"/>
      <c r="P197" s="56"/>
      <c r="Q197" s="56"/>
      <c r="R197" s="56"/>
      <c r="S197" s="56"/>
      <c r="T197" s="56"/>
      <c r="U197" s="56"/>
      <c r="V197" s="56"/>
      <c r="W197" s="56"/>
      <c r="X197" s="56"/>
      <c r="Y197" s="56"/>
      <c r="Z197" s="56"/>
      <c r="AA197" s="56"/>
      <c r="AB197" s="56"/>
      <c r="AC197" s="56"/>
      <c r="AD197" s="56"/>
      <c r="AE197" s="56"/>
      <c r="AF197" s="56"/>
      <c r="AG197" s="56"/>
      <c r="AH197" s="56"/>
      <c r="AI197" s="56"/>
      <c r="AJ197" s="56"/>
      <c r="AK197" s="56"/>
      <c r="AL197" s="56"/>
      <c r="AM197" s="56"/>
      <c r="AN197" s="56"/>
      <c r="AO197" s="56"/>
      <c r="AP197" s="56"/>
      <c r="AQ197" s="56"/>
      <c r="AR197" s="56"/>
      <c r="AS197" s="56"/>
      <c r="AT197" s="56"/>
      <c r="AU197" s="56"/>
      <c r="AV197" s="56"/>
      <c r="AW197" s="56"/>
      <c r="AX197" s="56"/>
      <c r="AY197" s="56">
        <f>DD</f>
        <v>9000</v>
      </c>
      <c r="AZ197" s="56">
        <f t="shared" si="551"/>
        <v>12000</v>
      </c>
      <c r="BA197" s="56">
        <f t="shared" si="439"/>
        <v>12000</v>
      </c>
      <c r="BB197" s="56">
        <f t="shared" ref="BB197:BE197" si="604">MH</f>
        <v>21000</v>
      </c>
      <c r="BC197" s="56">
        <f t="shared" si="604"/>
        <v>21000</v>
      </c>
      <c r="BD197" s="56">
        <f t="shared" si="604"/>
        <v>21000</v>
      </c>
      <c r="BE197" s="56">
        <f t="shared" si="604"/>
        <v>21000</v>
      </c>
      <c r="BF197" s="56">
        <f t="shared" si="602"/>
        <v>21000</v>
      </c>
      <c r="BG197" s="56">
        <f t="shared" si="597"/>
        <v>21000</v>
      </c>
      <c r="BH197" s="56">
        <f t="shared" si="597"/>
        <v>21000</v>
      </c>
      <c r="BI197" s="56">
        <f t="shared" si="575"/>
        <v>21000</v>
      </c>
      <c r="BJ197" s="56">
        <f t="shared" si="575"/>
        <v>21000</v>
      </c>
      <c r="BK197" s="56">
        <f t="shared" si="575"/>
        <v>21000</v>
      </c>
      <c r="BL197" s="56">
        <f t="shared" si="575"/>
        <v>21000</v>
      </c>
      <c r="BM197" s="56">
        <f t="shared" si="575"/>
        <v>21000</v>
      </c>
      <c r="BN197" s="56">
        <f t="shared" si="589"/>
        <v>21000</v>
      </c>
      <c r="BO197" s="56">
        <f t="shared" si="589"/>
        <v>21000</v>
      </c>
      <c r="BP197" s="56">
        <f t="shared" si="589"/>
        <v>21000</v>
      </c>
      <c r="BQ197" s="56">
        <f t="shared" si="589"/>
        <v>21000</v>
      </c>
      <c r="BR197" s="56">
        <f t="shared" si="589"/>
        <v>21000</v>
      </c>
      <c r="BS197" s="56">
        <f t="shared" si="589"/>
        <v>21000</v>
      </c>
      <c r="BT197" s="56">
        <f t="shared" si="589"/>
        <v>21000</v>
      </c>
      <c r="BU197" s="56">
        <f t="shared" si="598"/>
        <v>21000</v>
      </c>
      <c r="BV197" s="56">
        <f t="shared" si="599"/>
        <v>21000</v>
      </c>
      <c r="BW197" s="56">
        <f t="shared" si="599"/>
        <v>21000</v>
      </c>
      <c r="BX197" s="56">
        <f t="shared" si="600"/>
        <v>21000</v>
      </c>
      <c r="BY197" s="56">
        <f t="shared" si="591"/>
        <v>21000</v>
      </c>
      <c r="BZ197" s="56">
        <f t="shared" si="576"/>
        <v>21000</v>
      </c>
      <c r="CA197" s="56">
        <f t="shared" si="576"/>
        <v>21000</v>
      </c>
      <c r="CB197" s="56">
        <f t="shared" si="576"/>
        <v>21000</v>
      </c>
      <c r="CC197" s="56">
        <f t="shared" si="576"/>
        <v>21000</v>
      </c>
      <c r="CD197" s="56">
        <f t="shared" si="576"/>
        <v>21000</v>
      </c>
      <c r="CE197" s="56">
        <f t="shared" si="584"/>
        <v>21000</v>
      </c>
      <c r="CF197" s="56">
        <f t="shared" si="584"/>
        <v>21000</v>
      </c>
      <c r="CG197" s="56">
        <f t="shared" si="584"/>
        <v>21000</v>
      </c>
      <c r="CH197" s="56">
        <f t="shared" si="584"/>
        <v>21000</v>
      </c>
      <c r="CI197" s="56">
        <f t="shared" si="585"/>
        <v>21000</v>
      </c>
      <c r="CJ197" s="56">
        <f t="shared" si="585"/>
        <v>21000</v>
      </c>
      <c r="CK197" s="56">
        <f t="shared" si="585"/>
        <v>21000</v>
      </c>
      <c r="CL197" s="56">
        <f t="shared" si="585"/>
        <v>21000</v>
      </c>
      <c r="CM197" s="56">
        <f t="shared" si="586"/>
        <v>21000</v>
      </c>
      <c r="CN197" s="56">
        <f t="shared" si="586"/>
        <v>21000</v>
      </c>
      <c r="CO197" s="56">
        <f t="shared" si="577"/>
        <v>21000</v>
      </c>
      <c r="CP197" s="56">
        <f t="shared" si="577"/>
        <v>21000</v>
      </c>
      <c r="CQ197" s="56">
        <f t="shared" si="577"/>
        <v>21000</v>
      </c>
      <c r="CR197" s="56">
        <f t="shared" si="577"/>
        <v>21000</v>
      </c>
      <c r="CS197" s="56">
        <f t="shared" si="577"/>
        <v>21000</v>
      </c>
      <c r="CT197" s="56">
        <f t="shared" si="578"/>
        <v>21000</v>
      </c>
      <c r="CU197" s="56">
        <f t="shared" si="579"/>
        <v>21000</v>
      </c>
      <c r="CV197" s="56">
        <f t="shared" si="570"/>
        <v>21000</v>
      </c>
      <c r="CW197" s="56">
        <f t="shared" si="564"/>
        <v>21000</v>
      </c>
      <c r="CX197" s="56">
        <f t="shared" si="571"/>
        <v>21000</v>
      </c>
      <c r="CY197" s="56">
        <f t="shared" ref="CY197:CY200" si="605">MH</f>
        <v>21000</v>
      </c>
      <c r="CZ197" s="56">
        <f t="shared" si="553"/>
        <v>7000</v>
      </c>
      <c r="DA197" s="56">
        <f t="shared" si="553"/>
        <v>7000</v>
      </c>
      <c r="DB197" s="56">
        <f t="shared" si="553"/>
        <v>7000</v>
      </c>
      <c r="DC197" s="56">
        <f t="shared" si="537"/>
        <v>7000</v>
      </c>
      <c r="DD197" s="56">
        <f t="shared" si="531"/>
        <v>7000</v>
      </c>
      <c r="DE197" s="56">
        <f t="shared" si="526"/>
        <v>7000</v>
      </c>
      <c r="DF197" s="56">
        <f t="shared" si="603"/>
        <v>7000</v>
      </c>
      <c r="DG197" s="56">
        <f t="shared" si="603"/>
        <v>7000</v>
      </c>
      <c r="DH197" s="56">
        <f t="shared" si="509"/>
        <v>7000</v>
      </c>
      <c r="DI197" s="56">
        <f t="shared" si="500"/>
        <v>7000</v>
      </c>
      <c r="DJ197" s="56">
        <f t="shared" si="502"/>
        <v>7000</v>
      </c>
      <c r="DK197" s="56">
        <f t="shared" si="580"/>
        <v>7000</v>
      </c>
      <c r="DL197" s="56">
        <f t="shared" si="580"/>
        <v>7000</v>
      </c>
      <c r="DM197" s="56">
        <f t="shared" si="601"/>
        <v>26000</v>
      </c>
      <c r="DN197" s="56">
        <f t="shared" si="595"/>
        <v>26000</v>
      </c>
      <c r="DO197" s="56">
        <f t="shared" si="595"/>
        <v>26000</v>
      </c>
      <c r="DP197" s="56">
        <f t="shared" si="595"/>
        <v>26000</v>
      </c>
      <c r="DQ197" s="56">
        <f t="shared" si="595"/>
        <v>26000</v>
      </c>
      <c r="DR197" s="56">
        <f t="shared" si="596"/>
        <v>26000</v>
      </c>
      <c r="DS197" s="56">
        <f t="shared" si="592"/>
        <v>26000</v>
      </c>
      <c r="DT197" s="56">
        <f t="shared" si="558"/>
        <v>26000</v>
      </c>
      <c r="DU197" s="56">
        <f t="shared" si="539"/>
        <v>26000</v>
      </c>
      <c r="DV197" s="56">
        <f t="shared" si="540"/>
        <v>26000</v>
      </c>
      <c r="DW197" s="56">
        <f t="shared" si="534"/>
        <v>26000</v>
      </c>
      <c r="DX197" s="56">
        <f t="shared" si="534"/>
        <v>26000</v>
      </c>
      <c r="DY197" s="56">
        <f t="shared" si="534"/>
        <v>26000</v>
      </c>
      <c r="DZ197" s="56">
        <f t="shared" si="534"/>
        <v>26000</v>
      </c>
      <c r="EA197" s="56">
        <f t="shared" ref="EA197:EF212" si="606">OD</f>
        <v>26000</v>
      </c>
      <c r="EB197" s="56">
        <f t="shared" si="606"/>
        <v>26000</v>
      </c>
      <c r="EC197" s="56">
        <f t="shared" si="606"/>
        <v>26000</v>
      </c>
      <c r="ED197" s="56">
        <f t="shared" si="606"/>
        <v>26000</v>
      </c>
      <c r="EE197" s="56">
        <f t="shared" si="588"/>
        <v>26000</v>
      </c>
      <c r="EF197" s="56">
        <f t="shared" si="588"/>
        <v>26000</v>
      </c>
      <c r="EG197" s="56">
        <f t="shared" si="588"/>
        <v>26000</v>
      </c>
      <c r="EH197" s="56">
        <f t="shared" si="588"/>
        <v>26000</v>
      </c>
      <c r="EI197" s="56">
        <f t="shared" si="588"/>
        <v>26000</v>
      </c>
      <c r="EJ197" s="56">
        <f t="shared" si="543"/>
        <v>26000</v>
      </c>
      <c r="EK197" s="56">
        <f t="shared" si="515"/>
        <v>26000</v>
      </c>
      <c r="EL197" s="56">
        <f t="shared" si="515"/>
        <v>26000</v>
      </c>
      <c r="EM197" s="56">
        <f t="shared" si="529"/>
        <v>26000</v>
      </c>
      <c r="EN197" s="56">
        <f t="shared" si="529"/>
        <v>26000</v>
      </c>
      <c r="EO197" s="56">
        <f t="shared" si="529"/>
        <v>26000</v>
      </c>
      <c r="EP197" s="56">
        <f t="shared" si="536"/>
        <v>26000</v>
      </c>
      <c r="EQ197" s="56"/>
      <c r="ER197" s="56"/>
      <c r="ES197" s="56"/>
      <c r="ET197" s="56"/>
      <c r="EU197" s="56"/>
      <c r="EV197" s="56"/>
      <c r="EW197" s="56"/>
      <c r="EX197" s="56"/>
      <c r="EY197" s="56"/>
      <c r="EZ197" s="56"/>
      <c r="FA197" s="56"/>
      <c r="FB197" s="56"/>
      <c r="FC197" s="56"/>
      <c r="FD197" s="56"/>
      <c r="FE197" s="56"/>
      <c r="FF197" s="56"/>
      <c r="FG197" s="56"/>
      <c r="FH197" s="56"/>
      <c r="FI197" s="56"/>
      <c r="FJ197" s="56"/>
      <c r="FK197" s="56"/>
      <c r="FL197" s="56"/>
      <c r="FM197" s="56"/>
      <c r="FN197" s="56"/>
      <c r="FO197" s="56"/>
      <c r="FP197" s="56"/>
      <c r="FQ197" s="56"/>
      <c r="FR197" s="56"/>
      <c r="FS197" s="56"/>
      <c r="FT197" s="56"/>
      <c r="FU197" s="56"/>
      <c r="FV197" s="56"/>
      <c r="FW197" s="56"/>
      <c r="FX197" s="56"/>
      <c r="FY197" s="56"/>
      <c r="FZ197" s="56"/>
      <c r="GA197" s="56"/>
      <c r="GB197" s="56"/>
      <c r="GC197" s="56"/>
      <c r="GD197" s="56"/>
      <c r="GE197" s="56"/>
      <c r="GF197" s="56"/>
      <c r="GG197" s="56"/>
      <c r="GH197" s="56"/>
      <c r="GI197" s="56"/>
      <c r="GJ197" s="56"/>
      <c r="GK197" s="56"/>
      <c r="GL197" s="56"/>
      <c r="GM197" s="56"/>
      <c r="GN197" s="56"/>
      <c r="GO197" s="56"/>
      <c r="GP197" s="56"/>
      <c r="GQ197" s="56"/>
      <c r="GR197" s="56"/>
      <c r="GS197" s="56"/>
      <c r="GT197" s="56"/>
      <c r="GU197" s="56"/>
      <c r="GV197" s="56"/>
      <c r="GW197" s="56"/>
      <c r="GX197" s="56"/>
      <c r="GY197" s="56"/>
      <c r="GZ197" s="56"/>
      <c r="HA197" s="56"/>
      <c r="HB197" s="56"/>
      <c r="HC197" s="56"/>
      <c r="HD197" s="56"/>
      <c r="HE197" s="56"/>
      <c r="HF197" s="56"/>
      <c r="HG197" s="56"/>
      <c r="HH197" s="56"/>
      <c r="HI197" s="56"/>
      <c r="HJ197" s="56"/>
      <c r="HK197" s="56"/>
      <c r="HL197" s="56"/>
      <c r="HM197" s="56"/>
      <c r="HN197" s="56"/>
      <c r="HO197" s="56"/>
      <c r="HP197" s="56"/>
      <c r="HQ197" s="56"/>
      <c r="HR197" s="56"/>
      <c r="HS197" s="56"/>
      <c r="HT197" s="56"/>
      <c r="HU197" s="56"/>
      <c r="HV197" s="56"/>
      <c r="HW197" s="56"/>
      <c r="HX197" s="56"/>
      <c r="HY197" s="56"/>
    </row>
    <row r="198" spans="1:233" ht="1.5" customHeight="1">
      <c r="A198" s="56"/>
      <c r="B198" s="56"/>
      <c r="C198" s="56"/>
      <c r="D198" s="56"/>
      <c r="E198" s="56"/>
      <c r="F198" s="56"/>
      <c r="G198" s="56"/>
      <c r="H198" s="56"/>
      <c r="I198" s="56"/>
      <c r="J198" s="56"/>
      <c r="K198" s="56"/>
      <c r="L198" s="56"/>
      <c r="M198" s="56"/>
      <c r="N198" s="56"/>
      <c r="O198" s="56"/>
      <c r="P198" s="56"/>
      <c r="Q198" s="56"/>
      <c r="R198" s="56"/>
      <c r="S198" s="56"/>
      <c r="T198" s="56"/>
      <c r="U198" s="56"/>
      <c r="V198" s="56"/>
      <c r="W198" s="56"/>
      <c r="X198" s="56"/>
      <c r="Y198" s="56"/>
      <c r="Z198" s="56"/>
      <c r="AA198" s="56"/>
      <c r="AB198" s="56"/>
      <c r="AC198" s="56"/>
      <c r="AD198" s="56"/>
      <c r="AE198" s="56"/>
      <c r="AF198" s="56"/>
      <c r="AG198" s="56"/>
      <c r="AH198" s="56"/>
      <c r="AI198" s="56"/>
      <c r="AJ198" s="56"/>
      <c r="AK198" s="56"/>
      <c r="AL198" s="56"/>
      <c r="AM198" s="56"/>
      <c r="AN198" s="56"/>
      <c r="AO198" s="56"/>
      <c r="AP198" s="56"/>
      <c r="AQ198" s="56"/>
      <c r="AR198" s="56"/>
      <c r="AS198" s="56"/>
      <c r="AT198" s="56"/>
      <c r="AU198" s="56"/>
      <c r="AV198" s="56"/>
      <c r="AW198" s="56"/>
      <c r="AX198" s="56"/>
      <c r="AY198" s="56">
        <f>DD</f>
        <v>9000</v>
      </c>
      <c r="AZ198" s="56">
        <f t="shared" si="551"/>
        <v>12000</v>
      </c>
      <c r="BA198" s="56">
        <f t="shared" si="439"/>
        <v>12000</v>
      </c>
      <c r="BB198" s="56">
        <f>GJ</f>
        <v>12000</v>
      </c>
      <c r="BC198" s="56">
        <f t="shared" ref="BC198:BE217" si="607">MH</f>
        <v>21000</v>
      </c>
      <c r="BD198" s="56">
        <f t="shared" si="607"/>
        <v>21000</v>
      </c>
      <c r="BE198" s="56">
        <f t="shared" si="607"/>
        <v>21000</v>
      </c>
      <c r="BF198" s="56">
        <f t="shared" si="602"/>
        <v>21000</v>
      </c>
      <c r="BG198" s="56">
        <f t="shared" si="597"/>
        <v>21000</v>
      </c>
      <c r="BH198" s="56">
        <f t="shared" si="597"/>
        <v>21000</v>
      </c>
      <c r="BI198" s="56">
        <f t="shared" si="575"/>
        <v>21000</v>
      </c>
      <c r="BJ198" s="56">
        <f t="shared" si="575"/>
        <v>21000</v>
      </c>
      <c r="BK198" s="56">
        <f t="shared" si="575"/>
        <v>21000</v>
      </c>
      <c r="BL198" s="56">
        <f t="shared" si="575"/>
        <v>21000</v>
      </c>
      <c r="BM198" s="56">
        <f t="shared" si="575"/>
        <v>21000</v>
      </c>
      <c r="BN198" s="56">
        <f t="shared" si="589"/>
        <v>21000</v>
      </c>
      <c r="BO198" s="56">
        <f t="shared" si="589"/>
        <v>21000</v>
      </c>
      <c r="BP198" s="56">
        <f t="shared" si="589"/>
        <v>21000</v>
      </c>
      <c r="BQ198" s="56">
        <f t="shared" si="589"/>
        <v>21000</v>
      </c>
      <c r="BR198" s="56">
        <f t="shared" si="589"/>
        <v>21000</v>
      </c>
      <c r="BS198" s="56">
        <f t="shared" si="589"/>
        <v>21000</v>
      </c>
      <c r="BT198" s="56">
        <f t="shared" si="589"/>
        <v>21000</v>
      </c>
      <c r="BU198" s="56">
        <f t="shared" si="598"/>
        <v>21000</v>
      </c>
      <c r="BV198" s="56">
        <f t="shared" si="599"/>
        <v>21000</v>
      </c>
      <c r="BW198" s="56">
        <f t="shared" si="599"/>
        <v>21000</v>
      </c>
      <c r="BX198" s="56">
        <f t="shared" si="600"/>
        <v>21000</v>
      </c>
      <c r="BY198" s="56">
        <f t="shared" si="591"/>
        <v>21000</v>
      </c>
      <c r="BZ198" s="56">
        <f t="shared" si="576"/>
        <v>21000</v>
      </c>
      <c r="CA198" s="56">
        <f t="shared" si="576"/>
        <v>21000</v>
      </c>
      <c r="CB198" s="56">
        <f t="shared" si="576"/>
        <v>21000</v>
      </c>
      <c r="CC198" s="56">
        <f t="shared" si="576"/>
        <v>21000</v>
      </c>
      <c r="CD198" s="56">
        <f t="shared" si="576"/>
        <v>21000</v>
      </c>
      <c r="CE198" s="56">
        <f t="shared" si="584"/>
        <v>21000</v>
      </c>
      <c r="CF198" s="56">
        <f t="shared" si="584"/>
        <v>21000</v>
      </c>
      <c r="CG198" s="56">
        <f t="shared" si="584"/>
        <v>21000</v>
      </c>
      <c r="CH198" s="56">
        <f t="shared" si="584"/>
        <v>21000</v>
      </c>
      <c r="CI198" s="56">
        <f t="shared" si="585"/>
        <v>21000</v>
      </c>
      <c r="CJ198" s="56">
        <f t="shared" si="585"/>
        <v>21000</v>
      </c>
      <c r="CK198" s="56">
        <f t="shared" si="585"/>
        <v>21000</v>
      </c>
      <c r="CL198" s="56">
        <f t="shared" si="585"/>
        <v>21000</v>
      </c>
      <c r="CM198" s="56">
        <f t="shared" si="586"/>
        <v>21000</v>
      </c>
      <c r="CN198" s="56">
        <f t="shared" si="586"/>
        <v>21000</v>
      </c>
      <c r="CO198" s="56">
        <f t="shared" si="577"/>
        <v>21000</v>
      </c>
      <c r="CP198" s="56">
        <f t="shared" si="577"/>
        <v>21000</v>
      </c>
      <c r="CQ198" s="56">
        <f t="shared" si="577"/>
        <v>21000</v>
      </c>
      <c r="CR198" s="56">
        <f t="shared" si="577"/>
        <v>21000</v>
      </c>
      <c r="CS198" s="56">
        <f t="shared" si="577"/>
        <v>21000</v>
      </c>
      <c r="CT198" s="56">
        <f t="shared" si="578"/>
        <v>21000</v>
      </c>
      <c r="CU198" s="56">
        <f t="shared" si="579"/>
        <v>21000</v>
      </c>
      <c r="CV198" s="56">
        <f t="shared" si="570"/>
        <v>21000</v>
      </c>
      <c r="CW198" s="56">
        <f t="shared" si="564"/>
        <v>21000</v>
      </c>
      <c r="CX198" s="56">
        <f t="shared" si="571"/>
        <v>21000</v>
      </c>
      <c r="CY198" s="56">
        <f t="shared" si="605"/>
        <v>21000</v>
      </c>
      <c r="CZ198" s="56">
        <f t="shared" si="587"/>
        <v>7000</v>
      </c>
      <c r="DA198" s="56">
        <f t="shared" si="553"/>
        <v>7000</v>
      </c>
      <c r="DB198" s="56">
        <f t="shared" si="553"/>
        <v>7000</v>
      </c>
      <c r="DC198" s="56">
        <f t="shared" si="537"/>
        <v>7000</v>
      </c>
      <c r="DD198" s="56">
        <f t="shared" si="531"/>
        <v>7000</v>
      </c>
      <c r="DE198" s="56">
        <f t="shared" si="526"/>
        <v>7000</v>
      </c>
      <c r="DF198" s="56">
        <f t="shared" si="603"/>
        <v>7000</v>
      </c>
      <c r="DG198" s="56">
        <f t="shared" si="603"/>
        <v>7000</v>
      </c>
      <c r="DH198" s="56">
        <f t="shared" si="509"/>
        <v>7000</v>
      </c>
      <c r="DI198" s="56">
        <f t="shared" si="500"/>
        <v>7000</v>
      </c>
      <c r="DJ198" s="56">
        <f t="shared" si="502"/>
        <v>7000</v>
      </c>
      <c r="DK198" s="56">
        <f t="shared" si="580"/>
        <v>7000</v>
      </c>
      <c r="DL198" s="56">
        <f t="shared" si="580"/>
        <v>7000</v>
      </c>
      <c r="DM198" s="56">
        <f t="shared" si="601"/>
        <v>26000</v>
      </c>
      <c r="DN198" s="56">
        <f t="shared" si="595"/>
        <v>26000</v>
      </c>
      <c r="DO198" s="56">
        <f t="shared" si="595"/>
        <v>26000</v>
      </c>
      <c r="DP198" s="56">
        <f t="shared" si="595"/>
        <v>26000</v>
      </c>
      <c r="DQ198" s="56">
        <f t="shared" si="595"/>
        <v>26000</v>
      </c>
      <c r="DR198" s="56">
        <f t="shared" si="596"/>
        <v>26000</v>
      </c>
      <c r="DS198" s="56">
        <f t="shared" si="592"/>
        <v>26000</v>
      </c>
      <c r="DT198" s="56">
        <f t="shared" si="558"/>
        <v>26000</v>
      </c>
      <c r="DU198" s="56">
        <f t="shared" si="539"/>
        <v>26000</v>
      </c>
      <c r="DV198" s="56">
        <f t="shared" si="540"/>
        <v>26000</v>
      </c>
      <c r="DW198" s="56">
        <f t="shared" ref="DW198:DZ215" si="608">OD</f>
        <v>26000</v>
      </c>
      <c r="DX198" s="56">
        <f t="shared" si="608"/>
        <v>26000</v>
      </c>
      <c r="DY198" s="56">
        <f t="shared" si="608"/>
        <v>26000</v>
      </c>
      <c r="DZ198" s="56">
        <f t="shared" si="608"/>
        <v>26000</v>
      </c>
      <c r="EA198" s="56">
        <f t="shared" si="606"/>
        <v>26000</v>
      </c>
      <c r="EB198" s="56">
        <f t="shared" si="606"/>
        <v>26000</v>
      </c>
      <c r="EC198" s="56">
        <f t="shared" si="606"/>
        <v>26000</v>
      </c>
      <c r="ED198" s="56">
        <f t="shared" si="606"/>
        <v>26000</v>
      </c>
      <c r="EE198" s="56">
        <f t="shared" si="588"/>
        <v>26000</v>
      </c>
      <c r="EF198" s="56">
        <f t="shared" si="588"/>
        <v>26000</v>
      </c>
      <c r="EG198" s="56">
        <f t="shared" si="588"/>
        <v>26000</v>
      </c>
      <c r="EH198" s="56">
        <f t="shared" si="588"/>
        <v>26000</v>
      </c>
      <c r="EI198" s="56">
        <f t="shared" si="588"/>
        <v>26000</v>
      </c>
      <c r="EJ198" s="56">
        <f t="shared" si="543"/>
        <v>26000</v>
      </c>
      <c r="EK198" s="56">
        <f t="shared" si="515"/>
        <v>26000</v>
      </c>
      <c r="EL198" s="56">
        <f t="shared" si="515"/>
        <v>26000</v>
      </c>
      <c r="EM198" s="56">
        <f t="shared" si="529"/>
        <v>26000</v>
      </c>
      <c r="EN198" s="56">
        <f t="shared" si="529"/>
        <v>26000</v>
      </c>
      <c r="EO198" s="56">
        <f t="shared" si="529"/>
        <v>26000</v>
      </c>
      <c r="EP198" s="56"/>
      <c r="EQ198" s="56"/>
      <c r="ER198" s="56"/>
      <c r="ES198" s="56"/>
      <c r="ET198" s="56"/>
      <c r="EU198" s="56"/>
      <c r="EV198" s="56"/>
      <c r="EW198" s="56"/>
      <c r="EX198" s="56"/>
      <c r="EY198" s="56"/>
      <c r="EZ198" s="56"/>
      <c r="FA198" s="56"/>
      <c r="FB198" s="56"/>
      <c r="FC198" s="56"/>
      <c r="FD198" s="56"/>
      <c r="FE198" s="56"/>
      <c r="FF198" s="56"/>
      <c r="FG198" s="56"/>
      <c r="FH198" s="56"/>
      <c r="FI198" s="56"/>
      <c r="FJ198" s="56"/>
      <c r="FK198" s="56"/>
      <c r="FL198" s="56"/>
      <c r="FM198" s="56"/>
      <c r="FN198" s="56"/>
      <c r="FO198" s="56"/>
      <c r="FP198" s="56"/>
      <c r="FQ198" s="56"/>
      <c r="FR198" s="56"/>
      <c r="FS198" s="56"/>
      <c r="FT198" s="56"/>
      <c r="FU198" s="56"/>
      <c r="FV198" s="56"/>
      <c r="FW198" s="56"/>
      <c r="FX198" s="56"/>
      <c r="FY198" s="56"/>
      <c r="FZ198" s="56"/>
      <c r="GA198" s="56"/>
      <c r="GB198" s="56"/>
      <c r="GC198" s="56"/>
      <c r="GD198" s="56"/>
      <c r="GE198" s="56"/>
      <c r="GF198" s="56"/>
      <c r="GG198" s="56"/>
      <c r="GH198" s="56"/>
      <c r="GI198" s="56"/>
      <c r="GJ198" s="56"/>
      <c r="GK198" s="56"/>
      <c r="GL198" s="56"/>
      <c r="GM198" s="56"/>
      <c r="GN198" s="56"/>
      <c r="GO198" s="56"/>
      <c r="GP198" s="56"/>
      <c r="GQ198" s="56"/>
      <c r="GR198" s="56"/>
      <c r="GS198" s="56"/>
      <c r="GT198" s="56"/>
      <c r="GU198" s="56"/>
      <c r="GV198" s="56"/>
      <c r="GW198" s="56"/>
      <c r="GX198" s="56"/>
      <c r="GY198" s="56"/>
      <c r="GZ198" s="56"/>
      <c r="HA198" s="56"/>
      <c r="HB198" s="56"/>
      <c r="HC198" s="56"/>
      <c r="HD198" s="56"/>
      <c r="HE198" s="56"/>
      <c r="HF198" s="56"/>
      <c r="HG198" s="56"/>
      <c r="HH198" s="56"/>
      <c r="HI198" s="56"/>
      <c r="HJ198" s="56"/>
      <c r="HK198" s="56"/>
      <c r="HL198" s="56"/>
      <c r="HM198" s="56"/>
      <c r="HN198" s="56"/>
      <c r="HO198" s="56"/>
      <c r="HP198" s="56"/>
      <c r="HQ198" s="56"/>
      <c r="HR198" s="56"/>
      <c r="HS198" s="56"/>
      <c r="HT198" s="56"/>
      <c r="HU198" s="56"/>
      <c r="HV198" s="56"/>
      <c r="HW198" s="56"/>
      <c r="HX198" s="56"/>
      <c r="HY198" s="56"/>
    </row>
    <row r="199" spans="1:233" ht="1.5" customHeight="1">
      <c r="A199" s="56"/>
      <c r="B199" s="56"/>
      <c r="C199" s="56"/>
      <c r="D199" s="56"/>
      <c r="E199" s="56"/>
      <c r="F199" s="56"/>
      <c r="G199" s="56"/>
      <c r="H199" s="56"/>
      <c r="I199" s="56"/>
      <c r="J199" s="56"/>
      <c r="K199" s="56"/>
      <c r="L199" s="56"/>
      <c r="M199" s="56"/>
      <c r="N199" s="56"/>
      <c r="O199" s="56"/>
      <c r="P199" s="56"/>
      <c r="Q199" s="56"/>
      <c r="R199" s="56"/>
      <c r="S199" s="56"/>
      <c r="T199" s="56"/>
      <c r="U199" s="56"/>
      <c r="V199" s="56"/>
      <c r="W199" s="56"/>
      <c r="X199" s="56"/>
      <c r="Y199" s="56"/>
      <c r="Z199" s="56"/>
      <c r="AA199" s="56"/>
      <c r="AB199" s="56"/>
      <c r="AC199" s="56"/>
      <c r="AD199" s="56"/>
      <c r="AE199" s="56"/>
      <c r="AF199" s="56"/>
      <c r="AG199" s="56"/>
      <c r="AH199" s="56"/>
      <c r="AI199" s="56"/>
      <c r="AJ199" s="56"/>
      <c r="AK199" s="56"/>
      <c r="AL199" s="56"/>
      <c r="AM199" s="56"/>
      <c r="AN199" s="56"/>
      <c r="AO199" s="56"/>
      <c r="AP199" s="56"/>
      <c r="AQ199" s="56"/>
      <c r="AR199" s="56"/>
      <c r="AS199" s="56"/>
      <c r="AT199" s="56"/>
      <c r="AU199" s="56"/>
      <c r="AV199" s="56"/>
      <c r="AW199" s="56"/>
      <c r="AX199" s="56"/>
      <c r="AY199" s="56">
        <f t="shared" si="560"/>
        <v>12000</v>
      </c>
      <c r="AZ199" s="56">
        <f t="shared" si="551"/>
        <v>12000</v>
      </c>
      <c r="BA199" s="56">
        <f t="shared" si="439"/>
        <v>12000</v>
      </c>
      <c r="BB199" s="56">
        <f>GJ</f>
        <v>12000</v>
      </c>
      <c r="BC199" s="56">
        <f t="shared" si="607"/>
        <v>21000</v>
      </c>
      <c r="BD199" s="56">
        <f t="shared" si="607"/>
        <v>21000</v>
      </c>
      <c r="BE199" s="56">
        <f t="shared" si="607"/>
        <v>21000</v>
      </c>
      <c r="BF199" s="56">
        <f t="shared" si="602"/>
        <v>21000</v>
      </c>
      <c r="BG199" s="56">
        <f t="shared" si="597"/>
        <v>21000</v>
      </c>
      <c r="BH199" s="56">
        <f t="shared" si="597"/>
        <v>21000</v>
      </c>
      <c r="BI199" s="56">
        <f t="shared" ref="BI199:BM208" si="609">MH</f>
        <v>21000</v>
      </c>
      <c r="BJ199" s="56">
        <f t="shared" si="609"/>
        <v>21000</v>
      </c>
      <c r="BK199" s="56">
        <f t="shared" si="609"/>
        <v>21000</v>
      </c>
      <c r="BL199" s="56">
        <f t="shared" si="609"/>
        <v>21000</v>
      </c>
      <c r="BM199" s="56">
        <f t="shared" si="609"/>
        <v>21000</v>
      </c>
      <c r="BN199" s="56">
        <f t="shared" si="589"/>
        <v>21000</v>
      </c>
      <c r="BO199" s="56">
        <f t="shared" si="589"/>
        <v>21000</v>
      </c>
      <c r="BP199" s="56">
        <f t="shared" si="589"/>
        <v>21000</v>
      </c>
      <c r="BQ199" s="56">
        <f t="shared" si="589"/>
        <v>21000</v>
      </c>
      <c r="BR199" s="56">
        <f t="shared" si="589"/>
        <v>21000</v>
      </c>
      <c r="BS199" s="56">
        <f t="shared" si="589"/>
        <v>21000</v>
      </c>
      <c r="BT199" s="56">
        <f t="shared" si="589"/>
        <v>21000</v>
      </c>
      <c r="BU199" s="56">
        <f t="shared" si="598"/>
        <v>21000</v>
      </c>
      <c r="BV199" s="56">
        <f t="shared" si="599"/>
        <v>21000</v>
      </c>
      <c r="BW199" s="56">
        <f t="shared" si="599"/>
        <v>21000</v>
      </c>
      <c r="BX199" s="56">
        <f t="shared" si="600"/>
        <v>21000</v>
      </c>
      <c r="BY199" s="56">
        <f t="shared" si="591"/>
        <v>21000</v>
      </c>
      <c r="BZ199" s="56">
        <f t="shared" ref="BZ199:CD208" si="610">MH</f>
        <v>21000</v>
      </c>
      <c r="CA199" s="56">
        <f t="shared" si="610"/>
        <v>21000</v>
      </c>
      <c r="CB199" s="56">
        <f t="shared" si="610"/>
        <v>21000</v>
      </c>
      <c r="CC199" s="56">
        <f t="shared" si="610"/>
        <v>21000</v>
      </c>
      <c r="CD199" s="56">
        <f t="shared" si="610"/>
        <v>21000</v>
      </c>
      <c r="CE199" s="56">
        <f t="shared" si="584"/>
        <v>21000</v>
      </c>
      <c r="CF199" s="56">
        <f t="shared" si="584"/>
        <v>21000</v>
      </c>
      <c r="CG199" s="56">
        <f t="shared" si="584"/>
        <v>21000</v>
      </c>
      <c r="CH199" s="56">
        <f t="shared" si="584"/>
        <v>21000</v>
      </c>
      <c r="CI199" s="56">
        <f t="shared" si="585"/>
        <v>21000</v>
      </c>
      <c r="CJ199" s="56">
        <f t="shared" si="585"/>
        <v>21000</v>
      </c>
      <c r="CK199" s="56">
        <f t="shared" si="585"/>
        <v>21000</v>
      </c>
      <c r="CL199" s="56">
        <f t="shared" si="585"/>
        <v>21000</v>
      </c>
      <c r="CM199" s="56">
        <f t="shared" si="586"/>
        <v>21000</v>
      </c>
      <c r="CN199" s="56">
        <f t="shared" si="586"/>
        <v>21000</v>
      </c>
      <c r="CO199" s="56">
        <f t="shared" ref="CO199:CS208" si="611">MH</f>
        <v>21000</v>
      </c>
      <c r="CP199" s="56">
        <f t="shared" si="611"/>
        <v>21000</v>
      </c>
      <c r="CQ199" s="56">
        <f t="shared" si="611"/>
        <v>21000</v>
      </c>
      <c r="CR199" s="56">
        <f t="shared" si="611"/>
        <v>21000</v>
      </c>
      <c r="CS199" s="56">
        <f t="shared" si="611"/>
        <v>21000</v>
      </c>
      <c r="CT199" s="56">
        <f t="shared" si="578"/>
        <v>21000</v>
      </c>
      <c r="CU199" s="56">
        <f t="shared" si="579"/>
        <v>21000</v>
      </c>
      <c r="CV199" s="56">
        <f t="shared" si="570"/>
        <v>21000</v>
      </c>
      <c r="CW199" s="56">
        <f t="shared" si="564"/>
        <v>21000</v>
      </c>
      <c r="CX199" s="56">
        <f t="shared" si="571"/>
        <v>21000</v>
      </c>
      <c r="CY199" s="56">
        <f t="shared" si="605"/>
        <v>21000</v>
      </c>
      <c r="CZ199" s="56">
        <f t="shared" si="587"/>
        <v>7000</v>
      </c>
      <c r="DA199" s="56">
        <f t="shared" si="553"/>
        <v>7000</v>
      </c>
      <c r="DB199" s="56">
        <f t="shared" si="553"/>
        <v>7000</v>
      </c>
      <c r="DC199" s="56">
        <f t="shared" si="537"/>
        <v>7000</v>
      </c>
      <c r="DD199" s="56">
        <f t="shared" si="531"/>
        <v>7000</v>
      </c>
      <c r="DE199" s="56">
        <f t="shared" si="526"/>
        <v>7000</v>
      </c>
      <c r="DF199" s="56">
        <f t="shared" si="603"/>
        <v>7000</v>
      </c>
      <c r="DG199" s="56">
        <f t="shared" si="603"/>
        <v>7000</v>
      </c>
      <c r="DH199" s="56">
        <f t="shared" si="509"/>
        <v>7000</v>
      </c>
      <c r="DI199" s="56">
        <f t="shared" si="500"/>
        <v>7000</v>
      </c>
      <c r="DJ199" s="56">
        <f t="shared" si="502"/>
        <v>7000</v>
      </c>
      <c r="DK199" s="56">
        <f t="shared" si="580"/>
        <v>7000</v>
      </c>
      <c r="DL199" s="56">
        <f t="shared" si="580"/>
        <v>7000</v>
      </c>
      <c r="DM199" s="56">
        <f t="shared" si="601"/>
        <v>26000</v>
      </c>
      <c r="DN199" s="56">
        <f t="shared" si="595"/>
        <v>26000</v>
      </c>
      <c r="DO199" s="56">
        <f t="shared" si="595"/>
        <v>26000</v>
      </c>
      <c r="DP199" s="56">
        <f t="shared" si="595"/>
        <v>26000</v>
      </c>
      <c r="DQ199" s="56">
        <f t="shared" si="595"/>
        <v>26000</v>
      </c>
      <c r="DR199" s="56">
        <f t="shared" si="596"/>
        <v>26000</v>
      </c>
      <c r="DS199" s="56">
        <f t="shared" si="592"/>
        <v>26000</v>
      </c>
      <c r="DT199" s="56">
        <f t="shared" si="558"/>
        <v>26000</v>
      </c>
      <c r="DU199" s="56">
        <f t="shared" si="539"/>
        <v>26000</v>
      </c>
      <c r="DV199" s="56">
        <f t="shared" si="540"/>
        <v>26000</v>
      </c>
      <c r="DW199" s="56">
        <f t="shared" si="608"/>
        <v>26000</v>
      </c>
      <c r="DX199" s="56">
        <f t="shared" si="608"/>
        <v>26000</v>
      </c>
      <c r="DY199" s="56">
        <f t="shared" si="608"/>
        <v>26000</v>
      </c>
      <c r="DZ199" s="56">
        <f t="shared" si="608"/>
        <v>26000</v>
      </c>
      <c r="EA199" s="56">
        <f t="shared" si="606"/>
        <v>26000</v>
      </c>
      <c r="EB199" s="56">
        <f t="shared" si="606"/>
        <v>26000</v>
      </c>
      <c r="EC199" s="56">
        <f t="shared" si="606"/>
        <v>26000</v>
      </c>
      <c r="ED199" s="56">
        <f t="shared" si="606"/>
        <v>26000</v>
      </c>
      <c r="EE199" s="56">
        <f t="shared" si="588"/>
        <v>26000</v>
      </c>
      <c r="EF199" s="56">
        <f t="shared" si="588"/>
        <v>26000</v>
      </c>
      <c r="EG199" s="56">
        <f t="shared" si="588"/>
        <v>26000</v>
      </c>
      <c r="EH199" s="56">
        <f t="shared" si="588"/>
        <v>26000</v>
      </c>
      <c r="EI199" s="56">
        <f t="shared" si="588"/>
        <v>26000</v>
      </c>
      <c r="EJ199" s="56">
        <f t="shared" si="543"/>
        <v>26000</v>
      </c>
      <c r="EK199" s="56">
        <f t="shared" si="515"/>
        <v>26000</v>
      </c>
      <c r="EL199" s="56">
        <f t="shared" si="515"/>
        <v>26000</v>
      </c>
      <c r="EM199" s="56">
        <f t="shared" ref="EM199:EO201" si="612">OD</f>
        <v>26000</v>
      </c>
      <c r="EN199" s="56">
        <f t="shared" si="612"/>
        <v>26000</v>
      </c>
      <c r="EO199" s="56">
        <f t="shared" si="612"/>
        <v>26000</v>
      </c>
      <c r="EP199" s="56"/>
      <c r="EQ199" s="56"/>
      <c r="ER199" s="56"/>
      <c r="ES199" s="56"/>
      <c r="ET199" s="56"/>
      <c r="EU199" s="56"/>
      <c r="EV199" s="56"/>
      <c r="EW199" s="56"/>
      <c r="EX199" s="56"/>
      <c r="EY199" s="56"/>
      <c r="EZ199" s="56"/>
      <c r="FA199" s="56"/>
      <c r="FB199" s="56"/>
      <c r="FC199" s="56"/>
      <c r="FD199" s="56"/>
      <c r="FE199" s="56"/>
      <c r="FF199" s="56"/>
      <c r="FG199" s="56"/>
      <c r="FH199" s="56"/>
      <c r="FI199" s="56"/>
      <c r="FJ199" s="56"/>
      <c r="FK199" s="56"/>
      <c r="FL199" s="56"/>
      <c r="FM199" s="56"/>
      <c r="FN199" s="56"/>
      <c r="FO199" s="56"/>
      <c r="FP199" s="56"/>
      <c r="FQ199" s="56"/>
      <c r="FR199" s="56"/>
      <c r="FS199" s="56"/>
      <c r="FT199" s="56"/>
      <c r="FU199" s="56"/>
      <c r="FV199" s="56"/>
      <c r="FW199" s="56"/>
      <c r="FX199" s="56"/>
      <c r="FY199" s="56"/>
      <c r="FZ199" s="56"/>
      <c r="GA199" s="56"/>
      <c r="GB199" s="56"/>
      <c r="GC199" s="56"/>
      <c r="GD199" s="56"/>
      <c r="GE199" s="56"/>
      <c r="GF199" s="56"/>
      <c r="GG199" s="56"/>
      <c r="GH199" s="56"/>
      <c r="GI199" s="56"/>
      <c r="GJ199" s="56"/>
      <c r="GK199" s="56"/>
      <c r="GL199" s="56"/>
      <c r="GM199" s="56"/>
      <c r="GN199" s="56"/>
      <c r="GO199" s="56"/>
      <c r="GP199" s="56"/>
      <c r="GQ199" s="56"/>
      <c r="GR199" s="56"/>
      <c r="GS199" s="56"/>
      <c r="GT199" s="56"/>
      <c r="GU199" s="56"/>
      <c r="GV199" s="56"/>
      <c r="GW199" s="56"/>
      <c r="GX199" s="56"/>
      <c r="GY199" s="56"/>
      <c r="GZ199" s="56"/>
      <c r="HA199" s="56"/>
      <c r="HB199" s="56"/>
      <c r="HC199" s="56"/>
      <c r="HD199" s="56"/>
      <c r="HE199" s="56"/>
      <c r="HF199" s="56"/>
      <c r="HG199" s="56"/>
      <c r="HH199" s="56"/>
      <c r="HI199" s="56"/>
      <c r="HJ199" s="56"/>
      <c r="HK199" s="56"/>
      <c r="HL199" s="56"/>
      <c r="HM199" s="56"/>
      <c r="HN199" s="56"/>
      <c r="HO199" s="56"/>
      <c r="HP199" s="56"/>
      <c r="HQ199" s="56"/>
      <c r="HR199" s="56"/>
      <c r="HS199" s="56"/>
      <c r="HT199" s="56"/>
      <c r="HU199" s="56"/>
      <c r="HV199" s="56"/>
      <c r="HW199" s="56"/>
      <c r="HX199" s="56"/>
      <c r="HY199" s="56"/>
    </row>
    <row r="200" spans="1:233" ht="1.5" customHeight="1">
      <c r="A200" s="56"/>
      <c r="B200" s="56"/>
      <c r="C200" s="56"/>
      <c r="D200" s="56"/>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6"/>
      <c r="AH200" s="56"/>
      <c r="AI200" s="56"/>
      <c r="AJ200" s="56"/>
      <c r="AK200" s="56"/>
      <c r="AL200" s="56"/>
      <c r="AM200" s="56"/>
      <c r="AN200" s="56"/>
      <c r="AO200" s="56"/>
      <c r="AP200" s="56"/>
      <c r="AQ200" s="56"/>
      <c r="AR200" s="56"/>
      <c r="AS200" s="56"/>
      <c r="AT200" s="56"/>
      <c r="AU200" s="56"/>
      <c r="AV200" s="56"/>
      <c r="AW200" s="56"/>
      <c r="AX200" s="56">
        <f t="shared" si="551"/>
        <v>12000</v>
      </c>
      <c r="AY200" s="56">
        <f t="shared" si="551"/>
        <v>12000</v>
      </c>
      <c r="AZ200" s="56">
        <f>DN</f>
        <v>8000</v>
      </c>
      <c r="BA200" s="56">
        <f>DN</f>
        <v>8000</v>
      </c>
      <c r="BB200" s="56">
        <f>GJ</f>
        <v>12000</v>
      </c>
      <c r="BC200" s="56">
        <f t="shared" si="607"/>
        <v>21000</v>
      </c>
      <c r="BD200" s="56">
        <f t="shared" si="607"/>
        <v>21000</v>
      </c>
      <c r="BE200" s="56">
        <f t="shared" si="607"/>
        <v>21000</v>
      </c>
      <c r="BF200" s="56">
        <f t="shared" si="602"/>
        <v>21000</v>
      </c>
      <c r="BG200" s="56">
        <f t="shared" si="597"/>
        <v>21000</v>
      </c>
      <c r="BH200" s="56">
        <f t="shared" si="597"/>
        <v>21000</v>
      </c>
      <c r="BI200" s="56">
        <f t="shared" si="609"/>
        <v>21000</v>
      </c>
      <c r="BJ200" s="56">
        <f t="shared" si="609"/>
        <v>21000</v>
      </c>
      <c r="BK200" s="56">
        <f t="shared" si="609"/>
        <v>21000</v>
      </c>
      <c r="BL200" s="56">
        <f t="shared" si="609"/>
        <v>21000</v>
      </c>
      <c r="BM200" s="56">
        <f t="shared" si="609"/>
        <v>21000</v>
      </c>
      <c r="BN200" s="56">
        <f t="shared" si="589"/>
        <v>21000</v>
      </c>
      <c r="BO200" s="56">
        <f t="shared" si="589"/>
        <v>21000</v>
      </c>
      <c r="BP200" s="56">
        <f t="shared" si="589"/>
        <v>21000</v>
      </c>
      <c r="BQ200" s="56">
        <f t="shared" si="589"/>
        <v>21000</v>
      </c>
      <c r="BR200" s="56">
        <f t="shared" si="589"/>
        <v>21000</v>
      </c>
      <c r="BS200" s="56">
        <f t="shared" si="589"/>
        <v>21000</v>
      </c>
      <c r="BT200" s="56">
        <f t="shared" si="589"/>
        <v>21000</v>
      </c>
      <c r="BU200" s="56">
        <f t="shared" si="598"/>
        <v>21000</v>
      </c>
      <c r="BV200" s="56">
        <f t="shared" si="599"/>
        <v>21000</v>
      </c>
      <c r="BW200" s="56">
        <f t="shared" si="599"/>
        <v>21000</v>
      </c>
      <c r="BX200" s="56">
        <f t="shared" si="600"/>
        <v>21000</v>
      </c>
      <c r="BY200" s="56">
        <f t="shared" si="591"/>
        <v>21000</v>
      </c>
      <c r="BZ200" s="56">
        <f t="shared" si="610"/>
        <v>21000</v>
      </c>
      <c r="CA200" s="56">
        <f t="shared" si="610"/>
        <v>21000</v>
      </c>
      <c r="CB200" s="56">
        <f t="shared" si="610"/>
        <v>21000</v>
      </c>
      <c r="CC200" s="56">
        <f t="shared" si="610"/>
        <v>21000</v>
      </c>
      <c r="CD200" s="56">
        <f t="shared" si="610"/>
        <v>21000</v>
      </c>
      <c r="CE200" s="56">
        <f t="shared" si="584"/>
        <v>21000</v>
      </c>
      <c r="CF200" s="56">
        <f t="shared" si="584"/>
        <v>21000</v>
      </c>
      <c r="CG200" s="56">
        <f t="shared" si="584"/>
        <v>21000</v>
      </c>
      <c r="CH200" s="56">
        <f t="shared" si="584"/>
        <v>21000</v>
      </c>
      <c r="CI200" s="56">
        <f t="shared" si="585"/>
        <v>21000</v>
      </c>
      <c r="CJ200" s="56">
        <f t="shared" si="585"/>
        <v>21000</v>
      </c>
      <c r="CK200" s="56">
        <f t="shared" si="585"/>
        <v>21000</v>
      </c>
      <c r="CL200" s="56">
        <f t="shared" si="585"/>
        <v>21000</v>
      </c>
      <c r="CM200" s="56">
        <f t="shared" si="586"/>
        <v>21000</v>
      </c>
      <c r="CN200" s="56">
        <f t="shared" si="586"/>
        <v>21000</v>
      </c>
      <c r="CO200" s="56">
        <f t="shared" si="611"/>
        <v>21000</v>
      </c>
      <c r="CP200" s="56">
        <f t="shared" si="611"/>
        <v>21000</v>
      </c>
      <c r="CQ200" s="56">
        <f t="shared" si="611"/>
        <v>21000</v>
      </c>
      <c r="CR200" s="56">
        <f t="shared" si="611"/>
        <v>21000</v>
      </c>
      <c r="CS200" s="56">
        <f t="shared" si="611"/>
        <v>21000</v>
      </c>
      <c r="CT200" s="56">
        <f t="shared" si="578"/>
        <v>21000</v>
      </c>
      <c r="CU200" s="56">
        <f t="shared" si="579"/>
        <v>21000</v>
      </c>
      <c r="CV200" s="56">
        <f t="shared" si="570"/>
        <v>21000</v>
      </c>
      <c r="CW200" s="56">
        <f t="shared" si="564"/>
        <v>21000</v>
      </c>
      <c r="CX200" s="56">
        <f t="shared" si="571"/>
        <v>21000</v>
      </c>
      <c r="CY200" s="56">
        <f t="shared" si="605"/>
        <v>21000</v>
      </c>
      <c r="CZ200" s="56">
        <f t="shared" si="587"/>
        <v>7000</v>
      </c>
      <c r="DA200" s="56">
        <f t="shared" si="553"/>
        <v>7000</v>
      </c>
      <c r="DB200" s="56">
        <f t="shared" si="553"/>
        <v>7000</v>
      </c>
      <c r="DC200" s="56">
        <f t="shared" si="537"/>
        <v>7000</v>
      </c>
      <c r="DD200" s="56">
        <f t="shared" si="531"/>
        <v>7000</v>
      </c>
      <c r="DE200" s="56">
        <f t="shared" si="526"/>
        <v>7000</v>
      </c>
      <c r="DF200" s="56">
        <f t="shared" si="603"/>
        <v>7000</v>
      </c>
      <c r="DG200" s="56">
        <f t="shared" si="603"/>
        <v>7000</v>
      </c>
      <c r="DH200" s="56">
        <f t="shared" si="509"/>
        <v>7000</v>
      </c>
      <c r="DI200" s="56">
        <f t="shared" si="500"/>
        <v>7000</v>
      </c>
      <c r="DJ200" s="56">
        <f t="shared" si="502"/>
        <v>7000</v>
      </c>
      <c r="DK200" s="56">
        <f t="shared" si="580"/>
        <v>7000</v>
      </c>
      <c r="DL200" s="56">
        <f t="shared" si="580"/>
        <v>7000</v>
      </c>
      <c r="DM200" s="56">
        <f t="shared" si="601"/>
        <v>26000</v>
      </c>
      <c r="DN200" s="56">
        <f t="shared" si="595"/>
        <v>26000</v>
      </c>
      <c r="DO200" s="56">
        <f t="shared" si="595"/>
        <v>26000</v>
      </c>
      <c r="DP200" s="56">
        <f t="shared" si="595"/>
        <v>26000</v>
      </c>
      <c r="DQ200" s="56">
        <f t="shared" si="595"/>
        <v>26000</v>
      </c>
      <c r="DR200" s="56">
        <f t="shared" si="596"/>
        <v>26000</v>
      </c>
      <c r="DS200" s="56">
        <f t="shared" si="592"/>
        <v>26000</v>
      </c>
      <c r="DT200" s="56">
        <f t="shared" si="558"/>
        <v>26000</v>
      </c>
      <c r="DU200" s="56">
        <f t="shared" si="539"/>
        <v>26000</v>
      </c>
      <c r="DV200" s="56">
        <f t="shared" si="540"/>
        <v>26000</v>
      </c>
      <c r="DW200" s="56">
        <f t="shared" si="608"/>
        <v>26000</v>
      </c>
      <c r="DX200" s="56">
        <f t="shared" si="608"/>
        <v>26000</v>
      </c>
      <c r="DY200" s="56">
        <f t="shared" si="608"/>
        <v>26000</v>
      </c>
      <c r="DZ200" s="56">
        <f t="shared" si="608"/>
        <v>26000</v>
      </c>
      <c r="EA200" s="56">
        <f t="shared" si="606"/>
        <v>26000</v>
      </c>
      <c r="EB200" s="56">
        <f t="shared" si="606"/>
        <v>26000</v>
      </c>
      <c r="EC200" s="56">
        <f t="shared" si="606"/>
        <v>26000</v>
      </c>
      <c r="ED200" s="56">
        <f t="shared" si="606"/>
        <v>26000</v>
      </c>
      <c r="EE200" s="56">
        <f t="shared" si="588"/>
        <v>26000</v>
      </c>
      <c r="EF200" s="56">
        <f t="shared" si="588"/>
        <v>26000</v>
      </c>
      <c r="EG200" s="56">
        <f t="shared" si="588"/>
        <v>26000</v>
      </c>
      <c r="EH200" s="56">
        <f t="shared" si="588"/>
        <v>26000</v>
      </c>
      <c r="EI200" s="56">
        <f t="shared" si="588"/>
        <v>26000</v>
      </c>
      <c r="EJ200" s="56">
        <f t="shared" si="543"/>
        <v>26000</v>
      </c>
      <c r="EK200" s="56">
        <f t="shared" si="515"/>
        <v>26000</v>
      </c>
      <c r="EL200" s="56">
        <f t="shared" si="515"/>
        <v>26000</v>
      </c>
      <c r="EM200" s="56">
        <f t="shared" si="612"/>
        <v>26000</v>
      </c>
      <c r="EN200" s="56">
        <f t="shared" si="612"/>
        <v>26000</v>
      </c>
      <c r="EO200" s="56"/>
      <c r="EP200" s="56"/>
      <c r="EQ200" s="56"/>
      <c r="ER200" s="56"/>
      <c r="ES200" s="56"/>
      <c r="ET200" s="56"/>
      <c r="EU200" s="56"/>
      <c r="EV200" s="56"/>
      <c r="EW200" s="56"/>
      <c r="EX200" s="56"/>
      <c r="EY200" s="56"/>
      <c r="EZ200" s="56"/>
      <c r="FA200" s="56"/>
      <c r="FB200" s="56"/>
      <c r="FC200" s="56"/>
      <c r="FD200" s="56"/>
      <c r="FE200" s="56"/>
      <c r="FF200" s="56"/>
      <c r="FG200" s="56"/>
      <c r="FH200" s="56"/>
      <c r="FI200" s="56"/>
      <c r="FJ200" s="56"/>
      <c r="FK200" s="56"/>
      <c r="FL200" s="56"/>
      <c r="FM200" s="56"/>
      <c r="FN200" s="56"/>
      <c r="FO200" s="56"/>
      <c r="FP200" s="56"/>
      <c r="FQ200" s="56"/>
      <c r="FR200" s="56"/>
      <c r="FS200" s="56"/>
      <c r="FT200" s="56"/>
      <c r="FU200" s="56"/>
      <c r="FV200" s="56"/>
      <c r="FW200" s="56"/>
      <c r="FX200" s="56"/>
      <c r="FY200" s="56"/>
      <c r="FZ200" s="56"/>
      <c r="GA200" s="56"/>
      <c r="GB200" s="56"/>
      <c r="GC200" s="56"/>
      <c r="GD200" s="56"/>
      <c r="GE200" s="56"/>
      <c r="GF200" s="56"/>
      <c r="GG200" s="56"/>
      <c r="GH200" s="56"/>
      <c r="GI200" s="56"/>
      <c r="GJ200" s="56"/>
      <c r="GK200" s="56"/>
      <c r="GL200" s="56"/>
      <c r="GM200" s="56"/>
      <c r="GN200" s="56"/>
      <c r="GO200" s="56"/>
      <c r="GP200" s="56"/>
      <c r="GQ200" s="56"/>
      <c r="GR200" s="56"/>
      <c r="GS200" s="56"/>
      <c r="GT200" s="56"/>
      <c r="GU200" s="56"/>
      <c r="GV200" s="56"/>
      <c r="GW200" s="56"/>
      <c r="GX200" s="56"/>
      <c r="GY200" s="56"/>
      <c r="GZ200" s="56"/>
      <c r="HA200" s="56"/>
      <c r="HB200" s="56"/>
      <c r="HC200" s="56"/>
      <c r="HD200" s="56"/>
      <c r="HE200" s="56"/>
      <c r="HF200" s="56"/>
      <c r="HG200" s="56"/>
      <c r="HH200" s="56"/>
      <c r="HI200" s="56"/>
      <c r="HJ200" s="56"/>
      <c r="HK200" s="56"/>
      <c r="HL200" s="56"/>
      <c r="HM200" s="56"/>
      <c r="HN200" s="56"/>
      <c r="HO200" s="56"/>
      <c r="HP200" s="56"/>
      <c r="HQ200" s="56"/>
      <c r="HR200" s="56"/>
      <c r="HS200" s="56"/>
      <c r="HT200" s="56"/>
      <c r="HU200" s="56"/>
      <c r="HV200" s="56"/>
      <c r="HW200" s="56"/>
      <c r="HX200" s="56"/>
      <c r="HY200" s="56"/>
    </row>
    <row r="201" spans="1:233" ht="1.5" customHeight="1">
      <c r="A201" s="56"/>
      <c r="B201" s="56"/>
      <c r="C201" s="56"/>
      <c r="D201" s="56"/>
      <c r="E201" s="56"/>
      <c r="F201" s="56"/>
      <c r="G201" s="56"/>
      <c r="H201" s="56"/>
      <c r="I201" s="56"/>
      <c r="J201" s="56"/>
      <c r="K201" s="56"/>
      <c r="L201" s="56"/>
      <c r="M201" s="56"/>
      <c r="N201" s="56"/>
      <c r="O201" s="56"/>
      <c r="P201" s="56"/>
      <c r="Q201" s="56"/>
      <c r="R201" s="56"/>
      <c r="S201" s="56"/>
      <c r="T201" s="56"/>
      <c r="U201" s="56"/>
      <c r="V201" s="56"/>
      <c r="W201" s="56"/>
      <c r="X201" s="56"/>
      <c r="Y201" s="56"/>
      <c r="Z201" s="56"/>
      <c r="AA201" s="56"/>
      <c r="AB201" s="56"/>
      <c r="AC201" s="56"/>
      <c r="AD201" s="56"/>
      <c r="AE201" s="56"/>
      <c r="AF201" s="56"/>
      <c r="AG201" s="56"/>
      <c r="AH201" s="56"/>
      <c r="AI201" s="56"/>
      <c r="AJ201" s="56"/>
      <c r="AK201" s="56"/>
      <c r="AL201" s="56"/>
      <c r="AM201" s="56"/>
      <c r="AN201" s="56"/>
      <c r="AO201" s="56"/>
      <c r="AP201" s="56"/>
      <c r="AQ201" s="56"/>
      <c r="AR201" s="56"/>
      <c r="AS201" s="56"/>
      <c r="AT201" s="56"/>
      <c r="AU201" s="56"/>
      <c r="AV201" s="56"/>
      <c r="AW201" s="56"/>
      <c r="AX201" s="56"/>
      <c r="AY201" s="56"/>
      <c r="AZ201" s="56">
        <f>DN</f>
        <v>8000</v>
      </c>
      <c r="BA201" s="56">
        <f>DN</f>
        <v>8000</v>
      </c>
      <c r="BB201" s="56">
        <f>GJ</f>
        <v>12000</v>
      </c>
      <c r="BC201" s="56">
        <f t="shared" si="607"/>
        <v>21000</v>
      </c>
      <c r="BD201" s="56">
        <f t="shared" si="607"/>
        <v>21000</v>
      </c>
      <c r="BE201" s="56">
        <f t="shared" si="607"/>
        <v>21000</v>
      </c>
      <c r="BF201" s="56">
        <f t="shared" si="602"/>
        <v>21000</v>
      </c>
      <c r="BG201" s="56">
        <f t="shared" si="597"/>
        <v>21000</v>
      </c>
      <c r="BH201" s="56">
        <f t="shared" si="597"/>
        <v>21000</v>
      </c>
      <c r="BI201" s="56">
        <f t="shared" si="609"/>
        <v>21000</v>
      </c>
      <c r="BJ201" s="56">
        <f t="shared" si="609"/>
        <v>21000</v>
      </c>
      <c r="BK201" s="56">
        <f t="shared" si="609"/>
        <v>21000</v>
      </c>
      <c r="BL201" s="56">
        <f t="shared" si="609"/>
        <v>21000</v>
      </c>
      <c r="BM201" s="56">
        <f t="shared" si="609"/>
        <v>21000</v>
      </c>
      <c r="BN201" s="56">
        <f t="shared" ref="BN201:BT210" si="613">MH</f>
        <v>21000</v>
      </c>
      <c r="BO201" s="56">
        <f t="shared" si="613"/>
        <v>21000</v>
      </c>
      <c r="BP201" s="56">
        <f t="shared" si="613"/>
        <v>21000</v>
      </c>
      <c r="BQ201" s="56">
        <f t="shared" si="613"/>
        <v>21000</v>
      </c>
      <c r="BR201" s="56">
        <f t="shared" si="613"/>
        <v>21000</v>
      </c>
      <c r="BS201" s="56">
        <f t="shared" si="613"/>
        <v>21000</v>
      </c>
      <c r="BT201" s="56">
        <f t="shared" si="613"/>
        <v>21000</v>
      </c>
      <c r="BU201" s="56">
        <f t="shared" si="598"/>
        <v>21000</v>
      </c>
      <c r="BV201" s="56">
        <f t="shared" si="599"/>
        <v>21000</v>
      </c>
      <c r="BW201" s="56">
        <f t="shared" si="599"/>
        <v>21000</v>
      </c>
      <c r="BX201" s="56">
        <f t="shared" si="600"/>
        <v>21000</v>
      </c>
      <c r="BY201" s="56">
        <f t="shared" si="591"/>
        <v>21000</v>
      </c>
      <c r="BZ201" s="56">
        <f t="shared" si="610"/>
        <v>21000</v>
      </c>
      <c r="CA201" s="56">
        <f t="shared" si="610"/>
        <v>21000</v>
      </c>
      <c r="CB201" s="56">
        <f t="shared" si="610"/>
        <v>21000</v>
      </c>
      <c r="CC201" s="56">
        <f t="shared" si="610"/>
        <v>21000</v>
      </c>
      <c r="CD201" s="56">
        <f t="shared" si="610"/>
        <v>21000</v>
      </c>
      <c r="CE201" s="56">
        <f t="shared" si="584"/>
        <v>21000</v>
      </c>
      <c r="CF201" s="56">
        <f t="shared" si="584"/>
        <v>21000</v>
      </c>
      <c r="CG201" s="56">
        <f t="shared" si="584"/>
        <v>21000</v>
      </c>
      <c r="CH201" s="56">
        <f t="shared" si="584"/>
        <v>21000</v>
      </c>
      <c r="CI201" s="56">
        <f t="shared" si="585"/>
        <v>21000</v>
      </c>
      <c r="CJ201" s="56">
        <f t="shared" si="585"/>
        <v>21000</v>
      </c>
      <c r="CK201" s="56">
        <f t="shared" si="585"/>
        <v>21000</v>
      </c>
      <c r="CL201" s="56">
        <f t="shared" si="585"/>
        <v>21000</v>
      </c>
      <c r="CM201" s="56">
        <f t="shared" si="586"/>
        <v>21000</v>
      </c>
      <c r="CN201" s="56">
        <f t="shared" si="586"/>
        <v>21000</v>
      </c>
      <c r="CO201" s="56">
        <f t="shared" si="611"/>
        <v>21000</v>
      </c>
      <c r="CP201" s="56">
        <f t="shared" si="611"/>
        <v>21000</v>
      </c>
      <c r="CQ201" s="56">
        <f t="shared" si="611"/>
        <v>21000</v>
      </c>
      <c r="CR201" s="56">
        <f t="shared" si="611"/>
        <v>21000</v>
      </c>
      <c r="CS201" s="56">
        <f t="shared" si="611"/>
        <v>21000</v>
      </c>
      <c r="CT201" s="56">
        <f t="shared" si="578"/>
        <v>21000</v>
      </c>
      <c r="CU201" s="56">
        <f t="shared" si="579"/>
        <v>21000</v>
      </c>
      <c r="CV201" s="56">
        <f t="shared" si="570"/>
        <v>21000</v>
      </c>
      <c r="CW201" s="56">
        <f t="shared" si="564"/>
        <v>21000</v>
      </c>
      <c r="CX201" s="56">
        <f t="shared" si="571"/>
        <v>21000</v>
      </c>
      <c r="CY201" s="56">
        <f>CT</f>
        <v>7000</v>
      </c>
      <c r="CZ201" s="56">
        <f t="shared" si="587"/>
        <v>7000</v>
      </c>
      <c r="DA201" s="56">
        <f t="shared" si="553"/>
        <v>7000</v>
      </c>
      <c r="DB201" s="56">
        <f t="shared" si="553"/>
        <v>7000</v>
      </c>
      <c r="DC201" s="56">
        <f t="shared" si="537"/>
        <v>7000</v>
      </c>
      <c r="DD201" s="56">
        <f t="shared" si="531"/>
        <v>7000</v>
      </c>
      <c r="DE201" s="56">
        <f t="shared" si="526"/>
        <v>7000</v>
      </c>
      <c r="DF201" s="56">
        <f t="shared" si="603"/>
        <v>7000</v>
      </c>
      <c r="DG201" s="56">
        <f t="shared" si="603"/>
        <v>7000</v>
      </c>
      <c r="DH201" s="56">
        <f t="shared" si="509"/>
        <v>7000</v>
      </c>
      <c r="DI201" s="56">
        <f t="shared" si="500"/>
        <v>7000</v>
      </c>
      <c r="DJ201" s="56">
        <f t="shared" si="502"/>
        <v>7000</v>
      </c>
      <c r="DK201" s="56">
        <f t="shared" si="580"/>
        <v>7000</v>
      </c>
      <c r="DL201" s="56">
        <f t="shared" si="580"/>
        <v>7000</v>
      </c>
      <c r="DM201" s="56">
        <f t="shared" si="601"/>
        <v>26000</v>
      </c>
      <c r="DN201" s="56">
        <f t="shared" si="595"/>
        <v>26000</v>
      </c>
      <c r="DO201" s="56">
        <f t="shared" si="595"/>
        <v>26000</v>
      </c>
      <c r="DP201" s="56">
        <f t="shared" si="595"/>
        <v>26000</v>
      </c>
      <c r="DQ201" s="56">
        <f t="shared" si="595"/>
        <v>26000</v>
      </c>
      <c r="DR201" s="56">
        <f t="shared" si="596"/>
        <v>26000</v>
      </c>
      <c r="DS201" s="56">
        <f t="shared" si="592"/>
        <v>26000</v>
      </c>
      <c r="DT201" s="56">
        <f t="shared" si="558"/>
        <v>26000</v>
      </c>
      <c r="DU201" s="56">
        <f t="shared" si="539"/>
        <v>26000</v>
      </c>
      <c r="DV201" s="56">
        <f t="shared" si="540"/>
        <v>26000</v>
      </c>
      <c r="DW201" s="56">
        <f t="shared" si="608"/>
        <v>26000</v>
      </c>
      <c r="DX201" s="56">
        <f t="shared" si="608"/>
        <v>26000</v>
      </c>
      <c r="DY201" s="56">
        <f t="shared" si="608"/>
        <v>26000</v>
      </c>
      <c r="DZ201" s="56">
        <f t="shared" si="608"/>
        <v>26000</v>
      </c>
      <c r="EA201" s="56">
        <f t="shared" si="606"/>
        <v>26000</v>
      </c>
      <c r="EB201" s="56">
        <f t="shared" si="606"/>
        <v>26000</v>
      </c>
      <c r="EC201" s="56">
        <f t="shared" si="606"/>
        <v>26000</v>
      </c>
      <c r="ED201" s="56">
        <f t="shared" si="606"/>
        <v>26000</v>
      </c>
      <c r="EE201" s="56">
        <f t="shared" si="588"/>
        <v>26000</v>
      </c>
      <c r="EF201" s="56">
        <f t="shared" si="588"/>
        <v>26000</v>
      </c>
      <c r="EG201" s="56">
        <f t="shared" si="588"/>
        <v>26000</v>
      </c>
      <c r="EH201" s="56">
        <f t="shared" si="588"/>
        <v>26000</v>
      </c>
      <c r="EI201" s="56">
        <f t="shared" si="588"/>
        <v>26000</v>
      </c>
      <c r="EJ201" s="56">
        <f t="shared" si="543"/>
        <v>26000</v>
      </c>
      <c r="EK201" s="56">
        <f t="shared" si="515"/>
        <v>26000</v>
      </c>
      <c r="EL201" s="56">
        <f t="shared" si="515"/>
        <v>26000</v>
      </c>
      <c r="EM201" s="56">
        <f t="shared" si="612"/>
        <v>26000</v>
      </c>
      <c r="EN201" s="56">
        <f t="shared" si="612"/>
        <v>26000</v>
      </c>
      <c r="EO201" s="56"/>
      <c r="EP201" s="56"/>
      <c r="EQ201" s="56"/>
      <c r="ER201" s="56"/>
      <c r="ES201" s="56"/>
      <c r="ET201" s="56"/>
      <c r="EU201" s="56"/>
      <c r="EV201" s="56"/>
      <c r="EW201" s="56"/>
      <c r="EX201" s="56"/>
      <c r="EY201" s="56"/>
      <c r="EZ201" s="56"/>
      <c r="FA201" s="56"/>
      <c r="FB201" s="56"/>
      <c r="FC201" s="56"/>
      <c r="FD201" s="56"/>
      <c r="FE201" s="56"/>
      <c r="FF201" s="56"/>
      <c r="FG201" s="56"/>
      <c r="FH201" s="56"/>
      <c r="FI201" s="56"/>
      <c r="FJ201" s="56"/>
      <c r="FK201" s="56"/>
      <c r="FL201" s="56"/>
      <c r="FM201" s="56"/>
      <c r="FN201" s="56"/>
      <c r="FO201" s="56"/>
      <c r="FP201" s="56"/>
      <c r="FQ201" s="56"/>
      <c r="FR201" s="56"/>
      <c r="FS201" s="56"/>
      <c r="FT201" s="56"/>
      <c r="FU201" s="56"/>
      <c r="FV201" s="56"/>
      <c r="FW201" s="56"/>
      <c r="FX201" s="56"/>
      <c r="FY201" s="56"/>
      <c r="FZ201" s="56"/>
      <c r="GA201" s="56"/>
      <c r="GB201" s="56"/>
      <c r="GC201" s="56"/>
      <c r="GD201" s="56"/>
      <c r="GE201" s="56"/>
      <c r="GF201" s="56"/>
      <c r="GG201" s="56"/>
      <c r="GH201" s="56"/>
      <c r="GI201" s="56"/>
      <c r="GJ201" s="56"/>
      <c r="GK201" s="56"/>
      <c r="GL201" s="56"/>
      <c r="GM201" s="56"/>
      <c r="GN201" s="56"/>
      <c r="GO201" s="56"/>
      <c r="GP201" s="56"/>
      <c r="GQ201" s="56"/>
      <c r="GR201" s="56"/>
      <c r="GS201" s="56"/>
      <c r="GT201" s="56"/>
      <c r="GU201" s="56"/>
      <c r="GV201" s="56"/>
      <c r="GW201" s="56"/>
      <c r="GX201" s="56"/>
      <c r="GY201" s="56"/>
      <c r="GZ201" s="56"/>
      <c r="HA201" s="56"/>
      <c r="HB201" s="56"/>
      <c r="HC201" s="56"/>
      <c r="HD201" s="56"/>
      <c r="HE201" s="56"/>
      <c r="HF201" s="56"/>
      <c r="HG201" s="56"/>
      <c r="HH201" s="56"/>
      <c r="HI201" s="56"/>
      <c r="HJ201" s="56"/>
      <c r="HK201" s="56"/>
      <c r="HL201" s="56"/>
      <c r="HM201" s="56"/>
      <c r="HN201" s="56"/>
      <c r="HO201" s="56"/>
      <c r="HP201" s="56"/>
      <c r="HQ201" s="56"/>
      <c r="HR201" s="56"/>
      <c r="HS201" s="56"/>
      <c r="HT201" s="56"/>
      <c r="HU201" s="56"/>
      <c r="HV201" s="56"/>
      <c r="HW201" s="56"/>
      <c r="HX201" s="56"/>
      <c r="HY201" s="56"/>
    </row>
    <row r="202" spans="1:233" ht="1.5" customHeight="1">
      <c r="A202" s="56"/>
      <c r="B202" s="56"/>
      <c r="C202" s="56"/>
      <c r="D202" s="56"/>
      <c r="E202" s="56"/>
      <c r="F202" s="56"/>
      <c r="G202" s="56"/>
      <c r="H202" s="56"/>
      <c r="I202" s="56"/>
      <c r="J202" s="56"/>
      <c r="K202" s="56"/>
      <c r="L202" s="56"/>
      <c r="M202" s="56"/>
      <c r="N202" s="56"/>
      <c r="O202" s="56"/>
      <c r="P202" s="56"/>
      <c r="Q202" s="56"/>
      <c r="R202" s="56"/>
      <c r="S202" s="56"/>
      <c r="T202" s="56"/>
      <c r="U202" s="56"/>
      <c r="V202" s="56"/>
      <c r="W202" s="56"/>
      <c r="X202" s="56"/>
      <c r="Y202" s="56"/>
      <c r="Z202" s="56"/>
      <c r="AA202" s="56"/>
      <c r="AB202" s="56"/>
      <c r="AC202" s="56"/>
      <c r="AD202" s="56"/>
      <c r="AE202" s="56"/>
      <c r="AF202" s="56"/>
      <c r="AG202" s="56"/>
      <c r="AH202" s="56"/>
      <c r="AI202" s="56"/>
      <c r="AJ202" s="56"/>
      <c r="AK202" s="56"/>
      <c r="AL202" s="56"/>
      <c r="AM202" s="56"/>
      <c r="AN202" s="56"/>
      <c r="AO202" s="56"/>
      <c r="AP202" s="56"/>
      <c r="AQ202" s="56"/>
      <c r="AR202" s="56"/>
      <c r="AS202" s="56"/>
      <c r="AT202" s="56"/>
      <c r="AU202" s="56"/>
      <c r="AV202" s="56"/>
      <c r="AW202" s="56"/>
      <c r="AX202" s="56">
        <f t="shared" ref="AX202:BC217" si="614">MH</f>
        <v>21000</v>
      </c>
      <c r="AY202" s="56">
        <f t="shared" si="614"/>
        <v>21000</v>
      </c>
      <c r="AZ202" s="56">
        <f t="shared" si="614"/>
        <v>21000</v>
      </c>
      <c r="BA202" s="56">
        <f t="shared" si="614"/>
        <v>21000</v>
      </c>
      <c r="BB202" s="56">
        <f t="shared" si="614"/>
        <v>21000</v>
      </c>
      <c r="BC202" s="56">
        <f t="shared" si="614"/>
        <v>21000</v>
      </c>
      <c r="BD202" s="56">
        <f t="shared" si="607"/>
        <v>21000</v>
      </c>
      <c r="BE202" s="56">
        <f t="shared" si="607"/>
        <v>21000</v>
      </c>
      <c r="BF202" s="56">
        <f t="shared" si="602"/>
        <v>21000</v>
      </c>
      <c r="BG202" s="56">
        <f t="shared" si="597"/>
        <v>21000</v>
      </c>
      <c r="BH202" s="56">
        <f t="shared" si="597"/>
        <v>21000</v>
      </c>
      <c r="BI202" s="56">
        <f t="shared" si="609"/>
        <v>21000</v>
      </c>
      <c r="BJ202" s="56">
        <f t="shared" si="609"/>
        <v>21000</v>
      </c>
      <c r="BK202" s="56">
        <f t="shared" si="609"/>
        <v>21000</v>
      </c>
      <c r="BL202" s="56">
        <f t="shared" si="609"/>
        <v>21000</v>
      </c>
      <c r="BM202" s="56">
        <f t="shared" si="609"/>
        <v>21000</v>
      </c>
      <c r="BN202" s="56">
        <f t="shared" si="613"/>
        <v>21000</v>
      </c>
      <c r="BO202" s="56">
        <f t="shared" si="613"/>
        <v>21000</v>
      </c>
      <c r="BP202" s="56">
        <f t="shared" si="613"/>
        <v>21000</v>
      </c>
      <c r="BQ202" s="56">
        <f t="shared" si="613"/>
        <v>21000</v>
      </c>
      <c r="BR202" s="56">
        <f t="shared" si="613"/>
        <v>21000</v>
      </c>
      <c r="BS202" s="56">
        <f t="shared" si="613"/>
        <v>21000</v>
      </c>
      <c r="BT202" s="56">
        <f t="shared" si="613"/>
        <v>21000</v>
      </c>
      <c r="BU202" s="56">
        <f t="shared" si="598"/>
        <v>21000</v>
      </c>
      <c r="BV202" s="56">
        <f t="shared" si="599"/>
        <v>21000</v>
      </c>
      <c r="BW202" s="56">
        <f t="shared" si="599"/>
        <v>21000</v>
      </c>
      <c r="BX202" s="56">
        <f t="shared" si="600"/>
        <v>21000</v>
      </c>
      <c r="BY202" s="56">
        <f t="shared" si="591"/>
        <v>21000</v>
      </c>
      <c r="BZ202" s="56">
        <f t="shared" si="610"/>
        <v>21000</v>
      </c>
      <c r="CA202" s="56">
        <f t="shared" si="610"/>
        <v>21000</v>
      </c>
      <c r="CB202" s="56">
        <f t="shared" si="610"/>
        <v>21000</v>
      </c>
      <c r="CC202" s="56">
        <f t="shared" si="610"/>
        <v>21000</v>
      </c>
      <c r="CD202" s="56">
        <f t="shared" si="610"/>
        <v>21000</v>
      </c>
      <c r="CE202" s="56">
        <f t="shared" si="584"/>
        <v>21000</v>
      </c>
      <c r="CF202" s="56">
        <f t="shared" si="584"/>
        <v>21000</v>
      </c>
      <c r="CG202" s="56">
        <f t="shared" si="584"/>
        <v>21000</v>
      </c>
      <c r="CH202" s="56">
        <f t="shared" si="584"/>
        <v>21000</v>
      </c>
      <c r="CI202" s="56">
        <f t="shared" si="585"/>
        <v>21000</v>
      </c>
      <c r="CJ202" s="56">
        <f t="shared" si="585"/>
        <v>21000</v>
      </c>
      <c r="CK202" s="56">
        <f t="shared" si="585"/>
        <v>21000</v>
      </c>
      <c r="CL202" s="56">
        <f t="shared" si="585"/>
        <v>21000</v>
      </c>
      <c r="CM202" s="56">
        <f t="shared" si="586"/>
        <v>21000</v>
      </c>
      <c r="CN202" s="56">
        <f t="shared" si="586"/>
        <v>21000</v>
      </c>
      <c r="CO202" s="56">
        <f t="shared" si="611"/>
        <v>21000</v>
      </c>
      <c r="CP202" s="56">
        <f t="shared" si="611"/>
        <v>21000</v>
      </c>
      <c r="CQ202" s="56">
        <f t="shared" si="611"/>
        <v>21000</v>
      </c>
      <c r="CR202" s="56">
        <f t="shared" si="611"/>
        <v>21000</v>
      </c>
      <c r="CS202" s="56">
        <f t="shared" si="611"/>
        <v>21000</v>
      </c>
      <c r="CT202" s="56">
        <f t="shared" si="578"/>
        <v>21000</v>
      </c>
      <c r="CU202" s="56">
        <f t="shared" si="579"/>
        <v>21000</v>
      </c>
      <c r="CV202" s="56">
        <f t="shared" si="570"/>
        <v>21000</v>
      </c>
      <c r="CW202" s="56">
        <f t="shared" si="564"/>
        <v>21000</v>
      </c>
      <c r="CX202" s="56">
        <f t="shared" si="571"/>
        <v>21000</v>
      </c>
      <c r="CY202" s="56">
        <f>CT</f>
        <v>7000</v>
      </c>
      <c r="CZ202" s="56">
        <f t="shared" si="587"/>
        <v>7000</v>
      </c>
      <c r="DA202" s="56">
        <f t="shared" si="553"/>
        <v>7000</v>
      </c>
      <c r="DB202" s="56">
        <f t="shared" si="553"/>
        <v>7000</v>
      </c>
      <c r="DC202" s="56">
        <f t="shared" si="537"/>
        <v>7000</v>
      </c>
      <c r="DD202" s="56">
        <f t="shared" si="531"/>
        <v>7000</v>
      </c>
      <c r="DE202" s="56">
        <f t="shared" si="526"/>
        <v>7000</v>
      </c>
      <c r="DF202" s="56">
        <f t="shared" si="603"/>
        <v>7000</v>
      </c>
      <c r="DG202" s="56">
        <f t="shared" si="603"/>
        <v>7000</v>
      </c>
      <c r="DH202" s="56">
        <f t="shared" si="509"/>
        <v>7000</v>
      </c>
      <c r="DI202" s="56">
        <f t="shared" si="500"/>
        <v>7000</v>
      </c>
      <c r="DJ202" s="56">
        <f t="shared" si="502"/>
        <v>7000</v>
      </c>
      <c r="DK202" s="56">
        <f t="shared" si="580"/>
        <v>7000</v>
      </c>
      <c r="DL202" s="56">
        <f t="shared" si="580"/>
        <v>7000</v>
      </c>
      <c r="DM202" s="56">
        <f t="shared" si="601"/>
        <v>26000</v>
      </c>
      <c r="DN202" s="56">
        <f t="shared" si="595"/>
        <v>26000</v>
      </c>
      <c r="DO202" s="56">
        <f t="shared" si="595"/>
        <v>26000</v>
      </c>
      <c r="DP202" s="56">
        <f t="shared" si="595"/>
        <v>26000</v>
      </c>
      <c r="DQ202" s="56">
        <f t="shared" si="595"/>
        <v>26000</v>
      </c>
      <c r="DR202" s="56">
        <f t="shared" si="596"/>
        <v>26000</v>
      </c>
      <c r="DS202" s="56">
        <f t="shared" si="592"/>
        <v>26000</v>
      </c>
      <c r="DT202" s="56">
        <f t="shared" si="558"/>
        <v>26000</v>
      </c>
      <c r="DU202" s="56">
        <f t="shared" si="539"/>
        <v>26000</v>
      </c>
      <c r="DV202" s="56">
        <f t="shared" si="540"/>
        <v>26000</v>
      </c>
      <c r="DW202" s="56">
        <f t="shared" si="608"/>
        <v>26000</v>
      </c>
      <c r="DX202" s="56">
        <f t="shared" si="608"/>
        <v>26000</v>
      </c>
      <c r="DY202" s="56">
        <f t="shared" si="608"/>
        <v>26000</v>
      </c>
      <c r="DZ202" s="56">
        <f t="shared" si="608"/>
        <v>26000</v>
      </c>
      <c r="EA202" s="56">
        <f t="shared" si="606"/>
        <v>26000</v>
      </c>
      <c r="EB202" s="56">
        <f t="shared" si="606"/>
        <v>26000</v>
      </c>
      <c r="EC202" s="56">
        <f t="shared" si="606"/>
        <v>26000</v>
      </c>
      <c r="ED202" s="56">
        <f t="shared" si="606"/>
        <v>26000</v>
      </c>
      <c r="EE202" s="56">
        <f t="shared" si="588"/>
        <v>26000</v>
      </c>
      <c r="EF202" s="56">
        <f t="shared" si="588"/>
        <v>26000</v>
      </c>
      <c r="EG202" s="56">
        <f t="shared" si="588"/>
        <v>26000</v>
      </c>
      <c r="EH202" s="56">
        <f t="shared" si="588"/>
        <v>26000</v>
      </c>
      <c r="EI202" s="56">
        <f t="shared" si="588"/>
        <v>26000</v>
      </c>
      <c r="EJ202" s="56">
        <f t="shared" si="543"/>
        <v>26000</v>
      </c>
      <c r="EK202" s="56">
        <f t="shared" si="515"/>
        <v>26000</v>
      </c>
      <c r="EL202" s="56">
        <f t="shared" si="515"/>
        <v>26000</v>
      </c>
      <c r="EM202" s="56">
        <f>OD</f>
        <v>26000</v>
      </c>
      <c r="EN202" s="56"/>
      <c r="EO202" s="56"/>
      <c r="EP202" s="56"/>
      <c r="EQ202" s="56"/>
      <c r="ER202" s="56"/>
      <c r="ES202" s="56"/>
      <c r="ET202" s="56"/>
      <c r="EU202" s="56"/>
      <c r="EV202" s="56"/>
      <c r="EW202" s="56"/>
      <c r="EX202" s="56"/>
      <c r="EY202" s="56"/>
      <c r="EZ202" s="56"/>
      <c r="FA202" s="56"/>
      <c r="FB202" s="56"/>
      <c r="FC202" s="56"/>
      <c r="FD202" s="56"/>
      <c r="FE202" s="56"/>
      <c r="FF202" s="56"/>
      <c r="FG202" s="56"/>
      <c r="FH202" s="56"/>
      <c r="FI202" s="56"/>
      <c r="FJ202" s="56"/>
      <c r="FK202" s="56"/>
      <c r="FL202" s="56"/>
      <c r="FM202" s="56"/>
      <c r="FN202" s="56"/>
      <c r="FO202" s="56"/>
      <c r="FP202" s="56"/>
      <c r="FQ202" s="56"/>
      <c r="FR202" s="56"/>
      <c r="FS202" s="56"/>
      <c r="FT202" s="56"/>
      <c r="FU202" s="56"/>
      <c r="FV202" s="56"/>
      <c r="FW202" s="56"/>
      <c r="FX202" s="56"/>
      <c r="FY202" s="56"/>
      <c r="FZ202" s="56"/>
      <c r="GA202" s="56"/>
      <c r="GB202" s="56"/>
      <c r="GC202" s="56"/>
      <c r="GD202" s="56"/>
      <c r="GE202" s="56"/>
      <c r="GF202" s="56"/>
      <c r="GG202" s="56"/>
      <c r="GH202" s="56"/>
      <c r="GI202" s="56"/>
      <c r="GJ202" s="56"/>
      <c r="GK202" s="56"/>
      <c r="GL202" s="56"/>
      <c r="GM202" s="56"/>
      <c r="GN202" s="56"/>
      <c r="GO202" s="56"/>
      <c r="GP202" s="56"/>
      <c r="GQ202" s="56"/>
      <c r="GR202" s="56"/>
      <c r="GS202" s="56"/>
      <c r="GT202" s="56"/>
      <c r="GU202" s="56"/>
      <c r="GV202" s="56"/>
      <c r="GW202" s="56"/>
      <c r="GX202" s="56"/>
      <c r="GY202" s="56"/>
      <c r="GZ202" s="56"/>
      <c r="HA202" s="56"/>
      <c r="HB202" s="56"/>
      <c r="HC202" s="56"/>
      <c r="HD202" s="56"/>
      <c r="HE202" s="56"/>
      <c r="HF202" s="56"/>
      <c r="HG202" s="56"/>
      <c r="HH202" s="56"/>
      <c r="HI202" s="56"/>
      <c r="HJ202" s="56"/>
      <c r="HK202" s="56"/>
      <c r="HL202" s="56"/>
      <c r="HM202" s="56"/>
      <c r="HN202" s="56"/>
      <c r="HO202" s="56"/>
      <c r="HP202" s="56"/>
      <c r="HQ202" s="56"/>
      <c r="HR202" s="56"/>
      <c r="HS202" s="56"/>
      <c r="HT202" s="56"/>
      <c r="HU202" s="56"/>
      <c r="HV202" s="56"/>
      <c r="HW202" s="56"/>
      <c r="HX202" s="56"/>
      <c r="HY202" s="56"/>
    </row>
    <row r="203" spans="1:233" ht="1.5" customHeight="1">
      <c r="A203" s="56"/>
      <c r="B203" s="56"/>
      <c r="C203" s="56"/>
      <c r="D203" s="56"/>
      <c r="E203" s="56"/>
      <c r="F203" s="56"/>
      <c r="G203" s="56"/>
      <c r="H203" s="56"/>
      <c r="I203" s="56"/>
      <c r="J203" s="56"/>
      <c r="K203" s="56"/>
      <c r="L203" s="56"/>
      <c r="M203" s="56"/>
      <c r="N203" s="56"/>
      <c r="O203" s="56"/>
      <c r="P203" s="56"/>
      <c r="Q203" s="56"/>
      <c r="R203" s="56"/>
      <c r="S203" s="56"/>
      <c r="T203" s="56"/>
      <c r="U203" s="56"/>
      <c r="V203" s="56"/>
      <c r="W203" s="56"/>
      <c r="X203" s="56"/>
      <c r="Y203" s="56"/>
      <c r="Z203" s="56"/>
      <c r="AA203" s="56"/>
      <c r="AB203" s="56"/>
      <c r="AC203" s="56"/>
      <c r="AD203" s="56"/>
      <c r="AE203" s="56"/>
      <c r="AF203" s="56"/>
      <c r="AG203" s="56"/>
      <c r="AH203" s="56"/>
      <c r="AI203" s="56"/>
      <c r="AJ203" s="56"/>
      <c r="AK203" s="56"/>
      <c r="AL203" s="56"/>
      <c r="AM203" s="56"/>
      <c r="AN203" s="56"/>
      <c r="AO203" s="56"/>
      <c r="AP203" s="56"/>
      <c r="AQ203" s="56"/>
      <c r="AR203" s="56"/>
      <c r="AS203" s="56"/>
      <c r="AT203" s="56"/>
      <c r="AU203" s="56"/>
      <c r="AV203" s="56"/>
      <c r="AW203" s="56"/>
      <c r="AX203" s="56">
        <f t="shared" si="614"/>
        <v>21000</v>
      </c>
      <c r="AY203" s="56">
        <f t="shared" si="614"/>
        <v>21000</v>
      </c>
      <c r="AZ203" s="56">
        <f t="shared" ref="AZ203:BB227" si="615">MH</f>
        <v>21000</v>
      </c>
      <c r="BA203" s="56">
        <f t="shared" si="615"/>
        <v>21000</v>
      </c>
      <c r="BB203" s="56">
        <f t="shared" si="615"/>
        <v>21000</v>
      </c>
      <c r="BC203" s="56">
        <f t="shared" si="607"/>
        <v>21000</v>
      </c>
      <c r="BD203" s="56">
        <f t="shared" si="607"/>
        <v>21000</v>
      </c>
      <c r="BE203" s="56">
        <f t="shared" si="607"/>
        <v>21000</v>
      </c>
      <c r="BF203" s="56">
        <f t="shared" si="602"/>
        <v>21000</v>
      </c>
      <c r="BG203" s="56">
        <f t="shared" si="597"/>
        <v>21000</v>
      </c>
      <c r="BH203" s="56">
        <f t="shared" si="597"/>
        <v>21000</v>
      </c>
      <c r="BI203" s="56">
        <f t="shared" si="609"/>
        <v>21000</v>
      </c>
      <c r="BJ203" s="56">
        <f t="shared" si="609"/>
        <v>21000</v>
      </c>
      <c r="BK203" s="56">
        <f t="shared" si="609"/>
        <v>21000</v>
      </c>
      <c r="BL203" s="56">
        <f t="shared" si="609"/>
        <v>21000</v>
      </c>
      <c r="BM203" s="56">
        <f t="shared" si="609"/>
        <v>21000</v>
      </c>
      <c r="BN203" s="56">
        <f t="shared" si="613"/>
        <v>21000</v>
      </c>
      <c r="BO203" s="56">
        <f t="shared" si="613"/>
        <v>21000</v>
      </c>
      <c r="BP203" s="56">
        <f t="shared" si="613"/>
        <v>21000</v>
      </c>
      <c r="BQ203" s="56">
        <f t="shared" si="613"/>
        <v>21000</v>
      </c>
      <c r="BR203" s="56">
        <f t="shared" si="613"/>
        <v>21000</v>
      </c>
      <c r="BS203" s="56">
        <f t="shared" si="613"/>
        <v>21000</v>
      </c>
      <c r="BT203" s="56">
        <f t="shared" si="613"/>
        <v>21000</v>
      </c>
      <c r="BU203" s="56">
        <f t="shared" si="598"/>
        <v>21000</v>
      </c>
      <c r="BV203" s="56">
        <f t="shared" si="599"/>
        <v>21000</v>
      </c>
      <c r="BW203" s="56">
        <f t="shared" si="599"/>
        <v>21000</v>
      </c>
      <c r="BX203" s="56">
        <f t="shared" si="600"/>
        <v>21000</v>
      </c>
      <c r="BY203" s="56">
        <f t="shared" si="591"/>
        <v>21000</v>
      </c>
      <c r="BZ203" s="56">
        <f t="shared" si="610"/>
        <v>21000</v>
      </c>
      <c r="CA203" s="56">
        <f t="shared" si="610"/>
        <v>21000</v>
      </c>
      <c r="CB203" s="56">
        <f t="shared" si="610"/>
        <v>21000</v>
      </c>
      <c r="CC203" s="56">
        <f t="shared" si="610"/>
        <v>21000</v>
      </c>
      <c r="CD203" s="56">
        <f t="shared" si="610"/>
        <v>21000</v>
      </c>
      <c r="CE203" s="56">
        <f t="shared" si="584"/>
        <v>21000</v>
      </c>
      <c r="CF203" s="56">
        <f t="shared" si="584"/>
        <v>21000</v>
      </c>
      <c r="CG203" s="56">
        <f t="shared" si="584"/>
        <v>21000</v>
      </c>
      <c r="CH203" s="56">
        <f t="shared" si="584"/>
        <v>21000</v>
      </c>
      <c r="CI203" s="56">
        <f t="shared" si="585"/>
        <v>21000</v>
      </c>
      <c r="CJ203" s="56">
        <f t="shared" si="585"/>
        <v>21000</v>
      </c>
      <c r="CK203" s="56">
        <f t="shared" si="585"/>
        <v>21000</v>
      </c>
      <c r="CL203" s="56">
        <f t="shared" si="585"/>
        <v>21000</v>
      </c>
      <c r="CM203" s="56">
        <f t="shared" si="586"/>
        <v>21000</v>
      </c>
      <c r="CN203" s="56">
        <f t="shared" si="586"/>
        <v>21000</v>
      </c>
      <c r="CO203" s="56">
        <f t="shared" si="611"/>
        <v>21000</v>
      </c>
      <c r="CP203" s="56">
        <f t="shared" si="611"/>
        <v>21000</v>
      </c>
      <c r="CQ203" s="56">
        <f t="shared" si="611"/>
        <v>21000</v>
      </c>
      <c r="CR203" s="56">
        <f t="shared" si="611"/>
        <v>21000</v>
      </c>
      <c r="CS203" s="56">
        <f t="shared" si="611"/>
        <v>21000</v>
      </c>
      <c r="CT203" s="56">
        <f t="shared" si="578"/>
        <v>21000</v>
      </c>
      <c r="CU203" s="56">
        <f t="shared" si="579"/>
        <v>21000</v>
      </c>
      <c r="CV203" s="56">
        <f t="shared" si="570"/>
        <v>21000</v>
      </c>
      <c r="CW203" s="56">
        <f t="shared" si="564"/>
        <v>21000</v>
      </c>
      <c r="CX203" s="56">
        <f t="shared" si="571"/>
        <v>21000</v>
      </c>
      <c r="CY203" s="56">
        <f t="shared" si="553"/>
        <v>7000</v>
      </c>
      <c r="CZ203" s="56">
        <f t="shared" si="587"/>
        <v>7000</v>
      </c>
      <c r="DA203" s="56">
        <f t="shared" si="553"/>
        <v>7000</v>
      </c>
      <c r="DB203" s="56">
        <f t="shared" si="553"/>
        <v>7000</v>
      </c>
      <c r="DC203" s="56">
        <f t="shared" si="537"/>
        <v>7000</v>
      </c>
      <c r="DD203" s="56">
        <f t="shared" si="531"/>
        <v>7000</v>
      </c>
      <c r="DE203" s="56">
        <f t="shared" si="526"/>
        <v>7000</v>
      </c>
      <c r="DF203" s="56">
        <f t="shared" si="603"/>
        <v>7000</v>
      </c>
      <c r="DG203" s="56">
        <f t="shared" si="603"/>
        <v>7000</v>
      </c>
      <c r="DH203" s="56">
        <f t="shared" si="509"/>
        <v>7000</v>
      </c>
      <c r="DI203" s="56">
        <f t="shared" si="500"/>
        <v>7000</v>
      </c>
      <c r="DJ203" s="56">
        <f t="shared" si="502"/>
        <v>7000</v>
      </c>
      <c r="DK203" s="56">
        <f t="shared" si="580"/>
        <v>7000</v>
      </c>
      <c r="DL203" s="56">
        <f t="shared" ref="DL203:DN205" si="616">CT</f>
        <v>7000</v>
      </c>
      <c r="DM203" s="56">
        <f t="shared" si="616"/>
        <v>7000</v>
      </c>
      <c r="DN203" s="56">
        <f t="shared" si="616"/>
        <v>7000</v>
      </c>
      <c r="DO203" s="56">
        <f t="shared" ref="DO203:DQ217" si="617">OD</f>
        <v>26000</v>
      </c>
      <c r="DP203" s="56">
        <f t="shared" si="617"/>
        <v>26000</v>
      </c>
      <c r="DQ203" s="56">
        <f t="shared" si="617"/>
        <v>26000</v>
      </c>
      <c r="DR203" s="56">
        <f t="shared" si="596"/>
        <v>26000</v>
      </c>
      <c r="DS203" s="56">
        <f t="shared" si="592"/>
        <v>26000</v>
      </c>
      <c r="DT203" s="56">
        <f t="shared" si="558"/>
        <v>26000</v>
      </c>
      <c r="DU203" s="56">
        <f t="shared" si="539"/>
        <v>26000</v>
      </c>
      <c r="DV203" s="56">
        <f t="shared" si="540"/>
        <v>26000</v>
      </c>
      <c r="DW203" s="56">
        <f t="shared" si="608"/>
        <v>26000</v>
      </c>
      <c r="DX203" s="56">
        <f t="shared" si="608"/>
        <v>26000</v>
      </c>
      <c r="DY203" s="56">
        <f t="shared" si="608"/>
        <v>26000</v>
      </c>
      <c r="DZ203" s="56">
        <f t="shared" si="608"/>
        <v>26000</v>
      </c>
      <c r="EA203" s="56">
        <f t="shared" si="606"/>
        <v>26000</v>
      </c>
      <c r="EB203" s="56">
        <f t="shared" si="606"/>
        <v>26000</v>
      </c>
      <c r="EC203" s="56">
        <f t="shared" si="606"/>
        <v>26000</v>
      </c>
      <c r="ED203" s="56">
        <f t="shared" si="606"/>
        <v>26000</v>
      </c>
      <c r="EE203" s="56">
        <f t="shared" si="588"/>
        <v>26000</v>
      </c>
      <c r="EF203" s="56">
        <f t="shared" si="588"/>
        <v>26000</v>
      </c>
      <c r="EG203" s="56">
        <f t="shared" si="588"/>
        <v>26000</v>
      </c>
      <c r="EH203" s="56">
        <f t="shared" si="588"/>
        <v>26000</v>
      </c>
      <c r="EI203" s="56">
        <f t="shared" si="588"/>
        <v>26000</v>
      </c>
      <c r="EJ203" s="56">
        <f t="shared" si="543"/>
        <v>26000</v>
      </c>
      <c r="EK203" s="56">
        <f t="shared" si="543"/>
        <v>26000</v>
      </c>
      <c r="EL203" s="56">
        <f t="shared" si="543"/>
        <v>26000</v>
      </c>
      <c r="EM203" s="56"/>
      <c r="EN203" s="56"/>
      <c r="EO203" s="56"/>
      <c r="EP203" s="56"/>
      <c r="EQ203" s="56"/>
      <c r="ER203" s="56"/>
      <c r="ES203" s="56"/>
      <c r="ET203" s="56"/>
      <c r="EU203" s="56"/>
      <c r="EV203" s="56"/>
      <c r="EW203" s="56"/>
      <c r="EX203" s="56"/>
      <c r="EY203" s="56"/>
      <c r="EZ203" s="56"/>
      <c r="FA203" s="56"/>
      <c r="FB203" s="56"/>
      <c r="FC203" s="56"/>
      <c r="FD203" s="56"/>
      <c r="FE203" s="56"/>
      <c r="FF203" s="56"/>
      <c r="FG203" s="56"/>
      <c r="FH203" s="56"/>
      <c r="FI203" s="56"/>
      <c r="FJ203" s="56"/>
      <c r="FK203" s="56"/>
      <c r="FL203" s="56"/>
      <c r="FM203" s="56"/>
      <c r="FN203" s="56"/>
      <c r="FO203" s="56"/>
      <c r="FP203" s="56"/>
      <c r="FQ203" s="56"/>
      <c r="FR203" s="56"/>
      <c r="FS203" s="56"/>
      <c r="FT203" s="56"/>
      <c r="FU203" s="56"/>
      <c r="FV203" s="56"/>
      <c r="FW203" s="56"/>
      <c r="FX203" s="56"/>
      <c r="FY203" s="56"/>
      <c r="FZ203" s="56"/>
      <c r="GA203" s="56"/>
      <c r="GB203" s="56"/>
      <c r="GC203" s="56"/>
      <c r="GD203" s="56"/>
      <c r="GE203" s="56"/>
      <c r="GF203" s="56"/>
      <c r="GG203" s="56"/>
      <c r="GH203" s="56"/>
      <c r="GI203" s="56"/>
      <c r="GJ203" s="56"/>
      <c r="GK203" s="56"/>
      <c r="GL203" s="56"/>
      <c r="GM203" s="56"/>
      <c r="GN203" s="56"/>
      <c r="GO203" s="56"/>
      <c r="GP203" s="56"/>
      <c r="GQ203" s="56"/>
      <c r="GR203" s="56"/>
      <c r="GS203" s="56"/>
      <c r="GT203" s="56"/>
      <c r="GU203" s="56"/>
      <c r="GV203" s="56"/>
      <c r="GW203" s="56"/>
      <c r="GX203" s="56"/>
      <c r="GY203" s="56"/>
      <c r="GZ203" s="56"/>
      <c r="HA203" s="56"/>
      <c r="HB203" s="56"/>
      <c r="HC203" s="56"/>
      <c r="HD203" s="56"/>
      <c r="HE203" s="56"/>
      <c r="HF203" s="56"/>
      <c r="HG203" s="56"/>
      <c r="HH203" s="56"/>
      <c r="HI203" s="56"/>
      <c r="HJ203" s="56"/>
      <c r="HK203" s="56"/>
      <c r="HL203" s="56"/>
      <c r="HM203" s="56"/>
      <c r="HN203" s="56"/>
      <c r="HO203" s="56"/>
      <c r="HP203" s="56"/>
      <c r="HQ203" s="56"/>
      <c r="HR203" s="56"/>
      <c r="HS203" s="56"/>
      <c r="HT203" s="56"/>
      <c r="HU203" s="56"/>
      <c r="HV203" s="56"/>
      <c r="HW203" s="56"/>
      <c r="HX203" s="56"/>
      <c r="HY203" s="56"/>
    </row>
    <row r="204" spans="1:233" ht="1.5" customHeight="1">
      <c r="A204" s="56"/>
      <c r="B204" s="56"/>
      <c r="C204" s="56"/>
      <c r="D204" s="56"/>
      <c r="E204" s="56"/>
      <c r="F204" s="56"/>
      <c r="G204" s="56"/>
      <c r="H204" s="56"/>
      <c r="I204" s="56"/>
      <c r="J204" s="56"/>
      <c r="K204" s="56"/>
      <c r="L204" s="56"/>
      <c r="M204" s="56"/>
      <c r="N204" s="56"/>
      <c r="O204" s="56"/>
      <c r="P204" s="56"/>
      <c r="Q204" s="56"/>
      <c r="R204" s="56"/>
      <c r="S204" s="56"/>
      <c r="T204" s="56"/>
      <c r="U204" s="56"/>
      <c r="V204" s="56"/>
      <c r="W204" s="56"/>
      <c r="X204" s="56"/>
      <c r="Y204" s="56"/>
      <c r="Z204" s="56"/>
      <c r="AA204" s="56"/>
      <c r="AB204" s="56"/>
      <c r="AC204" s="56"/>
      <c r="AD204" s="56"/>
      <c r="AE204" s="56"/>
      <c r="AF204" s="56"/>
      <c r="AG204" s="56"/>
      <c r="AH204" s="56"/>
      <c r="AI204" s="56"/>
      <c r="AJ204" s="56"/>
      <c r="AK204" s="56"/>
      <c r="AL204" s="56"/>
      <c r="AM204" s="56"/>
      <c r="AN204" s="56"/>
      <c r="AO204" s="56"/>
      <c r="AP204" s="56"/>
      <c r="AQ204" s="56"/>
      <c r="AR204" s="56"/>
      <c r="AS204" s="56"/>
      <c r="AT204" s="56"/>
      <c r="AU204" s="56"/>
      <c r="AV204" s="56"/>
      <c r="AW204" s="56">
        <f t="shared" ref="AW204" si="618">MH</f>
        <v>21000</v>
      </c>
      <c r="AX204" s="56">
        <f t="shared" si="614"/>
        <v>21000</v>
      </c>
      <c r="AY204" s="56">
        <f t="shared" si="614"/>
        <v>21000</v>
      </c>
      <c r="AZ204" s="56">
        <f t="shared" si="615"/>
        <v>21000</v>
      </c>
      <c r="BA204" s="56">
        <f t="shared" si="615"/>
        <v>21000</v>
      </c>
      <c r="BB204" s="56">
        <f t="shared" si="615"/>
        <v>21000</v>
      </c>
      <c r="BC204" s="56">
        <f t="shared" si="607"/>
        <v>21000</v>
      </c>
      <c r="BD204" s="56">
        <f t="shared" si="607"/>
        <v>21000</v>
      </c>
      <c r="BE204" s="56">
        <f t="shared" si="607"/>
        <v>21000</v>
      </c>
      <c r="BF204" s="56">
        <f t="shared" si="602"/>
        <v>21000</v>
      </c>
      <c r="BG204" s="56">
        <f t="shared" si="597"/>
        <v>21000</v>
      </c>
      <c r="BH204" s="56">
        <f t="shared" si="597"/>
        <v>21000</v>
      </c>
      <c r="BI204" s="56">
        <f t="shared" si="609"/>
        <v>21000</v>
      </c>
      <c r="BJ204" s="56">
        <f t="shared" si="609"/>
        <v>21000</v>
      </c>
      <c r="BK204" s="56">
        <f t="shared" si="609"/>
        <v>21000</v>
      </c>
      <c r="BL204" s="56">
        <f t="shared" si="609"/>
        <v>21000</v>
      </c>
      <c r="BM204" s="56">
        <f t="shared" si="609"/>
        <v>21000</v>
      </c>
      <c r="BN204" s="56">
        <f t="shared" si="613"/>
        <v>21000</v>
      </c>
      <c r="BO204" s="56">
        <f t="shared" si="613"/>
        <v>21000</v>
      </c>
      <c r="BP204" s="56">
        <f t="shared" si="613"/>
        <v>21000</v>
      </c>
      <c r="BQ204" s="56">
        <f t="shared" si="613"/>
        <v>21000</v>
      </c>
      <c r="BR204" s="56">
        <f t="shared" si="613"/>
        <v>21000</v>
      </c>
      <c r="BS204" s="56">
        <f t="shared" si="613"/>
        <v>21000</v>
      </c>
      <c r="BT204" s="56">
        <f t="shared" si="613"/>
        <v>21000</v>
      </c>
      <c r="BU204" s="56">
        <f t="shared" si="598"/>
        <v>21000</v>
      </c>
      <c r="BV204" s="56">
        <f t="shared" si="599"/>
        <v>21000</v>
      </c>
      <c r="BW204" s="56">
        <f t="shared" si="599"/>
        <v>21000</v>
      </c>
      <c r="BX204" s="56">
        <f t="shared" si="600"/>
        <v>21000</v>
      </c>
      <c r="BY204" s="56">
        <f t="shared" si="591"/>
        <v>21000</v>
      </c>
      <c r="BZ204" s="56">
        <f t="shared" si="610"/>
        <v>21000</v>
      </c>
      <c r="CA204" s="56">
        <f t="shared" si="610"/>
        <v>21000</v>
      </c>
      <c r="CB204" s="56">
        <f t="shared" si="610"/>
        <v>21000</v>
      </c>
      <c r="CC204" s="56">
        <f t="shared" si="610"/>
        <v>21000</v>
      </c>
      <c r="CD204" s="56">
        <f t="shared" si="610"/>
        <v>21000</v>
      </c>
      <c r="CE204" s="56">
        <f t="shared" si="584"/>
        <v>21000</v>
      </c>
      <c r="CF204" s="56">
        <f t="shared" si="584"/>
        <v>21000</v>
      </c>
      <c r="CG204" s="56">
        <f t="shared" si="584"/>
        <v>21000</v>
      </c>
      <c r="CH204" s="56">
        <f t="shared" si="584"/>
        <v>21000</v>
      </c>
      <c r="CI204" s="56">
        <f t="shared" si="585"/>
        <v>21000</v>
      </c>
      <c r="CJ204" s="56">
        <f t="shared" si="585"/>
        <v>21000</v>
      </c>
      <c r="CK204" s="56">
        <f t="shared" si="585"/>
        <v>21000</v>
      </c>
      <c r="CL204" s="56">
        <f t="shared" si="585"/>
        <v>21000</v>
      </c>
      <c r="CM204" s="56">
        <f t="shared" si="586"/>
        <v>21000</v>
      </c>
      <c r="CN204" s="56">
        <f t="shared" si="586"/>
        <v>21000</v>
      </c>
      <c r="CO204" s="56">
        <f t="shared" si="611"/>
        <v>21000</v>
      </c>
      <c r="CP204" s="56">
        <f t="shared" si="611"/>
        <v>21000</v>
      </c>
      <c r="CQ204" s="56">
        <f t="shared" si="611"/>
        <v>21000</v>
      </c>
      <c r="CR204" s="56">
        <f t="shared" si="611"/>
        <v>21000</v>
      </c>
      <c r="CS204" s="56">
        <f t="shared" si="611"/>
        <v>21000</v>
      </c>
      <c r="CT204" s="56">
        <f t="shared" si="578"/>
        <v>21000</v>
      </c>
      <c r="CU204" s="56">
        <f t="shared" si="579"/>
        <v>21000</v>
      </c>
      <c r="CV204" s="56">
        <f t="shared" si="570"/>
        <v>21000</v>
      </c>
      <c r="CW204" s="56">
        <f t="shared" si="564"/>
        <v>21000</v>
      </c>
      <c r="CX204" s="56">
        <f t="shared" si="571"/>
        <v>21000</v>
      </c>
      <c r="CY204" s="56">
        <f t="shared" si="553"/>
        <v>7000</v>
      </c>
      <c r="CZ204" s="56">
        <f t="shared" si="587"/>
        <v>7000</v>
      </c>
      <c r="DA204" s="56">
        <f t="shared" si="553"/>
        <v>7000</v>
      </c>
      <c r="DB204" s="56">
        <f t="shared" si="553"/>
        <v>7000</v>
      </c>
      <c r="DC204" s="56">
        <f t="shared" si="537"/>
        <v>7000</v>
      </c>
      <c r="DD204" s="56">
        <f t="shared" si="531"/>
        <v>7000</v>
      </c>
      <c r="DE204" s="56">
        <f t="shared" si="526"/>
        <v>7000</v>
      </c>
      <c r="DF204" s="56">
        <f t="shared" si="603"/>
        <v>7000</v>
      </c>
      <c r="DG204" s="56">
        <f t="shared" si="603"/>
        <v>7000</v>
      </c>
      <c r="DH204" s="56">
        <f t="shared" ref="DH204:DH221" si="619">CT</f>
        <v>7000</v>
      </c>
      <c r="DI204" s="56">
        <f>OD</f>
        <v>26000</v>
      </c>
      <c r="DJ204" s="56">
        <f>OD</f>
        <v>26000</v>
      </c>
      <c r="DK204" s="56">
        <f t="shared" si="580"/>
        <v>7000</v>
      </c>
      <c r="DL204" s="56">
        <f t="shared" si="616"/>
        <v>7000</v>
      </c>
      <c r="DM204" s="56">
        <f t="shared" si="616"/>
        <v>7000</v>
      </c>
      <c r="DN204" s="56">
        <f t="shared" si="616"/>
        <v>7000</v>
      </c>
      <c r="DO204" s="56">
        <f t="shared" si="617"/>
        <v>26000</v>
      </c>
      <c r="DP204" s="56">
        <f t="shared" si="617"/>
        <v>26000</v>
      </c>
      <c r="DQ204" s="56">
        <f t="shared" si="617"/>
        <v>26000</v>
      </c>
      <c r="DR204" s="56">
        <f t="shared" si="596"/>
        <v>26000</v>
      </c>
      <c r="DS204" s="56">
        <f t="shared" si="592"/>
        <v>26000</v>
      </c>
      <c r="DT204" s="56">
        <f t="shared" si="558"/>
        <v>26000</v>
      </c>
      <c r="DU204" s="56">
        <f t="shared" si="539"/>
        <v>26000</v>
      </c>
      <c r="DV204" s="56">
        <f t="shared" si="540"/>
        <v>26000</v>
      </c>
      <c r="DW204" s="56">
        <f t="shared" si="608"/>
        <v>26000</v>
      </c>
      <c r="DX204" s="56">
        <f t="shared" si="608"/>
        <v>26000</v>
      </c>
      <c r="DY204" s="56">
        <f t="shared" si="608"/>
        <v>26000</v>
      </c>
      <c r="DZ204" s="56">
        <f t="shared" si="608"/>
        <v>26000</v>
      </c>
      <c r="EA204" s="56">
        <f t="shared" si="606"/>
        <v>26000</v>
      </c>
      <c r="EB204" s="56">
        <f t="shared" si="606"/>
        <v>26000</v>
      </c>
      <c r="EC204" s="56">
        <f t="shared" si="606"/>
        <v>26000</v>
      </c>
      <c r="ED204" s="56">
        <f t="shared" si="606"/>
        <v>26000</v>
      </c>
      <c r="EE204" s="56">
        <f t="shared" si="588"/>
        <v>26000</v>
      </c>
      <c r="EF204" s="56">
        <f t="shared" si="588"/>
        <v>26000</v>
      </c>
      <c r="EG204" s="56">
        <f t="shared" si="588"/>
        <v>26000</v>
      </c>
      <c r="EH204" s="56">
        <f t="shared" si="588"/>
        <v>26000</v>
      </c>
      <c r="EI204" s="56">
        <f t="shared" si="588"/>
        <v>26000</v>
      </c>
      <c r="EJ204" s="56">
        <f t="shared" si="543"/>
        <v>26000</v>
      </c>
      <c r="EK204" s="56">
        <f t="shared" si="515"/>
        <v>26000</v>
      </c>
      <c r="EL204" s="56"/>
      <c r="EM204" s="56"/>
      <c r="EN204" s="56"/>
      <c r="EO204" s="56"/>
      <c r="EP204" s="56"/>
      <c r="EQ204" s="56"/>
      <c r="ER204" s="56"/>
      <c r="ES204" s="56"/>
      <c r="ET204" s="56"/>
      <c r="EU204" s="56"/>
      <c r="EV204" s="56"/>
      <c r="EW204" s="56"/>
      <c r="EX204" s="56"/>
      <c r="EY204" s="56"/>
      <c r="EZ204" s="56"/>
      <c r="FA204" s="56"/>
      <c r="FB204" s="56"/>
      <c r="FC204" s="56"/>
      <c r="FD204" s="56"/>
      <c r="FE204" s="56"/>
      <c r="FF204" s="56"/>
      <c r="FG204" s="56"/>
      <c r="FH204" s="56"/>
      <c r="FI204" s="56"/>
      <c r="FJ204" s="56"/>
      <c r="FK204" s="56"/>
      <c r="FL204" s="56"/>
      <c r="FM204" s="56"/>
      <c r="FN204" s="56"/>
      <c r="FO204" s="56"/>
      <c r="FP204" s="56"/>
      <c r="FQ204" s="56"/>
      <c r="FR204" s="56"/>
      <c r="FS204" s="56"/>
      <c r="FT204" s="56"/>
      <c r="FU204" s="56"/>
      <c r="FV204" s="56"/>
      <c r="FW204" s="56"/>
      <c r="FX204" s="56"/>
      <c r="FY204" s="56"/>
      <c r="FZ204" s="56"/>
      <c r="GA204" s="56"/>
      <c r="GB204" s="56"/>
      <c r="GC204" s="56"/>
      <c r="GD204" s="56"/>
      <c r="GE204" s="56"/>
      <c r="GF204" s="56"/>
      <c r="GG204" s="56"/>
      <c r="GH204" s="56"/>
      <c r="GI204" s="56"/>
      <c r="GJ204" s="56"/>
      <c r="GK204" s="56"/>
      <c r="GL204" s="56"/>
      <c r="GM204" s="56"/>
      <c r="GN204" s="56"/>
      <c r="GO204" s="56"/>
      <c r="GP204" s="56"/>
      <c r="GQ204" s="56"/>
      <c r="GR204" s="56"/>
      <c r="GS204" s="56"/>
      <c r="GT204" s="56"/>
      <c r="GU204" s="56"/>
      <c r="GV204" s="56"/>
      <c r="GW204" s="56"/>
      <c r="GX204" s="56"/>
      <c r="GY204" s="56"/>
      <c r="GZ204" s="56"/>
      <c r="HA204" s="56"/>
      <c r="HB204" s="56"/>
      <c r="HC204" s="56"/>
      <c r="HD204" s="56"/>
      <c r="HE204" s="56"/>
      <c r="HF204" s="56"/>
      <c r="HG204" s="56"/>
      <c r="HH204" s="56"/>
      <c r="HI204" s="56"/>
      <c r="HJ204" s="56"/>
      <c r="HK204" s="56"/>
      <c r="HL204" s="56"/>
      <c r="HM204" s="56"/>
      <c r="HN204" s="56"/>
      <c r="HO204" s="56"/>
      <c r="HP204" s="56"/>
      <c r="HQ204" s="56"/>
      <c r="HR204" s="56"/>
      <c r="HS204" s="56"/>
      <c r="HT204" s="56"/>
      <c r="HU204" s="56"/>
      <c r="HV204" s="56"/>
      <c r="HW204" s="56"/>
      <c r="HX204" s="56"/>
      <c r="HY204" s="56"/>
    </row>
    <row r="205" spans="1:233" ht="1.5" customHeight="1">
      <c r="A205" s="56"/>
      <c r="B205" s="56"/>
      <c r="C205" s="56"/>
      <c r="D205" s="56"/>
      <c r="E205" s="56"/>
      <c r="F205" s="56"/>
      <c r="G205" s="56"/>
      <c r="H205" s="56"/>
      <c r="I205" s="56"/>
      <c r="J205" s="56"/>
      <c r="K205" s="56"/>
      <c r="L205" s="56"/>
      <c r="M205" s="56"/>
      <c r="N205" s="56"/>
      <c r="O205" s="56"/>
      <c r="P205" s="56"/>
      <c r="Q205" s="56"/>
      <c r="R205" s="56"/>
      <c r="S205" s="56"/>
      <c r="T205" s="56"/>
      <c r="U205" s="56"/>
      <c r="V205" s="56"/>
      <c r="W205" s="56"/>
      <c r="X205" s="56"/>
      <c r="Y205" s="56"/>
      <c r="Z205" s="56"/>
      <c r="AA205" s="56"/>
      <c r="AB205" s="56"/>
      <c r="AC205" s="56"/>
      <c r="AD205" s="56"/>
      <c r="AE205" s="56"/>
      <c r="AF205" s="56"/>
      <c r="AG205" s="56"/>
      <c r="AH205" s="56"/>
      <c r="AI205" s="56"/>
      <c r="AJ205" s="56"/>
      <c r="AK205" s="56"/>
      <c r="AL205" s="56"/>
      <c r="AM205" s="56"/>
      <c r="AN205" s="56"/>
      <c r="AO205" s="56"/>
      <c r="AP205" s="56"/>
      <c r="AQ205" s="56"/>
      <c r="AR205" s="56"/>
      <c r="AS205" s="56"/>
      <c r="AT205" s="56"/>
      <c r="AU205" s="56"/>
      <c r="AV205" s="56"/>
      <c r="AW205" s="56"/>
      <c r="AX205" s="56">
        <f t="shared" si="614"/>
        <v>21000</v>
      </c>
      <c r="AY205" s="56">
        <f t="shared" si="614"/>
        <v>21000</v>
      </c>
      <c r="AZ205" s="56">
        <f t="shared" si="615"/>
        <v>21000</v>
      </c>
      <c r="BA205" s="56">
        <f t="shared" si="615"/>
        <v>21000</v>
      </c>
      <c r="BB205" s="56">
        <f t="shared" si="615"/>
        <v>21000</v>
      </c>
      <c r="BC205" s="56">
        <f t="shared" si="607"/>
        <v>21000</v>
      </c>
      <c r="BD205" s="56">
        <f t="shared" si="607"/>
        <v>21000</v>
      </c>
      <c r="BE205" s="56">
        <f t="shared" si="607"/>
        <v>21000</v>
      </c>
      <c r="BF205" s="56">
        <f t="shared" si="602"/>
        <v>21000</v>
      </c>
      <c r="BG205" s="56">
        <f t="shared" si="597"/>
        <v>21000</v>
      </c>
      <c r="BH205" s="56">
        <f t="shared" si="597"/>
        <v>21000</v>
      </c>
      <c r="BI205" s="56">
        <f t="shared" si="609"/>
        <v>21000</v>
      </c>
      <c r="BJ205" s="56">
        <f t="shared" si="609"/>
        <v>21000</v>
      </c>
      <c r="BK205" s="56">
        <f t="shared" si="609"/>
        <v>21000</v>
      </c>
      <c r="BL205" s="56">
        <f t="shared" si="609"/>
        <v>21000</v>
      </c>
      <c r="BM205" s="56">
        <f t="shared" si="609"/>
        <v>21000</v>
      </c>
      <c r="BN205" s="56">
        <f t="shared" si="613"/>
        <v>21000</v>
      </c>
      <c r="BO205" s="56">
        <f t="shared" si="613"/>
        <v>21000</v>
      </c>
      <c r="BP205" s="56">
        <f t="shared" si="613"/>
        <v>21000</v>
      </c>
      <c r="BQ205" s="56">
        <f t="shared" si="613"/>
        <v>21000</v>
      </c>
      <c r="BR205" s="56">
        <f t="shared" si="613"/>
        <v>21000</v>
      </c>
      <c r="BS205" s="56">
        <f t="shared" si="613"/>
        <v>21000</v>
      </c>
      <c r="BT205" s="56">
        <f t="shared" si="613"/>
        <v>21000</v>
      </c>
      <c r="BU205" s="56">
        <f t="shared" si="598"/>
        <v>21000</v>
      </c>
      <c r="BV205" s="56">
        <f t="shared" si="599"/>
        <v>21000</v>
      </c>
      <c r="BW205" s="56">
        <f t="shared" si="599"/>
        <v>21000</v>
      </c>
      <c r="BX205" s="56">
        <f t="shared" si="600"/>
        <v>21000</v>
      </c>
      <c r="BY205" s="56">
        <f t="shared" si="591"/>
        <v>21000</v>
      </c>
      <c r="BZ205" s="56">
        <f t="shared" si="610"/>
        <v>21000</v>
      </c>
      <c r="CA205" s="56">
        <f t="shared" si="610"/>
        <v>21000</v>
      </c>
      <c r="CB205" s="56">
        <f t="shared" si="610"/>
        <v>21000</v>
      </c>
      <c r="CC205" s="56">
        <f t="shared" si="610"/>
        <v>21000</v>
      </c>
      <c r="CD205" s="56">
        <f t="shared" si="610"/>
        <v>21000</v>
      </c>
      <c r="CE205" s="56">
        <f t="shared" si="584"/>
        <v>21000</v>
      </c>
      <c r="CF205" s="56">
        <f t="shared" si="584"/>
        <v>21000</v>
      </c>
      <c r="CG205" s="56">
        <f t="shared" si="584"/>
        <v>21000</v>
      </c>
      <c r="CH205" s="56">
        <f t="shared" si="584"/>
        <v>21000</v>
      </c>
      <c r="CI205" s="56">
        <f t="shared" si="585"/>
        <v>21000</v>
      </c>
      <c r="CJ205" s="56">
        <f t="shared" si="585"/>
        <v>21000</v>
      </c>
      <c r="CK205" s="56">
        <f t="shared" si="585"/>
        <v>21000</v>
      </c>
      <c r="CL205" s="56">
        <f t="shared" si="585"/>
        <v>21000</v>
      </c>
      <c r="CM205" s="56">
        <f t="shared" si="586"/>
        <v>21000</v>
      </c>
      <c r="CN205" s="56">
        <f t="shared" si="586"/>
        <v>21000</v>
      </c>
      <c r="CO205" s="56">
        <f t="shared" si="611"/>
        <v>21000</v>
      </c>
      <c r="CP205" s="56">
        <f t="shared" si="611"/>
        <v>21000</v>
      </c>
      <c r="CQ205" s="56">
        <f t="shared" si="611"/>
        <v>21000</v>
      </c>
      <c r="CR205" s="56">
        <f t="shared" si="611"/>
        <v>21000</v>
      </c>
      <c r="CS205" s="56">
        <f t="shared" si="611"/>
        <v>21000</v>
      </c>
      <c r="CT205" s="56">
        <f t="shared" si="578"/>
        <v>21000</v>
      </c>
      <c r="CU205" s="56">
        <f t="shared" si="579"/>
        <v>21000</v>
      </c>
      <c r="CV205" s="56">
        <f t="shared" si="570"/>
        <v>21000</v>
      </c>
      <c r="CW205" s="56">
        <f t="shared" si="564"/>
        <v>21000</v>
      </c>
      <c r="CX205" s="56">
        <f t="shared" si="571"/>
        <v>21000</v>
      </c>
      <c r="CY205" s="56">
        <f t="shared" si="553"/>
        <v>7000</v>
      </c>
      <c r="CZ205" s="56">
        <f t="shared" si="587"/>
        <v>7000</v>
      </c>
      <c r="DA205" s="56">
        <f t="shared" si="553"/>
        <v>7000</v>
      </c>
      <c r="DB205" s="56">
        <f t="shared" si="553"/>
        <v>7000</v>
      </c>
      <c r="DC205" s="56">
        <f t="shared" si="537"/>
        <v>7000</v>
      </c>
      <c r="DD205" s="56">
        <f t="shared" si="531"/>
        <v>7000</v>
      </c>
      <c r="DE205" s="56">
        <f t="shared" si="526"/>
        <v>7000</v>
      </c>
      <c r="DF205" s="56">
        <f t="shared" si="603"/>
        <v>7000</v>
      </c>
      <c r="DG205" s="56">
        <f t="shared" si="603"/>
        <v>7000</v>
      </c>
      <c r="DH205" s="56">
        <f t="shared" si="619"/>
        <v>7000</v>
      </c>
      <c r="DI205" s="56">
        <f t="shared" ref="DI205:DI219" si="620">CT</f>
        <v>7000</v>
      </c>
      <c r="DJ205" s="56">
        <f t="shared" ref="DJ205:DK208" si="621">OD</f>
        <v>26000</v>
      </c>
      <c r="DK205" s="56">
        <f t="shared" si="621"/>
        <v>26000</v>
      </c>
      <c r="DL205" s="56">
        <f t="shared" si="616"/>
        <v>7000</v>
      </c>
      <c r="DM205" s="56">
        <f t="shared" si="616"/>
        <v>7000</v>
      </c>
      <c r="DN205" s="56">
        <f t="shared" si="616"/>
        <v>7000</v>
      </c>
      <c r="DO205" s="56">
        <f t="shared" si="617"/>
        <v>26000</v>
      </c>
      <c r="DP205" s="56">
        <f t="shared" si="617"/>
        <v>26000</v>
      </c>
      <c r="DQ205" s="56">
        <f t="shared" si="617"/>
        <v>26000</v>
      </c>
      <c r="DR205" s="56">
        <f t="shared" si="596"/>
        <v>26000</v>
      </c>
      <c r="DS205" s="56">
        <f t="shared" si="592"/>
        <v>26000</v>
      </c>
      <c r="DT205" s="56">
        <f t="shared" si="558"/>
        <v>26000</v>
      </c>
      <c r="DU205" s="56">
        <f t="shared" si="539"/>
        <v>26000</v>
      </c>
      <c r="DV205" s="56">
        <f t="shared" si="540"/>
        <v>26000</v>
      </c>
      <c r="DW205" s="56">
        <f t="shared" si="608"/>
        <v>26000</v>
      </c>
      <c r="DX205" s="56">
        <f t="shared" si="608"/>
        <v>26000</v>
      </c>
      <c r="DY205" s="56">
        <f t="shared" si="608"/>
        <v>26000</v>
      </c>
      <c r="DZ205" s="56">
        <f t="shared" si="608"/>
        <v>26000</v>
      </c>
      <c r="EA205" s="56">
        <f t="shared" si="606"/>
        <v>26000</v>
      </c>
      <c r="EB205" s="56">
        <f t="shared" si="606"/>
        <v>26000</v>
      </c>
      <c r="EC205" s="56">
        <f t="shared" si="606"/>
        <v>26000</v>
      </c>
      <c r="ED205" s="56">
        <f t="shared" si="606"/>
        <v>26000</v>
      </c>
      <c r="EE205" s="56">
        <f>OD</f>
        <v>26000</v>
      </c>
      <c r="EF205" s="56">
        <f t="shared" si="588"/>
        <v>26000</v>
      </c>
      <c r="EG205" s="56"/>
      <c r="EH205" s="56">
        <f t="shared" si="515"/>
        <v>26000</v>
      </c>
      <c r="EI205" s="56">
        <f t="shared" si="515"/>
        <v>26000</v>
      </c>
      <c r="EJ205" s="56"/>
      <c r="EK205" s="56"/>
      <c r="EL205" s="56"/>
      <c r="EM205" s="56"/>
      <c r="EN205" s="56"/>
      <c r="EO205" s="56"/>
      <c r="EP205" s="56"/>
      <c r="EQ205" s="56"/>
      <c r="ER205" s="56"/>
      <c r="ES205" s="56"/>
      <c r="ET205" s="56"/>
      <c r="EU205" s="56"/>
      <c r="EV205" s="56"/>
      <c r="EW205" s="56"/>
      <c r="EX205" s="56"/>
      <c r="EY205" s="56"/>
      <c r="EZ205" s="56"/>
      <c r="FA205" s="56"/>
      <c r="FB205" s="56"/>
      <c r="FC205" s="56"/>
      <c r="FD205" s="56"/>
      <c r="FE205" s="56"/>
      <c r="FF205" s="56"/>
      <c r="FG205" s="56"/>
      <c r="FH205" s="56"/>
      <c r="FI205" s="56"/>
      <c r="FJ205" s="56"/>
      <c r="FK205" s="56"/>
      <c r="FL205" s="56"/>
      <c r="FM205" s="56"/>
      <c r="FN205" s="56"/>
      <c r="FO205" s="56"/>
      <c r="FP205" s="56"/>
      <c r="FQ205" s="56"/>
      <c r="FR205" s="56"/>
      <c r="FS205" s="56"/>
      <c r="FT205" s="56"/>
      <c r="FU205" s="56"/>
      <c r="FV205" s="56"/>
      <c r="FW205" s="56"/>
      <c r="FX205" s="56"/>
      <c r="FY205" s="56"/>
      <c r="FZ205" s="56"/>
      <c r="GA205" s="56"/>
      <c r="GB205" s="56"/>
      <c r="GC205" s="56"/>
      <c r="GD205" s="56"/>
      <c r="GE205" s="56"/>
      <c r="GF205" s="56"/>
      <c r="GG205" s="56"/>
      <c r="GH205" s="56"/>
      <c r="GI205" s="56"/>
      <c r="GJ205" s="56"/>
      <c r="GK205" s="56"/>
      <c r="GL205" s="56"/>
      <c r="GM205" s="56"/>
      <c r="GN205" s="56"/>
      <c r="GO205" s="56"/>
      <c r="GP205" s="56"/>
      <c r="GQ205" s="56"/>
      <c r="GR205" s="56"/>
      <c r="GS205" s="56"/>
      <c r="GT205" s="56"/>
      <c r="GU205" s="56"/>
      <c r="GV205" s="56"/>
      <c r="GW205" s="56"/>
      <c r="GX205" s="56"/>
      <c r="GY205" s="56"/>
      <c r="GZ205" s="56"/>
      <c r="HA205" s="56"/>
      <c r="HB205" s="56"/>
      <c r="HC205" s="56"/>
      <c r="HD205" s="56"/>
      <c r="HE205" s="56"/>
      <c r="HF205" s="56"/>
      <c r="HG205" s="56"/>
      <c r="HH205" s="56"/>
      <c r="HI205" s="56"/>
      <c r="HJ205" s="56"/>
      <c r="HK205" s="56"/>
      <c r="HL205" s="56"/>
      <c r="HM205" s="56"/>
      <c r="HN205" s="56"/>
      <c r="HO205" s="56"/>
      <c r="HP205" s="56"/>
      <c r="HQ205" s="56"/>
      <c r="HR205" s="56"/>
      <c r="HS205" s="56"/>
      <c r="HT205" s="56"/>
      <c r="HU205" s="56"/>
      <c r="HV205" s="56"/>
      <c r="HW205" s="56"/>
      <c r="HX205" s="56"/>
      <c r="HY205" s="56"/>
    </row>
    <row r="206" spans="1:233" ht="1.5" customHeight="1">
      <c r="A206" s="56"/>
      <c r="B206" s="56"/>
      <c r="C206" s="56"/>
      <c r="D206" s="56"/>
      <c r="E206" s="56"/>
      <c r="F206" s="56"/>
      <c r="G206" s="56"/>
      <c r="H206" s="56"/>
      <c r="I206" s="56"/>
      <c r="J206" s="56"/>
      <c r="K206" s="56"/>
      <c r="L206" s="56"/>
      <c r="M206" s="56"/>
      <c r="N206" s="56"/>
      <c r="O206" s="56"/>
      <c r="P206" s="56"/>
      <c r="Q206" s="56"/>
      <c r="R206" s="56"/>
      <c r="S206" s="56"/>
      <c r="T206" s="56"/>
      <c r="U206" s="56"/>
      <c r="V206" s="56"/>
      <c r="W206" s="56"/>
      <c r="X206" s="56"/>
      <c r="Y206" s="56"/>
      <c r="Z206" s="56"/>
      <c r="AA206" s="56"/>
      <c r="AB206" s="56"/>
      <c r="AC206" s="56"/>
      <c r="AD206" s="56"/>
      <c r="AE206" s="56"/>
      <c r="AF206" s="56"/>
      <c r="AG206" s="56"/>
      <c r="AH206" s="56"/>
      <c r="AI206" s="56"/>
      <c r="AJ206" s="56"/>
      <c r="AK206" s="56"/>
      <c r="AL206" s="56"/>
      <c r="AM206" s="56"/>
      <c r="AN206" s="56"/>
      <c r="AO206" s="56"/>
      <c r="AP206" s="56"/>
      <c r="AQ206" s="56"/>
      <c r="AR206" s="56"/>
      <c r="AS206" s="56"/>
      <c r="AT206" s="56"/>
      <c r="AU206" s="56"/>
      <c r="AV206" s="56"/>
      <c r="AW206" s="56"/>
      <c r="AX206" s="56">
        <f t="shared" si="614"/>
        <v>21000</v>
      </c>
      <c r="AY206" s="56">
        <f t="shared" si="614"/>
        <v>21000</v>
      </c>
      <c r="AZ206" s="56">
        <f t="shared" si="615"/>
        <v>21000</v>
      </c>
      <c r="BA206" s="56">
        <f t="shared" si="615"/>
        <v>21000</v>
      </c>
      <c r="BB206" s="56">
        <f t="shared" si="615"/>
        <v>21000</v>
      </c>
      <c r="BC206" s="56">
        <f t="shared" si="607"/>
        <v>21000</v>
      </c>
      <c r="BD206" s="56">
        <f t="shared" si="607"/>
        <v>21000</v>
      </c>
      <c r="BE206" s="56">
        <f t="shared" si="607"/>
        <v>21000</v>
      </c>
      <c r="BF206" s="56">
        <f t="shared" si="602"/>
        <v>21000</v>
      </c>
      <c r="BG206" s="56">
        <f t="shared" si="597"/>
        <v>21000</v>
      </c>
      <c r="BH206" s="56">
        <f t="shared" si="597"/>
        <v>21000</v>
      </c>
      <c r="BI206" s="56">
        <f t="shared" si="609"/>
        <v>21000</v>
      </c>
      <c r="BJ206" s="56">
        <f t="shared" si="609"/>
        <v>21000</v>
      </c>
      <c r="BK206" s="56">
        <f t="shared" si="609"/>
        <v>21000</v>
      </c>
      <c r="BL206" s="56">
        <f t="shared" si="609"/>
        <v>21000</v>
      </c>
      <c r="BM206" s="56">
        <f t="shared" si="609"/>
        <v>21000</v>
      </c>
      <c r="BN206" s="56">
        <f t="shared" si="613"/>
        <v>21000</v>
      </c>
      <c r="BO206" s="56">
        <f t="shared" si="613"/>
        <v>21000</v>
      </c>
      <c r="BP206" s="56">
        <f t="shared" si="613"/>
        <v>21000</v>
      </c>
      <c r="BQ206" s="56">
        <f t="shared" si="613"/>
        <v>21000</v>
      </c>
      <c r="BR206" s="56">
        <f t="shared" si="613"/>
        <v>21000</v>
      </c>
      <c r="BS206" s="56">
        <f t="shared" si="613"/>
        <v>21000</v>
      </c>
      <c r="BT206" s="56">
        <f t="shared" si="613"/>
        <v>21000</v>
      </c>
      <c r="BU206" s="56">
        <f t="shared" si="598"/>
        <v>21000</v>
      </c>
      <c r="BV206" s="56">
        <f t="shared" si="599"/>
        <v>21000</v>
      </c>
      <c r="BW206" s="56">
        <f t="shared" si="599"/>
        <v>21000</v>
      </c>
      <c r="BX206" s="56">
        <f t="shared" si="600"/>
        <v>21000</v>
      </c>
      <c r="BY206" s="56">
        <f t="shared" si="591"/>
        <v>21000</v>
      </c>
      <c r="BZ206" s="56">
        <f t="shared" si="610"/>
        <v>21000</v>
      </c>
      <c r="CA206" s="56">
        <f t="shared" si="610"/>
        <v>21000</v>
      </c>
      <c r="CB206" s="56">
        <f t="shared" si="610"/>
        <v>21000</v>
      </c>
      <c r="CC206" s="56">
        <f t="shared" si="610"/>
        <v>21000</v>
      </c>
      <c r="CD206" s="56">
        <f t="shared" si="610"/>
        <v>21000</v>
      </c>
      <c r="CE206" s="56">
        <f t="shared" si="584"/>
        <v>21000</v>
      </c>
      <c r="CF206" s="56">
        <f t="shared" si="584"/>
        <v>21000</v>
      </c>
      <c r="CG206" s="56">
        <f t="shared" si="584"/>
        <v>21000</v>
      </c>
      <c r="CH206" s="56">
        <f t="shared" si="584"/>
        <v>21000</v>
      </c>
      <c r="CI206" s="56">
        <f t="shared" si="585"/>
        <v>21000</v>
      </c>
      <c r="CJ206" s="56">
        <f t="shared" ref="CJ206:CJ248" si="622">TE</f>
        <v>32000</v>
      </c>
      <c r="CK206" s="56">
        <f t="shared" si="585"/>
        <v>21000</v>
      </c>
      <c r="CL206" s="56">
        <f t="shared" si="585"/>
        <v>21000</v>
      </c>
      <c r="CM206" s="56">
        <f t="shared" si="586"/>
        <v>21000</v>
      </c>
      <c r="CN206" s="56">
        <f t="shared" si="586"/>
        <v>21000</v>
      </c>
      <c r="CO206" s="56">
        <f t="shared" si="611"/>
        <v>21000</v>
      </c>
      <c r="CP206" s="56">
        <f t="shared" si="611"/>
        <v>21000</v>
      </c>
      <c r="CQ206" s="56">
        <f t="shared" si="611"/>
        <v>21000</v>
      </c>
      <c r="CR206" s="56">
        <f t="shared" si="611"/>
        <v>21000</v>
      </c>
      <c r="CS206" s="56">
        <f t="shared" si="611"/>
        <v>21000</v>
      </c>
      <c r="CT206" s="56">
        <f t="shared" si="578"/>
        <v>21000</v>
      </c>
      <c r="CU206" s="56">
        <f t="shared" si="579"/>
        <v>21000</v>
      </c>
      <c r="CV206" s="56">
        <f t="shared" si="570"/>
        <v>21000</v>
      </c>
      <c r="CW206" s="56">
        <f t="shared" si="564"/>
        <v>21000</v>
      </c>
      <c r="CX206" s="56">
        <f t="shared" si="571"/>
        <v>21000</v>
      </c>
      <c r="CY206" s="56">
        <f t="shared" si="564"/>
        <v>21000</v>
      </c>
      <c r="CZ206" s="56">
        <f t="shared" si="587"/>
        <v>7000</v>
      </c>
      <c r="DA206" s="56">
        <f t="shared" si="553"/>
        <v>7000</v>
      </c>
      <c r="DB206" s="56">
        <f t="shared" si="553"/>
        <v>7000</v>
      </c>
      <c r="DC206" s="56">
        <f t="shared" si="537"/>
        <v>7000</v>
      </c>
      <c r="DD206" s="56">
        <f t="shared" si="531"/>
        <v>7000</v>
      </c>
      <c r="DE206" s="56">
        <f t="shared" si="526"/>
        <v>7000</v>
      </c>
      <c r="DF206" s="56">
        <f t="shared" si="603"/>
        <v>7000</v>
      </c>
      <c r="DG206" s="56">
        <f t="shared" si="603"/>
        <v>7000</v>
      </c>
      <c r="DH206" s="56">
        <f t="shared" si="619"/>
        <v>7000</v>
      </c>
      <c r="DI206" s="56">
        <f t="shared" si="620"/>
        <v>7000</v>
      </c>
      <c r="DJ206" s="56">
        <f t="shared" si="621"/>
        <v>26000</v>
      </c>
      <c r="DK206" s="56">
        <f t="shared" si="621"/>
        <v>26000</v>
      </c>
      <c r="DL206" s="56">
        <f t="shared" ref="DL206:DL223" si="623">OD</f>
        <v>26000</v>
      </c>
      <c r="DM206" s="56">
        <f>CT</f>
        <v>7000</v>
      </c>
      <c r="DN206" s="56">
        <f>CT</f>
        <v>7000</v>
      </c>
      <c r="DO206" s="56">
        <f t="shared" si="617"/>
        <v>26000</v>
      </c>
      <c r="DP206" s="56">
        <f t="shared" si="617"/>
        <v>26000</v>
      </c>
      <c r="DQ206" s="56">
        <f t="shared" si="617"/>
        <v>26000</v>
      </c>
      <c r="DR206" s="56">
        <f t="shared" si="596"/>
        <v>26000</v>
      </c>
      <c r="DS206" s="56">
        <f t="shared" si="592"/>
        <v>26000</v>
      </c>
      <c r="DT206" s="56">
        <f t="shared" si="558"/>
        <v>26000</v>
      </c>
      <c r="DU206" s="56">
        <f t="shared" si="539"/>
        <v>26000</v>
      </c>
      <c r="DV206" s="56">
        <f t="shared" si="540"/>
        <v>26000</v>
      </c>
      <c r="DW206" s="56">
        <f t="shared" si="608"/>
        <v>26000</v>
      </c>
      <c r="DX206" s="56">
        <f t="shared" si="608"/>
        <v>26000</v>
      </c>
      <c r="DY206" s="56">
        <f t="shared" si="608"/>
        <v>26000</v>
      </c>
      <c r="DZ206" s="56">
        <f t="shared" si="608"/>
        <v>26000</v>
      </c>
      <c r="EA206" s="56">
        <f t="shared" si="606"/>
        <v>26000</v>
      </c>
      <c r="EB206" s="56">
        <f t="shared" si="606"/>
        <v>26000</v>
      </c>
      <c r="EC206" s="56">
        <f t="shared" si="606"/>
        <v>26000</v>
      </c>
      <c r="ED206" s="56">
        <f t="shared" si="606"/>
        <v>26000</v>
      </c>
      <c r="EE206" s="56">
        <f>OD</f>
        <v>26000</v>
      </c>
      <c r="EF206" s="56">
        <f t="shared" si="606"/>
        <v>26000</v>
      </c>
      <c r="EG206" s="56"/>
      <c r="EH206" s="56"/>
      <c r="EI206" s="56"/>
      <c r="EJ206" s="56"/>
      <c r="EK206" s="56"/>
      <c r="EL206" s="56"/>
      <c r="EM206" s="56"/>
      <c r="EN206" s="56"/>
      <c r="EO206" s="56"/>
      <c r="EP206" s="56"/>
      <c r="EQ206" s="56"/>
      <c r="ER206" s="56"/>
      <c r="ES206" s="56"/>
      <c r="ET206" s="56"/>
      <c r="EU206" s="56"/>
      <c r="EV206" s="56"/>
      <c r="EW206" s="56"/>
      <c r="EX206" s="56"/>
      <c r="EY206" s="56"/>
      <c r="EZ206" s="56"/>
      <c r="FA206" s="56"/>
      <c r="FB206" s="56"/>
      <c r="FC206" s="56"/>
      <c r="FD206" s="56"/>
      <c r="FE206" s="56"/>
      <c r="FF206" s="56"/>
      <c r="FG206" s="56"/>
      <c r="FH206" s="56"/>
      <c r="FI206" s="56"/>
      <c r="FJ206" s="56"/>
      <c r="FK206" s="56"/>
      <c r="FL206" s="56"/>
      <c r="FM206" s="56"/>
      <c r="FN206" s="56"/>
      <c r="FO206" s="56"/>
      <c r="FP206" s="56"/>
      <c r="FQ206" s="56"/>
      <c r="FR206" s="56"/>
      <c r="FS206" s="56"/>
      <c r="FT206" s="56"/>
      <c r="FU206" s="56"/>
      <c r="FV206" s="56"/>
      <c r="FW206" s="56"/>
      <c r="FX206" s="56"/>
      <c r="FY206" s="56"/>
      <c r="FZ206" s="56"/>
      <c r="GA206" s="56"/>
      <c r="GB206" s="56"/>
      <c r="GC206" s="56"/>
      <c r="GD206" s="56"/>
      <c r="GE206" s="56"/>
      <c r="GF206" s="56"/>
      <c r="GG206" s="56"/>
      <c r="GH206" s="56"/>
      <c r="GI206" s="56"/>
      <c r="GJ206" s="56"/>
      <c r="GK206" s="56"/>
      <c r="GL206" s="56"/>
      <c r="GM206" s="56"/>
      <c r="GN206" s="56"/>
      <c r="GO206" s="56"/>
      <c r="GP206" s="56"/>
      <c r="GQ206" s="56"/>
      <c r="GR206" s="56"/>
      <c r="GS206" s="56"/>
      <c r="GT206" s="56"/>
      <c r="GU206" s="56"/>
      <c r="GV206" s="56"/>
      <c r="GW206" s="56"/>
      <c r="GX206" s="56"/>
      <c r="GY206" s="56"/>
      <c r="GZ206" s="56"/>
      <c r="HA206" s="56"/>
      <c r="HB206" s="56"/>
      <c r="HC206" s="56"/>
      <c r="HD206" s="56"/>
      <c r="HE206" s="56"/>
      <c r="HF206" s="56"/>
      <c r="HG206" s="56"/>
      <c r="HH206" s="56"/>
      <c r="HI206" s="56"/>
      <c r="HJ206" s="56"/>
      <c r="HK206" s="56"/>
      <c r="HL206" s="56"/>
      <c r="HM206" s="56"/>
      <c r="HN206" s="56"/>
      <c r="HO206" s="56"/>
      <c r="HP206" s="56"/>
      <c r="HQ206" s="56"/>
      <c r="HR206" s="56"/>
      <c r="HS206" s="56"/>
      <c r="HT206" s="56"/>
      <c r="HU206" s="56"/>
      <c r="HV206" s="56"/>
      <c r="HW206" s="56"/>
      <c r="HX206" s="56"/>
      <c r="HY206" s="56"/>
    </row>
    <row r="207" spans="1:233" ht="1.5" customHeight="1">
      <c r="A207" s="56"/>
      <c r="B207" s="56"/>
      <c r="C207" s="56"/>
      <c r="D207" s="56"/>
      <c r="E207" s="56"/>
      <c r="F207" s="56"/>
      <c r="G207" s="56"/>
      <c r="H207" s="56"/>
      <c r="I207" s="56"/>
      <c r="J207" s="56"/>
      <c r="K207" s="56"/>
      <c r="L207" s="56"/>
      <c r="M207" s="56"/>
      <c r="N207" s="56"/>
      <c r="O207" s="56"/>
      <c r="P207" s="56"/>
      <c r="Q207" s="56"/>
      <c r="R207" s="56"/>
      <c r="S207" s="56"/>
      <c r="T207" s="56"/>
      <c r="U207" s="56"/>
      <c r="V207" s="56"/>
      <c r="W207" s="56"/>
      <c r="X207" s="56"/>
      <c r="Y207" s="56"/>
      <c r="Z207" s="56"/>
      <c r="AA207" s="56"/>
      <c r="AB207" s="56"/>
      <c r="AC207" s="56"/>
      <c r="AD207" s="56"/>
      <c r="AE207" s="56"/>
      <c r="AF207" s="56"/>
      <c r="AG207" s="56"/>
      <c r="AH207" s="56"/>
      <c r="AI207" s="56"/>
      <c r="AJ207" s="56"/>
      <c r="AK207" s="56"/>
      <c r="AL207" s="56"/>
      <c r="AM207" s="56"/>
      <c r="AN207" s="56"/>
      <c r="AO207" s="56"/>
      <c r="AP207" s="56"/>
      <c r="AQ207" s="56"/>
      <c r="AR207" s="56"/>
      <c r="AS207" s="56"/>
      <c r="AT207" s="56"/>
      <c r="AU207" s="56"/>
      <c r="AV207" s="56"/>
      <c r="AW207" s="56"/>
      <c r="AX207" s="56">
        <f t="shared" si="614"/>
        <v>21000</v>
      </c>
      <c r="AY207" s="56">
        <f t="shared" si="614"/>
        <v>21000</v>
      </c>
      <c r="AZ207" s="56">
        <f t="shared" si="615"/>
        <v>21000</v>
      </c>
      <c r="BA207" s="56">
        <f t="shared" si="615"/>
        <v>21000</v>
      </c>
      <c r="BB207" s="56">
        <f t="shared" si="615"/>
        <v>21000</v>
      </c>
      <c r="BC207" s="56">
        <f t="shared" si="607"/>
        <v>21000</v>
      </c>
      <c r="BD207" s="56">
        <f t="shared" si="607"/>
        <v>21000</v>
      </c>
      <c r="BE207" s="56">
        <f t="shared" si="607"/>
        <v>21000</v>
      </c>
      <c r="BF207" s="56">
        <f t="shared" si="602"/>
        <v>21000</v>
      </c>
      <c r="BG207" s="56">
        <f t="shared" si="597"/>
        <v>21000</v>
      </c>
      <c r="BH207" s="56">
        <f t="shared" si="597"/>
        <v>21000</v>
      </c>
      <c r="BI207" s="56">
        <f t="shared" si="609"/>
        <v>21000</v>
      </c>
      <c r="BJ207" s="56">
        <f t="shared" si="609"/>
        <v>21000</v>
      </c>
      <c r="BK207" s="56">
        <f t="shared" si="609"/>
        <v>21000</v>
      </c>
      <c r="BL207" s="56">
        <f t="shared" si="609"/>
        <v>21000</v>
      </c>
      <c r="BM207" s="56">
        <f t="shared" si="609"/>
        <v>21000</v>
      </c>
      <c r="BN207" s="56">
        <f t="shared" si="613"/>
        <v>21000</v>
      </c>
      <c r="BO207" s="56">
        <f t="shared" si="613"/>
        <v>21000</v>
      </c>
      <c r="BP207" s="56">
        <f t="shared" si="613"/>
        <v>21000</v>
      </c>
      <c r="BQ207" s="56">
        <f t="shared" si="613"/>
        <v>21000</v>
      </c>
      <c r="BR207" s="56">
        <f t="shared" si="613"/>
        <v>21000</v>
      </c>
      <c r="BS207" s="56">
        <f t="shared" si="613"/>
        <v>21000</v>
      </c>
      <c r="BT207" s="56">
        <f t="shared" si="613"/>
        <v>21000</v>
      </c>
      <c r="BU207" s="56">
        <f t="shared" si="598"/>
        <v>21000</v>
      </c>
      <c r="BV207" s="56">
        <f t="shared" si="599"/>
        <v>21000</v>
      </c>
      <c r="BW207" s="56">
        <f t="shared" si="599"/>
        <v>21000</v>
      </c>
      <c r="BX207" s="56">
        <f t="shared" si="600"/>
        <v>21000</v>
      </c>
      <c r="BY207" s="56">
        <f t="shared" si="591"/>
        <v>21000</v>
      </c>
      <c r="BZ207" s="56">
        <f t="shared" si="610"/>
        <v>21000</v>
      </c>
      <c r="CA207" s="56">
        <f t="shared" si="610"/>
        <v>21000</v>
      </c>
      <c r="CB207" s="56">
        <f t="shared" si="610"/>
        <v>21000</v>
      </c>
      <c r="CC207" s="56">
        <f t="shared" si="610"/>
        <v>21000</v>
      </c>
      <c r="CD207" s="56">
        <f t="shared" si="610"/>
        <v>21000</v>
      </c>
      <c r="CE207" s="56">
        <f t="shared" si="584"/>
        <v>21000</v>
      </c>
      <c r="CF207" s="56">
        <f t="shared" si="584"/>
        <v>21000</v>
      </c>
      <c r="CG207" s="56">
        <f t="shared" si="584"/>
        <v>21000</v>
      </c>
      <c r="CH207" s="56">
        <f t="shared" si="584"/>
        <v>21000</v>
      </c>
      <c r="CI207" s="56">
        <f t="shared" ref="CI207:CI209" si="624">MH</f>
        <v>21000</v>
      </c>
      <c r="CJ207" s="56">
        <f t="shared" si="622"/>
        <v>32000</v>
      </c>
      <c r="CK207" s="56">
        <f t="shared" ref="CK207:CM226" si="625">TE</f>
        <v>32000</v>
      </c>
      <c r="CL207" s="56">
        <f t="shared" si="625"/>
        <v>32000</v>
      </c>
      <c r="CM207" s="56">
        <f t="shared" si="625"/>
        <v>32000</v>
      </c>
      <c r="CN207" s="56">
        <f>MH</f>
        <v>21000</v>
      </c>
      <c r="CO207" s="56">
        <f t="shared" si="611"/>
        <v>21000</v>
      </c>
      <c r="CP207" s="56">
        <f t="shared" si="611"/>
        <v>21000</v>
      </c>
      <c r="CQ207" s="56">
        <f t="shared" si="611"/>
        <v>21000</v>
      </c>
      <c r="CR207" s="56">
        <f t="shared" si="611"/>
        <v>21000</v>
      </c>
      <c r="CS207" s="56">
        <f t="shared" si="611"/>
        <v>21000</v>
      </c>
      <c r="CT207" s="56">
        <f t="shared" si="578"/>
        <v>21000</v>
      </c>
      <c r="CU207" s="56">
        <f t="shared" si="579"/>
        <v>21000</v>
      </c>
      <c r="CV207" s="56">
        <f t="shared" si="570"/>
        <v>21000</v>
      </c>
      <c r="CW207" s="56">
        <f t="shared" si="564"/>
        <v>21000</v>
      </c>
      <c r="CX207" s="56">
        <f t="shared" si="571"/>
        <v>21000</v>
      </c>
      <c r="CY207" s="56">
        <f t="shared" ref="CY207:CZ210" si="626">MH</f>
        <v>21000</v>
      </c>
      <c r="CZ207" s="56">
        <f t="shared" si="626"/>
        <v>21000</v>
      </c>
      <c r="DA207" s="56">
        <f t="shared" si="553"/>
        <v>7000</v>
      </c>
      <c r="DB207" s="56">
        <f t="shared" si="553"/>
        <v>7000</v>
      </c>
      <c r="DC207" s="56">
        <f t="shared" si="537"/>
        <v>7000</v>
      </c>
      <c r="DD207" s="56">
        <f t="shared" si="531"/>
        <v>7000</v>
      </c>
      <c r="DE207" s="56">
        <f t="shared" si="526"/>
        <v>7000</v>
      </c>
      <c r="DF207" s="56">
        <f t="shared" si="603"/>
        <v>7000</v>
      </c>
      <c r="DG207" s="56">
        <f t="shared" si="603"/>
        <v>7000</v>
      </c>
      <c r="DH207" s="56">
        <f t="shared" si="619"/>
        <v>7000</v>
      </c>
      <c r="DI207" s="56">
        <f t="shared" si="620"/>
        <v>7000</v>
      </c>
      <c r="DJ207" s="56">
        <f t="shared" si="621"/>
        <v>26000</v>
      </c>
      <c r="DK207" s="56">
        <f t="shared" si="621"/>
        <v>26000</v>
      </c>
      <c r="DL207" s="56">
        <f t="shared" si="623"/>
        <v>26000</v>
      </c>
      <c r="DM207" s="56">
        <f t="shared" ref="DM207:DN219" si="627">OD</f>
        <v>26000</v>
      </c>
      <c r="DN207" s="56">
        <f t="shared" si="627"/>
        <v>26000</v>
      </c>
      <c r="DO207" s="56">
        <f t="shared" si="617"/>
        <v>26000</v>
      </c>
      <c r="DP207" s="56">
        <f t="shared" si="617"/>
        <v>26000</v>
      </c>
      <c r="DQ207" s="56">
        <f t="shared" si="617"/>
        <v>26000</v>
      </c>
      <c r="DR207" s="56">
        <f t="shared" si="596"/>
        <v>26000</v>
      </c>
      <c r="DS207" s="56">
        <f t="shared" si="592"/>
        <v>26000</v>
      </c>
      <c r="DT207" s="56">
        <f t="shared" si="558"/>
        <v>26000</v>
      </c>
      <c r="DU207" s="56">
        <f t="shared" si="539"/>
        <v>26000</v>
      </c>
      <c r="DV207" s="56">
        <f t="shared" si="540"/>
        <v>26000</v>
      </c>
      <c r="DW207" s="56">
        <f t="shared" si="608"/>
        <v>26000</v>
      </c>
      <c r="DX207" s="56">
        <f t="shared" si="608"/>
        <v>26000</v>
      </c>
      <c r="DY207" s="56">
        <f t="shared" si="608"/>
        <v>26000</v>
      </c>
      <c r="DZ207" s="56">
        <f t="shared" si="608"/>
        <v>26000</v>
      </c>
      <c r="EA207" s="56">
        <f t="shared" si="606"/>
        <v>26000</v>
      </c>
      <c r="EB207" s="56">
        <f t="shared" si="606"/>
        <v>26000</v>
      </c>
      <c r="EC207" s="56">
        <f t="shared" si="606"/>
        <v>26000</v>
      </c>
      <c r="ED207" s="56">
        <f t="shared" si="606"/>
        <v>26000</v>
      </c>
      <c r="EE207" s="56">
        <f>OD</f>
        <v>26000</v>
      </c>
      <c r="EF207" s="56">
        <f t="shared" si="606"/>
        <v>26000</v>
      </c>
      <c r="EG207" s="56"/>
      <c r="EH207" s="56"/>
      <c r="EI207" s="56"/>
      <c r="EJ207" s="56"/>
      <c r="EK207" s="56"/>
      <c r="EL207" s="56"/>
      <c r="EM207" s="56"/>
      <c r="EN207" s="56"/>
      <c r="EO207" s="56"/>
      <c r="EP207" s="56"/>
      <c r="EQ207" s="56"/>
      <c r="ER207" s="56"/>
      <c r="ES207" s="56"/>
      <c r="ET207" s="56"/>
      <c r="EU207" s="56"/>
      <c r="EV207" s="56"/>
      <c r="EW207" s="56"/>
      <c r="EX207" s="56"/>
      <c r="EY207" s="56"/>
      <c r="EZ207" s="56"/>
      <c r="FA207" s="56"/>
      <c r="FB207" s="56"/>
      <c r="FC207" s="56"/>
      <c r="FD207" s="56"/>
      <c r="FE207" s="56"/>
      <c r="FF207" s="56"/>
      <c r="FG207" s="56"/>
      <c r="FH207" s="56"/>
      <c r="FI207" s="56"/>
      <c r="FJ207" s="56"/>
      <c r="FK207" s="56"/>
      <c r="FL207" s="56"/>
      <c r="FM207" s="56"/>
      <c r="FN207" s="56"/>
      <c r="FO207" s="56"/>
      <c r="FP207" s="56"/>
      <c r="FQ207" s="56"/>
      <c r="FR207" s="56"/>
      <c r="FS207" s="56"/>
      <c r="FT207" s="56"/>
      <c r="FU207" s="56"/>
      <c r="FV207" s="56"/>
      <c r="FW207" s="56"/>
      <c r="FX207" s="56"/>
      <c r="FY207" s="56"/>
      <c r="FZ207" s="56"/>
      <c r="GA207" s="56"/>
      <c r="GB207" s="56"/>
      <c r="GC207" s="56"/>
      <c r="GD207" s="56"/>
      <c r="GE207" s="56"/>
      <c r="GF207" s="56"/>
      <c r="GG207" s="56"/>
      <c r="GH207" s="56"/>
      <c r="GI207" s="56"/>
      <c r="GJ207" s="56"/>
      <c r="GK207" s="56"/>
      <c r="GL207" s="56"/>
      <c r="GM207" s="56"/>
      <c r="GN207" s="56"/>
      <c r="GO207" s="56"/>
      <c r="GP207" s="56"/>
      <c r="GQ207" s="56"/>
      <c r="GR207" s="56"/>
      <c r="GS207" s="56"/>
      <c r="GT207" s="56"/>
      <c r="GU207" s="56"/>
      <c r="GV207" s="56"/>
      <c r="GW207" s="56"/>
      <c r="GX207" s="56"/>
      <c r="GY207" s="56"/>
      <c r="GZ207" s="56"/>
      <c r="HA207" s="56"/>
      <c r="HB207" s="56"/>
      <c r="HC207" s="56"/>
      <c r="HD207" s="56"/>
      <c r="HE207" s="56"/>
      <c r="HF207" s="56"/>
      <c r="HG207" s="56"/>
      <c r="HH207" s="56"/>
      <c r="HI207" s="56"/>
      <c r="HJ207" s="56"/>
      <c r="HK207" s="56"/>
      <c r="HL207" s="56"/>
      <c r="HM207" s="56"/>
      <c r="HN207" s="56"/>
      <c r="HO207" s="56"/>
      <c r="HP207" s="56"/>
      <c r="HQ207" s="56"/>
      <c r="HR207" s="56"/>
      <c r="HS207" s="56"/>
      <c r="HT207" s="56"/>
      <c r="HU207" s="56"/>
      <c r="HV207" s="56"/>
      <c r="HW207" s="56"/>
      <c r="HX207" s="56"/>
      <c r="HY207" s="56"/>
    </row>
    <row r="208" spans="1:233" ht="1.5" customHeight="1">
      <c r="A208" s="56"/>
      <c r="B208" s="56"/>
      <c r="C208" s="56"/>
      <c r="D208" s="56"/>
      <c r="E208" s="56"/>
      <c r="F208" s="56"/>
      <c r="G208" s="56"/>
      <c r="H208" s="56"/>
      <c r="I208" s="56"/>
      <c r="J208" s="56"/>
      <c r="K208" s="56"/>
      <c r="L208" s="56"/>
      <c r="M208" s="56"/>
      <c r="N208" s="56"/>
      <c r="O208" s="56"/>
      <c r="P208" s="56"/>
      <c r="Q208" s="56"/>
      <c r="R208" s="56"/>
      <c r="S208" s="56"/>
      <c r="T208" s="56"/>
      <c r="U208" s="56"/>
      <c r="V208" s="56"/>
      <c r="W208" s="56"/>
      <c r="X208" s="56"/>
      <c r="Y208" s="56"/>
      <c r="Z208" s="56"/>
      <c r="AA208" s="56"/>
      <c r="AB208" s="56"/>
      <c r="AC208" s="56"/>
      <c r="AD208" s="56"/>
      <c r="AE208" s="56"/>
      <c r="AF208" s="56"/>
      <c r="AG208" s="56"/>
      <c r="AH208" s="56"/>
      <c r="AI208" s="56"/>
      <c r="AJ208" s="56"/>
      <c r="AK208" s="56"/>
      <c r="AL208" s="56"/>
      <c r="AM208" s="56"/>
      <c r="AN208" s="56"/>
      <c r="AO208" s="56"/>
      <c r="AP208" s="56"/>
      <c r="AQ208" s="56"/>
      <c r="AR208" s="56"/>
      <c r="AS208" s="56"/>
      <c r="AT208" s="56"/>
      <c r="AU208" s="56"/>
      <c r="AV208" s="56"/>
      <c r="AW208" s="56"/>
      <c r="AX208" s="56">
        <f t="shared" si="614"/>
        <v>21000</v>
      </c>
      <c r="AY208" s="56">
        <f t="shared" si="614"/>
        <v>21000</v>
      </c>
      <c r="AZ208" s="56">
        <f t="shared" si="615"/>
        <v>21000</v>
      </c>
      <c r="BA208" s="56">
        <f t="shared" si="615"/>
        <v>21000</v>
      </c>
      <c r="BB208" s="56">
        <f t="shared" si="615"/>
        <v>21000</v>
      </c>
      <c r="BC208" s="56">
        <f t="shared" si="607"/>
        <v>21000</v>
      </c>
      <c r="BD208" s="56">
        <f t="shared" si="607"/>
        <v>21000</v>
      </c>
      <c r="BE208" s="56">
        <f t="shared" si="607"/>
        <v>21000</v>
      </c>
      <c r="BF208" s="56">
        <f t="shared" si="602"/>
        <v>21000</v>
      </c>
      <c r="BG208" s="56">
        <f t="shared" si="597"/>
        <v>21000</v>
      </c>
      <c r="BH208" s="56">
        <f t="shared" si="597"/>
        <v>21000</v>
      </c>
      <c r="BI208" s="56">
        <f t="shared" si="609"/>
        <v>21000</v>
      </c>
      <c r="BJ208" s="56">
        <f t="shared" si="609"/>
        <v>21000</v>
      </c>
      <c r="BK208" s="56">
        <f t="shared" si="609"/>
        <v>21000</v>
      </c>
      <c r="BL208" s="56">
        <f t="shared" si="609"/>
        <v>21000</v>
      </c>
      <c r="BM208" s="56">
        <f t="shared" si="609"/>
        <v>21000</v>
      </c>
      <c r="BN208" s="56">
        <f t="shared" si="613"/>
        <v>21000</v>
      </c>
      <c r="BO208" s="56">
        <f t="shared" si="613"/>
        <v>21000</v>
      </c>
      <c r="BP208" s="56">
        <f t="shared" si="613"/>
        <v>21000</v>
      </c>
      <c r="BQ208" s="56">
        <f t="shared" si="613"/>
        <v>21000</v>
      </c>
      <c r="BR208" s="56">
        <f t="shared" si="613"/>
        <v>21000</v>
      </c>
      <c r="BS208" s="56">
        <f t="shared" si="613"/>
        <v>21000</v>
      </c>
      <c r="BT208" s="56">
        <f t="shared" si="613"/>
        <v>21000</v>
      </c>
      <c r="BU208" s="56">
        <f t="shared" si="598"/>
        <v>21000</v>
      </c>
      <c r="BV208" s="56">
        <f t="shared" si="599"/>
        <v>21000</v>
      </c>
      <c r="BW208" s="56">
        <f t="shared" si="599"/>
        <v>21000</v>
      </c>
      <c r="BX208" s="56">
        <f t="shared" si="600"/>
        <v>21000</v>
      </c>
      <c r="BY208" s="56">
        <f t="shared" si="591"/>
        <v>21000</v>
      </c>
      <c r="BZ208" s="56">
        <f t="shared" si="610"/>
        <v>21000</v>
      </c>
      <c r="CA208" s="56">
        <f t="shared" si="610"/>
        <v>21000</v>
      </c>
      <c r="CB208" s="56">
        <f t="shared" si="610"/>
        <v>21000</v>
      </c>
      <c r="CC208" s="56">
        <f t="shared" si="610"/>
        <v>21000</v>
      </c>
      <c r="CD208" s="56">
        <f t="shared" si="610"/>
        <v>21000</v>
      </c>
      <c r="CE208" s="56">
        <f t="shared" si="584"/>
        <v>21000</v>
      </c>
      <c r="CF208" s="56">
        <f t="shared" si="584"/>
        <v>21000</v>
      </c>
      <c r="CG208" s="56">
        <f t="shared" si="584"/>
        <v>21000</v>
      </c>
      <c r="CH208" s="56">
        <f t="shared" si="584"/>
        <v>21000</v>
      </c>
      <c r="CI208" s="56">
        <f t="shared" si="624"/>
        <v>21000</v>
      </c>
      <c r="CJ208" s="56">
        <f t="shared" si="622"/>
        <v>32000</v>
      </c>
      <c r="CK208" s="56">
        <f t="shared" si="625"/>
        <v>32000</v>
      </c>
      <c r="CL208" s="56">
        <f t="shared" si="625"/>
        <v>32000</v>
      </c>
      <c r="CM208" s="56">
        <f t="shared" si="625"/>
        <v>32000</v>
      </c>
      <c r="CN208" s="56">
        <f t="shared" ref="CN208:CN247" si="628">TE</f>
        <v>32000</v>
      </c>
      <c r="CO208" s="56">
        <f t="shared" si="611"/>
        <v>21000</v>
      </c>
      <c r="CP208" s="56">
        <f t="shared" si="611"/>
        <v>21000</v>
      </c>
      <c r="CQ208" s="56">
        <f t="shared" si="611"/>
        <v>21000</v>
      </c>
      <c r="CR208" s="56">
        <f t="shared" si="611"/>
        <v>21000</v>
      </c>
      <c r="CS208" s="56">
        <f t="shared" si="611"/>
        <v>21000</v>
      </c>
      <c r="CT208" s="56">
        <f t="shared" si="578"/>
        <v>21000</v>
      </c>
      <c r="CU208" s="56">
        <f t="shared" si="579"/>
        <v>21000</v>
      </c>
      <c r="CV208" s="56">
        <f t="shared" si="570"/>
        <v>21000</v>
      </c>
      <c r="CW208" s="56">
        <f t="shared" si="564"/>
        <v>21000</v>
      </c>
      <c r="CX208" s="56">
        <f t="shared" si="571"/>
        <v>21000</v>
      </c>
      <c r="CY208" s="56">
        <f t="shared" si="626"/>
        <v>21000</v>
      </c>
      <c r="CZ208" s="56">
        <f t="shared" si="626"/>
        <v>21000</v>
      </c>
      <c r="DA208" s="56">
        <f t="shared" si="553"/>
        <v>7000</v>
      </c>
      <c r="DB208" s="56">
        <f t="shared" si="553"/>
        <v>7000</v>
      </c>
      <c r="DC208" s="56">
        <f t="shared" si="537"/>
        <v>7000</v>
      </c>
      <c r="DD208" s="56">
        <f t="shared" si="531"/>
        <v>7000</v>
      </c>
      <c r="DE208" s="56">
        <f t="shared" si="526"/>
        <v>7000</v>
      </c>
      <c r="DF208" s="56">
        <f t="shared" si="603"/>
        <v>7000</v>
      </c>
      <c r="DG208" s="56">
        <f t="shared" si="603"/>
        <v>7000</v>
      </c>
      <c r="DH208" s="56">
        <f t="shared" si="619"/>
        <v>7000</v>
      </c>
      <c r="DI208" s="56">
        <f t="shared" si="620"/>
        <v>7000</v>
      </c>
      <c r="DJ208" s="56">
        <f t="shared" si="621"/>
        <v>26000</v>
      </c>
      <c r="DK208" s="56">
        <f t="shared" si="621"/>
        <v>26000</v>
      </c>
      <c r="DL208" s="56">
        <f t="shared" si="623"/>
        <v>26000</v>
      </c>
      <c r="DM208" s="56">
        <f t="shared" si="627"/>
        <v>26000</v>
      </c>
      <c r="DN208" s="56">
        <f t="shared" si="627"/>
        <v>26000</v>
      </c>
      <c r="DO208" s="56">
        <f t="shared" si="617"/>
        <v>26000</v>
      </c>
      <c r="DP208" s="56">
        <f t="shared" si="617"/>
        <v>26000</v>
      </c>
      <c r="DQ208" s="56">
        <f t="shared" si="617"/>
        <v>26000</v>
      </c>
      <c r="DR208" s="56">
        <f t="shared" si="596"/>
        <v>26000</v>
      </c>
      <c r="DS208" s="56">
        <f t="shared" si="592"/>
        <v>26000</v>
      </c>
      <c r="DT208" s="56">
        <f t="shared" si="558"/>
        <v>26000</v>
      </c>
      <c r="DU208" s="56">
        <f t="shared" si="539"/>
        <v>26000</v>
      </c>
      <c r="DV208" s="56">
        <f t="shared" si="540"/>
        <v>26000</v>
      </c>
      <c r="DW208" s="56">
        <f t="shared" si="608"/>
        <v>26000</v>
      </c>
      <c r="DX208" s="56">
        <f t="shared" si="608"/>
        <v>26000</v>
      </c>
      <c r="DY208" s="56">
        <f t="shared" si="608"/>
        <v>26000</v>
      </c>
      <c r="DZ208" s="56">
        <f t="shared" si="608"/>
        <v>26000</v>
      </c>
      <c r="EA208" s="56">
        <f t="shared" si="606"/>
        <v>26000</v>
      </c>
      <c r="EB208" s="56">
        <f t="shared" si="606"/>
        <v>26000</v>
      </c>
      <c r="EC208" s="56">
        <f t="shared" si="606"/>
        <v>26000</v>
      </c>
      <c r="ED208" s="56">
        <f t="shared" si="606"/>
        <v>26000</v>
      </c>
      <c r="EE208" s="56">
        <f>OD</f>
        <v>26000</v>
      </c>
      <c r="EF208" s="56"/>
      <c r="EG208" s="56"/>
      <c r="EH208" s="56"/>
      <c r="EI208" s="56"/>
      <c r="EJ208" s="56"/>
      <c r="EK208" s="56"/>
      <c r="EL208" s="56"/>
      <c r="EM208" s="56"/>
      <c r="EN208" s="56"/>
      <c r="EO208" s="56"/>
      <c r="EP208" s="56"/>
      <c r="EQ208" s="56"/>
      <c r="ER208" s="56"/>
      <c r="ES208" s="56"/>
      <c r="ET208" s="56"/>
      <c r="EU208" s="56"/>
      <c r="EV208" s="56"/>
      <c r="EW208" s="56"/>
      <c r="EX208" s="56"/>
      <c r="EY208" s="56"/>
      <c r="EZ208" s="56"/>
      <c r="FA208" s="56"/>
      <c r="FB208" s="56"/>
      <c r="FC208" s="56"/>
      <c r="FD208" s="56"/>
      <c r="FE208" s="56"/>
      <c r="FF208" s="56"/>
      <c r="FG208" s="56"/>
      <c r="FH208" s="56"/>
      <c r="FI208" s="56"/>
      <c r="FJ208" s="56"/>
      <c r="FK208" s="56"/>
      <c r="FL208" s="56"/>
      <c r="FM208" s="56"/>
      <c r="FN208" s="56"/>
      <c r="FO208" s="56"/>
      <c r="FP208" s="56"/>
      <c r="FQ208" s="56"/>
      <c r="FR208" s="56"/>
      <c r="FS208" s="56"/>
      <c r="FT208" s="56"/>
      <c r="FU208" s="56"/>
      <c r="FV208" s="56"/>
      <c r="FW208" s="56"/>
      <c r="FX208" s="56"/>
      <c r="FY208" s="56"/>
      <c r="FZ208" s="56"/>
      <c r="GA208" s="56"/>
      <c r="GB208" s="56"/>
      <c r="GC208" s="56"/>
      <c r="GD208" s="56"/>
      <c r="GE208" s="56"/>
      <c r="GF208" s="56"/>
      <c r="GG208" s="56"/>
      <c r="GH208" s="56"/>
      <c r="GI208" s="56"/>
      <c r="GJ208" s="56"/>
      <c r="GK208" s="56"/>
      <c r="GL208" s="56"/>
      <c r="GM208" s="56"/>
      <c r="GN208" s="56"/>
      <c r="GO208" s="56"/>
      <c r="GP208" s="56"/>
      <c r="GQ208" s="56"/>
      <c r="GR208" s="56"/>
      <c r="GS208" s="56"/>
      <c r="GT208" s="56"/>
      <c r="GU208" s="56"/>
      <c r="GV208" s="56"/>
      <c r="GW208" s="56"/>
      <c r="GX208" s="56"/>
      <c r="GY208" s="56"/>
      <c r="GZ208" s="56"/>
      <c r="HA208" s="56"/>
      <c r="HB208" s="56"/>
      <c r="HC208" s="56"/>
      <c r="HD208" s="56"/>
      <c r="HE208" s="56"/>
      <c r="HF208" s="56"/>
      <c r="HG208" s="56"/>
      <c r="HH208" s="56"/>
      <c r="HI208" s="56"/>
      <c r="HJ208" s="56"/>
      <c r="HK208" s="56"/>
      <c r="HL208" s="56"/>
      <c r="HM208" s="56"/>
      <c r="HN208" s="56"/>
      <c r="HO208" s="56"/>
      <c r="HP208" s="56"/>
      <c r="HQ208" s="56"/>
      <c r="HR208" s="56"/>
      <c r="HS208" s="56"/>
      <c r="HT208" s="56"/>
      <c r="HU208" s="56"/>
      <c r="HV208" s="56"/>
      <c r="HW208" s="56"/>
      <c r="HX208" s="56"/>
      <c r="HY208" s="56"/>
    </row>
    <row r="209" spans="1:233" ht="1.5" customHeight="1">
      <c r="A209" s="56"/>
      <c r="B209" s="56"/>
      <c r="C209" s="56"/>
      <c r="D209" s="56"/>
      <c r="E209" s="56"/>
      <c r="F209" s="56"/>
      <c r="G209" s="56"/>
      <c r="H209" s="56"/>
      <c r="I209" s="56"/>
      <c r="J209" s="56"/>
      <c r="K209" s="56"/>
      <c r="L209" s="56"/>
      <c r="M209" s="56"/>
      <c r="N209" s="56"/>
      <c r="O209" s="56"/>
      <c r="P209" s="56"/>
      <c r="Q209" s="56"/>
      <c r="R209" s="56"/>
      <c r="S209" s="56"/>
      <c r="T209" s="56"/>
      <c r="U209" s="56"/>
      <c r="V209" s="56"/>
      <c r="W209" s="56"/>
      <c r="X209" s="56"/>
      <c r="Y209" s="56"/>
      <c r="Z209" s="56"/>
      <c r="AA209" s="56"/>
      <c r="AB209" s="56"/>
      <c r="AC209" s="56"/>
      <c r="AD209" s="56"/>
      <c r="AE209" s="56"/>
      <c r="AF209" s="56"/>
      <c r="AG209" s="56"/>
      <c r="AH209" s="56"/>
      <c r="AI209" s="56"/>
      <c r="AJ209" s="56"/>
      <c r="AK209" s="56"/>
      <c r="AL209" s="56"/>
      <c r="AM209" s="56"/>
      <c r="AN209" s="56"/>
      <c r="AO209" s="56"/>
      <c r="AP209" s="56"/>
      <c r="AQ209" s="56"/>
      <c r="AR209" s="56"/>
      <c r="AS209" s="56"/>
      <c r="AT209" s="56"/>
      <c r="AU209" s="56"/>
      <c r="AV209" s="56"/>
      <c r="AW209" s="56"/>
      <c r="AX209" s="56">
        <f t="shared" ref="AX209:AX214" si="629">MH</f>
        <v>21000</v>
      </c>
      <c r="AY209" s="56">
        <f t="shared" si="614"/>
        <v>21000</v>
      </c>
      <c r="AZ209" s="56">
        <f t="shared" si="615"/>
        <v>21000</v>
      </c>
      <c r="BA209" s="56">
        <f t="shared" si="615"/>
        <v>21000</v>
      </c>
      <c r="BB209" s="56">
        <f t="shared" si="615"/>
        <v>21000</v>
      </c>
      <c r="BC209" s="56">
        <f t="shared" si="607"/>
        <v>21000</v>
      </c>
      <c r="BD209" s="56">
        <f t="shared" si="607"/>
        <v>21000</v>
      </c>
      <c r="BE209" s="56">
        <f t="shared" si="607"/>
        <v>21000</v>
      </c>
      <c r="BF209" s="56">
        <f t="shared" si="602"/>
        <v>21000</v>
      </c>
      <c r="BG209" s="56">
        <f t="shared" si="597"/>
        <v>21000</v>
      </c>
      <c r="BH209" s="56">
        <f t="shared" si="597"/>
        <v>21000</v>
      </c>
      <c r="BI209" s="56">
        <f t="shared" ref="BI209:BM218" si="630">MH</f>
        <v>21000</v>
      </c>
      <c r="BJ209" s="56">
        <f t="shared" si="630"/>
        <v>21000</v>
      </c>
      <c r="BK209" s="56">
        <f t="shared" si="630"/>
        <v>21000</v>
      </c>
      <c r="BL209" s="56">
        <f t="shared" si="630"/>
        <v>21000</v>
      </c>
      <c r="BM209" s="56">
        <f t="shared" si="630"/>
        <v>21000</v>
      </c>
      <c r="BN209" s="56">
        <f t="shared" si="613"/>
        <v>21000</v>
      </c>
      <c r="BO209" s="56">
        <f t="shared" si="613"/>
        <v>21000</v>
      </c>
      <c r="BP209" s="56">
        <f t="shared" si="613"/>
        <v>21000</v>
      </c>
      <c r="BQ209" s="56">
        <f t="shared" si="613"/>
        <v>21000</v>
      </c>
      <c r="BR209" s="56">
        <f t="shared" si="613"/>
        <v>21000</v>
      </c>
      <c r="BS209" s="56">
        <f t="shared" si="613"/>
        <v>21000</v>
      </c>
      <c r="BT209" s="56">
        <f t="shared" si="613"/>
        <v>21000</v>
      </c>
      <c r="BU209" s="56">
        <f t="shared" si="598"/>
        <v>21000</v>
      </c>
      <c r="BV209" s="56">
        <f t="shared" si="599"/>
        <v>21000</v>
      </c>
      <c r="BW209" s="56">
        <f t="shared" si="599"/>
        <v>21000</v>
      </c>
      <c r="BX209" s="56">
        <f t="shared" si="600"/>
        <v>21000</v>
      </c>
      <c r="BY209" s="56">
        <f t="shared" si="591"/>
        <v>21000</v>
      </c>
      <c r="BZ209" s="56">
        <f t="shared" ref="BZ209:CD221" si="631">MH</f>
        <v>21000</v>
      </c>
      <c r="CA209" s="56">
        <f t="shared" si="631"/>
        <v>21000</v>
      </c>
      <c r="CB209" s="56">
        <f t="shared" si="631"/>
        <v>21000</v>
      </c>
      <c r="CC209" s="56">
        <f t="shared" si="631"/>
        <v>21000</v>
      </c>
      <c r="CD209" s="56">
        <f t="shared" si="631"/>
        <v>21000</v>
      </c>
      <c r="CE209" s="56">
        <f t="shared" si="584"/>
        <v>21000</v>
      </c>
      <c r="CF209" s="56">
        <f t="shared" si="584"/>
        <v>21000</v>
      </c>
      <c r="CG209" s="56">
        <f t="shared" si="584"/>
        <v>21000</v>
      </c>
      <c r="CH209" s="56">
        <f t="shared" si="584"/>
        <v>21000</v>
      </c>
      <c r="CI209" s="56">
        <f t="shared" si="624"/>
        <v>21000</v>
      </c>
      <c r="CJ209" s="56">
        <f t="shared" si="622"/>
        <v>32000</v>
      </c>
      <c r="CK209" s="56">
        <f t="shared" si="625"/>
        <v>32000</v>
      </c>
      <c r="CL209" s="56">
        <f t="shared" si="625"/>
        <v>32000</v>
      </c>
      <c r="CM209" s="56">
        <f t="shared" si="625"/>
        <v>32000</v>
      </c>
      <c r="CN209" s="56">
        <f t="shared" si="628"/>
        <v>32000</v>
      </c>
      <c r="CO209" s="56">
        <f t="shared" ref="CO209:CP228" si="632">TE</f>
        <v>32000</v>
      </c>
      <c r="CP209" s="56">
        <f t="shared" si="632"/>
        <v>32000</v>
      </c>
      <c r="CQ209" s="56">
        <f>MH</f>
        <v>21000</v>
      </c>
      <c r="CR209" s="56">
        <f>MH</f>
        <v>21000</v>
      </c>
      <c r="CS209" s="56">
        <f t="shared" ref="CS209:CT228" si="633">TE</f>
        <v>32000</v>
      </c>
      <c r="CT209" s="56">
        <f t="shared" si="633"/>
        <v>32000</v>
      </c>
      <c r="CU209" s="56">
        <f t="shared" si="579"/>
        <v>21000</v>
      </c>
      <c r="CV209" s="56">
        <f t="shared" si="570"/>
        <v>21000</v>
      </c>
      <c r="CW209" s="56">
        <f t="shared" si="564"/>
        <v>21000</v>
      </c>
      <c r="CX209" s="56">
        <f t="shared" si="571"/>
        <v>21000</v>
      </c>
      <c r="CY209" s="56">
        <f t="shared" si="626"/>
        <v>21000</v>
      </c>
      <c r="CZ209" s="56">
        <f t="shared" si="626"/>
        <v>21000</v>
      </c>
      <c r="DA209" s="56">
        <f>MH</f>
        <v>21000</v>
      </c>
      <c r="DB209" s="56">
        <f t="shared" ref="DB209:DB223" si="634">CT</f>
        <v>7000</v>
      </c>
      <c r="DC209" s="56">
        <f t="shared" si="537"/>
        <v>7000</v>
      </c>
      <c r="DD209" s="56">
        <f t="shared" si="531"/>
        <v>7000</v>
      </c>
      <c r="DE209" s="56">
        <f t="shared" ref="DE209:DE227" si="635">CT</f>
        <v>7000</v>
      </c>
      <c r="DF209" s="56">
        <f t="shared" si="603"/>
        <v>7000</v>
      </c>
      <c r="DG209" s="56">
        <f t="shared" si="603"/>
        <v>7000</v>
      </c>
      <c r="DH209" s="56">
        <f t="shared" si="619"/>
        <v>7000</v>
      </c>
      <c r="DI209" s="56">
        <f t="shared" si="620"/>
        <v>7000</v>
      </c>
      <c r="DJ209" s="56">
        <f t="shared" ref="DJ209:DJ217" si="636">CT</f>
        <v>7000</v>
      </c>
      <c r="DK209" s="56">
        <f>OD</f>
        <v>26000</v>
      </c>
      <c r="DL209" s="56">
        <f t="shared" si="623"/>
        <v>26000</v>
      </c>
      <c r="DM209" s="56">
        <f t="shared" si="627"/>
        <v>26000</v>
      </c>
      <c r="DN209" s="56">
        <f t="shared" si="627"/>
        <v>26000</v>
      </c>
      <c r="DO209" s="56">
        <f t="shared" si="617"/>
        <v>26000</v>
      </c>
      <c r="DP209" s="56">
        <f t="shared" si="617"/>
        <v>26000</v>
      </c>
      <c r="DQ209" s="56">
        <f t="shared" si="617"/>
        <v>26000</v>
      </c>
      <c r="DR209" s="56">
        <f t="shared" si="596"/>
        <v>26000</v>
      </c>
      <c r="DS209" s="56">
        <f t="shared" si="592"/>
        <v>26000</v>
      </c>
      <c r="DT209" s="56">
        <f t="shared" si="558"/>
        <v>26000</v>
      </c>
      <c r="DU209" s="56">
        <f t="shared" si="539"/>
        <v>26000</v>
      </c>
      <c r="DV209" s="56">
        <f t="shared" si="540"/>
        <v>26000</v>
      </c>
      <c r="DW209" s="56">
        <f t="shared" si="608"/>
        <v>26000</v>
      </c>
      <c r="DX209" s="56">
        <f t="shared" si="608"/>
        <v>26000</v>
      </c>
      <c r="DY209" s="56">
        <f t="shared" si="608"/>
        <v>26000</v>
      </c>
      <c r="DZ209" s="56">
        <f t="shared" si="608"/>
        <v>26000</v>
      </c>
      <c r="EA209" s="56">
        <f t="shared" si="606"/>
        <v>26000</v>
      </c>
      <c r="EB209" s="56">
        <f t="shared" si="606"/>
        <v>26000</v>
      </c>
      <c r="EC209" s="56">
        <f t="shared" si="606"/>
        <v>26000</v>
      </c>
      <c r="ED209" s="56">
        <f t="shared" si="606"/>
        <v>26000</v>
      </c>
      <c r="EE209" s="56">
        <f>OD</f>
        <v>26000</v>
      </c>
      <c r="EF209" s="56"/>
      <c r="EG209" s="56"/>
      <c r="EH209" s="56"/>
      <c r="EI209" s="56"/>
      <c r="EJ209" s="56"/>
      <c r="EK209" s="56"/>
      <c r="EL209" s="56"/>
      <c r="EM209" s="56"/>
      <c r="EN209" s="56"/>
      <c r="EO209" s="56"/>
      <c r="EP209" s="56"/>
      <c r="EQ209" s="56"/>
      <c r="ER209" s="56"/>
      <c r="ES209" s="56"/>
      <c r="ET209" s="56"/>
      <c r="EU209" s="56"/>
      <c r="EV209" s="56"/>
      <c r="EW209" s="56"/>
      <c r="EX209" s="56"/>
      <c r="EY209" s="56"/>
      <c r="EZ209" s="56"/>
      <c r="FA209" s="56"/>
      <c r="FB209" s="56"/>
      <c r="FC209" s="56"/>
      <c r="FD209" s="56"/>
      <c r="FE209" s="56"/>
      <c r="FF209" s="56"/>
      <c r="FG209" s="56"/>
      <c r="FH209" s="56"/>
      <c r="FI209" s="56"/>
      <c r="FJ209" s="56"/>
      <c r="FK209" s="56"/>
      <c r="FL209" s="56"/>
      <c r="FM209" s="56"/>
      <c r="FN209" s="56"/>
      <c r="FO209" s="56"/>
      <c r="FP209" s="56"/>
      <c r="FQ209" s="56"/>
      <c r="FR209" s="56"/>
      <c r="FS209" s="56"/>
      <c r="FT209" s="56"/>
      <c r="FU209" s="56"/>
      <c r="FV209" s="56"/>
      <c r="FW209" s="56"/>
      <c r="FX209" s="56"/>
      <c r="FY209" s="56"/>
      <c r="FZ209" s="56"/>
      <c r="GA209" s="56"/>
      <c r="GB209" s="56"/>
      <c r="GC209" s="56"/>
      <c r="GD209" s="56"/>
      <c r="GE209" s="56"/>
      <c r="GF209" s="56"/>
      <c r="GG209" s="56"/>
      <c r="GH209" s="56"/>
      <c r="GI209" s="56"/>
      <c r="GJ209" s="56"/>
      <c r="GK209" s="56"/>
      <c r="GL209" s="56"/>
      <c r="GM209" s="56"/>
      <c r="GN209" s="56"/>
      <c r="GO209" s="56"/>
      <c r="GP209" s="56"/>
      <c r="GQ209" s="56"/>
      <c r="GR209" s="56"/>
      <c r="GS209" s="56"/>
      <c r="GT209" s="56"/>
      <c r="GU209" s="56"/>
      <c r="GV209" s="56"/>
      <c r="GW209" s="56"/>
      <c r="GX209" s="56"/>
      <c r="GY209" s="56"/>
      <c r="GZ209" s="56"/>
      <c r="HA209" s="56"/>
      <c r="HB209" s="56"/>
      <c r="HC209" s="56"/>
      <c r="HD209" s="56"/>
      <c r="HE209" s="56"/>
      <c r="HF209" s="56"/>
      <c r="HG209" s="56"/>
      <c r="HH209" s="56"/>
      <c r="HI209" s="56"/>
      <c r="HJ209" s="56"/>
      <c r="HK209" s="56"/>
      <c r="HL209" s="56"/>
      <c r="HM209" s="56"/>
      <c r="HN209" s="56"/>
      <c r="HO209" s="56"/>
      <c r="HP209" s="56"/>
      <c r="HQ209" s="56"/>
      <c r="HR209" s="56"/>
      <c r="HS209" s="56"/>
      <c r="HT209" s="56"/>
      <c r="HU209" s="56"/>
      <c r="HV209" s="56"/>
      <c r="HW209" s="56"/>
      <c r="HX209" s="56"/>
      <c r="HY209" s="56"/>
    </row>
    <row r="210" spans="1:233" ht="1.5" customHeight="1">
      <c r="A210" s="56"/>
      <c r="B210" s="56"/>
      <c r="C210" s="56"/>
      <c r="D210" s="56"/>
      <c r="E210" s="56"/>
      <c r="F210" s="56"/>
      <c r="G210" s="56"/>
      <c r="H210" s="56"/>
      <c r="I210" s="56"/>
      <c r="J210" s="56"/>
      <c r="K210" s="56"/>
      <c r="L210" s="56"/>
      <c r="M210" s="56"/>
      <c r="N210" s="56"/>
      <c r="O210" s="56"/>
      <c r="P210" s="56"/>
      <c r="Q210" s="56"/>
      <c r="R210" s="56"/>
      <c r="S210" s="56"/>
      <c r="T210" s="56"/>
      <c r="U210" s="56"/>
      <c r="V210" s="56"/>
      <c r="W210" s="56"/>
      <c r="X210" s="56"/>
      <c r="Y210" s="56"/>
      <c r="Z210" s="56"/>
      <c r="AA210" s="56"/>
      <c r="AB210" s="56"/>
      <c r="AC210" s="56"/>
      <c r="AD210" s="56"/>
      <c r="AE210" s="56"/>
      <c r="AF210" s="56"/>
      <c r="AG210" s="56"/>
      <c r="AH210" s="56"/>
      <c r="AI210" s="56"/>
      <c r="AJ210" s="56"/>
      <c r="AK210" s="56"/>
      <c r="AL210" s="56"/>
      <c r="AM210" s="56"/>
      <c r="AN210" s="56"/>
      <c r="AO210" s="56"/>
      <c r="AP210" s="56"/>
      <c r="AQ210" s="56"/>
      <c r="AR210" s="56"/>
      <c r="AS210" s="56"/>
      <c r="AT210" s="56"/>
      <c r="AU210" s="56"/>
      <c r="AV210" s="56"/>
      <c r="AW210" s="56"/>
      <c r="AX210" s="56">
        <f t="shared" si="629"/>
        <v>21000</v>
      </c>
      <c r="AY210" s="56">
        <f t="shared" si="614"/>
        <v>21000</v>
      </c>
      <c r="AZ210" s="56">
        <f t="shared" si="615"/>
        <v>21000</v>
      </c>
      <c r="BA210" s="56">
        <f t="shared" si="615"/>
        <v>21000</v>
      </c>
      <c r="BB210" s="56">
        <f t="shared" si="615"/>
        <v>21000</v>
      </c>
      <c r="BC210" s="56">
        <f t="shared" si="607"/>
        <v>21000</v>
      </c>
      <c r="BD210" s="56">
        <f t="shared" si="607"/>
        <v>21000</v>
      </c>
      <c r="BE210" s="56">
        <f t="shared" si="607"/>
        <v>21000</v>
      </c>
      <c r="BF210" s="56">
        <f t="shared" si="602"/>
        <v>21000</v>
      </c>
      <c r="BG210" s="56">
        <f t="shared" si="597"/>
        <v>21000</v>
      </c>
      <c r="BH210" s="56">
        <f t="shared" si="597"/>
        <v>21000</v>
      </c>
      <c r="BI210" s="56">
        <f t="shared" si="630"/>
        <v>21000</v>
      </c>
      <c r="BJ210" s="56">
        <f t="shared" si="630"/>
        <v>21000</v>
      </c>
      <c r="BK210" s="56">
        <f t="shared" si="630"/>
        <v>21000</v>
      </c>
      <c r="BL210" s="56">
        <f t="shared" si="630"/>
        <v>21000</v>
      </c>
      <c r="BM210" s="56">
        <f t="shared" si="630"/>
        <v>21000</v>
      </c>
      <c r="BN210" s="56">
        <f t="shared" si="613"/>
        <v>21000</v>
      </c>
      <c r="BO210" s="56">
        <f t="shared" si="613"/>
        <v>21000</v>
      </c>
      <c r="BP210" s="56">
        <f t="shared" si="613"/>
        <v>21000</v>
      </c>
      <c r="BQ210" s="56">
        <f t="shared" si="613"/>
        <v>21000</v>
      </c>
      <c r="BR210" s="56">
        <f t="shared" si="613"/>
        <v>21000</v>
      </c>
      <c r="BS210" s="56">
        <f t="shared" si="613"/>
        <v>21000</v>
      </c>
      <c r="BT210" s="56">
        <f t="shared" si="613"/>
        <v>21000</v>
      </c>
      <c r="BU210" s="56">
        <f t="shared" si="598"/>
        <v>21000</v>
      </c>
      <c r="BV210" s="56">
        <f t="shared" si="599"/>
        <v>21000</v>
      </c>
      <c r="BW210" s="56">
        <f t="shared" si="599"/>
        <v>21000</v>
      </c>
      <c r="BX210" s="56">
        <f t="shared" si="600"/>
        <v>21000</v>
      </c>
      <c r="BY210" s="56">
        <f t="shared" si="591"/>
        <v>21000</v>
      </c>
      <c r="BZ210" s="56">
        <f t="shared" si="631"/>
        <v>21000</v>
      </c>
      <c r="CA210" s="56">
        <f t="shared" si="631"/>
        <v>21000</v>
      </c>
      <c r="CB210" s="56">
        <f t="shared" si="631"/>
        <v>21000</v>
      </c>
      <c r="CC210" s="56">
        <f t="shared" si="631"/>
        <v>21000</v>
      </c>
      <c r="CD210" s="56">
        <f t="shared" si="631"/>
        <v>21000</v>
      </c>
      <c r="CE210" s="56">
        <f t="shared" si="584"/>
        <v>21000</v>
      </c>
      <c r="CF210" s="56">
        <f t="shared" si="584"/>
        <v>21000</v>
      </c>
      <c r="CG210" s="56">
        <f t="shared" si="584"/>
        <v>21000</v>
      </c>
      <c r="CH210" s="56">
        <f t="shared" si="584"/>
        <v>21000</v>
      </c>
      <c r="CI210" s="56">
        <f>MH</f>
        <v>21000</v>
      </c>
      <c r="CJ210" s="56">
        <f t="shared" si="622"/>
        <v>32000</v>
      </c>
      <c r="CK210" s="56">
        <f t="shared" si="625"/>
        <v>32000</v>
      </c>
      <c r="CL210" s="56">
        <f t="shared" si="625"/>
        <v>32000</v>
      </c>
      <c r="CM210" s="56">
        <f t="shared" si="625"/>
        <v>32000</v>
      </c>
      <c r="CN210" s="56">
        <f t="shared" si="628"/>
        <v>32000</v>
      </c>
      <c r="CO210" s="56">
        <f t="shared" si="632"/>
        <v>32000</v>
      </c>
      <c r="CP210" s="56">
        <f t="shared" si="632"/>
        <v>32000</v>
      </c>
      <c r="CQ210" s="56">
        <f t="shared" ref="CQ210:CR229" si="637">TE</f>
        <v>32000</v>
      </c>
      <c r="CR210" s="56">
        <f t="shared" si="637"/>
        <v>32000</v>
      </c>
      <c r="CS210" s="56">
        <f t="shared" si="633"/>
        <v>32000</v>
      </c>
      <c r="CT210" s="56">
        <f t="shared" si="633"/>
        <v>32000</v>
      </c>
      <c r="CU210" s="56">
        <f t="shared" ref="CU210:CU241" si="638">TE</f>
        <v>32000</v>
      </c>
      <c r="CV210" s="56">
        <f t="shared" si="570"/>
        <v>21000</v>
      </c>
      <c r="CW210" s="56">
        <f t="shared" si="564"/>
        <v>21000</v>
      </c>
      <c r="CX210" s="56">
        <f t="shared" si="571"/>
        <v>21000</v>
      </c>
      <c r="CY210" s="56">
        <f t="shared" si="626"/>
        <v>21000</v>
      </c>
      <c r="CZ210" s="56">
        <f t="shared" si="626"/>
        <v>21000</v>
      </c>
      <c r="DA210" s="56">
        <f>MH</f>
        <v>21000</v>
      </c>
      <c r="DB210" s="56">
        <f t="shared" si="634"/>
        <v>7000</v>
      </c>
      <c r="DC210" s="56">
        <f t="shared" si="537"/>
        <v>7000</v>
      </c>
      <c r="DD210" s="56">
        <f t="shared" ref="DD210:DD227" si="639">CT</f>
        <v>7000</v>
      </c>
      <c r="DE210" s="56">
        <f t="shared" si="635"/>
        <v>7000</v>
      </c>
      <c r="DF210" s="56">
        <f t="shared" si="603"/>
        <v>7000</v>
      </c>
      <c r="DG210" s="56">
        <f t="shared" si="603"/>
        <v>7000</v>
      </c>
      <c r="DH210" s="56">
        <f t="shared" si="619"/>
        <v>7000</v>
      </c>
      <c r="DI210" s="56">
        <f t="shared" si="620"/>
        <v>7000</v>
      </c>
      <c r="DJ210" s="56">
        <f t="shared" si="636"/>
        <v>7000</v>
      </c>
      <c r="DK210" s="56">
        <f>OD</f>
        <v>26000</v>
      </c>
      <c r="DL210" s="56">
        <f t="shared" si="623"/>
        <v>26000</v>
      </c>
      <c r="DM210" s="56">
        <f t="shared" si="627"/>
        <v>26000</v>
      </c>
      <c r="DN210" s="56">
        <f t="shared" si="627"/>
        <v>26000</v>
      </c>
      <c r="DO210" s="56">
        <f t="shared" si="617"/>
        <v>26000</v>
      </c>
      <c r="DP210" s="56">
        <f t="shared" si="617"/>
        <v>26000</v>
      </c>
      <c r="DQ210" s="56">
        <f t="shared" si="617"/>
        <v>26000</v>
      </c>
      <c r="DR210" s="56">
        <f t="shared" si="596"/>
        <v>26000</v>
      </c>
      <c r="DS210" s="56">
        <f t="shared" si="592"/>
        <v>26000</v>
      </c>
      <c r="DT210" s="56">
        <f t="shared" si="558"/>
        <v>26000</v>
      </c>
      <c r="DU210" s="56">
        <f t="shared" si="539"/>
        <v>26000</v>
      </c>
      <c r="DV210" s="56">
        <f t="shared" si="540"/>
        <v>26000</v>
      </c>
      <c r="DW210" s="56">
        <f t="shared" si="608"/>
        <v>26000</v>
      </c>
      <c r="DX210" s="56">
        <f t="shared" si="608"/>
        <v>26000</v>
      </c>
      <c r="DY210" s="56">
        <f t="shared" si="608"/>
        <v>26000</v>
      </c>
      <c r="DZ210" s="56">
        <f t="shared" si="608"/>
        <v>26000</v>
      </c>
      <c r="EA210" s="56">
        <f t="shared" si="606"/>
        <v>26000</v>
      </c>
      <c r="EB210" s="56">
        <f t="shared" si="606"/>
        <v>26000</v>
      </c>
      <c r="EC210" s="56">
        <f t="shared" si="606"/>
        <v>26000</v>
      </c>
      <c r="ED210" s="56">
        <f t="shared" si="606"/>
        <v>26000</v>
      </c>
      <c r="EE210" s="56"/>
      <c r="EF210" s="56"/>
      <c r="EG210" s="56"/>
      <c r="EH210" s="56"/>
      <c r="EI210" s="56"/>
      <c r="EJ210" s="56"/>
      <c r="EK210" s="56"/>
      <c r="EL210" s="56"/>
      <c r="EM210" s="56"/>
      <c r="EN210" s="56"/>
      <c r="EO210" s="56"/>
      <c r="EP210" s="56"/>
      <c r="EQ210" s="56"/>
      <c r="ER210" s="56"/>
      <c r="ES210" s="56"/>
      <c r="ET210" s="56"/>
      <c r="EU210" s="56"/>
      <c r="EV210" s="56"/>
      <c r="EW210" s="56"/>
      <c r="EX210" s="56"/>
      <c r="EY210" s="56"/>
      <c r="EZ210" s="56"/>
      <c r="FA210" s="56"/>
      <c r="FB210" s="56"/>
      <c r="FC210" s="56"/>
      <c r="FD210" s="56"/>
      <c r="FE210" s="56"/>
      <c r="FF210" s="56"/>
      <c r="FG210" s="56"/>
      <c r="FH210" s="56"/>
      <c r="FI210" s="56"/>
      <c r="FJ210" s="56"/>
      <c r="FK210" s="56"/>
      <c r="FL210" s="56"/>
      <c r="FM210" s="56"/>
      <c r="FN210" s="56"/>
      <c r="FO210" s="56"/>
      <c r="FP210" s="56"/>
      <c r="FQ210" s="56"/>
      <c r="FR210" s="56"/>
      <c r="FS210" s="56"/>
      <c r="FT210" s="56"/>
      <c r="FU210" s="56"/>
      <c r="FV210" s="56"/>
      <c r="FW210" s="56"/>
      <c r="FX210" s="56"/>
      <c r="FY210" s="56"/>
      <c r="FZ210" s="56"/>
      <c r="GA210" s="56"/>
      <c r="GB210" s="56"/>
      <c r="GC210" s="56"/>
      <c r="GD210" s="56"/>
      <c r="GE210" s="56"/>
      <c r="GF210" s="56"/>
      <c r="GG210" s="56"/>
      <c r="GH210" s="56"/>
      <c r="GI210" s="56"/>
      <c r="GJ210" s="56"/>
      <c r="GK210" s="56"/>
      <c r="GL210" s="56"/>
      <c r="GM210" s="56"/>
      <c r="GN210" s="56"/>
      <c r="GO210" s="56"/>
      <c r="GP210" s="56"/>
      <c r="GQ210" s="56"/>
      <c r="GR210" s="56"/>
      <c r="GS210" s="56"/>
      <c r="GT210" s="56"/>
      <c r="GU210" s="56"/>
      <c r="GV210" s="56"/>
      <c r="GW210" s="56"/>
      <c r="GX210" s="56"/>
      <c r="GY210" s="56"/>
      <c r="GZ210" s="56"/>
      <c r="HA210" s="56"/>
      <c r="HB210" s="56"/>
      <c r="HC210" s="56"/>
      <c r="HD210" s="56"/>
      <c r="HE210" s="56"/>
      <c r="HF210" s="56"/>
      <c r="HG210" s="56"/>
      <c r="HH210" s="56"/>
      <c r="HI210" s="56"/>
      <c r="HJ210" s="56"/>
      <c r="HK210" s="56"/>
      <c r="HL210" s="56"/>
      <c r="HM210" s="56"/>
      <c r="HN210" s="56"/>
      <c r="HO210" s="56"/>
      <c r="HP210" s="56"/>
      <c r="HQ210" s="56"/>
      <c r="HR210" s="56"/>
      <c r="HS210" s="56"/>
      <c r="HT210" s="56"/>
      <c r="HU210" s="56"/>
      <c r="HV210" s="56"/>
      <c r="HW210" s="56"/>
      <c r="HX210" s="56"/>
      <c r="HY210" s="56"/>
    </row>
    <row r="211" spans="1:233" ht="1.5" customHeight="1">
      <c r="A211" s="56"/>
      <c r="B211" s="56"/>
      <c r="C211" s="56"/>
      <c r="D211" s="56"/>
      <c r="E211" s="56"/>
      <c r="F211" s="56"/>
      <c r="G211" s="56"/>
      <c r="H211" s="56"/>
      <c r="I211" s="56"/>
      <c r="J211" s="56"/>
      <c r="K211" s="56"/>
      <c r="L211" s="56"/>
      <c r="M211" s="56"/>
      <c r="N211" s="56"/>
      <c r="O211" s="56"/>
      <c r="P211" s="56"/>
      <c r="Q211" s="56"/>
      <c r="R211" s="56"/>
      <c r="S211" s="56"/>
      <c r="T211" s="56"/>
      <c r="U211" s="56"/>
      <c r="V211" s="56"/>
      <c r="W211" s="56"/>
      <c r="X211" s="56"/>
      <c r="Y211" s="56"/>
      <c r="Z211" s="56"/>
      <c r="AA211" s="56"/>
      <c r="AB211" s="56"/>
      <c r="AC211" s="56"/>
      <c r="AD211" s="56"/>
      <c r="AE211" s="56"/>
      <c r="AF211" s="56"/>
      <c r="AG211" s="56"/>
      <c r="AH211" s="56"/>
      <c r="AI211" s="56"/>
      <c r="AJ211" s="56"/>
      <c r="AK211" s="56"/>
      <c r="AL211" s="56"/>
      <c r="AM211" s="56"/>
      <c r="AN211" s="56"/>
      <c r="AO211" s="56"/>
      <c r="AP211" s="56"/>
      <c r="AQ211" s="56"/>
      <c r="AR211" s="56"/>
      <c r="AS211" s="56"/>
      <c r="AT211" s="56"/>
      <c r="AU211" s="56"/>
      <c r="AV211" s="56"/>
      <c r="AW211" s="56"/>
      <c r="AX211" s="56">
        <f t="shared" si="629"/>
        <v>21000</v>
      </c>
      <c r="AY211" s="56">
        <f t="shared" si="614"/>
        <v>21000</v>
      </c>
      <c r="AZ211" s="56">
        <f t="shared" si="615"/>
        <v>21000</v>
      </c>
      <c r="BA211" s="56">
        <f t="shared" si="615"/>
        <v>21000</v>
      </c>
      <c r="BB211" s="56">
        <f t="shared" si="615"/>
        <v>21000</v>
      </c>
      <c r="BC211" s="56">
        <f t="shared" si="607"/>
        <v>21000</v>
      </c>
      <c r="BD211" s="56">
        <f t="shared" si="607"/>
        <v>21000</v>
      </c>
      <c r="BE211" s="56">
        <f t="shared" si="607"/>
        <v>21000</v>
      </c>
      <c r="BF211" s="56">
        <f t="shared" si="602"/>
        <v>21000</v>
      </c>
      <c r="BG211" s="56">
        <f t="shared" si="597"/>
        <v>21000</v>
      </c>
      <c r="BH211" s="56">
        <f t="shared" si="597"/>
        <v>21000</v>
      </c>
      <c r="BI211" s="56">
        <f t="shared" si="630"/>
        <v>21000</v>
      </c>
      <c r="BJ211" s="56">
        <f t="shared" si="630"/>
        <v>21000</v>
      </c>
      <c r="BK211" s="56">
        <f t="shared" si="630"/>
        <v>21000</v>
      </c>
      <c r="BL211" s="56">
        <f t="shared" si="630"/>
        <v>21000</v>
      </c>
      <c r="BM211" s="56">
        <f t="shared" si="630"/>
        <v>21000</v>
      </c>
      <c r="BN211" s="56">
        <f t="shared" ref="BN211:BT220" si="640">MH</f>
        <v>21000</v>
      </c>
      <c r="BO211" s="56">
        <f t="shared" si="640"/>
        <v>21000</v>
      </c>
      <c r="BP211" s="56">
        <f t="shared" si="640"/>
        <v>21000</v>
      </c>
      <c r="BQ211" s="56">
        <f t="shared" si="640"/>
        <v>21000</v>
      </c>
      <c r="BR211" s="56">
        <f t="shared" si="640"/>
        <v>21000</v>
      </c>
      <c r="BS211" s="56">
        <f t="shared" si="640"/>
        <v>21000</v>
      </c>
      <c r="BT211" s="56">
        <f t="shared" si="640"/>
        <v>21000</v>
      </c>
      <c r="BU211" s="56">
        <f t="shared" si="598"/>
        <v>21000</v>
      </c>
      <c r="BV211" s="56">
        <f t="shared" si="599"/>
        <v>21000</v>
      </c>
      <c r="BW211" s="56">
        <f t="shared" si="599"/>
        <v>21000</v>
      </c>
      <c r="BX211" s="56">
        <f t="shared" si="600"/>
        <v>21000</v>
      </c>
      <c r="BY211" s="56">
        <f t="shared" si="591"/>
        <v>21000</v>
      </c>
      <c r="BZ211" s="56">
        <f t="shared" si="631"/>
        <v>21000</v>
      </c>
      <c r="CA211" s="56">
        <f t="shared" si="631"/>
        <v>21000</v>
      </c>
      <c r="CB211" s="56">
        <f t="shared" si="631"/>
        <v>21000</v>
      </c>
      <c r="CC211" s="56">
        <f t="shared" si="631"/>
        <v>21000</v>
      </c>
      <c r="CD211" s="56">
        <f t="shared" si="631"/>
        <v>21000</v>
      </c>
      <c r="CE211" s="56">
        <f t="shared" si="584"/>
        <v>21000</v>
      </c>
      <c r="CF211" s="56">
        <f t="shared" si="584"/>
        <v>21000</v>
      </c>
      <c r="CG211" s="56">
        <f t="shared" si="584"/>
        <v>21000</v>
      </c>
      <c r="CH211" s="56">
        <f t="shared" si="584"/>
        <v>21000</v>
      </c>
      <c r="CI211" s="56">
        <f t="shared" ref="CI211:CI250" si="641">TE</f>
        <v>32000</v>
      </c>
      <c r="CJ211" s="56">
        <f t="shared" si="622"/>
        <v>32000</v>
      </c>
      <c r="CK211" s="56">
        <f t="shared" si="625"/>
        <v>32000</v>
      </c>
      <c r="CL211" s="56">
        <f t="shared" si="625"/>
        <v>32000</v>
      </c>
      <c r="CM211" s="56">
        <f t="shared" si="625"/>
        <v>32000</v>
      </c>
      <c r="CN211" s="56">
        <f t="shared" si="628"/>
        <v>32000</v>
      </c>
      <c r="CO211" s="56">
        <f t="shared" si="632"/>
        <v>32000</v>
      </c>
      <c r="CP211" s="56">
        <f t="shared" si="632"/>
        <v>32000</v>
      </c>
      <c r="CQ211" s="56">
        <f t="shared" si="637"/>
        <v>32000</v>
      </c>
      <c r="CR211" s="56">
        <f t="shared" si="637"/>
        <v>32000</v>
      </c>
      <c r="CS211" s="56">
        <f t="shared" si="633"/>
        <v>32000</v>
      </c>
      <c r="CT211" s="56">
        <f t="shared" si="633"/>
        <v>32000</v>
      </c>
      <c r="CU211" s="56">
        <f t="shared" si="638"/>
        <v>32000</v>
      </c>
      <c r="CV211" s="56">
        <f t="shared" si="570"/>
        <v>21000</v>
      </c>
      <c r="CW211" s="56">
        <f t="shared" si="564"/>
        <v>21000</v>
      </c>
      <c r="CX211" s="56">
        <f t="shared" si="571"/>
        <v>21000</v>
      </c>
      <c r="CY211" s="56">
        <f t="shared" ref="CY211:CZ217" si="642">CT</f>
        <v>7000</v>
      </c>
      <c r="CZ211" s="56">
        <f t="shared" si="642"/>
        <v>7000</v>
      </c>
      <c r="DA211" s="56">
        <f t="shared" ref="CZ211:DA219" si="643">CT</f>
        <v>7000</v>
      </c>
      <c r="DB211" s="56">
        <f t="shared" si="634"/>
        <v>7000</v>
      </c>
      <c r="DC211" s="56">
        <f t="shared" si="537"/>
        <v>7000</v>
      </c>
      <c r="DD211" s="56">
        <f t="shared" si="639"/>
        <v>7000</v>
      </c>
      <c r="DE211" s="56">
        <f t="shared" si="635"/>
        <v>7000</v>
      </c>
      <c r="DF211" s="56">
        <f t="shared" si="603"/>
        <v>7000</v>
      </c>
      <c r="DG211" s="56">
        <f t="shared" si="603"/>
        <v>7000</v>
      </c>
      <c r="DH211" s="56">
        <f t="shared" si="619"/>
        <v>7000</v>
      </c>
      <c r="DI211" s="56">
        <f t="shared" si="620"/>
        <v>7000</v>
      </c>
      <c r="DJ211" s="56">
        <f t="shared" si="636"/>
        <v>7000</v>
      </c>
      <c r="DK211" s="56">
        <f>OD</f>
        <v>26000</v>
      </c>
      <c r="DL211" s="56">
        <f t="shared" si="623"/>
        <v>26000</v>
      </c>
      <c r="DM211" s="56">
        <f t="shared" si="627"/>
        <v>26000</v>
      </c>
      <c r="DN211" s="56">
        <f t="shared" si="627"/>
        <v>26000</v>
      </c>
      <c r="DO211" s="56">
        <f t="shared" si="617"/>
        <v>26000</v>
      </c>
      <c r="DP211" s="56">
        <f t="shared" si="617"/>
        <v>26000</v>
      </c>
      <c r="DQ211" s="56">
        <f t="shared" si="617"/>
        <v>26000</v>
      </c>
      <c r="DR211" s="56">
        <f t="shared" si="596"/>
        <v>26000</v>
      </c>
      <c r="DS211" s="56">
        <f t="shared" si="592"/>
        <v>26000</v>
      </c>
      <c r="DT211" s="56">
        <f t="shared" si="558"/>
        <v>26000</v>
      </c>
      <c r="DU211" s="56">
        <f t="shared" si="539"/>
        <v>26000</v>
      </c>
      <c r="DV211" s="56">
        <f t="shared" si="540"/>
        <v>26000</v>
      </c>
      <c r="DW211" s="56">
        <f t="shared" si="608"/>
        <v>26000</v>
      </c>
      <c r="DX211" s="56">
        <f t="shared" si="608"/>
        <v>26000</v>
      </c>
      <c r="DY211" s="56">
        <f t="shared" si="608"/>
        <v>26000</v>
      </c>
      <c r="DZ211" s="56">
        <f t="shared" si="608"/>
        <v>26000</v>
      </c>
      <c r="EA211" s="56">
        <f t="shared" si="606"/>
        <v>26000</v>
      </c>
      <c r="EB211" s="56">
        <f t="shared" si="606"/>
        <v>26000</v>
      </c>
      <c r="EC211" s="56">
        <f t="shared" si="606"/>
        <v>26000</v>
      </c>
      <c r="ED211" s="56">
        <f t="shared" si="606"/>
        <v>26000</v>
      </c>
      <c r="EE211" s="56"/>
      <c r="EF211" s="56"/>
      <c r="EG211" s="56"/>
      <c r="EH211" s="56"/>
      <c r="EI211" s="56"/>
      <c r="EJ211" s="56"/>
      <c r="EK211" s="56"/>
      <c r="EL211" s="56"/>
      <c r="EM211" s="56"/>
      <c r="EN211" s="56"/>
      <c r="EO211" s="56"/>
      <c r="EP211" s="56"/>
      <c r="EQ211" s="56"/>
      <c r="ER211" s="56"/>
      <c r="ES211" s="56"/>
      <c r="ET211" s="56"/>
      <c r="EU211" s="56"/>
      <c r="EV211" s="56"/>
      <c r="EW211" s="56"/>
      <c r="EX211" s="56"/>
      <c r="EY211" s="56"/>
      <c r="EZ211" s="56"/>
      <c r="FA211" s="56"/>
      <c r="FB211" s="56"/>
      <c r="FC211" s="56"/>
      <c r="FD211" s="56"/>
      <c r="FE211" s="56"/>
      <c r="FF211" s="56"/>
      <c r="FG211" s="56"/>
      <c r="FH211" s="56"/>
      <c r="FI211" s="56"/>
      <c r="FJ211" s="56"/>
      <c r="FK211" s="56"/>
      <c r="FL211" s="56"/>
      <c r="FM211" s="56"/>
      <c r="FN211" s="56"/>
      <c r="FO211" s="56"/>
      <c r="FP211" s="56"/>
      <c r="FQ211" s="56"/>
      <c r="FR211" s="56"/>
      <c r="FS211" s="56"/>
      <c r="FT211" s="56"/>
      <c r="FU211" s="56"/>
      <c r="FV211" s="56"/>
      <c r="FW211" s="56"/>
      <c r="FX211" s="56"/>
      <c r="FY211" s="56"/>
      <c r="FZ211" s="56"/>
      <c r="GA211" s="56"/>
      <c r="GB211" s="56"/>
      <c r="GC211" s="56"/>
      <c r="GD211" s="56"/>
      <c r="GE211" s="56"/>
      <c r="GF211" s="56"/>
      <c r="GG211" s="56"/>
      <c r="GH211" s="56"/>
      <c r="GI211" s="56"/>
      <c r="GJ211" s="56"/>
      <c r="GK211" s="56"/>
      <c r="GL211" s="56"/>
      <c r="GM211" s="56"/>
      <c r="GN211" s="56"/>
      <c r="GO211" s="56"/>
      <c r="GP211" s="56"/>
      <c r="GQ211" s="56"/>
      <c r="GR211" s="56"/>
      <c r="GS211" s="56"/>
      <c r="GT211" s="56"/>
      <c r="GU211" s="56"/>
      <c r="GV211" s="56"/>
      <c r="GW211" s="56"/>
      <c r="GX211" s="56"/>
      <c r="GY211" s="56"/>
      <c r="GZ211" s="56"/>
      <c r="HA211" s="56"/>
      <c r="HB211" s="56"/>
      <c r="HC211" s="56"/>
      <c r="HD211" s="56"/>
      <c r="HE211" s="56"/>
      <c r="HF211" s="56"/>
      <c r="HG211" s="56"/>
      <c r="HH211" s="56"/>
      <c r="HI211" s="56"/>
      <c r="HJ211" s="56"/>
      <c r="HK211" s="56"/>
      <c r="HL211" s="56"/>
      <c r="HM211" s="56"/>
      <c r="HN211" s="56"/>
      <c r="HO211" s="56"/>
      <c r="HP211" s="56"/>
      <c r="HQ211" s="56"/>
      <c r="HR211" s="56"/>
      <c r="HS211" s="56"/>
      <c r="HT211" s="56"/>
      <c r="HU211" s="56"/>
      <c r="HV211" s="56"/>
      <c r="HW211" s="56"/>
      <c r="HX211" s="56"/>
      <c r="HY211" s="56"/>
    </row>
    <row r="212" spans="1:233" ht="1.5" customHeight="1">
      <c r="A212" s="56"/>
      <c r="B212" s="56"/>
      <c r="C212" s="56"/>
      <c r="D212" s="56"/>
      <c r="E212" s="56"/>
      <c r="F212" s="56"/>
      <c r="G212" s="56"/>
      <c r="H212" s="56"/>
      <c r="I212" s="56"/>
      <c r="J212" s="56"/>
      <c r="K212" s="56"/>
      <c r="L212" s="56"/>
      <c r="M212" s="56"/>
      <c r="N212" s="56"/>
      <c r="O212" s="56"/>
      <c r="P212" s="56"/>
      <c r="Q212" s="56"/>
      <c r="R212" s="56"/>
      <c r="S212" s="56"/>
      <c r="T212" s="56"/>
      <c r="U212" s="56"/>
      <c r="V212" s="56"/>
      <c r="W212" s="56"/>
      <c r="X212" s="56"/>
      <c r="Y212" s="56"/>
      <c r="Z212" s="56"/>
      <c r="AA212" s="56"/>
      <c r="AB212" s="56"/>
      <c r="AC212" s="56"/>
      <c r="AD212" s="56"/>
      <c r="AE212" s="56"/>
      <c r="AF212" s="56"/>
      <c r="AG212" s="56"/>
      <c r="AH212" s="56"/>
      <c r="AI212" s="56"/>
      <c r="AJ212" s="56"/>
      <c r="AK212" s="56"/>
      <c r="AL212" s="56"/>
      <c r="AM212" s="56"/>
      <c r="AN212" s="56"/>
      <c r="AO212" s="56"/>
      <c r="AP212" s="56"/>
      <c r="AQ212" s="56"/>
      <c r="AR212" s="56"/>
      <c r="AS212" s="56"/>
      <c r="AT212" s="56"/>
      <c r="AU212" s="56"/>
      <c r="AV212" s="56"/>
      <c r="AW212" s="56"/>
      <c r="AX212" s="56">
        <f t="shared" si="629"/>
        <v>21000</v>
      </c>
      <c r="AY212" s="56">
        <f t="shared" si="614"/>
        <v>21000</v>
      </c>
      <c r="AZ212" s="56">
        <f t="shared" si="615"/>
        <v>21000</v>
      </c>
      <c r="BA212" s="56">
        <f t="shared" si="615"/>
        <v>21000</v>
      </c>
      <c r="BB212" s="56">
        <f t="shared" si="615"/>
        <v>21000</v>
      </c>
      <c r="BC212" s="56">
        <f t="shared" si="607"/>
        <v>21000</v>
      </c>
      <c r="BD212" s="56">
        <f t="shared" si="607"/>
        <v>21000</v>
      </c>
      <c r="BE212" s="56">
        <f t="shared" si="607"/>
        <v>21000</v>
      </c>
      <c r="BF212" s="56">
        <f t="shared" si="602"/>
        <v>21000</v>
      </c>
      <c r="BG212" s="56">
        <f t="shared" si="597"/>
        <v>21000</v>
      </c>
      <c r="BH212" s="56">
        <f t="shared" si="597"/>
        <v>21000</v>
      </c>
      <c r="BI212" s="56">
        <f t="shared" si="630"/>
        <v>21000</v>
      </c>
      <c r="BJ212" s="56">
        <f t="shared" si="630"/>
        <v>21000</v>
      </c>
      <c r="BK212" s="56">
        <f t="shared" si="630"/>
        <v>21000</v>
      </c>
      <c r="BL212" s="56">
        <f t="shared" si="630"/>
        <v>21000</v>
      </c>
      <c r="BM212" s="56">
        <f t="shared" si="630"/>
        <v>21000</v>
      </c>
      <c r="BN212" s="56">
        <f t="shared" si="640"/>
        <v>21000</v>
      </c>
      <c r="BO212" s="56">
        <f t="shared" si="640"/>
        <v>21000</v>
      </c>
      <c r="BP212" s="56">
        <f t="shared" si="640"/>
        <v>21000</v>
      </c>
      <c r="BQ212" s="56">
        <f t="shared" si="640"/>
        <v>21000</v>
      </c>
      <c r="BR212" s="56">
        <f t="shared" si="640"/>
        <v>21000</v>
      </c>
      <c r="BS212" s="56">
        <f t="shared" si="640"/>
        <v>21000</v>
      </c>
      <c r="BT212" s="56">
        <f t="shared" si="640"/>
        <v>21000</v>
      </c>
      <c r="BU212" s="56">
        <f t="shared" si="598"/>
        <v>21000</v>
      </c>
      <c r="BV212" s="56">
        <f t="shared" si="599"/>
        <v>21000</v>
      </c>
      <c r="BW212" s="56">
        <f t="shared" si="599"/>
        <v>21000</v>
      </c>
      <c r="BX212" s="56">
        <f t="shared" si="600"/>
        <v>21000</v>
      </c>
      <c r="BY212" s="56">
        <f t="shared" si="591"/>
        <v>21000</v>
      </c>
      <c r="BZ212" s="56">
        <f t="shared" si="631"/>
        <v>21000</v>
      </c>
      <c r="CA212" s="56">
        <f t="shared" si="631"/>
        <v>21000</v>
      </c>
      <c r="CB212" s="56">
        <f t="shared" si="631"/>
        <v>21000</v>
      </c>
      <c r="CC212" s="56">
        <f t="shared" si="631"/>
        <v>21000</v>
      </c>
      <c r="CD212" s="56">
        <f t="shared" si="631"/>
        <v>21000</v>
      </c>
      <c r="CE212" s="56">
        <f t="shared" si="584"/>
        <v>21000</v>
      </c>
      <c r="CF212" s="56">
        <f t="shared" si="584"/>
        <v>21000</v>
      </c>
      <c r="CG212" s="56">
        <f t="shared" ref="CG212:CG250" si="644">TE</f>
        <v>32000</v>
      </c>
      <c r="CH212" s="56">
        <f t="shared" si="584"/>
        <v>21000</v>
      </c>
      <c r="CI212" s="56">
        <f t="shared" si="641"/>
        <v>32000</v>
      </c>
      <c r="CJ212" s="56">
        <f t="shared" si="622"/>
        <v>32000</v>
      </c>
      <c r="CK212" s="56">
        <f t="shared" si="625"/>
        <v>32000</v>
      </c>
      <c r="CL212" s="56">
        <f t="shared" si="625"/>
        <v>32000</v>
      </c>
      <c r="CM212" s="56">
        <f t="shared" si="625"/>
        <v>32000</v>
      </c>
      <c r="CN212" s="56">
        <f t="shared" si="628"/>
        <v>32000</v>
      </c>
      <c r="CO212" s="56">
        <f t="shared" si="632"/>
        <v>32000</v>
      </c>
      <c r="CP212" s="56">
        <f t="shared" si="632"/>
        <v>32000</v>
      </c>
      <c r="CQ212" s="56">
        <f t="shared" si="637"/>
        <v>32000</v>
      </c>
      <c r="CR212" s="56">
        <f t="shared" si="637"/>
        <v>32000</v>
      </c>
      <c r="CS212" s="56">
        <f t="shared" si="633"/>
        <v>32000</v>
      </c>
      <c r="CT212" s="56">
        <f t="shared" si="633"/>
        <v>32000</v>
      </c>
      <c r="CU212" s="56">
        <f t="shared" si="638"/>
        <v>32000</v>
      </c>
      <c r="CV212" s="56">
        <f t="shared" si="570"/>
        <v>21000</v>
      </c>
      <c r="CW212" s="56">
        <f t="shared" si="564"/>
        <v>21000</v>
      </c>
      <c r="CX212" s="56">
        <f t="shared" si="571"/>
        <v>21000</v>
      </c>
      <c r="CY212" s="56">
        <f t="shared" si="642"/>
        <v>7000</v>
      </c>
      <c r="CZ212" s="56">
        <f t="shared" si="642"/>
        <v>7000</v>
      </c>
      <c r="DA212" s="56">
        <f t="shared" si="643"/>
        <v>7000</v>
      </c>
      <c r="DB212" s="56">
        <f t="shared" si="634"/>
        <v>7000</v>
      </c>
      <c r="DC212" s="56">
        <f t="shared" si="537"/>
        <v>7000</v>
      </c>
      <c r="DD212" s="56">
        <f t="shared" si="639"/>
        <v>7000</v>
      </c>
      <c r="DE212" s="56">
        <f t="shared" si="635"/>
        <v>7000</v>
      </c>
      <c r="DF212" s="56">
        <f t="shared" si="603"/>
        <v>7000</v>
      </c>
      <c r="DG212" s="56">
        <f t="shared" si="603"/>
        <v>7000</v>
      </c>
      <c r="DH212" s="56">
        <f t="shared" si="619"/>
        <v>7000</v>
      </c>
      <c r="DI212" s="56">
        <f t="shared" si="620"/>
        <v>7000</v>
      </c>
      <c r="DJ212" s="56">
        <f t="shared" si="636"/>
        <v>7000</v>
      </c>
      <c r="DK212" s="56">
        <f>OD</f>
        <v>26000</v>
      </c>
      <c r="DL212" s="56">
        <f t="shared" si="623"/>
        <v>26000</v>
      </c>
      <c r="DM212" s="56">
        <f t="shared" si="627"/>
        <v>26000</v>
      </c>
      <c r="DN212" s="56">
        <f t="shared" si="627"/>
        <v>26000</v>
      </c>
      <c r="DO212" s="56">
        <f t="shared" si="617"/>
        <v>26000</v>
      </c>
      <c r="DP212" s="56">
        <f t="shared" si="617"/>
        <v>26000</v>
      </c>
      <c r="DQ212" s="56">
        <f t="shared" si="617"/>
        <v>26000</v>
      </c>
      <c r="DR212" s="56">
        <f t="shared" si="596"/>
        <v>26000</v>
      </c>
      <c r="DS212" s="56">
        <f t="shared" si="592"/>
        <v>26000</v>
      </c>
      <c r="DT212" s="56">
        <f t="shared" si="558"/>
        <v>26000</v>
      </c>
      <c r="DU212" s="56">
        <f t="shared" si="539"/>
        <v>26000</v>
      </c>
      <c r="DV212" s="56">
        <f t="shared" si="540"/>
        <v>26000</v>
      </c>
      <c r="DW212" s="56">
        <f t="shared" si="608"/>
        <v>26000</v>
      </c>
      <c r="DX212" s="56">
        <f t="shared" si="608"/>
        <v>26000</v>
      </c>
      <c r="DY212" s="56">
        <f t="shared" si="608"/>
        <v>26000</v>
      </c>
      <c r="DZ212" s="56">
        <f t="shared" si="608"/>
        <v>26000</v>
      </c>
      <c r="EA212" s="56">
        <f t="shared" si="606"/>
        <v>26000</v>
      </c>
      <c r="EB212" s="56">
        <f t="shared" si="606"/>
        <v>26000</v>
      </c>
      <c r="EC212" s="56"/>
      <c r="ED212" s="56"/>
      <c r="EE212" s="56"/>
      <c r="EF212" s="56"/>
      <c r="EG212" s="56"/>
      <c r="EH212" s="56"/>
      <c r="EI212" s="56"/>
      <c r="EJ212" s="56"/>
      <c r="EK212" s="56"/>
      <c r="EL212" s="56"/>
      <c r="EM212" s="56"/>
      <c r="EN212" s="56"/>
      <c r="EO212" s="56"/>
      <c r="EP212" s="56"/>
      <c r="EQ212" s="56"/>
      <c r="ER212" s="56"/>
      <c r="ES212" s="56"/>
      <c r="ET212" s="56"/>
      <c r="EU212" s="56"/>
      <c r="EV212" s="56"/>
      <c r="EW212" s="56"/>
      <c r="EX212" s="56"/>
      <c r="EY212" s="56"/>
      <c r="EZ212" s="56"/>
      <c r="FA212" s="56"/>
      <c r="FB212" s="56"/>
      <c r="FC212" s="56"/>
      <c r="FD212" s="56"/>
      <c r="FE212" s="56"/>
      <c r="FF212" s="56"/>
      <c r="FG212" s="56"/>
      <c r="FH212" s="56"/>
      <c r="FI212" s="56"/>
      <c r="FJ212" s="56"/>
      <c r="FK212" s="56"/>
      <c r="FL212" s="56"/>
      <c r="FM212" s="56"/>
      <c r="FN212" s="56"/>
      <c r="FO212" s="56"/>
      <c r="FP212" s="56"/>
      <c r="FQ212" s="56"/>
      <c r="FR212" s="56"/>
      <c r="FS212" s="56"/>
      <c r="FT212" s="56"/>
      <c r="FU212" s="56"/>
      <c r="FV212" s="56"/>
      <c r="FW212" s="56"/>
      <c r="FX212" s="56"/>
      <c r="FY212" s="56"/>
      <c r="FZ212" s="56"/>
      <c r="GA212" s="56"/>
      <c r="GB212" s="56"/>
      <c r="GC212" s="56"/>
      <c r="GD212" s="56"/>
      <c r="GE212" s="56"/>
      <c r="GF212" s="56"/>
      <c r="GG212" s="56"/>
      <c r="GH212" s="56"/>
      <c r="GI212" s="56"/>
      <c r="GJ212" s="56"/>
      <c r="GK212" s="56"/>
      <c r="GL212" s="56"/>
      <c r="GM212" s="56"/>
      <c r="GN212" s="56"/>
      <c r="GO212" s="56"/>
      <c r="GP212" s="56"/>
      <c r="GQ212" s="56"/>
      <c r="GR212" s="56"/>
      <c r="GS212" s="56"/>
      <c r="GT212" s="56"/>
      <c r="GU212" s="56"/>
      <c r="GV212" s="56"/>
      <c r="GW212" s="56"/>
      <c r="GX212" s="56"/>
      <c r="GY212" s="56"/>
      <c r="GZ212" s="56"/>
      <c r="HA212" s="56"/>
      <c r="HB212" s="56"/>
      <c r="HC212" s="56"/>
      <c r="HD212" s="56"/>
      <c r="HE212" s="56"/>
      <c r="HF212" s="56"/>
      <c r="HG212" s="56"/>
      <c r="HH212" s="56"/>
      <c r="HI212" s="56"/>
      <c r="HJ212" s="56"/>
      <c r="HK212" s="56"/>
      <c r="HL212" s="56"/>
      <c r="HM212" s="56"/>
      <c r="HN212" s="56"/>
      <c r="HO212" s="56"/>
      <c r="HP212" s="56"/>
      <c r="HQ212" s="56"/>
      <c r="HR212" s="56"/>
      <c r="HS212" s="56"/>
      <c r="HT212" s="56"/>
      <c r="HU212" s="56"/>
      <c r="HV212" s="56"/>
      <c r="HW212" s="56"/>
      <c r="HX212" s="56"/>
      <c r="HY212" s="56"/>
    </row>
    <row r="213" spans="1:233" ht="1.5" customHeight="1">
      <c r="A213" s="56"/>
      <c r="B213" s="56"/>
      <c r="C213" s="56"/>
      <c r="D213" s="56"/>
      <c r="E213" s="56"/>
      <c r="F213" s="56"/>
      <c r="G213" s="56"/>
      <c r="H213" s="56"/>
      <c r="I213" s="56"/>
      <c r="J213" s="56"/>
      <c r="K213" s="56"/>
      <c r="L213" s="56"/>
      <c r="M213" s="56"/>
      <c r="N213" s="56"/>
      <c r="O213" s="56"/>
      <c r="P213" s="56"/>
      <c r="Q213" s="56"/>
      <c r="R213" s="56"/>
      <c r="S213" s="56"/>
      <c r="T213" s="56"/>
      <c r="U213" s="56"/>
      <c r="V213" s="56"/>
      <c r="W213" s="56"/>
      <c r="X213" s="56"/>
      <c r="Y213" s="56"/>
      <c r="Z213" s="56"/>
      <c r="AA213" s="56"/>
      <c r="AB213" s="56"/>
      <c r="AC213" s="56"/>
      <c r="AD213" s="56"/>
      <c r="AE213" s="56"/>
      <c r="AF213" s="56"/>
      <c r="AG213" s="56"/>
      <c r="AH213" s="56"/>
      <c r="AI213" s="56"/>
      <c r="AJ213" s="56"/>
      <c r="AK213" s="56"/>
      <c r="AL213" s="56"/>
      <c r="AM213" s="56"/>
      <c r="AN213" s="56"/>
      <c r="AO213" s="56"/>
      <c r="AP213" s="56"/>
      <c r="AQ213" s="56"/>
      <c r="AR213" s="56"/>
      <c r="AS213" s="56"/>
      <c r="AT213" s="56"/>
      <c r="AU213" s="56"/>
      <c r="AV213" s="56"/>
      <c r="AW213" s="56"/>
      <c r="AX213" s="56">
        <f t="shared" si="629"/>
        <v>21000</v>
      </c>
      <c r="AY213" s="56">
        <f t="shared" si="614"/>
        <v>21000</v>
      </c>
      <c r="AZ213" s="56">
        <f t="shared" si="615"/>
        <v>21000</v>
      </c>
      <c r="BA213" s="56">
        <f t="shared" si="615"/>
        <v>21000</v>
      </c>
      <c r="BB213" s="56">
        <f t="shared" si="615"/>
        <v>21000</v>
      </c>
      <c r="BC213" s="56">
        <f t="shared" si="607"/>
        <v>21000</v>
      </c>
      <c r="BD213" s="56">
        <f t="shared" si="607"/>
        <v>21000</v>
      </c>
      <c r="BE213" s="56">
        <f t="shared" si="607"/>
        <v>21000</v>
      </c>
      <c r="BF213" s="56">
        <f t="shared" si="602"/>
        <v>21000</v>
      </c>
      <c r="BG213" s="56">
        <f t="shared" ref="BG213:BH232" si="645">MH</f>
        <v>21000</v>
      </c>
      <c r="BH213" s="56">
        <f t="shared" si="645"/>
        <v>21000</v>
      </c>
      <c r="BI213" s="56">
        <f t="shared" si="630"/>
        <v>21000</v>
      </c>
      <c r="BJ213" s="56">
        <f t="shared" si="630"/>
        <v>21000</v>
      </c>
      <c r="BK213" s="56">
        <f t="shared" si="630"/>
        <v>21000</v>
      </c>
      <c r="BL213" s="56">
        <f t="shared" si="630"/>
        <v>21000</v>
      </c>
      <c r="BM213" s="56">
        <f t="shared" si="630"/>
        <v>21000</v>
      </c>
      <c r="BN213" s="56">
        <f t="shared" si="640"/>
        <v>21000</v>
      </c>
      <c r="BO213" s="56">
        <f t="shared" si="640"/>
        <v>21000</v>
      </c>
      <c r="BP213" s="56">
        <f t="shared" si="640"/>
        <v>21000</v>
      </c>
      <c r="BQ213" s="56">
        <f t="shared" si="640"/>
        <v>21000</v>
      </c>
      <c r="BR213" s="56">
        <f t="shared" si="640"/>
        <v>21000</v>
      </c>
      <c r="BS213" s="56">
        <f t="shared" si="640"/>
        <v>21000</v>
      </c>
      <c r="BT213" s="56">
        <f t="shared" si="640"/>
        <v>21000</v>
      </c>
      <c r="BU213" s="56">
        <f t="shared" si="598"/>
        <v>21000</v>
      </c>
      <c r="BV213" s="56">
        <f t="shared" ref="BV213:BW230" si="646">MH</f>
        <v>21000</v>
      </c>
      <c r="BW213" s="56">
        <f t="shared" si="646"/>
        <v>21000</v>
      </c>
      <c r="BX213" s="56">
        <f t="shared" si="600"/>
        <v>21000</v>
      </c>
      <c r="BY213" s="56">
        <f t="shared" si="591"/>
        <v>21000</v>
      </c>
      <c r="BZ213" s="56">
        <f t="shared" si="631"/>
        <v>21000</v>
      </c>
      <c r="CA213" s="56">
        <f t="shared" si="631"/>
        <v>21000</v>
      </c>
      <c r="CB213" s="56">
        <f t="shared" si="631"/>
        <v>21000</v>
      </c>
      <c r="CC213" s="56">
        <f t="shared" si="631"/>
        <v>21000</v>
      </c>
      <c r="CD213" s="56">
        <f t="shared" si="631"/>
        <v>21000</v>
      </c>
      <c r="CE213" s="56">
        <f t="shared" ref="CE213:CF214" si="647">MH</f>
        <v>21000</v>
      </c>
      <c r="CF213" s="56">
        <f t="shared" si="647"/>
        <v>21000</v>
      </c>
      <c r="CG213" s="56">
        <f t="shared" si="644"/>
        <v>32000</v>
      </c>
      <c r="CH213" s="56">
        <f t="shared" ref="CH213:CH250" si="648">TE</f>
        <v>32000</v>
      </c>
      <c r="CI213" s="56">
        <f t="shared" si="641"/>
        <v>32000</v>
      </c>
      <c r="CJ213" s="56">
        <f t="shared" si="622"/>
        <v>32000</v>
      </c>
      <c r="CK213" s="56">
        <f t="shared" si="625"/>
        <v>32000</v>
      </c>
      <c r="CL213" s="56">
        <f t="shared" si="625"/>
        <v>32000</v>
      </c>
      <c r="CM213" s="56">
        <f t="shared" si="625"/>
        <v>32000</v>
      </c>
      <c r="CN213" s="56">
        <f t="shared" si="628"/>
        <v>32000</v>
      </c>
      <c r="CO213" s="56">
        <f t="shared" si="632"/>
        <v>32000</v>
      </c>
      <c r="CP213" s="56">
        <f t="shared" si="632"/>
        <v>32000</v>
      </c>
      <c r="CQ213" s="56">
        <f t="shared" si="637"/>
        <v>32000</v>
      </c>
      <c r="CR213" s="56">
        <f t="shared" si="637"/>
        <v>32000</v>
      </c>
      <c r="CS213" s="56">
        <f t="shared" si="633"/>
        <v>32000</v>
      </c>
      <c r="CT213" s="56">
        <f t="shared" si="633"/>
        <v>32000</v>
      </c>
      <c r="CU213" s="56">
        <f t="shared" si="638"/>
        <v>32000</v>
      </c>
      <c r="CV213" s="56">
        <f t="shared" si="570"/>
        <v>21000</v>
      </c>
      <c r="CW213" s="56">
        <f t="shared" si="564"/>
        <v>21000</v>
      </c>
      <c r="CX213" s="56">
        <f t="shared" si="571"/>
        <v>21000</v>
      </c>
      <c r="CY213" s="56">
        <f t="shared" si="642"/>
        <v>7000</v>
      </c>
      <c r="CZ213" s="56">
        <f t="shared" si="642"/>
        <v>7000</v>
      </c>
      <c r="DA213" s="56">
        <f t="shared" si="643"/>
        <v>7000</v>
      </c>
      <c r="DB213" s="56">
        <f t="shared" si="634"/>
        <v>7000</v>
      </c>
      <c r="DC213" s="56">
        <f t="shared" si="537"/>
        <v>7000</v>
      </c>
      <c r="DD213" s="56">
        <f t="shared" si="639"/>
        <v>7000</v>
      </c>
      <c r="DE213" s="56">
        <f t="shared" si="635"/>
        <v>7000</v>
      </c>
      <c r="DF213" s="56">
        <f t="shared" si="603"/>
        <v>7000</v>
      </c>
      <c r="DG213" s="56">
        <f t="shared" si="603"/>
        <v>7000</v>
      </c>
      <c r="DH213" s="56">
        <f t="shared" si="619"/>
        <v>7000</v>
      </c>
      <c r="DI213" s="56">
        <f t="shared" si="620"/>
        <v>7000</v>
      </c>
      <c r="DJ213" s="56">
        <f t="shared" si="636"/>
        <v>7000</v>
      </c>
      <c r="DK213" s="56">
        <f>CT</f>
        <v>7000</v>
      </c>
      <c r="DL213" s="56">
        <f t="shared" si="623"/>
        <v>26000</v>
      </c>
      <c r="DM213" s="56">
        <f t="shared" si="627"/>
        <v>26000</v>
      </c>
      <c r="DN213" s="56">
        <f t="shared" si="627"/>
        <v>26000</v>
      </c>
      <c r="DO213" s="56">
        <f t="shared" si="617"/>
        <v>26000</v>
      </c>
      <c r="DP213" s="56">
        <f t="shared" si="617"/>
        <v>26000</v>
      </c>
      <c r="DQ213" s="56">
        <f t="shared" si="617"/>
        <v>26000</v>
      </c>
      <c r="DR213" s="56">
        <f t="shared" si="596"/>
        <v>26000</v>
      </c>
      <c r="DS213" s="56">
        <f t="shared" si="592"/>
        <v>26000</v>
      </c>
      <c r="DT213" s="56">
        <f t="shared" si="539"/>
        <v>26000</v>
      </c>
      <c r="DU213" s="56"/>
      <c r="DV213" s="56">
        <f t="shared" si="540"/>
        <v>26000</v>
      </c>
      <c r="DW213" s="56">
        <f t="shared" si="608"/>
        <v>26000</v>
      </c>
      <c r="DX213" s="56">
        <f t="shared" si="608"/>
        <v>26000</v>
      </c>
      <c r="DY213" s="56">
        <f t="shared" si="608"/>
        <v>26000</v>
      </c>
      <c r="DZ213" s="56">
        <f t="shared" si="608"/>
        <v>26000</v>
      </c>
      <c r="EA213" s="56">
        <f>OD</f>
        <v>26000</v>
      </c>
      <c r="EB213" s="56"/>
      <c r="EC213" s="56"/>
      <c r="ED213" s="56"/>
      <c r="EE213" s="56"/>
      <c r="EF213" s="56"/>
      <c r="EG213" s="56"/>
      <c r="EH213" s="56"/>
      <c r="EI213" s="56"/>
      <c r="EJ213" s="56"/>
      <c r="EK213" s="56"/>
      <c r="EL213" s="56"/>
      <c r="EM213" s="56"/>
      <c r="EN213" s="56"/>
      <c r="EO213" s="56"/>
      <c r="EP213" s="56"/>
      <c r="EQ213" s="56"/>
      <c r="ER213" s="56"/>
      <c r="ES213" s="56"/>
      <c r="ET213" s="56"/>
      <c r="EU213" s="56"/>
      <c r="EV213" s="56"/>
      <c r="EW213" s="56"/>
      <c r="EX213" s="56"/>
      <c r="EY213" s="56"/>
      <c r="EZ213" s="56"/>
      <c r="FA213" s="56"/>
      <c r="FB213" s="56"/>
      <c r="FC213" s="56"/>
      <c r="FD213" s="56"/>
      <c r="FE213" s="56"/>
      <c r="FF213" s="56"/>
      <c r="FG213" s="56"/>
      <c r="FH213" s="56"/>
      <c r="FI213" s="56"/>
      <c r="FJ213" s="56"/>
      <c r="FK213" s="56"/>
      <c r="FL213" s="56"/>
      <c r="FM213" s="56"/>
      <c r="FN213" s="56"/>
      <c r="FO213" s="56"/>
      <c r="FP213" s="56"/>
      <c r="FQ213" s="56"/>
      <c r="FR213" s="56"/>
      <c r="FS213" s="56"/>
      <c r="FT213" s="56"/>
      <c r="FU213" s="56"/>
      <c r="FV213" s="56"/>
      <c r="FW213" s="56"/>
      <c r="FX213" s="56"/>
      <c r="FY213" s="56"/>
      <c r="FZ213" s="56"/>
      <c r="GA213" s="56"/>
      <c r="GB213" s="56"/>
      <c r="GC213" s="56"/>
      <c r="GD213" s="56"/>
      <c r="GE213" s="56"/>
      <c r="GF213" s="56"/>
      <c r="GG213" s="56"/>
      <c r="GH213" s="56"/>
      <c r="GI213" s="56"/>
      <c r="GJ213" s="56"/>
      <c r="GK213" s="56"/>
      <c r="GL213" s="56"/>
      <c r="GM213" s="56"/>
      <c r="GN213" s="56"/>
      <c r="GO213" s="56"/>
      <c r="GP213" s="56"/>
      <c r="GQ213" s="56"/>
      <c r="GR213" s="56"/>
      <c r="GS213" s="56"/>
      <c r="GT213" s="56"/>
      <c r="GU213" s="56"/>
      <c r="GV213" s="56"/>
      <c r="GW213" s="56"/>
      <c r="GX213" s="56"/>
      <c r="GY213" s="56"/>
      <c r="GZ213" s="56"/>
      <c r="HA213" s="56"/>
      <c r="HB213" s="56"/>
      <c r="HC213" s="56"/>
      <c r="HD213" s="56"/>
      <c r="HE213" s="56"/>
      <c r="HF213" s="56"/>
      <c r="HG213" s="56"/>
      <c r="HH213" s="56"/>
      <c r="HI213" s="56"/>
      <c r="HJ213" s="56"/>
      <c r="HK213" s="56"/>
      <c r="HL213" s="56"/>
      <c r="HM213" s="56"/>
      <c r="HN213" s="56"/>
      <c r="HO213" s="56"/>
      <c r="HP213" s="56"/>
      <c r="HQ213" s="56"/>
      <c r="HR213" s="56"/>
      <c r="HS213" s="56"/>
      <c r="HT213" s="56"/>
      <c r="HU213" s="56"/>
      <c r="HV213" s="56"/>
      <c r="HW213" s="56"/>
      <c r="HX213" s="56"/>
      <c r="HY213" s="56"/>
    </row>
    <row r="214" spans="1:233" ht="1.5" customHeight="1">
      <c r="A214" s="56"/>
      <c r="B214" s="56"/>
      <c r="C214" s="56"/>
      <c r="D214" s="56"/>
      <c r="E214" s="56"/>
      <c r="F214" s="56"/>
      <c r="G214" s="56"/>
      <c r="H214" s="56"/>
      <c r="I214" s="56"/>
      <c r="J214" s="56"/>
      <c r="K214" s="56"/>
      <c r="L214" s="56"/>
      <c r="M214" s="56"/>
      <c r="N214" s="56"/>
      <c r="O214" s="56"/>
      <c r="P214" s="56"/>
      <c r="Q214" s="56"/>
      <c r="R214" s="56"/>
      <c r="S214" s="56"/>
      <c r="T214" s="56"/>
      <c r="U214" s="56"/>
      <c r="V214" s="56"/>
      <c r="W214" s="56"/>
      <c r="X214" s="56"/>
      <c r="Y214" s="56"/>
      <c r="Z214" s="56"/>
      <c r="AA214" s="56"/>
      <c r="AB214" s="56"/>
      <c r="AC214" s="56"/>
      <c r="AD214" s="56"/>
      <c r="AE214" s="56"/>
      <c r="AF214" s="56"/>
      <c r="AG214" s="56"/>
      <c r="AH214" s="56"/>
      <c r="AI214" s="56"/>
      <c r="AJ214" s="56"/>
      <c r="AK214" s="56"/>
      <c r="AL214" s="56"/>
      <c r="AM214" s="56"/>
      <c r="AN214" s="56"/>
      <c r="AO214" s="56"/>
      <c r="AP214" s="56"/>
      <c r="AQ214" s="56"/>
      <c r="AR214" s="56"/>
      <c r="AS214" s="56"/>
      <c r="AT214" s="56"/>
      <c r="AU214" s="56"/>
      <c r="AV214" s="56"/>
      <c r="AW214" s="56"/>
      <c r="AX214" s="56">
        <f t="shared" si="629"/>
        <v>21000</v>
      </c>
      <c r="AY214" s="56">
        <f t="shared" si="614"/>
        <v>21000</v>
      </c>
      <c r="AZ214" s="56">
        <f t="shared" si="615"/>
        <v>21000</v>
      </c>
      <c r="BA214" s="56">
        <f t="shared" si="615"/>
        <v>21000</v>
      </c>
      <c r="BB214" s="56">
        <f t="shared" si="615"/>
        <v>21000</v>
      </c>
      <c r="BC214" s="56">
        <f t="shared" si="607"/>
        <v>21000</v>
      </c>
      <c r="BD214" s="56">
        <f t="shared" si="607"/>
        <v>21000</v>
      </c>
      <c r="BE214" s="56">
        <f t="shared" si="607"/>
        <v>21000</v>
      </c>
      <c r="BF214" s="56">
        <f t="shared" si="602"/>
        <v>21000</v>
      </c>
      <c r="BG214" s="56">
        <f t="shared" si="645"/>
        <v>21000</v>
      </c>
      <c r="BH214" s="56">
        <f t="shared" si="645"/>
        <v>21000</v>
      </c>
      <c r="BI214" s="56">
        <f t="shared" si="630"/>
        <v>21000</v>
      </c>
      <c r="BJ214" s="56">
        <f t="shared" si="630"/>
        <v>21000</v>
      </c>
      <c r="BK214" s="56">
        <f t="shared" si="630"/>
        <v>21000</v>
      </c>
      <c r="BL214" s="56">
        <f t="shared" si="630"/>
        <v>21000</v>
      </c>
      <c r="BM214" s="56">
        <f t="shared" si="630"/>
        <v>21000</v>
      </c>
      <c r="BN214" s="56">
        <f t="shared" si="640"/>
        <v>21000</v>
      </c>
      <c r="BO214" s="56">
        <f t="shared" si="640"/>
        <v>21000</v>
      </c>
      <c r="BP214" s="56">
        <f t="shared" si="640"/>
        <v>21000</v>
      </c>
      <c r="BQ214" s="56">
        <f t="shared" si="640"/>
        <v>21000</v>
      </c>
      <c r="BR214" s="56">
        <f t="shared" si="640"/>
        <v>21000</v>
      </c>
      <c r="BS214" s="56">
        <f t="shared" si="640"/>
        <v>21000</v>
      </c>
      <c r="BT214" s="56">
        <f t="shared" si="640"/>
        <v>21000</v>
      </c>
      <c r="BU214" s="56">
        <f t="shared" si="598"/>
        <v>21000</v>
      </c>
      <c r="BV214" s="56">
        <f t="shared" si="646"/>
        <v>21000</v>
      </c>
      <c r="BW214" s="56">
        <f t="shared" si="646"/>
        <v>21000</v>
      </c>
      <c r="BX214" s="56">
        <f t="shared" si="600"/>
        <v>21000</v>
      </c>
      <c r="BY214" s="56">
        <f t="shared" si="591"/>
        <v>21000</v>
      </c>
      <c r="BZ214" s="56">
        <f t="shared" si="631"/>
        <v>21000</v>
      </c>
      <c r="CA214" s="56">
        <f t="shared" si="631"/>
        <v>21000</v>
      </c>
      <c r="CB214" s="56">
        <f t="shared" si="631"/>
        <v>21000</v>
      </c>
      <c r="CC214" s="56">
        <f t="shared" si="631"/>
        <v>21000</v>
      </c>
      <c r="CD214" s="56">
        <f t="shared" si="631"/>
        <v>21000</v>
      </c>
      <c r="CE214" s="56">
        <f t="shared" si="647"/>
        <v>21000</v>
      </c>
      <c r="CF214" s="56">
        <f t="shared" si="647"/>
        <v>21000</v>
      </c>
      <c r="CG214" s="56">
        <f t="shared" si="644"/>
        <v>32000</v>
      </c>
      <c r="CH214" s="56">
        <f t="shared" si="648"/>
        <v>32000</v>
      </c>
      <c r="CI214" s="56">
        <f t="shared" si="641"/>
        <v>32000</v>
      </c>
      <c r="CJ214" s="56">
        <f t="shared" si="622"/>
        <v>32000</v>
      </c>
      <c r="CK214" s="56">
        <f t="shared" si="625"/>
        <v>32000</v>
      </c>
      <c r="CL214" s="56">
        <f t="shared" si="625"/>
        <v>32000</v>
      </c>
      <c r="CM214" s="56">
        <f t="shared" si="625"/>
        <v>32000</v>
      </c>
      <c r="CN214" s="56">
        <f t="shared" si="628"/>
        <v>32000</v>
      </c>
      <c r="CO214" s="56">
        <f t="shared" si="632"/>
        <v>32000</v>
      </c>
      <c r="CP214" s="56">
        <f t="shared" si="632"/>
        <v>32000</v>
      </c>
      <c r="CQ214" s="56">
        <f t="shared" si="637"/>
        <v>32000</v>
      </c>
      <c r="CR214" s="56">
        <f t="shared" si="637"/>
        <v>32000</v>
      </c>
      <c r="CS214" s="56">
        <f t="shared" si="633"/>
        <v>32000</v>
      </c>
      <c r="CT214" s="56">
        <f t="shared" si="633"/>
        <v>32000</v>
      </c>
      <c r="CU214" s="56">
        <f t="shared" si="638"/>
        <v>32000</v>
      </c>
      <c r="CV214" s="56">
        <f t="shared" si="570"/>
        <v>21000</v>
      </c>
      <c r="CW214" s="56">
        <f t="shared" si="564"/>
        <v>21000</v>
      </c>
      <c r="CX214" s="56">
        <f t="shared" ref="CX214" si="649">CT</f>
        <v>7000</v>
      </c>
      <c r="CY214" s="56">
        <f t="shared" si="642"/>
        <v>7000</v>
      </c>
      <c r="CZ214" s="56">
        <f t="shared" si="642"/>
        <v>7000</v>
      </c>
      <c r="DA214" s="56">
        <f t="shared" si="643"/>
        <v>7000</v>
      </c>
      <c r="DB214" s="56">
        <f t="shared" si="634"/>
        <v>7000</v>
      </c>
      <c r="DC214" s="56">
        <f t="shared" si="537"/>
        <v>7000</v>
      </c>
      <c r="DD214" s="56">
        <f t="shared" si="639"/>
        <v>7000</v>
      </c>
      <c r="DE214" s="56">
        <f t="shared" si="635"/>
        <v>7000</v>
      </c>
      <c r="DF214" s="56">
        <f t="shared" si="603"/>
        <v>7000</v>
      </c>
      <c r="DG214" s="56">
        <f t="shared" si="603"/>
        <v>7000</v>
      </c>
      <c r="DH214" s="56">
        <f t="shared" si="619"/>
        <v>7000</v>
      </c>
      <c r="DI214" s="56">
        <f t="shared" si="620"/>
        <v>7000</v>
      </c>
      <c r="DJ214" s="56">
        <f t="shared" si="636"/>
        <v>7000</v>
      </c>
      <c r="DK214" s="56">
        <f>CT</f>
        <v>7000</v>
      </c>
      <c r="DL214" s="56">
        <f t="shared" si="623"/>
        <v>26000</v>
      </c>
      <c r="DM214" s="56">
        <f t="shared" si="627"/>
        <v>26000</v>
      </c>
      <c r="DN214" s="56">
        <f t="shared" si="627"/>
        <v>26000</v>
      </c>
      <c r="DO214" s="56">
        <f t="shared" si="617"/>
        <v>26000</v>
      </c>
      <c r="DP214" s="56">
        <f t="shared" si="617"/>
        <v>26000</v>
      </c>
      <c r="DQ214" s="56">
        <f t="shared" si="617"/>
        <v>26000</v>
      </c>
      <c r="DR214" s="56">
        <f t="shared" si="596"/>
        <v>26000</v>
      </c>
      <c r="DS214" s="56">
        <f t="shared" si="539"/>
        <v>26000</v>
      </c>
      <c r="DT214" s="56"/>
      <c r="DU214" s="56">
        <f t="shared" ref="DU214:DV225" si="650">AP</f>
        <v>2000</v>
      </c>
      <c r="DV214" s="56">
        <f t="shared" si="540"/>
        <v>26000</v>
      </c>
      <c r="DW214" s="56">
        <f t="shared" si="608"/>
        <v>26000</v>
      </c>
      <c r="DX214" s="56">
        <f t="shared" si="608"/>
        <v>26000</v>
      </c>
      <c r="DY214" s="56">
        <f t="shared" si="608"/>
        <v>26000</v>
      </c>
      <c r="DZ214" s="56">
        <f t="shared" si="608"/>
        <v>26000</v>
      </c>
      <c r="EA214" s="56">
        <f>AP</f>
        <v>2000</v>
      </c>
      <c r="EB214" s="56">
        <f>AP</f>
        <v>2000</v>
      </c>
      <c r="EC214" s="56"/>
      <c r="ED214" s="56"/>
      <c r="EE214" s="56"/>
      <c r="EF214" s="56"/>
      <c r="EG214" s="56"/>
      <c r="EH214" s="56"/>
      <c r="EI214" s="56"/>
      <c r="EJ214" s="56"/>
      <c r="EK214" s="56"/>
      <c r="EL214" s="56"/>
      <c r="EM214" s="56"/>
      <c r="EN214" s="56"/>
      <c r="EO214" s="56"/>
      <c r="EP214" s="56"/>
      <c r="EQ214" s="56"/>
      <c r="ER214" s="56"/>
      <c r="ES214" s="56"/>
      <c r="ET214" s="56"/>
      <c r="EU214" s="56"/>
      <c r="EV214" s="56"/>
      <c r="EW214" s="56"/>
      <c r="EX214" s="56"/>
      <c r="EY214" s="56"/>
      <c r="EZ214" s="56"/>
      <c r="FA214" s="56"/>
      <c r="FB214" s="56"/>
      <c r="FC214" s="56"/>
      <c r="FD214" s="56"/>
      <c r="FE214" s="56"/>
      <c r="FF214" s="56"/>
      <c r="FG214" s="56"/>
      <c r="FH214" s="56"/>
      <c r="FI214" s="56"/>
      <c r="FJ214" s="56"/>
      <c r="FK214" s="56"/>
      <c r="FL214" s="56"/>
      <c r="FM214" s="56"/>
      <c r="FN214" s="56"/>
      <c r="FO214" s="56"/>
      <c r="FP214" s="56"/>
      <c r="FQ214" s="56"/>
      <c r="FR214" s="56"/>
      <c r="FS214" s="56"/>
      <c r="FT214" s="56"/>
      <c r="FU214" s="56"/>
      <c r="FV214" s="56"/>
      <c r="FW214" s="56"/>
      <c r="FX214" s="56"/>
      <c r="FY214" s="56"/>
      <c r="FZ214" s="56"/>
      <c r="GA214" s="56"/>
      <c r="GB214" s="56"/>
      <c r="GC214" s="56"/>
      <c r="GD214" s="56"/>
      <c r="GE214" s="56"/>
      <c r="GF214" s="56"/>
      <c r="GG214" s="56"/>
      <c r="GH214" s="56"/>
      <c r="GI214" s="56"/>
      <c r="GJ214" s="56"/>
      <c r="GK214" s="56"/>
      <c r="GL214" s="56"/>
      <c r="GM214" s="56"/>
      <c r="GN214" s="56"/>
      <c r="GO214" s="56"/>
      <c r="GP214" s="56"/>
      <c r="GQ214" s="56"/>
      <c r="GR214" s="56"/>
      <c r="GS214" s="56"/>
      <c r="GT214" s="56"/>
      <c r="GU214" s="56"/>
      <c r="GV214" s="56"/>
      <c r="GW214" s="56"/>
      <c r="GX214" s="56"/>
      <c r="GY214" s="56"/>
      <c r="GZ214" s="56"/>
      <c r="HA214" s="56"/>
      <c r="HB214" s="56"/>
      <c r="HC214" s="56"/>
      <c r="HD214" s="56"/>
      <c r="HE214" s="56"/>
      <c r="HF214" s="56"/>
      <c r="HG214" s="56"/>
      <c r="HH214" s="56"/>
      <c r="HI214" s="56"/>
      <c r="HJ214" s="56"/>
      <c r="HK214" s="56"/>
      <c r="HL214" s="56"/>
      <c r="HM214" s="56"/>
      <c r="HN214" s="56"/>
      <c r="HO214" s="56"/>
      <c r="HP214" s="56"/>
      <c r="HQ214" s="56"/>
      <c r="HR214" s="56"/>
      <c r="HS214" s="56"/>
      <c r="HT214" s="56"/>
      <c r="HU214" s="56"/>
      <c r="HV214" s="56"/>
      <c r="HW214" s="56"/>
      <c r="HX214" s="56"/>
      <c r="HY214" s="56"/>
    </row>
    <row r="215" spans="1:233" ht="1.5" customHeight="1">
      <c r="A215" s="56"/>
      <c r="B215" s="56"/>
      <c r="C215" s="56"/>
      <c r="D215" s="56"/>
      <c r="E215" s="56"/>
      <c r="F215" s="56"/>
      <c r="G215" s="56"/>
      <c r="H215" s="56"/>
      <c r="I215" s="56"/>
      <c r="J215" s="56"/>
      <c r="K215" s="56"/>
      <c r="L215" s="56"/>
      <c r="M215" s="56"/>
      <c r="N215" s="56"/>
      <c r="O215" s="56"/>
      <c r="P215" s="56"/>
      <c r="Q215" s="56"/>
      <c r="R215" s="56"/>
      <c r="S215" s="56"/>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f t="shared" si="614"/>
        <v>21000</v>
      </c>
      <c r="AZ215" s="56">
        <f t="shared" si="615"/>
        <v>21000</v>
      </c>
      <c r="BA215" s="56">
        <f t="shared" si="615"/>
        <v>21000</v>
      </c>
      <c r="BB215" s="56">
        <f t="shared" si="615"/>
        <v>21000</v>
      </c>
      <c r="BC215" s="56">
        <f t="shared" si="607"/>
        <v>21000</v>
      </c>
      <c r="BD215" s="56">
        <f t="shared" si="607"/>
        <v>21000</v>
      </c>
      <c r="BE215" s="56">
        <f t="shared" si="607"/>
        <v>21000</v>
      </c>
      <c r="BF215" s="56">
        <f t="shared" si="602"/>
        <v>21000</v>
      </c>
      <c r="BG215" s="56">
        <f t="shared" si="645"/>
        <v>21000</v>
      </c>
      <c r="BH215" s="56">
        <f t="shared" si="645"/>
        <v>21000</v>
      </c>
      <c r="BI215" s="56">
        <f t="shared" si="630"/>
        <v>21000</v>
      </c>
      <c r="BJ215" s="56">
        <f t="shared" si="630"/>
        <v>21000</v>
      </c>
      <c r="BK215" s="56">
        <f t="shared" si="630"/>
        <v>21000</v>
      </c>
      <c r="BL215" s="56">
        <f t="shared" si="630"/>
        <v>21000</v>
      </c>
      <c r="BM215" s="56">
        <f t="shared" si="630"/>
        <v>21000</v>
      </c>
      <c r="BN215" s="56">
        <f t="shared" si="640"/>
        <v>21000</v>
      </c>
      <c r="BO215" s="56">
        <f t="shared" si="640"/>
        <v>21000</v>
      </c>
      <c r="BP215" s="56">
        <f t="shared" si="640"/>
        <v>21000</v>
      </c>
      <c r="BQ215" s="56">
        <f t="shared" si="640"/>
        <v>21000</v>
      </c>
      <c r="BR215" s="56">
        <f t="shared" si="640"/>
        <v>21000</v>
      </c>
      <c r="BS215" s="56">
        <f t="shared" si="640"/>
        <v>21000</v>
      </c>
      <c r="BT215" s="56">
        <f t="shared" si="640"/>
        <v>21000</v>
      </c>
      <c r="BU215" s="56">
        <f t="shared" si="598"/>
        <v>21000</v>
      </c>
      <c r="BV215" s="56">
        <f t="shared" si="646"/>
        <v>21000</v>
      </c>
      <c r="BW215" s="56">
        <f t="shared" si="646"/>
        <v>21000</v>
      </c>
      <c r="BX215" s="56">
        <f t="shared" si="600"/>
        <v>21000</v>
      </c>
      <c r="BY215" s="56">
        <f t="shared" si="591"/>
        <v>21000</v>
      </c>
      <c r="BZ215" s="56">
        <f t="shared" si="631"/>
        <v>21000</v>
      </c>
      <c r="CA215" s="56">
        <f t="shared" si="631"/>
        <v>21000</v>
      </c>
      <c r="CB215" s="56">
        <f t="shared" si="631"/>
        <v>21000</v>
      </c>
      <c r="CC215" s="56">
        <f t="shared" si="631"/>
        <v>21000</v>
      </c>
      <c r="CD215" s="56">
        <f t="shared" si="631"/>
        <v>21000</v>
      </c>
      <c r="CE215" s="56">
        <f t="shared" ref="CE215:CF219" si="651">MH</f>
        <v>21000</v>
      </c>
      <c r="CF215" s="56">
        <f t="shared" si="651"/>
        <v>21000</v>
      </c>
      <c r="CG215" s="56">
        <f t="shared" si="644"/>
        <v>32000</v>
      </c>
      <c r="CH215" s="56">
        <f t="shared" si="648"/>
        <v>32000</v>
      </c>
      <c r="CI215" s="56">
        <f t="shared" si="641"/>
        <v>32000</v>
      </c>
      <c r="CJ215" s="56">
        <f t="shared" si="622"/>
        <v>32000</v>
      </c>
      <c r="CK215" s="56">
        <f t="shared" si="625"/>
        <v>32000</v>
      </c>
      <c r="CL215" s="56">
        <f t="shared" si="625"/>
        <v>32000</v>
      </c>
      <c r="CM215" s="56">
        <f t="shared" si="625"/>
        <v>32000</v>
      </c>
      <c r="CN215" s="56">
        <f t="shared" si="628"/>
        <v>32000</v>
      </c>
      <c r="CO215" s="56">
        <f t="shared" si="632"/>
        <v>32000</v>
      </c>
      <c r="CP215" s="56">
        <f t="shared" si="632"/>
        <v>32000</v>
      </c>
      <c r="CQ215" s="56">
        <f t="shared" si="637"/>
        <v>32000</v>
      </c>
      <c r="CR215" s="56">
        <f t="shared" si="637"/>
        <v>32000</v>
      </c>
      <c r="CS215" s="56">
        <f t="shared" si="633"/>
        <v>32000</v>
      </c>
      <c r="CT215" s="56">
        <f t="shared" si="633"/>
        <v>32000</v>
      </c>
      <c r="CU215" s="56">
        <f t="shared" si="638"/>
        <v>32000</v>
      </c>
      <c r="CV215" s="56">
        <f t="shared" si="570"/>
        <v>21000</v>
      </c>
      <c r="CW215" s="56">
        <f t="shared" si="564"/>
        <v>21000</v>
      </c>
      <c r="CX215" s="56">
        <f t="shared" ref="CX215:CX217" si="652">CT</f>
        <v>7000</v>
      </c>
      <c r="CY215" s="56">
        <f t="shared" si="642"/>
        <v>7000</v>
      </c>
      <c r="CZ215" s="56">
        <f t="shared" si="642"/>
        <v>7000</v>
      </c>
      <c r="DA215" s="56">
        <f t="shared" si="643"/>
        <v>7000</v>
      </c>
      <c r="DB215" s="56">
        <f t="shared" si="634"/>
        <v>7000</v>
      </c>
      <c r="DC215" s="56">
        <f t="shared" si="537"/>
        <v>7000</v>
      </c>
      <c r="DD215" s="56">
        <f t="shared" si="639"/>
        <v>7000</v>
      </c>
      <c r="DE215" s="56">
        <f t="shared" si="635"/>
        <v>7000</v>
      </c>
      <c r="DF215" s="56">
        <f t="shared" si="603"/>
        <v>7000</v>
      </c>
      <c r="DG215" s="56">
        <f t="shared" si="603"/>
        <v>7000</v>
      </c>
      <c r="DH215" s="56">
        <f t="shared" si="619"/>
        <v>7000</v>
      </c>
      <c r="DI215" s="56">
        <f t="shared" si="620"/>
        <v>7000</v>
      </c>
      <c r="DJ215" s="56">
        <f t="shared" si="636"/>
        <v>7000</v>
      </c>
      <c r="DK215" s="56">
        <f>CT</f>
        <v>7000</v>
      </c>
      <c r="DL215" s="56">
        <f t="shared" si="623"/>
        <v>26000</v>
      </c>
      <c r="DM215" s="56">
        <f t="shared" si="627"/>
        <v>26000</v>
      </c>
      <c r="DN215" s="56">
        <f t="shared" si="627"/>
        <v>26000</v>
      </c>
      <c r="DO215" s="56">
        <f t="shared" si="617"/>
        <v>26000</v>
      </c>
      <c r="DP215" s="56">
        <f t="shared" si="617"/>
        <v>26000</v>
      </c>
      <c r="DQ215" s="56">
        <f t="shared" si="617"/>
        <v>26000</v>
      </c>
      <c r="DR215" s="56">
        <f t="shared" si="596"/>
        <v>26000</v>
      </c>
      <c r="DS215" s="56">
        <f t="shared" si="596"/>
        <v>26000</v>
      </c>
      <c r="DT215" s="56">
        <f t="shared" ref="DQ215:DT226" si="653">AP</f>
        <v>2000</v>
      </c>
      <c r="DU215" s="56">
        <f t="shared" si="650"/>
        <v>2000</v>
      </c>
      <c r="DV215" s="56">
        <f t="shared" si="650"/>
        <v>2000</v>
      </c>
      <c r="DW215" s="56">
        <f t="shared" si="608"/>
        <v>26000</v>
      </c>
      <c r="DX215" s="56">
        <f t="shared" si="608"/>
        <v>26000</v>
      </c>
      <c r="DY215" s="56">
        <f t="shared" si="608"/>
        <v>26000</v>
      </c>
      <c r="DZ215" s="56">
        <f t="shared" si="608"/>
        <v>26000</v>
      </c>
      <c r="EA215" s="56">
        <f>AP</f>
        <v>2000</v>
      </c>
      <c r="EB215" s="56"/>
      <c r="EC215" s="56"/>
      <c r="ED215" s="56"/>
      <c r="EE215" s="56"/>
      <c r="EF215" s="56"/>
      <c r="EG215" s="56"/>
      <c r="EH215" s="56"/>
      <c r="EI215" s="56"/>
      <c r="EJ215" s="56"/>
      <c r="EK215" s="56"/>
      <c r="EL215" s="56"/>
      <c r="EM215" s="56"/>
      <c r="EN215" s="56"/>
      <c r="EO215" s="56"/>
      <c r="EP215" s="56"/>
      <c r="EQ215" s="56"/>
      <c r="ER215" s="56"/>
      <c r="ES215" s="56"/>
      <c r="ET215" s="56"/>
      <c r="EU215" s="56"/>
      <c r="EV215" s="56"/>
      <c r="EW215" s="56"/>
      <c r="EX215" s="56"/>
      <c r="EY215" s="56"/>
      <c r="EZ215" s="56"/>
      <c r="FA215" s="56"/>
      <c r="FB215" s="56"/>
      <c r="FC215" s="56"/>
      <c r="FD215" s="56"/>
      <c r="FE215" s="56"/>
      <c r="FF215" s="56"/>
      <c r="FG215" s="56"/>
      <c r="FH215" s="56"/>
      <c r="FI215" s="56"/>
      <c r="FJ215" s="56"/>
      <c r="FK215" s="56"/>
      <c r="FL215" s="56"/>
      <c r="FM215" s="56"/>
      <c r="FN215" s="56"/>
      <c r="FO215" s="56"/>
      <c r="FP215" s="56"/>
      <c r="FQ215" s="56"/>
      <c r="FR215" s="56"/>
      <c r="FS215" s="56"/>
      <c r="FT215" s="56"/>
      <c r="FU215" s="56"/>
      <c r="FV215" s="56"/>
      <c r="FW215" s="56"/>
      <c r="FX215" s="56"/>
      <c r="FY215" s="56"/>
      <c r="FZ215" s="56"/>
      <c r="GA215" s="56"/>
      <c r="GB215" s="56"/>
      <c r="GC215" s="56"/>
      <c r="GD215" s="56"/>
      <c r="GE215" s="56"/>
      <c r="GF215" s="56"/>
      <c r="GG215" s="56"/>
      <c r="GH215" s="56"/>
      <c r="GI215" s="56"/>
      <c r="GJ215" s="56"/>
      <c r="GK215" s="56"/>
      <c r="GL215" s="56"/>
      <c r="GM215" s="56"/>
      <c r="GN215" s="56"/>
      <c r="GO215" s="56"/>
      <c r="GP215" s="56"/>
      <c r="GQ215" s="56"/>
      <c r="GR215" s="56"/>
      <c r="GS215" s="56"/>
      <c r="GT215" s="56"/>
      <c r="GU215" s="56"/>
      <c r="GV215" s="56"/>
      <c r="GW215" s="56"/>
      <c r="GX215" s="56"/>
      <c r="GY215" s="56"/>
      <c r="GZ215" s="56"/>
      <c r="HA215" s="56"/>
      <c r="HB215" s="56"/>
      <c r="HC215" s="56"/>
      <c r="HD215" s="56"/>
      <c r="HE215" s="56"/>
      <c r="HF215" s="56"/>
      <c r="HG215" s="56"/>
      <c r="HH215" s="56"/>
      <c r="HI215" s="56"/>
      <c r="HJ215" s="56"/>
      <c r="HK215" s="56"/>
      <c r="HL215" s="56"/>
      <c r="HM215" s="56"/>
      <c r="HN215" s="56"/>
      <c r="HO215" s="56"/>
      <c r="HP215" s="56"/>
      <c r="HQ215" s="56"/>
      <c r="HR215" s="56"/>
      <c r="HS215" s="56"/>
      <c r="HT215" s="56"/>
      <c r="HU215" s="56"/>
      <c r="HV215" s="56"/>
      <c r="HW215" s="56"/>
      <c r="HX215" s="56"/>
      <c r="HY215" s="56"/>
    </row>
    <row r="216" spans="1:233" ht="1.5" customHeight="1">
      <c r="A216" s="56"/>
      <c r="B216" s="56"/>
      <c r="C216" s="56"/>
      <c r="D216" s="56"/>
      <c r="E216" s="56"/>
      <c r="F216" s="56"/>
      <c r="G216" s="56"/>
      <c r="H216" s="56"/>
      <c r="I216" s="56"/>
      <c r="J216" s="56"/>
      <c r="K216" s="56"/>
      <c r="L216" s="56"/>
      <c r="M216" s="56"/>
      <c r="N216" s="56"/>
      <c r="O216" s="56"/>
      <c r="P216" s="56"/>
      <c r="Q216" s="56"/>
      <c r="R216" s="56"/>
      <c r="S216" s="56"/>
      <c r="T216" s="56"/>
      <c r="U216" s="56"/>
      <c r="V216" s="56"/>
      <c r="W216" s="56"/>
      <c r="X216" s="56"/>
      <c r="Y216" s="56"/>
      <c r="Z216" s="56"/>
      <c r="AA216" s="56"/>
      <c r="AB216" s="56"/>
      <c r="AC216" s="56"/>
      <c r="AD216" s="56"/>
      <c r="AE216" s="56"/>
      <c r="AF216" s="56"/>
      <c r="AG216" s="56"/>
      <c r="AH216" s="56"/>
      <c r="AI216" s="56"/>
      <c r="AJ216" s="56"/>
      <c r="AK216" s="56"/>
      <c r="AL216" s="56"/>
      <c r="AM216" s="56"/>
      <c r="AN216" s="56"/>
      <c r="AO216" s="56"/>
      <c r="AP216" s="56"/>
      <c r="AQ216" s="56"/>
      <c r="AR216" s="56"/>
      <c r="AS216" s="56"/>
      <c r="AT216" s="56"/>
      <c r="AU216" s="56"/>
      <c r="AV216" s="56"/>
      <c r="AW216" s="56"/>
      <c r="AX216" s="56"/>
      <c r="AY216" s="56">
        <f t="shared" si="614"/>
        <v>21000</v>
      </c>
      <c r="AZ216" s="56">
        <f t="shared" si="615"/>
        <v>21000</v>
      </c>
      <c r="BA216" s="56">
        <f t="shared" si="615"/>
        <v>21000</v>
      </c>
      <c r="BB216" s="56">
        <f t="shared" si="615"/>
        <v>21000</v>
      </c>
      <c r="BC216" s="56">
        <f t="shared" si="607"/>
        <v>21000</v>
      </c>
      <c r="BD216" s="56">
        <f t="shared" si="607"/>
        <v>21000</v>
      </c>
      <c r="BE216" s="56">
        <f t="shared" si="607"/>
        <v>21000</v>
      </c>
      <c r="BF216" s="56">
        <f t="shared" si="602"/>
        <v>21000</v>
      </c>
      <c r="BG216" s="56">
        <f t="shared" si="645"/>
        <v>21000</v>
      </c>
      <c r="BH216" s="56">
        <f t="shared" si="645"/>
        <v>21000</v>
      </c>
      <c r="BI216" s="56">
        <f t="shared" si="630"/>
        <v>21000</v>
      </c>
      <c r="BJ216" s="56">
        <f t="shared" si="630"/>
        <v>21000</v>
      </c>
      <c r="BK216" s="56">
        <f t="shared" si="630"/>
        <v>21000</v>
      </c>
      <c r="BL216" s="56">
        <f t="shared" si="630"/>
        <v>21000</v>
      </c>
      <c r="BM216" s="56">
        <f t="shared" si="630"/>
        <v>21000</v>
      </c>
      <c r="BN216" s="56">
        <f t="shared" si="640"/>
        <v>21000</v>
      </c>
      <c r="BO216" s="56">
        <f t="shared" si="640"/>
        <v>21000</v>
      </c>
      <c r="BP216" s="56">
        <f t="shared" si="640"/>
        <v>21000</v>
      </c>
      <c r="BQ216" s="56">
        <f t="shared" si="640"/>
        <v>21000</v>
      </c>
      <c r="BR216" s="56">
        <f t="shared" si="640"/>
        <v>21000</v>
      </c>
      <c r="BS216" s="56">
        <f t="shared" si="640"/>
        <v>21000</v>
      </c>
      <c r="BT216" s="56">
        <f t="shared" si="640"/>
        <v>21000</v>
      </c>
      <c r="BU216" s="56">
        <f t="shared" si="598"/>
        <v>21000</v>
      </c>
      <c r="BV216" s="56">
        <f t="shared" si="646"/>
        <v>21000</v>
      </c>
      <c r="BW216" s="56">
        <f t="shared" si="646"/>
        <v>21000</v>
      </c>
      <c r="BX216" s="56">
        <f t="shared" si="600"/>
        <v>21000</v>
      </c>
      <c r="BY216" s="56">
        <f t="shared" si="591"/>
        <v>21000</v>
      </c>
      <c r="BZ216" s="56">
        <f t="shared" si="631"/>
        <v>21000</v>
      </c>
      <c r="CA216" s="56">
        <f t="shared" si="631"/>
        <v>21000</v>
      </c>
      <c r="CB216" s="56">
        <f t="shared" si="631"/>
        <v>21000</v>
      </c>
      <c r="CC216" s="56">
        <f t="shared" si="631"/>
        <v>21000</v>
      </c>
      <c r="CD216" s="56">
        <f t="shared" si="631"/>
        <v>21000</v>
      </c>
      <c r="CE216" s="56">
        <f t="shared" si="651"/>
        <v>21000</v>
      </c>
      <c r="CF216" s="56">
        <f t="shared" si="651"/>
        <v>21000</v>
      </c>
      <c r="CG216" s="56">
        <f t="shared" si="644"/>
        <v>32000</v>
      </c>
      <c r="CH216" s="56">
        <f t="shared" si="648"/>
        <v>32000</v>
      </c>
      <c r="CI216" s="56">
        <f t="shared" si="641"/>
        <v>32000</v>
      </c>
      <c r="CJ216" s="56">
        <f t="shared" si="622"/>
        <v>32000</v>
      </c>
      <c r="CK216" s="56">
        <f t="shared" si="625"/>
        <v>32000</v>
      </c>
      <c r="CL216" s="56">
        <f t="shared" si="625"/>
        <v>32000</v>
      </c>
      <c r="CM216" s="56">
        <f t="shared" si="625"/>
        <v>32000</v>
      </c>
      <c r="CN216" s="56">
        <f t="shared" si="628"/>
        <v>32000</v>
      </c>
      <c r="CO216" s="56">
        <f t="shared" si="632"/>
        <v>32000</v>
      </c>
      <c r="CP216" s="56">
        <f t="shared" si="632"/>
        <v>32000</v>
      </c>
      <c r="CQ216" s="56">
        <f t="shared" si="637"/>
        <v>32000</v>
      </c>
      <c r="CR216" s="56">
        <f t="shared" si="637"/>
        <v>32000</v>
      </c>
      <c r="CS216" s="56">
        <f t="shared" si="633"/>
        <v>32000</v>
      </c>
      <c r="CT216" s="56">
        <f t="shared" si="633"/>
        <v>32000</v>
      </c>
      <c r="CU216" s="56">
        <f t="shared" si="638"/>
        <v>32000</v>
      </c>
      <c r="CV216" s="56">
        <f t="shared" si="570"/>
        <v>21000</v>
      </c>
      <c r="CW216" s="56">
        <f t="shared" si="564"/>
        <v>21000</v>
      </c>
      <c r="CX216" s="56">
        <f t="shared" si="652"/>
        <v>7000</v>
      </c>
      <c r="CY216" s="56">
        <f t="shared" si="642"/>
        <v>7000</v>
      </c>
      <c r="CZ216" s="56">
        <f t="shared" si="642"/>
        <v>7000</v>
      </c>
      <c r="DA216" s="56">
        <f t="shared" si="643"/>
        <v>7000</v>
      </c>
      <c r="DB216" s="56">
        <f t="shared" si="634"/>
        <v>7000</v>
      </c>
      <c r="DC216" s="56">
        <f t="shared" si="537"/>
        <v>7000</v>
      </c>
      <c r="DD216" s="56">
        <f t="shared" si="639"/>
        <v>7000</v>
      </c>
      <c r="DE216" s="56">
        <f t="shared" si="635"/>
        <v>7000</v>
      </c>
      <c r="DF216" s="56">
        <f t="shared" ref="DF216:DG222" si="654">CT</f>
        <v>7000</v>
      </c>
      <c r="DG216" s="56">
        <f t="shared" si="654"/>
        <v>7000</v>
      </c>
      <c r="DH216" s="56">
        <f t="shared" si="619"/>
        <v>7000</v>
      </c>
      <c r="DI216" s="56">
        <f t="shared" si="620"/>
        <v>7000</v>
      </c>
      <c r="DJ216" s="56">
        <f t="shared" si="636"/>
        <v>7000</v>
      </c>
      <c r="DK216" s="56">
        <f>CT</f>
        <v>7000</v>
      </c>
      <c r="DL216" s="56">
        <f t="shared" si="623"/>
        <v>26000</v>
      </c>
      <c r="DM216" s="56">
        <f t="shared" si="627"/>
        <v>26000</v>
      </c>
      <c r="DN216" s="56">
        <f t="shared" si="627"/>
        <v>26000</v>
      </c>
      <c r="DO216" s="56">
        <f t="shared" si="617"/>
        <v>26000</v>
      </c>
      <c r="DP216" s="56">
        <f t="shared" si="617"/>
        <v>26000</v>
      </c>
      <c r="DQ216" s="56">
        <f t="shared" si="617"/>
        <v>26000</v>
      </c>
      <c r="DR216" s="56">
        <f t="shared" si="596"/>
        <v>26000</v>
      </c>
      <c r="DS216" s="56">
        <f t="shared" si="653"/>
        <v>2000</v>
      </c>
      <c r="DT216" s="56">
        <f t="shared" si="653"/>
        <v>2000</v>
      </c>
      <c r="DU216" s="56">
        <f t="shared" si="650"/>
        <v>2000</v>
      </c>
      <c r="DV216" s="56">
        <f t="shared" ref="DV216:DV223" si="655">AP</f>
        <v>2000</v>
      </c>
      <c r="DW216" s="56"/>
      <c r="DX216" s="56"/>
      <c r="DY216" s="56"/>
      <c r="DZ216" s="56">
        <f>AP</f>
        <v>2000</v>
      </c>
      <c r="EA216" s="56">
        <f>AP</f>
        <v>2000</v>
      </c>
      <c r="EB216" s="56"/>
      <c r="EC216" s="56"/>
      <c r="ED216" s="56"/>
      <c r="EE216" s="56"/>
      <c r="EF216" s="56"/>
      <c r="EG216" s="56"/>
      <c r="EH216" s="56"/>
      <c r="EI216" s="56"/>
      <c r="EJ216" s="56"/>
      <c r="EK216" s="56"/>
      <c r="EL216" s="56"/>
      <c r="EM216" s="56"/>
      <c r="EN216" s="56"/>
      <c r="EO216" s="56"/>
      <c r="EP216" s="56"/>
      <c r="EQ216" s="56"/>
      <c r="ER216" s="56"/>
      <c r="ES216" s="56"/>
      <c r="ET216" s="56"/>
      <c r="EU216" s="56"/>
      <c r="EV216" s="56"/>
      <c r="EW216" s="56"/>
      <c r="EX216" s="56"/>
      <c r="EY216" s="56"/>
      <c r="EZ216" s="56"/>
      <c r="FA216" s="56"/>
      <c r="FB216" s="56"/>
      <c r="FC216" s="56"/>
      <c r="FD216" s="56"/>
      <c r="FE216" s="56"/>
      <c r="FF216" s="56"/>
      <c r="FG216" s="56"/>
      <c r="FH216" s="56"/>
      <c r="FI216" s="56"/>
      <c r="FJ216" s="56"/>
      <c r="FK216" s="56"/>
      <c r="FL216" s="56"/>
      <c r="FM216" s="56"/>
      <c r="FN216" s="56"/>
      <c r="FO216" s="56"/>
      <c r="FP216" s="56"/>
      <c r="FQ216" s="56"/>
      <c r="FR216" s="56"/>
      <c r="FS216" s="56"/>
      <c r="FT216" s="56"/>
      <c r="FU216" s="56"/>
      <c r="FV216" s="56"/>
      <c r="FW216" s="56"/>
      <c r="FX216" s="56"/>
      <c r="FY216" s="56"/>
      <c r="FZ216" s="56"/>
      <c r="GA216" s="56"/>
      <c r="GB216" s="56"/>
      <c r="GC216" s="56"/>
      <c r="GD216" s="56"/>
      <c r="GE216" s="56"/>
      <c r="GF216" s="56"/>
      <c r="GG216" s="56"/>
      <c r="GH216" s="56"/>
      <c r="GI216" s="56"/>
      <c r="GJ216" s="56"/>
      <c r="GK216" s="56"/>
      <c r="GL216" s="56"/>
      <c r="GM216" s="56"/>
      <c r="GN216" s="56"/>
      <c r="GO216" s="56"/>
      <c r="GP216" s="56"/>
      <c r="GQ216" s="56"/>
      <c r="GR216" s="56"/>
      <c r="GS216" s="56"/>
      <c r="GT216" s="56"/>
      <c r="GU216" s="56"/>
      <c r="GV216" s="56"/>
      <c r="GW216" s="56"/>
      <c r="GX216" s="56"/>
      <c r="GY216" s="56"/>
      <c r="GZ216" s="56"/>
      <c r="HA216" s="56"/>
      <c r="HB216" s="56"/>
      <c r="HC216" s="56"/>
      <c r="HD216" s="56"/>
      <c r="HE216" s="56"/>
      <c r="HF216" s="56"/>
      <c r="HG216" s="56"/>
      <c r="HH216" s="56"/>
      <c r="HI216" s="56"/>
      <c r="HJ216" s="56"/>
      <c r="HK216" s="56"/>
      <c r="HL216" s="56"/>
      <c r="HM216" s="56"/>
      <c r="HN216" s="56"/>
      <c r="HO216" s="56"/>
      <c r="HP216" s="56"/>
      <c r="HQ216" s="56"/>
      <c r="HR216" s="56"/>
      <c r="HS216" s="56"/>
      <c r="HT216" s="56"/>
      <c r="HU216" s="56"/>
      <c r="HV216" s="56"/>
      <c r="HW216" s="56"/>
      <c r="HX216" s="56"/>
      <c r="HY216" s="56"/>
    </row>
    <row r="217" spans="1:233" ht="1.5" customHeight="1">
      <c r="A217" s="56"/>
      <c r="B217" s="56"/>
      <c r="C217" s="56"/>
      <c r="D217" s="56"/>
      <c r="E217" s="56"/>
      <c r="F217" s="56"/>
      <c r="G217" s="56"/>
      <c r="H217" s="56"/>
      <c r="I217" s="56"/>
      <c r="J217" s="56"/>
      <c r="K217" s="56"/>
      <c r="L217" s="56"/>
      <c r="M217" s="56"/>
      <c r="N217" s="56"/>
      <c r="O217" s="56"/>
      <c r="P217" s="56"/>
      <c r="Q217" s="56"/>
      <c r="R217" s="56"/>
      <c r="S217" s="56"/>
      <c r="T217" s="56"/>
      <c r="U217" s="56"/>
      <c r="V217" s="56"/>
      <c r="W217" s="56"/>
      <c r="X217" s="56"/>
      <c r="Y217" s="56"/>
      <c r="Z217" s="56"/>
      <c r="AA217" s="56"/>
      <c r="AB217" s="56"/>
      <c r="AC217" s="56"/>
      <c r="AD217" s="56"/>
      <c r="AE217" s="56"/>
      <c r="AF217" s="56"/>
      <c r="AG217" s="56"/>
      <c r="AH217" s="56"/>
      <c r="AI217" s="56"/>
      <c r="AJ217" s="56"/>
      <c r="AK217" s="56"/>
      <c r="AL217" s="56"/>
      <c r="AM217" s="56"/>
      <c r="AN217" s="56"/>
      <c r="AO217" s="56"/>
      <c r="AP217" s="56"/>
      <c r="AQ217" s="56"/>
      <c r="AR217" s="56"/>
      <c r="AS217" s="56"/>
      <c r="AT217" s="56"/>
      <c r="AU217" s="56"/>
      <c r="AV217" s="56"/>
      <c r="AW217" s="56"/>
      <c r="AX217" s="56"/>
      <c r="AY217" s="56">
        <f t="shared" si="614"/>
        <v>21000</v>
      </c>
      <c r="AZ217" s="56">
        <f t="shared" si="615"/>
        <v>21000</v>
      </c>
      <c r="BA217" s="56">
        <f t="shared" si="615"/>
        <v>21000</v>
      </c>
      <c r="BB217" s="56">
        <f t="shared" si="615"/>
        <v>21000</v>
      </c>
      <c r="BC217" s="56">
        <f t="shared" si="607"/>
        <v>21000</v>
      </c>
      <c r="BD217" s="56">
        <f t="shared" si="607"/>
        <v>21000</v>
      </c>
      <c r="BE217" s="56">
        <f t="shared" si="607"/>
        <v>21000</v>
      </c>
      <c r="BF217" s="56">
        <f t="shared" si="602"/>
        <v>21000</v>
      </c>
      <c r="BG217" s="56">
        <f t="shared" si="645"/>
        <v>21000</v>
      </c>
      <c r="BH217" s="56">
        <f t="shared" si="645"/>
        <v>21000</v>
      </c>
      <c r="BI217" s="56">
        <f t="shared" si="630"/>
        <v>21000</v>
      </c>
      <c r="BJ217" s="56">
        <f t="shared" si="630"/>
        <v>21000</v>
      </c>
      <c r="BK217" s="56">
        <f t="shared" si="630"/>
        <v>21000</v>
      </c>
      <c r="BL217" s="56">
        <f t="shared" si="630"/>
        <v>21000</v>
      </c>
      <c r="BM217" s="56">
        <f t="shared" si="630"/>
        <v>21000</v>
      </c>
      <c r="BN217" s="56">
        <f t="shared" si="640"/>
        <v>21000</v>
      </c>
      <c r="BO217" s="56">
        <f t="shared" si="640"/>
        <v>21000</v>
      </c>
      <c r="BP217" s="56">
        <f t="shared" si="640"/>
        <v>21000</v>
      </c>
      <c r="BQ217" s="56">
        <f t="shared" si="640"/>
        <v>21000</v>
      </c>
      <c r="BR217" s="56">
        <f t="shared" si="640"/>
        <v>21000</v>
      </c>
      <c r="BS217" s="56">
        <f t="shared" si="640"/>
        <v>21000</v>
      </c>
      <c r="BT217" s="56">
        <f t="shared" si="640"/>
        <v>21000</v>
      </c>
      <c r="BU217" s="56">
        <f t="shared" si="598"/>
        <v>21000</v>
      </c>
      <c r="BV217" s="56">
        <f t="shared" si="646"/>
        <v>21000</v>
      </c>
      <c r="BW217" s="56">
        <f t="shared" si="646"/>
        <v>21000</v>
      </c>
      <c r="BX217" s="56">
        <f t="shared" si="600"/>
        <v>21000</v>
      </c>
      <c r="BY217" s="56">
        <f t="shared" si="591"/>
        <v>21000</v>
      </c>
      <c r="BZ217" s="56">
        <f t="shared" si="631"/>
        <v>21000</v>
      </c>
      <c r="CA217" s="56">
        <f t="shared" si="631"/>
        <v>21000</v>
      </c>
      <c r="CB217" s="56">
        <f t="shared" si="631"/>
        <v>21000</v>
      </c>
      <c r="CC217" s="56">
        <f t="shared" si="631"/>
        <v>21000</v>
      </c>
      <c r="CD217" s="56">
        <f t="shared" si="631"/>
        <v>21000</v>
      </c>
      <c r="CE217" s="56">
        <f t="shared" si="651"/>
        <v>21000</v>
      </c>
      <c r="CF217" s="56">
        <f t="shared" si="651"/>
        <v>21000</v>
      </c>
      <c r="CG217" s="56">
        <f t="shared" si="644"/>
        <v>32000</v>
      </c>
      <c r="CH217" s="56">
        <f t="shared" si="648"/>
        <v>32000</v>
      </c>
      <c r="CI217" s="56">
        <f t="shared" si="641"/>
        <v>32000</v>
      </c>
      <c r="CJ217" s="56">
        <f t="shared" si="622"/>
        <v>32000</v>
      </c>
      <c r="CK217" s="56">
        <f t="shared" si="625"/>
        <v>32000</v>
      </c>
      <c r="CL217" s="56">
        <f t="shared" si="625"/>
        <v>32000</v>
      </c>
      <c r="CM217" s="56">
        <f t="shared" si="625"/>
        <v>32000</v>
      </c>
      <c r="CN217" s="56">
        <f t="shared" si="628"/>
        <v>32000</v>
      </c>
      <c r="CO217" s="56">
        <f t="shared" si="632"/>
        <v>32000</v>
      </c>
      <c r="CP217" s="56">
        <f t="shared" si="632"/>
        <v>32000</v>
      </c>
      <c r="CQ217" s="56">
        <f t="shared" si="637"/>
        <v>32000</v>
      </c>
      <c r="CR217" s="56">
        <f t="shared" si="637"/>
        <v>32000</v>
      </c>
      <c r="CS217" s="56">
        <f t="shared" si="633"/>
        <v>32000</v>
      </c>
      <c r="CT217" s="56">
        <f t="shared" si="633"/>
        <v>32000</v>
      </c>
      <c r="CU217" s="56">
        <f t="shared" si="638"/>
        <v>32000</v>
      </c>
      <c r="CV217" s="56">
        <f t="shared" si="570"/>
        <v>21000</v>
      </c>
      <c r="CW217" s="56">
        <f t="shared" si="564"/>
        <v>21000</v>
      </c>
      <c r="CX217" s="56">
        <f t="shared" si="652"/>
        <v>7000</v>
      </c>
      <c r="CY217" s="56">
        <f t="shared" si="642"/>
        <v>7000</v>
      </c>
      <c r="CZ217" s="56">
        <f t="shared" si="642"/>
        <v>7000</v>
      </c>
      <c r="DA217" s="56">
        <f t="shared" si="643"/>
        <v>7000</v>
      </c>
      <c r="DB217" s="56">
        <f t="shared" si="634"/>
        <v>7000</v>
      </c>
      <c r="DC217" s="56">
        <f t="shared" si="537"/>
        <v>7000</v>
      </c>
      <c r="DD217" s="56">
        <f t="shared" si="639"/>
        <v>7000</v>
      </c>
      <c r="DE217" s="56">
        <f t="shared" si="635"/>
        <v>7000</v>
      </c>
      <c r="DF217" s="56">
        <f t="shared" si="654"/>
        <v>7000</v>
      </c>
      <c r="DG217" s="56">
        <f t="shared" si="654"/>
        <v>7000</v>
      </c>
      <c r="DH217" s="56">
        <f t="shared" si="619"/>
        <v>7000</v>
      </c>
      <c r="DI217" s="56">
        <f t="shared" si="620"/>
        <v>7000</v>
      </c>
      <c r="DJ217" s="56">
        <f t="shared" si="636"/>
        <v>7000</v>
      </c>
      <c r="DK217" s="56">
        <f t="shared" ref="DK217:DK224" si="656">OD</f>
        <v>26000</v>
      </c>
      <c r="DL217" s="56">
        <f t="shared" si="623"/>
        <v>26000</v>
      </c>
      <c r="DM217" s="56">
        <f t="shared" si="627"/>
        <v>26000</v>
      </c>
      <c r="DN217" s="56">
        <f t="shared" si="627"/>
        <v>26000</v>
      </c>
      <c r="DO217" s="56">
        <f t="shared" si="617"/>
        <v>26000</v>
      </c>
      <c r="DP217" s="56">
        <f t="shared" si="617"/>
        <v>26000</v>
      </c>
      <c r="DQ217" s="56">
        <f t="shared" si="617"/>
        <v>26000</v>
      </c>
      <c r="DR217" s="56"/>
      <c r="DS217" s="56">
        <f t="shared" si="653"/>
        <v>2000</v>
      </c>
      <c r="DT217" s="56">
        <f t="shared" si="653"/>
        <v>2000</v>
      </c>
      <c r="DU217" s="56">
        <f t="shared" si="650"/>
        <v>2000</v>
      </c>
      <c r="DV217" s="56">
        <f t="shared" si="655"/>
        <v>2000</v>
      </c>
      <c r="DW217" s="56">
        <f t="shared" ref="DW217:DY219" si="657">AP</f>
        <v>2000</v>
      </c>
      <c r="DX217" s="56">
        <f t="shared" si="657"/>
        <v>2000</v>
      </c>
      <c r="DY217" s="56">
        <f t="shared" si="657"/>
        <v>2000</v>
      </c>
      <c r="DZ217" s="56">
        <f>AP</f>
        <v>2000</v>
      </c>
      <c r="EA217" s="56"/>
      <c r="EB217" s="56"/>
      <c r="EC217" s="56"/>
      <c r="ED217" s="56"/>
      <c r="EE217" s="56"/>
      <c r="EF217" s="56"/>
      <c r="EG217" s="56"/>
      <c r="EH217" s="56"/>
      <c r="EI217" s="56"/>
      <c r="EJ217" s="56"/>
      <c r="EK217" s="56"/>
      <c r="EL217" s="56"/>
      <c r="EM217" s="56"/>
      <c r="EN217" s="56"/>
      <c r="EO217" s="56"/>
      <c r="EP217" s="56"/>
      <c r="EQ217" s="56"/>
      <c r="ER217" s="56"/>
      <c r="ES217" s="56"/>
      <c r="ET217" s="56"/>
      <c r="EU217" s="56"/>
      <c r="EV217" s="56"/>
      <c r="EW217" s="56"/>
      <c r="EX217" s="56"/>
      <c r="EY217" s="56"/>
      <c r="EZ217" s="56"/>
      <c r="FA217" s="56"/>
      <c r="FB217" s="56"/>
      <c r="FC217" s="56"/>
      <c r="FD217" s="56"/>
      <c r="FE217" s="56"/>
      <c r="FF217" s="56"/>
      <c r="FG217" s="56"/>
      <c r="FH217" s="56"/>
      <c r="FI217" s="56"/>
      <c r="FJ217" s="56"/>
      <c r="FK217" s="56"/>
      <c r="FL217" s="56"/>
      <c r="FM217" s="56"/>
      <c r="FN217" s="56"/>
      <c r="FO217" s="56"/>
      <c r="FP217" s="56"/>
      <c r="FQ217" s="56"/>
      <c r="FR217" s="56"/>
      <c r="FS217" s="56"/>
      <c r="FT217" s="56"/>
      <c r="FU217" s="56"/>
      <c r="FV217" s="56"/>
      <c r="FW217" s="56"/>
      <c r="FX217" s="56"/>
      <c r="FY217" s="56"/>
      <c r="FZ217" s="56"/>
      <c r="GA217" s="56"/>
      <c r="GB217" s="56"/>
      <c r="GC217" s="56"/>
      <c r="GD217" s="56"/>
      <c r="GE217" s="56"/>
      <c r="GF217" s="56"/>
      <c r="GG217" s="56"/>
      <c r="GH217" s="56"/>
      <c r="GI217" s="56"/>
      <c r="GJ217" s="56"/>
      <c r="GK217" s="56"/>
      <c r="GL217" s="56"/>
      <c r="GM217" s="56"/>
      <c r="GN217" s="56"/>
      <c r="GO217" s="56"/>
      <c r="GP217" s="56"/>
      <c r="GQ217" s="56"/>
      <c r="GR217" s="56"/>
      <c r="GS217" s="56"/>
      <c r="GT217" s="56"/>
      <c r="GU217" s="56"/>
      <c r="GV217" s="56"/>
      <c r="GW217" s="56"/>
      <c r="GX217" s="56"/>
      <c r="GY217" s="56"/>
      <c r="GZ217" s="56"/>
      <c r="HA217" s="56"/>
      <c r="HB217" s="56"/>
      <c r="HC217" s="56"/>
      <c r="HD217" s="56"/>
      <c r="HE217" s="56"/>
      <c r="HF217" s="56"/>
      <c r="HG217" s="56"/>
      <c r="HH217" s="56"/>
      <c r="HI217" s="56"/>
      <c r="HJ217" s="56"/>
      <c r="HK217" s="56"/>
      <c r="HL217" s="56"/>
      <c r="HM217" s="56"/>
      <c r="HN217" s="56"/>
      <c r="HO217" s="56"/>
      <c r="HP217" s="56"/>
      <c r="HQ217" s="56"/>
      <c r="HR217" s="56"/>
      <c r="HS217" s="56"/>
      <c r="HT217" s="56"/>
      <c r="HU217" s="56"/>
      <c r="HV217" s="56"/>
      <c r="HW217" s="56"/>
      <c r="HX217" s="56"/>
      <c r="HY217" s="56"/>
    </row>
    <row r="218" spans="1:233" ht="1.5" customHeight="1">
      <c r="A218" s="56"/>
      <c r="B218" s="56"/>
      <c r="C218" s="56"/>
      <c r="D218" s="56"/>
      <c r="E218" s="56"/>
      <c r="F218" s="56"/>
      <c r="G218" s="56"/>
      <c r="H218" s="56"/>
      <c r="I218" s="56"/>
      <c r="J218" s="56"/>
      <c r="K218" s="56"/>
      <c r="L218" s="56"/>
      <c r="M218" s="56"/>
      <c r="N218" s="56"/>
      <c r="O218" s="56"/>
      <c r="P218" s="56"/>
      <c r="Q218" s="56"/>
      <c r="R218" s="56"/>
      <c r="S218" s="56"/>
      <c r="T218" s="56"/>
      <c r="U218" s="56"/>
      <c r="V218" s="56"/>
      <c r="W218" s="56"/>
      <c r="X218" s="56"/>
      <c r="Y218" s="56"/>
      <c r="Z218" s="56"/>
      <c r="AA218" s="56"/>
      <c r="AB218" s="56"/>
      <c r="AC218" s="56"/>
      <c r="AD218" s="56"/>
      <c r="AE218" s="56"/>
      <c r="AF218" s="56"/>
      <c r="AG218" s="56"/>
      <c r="AH218" s="56"/>
      <c r="AI218" s="56"/>
      <c r="AJ218" s="56"/>
      <c r="AK218" s="56"/>
      <c r="AL218" s="56"/>
      <c r="AM218" s="56"/>
      <c r="AN218" s="56"/>
      <c r="AO218" s="56"/>
      <c r="AP218" s="56"/>
      <c r="AQ218" s="56"/>
      <c r="AR218" s="56"/>
      <c r="AS218" s="56"/>
      <c r="AT218" s="56"/>
      <c r="AU218" s="56"/>
      <c r="AV218" s="56"/>
      <c r="AW218" s="56"/>
      <c r="AX218" s="56"/>
      <c r="AY218" s="56">
        <f t="shared" ref="AY218:AY225" si="658">MH</f>
        <v>21000</v>
      </c>
      <c r="AZ218" s="56">
        <f t="shared" si="615"/>
        <v>21000</v>
      </c>
      <c r="BA218" s="56">
        <f t="shared" si="615"/>
        <v>21000</v>
      </c>
      <c r="BB218" s="56">
        <f t="shared" si="615"/>
        <v>21000</v>
      </c>
      <c r="BC218" s="56">
        <f t="shared" ref="BA218:BE239" si="659">MH</f>
        <v>21000</v>
      </c>
      <c r="BD218" s="56">
        <f t="shared" si="659"/>
        <v>21000</v>
      </c>
      <c r="BE218" s="56">
        <f t="shared" si="659"/>
        <v>21000</v>
      </c>
      <c r="BF218" s="56">
        <f t="shared" si="602"/>
        <v>21000</v>
      </c>
      <c r="BG218" s="56">
        <f t="shared" si="645"/>
        <v>21000</v>
      </c>
      <c r="BH218" s="56">
        <f t="shared" si="645"/>
        <v>21000</v>
      </c>
      <c r="BI218" s="56">
        <f t="shared" si="630"/>
        <v>21000</v>
      </c>
      <c r="BJ218" s="56">
        <f t="shared" si="630"/>
        <v>21000</v>
      </c>
      <c r="BK218" s="56">
        <f t="shared" si="630"/>
        <v>21000</v>
      </c>
      <c r="BL218" s="56">
        <f t="shared" si="630"/>
        <v>21000</v>
      </c>
      <c r="BM218" s="56">
        <f t="shared" si="630"/>
        <v>21000</v>
      </c>
      <c r="BN218" s="56">
        <f t="shared" si="640"/>
        <v>21000</v>
      </c>
      <c r="BO218" s="56">
        <f t="shared" si="640"/>
        <v>21000</v>
      </c>
      <c r="BP218" s="56">
        <f t="shared" si="640"/>
        <v>21000</v>
      </c>
      <c r="BQ218" s="56">
        <f t="shared" si="640"/>
        <v>21000</v>
      </c>
      <c r="BR218" s="56">
        <f t="shared" si="640"/>
        <v>21000</v>
      </c>
      <c r="BS218" s="56">
        <f t="shared" si="640"/>
        <v>21000</v>
      </c>
      <c r="BT218" s="56">
        <f t="shared" si="640"/>
        <v>21000</v>
      </c>
      <c r="BU218" s="56">
        <f t="shared" si="598"/>
        <v>21000</v>
      </c>
      <c r="BV218" s="56">
        <f t="shared" si="646"/>
        <v>21000</v>
      </c>
      <c r="BW218" s="56">
        <f t="shared" si="646"/>
        <v>21000</v>
      </c>
      <c r="BX218" s="56">
        <f t="shared" si="600"/>
        <v>21000</v>
      </c>
      <c r="BY218" s="56">
        <f t="shared" si="591"/>
        <v>21000</v>
      </c>
      <c r="BZ218" s="56">
        <f t="shared" si="631"/>
        <v>21000</v>
      </c>
      <c r="CA218" s="56">
        <f t="shared" si="631"/>
        <v>21000</v>
      </c>
      <c r="CB218" s="56">
        <f t="shared" si="631"/>
        <v>21000</v>
      </c>
      <c r="CC218" s="56">
        <f t="shared" si="631"/>
        <v>21000</v>
      </c>
      <c r="CD218" s="56">
        <f t="shared" si="631"/>
        <v>21000</v>
      </c>
      <c r="CE218" s="56">
        <f t="shared" si="651"/>
        <v>21000</v>
      </c>
      <c r="CF218" s="56">
        <f t="shared" ref="CF218:CF250" si="660">TE</f>
        <v>32000</v>
      </c>
      <c r="CG218" s="56">
        <f t="shared" si="644"/>
        <v>32000</v>
      </c>
      <c r="CH218" s="56">
        <f t="shared" si="648"/>
        <v>32000</v>
      </c>
      <c r="CI218" s="56">
        <f t="shared" si="641"/>
        <v>32000</v>
      </c>
      <c r="CJ218" s="56">
        <f t="shared" si="622"/>
        <v>32000</v>
      </c>
      <c r="CK218" s="56">
        <f t="shared" si="625"/>
        <v>32000</v>
      </c>
      <c r="CL218" s="56">
        <f t="shared" si="625"/>
        <v>32000</v>
      </c>
      <c r="CM218" s="56">
        <f t="shared" si="625"/>
        <v>32000</v>
      </c>
      <c r="CN218" s="56">
        <f t="shared" si="628"/>
        <v>32000</v>
      </c>
      <c r="CO218" s="56">
        <f t="shared" si="632"/>
        <v>32000</v>
      </c>
      <c r="CP218" s="56">
        <f t="shared" si="632"/>
        <v>32000</v>
      </c>
      <c r="CQ218" s="56">
        <f t="shared" si="637"/>
        <v>32000</v>
      </c>
      <c r="CR218" s="56">
        <f t="shared" si="637"/>
        <v>32000</v>
      </c>
      <c r="CS218" s="56">
        <f t="shared" si="633"/>
        <v>32000</v>
      </c>
      <c r="CT218" s="56">
        <f t="shared" si="633"/>
        <v>32000</v>
      </c>
      <c r="CU218" s="56">
        <f t="shared" si="638"/>
        <v>32000</v>
      </c>
      <c r="CV218" s="56">
        <f t="shared" ref="CV218:CW240" si="661">TE</f>
        <v>32000</v>
      </c>
      <c r="CW218" s="56">
        <f t="shared" si="661"/>
        <v>32000</v>
      </c>
      <c r="CX218" s="56">
        <f>CT</f>
        <v>7000</v>
      </c>
      <c r="CY218" s="56">
        <f>CT</f>
        <v>7000</v>
      </c>
      <c r="CZ218" s="56">
        <f t="shared" si="643"/>
        <v>7000</v>
      </c>
      <c r="DA218" s="56">
        <f t="shared" si="643"/>
        <v>7000</v>
      </c>
      <c r="DB218" s="56">
        <f t="shared" si="634"/>
        <v>7000</v>
      </c>
      <c r="DC218" s="56">
        <f t="shared" si="537"/>
        <v>7000</v>
      </c>
      <c r="DD218" s="56">
        <f t="shared" si="639"/>
        <v>7000</v>
      </c>
      <c r="DE218" s="56">
        <f t="shared" si="635"/>
        <v>7000</v>
      </c>
      <c r="DF218" s="56">
        <f t="shared" si="654"/>
        <v>7000</v>
      </c>
      <c r="DG218" s="56">
        <f t="shared" si="654"/>
        <v>7000</v>
      </c>
      <c r="DH218" s="56">
        <f t="shared" si="619"/>
        <v>7000</v>
      </c>
      <c r="DI218" s="56">
        <f t="shared" si="620"/>
        <v>7000</v>
      </c>
      <c r="DJ218" s="56">
        <f t="shared" ref="DJ218:DJ225" si="662">OD</f>
        <v>26000</v>
      </c>
      <c r="DK218" s="56">
        <f t="shared" si="656"/>
        <v>26000</v>
      </c>
      <c r="DL218" s="56">
        <f t="shared" si="623"/>
        <v>26000</v>
      </c>
      <c r="DM218" s="56">
        <f t="shared" si="627"/>
        <v>26000</v>
      </c>
      <c r="DN218" s="56">
        <f t="shared" si="627"/>
        <v>26000</v>
      </c>
      <c r="DO218" s="56">
        <f t="shared" ref="DO218:DP221" si="663">OD</f>
        <v>26000</v>
      </c>
      <c r="DP218" s="56">
        <f t="shared" si="663"/>
        <v>26000</v>
      </c>
      <c r="DQ218" s="56">
        <f t="shared" si="653"/>
        <v>2000</v>
      </c>
      <c r="DR218" s="56">
        <f t="shared" ref="DR218:DS228" si="664">AP</f>
        <v>2000</v>
      </c>
      <c r="DS218" s="56">
        <f t="shared" si="653"/>
        <v>2000</v>
      </c>
      <c r="DT218" s="56">
        <f t="shared" si="653"/>
        <v>2000</v>
      </c>
      <c r="DU218" s="56">
        <f t="shared" si="650"/>
        <v>2000</v>
      </c>
      <c r="DV218" s="56">
        <f t="shared" si="655"/>
        <v>2000</v>
      </c>
      <c r="DW218" s="56">
        <f t="shared" si="657"/>
        <v>2000</v>
      </c>
      <c r="DX218" s="56">
        <f t="shared" si="657"/>
        <v>2000</v>
      </c>
      <c r="DY218" s="56">
        <f t="shared" si="657"/>
        <v>2000</v>
      </c>
      <c r="DZ218" s="56">
        <f>AP</f>
        <v>2000</v>
      </c>
      <c r="EA218" s="56"/>
      <c r="EB218" s="56"/>
      <c r="EC218" s="56"/>
      <c r="ED218" s="56"/>
      <c r="EE218" s="56"/>
      <c r="EF218" s="56"/>
      <c r="EG218" s="56"/>
      <c r="EH218" s="56"/>
      <c r="EI218" s="56"/>
      <c r="EJ218" s="56"/>
      <c r="EK218" s="56"/>
      <c r="EL218" s="56"/>
      <c r="EM218" s="56"/>
      <c r="EN218" s="56"/>
      <c r="EO218" s="56"/>
      <c r="EP218" s="56"/>
      <c r="EQ218" s="56"/>
      <c r="ER218" s="56"/>
      <c r="ES218" s="56"/>
      <c r="ET218" s="56"/>
      <c r="EU218" s="56"/>
      <c r="EV218" s="56"/>
      <c r="EW218" s="56"/>
      <c r="EX218" s="56"/>
      <c r="EY218" s="56"/>
      <c r="EZ218" s="56"/>
      <c r="FA218" s="56"/>
      <c r="FB218" s="56"/>
      <c r="FC218" s="56"/>
      <c r="FD218" s="56"/>
      <c r="FE218" s="56"/>
      <c r="FF218" s="56"/>
      <c r="FG218" s="56"/>
      <c r="FH218" s="56"/>
      <c r="FI218" s="56"/>
      <c r="FJ218" s="56"/>
      <c r="FK218" s="56"/>
      <c r="FL218" s="56"/>
      <c r="FM218" s="56"/>
      <c r="FN218" s="56"/>
      <c r="FO218" s="56"/>
      <c r="FP218" s="56"/>
      <c r="FQ218" s="56"/>
      <c r="FR218" s="56"/>
      <c r="FS218" s="56"/>
      <c r="FT218" s="56"/>
      <c r="FU218" s="56"/>
      <c r="FV218" s="56"/>
      <c r="FW218" s="56"/>
      <c r="FX218" s="56"/>
      <c r="FY218" s="56"/>
      <c r="FZ218" s="56"/>
      <c r="GA218" s="56"/>
      <c r="GB218" s="56"/>
      <c r="GC218" s="56"/>
      <c r="GD218" s="56"/>
      <c r="GE218" s="56"/>
      <c r="GF218" s="56"/>
      <c r="GG218" s="56"/>
      <c r="GH218" s="56"/>
      <c r="GI218" s="56"/>
      <c r="GJ218" s="56"/>
      <c r="GK218" s="56"/>
      <c r="GL218" s="56"/>
      <c r="GM218" s="56"/>
      <c r="GN218" s="56"/>
      <c r="GO218" s="56"/>
      <c r="GP218" s="56"/>
      <c r="GQ218" s="56"/>
      <c r="GR218" s="56"/>
      <c r="GS218" s="56"/>
      <c r="GT218" s="56"/>
      <c r="GU218" s="56"/>
      <c r="GV218" s="56"/>
      <c r="GW218" s="56"/>
      <c r="GX218" s="56"/>
      <c r="GY218" s="56"/>
      <c r="GZ218" s="56"/>
      <c r="HA218" s="56"/>
      <c r="HB218" s="56"/>
      <c r="HC218" s="56"/>
      <c r="HD218" s="56"/>
      <c r="HE218" s="56"/>
      <c r="HF218" s="56"/>
      <c r="HG218" s="56"/>
      <c r="HH218" s="56"/>
      <c r="HI218" s="56"/>
      <c r="HJ218" s="56"/>
      <c r="HK218" s="56"/>
      <c r="HL218" s="56"/>
      <c r="HM218" s="56"/>
      <c r="HN218" s="56"/>
      <c r="HO218" s="56"/>
      <c r="HP218" s="56"/>
      <c r="HQ218" s="56"/>
      <c r="HR218" s="56"/>
      <c r="HS218" s="56"/>
      <c r="HT218" s="56"/>
      <c r="HU218" s="56"/>
      <c r="HV218" s="56"/>
      <c r="HW218" s="56"/>
      <c r="HX218" s="56"/>
      <c r="HY218" s="56"/>
    </row>
    <row r="219" spans="1:233" ht="1.5" customHeight="1">
      <c r="A219" s="56"/>
      <c r="B219" s="56"/>
      <c r="C219" s="56"/>
      <c r="D219" s="56"/>
      <c r="E219" s="56"/>
      <c r="F219" s="56"/>
      <c r="G219" s="56"/>
      <c r="H219" s="56"/>
      <c r="I219" s="56"/>
      <c r="J219" s="56"/>
      <c r="K219" s="56"/>
      <c r="L219" s="56"/>
      <c r="M219" s="56"/>
      <c r="N219" s="56"/>
      <c r="O219" s="56"/>
      <c r="P219" s="56"/>
      <c r="Q219" s="56"/>
      <c r="R219" s="56"/>
      <c r="S219" s="56"/>
      <c r="T219" s="56"/>
      <c r="U219" s="56"/>
      <c r="V219" s="56"/>
      <c r="W219" s="56"/>
      <c r="X219" s="56"/>
      <c r="Y219" s="56"/>
      <c r="Z219" s="56"/>
      <c r="AA219" s="56"/>
      <c r="AB219" s="56"/>
      <c r="AC219" s="56"/>
      <c r="AD219" s="56"/>
      <c r="AE219" s="56"/>
      <c r="AF219" s="56"/>
      <c r="AG219" s="56"/>
      <c r="AH219" s="56"/>
      <c r="AI219" s="56"/>
      <c r="AJ219" s="56"/>
      <c r="AK219" s="56"/>
      <c r="AL219" s="56"/>
      <c r="AM219" s="56"/>
      <c r="AN219" s="56"/>
      <c r="AO219" s="56"/>
      <c r="AP219" s="56"/>
      <c r="AQ219" s="56"/>
      <c r="AR219" s="56"/>
      <c r="AS219" s="56"/>
      <c r="AT219" s="56"/>
      <c r="AU219" s="56"/>
      <c r="AV219" s="56"/>
      <c r="AW219" s="56"/>
      <c r="AX219" s="56"/>
      <c r="AY219" s="56">
        <f t="shared" si="658"/>
        <v>21000</v>
      </c>
      <c r="AZ219" s="56">
        <f t="shared" si="615"/>
        <v>21000</v>
      </c>
      <c r="BA219" s="56">
        <f t="shared" si="615"/>
        <v>21000</v>
      </c>
      <c r="BB219" s="56">
        <f t="shared" si="615"/>
        <v>21000</v>
      </c>
      <c r="BC219" s="56">
        <f t="shared" si="659"/>
        <v>21000</v>
      </c>
      <c r="BD219" s="56">
        <f t="shared" si="659"/>
        <v>21000</v>
      </c>
      <c r="BE219" s="56">
        <f t="shared" si="659"/>
        <v>21000</v>
      </c>
      <c r="BF219" s="56">
        <f t="shared" si="602"/>
        <v>21000</v>
      </c>
      <c r="BG219" s="56">
        <f t="shared" si="645"/>
        <v>21000</v>
      </c>
      <c r="BH219" s="56">
        <f t="shared" si="645"/>
        <v>21000</v>
      </c>
      <c r="BI219" s="56">
        <f t="shared" ref="BI219:BM228" si="665">MH</f>
        <v>21000</v>
      </c>
      <c r="BJ219" s="56">
        <f t="shared" si="665"/>
        <v>21000</v>
      </c>
      <c r="BK219" s="56">
        <f t="shared" si="665"/>
        <v>21000</v>
      </c>
      <c r="BL219" s="56">
        <f t="shared" si="665"/>
        <v>21000</v>
      </c>
      <c r="BM219" s="56">
        <f t="shared" si="665"/>
        <v>21000</v>
      </c>
      <c r="BN219" s="56">
        <f t="shared" si="640"/>
        <v>21000</v>
      </c>
      <c r="BO219" s="56">
        <f t="shared" si="640"/>
        <v>21000</v>
      </c>
      <c r="BP219" s="56">
        <f t="shared" si="640"/>
        <v>21000</v>
      </c>
      <c r="BQ219" s="56">
        <f t="shared" si="640"/>
        <v>21000</v>
      </c>
      <c r="BR219" s="56">
        <f t="shared" si="640"/>
        <v>21000</v>
      </c>
      <c r="BS219" s="56">
        <f t="shared" si="640"/>
        <v>21000</v>
      </c>
      <c r="BT219" s="56">
        <f t="shared" si="640"/>
        <v>21000</v>
      </c>
      <c r="BU219" s="56">
        <f t="shared" si="598"/>
        <v>21000</v>
      </c>
      <c r="BV219" s="56">
        <f t="shared" si="646"/>
        <v>21000</v>
      </c>
      <c r="BW219" s="56">
        <f t="shared" si="646"/>
        <v>21000</v>
      </c>
      <c r="BX219" s="56">
        <f t="shared" si="600"/>
        <v>21000</v>
      </c>
      <c r="BY219" s="56">
        <f t="shared" si="591"/>
        <v>21000</v>
      </c>
      <c r="BZ219" s="56">
        <f t="shared" si="631"/>
        <v>21000</v>
      </c>
      <c r="CA219" s="56">
        <f t="shared" si="631"/>
        <v>21000</v>
      </c>
      <c r="CB219" s="56">
        <f t="shared" si="631"/>
        <v>21000</v>
      </c>
      <c r="CC219" s="56">
        <f t="shared" si="631"/>
        <v>21000</v>
      </c>
      <c r="CD219" s="56">
        <f t="shared" si="631"/>
        <v>21000</v>
      </c>
      <c r="CE219" s="56">
        <f t="shared" si="651"/>
        <v>21000</v>
      </c>
      <c r="CF219" s="56">
        <f t="shared" si="660"/>
        <v>32000</v>
      </c>
      <c r="CG219" s="56">
        <f t="shared" si="644"/>
        <v>32000</v>
      </c>
      <c r="CH219" s="56">
        <f t="shared" si="648"/>
        <v>32000</v>
      </c>
      <c r="CI219" s="56">
        <f t="shared" si="641"/>
        <v>32000</v>
      </c>
      <c r="CJ219" s="56">
        <f t="shared" si="622"/>
        <v>32000</v>
      </c>
      <c r="CK219" s="56">
        <f t="shared" si="625"/>
        <v>32000</v>
      </c>
      <c r="CL219" s="56">
        <f t="shared" si="625"/>
        <v>32000</v>
      </c>
      <c r="CM219" s="56">
        <f t="shared" si="625"/>
        <v>32000</v>
      </c>
      <c r="CN219" s="56">
        <f t="shared" si="628"/>
        <v>32000</v>
      </c>
      <c r="CO219" s="56">
        <f t="shared" si="632"/>
        <v>32000</v>
      </c>
      <c r="CP219" s="56">
        <f t="shared" si="632"/>
        <v>32000</v>
      </c>
      <c r="CQ219" s="56">
        <f t="shared" si="637"/>
        <v>32000</v>
      </c>
      <c r="CR219" s="56">
        <f t="shared" si="637"/>
        <v>32000</v>
      </c>
      <c r="CS219" s="56">
        <f t="shared" si="633"/>
        <v>32000</v>
      </c>
      <c r="CT219" s="56">
        <f t="shared" si="633"/>
        <v>32000</v>
      </c>
      <c r="CU219" s="56">
        <f t="shared" si="638"/>
        <v>32000</v>
      </c>
      <c r="CV219" s="56">
        <f t="shared" si="661"/>
        <v>32000</v>
      </c>
      <c r="CW219" s="56">
        <f t="shared" si="661"/>
        <v>32000</v>
      </c>
      <c r="CX219" s="56">
        <f t="shared" ref="CX219:CY239" si="666">TE</f>
        <v>32000</v>
      </c>
      <c r="CY219" s="56">
        <f t="shared" si="666"/>
        <v>32000</v>
      </c>
      <c r="CZ219" s="56">
        <f t="shared" si="643"/>
        <v>7000</v>
      </c>
      <c r="DA219" s="56">
        <f>CT</f>
        <v>7000</v>
      </c>
      <c r="DB219" s="56">
        <f t="shared" si="634"/>
        <v>7000</v>
      </c>
      <c r="DC219" s="56">
        <f t="shared" si="537"/>
        <v>7000</v>
      </c>
      <c r="DD219" s="56">
        <f t="shared" si="639"/>
        <v>7000</v>
      </c>
      <c r="DE219" s="56">
        <f t="shared" si="635"/>
        <v>7000</v>
      </c>
      <c r="DF219" s="56">
        <f t="shared" si="654"/>
        <v>7000</v>
      </c>
      <c r="DG219" s="56">
        <f t="shared" si="654"/>
        <v>7000</v>
      </c>
      <c r="DH219" s="56">
        <f t="shared" si="619"/>
        <v>7000</v>
      </c>
      <c r="DI219" s="56">
        <f t="shared" si="620"/>
        <v>7000</v>
      </c>
      <c r="DJ219" s="56">
        <f t="shared" si="662"/>
        <v>26000</v>
      </c>
      <c r="DK219" s="56">
        <f t="shared" si="656"/>
        <v>26000</v>
      </c>
      <c r="DL219" s="56">
        <f t="shared" si="623"/>
        <v>26000</v>
      </c>
      <c r="DM219" s="56">
        <f t="shared" si="627"/>
        <v>26000</v>
      </c>
      <c r="DN219" s="56">
        <f t="shared" si="627"/>
        <v>26000</v>
      </c>
      <c r="DO219" s="56">
        <f t="shared" si="663"/>
        <v>26000</v>
      </c>
      <c r="DP219" s="56">
        <f t="shared" si="663"/>
        <v>26000</v>
      </c>
      <c r="DQ219" s="56">
        <f t="shared" si="653"/>
        <v>2000</v>
      </c>
      <c r="DR219" s="56">
        <f t="shared" si="664"/>
        <v>2000</v>
      </c>
      <c r="DS219" s="56">
        <f t="shared" si="653"/>
        <v>2000</v>
      </c>
      <c r="DT219" s="56">
        <f t="shared" si="653"/>
        <v>2000</v>
      </c>
      <c r="DU219" s="56">
        <f t="shared" si="650"/>
        <v>2000</v>
      </c>
      <c r="DV219" s="56">
        <f t="shared" si="655"/>
        <v>2000</v>
      </c>
      <c r="DW219" s="56">
        <f t="shared" si="657"/>
        <v>2000</v>
      </c>
      <c r="DX219" s="56">
        <f t="shared" si="657"/>
        <v>2000</v>
      </c>
      <c r="DY219" s="56">
        <f t="shared" si="657"/>
        <v>2000</v>
      </c>
      <c r="DZ219" s="56"/>
      <c r="EA219" s="56"/>
      <c r="EB219" s="56"/>
      <c r="EC219" s="56"/>
      <c r="ED219" s="56"/>
      <c r="EE219" s="56"/>
      <c r="EF219" s="56"/>
      <c r="EG219" s="56"/>
      <c r="EH219" s="56"/>
      <c r="EI219" s="56"/>
      <c r="EJ219" s="56"/>
      <c r="EK219" s="56"/>
      <c r="EL219" s="56"/>
      <c r="EM219" s="56"/>
      <c r="EN219" s="56"/>
      <c r="EO219" s="56"/>
      <c r="EP219" s="56"/>
      <c r="EQ219" s="56"/>
      <c r="ER219" s="56"/>
      <c r="ES219" s="56"/>
      <c r="ET219" s="56"/>
      <c r="EU219" s="56"/>
      <c r="EV219" s="56"/>
      <c r="EW219" s="56"/>
      <c r="EX219" s="56"/>
      <c r="EY219" s="56"/>
      <c r="EZ219" s="56"/>
      <c r="FA219" s="56"/>
      <c r="FB219" s="56"/>
      <c r="FC219" s="56"/>
      <c r="FD219" s="56"/>
      <c r="FE219" s="56"/>
      <c r="FF219" s="56"/>
      <c r="FG219" s="56"/>
      <c r="FH219" s="56"/>
      <c r="FI219" s="56"/>
      <c r="FJ219" s="56"/>
      <c r="FK219" s="56"/>
      <c r="FL219" s="56"/>
      <c r="FM219" s="56"/>
      <c r="FN219" s="56"/>
      <c r="FO219" s="56"/>
      <c r="FP219" s="56"/>
      <c r="FQ219" s="56"/>
      <c r="FR219" s="56"/>
      <c r="FS219" s="56"/>
      <c r="FT219" s="56"/>
      <c r="FU219" s="56"/>
      <c r="FV219" s="56"/>
      <c r="FW219" s="56"/>
      <c r="FX219" s="56"/>
      <c r="FY219" s="56"/>
      <c r="FZ219" s="56"/>
      <c r="GA219" s="56"/>
      <c r="GB219" s="56"/>
      <c r="GC219" s="56"/>
      <c r="GD219" s="56"/>
      <c r="GE219" s="56"/>
      <c r="GF219" s="56"/>
      <c r="GG219" s="56"/>
      <c r="GH219" s="56"/>
      <c r="GI219" s="56"/>
      <c r="GJ219" s="56"/>
      <c r="GK219" s="56"/>
      <c r="GL219" s="56"/>
      <c r="GM219" s="56"/>
      <c r="GN219" s="56"/>
      <c r="GO219" s="56"/>
      <c r="GP219" s="56"/>
      <c r="GQ219" s="56"/>
      <c r="GR219" s="56"/>
      <c r="GS219" s="56"/>
      <c r="GT219" s="56"/>
      <c r="GU219" s="56"/>
      <c r="GV219" s="56"/>
      <c r="GW219" s="56"/>
      <c r="GX219" s="56"/>
      <c r="GY219" s="56"/>
      <c r="GZ219" s="56"/>
      <c r="HA219" s="56"/>
      <c r="HB219" s="56"/>
      <c r="HC219" s="56"/>
      <c r="HD219" s="56"/>
      <c r="HE219" s="56"/>
      <c r="HF219" s="56"/>
      <c r="HG219" s="56"/>
      <c r="HH219" s="56"/>
      <c r="HI219" s="56"/>
      <c r="HJ219" s="56"/>
      <c r="HK219" s="56"/>
      <c r="HL219" s="56"/>
      <c r="HM219" s="56"/>
      <c r="HN219" s="56"/>
      <c r="HO219" s="56"/>
      <c r="HP219" s="56"/>
      <c r="HQ219" s="56"/>
      <c r="HR219" s="56"/>
      <c r="HS219" s="56"/>
      <c r="HT219" s="56"/>
      <c r="HU219" s="56"/>
      <c r="HV219" s="56"/>
      <c r="HW219" s="56"/>
      <c r="HX219" s="56"/>
      <c r="HY219" s="56"/>
    </row>
    <row r="220" spans="1:233" ht="1.5" customHeight="1">
      <c r="A220" s="56"/>
      <c r="B220" s="56"/>
      <c r="C220" s="56"/>
      <c r="D220" s="56"/>
      <c r="E220" s="56"/>
      <c r="F220" s="56"/>
      <c r="G220" s="56"/>
      <c r="H220" s="56"/>
      <c r="I220" s="56"/>
      <c r="J220" s="56"/>
      <c r="K220" s="56"/>
      <c r="L220" s="56"/>
      <c r="M220" s="56"/>
      <c r="N220" s="56"/>
      <c r="O220" s="56"/>
      <c r="P220" s="56"/>
      <c r="Q220" s="56"/>
      <c r="R220" s="56"/>
      <c r="S220" s="56"/>
      <c r="T220" s="56"/>
      <c r="U220" s="56"/>
      <c r="V220" s="56"/>
      <c r="W220" s="56"/>
      <c r="X220" s="56"/>
      <c r="Y220" s="56"/>
      <c r="Z220" s="56"/>
      <c r="AA220" s="56"/>
      <c r="AB220" s="56"/>
      <c r="AC220" s="56"/>
      <c r="AD220" s="56"/>
      <c r="AE220" s="56"/>
      <c r="AF220" s="56"/>
      <c r="AG220" s="56"/>
      <c r="AH220" s="56"/>
      <c r="AI220" s="56"/>
      <c r="AJ220" s="56"/>
      <c r="AK220" s="56"/>
      <c r="AL220" s="56"/>
      <c r="AM220" s="56"/>
      <c r="AN220" s="56"/>
      <c r="AO220" s="56"/>
      <c r="AP220" s="56"/>
      <c r="AQ220" s="56"/>
      <c r="AR220" s="56"/>
      <c r="AS220" s="56"/>
      <c r="AT220" s="56"/>
      <c r="AU220" s="56"/>
      <c r="AV220" s="56"/>
      <c r="AW220" s="56"/>
      <c r="AX220" s="56"/>
      <c r="AY220" s="56">
        <f t="shared" si="658"/>
        <v>21000</v>
      </c>
      <c r="AZ220" s="56">
        <f t="shared" si="615"/>
        <v>21000</v>
      </c>
      <c r="BA220" s="56">
        <f t="shared" si="615"/>
        <v>21000</v>
      </c>
      <c r="BB220" s="56">
        <f t="shared" si="615"/>
        <v>21000</v>
      </c>
      <c r="BC220" s="56">
        <f t="shared" si="659"/>
        <v>21000</v>
      </c>
      <c r="BD220" s="56">
        <f t="shared" si="659"/>
        <v>21000</v>
      </c>
      <c r="BE220" s="56">
        <f t="shared" si="659"/>
        <v>21000</v>
      </c>
      <c r="BF220" s="56">
        <f t="shared" si="602"/>
        <v>21000</v>
      </c>
      <c r="BG220" s="56">
        <f t="shared" si="645"/>
        <v>21000</v>
      </c>
      <c r="BH220" s="56">
        <f t="shared" si="645"/>
        <v>21000</v>
      </c>
      <c r="BI220" s="56">
        <f t="shared" si="665"/>
        <v>21000</v>
      </c>
      <c r="BJ220" s="56">
        <f t="shared" si="665"/>
        <v>21000</v>
      </c>
      <c r="BK220" s="56">
        <f t="shared" si="665"/>
        <v>21000</v>
      </c>
      <c r="BL220" s="56">
        <f t="shared" si="665"/>
        <v>21000</v>
      </c>
      <c r="BM220" s="56">
        <f t="shared" si="665"/>
        <v>21000</v>
      </c>
      <c r="BN220" s="56">
        <f t="shared" si="640"/>
        <v>21000</v>
      </c>
      <c r="BO220" s="56">
        <f t="shared" si="640"/>
        <v>21000</v>
      </c>
      <c r="BP220" s="56">
        <f t="shared" si="640"/>
        <v>21000</v>
      </c>
      <c r="BQ220" s="56">
        <f t="shared" si="640"/>
        <v>21000</v>
      </c>
      <c r="BR220" s="56">
        <f t="shared" si="640"/>
        <v>21000</v>
      </c>
      <c r="BS220" s="56">
        <f t="shared" si="640"/>
        <v>21000</v>
      </c>
      <c r="BT220" s="56">
        <f t="shared" si="640"/>
        <v>21000</v>
      </c>
      <c r="BU220" s="56">
        <f t="shared" si="598"/>
        <v>21000</v>
      </c>
      <c r="BV220" s="56">
        <f t="shared" si="646"/>
        <v>21000</v>
      </c>
      <c r="BW220" s="56">
        <f t="shared" si="646"/>
        <v>21000</v>
      </c>
      <c r="BX220" s="56">
        <f t="shared" si="600"/>
        <v>21000</v>
      </c>
      <c r="BY220" s="56">
        <f t="shared" si="591"/>
        <v>21000</v>
      </c>
      <c r="BZ220" s="56">
        <f t="shared" si="631"/>
        <v>21000</v>
      </c>
      <c r="CA220" s="56">
        <f t="shared" si="631"/>
        <v>21000</v>
      </c>
      <c r="CB220" s="56">
        <f t="shared" si="631"/>
        <v>21000</v>
      </c>
      <c r="CC220" s="56">
        <f t="shared" si="631"/>
        <v>21000</v>
      </c>
      <c r="CD220" s="56">
        <f t="shared" si="631"/>
        <v>21000</v>
      </c>
      <c r="CE220" s="56">
        <f t="shared" ref="CE220:CE249" si="667">TE</f>
        <v>32000</v>
      </c>
      <c r="CF220" s="56">
        <f t="shared" si="660"/>
        <v>32000</v>
      </c>
      <c r="CG220" s="56">
        <f t="shared" si="644"/>
        <v>32000</v>
      </c>
      <c r="CH220" s="56">
        <f t="shared" si="648"/>
        <v>32000</v>
      </c>
      <c r="CI220" s="56">
        <f t="shared" si="641"/>
        <v>32000</v>
      </c>
      <c r="CJ220" s="56">
        <f t="shared" si="622"/>
        <v>32000</v>
      </c>
      <c r="CK220" s="56">
        <f t="shared" si="625"/>
        <v>32000</v>
      </c>
      <c r="CL220" s="56">
        <f t="shared" si="625"/>
        <v>32000</v>
      </c>
      <c r="CM220" s="56">
        <f t="shared" si="625"/>
        <v>32000</v>
      </c>
      <c r="CN220" s="56">
        <f t="shared" si="628"/>
        <v>32000</v>
      </c>
      <c r="CO220" s="56">
        <f t="shared" si="632"/>
        <v>32000</v>
      </c>
      <c r="CP220" s="56">
        <f t="shared" si="632"/>
        <v>32000</v>
      </c>
      <c r="CQ220" s="56">
        <f t="shared" si="637"/>
        <v>32000</v>
      </c>
      <c r="CR220" s="56">
        <f t="shared" si="637"/>
        <v>32000</v>
      </c>
      <c r="CS220" s="56">
        <f t="shared" si="633"/>
        <v>32000</v>
      </c>
      <c r="CT220" s="56">
        <f t="shared" si="633"/>
        <v>32000</v>
      </c>
      <c r="CU220" s="56">
        <f t="shared" si="638"/>
        <v>32000</v>
      </c>
      <c r="CV220" s="56">
        <f t="shared" si="661"/>
        <v>32000</v>
      </c>
      <c r="CW220" s="56">
        <f t="shared" si="661"/>
        <v>32000</v>
      </c>
      <c r="CX220" s="56">
        <f t="shared" si="666"/>
        <v>32000</v>
      </c>
      <c r="CY220" s="56">
        <f t="shared" si="666"/>
        <v>32000</v>
      </c>
      <c r="CZ220" s="56">
        <f t="shared" ref="CZ220:CZ237" si="668">TE</f>
        <v>32000</v>
      </c>
      <c r="DA220" s="56">
        <f>CT</f>
        <v>7000</v>
      </c>
      <c r="DB220" s="56">
        <f t="shared" si="634"/>
        <v>7000</v>
      </c>
      <c r="DC220" s="56">
        <f t="shared" si="537"/>
        <v>7000</v>
      </c>
      <c r="DD220" s="56">
        <f t="shared" si="639"/>
        <v>7000</v>
      </c>
      <c r="DE220" s="56">
        <f t="shared" si="635"/>
        <v>7000</v>
      </c>
      <c r="DF220" s="56">
        <f t="shared" si="654"/>
        <v>7000</v>
      </c>
      <c r="DG220" s="56">
        <f t="shared" si="654"/>
        <v>7000</v>
      </c>
      <c r="DH220" s="56">
        <f t="shared" si="619"/>
        <v>7000</v>
      </c>
      <c r="DI220" s="56">
        <f t="shared" ref="DI220:DI226" si="669">OD</f>
        <v>26000</v>
      </c>
      <c r="DJ220" s="56">
        <f t="shared" si="662"/>
        <v>26000</v>
      </c>
      <c r="DK220" s="56">
        <f t="shared" si="656"/>
        <v>26000</v>
      </c>
      <c r="DL220" s="56">
        <f t="shared" si="623"/>
        <v>26000</v>
      </c>
      <c r="DM220" s="56"/>
      <c r="DN220" s="56">
        <f>OD</f>
        <v>26000</v>
      </c>
      <c r="DO220" s="56">
        <f t="shared" si="663"/>
        <v>26000</v>
      </c>
      <c r="DP220" s="56">
        <f t="shared" si="663"/>
        <v>26000</v>
      </c>
      <c r="DQ220" s="56">
        <f t="shared" si="653"/>
        <v>2000</v>
      </c>
      <c r="DR220" s="56">
        <f t="shared" si="664"/>
        <v>2000</v>
      </c>
      <c r="DS220" s="56">
        <f t="shared" si="664"/>
        <v>2000</v>
      </c>
      <c r="DT220" s="56">
        <f t="shared" si="653"/>
        <v>2000</v>
      </c>
      <c r="DU220" s="56">
        <f t="shared" si="650"/>
        <v>2000</v>
      </c>
      <c r="DV220" s="56">
        <f t="shared" si="655"/>
        <v>2000</v>
      </c>
      <c r="DW220" s="56">
        <f t="shared" ref="DW220:DX222" si="670">AP</f>
        <v>2000</v>
      </c>
      <c r="DX220" s="56">
        <f t="shared" si="670"/>
        <v>2000</v>
      </c>
      <c r="DY220" s="56"/>
      <c r="DZ220" s="56"/>
      <c r="EA220" s="56"/>
      <c r="EB220" s="56"/>
      <c r="EC220" s="56"/>
      <c r="ED220" s="56"/>
      <c r="EE220" s="56"/>
      <c r="EF220" s="56"/>
      <c r="EG220" s="56"/>
      <c r="EH220" s="56"/>
      <c r="EI220" s="56"/>
      <c r="EJ220" s="56"/>
      <c r="EK220" s="56"/>
      <c r="EL220" s="56"/>
      <c r="EM220" s="56"/>
      <c r="EN220" s="56"/>
      <c r="EO220" s="56"/>
      <c r="EP220" s="56"/>
      <c r="EQ220" s="56"/>
      <c r="ER220" s="56"/>
      <c r="ES220" s="56"/>
      <c r="ET220" s="56"/>
      <c r="EU220" s="56"/>
      <c r="EV220" s="56"/>
      <c r="EW220" s="56"/>
      <c r="EX220" s="56"/>
      <c r="EY220" s="56"/>
      <c r="EZ220" s="56"/>
      <c r="FA220" s="56"/>
      <c r="FB220" s="56"/>
      <c r="FC220" s="56"/>
      <c r="FD220" s="56"/>
      <c r="FE220" s="56"/>
      <c r="FF220" s="56"/>
      <c r="FG220" s="56"/>
      <c r="FH220" s="56"/>
      <c r="FI220" s="56"/>
      <c r="FJ220" s="56"/>
      <c r="FK220" s="56"/>
      <c r="FL220" s="56"/>
      <c r="FM220" s="56"/>
      <c r="FN220" s="56"/>
      <c r="FO220" s="56"/>
      <c r="FP220" s="56"/>
      <c r="FQ220" s="56"/>
      <c r="FR220" s="56"/>
      <c r="FS220" s="56"/>
      <c r="FT220" s="56"/>
      <c r="FU220" s="56"/>
      <c r="FV220" s="56"/>
      <c r="FW220" s="56"/>
      <c r="FX220" s="56"/>
      <c r="FY220" s="56"/>
      <c r="FZ220" s="56"/>
      <c r="GA220" s="56"/>
      <c r="GB220" s="56"/>
      <c r="GC220" s="56"/>
      <c r="GD220" s="56"/>
      <c r="GE220" s="56"/>
      <c r="GF220" s="56"/>
      <c r="GG220" s="56"/>
      <c r="GH220" s="56"/>
      <c r="GI220" s="56"/>
      <c r="GJ220" s="56"/>
      <c r="GK220" s="56"/>
      <c r="GL220" s="56"/>
      <c r="GM220" s="56"/>
      <c r="GN220" s="56"/>
      <c r="GO220" s="56"/>
      <c r="GP220" s="56"/>
      <c r="GQ220" s="56"/>
      <c r="GR220" s="56"/>
      <c r="GS220" s="56"/>
      <c r="GT220" s="56"/>
      <c r="GU220" s="56"/>
      <c r="GV220" s="56"/>
      <c r="GW220" s="56"/>
      <c r="GX220" s="56"/>
      <c r="GY220" s="56"/>
      <c r="GZ220" s="56"/>
      <c r="HA220" s="56"/>
      <c r="HB220" s="56"/>
      <c r="HC220" s="56"/>
      <c r="HD220" s="56"/>
      <c r="HE220" s="56"/>
      <c r="HF220" s="56"/>
      <c r="HG220" s="56"/>
      <c r="HH220" s="56"/>
      <c r="HI220" s="56"/>
      <c r="HJ220" s="56"/>
      <c r="HK220" s="56"/>
      <c r="HL220" s="56"/>
      <c r="HM220" s="56"/>
      <c r="HN220" s="56"/>
      <c r="HO220" s="56"/>
      <c r="HP220" s="56"/>
      <c r="HQ220" s="56"/>
      <c r="HR220" s="56"/>
      <c r="HS220" s="56"/>
      <c r="HT220" s="56"/>
      <c r="HU220" s="56"/>
      <c r="HV220" s="56"/>
      <c r="HW220" s="56"/>
      <c r="HX220" s="56"/>
      <c r="HY220" s="56"/>
    </row>
    <row r="221" spans="1:233" ht="1.5" customHeight="1">
      <c r="A221" s="56"/>
      <c r="B221" s="56"/>
      <c r="C221" s="56"/>
      <c r="D221" s="56"/>
      <c r="E221" s="56"/>
      <c r="F221" s="56"/>
      <c r="G221" s="56"/>
      <c r="H221" s="56"/>
      <c r="I221" s="56"/>
      <c r="J221" s="56"/>
      <c r="K221" s="56"/>
      <c r="L221" s="56"/>
      <c r="M221" s="56"/>
      <c r="N221" s="56"/>
      <c r="O221" s="56"/>
      <c r="P221" s="56"/>
      <c r="Q221" s="56"/>
      <c r="R221" s="56"/>
      <c r="S221" s="56"/>
      <c r="T221" s="56"/>
      <c r="U221" s="56"/>
      <c r="V221" s="56"/>
      <c r="W221" s="56"/>
      <c r="X221" s="56"/>
      <c r="Y221" s="56"/>
      <c r="Z221" s="56"/>
      <c r="AA221" s="56"/>
      <c r="AB221" s="56"/>
      <c r="AC221" s="56"/>
      <c r="AD221" s="56"/>
      <c r="AE221" s="56"/>
      <c r="AF221" s="56"/>
      <c r="AG221" s="56"/>
      <c r="AH221" s="56"/>
      <c r="AI221" s="56"/>
      <c r="AJ221" s="56"/>
      <c r="AK221" s="56"/>
      <c r="AL221" s="56"/>
      <c r="AM221" s="56"/>
      <c r="AN221" s="56"/>
      <c r="AO221" s="56"/>
      <c r="AP221" s="56"/>
      <c r="AQ221" s="56"/>
      <c r="AR221" s="56"/>
      <c r="AS221" s="56"/>
      <c r="AT221" s="56"/>
      <c r="AU221" s="56"/>
      <c r="AV221" s="56"/>
      <c r="AW221" s="56"/>
      <c r="AX221" s="56"/>
      <c r="AY221" s="56">
        <f t="shared" si="658"/>
        <v>21000</v>
      </c>
      <c r="AZ221" s="56">
        <f t="shared" si="615"/>
        <v>21000</v>
      </c>
      <c r="BA221" s="56">
        <f t="shared" si="615"/>
        <v>21000</v>
      </c>
      <c r="BB221" s="56">
        <f t="shared" si="615"/>
        <v>21000</v>
      </c>
      <c r="BC221" s="56">
        <f t="shared" si="659"/>
        <v>21000</v>
      </c>
      <c r="BD221" s="56">
        <f t="shared" si="659"/>
        <v>21000</v>
      </c>
      <c r="BE221" s="56">
        <f t="shared" si="659"/>
        <v>21000</v>
      </c>
      <c r="BF221" s="56">
        <f t="shared" si="602"/>
        <v>21000</v>
      </c>
      <c r="BG221" s="56">
        <f t="shared" si="645"/>
        <v>21000</v>
      </c>
      <c r="BH221" s="56">
        <f t="shared" si="645"/>
        <v>21000</v>
      </c>
      <c r="BI221" s="56">
        <f t="shared" si="665"/>
        <v>21000</v>
      </c>
      <c r="BJ221" s="56">
        <f t="shared" si="665"/>
        <v>21000</v>
      </c>
      <c r="BK221" s="56">
        <f t="shared" si="665"/>
        <v>21000</v>
      </c>
      <c r="BL221" s="56">
        <f t="shared" si="665"/>
        <v>21000</v>
      </c>
      <c r="BM221" s="56">
        <f t="shared" si="665"/>
        <v>21000</v>
      </c>
      <c r="BN221" s="56">
        <f t="shared" ref="BN221:BT232" si="671">MH</f>
        <v>21000</v>
      </c>
      <c r="BO221" s="56">
        <f t="shared" si="671"/>
        <v>21000</v>
      </c>
      <c r="BP221" s="56">
        <f t="shared" si="671"/>
        <v>21000</v>
      </c>
      <c r="BQ221" s="56">
        <f t="shared" si="671"/>
        <v>21000</v>
      </c>
      <c r="BR221" s="56">
        <f t="shared" si="671"/>
        <v>21000</v>
      </c>
      <c r="BS221" s="56">
        <f t="shared" si="671"/>
        <v>21000</v>
      </c>
      <c r="BT221" s="56">
        <f t="shared" si="671"/>
        <v>21000</v>
      </c>
      <c r="BU221" s="56">
        <f t="shared" si="598"/>
        <v>21000</v>
      </c>
      <c r="BV221" s="56">
        <f t="shared" si="646"/>
        <v>21000</v>
      </c>
      <c r="BW221" s="56">
        <f t="shared" si="646"/>
        <v>21000</v>
      </c>
      <c r="BX221" s="56">
        <f t="shared" si="600"/>
        <v>21000</v>
      </c>
      <c r="BY221" s="56">
        <f t="shared" si="591"/>
        <v>21000</v>
      </c>
      <c r="BZ221" s="56">
        <f t="shared" si="631"/>
        <v>21000</v>
      </c>
      <c r="CA221" s="56">
        <f t="shared" si="631"/>
        <v>21000</v>
      </c>
      <c r="CB221" s="56">
        <f t="shared" si="631"/>
        <v>21000</v>
      </c>
      <c r="CC221" s="56">
        <f t="shared" si="631"/>
        <v>21000</v>
      </c>
      <c r="CD221" s="56">
        <f t="shared" si="631"/>
        <v>21000</v>
      </c>
      <c r="CE221" s="56">
        <f t="shared" si="667"/>
        <v>32000</v>
      </c>
      <c r="CF221" s="56">
        <f t="shared" si="660"/>
        <v>32000</v>
      </c>
      <c r="CG221" s="56">
        <f t="shared" si="644"/>
        <v>32000</v>
      </c>
      <c r="CH221" s="56">
        <f t="shared" si="648"/>
        <v>32000</v>
      </c>
      <c r="CI221" s="56">
        <f t="shared" si="641"/>
        <v>32000</v>
      </c>
      <c r="CJ221" s="56">
        <f t="shared" si="622"/>
        <v>32000</v>
      </c>
      <c r="CK221" s="56">
        <f t="shared" si="625"/>
        <v>32000</v>
      </c>
      <c r="CL221" s="56">
        <f t="shared" si="625"/>
        <v>32000</v>
      </c>
      <c r="CM221" s="56">
        <f t="shared" si="625"/>
        <v>32000</v>
      </c>
      <c r="CN221" s="56">
        <f t="shared" si="628"/>
        <v>32000</v>
      </c>
      <c r="CO221" s="56">
        <f t="shared" si="632"/>
        <v>32000</v>
      </c>
      <c r="CP221" s="56">
        <f t="shared" si="632"/>
        <v>32000</v>
      </c>
      <c r="CQ221" s="56">
        <f t="shared" si="637"/>
        <v>32000</v>
      </c>
      <c r="CR221" s="56">
        <f t="shared" si="637"/>
        <v>32000</v>
      </c>
      <c r="CS221" s="56">
        <f t="shared" si="633"/>
        <v>32000</v>
      </c>
      <c r="CT221" s="56">
        <f t="shared" si="633"/>
        <v>32000</v>
      </c>
      <c r="CU221" s="56">
        <f t="shared" si="638"/>
        <v>32000</v>
      </c>
      <c r="CV221" s="56">
        <f t="shared" si="661"/>
        <v>32000</v>
      </c>
      <c r="CW221" s="56">
        <f t="shared" si="661"/>
        <v>32000</v>
      </c>
      <c r="CX221" s="56">
        <f t="shared" si="666"/>
        <v>32000</v>
      </c>
      <c r="CY221" s="56">
        <f t="shared" si="666"/>
        <v>32000</v>
      </c>
      <c r="CZ221" s="56">
        <f t="shared" si="668"/>
        <v>32000</v>
      </c>
      <c r="DA221" s="56">
        <f t="shared" si="537"/>
        <v>7000</v>
      </c>
      <c r="DB221" s="56">
        <f t="shared" si="634"/>
        <v>7000</v>
      </c>
      <c r="DC221" s="56">
        <f t="shared" si="537"/>
        <v>7000</v>
      </c>
      <c r="DD221" s="56">
        <f t="shared" si="639"/>
        <v>7000</v>
      </c>
      <c r="DE221" s="56">
        <f t="shared" si="635"/>
        <v>7000</v>
      </c>
      <c r="DF221" s="56">
        <f t="shared" si="654"/>
        <v>7000</v>
      </c>
      <c r="DG221" s="56">
        <f t="shared" si="654"/>
        <v>7000</v>
      </c>
      <c r="DH221" s="56">
        <f t="shared" si="619"/>
        <v>7000</v>
      </c>
      <c r="DI221" s="56">
        <f t="shared" si="669"/>
        <v>26000</v>
      </c>
      <c r="DJ221" s="56">
        <f t="shared" si="662"/>
        <v>26000</v>
      </c>
      <c r="DK221" s="56">
        <f t="shared" si="656"/>
        <v>26000</v>
      </c>
      <c r="DL221" s="56">
        <f t="shared" si="623"/>
        <v>26000</v>
      </c>
      <c r="DM221" s="56">
        <f t="shared" ref="DL221:DP234" si="672">AP</f>
        <v>2000</v>
      </c>
      <c r="DN221" s="56">
        <f>OD</f>
        <v>26000</v>
      </c>
      <c r="DO221" s="56">
        <f t="shared" si="663"/>
        <v>26000</v>
      </c>
      <c r="DP221" s="56">
        <f t="shared" si="663"/>
        <v>26000</v>
      </c>
      <c r="DQ221" s="56">
        <f t="shared" si="653"/>
        <v>2000</v>
      </c>
      <c r="DR221" s="56">
        <f t="shared" si="664"/>
        <v>2000</v>
      </c>
      <c r="DS221" s="56">
        <f t="shared" si="664"/>
        <v>2000</v>
      </c>
      <c r="DT221" s="56">
        <f t="shared" si="653"/>
        <v>2000</v>
      </c>
      <c r="DU221" s="56">
        <f t="shared" si="650"/>
        <v>2000</v>
      </c>
      <c r="DV221" s="56">
        <f t="shared" si="655"/>
        <v>2000</v>
      </c>
      <c r="DW221" s="56">
        <f t="shared" si="670"/>
        <v>2000</v>
      </c>
      <c r="DX221" s="56">
        <f t="shared" si="670"/>
        <v>2000</v>
      </c>
      <c r="DY221" s="56"/>
      <c r="DZ221" s="56"/>
      <c r="EA221" s="56"/>
      <c r="EB221" s="56"/>
      <c r="EC221" s="56"/>
      <c r="ED221" s="56"/>
      <c r="EE221" s="56"/>
      <c r="EF221" s="56"/>
      <c r="EG221" s="56"/>
      <c r="EH221" s="56"/>
      <c r="EI221" s="56"/>
      <c r="EJ221" s="56"/>
      <c r="EK221" s="56"/>
      <c r="EL221" s="56"/>
      <c r="EM221" s="56"/>
      <c r="EN221" s="56"/>
      <c r="EO221" s="56"/>
      <c r="EP221" s="56"/>
      <c r="EQ221" s="56"/>
      <c r="ER221" s="56"/>
      <c r="ES221" s="56"/>
      <c r="ET221" s="56"/>
      <c r="EU221" s="56"/>
      <c r="EV221" s="56"/>
      <c r="EW221" s="56"/>
      <c r="EX221" s="56"/>
      <c r="EY221" s="56"/>
      <c r="EZ221" s="56"/>
      <c r="FA221" s="56"/>
      <c r="FB221" s="56"/>
      <c r="FC221" s="56"/>
      <c r="FD221" s="56"/>
      <c r="FE221" s="56"/>
      <c r="FF221" s="56"/>
      <c r="FG221" s="56"/>
      <c r="FH221" s="56"/>
      <c r="FI221" s="56"/>
      <c r="FJ221" s="56"/>
      <c r="FK221" s="56"/>
      <c r="FL221" s="56"/>
      <c r="FM221" s="56"/>
      <c r="FN221" s="56"/>
      <c r="FO221" s="56"/>
      <c r="FP221" s="56"/>
      <c r="FQ221" s="56"/>
      <c r="FR221" s="56"/>
      <c r="FS221" s="56"/>
      <c r="FT221" s="56"/>
      <c r="FU221" s="56"/>
      <c r="FV221" s="56"/>
      <c r="FW221" s="56"/>
      <c r="FX221" s="56"/>
      <c r="FY221" s="56"/>
      <c r="FZ221" s="56"/>
      <c r="GA221" s="56"/>
      <c r="GB221" s="56"/>
      <c r="GC221" s="56"/>
      <c r="GD221" s="56"/>
      <c r="GE221" s="56"/>
      <c r="GF221" s="56"/>
      <c r="GG221" s="56"/>
      <c r="GH221" s="56"/>
      <c r="GI221" s="56"/>
      <c r="GJ221" s="56"/>
      <c r="GK221" s="56"/>
      <c r="GL221" s="56"/>
      <c r="GM221" s="56"/>
      <c r="GN221" s="56"/>
      <c r="GO221" s="56"/>
      <c r="GP221" s="56"/>
      <c r="GQ221" s="56"/>
      <c r="GR221" s="56"/>
      <c r="GS221" s="56"/>
      <c r="GT221" s="56"/>
      <c r="GU221" s="56"/>
      <c r="GV221" s="56"/>
      <c r="GW221" s="56"/>
      <c r="GX221" s="56"/>
      <c r="GY221" s="56"/>
      <c r="GZ221" s="56"/>
      <c r="HA221" s="56"/>
      <c r="HB221" s="56"/>
      <c r="HC221" s="56"/>
      <c r="HD221" s="56"/>
      <c r="HE221" s="56"/>
      <c r="HF221" s="56"/>
      <c r="HG221" s="56"/>
      <c r="HH221" s="56"/>
      <c r="HI221" s="56"/>
      <c r="HJ221" s="56"/>
      <c r="HK221" s="56"/>
      <c r="HL221" s="56"/>
      <c r="HM221" s="56"/>
      <c r="HN221" s="56"/>
      <c r="HO221" s="56"/>
      <c r="HP221" s="56"/>
      <c r="HQ221" s="56"/>
      <c r="HR221" s="56"/>
      <c r="HS221" s="56"/>
      <c r="HT221" s="56"/>
      <c r="HU221" s="56"/>
      <c r="HV221" s="56"/>
      <c r="HW221" s="56"/>
      <c r="HX221" s="56"/>
      <c r="HY221" s="56"/>
    </row>
    <row r="222" spans="1:233" ht="1.5" customHeight="1">
      <c r="A222" s="56"/>
      <c r="B222" s="56"/>
      <c r="C222" s="56"/>
      <c r="D222" s="56"/>
      <c r="E222" s="56"/>
      <c r="F222" s="56"/>
      <c r="G222" s="56"/>
      <c r="H222" s="56"/>
      <c r="I222" s="56"/>
      <c r="J222" s="56"/>
      <c r="K222" s="56"/>
      <c r="L222" s="56"/>
      <c r="M222" s="56"/>
      <c r="N222" s="56"/>
      <c r="O222" s="56"/>
      <c r="P222" s="56"/>
      <c r="Q222" s="56"/>
      <c r="R222" s="56"/>
      <c r="S222" s="56"/>
      <c r="T222" s="56"/>
      <c r="U222" s="56"/>
      <c r="V222" s="56"/>
      <c r="W222" s="56"/>
      <c r="X222" s="56"/>
      <c r="Y222" s="56"/>
      <c r="Z222" s="56"/>
      <c r="AA222" s="56"/>
      <c r="AB222" s="56"/>
      <c r="AC222" s="56"/>
      <c r="AD222" s="56"/>
      <c r="AE222" s="56"/>
      <c r="AF222" s="56"/>
      <c r="AG222" s="56"/>
      <c r="AH222" s="56"/>
      <c r="AI222" s="56"/>
      <c r="AJ222" s="56"/>
      <c r="AK222" s="56"/>
      <c r="AL222" s="56"/>
      <c r="AM222" s="56"/>
      <c r="AN222" s="56"/>
      <c r="AO222" s="56"/>
      <c r="AP222" s="56"/>
      <c r="AQ222" s="56"/>
      <c r="AR222" s="56"/>
      <c r="AS222" s="56"/>
      <c r="AT222" s="56"/>
      <c r="AU222" s="56"/>
      <c r="AV222" s="56"/>
      <c r="AW222" s="56"/>
      <c r="AX222" s="56"/>
      <c r="AY222" s="56">
        <f t="shared" si="658"/>
        <v>21000</v>
      </c>
      <c r="AZ222" s="56">
        <f t="shared" si="615"/>
        <v>21000</v>
      </c>
      <c r="BA222" s="56">
        <f t="shared" si="615"/>
        <v>21000</v>
      </c>
      <c r="BB222" s="56">
        <f t="shared" si="615"/>
        <v>21000</v>
      </c>
      <c r="BC222" s="56">
        <f t="shared" si="659"/>
        <v>21000</v>
      </c>
      <c r="BD222" s="56">
        <f t="shared" si="659"/>
        <v>21000</v>
      </c>
      <c r="BE222" s="56">
        <f t="shared" si="659"/>
        <v>21000</v>
      </c>
      <c r="BF222" s="56">
        <f t="shared" si="602"/>
        <v>21000</v>
      </c>
      <c r="BG222" s="56">
        <f t="shared" si="645"/>
        <v>21000</v>
      </c>
      <c r="BH222" s="56">
        <f t="shared" si="645"/>
        <v>21000</v>
      </c>
      <c r="BI222" s="56">
        <f t="shared" si="665"/>
        <v>21000</v>
      </c>
      <c r="BJ222" s="56">
        <f t="shared" si="665"/>
        <v>21000</v>
      </c>
      <c r="BK222" s="56">
        <f t="shared" si="665"/>
        <v>21000</v>
      </c>
      <c r="BL222" s="56">
        <f t="shared" si="665"/>
        <v>21000</v>
      </c>
      <c r="BM222" s="56">
        <f t="shared" si="665"/>
        <v>21000</v>
      </c>
      <c r="BN222" s="56">
        <f t="shared" si="671"/>
        <v>21000</v>
      </c>
      <c r="BO222" s="56">
        <f t="shared" si="671"/>
        <v>21000</v>
      </c>
      <c r="BP222" s="56">
        <f t="shared" si="671"/>
        <v>21000</v>
      </c>
      <c r="BQ222" s="56">
        <f t="shared" si="671"/>
        <v>21000</v>
      </c>
      <c r="BR222" s="56">
        <f t="shared" si="671"/>
        <v>21000</v>
      </c>
      <c r="BS222" s="56">
        <f t="shared" si="671"/>
        <v>21000</v>
      </c>
      <c r="BT222" s="56">
        <f t="shared" si="671"/>
        <v>21000</v>
      </c>
      <c r="BU222" s="56">
        <f t="shared" si="598"/>
        <v>21000</v>
      </c>
      <c r="BV222" s="56">
        <f t="shared" si="646"/>
        <v>21000</v>
      </c>
      <c r="BW222" s="56">
        <f t="shared" si="646"/>
        <v>21000</v>
      </c>
      <c r="BX222" s="56">
        <f t="shared" si="600"/>
        <v>21000</v>
      </c>
      <c r="BY222" s="56">
        <f t="shared" si="591"/>
        <v>21000</v>
      </c>
      <c r="BZ222" s="56">
        <f t="shared" ref="BZ222:CB223" si="673">MH</f>
        <v>21000</v>
      </c>
      <c r="CA222" s="56">
        <f t="shared" si="673"/>
        <v>21000</v>
      </c>
      <c r="CB222" s="56">
        <f t="shared" si="673"/>
        <v>21000</v>
      </c>
      <c r="CC222" s="56">
        <f t="shared" ref="CC222:CC242" si="674">KA</f>
        <v>17000</v>
      </c>
      <c r="CD222" s="56">
        <f>MH</f>
        <v>21000</v>
      </c>
      <c r="CE222" s="56">
        <f t="shared" si="667"/>
        <v>32000</v>
      </c>
      <c r="CF222" s="56">
        <f t="shared" si="660"/>
        <v>32000</v>
      </c>
      <c r="CG222" s="56">
        <f t="shared" si="644"/>
        <v>32000</v>
      </c>
      <c r="CH222" s="56">
        <f t="shared" si="648"/>
        <v>32000</v>
      </c>
      <c r="CI222" s="56">
        <f t="shared" si="641"/>
        <v>32000</v>
      </c>
      <c r="CJ222" s="56">
        <f t="shared" si="622"/>
        <v>32000</v>
      </c>
      <c r="CK222" s="56">
        <f t="shared" si="625"/>
        <v>32000</v>
      </c>
      <c r="CL222" s="56">
        <f t="shared" si="625"/>
        <v>32000</v>
      </c>
      <c r="CM222" s="56">
        <f t="shared" si="625"/>
        <v>32000</v>
      </c>
      <c r="CN222" s="56">
        <f t="shared" si="628"/>
        <v>32000</v>
      </c>
      <c r="CO222" s="56">
        <f t="shared" si="632"/>
        <v>32000</v>
      </c>
      <c r="CP222" s="56">
        <f t="shared" si="632"/>
        <v>32000</v>
      </c>
      <c r="CQ222" s="56">
        <f t="shared" si="637"/>
        <v>32000</v>
      </c>
      <c r="CR222" s="56">
        <f t="shared" si="637"/>
        <v>32000</v>
      </c>
      <c r="CS222" s="56">
        <f t="shared" si="633"/>
        <v>32000</v>
      </c>
      <c r="CT222" s="56">
        <f t="shared" si="633"/>
        <v>32000</v>
      </c>
      <c r="CU222" s="56">
        <f t="shared" si="638"/>
        <v>32000</v>
      </c>
      <c r="CV222" s="56">
        <f t="shared" si="661"/>
        <v>32000</v>
      </c>
      <c r="CW222" s="56">
        <f t="shared" si="661"/>
        <v>32000</v>
      </c>
      <c r="CX222" s="56">
        <f t="shared" si="666"/>
        <v>32000</v>
      </c>
      <c r="CY222" s="56">
        <f t="shared" si="666"/>
        <v>32000</v>
      </c>
      <c r="CZ222" s="56">
        <f t="shared" si="668"/>
        <v>32000</v>
      </c>
      <c r="DA222" s="56">
        <f t="shared" ref="DA222:DA237" si="675">TE</f>
        <v>32000</v>
      </c>
      <c r="DB222" s="56">
        <f t="shared" si="634"/>
        <v>7000</v>
      </c>
      <c r="DC222" s="56">
        <f t="shared" si="537"/>
        <v>7000</v>
      </c>
      <c r="DD222" s="56">
        <f t="shared" si="639"/>
        <v>7000</v>
      </c>
      <c r="DE222" s="56">
        <f t="shared" si="635"/>
        <v>7000</v>
      </c>
      <c r="DF222" s="56">
        <f t="shared" si="654"/>
        <v>7000</v>
      </c>
      <c r="DG222" s="56">
        <f t="shared" si="654"/>
        <v>7000</v>
      </c>
      <c r="DH222" s="56">
        <f t="shared" ref="DH222:DH227" si="676">OD</f>
        <v>26000</v>
      </c>
      <c r="DI222" s="56">
        <f t="shared" si="669"/>
        <v>26000</v>
      </c>
      <c r="DJ222" s="56">
        <f t="shared" si="662"/>
        <v>26000</v>
      </c>
      <c r="DK222" s="56">
        <f t="shared" si="656"/>
        <v>26000</v>
      </c>
      <c r="DL222" s="56">
        <f t="shared" si="623"/>
        <v>26000</v>
      </c>
      <c r="DM222" s="56">
        <f t="shared" si="672"/>
        <v>2000</v>
      </c>
      <c r="DN222" s="56">
        <f t="shared" ref="DN222" si="677">OD</f>
        <v>26000</v>
      </c>
      <c r="DO222" s="56">
        <f t="shared" ref="DN222:DO231" si="678">AP</f>
        <v>2000</v>
      </c>
      <c r="DP222" s="56">
        <f t="shared" ref="DP222:DQ230" si="679">AP</f>
        <v>2000</v>
      </c>
      <c r="DQ222" s="56">
        <f t="shared" si="653"/>
        <v>2000</v>
      </c>
      <c r="DR222" s="56">
        <f t="shared" si="664"/>
        <v>2000</v>
      </c>
      <c r="DS222" s="56">
        <f t="shared" si="664"/>
        <v>2000</v>
      </c>
      <c r="DT222" s="56">
        <f t="shared" si="653"/>
        <v>2000</v>
      </c>
      <c r="DU222" s="56">
        <f t="shared" si="650"/>
        <v>2000</v>
      </c>
      <c r="DV222" s="56">
        <f t="shared" si="655"/>
        <v>2000</v>
      </c>
      <c r="DW222" s="56">
        <f t="shared" si="670"/>
        <v>2000</v>
      </c>
      <c r="DX222" s="56">
        <f t="shared" si="670"/>
        <v>2000</v>
      </c>
      <c r="DY222" s="56"/>
      <c r="DZ222" s="56"/>
      <c r="EA222" s="56"/>
      <c r="EB222" s="56"/>
      <c r="EC222" s="56"/>
      <c r="ED222" s="56"/>
      <c r="EE222" s="56"/>
      <c r="EF222" s="56"/>
      <c r="EG222" s="56"/>
      <c r="EH222" s="56"/>
      <c r="EI222" s="56"/>
      <c r="EJ222" s="56"/>
      <c r="EK222" s="56"/>
      <c r="EL222" s="56"/>
      <c r="EM222" s="56"/>
      <c r="EN222" s="56"/>
      <c r="EO222" s="56"/>
      <c r="EP222" s="56"/>
      <c r="EQ222" s="56"/>
      <c r="ER222" s="56"/>
      <c r="ES222" s="56"/>
      <c r="ET222" s="56"/>
      <c r="EU222" s="56"/>
      <c r="EV222" s="56"/>
      <c r="EW222" s="56"/>
      <c r="EX222" s="56"/>
      <c r="EY222" s="56"/>
      <c r="EZ222" s="56"/>
      <c r="FA222" s="56"/>
      <c r="FB222" s="56"/>
      <c r="FC222" s="56"/>
      <c r="FD222" s="56"/>
      <c r="FE222" s="56"/>
      <c r="FF222" s="56"/>
      <c r="FG222" s="56"/>
      <c r="FH222" s="56"/>
      <c r="FI222" s="56"/>
      <c r="FJ222" s="56"/>
      <c r="FK222" s="56"/>
      <c r="FL222" s="56"/>
      <c r="FM222" s="56"/>
      <c r="FN222" s="56"/>
      <c r="FO222" s="56"/>
      <c r="FP222" s="56"/>
      <c r="FQ222" s="56"/>
      <c r="FR222" s="56"/>
      <c r="FS222" s="56"/>
      <c r="FT222" s="56"/>
      <c r="FU222" s="56"/>
      <c r="FV222" s="56"/>
      <c r="FW222" s="56"/>
      <c r="FX222" s="56"/>
      <c r="FY222" s="56"/>
      <c r="FZ222" s="56"/>
      <c r="GA222" s="56"/>
      <c r="GB222" s="56"/>
      <c r="GC222" s="56"/>
      <c r="GD222" s="56"/>
      <c r="GE222" s="56"/>
      <c r="GF222" s="56"/>
      <c r="GG222" s="56"/>
      <c r="GH222" s="56"/>
      <c r="GI222" s="56"/>
      <c r="GJ222" s="56"/>
      <c r="GK222" s="56"/>
      <c r="GL222" s="56"/>
      <c r="GM222" s="56"/>
      <c r="GN222" s="56"/>
      <c r="GO222" s="56"/>
      <c r="GP222" s="56"/>
      <c r="GQ222" s="56"/>
      <c r="GR222" s="56"/>
      <c r="GS222" s="56"/>
      <c r="GT222" s="56"/>
      <c r="GU222" s="56"/>
      <c r="GV222" s="56"/>
      <c r="GW222" s="56"/>
      <c r="GX222" s="56"/>
      <c r="GY222" s="56"/>
      <c r="GZ222" s="56"/>
      <c r="HA222" s="56"/>
      <c r="HB222" s="56"/>
      <c r="HC222" s="56"/>
      <c r="HD222" s="56"/>
      <c r="HE222" s="56"/>
      <c r="HF222" s="56"/>
      <c r="HG222" s="56"/>
      <c r="HH222" s="56"/>
      <c r="HI222" s="56"/>
      <c r="HJ222" s="56"/>
      <c r="HK222" s="56"/>
      <c r="HL222" s="56"/>
      <c r="HM222" s="56"/>
      <c r="HN222" s="56"/>
      <c r="HO222" s="56"/>
      <c r="HP222" s="56"/>
      <c r="HQ222" s="56"/>
      <c r="HR222" s="56"/>
      <c r="HS222" s="56"/>
      <c r="HT222" s="56"/>
      <c r="HU222" s="56"/>
      <c r="HV222" s="56"/>
      <c r="HW222" s="56"/>
      <c r="HX222" s="56"/>
      <c r="HY222" s="56"/>
    </row>
    <row r="223" spans="1:233" ht="1.5" customHeight="1">
      <c r="A223" s="56"/>
      <c r="B223" s="56"/>
      <c r="C223" s="56"/>
      <c r="D223" s="56"/>
      <c r="E223" s="56"/>
      <c r="F223" s="56"/>
      <c r="G223" s="56"/>
      <c r="H223" s="56"/>
      <c r="I223" s="56"/>
      <c r="J223" s="56"/>
      <c r="K223" s="56"/>
      <c r="L223" s="56"/>
      <c r="M223" s="56"/>
      <c r="N223" s="56"/>
      <c r="O223" s="56"/>
      <c r="P223" s="56"/>
      <c r="Q223" s="56"/>
      <c r="R223" s="56"/>
      <c r="S223" s="56"/>
      <c r="T223" s="56"/>
      <c r="U223" s="56"/>
      <c r="V223" s="56"/>
      <c r="W223" s="56"/>
      <c r="X223" s="56"/>
      <c r="Y223" s="56"/>
      <c r="Z223" s="56"/>
      <c r="AA223" s="56"/>
      <c r="AB223" s="56"/>
      <c r="AC223" s="56"/>
      <c r="AD223" s="56"/>
      <c r="AE223" s="56"/>
      <c r="AF223" s="56"/>
      <c r="AG223" s="56"/>
      <c r="AH223" s="56"/>
      <c r="AI223" s="56"/>
      <c r="AJ223" s="56"/>
      <c r="AK223" s="56"/>
      <c r="AL223" s="56"/>
      <c r="AM223" s="56"/>
      <c r="AN223" s="56"/>
      <c r="AO223" s="56"/>
      <c r="AP223" s="56"/>
      <c r="AQ223" s="56"/>
      <c r="AR223" s="56"/>
      <c r="AS223" s="56"/>
      <c r="AT223" s="56"/>
      <c r="AU223" s="56"/>
      <c r="AV223" s="56"/>
      <c r="AW223" s="56"/>
      <c r="AX223" s="56"/>
      <c r="AY223" s="56">
        <f t="shared" si="658"/>
        <v>21000</v>
      </c>
      <c r="AZ223" s="56">
        <f t="shared" si="615"/>
        <v>21000</v>
      </c>
      <c r="BA223" s="56">
        <f t="shared" si="615"/>
        <v>21000</v>
      </c>
      <c r="BB223" s="56">
        <f t="shared" si="615"/>
        <v>21000</v>
      </c>
      <c r="BC223" s="56">
        <f t="shared" si="659"/>
        <v>21000</v>
      </c>
      <c r="BD223" s="56">
        <f t="shared" si="659"/>
        <v>21000</v>
      </c>
      <c r="BE223" s="56">
        <f t="shared" si="659"/>
        <v>21000</v>
      </c>
      <c r="BF223" s="56">
        <f t="shared" si="602"/>
        <v>21000</v>
      </c>
      <c r="BG223" s="56">
        <f t="shared" si="645"/>
        <v>21000</v>
      </c>
      <c r="BH223" s="56">
        <f t="shared" si="645"/>
        <v>21000</v>
      </c>
      <c r="BI223" s="56">
        <f t="shared" si="665"/>
        <v>21000</v>
      </c>
      <c r="BJ223" s="56">
        <f t="shared" si="665"/>
        <v>21000</v>
      </c>
      <c r="BK223" s="56">
        <f t="shared" si="665"/>
        <v>21000</v>
      </c>
      <c r="BL223" s="56">
        <f t="shared" si="665"/>
        <v>21000</v>
      </c>
      <c r="BM223" s="56">
        <f t="shared" si="665"/>
        <v>21000</v>
      </c>
      <c r="BN223" s="56">
        <f t="shared" si="671"/>
        <v>21000</v>
      </c>
      <c r="BO223" s="56">
        <f t="shared" si="671"/>
        <v>21000</v>
      </c>
      <c r="BP223" s="56">
        <f t="shared" si="671"/>
        <v>21000</v>
      </c>
      <c r="BQ223" s="56">
        <f t="shared" si="671"/>
        <v>21000</v>
      </c>
      <c r="BR223" s="56">
        <f t="shared" si="671"/>
        <v>21000</v>
      </c>
      <c r="BS223" s="56">
        <f t="shared" si="671"/>
        <v>21000</v>
      </c>
      <c r="BT223" s="56">
        <f t="shared" si="671"/>
        <v>21000</v>
      </c>
      <c r="BU223" s="56">
        <f t="shared" si="598"/>
        <v>21000</v>
      </c>
      <c r="BV223" s="56">
        <f t="shared" si="646"/>
        <v>21000</v>
      </c>
      <c r="BW223" s="56">
        <f t="shared" si="646"/>
        <v>21000</v>
      </c>
      <c r="BX223" s="56">
        <f t="shared" si="600"/>
        <v>21000</v>
      </c>
      <c r="BY223" s="56">
        <f t="shared" si="591"/>
        <v>21000</v>
      </c>
      <c r="BZ223" s="56">
        <f t="shared" si="673"/>
        <v>21000</v>
      </c>
      <c r="CA223" s="56">
        <f t="shared" si="673"/>
        <v>21000</v>
      </c>
      <c r="CB223" s="56">
        <f t="shared" si="673"/>
        <v>21000</v>
      </c>
      <c r="CC223" s="56">
        <f t="shared" si="674"/>
        <v>17000</v>
      </c>
      <c r="CD223" s="56">
        <f>MH</f>
        <v>21000</v>
      </c>
      <c r="CE223" s="56">
        <f t="shared" si="667"/>
        <v>32000</v>
      </c>
      <c r="CF223" s="56">
        <f t="shared" si="660"/>
        <v>32000</v>
      </c>
      <c r="CG223" s="56">
        <f t="shared" si="644"/>
        <v>32000</v>
      </c>
      <c r="CH223" s="56">
        <f t="shared" si="648"/>
        <v>32000</v>
      </c>
      <c r="CI223" s="56">
        <f t="shared" si="641"/>
        <v>32000</v>
      </c>
      <c r="CJ223" s="56">
        <f t="shared" si="622"/>
        <v>32000</v>
      </c>
      <c r="CK223" s="56">
        <f t="shared" si="625"/>
        <v>32000</v>
      </c>
      <c r="CL223" s="56">
        <f t="shared" si="625"/>
        <v>32000</v>
      </c>
      <c r="CM223" s="56">
        <f t="shared" si="625"/>
        <v>32000</v>
      </c>
      <c r="CN223" s="56">
        <f t="shared" si="628"/>
        <v>32000</v>
      </c>
      <c r="CO223" s="56">
        <f t="shared" si="632"/>
        <v>32000</v>
      </c>
      <c r="CP223" s="56">
        <f t="shared" si="632"/>
        <v>32000</v>
      </c>
      <c r="CQ223" s="56">
        <f t="shared" si="637"/>
        <v>32000</v>
      </c>
      <c r="CR223" s="56">
        <f t="shared" si="637"/>
        <v>32000</v>
      </c>
      <c r="CS223" s="56">
        <f t="shared" si="633"/>
        <v>32000</v>
      </c>
      <c r="CT223" s="56">
        <f t="shared" si="633"/>
        <v>32000</v>
      </c>
      <c r="CU223" s="56">
        <f t="shared" si="638"/>
        <v>32000</v>
      </c>
      <c r="CV223" s="56">
        <f t="shared" si="661"/>
        <v>32000</v>
      </c>
      <c r="CW223" s="56">
        <f t="shared" si="661"/>
        <v>32000</v>
      </c>
      <c r="CX223" s="56">
        <f t="shared" si="666"/>
        <v>32000</v>
      </c>
      <c r="CY223" s="56">
        <f t="shared" si="666"/>
        <v>32000</v>
      </c>
      <c r="CZ223" s="56">
        <f t="shared" si="668"/>
        <v>32000</v>
      </c>
      <c r="DA223" s="56">
        <f t="shared" si="675"/>
        <v>32000</v>
      </c>
      <c r="DB223" s="56">
        <f t="shared" si="634"/>
        <v>7000</v>
      </c>
      <c r="DC223" s="56">
        <f t="shared" si="537"/>
        <v>7000</v>
      </c>
      <c r="DD223" s="56">
        <f t="shared" si="639"/>
        <v>7000</v>
      </c>
      <c r="DE223" s="56">
        <f t="shared" si="635"/>
        <v>7000</v>
      </c>
      <c r="DF223" s="56">
        <f>CT</f>
        <v>7000</v>
      </c>
      <c r="DG223" s="56">
        <f>OD</f>
        <v>26000</v>
      </c>
      <c r="DH223" s="56">
        <f t="shared" si="676"/>
        <v>26000</v>
      </c>
      <c r="DI223" s="56">
        <f t="shared" si="669"/>
        <v>26000</v>
      </c>
      <c r="DJ223" s="56">
        <f t="shared" si="662"/>
        <v>26000</v>
      </c>
      <c r="DK223" s="56">
        <f t="shared" si="656"/>
        <v>26000</v>
      </c>
      <c r="DL223" s="56">
        <f t="shared" si="623"/>
        <v>26000</v>
      </c>
      <c r="DM223" s="56">
        <f t="shared" si="672"/>
        <v>2000</v>
      </c>
      <c r="DN223" s="56">
        <f t="shared" si="678"/>
        <v>2000</v>
      </c>
      <c r="DO223" s="56">
        <f t="shared" si="678"/>
        <v>2000</v>
      </c>
      <c r="DP223" s="56">
        <f t="shared" si="679"/>
        <v>2000</v>
      </c>
      <c r="DQ223" s="56">
        <f t="shared" si="679"/>
        <v>2000</v>
      </c>
      <c r="DR223" s="56">
        <f t="shared" si="664"/>
        <v>2000</v>
      </c>
      <c r="DS223" s="56">
        <f t="shared" si="664"/>
        <v>2000</v>
      </c>
      <c r="DT223" s="56">
        <f t="shared" si="653"/>
        <v>2000</v>
      </c>
      <c r="DU223" s="56">
        <f t="shared" si="650"/>
        <v>2000</v>
      </c>
      <c r="DV223" s="56">
        <f t="shared" si="655"/>
        <v>2000</v>
      </c>
      <c r="DW223" s="56"/>
      <c r="DX223" s="56"/>
      <c r="DY223" s="56"/>
      <c r="DZ223" s="56"/>
      <c r="EA223" s="56"/>
      <c r="EB223" s="56"/>
      <c r="EC223" s="56"/>
      <c r="ED223" s="56"/>
      <c r="EE223" s="56"/>
      <c r="EF223" s="56"/>
      <c r="EG223" s="56"/>
      <c r="EH223" s="56"/>
      <c r="EI223" s="56"/>
      <c r="EJ223" s="56"/>
      <c r="EK223" s="56"/>
      <c r="EL223" s="56"/>
      <c r="EM223" s="56"/>
      <c r="EN223" s="56"/>
      <c r="EO223" s="56"/>
      <c r="EP223" s="56"/>
      <c r="EQ223" s="56"/>
      <c r="ER223" s="56"/>
      <c r="ES223" s="56"/>
      <c r="ET223" s="56"/>
      <c r="EU223" s="56"/>
      <c r="EV223" s="56"/>
      <c r="EW223" s="56"/>
      <c r="EX223" s="56"/>
      <c r="EY223" s="56"/>
      <c r="EZ223" s="56"/>
      <c r="FA223" s="56"/>
      <c r="FB223" s="56"/>
      <c r="FC223" s="56"/>
      <c r="FD223" s="56"/>
      <c r="FE223" s="56"/>
      <c r="FF223" s="56"/>
      <c r="FG223" s="56"/>
      <c r="FH223" s="56"/>
      <c r="FI223" s="56"/>
      <c r="FJ223" s="56"/>
      <c r="FK223" s="56"/>
      <c r="FL223" s="56"/>
      <c r="FM223" s="56"/>
      <c r="FN223" s="56"/>
      <c r="FO223" s="56"/>
      <c r="FP223" s="56"/>
      <c r="FQ223" s="56"/>
      <c r="FR223" s="56"/>
      <c r="FS223" s="56"/>
      <c r="FT223" s="56"/>
      <c r="FU223" s="56"/>
      <c r="FV223" s="56"/>
      <c r="FW223" s="56"/>
      <c r="FX223" s="56"/>
      <c r="FY223" s="56"/>
      <c r="FZ223" s="56"/>
      <c r="GA223" s="56"/>
      <c r="GB223" s="56"/>
      <c r="GC223" s="56"/>
      <c r="GD223" s="56"/>
      <c r="GE223" s="56"/>
      <c r="GF223" s="56"/>
      <c r="GG223" s="56"/>
      <c r="GH223" s="56"/>
      <c r="GI223" s="56"/>
      <c r="GJ223" s="56"/>
      <c r="GK223" s="56"/>
      <c r="GL223" s="56"/>
      <c r="GM223" s="56"/>
      <c r="GN223" s="56"/>
      <c r="GO223" s="56"/>
      <c r="GP223" s="56"/>
      <c r="GQ223" s="56"/>
      <c r="GR223" s="56"/>
      <c r="GS223" s="56"/>
      <c r="GT223" s="56"/>
      <c r="GU223" s="56"/>
      <c r="GV223" s="56"/>
      <c r="GW223" s="56"/>
      <c r="GX223" s="56"/>
      <c r="GY223" s="56"/>
      <c r="GZ223" s="56"/>
      <c r="HA223" s="56"/>
      <c r="HB223" s="56"/>
      <c r="HC223" s="56"/>
      <c r="HD223" s="56"/>
      <c r="HE223" s="56"/>
      <c r="HF223" s="56"/>
      <c r="HG223" s="56"/>
      <c r="HH223" s="56"/>
      <c r="HI223" s="56"/>
      <c r="HJ223" s="56"/>
      <c r="HK223" s="56"/>
      <c r="HL223" s="56"/>
      <c r="HM223" s="56"/>
      <c r="HN223" s="56"/>
      <c r="HO223" s="56"/>
      <c r="HP223" s="56"/>
      <c r="HQ223" s="56"/>
      <c r="HR223" s="56"/>
      <c r="HS223" s="56"/>
      <c r="HT223" s="56"/>
      <c r="HU223" s="56"/>
      <c r="HV223" s="56"/>
      <c r="HW223" s="56"/>
      <c r="HX223" s="56"/>
      <c r="HY223" s="56"/>
    </row>
    <row r="224" spans="1:233" ht="1.5" customHeight="1">
      <c r="A224" s="56"/>
      <c r="B224" s="56"/>
      <c r="C224" s="56"/>
      <c r="D224" s="56"/>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6"/>
      <c r="AH224" s="56"/>
      <c r="AI224" s="56"/>
      <c r="AJ224" s="56"/>
      <c r="AK224" s="56"/>
      <c r="AL224" s="56"/>
      <c r="AM224" s="56"/>
      <c r="AN224" s="56"/>
      <c r="AO224" s="56"/>
      <c r="AP224" s="56"/>
      <c r="AQ224" s="56"/>
      <c r="AR224" s="56"/>
      <c r="AS224" s="56"/>
      <c r="AT224" s="56"/>
      <c r="AU224" s="56"/>
      <c r="AV224" s="56"/>
      <c r="AW224" s="56"/>
      <c r="AX224" s="56"/>
      <c r="AY224" s="56">
        <f t="shared" si="658"/>
        <v>21000</v>
      </c>
      <c r="AZ224" s="56">
        <f t="shared" si="615"/>
        <v>21000</v>
      </c>
      <c r="BA224" s="56">
        <f t="shared" si="615"/>
        <v>21000</v>
      </c>
      <c r="BB224" s="56">
        <f t="shared" si="615"/>
        <v>21000</v>
      </c>
      <c r="BC224" s="56">
        <f t="shared" si="659"/>
        <v>21000</v>
      </c>
      <c r="BD224" s="56">
        <f t="shared" si="659"/>
        <v>21000</v>
      </c>
      <c r="BE224" s="56">
        <f t="shared" si="659"/>
        <v>21000</v>
      </c>
      <c r="BF224" s="56">
        <f t="shared" si="602"/>
        <v>21000</v>
      </c>
      <c r="BG224" s="56">
        <f t="shared" si="645"/>
        <v>21000</v>
      </c>
      <c r="BH224" s="56">
        <f t="shared" si="645"/>
        <v>21000</v>
      </c>
      <c r="BI224" s="56">
        <f t="shared" si="665"/>
        <v>21000</v>
      </c>
      <c r="BJ224" s="56">
        <f t="shared" si="665"/>
        <v>21000</v>
      </c>
      <c r="BK224" s="56">
        <f t="shared" si="665"/>
        <v>21000</v>
      </c>
      <c r="BL224" s="56">
        <f t="shared" si="665"/>
        <v>21000</v>
      </c>
      <c r="BM224" s="56">
        <f t="shared" si="665"/>
        <v>21000</v>
      </c>
      <c r="BN224" s="56">
        <f t="shared" si="671"/>
        <v>21000</v>
      </c>
      <c r="BO224" s="56">
        <f t="shared" si="671"/>
        <v>21000</v>
      </c>
      <c r="BP224" s="56">
        <f t="shared" si="671"/>
        <v>21000</v>
      </c>
      <c r="BQ224" s="56">
        <f t="shared" si="671"/>
        <v>21000</v>
      </c>
      <c r="BR224" s="56">
        <f t="shared" si="671"/>
        <v>21000</v>
      </c>
      <c r="BS224" s="56">
        <f t="shared" si="671"/>
        <v>21000</v>
      </c>
      <c r="BT224" s="56">
        <f t="shared" si="671"/>
        <v>21000</v>
      </c>
      <c r="BU224" s="56">
        <f t="shared" si="598"/>
        <v>21000</v>
      </c>
      <c r="BV224" s="56">
        <f t="shared" si="646"/>
        <v>21000</v>
      </c>
      <c r="BW224" s="56">
        <f t="shared" si="646"/>
        <v>21000</v>
      </c>
      <c r="BX224" s="56">
        <f t="shared" si="600"/>
        <v>21000</v>
      </c>
      <c r="BY224" s="56">
        <f t="shared" si="591"/>
        <v>21000</v>
      </c>
      <c r="BZ224" s="56">
        <f>MH</f>
        <v>21000</v>
      </c>
      <c r="CA224" s="56">
        <f>MH</f>
        <v>21000</v>
      </c>
      <c r="CB224" s="56">
        <f t="shared" ref="CB224:CB249" si="680">KA</f>
        <v>17000</v>
      </c>
      <c r="CC224" s="56">
        <f t="shared" si="674"/>
        <v>17000</v>
      </c>
      <c r="CD224" s="56">
        <f t="shared" ref="CD224:CD227" si="681">KA</f>
        <v>17000</v>
      </c>
      <c r="CE224" s="56">
        <f t="shared" si="667"/>
        <v>32000</v>
      </c>
      <c r="CF224" s="56">
        <f t="shared" si="660"/>
        <v>32000</v>
      </c>
      <c r="CG224" s="56">
        <f t="shared" si="644"/>
        <v>32000</v>
      </c>
      <c r="CH224" s="56">
        <f t="shared" si="648"/>
        <v>32000</v>
      </c>
      <c r="CI224" s="56">
        <f t="shared" si="641"/>
        <v>32000</v>
      </c>
      <c r="CJ224" s="56">
        <f t="shared" si="622"/>
        <v>32000</v>
      </c>
      <c r="CK224" s="56">
        <f t="shared" si="625"/>
        <v>32000</v>
      </c>
      <c r="CL224" s="56">
        <f t="shared" si="625"/>
        <v>32000</v>
      </c>
      <c r="CM224" s="56">
        <f t="shared" si="625"/>
        <v>32000</v>
      </c>
      <c r="CN224" s="56">
        <f t="shared" si="628"/>
        <v>32000</v>
      </c>
      <c r="CO224" s="56">
        <f t="shared" si="632"/>
        <v>32000</v>
      </c>
      <c r="CP224" s="56">
        <f t="shared" si="632"/>
        <v>32000</v>
      </c>
      <c r="CQ224" s="56">
        <f t="shared" si="637"/>
        <v>32000</v>
      </c>
      <c r="CR224" s="56">
        <f t="shared" si="637"/>
        <v>32000</v>
      </c>
      <c r="CS224" s="56">
        <f t="shared" si="633"/>
        <v>32000</v>
      </c>
      <c r="CT224" s="56">
        <f t="shared" si="633"/>
        <v>32000</v>
      </c>
      <c r="CU224" s="56">
        <f t="shared" si="638"/>
        <v>32000</v>
      </c>
      <c r="CV224" s="56">
        <f t="shared" si="661"/>
        <v>32000</v>
      </c>
      <c r="CW224" s="56">
        <f t="shared" si="661"/>
        <v>32000</v>
      </c>
      <c r="CX224" s="56">
        <f t="shared" si="666"/>
        <v>32000</v>
      </c>
      <c r="CY224" s="56">
        <f t="shared" si="666"/>
        <v>32000</v>
      </c>
      <c r="CZ224" s="56">
        <f t="shared" si="668"/>
        <v>32000</v>
      </c>
      <c r="DA224" s="56">
        <f t="shared" si="675"/>
        <v>32000</v>
      </c>
      <c r="DB224" s="56">
        <f>CT</f>
        <v>7000</v>
      </c>
      <c r="DC224" s="56">
        <f t="shared" si="537"/>
        <v>7000</v>
      </c>
      <c r="DD224" s="56">
        <f t="shared" si="639"/>
        <v>7000</v>
      </c>
      <c r="DE224" s="56">
        <f t="shared" si="635"/>
        <v>7000</v>
      </c>
      <c r="DF224" s="56">
        <f>OD</f>
        <v>26000</v>
      </c>
      <c r="DG224" s="56">
        <f>OD</f>
        <v>26000</v>
      </c>
      <c r="DH224" s="56">
        <f t="shared" si="676"/>
        <v>26000</v>
      </c>
      <c r="DI224" s="56">
        <f t="shared" si="669"/>
        <v>26000</v>
      </c>
      <c r="DJ224" s="56">
        <f t="shared" si="662"/>
        <v>26000</v>
      </c>
      <c r="DK224" s="56">
        <f t="shared" si="656"/>
        <v>26000</v>
      </c>
      <c r="DL224" s="56">
        <f t="shared" si="672"/>
        <v>2000</v>
      </c>
      <c r="DM224" s="56">
        <f t="shared" si="672"/>
        <v>2000</v>
      </c>
      <c r="DN224" s="56">
        <f t="shared" si="678"/>
        <v>2000</v>
      </c>
      <c r="DO224" s="56">
        <f t="shared" si="678"/>
        <v>2000</v>
      </c>
      <c r="DP224" s="56">
        <f t="shared" si="679"/>
        <v>2000</v>
      </c>
      <c r="DQ224" s="56">
        <f t="shared" si="679"/>
        <v>2000</v>
      </c>
      <c r="DR224" s="56">
        <f t="shared" si="664"/>
        <v>2000</v>
      </c>
      <c r="DS224" s="56">
        <f t="shared" si="664"/>
        <v>2000</v>
      </c>
      <c r="DT224" s="56">
        <f t="shared" si="653"/>
        <v>2000</v>
      </c>
      <c r="DU224" s="56">
        <f t="shared" si="650"/>
        <v>2000</v>
      </c>
      <c r="DV224" s="56"/>
      <c r="DW224" s="56"/>
      <c r="DX224" s="56"/>
      <c r="DY224" s="56"/>
      <c r="DZ224" s="56"/>
      <c r="EA224" s="56"/>
      <c r="EB224" s="56"/>
      <c r="EC224" s="56"/>
      <c r="ED224" s="56"/>
      <c r="EE224" s="56"/>
      <c r="EF224" s="56"/>
      <c r="EG224" s="56"/>
      <c r="EH224" s="56"/>
      <c r="EI224" s="56"/>
      <c r="EJ224" s="56"/>
      <c r="EK224" s="56"/>
      <c r="EL224" s="56"/>
      <c r="EM224" s="56"/>
      <c r="EN224" s="56"/>
      <c r="EO224" s="56"/>
      <c r="EP224" s="56"/>
      <c r="EQ224" s="56"/>
      <c r="ER224" s="56"/>
      <c r="ES224" s="56"/>
      <c r="ET224" s="56"/>
      <c r="EU224" s="56"/>
      <c r="EV224" s="56"/>
      <c r="EW224" s="56"/>
      <c r="EX224" s="56"/>
      <c r="EY224" s="56"/>
      <c r="EZ224" s="56"/>
      <c r="FA224" s="56"/>
      <c r="FB224" s="56"/>
      <c r="FC224" s="56"/>
      <c r="FD224" s="56"/>
      <c r="FE224" s="56"/>
      <c r="FF224" s="56"/>
      <c r="FG224" s="56"/>
      <c r="FH224" s="56"/>
      <c r="FI224" s="56"/>
      <c r="FJ224" s="56"/>
      <c r="FK224" s="56"/>
      <c r="FL224" s="56"/>
      <c r="FM224" s="56"/>
      <c r="FN224" s="56"/>
      <c r="FO224" s="56"/>
      <c r="FP224" s="56"/>
      <c r="FQ224" s="56"/>
      <c r="FR224" s="56"/>
      <c r="FS224" s="56"/>
      <c r="FT224" s="56"/>
      <c r="FU224" s="56"/>
      <c r="FV224" s="56"/>
      <c r="FW224" s="56"/>
      <c r="FX224" s="56"/>
      <c r="FY224" s="56"/>
      <c r="FZ224" s="56"/>
      <c r="GA224" s="56"/>
      <c r="GB224" s="56"/>
      <c r="GC224" s="56"/>
      <c r="GD224" s="56"/>
      <c r="GE224" s="56"/>
      <c r="GF224" s="56"/>
      <c r="GG224" s="56"/>
      <c r="GH224" s="56"/>
      <c r="GI224" s="56"/>
      <c r="GJ224" s="56"/>
      <c r="GK224" s="56"/>
      <c r="GL224" s="56"/>
      <c r="GM224" s="56"/>
      <c r="GN224" s="56"/>
      <c r="GO224" s="56"/>
      <c r="GP224" s="56"/>
      <c r="GQ224" s="56"/>
      <c r="GR224" s="56"/>
      <c r="GS224" s="56"/>
      <c r="GT224" s="56"/>
      <c r="GU224" s="56"/>
      <c r="GV224" s="56"/>
      <c r="GW224" s="56"/>
      <c r="GX224" s="56"/>
      <c r="GY224" s="56"/>
      <c r="GZ224" s="56"/>
      <c r="HA224" s="56"/>
      <c r="HB224" s="56"/>
      <c r="HC224" s="56"/>
      <c r="HD224" s="56"/>
      <c r="HE224" s="56"/>
      <c r="HF224" s="56"/>
      <c r="HG224" s="56"/>
      <c r="HH224" s="56"/>
      <c r="HI224" s="56"/>
      <c r="HJ224" s="56"/>
      <c r="HK224" s="56"/>
      <c r="HL224" s="56"/>
      <c r="HM224" s="56"/>
      <c r="HN224" s="56"/>
      <c r="HO224" s="56"/>
      <c r="HP224" s="56"/>
      <c r="HQ224" s="56"/>
      <c r="HR224" s="56"/>
      <c r="HS224" s="56"/>
      <c r="HT224" s="56"/>
      <c r="HU224" s="56"/>
      <c r="HV224" s="56"/>
      <c r="HW224" s="56"/>
      <c r="HX224" s="56"/>
      <c r="HY224" s="56"/>
    </row>
    <row r="225" spans="1:233" ht="1.5" customHeight="1">
      <c r="A225" s="56"/>
      <c r="B225" s="56"/>
      <c r="C225" s="56"/>
      <c r="D225" s="56"/>
      <c r="E225" s="56"/>
      <c r="F225" s="56"/>
      <c r="G225" s="56"/>
      <c r="H225" s="56"/>
      <c r="I225" s="56"/>
      <c r="J225" s="56"/>
      <c r="K225" s="56"/>
      <c r="L225" s="56"/>
      <c r="M225" s="56"/>
      <c r="N225" s="56"/>
      <c r="O225" s="56"/>
      <c r="P225" s="56"/>
      <c r="Q225" s="56"/>
      <c r="R225" s="56"/>
      <c r="S225" s="56"/>
      <c r="T225" s="56"/>
      <c r="U225" s="56"/>
      <c r="V225" s="56"/>
      <c r="W225" s="56"/>
      <c r="X225" s="56"/>
      <c r="Y225" s="56"/>
      <c r="Z225" s="56"/>
      <c r="AA225" s="56"/>
      <c r="AB225" s="56"/>
      <c r="AC225" s="56"/>
      <c r="AD225" s="56"/>
      <c r="AE225" s="56"/>
      <c r="AF225" s="56"/>
      <c r="AG225" s="56"/>
      <c r="AH225" s="56"/>
      <c r="AI225" s="56"/>
      <c r="AJ225" s="56"/>
      <c r="AK225" s="56"/>
      <c r="AL225" s="56"/>
      <c r="AM225" s="56"/>
      <c r="AN225" s="56"/>
      <c r="AO225" s="56"/>
      <c r="AP225" s="56"/>
      <c r="AQ225" s="56"/>
      <c r="AR225" s="56"/>
      <c r="AS225" s="56"/>
      <c r="AT225" s="56"/>
      <c r="AU225" s="56"/>
      <c r="AV225" s="56"/>
      <c r="AW225" s="56"/>
      <c r="AX225" s="56"/>
      <c r="AY225" s="56">
        <f t="shared" si="658"/>
        <v>21000</v>
      </c>
      <c r="AZ225" s="56">
        <f t="shared" si="615"/>
        <v>21000</v>
      </c>
      <c r="BA225" s="56">
        <f t="shared" si="615"/>
        <v>21000</v>
      </c>
      <c r="BB225" s="56">
        <f t="shared" si="615"/>
        <v>21000</v>
      </c>
      <c r="BC225" s="56">
        <f t="shared" si="659"/>
        <v>21000</v>
      </c>
      <c r="BD225" s="56">
        <f t="shared" si="659"/>
        <v>21000</v>
      </c>
      <c r="BE225" s="56">
        <f t="shared" si="659"/>
        <v>21000</v>
      </c>
      <c r="BF225" s="56">
        <f t="shared" si="602"/>
        <v>21000</v>
      </c>
      <c r="BG225" s="56">
        <f t="shared" si="645"/>
        <v>21000</v>
      </c>
      <c r="BH225" s="56">
        <f t="shared" si="645"/>
        <v>21000</v>
      </c>
      <c r="BI225" s="56">
        <f t="shared" si="665"/>
        <v>21000</v>
      </c>
      <c r="BJ225" s="56">
        <f t="shared" si="665"/>
        <v>21000</v>
      </c>
      <c r="BK225" s="56">
        <f t="shared" si="665"/>
        <v>21000</v>
      </c>
      <c r="BL225" s="56">
        <f t="shared" si="665"/>
        <v>21000</v>
      </c>
      <c r="BM225" s="56">
        <f t="shared" si="665"/>
        <v>21000</v>
      </c>
      <c r="BN225" s="56">
        <f t="shared" si="671"/>
        <v>21000</v>
      </c>
      <c r="BO225" s="56">
        <f t="shared" si="671"/>
        <v>21000</v>
      </c>
      <c r="BP225" s="56">
        <f t="shared" si="671"/>
        <v>21000</v>
      </c>
      <c r="BQ225" s="56">
        <f t="shared" si="671"/>
        <v>21000</v>
      </c>
      <c r="BR225" s="56">
        <f t="shared" si="671"/>
        <v>21000</v>
      </c>
      <c r="BS225" s="56">
        <f t="shared" si="671"/>
        <v>21000</v>
      </c>
      <c r="BT225" s="56">
        <f t="shared" si="671"/>
        <v>21000</v>
      </c>
      <c r="BU225" s="56">
        <f t="shared" si="598"/>
        <v>21000</v>
      </c>
      <c r="BV225" s="56">
        <f t="shared" si="646"/>
        <v>21000</v>
      </c>
      <c r="BW225" s="56">
        <f t="shared" si="646"/>
        <v>21000</v>
      </c>
      <c r="BX225" s="56">
        <f t="shared" si="600"/>
        <v>21000</v>
      </c>
      <c r="BY225" s="56">
        <f t="shared" si="591"/>
        <v>21000</v>
      </c>
      <c r="BZ225" s="56">
        <f>MH</f>
        <v>21000</v>
      </c>
      <c r="CA225" s="56">
        <f t="shared" ref="CA225:CA252" si="682">KA</f>
        <v>17000</v>
      </c>
      <c r="CB225" s="56">
        <f t="shared" si="680"/>
        <v>17000</v>
      </c>
      <c r="CC225" s="56">
        <f t="shared" si="674"/>
        <v>17000</v>
      </c>
      <c r="CD225" s="56">
        <f t="shared" si="681"/>
        <v>17000</v>
      </c>
      <c r="CE225" s="56">
        <f t="shared" si="667"/>
        <v>32000</v>
      </c>
      <c r="CF225" s="56">
        <f t="shared" si="660"/>
        <v>32000</v>
      </c>
      <c r="CG225" s="56">
        <f t="shared" si="644"/>
        <v>32000</v>
      </c>
      <c r="CH225" s="56">
        <f t="shared" si="648"/>
        <v>32000</v>
      </c>
      <c r="CI225" s="56">
        <f t="shared" si="641"/>
        <v>32000</v>
      </c>
      <c r="CJ225" s="56">
        <f t="shared" si="622"/>
        <v>32000</v>
      </c>
      <c r="CK225" s="56">
        <f t="shared" si="625"/>
        <v>32000</v>
      </c>
      <c r="CL225" s="56">
        <f t="shared" si="625"/>
        <v>32000</v>
      </c>
      <c r="CM225" s="56">
        <f t="shared" si="625"/>
        <v>32000</v>
      </c>
      <c r="CN225" s="56">
        <f t="shared" si="628"/>
        <v>32000</v>
      </c>
      <c r="CO225" s="56">
        <f t="shared" si="632"/>
        <v>32000</v>
      </c>
      <c r="CP225" s="56">
        <f t="shared" si="632"/>
        <v>32000</v>
      </c>
      <c r="CQ225" s="56">
        <f t="shared" si="637"/>
        <v>32000</v>
      </c>
      <c r="CR225" s="56">
        <f t="shared" si="637"/>
        <v>32000</v>
      </c>
      <c r="CS225" s="56">
        <f t="shared" si="633"/>
        <v>32000</v>
      </c>
      <c r="CT225" s="56">
        <f t="shared" si="633"/>
        <v>32000</v>
      </c>
      <c r="CU225" s="56">
        <f t="shared" si="638"/>
        <v>32000</v>
      </c>
      <c r="CV225" s="56">
        <f t="shared" si="661"/>
        <v>32000</v>
      </c>
      <c r="CW225" s="56">
        <f t="shared" si="661"/>
        <v>32000</v>
      </c>
      <c r="CX225" s="56">
        <f t="shared" si="666"/>
        <v>32000</v>
      </c>
      <c r="CY225" s="56">
        <f t="shared" si="666"/>
        <v>32000</v>
      </c>
      <c r="CZ225" s="56">
        <f t="shared" si="668"/>
        <v>32000</v>
      </c>
      <c r="DA225" s="56">
        <f t="shared" si="675"/>
        <v>32000</v>
      </c>
      <c r="DB225" s="56">
        <f t="shared" ref="DB225:DB237" si="683">TE</f>
        <v>32000</v>
      </c>
      <c r="DC225" s="56">
        <f t="shared" si="537"/>
        <v>7000</v>
      </c>
      <c r="DD225" s="56">
        <f t="shared" si="639"/>
        <v>7000</v>
      </c>
      <c r="DE225" s="56">
        <f t="shared" si="635"/>
        <v>7000</v>
      </c>
      <c r="DF225" s="56">
        <f>OD</f>
        <v>26000</v>
      </c>
      <c r="DG225" s="56">
        <f>OD</f>
        <v>26000</v>
      </c>
      <c r="DH225" s="56">
        <f t="shared" si="676"/>
        <v>26000</v>
      </c>
      <c r="DI225" s="56">
        <f t="shared" si="669"/>
        <v>26000</v>
      </c>
      <c r="DJ225" s="56">
        <f t="shared" si="662"/>
        <v>26000</v>
      </c>
      <c r="DK225" s="56">
        <f>OD</f>
        <v>26000</v>
      </c>
      <c r="DL225" s="56">
        <f t="shared" si="672"/>
        <v>2000</v>
      </c>
      <c r="DM225" s="56">
        <f t="shared" si="672"/>
        <v>2000</v>
      </c>
      <c r="DN225" s="56">
        <f t="shared" si="678"/>
        <v>2000</v>
      </c>
      <c r="DO225" s="56">
        <f t="shared" si="678"/>
        <v>2000</v>
      </c>
      <c r="DP225" s="56">
        <f t="shared" si="679"/>
        <v>2000</v>
      </c>
      <c r="DQ225" s="56">
        <f t="shared" si="679"/>
        <v>2000</v>
      </c>
      <c r="DR225" s="56">
        <f t="shared" si="664"/>
        <v>2000</v>
      </c>
      <c r="DS225" s="56">
        <f t="shared" si="664"/>
        <v>2000</v>
      </c>
      <c r="DT225" s="56">
        <f t="shared" si="653"/>
        <v>2000</v>
      </c>
      <c r="DU225" s="56">
        <f t="shared" si="650"/>
        <v>2000</v>
      </c>
      <c r="DV225" s="56"/>
      <c r="DW225" s="56"/>
      <c r="DX225" s="56"/>
      <c r="DY225" s="56"/>
      <c r="DZ225" s="56"/>
      <c r="EA225" s="56"/>
      <c r="EB225" s="56"/>
      <c r="EC225" s="56"/>
      <c r="ED225" s="56"/>
      <c r="EE225" s="56"/>
      <c r="EF225" s="56"/>
      <c r="EG225" s="56"/>
      <c r="EH225" s="56"/>
      <c r="EI225" s="56"/>
      <c r="EJ225" s="56"/>
      <c r="EK225" s="56"/>
      <c r="EL225" s="56"/>
      <c r="EM225" s="56"/>
      <c r="EN225" s="56"/>
      <c r="EO225" s="56"/>
      <c r="EP225" s="56"/>
      <c r="EQ225" s="56"/>
      <c r="ER225" s="56"/>
      <c r="ES225" s="56"/>
      <c r="ET225" s="56"/>
      <c r="EU225" s="56"/>
      <c r="EV225" s="56"/>
      <c r="EW225" s="56"/>
      <c r="EX225" s="56"/>
      <c r="EY225" s="56"/>
      <c r="EZ225" s="56"/>
      <c r="FA225" s="56"/>
      <c r="FB225" s="56"/>
      <c r="FC225" s="56"/>
      <c r="FD225" s="56"/>
      <c r="FE225" s="56"/>
      <c r="FF225" s="56"/>
      <c r="FG225" s="56"/>
      <c r="FH225" s="56"/>
      <c r="FI225" s="56"/>
      <c r="FJ225" s="56"/>
      <c r="FK225" s="56"/>
      <c r="FL225" s="56"/>
      <c r="FM225" s="56"/>
      <c r="FN225" s="56"/>
      <c r="FO225" s="56"/>
      <c r="FP225" s="56"/>
      <c r="FQ225" s="56"/>
      <c r="FR225" s="56"/>
      <c r="FS225" s="56"/>
      <c r="FT225" s="56"/>
      <c r="FU225" s="56"/>
      <c r="FV225" s="56"/>
      <c r="FW225" s="56"/>
      <c r="FX225" s="56"/>
      <c r="FY225" s="56"/>
      <c r="FZ225" s="56"/>
      <c r="GA225" s="56"/>
      <c r="GB225" s="56"/>
      <c r="GC225" s="56"/>
      <c r="GD225" s="56"/>
      <c r="GE225" s="56"/>
      <c r="GF225" s="56"/>
      <c r="GG225" s="56"/>
      <c r="GH225" s="56"/>
      <c r="GI225" s="56"/>
      <c r="GJ225" s="56"/>
      <c r="GK225" s="56"/>
      <c r="GL225" s="56"/>
      <c r="GM225" s="56"/>
      <c r="GN225" s="56"/>
      <c r="GO225" s="56"/>
      <c r="GP225" s="56"/>
      <c r="GQ225" s="56"/>
      <c r="GR225" s="56"/>
      <c r="GS225" s="56"/>
      <c r="GT225" s="56"/>
      <c r="GU225" s="56"/>
      <c r="GV225" s="56"/>
      <c r="GW225" s="56"/>
      <c r="GX225" s="56"/>
      <c r="GY225" s="56"/>
      <c r="GZ225" s="56"/>
      <c r="HA225" s="56"/>
      <c r="HB225" s="56"/>
      <c r="HC225" s="56"/>
      <c r="HD225" s="56"/>
      <c r="HE225" s="56"/>
      <c r="HF225" s="56"/>
      <c r="HG225" s="56"/>
      <c r="HH225" s="56"/>
      <c r="HI225" s="56"/>
      <c r="HJ225" s="56"/>
      <c r="HK225" s="56"/>
      <c r="HL225" s="56"/>
      <c r="HM225" s="56"/>
      <c r="HN225" s="56"/>
      <c r="HO225" s="56"/>
      <c r="HP225" s="56"/>
      <c r="HQ225" s="56"/>
      <c r="HR225" s="56"/>
      <c r="HS225" s="56"/>
      <c r="HT225" s="56"/>
      <c r="HU225" s="56"/>
      <c r="HV225" s="56"/>
      <c r="HW225" s="56"/>
      <c r="HX225" s="56"/>
      <c r="HY225" s="56"/>
    </row>
    <row r="226" spans="1:233" ht="1.5" customHeight="1">
      <c r="A226" s="56"/>
      <c r="B226" s="56"/>
      <c r="C226" s="56"/>
      <c r="D226" s="56"/>
      <c r="E226" s="56"/>
      <c r="F226" s="56"/>
      <c r="G226" s="56"/>
      <c r="H226" s="56"/>
      <c r="I226" s="56"/>
      <c r="J226" s="56"/>
      <c r="K226" s="56"/>
      <c r="L226" s="56"/>
      <c r="M226" s="56"/>
      <c r="N226" s="56"/>
      <c r="O226" s="56"/>
      <c r="P226" s="56"/>
      <c r="Q226" s="56"/>
      <c r="R226" s="56"/>
      <c r="S226" s="56"/>
      <c r="T226" s="56"/>
      <c r="U226" s="56"/>
      <c r="V226" s="56"/>
      <c r="W226" s="56"/>
      <c r="X226" s="56"/>
      <c r="Y226" s="56"/>
      <c r="Z226" s="56"/>
      <c r="AA226" s="56"/>
      <c r="AB226" s="56"/>
      <c r="AC226" s="56"/>
      <c r="AD226" s="56"/>
      <c r="AE226" s="56"/>
      <c r="AF226" s="56"/>
      <c r="AG226" s="56"/>
      <c r="AH226" s="56"/>
      <c r="AI226" s="56"/>
      <c r="AJ226" s="56"/>
      <c r="AK226" s="56"/>
      <c r="AL226" s="56"/>
      <c r="AM226" s="56"/>
      <c r="AN226" s="56"/>
      <c r="AO226" s="56"/>
      <c r="AP226" s="56"/>
      <c r="AQ226" s="56"/>
      <c r="AR226" s="56"/>
      <c r="AS226" s="56"/>
      <c r="AT226" s="56"/>
      <c r="AU226" s="56"/>
      <c r="AV226" s="56"/>
      <c r="AW226" s="56"/>
      <c r="AX226" s="56"/>
      <c r="AY226" s="56"/>
      <c r="AZ226" s="56">
        <f t="shared" si="615"/>
        <v>21000</v>
      </c>
      <c r="BA226" s="56">
        <f t="shared" si="615"/>
        <v>21000</v>
      </c>
      <c r="BB226" s="56">
        <f t="shared" si="615"/>
        <v>21000</v>
      </c>
      <c r="BC226" s="56">
        <f t="shared" si="659"/>
        <v>21000</v>
      </c>
      <c r="BD226" s="56">
        <f t="shared" si="659"/>
        <v>21000</v>
      </c>
      <c r="BE226" s="56">
        <f t="shared" si="659"/>
        <v>21000</v>
      </c>
      <c r="BF226" s="56">
        <f t="shared" si="602"/>
        <v>21000</v>
      </c>
      <c r="BG226" s="56">
        <f t="shared" si="645"/>
        <v>21000</v>
      </c>
      <c r="BH226" s="56">
        <f t="shared" si="645"/>
        <v>21000</v>
      </c>
      <c r="BI226" s="56">
        <f t="shared" si="665"/>
        <v>21000</v>
      </c>
      <c r="BJ226" s="56">
        <f t="shared" si="665"/>
        <v>21000</v>
      </c>
      <c r="BK226" s="56">
        <f t="shared" si="665"/>
        <v>21000</v>
      </c>
      <c r="BL226" s="56">
        <f t="shared" si="665"/>
        <v>21000</v>
      </c>
      <c r="BM226" s="56">
        <f t="shared" si="665"/>
        <v>21000</v>
      </c>
      <c r="BN226" s="56">
        <f t="shared" si="671"/>
        <v>21000</v>
      </c>
      <c r="BO226" s="56">
        <f t="shared" si="671"/>
        <v>21000</v>
      </c>
      <c r="BP226" s="56">
        <f t="shared" si="671"/>
        <v>21000</v>
      </c>
      <c r="BQ226" s="56">
        <f t="shared" si="671"/>
        <v>21000</v>
      </c>
      <c r="BR226" s="56">
        <f t="shared" si="671"/>
        <v>21000</v>
      </c>
      <c r="BS226" s="56">
        <f t="shared" si="671"/>
        <v>21000</v>
      </c>
      <c r="BT226" s="56">
        <f t="shared" si="671"/>
        <v>21000</v>
      </c>
      <c r="BU226" s="56">
        <f t="shared" si="598"/>
        <v>21000</v>
      </c>
      <c r="BV226" s="56">
        <f t="shared" si="646"/>
        <v>21000</v>
      </c>
      <c r="BW226" s="56">
        <f t="shared" si="646"/>
        <v>21000</v>
      </c>
      <c r="BX226" s="56">
        <f t="shared" si="600"/>
        <v>21000</v>
      </c>
      <c r="BY226" s="56">
        <f t="shared" si="591"/>
        <v>21000</v>
      </c>
      <c r="BZ226" s="56">
        <f>MH</f>
        <v>21000</v>
      </c>
      <c r="CA226" s="56">
        <f t="shared" si="682"/>
        <v>17000</v>
      </c>
      <c r="CB226" s="56">
        <f t="shared" si="680"/>
        <v>17000</v>
      </c>
      <c r="CC226" s="56">
        <f t="shared" si="674"/>
        <v>17000</v>
      </c>
      <c r="CD226" s="56">
        <f t="shared" si="681"/>
        <v>17000</v>
      </c>
      <c r="CE226" s="56">
        <f t="shared" si="667"/>
        <v>32000</v>
      </c>
      <c r="CF226" s="56">
        <f t="shared" si="660"/>
        <v>32000</v>
      </c>
      <c r="CG226" s="56">
        <f t="shared" si="644"/>
        <v>32000</v>
      </c>
      <c r="CH226" s="56">
        <f t="shared" si="648"/>
        <v>32000</v>
      </c>
      <c r="CI226" s="56">
        <f t="shared" si="641"/>
        <v>32000</v>
      </c>
      <c r="CJ226" s="56">
        <f t="shared" si="622"/>
        <v>32000</v>
      </c>
      <c r="CK226" s="56">
        <f t="shared" si="625"/>
        <v>32000</v>
      </c>
      <c r="CL226" s="56">
        <f t="shared" si="625"/>
        <v>32000</v>
      </c>
      <c r="CM226" s="56">
        <f t="shared" si="625"/>
        <v>32000</v>
      </c>
      <c r="CN226" s="56">
        <f t="shared" si="628"/>
        <v>32000</v>
      </c>
      <c r="CO226" s="56">
        <f t="shared" si="632"/>
        <v>32000</v>
      </c>
      <c r="CP226" s="56">
        <f t="shared" si="632"/>
        <v>32000</v>
      </c>
      <c r="CQ226" s="56">
        <f t="shared" si="637"/>
        <v>32000</v>
      </c>
      <c r="CR226" s="56">
        <f t="shared" si="637"/>
        <v>32000</v>
      </c>
      <c r="CS226" s="56">
        <f t="shared" si="633"/>
        <v>32000</v>
      </c>
      <c r="CT226" s="56">
        <f t="shared" si="633"/>
        <v>32000</v>
      </c>
      <c r="CU226" s="56">
        <f t="shared" si="638"/>
        <v>32000</v>
      </c>
      <c r="CV226" s="56">
        <f t="shared" si="661"/>
        <v>32000</v>
      </c>
      <c r="CW226" s="56">
        <f t="shared" si="661"/>
        <v>32000</v>
      </c>
      <c r="CX226" s="56">
        <f t="shared" si="666"/>
        <v>32000</v>
      </c>
      <c r="CY226" s="56">
        <f t="shared" si="666"/>
        <v>32000</v>
      </c>
      <c r="CZ226" s="56">
        <f t="shared" si="668"/>
        <v>32000</v>
      </c>
      <c r="DA226" s="56">
        <f t="shared" si="675"/>
        <v>32000</v>
      </c>
      <c r="DB226" s="56">
        <f t="shared" si="683"/>
        <v>32000</v>
      </c>
      <c r="DC226" s="56">
        <f t="shared" si="537"/>
        <v>7000</v>
      </c>
      <c r="DD226" s="56">
        <f t="shared" si="639"/>
        <v>7000</v>
      </c>
      <c r="DE226" s="56">
        <f t="shared" si="635"/>
        <v>7000</v>
      </c>
      <c r="DF226" s="56">
        <f>OD</f>
        <v>26000</v>
      </c>
      <c r="DG226" s="56">
        <f>OD</f>
        <v>26000</v>
      </c>
      <c r="DH226" s="56">
        <f t="shared" si="676"/>
        <v>26000</v>
      </c>
      <c r="DI226" s="56">
        <f t="shared" si="669"/>
        <v>26000</v>
      </c>
      <c r="DJ226" s="56">
        <f>OD</f>
        <v>26000</v>
      </c>
      <c r="DK226" s="56">
        <f t="shared" ref="DJ226:DL235" si="684">AP</f>
        <v>2000</v>
      </c>
      <c r="DL226" s="56">
        <f t="shared" si="684"/>
        <v>2000</v>
      </c>
      <c r="DM226" s="56">
        <f t="shared" si="672"/>
        <v>2000</v>
      </c>
      <c r="DN226" s="56">
        <f t="shared" si="678"/>
        <v>2000</v>
      </c>
      <c r="DO226" s="56">
        <f t="shared" si="678"/>
        <v>2000</v>
      </c>
      <c r="DP226" s="56">
        <f t="shared" si="679"/>
        <v>2000</v>
      </c>
      <c r="DQ226" s="56">
        <f t="shared" si="679"/>
        <v>2000</v>
      </c>
      <c r="DR226" s="56">
        <f t="shared" si="664"/>
        <v>2000</v>
      </c>
      <c r="DS226" s="56">
        <f t="shared" si="664"/>
        <v>2000</v>
      </c>
      <c r="DT226" s="56">
        <f t="shared" si="653"/>
        <v>2000</v>
      </c>
      <c r="DU226" s="56"/>
      <c r="DV226" s="56"/>
      <c r="DW226" s="56"/>
      <c r="DX226" s="56"/>
      <c r="DY226" s="56"/>
      <c r="DZ226" s="56"/>
      <c r="EA226" s="56"/>
      <c r="EB226" s="56"/>
      <c r="EC226" s="56"/>
      <c r="ED226" s="56"/>
      <c r="EE226" s="56"/>
      <c r="EF226" s="56"/>
      <c r="EG226" s="56"/>
      <c r="EH226" s="56"/>
      <c r="EI226" s="56"/>
      <c r="EJ226" s="56"/>
      <c r="EK226" s="56"/>
      <c r="EL226" s="56"/>
      <c r="EM226" s="56"/>
      <c r="EN226" s="56"/>
      <c r="EO226" s="56"/>
      <c r="EP226" s="56"/>
      <c r="EQ226" s="56"/>
      <c r="ER226" s="56"/>
      <c r="ES226" s="56"/>
      <c r="ET226" s="56"/>
      <c r="EU226" s="56"/>
      <c r="EV226" s="56"/>
      <c r="EW226" s="56"/>
      <c r="EX226" s="56"/>
      <c r="EY226" s="56"/>
      <c r="EZ226" s="56"/>
      <c r="FA226" s="56"/>
      <c r="FB226" s="56"/>
      <c r="FC226" s="56"/>
      <c r="FD226" s="56"/>
      <c r="FE226" s="56"/>
      <c r="FF226" s="56"/>
      <c r="FG226" s="56"/>
      <c r="FH226" s="56"/>
      <c r="FI226" s="56"/>
      <c r="FJ226" s="56"/>
      <c r="FK226" s="56"/>
      <c r="FL226" s="56"/>
      <c r="FM226" s="56"/>
      <c r="FN226" s="56"/>
      <c r="FO226" s="56"/>
      <c r="FP226" s="56"/>
      <c r="FQ226" s="56"/>
      <c r="FR226" s="56"/>
      <c r="FS226" s="56"/>
      <c r="FT226" s="56"/>
      <c r="FU226" s="56"/>
      <c r="FV226" s="56"/>
      <c r="FW226" s="56"/>
      <c r="FX226" s="56"/>
      <c r="FY226" s="56"/>
      <c r="FZ226" s="56"/>
      <c r="GA226" s="56"/>
      <c r="GB226" s="56"/>
      <c r="GC226" s="56"/>
      <c r="GD226" s="56"/>
      <c r="GE226" s="56"/>
      <c r="GF226" s="56"/>
      <c r="GG226" s="56"/>
      <c r="GH226" s="56"/>
      <c r="GI226" s="56"/>
      <c r="GJ226" s="56"/>
      <c r="GK226" s="56"/>
      <c r="GL226" s="56"/>
      <c r="GM226" s="56"/>
      <c r="GN226" s="56"/>
      <c r="GO226" s="56"/>
      <c r="GP226" s="56"/>
      <c r="GQ226" s="56"/>
      <c r="GR226" s="56"/>
      <c r="GS226" s="56"/>
      <c r="GT226" s="56"/>
      <c r="GU226" s="56"/>
      <c r="GV226" s="56"/>
      <c r="GW226" s="56"/>
      <c r="GX226" s="56"/>
      <c r="GY226" s="56"/>
      <c r="GZ226" s="56"/>
      <c r="HA226" s="56"/>
      <c r="HB226" s="56"/>
      <c r="HC226" s="56"/>
      <c r="HD226" s="56"/>
      <c r="HE226" s="56"/>
      <c r="HF226" s="56"/>
      <c r="HG226" s="56"/>
      <c r="HH226" s="56"/>
      <c r="HI226" s="56"/>
      <c r="HJ226" s="56"/>
      <c r="HK226" s="56"/>
      <c r="HL226" s="56"/>
      <c r="HM226" s="56"/>
      <c r="HN226" s="56"/>
      <c r="HO226" s="56"/>
      <c r="HP226" s="56"/>
      <c r="HQ226" s="56"/>
      <c r="HR226" s="56"/>
      <c r="HS226" s="56"/>
      <c r="HT226" s="56"/>
      <c r="HU226" s="56"/>
      <c r="HV226" s="56"/>
      <c r="HW226" s="56"/>
      <c r="HX226" s="56"/>
      <c r="HY226" s="56"/>
    </row>
    <row r="227" spans="1:233" ht="1.5" customHeight="1">
      <c r="A227" s="56"/>
      <c r="B227" s="56"/>
      <c r="C227" s="56"/>
      <c r="D227" s="56"/>
      <c r="E227" s="56"/>
      <c r="F227" s="56"/>
      <c r="G227" s="56"/>
      <c r="H227" s="56"/>
      <c r="I227" s="56"/>
      <c r="J227" s="56"/>
      <c r="K227" s="56"/>
      <c r="L227" s="56"/>
      <c r="M227" s="56"/>
      <c r="N227" s="56"/>
      <c r="O227" s="56"/>
      <c r="P227" s="56"/>
      <c r="Q227" s="56"/>
      <c r="R227" s="56"/>
      <c r="S227" s="56"/>
      <c r="T227" s="56"/>
      <c r="U227" s="56"/>
      <c r="V227" s="56"/>
      <c r="W227" s="56"/>
      <c r="X227" s="56"/>
      <c r="Y227" s="56"/>
      <c r="Z227" s="56"/>
      <c r="AA227" s="56"/>
      <c r="AB227" s="56"/>
      <c r="AC227" s="56"/>
      <c r="AD227" s="56"/>
      <c r="AE227" s="56"/>
      <c r="AF227" s="56"/>
      <c r="AG227" s="56"/>
      <c r="AH227" s="56"/>
      <c r="AI227" s="56"/>
      <c r="AJ227" s="56"/>
      <c r="AK227" s="56"/>
      <c r="AL227" s="56"/>
      <c r="AM227" s="56"/>
      <c r="AN227" s="56"/>
      <c r="AO227" s="56"/>
      <c r="AP227" s="56"/>
      <c r="AQ227" s="56"/>
      <c r="AR227" s="56"/>
      <c r="AS227" s="56"/>
      <c r="AT227" s="56"/>
      <c r="AU227" s="56"/>
      <c r="AV227" s="56"/>
      <c r="AW227" s="56"/>
      <c r="AX227" s="56"/>
      <c r="AY227" s="56"/>
      <c r="AZ227" s="56">
        <f t="shared" si="615"/>
        <v>21000</v>
      </c>
      <c r="BA227" s="56">
        <f t="shared" si="615"/>
        <v>21000</v>
      </c>
      <c r="BB227" s="56">
        <f t="shared" si="615"/>
        <v>21000</v>
      </c>
      <c r="BC227" s="56">
        <f t="shared" si="659"/>
        <v>21000</v>
      </c>
      <c r="BD227" s="56">
        <f t="shared" si="659"/>
        <v>21000</v>
      </c>
      <c r="BE227" s="56">
        <f t="shared" si="659"/>
        <v>21000</v>
      </c>
      <c r="BF227" s="56">
        <f t="shared" si="602"/>
        <v>21000</v>
      </c>
      <c r="BG227" s="56">
        <f t="shared" si="645"/>
        <v>21000</v>
      </c>
      <c r="BH227" s="56">
        <f t="shared" si="645"/>
        <v>21000</v>
      </c>
      <c r="BI227" s="56">
        <f t="shared" si="665"/>
        <v>21000</v>
      </c>
      <c r="BJ227" s="56">
        <f t="shared" si="665"/>
        <v>21000</v>
      </c>
      <c r="BK227" s="56">
        <f t="shared" si="665"/>
        <v>21000</v>
      </c>
      <c r="BL227" s="56">
        <f t="shared" si="665"/>
        <v>21000</v>
      </c>
      <c r="BM227" s="56">
        <f t="shared" si="665"/>
        <v>21000</v>
      </c>
      <c r="BN227" s="56">
        <f t="shared" si="671"/>
        <v>21000</v>
      </c>
      <c r="BO227" s="56">
        <f t="shared" si="671"/>
        <v>21000</v>
      </c>
      <c r="BP227" s="56">
        <f t="shared" si="671"/>
        <v>21000</v>
      </c>
      <c r="BQ227" s="56">
        <f t="shared" si="671"/>
        <v>21000</v>
      </c>
      <c r="BR227" s="56">
        <f t="shared" si="671"/>
        <v>21000</v>
      </c>
      <c r="BS227" s="56">
        <f t="shared" si="671"/>
        <v>21000</v>
      </c>
      <c r="BT227" s="56">
        <f t="shared" si="671"/>
        <v>21000</v>
      </c>
      <c r="BU227" s="56">
        <f t="shared" si="598"/>
        <v>21000</v>
      </c>
      <c r="BV227" s="56">
        <f t="shared" si="646"/>
        <v>21000</v>
      </c>
      <c r="BW227" s="56">
        <f t="shared" si="646"/>
        <v>21000</v>
      </c>
      <c r="BX227" s="56">
        <f t="shared" si="600"/>
        <v>21000</v>
      </c>
      <c r="BY227" s="56">
        <f t="shared" si="591"/>
        <v>21000</v>
      </c>
      <c r="BZ227" s="56">
        <f>MH</f>
        <v>21000</v>
      </c>
      <c r="CA227" s="56">
        <f t="shared" si="682"/>
        <v>17000</v>
      </c>
      <c r="CB227" s="56">
        <f t="shared" si="680"/>
        <v>17000</v>
      </c>
      <c r="CC227" s="56">
        <f t="shared" si="674"/>
        <v>17000</v>
      </c>
      <c r="CD227" s="56">
        <f t="shared" si="681"/>
        <v>17000</v>
      </c>
      <c r="CE227" s="56">
        <f t="shared" si="667"/>
        <v>32000</v>
      </c>
      <c r="CF227" s="56">
        <f t="shared" si="660"/>
        <v>32000</v>
      </c>
      <c r="CG227" s="56">
        <f t="shared" si="644"/>
        <v>32000</v>
      </c>
      <c r="CH227" s="56">
        <f t="shared" si="648"/>
        <v>32000</v>
      </c>
      <c r="CI227" s="56">
        <f t="shared" si="641"/>
        <v>32000</v>
      </c>
      <c r="CJ227" s="56">
        <f t="shared" si="622"/>
        <v>32000</v>
      </c>
      <c r="CK227" s="56">
        <f t="shared" ref="CK227:CM247" si="685">TE</f>
        <v>32000</v>
      </c>
      <c r="CL227" s="56">
        <f t="shared" si="685"/>
        <v>32000</v>
      </c>
      <c r="CM227" s="56">
        <f t="shared" si="685"/>
        <v>32000</v>
      </c>
      <c r="CN227" s="56">
        <f t="shared" si="628"/>
        <v>32000</v>
      </c>
      <c r="CO227" s="56">
        <f t="shared" si="632"/>
        <v>32000</v>
      </c>
      <c r="CP227" s="56">
        <f t="shared" si="632"/>
        <v>32000</v>
      </c>
      <c r="CQ227" s="56">
        <f t="shared" si="637"/>
        <v>32000</v>
      </c>
      <c r="CR227" s="56">
        <f t="shared" si="637"/>
        <v>32000</v>
      </c>
      <c r="CS227" s="56">
        <f t="shared" si="633"/>
        <v>32000</v>
      </c>
      <c r="CT227" s="56">
        <f t="shared" si="633"/>
        <v>32000</v>
      </c>
      <c r="CU227" s="56">
        <f t="shared" si="638"/>
        <v>32000</v>
      </c>
      <c r="CV227" s="56">
        <f t="shared" si="661"/>
        <v>32000</v>
      </c>
      <c r="CW227" s="56">
        <f t="shared" si="661"/>
        <v>32000</v>
      </c>
      <c r="CX227" s="56">
        <f t="shared" si="666"/>
        <v>32000</v>
      </c>
      <c r="CY227" s="56">
        <f t="shared" si="666"/>
        <v>32000</v>
      </c>
      <c r="CZ227" s="56">
        <f t="shared" si="668"/>
        <v>32000</v>
      </c>
      <c r="DA227" s="56">
        <f t="shared" si="675"/>
        <v>32000</v>
      </c>
      <c r="DB227" s="56">
        <f t="shared" si="683"/>
        <v>32000</v>
      </c>
      <c r="DC227" s="56">
        <f t="shared" si="537"/>
        <v>7000</v>
      </c>
      <c r="DD227" s="56">
        <f t="shared" si="639"/>
        <v>7000</v>
      </c>
      <c r="DE227" s="56">
        <f t="shared" si="635"/>
        <v>7000</v>
      </c>
      <c r="DF227" s="56">
        <f>OD</f>
        <v>26000</v>
      </c>
      <c r="DG227" s="56">
        <f>OD</f>
        <v>26000</v>
      </c>
      <c r="DH227" s="56">
        <f t="shared" si="676"/>
        <v>26000</v>
      </c>
      <c r="DI227" s="56">
        <f t="shared" ref="DI227:DI243" si="686">AP</f>
        <v>2000</v>
      </c>
      <c r="DJ227" s="56">
        <f t="shared" si="684"/>
        <v>2000</v>
      </c>
      <c r="DK227" s="56">
        <f t="shared" si="684"/>
        <v>2000</v>
      </c>
      <c r="DL227" s="56">
        <f t="shared" si="684"/>
        <v>2000</v>
      </c>
      <c r="DM227" s="56">
        <f t="shared" si="672"/>
        <v>2000</v>
      </c>
      <c r="DN227" s="56">
        <f t="shared" si="678"/>
        <v>2000</v>
      </c>
      <c r="DO227" s="56">
        <f t="shared" si="678"/>
        <v>2000</v>
      </c>
      <c r="DP227" s="56">
        <f t="shared" si="679"/>
        <v>2000</v>
      </c>
      <c r="DQ227" s="56">
        <f t="shared" si="679"/>
        <v>2000</v>
      </c>
      <c r="DR227" s="56">
        <f t="shared" si="664"/>
        <v>2000</v>
      </c>
      <c r="DS227" s="56">
        <f t="shared" si="664"/>
        <v>2000</v>
      </c>
      <c r="DT227" s="56"/>
      <c r="DU227" s="56"/>
      <c r="DV227" s="56"/>
      <c r="DW227" s="56"/>
      <c r="DX227" s="56"/>
      <c r="DY227" s="56"/>
      <c r="DZ227" s="56"/>
      <c r="EA227" s="56"/>
      <c r="EB227" s="56"/>
      <c r="EC227" s="56"/>
      <c r="ED227" s="56"/>
      <c r="EE227" s="56"/>
      <c r="EF227" s="56"/>
      <c r="EG227" s="56"/>
      <c r="EH227" s="56"/>
      <c r="EI227" s="56"/>
      <c r="EJ227" s="56"/>
      <c r="EK227" s="56"/>
      <c r="EL227" s="56"/>
      <c r="EM227" s="56"/>
      <c r="EN227" s="56"/>
      <c r="EO227" s="56"/>
      <c r="EP227" s="56"/>
      <c r="EQ227" s="56"/>
      <c r="ER227" s="56"/>
      <c r="ES227" s="56"/>
      <c r="ET227" s="56"/>
      <c r="EU227" s="56"/>
      <c r="EV227" s="56"/>
      <c r="EW227" s="56"/>
      <c r="EX227" s="56"/>
      <c r="EY227" s="56"/>
      <c r="EZ227" s="56"/>
      <c r="FA227" s="56"/>
      <c r="FB227" s="56"/>
      <c r="FC227" s="56"/>
      <c r="FD227" s="56"/>
      <c r="FE227" s="56"/>
      <c r="FF227" s="56"/>
      <c r="FG227" s="56"/>
      <c r="FH227" s="56"/>
      <c r="FI227" s="56"/>
      <c r="FJ227" s="56"/>
      <c r="FK227" s="56"/>
      <c r="FL227" s="56"/>
      <c r="FM227" s="56"/>
      <c r="FN227" s="56"/>
      <c r="FO227" s="56"/>
      <c r="FP227" s="56"/>
      <c r="FQ227" s="56"/>
      <c r="FR227" s="56"/>
      <c r="FS227" s="56"/>
      <c r="FT227" s="56"/>
      <c r="FU227" s="56"/>
      <c r="FV227" s="56"/>
      <c r="FW227" s="56"/>
      <c r="FX227" s="56"/>
      <c r="FY227" s="56"/>
      <c r="FZ227" s="56"/>
      <c r="GA227" s="56"/>
      <c r="GB227" s="56"/>
      <c r="GC227" s="56"/>
      <c r="GD227" s="56"/>
      <c r="GE227" s="56"/>
      <c r="GF227" s="56"/>
      <c r="GG227" s="56"/>
      <c r="GH227" s="56"/>
      <c r="GI227" s="56"/>
      <c r="GJ227" s="56"/>
      <c r="GK227" s="56"/>
      <c r="GL227" s="56"/>
      <c r="GM227" s="56"/>
      <c r="GN227" s="56"/>
      <c r="GO227" s="56"/>
      <c r="GP227" s="56"/>
      <c r="GQ227" s="56"/>
      <c r="GR227" s="56"/>
      <c r="GS227" s="56"/>
      <c r="GT227" s="56"/>
      <c r="GU227" s="56"/>
      <c r="GV227" s="56"/>
      <c r="GW227" s="56"/>
      <c r="GX227" s="56"/>
      <c r="GY227" s="56"/>
      <c r="GZ227" s="56"/>
      <c r="HA227" s="56"/>
      <c r="HB227" s="56"/>
      <c r="HC227" s="56"/>
      <c r="HD227" s="56"/>
      <c r="HE227" s="56"/>
      <c r="HF227" s="56"/>
      <c r="HG227" s="56"/>
      <c r="HH227" s="56"/>
      <c r="HI227" s="56"/>
      <c r="HJ227" s="56"/>
      <c r="HK227" s="56"/>
      <c r="HL227" s="56"/>
      <c r="HM227" s="56"/>
      <c r="HN227" s="56"/>
      <c r="HO227" s="56"/>
      <c r="HP227" s="56"/>
      <c r="HQ227" s="56"/>
      <c r="HR227" s="56"/>
      <c r="HS227" s="56"/>
      <c r="HT227" s="56"/>
      <c r="HU227" s="56"/>
      <c r="HV227" s="56"/>
      <c r="HW227" s="56"/>
      <c r="HX227" s="56"/>
      <c r="HY227" s="56"/>
    </row>
    <row r="228" spans="1:233" ht="1.5" customHeight="1">
      <c r="A228" s="56"/>
      <c r="B228" s="56"/>
      <c r="C228" s="56"/>
      <c r="D228" s="56"/>
      <c r="E228" s="56"/>
      <c r="F228" s="56"/>
      <c r="G228" s="56"/>
      <c r="H228" s="56"/>
      <c r="I228" s="56"/>
      <c r="J228" s="56"/>
      <c r="K228" s="56"/>
      <c r="L228" s="56"/>
      <c r="M228" s="56"/>
      <c r="N228" s="56"/>
      <c r="O228" s="56"/>
      <c r="P228" s="56"/>
      <c r="Q228" s="56"/>
      <c r="R228" s="56"/>
      <c r="S228" s="56"/>
      <c r="T228" s="56"/>
      <c r="U228" s="56"/>
      <c r="V228" s="56"/>
      <c r="W228" s="56"/>
      <c r="X228" s="56"/>
      <c r="Y228" s="56"/>
      <c r="Z228" s="56"/>
      <c r="AA228" s="56"/>
      <c r="AB228" s="56"/>
      <c r="AC228" s="56"/>
      <c r="AD228" s="56"/>
      <c r="AE228" s="56"/>
      <c r="AF228" s="56"/>
      <c r="AG228" s="56"/>
      <c r="AH228" s="56"/>
      <c r="AI228" s="56"/>
      <c r="AJ228" s="56"/>
      <c r="AK228" s="56"/>
      <c r="AL228" s="56"/>
      <c r="AM228" s="56"/>
      <c r="AN228" s="56"/>
      <c r="AO228" s="56"/>
      <c r="AP228" s="56"/>
      <c r="AQ228" s="56"/>
      <c r="AR228" s="56"/>
      <c r="AS228" s="56"/>
      <c r="AT228" s="56"/>
      <c r="AU228" s="56"/>
      <c r="AV228" s="56"/>
      <c r="AW228" s="56"/>
      <c r="AX228" s="56"/>
      <c r="AY228" s="56"/>
      <c r="AZ228" s="56">
        <f t="shared" ref="AZ228:AZ234" si="687">MH</f>
        <v>21000</v>
      </c>
      <c r="BA228" s="56">
        <f t="shared" ref="BA228:BB239" si="688">MH</f>
        <v>21000</v>
      </c>
      <c r="BB228" s="56">
        <f t="shared" si="688"/>
        <v>21000</v>
      </c>
      <c r="BC228" s="56">
        <f t="shared" si="659"/>
        <v>21000</v>
      </c>
      <c r="BD228" s="56">
        <f t="shared" si="659"/>
        <v>21000</v>
      </c>
      <c r="BE228" s="56">
        <f t="shared" si="659"/>
        <v>21000</v>
      </c>
      <c r="BF228" s="56">
        <f t="shared" ref="BF228:BF251" si="689">MH</f>
        <v>21000</v>
      </c>
      <c r="BG228" s="56">
        <f t="shared" si="645"/>
        <v>21000</v>
      </c>
      <c r="BH228" s="56">
        <f t="shared" si="645"/>
        <v>21000</v>
      </c>
      <c r="BI228" s="56">
        <f t="shared" si="665"/>
        <v>21000</v>
      </c>
      <c r="BJ228" s="56">
        <f t="shared" si="665"/>
        <v>21000</v>
      </c>
      <c r="BK228" s="56">
        <f t="shared" si="665"/>
        <v>21000</v>
      </c>
      <c r="BL228" s="56">
        <f t="shared" si="665"/>
        <v>21000</v>
      </c>
      <c r="BM228" s="56">
        <f t="shared" si="665"/>
        <v>21000</v>
      </c>
      <c r="BN228" s="56">
        <f t="shared" si="671"/>
        <v>21000</v>
      </c>
      <c r="BO228" s="56">
        <f t="shared" si="671"/>
        <v>21000</v>
      </c>
      <c r="BP228" s="56">
        <f t="shared" si="671"/>
        <v>21000</v>
      </c>
      <c r="BQ228" s="56">
        <f t="shared" si="671"/>
        <v>21000</v>
      </c>
      <c r="BR228" s="56">
        <f t="shared" si="671"/>
        <v>21000</v>
      </c>
      <c r="BS228" s="56">
        <f t="shared" si="671"/>
        <v>21000</v>
      </c>
      <c r="BT228" s="56">
        <f t="shared" si="671"/>
        <v>21000</v>
      </c>
      <c r="BU228" s="56">
        <f t="shared" si="598"/>
        <v>21000</v>
      </c>
      <c r="BV228" s="56">
        <f t="shared" si="646"/>
        <v>21000</v>
      </c>
      <c r="BW228" s="56">
        <f t="shared" si="646"/>
        <v>21000</v>
      </c>
      <c r="BX228" s="56">
        <f t="shared" si="600"/>
        <v>21000</v>
      </c>
      <c r="BY228" s="56">
        <f t="shared" si="591"/>
        <v>21000</v>
      </c>
      <c r="BZ228" s="56">
        <f t="shared" ref="BZ228:BZ258" si="690">KA</f>
        <v>17000</v>
      </c>
      <c r="CA228" s="56">
        <f t="shared" si="682"/>
        <v>17000</v>
      </c>
      <c r="CB228" s="56">
        <f t="shared" si="680"/>
        <v>17000</v>
      </c>
      <c r="CC228" s="56">
        <f t="shared" si="674"/>
        <v>17000</v>
      </c>
      <c r="CD228" s="56">
        <f t="shared" ref="CD228:CD233" si="691">KA</f>
        <v>17000</v>
      </c>
      <c r="CE228" s="56">
        <f t="shared" si="667"/>
        <v>32000</v>
      </c>
      <c r="CF228" s="56">
        <f t="shared" si="660"/>
        <v>32000</v>
      </c>
      <c r="CG228" s="56">
        <f t="shared" si="644"/>
        <v>32000</v>
      </c>
      <c r="CH228" s="56">
        <f t="shared" si="648"/>
        <v>32000</v>
      </c>
      <c r="CI228" s="56">
        <f t="shared" si="641"/>
        <v>32000</v>
      </c>
      <c r="CJ228" s="56">
        <f t="shared" si="622"/>
        <v>32000</v>
      </c>
      <c r="CK228" s="56">
        <f t="shared" si="685"/>
        <v>32000</v>
      </c>
      <c r="CL228" s="56">
        <f t="shared" si="685"/>
        <v>32000</v>
      </c>
      <c r="CM228" s="56">
        <f t="shared" si="685"/>
        <v>32000</v>
      </c>
      <c r="CN228" s="56">
        <f t="shared" si="628"/>
        <v>32000</v>
      </c>
      <c r="CO228" s="56">
        <f t="shared" si="632"/>
        <v>32000</v>
      </c>
      <c r="CP228" s="56">
        <f t="shared" si="632"/>
        <v>32000</v>
      </c>
      <c r="CQ228" s="56">
        <f t="shared" si="637"/>
        <v>32000</v>
      </c>
      <c r="CR228" s="56">
        <f t="shared" si="637"/>
        <v>32000</v>
      </c>
      <c r="CS228" s="56">
        <f t="shared" si="633"/>
        <v>32000</v>
      </c>
      <c r="CT228" s="56">
        <f t="shared" si="633"/>
        <v>32000</v>
      </c>
      <c r="CU228" s="56">
        <f t="shared" si="638"/>
        <v>32000</v>
      </c>
      <c r="CV228" s="56">
        <f t="shared" si="661"/>
        <v>32000</v>
      </c>
      <c r="CW228" s="56">
        <f t="shared" si="661"/>
        <v>32000</v>
      </c>
      <c r="CX228" s="56">
        <f t="shared" si="666"/>
        <v>32000</v>
      </c>
      <c r="CY228" s="56">
        <f t="shared" si="666"/>
        <v>32000</v>
      </c>
      <c r="CZ228" s="56">
        <f t="shared" si="668"/>
        <v>32000</v>
      </c>
      <c r="DA228" s="56">
        <f t="shared" si="675"/>
        <v>32000</v>
      </c>
      <c r="DB228" s="56">
        <f t="shared" si="683"/>
        <v>32000</v>
      </c>
      <c r="DC228" s="56">
        <f t="shared" ref="DC228:DD236" si="692">TE</f>
        <v>32000</v>
      </c>
      <c r="DD228" s="56">
        <f t="shared" si="692"/>
        <v>32000</v>
      </c>
      <c r="DE228" s="56">
        <f>OD</f>
        <v>26000</v>
      </c>
      <c r="DF228" s="56">
        <f>OD</f>
        <v>26000</v>
      </c>
      <c r="DG228" s="56">
        <f t="shared" ref="DG228:DH232" si="693">TE</f>
        <v>32000</v>
      </c>
      <c r="DH228" s="56">
        <f t="shared" si="693"/>
        <v>32000</v>
      </c>
      <c r="DI228" s="56">
        <f t="shared" si="686"/>
        <v>2000</v>
      </c>
      <c r="DJ228" s="56">
        <f t="shared" si="684"/>
        <v>2000</v>
      </c>
      <c r="DK228" s="56">
        <f t="shared" si="684"/>
        <v>2000</v>
      </c>
      <c r="DL228" s="56">
        <f t="shared" si="684"/>
        <v>2000</v>
      </c>
      <c r="DM228" s="56">
        <f t="shared" si="672"/>
        <v>2000</v>
      </c>
      <c r="DN228" s="56">
        <f t="shared" si="678"/>
        <v>2000</v>
      </c>
      <c r="DO228" s="56">
        <f t="shared" si="678"/>
        <v>2000</v>
      </c>
      <c r="DP228" s="56">
        <f t="shared" si="679"/>
        <v>2000</v>
      </c>
      <c r="DQ228" s="56">
        <f t="shared" si="679"/>
        <v>2000</v>
      </c>
      <c r="DR228" s="56">
        <f>AP</f>
        <v>2000</v>
      </c>
      <c r="DS228" s="56">
        <f t="shared" si="664"/>
        <v>2000</v>
      </c>
      <c r="DT228" s="56"/>
      <c r="DU228" s="56"/>
      <c r="DV228" s="56"/>
      <c r="DW228" s="56"/>
      <c r="DX228" s="56"/>
      <c r="DY228" s="56"/>
      <c r="DZ228" s="56"/>
      <c r="EA228" s="56"/>
      <c r="EB228" s="56"/>
      <c r="EC228" s="56"/>
      <c r="ED228" s="56"/>
      <c r="EE228" s="56"/>
      <c r="EF228" s="56"/>
      <c r="EG228" s="56"/>
      <c r="EH228" s="56"/>
      <c r="EI228" s="56"/>
      <c r="EJ228" s="56"/>
      <c r="EK228" s="56"/>
      <c r="EL228" s="56"/>
      <c r="EM228" s="56"/>
      <c r="EN228" s="56"/>
      <c r="EO228" s="56"/>
      <c r="EP228" s="56"/>
      <c r="EQ228" s="56"/>
      <c r="ER228" s="56"/>
      <c r="ES228" s="56"/>
      <c r="ET228" s="56"/>
      <c r="EU228" s="56"/>
      <c r="EV228" s="56"/>
      <c r="EW228" s="56"/>
      <c r="EX228" s="56"/>
      <c r="EY228" s="56"/>
      <c r="EZ228" s="56"/>
      <c r="FA228" s="56"/>
      <c r="FB228" s="56"/>
      <c r="FC228" s="56"/>
      <c r="FD228" s="56"/>
      <c r="FE228" s="56"/>
      <c r="FF228" s="56"/>
      <c r="FG228" s="56"/>
      <c r="FH228" s="56"/>
      <c r="FI228" s="56"/>
      <c r="FJ228" s="56"/>
      <c r="FK228" s="56"/>
      <c r="FL228" s="56"/>
      <c r="FM228" s="56"/>
      <c r="FN228" s="56"/>
      <c r="FO228" s="56"/>
      <c r="FP228" s="56"/>
      <c r="FQ228" s="56"/>
      <c r="FR228" s="56"/>
      <c r="FS228" s="56"/>
      <c r="FT228" s="56"/>
      <c r="FU228" s="56"/>
      <c r="FV228" s="56"/>
      <c r="FW228" s="56"/>
      <c r="FX228" s="56"/>
      <c r="FY228" s="56"/>
      <c r="FZ228" s="56"/>
      <c r="GA228" s="56"/>
      <c r="GB228" s="56"/>
      <c r="GC228" s="56"/>
      <c r="GD228" s="56"/>
      <c r="GE228" s="56"/>
      <c r="GF228" s="56"/>
      <c r="GG228" s="56"/>
      <c r="GH228" s="56"/>
      <c r="GI228" s="56"/>
      <c r="GJ228" s="56"/>
      <c r="GK228" s="56"/>
      <c r="GL228" s="56"/>
      <c r="GM228" s="56"/>
      <c r="GN228" s="56"/>
      <c r="GO228" s="56"/>
      <c r="GP228" s="56"/>
      <c r="GQ228" s="56"/>
      <c r="GR228" s="56"/>
      <c r="GS228" s="56"/>
      <c r="GT228" s="56"/>
      <c r="GU228" s="56"/>
      <c r="GV228" s="56"/>
      <c r="GW228" s="56"/>
      <c r="GX228" s="56"/>
      <c r="GY228" s="56"/>
      <c r="GZ228" s="56"/>
      <c r="HA228" s="56"/>
      <c r="HB228" s="56"/>
      <c r="HC228" s="56"/>
      <c r="HD228" s="56"/>
      <c r="HE228" s="56"/>
      <c r="HF228" s="56"/>
      <c r="HG228" s="56"/>
      <c r="HH228" s="56"/>
      <c r="HI228" s="56"/>
      <c r="HJ228" s="56"/>
      <c r="HK228" s="56"/>
      <c r="HL228" s="56"/>
      <c r="HM228" s="56"/>
      <c r="HN228" s="56"/>
      <c r="HO228" s="56"/>
      <c r="HP228" s="56"/>
      <c r="HQ228" s="56"/>
      <c r="HR228" s="56"/>
      <c r="HS228" s="56"/>
      <c r="HT228" s="56"/>
      <c r="HU228" s="56"/>
      <c r="HV228" s="56"/>
      <c r="HW228" s="56"/>
      <c r="HX228" s="56"/>
      <c r="HY228" s="56"/>
    </row>
    <row r="229" spans="1:233" ht="1.5" customHeight="1">
      <c r="A229" s="56"/>
      <c r="B229" s="56"/>
      <c r="C229" s="56"/>
      <c r="D229" s="56"/>
      <c r="E229" s="56"/>
      <c r="F229" s="56"/>
      <c r="G229" s="56"/>
      <c r="H229" s="56"/>
      <c r="I229" s="56"/>
      <c r="J229" s="56"/>
      <c r="K229" s="56"/>
      <c r="L229" s="56"/>
      <c r="M229" s="56"/>
      <c r="N229" s="56"/>
      <c r="O229" s="56"/>
      <c r="P229" s="56"/>
      <c r="Q229" s="56"/>
      <c r="R229" s="56"/>
      <c r="S229" s="56"/>
      <c r="T229" s="56"/>
      <c r="U229" s="56"/>
      <c r="V229" s="56"/>
      <c r="W229" s="56"/>
      <c r="X229" s="56"/>
      <c r="Y229" s="56"/>
      <c r="Z229" s="56"/>
      <c r="AA229" s="56"/>
      <c r="AB229" s="56"/>
      <c r="AC229" s="56"/>
      <c r="AD229" s="56"/>
      <c r="AE229" s="56"/>
      <c r="AF229" s="56"/>
      <c r="AG229" s="56"/>
      <c r="AH229" s="56"/>
      <c r="AI229" s="56"/>
      <c r="AJ229" s="56"/>
      <c r="AK229" s="56"/>
      <c r="AL229" s="56"/>
      <c r="AM229" s="56"/>
      <c r="AN229" s="56"/>
      <c r="AO229" s="56"/>
      <c r="AP229" s="56"/>
      <c r="AQ229" s="56"/>
      <c r="AR229" s="56"/>
      <c r="AS229" s="56"/>
      <c r="AT229" s="56"/>
      <c r="AU229" s="56"/>
      <c r="AV229" s="56"/>
      <c r="AW229" s="56"/>
      <c r="AX229" s="56"/>
      <c r="AY229" s="56"/>
      <c r="AZ229" s="56">
        <f t="shared" si="687"/>
        <v>21000</v>
      </c>
      <c r="BA229" s="56">
        <f t="shared" si="688"/>
        <v>21000</v>
      </c>
      <c r="BB229" s="56">
        <f t="shared" si="688"/>
        <v>21000</v>
      </c>
      <c r="BC229" s="56">
        <f t="shared" si="659"/>
        <v>21000</v>
      </c>
      <c r="BD229" s="56">
        <f t="shared" si="659"/>
        <v>21000</v>
      </c>
      <c r="BE229" s="56">
        <f t="shared" si="659"/>
        <v>21000</v>
      </c>
      <c r="BF229" s="56">
        <f t="shared" si="689"/>
        <v>21000</v>
      </c>
      <c r="BG229" s="56">
        <f t="shared" si="645"/>
        <v>21000</v>
      </c>
      <c r="BH229" s="56">
        <f t="shared" si="645"/>
        <v>21000</v>
      </c>
      <c r="BI229" s="56">
        <f t="shared" ref="BI229:BM238" si="694">MH</f>
        <v>21000</v>
      </c>
      <c r="BJ229" s="56">
        <f t="shared" si="694"/>
        <v>21000</v>
      </c>
      <c r="BK229" s="56">
        <f t="shared" si="694"/>
        <v>21000</v>
      </c>
      <c r="BL229" s="56">
        <f t="shared" si="694"/>
        <v>21000</v>
      </c>
      <c r="BM229" s="56">
        <f t="shared" si="694"/>
        <v>21000</v>
      </c>
      <c r="BN229" s="56">
        <f t="shared" si="671"/>
        <v>21000</v>
      </c>
      <c r="BO229" s="56">
        <f t="shared" si="671"/>
        <v>21000</v>
      </c>
      <c r="BP229" s="56">
        <f t="shared" si="671"/>
        <v>21000</v>
      </c>
      <c r="BQ229" s="56">
        <f t="shared" si="671"/>
        <v>21000</v>
      </c>
      <c r="BR229" s="56">
        <f t="shared" si="671"/>
        <v>21000</v>
      </c>
      <c r="BS229" s="56">
        <f t="shared" si="671"/>
        <v>21000</v>
      </c>
      <c r="BT229" s="56">
        <f t="shared" si="671"/>
        <v>21000</v>
      </c>
      <c r="BU229" s="56">
        <f t="shared" si="598"/>
        <v>21000</v>
      </c>
      <c r="BV229" s="56">
        <f t="shared" si="646"/>
        <v>21000</v>
      </c>
      <c r="BW229" s="56">
        <f t="shared" si="646"/>
        <v>21000</v>
      </c>
      <c r="BX229" s="56">
        <f t="shared" si="600"/>
        <v>21000</v>
      </c>
      <c r="BY229" s="56">
        <f t="shared" ref="BY229:BY260" si="695">KA</f>
        <v>17000</v>
      </c>
      <c r="BZ229" s="56">
        <f t="shared" si="690"/>
        <v>17000</v>
      </c>
      <c r="CA229" s="56">
        <f t="shared" si="682"/>
        <v>17000</v>
      </c>
      <c r="CB229" s="56">
        <f t="shared" si="680"/>
        <v>17000</v>
      </c>
      <c r="CC229" s="56">
        <f t="shared" si="674"/>
        <v>17000</v>
      </c>
      <c r="CD229" s="56">
        <f>TE</f>
        <v>32000</v>
      </c>
      <c r="CE229" s="56">
        <f t="shared" si="667"/>
        <v>32000</v>
      </c>
      <c r="CF229" s="56">
        <f t="shared" si="660"/>
        <v>32000</v>
      </c>
      <c r="CG229" s="56">
        <f t="shared" si="644"/>
        <v>32000</v>
      </c>
      <c r="CH229" s="56">
        <f t="shared" si="648"/>
        <v>32000</v>
      </c>
      <c r="CI229" s="56">
        <f t="shared" si="641"/>
        <v>32000</v>
      </c>
      <c r="CJ229" s="56">
        <f t="shared" si="622"/>
        <v>32000</v>
      </c>
      <c r="CK229" s="56">
        <f t="shared" si="685"/>
        <v>32000</v>
      </c>
      <c r="CL229" s="56">
        <f t="shared" si="685"/>
        <v>32000</v>
      </c>
      <c r="CM229" s="56">
        <f t="shared" si="685"/>
        <v>32000</v>
      </c>
      <c r="CN229" s="56">
        <f t="shared" si="628"/>
        <v>32000</v>
      </c>
      <c r="CO229" s="56">
        <f t="shared" ref="CO229:CP246" si="696">TE</f>
        <v>32000</v>
      </c>
      <c r="CP229" s="56">
        <f t="shared" si="696"/>
        <v>32000</v>
      </c>
      <c r="CQ229" s="56">
        <f t="shared" si="637"/>
        <v>32000</v>
      </c>
      <c r="CR229" s="56">
        <f t="shared" si="637"/>
        <v>32000</v>
      </c>
      <c r="CS229" s="56">
        <f t="shared" ref="CS229:CT241" si="697">TE</f>
        <v>32000</v>
      </c>
      <c r="CT229" s="56">
        <f t="shared" si="697"/>
        <v>32000</v>
      </c>
      <c r="CU229" s="56">
        <f t="shared" si="638"/>
        <v>32000</v>
      </c>
      <c r="CV229" s="56">
        <f t="shared" si="661"/>
        <v>32000</v>
      </c>
      <c r="CW229" s="56">
        <f t="shared" si="661"/>
        <v>32000</v>
      </c>
      <c r="CX229" s="56">
        <f t="shared" si="666"/>
        <v>32000</v>
      </c>
      <c r="CY229" s="56">
        <f t="shared" si="666"/>
        <v>32000</v>
      </c>
      <c r="CZ229" s="56">
        <f t="shared" si="668"/>
        <v>32000</v>
      </c>
      <c r="DA229" s="56">
        <f t="shared" si="675"/>
        <v>32000</v>
      </c>
      <c r="DB229" s="56">
        <f t="shared" si="683"/>
        <v>32000</v>
      </c>
      <c r="DC229" s="56">
        <f t="shared" si="692"/>
        <v>32000</v>
      </c>
      <c r="DD229" s="56">
        <f t="shared" si="692"/>
        <v>32000</v>
      </c>
      <c r="DE229" s="56">
        <f t="shared" ref="DE229:DF234" si="698">TE</f>
        <v>32000</v>
      </c>
      <c r="DF229" s="56">
        <f t="shared" si="698"/>
        <v>32000</v>
      </c>
      <c r="DG229" s="56">
        <f t="shared" si="693"/>
        <v>32000</v>
      </c>
      <c r="DH229" s="56">
        <f t="shared" si="693"/>
        <v>32000</v>
      </c>
      <c r="DI229" s="56">
        <f t="shared" si="686"/>
        <v>2000</v>
      </c>
      <c r="DJ229" s="56">
        <f t="shared" si="684"/>
        <v>2000</v>
      </c>
      <c r="DK229" s="56">
        <f t="shared" si="684"/>
        <v>2000</v>
      </c>
      <c r="DL229" s="56">
        <f t="shared" si="684"/>
        <v>2000</v>
      </c>
      <c r="DM229" s="56">
        <f t="shared" si="672"/>
        <v>2000</v>
      </c>
      <c r="DN229" s="56">
        <f t="shared" si="678"/>
        <v>2000</v>
      </c>
      <c r="DO229" s="56">
        <f t="shared" si="678"/>
        <v>2000</v>
      </c>
      <c r="DP229" s="56">
        <f t="shared" si="679"/>
        <v>2000</v>
      </c>
      <c r="DQ229" s="56">
        <f t="shared" si="679"/>
        <v>2000</v>
      </c>
      <c r="DR229" s="56">
        <f>AP</f>
        <v>2000</v>
      </c>
      <c r="DS229" s="56"/>
      <c r="DT229" s="56"/>
      <c r="DU229" s="56"/>
      <c r="DV229" s="56"/>
      <c r="DW229" s="56"/>
      <c r="DX229" s="56"/>
      <c r="DY229" s="56"/>
      <c r="DZ229" s="56"/>
      <c r="EA229" s="56"/>
      <c r="EB229" s="56"/>
      <c r="EC229" s="56"/>
      <c r="ED229" s="56"/>
      <c r="EE229" s="56"/>
      <c r="EF229" s="56"/>
      <c r="EG229" s="56"/>
      <c r="EH229" s="56"/>
      <c r="EI229" s="56"/>
      <c r="EJ229" s="56"/>
      <c r="EK229" s="56"/>
      <c r="EL229" s="56"/>
      <c r="EM229" s="56"/>
      <c r="EN229" s="56"/>
      <c r="EO229" s="56"/>
      <c r="EP229" s="56"/>
      <c r="EQ229" s="56"/>
      <c r="ER229" s="56"/>
      <c r="ES229" s="56"/>
      <c r="ET229" s="56"/>
      <c r="EU229" s="56"/>
      <c r="EV229" s="56"/>
      <c r="EW229" s="56"/>
      <c r="EX229" s="56"/>
      <c r="EY229" s="56"/>
      <c r="EZ229" s="56"/>
      <c r="FA229" s="56"/>
      <c r="FB229" s="56"/>
      <c r="FC229" s="56"/>
      <c r="FD229" s="56"/>
      <c r="FE229" s="56"/>
      <c r="FF229" s="56"/>
      <c r="FG229" s="56"/>
      <c r="FH229" s="56"/>
      <c r="FI229" s="56"/>
      <c r="FJ229" s="56"/>
      <c r="FK229" s="56"/>
      <c r="FL229" s="56"/>
      <c r="FM229" s="56"/>
      <c r="FN229" s="56"/>
      <c r="FO229" s="56"/>
      <c r="FP229" s="56"/>
      <c r="FQ229" s="56"/>
      <c r="FR229" s="56"/>
      <c r="FS229" s="56"/>
      <c r="FT229" s="56"/>
      <c r="FU229" s="56"/>
      <c r="FV229" s="56"/>
      <c r="FW229" s="56"/>
      <c r="FX229" s="56"/>
      <c r="FY229" s="56"/>
      <c r="FZ229" s="56"/>
      <c r="GA229" s="56"/>
      <c r="GB229" s="56"/>
      <c r="GC229" s="56"/>
      <c r="GD229" s="56"/>
      <c r="GE229" s="56"/>
      <c r="GF229" s="56"/>
      <c r="GG229" s="56"/>
      <c r="GH229" s="56"/>
      <c r="GI229" s="56"/>
      <c r="GJ229" s="56"/>
      <c r="GK229" s="56"/>
      <c r="GL229" s="56"/>
      <c r="GM229" s="56"/>
      <c r="GN229" s="56"/>
      <c r="GO229" s="56"/>
      <c r="GP229" s="56"/>
      <c r="GQ229" s="56"/>
      <c r="GR229" s="56"/>
      <c r="GS229" s="56"/>
      <c r="GT229" s="56"/>
      <c r="GU229" s="56"/>
      <c r="GV229" s="56"/>
      <c r="GW229" s="56"/>
      <c r="GX229" s="56"/>
      <c r="GY229" s="56"/>
      <c r="GZ229" s="56"/>
      <c r="HA229" s="56"/>
      <c r="HB229" s="56"/>
      <c r="HC229" s="56"/>
      <c r="HD229" s="56"/>
      <c r="HE229" s="56"/>
      <c r="HF229" s="56"/>
      <c r="HG229" s="56"/>
      <c r="HH229" s="56"/>
      <c r="HI229" s="56"/>
      <c r="HJ229" s="56"/>
      <c r="HK229" s="56"/>
      <c r="HL229" s="56"/>
      <c r="HM229" s="56"/>
      <c r="HN229" s="56"/>
      <c r="HO229" s="56"/>
      <c r="HP229" s="56"/>
      <c r="HQ229" s="56"/>
      <c r="HR229" s="56"/>
      <c r="HS229" s="56"/>
      <c r="HT229" s="56"/>
      <c r="HU229" s="56"/>
      <c r="HV229" s="56"/>
      <c r="HW229" s="56"/>
      <c r="HX229" s="56"/>
      <c r="HY229" s="56"/>
    </row>
    <row r="230" spans="1:233" ht="1.5" customHeight="1">
      <c r="A230" s="56"/>
      <c r="B230" s="56"/>
      <c r="C230" s="56"/>
      <c r="D230" s="56"/>
      <c r="E230" s="56"/>
      <c r="F230" s="56"/>
      <c r="G230" s="56"/>
      <c r="H230" s="56"/>
      <c r="I230" s="56"/>
      <c r="J230" s="56"/>
      <c r="K230" s="56"/>
      <c r="L230" s="56"/>
      <c r="M230" s="56"/>
      <c r="N230" s="56"/>
      <c r="O230" s="56"/>
      <c r="P230" s="56"/>
      <c r="Q230" s="56"/>
      <c r="R230" s="56"/>
      <c r="S230" s="56"/>
      <c r="T230" s="56"/>
      <c r="U230" s="56"/>
      <c r="V230" s="56"/>
      <c r="W230" s="56"/>
      <c r="X230" s="56"/>
      <c r="Y230" s="56"/>
      <c r="Z230" s="56"/>
      <c r="AA230" s="56"/>
      <c r="AB230" s="56"/>
      <c r="AC230" s="56"/>
      <c r="AD230" s="56"/>
      <c r="AE230" s="56"/>
      <c r="AF230" s="56"/>
      <c r="AG230" s="56"/>
      <c r="AH230" s="56"/>
      <c r="AI230" s="56"/>
      <c r="AJ230" s="56"/>
      <c r="AK230" s="56"/>
      <c r="AL230" s="56"/>
      <c r="AM230" s="56"/>
      <c r="AN230" s="56"/>
      <c r="AO230" s="56"/>
      <c r="AP230" s="56"/>
      <c r="AQ230" s="56"/>
      <c r="AR230" s="56"/>
      <c r="AS230" s="56"/>
      <c r="AT230" s="56"/>
      <c r="AU230" s="56"/>
      <c r="AV230" s="56"/>
      <c r="AW230" s="56"/>
      <c r="AX230" s="56"/>
      <c r="AY230" s="56"/>
      <c r="AZ230" s="56">
        <f t="shared" si="687"/>
        <v>21000</v>
      </c>
      <c r="BA230" s="56">
        <f t="shared" si="688"/>
        <v>21000</v>
      </c>
      <c r="BB230" s="56">
        <f t="shared" si="688"/>
        <v>21000</v>
      </c>
      <c r="BC230" s="56">
        <f t="shared" si="659"/>
        <v>21000</v>
      </c>
      <c r="BD230" s="56">
        <f t="shared" si="659"/>
        <v>21000</v>
      </c>
      <c r="BE230" s="56">
        <f t="shared" si="659"/>
        <v>21000</v>
      </c>
      <c r="BF230" s="56">
        <f t="shared" si="689"/>
        <v>21000</v>
      </c>
      <c r="BG230" s="56">
        <f t="shared" si="645"/>
        <v>21000</v>
      </c>
      <c r="BH230" s="56">
        <f t="shared" si="645"/>
        <v>21000</v>
      </c>
      <c r="BI230" s="56">
        <f t="shared" si="694"/>
        <v>21000</v>
      </c>
      <c r="BJ230" s="56">
        <f t="shared" si="694"/>
        <v>21000</v>
      </c>
      <c r="BK230" s="56">
        <f t="shared" si="694"/>
        <v>21000</v>
      </c>
      <c r="BL230" s="56">
        <f t="shared" si="694"/>
        <v>21000</v>
      </c>
      <c r="BM230" s="56">
        <f t="shared" si="694"/>
        <v>21000</v>
      </c>
      <c r="BN230" s="56">
        <f t="shared" si="671"/>
        <v>21000</v>
      </c>
      <c r="BO230" s="56">
        <f t="shared" si="671"/>
        <v>21000</v>
      </c>
      <c r="BP230" s="56">
        <f t="shared" si="671"/>
        <v>21000</v>
      </c>
      <c r="BQ230" s="56">
        <f t="shared" si="671"/>
        <v>21000</v>
      </c>
      <c r="BR230" s="56">
        <f t="shared" si="671"/>
        <v>21000</v>
      </c>
      <c r="BS230" s="56">
        <f t="shared" si="671"/>
        <v>21000</v>
      </c>
      <c r="BT230" s="56">
        <f t="shared" si="671"/>
        <v>21000</v>
      </c>
      <c r="BU230" s="56">
        <f t="shared" si="598"/>
        <v>21000</v>
      </c>
      <c r="BV230" s="56">
        <f t="shared" si="646"/>
        <v>21000</v>
      </c>
      <c r="BW230" s="56">
        <f t="shared" si="646"/>
        <v>21000</v>
      </c>
      <c r="BX230" s="56">
        <f t="shared" ref="BX230:BX261" si="699">KA</f>
        <v>17000</v>
      </c>
      <c r="BY230" s="56">
        <f t="shared" si="695"/>
        <v>17000</v>
      </c>
      <c r="BZ230" s="56">
        <f t="shared" si="690"/>
        <v>17000</v>
      </c>
      <c r="CA230" s="56">
        <f t="shared" si="682"/>
        <v>17000</v>
      </c>
      <c r="CB230" s="56">
        <f t="shared" si="680"/>
        <v>17000</v>
      </c>
      <c r="CC230" s="56">
        <f t="shared" si="674"/>
        <v>17000</v>
      </c>
      <c r="CD230" s="56">
        <f>TE</f>
        <v>32000</v>
      </c>
      <c r="CE230" s="56">
        <f t="shared" si="667"/>
        <v>32000</v>
      </c>
      <c r="CF230" s="56">
        <f t="shared" si="660"/>
        <v>32000</v>
      </c>
      <c r="CG230" s="56">
        <f t="shared" si="644"/>
        <v>32000</v>
      </c>
      <c r="CH230" s="56">
        <f t="shared" si="648"/>
        <v>32000</v>
      </c>
      <c r="CI230" s="56">
        <f t="shared" si="641"/>
        <v>32000</v>
      </c>
      <c r="CJ230" s="56">
        <f t="shared" si="622"/>
        <v>32000</v>
      </c>
      <c r="CK230" s="56">
        <f t="shared" si="685"/>
        <v>32000</v>
      </c>
      <c r="CL230" s="56">
        <f t="shared" si="685"/>
        <v>32000</v>
      </c>
      <c r="CM230" s="56">
        <f t="shared" si="685"/>
        <v>32000</v>
      </c>
      <c r="CN230" s="56">
        <f t="shared" si="628"/>
        <v>32000</v>
      </c>
      <c r="CO230" s="56">
        <f t="shared" si="696"/>
        <v>32000</v>
      </c>
      <c r="CP230" s="56">
        <f t="shared" si="696"/>
        <v>32000</v>
      </c>
      <c r="CQ230" s="56">
        <f t="shared" ref="CQ230:CR242" si="700">TE</f>
        <v>32000</v>
      </c>
      <c r="CR230" s="56">
        <f t="shared" si="700"/>
        <v>32000</v>
      </c>
      <c r="CS230" s="56">
        <f t="shared" si="697"/>
        <v>32000</v>
      </c>
      <c r="CT230" s="56">
        <f t="shared" si="697"/>
        <v>32000</v>
      </c>
      <c r="CU230" s="56">
        <f t="shared" si="638"/>
        <v>32000</v>
      </c>
      <c r="CV230" s="56">
        <f t="shared" si="661"/>
        <v>32000</v>
      </c>
      <c r="CW230" s="56">
        <f t="shared" si="661"/>
        <v>32000</v>
      </c>
      <c r="CX230" s="56">
        <f t="shared" si="666"/>
        <v>32000</v>
      </c>
      <c r="CY230" s="56">
        <f t="shared" si="666"/>
        <v>32000</v>
      </c>
      <c r="CZ230" s="56">
        <f t="shared" si="668"/>
        <v>32000</v>
      </c>
      <c r="DA230" s="56">
        <f t="shared" si="675"/>
        <v>32000</v>
      </c>
      <c r="DB230" s="56">
        <f t="shared" si="683"/>
        <v>32000</v>
      </c>
      <c r="DC230" s="56">
        <f t="shared" si="692"/>
        <v>32000</v>
      </c>
      <c r="DD230" s="56">
        <f t="shared" si="692"/>
        <v>32000</v>
      </c>
      <c r="DE230" s="56">
        <f t="shared" si="698"/>
        <v>32000</v>
      </c>
      <c r="DF230" s="56">
        <f t="shared" si="698"/>
        <v>32000</v>
      </c>
      <c r="DG230" s="56">
        <f t="shared" si="693"/>
        <v>32000</v>
      </c>
      <c r="DH230" s="56">
        <f t="shared" si="693"/>
        <v>32000</v>
      </c>
      <c r="DI230" s="56">
        <f>TE</f>
        <v>32000</v>
      </c>
      <c r="DJ230" s="56">
        <f t="shared" si="684"/>
        <v>2000</v>
      </c>
      <c r="DK230" s="56">
        <f t="shared" si="684"/>
        <v>2000</v>
      </c>
      <c r="DL230" s="56">
        <f t="shared" si="684"/>
        <v>2000</v>
      </c>
      <c r="DM230" s="56">
        <f t="shared" si="672"/>
        <v>2000</v>
      </c>
      <c r="DN230" s="56">
        <f t="shared" si="678"/>
        <v>2000</v>
      </c>
      <c r="DO230" s="56">
        <f t="shared" si="678"/>
        <v>2000</v>
      </c>
      <c r="DP230" s="56">
        <f t="shared" si="679"/>
        <v>2000</v>
      </c>
      <c r="DQ230" s="56">
        <f t="shared" si="679"/>
        <v>2000</v>
      </c>
      <c r="DR230" s="56"/>
      <c r="DS230" s="56"/>
      <c r="DT230" s="56"/>
      <c r="DU230" s="56"/>
      <c r="DV230" s="56"/>
      <c r="DW230" s="56"/>
      <c r="DX230" s="56"/>
      <c r="DY230" s="56"/>
      <c r="DZ230" s="56"/>
      <c r="EA230" s="56"/>
      <c r="EB230" s="56"/>
      <c r="EC230" s="56"/>
      <c r="ED230" s="56"/>
      <c r="EE230" s="56"/>
      <c r="EF230" s="56"/>
      <c r="EG230" s="56"/>
      <c r="EH230" s="56"/>
      <c r="EI230" s="56"/>
      <c r="EJ230" s="56"/>
      <c r="EK230" s="56"/>
      <c r="EL230" s="56"/>
      <c r="EM230" s="56"/>
      <c r="EN230" s="56"/>
      <c r="EO230" s="56"/>
      <c r="EP230" s="56"/>
      <c r="EQ230" s="56"/>
      <c r="ER230" s="56"/>
      <c r="ES230" s="56"/>
      <c r="ET230" s="56"/>
      <c r="EU230" s="56"/>
      <c r="EV230" s="56"/>
      <c r="EW230" s="56"/>
      <c r="EX230" s="56"/>
      <c r="EY230" s="56"/>
      <c r="EZ230" s="56"/>
      <c r="FA230" s="56"/>
      <c r="FB230" s="56"/>
      <c r="FC230" s="56"/>
      <c r="FD230" s="56"/>
      <c r="FE230" s="56"/>
      <c r="FF230" s="56"/>
      <c r="FG230" s="56"/>
      <c r="FH230" s="56"/>
      <c r="FI230" s="56"/>
      <c r="FJ230" s="56"/>
      <c r="FK230" s="56"/>
      <c r="FL230" s="56"/>
      <c r="FM230" s="56"/>
      <c r="FN230" s="56"/>
      <c r="FO230" s="56"/>
      <c r="FP230" s="56"/>
      <c r="FQ230" s="56"/>
      <c r="FR230" s="56"/>
      <c r="FS230" s="56"/>
      <c r="FT230" s="56"/>
      <c r="FU230" s="56"/>
      <c r="FV230" s="56"/>
      <c r="FW230" s="56"/>
      <c r="FX230" s="56"/>
      <c r="FY230" s="56"/>
      <c r="FZ230" s="56"/>
      <c r="GA230" s="56"/>
      <c r="GB230" s="56"/>
      <c r="GC230" s="56"/>
      <c r="GD230" s="56"/>
      <c r="GE230" s="56"/>
      <c r="GF230" s="56"/>
      <c r="GG230" s="56"/>
      <c r="GH230" s="56"/>
      <c r="GI230" s="56"/>
      <c r="GJ230" s="56"/>
      <c r="GK230" s="56"/>
      <c r="GL230" s="56"/>
      <c r="GM230" s="56"/>
      <c r="GN230" s="56"/>
      <c r="GO230" s="56"/>
      <c r="GP230" s="56"/>
      <c r="GQ230" s="56"/>
      <c r="GR230" s="56"/>
      <c r="GS230" s="56"/>
      <c r="GT230" s="56"/>
      <c r="GU230" s="56"/>
      <c r="GV230" s="56"/>
      <c r="GW230" s="56"/>
      <c r="GX230" s="56"/>
      <c r="GY230" s="56"/>
      <c r="GZ230" s="56"/>
      <c r="HA230" s="56"/>
      <c r="HB230" s="56"/>
      <c r="HC230" s="56"/>
      <c r="HD230" s="56"/>
      <c r="HE230" s="56"/>
      <c r="HF230" s="56"/>
      <c r="HG230" s="56"/>
      <c r="HH230" s="56"/>
      <c r="HI230" s="56"/>
      <c r="HJ230" s="56"/>
      <c r="HK230" s="56"/>
      <c r="HL230" s="56"/>
      <c r="HM230" s="56"/>
      <c r="HN230" s="56"/>
      <c r="HO230" s="56"/>
      <c r="HP230" s="56"/>
      <c r="HQ230" s="56"/>
      <c r="HR230" s="56"/>
      <c r="HS230" s="56"/>
      <c r="HT230" s="56"/>
      <c r="HU230" s="56"/>
      <c r="HV230" s="56"/>
      <c r="HW230" s="56"/>
      <c r="HX230" s="56"/>
      <c r="HY230" s="56"/>
    </row>
    <row r="231" spans="1:233" ht="1.5" customHeight="1">
      <c r="A231" s="56"/>
      <c r="B231" s="56"/>
      <c r="C231" s="56"/>
      <c r="D231" s="56"/>
      <c r="E231" s="56"/>
      <c r="F231" s="56"/>
      <c r="G231" s="56"/>
      <c r="H231" s="56"/>
      <c r="I231" s="56"/>
      <c r="J231" s="56"/>
      <c r="K231" s="56"/>
      <c r="L231" s="56"/>
      <c r="M231" s="56"/>
      <c r="N231" s="56"/>
      <c r="O231" s="56"/>
      <c r="P231" s="56"/>
      <c r="Q231" s="56"/>
      <c r="R231" s="56"/>
      <c r="S231" s="56"/>
      <c r="T231" s="56"/>
      <c r="U231" s="56"/>
      <c r="V231" s="56"/>
      <c r="W231" s="56"/>
      <c r="X231" s="56"/>
      <c r="Y231" s="56"/>
      <c r="Z231" s="56"/>
      <c r="AA231" s="56"/>
      <c r="AB231" s="56"/>
      <c r="AC231" s="56"/>
      <c r="AD231" s="56"/>
      <c r="AE231" s="56"/>
      <c r="AF231" s="56"/>
      <c r="AG231" s="56"/>
      <c r="AH231" s="56"/>
      <c r="AI231" s="56"/>
      <c r="AJ231" s="56"/>
      <c r="AK231" s="56"/>
      <c r="AL231" s="56"/>
      <c r="AM231" s="56"/>
      <c r="AN231" s="56"/>
      <c r="AO231" s="56"/>
      <c r="AP231" s="56"/>
      <c r="AQ231" s="56"/>
      <c r="AR231" s="56"/>
      <c r="AS231" s="56"/>
      <c r="AT231" s="56"/>
      <c r="AU231" s="56"/>
      <c r="AV231" s="56"/>
      <c r="AW231" s="56"/>
      <c r="AX231" s="56"/>
      <c r="AY231" s="56"/>
      <c r="AZ231" s="56">
        <f t="shared" si="687"/>
        <v>21000</v>
      </c>
      <c r="BA231" s="56">
        <f t="shared" si="688"/>
        <v>21000</v>
      </c>
      <c r="BB231" s="56">
        <f t="shared" si="688"/>
        <v>21000</v>
      </c>
      <c r="BC231" s="56">
        <f t="shared" si="659"/>
        <v>21000</v>
      </c>
      <c r="BD231" s="56">
        <f t="shared" si="659"/>
        <v>21000</v>
      </c>
      <c r="BE231" s="56">
        <f t="shared" si="659"/>
        <v>21000</v>
      </c>
      <c r="BF231" s="56">
        <f t="shared" si="689"/>
        <v>21000</v>
      </c>
      <c r="BG231" s="56">
        <f t="shared" si="645"/>
        <v>21000</v>
      </c>
      <c r="BH231" s="56">
        <f t="shared" si="645"/>
        <v>21000</v>
      </c>
      <c r="BI231" s="56">
        <f t="shared" si="694"/>
        <v>21000</v>
      </c>
      <c r="BJ231" s="56">
        <f t="shared" si="694"/>
        <v>21000</v>
      </c>
      <c r="BK231" s="56">
        <f t="shared" si="694"/>
        <v>21000</v>
      </c>
      <c r="BL231" s="56">
        <f t="shared" si="694"/>
        <v>21000</v>
      </c>
      <c r="BM231" s="56">
        <f t="shared" si="694"/>
        <v>21000</v>
      </c>
      <c r="BN231" s="56">
        <f t="shared" si="671"/>
        <v>21000</v>
      </c>
      <c r="BO231" s="56">
        <f t="shared" si="671"/>
        <v>21000</v>
      </c>
      <c r="BP231" s="56">
        <f t="shared" si="671"/>
        <v>21000</v>
      </c>
      <c r="BQ231" s="56">
        <f t="shared" si="671"/>
        <v>21000</v>
      </c>
      <c r="BR231" s="56">
        <f t="shared" si="671"/>
        <v>21000</v>
      </c>
      <c r="BS231" s="56">
        <f t="shared" si="671"/>
        <v>21000</v>
      </c>
      <c r="BT231" s="56">
        <f t="shared" si="671"/>
        <v>21000</v>
      </c>
      <c r="BU231" s="56">
        <f t="shared" si="598"/>
        <v>21000</v>
      </c>
      <c r="BV231" s="56">
        <f>MH</f>
        <v>21000</v>
      </c>
      <c r="BW231" s="56">
        <f t="shared" ref="BW231:BW262" si="701">KA</f>
        <v>17000</v>
      </c>
      <c r="BX231" s="56">
        <f t="shared" si="699"/>
        <v>17000</v>
      </c>
      <c r="BY231" s="56">
        <f t="shared" si="695"/>
        <v>17000</v>
      </c>
      <c r="BZ231" s="56">
        <f t="shared" si="690"/>
        <v>17000</v>
      </c>
      <c r="CA231" s="56">
        <f t="shared" si="682"/>
        <v>17000</v>
      </c>
      <c r="CB231" s="56">
        <f t="shared" si="680"/>
        <v>17000</v>
      </c>
      <c r="CC231" s="56">
        <f t="shared" si="674"/>
        <v>17000</v>
      </c>
      <c r="CD231" s="56">
        <f>TE</f>
        <v>32000</v>
      </c>
      <c r="CE231" s="56">
        <f t="shared" si="667"/>
        <v>32000</v>
      </c>
      <c r="CF231" s="56">
        <f t="shared" si="660"/>
        <v>32000</v>
      </c>
      <c r="CG231" s="56">
        <f t="shared" si="644"/>
        <v>32000</v>
      </c>
      <c r="CH231" s="56">
        <f t="shared" si="648"/>
        <v>32000</v>
      </c>
      <c r="CI231" s="56">
        <f t="shared" si="641"/>
        <v>32000</v>
      </c>
      <c r="CJ231" s="56">
        <f t="shared" si="622"/>
        <v>32000</v>
      </c>
      <c r="CK231" s="56">
        <f t="shared" si="685"/>
        <v>32000</v>
      </c>
      <c r="CL231" s="56">
        <f t="shared" si="685"/>
        <v>32000</v>
      </c>
      <c r="CM231" s="56">
        <f t="shared" si="685"/>
        <v>32000</v>
      </c>
      <c r="CN231" s="56">
        <f t="shared" si="628"/>
        <v>32000</v>
      </c>
      <c r="CO231" s="56">
        <f t="shared" si="696"/>
        <v>32000</v>
      </c>
      <c r="CP231" s="56">
        <f t="shared" si="696"/>
        <v>32000</v>
      </c>
      <c r="CQ231" s="56">
        <f t="shared" si="700"/>
        <v>32000</v>
      </c>
      <c r="CR231" s="56">
        <f t="shared" si="700"/>
        <v>32000</v>
      </c>
      <c r="CS231" s="56">
        <f t="shared" si="697"/>
        <v>32000</v>
      </c>
      <c r="CT231" s="56">
        <f t="shared" si="697"/>
        <v>32000</v>
      </c>
      <c r="CU231" s="56">
        <f t="shared" si="638"/>
        <v>32000</v>
      </c>
      <c r="CV231" s="56">
        <f t="shared" si="661"/>
        <v>32000</v>
      </c>
      <c r="CW231" s="56">
        <f t="shared" si="661"/>
        <v>32000</v>
      </c>
      <c r="CX231" s="56">
        <f t="shared" si="666"/>
        <v>32000</v>
      </c>
      <c r="CY231" s="56">
        <f t="shared" si="666"/>
        <v>32000</v>
      </c>
      <c r="CZ231" s="56">
        <f t="shared" si="668"/>
        <v>32000</v>
      </c>
      <c r="DA231" s="56">
        <f t="shared" si="675"/>
        <v>32000</v>
      </c>
      <c r="DB231" s="56">
        <f t="shared" si="683"/>
        <v>32000</v>
      </c>
      <c r="DC231" s="56">
        <f t="shared" si="692"/>
        <v>32000</v>
      </c>
      <c r="DD231" s="56">
        <f t="shared" si="692"/>
        <v>32000</v>
      </c>
      <c r="DE231" s="56">
        <f t="shared" si="698"/>
        <v>32000</v>
      </c>
      <c r="DF231" s="56">
        <f t="shared" si="698"/>
        <v>32000</v>
      </c>
      <c r="DG231" s="56">
        <f t="shared" si="693"/>
        <v>32000</v>
      </c>
      <c r="DH231" s="56">
        <f t="shared" si="693"/>
        <v>32000</v>
      </c>
      <c r="DI231" s="56">
        <f t="shared" si="686"/>
        <v>2000</v>
      </c>
      <c r="DJ231" s="56">
        <f t="shared" si="684"/>
        <v>2000</v>
      </c>
      <c r="DK231" s="56">
        <f t="shared" si="684"/>
        <v>2000</v>
      </c>
      <c r="DL231" s="56">
        <f t="shared" si="684"/>
        <v>2000</v>
      </c>
      <c r="DM231" s="56">
        <f t="shared" si="672"/>
        <v>2000</v>
      </c>
      <c r="DN231" s="56">
        <f t="shared" si="678"/>
        <v>2000</v>
      </c>
      <c r="DO231" s="56">
        <f t="shared" si="672"/>
        <v>2000</v>
      </c>
      <c r="DP231" s="56">
        <f t="shared" si="672"/>
        <v>2000</v>
      </c>
      <c r="DQ231" s="56"/>
      <c r="DR231" s="56"/>
      <c r="DS231" s="56"/>
      <c r="DT231" s="56"/>
      <c r="DU231" s="56"/>
      <c r="DV231" s="56"/>
      <c r="DW231" s="56"/>
      <c r="DX231" s="56"/>
      <c r="DY231" s="56"/>
      <c r="DZ231" s="56"/>
      <c r="EA231" s="56"/>
      <c r="EB231" s="56"/>
      <c r="EC231" s="56"/>
      <c r="ED231" s="56"/>
      <c r="EE231" s="56"/>
      <c r="EF231" s="56"/>
      <c r="EG231" s="56"/>
      <c r="EH231" s="56"/>
      <c r="EI231" s="56"/>
      <c r="EJ231" s="56"/>
      <c r="EK231" s="56"/>
      <c r="EL231" s="56"/>
      <c r="EM231" s="56"/>
      <c r="EN231" s="56"/>
      <c r="EO231" s="56"/>
      <c r="EP231" s="56"/>
      <c r="EQ231" s="56"/>
      <c r="ER231" s="56"/>
      <c r="ES231" s="56"/>
      <c r="ET231" s="56"/>
      <c r="EU231" s="56"/>
      <c r="EV231" s="56"/>
      <c r="EW231" s="56"/>
      <c r="EX231" s="56"/>
      <c r="EY231" s="56"/>
      <c r="EZ231" s="56"/>
      <c r="FA231" s="56"/>
      <c r="FB231" s="56"/>
      <c r="FC231" s="56"/>
      <c r="FD231" s="56"/>
      <c r="FE231" s="56"/>
      <c r="FF231" s="56"/>
      <c r="FG231" s="56"/>
      <c r="FH231" s="56"/>
      <c r="FI231" s="56"/>
      <c r="FJ231" s="56"/>
      <c r="FK231" s="56"/>
      <c r="FL231" s="56"/>
      <c r="FM231" s="56"/>
      <c r="FN231" s="56"/>
      <c r="FO231" s="56"/>
      <c r="FP231" s="56"/>
      <c r="FQ231" s="56"/>
      <c r="FR231" s="56"/>
      <c r="FS231" s="56"/>
      <c r="FT231" s="56"/>
      <c r="FU231" s="56"/>
      <c r="FV231" s="56"/>
      <c r="FW231" s="56"/>
      <c r="FX231" s="56"/>
      <c r="FY231" s="56"/>
      <c r="FZ231" s="56"/>
      <c r="GA231" s="56"/>
      <c r="GB231" s="56"/>
      <c r="GC231" s="56"/>
      <c r="GD231" s="56"/>
      <c r="GE231" s="56"/>
      <c r="GF231" s="56"/>
      <c r="GG231" s="56"/>
      <c r="GH231" s="56"/>
      <c r="GI231" s="56"/>
      <c r="GJ231" s="56"/>
      <c r="GK231" s="56"/>
      <c r="GL231" s="56"/>
      <c r="GM231" s="56"/>
      <c r="GN231" s="56"/>
      <c r="GO231" s="56"/>
      <c r="GP231" s="56"/>
      <c r="GQ231" s="56"/>
      <c r="GR231" s="56"/>
      <c r="GS231" s="56"/>
      <c r="GT231" s="56"/>
      <c r="GU231" s="56"/>
      <c r="GV231" s="56"/>
      <c r="GW231" s="56"/>
      <c r="GX231" s="56"/>
      <c r="GY231" s="56"/>
      <c r="GZ231" s="56"/>
      <c r="HA231" s="56"/>
      <c r="HB231" s="56"/>
      <c r="HC231" s="56"/>
      <c r="HD231" s="56"/>
      <c r="HE231" s="56"/>
      <c r="HF231" s="56"/>
      <c r="HG231" s="56"/>
      <c r="HH231" s="56"/>
      <c r="HI231" s="56"/>
      <c r="HJ231" s="56"/>
      <c r="HK231" s="56"/>
      <c r="HL231" s="56"/>
      <c r="HM231" s="56"/>
      <c r="HN231" s="56"/>
      <c r="HO231" s="56"/>
      <c r="HP231" s="56"/>
      <c r="HQ231" s="56"/>
      <c r="HR231" s="56"/>
      <c r="HS231" s="56"/>
      <c r="HT231" s="56"/>
      <c r="HU231" s="56"/>
      <c r="HV231" s="56"/>
      <c r="HW231" s="56"/>
      <c r="HX231" s="56"/>
      <c r="HY231" s="56"/>
    </row>
    <row r="232" spans="1:233" ht="1.5" customHeight="1">
      <c r="A232" s="56"/>
      <c r="B232" s="56"/>
      <c r="C232" s="56"/>
      <c r="D232" s="56"/>
      <c r="E232" s="56"/>
      <c r="F232" s="56"/>
      <c r="G232" s="56"/>
      <c r="H232" s="56"/>
      <c r="I232" s="56"/>
      <c r="J232" s="56"/>
      <c r="K232" s="56"/>
      <c r="L232" s="56"/>
      <c r="M232" s="56"/>
      <c r="N232" s="56"/>
      <c r="O232" s="56"/>
      <c r="P232" s="56"/>
      <c r="Q232" s="56"/>
      <c r="R232" s="56"/>
      <c r="S232" s="56"/>
      <c r="T232" s="56"/>
      <c r="U232" s="56"/>
      <c r="V232" s="56"/>
      <c r="W232" s="56"/>
      <c r="X232" s="56"/>
      <c r="Y232" s="56"/>
      <c r="Z232" s="56"/>
      <c r="AA232" s="56"/>
      <c r="AB232" s="56"/>
      <c r="AC232" s="56"/>
      <c r="AD232" s="56"/>
      <c r="AE232" s="56"/>
      <c r="AF232" s="56"/>
      <c r="AG232" s="56"/>
      <c r="AH232" s="56"/>
      <c r="AI232" s="56"/>
      <c r="AJ232" s="56"/>
      <c r="AK232" s="56"/>
      <c r="AL232" s="56"/>
      <c r="AM232" s="56"/>
      <c r="AN232" s="56"/>
      <c r="AO232" s="56"/>
      <c r="AP232" s="56"/>
      <c r="AQ232" s="56"/>
      <c r="AR232" s="56"/>
      <c r="AS232" s="56"/>
      <c r="AT232" s="56"/>
      <c r="AU232" s="56"/>
      <c r="AV232" s="56"/>
      <c r="AW232" s="56"/>
      <c r="AX232" s="56"/>
      <c r="AY232" s="56"/>
      <c r="AZ232" s="56">
        <f t="shared" si="687"/>
        <v>21000</v>
      </c>
      <c r="BA232" s="56">
        <f t="shared" si="688"/>
        <v>21000</v>
      </c>
      <c r="BB232" s="56">
        <f t="shared" si="688"/>
        <v>21000</v>
      </c>
      <c r="BC232" s="56">
        <f t="shared" si="659"/>
        <v>21000</v>
      </c>
      <c r="BD232" s="56">
        <f t="shared" si="659"/>
        <v>21000</v>
      </c>
      <c r="BE232" s="56">
        <f t="shared" si="659"/>
        <v>21000</v>
      </c>
      <c r="BF232" s="56">
        <f t="shared" si="689"/>
        <v>21000</v>
      </c>
      <c r="BG232" s="56">
        <f t="shared" si="645"/>
        <v>21000</v>
      </c>
      <c r="BH232" s="56">
        <f t="shared" si="645"/>
        <v>21000</v>
      </c>
      <c r="BI232" s="56">
        <f t="shared" si="694"/>
        <v>21000</v>
      </c>
      <c r="BJ232" s="56">
        <f t="shared" si="694"/>
        <v>21000</v>
      </c>
      <c r="BK232" s="56">
        <f t="shared" si="694"/>
        <v>21000</v>
      </c>
      <c r="BL232" s="56">
        <f t="shared" si="694"/>
        <v>21000</v>
      </c>
      <c r="BM232" s="56">
        <f t="shared" si="694"/>
        <v>21000</v>
      </c>
      <c r="BN232" s="56">
        <f t="shared" si="671"/>
        <v>21000</v>
      </c>
      <c r="BO232" s="56">
        <f t="shared" si="671"/>
        <v>21000</v>
      </c>
      <c r="BP232" s="56">
        <f t="shared" si="671"/>
        <v>21000</v>
      </c>
      <c r="BQ232" s="56">
        <f t="shared" si="671"/>
        <v>21000</v>
      </c>
      <c r="BR232" s="56">
        <f t="shared" si="671"/>
        <v>21000</v>
      </c>
      <c r="BS232" s="56">
        <f t="shared" si="671"/>
        <v>21000</v>
      </c>
      <c r="BT232" s="56">
        <f t="shared" si="671"/>
        <v>21000</v>
      </c>
      <c r="BU232" s="56">
        <f t="shared" si="598"/>
        <v>21000</v>
      </c>
      <c r="BV232" s="56">
        <f>MH</f>
        <v>21000</v>
      </c>
      <c r="BW232" s="56">
        <f t="shared" si="701"/>
        <v>17000</v>
      </c>
      <c r="BX232" s="56">
        <f t="shared" si="699"/>
        <v>17000</v>
      </c>
      <c r="BY232" s="56">
        <f t="shared" si="695"/>
        <v>17000</v>
      </c>
      <c r="BZ232" s="56">
        <f t="shared" si="690"/>
        <v>17000</v>
      </c>
      <c r="CA232" s="56">
        <f t="shared" si="682"/>
        <v>17000</v>
      </c>
      <c r="CB232" s="56">
        <f t="shared" si="680"/>
        <v>17000</v>
      </c>
      <c r="CC232" s="56">
        <f t="shared" si="674"/>
        <v>17000</v>
      </c>
      <c r="CD232" s="56">
        <f t="shared" si="691"/>
        <v>17000</v>
      </c>
      <c r="CE232" s="56">
        <f t="shared" si="667"/>
        <v>32000</v>
      </c>
      <c r="CF232" s="56">
        <f t="shared" si="660"/>
        <v>32000</v>
      </c>
      <c r="CG232" s="56">
        <f t="shared" si="644"/>
        <v>32000</v>
      </c>
      <c r="CH232" s="56">
        <f t="shared" si="648"/>
        <v>32000</v>
      </c>
      <c r="CI232" s="56">
        <f t="shared" si="641"/>
        <v>32000</v>
      </c>
      <c r="CJ232" s="56">
        <f t="shared" si="622"/>
        <v>32000</v>
      </c>
      <c r="CK232" s="56">
        <f t="shared" si="685"/>
        <v>32000</v>
      </c>
      <c r="CL232" s="56">
        <f t="shared" si="685"/>
        <v>32000</v>
      </c>
      <c r="CM232" s="56">
        <f t="shared" si="685"/>
        <v>32000</v>
      </c>
      <c r="CN232" s="56">
        <f t="shared" si="628"/>
        <v>32000</v>
      </c>
      <c r="CO232" s="56">
        <f t="shared" si="696"/>
        <v>32000</v>
      </c>
      <c r="CP232" s="56">
        <f t="shared" si="696"/>
        <v>32000</v>
      </c>
      <c r="CQ232" s="56">
        <f t="shared" si="700"/>
        <v>32000</v>
      </c>
      <c r="CR232" s="56">
        <f t="shared" si="700"/>
        <v>32000</v>
      </c>
      <c r="CS232" s="56">
        <f t="shared" si="697"/>
        <v>32000</v>
      </c>
      <c r="CT232" s="56">
        <f t="shared" si="697"/>
        <v>32000</v>
      </c>
      <c r="CU232" s="56">
        <f t="shared" si="638"/>
        <v>32000</v>
      </c>
      <c r="CV232" s="56">
        <f t="shared" si="661"/>
        <v>32000</v>
      </c>
      <c r="CW232" s="56">
        <f t="shared" si="661"/>
        <v>32000</v>
      </c>
      <c r="CX232" s="56">
        <f t="shared" si="666"/>
        <v>32000</v>
      </c>
      <c r="CY232" s="56">
        <f t="shared" si="666"/>
        <v>32000</v>
      </c>
      <c r="CZ232" s="56">
        <f t="shared" si="668"/>
        <v>32000</v>
      </c>
      <c r="DA232" s="56">
        <f t="shared" si="675"/>
        <v>32000</v>
      </c>
      <c r="DB232" s="56">
        <f t="shared" si="683"/>
        <v>32000</v>
      </c>
      <c r="DC232" s="56">
        <f t="shared" si="692"/>
        <v>32000</v>
      </c>
      <c r="DD232" s="56">
        <f t="shared" si="692"/>
        <v>32000</v>
      </c>
      <c r="DE232" s="56">
        <f t="shared" si="698"/>
        <v>32000</v>
      </c>
      <c r="DF232" s="56">
        <f t="shared" si="698"/>
        <v>32000</v>
      </c>
      <c r="DG232" s="56">
        <f t="shared" si="693"/>
        <v>32000</v>
      </c>
      <c r="DH232" s="56">
        <f t="shared" si="693"/>
        <v>32000</v>
      </c>
      <c r="DI232" s="56">
        <f t="shared" si="686"/>
        <v>2000</v>
      </c>
      <c r="DJ232" s="56">
        <f t="shared" si="684"/>
        <v>2000</v>
      </c>
      <c r="DK232" s="56">
        <f t="shared" si="684"/>
        <v>2000</v>
      </c>
      <c r="DL232" s="56">
        <f t="shared" si="684"/>
        <v>2000</v>
      </c>
      <c r="DM232" s="56">
        <f t="shared" si="672"/>
        <v>2000</v>
      </c>
      <c r="DN232" s="56">
        <f>AP</f>
        <v>2000</v>
      </c>
      <c r="DO232" s="56">
        <f t="shared" si="672"/>
        <v>2000</v>
      </c>
      <c r="DP232" s="56"/>
      <c r="DQ232" s="56"/>
      <c r="DR232" s="56"/>
      <c r="DS232" s="56"/>
      <c r="DT232" s="56"/>
      <c r="DU232" s="56"/>
      <c r="DV232" s="56"/>
      <c r="DW232" s="56"/>
      <c r="DX232" s="56"/>
      <c r="DY232" s="56"/>
      <c r="DZ232" s="56"/>
      <c r="EA232" s="56"/>
      <c r="EB232" s="56"/>
      <c r="EC232" s="56"/>
      <c r="ED232" s="56"/>
      <c r="EE232" s="56"/>
      <c r="EF232" s="56"/>
      <c r="EG232" s="56"/>
      <c r="EH232" s="56"/>
      <c r="EI232" s="56"/>
      <c r="EJ232" s="56"/>
      <c r="EK232" s="56"/>
      <c r="EL232" s="56"/>
      <c r="EM232" s="56"/>
      <c r="EN232" s="56"/>
      <c r="EO232" s="56"/>
      <c r="EP232" s="56"/>
      <c r="EQ232" s="56"/>
      <c r="ER232" s="56"/>
      <c r="ES232" s="56"/>
      <c r="ET232" s="56"/>
      <c r="EU232" s="56"/>
      <c r="EV232" s="56"/>
      <c r="EW232" s="56"/>
      <c r="EX232" s="56"/>
      <c r="EY232" s="56"/>
      <c r="EZ232" s="56"/>
      <c r="FA232" s="56"/>
      <c r="FB232" s="56"/>
      <c r="FC232" s="56"/>
      <c r="FD232" s="56"/>
      <c r="FE232" s="56"/>
      <c r="FF232" s="56"/>
      <c r="FG232" s="56"/>
      <c r="FH232" s="56"/>
      <c r="FI232" s="56"/>
      <c r="FJ232" s="56"/>
      <c r="FK232" s="56"/>
      <c r="FL232" s="56"/>
      <c r="FM232" s="56"/>
      <c r="FN232" s="56"/>
      <c r="FO232" s="56"/>
      <c r="FP232" s="56"/>
      <c r="FQ232" s="56"/>
      <c r="FR232" s="56"/>
      <c r="FS232" s="56"/>
      <c r="FT232" s="56"/>
      <c r="FU232" s="56"/>
      <c r="FV232" s="56"/>
      <c r="FW232" s="56"/>
      <c r="FX232" s="56"/>
      <c r="FY232" s="56"/>
      <c r="FZ232" s="56"/>
      <c r="GA232" s="56"/>
      <c r="GB232" s="56"/>
      <c r="GC232" s="56"/>
      <c r="GD232" s="56"/>
      <c r="GE232" s="56"/>
      <c r="GF232" s="56"/>
      <c r="GG232" s="56"/>
      <c r="GH232" s="56"/>
      <c r="GI232" s="56"/>
      <c r="GJ232" s="56"/>
      <c r="GK232" s="56"/>
      <c r="GL232" s="56"/>
      <c r="GM232" s="56"/>
      <c r="GN232" s="56"/>
      <c r="GO232" s="56"/>
      <c r="GP232" s="56"/>
      <c r="GQ232" s="56"/>
      <c r="GR232" s="56"/>
      <c r="GS232" s="56"/>
      <c r="GT232" s="56"/>
      <c r="GU232" s="56"/>
      <c r="GV232" s="56"/>
      <c r="GW232" s="56"/>
      <c r="GX232" s="56"/>
      <c r="GY232" s="56"/>
      <c r="GZ232" s="56"/>
      <c r="HA232" s="56"/>
      <c r="HB232" s="56"/>
      <c r="HC232" s="56"/>
      <c r="HD232" s="56"/>
      <c r="HE232" s="56"/>
      <c r="HF232" s="56"/>
      <c r="HG232" s="56"/>
      <c r="HH232" s="56"/>
      <c r="HI232" s="56"/>
      <c r="HJ232" s="56"/>
      <c r="HK232" s="56"/>
      <c r="HL232" s="56"/>
      <c r="HM232" s="56"/>
      <c r="HN232" s="56"/>
      <c r="HO232" s="56"/>
      <c r="HP232" s="56"/>
      <c r="HQ232" s="56"/>
      <c r="HR232" s="56"/>
      <c r="HS232" s="56"/>
      <c r="HT232" s="56"/>
      <c r="HU232" s="56"/>
      <c r="HV232" s="56"/>
      <c r="HW232" s="56"/>
      <c r="HX232" s="56"/>
      <c r="HY232" s="56"/>
    </row>
    <row r="233" spans="1:233" ht="1.5" customHeight="1">
      <c r="A233" s="56"/>
      <c r="B233" s="56"/>
      <c r="C233" s="56"/>
      <c r="D233" s="56"/>
      <c r="E233" s="56"/>
      <c r="F233" s="56"/>
      <c r="G233" s="56"/>
      <c r="H233" s="56"/>
      <c r="I233" s="56"/>
      <c r="J233" s="56"/>
      <c r="K233" s="56"/>
      <c r="L233" s="56"/>
      <c r="M233" s="56"/>
      <c r="N233" s="56"/>
      <c r="O233" s="56"/>
      <c r="P233" s="56"/>
      <c r="Q233" s="56"/>
      <c r="R233" s="56"/>
      <c r="S233" s="56"/>
      <c r="T233" s="56"/>
      <c r="U233" s="56"/>
      <c r="V233" s="56"/>
      <c r="W233" s="56"/>
      <c r="X233" s="56"/>
      <c r="Y233" s="56"/>
      <c r="Z233" s="56"/>
      <c r="AA233" s="56"/>
      <c r="AB233" s="56"/>
      <c r="AC233" s="56"/>
      <c r="AD233" s="56"/>
      <c r="AE233" s="56"/>
      <c r="AF233" s="56"/>
      <c r="AG233" s="56"/>
      <c r="AH233" s="56"/>
      <c r="AI233" s="56"/>
      <c r="AJ233" s="56"/>
      <c r="AK233" s="56"/>
      <c r="AL233" s="56"/>
      <c r="AM233" s="56"/>
      <c r="AN233" s="56"/>
      <c r="AO233" s="56"/>
      <c r="AP233" s="56"/>
      <c r="AQ233" s="56"/>
      <c r="AR233" s="56"/>
      <c r="AS233" s="56"/>
      <c r="AT233" s="56"/>
      <c r="AU233" s="56"/>
      <c r="AV233" s="56"/>
      <c r="AW233" s="56"/>
      <c r="AX233" s="56"/>
      <c r="AY233" s="56"/>
      <c r="AZ233" s="56">
        <f t="shared" si="687"/>
        <v>21000</v>
      </c>
      <c r="BA233" s="56">
        <f t="shared" si="688"/>
        <v>21000</v>
      </c>
      <c r="BB233" s="56">
        <f t="shared" si="688"/>
        <v>21000</v>
      </c>
      <c r="BC233" s="56">
        <f t="shared" si="659"/>
        <v>21000</v>
      </c>
      <c r="BD233" s="56">
        <f t="shared" si="659"/>
        <v>21000</v>
      </c>
      <c r="BE233" s="56">
        <f t="shared" si="659"/>
        <v>21000</v>
      </c>
      <c r="BF233" s="56">
        <f t="shared" si="689"/>
        <v>21000</v>
      </c>
      <c r="BG233" s="56">
        <f t="shared" ref="BG233:BH250" si="702">MH</f>
        <v>21000</v>
      </c>
      <c r="BH233" s="56">
        <f t="shared" si="702"/>
        <v>21000</v>
      </c>
      <c r="BI233" s="56">
        <f t="shared" si="694"/>
        <v>21000</v>
      </c>
      <c r="BJ233" s="56">
        <f t="shared" si="694"/>
        <v>21000</v>
      </c>
      <c r="BK233" s="56">
        <f t="shared" si="694"/>
        <v>21000</v>
      </c>
      <c r="BL233" s="56">
        <f t="shared" si="694"/>
        <v>21000</v>
      </c>
      <c r="BM233" s="56">
        <f t="shared" si="694"/>
        <v>21000</v>
      </c>
      <c r="BN233" s="56">
        <f t="shared" ref="BN233:BQ237" si="703">MH</f>
        <v>21000</v>
      </c>
      <c r="BO233" s="56">
        <f t="shared" si="703"/>
        <v>21000</v>
      </c>
      <c r="BP233" s="56">
        <f t="shared" si="703"/>
        <v>21000</v>
      </c>
      <c r="BQ233" s="56">
        <f t="shared" si="703"/>
        <v>21000</v>
      </c>
      <c r="BR233" s="56">
        <f t="shared" ref="BR233:BR264" si="704">KA</f>
        <v>17000</v>
      </c>
      <c r="BS233" s="56">
        <f>MH</f>
        <v>21000</v>
      </c>
      <c r="BT233" s="56">
        <f>MH</f>
        <v>21000</v>
      </c>
      <c r="BU233" s="56">
        <f t="shared" si="598"/>
        <v>21000</v>
      </c>
      <c r="BV233" s="56">
        <f>MH</f>
        <v>21000</v>
      </c>
      <c r="BW233" s="56">
        <f t="shared" si="701"/>
        <v>17000</v>
      </c>
      <c r="BX233" s="56">
        <f t="shared" si="699"/>
        <v>17000</v>
      </c>
      <c r="BY233" s="56">
        <f t="shared" si="695"/>
        <v>17000</v>
      </c>
      <c r="BZ233" s="56">
        <f t="shared" si="690"/>
        <v>17000</v>
      </c>
      <c r="CA233" s="56">
        <f t="shared" si="682"/>
        <v>17000</v>
      </c>
      <c r="CB233" s="56">
        <f t="shared" si="680"/>
        <v>17000</v>
      </c>
      <c r="CC233" s="56">
        <f t="shared" si="674"/>
        <v>17000</v>
      </c>
      <c r="CD233" s="56">
        <f t="shared" si="691"/>
        <v>17000</v>
      </c>
      <c r="CE233" s="56">
        <f t="shared" si="667"/>
        <v>32000</v>
      </c>
      <c r="CF233" s="56">
        <f t="shared" si="660"/>
        <v>32000</v>
      </c>
      <c r="CG233" s="56">
        <f t="shared" si="644"/>
        <v>32000</v>
      </c>
      <c r="CH233" s="56">
        <f t="shared" si="648"/>
        <v>32000</v>
      </c>
      <c r="CI233" s="56">
        <f t="shared" si="641"/>
        <v>32000</v>
      </c>
      <c r="CJ233" s="56">
        <f t="shared" si="622"/>
        <v>32000</v>
      </c>
      <c r="CK233" s="56">
        <f t="shared" si="685"/>
        <v>32000</v>
      </c>
      <c r="CL233" s="56">
        <f t="shared" si="685"/>
        <v>32000</v>
      </c>
      <c r="CM233" s="56">
        <f t="shared" si="685"/>
        <v>32000</v>
      </c>
      <c r="CN233" s="56">
        <f t="shared" si="628"/>
        <v>32000</v>
      </c>
      <c r="CO233" s="56">
        <f t="shared" si="696"/>
        <v>32000</v>
      </c>
      <c r="CP233" s="56">
        <f t="shared" si="696"/>
        <v>32000</v>
      </c>
      <c r="CQ233" s="56">
        <f t="shared" si="700"/>
        <v>32000</v>
      </c>
      <c r="CR233" s="56">
        <f t="shared" si="700"/>
        <v>32000</v>
      </c>
      <c r="CS233" s="56">
        <f t="shared" si="697"/>
        <v>32000</v>
      </c>
      <c r="CT233" s="56">
        <f t="shared" si="697"/>
        <v>32000</v>
      </c>
      <c r="CU233" s="56">
        <f t="shared" si="638"/>
        <v>32000</v>
      </c>
      <c r="CV233" s="56">
        <f t="shared" si="661"/>
        <v>32000</v>
      </c>
      <c r="CW233" s="56">
        <f t="shared" si="661"/>
        <v>32000</v>
      </c>
      <c r="CX233" s="56">
        <f t="shared" si="666"/>
        <v>32000</v>
      </c>
      <c r="CY233" s="56">
        <f t="shared" si="666"/>
        <v>32000</v>
      </c>
      <c r="CZ233" s="56">
        <f t="shared" si="668"/>
        <v>32000</v>
      </c>
      <c r="DA233" s="56">
        <f t="shared" si="675"/>
        <v>32000</v>
      </c>
      <c r="DB233" s="56">
        <f t="shared" si="683"/>
        <v>32000</v>
      </c>
      <c r="DC233" s="56">
        <f t="shared" si="692"/>
        <v>32000</v>
      </c>
      <c r="DD233" s="56">
        <f t="shared" si="692"/>
        <v>32000</v>
      </c>
      <c r="DE233" s="56">
        <f t="shared" si="698"/>
        <v>32000</v>
      </c>
      <c r="DF233" s="56">
        <f t="shared" si="698"/>
        <v>32000</v>
      </c>
      <c r="DG233" s="56">
        <f>TE</f>
        <v>32000</v>
      </c>
      <c r="DH233" s="56">
        <f t="shared" ref="DD233:DH237" si="705">AP</f>
        <v>2000</v>
      </c>
      <c r="DI233" s="56">
        <f t="shared" si="686"/>
        <v>2000</v>
      </c>
      <c r="DJ233" s="56">
        <f t="shared" si="684"/>
        <v>2000</v>
      </c>
      <c r="DK233" s="56">
        <f t="shared" si="684"/>
        <v>2000</v>
      </c>
      <c r="DL233" s="56">
        <f t="shared" si="684"/>
        <v>2000</v>
      </c>
      <c r="DM233" s="56">
        <f t="shared" si="672"/>
        <v>2000</v>
      </c>
      <c r="DN233" s="56">
        <f>AP</f>
        <v>2000</v>
      </c>
      <c r="DO233" s="56"/>
      <c r="DP233" s="56"/>
      <c r="DQ233" s="56"/>
      <c r="DR233" s="56"/>
      <c r="DS233" s="56"/>
      <c r="DT233" s="56"/>
      <c r="DU233" s="56"/>
      <c r="DV233" s="56"/>
      <c r="DW233" s="56"/>
      <c r="DX233" s="56"/>
      <c r="DY233" s="56"/>
      <c r="DZ233" s="56"/>
      <c r="EA233" s="56"/>
      <c r="EB233" s="56"/>
      <c r="EC233" s="56"/>
      <c r="ED233" s="56"/>
      <c r="EE233" s="56"/>
      <c r="EF233" s="56"/>
      <c r="EG233" s="56"/>
      <c r="EH233" s="56"/>
      <c r="EI233" s="56"/>
      <c r="EJ233" s="56"/>
      <c r="EK233" s="56"/>
      <c r="EL233" s="56"/>
      <c r="EM233" s="56"/>
      <c r="EN233" s="56"/>
      <c r="EO233" s="56"/>
      <c r="EP233" s="56"/>
      <c r="EQ233" s="56"/>
      <c r="ER233" s="56"/>
      <c r="ES233" s="56"/>
      <c r="ET233" s="56"/>
      <c r="EU233" s="56"/>
      <c r="EV233" s="56"/>
      <c r="EW233" s="56"/>
      <c r="EX233" s="56"/>
      <c r="EY233" s="56"/>
      <c r="EZ233" s="56"/>
      <c r="FA233" s="56"/>
      <c r="FB233" s="56"/>
      <c r="FC233" s="56"/>
      <c r="FD233" s="56"/>
      <c r="FE233" s="56"/>
      <c r="FF233" s="56"/>
      <c r="FG233" s="56"/>
      <c r="FH233" s="56"/>
      <c r="FI233" s="56"/>
      <c r="FJ233" s="56"/>
      <c r="FK233" s="56"/>
      <c r="FL233" s="56"/>
      <c r="FM233" s="56"/>
      <c r="FN233" s="56"/>
      <c r="FO233" s="56"/>
      <c r="FP233" s="56"/>
      <c r="FQ233" s="56"/>
      <c r="FR233" s="56"/>
      <c r="FS233" s="56"/>
      <c r="FT233" s="56"/>
      <c r="FU233" s="56"/>
      <c r="FV233" s="56"/>
      <c r="FW233" s="56"/>
      <c r="FX233" s="56"/>
      <c r="FY233" s="56"/>
      <c r="FZ233" s="56"/>
      <c r="GA233" s="56"/>
      <c r="GB233" s="56"/>
      <c r="GC233" s="56"/>
      <c r="GD233" s="56"/>
      <c r="GE233" s="56"/>
      <c r="GF233" s="56"/>
      <c r="GG233" s="56"/>
      <c r="GH233" s="56"/>
      <c r="GI233" s="56"/>
      <c r="GJ233" s="56"/>
      <c r="GK233" s="56"/>
      <c r="GL233" s="56"/>
      <c r="GM233" s="56"/>
      <c r="GN233" s="56"/>
      <c r="GO233" s="56"/>
      <c r="GP233" s="56"/>
      <c r="GQ233" s="56"/>
      <c r="GR233" s="56"/>
      <c r="GS233" s="56"/>
      <c r="GT233" s="56"/>
      <c r="GU233" s="56"/>
      <c r="GV233" s="56"/>
      <c r="GW233" s="56"/>
      <c r="GX233" s="56"/>
      <c r="GY233" s="56"/>
      <c r="GZ233" s="56"/>
      <c r="HA233" s="56"/>
      <c r="HB233" s="56"/>
      <c r="HC233" s="56"/>
      <c r="HD233" s="56"/>
      <c r="HE233" s="56"/>
      <c r="HF233" s="56"/>
      <c r="HG233" s="56"/>
      <c r="HH233" s="56"/>
      <c r="HI233" s="56"/>
      <c r="HJ233" s="56"/>
      <c r="HK233" s="56"/>
      <c r="HL233" s="56"/>
      <c r="HM233" s="56"/>
      <c r="HN233" s="56"/>
      <c r="HO233" s="56"/>
      <c r="HP233" s="56"/>
      <c r="HQ233" s="56"/>
      <c r="HR233" s="56"/>
      <c r="HS233" s="56"/>
      <c r="HT233" s="56"/>
      <c r="HU233" s="56"/>
      <c r="HV233" s="56"/>
      <c r="HW233" s="56"/>
      <c r="HX233" s="56"/>
      <c r="HY233" s="56"/>
    </row>
    <row r="234" spans="1:233" ht="1.5" customHeight="1">
      <c r="A234" s="56"/>
      <c r="B234" s="56"/>
      <c r="C234" s="56"/>
      <c r="D234" s="56"/>
      <c r="E234" s="56"/>
      <c r="F234" s="56"/>
      <c r="G234" s="56"/>
      <c r="H234" s="56"/>
      <c r="I234" s="56"/>
      <c r="J234" s="56"/>
      <c r="K234" s="56"/>
      <c r="L234" s="56"/>
      <c r="M234" s="56"/>
      <c r="N234" s="56"/>
      <c r="O234" s="56"/>
      <c r="P234" s="56"/>
      <c r="Q234" s="56"/>
      <c r="R234" s="56"/>
      <c r="S234" s="56"/>
      <c r="T234" s="56"/>
      <c r="U234" s="56"/>
      <c r="V234" s="56"/>
      <c r="W234" s="56"/>
      <c r="X234" s="56"/>
      <c r="Y234" s="56"/>
      <c r="Z234" s="56"/>
      <c r="AA234" s="56"/>
      <c r="AB234" s="56"/>
      <c r="AC234" s="56"/>
      <c r="AD234" s="56"/>
      <c r="AE234" s="56"/>
      <c r="AF234" s="56"/>
      <c r="AG234" s="56"/>
      <c r="AH234" s="56"/>
      <c r="AI234" s="56"/>
      <c r="AJ234" s="56"/>
      <c r="AK234" s="56"/>
      <c r="AL234" s="56"/>
      <c r="AM234" s="56"/>
      <c r="AN234" s="56"/>
      <c r="AO234" s="56"/>
      <c r="AP234" s="56"/>
      <c r="AQ234" s="56"/>
      <c r="AR234" s="56"/>
      <c r="AS234" s="56"/>
      <c r="AT234" s="56"/>
      <c r="AU234" s="56"/>
      <c r="AV234" s="56"/>
      <c r="AW234" s="56"/>
      <c r="AX234" s="56"/>
      <c r="AY234" s="56"/>
      <c r="AZ234" s="56">
        <f t="shared" si="687"/>
        <v>21000</v>
      </c>
      <c r="BA234" s="56">
        <f t="shared" si="688"/>
        <v>21000</v>
      </c>
      <c r="BB234" s="56">
        <f t="shared" si="688"/>
        <v>21000</v>
      </c>
      <c r="BC234" s="56">
        <f t="shared" si="659"/>
        <v>21000</v>
      </c>
      <c r="BD234" s="56">
        <f t="shared" si="659"/>
        <v>21000</v>
      </c>
      <c r="BE234" s="56">
        <f t="shared" si="659"/>
        <v>21000</v>
      </c>
      <c r="BF234" s="56">
        <f t="shared" si="689"/>
        <v>21000</v>
      </c>
      <c r="BG234" s="56">
        <f t="shared" si="702"/>
        <v>21000</v>
      </c>
      <c r="BH234" s="56">
        <f t="shared" si="702"/>
        <v>21000</v>
      </c>
      <c r="BI234" s="56">
        <f t="shared" si="694"/>
        <v>21000</v>
      </c>
      <c r="BJ234" s="56">
        <f t="shared" si="694"/>
        <v>21000</v>
      </c>
      <c r="BK234" s="56">
        <f t="shared" si="694"/>
        <v>21000</v>
      </c>
      <c r="BL234" s="56">
        <f t="shared" si="694"/>
        <v>21000</v>
      </c>
      <c r="BM234" s="56">
        <f t="shared" si="694"/>
        <v>21000</v>
      </c>
      <c r="BN234" s="56">
        <f t="shared" si="703"/>
        <v>21000</v>
      </c>
      <c r="BO234" s="56">
        <f t="shared" si="703"/>
        <v>21000</v>
      </c>
      <c r="BP234" s="56">
        <f t="shared" si="703"/>
        <v>21000</v>
      </c>
      <c r="BQ234" s="56">
        <f t="shared" si="703"/>
        <v>21000</v>
      </c>
      <c r="BR234" s="56">
        <f t="shared" si="704"/>
        <v>17000</v>
      </c>
      <c r="BS234" s="56">
        <f t="shared" ref="BS234:BV253" si="706">KA</f>
        <v>17000</v>
      </c>
      <c r="BT234" s="56">
        <f t="shared" si="706"/>
        <v>17000</v>
      </c>
      <c r="BU234" s="56">
        <f t="shared" si="706"/>
        <v>17000</v>
      </c>
      <c r="BV234" s="56">
        <f t="shared" si="706"/>
        <v>17000</v>
      </c>
      <c r="BW234" s="56">
        <f t="shared" si="701"/>
        <v>17000</v>
      </c>
      <c r="BX234" s="56">
        <f t="shared" si="699"/>
        <v>17000</v>
      </c>
      <c r="BY234" s="56">
        <f t="shared" si="695"/>
        <v>17000</v>
      </c>
      <c r="BZ234" s="56">
        <f t="shared" si="690"/>
        <v>17000</v>
      </c>
      <c r="CA234" s="56">
        <f t="shared" si="682"/>
        <v>17000</v>
      </c>
      <c r="CB234" s="56">
        <f t="shared" si="680"/>
        <v>17000</v>
      </c>
      <c r="CC234" s="56">
        <f t="shared" si="674"/>
        <v>17000</v>
      </c>
      <c r="CD234" s="56">
        <f>TE</f>
        <v>32000</v>
      </c>
      <c r="CE234" s="56">
        <f t="shared" si="667"/>
        <v>32000</v>
      </c>
      <c r="CF234" s="56">
        <f t="shared" si="660"/>
        <v>32000</v>
      </c>
      <c r="CG234" s="56">
        <f t="shared" si="644"/>
        <v>32000</v>
      </c>
      <c r="CH234" s="56">
        <f t="shared" si="648"/>
        <v>32000</v>
      </c>
      <c r="CI234" s="56">
        <f t="shared" si="641"/>
        <v>32000</v>
      </c>
      <c r="CJ234" s="56">
        <f t="shared" si="622"/>
        <v>32000</v>
      </c>
      <c r="CK234" s="56">
        <f t="shared" si="685"/>
        <v>32000</v>
      </c>
      <c r="CL234" s="56">
        <f t="shared" si="685"/>
        <v>32000</v>
      </c>
      <c r="CM234" s="56">
        <f t="shared" si="685"/>
        <v>32000</v>
      </c>
      <c r="CN234" s="56">
        <f t="shared" si="628"/>
        <v>32000</v>
      </c>
      <c r="CO234" s="56">
        <f t="shared" si="696"/>
        <v>32000</v>
      </c>
      <c r="CP234" s="56">
        <f t="shared" si="696"/>
        <v>32000</v>
      </c>
      <c r="CQ234" s="56">
        <f t="shared" si="700"/>
        <v>32000</v>
      </c>
      <c r="CR234" s="56">
        <f t="shared" si="700"/>
        <v>32000</v>
      </c>
      <c r="CS234" s="56">
        <f t="shared" si="697"/>
        <v>32000</v>
      </c>
      <c r="CT234" s="56">
        <f t="shared" si="697"/>
        <v>32000</v>
      </c>
      <c r="CU234" s="56">
        <f t="shared" si="638"/>
        <v>32000</v>
      </c>
      <c r="CV234" s="56">
        <f t="shared" si="661"/>
        <v>32000</v>
      </c>
      <c r="CW234" s="56">
        <f t="shared" si="661"/>
        <v>32000</v>
      </c>
      <c r="CX234" s="56">
        <f t="shared" si="666"/>
        <v>32000</v>
      </c>
      <c r="CY234" s="56">
        <f t="shared" si="666"/>
        <v>32000</v>
      </c>
      <c r="CZ234" s="56">
        <f t="shared" si="668"/>
        <v>32000</v>
      </c>
      <c r="DA234" s="56">
        <f t="shared" si="675"/>
        <v>32000</v>
      </c>
      <c r="DB234" s="56">
        <f t="shared" si="683"/>
        <v>32000</v>
      </c>
      <c r="DC234" s="56">
        <f t="shared" si="692"/>
        <v>32000</v>
      </c>
      <c r="DD234" s="56">
        <f t="shared" si="692"/>
        <v>32000</v>
      </c>
      <c r="DE234" s="56">
        <f t="shared" si="698"/>
        <v>32000</v>
      </c>
      <c r="DF234" s="56">
        <f t="shared" si="698"/>
        <v>32000</v>
      </c>
      <c r="DG234" s="56">
        <f t="shared" si="705"/>
        <v>2000</v>
      </c>
      <c r="DH234" s="56">
        <f t="shared" si="705"/>
        <v>2000</v>
      </c>
      <c r="DI234" s="56">
        <f t="shared" si="686"/>
        <v>2000</v>
      </c>
      <c r="DJ234" s="56">
        <f t="shared" si="684"/>
        <v>2000</v>
      </c>
      <c r="DK234" s="56">
        <f t="shared" si="684"/>
        <v>2000</v>
      </c>
      <c r="DL234" s="56">
        <f t="shared" si="684"/>
        <v>2000</v>
      </c>
      <c r="DM234" s="56">
        <f t="shared" si="672"/>
        <v>2000</v>
      </c>
      <c r="DN234" s="56"/>
      <c r="DO234" s="56"/>
      <c r="DP234" s="56"/>
      <c r="DQ234" s="56"/>
      <c r="DR234" s="56"/>
      <c r="DS234" s="56"/>
      <c r="DT234" s="56"/>
      <c r="DU234" s="56"/>
      <c r="DV234" s="56"/>
      <c r="DW234" s="56"/>
      <c r="DX234" s="56"/>
      <c r="DY234" s="56"/>
      <c r="DZ234" s="56"/>
      <c r="EA234" s="56"/>
      <c r="EB234" s="56"/>
      <c r="EC234" s="56"/>
      <c r="ED234" s="56"/>
      <c r="EE234" s="56"/>
      <c r="EF234" s="56"/>
      <c r="EG234" s="56"/>
      <c r="EH234" s="56"/>
      <c r="EI234" s="56"/>
      <c r="EJ234" s="56"/>
      <c r="EK234" s="56"/>
      <c r="EL234" s="56"/>
      <c r="EM234" s="56"/>
      <c r="EN234" s="56"/>
      <c r="EO234" s="56"/>
      <c r="EP234" s="56"/>
      <c r="EQ234" s="56"/>
      <c r="ER234" s="56"/>
      <c r="ES234" s="56"/>
      <c r="ET234" s="56"/>
      <c r="EU234" s="56"/>
      <c r="EV234" s="56"/>
      <c r="EW234" s="56"/>
      <c r="EX234" s="56"/>
      <c r="EY234" s="56"/>
      <c r="EZ234" s="56"/>
      <c r="FA234" s="56"/>
      <c r="FB234" s="56"/>
      <c r="FC234" s="56"/>
      <c r="FD234" s="56"/>
      <c r="FE234" s="56"/>
      <c r="FF234" s="56"/>
      <c r="FG234" s="56"/>
      <c r="FH234" s="56"/>
      <c r="FI234" s="56"/>
      <c r="FJ234" s="56"/>
      <c r="FK234" s="56"/>
      <c r="FL234" s="56"/>
      <c r="FM234" s="56"/>
      <c r="FN234" s="56"/>
      <c r="FO234" s="56"/>
      <c r="FP234" s="56"/>
      <c r="FQ234" s="56"/>
      <c r="FR234" s="56"/>
      <c r="FS234" s="56"/>
      <c r="FT234" s="56"/>
      <c r="FU234" s="56"/>
      <c r="FV234" s="56"/>
      <c r="FW234" s="56"/>
      <c r="FX234" s="56"/>
      <c r="FY234" s="56"/>
      <c r="FZ234" s="56"/>
      <c r="GA234" s="56"/>
      <c r="GB234" s="56"/>
      <c r="GC234" s="56"/>
      <c r="GD234" s="56"/>
      <c r="GE234" s="56"/>
      <c r="GF234" s="56"/>
      <c r="GG234" s="56"/>
      <c r="GH234" s="56"/>
      <c r="GI234" s="56"/>
      <c r="GJ234" s="56"/>
      <c r="GK234" s="56"/>
      <c r="GL234" s="56"/>
      <c r="GM234" s="56"/>
      <c r="GN234" s="56"/>
      <c r="GO234" s="56"/>
      <c r="GP234" s="56"/>
      <c r="GQ234" s="56"/>
      <c r="GR234" s="56"/>
      <c r="GS234" s="56"/>
      <c r="GT234" s="56"/>
      <c r="GU234" s="56"/>
      <c r="GV234" s="56"/>
      <c r="GW234" s="56"/>
      <c r="GX234" s="56"/>
      <c r="GY234" s="56"/>
      <c r="GZ234" s="56"/>
      <c r="HA234" s="56"/>
      <c r="HB234" s="56"/>
      <c r="HC234" s="56"/>
      <c r="HD234" s="56"/>
      <c r="HE234" s="56"/>
      <c r="HF234" s="56"/>
      <c r="HG234" s="56"/>
      <c r="HH234" s="56"/>
      <c r="HI234" s="56"/>
      <c r="HJ234" s="56"/>
      <c r="HK234" s="56"/>
      <c r="HL234" s="56"/>
      <c r="HM234" s="56"/>
      <c r="HN234" s="56"/>
      <c r="HO234" s="56"/>
      <c r="HP234" s="56"/>
      <c r="HQ234" s="56"/>
      <c r="HR234" s="56"/>
      <c r="HS234" s="56"/>
      <c r="HT234" s="56"/>
      <c r="HU234" s="56"/>
      <c r="HV234" s="56"/>
      <c r="HW234" s="56"/>
      <c r="HX234" s="56"/>
      <c r="HY234" s="56"/>
    </row>
    <row r="235" spans="1:233" ht="1.5" customHeight="1">
      <c r="A235" s="56"/>
      <c r="B235" s="56"/>
      <c r="C235" s="56"/>
      <c r="D235" s="56"/>
      <c r="E235" s="56"/>
      <c r="F235" s="56"/>
      <c r="G235" s="56"/>
      <c r="H235" s="56"/>
      <c r="I235" s="56"/>
      <c r="J235" s="56"/>
      <c r="K235" s="56"/>
      <c r="L235" s="56"/>
      <c r="M235" s="56"/>
      <c r="N235" s="56"/>
      <c r="O235" s="56"/>
      <c r="P235" s="56"/>
      <c r="Q235" s="56"/>
      <c r="R235" s="56"/>
      <c r="S235" s="56"/>
      <c r="T235" s="56"/>
      <c r="U235" s="56"/>
      <c r="V235" s="56"/>
      <c r="W235" s="56"/>
      <c r="X235" s="56"/>
      <c r="Y235" s="56"/>
      <c r="Z235" s="56"/>
      <c r="AA235" s="56"/>
      <c r="AB235" s="56"/>
      <c r="AC235" s="56"/>
      <c r="AD235" s="56"/>
      <c r="AE235" s="56"/>
      <c r="AF235" s="56"/>
      <c r="AG235" s="56"/>
      <c r="AH235" s="56"/>
      <c r="AI235" s="56"/>
      <c r="AJ235" s="56"/>
      <c r="AK235" s="56"/>
      <c r="AL235" s="56"/>
      <c r="AM235" s="56"/>
      <c r="AN235" s="56"/>
      <c r="AO235" s="56"/>
      <c r="AP235" s="56"/>
      <c r="AQ235" s="56"/>
      <c r="AR235" s="56"/>
      <c r="AS235" s="56"/>
      <c r="AT235" s="56"/>
      <c r="AU235" s="56"/>
      <c r="AV235" s="56"/>
      <c r="AW235" s="56"/>
      <c r="AX235" s="56"/>
      <c r="AY235" s="56"/>
      <c r="AZ235" s="56"/>
      <c r="BA235" s="56">
        <f t="shared" si="688"/>
        <v>21000</v>
      </c>
      <c r="BB235" s="56">
        <f t="shared" si="688"/>
        <v>21000</v>
      </c>
      <c r="BC235" s="56">
        <f t="shared" si="659"/>
        <v>21000</v>
      </c>
      <c r="BD235" s="56">
        <f t="shared" si="659"/>
        <v>21000</v>
      </c>
      <c r="BE235" s="56">
        <f t="shared" si="659"/>
        <v>21000</v>
      </c>
      <c r="BF235" s="56">
        <f t="shared" si="689"/>
        <v>21000</v>
      </c>
      <c r="BG235" s="56">
        <f t="shared" si="702"/>
        <v>21000</v>
      </c>
      <c r="BH235" s="56">
        <f t="shared" si="702"/>
        <v>21000</v>
      </c>
      <c r="BI235" s="56">
        <f t="shared" si="694"/>
        <v>21000</v>
      </c>
      <c r="BJ235" s="56">
        <f t="shared" si="694"/>
        <v>21000</v>
      </c>
      <c r="BK235" s="56">
        <f t="shared" si="694"/>
        <v>21000</v>
      </c>
      <c r="BL235" s="56">
        <f t="shared" si="694"/>
        <v>21000</v>
      </c>
      <c r="BM235" s="56">
        <f t="shared" si="694"/>
        <v>21000</v>
      </c>
      <c r="BN235" s="56">
        <f t="shared" si="703"/>
        <v>21000</v>
      </c>
      <c r="BO235" s="56">
        <f t="shared" si="703"/>
        <v>21000</v>
      </c>
      <c r="BP235" s="56">
        <f t="shared" si="703"/>
        <v>21000</v>
      </c>
      <c r="BQ235" s="56">
        <f t="shared" si="703"/>
        <v>21000</v>
      </c>
      <c r="BR235" s="56">
        <f t="shared" si="704"/>
        <v>17000</v>
      </c>
      <c r="BS235" s="56">
        <f t="shared" si="706"/>
        <v>17000</v>
      </c>
      <c r="BT235" s="56">
        <f t="shared" si="706"/>
        <v>17000</v>
      </c>
      <c r="BU235" s="56">
        <f t="shared" si="706"/>
        <v>17000</v>
      </c>
      <c r="BV235" s="56">
        <f t="shared" si="706"/>
        <v>17000</v>
      </c>
      <c r="BW235" s="56">
        <f t="shared" si="701"/>
        <v>17000</v>
      </c>
      <c r="BX235" s="56">
        <f t="shared" si="699"/>
        <v>17000</v>
      </c>
      <c r="BY235" s="56">
        <f t="shared" si="695"/>
        <v>17000</v>
      </c>
      <c r="BZ235" s="56">
        <f t="shared" si="690"/>
        <v>17000</v>
      </c>
      <c r="CA235" s="56">
        <f t="shared" si="682"/>
        <v>17000</v>
      </c>
      <c r="CB235" s="56">
        <f t="shared" si="680"/>
        <v>17000</v>
      </c>
      <c r="CC235" s="56">
        <f t="shared" si="674"/>
        <v>17000</v>
      </c>
      <c r="CD235" s="56">
        <f>TE</f>
        <v>32000</v>
      </c>
      <c r="CE235" s="56">
        <f t="shared" si="667"/>
        <v>32000</v>
      </c>
      <c r="CF235" s="56">
        <f t="shared" si="660"/>
        <v>32000</v>
      </c>
      <c r="CG235" s="56">
        <f t="shared" si="644"/>
        <v>32000</v>
      </c>
      <c r="CH235" s="56">
        <f t="shared" si="648"/>
        <v>32000</v>
      </c>
      <c r="CI235" s="56">
        <f t="shared" si="641"/>
        <v>32000</v>
      </c>
      <c r="CJ235" s="56">
        <f t="shared" si="622"/>
        <v>32000</v>
      </c>
      <c r="CK235" s="56">
        <f t="shared" si="685"/>
        <v>32000</v>
      </c>
      <c r="CL235" s="56">
        <f t="shared" si="685"/>
        <v>32000</v>
      </c>
      <c r="CM235" s="56">
        <f t="shared" si="685"/>
        <v>32000</v>
      </c>
      <c r="CN235" s="56">
        <f t="shared" si="628"/>
        <v>32000</v>
      </c>
      <c r="CO235" s="56">
        <f t="shared" si="696"/>
        <v>32000</v>
      </c>
      <c r="CP235" s="56">
        <f t="shared" si="696"/>
        <v>32000</v>
      </c>
      <c r="CQ235" s="56">
        <f t="shared" si="700"/>
        <v>32000</v>
      </c>
      <c r="CR235" s="56">
        <f t="shared" si="700"/>
        <v>32000</v>
      </c>
      <c r="CS235" s="56">
        <f t="shared" si="697"/>
        <v>32000</v>
      </c>
      <c r="CT235" s="56">
        <f t="shared" si="697"/>
        <v>32000</v>
      </c>
      <c r="CU235" s="56">
        <f t="shared" si="638"/>
        <v>32000</v>
      </c>
      <c r="CV235" s="56">
        <f t="shared" si="661"/>
        <v>32000</v>
      </c>
      <c r="CW235" s="56">
        <f t="shared" si="661"/>
        <v>32000</v>
      </c>
      <c r="CX235" s="56">
        <f t="shared" si="666"/>
        <v>32000</v>
      </c>
      <c r="CY235" s="56">
        <f t="shared" si="666"/>
        <v>32000</v>
      </c>
      <c r="CZ235" s="56">
        <f t="shared" si="668"/>
        <v>32000</v>
      </c>
      <c r="DA235" s="56">
        <f t="shared" si="675"/>
        <v>32000</v>
      </c>
      <c r="DB235" s="56">
        <f t="shared" si="683"/>
        <v>32000</v>
      </c>
      <c r="DC235" s="56">
        <f t="shared" si="692"/>
        <v>32000</v>
      </c>
      <c r="DD235" s="56">
        <f t="shared" si="692"/>
        <v>32000</v>
      </c>
      <c r="DE235" s="56">
        <f>TE</f>
        <v>32000</v>
      </c>
      <c r="DF235" s="56">
        <f t="shared" si="705"/>
        <v>2000</v>
      </c>
      <c r="DG235" s="56">
        <f t="shared" si="705"/>
        <v>2000</v>
      </c>
      <c r="DH235" s="56">
        <f t="shared" si="705"/>
        <v>2000</v>
      </c>
      <c r="DI235" s="56">
        <f t="shared" si="686"/>
        <v>2000</v>
      </c>
      <c r="DJ235" s="56">
        <f t="shared" si="684"/>
        <v>2000</v>
      </c>
      <c r="DK235" s="56">
        <f t="shared" si="684"/>
        <v>2000</v>
      </c>
      <c r="DL235" s="56">
        <f t="shared" si="684"/>
        <v>2000</v>
      </c>
      <c r="DM235" s="56"/>
      <c r="DN235" s="56"/>
      <c r="DO235" s="56"/>
      <c r="DP235" s="56"/>
      <c r="DQ235" s="56"/>
      <c r="DR235" s="56"/>
      <c r="DS235" s="56"/>
      <c r="DT235" s="56"/>
      <c r="DU235" s="56"/>
      <c r="DV235" s="56"/>
      <c r="DW235" s="56"/>
      <c r="DX235" s="56"/>
      <c r="DY235" s="56"/>
      <c r="DZ235" s="56"/>
      <c r="EA235" s="56"/>
      <c r="EB235" s="56"/>
      <c r="EC235" s="56"/>
      <c r="ED235" s="56"/>
      <c r="EE235" s="56"/>
      <c r="EF235" s="56"/>
      <c r="EG235" s="56"/>
      <c r="EH235" s="56"/>
      <c r="EI235" s="56"/>
      <c r="EJ235" s="56"/>
      <c r="EK235" s="56"/>
      <c r="EL235" s="56"/>
      <c r="EM235" s="56"/>
      <c r="EN235" s="56"/>
      <c r="EO235" s="56"/>
      <c r="EP235" s="56"/>
      <c r="EQ235" s="56"/>
      <c r="ER235" s="56"/>
      <c r="ES235" s="56"/>
      <c r="ET235" s="56"/>
      <c r="EU235" s="56"/>
      <c r="EV235" s="56"/>
      <c r="EW235" s="56"/>
      <c r="EX235" s="56"/>
      <c r="EY235" s="56"/>
      <c r="EZ235" s="56"/>
      <c r="FA235" s="56"/>
      <c r="FB235" s="56"/>
      <c r="FC235" s="56"/>
      <c r="FD235" s="56"/>
      <c r="FE235" s="56"/>
      <c r="FF235" s="56"/>
      <c r="FG235" s="56"/>
      <c r="FH235" s="56"/>
      <c r="FI235" s="56"/>
      <c r="FJ235" s="56"/>
      <c r="FK235" s="56"/>
      <c r="FL235" s="56"/>
      <c r="FM235" s="56"/>
      <c r="FN235" s="56"/>
      <c r="FO235" s="56"/>
      <c r="FP235" s="56"/>
      <c r="FQ235" s="56"/>
      <c r="FR235" s="56"/>
      <c r="FS235" s="56"/>
      <c r="FT235" s="56"/>
      <c r="FU235" s="56"/>
      <c r="FV235" s="56"/>
      <c r="FW235" s="56"/>
      <c r="FX235" s="56"/>
      <c r="FY235" s="56"/>
      <c r="FZ235" s="56"/>
      <c r="GA235" s="56"/>
      <c r="GB235" s="56"/>
      <c r="GC235" s="56"/>
      <c r="GD235" s="56"/>
      <c r="GE235" s="56"/>
      <c r="GF235" s="56"/>
      <c r="GG235" s="56"/>
      <c r="GH235" s="56"/>
      <c r="GI235" s="56"/>
      <c r="GJ235" s="56"/>
      <c r="GK235" s="56"/>
      <c r="GL235" s="56"/>
      <c r="GM235" s="56"/>
      <c r="GN235" s="56"/>
      <c r="GO235" s="56"/>
      <c r="GP235" s="56"/>
      <c r="GQ235" s="56"/>
      <c r="GR235" s="56"/>
      <c r="GS235" s="56"/>
      <c r="GT235" s="56"/>
      <c r="GU235" s="56"/>
      <c r="GV235" s="56"/>
      <c r="GW235" s="56"/>
      <c r="GX235" s="56"/>
      <c r="GY235" s="56"/>
      <c r="GZ235" s="56"/>
      <c r="HA235" s="56"/>
      <c r="HB235" s="56"/>
      <c r="HC235" s="56"/>
      <c r="HD235" s="56"/>
      <c r="HE235" s="56"/>
      <c r="HF235" s="56"/>
      <c r="HG235" s="56"/>
      <c r="HH235" s="56"/>
      <c r="HI235" s="56"/>
      <c r="HJ235" s="56"/>
      <c r="HK235" s="56"/>
      <c r="HL235" s="56"/>
      <c r="HM235" s="56"/>
      <c r="HN235" s="56"/>
      <c r="HO235" s="56"/>
      <c r="HP235" s="56"/>
      <c r="HQ235" s="56"/>
      <c r="HR235" s="56"/>
      <c r="HS235" s="56"/>
      <c r="HT235" s="56"/>
      <c r="HU235" s="56"/>
      <c r="HV235" s="56"/>
      <c r="HW235" s="56"/>
      <c r="HX235" s="56"/>
      <c r="HY235" s="56"/>
    </row>
    <row r="236" spans="1:233" ht="1.5" customHeight="1">
      <c r="A236" s="56"/>
      <c r="B236" s="56"/>
      <c r="C236" s="56"/>
      <c r="D236" s="56"/>
      <c r="E236" s="56"/>
      <c r="F236" s="56"/>
      <c r="G236" s="56"/>
      <c r="H236" s="56"/>
      <c r="I236" s="56"/>
      <c r="J236" s="56"/>
      <c r="K236" s="56"/>
      <c r="L236" s="56"/>
      <c r="M236" s="56"/>
      <c r="N236" s="56"/>
      <c r="O236" s="56"/>
      <c r="P236" s="56"/>
      <c r="Q236" s="56"/>
      <c r="R236" s="56"/>
      <c r="S236" s="56"/>
      <c r="T236" s="56"/>
      <c r="U236" s="56"/>
      <c r="V236" s="56"/>
      <c r="W236" s="56"/>
      <c r="X236" s="56"/>
      <c r="Y236" s="56"/>
      <c r="Z236" s="56"/>
      <c r="AA236" s="56"/>
      <c r="AB236" s="56"/>
      <c r="AC236" s="56"/>
      <c r="AD236" s="56"/>
      <c r="AE236" s="56"/>
      <c r="AF236" s="56"/>
      <c r="AG236" s="56"/>
      <c r="AH236" s="56"/>
      <c r="AI236" s="56"/>
      <c r="AJ236" s="56"/>
      <c r="AK236" s="56"/>
      <c r="AL236" s="56"/>
      <c r="AM236" s="56"/>
      <c r="AN236" s="56"/>
      <c r="AO236" s="56"/>
      <c r="AP236" s="56"/>
      <c r="AQ236" s="56"/>
      <c r="AR236" s="56"/>
      <c r="AS236" s="56"/>
      <c r="AT236" s="56"/>
      <c r="AU236" s="56"/>
      <c r="AV236" s="56"/>
      <c r="AW236" s="56"/>
      <c r="AX236" s="56"/>
      <c r="AY236" s="56"/>
      <c r="AZ236" s="56"/>
      <c r="BA236" s="56">
        <f t="shared" si="688"/>
        <v>21000</v>
      </c>
      <c r="BB236" s="56">
        <f t="shared" si="688"/>
        <v>21000</v>
      </c>
      <c r="BC236" s="56">
        <f t="shared" si="659"/>
        <v>21000</v>
      </c>
      <c r="BD236" s="56">
        <f t="shared" si="659"/>
        <v>21000</v>
      </c>
      <c r="BE236" s="56">
        <f t="shared" si="659"/>
        <v>21000</v>
      </c>
      <c r="BF236" s="56">
        <f t="shared" si="689"/>
        <v>21000</v>
      </c>
      <c r="BG236" s="56">
        <f t="shared" si="702"/>
        <v>21000</v>
      </c>
      <c r="BH236" s="56">
        <f t="shared" si="702"/>
        <v>21000</v>
      </c>
      <c r="BI236" s="56">
        <f t="shared" si="694"/>
        <v>21000</v>
      </c>
      <c r="BJ236" s="56">
        <f t="shared" si="694"/>
        <v>21000</v>
      </c>
      <c r="BK236" s="56">
        <f t="shared" si="694"/>
        <v>21000</v>
      </c>
      <c r="BL236" s="56">
        <f t="shared" si="694"/>
        <v>21000</v>
      </c>
      <c r="BM236" s="56">
        <f t="shared" si="694"/>
        <v>21000</v>
      </c>
      <c r="BN236" s="56">
        <f t="shared" si="703"/>
        <v>21000</v>
      </c>
      <c r="BO236" s="56">
        <f t="shared" si="703"/>
        <v>21000</v>
      </c>
      <c r="BP236" s="56">
        <f t="shared" si="703"/>
        <v>21000</v>
      </c>
      <c r="BQ236" s="56">
        <f t="shared" si="703"/>
        <v>21000</v>
      </c>
      <c r="BR236" s="56">
        <f t="shared" si="704"/>
        <v>17000</v>
      </c>
      <c r="BS236" s="56">
        <f t="shared" si="706"/>
        <v>17000</v>
      </c>
      <c r="BT236" s="56">
        <f t="shared" si="706"/>
        <v>17000</v>
      </c>
      <c r="BU236" s="56">
        <f t="shared" si="706"/>
        <v>17000</v>
      </c>
      <c r="BV236" s="56">
        <f t="shared" si="706"/>
        <v>17000</v>
      </c>
      <c r="BW236" s="56">
        <f t="shared" si="701"/>
        <v>17000</v>
      </c>
      <c r="BX236" s="56">
        <f t="shared" si="699"/>
        <v>17000</v>
      </c>
      <c r="BY236" s="56">
        <f t="shared" si="695"/>
        <v>17000</v>
      </c>
      <c r="BZ236" s="56">
        <f t="shared" si="690"/>
        <v>17000</v>
      </c>
      <c r="CA236" s="56">
        <f t="shared" si="682"/>
        <v>17000</v>
      </c>
      <c r="CB236" s="56">
        <f t="shared" si="680"/>
        <v>17000</v>
      </c>
      <c r="CC236" s="56">
        <f t="shared" si="674"/>
        <v>17000</v>
      </c>
      <c r="CD236" s="56">
        <f>TE</f>
        <v>32000</v>
      </c>
      <c r="CE236" s="56">
        <f t="shared" si="667"/>
        <v>32000</v>
      </c>
      <c r="CF236" s="56">
        <f t="shared" si="660"/>
        <v>32000</v>
      </c>
      <c r="CG236" s="56">
        <f t="shared" si="644"/>
        <v>32000</v>
      </c>
      <c r="CH236" s="56">
        <f t="shared" si="648"/>
        <v>32000</v>
      </c>
      <c r="CI236" s="56">
        <f t="shared" si="641"/>
        <v>32000</v>
      </c>
      <c r="CJ236" s="56">
        <f t="shared" si="622"/>
        <v>32000</v>
      </c>
      <c r="CK236" s="56">
        <f t="shared" si="685"/>
        <v>32000</v>
      </c>
      <c r="CL236" s="56">
        <f t="shared" si="685"/>
        <v>32000</v>
      </c>
      <c r="CM236" s="56">
        <f t="shared" si="685"/>
        <v>32000</v>
      </c>
      <c r="CN236" s="56">
        <f t="shared" si="628"/>
        <v>32000</v>
      </c>
      <c r="CO236" s="56">
        <f t="shared" si="696"/>
        <v>32000</v>
      </c>
      <c r="CP236" s="56">
        <f t="shared" si="696"/>
        <v>32000</v>
      </c>
      <c r="CQ236" s="56">
        <f t="shared" si="700"/>
        <v>32000</v>
      </c>
      <c r="CR236" s="56">
        <f t="shared" si="700"/>
        <v>32000</v>
      </c>
      <c r="CS236" s="56">
        <f t="shared" si="697"/>
        <v>32000</v>
      </c>
      <c r="CT236" s="56">
        <f t="shared" si="697"/>
        <v>32000</v>
      </c>
      <c r="CU236" s="56">
        <f t="shared" si="638"/>
        <v>32000</v>
      </c>
      <c r="CV236" s="56">
        <f t="shared" si="661"/>
        <v>32000</v>
      </c>
      <c r="CW236" s="56">
        <f t="shared" si="661"/>
        <v>32000</v>
      </c>
      <c r="CX236" s="56">
        <f t="shared" si="666"/>
        <v>32000</v>
      </c>
      <c r="CY236" s="56">
        <f t="shared" si="666"/>
        <v>32000</v>
      </c>
      <c r="CZ236" s="56">
        <f t="shared" si="668"/>
        <v>32000</v>
      </c>
      <c r="DA236" s="56">
        <f t="shared" si="675"/>
        <v>32000</v>
      </c>
      <c r="DB236" s="56">
        <f t="shared" si="683"/>
        <v>32000</v>
      </c>
      <c r="DC236" s="56">
        <f t="shared" si="692"/>
        <v>32000</v>
      </c>
      <c r="DD236" s="56">
        <f t="shared" si="692"/>
        <v>32000</v>
      </c>
      <c r="DE236" s="56">
        <f t="shared" si="705"/>
        <v>2000</v>
      </c>
      <c r="DF236" s="56">
        <f t="shared" si="705"/>
        <v>2000</v>
      </c>
      <c r="DG236" s="56">
        <f t="shared" si="705"/>
        <v>2000</v>
      </c>
      <c r="DH236" s="56">
        <f t="shared" si="705"/>
        <v>2000</v>
      </c>
      <c r="DI236" s="56">
        <f t="shared" si="686"/>
        <v>2000</v>
      </c>
      <c r="DJ236" s="56">
        <f t="shared" ref="DJ236:DK242" si="707">AP</f>
        <v>2000</v>
      </c>
      <c r="DK236" s="56">
        <f t="shared" si="707"/>
        <v>2000</v>
      </c>
      <c r="DL236" s="56"/>
      <c r="DM236" s="56"/>
      <c r="DN236" s="56"/>
      <c r="DO236" s="56"/>
      <c r="DP236" s="56"/>
      <c r="DQ236" s="56"/>
      <c r="DR236" s="56"/>
      <c r="DS236" s="56"/>
      <c r="DT236" s="56"/>
      <c r="DU236" s="56"/>
      <c r="DV236" s="56"/>
      <c r="DW236" s="56"/>
      <c r="DX236" s="56"/>
      <c r="DY236" s="56"/>
      <c r="DZ236" s="56"/>
      <c r="EA236" s="56"/>
      <c r="EB236" s="56"/>
      <c r="EC236" s="56"/>
      <c r="ED236" s="56"/>
      <c r="EE236" s="56"/>
      <c r="EF236" s="56"/>
      <c r="EG236" s="56"/>
      <c r="EH236" s="56"/>
      <c r="EI236" s="56"/>
      <c r="EJ236" s="56"/>
      <c r="EK236" s="56"/>
      <c r="EL236" s="56"/>
      <c r="EM236" s="56"/>
      <c r="EN236" s="56"/>
      <c r="EO236" s="56"/>
      <c r="EP236" s="56"/>
      <c r="EQ236" s="56"/>
      <c r="ER236" s="56"/>
      <c r="ES236" s="56"/>
      <c r="ET236" s="56"/>
      <c r="EU236" s="56"/>
      <c r="EV236" s="56"/>
      <c r="EW236" s="56"/>
      <c r="EX236" s="56"/>
      <c r="EY236" s="56"/>
      <c r="EZ236" s="56"/>
      <c r="FA236" s="56"/>
      <c r="FB236" s="56"/>
      <c r="FC236" s="56"/>
      <c r="FD236" s="56"/>
      <c r="FE236" s="56"/>
      <c r="FF236" s="56"/>
      <c r="FG236" s="56"/>
      <c r="FH236" s="56"/>
      <c r="FI236" s="56"/>
      <c r="FJ236" s="56"/>
      <c r="FK236" s="56"/>
      <c r="FL236" s="56"/>
      <c r="FM236" s="56"/>
      <c r="FN236" s="56"/>
      <c r="FO236" s="56"/>
      <c r="FP236" s="56"/>
      <c r="FQ236" s="56"/>
      <c r="FR236" s="56"/>
      <c r="FS236" s="56"/>
      <c r="FT236" s="56"/>
      <c r="FU236" s="56"/>
      <c r="FV236" s="56"/>
      <c r="FW236" s="56"/>
      <c r="FX236" s="56"/>
      <c r="FY236" s="56"/>
      <c r="FZ236" s="56"/>
      <c r="GA236" s="56"/>
      <c r="GB236" s="56"/>
      <c r="GC236" s="56"/>
      <c r="GD236" s="56"/>
      <c r="GE236" s="56"/>
      <c r="GF236" s="56"/>
      <c r="GG236" s="56"/>
      <c r="GH236" s="56"/>
      <c r="GI236" s="56"/>
      <c r="GJ236" s="56"/>
      <c r="GK236" s="56"/>
      <c r="GL236" s="56"/>
      <c r="GM236" s="56"/>
      <c r="GN236" s="56"/>
      <c r="GO236" s="56"/>
      <c r="GP236" s="56"/>
      <c r="GQ236" s="56"/>
      <c r="GR236" s="56"/>
      <c r="GS236" s="56"/>
      <c r="GT236" s="56"/>
      <c r="GU236" s="56"/>
      <c r="GV236" s="56"/>
      <c r="GW236" s="56"/>
      <c r="GX236" s="56"/>
      <c r="GY236" s="56"/>
      <c r="GZ236" s="56"/>
      <c r="HA236" s="56"/>
      <c r="HB236" s="56"/>
      <c r="HC236" s="56"/>
      <c r="HD236" s="56"/>
      <c r="HE236" s="56"/>
      <c r="HF236" s="56"/>
      <c r="HG236" s="56"/>
      <c r="HH236" s="56"/>
      <c r="HI236" s="56"/>
      <c r="HJ236" s="56"/>
      <c r="HK236" s="56"/>
      <c r="HL236" s="56"/>
      <c r="HM236" s="56"/>
      <c r="HN236" s="56"/>
      <c r="HO236" s="56"/>
      <c r="HP236" s="56"/>
      <c r="HQ236" s="56"/>
      <c r="HR236" s="56"/>
      <c r="HS236" s="56"/>
      <c r="HT236" s="56"/>
      <c r="HU236" s="56"/>
      <c r="HV236" s="56"/>
      <c r="HW236" s="56"/>
      <c r="HX236" s="56"/>
      <c r="HY236" s="56"/>
    </row>
    <row r="237" spans="1:233" ht="1.5" customHeight="1">
      <c r="A237" s="56"/>
      <c r="B237" s="56"/>
      <c r="C237" s="56"/>
      <c r="D237" s="56"/>
      <c r="E237" s="56"/>
      <c r="F237" s="56"/>
      <c r="G237" s="56"/>
      <c r="H237" s="56"/>
      <c r="I237" s="56"/>
      <c r="J237" s="56"/>
      <c r="K237" s="56"/>
      <c r="L237" s="56"/>
      <c r="M237" s="56"/>
      <c r="N237" s="56"/>
      <c r="O237" s="56"/>
      <c r="P237" s="56"/>
      <c r="Q237" s="56"/>
      <c r="R237" s="56"/>
      <c r="S237" s="56"/>
      <c r="T237" s="56"/>
      <c r="U237" s="56"/>
      <c r="V237" s="56"/>
      <c r="W237" s="56"/>
      <c r="X237" s="56"/>
      <c r="Y237" s="56"/>
      <c r="Z237" s="56"/>
      <c r="AA237" s="56"/>
      <c r="AB237" s="56"/>
      <c r="AC237" s="56"/>
      <c r="AD237" s="56"/>
      <c r="AE237" s="56"/>
      <c r="AF237" s="56"/>
      <c r="AG237" s="56"/>
      <c r="AH237" s="56"/>
      <c r="AI237" s="56"/>
      <c r="AJ237" s="56"/>
      <c r="AK237" s="56"/>
      <c r="AL237" s="56"/>
      <c r="AM237" s="56"/>
      <c r="AN237" s="56"/>
      <c r="AO237" s="56"/>
      <c r="AP237" s="56"/>
      <c r="AQ237" s="56"/>
      <c r="AR237" s="56"/>
      <c r="AS237" s="56"/>
      <c r="AT237" s="56"/>
      <c r="AU237" s="56"/>
      <c r="AV237" s="56"/>
      <c r="AW237" s="56"/>
      <c r="AX237" s="56"/>
      <c r="AY237" s="56"/>
      <c r="AZ237" s="56"/>
      <c r="BA237" s="56">
        <f t="shared" si="688"/>
        <v>21000</v>
      </c>
      <c r="BB237" s="56">
        <f t="shared" si="688"/>
        <v>21000</v>
      </c>
      <c r="BC237" s="56">
        <f t="shared" si="659"/>
        <v>21000</v>
      </c>
      <c r="BD237" s="56">
        <f t="shared" si="659"/>
        <v>21000</v>
      </c>
      <c r="BE237" s="56">
        <f t="shared" si="659"/>
        <v>21000</v>
      </c>
      <c r="BF237" s="56">
        <f t="shared" si="689"/>
        <v>21000</v>
      </c>
      <c r="BG237" s="56">
        <f t="shared" si="702"/>
        <v>21000</v>
      </c>
      <c r="BH237" s="56">
        <f t="shared" si="702"/>
        <v>21000</v>
      </c>
      <c r="BI237" s="56">
        <f t="shared" si="694"/>
        <v>21000</v>
      </c>
      <c r="BJ237" s="56">
        <f t="shared" si="694"/>
        <v>21000</v>
      </c>
      <c r="BK237" s="56">
        <f t="shared" si="694"/>
        <v>21000</v>
      </c>
      <c r="BL237" s="56">
        <f t="shared" si="694"/>
        <v>21000</v>
      </c>
      <c r="BM237" s="56">
        <f t="shared" si="694"/>
        <v>21000</v>
      </c>
      <c r="BN237" s="56">
        <f t="shared" si="703"/>
        <v>21000</v>
      </c>
      <c r="BO237" s="56">
        <f t="shared" si="703"/>
        <v>21000</v>
      </c>
      <c r="BP237" s="56">
        <f t="shared" si="703"/>
        <v>21000</v>
      </c>
      <c r="BQ237" s="56">
        <f t="shared" si="703"/>
        <v>21000</v>
      </c>
      <c r="BR237" s="56">
        <f t="shared" si="704"/>
        <v>17000</v>
      </c>
      <c r="BS237" s="56">
        <f t="shared" si="706"/>
        <v>17000</v>
      </c>
      <c r="BT237" s="56">
        <f t="shared" si="706"/>
        <v>17000</v>
      </c>
      <c r="BU237" s="56">
        <f t="shared" si="706"/>
        <v>17000</v>
      </c>
      <c r="BV237" s="56">
        <f t="shared" si="706"/>
        <v>17000</v>
      </c>
      <c r="BW237" s="56">
        <f t="shared" si="701"/>
        <v>17000</v>
      </c>
      <c r="BX237" s="56">
        <f t="shared" si="699"/>
        <v>17000</v>
      </c>
      <c r="BY237" s="56">
        <f t="shared" si="695"/>
        <v>17000</v>
      </c>
      <c r="BZ237" s="56">
        <f t="shared" si="690"/>
        <v>17000</v>
      </c>
      <c r="CA237" s="56">
        <f t="shared" si="682"/>
        <v>17000</v>
      </c>
      <c r="CB237" s="56">
        <f t="shared" si="680"/>
        <v>17000</v>
      </c>
      <c r="CC237" s="56">
        <f t="shared" si="674"/>
        <v>17000</v>
      </c>
      <c r="CD237" s="56">
        <f>KA</f>
        <v>17000</v>
      </c>
      <c r="CE237" s="56">
        <f t="shared" si="667"/>
        <v>32000</v>
      </c>
      <c r="CF237" s="56">
        <f t="shared" si="660"/>
        <v>32000</v>
      </c>
      <c r="CG237" s="56">
        <f t="shared" si="644"/>
        <v>32000</v>
      </c>
      <c r="CH237" s="56">
        <f t="shared" si="648"/>
        <v>32000</v>
      </c>
      <c r="CI237" s="56">
        <f t="shared" si="641"/>
        <v>32000</v>
      </c>
      <c r="CJ237" s="56">
        <f t="shared" si="622"/>
        <v>32000</v>
      </c>
      <c r="CK237" s="56">
        <f t="shared" si="685"/>
        <v>32000</v>
      </c>
      <c r="CL237" s="56">
        <f t="shared" si="685"/>
        <v>32000</v>
      </c>
      <c r="CM237" s="56">
        <f t="shared" si="685"/>
        <v>32000</v>
      </c>
      <c r="CN237" s="56">
        <f t="shared" si="628"/>
        <v>32000</v>
      </c>
      <c r="CO237" s="56">
        <f t="shared" si="696"/>
        <v>32000</v>
      </c>
      <c r="CP237" s="56">
        <f t="shared" si="696"/>
        <v>32000</v>
      </c>
      <c r="CQ237" s="56">
        <f t="shared" si="700"/>
        <v>32000</v>
      </c>
      <c r="CR237" s="56">
        <f t="shared" si="700"/>
        <v>32000</v>
      </c>
      <c r="CS237" s="56">
        <f t="shared" si="697"/>
        <v>32000</v>
      </c>
      <c r="CT237" s="56">
        <f t="shared" si="697"/>
        <v>32000</v>
      </c>
      <c r="CU237" s="56">
        <f t="shared" si="638"/>
        <v>32000</v>
      </c>
      <c r="CV237" s="56">
        <f t="shared" si="661"/>
        <v>32000</v>
      </c>
      <c r="CW237" s="56">
        <f t="shared" si="661"/>
        <v>32000</v>
      </c>
      <c r="CX237" s="56">
        <f t="shared" si="666"/>
        <v>32000</v>
      </c>
      <c r="CY237" s="56">
        <f t="shared" si="666"/>
        <v>32000</v>
      </c>
      <c r="CZ237" s="56">
        <f t="shared" si="668"/>
        <v>32000</v>
      </c>
      <c r="DA237" s="56">
        <f t="shared" si="675"/>
        <v>32000</v>
      </c>
      <c r="DB237" s="56">
        <f t="shared" si="683"/>
        <v>32000</v>
      </c>
      <c r="DC237" s="56">
        <f>TE</f>
        <v>32000</v>
      </c>
      <c r="DD237" s="56">
        <f t="shared" si="705"/>
        <v>2000</v>
      </c>
      <c r="DE237" s="56">
        <f t="shared" si="705"/>
        <v>2000</v>
      </c>
      <c r="DF237" s="56">
        <f t="shared" si="705"/>
        <v>2000</v>
      </c>
      <c r="DG237" s="56">
        <f t="shared" si="705"/>
        <v>2000</v>
      </c>
      <c r="DH237" s="56">
        <f t="shared" si="705"/>
        <v>2000</v>
      </c>
      <c r="DI237" s="56">
        <f t="shared" si="686"/>
        <v>2000</v>
      </c>
      <c r="DJ237" s="56">
        <f t="shared" si="707"/>
        <v>2000</v>
      </c>
      <c r="DK237" s="56">
        <f t="shared" si="707"/>
        <v>2000</v>
      </c>
      <c r="DL237" s="56"/>
      <c r="DM237" s="56"/>
      <c r="DN237" s="56"/>
      <c r="DO237" s="56"/>
      <c r="DP237" s="56"/>
      <c r="DQ237" s="56"/>
      <c r="DR237" s="56"/>
      <c r="DS237" s="56"/>
      <c r="DT237" s="56"/>
      <c r="DU237" s="56"/>
      <c r="DV237" s="56"/>
      <c r="DW237" s="56"/>
      <c r="DX237" s="56"/>
      <c r="DY237" s="56"/>
      <c r="DZ237" s="56"/>
      <c r="EA237" s="56"/>
      <c r="EB237" s="56"/>
      <c r="EC237" s="56"/>
      <c r="ED237" s="56"/>
      <c r="EE237" s="56"/>
      <c r="EF237" s="56"/>
      <c r="EG237" s="56"/>
      <c r="EH237" s="56"/>
      <c r="EI237" s="56"/>
      <c r="EJ237" s="56"/>
      <c r="EK237" s="56"/>
      <c r="EL237" s="56"/>
      <c r="EM237" s="56"/>
      <c r="EN237" s="56"/>
      <c r="EO237" s="56"/>
      <c r="EP237" s="56"/>
      <c r="EQ237" s="56"/>
      <c r="ER237" s="56"/>
      <c r="ES237" s="56"/>
      <c r="ET237" s="56"/>
      <c r="EU237" s="56"/>
      <c r="EV237" s="56"/>
      <c r="EW237" s="56"/>
      <c r="EX237" s="56"/>
      <c r="EY237" s="56"/>
      <c r="EZ237" s="56"/>
      <c r="FA237" s="56"/>
      <c r="FB237" s="56"/>
      <c r="FC237" s="56"/>
      <c r="FD237" s="56"/>
      <c r="FE237" s="56"/>
      <c r="FF237" s="56"/>
      <c r="FG237" s="56"/>
      <c r="FH237" s="56"/>
      <c r="FI237" s="56"/>
      <c r="FJ237" s="56"/>
      <c r="FK237" s="56"/>
      <c r="FL237" s="56"/>
      <c r="FM237" s="56"/>
      <c r="FN237" s="56"/>
      <c r="FO237" s="56"/>
      <c r="FP237" s="56"/>
      <c r="FQ237" s="56"/>
      <c r="FR237" s="56"/>
      <c r="FS237" s="56"/>
      <c r="FT237" s="56"/>
      <c r="FU237" s="56"/>
      <c r="FV237" s="56"/>
      <c r="FW237" s="56"/>
      <c r="FX237" s="56"/>
      <c r="FY237" s="56"/>
      <c r="FZ237" s="56"/>
      <c r="GA237" s="56"/>
      <c r="GB237" s="56"/>
      <c r="GC237" s="56"/>
      <c r="GD237" s="56"/>
      <c r="GE237" s="56"/>
      <c r="GF237" s="56"/>
      <c r="GG237" s="56"/>
      <c r="GH237" s="56"/>
      <c r="GI237" s="56"/>
      <c r="GJ237" s="56"/>
      <c r="GK237" s="56"/>
      <c r="GL237" s="56"/>
      <c r="GM237" s="56"/>
      <c r="GN237" s="56"/>
      <c r="GO237" s="56"/>
      <c r="GP237" s="56"/>
      <c r="GQ237" s="56"/>
      <c r="GR237" s="56"/>
      <c r="GS237" s="56"/>
      <c r="GT237" s="56"/>
      <c r="GU237" s="56"/>
      <c r="GV237" s="56"/>
      <c r="GW237" s="56"/>
      <c r="GX237" s="56"/>
      <c r="GY237" s="56"/>
      <c r="GZ237" s="56"/>
      <c r="HA237" s="56"/>
      <c r="HB237" s="56"/>
      <c r="HC237" s="56"/>
      <c r="HD237" s="56"/>
      <c r="HE237" s="56"/>
      <c r="HF237" s="56"/>
      <c r="HG237" s="56"/>
      <c r="HH237" s="56"/>
      <c r="HI237" s="56"/>
      <c r="HJ237" s="56"/>
      <c r="HK237" s="56"/>
      <c r="HL237" s="56"/>
      <c r="HM237" s="56"/>
      <c r="HN237" s="56"/>
      <c r="HO237" s="56"/>
      <c r="HP237" s="56"/>
      <c r="HQ237" s="56"/>
      <c r="HR237" s="56"/>
      <c r="HS237" s="56"/>
      <c r="HT237" s="56"/>
      <c r="HU237" s="56"/>
      <c r="HV237" s="56"/>
      <c r="HW237" s="56"/>
      <c r="HX237" s="56"/>
      <c r="HY237" s="56"/>
    </row>
    <row r="238" spans="1:233" ht="1.5" customHeight="1">
      <c r="A238" s="56"/>
      <c r="B238" s="56"/>
      <c r="C238" s="56"/>
      <c r="D238" s="56"/>
      <c r="E238" s="56"/>
      <c r="F238" s="56"/>
      <c r="G238" s="56"/>
      <c r="H238" s="56"/>
      <c r="I238" s="56"/>
      <c r="J238" s="56"/>
      <c r="K238" s="56"/>
      <c r="L238" s="56"/>
      <c r="M238" s="56"/>
      <c r="N238" s="56"/>
      <c r="O238" s="56"/>
      <c r="P238" s="56"/>
      <c r="Q238" s="56"/>
      <c r="R238" s="56"/>
      <c r="S238" s="56"/>
      <c r="T238" s="56"/>
      <c r="U238" s="56"/>
      <c r="V238" s="56"/>
      <c r="W238" s="56"/>
      <c r="X238" s="56"/>
      <c r="Y238" s="56"/>
      <c r="Z238" s="56"/>
      <c r="AA238" s="56"/>
      <c r="AB238" s="56"/>
      <c r="AC238" s="56"/>
      <c r="AD238" s="56"/>
      <c r="AE238" s="56"/>
      <c r="AF238" s="56"/>
      <c r="AG238" s="56"/>
      <c r="AH238" s="56"/>
      <c r="AI238" s="56"/>
      <c r="AJ238" s="56"/>
      <c r="AK238" s="56"/>
      <c r="AL238" s="56"/>
      <c r="AM238" s="56"/>
      <c r="AN238" s="56"/>
      <c r="AO238" s="56"/>
      <c r="AP238" s="56"/>
      <c r="AQ238" s="56"/>
      <c r="AR238" s="56"/>
      <c r="AS238" s="56"/>
      <c r="AT238" s="56"/>
      <c r="AU238" s="56"/>
      <c r="AV238" s="56"/>
      <c r="AW238" s="56"/>
      <c r="AX238" s="56"/>
      <c r="AY238" s="56"/>
      <c r="AZ238" s="56"/>
      <c r="BA238" s="56">
        <f t="shared" si="688"/>
        <v>21000</v>
      </c>
      <c r="BB238" s="56">
        <f t="shared" si="688"/>
        <v>21000</v>
      </c>
      <c r="BC238" s="56">
        <f t="shared" ref="BB238:BE249" si="708">MH</f>
        <v>21000</v>
      </c>
      <c r="BD238" s="56">
        <f t="shared" si="708"/>
        <v>21000</v>
      </c>
      <c r="BE238" s="56">
        <f t="shared" si="708"/>
        <v>21000</v>
      </c>
      <c r="BF238" s="56">
        <f t="shared" si="689"/>
        <v>21000</v>
      </c>
      <c r="BG238" s="56">
        <f t="shared" si="702"/>
        <v>21000</v>
      </c>
      <c r="BH238" s="56">
        <f t="shared" si="702"/>
        <v>21000</v>
      </c>
      <c r="BI238" s="56">
        <f t="shared" si="694"/>
        <v>21000</v>
      </c>
      <c r="BJ238" s="56">
        <f t="shared" si="694"/>
        <v>21000</v>
      </c>
      <c r="BK238" s="56">
        <f t="shared" si="694"/>
        <v>21000</v>
      </c>
      <c r="BL238" s="56">
        <f t="shared" si="694"/>
        <v>21000</v>
      </c>
      <c r="BM238" s="56">
        <f t="shared" si="694"/>
        <v>21000</v>
      </c>
      <c r="BN238" s="56">
        <f>MH</f>
        <v>21000</v>
      </c>
      <c r="BO238" s="56">
        <f t="shared" ref="BO238:BQ257" si="709">KA</f>
        <v>17000</v>
      </c>
      <c r="BP238" s="56">
        <f t="shared" si="709"/>
        <v>17000</v>
      </c>
      <c r="BQ238" s="56">
        <f t="shared" si="709"/>
        <v>17000</v>
      </c>
      <c r="BR238" s="56">
        <f t="shared" si="704"/>
        <v>17000</v>
      </c>
      <c r="BS238" s="56">
        <f t="shared" si="706"/>
        <v>17000</v>
      </c>
      <c r="BT238" s="56">
        <f t="shared" si="706"/>
        <v>17000</v>
      </c>
      <c r="BU238" s="56">
        <f t="shared" si="706"/>
        <v>17000</v>
      </c>
      <c r="BV238" s="56">
        <f t="shared" si="706"/>
        <v>17000</v>
      </c>
      <c r="BW238" s="56">
        <f t="shared" si="701"/>
        <v>17000</v>
      </c>
      <c r="BX238" s="56">
        <f t="shared" si="699"/>
        <v>17000</v>
      </c>
      <c r="BY238" s="56">
        <f t="shared" si="695"/>
        <v>17000</v>
      </c>
      <c r="BZ238" s="56">
        <f t="shared" si="690"/>
        <v>17000</v>
      </c>
      <c r="CA238" s="56">
        <f t="shared" si="682"/>
        <v>17000</v>
      </c>
      <c r="CB238" s="56">
        <f t="shared" si="680"/>
        <v>17000</v>
      </c>
      <c r="CC238" s="56">
        <f t="shared" si="674"/>
        <v>17000</v>
      </c>
      <c r="CD238" s="56">
        <f>KA</f>
        <v>17000</v>
      </c>
      <c r="CE238" s="56">
        <f t="shared" si="667"/>
        <v>32000</v>
      </c>
      <c r="CF238" s="56">
        <f t="shared" si="660"/>
        <v>32000</v>
      </c>
      <c r="CG238" s="56">
        <f t="shared" si="644"/>
        <v>32000</v>
      </c>
      <c r="CH238" s="56">
        <f t="shared" si="648"/>
        <v>32000</v>
      </c>
      <c r="CI238" s="56">
        <f t="shared" si="641"/>
        <v>32000</v>
      </c>
      <c r="CJ238" s="56">
        <f t="shared" si="622"/>
        <v>32000</v>
      </c>
      <c r="CK238" s="56">
        <f t="shared" si="685"/>
        <v>32000</v>
      </c>
      <c r="CL238" s="56">
        <f t="shared" si="685"/>
        <v>32000</v>
      </c>
      <c r="CM238" s="56">
        <f t="shared" si="685"/>
        <v>32000</v>
      </c>
      <c r="CN238" s="56">
        <f t="shared" si="628"/>
        <v>32000</v>
      </c>
      <c r="CO238" s="56">
        <f t="shared" si="696"/>
        <v>32000</v>
      </c>
      <c r="CP238" s="56">
        <f t="shared" si="696"/>
        <v>32000</v>
      </c>
      <c r="CQ238" s="56">
        <f t="shared" si="700"/>
        <v>32000</v>
      </c>
      <c r="CR238" s="56">
        <f t="shared" si="700"/>
        <v>32000</v>
      </c>
      <c r="CS238" s="56">
        <f t="shared" si="697"/>
        <v>32000</v>
      </c>
      <c r="CT238" s="56">
        <f t="shared" si="697"/>
        <v>32000</v>
      </c>
      <c r="CU238" s="56">
        <f t="shared" si="638"/>
        <v>32000</v>
      </c>
      <c r="CV238" s="56">
        <f t="shared" si="661"/>
        <v>32000</v>
      </c>
      <c r="CW238" s="56">
        <f t="shared" si="661"/>
        <v>32000</v>
      </c>
      <c r="CX238" s="56">
        <f t="shared" si="666"/>
        <v>32000</v>
      </c>
      <c r="CY238" s="56">
        <f t="shared" si="666"/>
        <v>32000</v>
      </c>
      <c r="CZ238" s="56">
        <f t="shared" ref="CZ238:CZ249" si="710">AP</f>
        <v>2000</v>
      </c>
      <c r="DA238" s="56">
        <f t="shared" ref="DA238:DA248" si="711">AP</f>
        <v>2000</v>
      </c>
      <c r="DB238" s="56">
        <f t="shared" ref="DB238:DB248" si="712">AP</f>
        <v>2000</v>
      </c>
      <c r="DC238" s="56">
        <f t="shared" ref="DC238:DH243" si="713">AP</f>
        <v>2000</v>
      </c>
      <c r="DD238" s="56">
        <f t="shared" si="713"/>
        <v>2000</v>
      </c>
      <c r="DE238" s="56">
        <f t="shared" si="713"/>
        <v>2000</v>
      </c>
      <c r="DF238" s="56">
        <f t="shared" si="713"/>
        <v>2000</v>
      </c>
      <c r="DG238" s="56">
        <f t="shared" si="713"/>
        <v>2000</v>
      </c>
      <c r="DH238" s="56">
        <f t="shared" si="713"/>
        <v>2000</v>
      </c>
      <c r="DI238" s="56">
        <f t="shared" si="686"/>
        <v>2000</v>
      </c>
      <c r="DJ238" s="56">
        <f t="shared" si="707"/>
        <v>2000</v>
      </c>
      <c r="DK238" s="56">
        <f t="shared" si="707"/>
        <v>2000</v>
      </c>
      <c r="DL238" s="56"/>
      <c r="DM238" s="56"/>
      <c r="DN238" s="56"/>
      <c r="DO238" s="56"/>
      <c r="DP238" s="56"/>
      <c r="DQ238" s="56"/>
      <c r="DR238" s="56"/>
      <c r="DS238" s="56"/>
      <c r="DT238" s="56"/>
      <c r="DU238" s="56"/>
      <c r="DV238" s="56"/>
      <c r="DW238" s="56"/>
      <c r="DX238" s="56"/>
      <c r="DY238" s="56"/>
      <c r="DZ238" s="56"/>
      <c r="EA238" s="56"/>
      <c r="EB238" s="56"/>
      <c r="EC238" s="56"/>
      <c r="ED238" s="56"/>
      <c r="EE238" s="56"/>
      <c r="EF238" s="56"/>
      <c r="EG238" s="56"/>
      <c r="EH238" s="56"/>
      <c r="EI238" s="56"/>
      <c r="EJ238" s="56"/>
      <c r="EK238" s="56"/>
      <c r="EL238" s="56"/>
      <c r="EM238" s="56"/>
      <c r="EN238" s="56"/>
      <c r="EO238" s="56"/>
      <c r="EP238" s="56"/>
      <c r="EQ238" s="56"/>
      <c r="ER238" s="56"/>
      <c r="ES238" s="56"/>
      <c r="ET238" s="56"/>
      <c r="EU238" s="56"/>
      <c r="EV238" s="56"/>
      <c r="EW238" s="56"/>
      <c r="EX238" s="56"/>
      <c r="EY238" s="56"/>
      <c r="EZ238" s="56"/>
      <c r="FA238" s="56"/>
      <c r="FB238" s="56"/>
      <c r="FC238" s="56"/>
      <c r="FD238" s="56"/>
      <c r="FE238" s="56"/>
      <c r="FF238" s="56"/>
      <c r="FG238" s="56"/>
      <c r="FH238" s="56"/>
      <c r="FI238" s="56"/>
      <c r="FJ238" s="56"/>
      <c r="FK238" s="56"/>
      <c r="FL238" s="56"/>
      <c r="FM238" s="56"/>
      <c r="FN238" s="56"/>
      <c r="FO238" s="56"/>
      <c r="FP238" s="56"/>
      <c r="FQ238" s="56"/>
      <c r="FR238" s="56"/>
      <c r="FS238" s="56"/>
      <c r="FT238" s="56"/>
      <c r="FU238" s="56"/>
      <c r="FV238" s="56"/>
      <c r="FW238" s="56"/>
      <c r="FX238" s="56"/>
      <c r="FY238" s="56"/>
      <c r="FZ238" s="56"/>
      <c r="GA238" s="56"/>
      <c r="GB238" s="56"/>
      <c r="GC238" s="56"/>
      <c r="GD238" s="56"/>
      <c r="GE238" s="56"/>
      <c r="GF238" s="56"/>
      <c r="GG238" s="56"/>
      <c r="GH238" s="56"/>
      <c r="GI238" s="56"/>
      <c r="GJ238" s="56"/>
      <c r="GK238" s="56"/>
      <c r="GL238" s="56"/>
      <c r="GM238" s="56"/>
      <c r="GN238" s="56"/>
      <c r="GO238" s="56"/>
      <c r="GP238" s="56"/>
      <c r="GQ238" s="56"/>
      <c r="GR238" s="56"/>
      <c r="GS238" s="56"/>
      <c r="GT238" s="56"/>
      <c r="GU238" s="56"/>
      <c r="GV238" s="56"/>
      <c r="GW238" s="56"/>
      <c r="GX238" s="56"/>
      <c r="GY238" s="56"/>
      <c r="GZ238" s="56"/>
      <c r="HA238" s="56"/>
      <c r="HB238" s="56"/>
      <c r="HC238" s="56"/>
      <c r="HD238" s="56"/>
      <c r="HE238" s="56"/>
      <c r="HF238" s="56"/>
      <c r="HG238" s="56"/>
      <c r="HH238" s="56"/>
      <c r="HI238" s="56"/>
      <c r="HJ238" s="56"/>
      <c r="HK238" s="56"/>
      <c r="HL238" s="56"/>
      <c r="HM238" s="56"/>
      <c r="HN238" s="56"/>
      <c r="HO238" s="56"/>
      <c r="HP238" s="56"/>
      <c r="HQ238" s="56"/>
      <c r="HR238" s="56"/>
      <c r="HS238" s="56"/>
      <c r="HT238" s="56"/>
      <c r="HU238" s="56"/>
      <c r="HV238" s="56"/>
      <c r="HW238" s="56"/>
      <c r="HX238" s="56"/>
      <c r="HY238" s="56"/>
    </row>
    <row r="239" spans="1:233" ht="1.5" customHeight="1">
      <c r="A239" s="56"/>
      <c r="B239" s="56"/>
      <c r="C239" s="56"/>
      <c r="D239" s="56"/>
      <c r="E239" s="56"/>
      <c r="F239" s="56"/>
      <c r="G239" s="56"/>
      <c r="H239" s="56"/>
      <c r="I239" s="56"/>
      <c r="J239" s="56"/>
      <c r="K239" s="56"/>
      <c r="L239" s="56"/>
      <c r="M239" s="56"/>
      <c r="N239" s="56"/>
      <c r="O239" s="56"/>
      <c r="P239" s="56"/>
      <c r="Q239" s="56"/>
      <c r="R239" s="56"/>
      <c r="S239" s="56"/>
      <c r="T239" s="56"/>
      <c r="U239" s="56"/>
      <c r="V239" s="56"/>
      <c r="W239" s="56"/>
      <c r="X239" s="56"/>
      <c r="Y239" s="56"/>
      <c r="Z239" s="56"/>
      <c r="AA239" s="56"/>
      <c r="AB239" s="56"/>
      <c r="AC239" s="56"/>
      <c r="AD239" s="56"/>
      <c r="AE239" s="56"/>
      <c r="AF239" s="56"/>
      <c r="AG239" s="56"/>
      <c r="AH239" s="56"/>
      <c r="AI239" s="56"/>
      <c r="AJ239" s="56"/>
      <c r="AK239" s="56"/>
      <c r="AL239" s="56"/>
      <c r="AM239" s="56"/>
      <c r="AN239" s="56"/>
      <c r="AO239" s="56"/>
      <c r="AP239" s="56"/>
      <c r="AQ239" s="56"/>
      <c r="AR239" s="56"/>
      <c r="AS239" s="56"/>
      <c r="AT239" s="56"/>
      <c r="AU239" s="56"/>
      <c r="AV239" s="56"/>
      <c r="AW239" s="56"/>
      <c r="AX239" s="56"/>
      <c r="AY239" s="56"/>
      <c r="AZ239" s="56"/>
      <c r="BA239" s="56">
        <f t="shared" si="659"/>
        <v>21000</v>
      </c>
      <c r="BB239" s="56">
        <f t="shared" si="688"/>
        <v>21000</v>
      </c>
      <c r="BC239" s="56">
        <f t="shared" si="708"/>
        <v>21000</v>
      </c>
      <c r="BD239" s="56">
        <f t="shared" si="708"/>
        <v>21000</v>
      </c>
      <c r="BE239" s="56">
        <f t="shared" si="708"/>
        <v>21000</v>
      </c>
      <c r="BF239" s="56">
        <f t="shared" si="689"/>
        <v>21000</v>
      </c>
      <c r="BG239" s="56">
        <f t="shared" si="702"/>
        <v>21000</v>
      </c>
      <c r="BH239" s="56">
        <f t="shared" si="702"/>
        <v>21000</v>
      </c>
      <c r="BI239" s="56">
        <f>MH</f>
        <v>21000</v>
      </c>
      <c r="BJ239" s="56">
        <f>MH</f>
        <v>21000</v>
      </c>
      <c r="BK239" s="56">
        <f>MH</f>
        <v>21000</v>
      </c>
      <c r="BL239" s="56">
        <f>MH</f>
        <v>21000</v>
      </c>
      <c r="BM239" s="56">
        <f t="shared" ref="BM239:BN258" si="714">KA</f>
        <v>17000</v>
      </c>
      <c r="BN239" s="56">
        <f t="shared" si="714"/>
        <v>17000</v>
      </c>
      <c r="BO239" s="56">
        <f t="shared" si="709"/>
        <v>17000</v>
      </c>
      <c r="BP239" s="56">
        <f t="shared" si="709"/>
        <v>17000</v>
      </c>
      <c r="BQ239" s="56">
        <f t="shared" si="709"/>
        <v>17000</v>
      </c>
      <c r="BR239" s="56">
        <f t="shared" si="704"/>
        <v>17000</v>
      </c>
      <c r="BS239" s="56">
        <f t="shared" si="706"/>
        <v>17000</v>
      </c>
      <c r="BT239" s="56">
        <f t="shared" si="706"/>
        <v>17000</v>
      </c>
      <c r="BU239" s="56">
        <f t="shared" si="706"/>
        <v>17000</v>
      </c>
      <c r="BV239" s="56">
        <f t="shared" si="706"/>
        <v>17000</v>
      </c>
      <c r="BW239" s="56">
        <f t="shared" si="701"/>
        <v>17000</v>
      </c>
      <c r="BX239" s="56">
        <f t="shared" si="699"/>
        <v>17000</v>
      </c>
      <c r="BY239" s="56">
        <f t="shared" si="695"/>
        <v>17000</v>
      </c>
      <c r="BZ239" s="56">
        <f t="shared" si="690"/>
        <v>17000</v>
      </c>
      <c r="CA239" s="56">
        <f t="shared" si="682"/>
        <v>17000</v>
      </c>
      <c r="CB239" s="56">
        <f t="shared" si="680"/>
        <v>17000</v>
      </c>
      <c r="CC239" s="56">
        <f t="shared" si="674"/>
        <v>17000</v>
      </c>
      <c r="CD239" s="56">
        <f>AP</f>
        <v>2000</v>
      </c>
      <c r="CE239" s="56">
        <f t="shared" si="667"/>
        <v>32000</v>
      </c>
      <c r="CF239" s="56">
        <f t="shared" si="660"/>
        <v>32000</v>
      </c>
      <c r="CG239" s="56">
        <f t="shared" si="644"/>
        <v>32000</v>
      </c>
      <c r="CH239" s="56">
        <f t="shared" si="648"/>
        <v>32000</v>
      </c>
      <c r="CI239" s="56">
        <f t="shared" si="641"/>
        <v>32000</v>
      </c>
      <c r="CJ239" s="56">
        <f t="shared" si="622"/>
        <v>32000</v>
      </c>
      <c r="CK239" s="56">
        <f t="shared" si="685"/>
        <v>32000</v>
      </c>
      <c r="CL239" s="56">
        <f t="shared" si="685"/>
        <v>32000</v>
      </c>
      <c r="CM239" s="56">
        <f t="shared" si="685"/>
        <v>32000</v>
      </c>
      <c r="CN239" s="56">
        <f t="shared" si="628"/>
        <v>32000</v>
      </c>
      <c r="CO239" s="56">
        <f t="shared" si="696"/>
        <v>32000</v>
      </c>
      <c r="CP239" s="56">
        <f t="shared" si="696"/>
        <v>32000</v>
      </c>
      <c r="CQ239" s="56">
        <f t="shared" si="700"/>
        <v>32000</v>
      </c>
      <c r="CR239" s="56">
        <f t="shared" si="700"/>
        <v>32000</v>
      </c>
      <c r="CS239" s="56">
        <f t="shared" si="697"/>
        <v>32000</v>
      </c>
      <c r="CT239" s="56">
        <f t="shared" si="697"/>
        <v>32000</v>
      </c>
      <c r="CU239" s="56">
        <f t="shared" si="638"/>
        <v>32000</v>
      </c>
      <c r="CV239" s="56">
        <f t="shared" si="661"/>
        <v>32000</v>
      </c>
      <c r="CW239" s="56">
        <f t="shared" si="661"/>
        <v>32000</v>
      </c>
      <c r="CX239" s="56">
        <f t="shared" si="666"/>
        <v>32000</v>
      </c>
      <c r="CY239" s="56">
        <f t="shared" si="666"/>
        <v>32000</v>
      </c>
      <c r="CZ239" s="56">
        <f t="shared" si="710"/>
        <v>2000</v>
      </c>
      <c r="DA239" s="56">
        <f t="shared" si="711"/>
        <v>2000</v>
      </c>
      <c r="DB239" s="56">
        <f t="shared" si="712"/>
        <v>2000</v>
      </c>
      <c r="DC239" s="56">
        <f t="shared" si="713"/>
        <v>2000</v>
      </c>
      <c r="DD239" s="56">
        <f t="shared" si="713"/>
        <v>2000</v>
      </c>
      <c r="DE239" s="56">
        <f t="shared" si="713"/>
        <v>2000</v>
      </c>
      <c r="DF239" s="56">
        <f t="shared" si="713"/>
        <v>2000</v>
      </c>
      <c r="DG239" s="56">
        <f t="shared" si="713"/>
        <v>2000</v>
      </c>
      <c r="DH239" s="56">
        <f t="shared" si="713"/>
        <v>2000</v>
      </c>
      <c r="DI239" s="56">
        <f t="shared" si="686"/>
        <v>2000</v>
      </c>
      <c r="DJ239" s="56">
        <f t="shared" si="707"/>
        <v>2000</v>
      </c>
      <c r="DK239" s="56">
        <f t="shared" si="707"/>
        <v>2000</v>
      </c>
      <c r="DL239" s="56"/>
      <c r="DM239" s="56"/>
      <c r="DN239" s="56"/>
      <c r="DO239" s="56"/>
      <c r="DP239" s="56"/>
      <c r="DQ239" s="56"/>
      <c r="DR239" s="56"/>
      <c r="DS239" s="56"/>
      <c r="DT239" s="56"/>
      <c r="DU239" s="56"/>
      <c r="DV239" s="56"/>
      <c r="DW239" s="56"/>
      <c r="DX239" s="56"/>
      <c r="DY239" s="56"/>
      <c r="DZ239" s="56"/>
      <c r="EA239" s="56"/>
      <c r="EB239" s="56"/>
      <c r="EC239" s="56"/>
      <c r="ED239" s="56"/>
      <c r="EE239" s="56"/>
      <c r="EF239" s="56"/>
      <c r="EG239" s="56"/>
      <c r="EH239" s="56"/>
      <c r="EI239" s="56"/>
      <c r="EJ239" s="56"/>
      <c r="EK239" s="56"/>
      <c r="EL239" s="56"/>
      <c r="EM239" s="56"/>
      <c r="EN239" s="56"/>
      <c r="EO239" s="56"/>
      <c r="EP239" s="56"/>
      <c r="EQ239" s="56"/>
      <c r="ER239" s="56"/>
      <c r="ES239" s="56"/>
      <c r="ET239" s="56"/>
      <c r="EU239" s="56"/>
      <c r="EV239" s="56"/>
      <c r="EW239" s="56"/>
      <c r="EX239" s="56"/>
      <c r="EY239" s="56"/>
      <c r="EZ239" s="56"/>
      <c r="FA239" s="56"/>
      <c r="FB239" s="56"/>
      <c r="FC239" s="56"/>
      <c r="FD239" s="56"/>
      <c r="FE239" s="56"/>
      <c r="FF239" s="56"/>
      <c r="FG239" s="56"/>
      <c r="FH239" s="56"/>
      <c r="FI239" s="56"/>
      <c r="FJ239" s="56"/>
      <c r="FK239" s="56"/>
      <c r="FL239" s="56"/>
      <c r="FM239" s="56"/>
      <c r="FN239" s="56"/>
      <c r="FO239" s="56"/>
      <c r="FP239" s="56"/>
      <c r="FQ239" s="56"/>
      <c r="FR239" s="56"/>
      <c r="FS239" s="56"/>
      <c r="FT239" s="56"/>
      <c r="FU239" s="56"/>
      <c r="FV239" s="56"/>
      <c r="FW239" s="56"/>
      <c r="FX239" s="56"/>
      <c r="FY239" s="56"/>
      <c r="FZ239" s="56"/>
      <c r="GA239" s="56"/>
      <c r="GB239" s="56"/>
      <c r="GC239" s="56"/>
      <c r="GD239" s="56"/>
      <c r="GE239" s="56"/>
      <c r="GF239" s="56"/>
      <c r="GG239" s="56"/>
      <c r="GH239" s="56"/>
      <c r="GI239" s="56"/>
      <c r="GJ239" s="56"/>
      <c r="GK239" s="56"/>
      <c r="GL239" s="56"/>
      <c r="GM239" s="56"/>
      <c r="GN239" s="56"/>
      <c r="GO239" s="56"/>
      <c r="GP239" s="56"/>
      <c r="GQ239" s="56"/>
      <c r="GR239" s="56"/>
      <c r="GS239" s="56"/>
      <c r="GT239" s="56"/>
      <c r="GU239" s="56"/>
      <c r="GV239" s="56"/>
      <c r="GW239" s="56"/>
      <c r="GX239" s="56"/>
      <c r="GY239" s="56"/>
      <c r="GZ239" s="56"/>
      <c r="HA239" s="56"/>
      <c r="HB239" s="56"/>
      <c r="HC239" s="56"/>
      <c r="HD239" s="56"/>
      <c r="HE239" s="56"/>
      <c r="HF239" s="56"/>
      <c r="HG239" s="56"/>
      <c r="HH239" s="56"/>
      <c r="HI239" s="56"/>
      <c r="HJ239" s="56"/>
      <c r="HK239" s="56"/>
      <c r="HL239" s="56"/>
      <c r="HM239" s="56"/>
      <c r="HN239" s="56"/>
      <c r="HO239" s="56"/>
      <c r="HP239" s="56"/>
      <c r="HQ239" s="56"/>
      <c r="HR239" s="56"/>
      <c r="HS239" s="56"/>
      <c r="HT239" s="56"/>
      <c r="HU239" s="56"/>
      <c r="HV239" s="56"/>
      <c r="HW239" s="56"/>
      <c r="HX239" s="56"/>
      <c r="HY239" s="56"/>
    </row>
    <row r="240" spans="1:233" ht="1.5" customHeight="1">
      <c r="A240" s="56"/>
      <c r="B240" s="56"/>
      <c r="C240" s="56"/>
      <c r="D240" s="56"/>
      <c r="E240" s="56"/>
      <c r="F240" s="56"/>
      <c r="G240" s="56"/>
      <c r="H240" s="56"/>
      <c r="I240" s="56"/>
      <c r="J240" s="56"/>
      <c r="K240" s="56"/>
      <c r="L240" s="56"/>
      <c r="M240" s="56"/>
      <c r="N240" s="56"/>
      <c r="O240" s="56"/>
      <c r="P240" s="56"/>
      <c r="Q240" s="56"/>
      <c r="R240" s="56"/>
      <c r="S240" s="56"/>
      <c r="T240" s="56"/>
      <c r="U240" s="56"/>
      <c r="V240" s="56"/>
      <c r="W240" s="56"/>
      <c r="X240" s="56"/>
      <c r="Y240" s="56"/>
      <c r="Z240" s="56"/>
      <c r="AA240" s="56"/>
      <c r="AB240" s="56"/>
      <c r="AC240" s="56"/>
      <c r="AD240" s="56"/>
      <c r="AE240" s="56"/>
      <c r="AF240" s="56"/>
      <c r="AG240" s="56"/>
      <c r="AH240" s="56"/>
      <c r="AI240" s="56"/>
      <c r="AJ240" s="56"/>
      <c r="AK240" s="56"/>
      <c r="AL240" s="56"/>
      <c r="AM240" s="56"/>
      <c r="AN240" s="56"/>
      <c r="AO240" s="56"/>
      <c r="AP240" s="56"/>
      <c r="AQ240" s="56"/>
      <c r="AR240" s="56"/>
      <c r="AS240" s="56"/>
      <c r="AT240" s="56"/>
      <c r="AU240" s="56"/>
      <c r="AV240" s="56"/>
      <c r="AW240" s="56"/>
      <c r="AX240" s="56"/>
      <c r="AY240" s="56"/>
      <c r="AZ240" s="56"/>
      <c r="BA240" s="56">
        <f t="shared" ref="BA240:BA242" si="715">MH</f>
        <v>21000</v>
      </c>
      <c r="BB240" s="56">
        <f>MH</f>
        <v>21000</v>
      </c>
      <c r="BC240" s="56">
        <f t="shared" si="708"/>
        <v>21000</v>
      </c>
      <c r="BD240" s="56">
        <f t="shared" si="708"/>
        <v>21000</v>
      </c>
      <c r="BE240" s="56">
        <f t="shared" si="708"/>
        <v>21000</v>
      </c>
      <c r="BF240" s="56">
        <f t="shared" si="689"/>
        <v>21000</v>
      </c>
      <c r="BG240" s="56">
        <f t="shared" si="702"/>
        <v>21000</v>
      </c>
      <c r="BH240" s="56">
        <f t="shared" si="702"/>
        <v>21000</v>
      </c>
      <c r="BI240" s="56">
        <f>MH</f>
        <v>21000</v>
      </c>
      <c r="BJ240" s="56">
        <f>MH</f>
        <v>21000</v>
      </c>
      <c r="BK240" s="56">
        <f>MH</f>
        <v>21000</v>
      </c>
      <c r="BL240" s="56">
        <f t="shared" ref="BL240:BL284" si="716">KA</f>
        <v>17000</v>
      </c>
      <c r="BM240" s="56">
        <f t="shared" si="714"/>
        <v>17000</v>
      </c>
      <c r="BN240" s="56">
        <f t="shared" si="714"/>
        <v>17000</v>
      </c>
      <c r="BO240" s="56">
        <f t="shared" si="709"/>
        <v>17000</v>
      </c>
      <c r="BP240" s="56">
        <f t="shared" si="709"/>
        <v>17000</v>
      </c>
      <c r="BQ240" s="56">
        <f t="shared" si="709"/>
        <v>17000</v>
      </c>
      <c r="BR240" s="56">
        <f t="shared" si="704"/>
        <v>17000</v>
      </c>
      <c r="BS240" s="56">
        <f t="shared" si="706"/>
        <v>17000</v>
      </c>
      <c r="BT240" s="56">
        <f t="shared" si="706"/>
        <v>17000</v>
      </c>
      <c r="BU240" s="56">
        <f t="shared" si="706"/>
        <v>17000</v>
      </c>
      <c r="BV240" s="56">
        <f t="shared" si="706"/>
        <v>17000</v>
      </c>
      <c r="BW240" s="56">
        <f t="shared" si="701"/>
        <v>17000</v>
      </c>
      <c r="BX240" s="56">
        <f t="shared" si="699"/>
        <v>17000</v>
      </c>
      <c r="BY240" s="56">
        <f t="shared" si="695"/>
        <v>17000</v>
      </c>
      <c r="BZ240" s="56">
        <f t="shared" si="690"/>
        <v>17000</v>
      </c>
      <c r="CA240" s="56">
        <f t="shared" si="682"/>
        <v>17000</v>
      </c>
      <c r="CB240" s="56">
        <f t="shared" si="680"/>
        <v>17000</v>
      </c>
      <c r="CC240" s="56">
        <f t="shared" si="674"/>
        <v>17000</v>
      </c>
      <c r="CD240" s="56">
        <f>AP</f>
        <v>2000</v>
      </c>
      <c r="CE240" s="56">
        <f t="shared" si="667"/>
        <v>32000</v>
      </c>
      <c r="CF240" s="56">
        <f t="shared" si="660"/>
        <v>32000</v>
      </c>
      <c r="CG240" s="56">
        <f t="shared" si="644"/>
        <v>32000</v>
      </c>
      <c r="CH240" s="56">
        <f t="shared" si="648"/>
        <v>32000</v>
      </c>
      <c r="CI240" s="56">
        <f t="shared" si="641"/>
        <v>32000</v>
      </c>
      <c r="CJ240" s="56">
        <f t="shared" si="622"/>
        <v>32000</v>
      </c>
      <c r="CK240" s="56">
        <f t="shared" si="685"/>
        <v>32000</v>
      </c>
      <c r="CL240" s="56">
        <f t="shared" si="685"/>
        <v>32000</v>
      </c>
      <c r="CM240" s="56">
        <f t="shared" si="685"/>
        <v>32000</v>
      </c>
      <c r="CN240" s="56">
        <f t="shared" si="628"/>
        <v>32000</v>
      </c>
      <c r="CO240" s="56">
        <f t="shared" si="696"/>
        <v>32000</v>
      </c>
      <c r="CP240" s="56">
        <f t="shared" si="696"/>
        <v>32000</v>
      </c>
      <c r="CQ240" s="56">
        <f t="shared" si="700"/>
        <v>32000</v>
      </c>
      <c r="CR240" s="56">
        <f t="shared" si="700"/>
        <v>32000</v>
      </c>
      <c r="CS240" s="56">
        <f t="shared" si="697"/>
        <v>32000</v>
      </c>
      <c r="CT240" s="56">
        <f t="shared" si="697"/>
        <v>32000</v>
      </c>
      <c r="CU240" s="56">
        <f t="shared" si="638"/>
        <v>32000</v>
      </c>
      <c r="CV240" s="56">
        <f t="shared" si="661"/>
        <v>32000</v>
      </c>
      <c r="CW240" s="56">
        <f t="shared" si="661"/>
        <v>32000</v>
      </c>
      <c r="CX240" s="56">
        <f>TE</f>
        <v>32000</v>
      </c>
      <c r="CY240" s="56">
        <f t="shared" ref="CX240:CY249" si="717">AP</f>
        <v>2000</v>
      </c>
      <c r="CZ240" s="56">
        <f t="shared" si="710"/>
        <v>2000</v>
      </c>
      <c r="DA240" s="56">
        <f t="shared" si="711"/>
        <v>2000</v>
      </c>
      <c r="DB240" s="56">
        <f t="shared" si="712"/>
        <v>2000</v>
      </c>
      <c r="DC240" s="56">
        <f t="shared" si="713"/>
        <v>2000</v>
      </c>
      <c r="DD240" s="56">
        <f t="shared" si="713"/>
        <v>2000</v>
      </c>
      <c r="DE240" s="56">
        <f t="shared" si="713"/>
        <v>2000</v>
      </c>
      <c r="DF240" s="56">
        <f t="shared" si="713"/>
        <v>2000</v>
      </c>
      <c r="DG240" s="56">
        <f t="shared" si="713"/>
        <v>2000</v>
      </c>
      <c r="DH240" s="56">
        <f t="shared" si="713"/>
        <v>2000</v>
      </c>
      <c r="DI240" s="56">
        <f t="shared" si="686"/>
        <v>2000</v>
      </c>
      <c r="DJ240" s="56">
        <f t="shared" si="707"/>
        <v>2000</v>
      </c>
      <c r="DK240" s="56">
        <f t="shared" si="707"/>
        <v>2000</v>
      </c>
      <c r="DL240" s="56"/>
      <c r="DM240" s="56"/>
      <c r="DN240" s="56"/>
      <c r="DO240" s="56"/>
      <c r="DP240" s="56"/>
      <c r="DQ240" s="56"/>
      <c r="DR240" s="56"/>
      <c r="DS240" s="56"/>
      <c r="DT240" s="56"/>
      <c r="DU240" s="56"/>
      <c r="DV240" s="56"/>
      <c r="DW240" s="56"/>
      <c r="DX240" s="56"/>
      <c r="DY240" s="56"/>
      <c r="DZ240" s="56"/>
      <c r="EA240" s="56"/>
      <c r="EB240" s="56"/>
      <c r="EC240" s="56"/>
      <c r="ED240" s="56"/>
      <c r="EE240" s="56"/>
      <c r="EF240" s="56"/>
      <c r="EG240" s="56"/>
      <c r="EH240" s="56"/>
      <c r="EI240" s="56"/>
      <c r="EJ240" s="56"/>
      <c r="EK240" s="56"/>
      <c r="EL240" s="56"/>
      <c r="EM240" s="56"/>
      <c r="EN240" s="56"/>
      <c r="EO240" s="56"/>
      <c r="EP240" s="56"/>
      <c r="EQ240" s="56"/>
      <c r="ER240" s="56"/>
      <c r="ES240" s="56"/>
      <c r="ET240" s="56"/>
      <c r="EU240" s="56"/>
      <c r="EV240" s="56"/>
      <c r="EW240" s="56"/>
      <c r="EX240" s="56"/>
      <c r="EY240" s="56"/>
      <c r="EZ240" s="56"/>
      <c r="FA240" s="56"/>
      <c r="FB240" s="56"/>
      <c r="FC240" s="56"/>
      <c r="FD240" s="56"/>
      <c r="FE240" s="56"/>
      <c r="FF240" s="56"/>
      <c r="FG240" s="56"/>
      <c r="FH240" s="56"/>
      <c r="FI240" s="56"/>
      <c r="FJ240" s="56"/>
      <c r="FK240" s="56"/>
      <c r="FL240" s="56"/>
      <c r="FM240" s="56"/>
      <c r="FN240" s="56"/>
      <c r="FO240" s="56"/>
      <c r="FP240" s="56"/>
      <c r="FQ240" s="56"/>
      <c r="FR240" s="56"/>
      <c r="FS240" s="56"/>
      <c r="FT240" s="56"/>
      <c r="FU240" s="56"/>
      <c r="FV240" s="56"/>
      <c r="FW240" s="56"/>
      <c r="FX240" s="56"/>
      <c r="FY240" s="56"/>
      <c r="FZ240" s="56"/>
      <c r="GA240" s="56"/>
      <c r="GB240" s="56"/>
      <c r="GC240" s="56"/>
      <c r="GD240" s="56"/>
      <c r="GE240" s="56"/>
      <c r="GF240" s="56"/>
      <c r="GG240" s="56"/>
      <c r="GH240" s="56"/>
      <c r="GI240" s="56"/>
      <c r="GJ240" s="56"/>
      <c r="GK240" s="56"/>
      <c r="GL240" s="56"/>
      <c r="GM240" s="56"/>
      <c r="GN240" s="56"/>
      <c r="GO240" s="56"/>
      <c r="GP240" s="56"/>
      <c r="GQ240" s="56"/>
      <c r="GR240" s="56"/>
      <c r="GS240" s="56"/>
      <c r="GT240" s="56"/>
      <c r="GU240" s="56"/>
      <c r="GV240" s="56"/>
      <c r="GW240" s="56"/>
      <c r="GX240" s="56"/>
      <c r="GY240" s="56"/>
      <c r="GZ240" s="56"/>
      <c r="HA240" s="56"/>
      <c r="HB240" s="56"/>
      <c r="HC240" s="56"/>
      <c r="HD240" s="56"/>
      <c r="HE240" s="56"/>
      <c r="HF240" s="56"/>
      <c r="HG240" s="56"/>
      <c r="HH240" s="56"/>
      <c r="HI240" s="56"/>
      <c r="HJ240" s="56"/>
      <c r="HK240" s="56"/>
      <c r="HL240" s="56"/>
      <c r="HM240" s="56"/>
      <c r="HN240" s="56"/>
      <c r="HO240" s="56"/>
      <c r="HP240" s="56"/>
      <c r="HQ240" s="56"/>
      <c r="HR240" s="56"/>
      <c r="HS240" s="56"/>
      <c r="HT240" s="56"/>
      <c r="HU240" s="56"/>
      <c r="HV240" s="56"/>
      <c r="HW240" s="56"/>
      <c r="HX240" s="56"/>
      <c r="HY240" s="56"/>
    </row>
    <row r="241" spans="1:233" ht="1.5" customHeight="1">
      <c r="A241" s="56"/>
      <c r="B241" s="56"/>
      <c r="C241" s="56"/>
      <c r="D241" s="56"/>
      <c r="E241" s="56"/>
      <c r="F241" s="56"/>
      <c r="G241" s="56"/>
      <c r="H241" s="56"/>
      <c r="I241" s="56"/>
      <c r="J241" s="56"/>
      <c r="K241" s="56"/>
      <c r="L241" s="56"/>
      <c r="M241" s="56"/>
      <c r="N241" s="56"/>
      <c r="O241" s="56"/>
      <c r="P241" s="56"/>
      <c r="Q241" s="56"/>
      <c r="R241" s="56"/>
      <c r="S241" s="56"/>
      <c r="T241" s="56"/>
      <c r="U241" s="56"/>
      <c r="V241" s="56"/>
      <c r="W241" s="56"/>
      <c r="X241" s="56"/>
      <c r="Y241" s="56"/>
      <c r="Z241" s="56"/>
      <c r="AA241" s="56"/>
      <c r="AB241" s="56"/>
      <c r="AC241" s="56"/>
      <c r="AD241" s="56"/>
      <c r="AE241" s="56"/>
      <c r="AF241" s="56"/>
      <c r="AG241" s="56"/>
      <c r="AH241" s="56"/>
      <c r="AI241" s="56"/>
      <c r="AJ241" s="56"/>
      <c r="AK241" s="56"/>
      <c r="AL241" s="56"/>
      <c r="AM241" s="56"/>
      <c r="AN241" s="56"/>
      <c r="AO241" s="56"/>
      <c r="AP241" s="56"/>
      <c r="AQ241" s="56"/>
      <c r="AR241" s="56"/>
      <c r="AS241" s="56"/>
      <c r="AT241" s="56"/>
      <c r="AU241" s="56"/>
      <c r="AV241" s="56"/>
      <c r="AW241" s="56"/>
      <c r="AX241" s="56"/>
      <c r="AY241" s="56"/>
      <c r="AZ241" s="56"/>
      <c r="BA241" s="56">
        <f t="shared" si="715"/>
        <v>21000</v>
      </c>
      <c r="BB241" s="56">
        <f>MH</f>
        <v>21000</v>
      </c>
      <c r="BC241" s="56">
        <f t="shared" si="708"/>
        <v>21000</v>
      </c>
      <c r="BD241" s="56">
        <f t="shared" si="708"/>
        <v>21000</v>
      </c>
      <c r="BE241" s="56">
        <f t="shared" si="708"/>
        <v>21000</v>
      </c>
      <c r="BF241" s="56">
        <f t="shared" si="689"/>
        <v>21000</v>
      </c>
      <c r="BG241" s="56">
        <f t="shared" si="702"/>
        <v>21000</v>
      </c>
      <c r="BH241" s="56">
        <f t="shared" si="702"/>
        <v>21000</v>
      </c>
      <c r="BI241" s="56">
        <f>MH</f>
        <v>21000</v>
      </c>
      <c r="BJ241" s="56">
        <f>MH</f>
        <v>21000</v>
      </c>
      <c r="BK241" s="56">
        <f t="shared" ref="BH241:BK280" si="718">KA</f>
        <v>17000</v>
      </c>
      <c r="BL241" s="56">
        <f t="shared" si="716"/>
        <v>17000</v>
      </c>
      <c r="BM241" s="56">
        <f t="shared" si="714"/>
        <v>17000</v>
      </c>
      <c r="BN241" s="56">
        <f t="shared" si="714"/>
        <v>17000</v>
      </c>
      <c r="BO241" s="56">
        <f t="shared" si="709"/>
        <v>17000</v>
      </c>
      <c r="BP241" s="56">
        <f t="shared" si="709"/>
        <v>17000</v>
      </c>
      <c r="BQ241" s="56">
        <f t="shared" si="709"/>
        <v>17000</v>
      </c>
      <c r="BR241" s="56">
        <f t="shared" si="704"/>
        <v>17000</v>
      </c>
      <c r="BS241" s="56">
        <f t="shared" si="706"/>
        <v>17000</v>
      </c>
      <c r="BT241" s="56">
        <f t="shared" si="706"/>
        <v>17000</v>
      </c>
      <c r="BU241" s="56">
        <f t="shared" si="706"/>
        <v>17000</v>
      </c>
      <c r="BV241" s="56">
        <f t="shared" si="706"/>
        <v>17000</v>
      </c>
      <c r="BW241" s="56">
        <f t="shared" si="701"/>
        <v>17000</v>
      </c>
      <c r="BX241" s="56">
        <f t="shared" si="699"/>
        <v>17000</v>
      </c>
      <c r="BY241" s="56">
        <f t="shared" si="695"/>
        <v>17000</v>
      </c>
      <c r="BZ241" s="56">
        <f t="shared" si="690"/>
        <v>17000</v>
      </c>
      <c r="CA241" s="56">
        <f t="shared" si="682"/>
        <v>17000</v>
      </c>
      <c r="CB241" s="56">
        <f t="shared" si="680"/>
        <v>17000</v>
      </c>
      <c r="CC241" s="56">
        <f t="shared" si="674"/>
        <v>17000</v>
      </c>
      <c r="CD241" s="56">
        <f>AP</f>
        <v>2000</v>
      </c>
      <c r="CE241" s="56">
        <f t="shared" si="667"/>
        <v>32000</v>
      </c>
      <c r="CF241" s="56">
        <f t="shared" si="660"/>
        <v>32000</v>
      </c>
      <c r="CG241" s="56">
        <f t="shared" si="644"/>
        <v>32000</v>
      </c>
      <c r="CH241" s="56">
        <f t="shared" si="648"/>
        <v>32000</v>
      </c>
      <c r="CI241" s="56">
        <f t="shared" si="641"/>
        <v>32000</v>
      </c>
      <c r="CJ241" s="56">
        <f t="shared" si="622"/>
        <v>32000</v>
      </c>
      <c r="CK241" s="56">
        <f t="shared" si="685"/>
        <v>32000</v>
      </c>
      <c r="CL241" s="56">
        <f t="shared" si="685"/>
        <v>32000</v>
      </c>
      <c r="CM241" s="56">
        <f t="shared" si="685"/>
        <v>32000</v>
      </c>
      <c r="CN241" s="56">
        <f t="shared" si="628"/>
        <v>32000</v>
      </c>
      <c r="CO241" s="56">
        <f t="shared" si="696"/>
        <v>32000</v>
      </c>
      <c r="CP241" s="56">
        <f t="shared" si="696"/>
        <v>32000</v>
      </c>
      <c r="CQ241" s="56">
        <f t="shared" si="700"/>
        <v>32000</v>
      </c>
      <c r="CR241" s="56">
        <f t="shared" si="700"/>
        <v>32000</v>
      </c>
      <c r="CS241" s="56">
        <f t="shared" si="697"/>
        <v>32000</v>
      </c>
      <c r="CT241" s="56">
        <f t="shared" si="697"/>
        <v>32000</v>
      </c>
      <c r="CU241" s="56">
        <f t="shared" si="638"/>
        <v>32000</v>
      </c>
      <c r="CV241" s="56">
        <f>TE</f>
        <v>32000</v>
      </c>
      <c r="CW241" s="56">
        <f t="shared" ref="CW241:CW253" si="719">AP</f>
        <v>2000</v>
      </c>
      <c r="CX241" s="56">
        <f t="shared" si="717"/>
        <v>2000</v>
      </c>
      <c r="CY241" s="56">
        <f t="shared" si="717"/>
        <v>2000</v>
      </c>
      <c r="CZ241" s="56">
        <f t="shared" si="710"/>
        <v>2000</v>
      </c>
      <c r="DA241" s="56">
        <f t="shared" si="711"/>
        <v>2000</v>
      </c>
      <c r="DB241" s="56">
        <f t="shared" si="712"/>
        <v>2000</v>
      </c>
      <c r="DC241" s="56">
        <f t="shared" si="713"/>
        <v>2000</v>
      </c>
      <c r="DD241" s="56">
        <f t="shared" si="713"/>
        <v>2000</v>
      </c>
      <c r="DE241" s="56">
        <f t="shared" si="713"/>
        <v>2000</v>
      </c>
      <c r="DF241" s="56">
        <f t="shared" si="713"/>
        <v>2000</v>
      </c>
      <c r="DG241" s="56">
        <f t="shared" si="713"/>
        <v>2000</v>
      </c>
      <c r="DH241" s="56">
        <f t="shared" si="713"/>
        <v>2000</v>
      </c>
      <c r="DI241" s="56">
        <f t="shared" si="686"/>
        <v>2000</v>
      </c>
      <c r="DJ241" s="56">
        <f t="shared" si="707"/>
        <v>2000</v>
      </c>
      <c r="DK241" s="56">
        <f t="shared" si="707"/>
        <v>2000</v>
      </c>
      <c r="DL241" s="56"/>
      <c r="DM241" s="56"/>
      <c r="DN241" s="56"/>
      <c r="DO241" s="56"/>
      <c r="DP241" s="56"/>
      <c r="DQ241" s="56"/>
      <c r="DR241" s="56"/>
      <c r="DS241" s="56"/>
      <c r="DT241" s="56"/>
      <c r="DU241" s="56"/>
      <c r="DV241" s="56"/>
      <c r="DW241" s="56"/>
      <c r="DX241" s="56"/>
      <c r="DY241" s="56"/>
      <c r="DZ241" s="56"/>
      <c r="EA241" s="56"/>
      <c r="EB241" s="56"/>
      <c r="EC241" s="56"/>
      <c r="ED241" s="56"/>
      <c r="EE241" s="56"/>
      <c r="EF241" s="56"/>
      <c r="EG241" s="56"/>
      <c r="EH241" s="56"/>
      <c r="EI241" s="56"/>
      <c r="EJ241" s="56"/>
      <c r="EK241" s="56"/>
      <c r="EL241" s="56"/>
      <c r="EM241" s="56"/>
      <c r="EN241" s="56"/>
      <c r="EO241" s="56"/>
      <c r="EP241" s="56"/>
      <c r="EQ241" s="56"/>
      <c r="ER241" s="56"/>
      <c r="ES241" s="56"/>
      <c r="ET241" s="56"/>
      <c r="EU241" s="56"/>
      <c r="EV241" s="56"/>
      <c r="EW241" s="56"/>
      <c r="EX241" s="56"/>
      <c r="EY241" s="56"/>
      <c r="EZ241" s="56"/>
      <c r="FA241" s="56"/>
      <c r="FB241" s="56"/>
      <c r="FC241" s="56"/>
      <c r="FD241" s="56"/>
      <c r="FE241" s="56"/>
      <c r="FF241" s="56"/>
      <c r="FG241" s="56"/>
      <c r="FH241" s="56"/>
      <c r="FI241" s="56"/>
      <c r="FJ241" s="56"/>
      <c r="FK241" s="56"/>
      <c r="FL241" s="56"/>
      <c r="FM241" s="56"/>
      <c r="FN241" s="56"/>
      <c r="FO241" s="56"/>
      <c r="FP241" s="56"/>
      <c r="FQ241" s="56"/>
      <c r="FR241" s="56"/>
      <c r="FS241" s="56"/>
      <c r="FT241" s="56"/>
      <c r="FU241" s="56"/>
      <c r="FV241" s="56"/>
      <c r="FW241" s="56"/>
      <c r="FX241" s="56"/>
      <c r="FY241" s="56"/>
      <c r="FZ241" s="56"/>
      <c r="GA241" s="56"/>
      <c r="GB241" s="56"/>
      <c r="GC241" s="56"/>
      <c r="GD241" s="56"/>
      <c r="GE241" s="56"/>
      <c r="GF241" s="56"/>
      <c r="GG241" s="56"/>
      <c r="GH241" s="56"/>
      <c r="GI241" s="56"/>
      <c r="GJ241" s="56"/>
      <c r="GK241" s="56"/>
      <c r="GL241" s="56"/>
      <c r="GM241" s="56"/>
      <c r="GN241" s="56"/>
      <c r="GO241" s="56"/>
      <c r="GP241" s="56"/>
      <c r="GQ241" s="56"/>
      <c r="GR241" s="56"/>
      <c r="GS241" s="56"/>
      <c r="GT241" s="56"/>
      <c r="GU241" s="56"/>
      <c r="GV241" s="56"/>
      <c r="GW241" s="56"/>
      <c r="GX241" s="56"/>
      <c r="GY241" s="56"/>
      <c r="GZ241" s="56"/>
      <c r="HA241" s="56"/>
      <c r="HB241" s="56"/>
      <c r="HC241" s="56"/>
      <c r="HD241" s="56"/>
      <c r="HE241" s="56"/>
      <c r="HF241" s="56"/>
      <c r="HG241" s="56"/>
      <c r="HH241" s="56"/>
      <c r="HI241" s="56"/>
      <c r="HJ241" s="56"/>
      <c r="HK241" s="56"/>
      <c r="HL241" s="56"/>
      <c r="HM241" s="56"/>
      <c r="HN241" s="56"/>
      <c r="HO241" s="56"/>
      <c r="HP241" s="56"/>
      <c r="HQ241" s="56"/>
      <c r="HR241" s="56"/>
      <c r="HS241" s="56"/>
      <c r="HT241" s="56"/>
      <c r="HU241" s="56"/>
      <c r="HV241" s="56"/>
      <c r="HW241" s="56"/>
      <c r="HX241" s="56"/>
      <c r="HY241" s="56"/>
    </row>
    <row r="242" spans="1:233" ht="1.5" customHeight="1">
      <c r="A242" s="56"/>
      <c r="B242" s="56"/>
      <c r="C242" s="56"/>
      <c r="D242" s="56"/>
      <c r="E242" s="56"/>
      <c r="F242" s="56"/>
      <c r="G242" s="56"/>
      <c r="H242" s="56"/>
      <c r="I242" s="56"/>
      <c r="J242" s="56"/>
      <c r="K242" s="56"/>
      <c r="L242" s="56"/>
      <c r="M242" s="56"/>
      <c r="N242" s="56"/>
      <c r="O242" s="56"/>
      <c r="P242" s="56"/>
      <c r="Q242" s="56"/>
      <c r="R242" s="56"/>
      <c r="S242" s="56"/>
      <c r="T242" s="56"/>
      <c r="U242" s="56"/>
      <c r="V242" s="56"/>
      <c r="W242" s="56"/>
      <c r="X242" s="56"/>
      <c r="Y242" s="56"/>
      <c r="Z242" s="56"/>
      <c r="AA242" s="56"/>
      <c r="AB242" s="56"/>
      <c r="AC242" s="56"/>
      <c r="AD242" s="56"/>
      <c r="AE242" s="56"/>
      <c r="AF242" s="56"/>
      <c r="AG242" s="56"/>
      <c r="AH242" s="56"/>
      <c r="AI242" s="56"/>
      <c r="AJ242" s="56"/>
      <c r="AK242" s="56"/>
      <c r="AL242" s="56"/>
      <c r="AM242" s="56"/>
      <c r="AN242" s="56"/>
      <c r="AO242" s="56"/>
      <c r="AP242" s="56"/>
      <c r="AQ242" s="56"/>
      <c r="AR242" s="56"/>
      <c r="AS242" s="56"/>
      <c r="AT242" s="56"/>
      <c r="AU242" s="56"/>
      <c r="AV242" s="56"/>
      <c r="AW242" s="56"/>
      <c r="AX242" s="56"/>
      <c r="AY242" s="56"/>
      <c r="AZ242" s="56"/>
      <c r="BA242" s="56">
        <f t="shared" si="715"/>
        <v>21000</v>
      </c>
      <c r="BB242" s="56">
        <f>MH</f>
        <v>21000</v>
      </c>
      <c r="BC242" s="56">
        <f t="shared" si="708"/>
        <v>21000</v>
      </c>
      <c r="BD242" s="56">
        <f t="shared" si="708"/>
        <v>21000</v>
      </c>
      <c r="BE242" s="56">
        <f t="shared" si="708"/>
        <v>21000</v>
      </c>
      <c r="BF242" s="56">
        <f t="shared" si="689"/>
        <v>21000</v>
      </c>
      <c r="BG242" s="56">
        <f t="shared" si="702"/>
        <v>21000</v>
      </c>
      <c r="BH242" s="56">
        <f t="shared" si="702"/>
        <v>21000</v>
      </c>
      <c r="BI242" s="56">
        <f t="shared" ref="BI242:BJ244" si="720">KA</f>
        <v>17000</v>
      </c>
      <c r="BJ242" s="56">
        <f t="shared" si="720"/>
        <v>17000</v>
      </c>
      <c r="BK242" s="56">
        <f t="shared" si="718"/>
        <v>17000</v>
      </c>
      <c r="BL242" s="56">
        <f t="shared" si="716"/>
        <v>17000</v>
      </c>
      <c r="BM242" s="56">
        <f t="shared" si="714"/>
        <v>17000</v>
      </c>
      <c r="BN242" s="56">
        <f t="shared" si="714"/>
        <v>17000</v>
      </c>
      <c r="BO242" s="56">
        <f t="shared" si="709"/>
        <v>17000</v>
      </c>
      <c r="BP242" s="56">
        <f t="shared" si="709"/>
        <v>17000</v>
      </c>
      <c r="BQ242" s="56">
        <f t="shared" si="709"/>
        <v>17000</v>
      </c>
      <c r="BR242" s="56">
        <f t="shared" si="704"/>
        <v>17000</v>
      </c>
      <c r="BS242" s="56">
        <f t="shared" si="706"/>
        <v>17000</v>
      </c>
      <c r="BT242" s="56">
        <f t="shared" si="706"/>
        <v>17000</v>
      </c>
      <c r="BU242" s="56">
        <f t="shared" si="706"/>
        <v>17000</v>
      </c>
      <c r="BV242" s="56">
        <f t="shared" si="706"/>
        <v>17000</v>
      </c>
      <c r="BW242" s="56">
        <f t="shared" si="701"/>
        <v>17000</v>
      </c>
      <c r="BX242" s="56">
        <f t="shared" si="699"/>
        <v>17000</v>
      </c>
      <c r="BY242" s="56">
        <f t="shared" si="695"/>
        <v>17000</v>
      </c>
      <c r="BZ242" s="56">
        <f t="shared" si="690"/>
        <v>17000</v>
      </c>
      <c r="CA242" s="56">
        <f t="shared" si="682"/>
        <v>17000</v>
      </c>
      <c r="CB242" s="56">
        <f t="shared" si="680"/>
        <v>17000</v>
      </c>
      <c r="CC242" s="56">
        <f t="shared" si="674"/>
        <v>17000</v>
      </c>
      <c r="CD242" s="56">
        <f>TE</f>
        <v>32000</v>
      </c>
      <c r="CE242" s="56">
        <f t="shared" si="667"/>
        <v>32000</v>
      </c>
      <c r="CF242" s="56">
        <f t="shared" si="660"/>
        <v>32000</v>
      </c>
      <c r="CG242" s="56">
        <f t="shared" si="644"/>
        <v>32000</v>
      </c>
      <c r="CH242" s="56">
        <f t="shared" si="648"/>
        <v>32000</v>
      </c>
      <c r="CI242" s="56">
        <f t="shared" si="641"/>
        <v>32000</v>
      </c>
      <c r="CJ242" s="56">
        <f t="shared" si="622"/>
        <v>32000</v>
      </c>
      <c r="CK242" s="56">
        <f t="shared" si="685"/>
        <v>32000</v>
      </c>
      <c r="CL242" s="56">
        <f t="shared" si="685"/>
        <v>32000</v>
      </c>
      <c r="CM242" s="56">
        <f t="shared" si="685"/>
        <v>32000</v>
      </c>
      <c r="CN242" s="56">
        <f t="shared" si="628"/>
        <v>32000</v>
      </c>
      <c r="CO242" s="56">
        <f t="shared" si="696"/>
        <v>32000</v>
      </c>
      <c r="CP242" s="56">
        <f t="shared" si="696"/>
        <v>32000</v>
      </c>
      <c r="CQ242" s="56">
        <f t="shared" si="700"/>
        <v>32000</v>
      </c>
      <c r="CR242" s="56">
        <f t="shared" si="700"/>
        <v>32000</v>
      </c>
      <c r="CS242" s="56">
        <f t="shared" ref="CQ242:CS249" si="721">AP</f>
        <v>2000</v>
      </c>
      <c r="CT242" s="56">
        <f t="shared" ref="CT242:CT272" si="722">AP</f>
        <v>2000</v>
      </c>
      <c r="CU242" s="56">
        <f t="shared" ref="CU242:CU246" si="723">AP</f>
        <v>2000</v>
      </c>
      <c r="CV242" s="56">
        <f t="shared" ref="CV242:CV249" si="724">AP</f>
        <v>2000</v>
      </c>
      <c r="CW242" s="56">
        <f t="shared" si="719"/>
        <v>2000</v>
      </c>
      <c r="CX242" s="56">
        <f t="shared" si="717"/>
        <v>2000</v>
      </c>
      <c r="CY242" s="56">
        <f t="shared" si="717"/>
        <v>2000</v>
      </c>
      <c r="CZ242" s="56">
        <f t="shared" si="710"/>
        <v>2000</v>
      </c>
      <c r="DA242" s="56">
        <f t="shared" si="711"/>
        <v>2000</v>
      </c>
      <c r="DB242" s="56">
        <f t="shared" si="712"/>
        <v>2000</v>
      </c>
      <c r="DC242" s="56">
        <f t="shared" si="713"/>
        <v>2000</v>
      </c>
      <c r="DD242" s="56">
        <f t="shared" si="713"/>
        <v>2000</v>
      </c>
      <c r="DE242" s="56">
        <f t="shared" si="713"/>
        <v>2000</v>
      </c>
      <c r="DF242" s="56">
        <f t="shared" si="713"/>
        <v>2000</v>
      </c>
      <c r="DG242" s="56">
        <f t="shared" si="713"/>
        <v>2000</v>
      </c>
      <c r="DH242" s="56">
        <f t="shared" si="713"/>
        <v>2000</v>
      </c>
      <c r="DI242" s="56">
        <f t="shared" si="686"/>
        <v>2000</v>
      </c>
      <c r="DJ242" s="56">
        <f t="shared" si="707"/>
        <v>2000</v>
      </c>
      <c r="DK242" s="56">
        <f t="shared" si="707"/>
        <v>2000</v>
      </c>
      <c r="DL242" s="56"/>
      <c r="DM242" s="56"/>
      <c r="DN242" s="56"/>
      <c r="DO242" s="56"/>
      <c r="DP242" s="56"/>
      <c r="DQ242" s="56"/>
      <c r="DR242" s="56"/>
      <c r="DS242" s="56"/>
      <c r="DT242" s="56"/>
      <c r="DU242" s="56"/>
      <c r="DV242" s="56"/>
      <c r="DW242" s="56"/>
      <c r="DX242" s="56"/>
      <c r="DY242" s="56"/>
      <c r="DZ242" s="56"/>
      <c r="EA242" s="56"/>
      <c r="EB242" s="56"/>
      <c r="EC242" s="56"/>
      <c r="ED242" s="56"/>
      <c r="EE242" s="56"/>
      <c r="EF242" s="56"/>
      <c r="EG242" s="56"/>
      <c r="EH242" s="56"/>
      <c r="EI242" s="56"/>
      <c r="EJ242" s="56"/>
      <c r="EK242" s="56"/>
      <c r="EL242" s="56"/>
      <c r="EM242" s="56"/>
      <c r="EN242" s="56"/>
      <c r="EO242" s="56"/>
      <c r="EP242" s="56"/>
      <c r="EQ242" s="56"/>
      <c r="ER242" s="56"/>
      <c r="ES242" s="56"/>
      <c r="ET242" s="56"/>
      <c r="EU242" s="56"/>
      <c r="EV242" s="56"/>
      <c r="EW242" s="56"/>
      <c r="EX242" s="56"/>
      <c r="EY242" s="56"/>
      <c r="EZ242" s="56"/>
      <c r="FA242" s="56"/>
      <c r="FB242" s="56"/>
      <c r="FC242" s="56"/>
      <c r="FD242" s="56"/>
      <c r="FE242" s="56"/>
      <c r="FF242" s="56"/>
      <c r="FG242" s="56"/>
      <c r="FH242" s="56"/>
      <c r="FI242" s="56"/>
      <c r="FJ242" s="56"/>
      <c r="FK242" s="56"/>
      <c r="FL242" s="56"/>
      <c r="FM242" s="56"/>
      <c r="FN242" s="56"/>
      <c r="FO242" s="56"/>
      <c r="FP242" s="56"/>
      <c r="FQ242" s="56"/>
      <c r="FR242" s="56"/>
      <c r="FS242" s="56"/>
      <c r="FT242" s="56"/>
      <c r="FU242" s="56"/>
      <c r="FV242" s="56"/>
      <c r="FW242" s="56"/>
      <c r="FX242" s="56"/>
      <c r="FY242" s="56"/>
      <c r="FZ242" s="56"/>
      <c r="GA242" s="56"/>
      <c r="GB242" s="56"/>
      <c r="GC242" s="56"/>
      <c r="GD242" s="56"/>
      <c r="GE242" s="56"/>
      <c r="GF242" s="56"/>
      <c r="GG242" s="56"/>
      <c r="GH242" s="56"/>
      <c r="GI242" s="56"/>
      <c r="GJ242" s="56"/>
      <c r="GK242" s="56"/>
      <c r="GL242" s="56"/>
      <c r="GM242" s="56"/>
      <c r="GN242" s="56"/>
      <c r="GO242" s="56"/>
      <c r="GP242" s="56"/>
      <c r="GQ242" s="56"/>
      <c r="GR242" s="56"/>
      <c r="GS242" s="56"/>
      <c r="GT242" s="56"/>
      <c r="GU242" s="56"/>
      <c r="GV242" s="56"/>
      <c r="GW242" s="56"/>
      <c r="GX242" s="56"/>
      <c r="GY242" s="56"/>
      <c r="GZ242" s="56"/>
      <c r="HA242" s="56"/>
      <c r="HB242" s="56"/>
      <c r="HC242" s="56"/>
      <c r="HD242" s="56"/>
      <c r="HE242" s="56"/>
      <c r="HF242" s="56"/>
      <c r="HG242" s="56"/>
      <c r="HH242" s="56"/>
      <c r="HI242" s="56"/>
      <c r="HJ242" s="56"/>
      <c r="HK242" s="56"/>
      <c r="HL242" s="56"/>
      <c r="HM242" s="56"/>
      <c r="HN242" s="56"/>
      <c r="HO242" s="56"/>
      <c r="HP242" s="56"/>
      <c r="HQ242" s="56"/>
      <c r="HR242" s="56"/>
      <c r="HS242" s="56"/>
      <c r="HT242" s="56"/>
      <c r="HU242" s="56"/>
      <c r="HV242" s="56"/>
      <c r="HW242" s="56"/>
      <c r="HX242" s="56"/>
      <c r="HY242" s="56"/>
    </row>
    <row r="243" spans="1:233" ht="1.5" customHeight="1">
      <c r="A243" s="56"/>
      <c r="B243" s="56"/>
      <c r="C243" s="56"/>
      <c r="D243" s="56"/>
      <c r="E243" s="56"/>
      <c r="F243" s="56"/>
      <c r="G243" s="56"/>
      <c r="H243" s="56"/>
      <c r="I243" s="56"/>
      <c r="J243" s="56"/>
      <c r="K243" s="56"/>
      <c r="L243" s="56"/>
      <c r="M243" s="56"/>
      <c r="N243" s="56"/>
      <c r="O243" s="56"/>
      <c r="P243" s="56"/>
      <c r="Q243" s="56"/>
      <c r="R243" s="56"/>
      <c r="S243" s="56"/>
      <c r="T243" s="56"/>
      <c r="U243" s="56"/>
      <c r="V243" s="56"/>
      <c r="W243" s="56"/>
      <c r="X243" s="56"/>
      <c r="Y243" s="56"/>
      <c r="Z243" s="56"/>
      <c r="AA243" s="56"/>
      <c r="AB243" s="56"/>
      <c r="AC243" s="56"/>
      <c r="AD243" s="56"/>
      <c r="AE243" s="56"/>
      <c r="AF243" s="56"/>
      <c r="AG243" s="56"/>
      <c r="AH243" s="56"/>
      <c r="AI243" s="56"/>
      <c r="AJ243" s="56"/>
      <c r="AK243" s="56"/>
      <c r="AL243" s="56"/>
      <c r="AM243" s="56"/>
      <c r="AN243" s="56"/>
      <c r="AO243" s="56"/>
      <c r="AP243" s="56"/>
      <c r="AQ243" s="56"/>
      <c r="AR243" s="56"/>
      <c r="AS243" s="56"/>
      <c r="AT243" s="56"/>
      <c r="AU243" s="56"/>
      <c r="AV243" s="56"/>
      <c r="AW243" s="56"/>
      <c r="AX243" s="56"/>
      <c r="AY243" s="56"/>
      <c r="AZ243" s="56"/>
      <c r="BA243" s="56"/>
      <c r="BB243" s="56">
        <f>MH</f>
        <v>21000</v>
      </c>
      <c r="BC243" s="56">
        <f t="shared" si="708"/>
        <v>21000</v>
      </c>
      <c r="BD243" s="56">
        <f t="shared" si="708"/>
        <v>21000</v>
      </c>
      <c r="BE243" s="56">
        <f t="shared" si="708"/>
        <v>21000</v>
      </c>
      <c r="BF243" s="56">
        <f t="shared" si="689"/>
        <v>21000</v>
      </c>
      <c r="BG243" s="56">
        <f t="shared" si="702"/>
        <v>21000</v>
      </c>
      <c r="BH243" s="56">
        <f t="shared" si="702"/>
        <v>21000</v>
      </c>
      <c r="BI243" s="56">
        <f t="shared" si="720"/>
        <v>17000</v>
      </c>
      <c r="BJ243" s="56">
        <f t="shared" si="720"/>
        <v>17000</v>
      </c>
      <c r="BK243" s="56">
        <f t="shared" si="718"/>
        <v>17000</v>
      </c>
      <c r="BL243" s="56">
        <f t="shared" si="716"/>
        <v>17000</v>
      </c>
      <c r="BM243" s="56">
        <f t="shared" si="714"/>
        <v>17000</v>
      </c>
      <c r="BN243" s="56">
        <f t="shared" si="714"/>
        <v>17000</v>
      </c>
      <c r="BO243" s="56">
        <f t="shared" si="709"/>
        <v>17000</v>
      </c>
      <c r="BP243" s="56">
        <f t="shared" si="709"/>
        <v>17000</v>
      </c>
      <c r="BQ243" s="56">
        <f t="shared" si="709"/>
        <v>17000</v>
      </c>
      <c r="BR243" s="56">
        <f t="shared" si="704"/>
        <v>17000</v>
      </c>
      <c r="BS243" s="56">
        <f t="shared" si="706"/>
        <v>17000</v>
      </c>
      <c r="BT243" s="56">
        <f t="shared" si="706"/>
        <v>17000</v>
      </c>
      <c r="BU243" s="56">
        <f t="shared" si="706"/>
        <v>17000</v>
      </c>
      <c r="BV243" s="56">
        <f t="shared" si="706"/>
        <v>17000</v>
      </c>
      <c r="BW243" s="56">
        <f t="shared" si="701"/>
        <v>17000</v>
      </c>
      <c r="BX243" s="56">
        <f t="shared" si="699"/>
        <v>17000</v>
      </c>
      <c r="BY243" s="56">
        <f t="shared" si="695"/>
        <v>17000</v>
      </c>
      <c r="BZ243" s="56">
        <f t="shared" si="690"/>
        <v>17000</v>
      </c>
      <c r="CA243" s="56">
        <f t="shared" si="682"/>
        <v>17000</v>
      </c>
      <c r="CB243" s="56">
        <f t="shared" si="680"/>
        <v>17000</v>
      </c>
      <c r="CC243" s="56">
        <f>TE</f>
        <v>32000</v>
      </c>
      <c r="CD243" s="56">
        <f>TE</f>
        <v>32000</v>
      </c>
      <c r="CE243" s="56">
        <f t="shared" si="667"/>
        <v>32000</v>
      </c>
      <c r="CF243" s="56">
        <f t="shared" si="660"/>
        <v>32000</v>
      </c>
      <c r="CG243" s="56">
        <f t="shared" si="644"/>
        <v>32000</v>
      </c>
      <c r="CH243" s="56">
        <f t="shared" si="648"/>
        <v>32000</v>
      </c>
      <c r="CI243" s="56">
        <f t="shared" si="641"/>
        <v>32000</v>
      </c>
      <c r="CJ243" s="56">
        <f t="shared" si="622"/>
        <v>32000</v>
      </c>
      <c r="CK243" s="56">
        <f t="shared" si="685"/>
        <v>32000</v>
      </c>
      <c r="CL243" s="56">
        <f t="shared" si="685"/>
        <v>32000</v>
      </c>
      <c r="CM243" s="56">
        <f t="shared" si="685"/>
        <v>32000</v>
      </c>
      <c r="CN243" s="56">
        <f t="shared" si="628"/>
        <v>32000</v>
      </c>
      <c r="CO243" s="56">
        <f t="shared" si="696"/>
        <v>32000</v>
      </c>
      <c r="CP243" s="56">
        <f t="shared" si="696"/>
        <v>32000</v>
      </c>
      <c r="CQ243" s="56">
        <f>TE</f>
        <v>32000</v>
      </c>
      <c r="CR243" s="56">
        <f t="shared" si="721"/>
        <v>2000</v>
      </c>
      <c r="CS243" s="56">
        <f t="shared" si="721"/>
        <v>2000</v>
      </c>
      <c r="CT243" s="56">
        <f t="shared" si="722"/>
        <v>2000</v>
      </c>
      <c r="CU243" s="56">
        <f t="shared" si="723"/>
        <v>2000</v>
      </c>
      <c r="CV243" s="56">
        <f t="shared" si="724"/>
        <v>2000</v>
      </c>
      <c r="CW243" s="56">
        <f t="shared" si="719"/>
        <v>2000</v>
      </c>
      <c r="CX243" s="56">
        <f t="shared" si="717"/>
        <v>2000</v>
      </c>
      <c r="CY243" s="56">
        <f t="shared" si="717"/>
        <v>2000</v>
      </c>
      <c r="CZ243" s="56">
        <f t="shared" si="710"/>
        <v>2000</v>
      </c>
      <c r="DA243" s="56">
        <f t="shared" si="711"/>
        <v>2000</v>
      </c>
      <c r="DB243" s="56">
        <f t="shared" si="712"/>
        <v>2000</v>
      </c>
      <c r="DC243" s="56">
        <f t="shared" si="713"/>
        <v>2000</v>
      </c>
      <c r="DD243" s="56">
        <f t="shared" si="713"/>
        <v>2000</v>
      </c>
      <c r="DE243" s="56">
        <f t="shared" si="713"/>
        <v>2000</v>
      </c>
      <c r="DF243" s="56">
        <f t="shared" si="713"/>
        <v>2000</v>
      </c>
      <c r="DG243" s="56">
        <f t="shared" si="713"/>
        <v>2000</v>
      </c>
      <c r="DH243" s="56">
        <f t="shared" si="713"/>
        <v>2000</v>
      </c>
      <c r="DI243" s="56">
        <f t="shared" si="686"/>
        <v>2000</v>
      </c>
      <c r="DJ243" s="56"/>
      <c r="DK243" s="56"/>
      <c r="DL243" s="56"/>
      <c r="DM243" s="56"/>
      <c r="DN243" s="56"/>
      <c r="DO243" s="56"/>
      <c r="DP243" s="56"/>
      <c r="DQ243" s="56"/>
      <c r="DR243" s="56"/>
      <c r="DS243" s="56"/>
      <c r="DT243" s="56"/>
      <c r="DU243" s="56"/>
      <c r="DV243" s="56"/>
      <c r="DW243" s="56"/>
      <c r="DX243" s="56"/>
      <c r="DY243" s="56"/>
      <c r="DZ243" s="56"/>
      <c r="EA243" s="56"/>
      <c r="EB243" s="56"/>
      <c r="EC243" s="56"/>
      <c r="ED243" s="56"/>
      <c r="EE243" s="56"/>
      <c r="EF243" s="56"/>
      <c r="EG243" s="56"/>
      <c r="EH243" s="56"/>
      <c r="EI243" s="56"/>
      <c r="EJ243" s="56"/>
      <c r="EK243" s="56"/>
      <c r="EL243" s="56"/>
      <c r="EM243" s="56"/>
      <c r="EN243" s="56"/>
      <c r="EO243" s="56"/>
      <c r="EP243" s="56"/>
      <c r="EQ243" s="56"/>
      <c r="ER243" s="56"/>
      <c r="ES243" s="56"/>
      <c r="ET243" s="56"/>
      <c r="EU243" s="56"/>
      <c r="EV243" s="56"/>
      <c r="EW243" s="56"/>
      <c r="EX243" s="56"/>
      <c r="EY243" s="56"/>
      <c r="EZ243" s="56"/>
      <c r="FA243" s="56"/>
      <c r="FB243" s="56"/>
      <c r="FC243" s="56"/>
      <c r="FD243" s="56"/>
      <c r="FE243" s="56"/>
      <c r="FF243" s="56"/>
      <c r="FG243" s="56"/>
      <c r="FH243" s="56"/>
      <c r="FI243" s="56"/>
      <c r="FJ243" s="56"/>
      <c r="FK243" s="56"/>
      <c r="FL243" s="56"/>
      <c r="FM243" s="56"/>
      <c r="FN243" s="56"/>
      <c r="FO243" s="56"/>
      <c r="FP243" s="56"/>
      <c r="FQ243" s="56"/>
      <c r="FR243" s="56"/>
      <c r="FS243" s="56"/>
      <c r="FT243" s="56"/>
      <c r="FU243" s="56"/>
      <c r="FV243" s="56"/>
      <c r="FW243" s="56"/>
      <c r="FX243" s="56"/>
      <c r="FY243" s="56"/>
      <c r="FZ243" s="56"/>
      <c r="GA243" s="56"/>
      <c r="GB243" s="56"/>
      <c r="GC243" s="56"/>
      <c r="GD243" s="56"/>
      <c r="GE243" s="56"/>
      <c r="GF243" s="56"/>
      <c r="GG243" s="56"/>
      <c r="GH243" s="56"/>
      <c r="GI243" s="56"/>
      <c r="GJ243" s="56"/>
      <c r="GK243" s="56"/>
      <c r="GL243" s="56"/>
      <c r="GM243" s="56"/>
      <c r="GN243" s="56"/>
      <c r="GO243" s="56"/>
      <c r="GP243" s="56"/>
      <c r="GQ243" s="56"/>
      <c r="GR243" s="56"/>
      <c r="GS243" s="56"/>
      <c r="GT243" s="56"/>
      <c r="GU243" s="56"/>
      <c r="GV243" s="56"/>
      <c r="GW243" s="56"/>
      <c r="GX243" s="56"/>
      <c r="GY243" s="56"/>
      <c r="GZ243" s="56"/>
      <c r="HA243" s="56"/>
      <c r="HB243" s="56"/>
      <c r="HC243" s="56"/>
      <c r="HD243" s="56"/>
      <c r="HE243" s="56"/>
      <c r="HF243" s="56"/>
      <c r="HG243" s="56"/>
      <c r="HH243" s="56"/>
      <c r="HI243" s="56"/>
      <c r="HJ243" s="56"/>
      <c r="HK243" s="56"/>
      <c r="HL243" s="56"/>
      <c r="HM243" s="56"/>
      <c r="HN243" s="56"/>
      <c r="HO243" s="56"/>
      <c r="HP243" s="56"/>
      <c r="HQ243" s="56"/>
      <c r="HR243" s="56"/>
      <c r="HS243" s="56"/>
      <c r="HT243" s="56"/>
      <c r="HU243" s="56"/>
      <c r="HV243" s="56"/>
      <c r="HW243" s="56"/>
      <c r="HX243" s="56"/>
      <c r="HY243" s="56"/>
    </row>
    <row r="244" spans="1:233" ht="1.5" customHeight="1">
      <c r="A244" s="56"/>
      <c r="B244" s="56"/>
      <c r="C244" s="56"/>
      <c r="D244" s="56"/>
      <c r="E244" s="56"/>
      <c r="F244" s="56"/>
      <c r="G244" s="56"/>
      <c r="H244" s="56"/>
      <c r="I244" s="56"/>
      <c r="J244" s="56"/>
      <c r="K244" s="56"/>
      <c r="L244" s="56"/>
      <c r="M244" s="56"/>
      <c r="N244" s="56"/>
      <c r="O244" s="56"/>
      <c r="P244" s="56"/>
      <c r="Q244" s="56"/>
      <c r="R244" s="56"/>
      <c r="S244" s="56"/>
      <c r="T244" s="56"/>
      <c r="U244" s="56"/>
      <c r="V244" s="56"/>
      <c r="W244" s="56"/>
      <c r="X244" s="56"/>
      <c r="Y244" s="56"/>
      <c r="Z244" s="56"/>
      <c r="AA244" s="56"/>
      <c r="AB244" s="56"/>
      <c r="AC244" s="56"/>
      <c r="AD244" s="56"/>
      <c r="AE244" s="56"/>
      <c r="AF244" s="56"/>
      <c r="AG244" s="56"/>
      <c r="AH244" s="56"/>
      <c r="AI244" s="56"/>
      <c r="AJ244" s="56"/>
      <c r="AK244" s="56"/>
      <c r="AL244" s="56"/>
      <c r="AM244" s="56"/>
      <c r="AN244" s="56"/>
      <c r="AO244" s="56"/>
      <c r="AP244" s="56"/>
      <c r="AQ244" s="56"/>
      <c r="AR244" s="56"/>
      <c r="AS244" s="56"/>
      <c r="AT244" s="56"/>
      <c r="AU244" s="56"/>
      <c r="AV244" s="56"/>
      <c r="AW244" s="56"/>
      <c r="AX244" s="56"/>
      <c r="AY244" s="56"/>
      <c r="AZ244" s="56"/>
      <c r="BA244" s="56"/>
      <c r="BB244" s="56">
        <f>MH</f>
        <v>21000</v>
      </c>
      <c r="BC244" s="56">
        <f t="shared" si="708"/>
        <v>21000</v>
      </c>
      <c r="BD244" s="56">
        <f t="shared" si="708"/>
        <v>21000</v>
      </c>
      <c r="BE244" s="56">
        <f t="shared" si="708"/>
        <v>21000</v>
      </c>
      <c r="BF244" s="56">
        <f t="shared" si="689"/>
        <v>21000</v>
      </c>
      <c r="BG244" s="56">
        <f t="shared" si="702"/>
        <v>21000</v>
      </c>
      <c r="BH244" s="56">
        <f t="shared" si="702"/>
        <v>21000</v>
      </c>
      <c r="BI244" s="56">
        <f t="shared" si="720"/>
        <v>17000</v>
      </c>
      <c r="BJ244" s="56">
        <f t="shared" si="720"/>
        <v>17000</v>
      </c>
      <c r="BK244" s="56">
        <f t="shared" si="718"/>
        <v>17000</v>
      </c>
      <c r="BL244" s="56">
        <f t="shared" si="716"/>
        <v>17000</v>
      </c>
      <c r="BM244" s="56">
        <f t="shared" si="714"/>
        <v>17000</v>
      </c>
      <c r="BN244" s="56">
        <f t="shared" si="714"/>
        <v>17000</v>
      </c>
      <c r="BO244" s="56">
        <f t="shared" si="709"/>
        <v>17000</v>
      </c>
      <c r="BP244" s="56">
        <f t="shared" si="709"/>
        <v>17000</v>
      </c>
      <c r="BQ244" s="56">
        <f t="shared" si="709"/>
        <v>17000</v>
      </c>
      <c r="BR244" s="56">
        <f t="shared" si="704"/>
        <v>17000</v>
      </c>
      <c r="BS244" s="56">
        <f t="shared" si="706"/>
        <v>17000</v>
      </c>
      <c r="BT244" s="56">
        <f t="shared" si="706"/>
        <v>17000</v>
      </c>
      <c r="BU244" s="56">
        <f t="shared" si="706"/>
        <v>17000</v>
      </c>
      <c r="BV244" s="56">
        <f t="shared" si="706"/>
        <v>17000</v>
      </c>
      <c r="BW244" s="56">
        <f t="shared" si="701"/>
        <v>17000</v>
      </c>
      <c r="BX244" s="56">
        <f t="shared" si="699"/>
        <v>17000</v>
      </c>
      <c r="BY244" s="56">
        <f t="shared" si="695"/>
        <v>17000</v>
      </c>
      <c r="BZ244" s="56">
        <f t="shared" si="690"/>
        <v>17000</v>
      </c>
      <c r="CA244" s="56">
        <f t="shared" si="682"/>
        <v>17000</v>
      </c>
      <c r="CB244" s="56">
        <f t="shared" si="680"/>
        <v>17000</v>
      </c>
      <c r="CC244" s="56">
        <f>TE</f>
        <v>32000</v>
      </c>
      <c r="CD244" s="56">
        <f>TE</f>
        <v>32000</v>
      </c>
      <c r="CE244" s="56">
        <f t="shared" si="667"/>
        <v>32000</v>
      </c>
      <c r="CF244" s="56">
        <f t="shared" si="660"/>
        <v>32000</v>
      </c>
      <c r="CG244" s="56">
        <f t="shared" si="644"/>
        <v>32000</v>
      </c>
      <c r="CH244" s="56">
        <f t="shared" si="648"/>
        <v>32000</v>
      </c>
      <c r="CI244" s="56">
        <f t="shared" si="641"/>
        <v>32000</v>
      </c>
      <c r="CJ244" s="56">
        <f t="shared" si="622"/>
        <v>32000</v>
      </c>
      <c r="CK244" s="56">
        <f t="shared" si="685"/>
        <v>32000</v>
      </c>
      <c r="CL244" s="56">
        <f t="shared" si="685"/>
        <v>32000</v>
      </c>
      <c r="CM244" s="56">
        <f t="shared" si="685"/>
        <v>32000</v>
      </c>
      <c r="CN244" s="56">
        <f t="shared" si="628"/>
        <v>32000</v>
      </c>
      <c r="CO244" s="56">
        <f t="shared" si="696"/>
        <v>32000</v>
      </c>
      <c r="CP244" s="56">
        <f t="shared" si="696"/>
        <v>32000</v>
      </c>
      <c r="CQ244" s="56">
        <f>TE</f>
        <v>32000</v>
      </c>
      <c r="CR244" s="56">
        <f t="shared" si="721"/>
        <v>2000</v>
      </c>
      <c r="CS244" s="56">
        <f t="shared" si="721"/>
        <v>2000</v>
      </c>
      <c r="CT244" s="56">
        <f t="shared" si="722"/>
        <v>2000</v>
      </c>
      <c r="CU244" s="56">
        <f t="shared" si="723"/>
        <v>2000</v>
      </c>
      <c r="CV244" s="56">
        <f t="shared" si="724"/>
        <v>2000</v>
      </c>
      <c r="CW244" s="56">
        <f t="shared" si="719"/>
        <v>2000</v>
      </c>
      <c r="CX244" s="56">
        <f t="shared" si="717"/>
        <v>2000</v>
      </c>
      <c r="CY244" s="56">
        <f t="shared" si="717"/>
        <v>2000</v>
      </c>
      <c r="CZ244" s="56">
        <f t="shared" si="710"/>
        <v>2000</v>
      </c>
      <c r="DA244" s="56">
        <f t="shared" si="711"/>
        <v>2000</v>
      </c>
      <c r="DB244" s="56">
        <f t="shared" si="712"/>
        <v>2000</v>
      </c>
      <c r="DC244" s="56">
        <f t="shared" ref="DC244:DD247" si="725">AP</f>
        <v>2000</v>
      </c>
      <c r="DD244" s="56">
        <f t="shared" si="725"/>
        <v>2000</v>
      </c>
      <c r="DE244" s="56"/>
      <c r="DF244" s="56"/>
      <c r="DG244" s="56"/>
      <c r="DH244" s="56"/>
      <c r="DI244" s="56"/>
      <c r="DJ244" s="56"/>
      <c r="DK244" s="56"/>
      <c r="DL244" s="56"/>
      <c r="DM244" s="56"/>
      <c r="DN244" s="56"/>
      <c r="DO244" s="56"/>
      <c r="DP244" s="56"/>
      <c r="DQ244" s="56"/>
      <c r="DR244" s="56"/>
      <c r="DS244" s="56"/>
      <c r="DT244" s="56"/>
      <c r="DU244" s="56"/>
      <c r="DV244" s="56"/>
      <c r="DW244" s="56"/>
      <c r="DX244" s="56"/>
      <c r="DY244" s="56"/>
      <c r="DZ244" s="56"/>
      <c r="EA244" s="56"/>
      <c r="EB244" s="56"/>
      <c r="EC244" s="56"/>
      <c r="ED244" s="56"/>
      <c r="EE244" s="56"/>
      <c r="EF244" s="56"/>
      <c r="EG244" s="56"/>
      <c r="EH244" s="56"/>
      <c r="EI244" s="56"/>
      <c r="EJ244" s="56"/>
      <c r="EK244" s="56"/>
      <c r="EL244" s="56"/>
      <c r="EM244" s="56"/>
      <c r="EN244" s="56"/>
      <c r="EO244" s="56"/>
      <c r="EP244" s="56"/>
      <c r="EQ244" s="56"/>
      <c r="ER244" s="56"/>
      <c r="ES244" s="56"/>
      <c r="ET244" s="56"/>
      <c r="EU244" s="56"/>
      <c r="EV244" s="56"/>
      <c r="EW244" s="56"/>
      <c r="EX244" s="56"/>
      <c r="EY244" s="56"/>
      <c r="EZ244" s="56"/>
      <c r="FA244" s="56"/>
      <c r="FB244" s="56"/>
      <c r="FC244" s="56"/>
      <c r="FD244" s="56"/>
      <c r="FE244" s="56"/>
      <c r="FF244" s="56"/>
      <c r="FG244" s="56"/>
      <c r="FH244" s="56"/>
      <c r="FI244" s="56"/>
      <c r="FJ244" s="56"/>
      <c r="FK244" s="56"/>
      <c r="FL244" s="56"/>
      <c r="FM244" s="56"/>
      <c r="FN244" s="56"/>
      <c r="FO244" s="56"/>
      <c r="FP244" s="56"/>
      <c r="FQ244" s="56"/>
      <c r="FR244" s="56"/>
      <c r="FS244" s="56"/>
      <c r="FT244" s="56"/>
      <c r="FU244" s="56"/>
      <c r="FV244" s="56"/>
      <c r="FW244" s="56"/>
      <c r="FX244" s="56"/>
      <c r="FY244" s="56"/>
      <c r="FZ244" s="56"/>
      <c r="GA244" s="56"/>
      <c r="GB244" s="56"/>
      <c r="GC244" s="56"/>
      <c r="GD244" s="56"/>
      <c r="GE244" s="56"/>
      <c r="GF244" s="56"/>
      <c r="GG244" s="56"/>
      <c r="GH244" s="56"/>
      <c r="GI244" s="56"/>
      <c r="GJ244" s="56"/>
      <c r="GK244" s="56"/>
      <c r="GL244" s="56"/>
      <c r="GM244" s="56"/>
      <c r="GN244" s="56"/>
      <c r="GO244" s="56"/>
      <c r="GP244" s="56"/>
      <c r="GQ244" s="56"/>
      <c r="GR244" s="56"/>
      <c r="GS244" s="56"/>
      <c r="GT244" s="56"/>
      <c r="GU244" s="56"/>
      <c r="GV244" s="56"/>
      <c r="GW244" s="56"/>
      <c r="GX244" s="56"/>
      <c r="GY244" s="56"/>
      <c r="GZ244" s="56"/>
      <c r="HA244" s="56"/>
      <c r="HB244" s="56"/>
      <c r="HC244" s="56"/>
      <c r="HD244" s="56"/>
      <c r="HE244" s="56"/>
      <c r="HF244" s="56"/>
      <c r="HG244" s="56"/>
      <c r="HH244" s="56"/>
      <c r="HI244" s="56"/>
      <c r="HJ244" s="56"/>
      <c r="HK244" s="56"/>
      <c r="HL244" s="56"/>
      <c r="HM244" s="56"/>
      <c r="HN244" s="56"/>
      <c r="HO244" s="56"/>
      <c r="HP244" s="56"/>
      <c r="HQ244" s="56"/>
      <c r="HR244" s="56"/>
      <c r="HS244" s="56"/>
      <c r="HT244" s="56"/>
      <c r="HU244" s="56"/>
      <c r="HV244" s="56"/>
      <c r="HW244" s="56"/>
      <c r="HX244" s="56"/>
      <c r="HY244" s="56"/>
    </row>
    <row r="245" spans="1:233" ht="1.5" customHeight="1">
      <c r="A245" s="56"/>
      <c r="B245" s="56"/>
      <c r="C245" s="56"/>
      <c r="D245" s="56"/>
      <c r="E245" s="56"/>
      <c r="F245" s="56"/>
      <c r="G245" s="56"/>
      <c r="H245" s="56"/>
      <c r="I245" s="56"/>
      <c r="J245" s="56"/>
      <c r="K245" s="56"/>
      <c r="L245" s="56"/>
      <c r="M245" s="56"/>
      <c r="N245" s="56"/>
      <c r="O245" s="56"/>
      <c r="P245" s="56"/>
      <c r="Q245" s="56"/>
      <c r="R245" s="56"/>
      <c r="S245" s="56"/>
      <c r="T245" s="56"/>
      <c r="U245" s="56"/>
      <c r="V245" s="56"/>
      <c r="W245" s="56"/>
      <c r="X245" s="56"/>
      <c r="Y245" s="56"/>
      <c r="Z245" s="56"/>
      <c r="AA245" s="56"/>
      <c r="AB245" s="56"/>
      <c r="AC245" s="56"/>
      <c r="AD245" s="56"/>
      <c r="AE245" s="56"/>
      <c r="AF245" s="56"/>
      <c r="AG245" s="56"/>
      <c r="AH245" s="56"/>
      <c r="AI245" s="56"/>
      <c r="AJ245" s="56"/>
      <c r="AK245" s="56"/>
      <c r="AL245" s="56"/>
      <c r="AM245" s="56"/>
      <c r="AN245" s="56"/>
      <c r="AO245" s="56"/>
      <c r="AP245" s="56"/>
      <c r="AQ245" s="56"/>
      <c r="AR245" s="56"/>
      <c r="AS245" s="56"/>
      <c r="AT245" s="56"/>
      <c r="AU245" s="56"/>
      <c r="AV245" s="56"/>
      <c r="AW245" s="56"/>
      <c r="AX245" s="56"/>
      <c r="AY245" s="56"/>
      <c r="AZ245" s="56"/>
      <c r="BA245" s="56"/>
      <c r="BB245" s="56">
        <f t="shared" si="708"/>
        <v>21000</v>
      </c>
      <c r="BC245" s="56">
        <f t="shared" si="708"/>
        <v>21000</v>
      </c>
      <c r="BD245" s="56">
        <f t="shared" si="708"/>
        <v>21000</v>
      </c>
      <c r="BE245" s="56">
        <f t="shared" si="708"/>
        <v>21000</v>
      </c>
      <c r="BF245" s="56">
        <f t="shared" si="689"/>
        <v>21000</v>
      </c>
      <c r="BG245" s="56">
        <f t="shared" si="702"/>
        <v>21000</v>
      </c>
      <c r="BH245" s="56">
        <f t="shared" si="702"/>
        <v>21000</v>
      </c>
      <c r="BI245" s="56">
        <f>MH</f>
        <v>21000</v>
      </c>
      <c r="BJ245" s="56">
        <f t="shared" ref="BJ245:BJ271" si="726">KA</f>
        <v>17000</v>
      </c>
      <c r="BK245" s="56">
        <f t="shared" si="718"/>
        <v>17000</v>
      </c>
      <c r="BL245" s="56">
        <f t="shared" si="716"/>
        <v>17000</v>
      </c>
      <c r="BM245" s="56">
        <f t="shared" si="714"/>
        <v>17000</v>
      </c>
      <c r="BN245" s="56">
        <f t="shared" si="714"/>
        <v>17000</v>
      </c>
      <c r="BO245" s="56">
        <f t="shared" si="709"/>
        <v>17000</v>
      </c>
      <c r="BP245" s="56">
        <f t="shared" si="709"/>
        <v>17000</v>
      </c>
      <c r="BQ245" s="56">
        <f t="shared" si="709"/>
        <v>17000</v>
      </c>
      <c r="BR245" s="56">
        <f t="shared" si="704"/>
        <v>17000</v>
      </c>
      <c r="BS245" s="56">
        <f t="shared" si="706"/>
        <v>17000</v>
      </c>
      <c r="BT245" s="56">
        <f t="shared" si="706"/>
        <v>17000</v>
      </c>
      <c r="BU245" s="56">
        <f t="shared" si="706"/>
        <v>17000</v>
      </c>
      <c r="BV245" s="56">
        <f t="shared" si="706"/>
        <v>17000</v>
      </c>
      <c r="BW245" s="56">
        <f t="shared" si="701"/>
        <v>17000</v>
      </c>
      <c r="BX245" s="56">
        <f t="shared" si="699"/>
        <v>17000</v>
      </c>
      <c r="BY245" s="56">
        <f t="shared" si="695"/>
        <v>17000</v>
      </c>
      <c r="BZ245" s="56">
        <f t="shared" si="690"/>
        <v>17000</v>
      </c>
      <c r="CA245" s="56">
        <f t="shared" si="682"/>
        <v>17000</v>
      </c>
      <c r="CB245" s="56">
        <f t="shared" si="680"/>
        <v>17000</v>
      </c>
      <c r="CC245" s="56">
        <f t="shared" ref="CC245:CD249" si="727">KA</f>
        <v>17000</v>
      </c>
      <c r="CD245" s="56">
        <f t="shared" si="727"/>
        <v>17000</v>
      </c>
      <c r="CE245" s="56">
        <f t="shared" si="667"/>
        <v>32000</v>
      </c>
      <c r="CF245" s="56">
        <f t="shared" si="660"/>
        <v>32000</v>
      </c>
      <c r="CG245" s="56">
        <f t="shared" si="644"/>
        <v>32000</v>
      </c>
      <c r="CH245" s="56">
        <f t="shared" si="648"/>
        <v>32000</v>
      </c>
      <c r="CI245" s="56">
        <f t="shared" si="641"/>
        <v>32000</v>
      </c>
      <c r="CJ245" s="56">
        <f t="shared" si="622"/>
        <v>32000</v>
      </c>
      <c r="CK245" s="56">
        <f t="shared" si="685"/>
        <v>32000</v>
      </c>
      <c r="CL245" s="56">
        <f t="shared" si="685"/>
        <v>32000</v>
      </c>
      <c r="CM245" s="56">
        <f t="shared" si="685"/>
        <v>32000</v>
      </c>
      <c r="CN245" s="56">
        <f t="shared" si="628"/>
        <v>32000</v>
      </c>
      <c r="CO245" s="56">
        <f t="shared" si="696"/>
        <v>32000</v>
      </c>
      <c r="CP245" s="56">
        <f t="shared" si="696"/>
        <v>32000</v>
      </c>
      <c r="CQ245" s="56">
        <f t="shared" si="721"/>
        <v>2000</v>
      </c>
      <c r="CR245" s="56">
        <f t="shared" si="721"/>
        <v>2000</v>
      </c>
      <c r="CS245" s="56">
        <f t="shared" si="721"/>
        <v>2000</v>
      </c>
      <c r="CT245" s="56">
        <f t="shared" si="722"/>
        <v>2000</v>
      </c>
      <c r="CU245" s="56">
        <f t="shared" si="723"/>
        <v>2000</v>
      </c>
      <c r="CV245" s="56">
        <f t="shared" si="724"/>
        <v>2000</v>
      </c>
      <c r="CW245" s="56">
        <f t="shared" si="719"/>
        <v>2000</v>
      </c>
      <c r="CX245" s="56">
        <f t="shared" si="717"/>
        <v>2000</v>
      </c>
      <c r="CY245" s="56">
        <f t="shared" si="717"/>
        <v>2000</v>
      </c>
      <c r="CZ245" s="56">
        <f t="shared" si="710"/>
        <v>2000</v>
      </c>
      <c r="DA245" s="56">
        <f t="shared" si="711"/>
        <v>2000</v>
      </c>
      <c r="DB245" s="56">
        <f t="shared" si="712"/>
        <v>2000</v>
      </c>
      <c r="DC245" s="56">
        <f t="shared" si="725"/>
        <v>2000</v>
      </c>
      <c r="DD245" s="56">
        <f t="shared" si="725"/>
        <v>2000</v>
      </c>
      <c r="DE245" s="56"/>
      <c r="DF245" s="56"/>
      <c r="DG245" s="56"/>
      <c r="DH245" s="56"/>
      <c r="DI245" s="56"/>
      <c r="DJ245" s="56"/>
      <c r="DK245" s="56"/>
      <c r="DL245" s="56"/>
      <c r="DM245" s="56"/>
      <c r="DN245" s="56"/>
      <c r="DO245" s="56"/>
      <c r="DP245" s="56"/>
      <c r="DQ245" s="56"/>
      <c r="DR245" s="56"/>
      <c r="DS245" s="56"/>
      <c r="DT245" s="56"/>
      <c r="DU245" s="56"/>
      <c r="DV245" s="56"/>
      <c r="DW245" s="56"/>
      <c r="DX245" s="56"/>
      <c r="DY245" s="56"/>
      <c r="DZ245" s="56"/>
      <c r="EA245" s="56"/>
      <c r="EB245" s="56"/>
      <c r="EC245" s="56"/>
      <c r="ED245" s="56"/>
      <c r="EE245" s="56"/>
      <c r="EF245" s="56"/>
      <c r="EG245" s="56"/>
      <c r="EH245" s="56"/>
      <c r="EI245" s="56"/>
      <c r="EJ245" s="56"/>
      <c r="EK245" s="56"/>
      <c r="EL245" s="56"/>
      <c r="EM245" s="56"/>
      <c r="EN245" s="56"/>
      <c r="EO245" s="56"/>
      <c r="EP245" s="56"/>
      <c r="EQ245" s="56"/>
      <c r="ER245" s="56"/>
      <c r="ES245" s="56"/>
      <c r="ET245" s="56"/>
      <c r="EU245" s="56"/>
      <c r="EV245" s="56"/>
      <c r="EW245" s="56"/>
      <c r="EX245" s="56"/>
      <c r="EY245" s="56"/>
      <c r="EZ245" s="56"/>
      <c r="FA245" s="56"/>
      <c r="FB245" s="56"/>
      <c r="FC245" s="56"/>
      <c r="FD245" s="56"/>
      <c r="FE245" s="56"/>
      <c r="FF245" s="56"/>
      <c r="FG245" s="56"/>
      <c r="FH245" s="56"/>
      <c r="FI245" s="56"/>
      <c r="FJ245" s="56"/>
      <c r="FK245" s="56"/>
      <c r="FL245" s="56"/>
      <c r="FM245" s="56"/>
      <c r="FN245" s="56"/>
      <c r="FO245" s="56"/>
      <c r="FP245" s="56"/>
      <c r="FQ245" s="56"/>
      <c r="FR245" s="56"/>
      <c r="FS245" s="56"/>
      <c r="FT245" s="56"/>
      <c r="FU245" s="56"/>
      <c r="FV245" s="56"/>
      <c r="FW245" s="56"/>
      <c r="FX245" s="56"/>
      <c r="FY245" s="56"/>
      <c r="FZ245" s="56"/>
      <c r="GA245" s="56"/>
      <c r="GB245" s="56"/>
      <c r="GC245" s="56"/>
      <c r="GD245" s="56"/>
      <c r="GE245" s="56"/>
      <c r="GF245" s="56"/>
      <c r="GG245" s="56"/>
      <c r="GH245" s="56"/>
      <c r="GI245" s="56"/>
      <c r="GJ245" s="56"/>
      <c r="GK245" s="56"/>
      <c r="GL245" s="56"/>
      <c r="GM245" s="56"/>
      <c r="GN245" s="56"/>
      <c r="GO245" s="56"/>
      <c r="GP245" s="56"/>
      <c r="GQ245" s="56"/>
      <c r="GR245" s="56"/>
      <c r="GS245" s="56"/>
      <c r="GT245" s="56"/>
      <c r="GU245" s="56"/>
      <c r="GV245" s="56"/>
      <c r="GW245" s="56"/>
      <c r="GX245" s="56"/>
      <c r="GY245" s="56"/>
      <c r="GZ245" s="56"/>
      <c r="HA245" s="56"/>
      <c r="HB245" s="56"/>
      <c r="HC245" s="56"/>
      <c r="HD245" s="56"/>
      <c r="HE245" s="56"/>
      <c r="HF245" s="56"/>
      <c r="HG245" s="56"/>
      <c r="HH245" s="56"/>
      <c r="HI245" s="56"/>
      <c r="HJ245" s="56"/>
      <c r="HK245" s="56"/>
      <c r="HL245" s="56"/>
      <c r="HM245" s="56"/>
      <c r="HN245" s="56"/>
      <c r="HO245" s="56"/>
      <c r="HP245" s="56"/>
      <c r="HQ245" s="56"/>
      <c r="HR245" s="56"/>
      <c r="HS245" s="56"/>
      <c r="HT245" s="56"/>
      <c r="HU245" s="56"/>
      <c r="HV245" s="56"/>
      <c r="HW245" s="56"/>
      <c r="HX245" s="56"/>
      <c r="HY245" s="56"/>
    </row>
    <row r="246" spans="1:233" ht="1.5" customHeight="1">
      <c r="A246" s="56"/>
      <c r="B246" s="56"/>
      <c r="C246" s="56"/>
      <c r="D246" s="56"/>
      <c r="E246" s="56"/>
      <c r="F246" s="56"/>
      <c r="G246" s="56"/>
      <c r="H246" s="56"/>
      <c r="I246" s="56"/>
      <c r="J246" s="56"/>
      <c r="K246" s="56"/>
      <c r="L246" s="56"/>
      <c r="M246" s="56"/>
      <c r="N246" s="56"/>
      <c r="O246" s="56"/>
      <c r="P246" s="56"/>
      <c r="Q246" s="56"/>
      <c r="R246" s="56"/>
      <c r="S246" s="56"/>
      <c r="T246" s="56"/>
      <c r="U246" s="56"/>
      <c r="V246" s="56"/>
      <c r="W246" s="56"/>
      <c r="X246" s="56"/>
      <c r="Y246" s="56"/>
      <c r="Z246" s="56"/>
      <c r="AA246" s="56"/>
      <c r="AB246" s="56"/>
      <c r="AC246" s="56"/>
      <c r="AD246" s="56"/>
      <c r="AE246" s="56"/>
      <c r="AF246" s="56"/>
      <c r="AG246" s="56"/>
      <c r="AH246" s="56"/>
      <c r="AI246" s="56"/>
      <c r="AJ246" s="56"/>
      <c r="AK246" s="56"/>
      <c r="AL246" s="56"/>
      <c r="AM246" s="56"/>
      <c r="AN246" s="56"/>
      <c r="AO246" s="56"/>
      <c r="AP246" s="56"/>
      <c r="AQ246" s="56"/>
      <c r="AR246" s="56"/>
      <c r="AS246" s="56"/>
      <c r="AT246" s="56"/>
      <c r="AU246" s="56"/>
      <c r="AV246" s="56"/>
      <c r="AW246" s="56"/>
      <c r="AX246" s="56"/>
      <c r="AY246" s="56"/>
      <c r="AZ246" s="56"/>
      <c r="BA246" s="56"/>
      <c r="BB246" s="56">
        <f t="shared" si="708"/>
        <v>21000</v>
      </c>
      <c r="BC246" s="56">
        <f t="shared" si="708"/>
        <v>21000</v>
      </c>
      <c r="BD246" s="56">
        <f t="shared" si="708"/>
        <v>21000</v>
      </c>
      <c r="BE246" s="56">
        <f t="shared" si="708"/>
        <v>21000</v>
      </c>
      <c r="BF246" s="56">
        <f t="shared" si="689"/>
        <v>21000</v>
      </c>
      <c r="BG246" s="56">
        <f t="shared" si="702"/>
        <v>21000</v>
      </c>
      <c r="BH246" s="56">
        <f t="shared" si="702"/>
        <v>21000</v>
      </c>
      <c r="BI246" s="56">
        <f>MH</f>
        <v>21000</v>
      </c>
      <c r="BJ246" s="56">
        <f t="shared" si="726"/>
        <v>17000</v>
      </c>
      <c r="BK246" s="56">
        <f t="shared" si="718"/>
        <v>17000</v>
      </c>
      <c r="BL246" s="56">
        <f t="shared" si="716"/>
        <v>17000</v>
      </c>
      <c r="BM246" s="56">
        <f t="shared" si="714"/>
        <v>17000</v>
      </c>
      <c r="BN246" s="56">
        <f t="shared" si="714"/>
        <v>17000</v>
      </c>
      <c r="BO246" s="56">
        <f t="shared" si="709"/>
        <v>17000</v>
      </c>
      <c r="BP246" s="56">
        <f t="shared" si="709"/>
        <v>17000</v>
      </c>
      <c r="BQ246" s="56">
        <f t="shared" si="709"/>
        <v>17000</v>
      </c>
      <c r="BR246" s="56">
        <f t="shared" si="704"/>
        <v>17000</v>
      </c>
      <c r="BS246" s="56">
        <f t="shared" si="706"/>
        <v>17000</v>
      </c>
      <c r="BT246" s="56">
        <f t="shared" si="706"/>
        <v>17000</v>
      </c>
      <c r="BU246" s="56">
        <f t="shared" si="706"/>
        <v>17000</v>
      </c>
      <c r="BV246" s="56">
        <f t="shared" si="706"/>
        <v>17000</v>
      </c>
      <c r="BW246" s="56">
        <f t="shared" si="701"/>
        <v>17000</v>
      </c>
      <c r="BX246" s="56">
        <f t="shared" si="699"/>
        <v>17000</v>
      </c>
      <c r="BY246" s="56">
        <f t="shared" si="695"/>
        <v>17000</v>
      </c>
      <c r="BZ246" s="56">
        <f t="shared" si="690"/>
        <v>17000</v>
      </c>
      <c r="CA246" s="56">
        <f t="shared" si="682"/>
        <v>17000</v>
      </c>
      <c r="CB246" s="56">
        <f t="shared" si="680"/>
        <v>17000</v>
      </c>
      <c r="CC246" s="56">
        <f t="shared" si="727"/>
        <v>17000</v>
      </c>
      <c r="CD246" s="56">
        <f t="shared" si="727"/>
        <v>17000</v>
      </c>
      <c r="CE246" s="56">
        <f t="shared" si="667"/>
        <v>32000</v>
      </c>
      <c r="CF246" s="56">
        <f t="shared" si="660"/>
        <v>32000</v>
      </c>
      <c r="CG246" s="56">
        <f t="shared" si="644"/>
        <v>32000</v>
      </c>
      <c r="CH246" s="56">
        <f t="shared" si="648"/>
        <v>32000</v>
      </c>
      <c r="CI246" s="56">
        <f t="shared" si="641"/>
        <v>32000</v>
      </c>
      <c r="CJ246" s="56">
        <f t="shared" si="622"/>
        <v>32000</v>
      </c>
      <c r="CK246" s="56">
        <f t="shared" si="685"/>
        <v>32000</v>
      </c>
      <c r="CL246" s="56">
        <f t="shared" si="685"/>
        <v>32000</v>
      </c>
      <c r="CM246" s="56">
        <f t="shared" si="685"/>
        <v>32000</v>
      </c>
      <c r="CN246" s="56">
        <f t="shared" si="628"/>
        <v>32000</v>
      </c>
      <c r="CO246" s="56">
        <f t="shared" si="696"/>
        <v>32000</v>
      </c>
      <c r="CP246" s="56">
        <f t="shared" si="696"/>
        <v>32000</v>
      </c>
      <c r="CQ246" s="56">
        <f t="shared" si="721"/>
        <v>2000</v>
      </c>
      <c r="CR246" s="56">
        <f t="shared" si="721"/>
        <v>2000</v>
      </c>
      <c r="CS246" s="56">
        <f t="shared" si="721"/>
        <v>2000</v>
      </c>
      <c r="CT246" s="56">
        <f t="shared" si="722"/>
        <v>2000</v>
      </c>
      <c r="CU246" s="56">
        <f t="shared" si="723"/>
        <v>2000</v>
      </c>
      <c r="CV246" s="56">
        <f t="shared" si="724"/>
        <v>2000</v>
      </c>
      <c r="CW246" s="56">
        <f t="shared" si="719"/>
        <v>2000</v>
      </c>
      <c r="CX246" s="56">
        <f t="shared" si="717"/>
        <v>2000</v>
      </c>
      <c r="CY246" s="56">
        <f t="shared" si="717"/>
        <v>2000</v>
      </c>
      <c r="CZ246" s="56">
        <f t="shared" si="710"/>
        <v>2000</v>
      </c>
      <c r="DA246" s="56">
        <f t="shared" si="711"/>
        <v>2000</v>
      </c>
      <c r="DB246" s="56">
        <f t="shared" si="712"/>
        <v>2000</v>
      </c>
      <c r="DC246" s="56">
        <f t="shared" si="725"/>
        <v>2000</v>
      </c>
      <c r="DD246" s="56">
        <f t="shared" si="725"/>
        <v>2000</v>
      </c>
      <c r="DE246" s="56"/>
      <c r="DF246" s="56"/>
      <c r="DG246" s="56"/>
      <c r="DH246" s="56"/>
      <c r="DI246" s="56"/>
      <c r="DJ246" s="56"/>
      <c r="DK246" s="56"/>
      <c r="DL246" s="56"/>
      <c r="DM246" s="56"/>
      <c r="DN246" s="56"/>
      <c r="DO246" s="56"/>
      <c r="DP246" s="56"/>
      <c r="DQ246" s="56"/>
      <c r="DR246" s="56"/>
      <c r="DS246" s="56"/>
      <c r="DT246" s="56"/>
      <c r="DU246" s="56"/>
      <c r="DV246" s="56"/>
      <c r="DW246" s="56"/>
      <c r="DX246" s="56"/>
      <c r="DY246" s="56"/>
      <c r="DZ246" s="56"/>
      <c r="EA246" s="56"/>
      <c r="EB246" s="56"/>
      <c r="EC246" s="56"/>
      <c r="ED246" s="56"/>
      <c r="EE246" s="56"/>
      <c r="EF246" s="56"/>
      <c r="EG246" s="56"/>
      <c r="EH246" s="56"/>
      <c r="EI246" s="56"/>
      <c r="EJ246" s="56"/>
      <c r="EK246" s="56"/>
      <c r="EL246" s="56"/>
      <c r="EM246" s="56"/>
      <c r="EN246" s="56"/>
      <c r="EO246" s="56"/>
      <c r="EP246" s="56"/>
      <c r="EQ246" s="56"/>
      <c r="ER246" s="56"/>
      <c r="ES246" s="56"/>
      <c r="ET246" s="56"/>
      <c r="EU246" s="56"/>
      <c r="EV246" s="56"/>
      <c r="EW246" s="56"/>
      <c r="EX246" s="56"/>
      <c r="EY246" s="56"/>
      <c r="EZ246" s="56"/>
      <c r="FA246" s="56"/>
      <c r="FB246" s="56"/>
      <c r="FC246" s="56"/>
      <c r="FD246" s="56"/>
      <c r="FE246" s="56"/>
      <c r="FF246" s="56"/>
      <c r="FG246" s="56"/>
      <c r="FH246" s="56"/>
      <c r="FI246" s="56"/>
      <c r="FJ246" s="56"/>
      <c r="FK246" s="56"/>
      <c r="FL246" s="56"/>
      <c r="FM246" s="56"/>
      <c r="FN246" s="56"/>
      <c r="FO246" s="56"/>
      <c r="FP246" s="56"/>
      <c r="FQ246" s="56"/>
      <c r="FR246" s="56"/>
      <c r="FS246" s="56"/>
      <c r="FT246" s="56"/>
      <c r="FU246" s="56"/>
      <c r="FV246" s="56"/>
      <c r="FW246" s="56"/>
      <c r="FX246" s="56"/>
      <c r="FY246" s="56"/>
      <c r="FZ246" s="56"/>
      <c r="GA246" s="56"/>
      <c r="GB246" s="56"/>
      <c r="GC246" s="56"/>
      <c r="GD246" s="56"/>
      <c r="GE246" s="56"/>
      <c r="GF246" s="56"/>
      <c r="GG246" s="56"/>
      <c r="GH246" s="56"/>
      <c r="GI246" s="56"/>
      <c r="GJ246" s="56"/>
      <c r="GK246" s="56"/>
      <c r="GL246" s="56"/>
      <c r="GM246" s="56"/>
      <c r="GN246" s="56"/>
      <c r="GO246" s="56"/>
      <c r="GP246" s="56"/>
      <c r="GQ246" s="56"/>
      <c r="GR246" s="56"/>
      <c r="GS246" s="56"/>
      <c r="GT246" s="56"/>
      <c r="GU246" s="56"/>
      <c r="GV246" s="56"/>
      <c r="GW246" s="56"/>
      <c r="GX246" s="56"/>
      <c r="GY246" s="56"/>
      <c r="GZ246" s="56"/>
      <c r="HA246" s="56"/>
      <c r="HB246" s="56"/>
      <c r="HC246" s="56"/>
      <c r="HD246" s="56"/>
      <c r="HE246" s="56"/>
      <c r="HF246" s="56"/>
      <c r="HG246" s="56"/>
      <c r="HH246" s="56"/>
      <c r="HI246" s="56"/>
      <c r="HJ246" s="56"/>
      <c r="HK246" s="56"/>
      <c r="HL246" s="56"/>
      <c r="HM246" s="56"/>
      <c r="HN246" s="56"/>
      <c r="HO246" s="56"/>
      <c r="HP246" s="56"/>
      <c r="HQ246" s="56"/>
      <c r="HR246" s="56"/>
      <c r="HS246" s="56"/>
      <c r="HT246" s="56"/>
      <c r="HU246" s="56"/>
      <c r="HV246" s="56"/>
      <c r="HW246" s="56"/>
      <c r="HX246" s="56"/>
      <c r="HY246" s="56"/>
    </row>
    <row r="247" spans="1:233" ht="1.5" customHeight="1">
      <c r="A247" s="56"/>
      <c r="B247" s="56"/>
      <c r="C247" s="56"/>
      <c r="D247" s="56"/>
      <c r="E247" s="56"/>
      <c r="F247" s="56"/>
      <c r="G247" s="56"/>
      <c r="H247" s="56"/>
      <c r="I247" s="56"/>
      <c r="J247" s="56"/>
      <c r="K247" s="56"/>
      <c r="L247" s="56"/>
      <c r="M247" s="56"/>
      <c r="N247" s="56"/>
      <c r="O247" s="56"/>
      <c r="P247" s="56"/>
      <c r="Q247" s="56"/>
      <c r="R247" s="56"/>
      <c r="S247" s="56"/>
      <c r="T247" s="56"/>
      <c r="U247" s="56"/>
      <c r="V247" s="56"/>
      <c r="W247" s="56"/>
      <c r="X247" s="56"/>
      <c r="Y247" s="56"/>
      <c r="Z247" s="56"/>
      <c r="AA247" s="56"/>
      <c r="AB247" s="56"/>
      <c r="AC247" s="56"/>
      <c r="AD247" s="56"/>
      <c r="AE247" s="56"/>
      <c r="AF247" s="56"/>
      <c r="AG247" s="56"/>
      <c r="AH247" s="56"/>
      <c r="AI247" s="56"/>
      <c r="AJ247" s="56"/>
      <c r="AK247" s="56"/>
      <c r="AL247" s="56"/>
      <c r="AM247" s="56"/>
      <c r="AN247" s="56"/>
      <c r="AO247" s="56"/>
      <c r="AP247" s="56"/>
      <c r="AQ247" s="56"/>
      <c r="AR247" s="56"/>
      <c r="AS247" s="56"/>
      <c r="AT247" s="56"/>
      <c r="AU247" s="56"/>
      <c r="AV247" s="56"/>
      <c r="AW247" s="56"/>
      <c r="AX247" s="56"/>
      <c r="AY247" s="56"/>
      <c r="AZ247" s="56"/>
      <c r="BA247" s="56"/>
      <c r="BB247" s="56"/>
      <c r="BC247" s="56">
        <f t="shared" si="708"/>
        <v>21000</v>
      </c>
      <c r="BD247" s="56">
        <f t="shared" si="708"/>
        <v>21000</v>
      </c>
      <c r="BE247" s="56">
        <f t="shared" si="708"/>
        <v>21000</v>
      </c>
      <c r="BF247" s="56">
        <f t="shared" si="689"/>
        <v>21000</v>
      </c>
      <c r="BG247" s="56">
        <f t="shared" si="702"/>
        <v>21000</v>
      </c>
      <c r="BH247" s="56">
        <f t="shared" si="702"/>
        <v>21000</v>
      </c>
      <c r="BI247" s="56">
        <f>MH</f>
        <v>21000</v>
      </c>
      <c r="BJ247" s="56">
        <f t="shared" si="726"/>
        <v>17000</v>
      </c>
      <c r="BK247" s="56">
        <f t="shared" si="718"/>
        <v>17000</v>
      </c>
      <c r="BL247" s="56">
        <f t="shared" si="716"/>
        <v>17000</v>
      </c>
      <c r="BM247" s="56">
        <f t="shared" si="714"/>
        <v>17000</v>
      </c>
      <c r="BN247" s="56">
        <f t="shared" si="714"/>
        <v>17000</v>
      </c>
      <c r="BO247" s="56">
        <f t="shared" si="709"/>
        <v>17000</v>
      </c>
      <c r="BP247" s="56">
        <f t="shared" si="709"/>
        <v>17000</v>
      </c>
      <c r="BQ247" s="56">
        <f t="shared" si="709"/>
        <v>17000</v>
      </c>
      <c r="BR247" s="56">
        <f t="shared" si="704"/>
        <v>17000</v>
      </c>
      <c r="BS247" s="56">
        <f t="shared" si="706"/>
        <v>17000</v>
      </c>
      <c r="BT247" s="56">
        <f t="shared" si="706"/>
        <v>17000</v>
      </c>
      <c r="BU247" s="56">
        <f t="shared" si="706"/>
        <v>17000</v>
      </c>
      <c r="BV247" s="56">
        <f t="shared" si="706"/>
        <v>17000</v>
      </c>
      <c r="BW247" s="56">
        <f t="shared" si="701"/>
        <v>17000</v>
      </c>
      <c r="BX247" s="56">
        <f t="shared" si="699"/>
        <v>17000</v>
      </c>
      <c r="BY247" s="56">
        <f t="shared" si="695"/>
        <v>17000</v>
      </c>
      <c r="BZ247" s="56">
        <f t="shared" si="690"/>
        <v>17000</v>
      </c>
      <c r="CA247" s="56">
        <f t="shared" si="682"/>
        <v>17000</v>
      </c>
      <c r="CB247" s="56">
        <f t="shared" si="680"/>
        <v>17000</v>
      </c>
      <c r="CC247" s="56">
        <f t="shared" si="727"/>
        <v>17000</v>
      </c>
      <c r="CD247" s="56">
        <f>TE</f>
        <v>32000</v>
      </c>
      <c r="CE247" s="56">
        <f t="shared" si="667"/>
        <v>32000</v>
      </c>
      <c r="CF247" s="56">
        <f t="shared" si="660"/>
        <v>32000</v>
      </c>
      <c r="CG247" s="56">
        <f t="shared" si="644"/>
        <v>32000</v>
      </c>
      <c r="CH247" s="56">
        <f t="shared" si="648"/>
        <v>32000</v>
      </c>
      <c r="CI247" s="56">
        <f t="shared" si="641"/>
        <v>32000</v>
      </c>
      <c r="CJ247" s="56">
        <f t="shared" si="622"/>
        <v>32000</v>
      </c>
      <c r="CK247" s="56">
        <f t="shared" si="685"/>
        <v>32000</v>
      </c>
      <c r="CL247" s="56">
        <f t="shared" si="685"/>
        <v>32000</v>
      </c>
      <c r="CM247" s="56">
        <f t="shared" si="685"/>
        <v>32000</v>
      </c>
      <c r="CN247" s="56">
        <f t="shared" si="628"/>
        <v>32000</v>
      </c>
      <c r="CO247" s="56">
        <f t="shared" ref="CO247:CO273" si="728">AP</f>
        <v>2000</v>
      </c>
      <c r="CP247" s="56">
        <f t="shared" ref="CP247:CP272" si="729">AP</f>
        <v>2000</v>
      </c>
      <c r="CQ247" s="56">
        <f t="shared" si="721"/>
        <v>2000</v>
      </c>
      <c r="CR247" s="56">
        <f t="shared" si="721"/>
        <v>2000</v>
      </c>
      <c r="CS247" s="56">
        <f t="shared" si="721"/>
        <v>2000</v>
      </c>
      <c r="CT247" s="56">
        <f t="shared" si="722"/>
        <v>2000</v>
      </c>
      <c r="CU247" s="56">
        <f t="shared" ref="CU247:CU278" si="730">AP</f>
        <v>2000</v>
      </c>
      <c r="CV247" s="56">
        <f t="shared" si="724"/>
        <v>2000</v>
      </c>
      <c r="CW247" s="56">
        <f t="shared" si="719"/>
        <v>2000</v>
      </c>
      <c r="CX247" s="56">
        <f t="shared" si="717"/>
        <v>2000</v>
      </c>
      <c r="CY247" s="56">
        <f t="shared" si="717"/>
        <v>2000</v>
      </c>
      <c r="CZ247" s="56">
        <f t="shared" si="710"/>
        <v>2000</v>
      </c>
      <c r="DA247" s="56">
        <f t="shared" si="711"/>
        <v>2000</v>
      </c>
      <c r="DB247" s="56">
        <f t="shared" si="712"/>
        <v>2000</v>
      </c>
      <c r="DC247" s="56">
        <f t="shared" si="725"/>
        <v>2000</v>
      </c>
      <c r="DD247" s="56">
        <f t="shared" si="725"/>
        <v>2000</v>
      </c>
      <c r="DE247" s="56"/>
      <c r="DF247" s="56"/>
      <c r="DG247" s="56"/>
      <c r="DH247" s="56"/>
      <c r="DI247" s="56"/>
      <c r="DJ247" s="56"/>
      <c r="DK247" s="56"/>
      <c r="DL247" s="56"/>
      <c r="DM247" s="56"/>
      <c r="DN247" s="56"/>
      <c r="DO247" s="56"/>
      <c r="DP247" s="56"/>
      <c r="DQ247" s="56"/>
      <c r="DR247" s="56"/>
      <c r="DS247" s="56"/>
      <c r="DT247" s="56"/>
      <c r="DU247" s="56"/>
      <c r="DV247" s="56"/>
      <c r="DW247" s="56"/>
      <c r="DX247" s="56"/>
      <c r="DY247" s="56"/>
      <c r="DZ247" s="56"/>
      <c r="EA247" s="56"/>
      <c r="EB247" s="56"/>
      <c r="EC247" s="56"/>
      <c r="ED247" s="56"/>
      <c r="EE247" s="56"/>
      <c r="EF247" s="56"/>
      <c r="EG247" s="56"/>
      <c r="EH247" s="56"/>
      <c r="EI247" s="56"/>
      <c r="EJ247" s="56"/>
      <c r="EK247" s="56"/>
      <c r="EL247" s="56"/>
      <c r="EM247" s="56"/>
      <c r="EN247" s="56"/>
      <c r="EO247" s="56"/>
      <c r="EP247" s="56"/>
      <c r="EQ247" s="56"/>
      <c r="ER247" s="56"/>
      <c r="ES247" s="56"/>
      <c r="ET247" s="56"/>
      <c r="EU247" s="56"/>
      <c r="EV247" s="56"/>
      <c r="EW247" s="56"/>
      <c r="EX247" s="56"/>
      <c r="EY247" s="56"/>
      <c r="EZ247" s="56"/>
      <c r="FA247" s="56"/>
      <c r="FB247" s="56"/>
      <c r="FC247" s="56"/>
      <c r="FD247" s="56"/>
      <c r="FE247" s="56"/>
      <c r="FF247" s="56"/>
      <c r="FG247" s="56"/>
      <c r="FH247" s="56"/>
      <c r="FI247" s="56"/>
      <c r="FJ247" s="56"/>
      <c r="FK247" s="56"/>
      <c r="FL247" s="56"/>
      <c r="FM247" s="56"/>
      <c r="FN247" s="56"/>
      <c r="FO247" s="56"/>
      <c r="FP247" s="56"/>
      <c r="FQ247" s="56"/>
      <c r="FR247" s="56"/>
      <c r="FS247" s="56"/>
      <c r="FT247" s="56"/>
      <c r="FU247" s="56"/>
      <c r="FV247" s="56"/>
      <c r="FW247" s="56"/>
      <c r="FX247" s="56"/>
      <c r="FY247" s="56"/>
      <c r="FZ247" s="56"/>
      <c r="GA247" s="56"/>
      <c r="GB247" s="56"/>
      <c r="GC247" s="56"/>
      <c r="GD247" s="56"/>
      <c r="GE247" s="56"/>
      <c r="GF247" s="56"/>
      <c r="GG247" s="56"/>
      <c r="GH247" s="56"/>
      <c r="GI247" s="56"/>
      <c r="GJ247" s="56"/>
      <c r="GK247" s="56"/>
      <c r="GL247" s="56"/>
      <c r="GM247" s="56"/>
      <c r="GN247" s="56"/>
      <c r="GO247" s="56"/>
      <c r="GP247" s="56"/>
      <c r="GQ247" s="56"/>
      <c r="GR247" s="56"/>
      <c r="GS247" s="56"/>
      <c r="GT247" s="56"/>
      <c r="GU247" s="56"/>
      <c r="GV247" s="56"/>
      <c r="GW247" s="56"/>
      <c r="GX247" s="56"/>
      <c r="GY247" s="56"/>
      <c r="GZ247" s="56"/>
      <c r="HA247" s="56"/>
      <c r="HB247" s="56"/>
      <c r="HC247" s="56"/>
      <c r="HD247" s="56"/>
      <c r="HE247" s="56"/>
      <c r="HF247" s="56"/>
      <c r="HG247" s="56"/>
      <c r="HH247" s="56"/>
      <c r="HI247" s="56"/>
      <c r="HJ247" s="56"/>
      <c r="HK247" s="56"/>
      <c r="HL247" s="56"/>
      <c r="HM247" s="56"/>
      <c r="HN247" s="56"/>
      <c r="HO247" s="56"/>
      <c r="HP247" s="56"/>
      <c r="HQ247" s="56"/>
      <c r="HR247" s="56"/>
      <c r="HS247" s="56"/>
      <c r="HT247" s="56"/>
      <c r="HU247" s="56"/>
      <c r="HV247" s="56"/>
      <c r="HW247" s="56"/>
      <c r="HX247" s="56"/>
      <c r="HY247" s="56"/>
    </row>
    <row r="248" spans="1:233" ht="1.5" customHeight="1">
      <c r="A248" s="56"/>
      <c r="B248" s="56"/>
      <c r="C248" s="56"/>
      <c r="D248" s="56"/>
      <c r="E248" s="56"/>
      <c r="F248" s="56"/>
      <c r="G248" s="56"/>
      <c r="H248" s="56"/>
      <c r="I248" s="56"/>
      <c r="J248" s="56"/>
      <c r="K248" s="56"/>
      <c r="L248" s="56"/>
      <c r="M248" s="56"/>
      <c r="N248" s="56"/>
      <c r="O248" s="56"/>
      <c r="P248" s="56"/>
      <c r="Q248" s="56"/>
      <c r="R248" s="56"/>
      <c r="S248" s="56"/>
      <c r="T248" s="56"/>
      <c r="U248" s="56"/>
      <c r="V248" s="56"/>
      <c r="W248" s="56"/>
      <c r="X248" s="56"/>
      <c r="Y248" s="56"/>
      <c r="Z248" s="56"/>
      <c r="AA248" s="56"/>
      <c r="AB248" s="56"/>
      <c r="AC248" s="56"/>
      <c r="AD248" s="56"/>
      <c r="AE248" s="56"/>
      <c r="AF248" s="56"/>
      <c r="AG248" s="56"/>
      <c r="AH248" s="56"/>
      <c r="AI248" s="56"/>
      <c r="AJ248" s="56"/>
      <c r="AK248" s="56"/>
      <c r="AL248" s="56"/>
      <c r="AM248" s="56"/>
      <c r="AN248" s="56"/>
      <c r="AO248" s="56"/>
      <c r="AP248" s="56"/>
      <c r="AQ248" s="56"/>
      <c r="AR248" s="56"/>
      <c r="AS248" s="56"/>
      <c r="AT248" s="56"/>
      <c r="AU248" s="56"/>
      <c r="AV248" s="56"/>
      <c r="AW248" s="56"/>
      <c r="AX248" s="56"/>
      <c r="AY248" s="56"/>
      <c r="AZ248" s="56"/>
      <c r="BA248" s="56"/>
      <c r="BB248" s="56"/>
      <c r="BC248" s="56">
        <f t="shared" si="708"/>
        <v>21000</v>
      </c>
      <c r="BD248" s="56">
        <f t="shared" si="708"/>
        <v>21000</v>
      </c>
      <c r="BE248" s="56">
        <f t="shared" si="708"/>
        <v>21000</v>
      </c>
      <c r="BF248" s="56">
        <f t="shared" si="689"/>
        <v>21000</v>
      </c>
      <c r="BG248" s="56">
        <f t="shared" si="702"/>
        <v>21000</v>
      </c>
      <c r="BH248" s="56">
        <f t="shared" si="702"/>
        <v>21000</v>
      </c>
      <c r="BI248" s="56">
        <f>MH</f>
        <v>21000</v>
      </c>
      <c r="BJ248" s="56">
        <f t="shared" si="726"/>
        <v>17000</v>
      </c>
      <c r="BK248" s="56">
        <f t="shared" si="718"/>
        <v>17000</v>
      </c>
      <c r="BL248" s="56">
        <f t="shared" si="716"/>
        <v>17000</v>
      </c>
      <c r="BM248" s="56">
        <f t="shared" si="714"/>
        <v>17000</v>
      </c>
      <c r="BN248" s="56">
        <f t="shared" si="714"/>
        <v>17000</v>
      </c>
      <c r="BO248" s="56">
        <f t="shared" si="709"/>
        <v>17000</v>
      </c>
      <c r="BP248" s="56">
        <f t="shared" si="709"/>
        <v>17000</v>
      </c>
      <c r="BQ248" s="56">
        <f t="shared" si="709"/>
        <v>17000</v>
      </c>
      <c r="BR248" s="56">
        <f t="shared" si="704"/>
        <v>17000</v>
      </c>
      <c r="BS248" s="56">
        <f t="shared" si="706"/>
        <v>17000</v>
      </c>
      <c r="BT248" s="56">
        <f t="shared" si="706"/>
        <v>17000</v>
      </c>
      <c r="BU248" s="56">
        <f t="shared" si="706"/>
        <v>17000</v>
      </c>
      <c r="BV248" s="56">
        <f t="shared" si="706"/>
        <v>17000</v>
      </c>
      <c r="BW248" s="56">
        <f t="shared" si="701"/>
        <v>17000</v>
      </c>
      <c r="BX248" s="56">
        <f t="shared" si="699"/>
        <v>17000</v>
      </c>
      <c r="BY248" s="56">
        <f t="shared" si="695"/>
        <v>17000</v>
      </c>
      <c r="BZ248" s="56">
        <f t="shared" si="690"/>
        <v>17000</v>
      </c>
      <c r="CA248" s="56">
        <f t="shared" si="682"/>
        <v>17000</v>
      </c>
      <c r="CB248" s="56">
        <f t="shared" si="680"/>
        <v>17000</v>
      </c>
      <c r="CC248" s="56">
        <f t="shared" si="727"/>
        <v>17000</v>
      </c>
      <c r="CD248" s="56">
        <f>TE</f>
        <v>32000</v>
      </c>
      <c r="CE248" s="56">
        <f t="shared" si="667"/>
        <v>32000</v>
      </c>
      <c r="CF248" s="56">
        <f t="shared" si="660"/>
        <v>32000</v>
      </c>
      <c r="CG248" s="56">
        <f t="shared" si="644"/>
        <v>32000</v>
      </c>
      <c r="CH248" s="56">
        <f t="shared" si="648"/>
        <v>32000</v>
      </c>
      <c r="CI248" s="56">
        <f t="shared" si="641"/>
        <v>32000</v>
      </c>
      <c r="CJ248" s="56">
        <f t="shared" si="622"/>
        <v>32000</v>
      </c>
      <c r="CK248" s="56">
        <f t="shared" ref="CK248:CM266" si="731">AP</f>
        <v>2000</v>
      </c>
      <c r="CL248" s="56">
        <f t="shared" si="731"/>
        <v>2000</v>
      </c>
      <c r="CM248" s="56">
        <f t="shared" si="731"/>
        <v>2000</v>
      </c>
      <c r="CN248" s="56">
        <f t="shared" ref="CN248:CN272" si="732">AP</f>
        <v>2000</v>
      </c>
      <c r="CO248" s="56">
        <f t="shared" si="728"/>
        <v>2000</v>
      </c>
      <c r="CP248" s="56">
        <f t="shared" si="729"/>
        <v>2000</v>
      </c>
      <c r="CQ248" s="56">
        <f t="shared" si="721"/>
        <v>2000</v>
      </c>
      <c r="CR248" s="56">
        <f t="shared" si="721"/>
        <v>2000</v>
      </c>
      <c r="CS248" s="56">
        <f t="shared" si="721"/>
        <v>2000</v>
      </c>
      <c r="CT248" s="56">
        <f t="shared" si="722"/>
        <v>2000</v>
      </c>
      <c r="CU248" s="56">
        <f t="shared" si="730"/>
        <v>2000</v>
      </c>
      <c r="CV248" s="56">
        <f t="shared" si="724"/>
        <v>2000</v>
      </c>
      <c r="CW248" s="56">
        <f t="shared" si="719"/>
        <v>2000</v>
      </c>
      <c r="CX248" s="56">
        <f t="shared" si="717"/>
        <v>2000</v>
      </c>
      <c r="CY248" s="56">
        <f t="shared" si="717"/>
        <v>2000</v>
      </c>
      <c r="CZ248" s="56">
        <f t="shared" si="710"/>
        <v>2000</v>
      </c>
      <c r="DA248" s="56">
        <f t="shared" si="711"/>
        <v>2000</v>
      </c>
      <c r="DB248" s="56">
        <f t="shared" si="712"/>
        <v>2000</v>
      </c>
      <c r="DC248" s="56">
        <f>AP</f>
        <v>2000</v>
      </c>
      <c r="DD248" s="56"/>
      <c r="DE248" s="56"/>
      <c r="DF248" s="56"/>
      <c r="DG248" s="56"/>
      <c r="DH248" s="56"/>
      <c r="DI248" s="56"/>
      <c r="DJ248" s="56"/>
      <c r="DK248" s="56"/>
      <c r="DL248" s="56"/>
      <c r="DM248" s="56"/>
      <c r="DN248" s="56"/>
      <c r="DO248" s="56"/>
      <c r="DP248" s="56"/>
      <c r="DQ248" s="56"/>
      <c r="DR248" s="56"/>
      <c r="DS248" s="56"/>
      <c r="DT248" s="56"/>
      <c r="DU248" s="56"/>
      <c r="DV248" s="56"/>
      <c r="DW248" s="56"/>
      <c r="DX248" s="56"/>
      <c r="DY248" s="56"/>
      <c r="DZ248" s="56"/>
      <c r="EA248" s="56"/>
      <c r="EB248" s="56"/>
      <c r="EC248" s="56"/>
      <c r="ED248" s="56"/>
      <c r="EE248" s="56"/>
      <c r="EF248" s="56"/>
      <c r="EG248" s="56"/>
      <c r="EH248" s="56"/>
      <c r="EI248" s="56"/>
      <c r="EJ248" s="56"/>
      <c r="EK248" s="56"/>
      <c r="EL248" s="56"/>
      <c r="EM248" s="56"/>
      <c r="EN248" s="56"/>
      <c r="EO248" s="56"/>
      <c r="EP248" s="56"/>
      <c r="EQ248" s="56"/>
      <c r="ER248" s="56"/>
      <c r="ES248" s="56"/>
      <c r="ET248" s="56"/>
      <c r="EU248" s="56"/>
      <c r="EV248" s="56"/>
      <c r="EW248" s="56"/>
      <c r="EX248" s="56"/>
      <c r="EY248" s="56"/>
      <c r="EZ248" s="56"/>
      <c r="FA248" s="56"/>
      <c r="FB248" s="56"/>
      <c r="FC248" s="56"/>
      <c r="FD248" s="56"/>
      <c r="FE248" s="56"/>
      <c r="FF248" s="56"/>
      <c r="FG248" s="56"/>
      <c r="FH248" s="56"/>
      <c r="FI248" s="56"/>
      <c r="FJ248" s="56"/>
      <c r="FK248" s="56"/>
      <c r="FL248" s="56"/>
      <c r="FM248" s="56"/>
      <c r="FN248" s="56"/>
      <c r="FO248" s="56"/>
      <c r="FP248" s="56"/>
      <c r="FQ248" s="56"/>
      <c r="FR248" s="56"/>
      <c r="FS248" s="56"/>
      <c r="FT248" s="56"/>
      <c r="FU248" s="56"/>
      <c r="FV248" s="56"/>
      <c r="FW248" s="56"/>
      <c r="FX248" s="56"/>
      <c r="FY248" s="56"/>
      <c r="FZ248" s="56"/>
      <c r="GA248" s="56"/>
      <c r="GB248" s="56"/>
      <c r="GC248" s="56"/>
      <c r="GD248" s="56"/>
      <c r="GE248" s="56"/>
      <c r="GF248" s="56"/>
      <c r="GG248" s="56"/>
      <c r="GH248" s="56"/>
      <c r="GI248" s="56"/>
      <c r="GJ248" s="56"/>
      <c r="GK248" s="56"/>
      <c r="GL248" s="56"/>
      <c r="GM248" s="56"/>
      <c r="GN248" s="56"/>
      <c r="GO248" s="56"/>
      <c r="GP248" s="56"/>
      <c r="GQ248" s="56"/>
      <c r="GR248" s="56"/>
      <c r="GS248" s="56"/>
      <c r="GT248" s="56"/>
      <c r="GU248" s="56"/>
      <c r="GV248" s="56"/>
      <c r="GW248" s="56"/>
      <c r="GX248" s="56"/>
      <c r="GY248" s="56"/>
      <c r="GZ248" s="56"/>
      <c r="HA248" s="56"/>
      <c r="HB248" s="56"/>
      <c r="HC248" s="56"/>
      <c r="HD248" s="56"/>
      <c r="HE248" s="56"/>
      <c r="HF248" s="56"/>
      <c r="HG248" s="56"/>
      <c r="HH248" s="56"/>
      <c r="HI248" s="56"/>
      <c r="HJ248" s="56"/>
      <c r="HK248" s="56"/>
      <c r="HL248" s="56"/>
      <c r="HM248" s="56"/>
      <c r="HN248" s="56"/>
      <c r="HO248" s="56"/>
      <c r="HP248" s="56"/>
      <c r="HQ248" s="56"/>
      <c r="HR248" s="56"/>
      <c r="HS248" s="56"/>
      <c r="HT248" s="56"/>
      <c r="HU248" s="56"/>
      <c r="HV248" s="56"/>
      <c r="HW248" s="56"/>
      <c r="HX248" s="56"/>
      <c r="HY248" s="56"/>
    </row>
    <row r="249" spans="1:233" ht="1.5" customHeight="1">
      <c r="A249" s="56"/>
      <c r="B249" s="56"/>
      <c r="C249" s="56"/>
      <c r="D249" s="56"/>
      <c r="E249" s="56"/>
      <c r="F249" s="56"/>
      <c r="G249" s="56"/>
      <c r="H249" s="56"/>
      <c r="I249" s="56"/>
      <c r="J249" s="56"/>
      <c r="K249" s="56"/>
      <c r="L249" s="56"/>
      <c r="M249" s="56"/>
      <c r="N249" s="56"/>
      <c r="O249" s="56"/>
      <c r="P249" s="56"/>
      <c r="Q249" s="56"/>
      <c r="R249" s="56"/>
      <c r="S249" s="56"/>
      <c r="T249" s="56"/>
      <c r="U249" s="56"/>
      <c r="V249" s="56"/>
      <c r="W249" s="56"/>
      <c r="X249" s="56"/>
      <c r="Y249" s="56"/>
      <c r="Z249" s="56"/>
      <c r="AA249" s="56"/>
      <c r="AB249" s="56"/>
      <c r="AC249" s="56"/>
      <c r="AD249" s="56"/>
      <c r="AE249" s="56"/>
      <c r="AF249" s="56"/>
      <c r="AG249" s="56"/>
      <c r="AH249" s="56"/>
      <c r="AI249" s="56"/>
      <c r="AJ249" s="56"/>
      <c r="AK249" s="56"/>
      <c r="AL249" s="56"/>
      <c r="AM249" s="56"/>
      <c r="AN249" s="56"/>
      <c r="AO249" s="56"/>
      <c r="AP249" s="56"/>
      <c r="AQ249" s="56"/>
      <c r="AR249" s="56"/>
      <c r="AS249" s="56"/>
      <c r="AT249" s="56"/>
      <c r="AU249" s="56"/>
      <c r="AV249" s="56"/>
      <c r="AW249" s="56"/>
      <c r="AX249" s="56"/>
      <c r="AY249" s="56"/>
      <c r="AZ249" s="56"/>
      <c r="BA249" s="56"/>
      <c r="BB249" s="56"/>
      <c r="BC249" s="56">
        <f t="shared" si="708"/>
        <v>21000</v>
      </c>
      <c r="BD249" s="56">
        <f>MH</f>
        <v>21000</v>
      </c>
      <c r="BE249" s="56">
        <f>MH</f>
        <v>21000</v>
      </c>
      <c r="BF249" s="56">
        <f t="shared" si="689"/>
        <v>21000</v>
      </c>
      <c r="BG249" s="56">
        <f t="shared" si="702"/>
        <v>21000</v>
      </c>
      <c r="BH249" s="56">
        <f t="shared" si="702"/>
        <v>21000</v>
      </c>
      <c r="BI249" s="56">
        <f t="shared" ref="BI249:BI265" si="733">KA</f>
        <v>17000</v>
      </c>
      <c r="BJ249" s="56">
        <f t="shared" si="726"/>
        <v>17000</v>
      </c>
      <c r="BK249" s="56">
        <f t="shared" si="718"/>
        <v>17000</v>
      </c>
      <c r="BL249" s="56">
        <f t="shared" si="716"/>
        <v>17000</v>
      </c>
      <c r="BM249" s="56">
        <f t="shared" si="714"/>
        <v>17000</v>
      </c>
      <c r="BN249" s="56">
        <f t="shared" si="714"/>
        <v>17000</v>
      </c>
      <c r="BO249" s="56">
        <f t="shared" si="709"/>
        <v>17000</v>
      </c>
      <c r="BP249" s="56">
        <f t="shared" si="709"/>
        <v>17000</v>
      </c>
      <c r="BQ249" s="56">
        <f t="shared" si="709"/>
        <v>17000</v>
      </c>
      <c r="BR249" s="56">
        <f t="shared" si="704"/>
        <v>17000</v>
      </c>
      <c r="BS249" s="56">
        <f t="shared" si="706"/>
        <v>17000</v>
      </c>
      <c r="BT249" s="56">
        <f t="shared" si="706"/>
        <v>17000</v>
      </c>
      <c r="BU249" s="56">
        <f t="shared" si="706"/>
        <v>17000</v>
      </c>
      <c r="BV249" s="56">
        <f t="shared" si="706"/>
        <v>17000</v>
      </c>
      <c r="BW249" s="56">
        <f t="shared" si="701"/>
        <v>17000</v>
      </c>
      <c r="BX249" s="56">
        <f t="shared" si="699"/>
        <v>17000</v>
      </c>
      <c r="BY249" s="56">
        <f t="shared" si="695"/>
        <v>17000</v>
      </c>
      <c r="BZ249" s="56">
        <f t="shared" si="690"/>
        <v>17000</v>
      </c>
      <c r="CA249" s="56">
        <f t="shared" si="682"/>
        <v>17000</v>
      </c>
      <c r="CB249" s="56">
        <f t="shared" si="680"/>
        <v>17000</v>
      </c>
      <c r="CC249" s="56">
        <f t="shared" si="727"/>
        <v>17000</v>
      </c>
      <c r="CD249" s="56">
        <f t="shared" si="727"/>
        <v>17000</v>
      </c>
      <c r="CE249" s="56">
        <f t="shared" si="667"/>
        <v>32000</v>
      </c>
      <c r="CF249" s="56">
        <f t="shared" si="660"/>
        <v>32000</v>
      </c>
      <c r="CG249" s="56">
        <f t="shared" si="644"/>
        <v>32000</v>
      </c>
      <c r="CH249" s="56">
        <f t="shared" si="648"/>
        <v>32000</v>
      </c>
      <c r="CI249" s="56">
        <f t="shared" si="641"/>
        <v>32000</v>
      </c>
      <c r="CJ249" s="56">
        <f t="shared" ref="CJ249:CJ274" si="734">AP</f>
        <v>2000</v>
      </c>
      <c r="CK249" s="56">
        <f t="shared" si="731"/>
        <v>2000</v>
      </c>
      <c r="CL249" s="56">
        <f t="shared" si="731"/>
        <v>2000</v>
      </c>
      <c r="CM249" s="56">
        <f t="shared" si="731"/>
        <v>2000</v>
      </c>
      <c r="CN249" s="56">
        <f t="shared" si="732"/>
        <v>2000</v>
      </c>
      <c r="CO249" s="56">
        <f t="shared" si="728"/>
        <v>2000</v>
      </c>
      <c r="CP249" s="56">
        <f t="shared" si="729"/>
        <v>2000</v>
      </c>
      <c r="CQ249" s="56">
        <f t="shared" si="721"/>
        <v>2000</v>
      </c>
      <c r="CR249" s="56">
        <f t="shared" si="721"/>
        <v>2000</v>
      </c>
      <c r="CS249" s="56">
        <f t="shared" si="721"/>
        <v>2000</v>
      </c>
      <c r="CT249" s="56">
        <f t="shared" si="722"/>
        <v>2000</v>
      </c>
      <c r="CU249" s="56">
        <f t="shared" si="730"/>
        <v>2000</v>
      </c>
      <c r="CV249" s="56">
        <f t="shared" si="724"/>
        <v>2000</v>
      </c>
      <c r="CW249" s="56">
        <f t="shared" si="719"/>
        <v>2000</v>
      </c>
      <c r="CX249" s="56">
        <f t="shared" si="717"/>
        <v>2000</v>
      </c>
      <c r="CY249" s="56">
        <f t="shared" si="717"/>
        <v>2000</v>
      </c>
      <c r="CZ249" s="56">
        <f t="shared" si="710"/>
        <v>2000</v>
      </c>
      <c r="DA249" s="56"/>
      <c r="DB249" s="56"/>
      <c r="DC249" s="56"/>
      <c r="DD249" s="56"/>
      <c r="DE249" s="56"/>
      <c r="DF249" s="56"/>
      <c r="DG249" s="56"/>
      <c r="DH249" s="56"/>
      <c r="DI249" s="56"/>
      <c r="DJ249" s="56"/>
      <c r="DK249" s="56"/>
      <c r="DL249" s="56"/>
      <c r="DM249" s="56"/>
      <c r="DN249" s="56"/>
      <c r="DO249" s="56"/>
      <c r="DP249" s="56"/>
      <c r="DQ249" s="56"/>
      <c r="DR249" s="56"/>
      <c r="DS249" s="56"/>
      <c r="DT249" s="56"/>
      <c r="DU249" s="56"/>
      <c r="DV249" s="56"/>
      <c r="DW249" s="56"/>
      <c r="DX249" s="56"/>
      <c r="DY249" s="56"/>
      <c r="DZ249" s="56"/>
      <c r="EA249" s="56"/>
      <c r="EB249" s="56"/>
      <c r="EC249" s="56"/>
      <c r="ED249" s="56"/>
      <c r="EE249" s="56"/>
      <c r="EF249" s="56"/>
      <c r="EG249" s="56"/>
      <c r="EH249" s="56"/>
      <c r="EI249" s="56"/>
      <c r="EJ249" s="56"/>
      <c r="EK249" s="56"/>
      <c r="EL249" s="56"/>
      <c r="EM249" s="56"/>
      <c r="EN249" s="56"/>
      <c r="EO249" s="56"/>
      <c r="EP249" s="56"/>
      <c r="EQ249" s="56"/>
      <c r="ER249" s="56"/>
      <c r="ES249" s="56"/>
      <c r="ET249" s="56"/>
      <c r="EU249" s="56"/>
      <c r="EV249" s="56"/>
      <c r="EW249" s="56"/>
      <c r="EX249" s="56"/>
      <c r="EY249" s="56"/>
      <c r="EZ249" s="56"/>
      <c r="FA249" s="56"/>
      <c r="FB249" s="56"/>
      <c r="FC249" s="56"/>
      <c r="FD249" s="56"/>
      <c r="FE249" s="56"/>
      <c r="FF249" s="56"/>
      <c r="FG249" s="56"/>
      <c r="FH249" s="56"/>
      <c r="FI249" s="56"/>
      <c r="FJ249" s="56"/>
      <c r="FK249" s="56"/>
      <c r="FL249" s="56"/>
      <c r="FM249" s="56"/>
      <c r="FN249" s="56"/>
      <c r="FO249" s="56"/>
      <c r="FP249" s="56"/>
      <c r="FQ249" s="56"/>
      <c r="FR249" s="56"/>
      <c r="FS249" s="56"/>
      <c r="FT249" s="56"/>
      <c r="FU249" s="56"/>
      <c r="FV249" s="56"/>
      <c r="FW249" s="56"/>
      <c r="FX249" s="56"/>
      <c r="FY249" s="56"/>
      <c r="FZ249" s="56"/>
      <c r="GA249" s="56"/>
      <c r="GB249" s="56"/>
      <c r="GC249" s="56"/>
      <c r="GD249" s="56"/>
      <c r="GE249" s="56"/>
      <c r="GF249" s="56"/>
      <c r="GG249" s="56"/>
      <c r="GH249" s="56"/>
      <c r="GI249" s="56"/>
      <c r="GJ249" s="56"/>
      <c r="GK249" s="56"/>
      <c r="GL249" s="56"/>
      <c r="GM249" s="56"/>
      <c r="GN249" s="56"/>
      <c r="GO249" s="56"/>
      <c r="GP249" s="56"/>
      <c r="GQ249" s="56"/>
      <c r="GR249" s="56"/>
      <c r="GS249" s="56"/>
      <c r="GT249" s="56"/>
      <c r="GU249" s="56"/>
      <c r="GV249" s="56"/>
      <c r="GW249" s="56"/>
      <c r="GX249" s="56"/>
      <c r="GY249" s="56"/>
      <c r="GZ249" s="56"/>
      <c r="HA249" s="56"/>
      <c r="HB249" s="56"/>
      <c r="HC249" s="56"/>
      <c r="HD249" s="56"/>
      <c r="HE249" s="56"/>
      <c r="HF249" s="56"/>
      <c r="HG249" s="56"/>
      <c r="HH249" s="56"/>
      <c r="HI249" s="56"/>
      <c r="HJ249" s="56"/>
      <c r="HK249" s="56"/>
      <c r="HL249" s="56"/>
      <c r="HM249" s="56"/>
      <c r="HN249" s="56"/>
      <c r="HO249" s="56"/>
      <c r="HP249" s="56"/>
      <c r="HQ249" s="56"/>
      <c r="HR249" s="56"/>
      <c r="HS249" s="56"/>
      <c r="HT249" s="56"/>
      <c r="HU249" s="56"/>
      <c r="HV249" s="56"/>
      <c r="HW249" s="56"/>
      <c r="HX249" s="56"/>
      <c r="HY249" s="56"/>
    </row>
    <row r="250" spans="1:233" ht="1.5" customHeight="1">
      <c r="A250" s="56"/>
      <c r="B250" s="56"/>
      <c r="C250" s="56"/>
      <c r="D250" s="56"/>
      <c r="E250" s="56"/>
      <c r="F250" s="56"/>
      <c r="G250" s="56"/>
      <c r="H250" s="56"/>
      <c r="I250" s="56"/>
      <c r="J250" s="56"/>
      <c r="K250" s="56"/>
      <c r="L250" s="56"/>
      <c r="M250" s="56"/>
      <c r="N250" s="56"/>
      <c r="O250" s="56"/>
      <c r="P250" s="56"/>
      <c r="Q250" s="56"/>
      <c r="R250" s="56"/>
      <c r="S250" s="56"/>
      <c r="T250" s="56"/>
      <c r="U250" s="56"/>
      <c r="V250" s="56"/>
      <c r="W250" s="56"/>
      <c r="X250" s="56"/>
      <c r="Y250" s="56"/>
      <c r="Z250" s="56"/>
      <c r="AA250" s="56"/>
      <c r="AB250" s="56"/>
      <c r="AC250" s="56"/>
      <c r="AD250" s="56"/>
      <c r="AE250" s="56"/>
      <c r="AF250" s="56"/>
      <c r="AG250" s="56"/>
      <c r="AH250" s="56"/>
      <c r="AI250" s="56"/>
      <c r="AJ250" s="56"/>
      <c r="AK250" s="56"/>
      <c r="AL250" s="56"/>
      <c r="AM250" s="56"/>
      <c r="AN250" s="56"/>
      <c r="AO250" s="56"/>
      <c r="AP250" s="56"/>
      <c r="AQ250" s="56"/>
      <c r="AR250" s="56"/>
      <c r="AS250" s="56"/>
      <c r="AT250" s="56"/>
      <c r="AU250" s="56"/>
      <c r="AV250" s="56"/>
      <c r="AW250" s="56"/>
      <c r="AX250" s="56"/>
      <c r="AY250" s="56"/>
      <c r="AZ250" s="56"/>
      <c r="BA250" s="56"/>
      <c r="BB250" s="56"/>
      <c r="BC250" s="56"/>
      <c r="BD250" s="56">
        <f>MH</f>
        <v>21000</v>
      </c>
      <c r="BE250" s="56">
        <f>MH</f>
        <v>21000</v>
      </c>
      <c r="BF250" s="56">
        <f t="shared" si="689"/>
        <v>21000</v>
      </c>
      <c r="BG250" s="56">
        <f t="shared" si="702"/>
        <v>21000</v>
      </c>
      <c r="BH250" s="56">
        <f t="shared" si="702"/>
        <v>21000</v>
      </c>
      <c r="BI250" s="56">
        <f t="shared" si="733"/>
        <v>17000</v>
      </c>
      <c r="BJ250" s="56">
        <f t="shared" si="726"/>
        <v>17000</v>
      </c>
      <c r="BK250" s="56">
        <f t="shared" si="718"/>
        <v>17000</v>
      </c>
      <c r="BL250" s="56">
        <f t="shared" si="716"/>
        <v>17000</v>
      </c>
      <c r="BM250" s="56">
        <f t="shared" si="714"/>
        <v>17000</v>
      </c>
      <c r="BN250" s="56">
        <f t="shared" si="714"/>
        <v>17000</v>
      </c>
      <c r="BO250" s="56">
        <f t="shared" si="709"/>
        <v>17000</v>
      </c>
      <c r="BP250" s="56">
        <f t="shared" si="709"/>
        <v>17000</v>
      </c>
      <c r="BQ250" s="56">
        <f t="shared" si="709"/>
        <v>17000</v>
      </c>
      <c r="BR250" s="56">
        <f t="shared" si="704"/>
        <v>17000</v>
      </c>
      <c r="BS250" s="56">
        <f t="shared" si="706"/>
        <v>17000</v>
      </c>
      <c r="BT250" s="56">
        <f t="shared" si="706"/>
        <v>17000</v>
      </c>
      <c r="BU250" s="56">
        <f t="shared" si="706"/>
        <v>17000</v>
      </c>
      <c r="BV250" s="56">
        <f t="shared" si="706"/>
        <v>17000</v>
      </c>
      <c r="BW250" s="56">
        <f t="shared" si="701"/>
        <v>17000</v>
      </c>
      <c r="BX250" s="56">
        <f t="shared" si="699"/>
        <v>17000</v>
      </c>
      <c r="BY250" s="56">
        <f t="shared" si="695"/>
        <v>17000</v>
      </c>
      <c r="BZ250" s="56">
        <f t="shared" si="690"/>
        <v>17000</v>
      </c>
      <c r="CA250" s="56">
        <f t="shared" si="682"/>
        <v>17000</v>
      </c>
      <c r="CB250" s="56">
        <f t="shared" ref="CB250:CD266" si="735">AP</f>
        <v>2000</v>
      </c>
      <c r="CC250" s="56">
        <f t="shared" si="735"/>
        <v>2000</v>
      </c>
      <c r="CD250" s="56">
        <f t="shared" si="735"/>
        <v>2000</v>
      </c>
      <c r="CE250" s="56">
        <f t="shared" ref="CE250:CE273" si="736">AP</f>
        <v>2000</v>
      </c>
      <c r="CF250" s="56">
        <f t="shared" si="660"/>
        <v>32000</v>
      </c>
      <c r="CG250" s="56">
        <f t="shared" si="644"/>
        <v>32000</v>
      </c>
      <c r="CH250" s="56">
        <f t="shared" si="648"/>
        <v>32000</v>
      </c>
      <c r="CI250" s="56">
        <f t="shared" si="641"/>
        <v>32000</v>
      </c>
      <c r="CJ250" s="56">
        <f t="shared" si="734"/>
        <v>2000</v>
      </c>
      <c r="CK250" s="56">
        <f t="shared" si="731"/>
        <v>2000</v>
      </c>
      <c r="CL250" s="56">
        <f t="shared" si="731"/>
        <v>2000</v>
      </c>
      <c r="CM250" s="56">
        <f t="shared" si="731"/>
        <v>2000</v>
      </c>
      <c r="CN250" s="56">
        <f t="shared" si="732"/>
        <v>2000</v>
      </c>
      <c r="CO250" s="56">
        <f t="shared" si="728"/>
        <v>2000</v>
      </c>
      <c r="CP250" s="56">
        <f t="shared" si="729"/>
        <v>2000</v>
      </c>
      <c r="CQ250" s="56">
        <f t="shared" ref="CQ250:CS269" si="737">AP</f>
        <v>2000</v>
      </c>
      <c r="CR250" s="56">
        <f t="shared" si="737"/>
        <v>2000</v>
      </c>
      <c r="CS250" s="56">
        <f t="shared" si="737"/>
        <v>2000</v>
      </c>
      <c r="CT250" s="56">
        <f t="shared" si="722"/>
        <v>2000</v>
      </c>
      <c r="CU250" s="56">
        <f t="shared" si="730"/>
        <v>2000</v>
      </c>
      <c r="CV250" s="56">
        <f t="shared" ref="CV250:CV277" si="738">AP</f>
        <v>2000</v>
      </c>
      <c r="CW250" s="56">
        <f t="shared" si="719"/>
        <v>2000</v>
      </c>
      <c r="CX250" s="56">
        <f>AP</f>
        <v>2000</v>
      </c>
      <c r="CY250" s="56"/>
      <c r="CZ250" s="56"/>
      <c r="DA250" s="56"/>
      <c r="DB250" s="56"/>
      <c r="DC250" s="56"/>
      <c r="DD250" s="56"/>
      <c r="DE250" s="56"/>
      <c r="DF250" s="56"/>
      <c r="DG250" s="56"/>
      <c r="DH250" s="56"/>
      <c r="DI250" s="56"/>
      <c r="DJ250" s="56"/>
      <c r="DK250" s="56"/>
      <c r="DL250" s="56"/>
      <c r="DM250" s="56"/>
      <c r="DN250" s="56"/>
      <c r="DO250" s="56"/>
      <c r="DP250" s="56"/>
      <c r="DQ250" s="56"/>
      <c r="DR250" s="56"/>
      <c r="DS250" s="56"/>
      <c r="DT250" s="56"/>
      <c r="DU250" s="56"/>
      <c r="DV250" s="56"/>
      <c r="DW250" s="56"/>
      <c r="DX250" s="56"/>
      <c r="DY250" s="56"/>
      <c r="DZ250" s="56"/>
      <c r="EA250" s="56"/>
      <c r="EB250" s="56"/>
      <c r="EC250" s="56"/>
      <c r="ED250" s="56"/>
      <c r="EE250" s="56"/>
      <c r="EF250" s="56"/>
      <c r="EG250" s="56"/>
      <c r="EH250" s="56"/>
      <c r="EI250" s="56"/>
      <c r="EJ250" s="56"/>
      <c r="EK250" s="56"/>
      <c r="EL250" s="56"/>
      <c r="EM250" s="56"/>
      <c r="EN250" s="56"/>
      <c r="EO250" s="56"/>
      <c r="EP250" s="56"/>
      <c r="EQ250" s="56"/>
      <c r="ER250" s="56"/>
      <c r="ES250" s="56"/>
      <c r="ET250" s="56"/>
      <c r="EU250" s="56"/>
      <c r="EV250" s="56"/>
      <c r="EW250" s="56"/>
      <c r="EX250" s="56"/>
      <c r="EY250" s="56"/>
      <c r="EZ250" s="56"/>
      <c r="FA250" s="56"/>
      <c r="FB250" s="56"/>
      <c r="FC250" s="56"/>
      <c r="FD250" s="56"/>
      <c r="FE250" s="56"/>
      <c r="FF250" s="56"/>
      <c r="FG250" s="56"/>
      <c r="FH250" s="56"/>
      <c r="FI250" s="56"/>
      <c r="FJ250" s="56"/>
      <c r="FK250" s="56"/>
      <c r="FL250" s="56"/>
      <c r="FM250" s="56"/>
      <c r="FN250" s="56"/>
      <c r="FO250" s="56"/>
      <c r="FP250" s="56"/>
      <c r="FQ250" s="56"/>
      <c r="FR250" s="56"/>
      <c r="FS250" s="56"/>
      <c r="FT250" s="56"/>
      <c r="FU250" s="56"/>
      <c r="FV250" s="56"/>
      <c r="FW250" s="56"/>
      <c r="FX250" s="56"/>
      <c r="FY250" s="56"/>
      <c r="FZ250" s="56"/>
      <c r="GA250" s="56"/>
      <c r="GB250" s="56"/>
      <c r="GC250" s="56"/>
      <c r="GD250" s="56"/>
      <c r="GE250" s="56"/>
      <c r="GF250" s="56"/>
      <c r="GG250" s="56"/>
      <c r="GH250" s="56"/>
      <c r="GI250" s="56"/>
      <c r="GJ250" s="56"/>
      <c r="GK250" s="56"/>
      <c r="GL250" s="56"/>
      <c r="GM250" s="56"/>
      <c r="GN250" s="56"/>
      <c r="GO250" s="56"/>
      <c r="GP250" s="56"/>
      <c r="GQ250" s="56"/>
      <c r="GR250" s="56"/>
      <c r="GS250" s="56"/>
      <c r="GT250" s="56"/>
      <c r="GU250" s="56"/>
      <c r="GV250" s="56"/>
      <c r="GW250" s="56"/>
      <c r="GX250" s="56"/>
      <c r="GY250" s="56"/>
      <c r="GZ250" s="56"/>
      <c r="HA250" s="56"/>
      <c r="HB250" s="56"/>
      <c r="HC250" s="56"/>
      <c r="HD250" s="56"/>
      <c r="HE250" s="56"/>
      <c r="HF250" s="56"/>
      <c r="HG250" s="56"/>
      <c r="HH250" s="56"/>
      <c r="HI250" s="56"/>
      <c r="HJ250" s="56"/>
      <c r="HK250" s="56"/>
      <c r="HL250" s="56"/>
      <c r="HM250" s="56"/>
      <c r="HN250" s="56"/>
      <c r="HO250" s="56"/>
      <c r="HP250" s="56"/>
      <c r="HQ250" s="56"/>
      <c r="HR250" s="56"/>
      <c r="HS250" s="56"/>
      <c r="HT250" s="56"/>
      <c r="HU250" s="56"/>
      <c r="HV250" s="56"/>
      <c r="HW250" s="56"/>
      <c r="HX250" s="56"/>
      <c r="HY250" s="56"/>
    </row>
    <row r="251" spans="1:233" ht="1.5" customHeight="1">
      <c r="A251" s="56"/>
      <c r="B251" s="56"/>
      <c r="C251" s="56"/>
      <c r="D251" s="56"/>
      <c r="E251" s="56"/>
      <c r="F251" s="56"/>
      <c r="G251" s="56"/>
      <c r="H251" s="56"/>
      <c r="I251" s="56"/>
      <c r="J251" s="56"/>
      <c r="K251" s="56"/>
      <c r="L251" s="56"/>
      <c r="M251" s="56"/>
      <c r="N251" s="56"/>
      <c r="O251" s="56"/>
      <c r="P251" s="56"/>
      <c r="Q251" s="56"/>
      <c r="R251" s="56"/>
      <c r="S251" s="56"/>
      <c r="T251" s="56"/>
      <c r="U251" s="56"/>
      <c r="V251" s="56"/>
      <c r="W251" s="56"/>
      <c r="X251" s="56"/>
      <c r="Y251" s="56"/>
      <c r="Z251" s="56"/>
      <c r="AA251" s="56"/>
      <c r="AB251" s="56"/>
      <c r="AC251" s="56"/>
      <c r="AD251" s="56"/>
      <c r="AE251" s="56"/>
      <c r="AF251" s="56"/>
      <c r="AG251" s="56"/>
      <c r="AH251" s="56"/>
      <c r="AI251" s="56"/>
      <c r="AJ251" s="56"/>
      <c r="AK251" s="56"/>
      <c r="AL251" s="56"/>
      <c r="AM251" s="56"/>
      <c r="AN251" s="56"/>
      <c r="AO251" s="56"/>
      <c r="AP251" s="56"/>
      <c r="AQ251" s="56"/>
      <c r="AR251" s="56"/>
      <c r="AS251" s="56"/>
      <c r="AT251" s="56"/>
      <c r="AU251" s="56"/>
      <c r="AV251" s="56"/>
      <c r="AW251" s="56"/>
      <c r="AX251" s="56"/>
      <c r="AY251" s="56"/>
      <c r="AZ251" s="56"/>
      <c r="BA251" s="56"/>
      <c r="BB251" s="56"/>
      <c r="BC251" s="56"/>
      <c r="BD251" s="56">
        <f t="shared" ref="BD251:BE256" si="739">GO</f>
        <v>11000</v>
      </c>
      <c r="BE251" s="56">
        <f t="shared" si="739"/>
        <v>11000</v>
      </c>
      <c r="BF251" s="56">
        <f t="shared" si="689"/>
        <v>21000</v>
      </c>
      <c r="BG251" s="56">
        <f>MH</f>
        <v>21000</v>
      </c>
      <c r="BH251" s="56">
        <f t="shared" ref="BH251:BH263" si="740">KA</f>
        <v>17000</v>
      </c>
      <c r="BI251" s="56">
        <f t="shared" si="733"/>
        <v>17000</v>
      </c>
      <c r="BJ251" s="56">
        <f t="shared" si="726"/>
        <v>17000</v>
      </c>
      <c r="BK251" s="56">
        <f t="shared" si="718"/>
        <v>17000</v>
      </c>
      <c r="BL251" s="56">
        <f t="shared" si="716"/>
        <v>17000</v>
      </c>
      <c r="BM251" s="56">
        <f t="shared" si="714"/>
        <v>17000</v>
      </c>
      <c r="BN251" s="56">
        <f t="shared" si="714"/>
        <v>17000</v>
      </c>
      <c r="BO251" s="56">
        <f t="shared" si="709"/>
        <v>17000</v>
      </c>
      <c r="BP251" s="56">
        <f t="shared" si="709"/>
        <v>17000</v>
      </c>
      <c r="BQ251" s="56">
        <f t="shared" si="709"/>
        <v>17000</v>
      </c>
      <c r="BR251" s="56">
        <f t="shared" si="704"/>
        <v>17000</v>
      </c>
      <c r="BS251" s="56">
        <f t="shared" si="706"/>
        <v>17000</v>
      </c>
      <c r="BT251" s="56">
        <f t="shared" si="706"/>
        <v>17000</v>
      </c>
      <c r="BU251" s="56">
        <f t="shared" si="706"/>
        <v>17000</v>
      </c>
      <c r="BV251" s="56">
        <f t="shared" si="706"/>
        <v>17000</v>
      </c>
      <c r="BW251" s="56">
        <f t="shared" si="701"/>
        <v>17000</v>
      </c>
      <c r="BX251" s="56">
        <f t="shared" si="699"/>
        <v>17000</v>
      </c>
      <c r="BY251" s="56">
        <f t="shared" si="695"/>
        <v>17000</v>
      </c>
      <c r="BZ251" s="56">
        <f t="shared" si="690"/>
        <v>17000</v>
      </c>
      <c r="CA251" s="56">
        <f t="shared" si="682"/>
        <v>17000</v>
      </c>
      <c r="CB251" s="56">
        <f t="shared" si="735"/>
        <v>2000</v>
      </c>
      <c r="CC251" s="56">
        <f t="shared" si="735"/>
        <v>2000</v>
      </c>
      <c r="CD251" s="56">
        <f t="shared" si="735"/>
        <v>2000</v>
      </c>
      <c r="CE251" s="56">
        <f t="shared" si="736"/>
        <v>2000</v>
      </c>
      <c r="CF251" s="56">
        <f t="shared" ref="CF251:CF252" si="741">AP</f>
        <v>2000</v>
      </c>
      <c r="CG251" s="56">
        <f t="shared" ref="CG251:CG271" si="742">AP</f>
        <v>2000</v>
      </c>
      <c r="CH251" s="56">
        <f t="shared" ref="CH251:CI252" si="743">AP</f>
        <v>2000</v>
      </c>
      <c r="CI251" s="56">
        <f t="shared" si="743"/>
        <v>2000</v>
      </c>
      <c r="CJ251" s="56">
        <f t="shared" si="734"/>
        <v>2000</v>
      </c>
      <c r="CK251" s="56">
        <f t="shared" si="731"/>
        <v>2000</v>
      </c>
      <c r="CL251" s="56">
        <f t="shared" si="731"/>
        <v>2000</v>
      </c>
      <c r="CM251" s="56">
        <f t="shared" si="731"/>
        <v>2000</v>
      </c>
      <c r="CN251" s="56">
        <f t="shared" si="732"/>
        <v>2000</v>
      </c>
      <c r="CO251" s="56">
        <f t="shared" si="728"/>
        <v>2000</v>
      </c>
      <c r="CP251" s="56">
        <f t="shared" si="729"/>
        <v>2000</v>
      </c>
      <c r="CQ251" s="56">
        <f t="shared" si="737"/>
        <v>2000</v>
      </c>
      <c r="CR251" s="56">
        <f t="shared" si="737"/>
        <v>2000</v>
      </c>
      <c r="CS251" s="56">
        <f t="shared" si="737"/>
        <v>2000</v>
      </c>
      <c r="CT251" s="56">
        <f t="shared" si="722"/>
        <v>2000</v>
      </c>
      <c r="CU251" s="56">
        <f t="shared" si="730"/>
        <v>2000</v>
      </c>
      <c r="CV251" s="56">
        <f t="shared" si="738"/>
        <v>2000</v>
      </c>
      <c r="CW251" s="56">
        <f t="shared" si="719"/>
        <v>2000</v>
      </c>
      <c r="CX251" s="56"/>
      <c r="CY251" s="56"/>
      <c r="CZ251" s="56"/>
      <c r="DA251" s="56"/>
      <c r="DB251" s="56"/>
      <c r="DC251" s="56"/>
      <c r="DD251" s="56"/>
      <c r="DE251" s="56"/>
      <c r="DF251" s="56"/>
      <c r="DG251" s="56"/>
      <c r="DH251" s="56"/>
      <c r="DI251" s="56"/>
      <c r="DJ251" s="56"/>
      <c r="DK251" s="56"/>
      <c r="DL251" s="56"/>
      <c r="DM251" s="56"/>
      <c r="DN251" s="56"/>
      <c r="DO251" s="56"/>
      <c r="DP251" s="56"/>
      <c r="DQ251" s="56"/>
      <c r="DR251" s="56"/>
      <c r="DS251" s="56"/>
      <c r="DT251" s="56"/>
      <c r="DU251" s="56"/>
      <c r="DV251" s="56"/>
      <c r="DW251" s="56"/>
      <c r="DX251" s="56"/>
      <c r="DY251" s="56"/>
      <c r="DZ251" s="56"/>
      <c r="EA251" s="56"/>
      <c r="EB251" s="56"/>
      <c r="EC251" s="56"/>
      <c r="ED251" s="56"/>
      <c r="EE251" s="56"/>
      <c r="EF251" s="56"/>
      <c r="EG251" s="56"/>
      <c r="EH251" s="56"/>
      <c r="EI251" s="56"/>
      <c r="EJ251" s="56"/>
      <c r="EK251" s="56"/>
      <c r="EL251" s="56"/>
      <c r="EM251" s="56"/>
      <c r="EN251" s="56"/>
      <c r="EO251" s="56"/>
      <c r="EP251" s="56"/>
      <c r="EQ251" s="56"/>
      <c r="ER251" s="56"/>
      <c r="ES251" s="56"/>
      <c r="ET251" s="56"/>
      <c r="EU251" s="56"/>
      <c r="EV251" s="56"/>
      <c r="EW251" s="56"/>
      <c r="EX251" s="56"/>
      <c r="EY251" s="56"/>
      <c r="EZ251" s="56"/>
      <c r="FA251" s="56"/>
      <c r="FB251" s="56"/>
      <c r="FC251" s="56"/>
      <c r="FD251" s="56"/>
      <c r="FE251" s="56"/>
      <c r="FF251" s="56"/>
      <c r="FG251" s="56"/>
      <c r="FH251" s="56"/>
      <c r="FI251" s="56"/>
      <c r="FJ251" s="56"/>
      <c r="FK251" s="56"/>
      <c r="FL251" s="56"/>
      <c r="FM251" s="56"/>
      <c r="FN251" s="56"/>
      <c r="FO251" s="56"/>
      <c r="FP251" s="56"/>
      <c r="FQ251" s="56"/>
      <c r="FR251" s="56"/>
      <c r="FS251" s="56"/>
      <c r="FT251" s="56"/>
      <c r="FU251" s="56"/>
      <c r="FV251" s="56"/>
      <c r="FW251" s="56"/>
      <c r="FX251" s="56"/>
      <c r="FY251" s="56"/>
      <c r="FZ251" s="56"/>
      <c r="GA251" s="56"/>
      <c r="GB251" s="56"/>
      <c r="GC251" s="56"/>
      <c r="GD251" s="56"/>
      <c r="GE251" s="56"/>
      <c r="GF251" s="56"/>
      <c r="GG251" s="56"/>
      <c r="GH251" s="56"/>
      <c r="GI251" s="56"/>
      <c r="GJ251" s="56"/>
      <c r="GK251" s="56"/>
      <c r="GL251" s="56"/>
      <c r="GM251" s="56"/>
      <c r="GN251" s="56"/>
      <c r="GO251" s="56"/>
      <c r="GP251" s="56"/>
      <c r="GQ251" s="56"/>
      <c r="GR251" s="56"/>
      <c r="GS251" s="56"/>
      <c r="GT251" s="56"/>
      <c r="GU251" s="56"/>
      <c r="GV251" s="56"/>
      <c r="GW251" s="56"/>
      <c r="GX251" s="56"/>
      <c r="GY251" s="56"/>
      <c r="GZ251" s="56"/>
      <c r="HA251" s="56"/>
      <c r="HB251" s="56"/>
      <c r="HC251" s="56"/>
      <c r="HD251" s="56"/>
      <c r="HE251" s="56"/>
      <c r="HF251" s="56"/>
      <c r="HG251" s="56"/>
      <c r="HH251" s="56"/>
      <c r="HI251" s="56"/>
      <c r="HJ251" s="56"/>
      <c r="HK251" s="56"/>
      <c r="HL251" s="56"/>
      <c r="HM251" s="56"/>
      <c r="HN251" s="56"/>
      <c r="HO251" s="56"/>
      <c r="HP251" s="56"/>
      <c r="HQ251" s="56"/>
      <c r="HR251" s="56"/>
      <c r="HS251" s="56"/>
      <c r="HT251" s="56"/>
      <c r="HU251" s="56"/>
      <c r="HV251" s="56"/>
      <c r="HW251" s="56"/>
      <c r="HX251" s="56"/>
      <c r="HY251" s="56"/>
    </row>
    <row r="252" spans="1:233" ht="1.5" customHeight="1">
      <c r="A252" s="56"/>
      <c r="B252" s="56"/>
      <c r="C252" s="56"/>
      <c r="D252" s="56"/>
      <c r="E252" s="56"/>
      <c r="F252" s="56"/>
      <c r="G252" s="56"/>
      <c r="H252" s="56"/>
      <c r="I252" s="56"/>
      <c r="J252" s="56"/>
      <c r="K252" s="56"/>
      <c r="L252" s="56"/>
      <c r="M252" s="56"/>
      <c r="N252" s="56"/>
      <c r="O252" s="56"/>
      <c r="P252" s="56"/>
      <c r="Q252" s="56"/>
      <c r="R252" s="56"/>
      <c r="S252" s="56"/>
      <c r="T252" s="56"/>
      <c r="U252" s="56"/>
      <c r="V252" s="56"/>
      <c r="W252" s="56"/>
      <c r="X252" s="56"/>
      <c r="Y252" s="56"/>
      <c r="Z252" s="56"/>
      <c r="AA252" s="56"/>
      <c r="AB252" s="56"/>
      <c r="AC252" s="56"/>
      <c r="AD252" s="56"/>
      <c r="AE252" s="56"/>
      <c r="AF252" s="56"/>
      <c r="AG252" s="56"/>
      <c r="AH252" s="56"/>
      <c r="AI252" s="56"/>
      <c r="AJ252" s="56"/>
      <c r="AK252" s="56"/>
      <c r="AL252" s="56"/>
      <c r="AM252" s="56"/>
      <c r="AN252" s="56"/>
      <c r="AO252" s="56"/>
      <c r="AP252" s="56"/>
      <c r="AQ252" s="56"/>
      <c r="AR252" s="56"/>
      <c r="AS252" s="56"/>
      <c r="AT252" s="56"/>
      <c r="AU252" s="56"/>
      <c r="AV252" s="56"/>
      <c r="AW252" s="56"/>
      <c r="AX252" s="56"/>
      <c r="AY252" s="56"/>
      <c r="AZ252" s="56"/>
      <c r="BA252" s="56"/>
      <c r="BB252" s="56"/>
      <c r="BC252" s="56"/>
      <c r="BD252" s="56">
        <f>GO</f>
        <v>11000</v>
      </c>
      <c r="BE252" s="56">
        <f t="shared" si="739"/>
        <v>11000</v>
      </c>
      <c r="BF252" s="56">
        <f t="shared" ref="BF252:BG259" si="744">GO</f>
        <v>11000</v>
      </c>
      <c r="BG252" s="56">
        <f t="shared" si="744"/>
        <v>11000</v>
      </c>
      <c r="BH252" s="56">
        <f t="shared" si="740"/>
        <v>17000</v>
      </c>
      <c r="BI252" s="56">
        <f t="shared" si="733"/>
        <v>17000</v>
      </c>
      <c r="BJ252" s="56">
        <f t="shared" si="726"/>
        <v>17000</v>
      </c>
      <c r="BK252" s="56">
        <f t="shared" si="718"/>
        <v>17000</v>
      </c>
      <c r="BL252" s="56">
        <f t="shared" si="716"/>
        <v>17000</v>
      </c>
      <c r="BM252" s="56">
        <f t="shared" si="714"/>
        <v>17000</v>
      </c>
      <c r="BN252" s="56">
        <f t="shared" si="714"/>
        <v>17000</v>
      </c>
      <c r="BO252" s="56">
        <f t="shared" si="709"/>
        <v>17000</v>
      </c>
      <c r="BP252" s="56">
        <f t="shared" si="709"/>
        <v>17000</v>
      </c>
      <c r="BQ252" s="56">
        <f t="shared" si="709"/>
        <v>17000</v>
      </c>
      <c r="BR252" s="56">
        <f t="shared" si="704"/>
        <v>17000</v>
      </c>
      <c r="BS252" s="56">
        <f t="shared" si="706"/>
        <v>17000</v>
      </c>
      <c r="BT252" s="56">
        <f t="shared" si="706"/>
        <v>17000</v>
      </c>
      <c r="BU252" s="56">
        <f t="shared" si="706"/>
        <v>17000</v>
      </c>
      <c r="BV252" s="56">
        <f t="shared" si="706"/>
        <v>17000</v>
      </c>
      <c r="BW252" s="56">
        <f t="shared" si="701"/>
        <v>17000</v>
      </c>
      <c r="BX252" s="56">
        <f t="shared" si="699"/>
        <v>17000</v>
      </c>
      <c r="BY252" s="56">
        <f t="shared" si="695"/>
        <v>17000</v>
      </c>
      <c r="BZ252" s="56">
        <f t="shared" si="690"/>
        <v>17000</v>
      </c>
      <c r="CA252" s="56">
        <f t="shared" si="682"/>
        <v>17000</v>
      </c>
      <c r="CB252" s="56">
        <f t="shared" si="735"/>
        <v>2000</v>
      </c>
      <c r="CC252" s="56">
        <f t="shared" si="735"/>
        <v>2000</v>
      </c>
      <c r="CD252" s="56">
        <f t="shared" si="735"/>
        <v>2000</v>
      </c>
      <c r="CE252" s="56">
        <f t="shared" si="736"/>
        <v>2000</v>
      </c>
      <c r="CF252" s="56">
        <f t="shared" si="741"/>
        <v>2000</v>
      </c>
      <c r="CG252" s="56">
        <f t="shared" si="742"/>
        <v>2000</v>
      </c>
      <c r="CH252" s="56">
        <f t="shared" si="743"/>
        <v>2000</v>
      </c>
      <c r="CI252" s="56">
        <f t="shared" si="743"/>
        <v>2000</v>
      </c>
      <c r="CJ252" s="56">
        <f t="shared" si="734"/>
        <v>2000</v>
      </c>
      <c r="CK252" s="56">
        <f t="shared" si="731"/>
        <v>2000</v>
      </c>
      <c r="CL252" s="56">
        <f t="shared" si="731"/>
        <v>2000</v>
      </c>
      <c r="CM252" s="56">
        <f t="shared" si="731"/>
        <v>2000</v>
      </c>
      <c r="CN252" s="56">
        <f t="shared" si="732"/>
        <v>2000</v>
      </c>
      <c r="CO252" s="56">
        <f t="shared" si="728"/>
        <v>2000</v>
      </c>
      <c r="CP252" s="56">
        <f t="shared" si="729"/>
        <v>2000</v>
      </c>
      <c r="CQ252" s="56">
        <f t="shared" si="737"/>
        <v>2000</v>
      </c>
      <c r="CR252" s="56">
        <f t="shared" si="737"/>
        <v>2000</v>
      </c>
      <c r="CS252" s="56">
        <f t="shared" si="737"/>
        <v>2000</v>
      </c>
      <c r="CT252" s="56">
        <f t="shared" si="722"/>
        <v>2000</v>
      </c>
      <c r="CU252" s="56">
        <f t="shared" si="730"/>
        <v>2000</v>
      </c>
      <c r="CV252" s="56">
        <f t="shared" si="738"/>
        <v>2000</v>
      </c>
      <c r="CW252" s="56">
        <f t="shared" si="719"/>
        <v>2000</v>
      </c>
      <c r="CX252" s="56"/>
      <c r="CY252" s="56"/>
      <c r="CZ252" s="56"/>
      <c r="DA252" s="56"/>
      <c r="DB252" s="56"/>
      <c r="DC252" s="56"/>
      <c r="DD252" s="56"/>
      <c r="DE252" s="56"/>
      <c r="DF252" s="56"/>
      <c r="DG252" s="56"/>
      <c r="DH252" s="56"/>
      <c r="DI252" s="56"/>
      <c r="DJ252" s="56"/>
      <c r="DK252" s="56"/>
      <c r="DL252" s="56"/>
      <c r="DM252" s="56"/>
      <c r="DN252" s="56"/>
      <c r="DO252" s="56"/>
      <c r="DP252" s="56"/>
      <c r="DQ252" s="56"/>
      <c r="DR252" s="56"/>
      <c r="DS252" s="56"/>
      <c r="DT252" s="56"/>
      <c r="DU252" s="56"/>
      <c r="DV252" s="56"/>
      <c r="DW252" s="56"/>
      <c r="DX252" s="56"/>
      <c r="DY252" s="56"/>
      <c r="DZ252" s="56"/>
      <c r="EA252" s="56"/>
      <c r="EB252" s="56"/>
      <c r="EC252" s="56"/>
      <c r="ED252" s="56"/>
      <c r="EE252" s="56"/>
      <c r="EF252" s="56"/>
      <c r="EG252" s="56"/>
      <c r="EH252" s="56"/>
      <c r="EI252" s="56"/>
      <c r="EJ252" s="56"/>
      <c r="EK252" s="56"/>
      <c r="EL252" s="56"/>
      <c r="EM252" s="56"/>
      <c r="EN252" s="56"/>
      <c r="EO252" s="56"/>
      <c r="EP252" s="56"/>
      <c r="EQ252" s="56"/>
      <c r="ER252" s="56"/>
      <c r="ES252" s="56"/>
      <c r="ET252" s="56"/>
      <c r="EU252" s="56"/>
      <c r="EV252" s="56"/>
      <c r="EW252" s="56"/>
      <c r="EX252" s="56"/>
      <c r="EY252" s="56"/>
      <c r="EZ252" s="56"/>
      <c r="FA252" s="56"/>
      <c r="FB252" s="56"/>
      <c r="FC252" s="56"/>
      <c r="FD252" s="56"/>
      <c r="FE252" s="56"/>
      <c r="FF252" s="56"/>
      <c r="FG252" s="56"/>
      <c r="FH252" s="56"/>
      <c r="FI252" s="56"/>
      <c r="FJ252" s="56"/>
      <c r="FK252" s="56"/>
      <c r="FL252" s="56"/>
      <c r="FM252" s="56"/>
      <c r="FN252" s="56"/>
      <c r="FO252" s="56"/>
      <c r="FP252" s="56"/>
      <c r="FQ252" s="56"/>
      <c r="FR252" s="56"/>
      <c r="FS252" s="56"/>
      <c r="FT252" s="56"/>
      <c r="FU252" s="56"/>
      <c r="FV252" s="56"/>
      <c r="FW252" s="56"/>
      <c r="FX252" s="56"/>
      <c r="FY252" s="56"/>
      <c r="FZ252" s="56"/>
      <c r="GA252" s="56"/>
      <c r="GB252" s="56"/>
      <c r="GC252" s="56"/>
      <c r="GD252" s="56"/>
      <c r="GE252" s="56"/>
      <c r="GF252" s="56"/>
      <c r="GG252" s="56"/>
      <c r="GH252" s="56"/>
      <c r="GI252" s="56"/>
      <c r="GJ252" s="56"/>
      <c r="GK252" s="56"/>
      <c r="GL252" s="56"/>
      <c r="GM252" s="56"/>
      <c r="GN252" s="56"/>
      <c r="GO252" s="56"/>
      <c r="GP252" s="56"/>
      <c r="GQ252" s="56"/>
      <c r="GR252" s="56"/>
      <c r="GS252" s="56"/>
      <c r="GT252" s="56"/>
      <c r="GU252" s="56"/>
      <c r="GV252" s="56"/>
      <c r="GW252" s="56"/>
      <c r="GX252" s="56"/>
      <c r="GY252" s="56"/>
      <c r="GZ252" s="56"/>
      <c r="HA252" s="56"/>
      <c r="HB252" s="56"/>
      <c r="HC252" s="56"/>
      <c r="HD252" s="56"/>
      <c r="HE252" s="56"/>
      <c r="HF252" s="56"/>
      <c r="HG252" s="56"/>
      <c r="HH252" s="56"/>
      <c r="HI252" s="56"/>
      <c r="HJ252" s="56"/>
      <c r="HK252" s="56"/>
      <c r="HL252" s="56"/>
      <c r="HM252" s="56"/>
      <c r="HN252" s="56"/>
      <c r="HO252" s="56"/>
      <c r="HP252" s="56"/>
      <c r="HQ252" s="56"/>
      <c r="HR252" s="56"/>
      <c r="HS252" s="56"/>
      <c r="HT252" s="56"/>
      <c r="HU252" s="56"/>
      <c r="HV252" s="56"/>
      <c r="HW252" s="56"/>
      <c r="HX252" s="56"/>
      <c r="HY252" s="56"/>
    </row>
    <row r="253" spans="1:233" ht="1.5" customHeight="1">
      <c r="A253" s="56"/>
      <c r="B253" s="56"/>
      <c r="C253" s="56"/>
      <c r="D253" s="56"/>
      <c r="E253" s="56"/>
      <c r="F253" s="56"/>
      <c r="G253" s="56"/>
      <c r="H253" s="56"/>
      <c r="I253" s="56"/>
      <c r="J253" s="56"/>
      <c r="K253" s="56"/>
      <c r="L253" s="56"/>
      <c r="M253" s="56"/>
      <c r="N253" s="56"/>
      <c r="O253" s="56"/>
      <c r="P253" s="56"/>
      <c r="Q253" s="56"/>
      <c r="R253" s="56"/>
      <c r="S253" s="56"/>
      <c r="T253" s="56"/>
      <c r="U253" s="56"/>
      <c r="V253" s="56"/>
      <c r="W253" s="56"/>
      <c r="X253" s="56"/>
      <c r="Y253" s="56"/>
      <c r="Z253" s="56"/>
      <c r="AA253" s="56"/>
      <c r="AB253" s="56"/>
      <c r="AC253" s="56"/>
      <c r="AD253" s="56"/>
      <c r="AE253" s="56"/>
      <c r="AF253" s="56"/>
      <c r="AG253" s="56"/>
      <c r="AH253" s="56"/>
      <c r="AI253" s="56"/>
      <c r="AJ253" s="56"/>
      <c r="AK253" s="56"/>
      <c r="AL253" s="56"/>
      <c r="AM253" s="56"/>
      <c r="AN253" s="56"/>
      <c r="AO253" s="56"/>
      <c r="AP253" s="56"/>
      <c r="AQ253" s="56"/>
      <c r="AR253" s="56"/>
      <c r="AS253" s="56"/>
      <c r="AT253" s="56"/>
      <c r="AU253" s="56"/>
      <c r="AV253" s="56"/>
      <c r="AW253" s="56"/>
      <c r="AX253" s="56"/>
      <c r="AY253" s="56"/>
      <c r="AZ253" s="56"/>
      <c r="BA253" s="56"/>
      <c r="BB253" s="56"/>
      <c r="BC253" s="56"/>
      <c r="BD253" s="56"/>
      <c r="BE253" s="56">
        <f t="shared" si="739"/>
        <v>11000</v>
      </c>
      <c r="BF253" s="56">
        <f t="shared" si="744"/>
        <v>11000</v>
      </c>
      <c r="BG253" s="56">
        <f t="shared" si="744"/>
        <v>11000</v>
      </c>
      <c r="BH253" s="56">
        <f t="shared" si="740"/>
        <v>17000</v>
      </c>
      <c r="BI253" s="56">
        <f t="shared" si="733"/>
        <v>17000</v>
      </c>
      <c r="BJ253" s="56">
        <f t="shared" si="726"/>
        <v>17000</v>
      </c>
      <c r="BK253" s="56">
        <f t="shared" si="718"/>
        <v>17000</v>
      </c>
      <c r="BL253" s="56">
        <f t="shared" si="716"/>
        <v>17000</v>
      </c>
      <c r="BM253" s="56">
        <f t="shared" si="714"/>
        <v>17000</v>
      </c>
      <c r="BN253" s="56">
        <f t="shared" si="714"/>
        <v>17000</v>
      </c>
      <c r="BO253" s="56">
        <f t="shared" si="709"/>
        <v>17000</v>
      </c>
      <c r="BP253" s="56">
        <f t="shared" si="709"/>
        <v>17000</v>
      </c>
      <c r="BQ253" s="56">
        <f t="shared" si="709"/>
        <v>17000</v>
      </c>
      <c r="BR253" s="56">
        <f t="shared" si="704"/>
        <v>17000</v>
      </c>
      <c r="BS253" s="56">
        <f t="shared" si="706"/>
        <v>17000</v>
      </c>
      <c r="BT253" s="56">
        <f t="shared" si="706"/>
        <v>17000</v>
      </c>
      <c r="BU253" s="56">
        <f t="shared" si="706"/>
        <v>17000</v>
      </c>
      <c r="BV253" s="56">
        <f t="shared" si="706"/>
        <v>17000</v>
      </c>
      <c r="BW253" s="56">
        <f t="shared" si="701"/>
        <v>17000</v>
      </c>
      <c r="BX253" s="56">
        <f t="shared" si="699"/>
        <v>17000</v>
      </c>
      <c r="BY253" s="56">
        <f t="shared" si="695"/>
        <v>17000</v>
      </c>
      <c r="BZ253" s="56">
        <f t="shared" si="690"/>
        <v>17000</v>
      </c>
      <c r="CA253" s="56">
        <f>AP</f>
        <v>2000</v>
      </c>
      <c r="CB253" s="56">
        <f t="shared" si="735"/>
        <v>2000</v>
      </c>
      <c r="CC253" s="56">
        <f t="shared" si="735"/>
        <v>2000</v>
      </c>
      <c r="CD253" s="56">
        <f t="shared" si="735"/>
        <v>2000</v>
      </c>
      <c r="CE253" s="56">
        <f t="shared" si="736"/>
        <v>2000</v>
      </c>
      <c r="CF253" s="56">
        <f t="shared" ref="CF253:CF272" si="745">AP</f>
        <v>2000</v>
      </c>
      <c r="CG253" s="56">
        <f t="shared" si="742"/>
        <v>2000</v>
      </c>
      <c r="CH253" s="56">
        <f t="shared" ref="CH253:CI271" si="746">AP</f>
        <v>2000</v>
      </c>
      <c r="CI253" s="56">
        <f t="shared" si="746"/>
        <v>2000</v>
      </c>
      <c r="CJ253" s="56">
        <f t="shared" si="734"/>
        <v>2000</v>
      </c>
      <c r="CK253" s="56">
        <f t="shared" si="731"/>
        <v>2000</v>
      </c>
      <c r="CL253" s="56">
        <f t="shared" si="731"/>
        <v>2000</v>
      </c>
      <c r="CM253" s="56">
        <f t="shared" si="731"/>
        <v>2000</v>
      </c>
      <c r="CN253" s="56">
        <f t="shared" si="732"/>
        <v>2000</v>
      </c>
      <c r="CO253" s="56">
        <f t="shared" si="728"/>
        <v>2000</v>
      </c>
      <c r="CP253" s="56">
        <f t="shared" si="729"/>
        <v>2000</v>
      </c>
      <c r="CQ253" s="56">
        <f t="shared" si="737"/>
        <v>2000</v>
      </c>
      <c r="CR253" s="56">
        <f t="shared" si="737"/>
        <v>2000</v>
      </c>
      <c r="CS253" s="56">
        <f t="shared" si="737"/>
        <v>2000</v>
      </c>
      <c r="CT253" s="56">
        <f t="shared" si="722"/>
        <v>2000</v>
      </c>
      <c r="CU253" s="56">
        <f t="shared" si="730"/>
        <v>2000</v>
      </c>
      <c r="CV253" s="56">
        <f t="shared" si="738"/>
        <v>2000</v>
      </c>
      <c r="CW253" s="56">
        <f t="shared" si="719"/>
        <v>2000</v>
      </c>
      <c r="CX253" s="56"/>
      <c r="CY253" s="56"/>
      <c r="CZ253" s="56"/>
      <c r="DA253" s="56"/>
      <c r="DB253" s="56"/>
      <c r="DC253" s="56"/>
      <c r="DD253" s="56"/>
      <c r="DE253" s="56"/>
      <c r="DF253" s="56"/>
      <c r="DG253" s="56"/>
      <c r="DH253" s="56"/>
      <c r="DI253" s="56"/>
      <c r="DJ253" s="56"/>
      <c r="DK253" s="56"/>
      <c r="DL253" s="56"/>
      <c r="DM253" s="56"/>
      <c r="DN253" s="56"/>
      <c r="DO253" s="56"/>
      <c r="DP253" s="56"/>
      <c r="DQ253" s="56"/>
      <c r="DR253" s="56"/>
      <c r="DS253" s="56"/>
      <c r="DT253" s="56"/>
      <c r="DU253" s="56"/>
      <c r="DV253" s="56"/>
      <c r="DW253" s="56"/>
      <c r="DX253" s="56"/>
      <c r="DY253" s="56"/>
      <c r="DZ253" s="56"/>
      <c r="EA253" s="56"/>
      <c r="EB253" s="56"/>
      <c r="EC253" s="56"/>
      <c r="ED253" s="56"/>
      <c r="EE253" s="56"/>
      <c r="EF253" s="56"/>
      <c r="EG253" s="56"/>
      <c r="EH253" s="56"/>
      <c r="EI253" s="56"/>
      <c r="EJ253" s="56"/>
      <c r="EK253" s="56"/>
      <c r="EL253" s="56"/>
      <c r="EM253" s="56"/>
      <c r="EN253" s="56"/>
      <c r="EO253" s="56"/>
      <c r="EP253" s="56"/>
      <c r="EQ253" s="56"/>
      <c r="ER253" s="56"/>
      <c r="ES253" s="56"/>
      <c r="ET253" s="56"/>
      <c r="EU253" s="56"/>
      <c r="EV253" s="56"/>
      <c r="EW253" s="56"/>
      <c r="EX253" s="56"/>
      <c r="EY253" s="56"/>
      <c r="EZ253" s="56"/>
      <c r="FA253" s="56"/>
      <c r="FB253" s="56"/>
      <c r="FC253" s="56"/>
      <c r="FD253" s="56"/>
      <c r="FE253" s="56"/>
      <c r="FF253" s="56"/>
      <c r="FG253" s="56"/>
      <c r="FH253" s="56"/>
      <c r="FI253" s="56"/>
      <c r="FJ253" s="56"/>
      <c r="FK253" s="56"/>
      <c r="FL253" s="56"/>
      <c r="FM253" s="56"/>
      <c r="FN253" s="56"/>
      <c r="FO253" s="56"/>
      <c r="FP253" s="56"/>
      <c r="FQ253" s="56"/>
      <c r="FR253" s="56"/>
      <c r="FS253" s="56"/>
      <c r="FT253" s="56"/>
      <c r="FU253" s="56"/>
      <c r="FV253" s="56"/>
      <c r="FW253" s="56"/>
      <c r="FX253" s="56"/>
      <c r="FY253" s="56"/>
      <c r="FZ253" s="56"/>
      <c r="GA253" s="56"/>
      <c r="GB253" s="56"/>
      <c r="GC253" s="56"/>
      <c r="GD253" s="56"/>
      <c r="GE253" s="56"/>
      <c r="GF253" s="56"/>
      <c r="GG253" s="56"/>
      <c r="GH253" s="56"/>
      <c r="GI253" s="56"/>
      <c r="GJ253" s="56"/>
      <c r="GK253" s="56"/>
      <c r="GL253" s="56"/>
      <c r="GM253" s="56"/>
      <c r="GN253" s="56"/>
      <c r="GO253" s="56"/>
      <c r="GP253" s="56"/>
      <c r="GQ253" s="56"/>
      <c r="GR253" s="56"/>
      <c r="GS253" s="56"/>
      <c r="GT253" s="56"/>
      <c r="GU253" s="56"/>
      <c r="GV253" s="56"/>
      <c r="GW253" s="56"/>
      <c r="GX253" s="56"/>
      <c r="GY253" s="56"/>
      <c r="GZ253" s="56"/>
      <c r="HA253" s="56"/>
      <c r="HB253" s="56"/>
      <c r="HC253" s="56"/>
      <c r="HD253" s="56"/>
      <c r="HE253" s="56"/>
      <c r="HF253" s="56"/>
      <c r="HG253" s="56"/>
      <c r="HH253" s="56"/>
      <c r="HI253" s="56"/>
      <c r="HJ253" s="56"/>
      <c r="HK253" s="56"/>
      <c r="HL253" s="56"/>
      <c r="HM253" s="56"/>
      <c r="HN253" s="56"/>
      <c r="HO253" s="56"/>
      <c r="HP253" s="56"/>
      <c r="HQ253" s="56"/>
      <c r="HR253" s="56"/>
      <c r="HS253" s="56"/>
      <c r="HT253" s="56"/>
      <c r="HU253" s="56"/>
      <c r="HV253" s="56"/>
      <c r="HW253" s="56"/>
      <c r="HX253" s="56"/>
      <c r="HY253" s="56"/>
    </row>
    <row r="254" spans="1:233" ht="1.5" customHeight="1">
      <c r="A254" s="56"/>
      <c r="B254" s="56"/>
      <c r="C254" s="56"/>
      <c r="D254" s="56"/>
      <c r="E254" s="56"/>
      <c r="F254" s="56"/>
      <c r="G254" s="56"/>
      <c r="H254" s="56"/>
      <c r="I254" s="56"/>
      <c r="J254" s="56"/>
      <c r="K254" s="56"/>
      <c r="L254" s="56"/>
      <c r="M254" s="56"/>
      <c r="N254" s="56"/>
      <c r="O254" s="56"/>
      <c r="P254" s="56"/>
      <c r="Q254" s="56"/>
      <c r="R254" s="56"/>
      <c r="S254" s="56"/>
      <c r="T254" s="56"/>
      <c r="U254" s="56"/>
      <c r="V254" s="56"/>
      <c r="W254" s="56"/>
      <c r="X254" s="56"/>
      <c r="Y254" s="56"/>
      <c r="Z254" s="56"/>
      <c r="AA254" s="56"/>
      <c r="AB254" s="56"/>
      <c r="AC254" s="56"/>
      <c r="AD254" s="56"/>
      <c r="AE254" s="56"/>
      <c r="AF254" s="56"/>
      <c r="AG254" s="56"/>
      <c r="AH254" s="56"/>
      <c r="AI254" s="56"/>
      <c r="AJ254" s="56"/>
      <c r="AK254" s="56"/>
      <c r="AL254" s="56"/>
      <c r="AM254" s="56"/>
      <c r="AN254" s="56"/>
      <c r="AO254" s="56"/>
      <c r="AP254" s="56"/>
      <c r="AQ254" s="56"/>
      <c r="AR254" s="56"/>
      <c r="AS254" s="56"/>
      <c r="AT254" s="56"/>
      <c r="AU254" s="56"/>
      <c r="AV254" s="56"/>
      <c r="AW254" s="56"/>
      <c r="AX254" s="56"/>
      <c r="AY254" s="56"/>
      <c r="AZ254" s="56"/>
      <c r="BA254" s="56"/>
      <c r="BB254" s="56"/>
      <c r="BC254" s="56"/>
      <c r="BD254" s="56"/>
      <c r="BE254" s="56">
        <f t="shared" si="739"/>
        <v>11000</v>
      </c>
      <c r="BF254" s="56">
        <f t="shared" si="744"/>
        <v>11000</v>
      </c>
      <c r="BG254" s="56">
        <f t="shared" si="744"/>
        <v>11000</v>
      </c>
      <c r="BH254" s="56">
        <f t="shared" si="740"/>
        <v>17000</v>
      </c>
      <c r="BI254" s="56">
        <f t="shared" si="733"/>
        <v>17000</v>
      </c>
      <c r="BJ254" s="56">
        <f t="shared" si="726"/>
        <v>17000</v>
      </c>
      <c r="BK254" s="56">
        <f t="shared" si="718"/>
        <v>17000</v>
      </c>
      <c r="BL254" s="56">
        <f t="shared" si="716"/>
        <v>17000</v>
      </c>
      <c r="BM254" s="56">
        <f t="shared" si="714"/>
        <v>17000</v>
      </c>
      <c r="BN254" s="56">
        <f t="shared" si="714"/>
        <v>17000</v>
      </c>
      <c r="BO254" s="56">
        <f t="shared" si="709"/>
        <v>17000</v>
      </c>
      <c r="BP254" s="56">
        <f t="shared" si="709"/>
        <v>17000</v>
      </c>
      <c r="BQ254" s="56">
        <f t="shared" si="709"/>
        <v>17000</v>
      </c>
      <c r="BR254" s="56">
        <f t="shared" si="704"/>
        <v>17000</v>
      </c>
      <c r="BS254" s="56">
        <f t="shared" ref="BS254:BV273" si="747">KA</f>
        <v>17000</v>
      </c>
      <c r="BT254" s="56">
        <f t="shared" si="747"/>
        <v>17000</v>
      </c>
      <c r="BU254" s="56">
        <f t="shared" si="747"/>
        <v>17000</v>
      </c>
      <c r="BV254" s="56">
        <f t="shared" si="747"/>
        <v>17000</v>
      </c>
      <c r="BW254" s="56">
        <f t="shared" si="701"/>
        <v>17000</v>
      </c>
      <c r="BX254" s="56">
        <f t="shared" si="699"/>
        <v>17000</v>
      </c>
      <c r="BY254" s="56">
        <f t="shared" si="695"/>
        <v>17000</v>
      </c>
      <c r="BZ254" s="56">
        <f t="shared" si="690"/>
        <v>17000</v>
      </c>
      <c r="CA254" s="56">
        <f>AP</f>
        <v>2000</v>
      </c>
      <c r="CB254" s="56">
        <f t="shared" si="735"/>
        <v>2000</v>
      </c>
      <c r="CC254" s="56">
        <f t="shared" si="735"/>
        <v>2000</v>
      </c>
      <c r="CD254" s="56">
        <f t="shared" si="735"/>
        <v>2000</v>
      </c>
      <c r="CE254" s="56">
        <f t="shared" si="736"/>
        <v>2000</v>
      </c>
      <c r="CF254" s="56">
        <f t="shared" si="745"/>
        <v>2000</v>
      </c>
      <c r="CG254" s="56">
        <f t="shared" si="742"/>
        <v>2000</v>
      </c>
      <c r="CH254" s="56">
        <f t="shared" si="746"/>
        <v>2000</v>
      </c>
      <c r="CI254" s="56">
        <f t="shared" si="746"/>
        <v>2000</v>
      </c>
      <c r="CJ254" s="56">
        <f t="shared" si="734"/>
        <v>2000</v>
      </c>
      <c r="CK254" s="56">
        <f t="shared" si="731"/>
        <v>2000</v>
      </c>
      <c r="CL254" s="56">
        <f t="shared" si="731"/>
        <v>2000</v>
      </c>
      <c r="CM254" s="56">
        <f t="shared" si="731"/>
        <v>2000</v>
      </c>
      <c r="CN254" s="56">
        <f t="shared" si="732"/>
        <v>2000</v>
      </c>
      <c r="CO254" s="56">
        <f t="shared" si="728"/>
        <v>2000</v>
      </c>
      <c r="CP254" s="56">
        <f t="shared" si="729"/>
        <v>2000</v>
      </c>
      <c r="CQ254" s="56">
        <f t="shared" si="737"/>
        <v>2000</v>
      </c>
      <c r="CR254" s="56">
        <f t="shared" si="737"/>
        <v>2000</v>
      </c>
      <c r="CS254" s="56">
        <f t="shared" si="737"/>
        <v>2000</v>
      </c>
      <c r="CT254" s="56">
        <f t="shared" si="722"/>
        <v>2000</v>
      </c>
      <c r="CU254" s="56">
        <f t="shared" si="730"/>
        <v>2000</v>
      </c>
      <c r="CV254" s="56">
        <f t="shared" si="738"/>
        <v>2000</v>
      </c>
      <c r="CW254" s="56"/>
      <c r="CX254" s="56"/>
      <c r="CY254" s="56"/>
      <c r="CZ254" s="56"/>
      <c r="DA254" s="56"/>
      <c r="DB254" s="56"/>
      <c r="DC254" s="56"/>
      <c r="DD254" s="56"/>
      <c r="DE254" s="56"/>
      <c r="DF254" s="56"/>
      <c r="DG254" s="56"/>
      <c r="DH254" s="56"/>
      <c r="DI254" s="56"/>
      <c r="DJ254" s="56"/>
      <c r="DK254" s="56"/>
      <c r="DL254" s="56"/>
      <c r="DM254" s="56"/>
      <c r="DN254" s="56"/>
      <c r="DO254" s="56"/>
      <c r="DP254" s="56"/>
      <c r="DQ254" s="56"/>
      <c r="DR254" s="56"/>
      <c r="DS254" s="56"/>
      <c r="DT254" s="56"/>
      <c r="DU254" s="56"/>
      <c r="DV254" s="56"/>
      <c r="DW254" s="56"/>
      <c r="DX254" s="56"/>
      <c r="DY254" s="56"/>
      <c r="DZ254" s="56"/>
      <c r="EA254" s="56"/>
      <c r="EB254" s="56"/>
      <c r="EC254" s="56"/>
      <c r="ED254" s="56"/>
      <c r="EE254" s="56"/>
      <c r="EF254" s="56"/>
      <c r="EG254" s="56"/>
      <c r="EH254" s="56"/>
      <c r="EI254" s="56"/>
      <c r="EJ254" s="56"/>
      <c r="EK254" s="56"/>
      <c r="EL254" s="56"/>
      <c r="EM254" s="56"/>
      <c r="EN254" s="56"/>
      <c r="EO254" s="56"/>
      <c r="EP254" s="56"/>
      <c r="EQ254" s="56"/>
      <c r="ER254" s="56"/>
      <c r="ES254" s="56"/>
      <c r="ET254" s="56"/>
      <c r="EU254" s="56"/>
      <c r="EV254" s="56"/>
      <c r="EW254" s="56"/>
      <c r="EX254" s="56"/>
      <c r="EY254" s="56"/>
      <c r="EZ254" s="56"/>
      <c r="FA254" s="56"/>
      <c r="FB254" s="56"/>
      <c r="FC254" s="56"/>
      <c r="FD254" s="56"/>
      <c r="FE254" s="56"/>
      <c r="FF254" s="56"/>
      <c r="FG254" s="56"/>
      <c r="FH254" s="56"/>
      <c r="FI254" s="56"/>
      <c r="FJ254" s="56"/>
      <c r="FK254" s="56"/>
      <c r="FL254" s="56"/>
      <c r="FM254" s="56"/>
      <c r="FN254" s="56"/>
      <c r="FO254" s="56"/>
      <c r="FP254" s="56"/>
      <c r="FQ254" s="56"/>
      <c r="FR254" s="56"/>
      <c r="FS254" s="56"/>
      <c r="FT254" s="56"/>
      <c r="FU254" s="56"/>
      <c r="FV254" s="56"/>
      <c r="FW254" s="56"/>
      <c r="FX254" s="56"/>
      <c r="FY254" s="56"/>
      <c r="FZ254" s="56"/>
      <c r="GA254" s="56"/>
      <c r="GB254" s="56"/>
      <c r="GC254" s="56"/>
      <c r="GD254" s="56"/>
      <c r="GE254" s="56"/>
      <c r="GF254" s="56"/>
      <c r="GG254" s="56"/>
      <c r="GH254" s="56"/>
      <c r="GI254" s="56"/>
      <c r="GJ254" s="56"/>
      <c r="GK254" s="56"/>
      <c r="GL254" s="56"/>
      <c r="GM254" s="56"/>
      <c r="GN254" s="56"/>
      <c r="GO254" s="56"/>
      <c r="GP254" s="56"/>
      <c r="GQ254" s="56"/>
      <c r="GR254" s="56"/>
      <c r="GS254" s="56"/>
      <c r="GT254" s="56"/>
      <c r="GU254" s="56"/>
      <c r="GV254" s="56"/>
      <c r="GW254" s="56"/>
      <c r="GX254" s="56"/>
      <c r="GY254" s="56"/>
      <c r="GZ254" s="56"/>
      <c r="HA254" s="56"/>
      <c r="HB254" s="56"/>
      <c r="HC254" s="56"/>
      <c r="HD254" s="56"/>
      <c r="HE254" s="56"/>
      <c r="HF254" s="56"/>
      <c r="HG254" s="56"/>
      <c r="HH254" s="56"/>
      <c r="HI254" s="56"/>
      <c r="HJ254" s="56"/>
      <c r="HK254" s="56"/>
      <c r="HL254" s="56"/>
      <c r="HM254" s="56"/>
      <c r="HN254" s="56"/>
      <c r="HO254" s="56"/>
      <c r="HP254" s="56"/>
      <c r="HQ254" s="56"/>
      <c r="HR254" s="56"/>
      <c r="HS254" s="56"/>
      <c r="HT254" s="56"/>
      <c r="HU254" s="56"/>
      <c r="HV254" s="56"/>
      <c r="HW254" s="56"/>
      <c r="HX254" s="56"/>
      <c r="HY254" s="56"/>
    </row>
    <row r="255" spans="1:233" ht="1.5" customHeight="1">
      <c r="A255" s="56"/>
      <c r="B255" s="56"/>
      <c r="C255" s="56"/>
      <c r="D255" s="56"/>
      <c r="E255" s="56"/>
      <c r="F255" s="56"/>
      <c r="G255" s="56"/>
      <c r="H255" s="56"/>
      <c r="I255" s="56"/>
      <c r="J255" s="56"/>
      <c r="K255" s="56"/>
      <c r="L255" s="56"/>
      <c r="M255" s="56"/>
      <c r="N255" s="56"/>
      <c r="O255" s="56"/>
      <c r="P255" s="56"/>
      <c r="Q255" s="56"/>
      <c r="R255" s="56"/>
      <c r="S255" s="56"/>
      <c r="T255" s="56"/>
      <c r="U255" s="56"/>
      <c r="V255" s="56"/>
      <c r="W255" s="56"/>
      <c r="X255" s="56"/>
      <c r="Y255" s="56"/>
      <c r="Z255" s="56"/>
      <c r="AA255" s="56"/>
      <c r="AB255" s="56"/>
      <c r="AC255" s="56"/>
      <c r="AD255" s="56"/>
      <c r="AE255" s="56"/>
      <c r="AF255" s="56"/>
      <c r="AG255" s="56"/>
      <c r="AH255" s="56"/>
      <c r="AI255" s="56"/>
      <c r="AJ255" s="56"/>
      <c r="AK255" s="56"/>
      <c r="AL255" s="56"/>
      <c r="AM255" s="56"/>
      <c r="AN255" s="56"/>
      <c r="AO255" s="56"/>
      <c r="AP255" s="56"/>
      <c r="AQ255" s="56"/>
      <c r="AR255" s="56"/>
      <c r="AS255" s="56"/>
      <c r="AT255" s="56"/>
      <c r="AU255" s="56"/>
      <c r="AV255" s="56"/>
      <c r="AW255" s="56"/>
      <c r="AX255" s="56"/>
      <c r="AY255" s="56"/>
      <c r="AZ255" s="56"/>
      <c r="BA255" s="56"/>
      <c r="BB255" s="56"/>
      <c r="BC255" s="56"/>
      <c r="BD255" s="56"/>
      <c r="BE255" s="56">
        <f t="shared" si="739"/>
        <v>11000</v>
      </c>
      <c r="BF255" s="56">
        <f t="shared" si="744"/>
        <v>11000</v>
      </c>
      <c r="BG255" s="56">
        <f t="shared" si="744"/>
        <v>11000</v>
      </c>
      <c r="BH255" s="56">
        <f t="shared" si="740"/>
        <v>17000</v>
      </c>
      <c r="BI255" s="56">
        <f t="shared" si="733"/>
        <v>17000</v>
      </c>
      <c r="BJ255" s="56">
        <f t="shared" si="726"/>
        <v>17000</v>
      </c>
      <c r="BK255" s="56">
        <f t="shared" si="718"/>
        <v>17000</v>
      </c>
      <c r="BL255" s="56">
        <f t="shared" si="716"/>
        <v>17000</v>
      </c>
      <c r="BM255" s="56">
        <f t="shared" si="714"/>
        <v>17000</v>
      </c>
      <c r="BN255" s="56">
        <f t="shared" si="714"/>
        <v>17000</v>
      </c>
      <c r="BO255" s="56">
        <f t="shared" si="709"/>
        <v>17000</v>
      </c>
      <c r="BP255" s="56">
        <f t="shared" si="709"/>
        <v>17000</v>
      </c>
      <c r="BQ255" s="56">
        <f t="shared" si="709"/>
        <v>17000</v>
      </c>
      <c r="BR255" s="56">
        <f t="shared" si="704"/>
        <v>17000</v>
      </c>
      <c r="BS255" s="56">
        <f t="shared" si="747"/>
        <v>17000</v>
      </c>
      <c r="BT255" s="56">
        <f t="shared" si="747"/>
        <v>17000</v>
      </c>
      <c r="BU255" s="56">
        <f t="shared" si="747"/>
        <v>17000</v>
      </c>
      <c r="BV255" s="56">
        <f t="shared" si="747"/>
        <v>17000</v>
      </c>
      <c r="BW255" s="56">
        <f t="shared" si="701"/>
        <v>17000</v>
      </c>
      <c r="BX255" s="56">
        <f t="shared" si="699"/>
        <v>17000</v>
      </c>
      <c r="BY255" s="56">
        <f t="shared" si="695"/>
        <v>17000</v>
      </c>
      <c r="BZ255" s="56">
        <f t="shared" si="690"/>
        <v>17000</v>
      </c>
      <c r="CA255" s="56">
        <f>AP</f>
        <v>2000</v>
      </c>
      <c r="CB255" s="56">
        <f t="shared" si="735"/>
        <v>2000</v>
      </c>
      <c r="CC255" s="56">
        <f t="shared" si="735"/>
        <v>2000</v>
      </c>
      <c r="CD255" s="56">
        <f t="shared" si="735"/>
        <v>2000</v>
      </c>
      <c r="CE255" s="56">
        <f t="shared" si="736"/>
        <v>2000</v>
      </c>
      <c r="CF255" s="56">
        <f t="shared" si="745"/>
        <v>2000</v>
      </c>
      <c r="CG255" s="56">
        <f t="shared" si="742"/>
        <v>2000</v>
      </c>
      <c r="CH255" s="56">
        <f t="shared" si="746"/>
        <v>2000</v>
      </c>
      <c r="CI255" s="56">
        <f t="shared" si="746"/>
        <v>2000</v>
      </c>
      <c r="CJ255" s="56">
        <f t="shared" si="734"/>
        <v>2000</v>
      </c>
      <c r="CK255" s="56">
        <f t="shared" si="731"/>
        <v>2000</v>
      </c>
      <c r="CL255" s="56">
        <f t="shared" si="731"/>
        <v>2000</v>
      </c>
      <c r="CM255" s="56">
        <f t="shared" si="731"/>
        <v>2000</v>
      </c>
      <c r="CN255" s="56">
        <f t="shared" si="732"/>
        <v>2000</v>
      </c>
      <c r="CO255" s="56">
        <f t="shared" si="728"/>
        <v>2000</v>
      </c>
      <c r="CP255" s="56">
        <f t="shared" si="729"/>
        <v>2000</v>
      </c>
      <c r="CQ255" s="56">
        <f t="shared" si="737"/>
        <v>2000</v>
      </c>
      <c r="CR255" s="56">
        <f t="shared" si="737"/>
        <v>2000</v>
      </c>
      <c r="CS255" s="56">
        <f t="shared" si="737"/>
        <v>2000</v>
      </c>
      <c r="CT255" s="56">
        <f t="shared" si="722"/>
        <v>2000</v>
      </c>
      <c r="CU255" s="56">
        <f t="shared" si="730"/>
        <v>2000</v>
      </c>
      <c r="CV255" s="56">
        <f t="shared" si="738"/>
        <v>2000</v>
      </c>
      <c r="CW255" s="56"/>
      <c r="CX255" s="56"/>
      <c r="CY255" s="56"/>
      <c r="CZ255" s="56"/>
      <c r="DA255" s="56"/>
      <c r="DB255" s="56"/>
      <c r="DC255" s="56"/>
      <c r="DD255" s="56"/>
      <c r="DE255" s="56"/>
      <c r="DF255" s="56"/>
      <c r="DG255" s="56"/>
      <c r="DH255" s="56"/>
      <c r="DI255" s="56"/>
      <c r="DJ255" s="56"/>
      <c r="DK255" s="56"/>
      <c r="DL255" s="56"/>
      <c r="DM255" s="56"/>
      <c r="DN255" s="56"/>
      <c r="DO255" s="56"/>
      <c r="DP255" s="56"/>
      <c r="DQ255" s="56"/>
      <c r="DR255" s="56"/>
      <c r="DS255" s="56"/>
      <c r="DT255" s="56"/>
      <c r="DU255" s="56"/>
      <c r="DV255" s="56"/>
      <c r="DW255" s="56"/>
      <c r="DX255" s="56"/>
      <c r="DY255" s="56"/>
      <c r="DZ255" s="56"/>
      <c r="EA255" s="56"/>
      <c r="EB255" s="56"/>
      <c r="EC255" s="56"/>
      <c r="ED255" s="56"/>
      <c r="EE255" s="56"/>
      <c r="EF255" s="56"/>
      <c r="EG255" s="56"/>
      <c r="EH255" s="56"/>
      <c r="EI255" s="56"/>
      <c r="EJ255" s="56"/>
      <c r="EK255" s="56"/>
      <c r="EL255" s="56"/>
      <c r="EM255" s="56"/>
      <c r="EN255" s="56"/>
      <c r="EO255" s="56"/>
      <c r="EP255" s="56"/>
      <c r="EQ255" s="56"/>
      <c r="ER255" s="56"/>
      <c r="ES255" s="56"/>
      <c r="ET255" s="56"/>
      <c r="EU255" s="56"/>
      <c r="EV255" s="56"/>
      <c r="EW255" s="56"/>
      <c r="EX255" s="56"/>
      <c r="EY255" s="56"/>
      <c r="EZ255" s="56"/>
      <c r="FA255" s="56"/>
      <c r="FB255" s="56"/>
      <c r="FC255" s="56"/>
      <c r="FD255" s="56"/>
      <c r="FE255" s="56"/>
      <c r="FF255" s="56"/>
      <c r="FG255" s="56"/>
      <c r="FH255" s="56"/>
      <c r="FI255" s="56"/>
      <c r="FJ255" s="56"/>
      <c r="FK255" s="56"/>
      <c r="FL255" s="56"/>
      <c r="FM255" s="56"/>
      <c r="FN255" s="56"/>
      <c r="FO255" s="56"/>
      <c r="FP255" s="56"/>
      <c r="FQ255" s="56"/>
      <c r="FR255" s="56"/>
      <c r="FS255" s="56"/>
      <c r="FT255" s="56"/>
      <c r="FU255" s="56"/>
      <c r="FV255" s="56"/>
      <c r="FW255" s="56"/>
      <c r="FX255" s="56"/>
      <c r="FY255" s="56"/>
      <c r="FZ255" s="56"/>
      <c r="GA255" s="56"/>
      <c r="GB255" s="56"/>
      <c r="GC255" s="56"/>
      <c r="GD255" s="56"/>
      <c r="GE255" s="56"/>
      <c r="GF255" s="56"/>
      <c r="GG255" s="56"/>
      <c r="GH255" s="56"/>
      <c r="GI255" s="56"/>
      <c r="GJ255" s="56"/>
      <c r="GK255" s="56"/>
      <c r="GL255" s="56"/>
      <c r="GM255" s="56"/>
      <c r="GN255" s="56"/>
      <c r="GO255" s="56"/>
      <c r="GP255" s="56"/>
      <c r="GQ255" s="56"/>
      <c r="GR255" s="56"/>
      <c r="GS255" s="56"/>
      <c r="GT255" s="56"/>
      <c r="GU255" s="56"/>
      <c r="GV255" s="56"/>
      <c r="GW255" s="56"/>
      <c r="GX255" s="56"/>
      <c r="GY255" s="56"/>
      <c r="GZ255" s="56"/>
      <c r="HA255" s="56"/>
      <c r="HB255" s="56"/>
      <c r="HC255" s="56"/>
      <c r="HD255" s="56"/>
      <c r="HE255" s="56"/>
      <c r="HF255" s="56"/>
      <c r="HG255" s="56"/>
      <c r="HH255" s="56"/>
      <c r="HI255" s="56"/>
      <c r="HJ255" s="56"/>
      <c r="HK255" s="56"/>
      <c r="HL255" s="56"/>
      <c r="HM255" s="56"/>
      <c r="HN255" s="56"/>
      <c r="HO255" s="56"/>
      <c r="HP255" s="56"/>
      <c r="HQ255" s="56"/>
      <c r="HR255" s="56"/>
      <c r="HS255" s="56"/>
      <c r="HT255" s="56"/>
      <c r="HU255" s="56"/>
      <c r="HV255" s="56"/>
      <c r="HW255" s="56"/>
      <c r="HX255" s="56"/>
      <c r="HY255" s="56"/>
    </row>
    <row r="256" spans="1:233" ht="1.5" customHeight="1">
      <c r="A256" s="56"/>
      <c r="B256" s="56"/>
      <c r="C256" s="56"/>
      <c r="D256" s="56"/>
      <c r="E256" s="56"/>
      <c r="F256" s="56"/>
      <c r="G256" s="56"/>
      <c r="H256" s="56"/>
      <c r="I256" s="56"/>
      <c r="J256" s="56"/>
      <c r="K256" s="56"/>
      <c r="L256" s="56"/>
      <c r="M256" s="56"/>
      <c r="N256" s="56"/>
      <c r="O256" s="56"/>
      <c r="P256" s="56"/>
      <c r="Q256" s="56"/>
      <c r="R256" s="56"/>
      <c r="S256" s="56"/>
      <c r="T256" s="56"/>
      <c r="U256" s="56"/>
      <c r="V256" s="56"/>
      <c r="W256" s="56"/>
      <c r="X256" s="56"/>
      <c r="Y256" s="56"/>
      <c r="Z256" s="56"/>
      <c r="AA256" s="56"/>
      <c r="AB256" s="56"/>
      <c r="AC256" s="56"/>
      <c r="AD256" s="56"/>
      <c r="AE256" s="56"/>
      <c r="AF256" s="56"/>
      <c r="AG256" s="56"/>
      <c r="AH256" s="56"/>
      <c r="AI256" s="56"/>
      <c r="AJ256" s="56"/>
      <c r="AK256" s="56"/>
      <c r="AL256" s="56"/>
      <c r="AM256" s="56"/>
      <c r="AN256" s="56"/>
      <c r="AO256" s="56"/>
      <c r="AP256" s="56"/>
      <c r="AQ256" s="56"/>
      <c r="AR256" s="56"/>
      <c r="AS256" s="56"/>
      <c r="AT256" s="56"/>
      <c r="AU256" s="56"/>
      <c r="AV256" s="56"/>
      <c r="AW256" s="56"/>
      <c r="AX256" s="56"/>
      <c r="AY256" s="56"/>
      <c r="AZ256" s="56"/>
      <c r="BA256" s="56"/>
      <c r="BB256" s="56"/>
      <c r="BC256" s="56"/>
      <c r="BD256" s="56"/>
      <c r="BE256" s="56">
        <f t="shared" si="739"/>
        <v>11000</v>
      </c>
      <c r="BF256" s="56">
        <f t="shared" si="744"/>
        <v>11000</v>
      </c>
      <c r="BG256" s="56">
        <f t="shared" si="744"/>
        <v>11000</v>
      </c>
      <c r="BH256" s="56">
        <f t="shared" si="740"/>
        <v>17000</v>
      </c>
      <c r="BI256" s="56">
        <f t="shared" si="733"/>
        <v>17000</v>
      </c>
      <c r="BJ256" s="56">
        <f t="shared" si="726"/>
        <v>17000</v>
      </c>
      <c r="BK256" s="56">
        <f t="shared" si="718"/>
        <v>17000</v>
      </c>
      <c r="BL256" s="56">
        <f t="shared" si="716"/>
        <v>17000</v>
      </c>
      <c r="BM256" s="56">
        <f t="shared" si="714"/>
        <v>17000</v>
      </c>
      <c r="BN256" s="56">
        <f t="shared" si="714"/>
        <v>17000</v>
      </c>
      <c r="BO256" s="56">
        <f t="shared" si="709"/>
        <v>17000</v>
      </c>
      <c r="BP256" s="56">
        <f t="shared" si="709"/>
        <v>17000</v>
      </c>
      <c r="BQ256" s="56">
        <f t="shared" si="709"/>
        <v>17000</v>
      </c>
      <c r="BR256" s="56">
        <f t="shared" si="704"/>
        <v>17000</v>
      </c>
      <c r="BS256" s="56">
        <f t="shared" si="747"/>
        <v>17000</v>
      </c>
      <c r="BT256" s="56">
        <f t="shared" si="747"/>
        <v>17000</v>
      </c>
      <c r="BU256" s="56">
        <f t="shared" si="747"/>
        <v>17000</v>
      </c>
      <c r="BV256" s="56">
        <f t="shared" si="747"/>
        <v>17000</v>
      </c>
      <c r="BW256" s="56">
        <f t="shared" si="701"/>
        <v>17000</v>
      </c>
      <c r="BX256" s="56">
        <f t="shared" si="699"/>
        <v>17000</v>
      </c>
      <c r="BY256" s="56">
        <f t="shared" si="695"/>
        <v>17000</v>
      </c>
      <c r="BZ256" s="56">
        <f t="shared" si="690"/>
        <v>17000</v>
      </c>
      <c r="CA256" s="56">
        <f>KA</f>
        <v>17000</v>
      </c>
      <c r="CB256" s="56">
        <f t="shared" si="735"/>
        <v>2000</v>
      </c>
      <c r="CC256" s="56">
        <f t="shared" si="735"/>
        <v>2000</v>
      </c>
      <c r="CD256" s="56">
        <f t="shared" si="735"/>
        <v>2000</v>
      </c>
      <c r="CE256" s="56">
        <f t="shared" si="736"/>
        <v>2000</v>
      </c>
      <c r="CF256" s="56">
        <f t="shared" si="745"/>
        <v>2000</v>
      </c>
      <c r="CG256" s="56">
        <f t="shared" si="742"/>
        <v>2000</v>
      </c>
      <c r="CH256" s="56">
        <f t="shared" si="746"/>
        <v>2000</v>
      </c>
      <c r="CI256" s="56">
        <f t="shared" si="746"/>
        <v>2000</v>
      </c>
      <c r="CJ256" s="56">
        <f t="shared" si="734"/>
        <v>2000</v>
      </c>
      <c r="CK256" s="56">
        <f t="shared" si="731"/>
        <v>2000</v>
      </c>
      <c r="CL256" s="56">
        <f t="shared" si="731"/>
        <v>2000</v>
      </c>
      <c r="CM256" s="56">
        <f t="shared" si="731"/>
        <v>2000</v>
      </c>
      <c r="CN256" s="56">
        <f t="shared" si="732"/>
        <v>2000</v>
      </c>
      <c r="CO256" s="56">
        <f t="shared" si="728"/>
        <v>2000</v>
      </c>
      <c r="CP256" s="56">
        <f t="shared" si="729"/>
        <v>2000</v>
      </c>
      <c r="CQ256" s="56">
        <f t="shared" si="737"/>
        <v>2000</v>
      </c>
      <c r="CR256" s="56">
        <f t="shared" si="737"/>
        <v>2000</v>
      </c>
      <c r="CS256" s="56">
        <f t="shared" si="737"/>
        <v>2000</v>
      </c>
      <c r="CT256" s="56">
        <f t="shared" si="722"/>
        <v>2000</v>
      </c>
      <c r="CU256" s="56">
        <f t="shared" si="730"/>
        <v>2000</v>
      </c>
      <c r="CV256" s="56">
        <f t="shared" si="738"/>
        <v>2000</v>
      </c>
      <c r="CW256" s="56"/>
      <c r="CX256" s="56"/>
      <c r="CY256" s="56"/>
      <c r="CZ256" s="56"/>
      <c r="DA256" s="56"/>
      <c r="DB256" s="56"/>
      <c r="DC256" s="56"/>
      <c r="DD256" s="56"/>
      <c r="DE256" s="56"/>
      <c r="DF256" s="56"/>
      <c r="DG256" s="56"/>
      <c r="DH256" s="56"/>
      <c r="DI256" s="56"/>
      <c r="DJ256" s="56"/>
      <c r="DK256" s="56"/>
      <c r="DL256" s="56"/>
      <c r="DM256" s="56"/>
      <c r="DN256" s="56"/>
      <c r="DO256" s="56"/>
      <c r="DP256" s="56"/>
      <c r="DQ256" s="56"/>
      <c r="DR256" s="56"/>
      <c r="DS256" s="56"/>
      <c r="DT256" s="56"/>
      <c r="DU256" s="56"/>
      <c r="DV256" s="56"/>
      <c r="DW256" s="56"/>
      <c r="DX256" s="56"/>
      <c r="DY256" s="56"/>
      <c r="DZ256" s="56"/>
      <c r="EA256" s="56"/>
      <c r="EB256" s="56"/>
      <c r="EC256" s="56"/>
      <c r="ED256" s="56"/>
      <c r="EE256" s="56"/>
      <c r="EF256" s="56"/>
      <c r="EG256" s="56"/>
      <c r="EH256" s="56"/>
      <c r="EI256" s="56"/>
      <c r="EJ256" s="56"/>
      <c r="EK256" s="56"/>
      <c r="EL256" s="56"/>
      <c r="EM256" s="56"/>
      <c r="EN256" s="56"/>
      <c r="EO256" s="56"/>
      <c r="EP256" s="56"/>
      <c r="EQ256" s="56"/>
      <c r="ER256" s="56"/>
      <c r="ES256" s="56"/>
      <c r="ET256" s="56"/>
      <c r="EU256" s="56"/>
      <c r="EV256" s="56"/>
      <c r="EW256" s="56"/>
      <c r="EX256" s="56"/>
      <c r="EY256" s="56"/>
      <c r="EZ256" s="56"/>
      <c r="FA256" s="56"/>
      <c r="FB256" s="56"/>
      <c r="FC256" s="56"/>
      <c r="FD256" s="56"/>
      <c r="FE256" s="56"/>
      <c r="FF256" s="56"/>
      <c r="FG256" s="56"/>
      <c r="FH256" s="56"/>
      <c r="FI256" s="56"/>
      <c r="FJ256" s="56"/>
      <c r="FK256" s="56"/>
      <c r="FL256" s="56"/>
      <c r="FM256" s="56"/>
      <c r="FN256" s="56"/>
      <c r="FO256" s="56"/>
      <c r="FP256" s="56"/>
      <c r="FQ256" s="56"/>
      <c r="FR256" s="56"/>
      <c r="FS256" s="56"/>
      <c r="FT256" s="56"/>
      <c r="FU256" s="56"/>
      <c r="FV256" s="56"/>
      <c r="FW256" s="56"/>
      <c r="FX256" s="56"/>
      <c r="FY256" s="56"/>
      <c r="FZ256" s="56"/>
      <c r="GA256" s="56"/>
      <c r="GB256" s="56"/>
      <c r="GC256" s="56"/>
      <c r="GD256" s="56"/>
      <c r="GE256" s="56"/>
      <c r="GF256" s="56"/>
      <c r="GG256" s="56"/>
      <c r="GH256" s="56"/>
      <c r="GI256" s="56"/>
      <c r="GJ256" s="56"/>
      <c r="GK256" s="56"/>
      <c r="GL256" s="56"/>
      <c r="GM256" s="56"/>
      <c r="GN256" s="56"/>
      <c r="GO256" s="56"/>
      <c r="GP256" s="56"/>
      <c r="GQ256" s="56"/>
      <c r="GR256" s="56"/>
      <c r="GS256" s="56"/>
      <c r="GT256" s="56"/>
      <c r="GU256" s="56"/>
      <c r="GV256" s="56"/>
      <c r="GW256" s="56"/>
      <c r="GX256" s="56"/>
      <c r="GY256" s="56"/>
      <c r="GZ256" s="56"/>
      <c r="HA256" s="56"/>
      <c r="HB256" s="56"/>
      <c r="HC256" s="56"/>
      <c r="HD256" s="56"/>
      <c r="HE256" s="56"/>
      <c r="HF256" s="56"/>
      <c r="HG256" s="56"/>
      <c r="HH256" s="56"/>
      <c r="HI256" s="56"/>
      <c r="HJ256" s="56"/>
      <c r="HK256" s="56"/>
      <c r="HL256" s="56"/>
      <c r="HM256" s="56"/>
      <c r="HN256" s="56"/>
      <c r="HO256" s="56"/>
      <c r="HP256" s="56"/>
      <c r="HQ256" s="56"/>
      <c r="HR256" s="56"/>
      <c r="HS256" s="56"/>
      <c r="HT256" s="56"/>
      <c r="HU256" s="56"/>
      <c r="HV256" s="56"/>
      <c r="HW256" s="56"/>
      <c r="HX256" s="56"/>
      <c r="HY256" s="56"/>
    </row>
    <row r="257" spans="1:233" ht="1.5" customHeight="1">
      <c r="A257" s="56"/>
      <c r="B257" s="56"/>
      <c r="C257" s="56"/>
      <c r="D257" s="56"/>
      <c r="E257" s="56"/>
      <c r="F257" s="56"/>
      <c r="G257" s="56"/>
      <c r="H257" s="56"/>
      <c r="I257" s="56"/>
      <c r="J257" s="56"/>
      <c r="K257" s="56"/>
      <c r="L257" s="56"/>
      <c r="M257" s="56"/>
      <c r="N257" s="56"/>
      <c r="O257" s="56"/>
      <c r="P257" s="56"/>
      <c r="Q257" s="56"/>
      <c r="R257" s="56"/>
      <c r="S257" s="56"/>
      <c r="T257" s="56"/>
      <c r="U257" s="56"/>
      <c r="V257" s="56"/>
      <c r="W257" s="56"/>
      <c r="X257" s="56"/>
      <c r="Y257" s="56"/>
      <c r="Z257" s="56"/>
      <c r="AA257" s="56"/>
      <c r="AB257" s="56"/>
      <c r="AC257" s="56"/>
      <c r="AD257" s="56"/>
      <c r="AE257" s="56"/>
      <c r="AF257" s="56"/>
      <c r="AG257" s="56"/>
      <c r="AH257" s="56"/>
      <c r="AI257" s="56"/>
      <c r="AJ257" s="56"/>
      <c r="AK257" s="56"/>
      <c r="AL257" s="56"/>
      <c r="AM257" s="56"/>
      <c r="AN257" s="56"/>
      <c r="AO257" s="56"/>
      <c r="AP257" s="56"/>
      <c r="AQ257" s="56"/>
      <c r="AR257" s="56"/>
      <c r="AS257" s="56"/>
      <c r="AT257" s="56"/>
      <c r="AU257" s="56"/>
      <c r="AV257" s="56"/>
      <c r="AW257" s="56"/>
      <c r="AX257" s="56"/>
      <c r="AY257" s="56"/>
      <c r="AZ257" s="56"/>
      <c r="BA257" s="56"/>
      <c r="BB257" s="56"/>
      <c r="BC257" s="56"/>
      <c r="BD257" s="56"/>
      <c r="BE257" s="56"/>
      <c r="BF257" s="56">
        <f t="shared" si="744"/>
        <v>11000</v>
      </c>
      <c r="BG257" s="56">
        <f t="shared" si="744"/>
        <v>11000</v>
      </c>
      <c r="BH257" s="56">
        <f t="shared" si="740"/>
        <v>17000</v>
      </c>
      <c r="BI257" s="56">
        <f t="shared" si="733"/>
        <v>17000</v>
      </c>
      <c r="BJ257" s="56">
        <f t="shared" si="726"/>
        <v>17000</v>
      </c>
      <c r="BK257" s="56">
        <f t="shared" si="718"/>
        <v>17000</v>
      </c>
      <c r="BL257" s="56">
        <f t="shared" si="716"/>
        <v>17000</v>
      </c>
      <c r="BM257" s="56">
        <f t="shared" si="714"/>
        <v>17000</v>
      </c>
      <c r="BN257" s="56">
        <f t="shared" si="714"/>
        <v>17000</v>
      </c>
      <c r="BO257" s="56">
        <f t="shared" si="709"/>
        <v>17000</v>
      </c>
      <c r="BP257" s="56">
        <f t="shared" si="709"/>
        <v>17000</v>
      </c>
      <c r="BQ257" s="56">
        <f t="shared" si="709"/>
        <v>17000</v>
      </c>
      <c r="BR257" s="56">
        <f t="shared" si="704"/>
        <v>17000</v>
      </c>
      <c r="BS257" s="56">
        <f t="shared" si="747"/>
        <v>17000</v>
      </c>
      <c r="BT257" s="56">
        <f t="shared" si="747"/>
        <v>17000</v>
      </c>
      <c r="BU257" s="56">
        <f t="shared" si="747"/>
        <v>17000</v>
      </c>
      <c r="BV257" s="56">
        <f t="shared" si="747"/>
        <v>17000</v>
      </c>
      <c r="BW257" s="56">
        <f t="shared" si="701"/>
        <v>17000</v>
      </c>
      <c r="BX257" s="56">
        <f t="shared" si="699"/>
        <v>17000</v>
      </c>
      <c r="BY257" s="56">
        <f t="shared" si="695"/>
        <v>17000</v>
      </c>
      <c r="BZ257" s="56">
        <f t="shared" si="690"/>
        <v>17000</v>
      </c>
      <c r="CA257" s="56">
        <f>KA</f>
        <v>17000</v>
      </c>
      <c r="CB257" s="56">
        <f t="shared" si="735"/>
        <v>2000</v>
      </c>
      <c r="CC257" s="56">
        <f t="shared" si="735"/>
        <v>2000</v>
      </c>
      <c r="CD257" s="56">
        <f t="shared" si="735"/>
        <v>2000</v>
      </c>
      <c r="CE257" s="56">
        <f t="shared" si="736"/>
        <v>2000</v>
      </c>
      <c r="CF257" s="56">
        <f t="shared" si="745"/>
        <v>2000</v>
      </c>
      <c r="CG257" s="56">
        <f t="shared" si="742"/>
        <v>2000</v>
      </c>
      <c r="CH257" s="56">
        <f t="shared" si="746"/>
        <v>2000</v>
      </c>
      <c r="CI257" s="56">
        <f t="shared" si="746"/>
        <v>2000</v>
      </c>
      <c r="CJ257" s="56">
        <f t="shared" si="734"/>
        <v>2000</v>
      </c>
      <c r="CK257" s="56">
        <f t="shared" si="731"/>
        <v>2000</v>
      </c>
      <c r="CL257" s="56">
        <f t="shared" si="731"/>
        <v>2000</v>
      </c>
      <c r="CM257" s="56">
        <f t="shared" si="731"/>
        <v>2000</v>
      </c>
      <c r="CN257" s="56">
        <f t="shared" si="732"/>
        <v>2000</v>
      </c>
      <c r="CO257" s="56">
        <f t="shared" si="728"/>
        <v>2000</v>
      </c>
      <c r="CP257" s="56">
        <f t="shared" si="729"/>
        <v>2000</v>
      </c>
      <c r="CQ257" s="56">
        <f t="shared" si="737"/>
        <v>2000</v>
      </c>
      <c r="CR257" s="56">
        <f t="shared" si="737"/>
        <v>2000</v>
      </c>
      <c r="CS257" s="56">
        <f t="shared" si="737"/>
        <v>2000</v>
      </c>
      <c r="CT257" s="56">
        <f t="shared" si="722"/>
        <v>2000</v>
      </c>
      <c r="CU257" s="56">
        <f t="shared" si="730"/>
        <v>2000</v>
      </c>
      <c r="CV257" s="56">
        <f t="shared" si="738"/>
        <v>2000</v>
      </c>
      <c r="CW257" s="56"/>
      <c r="CX257" s="56"/>
      <c r="CY257" s="56"/>
      <c r="CZ257" s="56"/>
      <c r="DA257" s="56"/>
      <c r="DB257" s="56"/>
      <c r="DC257" s="56"/>
      <c r="DD257" s="56"/>
      <c r="DE257" s="56"/>
      <c r="DF257" s="56"/>
      <c r="DG257" s="56"/>
      <c r="DH257" s="56"/>
      <c r="DI257" s="56"/>
      <c r="DJ257" s="56"/>
      <c r="DK257" s="56"/>
      <c r="DL257" s="56"/>
      <c r="DM257" s="56"/>
      <c r="DN257" s="56"/>
      <c r="DO257" s="56"/>
      <c r="DP257" s="56"/>
      <c r="DQ257" s="56"/>
      <c r="DR257" s="56"/>
      <c r="DS257" s="56"/>
      <c r="DT257" s="56"/>
      <c r="DU257" s="56"/>
      <c r="DV257" s="56"/>
      <c r="DW257" s="56"/>
      <c r="DX257" s="56"/>
      <c r="DY257" s="56"/>
      <c r="DZ257" s="56"/>
      <c r="EA257" s="56"/>
      <c r="EB257" s="56"/>
      <c r="EC257" s="56"/>
      <c r="ED257" s="56"/>
      <c r="EE257" s="56"/>
      <c r="EF257" s="56"/>
      <c r="EG257" s="56"/>
      <c r="EH257" s="56"/>
      <c r="EI257" s="56"/>
      <c r="EJ257" s="56"/>
      <c r="EK257" s="56"/>
      <c r="EL257" s="56"/>
      <c r="EM257" s="56"/>
      <c r="EN257" s="56"/>
      <c r="EO257" s="56"/>
      <c r="EP257" s="56"/>
      <c r="EQ257" s="56"/>
      <c r="ER257" s="56"/>
      <c r="ES257" s="56"/>
      <c r="ET257" s="56"/>
      <c r="EU257" s="56"/>
      <c r="EV257" s="56"/>
      <c r="EW257" s="56"/>
      <c r="EX257" s="56"/>
      <c r="EY257" s="56"/>
      <c r="EZ257" s="56"/>
      <c r="FA257" s="56"/>
      <c r="FB257" s="56"/>
      <c r="FC257" s="56"/>
      <c r="FD257" s="56"/>
      <c r="FE257" s="56"/>
      <c r="FF257" s="56"/>
      <c r="FG257" s="56"/>
      <c r="FH257" s="56"/>
      <c r="FI257" s="56"/>
      <c r="FJ257" s="56"/>
      <c r="FK257" s="56"/>
      <c r="FL257" s="56"/>
      <c r="FM257" s="56"/>
      <c r="FN257" s="56"/>
      <c r="FO257" s="56"/>
      <c r="FP257" s="56"/>
      <c r="FQ257" s="56"/>
      <c r="FR257" s="56"/>
      <c r="FS257" s="56"/>
      <c r="FT257" s="56"/>
      <c r="FU257" s="56"/>
      <c r="FV257" s="56"/>
      <c r="FW257" s="56"/>
      <c r="FX257" s="56"/>
      <c r="FY257" s="56"/>
      <c r="FZ257" s="56"/>
      <c r="GA257" s="56"/>
      <c r="GB257" s="56"/>
      <c r="GC257" s="56"/>
      <c r="GD257" s="56"/>
      <c r="GE257" s="56"/>
      <c r="GF257" s="56"/>
      <c r="GG257" s="56"/>
      <c r="GH257" s="56"/>
      <c r="GI257" s="56"/>
      <c r="GJ257" s="56"/>
      <c r="GK257" s="56"/>
      <c r="GL257" s="56"/>
      <c r="GM257" s="56"/>
      <c r="GN257" s="56"/>
      <c r="GO257" s="56"/>
      <c r="GP257" s="56"/>
      <c r="GQ257" s="56"/>
      <c r="GR257" s="56"/>
      <c r="GS257" s="56"/>
      <c r="GT257" s="56"/>
      <c r="GU257" s="56"/>
      <c r="GV257" s="56"/>
      <c r="GW257" s="56"/>
      <c r="GX257" s="56"/>
      <c r="GY257" s="56"/>
      <c r="GZ257" s="56"/>
      <c r="HA257" s="56"/>
      <c r="HB257" s="56"/>
      <c r="HC257" s="56"/>
      <c r="HD257" s="56"/>
      <c r="HE257" s="56"/>
      <c r="HF257" s="56"/>
      <c r="HG257" s="56"/>
      <c r="HH257" s="56"/>
      <c r="HI257" s="56"/>
      <c r="HJ257" s="56"/>
      <c r="HK257" s="56"/>
      <c r="HL257" s="56"/>
      <c r="HM257" s="56"/>
      <c r="HN257" s="56"/>
      <c r="HO257" s="56"/>
      <c r="HP257" s="56"/>
      <c r="HQ257" s="56"/>
      <c r="HR257" s="56"/>
      <c r="HS257" s="56"/>
      <c r="HT257" s="56"/>
      <c r="HU257" s="56"/>
      <c r="HV257" s="56"/>
      <c r="HW257" s="56"/>
      <c r="HX257" s="56"/>
      <c r="HY257" s="56"/>
    </row>
    <row r="258" spans="1:233" ht="1.5" customHeight="1">
      <c r="A258" s="56"/>
      <c r="B258" s="56"/>
      <c r="C258" s="56"/>
      <c r="D258" s="56"/>
      <c r="E258" s="56"/>
      <c r="F258" s="56"/>
      <c r="G258" s="56"/>
      <c r="H258" s="56"/>
      <c r="I258" s="56"/>
      <c r="J258" s="56"/>
      <c r="K258" s="56"/>
      <c r="L258" s="56"/>
      <c r="M258" s="56"/>
      <c r="N258" s="56"/>
      <c r="O258" s="56"/>
      <c r="P258" s="56"/>
      <c r="Q258" s="56"/>
      <c r="R258" s="56"/>
      <c r="S258" s="56"/>
      <c r="T258" s="56"/>
      <c r="U258" s="56"/>
      <c r="V258" s="56"/>
      <c r="W258" s="56"/>
      <c r="X258" s="56"/>
      <c r="Y258" s="56"/>
      <c r="Z258" s="56"/>
      <c r="AA258" s="56"/>
      <c r="AB258" s="56"/>
      <c r="AC258" s="56"/>
      <c r="AD258" s="56"/>
      <c r="AE258" s="56"/>
      <c r="AF258" s="56"/>
      <c r="AG258" s="56"/>
      <c r="AH258" s="56"/>
      <c r="AI258" s="56"/>
      <c r="AJ258" s="56"/>
      <c r="AK258" s="56"/>
      <c r="AL258" s="56"/>
      <c r="AM258" s="56"/>
      <c r="AN258" s="56"/>
      <c r="AO258" s="56"/>
      <c r="AP258" s="56"/>
      <c r="AQ258" s="56"/>
      <c r="AR258" s="56"/>
      <c r="AS258" s="56"/>
      <c r="AT258" s="56"/>
      <c r="AU258" s="56"/>
      <c r="AV258" s="56"/>
      <c r="AW258" s="56"/>
      <c r="AX258" s="56"/>
      <c r="AY258" s="56"/>
      <c r="AZ258" s="56"/>
      <c r="BA258" s="56"/>
      <c r="BB258" s="56"/>
      <c r="BC258" s="56"/>
      <c r="BD258" s="56"/>
      <c r="BE258" s="56"/>
      <c r="BF258" s="56">
        <f t="shared" si="744"/>
        <v>11000</v>
      </c>
      <c r="BG258" s="56">
        <f t="shared" si="744"/>
        <v>11000</v>
      </c>
      <c r="BH258" s="56">
        <f t="shared" si="740"/>
        <v>17000</v>
      </c>
      <c r="BI258" s="56">
        <f t="shared" si="733"/>
        <v>17000</v>
      </c>
      <c r="BJ258" s="56">
        <f t="shared" si="726"/>
        <v>17000</v>
      </c>
      <c r="BK258" s="56">
        <f t="shared" si="718"/>
        <v>17000</v>
      </c>
      <c r="BL258" s="56">
        <f t="shared" si="716"/>
        <v>17000</v>
      </c>
      <c r="BM258" s="56">
        <f t="shared" si="714"/>
        <v>17000</v>
      </c>
      <c r="BN258" s="56">
        <f t="shared" si="714"/>
        <v>17000</v>
      </c>
      <c r="BO258" s="56">
        <f t="shared" ref="BO258:BQ277" si="748">KA</f>
        <v>17000</v>
      </c>
      <c r="BP258" s="56">
        <f t="shared" si="748"/>
        <v>17000</v>
      </c>
      <c r="BQ258" s="56">
        <f t="shared" si="748"/>
        <v>17000</v>
      </c>
      <c r="BR258" s="56">
        <f t="shared" si="704"/>
        <v>17000</v>
      </c>
      <c r="BS258" s="56">
        <f t="shared" si="747"/>
        <v>17000</v>
      </c>
      <c r="BT258" s="56">
        <f t="shared" si="747"/>
        <v>17000</v>
      </c>
      <c r="BU258" s="56">
        <f t="shared" si="747"/>
        <v>17000</v>
      </c>
      <c r="BV258" s="56">
        <f t="shared" si="747"/>
        <v>17000</v>
      </c>
      <c r="BW258" s="56">
        <f t="shared" si="701"/>
        <v>17000</v>
      </c>
      <c r="BX258" s="56">
        <f t="shared" si="699"/>
        <v>17000</v>
      </c>
      <c r="BY258" s="56">
        <f t="shared" si="695"/>
        <v>17000</v>
      </c>
      <c r="BZ258" s="56">
        <f t="shared" si="690"/>
        <v>17000</v>
      </c>
      <c r="CA258" s="56">
        <f>KA</f>
        <v>17000</v>
      </c>
      <c r="CB258" s="56">
        <f t="shared" si="735"/>
        <v>2000</v>
      </c>
      <c r="CC258" s="56">
        <f t="shared" si="735"/>
        <v>2000</v>
      </c>
      <c r="CD258" s="56">
        <f t="shared" si="735"/>
        <v>2000</v>
      </c>
      <c r="CE258" s="56">
        <f t="shared" si="736"/>
        <v>2000</v>
      </c>
      <c r="CF258" s="56">
        <f t="shared" si="745"/>
        <v>2000</v>
      </c>
      <c r="CG258" s="56">
        <f t="shared" si="742"/>
        <v>2000</v>
      </c>
      <c r="CH258" s="56">
        <f t="shared" si="746"/>
        <v>2000</v>
      </c>
      <c r="CI258" s="56">
        <f t="shared" si="746"/>
        <v>2000</v>
      </c>
      <c r="CJ258" s="56">
        <f t="shared" si="734"/>
        <v>2000</v>
      </c>
      <c r="CK258" s="56">
        <f t="shared" si="731"/>
        <v>2000</v>
      </c>
      <c r="CL258" s="56">
        <f t="shared" si="731"/>
        <v>2000</v>
      </c>
      <c r="CM258" s="56">
        <f t="shared" si="731"/>
        <v>2000</v>
      </c>
      <c r="CN258" s="56">
        <f t="shared" si="732"/>
        <v>2000</v>
      </c>
      <c r="CO258" s="56">
        <f t="shared" si="728"/>
        <v>2000</v>
      </c>
      <c r="CP258" s="56">
        <f t="shared" si="729"/>
        <v>2000</v>
      </c>
      <c r="CQ258" s="56">
        <f t="shared" si="737"/>
        <v>2000</v>
      </c>
      <c r="CR258" s="56">
        <f t="shared" si="737"/>
        <v>2000</v>
      </c>
      <c r="CS258" s="56">
        <f t="shared" si="737"/>
        <v>2000</v>
      </c>
      <c r="CT258" s="56">
        <f t="shared" si="722"/>
        <v>2000</v>
      </c>
      <c r="CU258" s="56">
        <f t="shared" si="730"/>
        <v>2000</v>
      </c>
      <c r="CV258" s="56">
        <f t="shared" si="738"/>
        <v>2000</v>
      </c>
      <c r="CW258" s="56"/>
      <c r="CX258" s="56"/>
      <c r="CY258" s="56"/>
      <c r="CZ258" s="56"/>
      <c r="DA258" s="56"/>
      <c r="DB258" s="56"/>
      <c r="DC258" s="56"/>
      <c r="DD258" s="56"/>
      <c r="DE258" s="56"/>
      <c r="DF258" s="56"/>
      <c r="DG258" s="56"/>
      <c r="DH258" s="56"/>
      <c r="DI258" s="56"/>
      <c r="DJ258" s="56"/>
      <c r="DK258" s="56"/>
      <c r="DL258" s="56"/>
      <c r="DM258" s="56"/>
      <c r="DN258" s="56"/>
      <c r="DO258" s="56"/>
      <c r="DP258" s="56"/>
      <c r="DQ258" s="56"/>
      <c r="DR258" s="56"/>
      <c r="DS258" s="56"/>
      <c r="DT258" s="56"/>
      <c r="DU258" s="56"/>
      <c r="DV258" s="56"/>
      <c r="DW258" s="56"/>
      <c r="DX258" s="56"/>
      <c r="DY258" s="56"/>
      <c r="DZ258" s="56"/>
      <c r="EA258" s="56"/>
      <c r="EB258" s="56"/>
      <c r="EC258" s="56"/>
      <c r="ED258" s="56"/>
      <c r="EE258" s="56"/>
      <c r="EF258" s="56"/>
      <c r="EG258" s="56"/>
      <c r="EH258" s="56"/>
      <c r="EI258" s="56"/>
      <c r="EJ258" s="56"/>
      <c r="EK258" s="56"/>
      <c r="EL258" s="56"/>
      <c r="EM258" s="56"/>
      <c r="EN258" s="56"/>
      <c r="EO258" s="56"/>
      <c r="EP258" s="56"/>
      <c r="EQ258" s="56"/>
      <c r="ER258" s="56"/>
      <c r="ES258" s="56"/>
      <c r="ET258" s="56"/>
      <c r="EU258" s="56"/>
      <c r="EV258" s="56"/>
      <c r="EW258" s="56"/>
      <c r="EX258" s="56"/>
      <c r="EY258" s="56"/>
      <c r="EZ258" s="56"/>
      <c r="FA258" s="56"/>
      <c r="FB258" s="56"/>
      <c r="FC258" s="56"/>
      <c r="FD258" s="56"/>
      <c r="FE258" s="56"/>
      <c r="FF258" s="56"/>
      <c r="FG258" s="56"/>
      <c r="FH258" s="56"/>
      <c r="FI258" s="56"/>
      <c r="FJ258" s="56"/>
      <c r="FK258" s="56"/>
      <c r="FL258" s="56"/>
      <c r="FM258" s="56"/>
      <c r="FN258" s="56"/>
      <c r="FO258" s="56"/>
      <c r="FP258" s="56"/>
      <c r="FQ258" s="56"/>
      <c r="FR258" s="56"/>
      <c r="FS258" s="56"/>
      <c r="FT258" s="56"/>
      <c r="FU258" s="56"/>
      <c r="FV258" s="56"/>
      <c r="FW258" s="56"/>
      <c r="FX258" s="56"/>
      <c r="FY258" s="56"/>
      <c r="FZ258" s="56"/>
      <c r="GA258" s="56"/>
      <c r="GB258" s="56"/>
      <c r="GC258" s="56"/>
      <c r="GD258" s="56"/>
      <c r="GE258" s="56"/>
      <c r="GF258" s="56"/>
      <c r="GG258" s="56"/>
      <c r="GH258" s="56"/>
      <c r="GI258" s="56"/>
      <c r="GJ258" s="56"/>
      <c r="GK258" s="56"/>
      <c r="GL258" s="56"/>
      <c r="GM258" s="56"/>
      <c r="GN258" s="56"/>
      <c r="GO258" s="56"/>
      <c r="GP258" s="56"/>
      <c r="GQ258" s="56"/>
      <c r="GR258" s="56"/>
      <c r="GS258" s="56"/>
      <c r="GT258" s="56"/>
      <c r="GU258" s="56"/>
      <c r="GV258" s="56"/>
      <c r="GW258" s="56"/>
      <c r="GX258" s="56"/>
      <c r="GY258" s="56"/>
      <c r="GZ258" s="56"/>
      <c r="HA258" s="56"/>
      <c r="HB258" s="56"/>
      <c r="HC258" s="56"/>
      <c r="HD258" s="56"/>
      <c r="HE258" s="56"/>
      <c r="HF258" s="56"/>
      <c r="HG258" s="56"/>
      <c r="HH258" s="56"/>
      <c r="HI258" s="56"/>
      <c r="HJ258" s="56"/>
      <c r="HK258" s="56"/>
      <c r="HL258" s="56"/>
      <c r="HM258" s="56"/>
      <c r="HN258" s="56"/>
      <c r="HO258" s="56"/>
      <c r="HP258" s="56"/>
      <c r="HQ258" s="56"/>
      <c r="HR258" s="56"/>
      <c r="HS258" s="56"/>
      <c r="HT258" s="56"/>
      <c r="HU258" s="56"/>
      <c r="HV258" s="56"/>
      <c r="HW258" s="56"/>
      <c r="HX258" s="56"/>
      <c r="HY258" s="56"/>
    </row>
    <row r="259" spans="1:233" ht="1.5" customHeight="1">
      <c r="A259" s="56"/>
      <c r="B259" s="56"/>
      <c r="C259" s="56"/>
      <c r="D259" s="56"/>
      <c r="E259" s="56"/>
      <c r="F259" s="56"/>
      <c r="G259" s="56"/>
      <c r="H259" s="56"/>
      <c r="I259" s="56"/>
      <c r="J259" s="56"/>
      <c r="K259" s="56"/>
      <c r="L259" s="56"/>
      <c r="M259" s="56"/>
      <c r="N259" s="56"/>
      <c r="O259" s="56"/>
      <c r="P259" s="56"/>
      <c r="Q259" s="56"/>
      <c r="R259" s="56"/>
      <c r="S259" s="56"/>
      <c r="T259" s="56"/>
      <c r="U259" s="56"/>
      <c r="V259" s="56"/>
      <c r="W259" s="56"/>
      <c r="X259" s="56"/>
      <c r="Y259" s="56"/>
      <c r="Z259" s="56"/>
      <c r="AA259" s="56"/>
      <c r="AB259" s="56"/>
      <c r="AC259" s="56"/>
      <c r="AD259" s="56"/>
      <c r="AE259" s="56"/>
      <c r="AF259" s="56"/>
      <c r="AG259" s="56"/>
      <c r="AH259" s="56"/>
      <c r="AI259" s="56"/>
      <c r="AJ259" s="56"/>
      <c r="AK259" s="56"/>
      <c r="AL259" s="56"/>
      <c r="AM259" s="56"/>
      <c r="AN259" s="56"/>
      <c r="AO259" s="56"/>
      <c r="AP259" s="56"/>
      <c r="AQ259" s="56"/>
      <c r="AR259" s="56"/>
      <c r="AS259" s="56"/>
      <c r="AT259" s="56"/>
      <c r="AU259" s="56"/>
      <c r="AV259" s="56"/>
      <c r="AW259" s="56"/>
      <c r="AX259" s="56"/>
      <c r="AY259" s="56"/>
      <c r="AZ259" s="56"/>
      <c r="BA259" s="56"/>
      <c r="BB259" s="56"/>
      <c r="BC259" s="56"/>
      <c r="BD259" s="56"/>
      <c r="BE259" s="56"/>
      <c r="BF259" s="56">
        <f t="shared" si="744"/>
        <v>11000</v>
      </c>
      <c r="BG259" s="56">
        <f t="shared" si="744"/>
        <v>11000</v>
      </c>
      <c r="BH259" s="56">
        <f t="shared" si="740"/>
        <v>17000</v>
      </c>
      <c r="BI259" s="56">
        <f t="shared" si="733"/>
        <v>17000</v>
      </c>
      <c r="BJ259" s="56">
        <f t="shared" si="726"/>
        <v>17000</v>
      </c>
      <c r="BK259" s="56">
        <f t="shared" si="718"/>
        <v>17000</v>
      </c>
      <c r="BL259" s="56">
        <f t="shared" si="716"/>
        <v>17000</v>
      </c>
      <c r="BM259" s="56">
        <f t="shared" ref="BM259:BN278" si="749">KA</f>
        <v>17000</v>
      </c>
      <c r="BN259" s="56">
        <f t="shared" si="749"/>
        <v>17000</v>
      </c>
      <c r="BO259" s="56">
        <f t="shared" si="748"/>
        <v>17000</v>
      </c>
      <c r="BP259" s="56">
        <f t="shared" si="748"/>
        <v>17000</v>
      </c>
      <c r="BQ259" s="56">
        <f t="shared" si="748"/>
        <v>17000</v>
      </c>
      <c r="BR259" s="56">
        <f t="shared" si="704"/>
        <v>17000</v>
      </c>
      <c r="BS259" s="56">
        <f t="shared" si="747"/>
        <v>17000</v>
      </c>
      <c r="BT259" s="56">
        <f t="shared" si="747"/>
        <v>17000</v>
      </c>
      <c r="BU259" s="56">
        <f t="shared" si="747"/>
        <v>17000</v>
      </c>
      <c r="BV259" s="56">
        <f t="shared" si="747"/>
        <v>17000</v>
      </c>
      <c r="BW259" s="56">
        <f t="shared" si="701"/>
        <v>17000</v>
      </c>
      <c r="BX259" s="56">
        <f t="shared" si="699"/>
        <v>17000</v>
      </c>
      <c r="BY259" s="56">
        <f t="shared" si="695"/>
        <v>17000</v>
      </c>
      <c r="BZ259" s="56">
        <f t="shared" ref="BZ259:CA265" si="750">AP</f>
        <v>2000</v>
      </c>
      <c r="CA259" s="56">
        <f t="shared" si="750"/>
        <v>2000</v>
      </c>
      <c r="CB259" s="56">
        <f t="shared" si="735"/>
        <v>2000</v>
      </c>
      <c r="CC259" s="56">
        <f t="shared" si="735"/>
        <v>2000</v>
      </c>
      <c r="CD259" s="56">
        <f t="shared" si="735"/>
        <v>2000</v>
      </c>
      <c r="CE259" s="56">
        <f t="shared" si="736"/>
        <v>2000</v>
      </c>
      <c r="CF259" s="56">
        <f t="shared" si="745"/>
        <v>2000</v>
      </c>
      <c r="CG259" s="56">
        <f t="shared" si="742"/>
        <v>2000</v>
      </c>
      <c r="CH259" s="56">
        <f t="shared" si="746"/>
        <v>2000</v>
      </c>
      <c r="CI259" s="56">
        <f t="shared" si="746"/>
        <v>2000</v>
      </c>
      <c r="CJ259" s="56">
        <f t="shared" si="734"/>
        <v>2000</v>
      </c>
      <c r="CK259" s="56">
        <f t="shared" si="731"/>
        <v>2000</v>
      </c>
      <c r="CL259" s="56">
        <f t="shared" si="731"/>
        <v>2000</v>
      </c>
      <c r="CM259" s="56">
        <f t="shared" si="731"/>
        <v>2000</v>
      </c>
      <c r="CN259" s="56">
        <f t="shared" si="732"/>
        <v>2000</v>
      </c>
      <c r="CO259" s="56">
        <f t="shared" si="728"/>
        <v>2000</v>
      </c>
      <c r="CP259" s="56">
        <f t="shared" si="729"/>
        <v>2000</v>
      </c>
      <c r="CQ259" s="56">
        <f t="shared" si="737"/>
        <v>2000</v>
      </c>
      <c r="CR259" s="56">
        <f t="shared" si="737"/>
        <v>2000</v>
      </c>
      <c r="CS259" s="56">
        <f t="shared" si="737"/>
        <v>2000</v>
      </c>
      <c r="CT259" s="56">
        <f t="shared" si="722"/>
        <v>2000</v>
      </c>
      <c r="CU259" s="56">
        <f t="shared" si="730"/>
        <v>2000</v>
      </c>
      <c r="CV259" s="56">
        <f t="shared" si="738"/>
        <v>2000</v>
      </c>
      <c r="CW259" s="56"/>
      <c r="CX259" s="56"/>
      <c r="CY259" s="56"/>
      <c r="CZ259" s="56"/>
      <c r="DA259" s="56"/>
      <c r="DB259" s="56"/>
      <c r="DC259" s="56"/>
      <c r="DD259" s="56"/>
      <c r="DE259" s="56"/>
      <c r="DF259" s="56"/>
      <c r="DG259" s="56"/>
      <c r="DH259" s="56"/>
      <c r="DI259" s="56"/>
      <c r="DJ259" s="56"/>
      <c r="DK259" s="56"/>
      <c r="DL259" s="56"/>
      <c r="DM259" s="56"/>
      <c r="DN259" s="56"/>
      <c r="DO259" s="56"/>
      <c r="DP259" s="56"/>
      <c r="DQ259" s="56"/>
      <c r="DR259" s="56"/>
      <c r="DS259" s="56"/>
      <c r="DT259" s="56"/>
      <c r="DU259" s="56"/>
      <c r="DV259" s="56"/>
      <c r="DW259" s="56"/>
      <c r="DX259" s="56"/>
      <c r="DY259" s="56"/>
      <c r="DZ259" s="56"/>
      <c r="EA259" s="56"/>
      <c r="EB259" s="56"/>
      <c r="EC259" s="56"/>
      <c r="ED259" s="56"/>
      <c r="EE259" s="56"/>
      <c r="EF259" s="56"/>
      <c r="EG259" s="56"/>
      <c r="EH259" s="56"/>
      <c r="EI259" s="56"/>
      <c r="EJ259" s="56"/>
      <c r="EK259" s="56"/>
      <c r="EL259" s="56"/>
      <c r="EM259" s="56"/>
      <c r="EN259" s="56"/>
      <c r="EO259" s="56"/>
      <c r="EP259" s="56"/>
      <c r="EQ259" s="56"/>
      <c r="ER259" s="56"/>
      <c r="ES259" s="56"/>
      <c r="ET259" s="56"/>
      <c r="EU259" s="56"/>
      <c r="EV259" s="56"/>
      <c r="EW259" s="56"/>
      <c r="EX259" s="56"/>
      <c r="EY259" s="56"/>
      <c r="EZ259" s="56"/>
      <c r="FA259" s="56"/>
      <c r="FB259" s="56"/>
      <c r="FC259" s="56"/>
      <c r="FD259" s="56"/>
      <c r="FE259" s="56"/>
      <c r="FF259" s="56"/>
      <c r="FG259" s="56"/>
      <c r="FH259" s="56"/>
      <c r="FI259" s="56"/>
      <c r="FJ259" s="56"/>
      <c r="FK259" s="56"/>
      <c r="FL259" s="56"/>
      <c r="FM259" s="56"/>
      <c r="FN259" s="56"/>
      <c r="FO259" s="56"/>
      <c r="FP259" s="56"/>
      <c r="FQ259" s="56"/>
      <c r="FR259" s="56"/>
      <c r="FS259" s="56"/>
      <c r="FT259" s="56"/>
      <c r="FU259" s="56"/>
      <c r="FV259" s="56"/>
      <c r="FW259" s="56"/>
      <c r="FX259" s="56"/>
      <c r="FY259" s="56"/>
      <c r="FZ259" s="56"/>
      <c r="GA259" s="56"/>
      <c r="GB259" s="56"/>
      <c r="GC259" s="56"/>
      <c r="GD259" s="56"/>
      <c r="GE259" s="56"/>
      <c r="GF259" s="56"/>
      <c r="GG259" s="56"/>
      <c r="GH259" s="56"/>
      <c r="GI259" s="56"/>
      <c r="GJ259" s="56"/>
      <c r="GK259" s="56"/>
      <c r="GL259" s="56"/>
      <c r="GM259" s="56"/>
      <c r="GN259" s="56"/>
      <c r="GO259" s="56"/>
      <c r="GP259" s="56"/>
      <c r="GQ259" s="56"/>
      <c r="GR259" s="56"/>
      <c r="GS259" s="56"/>
      <c r="GT259" s="56"/>
      <c r="GU259" s="56"/>
      <c r="GV259" s="56"/>
      <c r="GW259" s="56"/>
      <c r="GX259" s="56"/>
      <c r="GY259" s="56"/>
      <c r="GZ259" s="56"/>
      <c r="HA259" s="56"/>
      <c r="HB259" s="56"/>
      <c r="HC259" s="56"/>
      <c r="HD259" s="56"/>
      <c r="HE259" s="56"/>
      <c r="HF259" s="56"/>
      <c r="HG259" s="56"/>
      <c r="HH259" s="56"/>
      <c r="HI259" s="56"/>
      <c r="HJ259" s="56"/>
      <c r="HK259" s="56"/>
      <c r="HL259" s="56"/>
      <c r="HM259" s="56"/>
      <c r="HN259" s="56"/>
      <c r="HO259" s="56"/>
      <c r="HP259" s="56"/>
      <c r="HQ259" s="56"/>
      <c r="HR259" s="56"/>
      <c r="HS259" s="56"/>
      <c r="HT259" s="56"/>
      <c r="HU259" s="56"/>
      <c r="HV259" s="56"/>
      <c r="HW259" s="56"/>
      <c r="HX259" s="56"/>
      <c r="HY259" s="56"/>
    </row>
    <row r="260" spans="1:233" ht="1.5" customHeight="1">
      <c r="A260" s="56"/>
      <c r="B260" s="56"/>
      <c r="C260" s="56"/>
      <c r="D260" s="56"/>
      <c r="E260" s="56"/>
      <c r="F260" s="56"/>
      <c r="G260" s="56"/>
      <c r="H260" s="56"/>
      <c r="I260" s="56"/>
      <c r="J260" s="56"/>
      <c r="K260" s="56"/>
      <c r="L260" s="56"/>
      <c r="M260" s="56"/>
      <c r="N260" s="56"/>
      <c r="O260" s="56"/>
      <c r="P260" s="56"/>
      <c r="Q260" s="56"/>
      <c r="R260" s="56"/>
      <c r="S260" s="56"/>
      <c r="T260" s="56"/>
      <c r="U260" s="56"/>
      <c r="V260" s="56"/>
      <c r="W260" s="56"/>
      <c r="X260" s="56"/>
      <c r="Y260" s="56"/>
      <c r="Z260" s="56"/>
      <c r="AA260" s="56"/>
      <c r="AB260" s="56"/>
      <c r="AC260" s="56"/>
      <c r="AD260" s="56"/>
      <c r="AE260" s="56"/>
      <c r="AF260" s="56"/>
      <c r="AG260" s="56"/>
      <c r="AH260" s="56"/>
      <c r="AI260" s="56"/>
      <c r="AJ260" s="56"/>
      <c r="AK260" s="56"/>
      <c r="AL260" s="56"/>
      <c r="AM260" s="56"/>
      <c r="AN260" s="56"/>
      <c r="AO260" s="56"/>
      <c r="AP260" s="56"/>
      <c r="AQ260" s="56"/>
      <c r="AR260" s="56"/>
      <c r="AS260" s="56"/>
      <c r="AT260" s="56"/>
      <c r="AU260" s="56"/>
      <c r="AV260" s="56"/>
      <c r="AW260" s="56"/>
      <c r="AX260" s="56"/>
      <c r="AY260" s="56"/>
      <c r="AZ260" s="56"/>
      <c r="BA260" s="56"/>
      <c r="BB260" s="56"/>
      <c r="BC260" s="56"/>
      <c r="BD260" s="56"/>
      <c r="BE260" s="56"/>
      <c r="BF260" s="56"/>
      <c r="BG260" s="56"/>
      <c r="BH260" s="56">
        <f t="shared" si="740"/>
        <v>17000</v>
      </c>
      <c r="BI260" s="56">
        <f t="shared" si="733"/>
        <v>17000</v>
      </c>
      <c r="BJ260" s="56">
        <f t="shared" si="726"/>
        <v>17000</v>
      </c>
      <c r="BK260" s="56">
        <f t="shared" si="718"/>
        <v>17000</v>
      </c>
      <c r="BL260" s="56">
        <f t="shared" si="716"/>
        <v>17000</v>
      </c>
      <c r="BM260" s="56">
        <f t="shared" si="749"/>
        <v>17000</v>
      </c>
      <c r="BN260" s="56">
        <f t="shared" si="749"/>
        <v>17000</v>
      </c>
      <c r="BO260" s="56">
        <f t="shared" si="748"/>
        <v>17000</v>
      </c>
      <c r="BP260" s="56">
        <f t="shared" si="748"/>
        <v>17000</v>
      </c>
      <c r="BQ260" s="56">
        <f t="shared" si="748"/>
        <v>17000</v>
      </c>
      <c r="BR260" s="56">
        <f t="shared" si="704"/>
        <v>17000</v>
      </c>
      <c r="BS260" s="56">
        <f t="shared" si="747"/>
        <v>17000</v>
      </c>
      <c r="BT260" s="56">
        <f t="shared" si="747"/>
        <v>17000</v>
      </c>
      <c r="BU260" s="56">
        <f t="shared" si="747"/>
        <v>17000</v>
      </c>
      <c r="BV260" s="56">
        <f t="shared" si="747"/>
        <v>17000</v>
      </c>
      <c r="BW260" s="56">
        <f t="shared" si="701"/>
        <v>17000</v>
      </c>
      <c r="BX260" s="56">
        <f t="shared" si="699"/>
        <v>17000</v>
      </c>
      <c r="BY260" s="56">
        <f t="shared" si="695"/>
        <v>17000</v>
      </c>
      <c r="BZ260" s="56">
        <f t="shared" si="750"/>
        <v>2000</v>
      </c>
      <c r="CA260" s="56">
        <f t="shared" si="750"/>
        <v>2000</v>
      </c>
      <c r="CB260" s="56">
        <f t="shared" si="735"/>
        <v>2000</v>
      </c>
      <c r="CC260" s="56">
        <f t="shared" si="735"/>
        <v>2000</v>
      </c>
      <c r="CD260" s="56">
        <f t="shared" si="735"/>
        <v>2000</v>
      </c>
      <c r="CE260" s="56">
        <f t="shared" si="736"/>
        <v>2000</v>
      </c>
      <c r="CF260" s="56">
        <f t="shared" si="745"/>
        <v>2000</v>
      </c>
      <c r="CG260" s="56">
        <f t="shared" si="742"/>
        <v>2000</v>
      </c>
      <c r="CH260" s="56">
        <f t="shared" si="746"/>
        <v>2000</v>
      </c>
      <c r="CI260" s="56">
        <f t="shared" si="746"/>
        <v>2000</v>
      </c>
      <c r="CJ260" s="56">
        <f t="shared" si="734"/>
        <v>2000</v>
      </c>
      <c r="CK260" s="56">
        <f t="shared" si="731"/>
        <v>2000</v>
      </c>
      <c r="CL260" s="56">
        <f t="shared" si="731"/>
        <v>2000</v>
      </c>
      <c r="CM260" s="56">
        <f t="shared" si="731"/>
        <v>2000</v>
      </c>
      <c r="CN260" s="56">
        <f t="shared" si="732"/>
        <v>2000</v>
      </c>
      <c r="CO260" s="56">
        <f t="shared" si="728"/>
        <v>2000</v>
      </c>
      <c r="CP260" s="56">
        <f t="shared" si="729"/>
        <v>2000</v>
      </c>
      <c r="CQ260" s="56">
        <f t="shared" si="737"/>
        <v>2000</v>
      </c>
      <c r="CR260" s="56">
        <f t="shared" si="737"/>
        <v>2000</v>
      </c>
      <c r="CS260" s="56">
        <f t="shared" si="737"/>
        <v>2000</v>
      </c>
      <c r="CT260" s="56">
        <f t="shared" si="722"/>
        <v>2000</v>
      </c>
      <c r="CU260" s="56">
        <f t="shared" si="730"/>
        <v>2000</v>
      </c>
      <c r="CV260" s="56">
        <f t="shared" si="738"/>
        <v>2000</v>
      </c>
      <c r="CW260" s="56"/>
      <c r="CX260" s="56"/>
      <c r="CY260" s="56"/>
      <c r="CZ260" s="56"/>
      <c r="DA260" s="56"/>
      <c r="DB260" s="56"/>
      <c r="DC260" s="56"/>
      <c r="DD260" s="56"/>
      <c r="DE260" s="56"/>
      <c r="DF260" s="56"/>
      <c r="DG260" s="56"/>
      <c r="DH260" s="56"/>
      <c r="DI260" s="56"/>
      <c r="DJ260" s="56"/>
      <c r="DK260" s="56"/>
      <c r="DL260" s="56"/>
      <c r="DM260" s="56"/>
      <c r="DN260" s="56"/>
      <c r="DO260" s="56"/>
      <c r="DP260" s="56"/>
      <c r="DQ260" s="56"/>
      <c r="DR260" s="56"/>
      <c r="DS260" s="56"/>
      <c r="DT260" s="56"/>
      <c r="DU260" s="56"/>
      <c r="DV260" s="56"/>
      <c r="DW260" s="56"/>
      <c r="DX260" s="56"/>
      <c r="DY260" s="56"/>
      <c r="DZ260" s="56"/>
      <c r="EA260" s="56"/>
      <c r="EB260" s="56"/>
      <c r="EC260" s="56"/>
      <c r="ED260" s="56"/>
      <c r="EE260" s="56"/>
      <c r="EF260" s="56"/>
      <c r="EG260" s="56"/>
      <c r="EH260" s="56"/>
      <c r="EI260" s="56"/>
      <c r="EJ260" s="56"/>
      <c r="EK260" s="56"/>
      <c r="EL260" s="56"/>
      <c r="EM260" s="56"/>
      <c r="EN260" s="56"/>
      <c r="EO260" s="56"/>
      <c r="EP260" s="56"/>
      <c r="EQ260" s="56"/>
      <c r="ER260" s="56"/>
      <c r="ES260" s="56"/>
      <c r="ET260" s="56"/>
      <c r="EU260" s="56"/>
      <c r="EV260" s="56"/>
      <c r="EW260" s="56"/>
      <c r="EX260" s="56"/>
      <c r="EY260" s="56"/>
      <c r="EZ260" s="56"/>
      <c r="FA260" s="56"/>
      <c r="FB260" s="56"/>
      <c r="FC260" s="56"/>
      <c r="FD260" s="56"/>
      <c r="FE260" s="56"/>
      <c r="FF260" s="56"/>
      <c r="FG260" s="56"/>
      <c r="FH260" s="56"/>
      <c r="FI260" s="56"/>
      <c r="FJ260" s="56"/>
      <c r="FK260" s="56"/>
      <c r="FL260" s="56"/>
      <c r="FM260" s="56"/>
      <c r="FN260" s="56"/>
      <c r="FO260" s="56"/>
      <c r="FP260" s="56"/>
      <c r="FQ260" s="56"/>
      <c r="FR260" s="56"/>
      <c r="FS260" s="56"/>
      <c r="FT260" s="56"/>
      <c r="FU260" s="56"/>
      <c r="FV260" s="56"/>
      <c r="FW260" s="56"/>
      <c r="FX260" s="56"/>
      <c r="FY260" s="56"/>
      <c r="FZ260" s="56"/>
      <c r="GA260" s="56"/>
      <c r="GB260" s="56"/>
      <c r="GC260" s="56"/>
      <c r="GD260" s="56"/>
      <c r="GE260" s="56"/>
      <c r="GF260" s="56"/>
      <c r="GG260" s="56"/>
      <c r="GH260" s="56"/>
      <c r="GI260" s="56"/>
      <c r="GJ260" s="56"/>
      <c r="GK260" s="56"/>
      <c r="GL260" s="56"/>
      <c r="GM260" s="56"/>
      <c r="GN260" s="56"/>
      <c r="GO260" s="56"/>
      <c r="GP260" s="56"/>
      <c r="GQ260" s="56"/>
      <c r="GR260" s="56"/>
      <c r="GS260" s="56"/>
      <c r="GT260" s="56"/>
      <c r="GU260" s="56"/>
      <c r="GV260" s="56"/>
      <c r="GW260" s="56"/>
      <c r="GX260" s="56"/>
      <c r="GY260" s="56"/>
      <c r="GZ260" s="56"/>
      <c r="HA260" s="56"/>
      <c r="HB260" s="56"/>
      <c r="HC260" s="56"/>
      <c r="HD260" s="56"/>
      <c r="HE260" s="56"/>
      <c r="HF260" s="56"/>
      <c r="HG260" s="56"/>
      <c r="HH260" s="56"/>
      <c r="HI260" s="56"/>
      <c r="HJ260" s="56"/>
      <c r="HK260" s="56"/>
      <c r="HL260" s="56"/>
      <c r="HM260" s="56"/>
      <c r="HN260" s="56"/>
      <c r="HO260" s="56"/>
      <c r="HP260" s="56"/>
      <c r="HQ260" s="56"/>
      <c r="HR260" s="56"/>
      <c r="HS260" s="56"/>
      <c r="HT260" s="56"/>
      <c r="HU260" s="56"/>
      <c r="HV260" s="56"/>
      <c r="HW260" s="56"/>
      <c r="HX260" s="56"/>
      <c r="HY260" s="56"/>
    </row>
    <row r="261" spans="1:233" ht="1.5" customHeight="1">
      <c r="A261" s="56"/>
      <c r="B261" s="56"/>
      <c r="C261" s="56"/>
      <c r="D261" s="56"/>
      <c r="E261" s="56"/>
      <c r="F261" s="56"/>
      <c r="G261" s="56"/>
      <c r="H261" s="56"/>
      <c r="I261" s="56"/>
      <c r="J261" s="56"/>
      <c r="K261" s="56"/>
      <c r="L261" s="56"/>
      <c r="M261" s="56"/>
      <c r="N261" s="56"/>
      <c r="O261" s="56"/>
      <c r="P261" s="56"/>
      <c r="Q261" s="56"/>
      <c r="R261" s="56"/>
      <c r="S261" s="56"/>
      <c r="T261" s="56"/>
      <c r="U261" s="56"/>
      <c r="V261" s="56"/>
      <c r="W261" s="56"/>
      <c r="X261" s="56"/>
      <c r="Y261" s="56"/>
      <c r="Z261" s="56"/>
      <c r="AA261" s="56"/>
      <c r="AB261" s="56"/>
      <c r="AC261" s="56"/>
      <c r="AD261" s="56"/>
      <c r="AE261" s="56"/>
      <c r="AF261" s="56"/>
      <c r="AG261" s="56"/>
      <c r="AH261" s="56"/>
      <c r="AI261" s="56"/>
      <c r="AJ261" s="56"/>
      <c r="AK261" s="56"/>
      <c r="AL261" s="56"/>
      <c r="AM261" s="56"/>
      <c r="AN261" s="56"/>
      <c r="AO261" s="56"/>
      <c r="AP261" s="56"/>
      <c r="AQ261" s="56"/>
      <c r="AR261" s="56"/>
      <c r="AS261" s="56"/>
      <c r="AT261" s="56"/>
      <c r="AU261" s="56"/>
      <c r="AV261" s="56"/>
      <c r="AW261" s="56"/>
      <c r="AX261" s="56"/>
      <c r="AY261" s="56"/>
      <c r="AZ261" s="56"/>
      <c r="BA261" s="56"/>
      <c r="BB261" s="56"/>
      <c r="BC261" s="56"/>
      <c r="BD261" s="56"/>
      <c r="BE261" s="56"/>
      <c r="BF261" s="56"/>
      <c r="BG261" s="56">
        <f>KA</f>
        <v>17000</v>
      </c>
      <c r="BH261" s="56">
        <f t="shared" si="740"/>
        <v>17000</v>
      </c>
      <c r="BI261" s="56">
        <f t="shared" si="733"/>
        <v>17000</v>
      </c>
      <c r="BJ261" s="56">
        <f t="shared" si="726"/>
        <v>17000</v>
      </c>
      <c r="BK261" s="56">
        <f t="shared" si="718"/>
        <v>17000</v>
      </c>
      <c r="BL261" s="56">
        <f t="shared" si="716"/>
        <v>17000</v>
      </c>
      <c r="BM261" s="56">
        <f t="shared" si="749"/>
        <v>17000</v>
      </c>
      <c r="BN261" s="56">
        <f t="shared" si="749"/>
        <v>17000</v>
      </c>
      <c r="BO261" s="56">
        <f t="shared" si="748"/>
        <v>17000</v>
      </c>
      <c r="BP261" s="56">
        <f t="shared" si="748"/>
        <v>17000</v>
      </c>
      <c r="BQ261" s="56">
        <f t="shared" si="748"/>
        <v>17000</v>
      </c>
      <c r="BR261" s="56">
        <f t="shared" si="704"/>
        <v>17000</v>
      </c>
      <c r="BS261" s="56">
        <f t="shared" si="747"/>
        <v>17000</v>
      </c>
      <c r="BT261" s="56">
        <f t="shared" si="747"/>
        <v>17000</v>
      </c>
      <c r="BU261" s="56">
        <f t="shared" si="747"/>
        <v>17000</v>
      </c>
      <c r="BV261" s="56">
        <f t="shared" si="747"/>
        <v>17000</v>
      </c>
      <c r="BW261" s="56">
        <f t="shared" si="701"/>
        <v>17000</v>
      </c>
      <c r="BX261" s="56">
        <f t="shared" si="699"/>
        <v>17000</v>
      </c>
      <c r="BY261" s="56">
        <f t="shared" ref="BY261:BY295" si="751">KA</f>
        <v>17000</v>
      </c>
      <c r="BZ261" s="56">
        <f t="shared" si="750"/>
        <v>2000</v>
      </c>
      <c r="CA261" s="56">
        <f t="shared" si="750"/>
        <v>2000</v>
      </c>
      <c r="CB261" s="56">
        <f t="shared" si="735"/>
        <v>2000</v>
      </c>
      <c r="CC261" s="56">
        <f t="shared" si="735"/>
        <v>2000</v>
      </c>
      <c r="CD261" s="56">
        <f t="shared" si="735"/>
        <v>2000</v>
      </c>
      <c r="CE261" s="56">
        <f t="shared" si="736"/>
        <v>2000</v>
      </c>
      <c r="CF261" s="56">
        <f t="shared" si="745"/>
        <v>2000</v>
      </c>
      <c r="CG261" s="56">
        <f t="shared" si="742"/>
        <v>2000</v>
      </c>
      <c r="CH261" s="56">
        <f t="shared" si="746"/>
        <v>2000</v>
      </c>
      <c r="CI261" s="56">
        <f t="shared" si="746"/>
        <v>2000</v>
      </c>
      <c r="CJ261" s="56">
        <f t="shared" si="734"/>
        <v>2000</v>
      </c>
      <c r="CK261" s="56">
        <f t="shared" si="731"/>
        <v>2000</v>
      </c>
      <c r="CL261" s="56">
        <f t="shared" si="731"/>
        <v>2000</v>
      </c>
      <c r="CM261" s="56">
        <f t="shared" si="731"/>
        <v>2000</v>
      </c>
      <c r="CN261" s="56">
        <f t="shared" si="732"/>
        <v>2000</v>
      </c>
      <c r="CO261" s="56">
        <f t="shared" si="728"/>
        <v>2000</v>
      </c>
      <c r="CP261" s="56">
        <f t="shared" si="729"/>
        <v>2000</v>
      </c>
      <c r="CQ261" s="56">
        <f t="shared" si="737"/>
        <v>2000</v>
      </c>
      <c r="CR261" s="56">
        <f t="shared" si="737"/>
        <v>2000</v>
      </c>
      <c r="CS261" s="56">
        <f t="shared" si="737"/>
        <v>2000</v>
      </c>
      <c r="CT261" s="56">
        <f t="shared" si="722"/>
        <v>2000</v>
      </c>
      <c r="CU261" s="56">
        <f t="shared" si="730"/>
        <v>2000</v>
      </c>
      <c r="CV261" s="56">
        <f t="shared" si="738"/>
        <v>2000</v>
      </c>
      <c r="CW261" s="56"/>
      <c r="CX261" s="56"/>
      <c r="CY261" s="56"/>
      <c r="CZ261" s="56"/>
      <c r="DA261" s="56"/>
      <c r="DB261" s="56"/>
      <c r="DC261" s="56"/>
      <c r="DD261" s="56"/>
      <c r="DE261" s="56"/>
      <c r="DF261" s="56"/>
      <c r="DG261" s="56"/>
      <c r="DH261" s="56"/>
      <c r="DI261" s="56"/>
      <c r="DJ261" s="56"/>
      <c r="DK261" s="56"/>
      <c r="DL261" s="56"/>
      <c r="DM261" s="56"/>
      <c r="DN261" s="56"/>
      <c r="DO261" s="56"/>
      <c r="DP261" s="56"/>
      <c r="DQ261" s="56"/>
      <c r="DR261" s="56"/>
      <c r="DS261" s="56"/>
      <c r="DT261" s="56"/>
      <c r="DU261" s="56"/>
      <c r="DV261" s="56"/>
      <c r="DW261" s="56"/>
      <c r="DX261" s="56"/>
      <c r="DY261" s="56"/>
      <c r="DZ261" s="56"/>
      <c r="EA261" s="56"/>
      <c r="EB261" s="56"/>
      <c r="EC261" s="56"/>
      <c r="ED261" s="56"/>
      <c r="EE261" s="56"/>
      <c r="EF261" s="56"/>
      <c r="EG261" s="56"/>
      <c r="EH261" s="56"/>
      <c r="EI261" s="56"/>
      <c r="EJ261" s="56"/>
      <c r="EK261" s="56"/>
      <c r="EL261" s="56"/>
      <c r="EM261" s="56"/>
      <c r="EN261" s="56"/>
      <c r="EO261" s="56"/>
      <c r="EP261" s="56"/>
      <c r="EQ261" s="56"/>
      <c r="ER261" s="56"/>
      <c r="ES261" s="56"/>
      <c r="ET261" s="56"/>
      <c r="EU261" s="56"/>
      <c r="EV261" s="56"/>
      <c r="EW261" s="56"/>
      <c r="EX261" s="56"/>
      <c r="EY261" s="56"/>
      <c r="EZ261" s="56"/>
      <c r="FA261" s="56"/>
      <c r="FB261" s="56"/>
      <c r="FC261" s="56"/>
      <c r="FD261" s="56"/>
      <c r="FE261" s="56"/>
      <c r="FF261" s="56"/>
      <c r="FG261" s="56"/>
      <c r="FH261" s="56"/>
      <c r="FI261" s="56"/>
      <c r="FJ261" s="56"/>
      <c r="FK261" s="56"/>
      <c r="FL261" s="56"/>
      <c r="FM261" s="56"/>
      <c r="FN261" s="56"/>
      <c r="FO261" s="56"/>
      <c r="FP261" s="56"/>
      <c r="FQ261" s="56"/>
      <c r="FR261" s="56"/>
      <c r="FS261" s="56"/>
      <c r="FT261" s="56"/>
      <c r="FU261" s="56"/>
      <c r="FV261" s="56"/>
      <c r="FW261" s="56"/>
      <c r="FX261" s="56"/>
      <c r="FY261" s="56"/>
      <c r="FZ261" s="56"/>
      <c r="GA261" s="56"/>
      <c r="GB261" s="56"/>
      <c r="GC261" s="56"/>
      <c r="GD261" s="56"/>
      <c r="GE261" s="56"/>
      <c r="GF261" s="56"/>
      <c r="GG261" s="56"/>
      <c r="GH261" s="56"/>
      <c r="GI261" s="56"/>
      <c r="GJ261" s="56"/>
      <c r="GK261" s="56"/>
      <c r="GL261" s="56"/>
      <c r="GM261" s="56"/>
      <c r="GN261" s="56"/>
      <c r="GO261" s="56"/>
      <c r="GP261" s="56"/>
      <c r="GQ261" s="56"/>
      <c r="GR261" s="56"/>
      <c r="GS261" s="56"/>
      <c r="GT261" s="56"/>
      <c r="GU261" s="56"/>
      <c r="GV261" s="56"/>
      <c r="GW261" s="56"/>
      <c r="GX261" s="56"/>
      <c r="GY261" s="56"/>
      <c r="GZ261" s="56"/>
      <c r="HA261" s="56"/>
      <c r="HB261" s="56"/>
      <c r="HC261" s="56"/>
      <c r="HD261" s="56"/>
      <c r="HE261" s="56"/>
      <c r="HF261" s="56"/>
      <c r="HG261" s="56"/>
      <c r="HH261" s="56"/>
      <c r="HI261" s="56"/>
      <c r="HJ261" s="56"/>
      <c r="HK261" s="56"/>
      <c r="HL261" s="56"/>
      <c r="HM261" s="56"/>
      <c r="HN261" s="56"/>
      <c r="HO261" s="56"/>
      <c r="HP261" s="56"/>
      <c r="HQ261" s="56"/>
      <c r="HR261" s="56"/>
      <c r="HS261" s="56"/>
      <c r="HT261" s="56"/>
      <c r="HU261" s="56"/>
      <c r="HV261" s="56"/>
      <c r="HW261" s="56"/>
      <c r="HX261" s="56"/>
      <c r="HY261" s="56"/>
    </row>
    <row r="262" spans="1:233" ht="1.5" customHeight="1">
      <c r="A262" s="56"/>
      <c r="B262" s="56"/>
      <c r="C262" s="56"/>
      <c r="D262" s="56"/>
      <c r="E262" s="56"/>
      <c r="F262" s="56"/>
      <c r="G262" s="56"/>
      <c r="H262" s="56"/>
      <c r="I262" s="56"/>
      <c r="J262" s="56"/>
      <c r="K262" s="56"/>
      <c r="L262" s="56"/>
      <c r="M262" s="56"/>
      <c r="N262" s="56"/>
      <c r="O262" s="56"/>
      <c r="P262" s="56"/>
      <c r="Q262" s="56"/>
      <c r="R262" s="56"/>
      <c r="S262" s="56"/>
      <c r="T262" s="56"/>
      <c r="U262" s="56"/>
      <c r="V262" s="56"/>
      <c r="W262" s="56"/>
      <c r="X262" s="56"/>
      <c r="Y262" s="56"/>
      <c r="Z262" s="56"/>
      <c r="AA262" s="56"/>
      <c r="AB262" s="56"/>
      <c r="AC262" s="56"/>
      <c r="AD262" s="56"/>
      <c r="AE262" s="56"/>
      <c r="AF262" s="56"/>
      <c r="AG262" s="56"/>
      <c r="AH262" s="56"/>
      <c r="AI262" s="56"/>
      <c r="AJ262" s="56"/>
      <c r="AK262" s="56"/>
      <c r="AL262" s="56"/>
      <c r="AM262" s="56"/>
      <c r="AN262" s="56"/>
      <c r="AO262" s="56"/>
      <c r="AP262" s="56"/>
      <c r="AQ262" s="56"/>
      <c r="AR262" s="56"/>
      <c r="AS262" s="56"/>
      <c r="AT262" s="56"/>
      <c r="AU262" s="56"/>
      <c r="AV262" s="56"/>
      <c r="AW262" s="56"/>
      <c r="AX262" s="56"/>
      <c r="AY262" s="56"/>
      <c r="AZ262" s="56"/>
      <c r="BA262" s="56"/>
      <c r="BB262" s="56"/>
      <c r="BC262" s="56"/>
      <c r="BD262" s="56"/>
      <c r="BE262" s="56"/>
      <c r="BF262" s="56"/>
      <c r="BG262" s="56"/>
      <c r="BH262" s="56">
        <f t="shared" si="740"/>
        <v>17000</v>
      </c>
      <c r="BI262" s="56">
        <f t="shared" si="733"/>
        <v>17000</v>
      </c>
      <c r="BJ262" s="56">
        <f t="shared" si="726"/>
        <v>17000</v>
      </c>
      <c r="BK262" s="56">
        <f t="shared" si="718"/>
        <v>17000</v>
      </c>
      <c r="BL262" s="56">
        <f t="shared" si="716"/>
        <v>17000</v>
      </c>
      <c r="BM262" s="56">
        <f t="shared" si="749"/>
        <v>17000</v>
      </c>
      <c r="BN262" s="56">
        <f t="shared" si="749"/>
        <v>17000</v>
      </c>
      <c r="BO262" s="56">
        <f t="shared" si="748"/>
        <v>17000</v>
      </c>
      <c r="BP262" s="56">
        <f t="shared" si="748"/>
        <v>17000</v>
      </c>
      <c r="BQ262" s="56">
        <f t="shared" si="748"/>
        <v>17000</v>
      </c>
      <c r="BR262" s="56">
        <f t="shared" si="704"/>
        <v>17000</v>
      </c>
      <c r="BS262" s="56">
        <f t="shared" si="747"/>
        <v>17000</v>
      </c>
      <c r="BT262" s="56">
        <f t="shared" si="747"/>
        <v>17000</v>
      </c>
      <c r="BU262" s="56">
        <f t="shared" si="747"/>
        <v>17000</v>
      </c>
      <c r="BV262" s="56">
        <f t="shared" si="747"/>
        <v>17000</v>
      </c>
      <c r="BW262" s="56">
        <f t="shared" si="701"/>
        <v>17000</v>
      </c>
      <c r="BX262" s="56">
        <f t="shared" ref="BX262:BX295" si="752">KA</f>
        <v>17000</v>
      </c>
      <c r="BY262" s="56">
        <f t="shared" si="751"/>
        <v>17000</v>
      </c>
      <c r="BZ262" s="56">
        <f t="shared" si="750"/>
        <v>2000</v>
      </c>
      <c r="CA262" s="56">
        <f t="shared" si="750"/>
        <v>2000</v>
      </c>
      <c r="CB262" s="56">
        <f t="shared" si="735"/>
        <v>2000</v>
      </c>
      <c r="CC262" s="56">
        <f t="shared" si="735"/>
        <v>2000</v>
      </c>
      <c r="CD262" s="56">
        <f t="shared" si="735"/>
        <v>2000</v>
      </c>
      <c r="CE262" s="56">
        <f t="shared" si="736"/>
        <v>2000</v>
      </c>
      <c r="CF262" s="56">
        <f t="shared" si="745"/>
        <v>2000</v>
      </c>
      <c r="CG262" s="56">
        <f t="shared" si="742"/>
        <v>2000</v>
      </c>
      <c r="CH262" s="56">
        <f t="shared" si="746"/>
        <v>2000</v>
      </c>
      <c r="CI262" s="56">
        <f t="shared" si="746"/>
        <v>2000</v>
      </c>
      <c r="CJ262" s="56">
        <f t="shared" si="734"/>
        <v>2000</v>
      </c>
      <c r="CK262" s="56">
        <f t="shared" si="731"/>
        <v>2000</v>
      </c>
      <c r="CL262" s="56">
        <f t="shared" si="731"/>
        <v>2000</v>
      </c>
      <c r="CM262" s="56">
        <f t="shared" si="731"/>
        <v>2000</v>
      </c>
      <c r="CN262" s="56">
        <f t="shared" si="732"/>
        <v>2000</v>
      </c>
      <c r="CO262" s="56">
        <f t="shared" si="728"/>
        <v>2000</v>
      </c>
      <c r="CP262" s="56">
        <f t="shared" si="729"/>
        <v>2000</v>
      </c>
      <c r="CQ262" s="56">
        <f t="shared" si="737"/>
        <v>2000</v>
      </c>
      <c r="CR262" s="56">
        <f t="shared" si="737"/>
        <v>2000</v>
      </c>
      <c r="CS262" s="56">
        <f t="shared" si="737"/>
        <v>2000</v>
      </c>
      <c r="CT262" s="56">
        <f t="shared" si="722"/>
        <v>2000</v>
      </c>
      <c r="CU262" s="56">
        <f t="shared" si="730"/>
        <v>2000</v>
      </c>
      <c r="CV262" s="56">
        <f t="shared" si="738"/>
        <v>2000</v>
      </c>
      <c r="CW262" s="56"/>
      <c r="CX262" s="56"/>
      <c r="CY262" s="56"/>
      <c r="CZ262" s="56"/>
      <c r="DA262" s="56"/>
      <c r="DB262" s="56"/>
      <c r="DC262" s="56"/>
      <c r="DD262" s="56"/>
      <c r="DE262" s="56"/>
      <c r="DF262" s="56"/>
      <c r="DG262" s="56"/>
      <c r="DH262" s="56"/>
      <c r="DI262" s="56"/>
      <c r="DJ262" s="56"/>
      <c r="DK262" s="56"/>
      <c r="DL262" s="56"/>
      <c r="DM262" s="56"/>
      <c r="DN262" s="56"/>
      <c r="DO262" s="56"/>
      <c r="DP262" s="56"/>
      <c r="DQ262" s="56"/>
      <c r="DR262" s="56"/>
      <c r="DS262" s="56"/>
      <c r="DT262" s="56"/>
      <c r="DU262" s="56"/>
      <c r="DV262" s="56"/>
      <c r="DW262" s="56"/>
      <c r="DX262" s="56"/>
      <c r="DY262" s="56"/>
      <c r="DZ262" s="56"/>
      <c r="EA262" s="56"/>
      <c r="EB262" s="56"/>
      <c r="EC262" s="56"/>
      <c r="ED262" s="56"/>
      <c r="EE262" s="56"/>
      <c r="EF262" s="56"/>
      <c r="EG262" s="56"/>
      <c r="EH262" s="56"/>
      <c r="EI262" s="56"/>
      <c r="EJ262" s="56"/>
      <c r="EK262" s="56"/>
      <c r="EL262" s="56"/>
      <c r="EM262" s="56"/>
      <c r="EN262" s="56"/>
      <c r="EO262" s="56"/>
      <c r="EP262" s="56"/>
      <c r="EQ262" s="56"/>
      <c r="ER262" s="56"/>
      <c r="ES262" s="56"/>
      <c r="ET262" s="56"/>
      <c r="EU262" s="56"/>
      <c r="EV262" s="56"/>
      <c r="EW262" s="56"/>
      <c r="EX262" s="56"/>
      <c r="EY262" s="56"/>
      <c r="EZ262" s="56"/>
      <c r="FA262" s="56"/>
      <c r="FB262" s="56"/>
      <c r="FC262" s="56"/>
      <c r="FD262" s="56"/>
      <c r="FE262" s="56"/>
      <c r="FF262" s="56"/>
      <c r="FG262" s="56"/>
      <c r="FH262" s="56"/>
      <c r="FI262" s="56"/>
      <c r="FJ262" s="56"/>
      <c r="FK262" s="56"/>
      <c r="FL262" s="56"/>
      <c r="FM262" s="56"/>
      <c r="FN262" s="56"/>
      <c r="FO262" s="56"/>
      <c r="FP262" s="56"/>
      <c r="FQ262" s="56"/>
      <c r="FR262" s="56"/>
      <c r="FS262" s="56"/>
      <c r="FT262" s="56"/>
      <c r="FU262" s="56"/>
      <c r="FV262" s="56"/>
      <c r="FW262" s="56"/>
      <c r="FX262" s="56"/>
      <c r="FY262" s="56"/>
      <c r="FZ262" s="56"/>
      <c r="GA262" s="56"/>
      <c r="GB262" s="56"/>
      <c r="GC262" s="56"/>
      <c r="GD262" s="56"/>
      <c r="GE262" s="56"/>
      <c r="GF262" s="56"/>
      <c r="GG262" s="56"/>
      <c r="GH262" s="56"/>
      <c r="GI262" s="56"/>
      <c r="GJ262" s="56"/>
      <c r="GK262" s="56"/>
      <c r="GL262" s="56"/>
      <c r="GM262" s="56"/>
      <c r="GN262" s="56"/>
      <c r="GO262" s="56"/>
      <c r="GP262" s="56"/>
      <c r="GQ262" s="56"/>
      <c r="GR262" s="56"/>
      <c r="GS262" s="56"/>
      <c r="GT262" s="56"/>
      <c r="GU262" s="56"/>
      <c r="GV262" s="56"/>
      <c r="GW262" s="56"/>
      <c r="GX262" s="56"/>
      <c r="GY262" s="56"/>
      <c r="GZ262" s="56"/>
      <c r="HA262" s="56"/>
      <c r="HB262" s="56"/>
      <c r="HC262" s="56"/>
      <c r="HD262" s="56"/>
      <c r="HE262" s="56"/>
      <c r="HF262" s="56"/>
      <c r="HG262" s="56"/>
      <c r="HH262" s="56"/>
      <c r="HI262" s="56"/>
      <c r="HJ262" s="56"/>
      <c r="HK262" s="56"/>
      <c r="HL262" s="56"/>
      <c r="HM262" s="56"/>
      <c r="HN262" s="56"/>
      <c r="HO262" s="56"/>
      <c r="HP262" s="56"/>
      <c r="HQ262" s="56"/>
      <c r="HR262" s="56"/>
      <c r="HS262" s="56"/>
      <c r="HT262" s="56"/>
      <c r="HU262" s="56"/>
      <c r="HV262" s="56"/>
      <c r="HW262" s="56"/>
      <c r="HX262" s="56"/>
      <c r="HY262" s="56"/>
    </row>
    <row r="263" spans="1:233" ht="1.5" customHeight="1">
      <c r="A263" s="56"/>
      <c r="B263" s="56"/>
      <c r="C263" s="56"/>
      <c r="D263" s="56"/>
      <c r="E263" s="56"/>
      <c r="F263" s="56"/>
      <c r="G263" s="56"/>
      <c r="H263" s="56"/>
      <c r="I263" s="56"/>
      <c r="J263" s="56"/>
      <c r="K263" s="56"/>
      <c r="L263" s="56"/>
      <c r="M263" s="56"/>
      <c r="N263" s="56"/>
      <c r="O263" s="56"/>
      <c r="P263" s="56"/>
      <c r="Q263" s="56"/>
      <c r="R263" s="56"/>
      <c r="S263" s="56"/>
      <c r="T263" s="56"/>
      <c r="U263" s="56"/>
      <c r="V263" s="56"/>
      <c r="W263" s="56"/>
      <c r="X263" s="56"/>
      <c r="Y263" s="56"/>
      <c r="Z263" s="56"/>
      <c r="AA263" s="56"/>
      <c r="AB263" s="56"/>
      <c r="AC263" s="56"/>
      <c r="AD263" s="56"/>
      <c r="AE263" s="56"/>
      <c r="AF263" s="56"/>
      <c r="AG263" s="56"/>
      <c r="AH263" s="56"/>
      <c r="AI263" s="56"/>
      <c r="AJ263" s="56"/>
      <c r="AK263" s="56"/>
      <c r="AL263" s="56"/>
      <c r="AM263" s="56"/>
      <c r="AN263" s="56"/>
      <c r="AO263" s="56"/>
      <c r="AP263" s="56"/>
      <c r="AQ263" s="56"/>
      <c r="AR263" s="56"/>
      <c r="AS263" s="56"/>
      <c r="AT263" s="56"/>
      <c r="AU263" s="56"/>
      <c r="AV263" s="56"/>
      <c r="AW263" s="56"/>
      <c r="AX263" s="56"/>
      <c r="AY263" s="56"/>
      <c r="AZ263" s="56"/>
      <c r="BA263" s="56"/>
      <c r="BB263" s="56"/>
      <c r="BC263" s="56"/>
      <c r="BD263" s="56"/>
      <c r="BE263" s="56"/>
      <c r="BF263" s="56"/>
      <c r="BG263" s="56"/>
      <c r="BH263" s="56">
        <f t="shared" si="740"/>
        <v>17000</v>
      </c>
      <c r="BI263" s="56">
        <f t="shared" si="733"/>
        <v>17000</v>
      </c>
      <c r="BJ263" s="56">
        <f t="shared" si="726"/>
        <v>17000</v>
      </c>
      <c r="BK263" s="56">
        <f t="shared" si="718"/>
        <v>17000</v>
      </c>
      <c r="BL263" s="56">
        <f t="shared" si="716"/>
        <v>17000</v>
      </c>
      <c r="BM263" s="56">
        <f t="shared" si="749"/>
        <v>17000</v>
      </c>
      <c r="BN263" s="56">
        <f t="shared" si="749"/>
        <v>17000</v>
      </c>
      <c r="BO263" s="56">
        <f t="shared" si="748"/>
        <v>17000</v>
      </c>
      <c r="BP263" s="56">
        <f t="shared" si="748"/>
        <v>17000</v>
      </c>
      <c r="BQ263" s="56">
        <f t="shared" si="748"/>
        <v>17000</v>
      </c>
      <c r="BR263" s="56">
        <f t="shared" si="704"/>
        <v>17000</v>
      </c>
      <c r="BS263" s="56">
        <f t="shared" si="747"/>
        <v>17000</v>
      </c>
      <c r="BT263" s="56">
        <f t="shared" si="747"/>
        <v>17000</v>
      </c>
      <c r="BU263" s="56">
        <f t="shared" si="747"/>
        <v>17000</v>
      </c>
      <c r="BV263" s="56">
        <f t="shared" si="747"/>
        <v>17000</v>
      </c>
      <c r="BW263" s="56">
        <f t="shared" ref="BW263:BW294" si="753">KA</f>
        <v>17000</v>
      </c>
      <c r="BX263" s="56">
        <f t="shared" si="752"/>
        <v>17000</v>
      </c>
      <c r="BY263" s="56">
        <f t="shared" si="751"/>
        <v>17000</v>
      </c>
      <c r="BZ263" s="56">
        <f t="shared" si="750"/>
        <v>2000</v>
      </c>
      <c r="CA263" s="56">
        <f t="shared" si="750"/>
        <v>2000</v>
      </c>
      <c r="CB263" s="56">
        <f t="shared" si="735"/>
        <v>2000</v>
      </c>
      <c r="CC263" s="56">
        <f t="shared" si="735"/>
        <v>2000</v>
      </c>
      <c r="CD263" s="56">
        <f t="shared" si="735"/>
        <v>2000</v>
      </c>
      <c r="CE263" s="56">
        <f t="shared" si="736"/>
        <v>2000</v>
      </c>
      <c r="CF263" s="56">
        <f t="shared" si="745"/>
        <v>2000</v>
      </c>
      <c r="CG263" s="56">
        <f t="shared" si="742"/>
        <v>2000</v>
      </c>
      <c r="CH263" s="56">
        <f t="shared" si="746"/>
        <v>2000</v>
      </c>
      <c r="CI263" s="56">
        <f t="shared" si="746"/>
        <v>2000</v>
      </c>
      <c r="CJ263" s="56">
        <f t="shared" si="734"/>
        <v>2000</v>
      </c>
      <c r="CK263" s="56">
        <f t="shared" si="731"/>
        <v>2000</v>
      </c>
      <c r="CL263" s="56">
        <f t="shared" si="731"/>
        <v>2000</v>
      </c>
      <c r="CM263" s="56">
        <f t="shared" si="731"/>
        <v>2000</v>
      </c>
      <c r="CN263" s="56">
        <f t="shared" si="732"/>
        <v>2000</v>
      </c>
      <c r="CO263" s="56">
        <f t="shared" si="728"/>
        <v>2000</v>
      </c>
      <c r="CP263" s="56">
        <f t="shared" si="729"/>
        <v>2000</v>
      </c>
      <c r="CQ263" s="56">
        <f t="shared" si="737"/>
        <v>2000</v>
      </c>
      <c r="CR263" s="56">
        <f t="shared" si="737"/>
        <v>2000</v>
      </c>
      <c r="CS263" s="56">
        <f t="shared" si="737"/>
        <v>2000</v>
      </c>
      <c r="CT263" s="56">
        <f t="shared" si="722"/>
        <v>2000</v>
      </c>
      <c r="CU263" s="56">
        <f t="shared" si="730"/>
        <v>2000</v>
      </c>
      <c r="CV263" s="56">
        <f t="shared" si="738"/>
        <v>2000</v>
      </c>
      <c r="CW263" s="56">
        <f t="shared" ref="CW263:CW275" si="754">AP</f>
        <v>2000</v>
      </c>
      <c r="CX263" s="56"/>
      <c r="CY263" s="56"/>
      <c r="CZ263" s="56"/>
      <c r="DA263" s="56"/>
      <c r="DB263" s="56"/>
      <c r="DC263" s="56"/>
      <c r="DD263" s="56"/>
      <c r="DE263" s="56"/>
      <c r="DF263" s="56"/>
      <c r="DG263" s="56"/>
      <c r="DH263" s="56"/>
      <c r="DI263" s="56"/>
      <c r="DJ263" s="56"/>
      <c r="DK263" s="56"/>
      <c r="DL263" s="56"/>
      <c r="DM263" s="56"/>
      <c r="DN263" s="56"/>
      <c r="DO263" s="56"/>
      <c r="DP263" s="56"/>
      <c r="DQ263" s="56"/>
      <c r="DR263" s="56"/>
      <c r="DS263" s="56"/>
      <c r="DT263" s="56"/>
      <c r="DU263" s="56"/>
      <c r="DV263" s="56"/>
      <c r="DW263" s="56"/>
      <c r="DX263" s="56"/>
      <c r="DY263" s="56"/>
      <c r="DZ263" s="56"/>
      <c r="EA263" s="56"/>
      <c r="EB263" s="56"/>
      <c r="EC263" s="56"/>
      <c r="ED263" s="56"/>
      <c r="EE263" s="56"/>
      <c r="EF263" s="56"/>
      <c r="EG263" s="56"/>
      <c r="EH263" s="56"/>
      <c r="EI263" s="56"/>
      <c r="EJ263" s="56"/>
      <c r="EK263" s="56"/>
      <c r="EL263" s="56"/>
      <c r="EM263" s="56"/>
      <c r="EN263" s="56"/>
      <c r="EO263" s="56"/>
      <c r="EP263" s="56"/>
      <c r="EQ263" s="56"/>
      <c r="ER263" s="56"/>
      <c r="ES263" s="56"/>
      <c r="ET263" s="56"/>
      <c r="EU263" s="56"/>
      <c r="EV263" s="56"/>
      <c r="EW263" s="56"/>
      <c r="EX263" s="56"/>
      <c r="EY263" s="56"/>
      <c r="EZ263" s="56"/>
      <c r="FA263" s="56"/>
      <c r="FB263" s="56"/>
      <c r="FC263" s="56"/>
      <c r="FD263" s="56"/>
      <c r="FE263" s="56"/>
      <c r="FF263" s="56"/>
      <c r="FG263" s="56"/>
      <c r="FH263" s="56"/>
      <c r="FI263" s="56"/>
      <c r="FJ263" s="56"/>
      <c r="FK263" s="56"/>
      <c r="FL263" s="56"/>
      <c r="FM263" s="56"/>
      <c r="FN263" s="56"/>
      <c r="FO263" s="56"/>
      <c r="FP263" s="56"/>
      <c r="FQ263" s="56"/>
      <c r="FR263" s="56"/>
      <c r="FS263" s="56"/>
      <c r="FT263" s="56"/>
      <c r="FU263" s="56"/>
      <c r="FV263" s="56"/>
      <c r="FW263" s="56"/>
      <c r="FX263" s="56"/>
      <c r="FY263" s="56"/>
      <c r="FZ263" s="56"/>
      <c r="GA263" s="56"/>
      <c r="GB263" s="56"/>
      <c r="GC263" s="56"/>
      <c r="GD263" s="56"/>
      <c r="GE263" s="56"/>
      <c r="GF263" s="56"/>
      <c r="GG263" s="56"/>
      <c r="GH263" s="56"/>
      <c r="GI263" s="56"/>
      <c r="GJ263" s="56"/>
      <c r="GK263" s="56"/>
      <c r="GL263" s="56"/>
      <c r="GM263" s="56"/>
      <c r="GN263" s="56"/>
      <c r="GO263" s="56"/>
      <c r="GP263" s="56"/>
      <c r="GQ263" s="56"/>
      <c r="GR263" s="56"/>
      <c r="GS263" s="56"/>
      <c r="GT263" s="56"/>
      <c r="GU263" s="56"/>
      <c r="GV263" s="56"/>
      <c r="GW263" s="56"/>
      <c r="GX263" s="56"/>
      <c r="GY263" s="56"/>
      <c r="GZ263" s="56"/>
      <c r="HA263" s="56"/>
      <c r="HB263" s="56"/>
      <c r="HC263" s="56"/>
      <c r="HD263" s="56"/>
      <c r="HE263" s="56"/>
      <c r="HF263" s="56"/>
      <c r="HG263" s="56"/>
      <c r="HH263" s="56"/>
      <c r="HI263" s="56"/>
      <c r="HJ263" s="56"/>
      <c r="HK263" s="56"/>
      <c r="HL263" s="56"/>
      <c r="HM263" s="56"/>
      <c r="HN263" s="56"/>
      <c r="HO263" s="56"/>
      <c r="HP263" s="56"/>
      <c r="HQ263" s="56"/>
      <c r="HR263" s="56"/>
      <c r="HS263" s="56"/>
      <c r="HT263" s="56"/>
      <c r="HU263" s="56"/>
      <c r="HV263" s="56"/>
      <c r="HW263" s="56"/>
      <c r="HX263" s="56"/>
      <c r="HY263" s="56"/>
    </row>
    <row r="264" spans="1:233" ht="1.5" customHeight="1">
      <c r="A264" s="56"/>
      <c r="B264" s="56"/>
      <c r="C264" s="56"/>
      <c r="D264" s="56"/>
      <c r="E264" s="56"/>
      <c r="F264" s="56"/>
      <c r="G264" s="56"/>
      <c r="H264" s="56"/>
      <c r="I264" s="56"/>
      <c r="J264" s="56"/>
      <c r="K264" s="56"/>
      <c r="L264" s="56"/>
      <c r="M264" s="56"/>
      <c r="N264" s="56"/>
      <c r="O264" s="56"/>
      <c r="P264" s="56"/>
      <c r="Q264" s="56"/>
      <c r="R264" s="56"/>
      <c r="S264" s="56"/>
      <c r="T264" s="56"/>
      <c r="U264" s="56"/>
      <c r="V264" s="56"/>
      <c r="W264" s="56"/>
      <c r="X264" s="56"/>
      <c r="Y264" s="56"/>
      <c r="Z264" s="56"/>
      <c r="AA264" s="56"/>
      <c r="AB264" s="56"/>
      <c r="AC264" s="56"/>
      <c r="AD264" s="56"/>
      <c r="AE264" s="56"/>
      <c r="AF264" s="56"/>
      <c r="AG264" s="56"/>
      <c r="AH264" s="56"/>
      <c r="AI264" s="56"/>
      <c r="AJ264" s="56"/>
      <c r="AK264" s="56"/>
      <c r="AL264" s="56"/>
      <c r="AM264" s="56"/>
      <c r="AN264" s="56"/>
      <c r="AO264" s="56"/>
      <c r="AP264" s="56"/>
      <c r="AQ264" s="56"/>
      <c r="AR264" s="56"/>
      <c r="AS264" s="56"/>
      <c r="AT264" s="56"/>
      <c r="AU264" s="56"/>
      <c r="AV264" s="56"/>
      <c r="AW264" s="56"/>
      <c r="AX264" s="56"/>
      <c r="AY264" s="56"/>
      <c r="AZ264" s="56"/>
      <c r="BA264" s="56"/>
      <c r="BB264" s="56"/>
      <c r="BC264" s="56"/>
      <c r="BD264" s="56"/>
      <c r="BE264" s="56"/>
      <c r="BF264" s="56"/>
      <c r="BG264" s="56"/>
      <c r="BH264" s="56">
        <f t="shared" si="718"/>
        <v>17000</v>
      </c>
      <c r="BI264" s="56">
        <f t="shared" si="733"/>
        <v>17000</v>
      </c>
      <c r="BJ264" s="56">
        <f t="shared" si="726"/>
        <v>17000</v>
      </c>
      <c r="BK264" s="56">
        <f t="shared" si="718"/>
        <v>17000</v>
      </c>
      <c r="BL264" s="56">
        <f t="shared" si="716"/>
        <v>17000</v>
      </c>
      <c r="BM264" s="56">
        <f t="shared" si="749"/>
        <v>17000</v>
      </c>
      <c r="BN264" s="56">
        <f t="shared" si="749"/>
        <v>17000</v>
      </c>
      <c r="BO264" s="56">
        <f t="shared" si="748"/>
        <v>17000</v>
      </c>
      <c r="BP264" s="56">
        <f t="shared" si="748"/>
        <v>17000</v>
      </c>
      <c r="BQ264" s="56">
        <f t="shared" si="748"/>
        <v>17000</v>
      </c>
      <c r="BR264" s="56">
        <f t="shared" si="704"/>
        <v>17000</v>
      </c>
      <c r="BS264" s="56">
        <f t="shared" si="747"/>
        <v>17000</v>
      </c>
      <c r="BT264" s="56">
        <f t="shared" si="747"/>
        <v>17000</v>
      </c>
      <c r="BU264" s="56">
        <f t="shared" si="747"/>
        <v>17000</v>
      </c>
      <c r="BV264" s="56">
        <f t="shared" si="747"/>
        <v>17000</v>
      </c>
      <c r="BW264" s="56">
        <f t="shared" si="753"/>
        <v>17000</v>
      </c>
      <c r="BX264" s="56">
        <f t="shared" si="752"/>
        <v>17000</v>
      </c>
      <c r="BY264" s="56">
        <f t="shared" si="751"/>
        <v>17000</v>
      </c>
      <c r="BZ264" s="56">
        <f t="shared" si="750"/>
        <v>2000</v>
      </c>
      <c r="CA264" s="56">
        <f t="shared" si="750"/>
        <v>2000</v>
      </c>
      <c r="CB264" s="56">
        <f t="shared" si="735"/>
        <v>2000</v>
      </c>
      <c r="CC264" s="56">
        <f t="shared" si="735"/>
        <v>2000</v>
      </c>
      <c r="CD264" s="56">
        <f t="shared" si="735"/>
        <v>2000</v>
      </c>
      <c r="CE264" s="56">
        <f t="shared" si="736"/>
        <v>2000</v>
      </c>
      <c r="CF264" s="56">
        <f t="shared" si="745"/>
        <v>2000</v>
      </c>
      <c r="CG264" s="56">
        <f t="shared" si="742"/>
        <v>2000</v>
      </c>
      <c r="CH264" s="56">
        <f t="shared" si="746"/>
        <v>2000</v>
      </c>
      <c r="CI264" s="56">
        <f t="shared" si="746"/>
        <v>2000</v>
      </c>
      <c r="CJ264" s="56">
        <f t="shared" si="734"/>
        <v>2000</v>
      </c>
      <c r="CK264" s="56">
        <f t="shared" si="731"/>
        <v>2000</v>
      </c>
      <c r="CL264" s="56">
        <f t="shared" si="731"/>
        <v>2000</v>
      </c>
      <c r="CM264" s="56">
        <f t="shared" si="731"/>
        <v>2000</v>
      </c>
      <c r="CN264" s="56">
        <f t="shared" si="732"/>
        <v>2000</v>
      </c>
      <c r="CO264" s="56">
        <f t="shared" si="728"/>
        <v>2000</v>
      </c>
      <c r="CP264" s="56">
        <f t="shared" si="729"/>
        <v>2000</v>
      </c>
      <c r="CQ264" s="56">
        <f t="shared" si="737"/>
        <v>2000</v>
      </c>
      <c r="CR264" s="56">
        <f t="shared" si="737"/>
        <v>2000</v>
      </c>
      <c r="CS264" s="56">
        <f t="shared" si="737"/>
        <v>2000</v>
      </c>
      <c r="CT264" s="56">
        <f t="shared" si="722"/>
        <v>2000</v>
      </c>
      <c r="CU264" s="56">
        <f t="shared" si="730"/>
        <v>2000</v>
      </c>
      <c r="CV264" s="56">
        <f t="shared" si="738"/>
        <v>2000</v>
      </c>
      <c r="CW264" s="56">
        <f t="shared" si="754"/>
        <v>2000</v>
      </c>
      <c r="CX264" s="56"/>
      <c r="CY264" s="56"/>
      <c r="CZ264" s="56"/>
      <c r="DA264" s="56"/>
      <c r="DB264" s="56"/>
      <c r="DC264" s="56"/>
      <c r="DD264" s="56"/>
      <c r="DE264" s="56"/>
      <c r="DF264" s="56"/>
      <c r="DG264" s="56"/>
      <c r="DH264" s="56"/>
      <c r="DI264" s="56"/>
      <c r="DJ264" s="56"/>
      <c r="DK264" s="56"/>
      <c r="DL264" s="56"/>
      <c r="DM264" s="56"/>
      <c r="DN264" s="56"/>
      <c r="DO264" s="56"/>
      <c r="DP264" s="56"/>
      <c r="DQ264" s="56"/>
      <c r="DR264" s="56"/>
      <c r="DS264" s="56"/>
      <c r="DT264" s="56"/>
      <c r="DU264" s="56"/>
      <c r="DV264" s="56"/>
      <c r="DW264" s="56"/>
      <c r="DX264" s="56"/>
      <c r="DY264" s="56"/>
      <c r="DZ264" s="56"/>
      <c r="EA264" s="56"/>
      <c r="EB264" s="56"/>
      <c r="EC264" s="56"/>
      <c r="ED264" s="56"/>
      <c r="EE264" s="56"/>
      <c r="EF264" s="56"/>
      <c r="EG264" s="56"/>
      <c r="EH264" s="56"/>
      <c r="EI264" s="56"/>
      <c r="EJ264" s="56"/>
      <c r="EK264" s="56"/>
      <c r="EL264" s="56"/>
      <c r="EM264" s="56"/>
      <c r="EN264" s="56"/>
      <c r="EO264" s="56"/>
      <c r="EP264" s="56"/>
      <c r="EQ264" s="56"/>
      <c r="ER264" s="56"/>
      <c r="ES264" s="56"/>
      <c r="ET264" s="56"/>
      <c r="EU264" s="56"/>
      <c r="EV264" s="56"/>
      <c r="EW264" s="56"/>
      <c r="EX264" s="56"/>
      <c r="EY264" s="56"/>
      <c r="EZ264" s="56"/>
      <c r="FA264" s="56"/>
      <c r="FB264" s="56"/>
      <c r="FC264" s="56"/>
      <c r="FD264" s="56"/>
      <c r="FE264" s="56"/>
      <c r="FF264" s="56"/>
      <c r="FG264" s="56"/>
      <c r="FH264" s="56"/>
      <c r="FI264" s="56"/>
      <c r="FJ264" s="56"/>
      <c r="FK264" s="56"/>
      <c r="FL264" s="56"/>
      <c r="FM264" s="56"/>
      <c r="FN264" s="56"/>
      <c r="FO264" s="56"/>
      <c r="FP264" s="56"/>
      <c r="FQ264" s="56"/>
      <c r="FR264" s="56"/>
      <c r="FS264" s="56"/>
      <c r="FT264" s="56"/>
      <c r="FU264" s="56"/>
      <c r="FV264" s="56"/>
      <c r="FW264" s="56"/>
      <c r="FX264" s="56"/>
      <c r="FY264" s="56"/>
      <c r="FZ264" s="56"/>
      <c r="GA264" s="56"/>
      <c r="GB264" s="56"/>
      <c r="GC264" s="56"/>
      <c r="GD264" s="56"/>
      <c r="GE264" s="56"/>
      <c r="GF264" s="56"/>
      <c r="GG264" s="56"/>
      <c r="GH264" s="56"/>
      <c r="GI264" s="56"/>
      <c r="GJ264" s="56"/>
      <c r="GK264" s="56"/>
      <c r="GL264" s="56"/>
      <c r="GM264" s="56"/>
      <c r="GN264" s="56"/>
      <c r="GO264" s="56"/>
      <c r="GP264" s="56"/>
      <c r="GQ264" s="56"/>
      <c r="GR264" s="56"/>
      <c r="GS264" s="56"/>
      <c r="GT264" s="56"/>
      <c r="GU264" s="56"/>
      <c r="GV264" s="56"/>
      <c r="GW264" s="56"/>
      <c r="GX264" s="56"/>
      <c r="GY264" s="56"/>
      <c r="GZ264" s="56"/>
      <c r="HA264" s="56"/>
      <c r="HB264" s="56"/>
      <c r="HC264" s="56"/>
      <c r="HD264" s="56"/>
      <c r="HE264" s="56"/>
      <c r="HF264" s="56"/>
      <c r="HG264" s="56"/>
      <c r="HH264" s="56"/>
      <c r="HI264" s="56"/>
      <c r="HJ264" s="56"/>
      <c r="HK264" s="56"/>
      <c r="HL264" s="56"/>
      <c r="HM264" s="56"/>
      <c r="HN264" s="56"/>
      <c r="HO264" s="56"/>
      <c r="HP264" s="56"/>
      <c r="HQ264" s="56"/>
      <c r="HR264" s="56"/>
      <c r="HS264" s="56"/>
      <c r="HT264" s="56"/>
      <c r="HU264" s="56"/>
      <c r="HV264" s="56"/>
      <c r="HW264" s="56"/>
      <c r="HX264" s="56"/>
      <c r="HY264" s="56"/>
    </row>
    <row r="265" spans="1:233" ht="1.5" customHeight="1">
      <c r="A265" s="56"/>
      <c r="B265" s="56"/>
      <c r="C265" s="56"/>
      <c r="D265" s="56"/>
      <c r="E265" s="56"/>
      <c r="F265" s="56"/>
      <c r="G265" s="56"/>
      <c r="H265" s="56"/>
      <c r="I265" s="56"/>
      <c r="J265" s="56"/>
      <c r="K265" s="56"/>
      <c r="L265" s="56"/>
      <c r="M265" s="56"/>
      <c r="N265" s="56"/>
      <c r="O265" s="56"/>
      <c r="P265" s="56"/>
      <c r="Q265" s="56"/>
      <c r="R265" s="56"/>
      <c r="S265" s="56"/>
      <c r="T265" s="56"/>
      <c r="U265" s="56"/>
      <c r="V265" s="56"/>
      <c r="W265" s="56"/>
      <c r="X265" s="56"/>
      <c r="Y265" s="56"/>
      <c r="Z265" s="56"/>
      <c r="AA265" s="56"/>
      <c r="AB265" s="56"/>
      <c r="AC265" s="56"/>
      <c r="AD265" s="56"/>
      <c r="AE265" s="56"/>
      <c r="AF265" s="56"/>
      <c r="AG265" s="56"/>
      <c r="AH265" s="56"/>
      <c r="AI265" s="56"/>
      <c r="AJ265" s="56"/>
      <c r="AK265" s="56"/>
      <c r="AL265" s="56"/>
      <c r="AM265" s="56"/>
      <c r="AN265" s="56"/>
      <c r="AO265" s="56"/>
      <c r="AP265" s="56"/>
      <c r="AQ265" s="56"/>
      <c r="AR265" s="56"/>
      <c r="AS265" s="56"/>
      <c r="AT265" s="56"/>
      <c r="AU265" s="56"/>
      <c r="AV265" s="56"/>
      <c r="AW265" s="56"/>
      <c r="AX265" s="56"/>
      <c r="AY265" s="56"/>
      <c r="AZ265" s="56"/>
      <c r="BA265" s="56"/>
      <c r="BB265" s="56"/>
      <c r="BC265" s="56"/>
      <c r="BD265" s="56"/>
      <c r="BE265" s="56"/>
      <c r="BF265" s="56"/>
      <c r="BG265" s="56"/>
      <c r="BH265" s="56">
        <f t="shared" si="718"/>
        <v>17000</v>
      </c>
      <c r="BI265" s="56">
        <f t="shared" si="733"/>
        <v>17000</v>
      </c>
      <c r="BJ265" s="56">
        <f t="shared" si="726"/>
        <v>17000</v>
      </c>
      <c r="BK265" s="56">
        <f t="shared" si="718"/>
        <v>17000</v>
      </c>
      <c r="BL265" s="56">
        <f t="shared" si="716"/>
        <v>17000</v>
      </c>
      <c r="BM265" s="56">
        <f t="shared" si="749"/>
        <v>17000</v>
      </c>
      <c r="BN265" s="56">
        <f t="shared" si="749"/>
        <v>17000</v>
      </c>
      <c r="BO265" s="56">
        <f t="shared" si="748"/>
        <v>17000</v>
      </c>
      <c r="BP265" s="56">
        <f t="shared" si="748"/>
        <v>17000</v>
      </c>
      <c r="BQ265" s="56">
        <f t="shared" si="748"/>
        <v>17000</v>
      </c>
      <c r="BR265" s="56">
        <f t="shared" ref="BR265:BR292" si="755">KA</f>
        <v>17000</v>
      </c>
      <c r="BS265" s="56">
        <f t="shared" si="747"/>
        <v>17000</v>
      </c>
      <c r="BT265" s="56">
        <f t="shared" si="747"/>
        <v>17000</v>
      </c>
      <c r="BU265" s="56">
        <f t="shared" si="747"/>
        <v>17000</v>
      </c>
      <c r="BV265" s="56">
        <f t="shared" si="747"/>
        <v>17000</v>
      </c>
      <c r="BW265" s="56">
        <f t="shared" si="753"/>
        <v>17000</v>
      </c>
      <c r="BX265" s="56">
        <f t="shared" si="752"/>
        <v>17000</v>
      </c>
      <c r="BY265" s="56">
        <f t="shared" si="751"/>
        <v>17000</v>
      </c>
      <c r="BZ265" s="56">
        <f t="shared" si="750"/>
        <v>2000</v>
      </c>
      <c r="CA265" s="56">
        <f t="shared" si="750"/>
        <v>2000</v>
      </c>
      <c r="CB265" s="56">
        <f t="shared" si="735"/>
        <v>2000</v>
      </c>
      <c r="CC265" s="56">
        <f t="shared" si="735"/>
        <v>2000</v>
      </c>
      <c r="CD265" s="56">
        <f t="shared" si="735"/>
        <v>2000</v>
      </c>
      <c r="CE265" s="56">
        <f t="shared" si="736"/>
        <v>2000</v>
      </c>
      <c r="CF265" s="56">
        <f t="shared" si="745"/>
        <v>2000</v>
      </c>
      <c r="CG265" s="56">
        <f t="shared" si="742"/>
        <v>2000</v>
      </c>
      <c r="CH265" s="56">
        <f t="shared" si="746"/>
        <v>2000</v>
      </c>
      <c r="CI265" s="56">
        <f t="shared" si="746"/>
        <v>2000</v>
      </c>
      <c r="CJ265" s="56">
        <f t="shared" si="734"/>
        <v>2000</v>
      </c>
      <c r="CK265" s="56">
        <f t="shared" si="731"/>
        <v>2000</v>
      </c>
      <c r="CL265" s="56">
        <f t="shared" si="731"/>
        <v>2000</v>
      </c>
      <c r="CM265" s="56">
        <f t="shared" si="731"/>
        <v>2000</v>
      </c>
      <c r="CN265" s="56">
        <f t="shared" si="732"/>
        <v>2000</v>
      </c>
      <c r="CO265" s="56">
        <f t="shared" si="728"/>
        <v>2000</v>
      </c>
      <c r="CP265" s="56">
        <f t="shared" si="729"/>
        <v>2000</v>
      </c>
      <c r="CQ265" s="56">
        <f t="shared" si="737"/>
        <v>2000</v>
      </c>
      <c r="CR265" s="56">
        <f t="shared" si="737"/>
        <v>2000</v>
      </c>
      <c r="CS265" s="56">
        <f t="shared" si="737"/>
        <v>2000</v>
      </c>
      <c r="CT265" s="56">
        <f t="shared" si="722"/>
        <v>2000</v>
      </c>
      <c r="CU265" s="56">
        <f t="shared" si="730"/>
        <v>2000</v>
      </c>
      <c r="CV265" s="56">
        <f t="shared" si="738"/>
        <v>2000</v>
      </c>
      <c r="CW265" s="56">
        <f t="shared" si="754"/>
        <v>2000</v>
      </c>
      <c r="CX265" s="56"/>
      <c r="CY265" s="56"/>
      <c r="CZ265" s="56"/>
      <c r="DA265" s="56"/>
      <c r="DB265" s="56"/>
      <c r="DC265" s="56"/>
      <c r="DD265" s="56"/>
      <c r="DE265" s="56"/>
      <c r="DF265" s="56"/>
      <c r="DG265" s="56"/>
      <c r="DH265" s="56"/>
      <c r="DI265" s="56"/>
      <c r="DJ265" s="56"/>
      <c r="DK265" s="56"/>
      <c r="DL265" s="56"/>
      <c r="DM265" s="56"/>
      <c r="DN265" s="56"/>
      <c r="DO265" s="56"/>
      <c r="DP265" s="56"/>
      <c r="DQ265" s="56"/>
      <c r="DR265" s="56"/>
      <c r="DS265" s="56"/>
      <c r="DT265" s="56"/>
      <c r="DU265" s="56"/>
      <c r="DV265" s="56"/>
      <c r="DW265" s="56"/>
      <c r="DX265" s="56"/>
      <c r="DY265" s="56"/>
      <c r="DZ265" s="56"/>
      <c r="EA265" s="56"/>
      <c r="EB265" s="56"/>
      <c r="EC265" s="56"/>
      <c r="ED265" s="56"/>
      <c r="EE265" s="56"/>
      <c r="EF265" s="56"/>
      <c r="EG265" s="56"/>
      <c r="EH265" s="56"/>
      <c r="EI265" s="56"/>
      <c r="EJ265" s="56"/>
      <c r="EK265" s="56"/>
      <c r="EL265" s="56"/>
      <c r="EM265" s="56"/>
      <c r="EN265" s="56"/>
      <c r="EO265" s="56"/>
      <c r="EP265" s="56"/>
      <c r="EQ265" s="56"/>
      <c r="ER265" s="56"/>
      <c r="ES265" s="56"/>
      <c r="ET265" s="56"/>
      <c r="EU265" s="56"/>
      <c r="EV265" s="56"/>
      <c r="EW265" s="56"/>
      <c r="EX265" s="56"/>
      <c r="EY265" s="56"/>
      <c r="EZ265" s="56"/>
      <c r="FA265" s="56"/>
      <c r="FB265" s="56"/>
      <c r="FC265" s="56"/>
      <c r="FD265" s="56"/>
      <c r="FE265" s="56"/>
      <c r="FF265" s="56"/>
      <c r="FG265" s="56"/>
      <c r="FH265" s="56"/>
      <c r="FI265" s="56"/>
      <c r="FJ265" s="56"/>
      <c r="FK265" s="56"/>
      <c r="FL265" s="56"/>
      <c r="FM265" s="56"/>
      <c r="FN265" s="56"/>
      <c r="FO265" s="56"/>
      <c r="FP265" s="56"/>
      <c r="FQ265" s="56"/>
      <c r="FR265" s="56"/>
      <c r="FS265" s="56"/>
      <c r="FT265" s="56"/>
      <c r="FU265" s="56"/>
      <c r="FV265" s="56"/>
      <c r="FW265" s="56"/>
      <c r="FX265" s="56"/>
      <c r="FY265" s="56"/>
      <c r="FZ265" s="56"/>
      <c r="GA265" s="56"/>
      <c r="GB265" s="56"/>
      <c r="GC265" s="56"/>
      <c r="GD265" s="56"/>
      <c r="GE265" s="56"/>
      <c r="GF265" s="56"/>
      <c r="GG265" s="56"/>
      <c r="GH265" s="56"/>
      <c r="GI265" s="56"/>
      <c r="GJ265" s="56"/>
      <c r="GK265" s="56"/>
      <c r="GL265" s="56"/>
      <c r="GM265" s="56"/>
      <c r="GN265" s="56"/>
      <c r="GO265" s="56"/>
      <c r="GP265" s="56"/>
      <c r="GQ265" s="56"/>
      <c r="GR265" s="56"/>
      <c r="GS265" s="56"/>
      <c r="GT265" s="56"/>
      <c r="GU265" s="56"/>
      <c r="GV265" s="56"/>
      <c r="GW265" s="56"/>
      <c r="GX265" s="56"/>
      <c r="GY265" s="56"/>
      <c r="GZ265" s="56"/>
      <c r="HA265" s="56"/>
      <c r="HB265" s="56"/>
      <c r="HC265" s="56"/>
      <c r="HD265" s="56"/>
      <c r="HE265" s="56"/>
      <c r="HF265" s="56"/>
      <c r="HG265" s="56"/>
      <c r="HH265" s="56"/>
      <c r="HI265" s="56"/>
      <c r="HJ265" s="56"/>
      <c r="HK265" s="56"/>
      <c r="HL265" s="56"/>
      <c r="HM265" s="56"/>
      <c r="HN265" s="56"/>
      <c r="HO265" s="56"/>
      <c r="HP265" s="56"/>
      <c r="HQ265" s="56"/>
      <c r="HR265" s="56"/>
      <c r="HS265" s="56"/>
      <c r="HT265" s="56"/>
      <c r="HU265" s="56"/>
      <c r="HV265" s="56"/>
      <c r="HW265" s="56"/>
      <c r="HX265" s="56"/>
      <c r="HY265" s="56"/>
    </row>
    <row r="266" spans="1:233" ht="1.5" customHeight="1">
      <c r="A266" s="56"/>
      <c r="B266" s="56"/>
      <c r="C266" s="56"/>
      <c r="D266" s="56"/>
      <c r="E266" s="56"/>
      <c r="F266" s="56"/>
      <c r="G266" s="56"/>
      <c r="H266" s="56"/>
      <c r="I266" s="56"/>
      <c r="J266" s="56"/>
      <c r="K266" s="56"/>
      <c r="L266" s="56"/>
      <c r="M266" s="56"/>
      <c r="N266" s="56"/>
      <c r="O266" s="56"/>
      <c r="P266" s="56"/>
      <c r="Q266" s="56"/>
      <c r="R266" s="56"/>
      <c r="S266" s="56"/>
      <c r="T266" s="56"/>
      <c r="U266" s="56"/>
      <c r="V266" s="56"/>
      <c r="W266" s="56"/>
      <c r="X266" s="56"/>
      <c r="Y266" s="56"/>
      <c r="Z266" s="56"/>
      <c r="AA266" s="56"/>
      <c r="AB266" s="56"/>
      <c r="AC266" s="56"/>
      <c r="AD266" s="56"/>
      <c r="AE266" s="56"/>
      <c r="AF266" s="56"/>
      <c r="AG266" s="56"/>
      <c r="AH266" s="56"/>
      <c r="AI266" s="56"/>
      <c r="AJ266" s="56"/>
      <c r="AK266" s="56"/>
      <c r="AL266" s="56"/>
      <c r="AM266" s="56"/>
      <c r="AN266" s="56"/>
      <c r="AO266" s="56"/>
      <c r="AP266" s="56"/>
      <c r="AQ266" s="56"/>
      <c r="AR266" s="56"/>
      <c r="AS266" s="56"/>
      <c r="AT266" s="56"/>
      <c r="AU266" s="56"/>
      <c r="AV266" s="56"/>
      <c r="AW266" s="56"/>
      <c r="AX266" s="56"/>
      <c r="AY266" s="56"/>
      <c r="AZ266" s="56"/>
      <c r="BA266" s="56"/>
      <c r="BB266" s="56"/>
      <c r="BC266" s="56"/>
      <c r="BD266" s="56"/>
      <c r="BE266" s="56"/>
      <c r="BF266" s="56"/>
      <c r="BG266" s="56"/>
      <c r="BH266" s="56"/>
      <c r="BI266" s="56">
        <f t="shared" si="718"/>
        <v>17000</v>
      </c>
      <c r="BJ266" s="56">
        <f t="shared" si="726"/>
        <v>17000</v>
      </c>
      <c r="BK266" s="56">
        <f t="shared" si="718"/>
        <v>17000</v>
      </c>
      <c r="BL266" s="56">
        <f t="shared" si="716"/>
        <v>17000</v>
      </c>
      <c r="BM266" s="56">
        <f t="shared" si="749"/>
        <v>17000</v>
      </c>
      <c r="BN266" s="56">
        <f t="shared" si="749"/>
        <v>17000</v>
      </c>
      <c r="BO266" s="56">
        <f t="shared" si="748"/>
        <v>17000</v>
      </c>
      <c r="BP266" s="56">
        <f t="shared" si="748"/>
        <v>17000</v>
      </c>
      <c r="BQ266" s="56">
        <f t="shared" si="748"/>
        <v>17000</v>
      </c>
      <c r="BR266" s="56">
        <f t="shared" si="755"/>
        <v>17000</v>
      </c>
      <c r="BS266" s="56">
        <f t="shared" si="747"/>
        <v>17000</v>
      </c>
      <c r="BT266" s="56">
        <f t="shared" si="747"/>
        <v>17000</v>
      </c>
      <c r="BU266" s="56">
        <f t="shared" si="747"/>
        <v>17000</v>
      </c>
      <c r="BV266" s="56">
        <f t="shared" si="747"/>
        <v>17000</v>
      </c>
      <c r="BW266" s="56">
        <f t="shared" si="753"/>
        <v>17000</v>
      </c>
      <c r="BX266" s="56">
        <f t="shared" si="752"/>
        <v>17000</v>
      </c>
      <c r="BY266" s="56">
        <f t="shared" si="751"/>
        <v>17000</v>
      </c>
      <c r="BZ266" s="56">
        <f t="shared" ref="BZ266:BZ294" si="756">KA</f>
        <v>17000</v>
      </c>
      <c r="CA266" s="56">
        <f>AP</f>
        <v>2000</v>
      </c>
      <c r="CB266" s="56">
        <f t="shared" si="735"/>
        <v>2000</v>
      </c>
      <c r="CC266" s="56">
        <f t="shared" si="735"/>
        <v>2000</v>
      </c>
      <c r="CD266" s="56">
        <f t="shared" si="735"/>
        <v>2000</v>
      </c>
      <c r="CE266" s="56">
        <f t="shared" si="736"/>
        <v>2000</v>
      </c>
      <c r="CF266" s="56">
        <f t="shared" si="745"/>
        <v>2000</v>
      </c>
      <c r="CG266" s="56">
        <f t="shared" si="742"/>
        <v>2000</v>
      </c>
      <c r="CH266" s="56">
        <f t="shared" si="746"/>
        <v>2000</v>
      </c>
      <c r="CI266" s="56">
        <f t="shared" si="746"/>
        <v>2000</v>
      </c>
      <c r="CJ266" s="56">
        <f t="shared" si="734"/>
        <v>2000</v>
      </c>
      <c r="CK266" s="56">
        <f t="shared" si="731"/>
        <v>2000</v>
      </c>
      <c r="CL266" s="56">
        <f t="shared" si="731"/>
        <v>2000</v>
      </c>
      <c r="CM266" s="56">
        <f t="shared" si="731"/>
        <v>2000</v>
      </c>
      <c r="CN266" s="56">
        <f t="shared" si="732"/>
        <v>2000</v>
      </c>
      <c r="CO266" s="56">
        <f t="shared" si="728"/>
        <v>2000</v>
      </c>
      <c r="CP266" s="56">
        <f t="shared" si="729"/>
        <v>2000</v>
      </c>
      <c r="CQ266" s="56">
        <f t="shared" si="737"/>
        <v>2000</v>
      </c>
      <c r="CR266" s="56">
        <f t="shared" si="737"/>
        <v>2000</v>
      </c>
      <c r="CS266" s="56">
        <f t="shared" si="737"/>
        <v>2000</v>
      </c>
      <c r="CT266" s="56">
        <f t="shared" si="722"/>
        <v>2000</v>
      </c>
      <c r="CU266" s="56">
        <f t="shared" si="730"/>
        <v>2000</v>
      </c>
      <c r="CV266" s="56">
        <f t="shared" si="738"/>
        <v>2000</v>
      </c>
      <c r="CW266" s="56">
        <f t="shared" si="754"/>
        <v>2000</v>
      </c>
      <c r="CX266" s="56"/>
      <c r="CY266" s="56"/>
      <c r="CZ266" s="56"/>
      <c r="DA266" s="56"/>
      <c r="DB266" s="56"/>
      <c r="DC266" s="56"/>
      <c r="DD266" s="56"/>
      <c r="DE266" s="56"/>
      <c r="DF266" s="56"/>
      <c r="DG266" s="56"/>
      <c r="DH266" s="56"/>
      <c r="DI266" s="56"/>
      <c r="DJ266" s="56"/>
      <c r="DK266" s="56"/>
      <c r="DL266" s="56"/>
      <c r="DM266" s="56"/>
      <c r="DN266" s="56"/>
      <c r="DO266" s="56"/>
      <c r="DP266" s="56"/>
      <c r="DQ266" s="56"/>
      <c r="DR266" s="56"/>
      <c r="DS266" s="56"/>
      <c r="DT266" s="56"/>
      <c r="DU266" s="56"/>
      <c r="DV266" s="56"/>
      <c r="DW266" s="56"/>
      <c r="DX266" s="56"/>
      <c r="DY266" s="56"/>
      <c r="DZ266" s="56"/>
      <c r="EA266" s="56"/>
      <c r="EB266" s="56"/>
      <c r="EC266" s="56"/>
      <c r="ED266" s="56"/>
      <c r="EE266" s="56"/>
      <c r="EF266" s="56"/>
      <c r="EG266" s="56"/>
      <c r="EH266" s="56"/>
      <c r="EI266" s="56"/>
      <c r="EJ266" s="56"/>
      <c r="EK266" s="56"/>
      <c r="EL266" s="56"/>
      <c r="EM266" s="56"/>
      <c r="EN266" s="56"/>
      <c r="EO266" s="56"/>
      <c r="EP266" s="56"/>
      <c r="EQ266" s="56"/>
      <c r="ER266" s="56"/>
      <c r="ES266" s="56"/>
      <c r="ET266" s="56"/>
      <c r="EU266" s="56"/>
      <c r="EV266" s="56"/>
      <c r="EW266" s="56"/>
      <c r="EX266" s="56"/>
      <c r="EY266" s="56"/>
      <c r="EZ266" s="56"/>
      <c r="FA266" s="56"/>
      <c r="FB266" s="56"/>
      <c r="FC266" s="56"/>
      <c r="FD266" s="56"/>
      <c r="FE266" s="56"/>
      <c r="FF266" s="56"/>
      <c r="FG266" s="56"/>
      <c r="FH266" s="56"/>
      <c r="FI266" s="56"/>
      <c r="FJ266" s="56"/>
      <c r="FK266" s="56"/>
      <c r="FL266" s="56"/>
      <c r="FM266" s="56"/>
      <c r="FN266" s="56"/>
      <c r="FO266" s="56"/>
      <c r="FP266" s="56"/>
      <c r="FQ266" s="56"/>
      <c r="FR266" s="56"/>
      <c r="FS266" s="56"/>
      <c r="FT266" s="56"/>
      <c r="FU266" s="56"/>
      <c r="FV266" s="56"/>
      <c r="FW266" s="56"/>
      <c r="FX266" s="56"/>
      <c r="FY266" s="56"/>
      <c r="FZ266" s="56"/>
      <c r="GA266" s="56"/>
      <c r="GB266" s="56"/>
      <c r="GC266" s="56"/>
      <c r="GD266" s="56"/>
      <c r="GE266" s="56"/>
      <c r="GF266" s="56"/>
      <c r="GG266" s="56"/>
      <c r="GH266" s="56"/>
      <c r="GI266" s="56"/>
      <c r="GJ266" s="56"/>
      <c r="GK266" s="56"/>
      <c r="GL266" s="56"/>
      <c r="GM266" s="56"/>
      <c r="GN266" s="56"/>
      <c r="GO266" s="56"/>
      <c r="GP266" s="56"/>
      <c r="GQ266" s="56"/>
      <c r="GR266" s="56"/>
      <c r="GS266" s="56"/>
      <c r="GT266" s="56"/>
      <c r="GU266" s="56"/>
      <c r="GV266" s="56"/>
      <c r="GW266" s="56"/>
      <c r="GX266" s="56"/>
      <c r="GY266" s="56"/>
      <c r="GZ266" s="56"/>
      <c r="HA266" s="56"/>
      <c r="HB266" s="56"/>
      <c r="HC266" s="56"/>
      <c r="HD266" s="56"/>
      <c r="HE266" s="56"/>
      <c r="HF266" s="56"/>
      <c r="HG266" s="56"/>
      <c r="HH266" s="56"/>
      <c r="HI266" s="56"/>
      <c r="HJ266" s="56"/>
      <c r="HK266" s="56"/>
      <c r="HL266" s="56"/>
      <c r="HM266" s="56"/>
      <c r="HN266" s="56"/>
      <c r="HO266" s="56"/>
      <c r="HP266" s="56"/>
      <c r="HQ266" s="56"/>
      <c r="HR266" s="56"/>
      <c r="HS266" s="56"/>
      <c r="HT266" s="56"/>
      <c r="HU266" s="56"/>
      <c r="HV266" s="56"/>
      <c r="HW266" s="56"/>
      <c r="HX266" s="56"/>
      <c r="HY266" s="56"/>
    </row>
    <row r="267" spans="1:233" ht="1.5" customHeight="1">
      <c r="A267" s="56"/>
      <c r="B267" s="56"/>
      <c r="C267" s="56"/>
      <c r="D267" s="56"/>
      <c r="E267" s="56"/>
      <c r="F267" s="56"/>
      <c r="G267" s="56"/>
      <c r="H267" s="56"/>
      <c r="I267" s="56"/>
      <c r="J267" s="56"/>
      <c r="K267" s="56"/>
      <c r="L267" s="56"/>
      <c r="M267" s="56"/>
      <c r="N267" s="56"/>
      <c r="O267" s="56"/>
      <c r="P267" s="56"/>
      <c r="Q267" s="56"/>
      <c r="R267" s="56"/>
      <c r="S267" s="56"/>
      <c r="T267" s="56"/>
      <c r="U267" s="56"/>
      <c r="V267" s="56"/>
      <c r="W267" s="56"/>
      <c r="X267" s="56"/>
      <c r="Y267" s="56"/>
      <c r="Z267" s="56"/>
      <c r="AA267" s="56"/>
      <c r="AB267" s="56"/>
      <c r="AC267" s="56"/>
      <c r="AD267" s="56"/>
      <c r="AE267" s="56"/>
      <c r="AF267" s="56"/>
      <c r="AG267" s="56"/>
      <c r="AH267" s="56"/>
      <c r="AI267" s="56"/>
      <c r="AJ267" s="56"/>
      <c r="AK267" s="56"/>
      <c r="AL267" s="56"/>
      <c r="AM267" s="56"/>
      <c r="AN267" s="56"/>
      <c r="AO267" s="56"/>
      <c r="AP267" s="56"/>
      <c r="AQ267" s="56"/>
      <c r="AR267" s="56"/>
      <c r="AS267" s="56"/>
      <c r="AT267" s="56"/>
      <c r="AU267" s="56"/>
      <c r="AV267" s="56"/>
      <c r="AW267" s="56"/>
      <c r="AX267" s="56"/>
      <c r="AY267" s="56"/>
      <c r="AZ267" s="56"/>
      <c r="BA267" s="56"/>
      <c r="BB267" s="56"/>
      <c r="BC267" s="56"/>
      <c r="BD267" s="56"/>
      <c r="BE267" s="56"/>
      <c r="BF267" s="56"/>
      <c r="BG267" s="56"/>
      <c r="BH267" s="56"/>
      <c r="BI267" s="56">
        <f t="shared" si="718"/>
        <v>17000</v>
      </c>
      <c r="BJ267" s="56">
        <f t="shared" si="726"/>
        <v>17000</v>
      </c>
      <c r="BK267" s="56">
        <f t="shared" si="718"/>
        <v>17000</v>
      </c>
      <c r="BL267" s="56">
        <f t="shared" si="716"/>
        <v>17000</v>
      </c>
      <c r="BM267" s="56">
        <f t="shared" si="749"/>
        <v>17000</v>
      </c>
      <c r="BN267" s="56">
        <f t="shared" si="749"/>
        <v>17000</v>
      </c>
      <c r="BO267" s="56">
        <f t="shared" si="748"/>
        <v>17000</v>
      </c>
      <c r="BP267" s="56">
        <f t="shared" si="748"/>
        <v>17000</v>
      </c>
      <c r="BQ267" s="56">
        <f t="shared" si="748"/>
        <v>17000</v>
      </c>
      <c r="BR267" s="56">
        <f t="shared" si="755"/>
        <v>17000</v>
      </c>
      <c r="BS267" s="56">
        <f t="shared" si="747"/>
        <v>17000</v>
      </c>
      <c r="BT267" s="56">
        <f t="shared" si="747"/>
        <v>17000</v>
      </c>
      <c r="BU267" s="56">
        <f t="shared" si="747"/>
        <v>17000</v>
      </c>
      <c r="BV267" s="56">
        <f t="shared" si="747"/>
        <v>17000</v>
      </c>
      <c r="BW267" s="56">
        <f t="shared" si="753"/>
        <v>17000</v>
      </c>
      <c r="BX267" s="56">
        <f t="shared" si="752"/>
        <v>17000</v>
      </c>
      <c r="BY267" s="56">
        <f t="shared" si="751"/>
        <v>17000</v>
      </c>
      <c r="BZ267" s="56">
        <f t="shared" si="756"/>
        <v>17000</v>
      </c>
      <c r="CA267" s="56">
        <f t="shared" ref="CA267:CC293" si="757">KA</f>
        <v>17000</v>
      </c>
      <c r="CB267" s="56">
        <f t="shared" si="757"/>
        <v>17000</v>
      </c>
      <c r="CC267" s="56">
        <f t="shared" si="757"/>
        <v>17000</v>
      </c>
      <c r="CD267" s="56">
        <f t="shared" ref="CD267:CD272" si="758">AP</f>
        <v>2000</v>
      </c>
      <c r="CE267" s="56">
        <f t="shared" si="736"/>
        <v>2000</v>
      </c>
      <c r="CF267" s="56">
        <f t="shared" si="745"/>
        <v>2000</v>
      </c>
      <c r="CG267" s="56">
        <f t="shared" si="742"/>
        <v>2000</v>
      </c>
      <c r="CH267" s="56">
        <f t="shared" si="746"/>
        <v>2000</v>
      </c>
      <c r="CI267" s="56">
        <f t="shared" si="746"/>
        <v>2000</v>
      </c>
      <c r="CJ267" s="56">
        <f t="shared" si="734"/>
        <v>2000</v>
      </c>
      <c r="CK267" s="56">
        <f t="shared" ref="CK267:CM277" si="759">AP</f>
        <v>2000</v>
      </c>
      <c r="CL267" s="56">
        <f t="shared" si="759"/>
        <v>2000</v>
      </c>
      <c r="CM267" s="56">
        <f t="shared" si="759"/>
        <v>2000</v>
      </c>
      <c r="CN267" s="56">
        <f t="shared" si="732"/>
        <v>2000</v>
      </c>
      <c r="CO267" s="56">
        <f t="shared" si="728"/>
        <v>2000</v>
      </c>
      <c r="CP267" s="56">
        <f t="shared" si="729"/>
        <v>2000</v>
      </c>
      <c r="CQ267" s="56">
        <f t="shared" si="737"/>
        <v>2000</v>
      </c>
      <c r="CR267" s="56">
        <f t="shared" si="737"/>
        <v>2000</v>
      </c>
      <c r="CS267" s="56">
        <f t="shared" si="737"/>
        <v>2000</v>
      </c>
      <c r="CT267" s="56">
        <f t="shared" si="722"/>
        <v>2000</v>
      </c>
      <c r="CU267" s="56">
        <f t="shared" si="730"/>
        <v>2000</v>
      </c>
      <c r="CV267" s="56">
        <f t="shared" si="738"/>
        <v>2000</v>
      </c>
      <c r="CW267" s="56">
        <f t="shared" si="754"/>
        <v>2000</v>
      </c>
      <c r="CX267" s="56"/>
      <c r="CY267" s="56"/>
      <c r="CZ267" s="56"/>
      <c r="DA267" s="56"/>
      <c r="DB267" s="56"/>
      <c r="DC267" s="56"/>
      <c r="DD267" s="56"/>
      <c r="DE267" s="56"/>
      <c r="DF267" s="56"/>
      <c r="DG267" s="56"/>
      <c r="DH267" s="56"/>
      <c r="DI267" s="56"/>
      <c r="DJ267" s="56"/>
      <c r="DK267" s="56"/>
      <c r="DL267" s="56"/>
      <c r="DM267" s="56"/>
      <c r="DN267" s="56"/>
      <c r="DO267" s="56"/>
      <c r="DP267" s="56"/>
      <c r="DQ267" s="56"/>
      <c r="DR267" s="56"/>
      <c r="DS267" s="56"/>
      <c r="DT267" s="56"/>
      <c r="DU267" s="56"/>
      <c r="DV267" s="56"/>
      <c r="DW267" s="56"/>
      <c r="DX267" s="56"/>
      <c r="DY267" s="56"/>
      <c r="DZ267" s="56"/>
      <c r="EA267" s="56"/>
      <c r="EB267" s="56"/>
      <c r="EC267" s="56"/>
      <c r="ED267" s="56"/>
      <c r="EE267" s="56"/>
      <c r="EF267" s="56"/>
      <c r="EG267" s="56"/>
      <c r="EH267" s="56"/>
      <c r="EI267" s="56"/>
      <c r="EJ267" s="56"/>
      <c r="EK267" s="56"/>
      <c r="EL267" s="56"/>
      <c r="EM267" s="56"/>
      <c r="EN267" s="56"/>
      <c r="EO267" s="56"/>
      <c r="EP267" s="56"/>
      <c r="EQ267" s="56"/>
      <c r="ER267" s="56"/>
      <c r="ES267" s="56"/>
      <c r="ET267" s="56"/>
      <c r="EU267" s="56"/>
      <c r="EV267" s="56"/>
      <c r="EW267" s="56"/>
      <c r="EX267" s="56"/>
      <c r="EY267" s="56"/>
      <c r="EZ267" s="56"/>
      <c r="FA267" s="56"/>
      <c r="FB267" s="56"/>
      <c r="FC267" s="56"/>
      <c r="FD267" s="56"/>
      <c r="FE267" s="56"/>
      <c r="FF267" s="56"/>
      <c r="FG267" s="56"/>
      <c r="FH267" s="56"/>
      <c r="FI267" s="56"/>
      <c r="FJ267" s="56"/>
      <c r="FK267" s="56"/>
      <c r="FL267" s="56"/>
      <c r="FM267" s="56"/>
      <c r="FN267" s="56"/>
      <c r="FO267" s="56"/>
      <c r="FP267" s="56"/>
      <c r="FQ267" s="56"/>
      <c r="FR267" s="56"/>
      <c r="FS267" s="56"/>
      <c r="FT267" s="56"/>
      <c r="FU267" s="56"/>
      <c r="FV267" s="56"/>
      <c r="FW267" s="56"/>
      <c r="FX267" s="56"/>
      <c r="FY267" s="56"/>
      <c r="FZ267" s="56"/>
      <c r="GA267" s="56"/>
      <c r="GB267" s="56"/>
      <c r="GC267" s="56"/>
      <c r="GD267" s="56"/>
      <c r="GE267" s="56"/>
      <c r="GF267" s="56"/>
      <c r="GG267" s="56"/>
      <c r="GH267" s="56"/>
      <c r="GI267" s="56"/>
      <c r="GJ267" s="56"/>
      <c r="GK267" s="56"/>
      <c r="GL267" s="56"/>
      <c r="GM267" s="56"/>
      <c r="GN267" s="56"/>
      <c r="GO267" s="56"/>
      <c r="GP267" s="56"/>
      <c r="GQ267" s="56"/>
      <c r="GR267" s="56"/>
      <c r="GS267" s="56"/>
      <c r="GT267" s="56"/>
      <c r="GU267" s="56"/>
      <c r="GV267" s="56"/>
      <c r="GW267" s="56"/>
      <c r="GX267" s="56"/>
      <c r="GY267" s="56"/>
      <c r="GZ267" s="56"/>
      <c r="HA267" s="56"/>
      <c r="HB267" s="56"/>
      <c r="HC267" s="56"/>
      <c r="HD267" s="56"/>
      <c r="HE267" s="56"/>
      <c r="HF267" s="56"/>
      <c r="HG267" s="56"/>
      <c r="HH267" s="56"/>
      <c r="HI267" s="56"/>
      <c r="HJ267" s="56"/>
      <c r="HK267" s="56"/>
      <c r="HL267" s="56"/>
      <c r="HM267" s="56"/>
      <c r="HN267" s="56"/>
      <c r="HO267" s="56"/>
      <c r="HP267" s="56"/>
      <c r="HQ267" s="56"/>
      <c r="HR267" s="56"/>
      <c r="HS267" s="56"/>
      <c r="HT267" s="56"/>
      <c r="HU267" s="56"/>
      <c r="HV267" s="56"/>
      <c r="HW267" s="56"/>
      <c r="HX267" s="56"/>
      <c r="HY267" s="56"/>
    </row>
    <row r="268" spans="1:233" ht="1.5" customHeight="1">
      <c r="A268" s="56"/>
      <c r="B268" s="56"/>
      <c r="C268" s="56"/>
      <c r="D268" s="56"/>
      <c r="E268" s="56"/>
      <c r="F268" s="56"/>
      <c r="G268" s="56"/>
      <c r="H268" s="56"/>
      <c r="I268" s="56"/>
      <c r="J268" s="56"/>
      <c r="K268" s="56"/>
      <c r="L268" s="56"/>
      <c r="M268" s="56"/>
      <c r="N268" s="56"/>
      <c r="O268" s="56"/>
      <c r="P268" s="56"/>
      <c r="Q268" s="56"/>
      <c r="R268" s="56"/>
      <c r="S268" s="56"/>
      <c r="T268" s="56"/>
      <c r="U268" s="56"/>
      <c r="V268" s="56"/>
      <c r="W268" s="56"/>
      <c r="X268" s="56"/>
      <c r="Y268" s="56"/>
      <c r="Z268" s="56"/>
      <c r="AA268" s="56"/>
      <c r="AB268" s="56"/>
      <c r="AC268" s="56"/>
      <c r="AD268" s="56"/>
      <c r="AE268" s="56"/>
      <c r="AF268" s="56"/>
      <c r="AG268" s="56"/>
      <c r="AH268" s="56"/>
      <c r="AI268" s="56"/>
      <c r="AJ268" s="56"/>
      <c r="AK268" s="56"/>
      <c r="AL268" s="56"/>
      <c r="AM268" s="56"/>
      <c r="AN268" s="56"/>
      <c r="AO268" s="56"/>
      <c r="AP268" s="56"/>
      <c r="AQ268" s="56"/>
      <c r="AR268" s="56"/>
      <c r="AS268" s="56"/>
      <c r="AT268" s="56"/>
      <c r="AU268" s="56"/>
      <c r="AV268" s="56"/>
      <c r="AW268" s="56"/>
      <c r="AX268" s="56"/>
      <c r="AY268" s="56"/>
      <c r="AZ268" s="56"/>
      <c r="BA268" s="56"/>
      <c r="BB268" s="56"/>
      <c r="BC268" s="56"/>
      <c r="BD268" s="56"/>
      <c r="BE268" s="56"/>
      <c r="BF268" s="56"/>
      <c r="BG268" s="56"/>
      <c r="BH268" s="56"/>
      <c r="BI268" s="56">
        <f t="shared" si="718"/>
        <v>17000</v>
      </c>
      <c r="BJ268" s="56">
        <f t="shared" si="726"/>
        <v>17000</v>
      </c>
      <c r="BK268" s="56">
        <f t="shared" si="718"/>
        <v>17000</v>
      </c>
      <c r="BL268" s="56">
        <f t="shared" si="716"/>
        <v>17000</v>
      </c>
      <c r="BM268" s="56">
        <f t="shared" si="749"/>
        <v>17000</v>
      </c>
      <c r="BN268" s="56">
        <f t="shared" si="749"/>
        <v>17000</v>
      </c>
      <c r="BO268" s="56">
        <f t="shared" si="748"/>
        <v>17000</v>
      </c>
      <c r="BP268" s="56">
        <f t="shared" si="748"/>
        <v>17000</v>
      </c>
      <c r="BQ268" s="56">
        <f t="shared" si="748"/>
        <v>17000</v>
      </c>
      <c r="BR268" s="56">
        <f t="shared" si="755"/>
        <v>17000</v>
      </c>
      <c r="BS268" s="56">
        <f t="shared" si="747"/>
        <v>17000</v>
      </c>
      <c r="BT268" s="56">
        <f t="shared" si="747"/>
        <v>17000</v>
      </c>
      <c r="BU268" s="56">
        <f t="shared" si="747"/>
        <v>17000</v>
      </c>
      <c r="BV268" s="56">
        <f t="shared" si="747"/>
        <v>17000</v>
      </c>
      <c r="BW268" s="56">
        <f t="shared" si="753"/>
        <v>17000</v>
      </c>
      <c r="BX268" s="56">
        <f t="shared" si="752"/>
        <v>17000</v>
      </c>
      <c r="BY268" s="56">
        <f t="shared" si="751"/>
        <v>17000</v>
      </c>
      <c r="BZ268" s="56">
        <f t="shared" si="756"/>
        <v>17000</v>
      </c>
      <c r="CA268" s="56">
        <f t="shared" si="757"/>
        <v>17000</v>
      </c>
      <c r="CB268" s="56">
        <f t="shared" si="757"/>
        <v>17000</v>
      </c>
      <c r="CC268" s="56">
        <f t="shared" si="757"/>
        <v>17000</v>
      </c>
      <c r="CD268" s="56">
        <f t="shared" si="758"/>
        <v>2000</v>
      </c>
      <c r="CE268" s="56">
        <f t="shared" si="736"/>
        <v>2000</v>
      </c>
      <c r="CF268" s="56">
        <f t="shared" si="745"/>
        <v>2000</v>
      </c>
      <c r="CG268" s="56">
        <f t="shared" si="742"/>
        <v>2000</v>
      </c>
      <c r="CH268" s="56">
        <f t="shared" si="746"/>
        <v>2000</v>
      </c>
      <c r="CI268" s="56">
        <f t="shared" si="746"/>
        <v>2000</v>
      </c>
      <c r="CJ268" s="56">
        <f t="shared" si="734"/>
        <v>2000</v>
      </c>
      <c r="CK268" s="56">
        <f t="shared" si="759"/>
        <v>2000</v>
      </c>
      <c r="CL268" s="56">
        <f t="shared" si="759"/>
        <v>2000</v>
      </c>
      <c r="CM268" s="56">
        <f t="shared" si="759"/>
        <v>2000</v>
      </c>
      <c r="CN268" s="56">
        <f t="shared" si="732"/>
        <v>2000</v>
      </c>
      <c r="CO268" s="56">
        <f t="shared" si="728"/>
        <v>2000</v>
      </c>
      <c r="CP268" s="56">
        <f t="shared" si="729"/>
        <v>2000</v>
      </c>
      <c r="CQ268" s="56">
        <f t="shared" si="737"/>
        <v>2000</v>
      </c>
      <c r="CR268" s="56">
        <f t="shared" si="737"/>
        <v>2000</v>
      </c>
      <c r="CS268" s="56">
        <f t="shared" si="737"/>
        <v>2000</v>
      </c>
      <c r="CT268" s="56">
        <f t="shared" si="722"/>
        <v>2000</v>
      </c>
      <c r="CU268" s="56">
        <f t="shared" si="730"/>
        <v>2000</v>
      </c>
      <c r="CV268" s="56">
        <f t="shared" si="738"/>
        <v>2000</v>
      </c>
      <c r="CW268" s="56">
        <f t="shared" si="754"/>
        <v>2000</v>
      </c>
      <c r="CX268" s="56"/>
      <c r="CY268" s="56"/>
      <c r="CZ268" s="56"/>
      <c r="DA268" s="56"/>
      <c r="DB268" s="56"/>
      <c r="DC268" s="56"/>
      <c r="DD268" s="56"/>
      <c r="DE268" s="56"/>
      <c r="DF268" s="56"/>
      <c r="DG268" s="56"/>
      <c r="DH268" s="56"/>
      <c r="DI268" s="56"/>
      <c r="DJ268" s="56"/>
      <c r="DK268" s="56"/>
      <c r="DL268" s="56"/>
      <c r="DM268" s="56"/>
      <c r="DN268" s="56"/>
      <c r="DO268" s="56"/>
      <c r="DP268" s="56"/>
      <c r="DQ268" s="56"/>
      <c r="DR268" s="56"/>
      <c r="DS268" s="56"/>
      <c r="DT268" s="56"/>
      <c r="DU268" s="56"/>
      <c r="DV268" s="56"/>
      <c r="DW268" s="56"/>
      <c r="DX268" s="56"/>
      <c r="DY268" s="56"/>
      <c r="DZ268" s="56"/>
      <c r="EA268" s="56"/>
      <c r="EB268" s="56"/>
      <c r="EC268" s="56"/>
      <c r="ED268" s="56"/>
      <c r="EE268" s="56"/>
      <c r="EF268" s="56"/>
      <c r="EG268" s="56"/>
      <c r="EH268" s="56"/>
      <c r="EI268" s="56"/>
      <c r="EJ268" s="56"/>
      <c r="EK268" s="56"/>
      <c r="EL268" s="56"/>
      <c r="EM268" s="56"/>
      <c r="EN268" s="56"/>
      <c r="EO268" s="56"/>
      <c r="EP268" s="56"/>
      <c r="EQ268" s="56"/>
      <c r="ER268" s="56"/>
      <c r="ES268" s="56"/>
      <c r="ET268" s="56"/>
      <c r="EU268" s="56"/>
      <c r="EV268" s="56"/>
      <c r="EW268" s="56"/>
      <c r="EX268" s="56"/>
      <c r="EY268" s="56"/>
      <c r="EZ268" s="56"/>
      <c r="FA268" s="56"/>
      <c r="FB268" s="56"/>
      <c r="FC268" s="56"/>
      <c r="FD268" s="56"/>
      <c r="FE268" s="56"/>
      <c r="FF268" s="56"/>
      <c r="FG268" s="56"/>
      <c r="FH268" s="56"/>
      <c r="FI268" s="56"/>
      <c r="FJ268" s="56"/>
      <c r="FK268" s="56"/>
      <c r="FL268" s="56"/>
      <c r="FM268" s="56"/>
      <c r="FN268" s="56"/>
      <c r="FO268" s="56"/>
      <c r="FP268" s="56"/>
      <c r="FQ268" s="56"/>
      <c r="FR268" s="56"/>
      <c r="FS268" s="56"/>
      <c r="FT268" s="56"/>
      <c r="FU268" s="56"/>
      <c r="FV268" s="56"/>
      <c r="FW268" s="56"/>
      <c r="FX268" s="56"/>
      <c r="FY268" s="56"/>
      <c r="FZ268" s="56"/>
      <c r="GA268" s="56"/>
      <c r="GB268" s="56"/>
      <c r="GC268" s="56"/>
      <c r="GD268" s="56"/>
      <c r="GE268" s="56"/>
      <c r="GF268" s="56"/>
      <c r="GG268" s="56"/>
      <c r="GH268" s="56"/>
      <c r="GI268" s="56"/>
      <c r="GJ268" s="56"/>
      <c r="GK268" s="56">
        <f t="shared" ref="GK268:GK274" si="760">AN</f>
        <v>1000</v>
      </c>
      <c r="GL268" s="56"/>
      <c r="GM268" s="56"/>
      <c r="GN268" s="56"/>
      <c r="GO268" s="56"/>
      <c r="GP268" s="56"/>
      <c r="GQ268" s="56"/>
      <c r="GR268" s="56"/>
      <c r="GS268" s="56"/>
      <c r="GT268" s="56"/>
      <c r="GU268" s="56"/>
      <c r="GV268" s="56"/>
      <c r="GW268" s="56"/>
      <c r="GX268" s="56"/>
      <c r="GY268" s="56"/>
      <c r="GZ268" s="56"/>
      <c r="HA268" s="56"/>
      <c r="HB268" s="56"/>
      <c r="HC268" s="56"/>
      <c r="HD268" s="56"/>
      <c r="HE268" s="56"/>
      <c r="HF268" s="56"/>
      <c r="HG268" s="56"/>
      <c r="HH268" s="56"/>
      <c r="HI268" s="56"/>
      <c r="HJ268" s="56"/>
      <c r="HK268" s="56"/>
      <c r="HL268" s="56"/>
      <c r="HM268" s="56"/>
      <c r="HN268" s="56"/>
      <c r="HO268" s="56"/>
      <c r="HP268" s="56"/>
      <c r="HQ268" s="56"/>
      <c r="HR268" s="56"/>
      <c r="HS268" s="56"/>
      <c r="HT268" s="56"/>
      <c r="HU268" s="56"/>
      <c r="HV268" s="56"/>
      <c r="HW268" s="56"/>
      <c r="HX268" s="56"/>
      <c r="HY268" s="56"/>
    </row>
    <row r="269" spans="1:233" ht="1.5" customHeight="1">
      <c r="A269" s="56"/>
      <c r="B269" s="56"/>
      <c r="C269" s="56"/>
      <c r="D269" s="56"/>
      <c r="E269" s="56"/>
      <c r="F269" s="56"/>
      <c r="G269" s="56"/>
      <c r="H269" s="56"/>
      <c r="I269" s="56"/>
      <c r="J269" s="56"/>
      <c r="K269" s="56"/>
      <c r="L269" s="56"/>
      <c r="M269" s="56"/>
      <c r="N269" s="56"/>
      <c r="O269" s="56"/>
      <c r="P269" s="56"/>
      <c r="Q269" s="56"/>
      <c r="R269" s="56"/>
      <c r="S269" s="56"/>
      <c r="T269" s="56"/>
      <c r="U269" s="56"/>
      <c r="V269" s="56"/>
      <c r="W269" s="56"/>
      <c r="X269" s="56"/>
      <c r="Y269" s="56"/>
      <c r="Z269" s="56"/>
      <c r="AA269" s="56"/>
      <c r="AB269" s="56"/>
      <c r="AC269" s="56"/>
      <c r="AD269" s="56"/>
      <c r="AE269" s="56"/>
      <c r="AF269" s="56"/>
      <c r="AG269" s="56"/>
      <c r="AH269" s="56"/>
      <c r="AI269" s="56"/>
      <c r="AJ269" s="56"/>
      <c r="AK269" s="56"/>
      <c r="AL269" s="56"/>
      <c r="AM269" s="56"/>
      <c r="AN269" s="56"/>
      <c r="AO269" s="56"/>
      <c r="AP269" s="56"/>
      <c r="AQ269" s="56"/>
      <c r="AR269" s="56"/>
      <c r="AS269" s="56"/>
      <c r="AT269" s="56"/>
      <c r="AU269" s="56"/>
      <c r="AV269" s="56"/>
      <c r="AW269" s="56"/>
      <c r="AX269" s="56"/>
      <c r="AY269" s="56"/>
      <c r="AZ269" s="56"/>
      <c r="BA269" s="56"/>
      <c r="BB269" s="56"/>
      <c r="BC269" s="56"/>
      <c r="BD269" s="56"/>
      <c r="BE269" s="56"/>
      <c r="BF269" s="56"/>
      <c r="BG269" s="56"/>
      <c r="BH269" s="56"/>
      <c r="BI269" s="56"/>
      <c r="BJ269" s="56">
        <f t="shared" si="726"/>
        <v>17000</v>
      </c>
      <c r="BK269" s="56">
        <f t="shared" si="718"/>
        <v>17000</v>
      </c>
      <c r="BL269" s="56">
        <f t="shared" si="716"/>
        <v>17000</v>
      </c>
      <c r="BM269" s="56">
        <f t="shared" si="749"/>
        <v>17000</v>
      </c>
      <c r="BN269" s="56">
        <f t="shared" si="749"/>
        <v>17000</v>
      </c>
      <c r="BO269" s="56">
        <f t="shared" si="748"/>
        <v>17000</v>
      </c>
      <c r="BP269" s="56">
        <f t="shared" si="748"/>
        <v>17000</v>
      </c>
      <c r="BQ269" s="56">
        <f t="shared" si="748"/>
        <v>17000</v>
      </c>
      <c r="BR269" s="56">
        <f t="shared" si="755"/>
        <v>17000</v>
      </c>
      <c r="BS269" s="56">
        <f t="shared" si="747"/>
        <v>17000</v>
      </c>
      <c r="BT269" s="56">
        <f t="shared" si="747"/>
        <v>17000</v>
      </c>
      <c r="BU269" s="56">
        <f t="shared" si="747"/>
        <v>17000</v>
      </c>
      <c r="BV269" s="56">
        <f t="shared" si="747"/>
        <v>17000</v>
      </c>
      <c r="BW269" s="56">
        <f t="shared" si="753"/>
        <v>17000</v>
      </c>
      <c r="BX269" s="56">
        <f t="shared" si="752"/>
        <v>17000</v>
      </c>
      <c r="BY269" s="56">
        <f t="shared" si="751"/>
        <v>17000</v>
      </c>
      <c r="BZ269" s="56">
        <f t="shared" si="756"/>
        <v>17000</v>
      </c>
      <c r="CA269" s="56">
        <f t="shared" si="757"/>
        <v>17000</v>
      </c>
      <c r="CB269" s="56">
        <f t="shared" si="757"/>
        <v>17000</v>
      </c>
      <c r="CC269" s="56">
        <f t="shared" si="757"/>
        <v>17000</v>
      </c>
      <c r="CD269" s="56">
        <f t="shared" si="758"/>
        <v>2000</v>
      </c>
      <c r="CE269" s="56">
        <f t="shared" si="736"/>
        <v>2000</v>
      </c>
      <c r="CF269" s="56">
        <f t="shared" si="745"/>
        <v>2000</v>
      </c>
      <c r="CG269" s="56">
        <f t="shared" si="742"/>
        <v>2000</v>
      </c>
      <c r="CH269" s="56">
        <f t="shared" si="746"/>
        <v>2000</v>
      </c>
      <c r="CI269" s="56">
        <f t="shared" si="746"/>
        <v>2000</v>
      </c>
      <c r="CJ269" s="56">
        <f t="shared" si="734"/>
        <v>2000</v>
      </c>
      <c r="CK269" s="56">
        <f t="shared" si="759"/>
        <v>2000</v>
      </c>
      <c r="CL269" s="56">
        <f t="shared" si="759"/>
        <v>2000</v>
      </c>
      <c r="CM269" s="56">
        <f t="shared" si="759"/>
        <v>2000</v>
      </c>
      <c r="CN269" s="56">
        <f t="shared" si="732"/>
        <v>2000</v>
      </c>
      <c r="CO269" s="56">
        <f t="shared" si="728"/>
        <v>2000</v>
      </c>
      <c r="CP269" s="56">
        <f t="shared" si="729"/>
        <v>2000</v>
      </c>
      <c r="CQ269" s="56">
        <f t="shared" si="737"/>
        <v>2000</v>
      </c>
      <c r="CR269" s="56">
        <f t="shared" si="737"/>
        <v>2000</v>
      </c>
      <c r="CS269" s="56">
        <f t="shared" si="737"/>
        <v>2000</v>
      </c>
      <c r="CT269" s="56">
        <f t="shared" si="722"/>
        <v>2000</v>
      </c>
      <c r="CU269" s="56">
        <f t="shared" si="730"/>
        <v>2000</v>
      </c>
      <c r="CV269" s="56">
        <f t="shared" si="738"/>
        <v>2000</v>
      </c>
      <c r="CW269" s="56">
        <f t="shared" si="754"/>
        <v>2000</v>
      </c>
      <c r="CX269" s="56"/>
      <c r="CY269" s="56"/>
      <c r="CZ269" s="56"/>
      <c r="DA269" s="56"/>
      <c r="DB269" s="56"/>
      <c r="DC269" s="56"/>
      <c r="DD269" s="56"/>
      <c r="DE269" s="56"/>
      <c r="DF269" s="56"/>
      <c r="DG269" s="56"/>
      <c r="DH269" s="56"/>
      <c r="DI269" s="56"/>
      <c r="DJ269" s="56"/>
      <c r="DK269" s="56"/>
      <c r="DL269" s="56"/>
      <c r="DM269" s="56"/>
      <c r="DN269" s="56"/>
      <c r="DO269" s="56"/>
      <c r="DP269" s="56"/>
      <c r="DQ269" s="56"/>
      <c r="DR269" s="56"/>
      <c r="DS269" s="56"/>
      <c r="DT269" s="56"/>
      <c r="DU269" s="56"/>
      <c r="DV269" s="56"/>
      <c r="DW269" s="56"/>
      <c r="DX269" s="56"/>
      <c r="DY269" s="56"/>
      <c r="DZ269" s="56"/>
      <c r="EA269" s="56"/>
      <c r="EB269" s="56"/>
      <c r="EC269" s="56"/>
      <c r="ED269" s="56"/>
      <c r="EE269" s="56"/>
      <c r="EF269" s="56"/>
      <c r="EG269" s="56"/>
      <c r="EH269" s="56"/>
      <c r="EI269" s="56"/>
      <c r="EJ269" s="56"/>
      <c r="EK269" s="56"/>
      <c r="EL269" s="56"/>
      <c r="EM269" s="56"/>
      <c r="EN269" s="56"/>
      <c r="EO269" s="56"/>
      <c r="EP269" s="56"/>
      <c r="EQ269" s="56"/>
      <c r="ER269" s="56"/>
      <c r="ES269" s="56"/>
      <c r="ET269" s="56"/>
      <c r="EU269" s="56"/>
      <c r="EV269" s="56"/>
      <c r="EW269" s="56"/>
      <c r="EX269" s="56"/>
      <c r="EY269" s="56"/>
      <c r="EZ269" s="56"/>
      <c r="FA269" s="56"/>
      <c r="FB269" s="56"/>
      <c r="FC269" s="56"/>
      <c r="FD269" s="56"/>
      <c r="FE269" s="56"/>
      <c r="FF269" s="56"/>
      <c r="FG269" s="56"/>
      <c r="FH269" s="56"/>
      <c r="FI269" s="56"/>
      <c r="FJ269" s="56"/>
      <c r="FK269" s="56"/>
      <c r="FL269" s="56"/>
      <c r="FM269" s="56"/>
      <c r="FN269" s="56"/>
      <c r="FO269" s="56"/>
      <c r="FP269" s="56"/>
      <c r="FQ269" s="56"/>
      <c r="FR269" s="56"/>
      <c r="FS269" s="56"/>
      <c r="FT269" s="56"/>
      <c r="FU269" s="56"/>
      <c r="FV269" s="56"/>
      <c r="FW269" s="56"/>
      <c r="FX269" s="56"/>
      <c r="FY269" s="56"/>
      <c r="FZ269" s="56"/>
      <c r="GA269" s="56"/>
      <c r="GB269" s="56"/>
      <c r="GC269" s="56"/>
      <c r="GD269" s="56"/>
      <c r="GE269" s="56"/>
      <c r="GF269" s="56"/>
      <c r="GG269" s="56"/>
      <c r="GH269" s="56"/>
      <c r="GI269" s="56"/>
      <c r="GJ269" s="56">
        <f t="shared" ref="GJ269:GJ292" si="761">AN</f>
        <v>1000</v>
      </c>
      <c r="GK269" s="56">
        <f t="shared" si="760"/>
        <v>1000</v>
      </c>
      <c r="GL269" s="56"/>
      <c r="GM269" s="56"/>
      <c r="GN269" s="56"/>
      <c r="GO269" s="56"/>
      <c r="GP269" s="56"/>
      <c r="GQ269" s="56"/>
      <c r="GR269" s="56"/>
      <c r="GS269" s="56"/>
      <c r="GT269" s="56"/>
      <c r="GU269" s="56"/>
      <c r="GV269" s="56"/>
      <c r="GW269" s="56"/>
      <c r="GX269" s="56"/>
      <c r="GY269" s="56"/>
      <c r="GZ269" s="56"/>
      <c r="HA269" s="56"/>
      <c r="HB269" s="56"/>
      <c r="HC269" s="56"/>
      <c r="HD269" s="56"/>
      <c r="HE269" s="56"/>
      <c r="HF269" s="56"/>
      <c r="HG269" s="56"/>
      <c r="HH269" s="56"/>
      <c r="HI269" s="56"/>
      <c r="HJ269" s="56"/>
      <c r="HK269" s="56"/>
      <c r="HL269" s="56"/>
      <c r="HM269" s="56"/>
      <c r="HN269" s="56"/>
      <c r="HO269" s="56"/>
      <c r="HP269" s="56"/>
      <c r="HQ269" s="56"/>
      <c r="HR269" s="56"/>
      <c r="HS269" s="56"/>
      <c r="HT269" s="56"/>
      <c r="HU269" s="56"/>
      <c r="HV269" s="56"/>
      <c r="HW269" s="56"/>
      <c r="HX269" s="56"/>
      <c r="HY269" s="56"/>
    </row>
    <row r="270" spans="1:233" ht="1.5" customHeight="1">
      <c r="A270" s="56"/>
      <c r="B270" s="56"/>
      <c r="C270" s="56"/>
      <c r="D270" s="56"/>
      <c r="E270" s="56"/>
      <c r="F270" s="56"/>
      <c r="G270" s="56"/>
      <c r="H270" s="56"/>
      <c r="I270" s="56"/>
      <c r="J270" s="56"/>
      <c r="K270" s="56"/>
      <c r="L270" s="56"/>
      <c r="M270" s="56"/>
      <c r="N270" s="56"/>
      <c r="O270" s="56"/>
      <c r="P270" s="56"/>
      <c r="Q270" s="56"/>
      <c r="R270" s="56"/>
      <c r="S270" s="56"/>
      <c r="T270" s="56"/>
      <c r="U270" s="56"/>
      <c r="V270" s="56"/>
      <c r="W270" s="56"/>
      <c r="X270" s="56"/>
      <c r="Y270" s="56"/>
      <c r="Z270" s="56"/>
      <c r="AA270" s="56"/>
      <c r="AB270" s="56"/>
      <c r="AC270" s="56"/>
      <c r="AD270" s="56"/>
      <c r="AE270" s="56"/>
      <c r="AF270" s="56"/>
      <c r="AG270" s="56"/>
      <c r="AH270" s="56"/>
      <c r="AI270" s="56"/>
      <c r="AJ270" s="56"/>
      <c r="AK270" s="56"/>
      <c r="AL270" s="56"/>
      <c r="AM270" s="56"/>
      <c r="AN270" s="56"/>
      <c r="AO270" s="56"/>
      <c r="AP270" s="56"/>
      <c r="AQ270" s="56"/>
      <c r="AR270" s="56"/>
      <c r="AS270" s="56"/>
      <c r="AT270" s="56"/>
      <c r="AU270" s="56"/>
      <c r="AV270" s="56"/>
      <c r="AW270" s="56"/>
      <c r="AX270" s="56"/>
      <c r="AY270" s="56"/>
      <c r="AZ270" s="56"/>
      <c r="BA270" s="56"/>
      <c r="BB270" s="56"/>
      <c r="BC270" s="56"/>
      <c r="BD270" s="56"/>
      <c r="BE270" s="56"/>
      <c r="BF270" s="56"/>
      <c r="BG270" s="56"/>
      <c r="BH270" s="56"/>
      <c r="BI270" s="56"/>
      <c r="BJ270" s="56">
        <f t="shared" si="726"/>
        <v>17000</v>
      </c>
      <c r="BK270" s="56">
        <f t="shared" si="718"/>
        <v>17000</v>
      </c>
      <c r="BL270" s="56">
        <f t="shared" si="716"/>
        <v>17000</v>
      </c>
      <c r="BM270" s="56">
        <f t="shared" si="749"/>
        <v>17000</v>
      </c>
      <c r="BN270" s="56">
        <f t="shared" si="749"/>
        <v>17000</v>
      </c>
      <c r="BO270" s="56">
        <f t="shared" si="748"/>
        <v>17000</v>
      </c>
      <c r="BP270" s="56">
        <f t="shared" si="748"/>
        <v>17000</v>
      </c>
      <c r="BQ270" s="56">
        <f t="shared" si="748"/>
        <v>17000</v>
      </c>
      <c r="BR270" s="56">
        <f t="shared" si="755"/>
        <v>17000</v>
      </c>
      <c r="BS270" s="56">
        <f t="shared" si="747"/>
        <v>17000</v>
      </c>
      <c r="BT270" s="56">
        <f t="shared" si="747"/>
        <v>17000</v>
      </c>
      <c r="BU270" s="56">
        <f t="shared" si="747"/>
        <v>17000</v>
      </c>
      <c r="BV270" s="56">
        <f t="shared" si="747"/>
        <v>17000</v>
      </c>
      <c r="BW270" s="56">
        <f t="shared" si="753"/>
        <v>17000</v>
      </c>
      <c r="BX270" s="56">
        <f t="shared" si="752"/>
        <v>17000</v>
      </c>
      <c r="BY270" s="56">
        <f t="shared" si="751"/>
        <v>17000</v>
      </c>
      <c r="BZ270" s="56">
        <f t="shared" si="756"/>
        <v>17000</v>
      </c>
      <c r="CA270" s="56">
        <f t="shared" si="757"/>
        <v>17000</v>
      </c>
      <c r="CB270" s="56">
        <f t="shared" ref="CB270:CB271" si="762">AP</f>
        <v>2000</v>
      </c>
      <c r="CC270" s="56">
        <f t="shared" si="757"/>
        <v>17000</v>
      </c>
      <c r="CD270" s="56">
        <f t="shared" si="758"/>
        <v>2000</v>
      </c>
      <c r="CE270" s="56">
        <f t="shared" si="736"/>
        <v>2000</v>
      </c>
      <c r="CF270" s="56">
        <f t="shared" si="745"/>
        <v>2000</v>
      </c>
      <c r="CG270" s="56">
        <f t="shared" si="742"/>
        <v>2000</v>
      </c>
      <c r="CH270" s="56">
        <f t="shared" si="746"/>
        <v>2000</v>
      </c>
      <c r="CI270" s="56">
        <f t="shared" si="746"/>
        <v>2000</v>
      </c>
      <c r="CJ270" s="56">
        <f t="shared" si="734"/>
        <v>2000</v>
      </c>
      <c r="CK270" s="56">
        <f t="shared" si="759"/>
        <v>2000</v>
      </c>
      <c r="CL270" s="56">
        <f t="shared" si="759"/>
        <v>2000</v>
      </c>
      <c r="CM270" s="56">
        <f t="shared" si="759"/>
        <v>2000</v>
      </c>
      <c r="CN270" s="56">
        <f t="shared" si="732"/>
        <v>2000</v>
      </c>
      <c r="CO270" s="56">
        <f t="shared" si="728"/>
        <v>2000</v>
      </c>
      <c r="CP270" s="56">
        <f t="shared" si="729"/>
        <v>2000</v>
      </c>
      <c r="CQ270" s="56">
        <f t="shared" ref="CQ270:CS278" si="763">AP</f>
        <v>2000</v>
      </c>
      <c r="CR270" s="56">
        <f t="shared" si="763"/>
        <v>2000</v>
      </c>
      <c r="CS270" s="56">
        <f t="shared" si="763"/>
        <v>2000</v>
      </c>
      <c r="CT270" s="56">
        <f t="shared" si="722"/>
        <v>2000</v>
      </c>
      <c r="CU270" s="56">
        <f t="shared" si="730"/>
        <v>2000</v>
      </c>
      <c r="CV270" s="56">
        <f t="shared" si="738"/>
        <v>2000</v>
      </c>
      <c r="CW270" s="56">
        <f t="shared" si="754"/>
        <v>2000</v>
      </c>
      <c r="CX270" s="56"/>
      <c r="CY270" s="56"/>
      <c r="CZ270" s="56"/>
      <c r="DA270" s="56"/>
      <c r="DB270" s="56"/>
      <c r="DC270" s="56"/>
      <c r="DD270" s="56"/>
      <c r="DE270" s="56"/>
      <c r="DF270" s="56"/>
      <c r="DG270" s="56"/>
      <c r="DH270" s="56"/>
      <c r="DI270" s="56"/>
      <c r="DJ270" s="56"/>
      <c r="DK270" s="56"/>
      <c r="DL270" s="56"/>
      <c r="DM270" s="56"/>
      <c r="DN270" s="56"/>
      <c r="DO270" s="56"/>
      <c r="DP270" s="56"/>
      <c r="DQ270" s="56"/>
      <c r="DR270" s="56"/>
      <c r="DS270" s="56"/>
      <c r="DT270" s="56"/>
      <c r="DU270" s="56"/>
      <c r="DV270" s="56"/>
      <c r="DW270" s="56"/>
      <c r="DX270" s="56"/>
      <c r="DY270" s="56"/>
      <c r="DZ270" s="56"/>
      <c r="EA270" s="56"/>
      <c r="EB270" s="56"/>
      <c r="EC270" s="56"/>
      <c r="ED270" s="56"/>
      <c r="EE270" s="56"/>
      <c r="EF270" s="56"/>
      <c r="EG270" s="56"/>
      <c r="EH270" s="56"/>
      <c r="EI270" s="56"/>
      <c r="EJ270" s="56"/>
      <c r="EK270" s="56"/>
      <c r="EL270" s="56"/>
      <c r="EM270" s="56"/>
      <c r="EN270" s="56"/>
      <c r="EO270" s="56"/>
      <c r="EP270" s="56"/>
      <c r="EQ270" s="56"/>
      <c r="ER270" s="56"/>
      <c r="ES270" s="56"/>
      <c r="ET270" s="56"/>
      <c r="EU270" s="56"/>
      <c r="EV270" s="56"/>
      <c r="EW270" s="56"/>
      <c r="EX270" s="56"/>
      <c r="EY270" s="56"/>
      <c r="EZ270" s="56"/>
      <c r="FA270" s="56"/>
      <c r="FB270" s="56"/>
      <c r="FC270" s="56"/>
      <c r="FD270" s="56"/>
      <c r="FE270" s="56"/>
      <c r="FF270" s="56"/>
      <c r="FG270" s="56"/>
      <c r="FH270" s="56"/>
      <c r="FI270" s="56"/>
      <c r="FJ270" s="56"/>
      <c r="FK270" s="56"/>
      <c r="FL270" s="56"/>
      <c r="FM270" s="56"/>
      <c r="FN270" s="56"/>
      <c r="FO270" s="56"/>
      <c r="FP270" s="56"/>
      <c r="FQ270" s="56"/>
      <c r="FR270" s="56"/>
      <c r="FS270" s="56"/>
      <c r="FT270" s="56"/>
      <c r="FU270" s="56"/>
      <c r="FV270" s="56"/>
      <c r="FW270" s="56"/>
      <c r="FX270" s="56"/>
      <c r="FY270" s="56"/>
      <c r="FZ270" s="56"/>
      <c r="GA270" s="56"/>
      <c r="GB270" s="56"/>
      <c r="GC270" s="56"/>
      <c r="GD270" s="56"/>
      <c r="GE270" s="56"/>
      <c r="GF270" s="56"/>
      <c r="GG270" s="56"/>
      <c r="GH270" s="56"/>
      <c r="GI270" s="56"/>
      <c r="GJ270" s="56">
        <f t="shared" si="761"/>
        <v>1000</v>
      </c>
      <c r="GK270" s="56">
        <f t="shared" si="760"/>
        <v>1000</v>
      </c>
      <c r="GL270" s="56"/>
      <c r="GM270" s="56"/>
      <c r="GN270" s="56"/>
      <c r="GO270" s="56"/>
      <c r="GP270" s="56"/>
      <c r="GQ270" s="56"/>
      <c r="GR270" s="56"/>
      <c r="GS270" s="56"/>
      <c r="GT270" s="56"/>
      <c r="GU270" s="56"/>
      <c r="GV270" s="56"/>
      <c r="GW270" s="56"/>
      <c r="GX270" s="56"/>
      <c r="GY270" s="56"/>
      <c r="GZ270" s="56"/>
      <c r="HA270" s="56"/>
      <c r="HB270" s="56"/>
      <c r="HC270" s="56"/>
      <c r="HD270" s="56"/>
      <c r="HE270" s="56"/>
      <c r="HF270" s="56"/>
      <c r="HG270" s="56"/>
      <c r="HH270" s="56"/>
      <c r="HI270" s="56"/>
      <c r="HJ270" s="56"/>
      <c r="HK270" s="56"/>
      <c r="HL270" s="56"/>
      <c r="HM270" s="56"/>
      <c r="HN270" s="56"/>
      <c r="HO270" s="56"/>
      <c r="HP270" s="56"/>
      <c r="HQ270" s="56"/>
      <c r="HR270" s="56"/>
      <c r="HS270" s="56"/>
      <c r="HT270" s="56"/>
      <c r="HU270" s="56"/>
      <c r="HV270" s="56"/>
      <c r="HW270" s="56"/>
      <c r="HX270" s="56"/>
      <c r="HY270" s="56"/>
    </row>
    <row r="271" spans="1:233" ht="1.5" customHeight="1">
      <c r="A271" s="56"/>
      <c r="B271" s="56"/>
      <c r="C271" s="56"/>
      <c r="D271" s="56"/>
      <c r="E271" s="56"/>
      <c r="F271" s="56"/>
      <c r="G271" s="56"/>
      <c r="H271" s="56"/>
      <c r="I271" s="56"/>
      <c r="J271" s="56"/>
      <c r="K271" s="56"/>
      <c r="L271" s="56"/>
      <c r="M271" s="56"/>
      <c r="N271" s="56"/>
      <c r="O271" s="56"/>
      <c r="P271" s="56"/>
      <c r="Q271" s="56"/>
      <c r="R271" s="56"/>
      <c r="S271" s="56"/>
      <c r="T271" s="56"/>
      <c r="U271" s="56"/>
      <c r="V271" s="56"/>
      <c r="W271" s="56"/>
      <c r="X271" s="56"/>
      <c r="Y271" s="56"/>
      <c r="Z271" s="56"/>
      <c r="AA271" s="56"/>
      <c r="AB271" s="56"/>
      <c r="AC271" s="56"/>
      <c r="AD271" s="56"/>
      <c r="AE271" s="56"/>
      <c r="AF271" s="56"/>
      <c r="AG271" s="56"/>
      <c r="AH271" s="56"/>
      <c r="AI271" s="56"/>
      <c r="AJ271" s="56"/>
      <c r="AK271" s="56"/>
      <c r="AL271" s="56"/>
      <c r="AM271" s="56"/>
      <c r="AN271" s="56"/>
      <c r="AO271" s="56"/>
      <c r="AP271" s="56"/>
      <c r="AQ271" s="56"/>
      <c r="AR271" s="56"/>
      <c r="AS271" s="56"/>
      <c r="AT271" s="56"/>
      <c r="AU271" s="56"/>
      <c r="AV271" s="56"/>
      <c r="AW271" s="56"/>
      <c r="AX271" s="56"/>
      <c r="AY271" s="56"/>
      <c r="AZ271" s="56"/>
      <c r="BA271" s="56"/>
      <c r="BB271" s="56"/>
      <c r="BC271" s="56"/>
      <c r="BD271" s="56"/>
      <c r="BE271" s="56"/>
      <c r="BF271" s="56"/>
      <c r="BG271" s="56"/>
      <c r="BH271" s="56"/>
      <c r="BI271" s="56"/>
      <c r="BJ271" s="56">
        <f t="shared" si="726"/>
        <v>17000</v>
      </c>
      <c r="BK271" s="56">
        <f t="shared" si="718"/>
        <v>17000</v>
      </c>
      <c r="BL271" s="56">
        <f t="shared" si="716"/>
        <v>17000</v>
      </c>
      <c r="BM271" s="56">
        <f t="shared" si="749"/>
        <v>17000</v>
      </c>
      <c r="BN271" s="56">
        <f t="shared" si="749"/>
        <v>17000</v>
      </c>
      <c r="BO271" s="56">
        <f t="shared" si="748"/>
        <v>17000</v>
      </c>
      <c r="BP271" s="56">
        <f t="shared" si="748"/>
        <v>17000</v>
      </c>
      <c r="BQ271" s="56">
        <f t="shared" si="748"/>
        <v>17000</v>
      </c>
      <c r="BR271" s="56">
        <f t="shared" si="755"/>
        <v>17000</v>
      </c>
      <c r="BS271" s="56">
        <f t="shared" si="747"/>
        <v>17000</v>
      </c>
      <c r="BT271" s="56">
        <f t="shared" si="747"/>
        <v>17000</v>
      </c>
      <c r="BU271" s="56">
        <f t="shared" si="747"/>
        <v>17000</v>
      </c>
      <c r="BV271" s="56">
        <f t="shared" si="747"/>
        <v>17000</v>
      </c>
      <c r="BW271" s="56">
        <f t="shared" si="753"/>
        <v>17000</v>
      </c>
      <c r="BX271" s="56">
        <f t="shared" si="752"/>
        <v>17000</v>
      </c>
      <c r="BY271" s="56">
        <f t="shared" si="751"/>
        <v>17000</v>
      </c>
      <c r="BZ271" s="56">
        <f t="shared" si="756"/>
        <v>17000</v>
      </c>
      <c r="CA271" s="56">
        <f t="shared" ref="CA271:CA272" si="764">AP</f>
        <v>2000</v>
      </c>
      <c r="CB271" s="56">
        <f t="shared" si="762"/>
        <v>2000</v>
      </c>
      <c r="CC271" s="56">
        <f t="shared" si="757"/>
        <v>17000</v>
      </c>
      <c r="CD271" s="56">
        <f t="shared" si="758"/>
        <v>2000</v>
      </c>
      <c r="CE271" s="56">
        <f t="shared" si="736"/>
        <v>2000</v>
      </c>
      <c r="CF271" s="56">
        <f t="shared" si="745"/>
        <v>2000</v>
      </c>
      <c r="CG271" s="56">
        <f t="shared" si="742"/>
        <v>2000</v>
      </c>
      <c r="CH271" s="56">
        <f t="shared" si="746"/>
        <v>2000</v>
      </c>
      <c r="CI271" s="56">
        <f t="shared" si="746"/>
        <v>2000</v>
      </c>
      <c r="CJ271" s="56">
        <f t="shared" si="734"/>
        <v>2000</v>
      </c>
      <c r="CK271" s="56">
        <f t="shared" si="759"/>
        <v>2000</v>
      </c>
      <c r="CL271" s="56">
        <f t="shared" si="759"/>
        <v>2000</v>
      </c>
      <c r="CM271" s="56">
        <f t="shared" si="759"/>
        <v>2000</v>
      </c>
      <c r="CN271" s="56">
        <f t="shared" si="732"/>
        <v>2000</v>
      </c>
      <c r="CO271" s="56">
        <f t="shared" si="728"/>
        <v>2000</v>
      </c>
      <c r="CP271" s="56">
        <f t="shared" si="729"/>
        <v>2000</v>
      </c>
      <c r="CQ271" s="56">
        <f t="shared" si="763"/>
        <v>2000</v>
      </c>
      <c r="CR271" s="56">
        <f t="shared" si="763"/>
        <v>2000</v>
      </c>
      <c r="CS271" s="56">
        <f t="shared" si="763"/>
        <v>2000</v>
      </c>
      <c r="CT271" s="56">
        <f t="shared" si="722"/>
        <v>2000</v>
      </c>
      <c r="CU271" s="56">
        <f t="shared" si="730"/>
        <v>2000</v>
      </c>
      <c r="CV271" s="56">
        <f t="shared" si="738"/>
        <v>2000</v>
      </c>
      <c r="CW271" s="56">
        <f t="shared" si="754"/>
        <v>2000</v>
      </c>
      <c r="CX271" s="56"/>
      <c r="CY271" s="56"/>
      <c r="CZ271" s="56"/>
      <c r="DA271" s="56"/>
      <c r="DB271" s="56"/>
      <c r="DC271" s="56"/>
      <c r="DD271" s="56"/>
      <c r="DE271" s="56"/>
      <c r="DF271" s="56"/>
      <c r="DG271" s="56"/>
      <c r="DH271" s="56"/>
      <c r="DI271" s="56"/>
      <c r="DJ271" s="56"/>
      <c r="DK271" s="56"/>
      <c r="DL271" s="56"/>
      <c r="DM271" s="56"/>
      <c r="DN271" s="56"/>
      <c r="DO271" s="56"/>
      <c r="DP271" s="56"/>
      <c r="DQ271" s="56"/>
      <c r="DR271" s="56"/>
      <c r="DS271" s="56"/>
      <c r="DT271" s="56"/>
      <c r="DU271" s="56"/>
      <c r="DV271" s="56"/>
      <c r="DW271" s="56"/>
      <c r="DX271" s="56"/>
      <c r="DY271" s="56"/>
      <c r="DZ271" s="56"/>
      <c r="EA271" s="56"/>
      <c r="EB271" s="56"/>
      <c r="EC271" s="56"/>
      <c r="ED271" s="56"/>
      <c r="EE271" s="56"/>
      <c r="EF271" s="56"/>
      <c r="EG271" s="56"/>
      <c r="EH271" s="56"/>
      <c r="EI271" s="56"/>
      <c r="EJ271" s="56"/>
      <c r="EK271" s="56"/>
      <c r="EL271" s="56"/>
      <c r="EM271" s="56"/>
      <c r="EN271" s="56"/>
      <c r="EO271" s="56"/>
      <c r="EP271" s="56"/>
      <c r="EQ271" s="56"/>
      <c r="ER271" s="56"/>
      <c r="ES271" s="56"/>
      <c r="ET271" s="56"/>
      <c r="EU271" s="56"/>
      <c r="EV271" s="56"/>
      <c r="EW271" s="56"/>
      <c r="EX271" s="56"/>
      <c r="EY271" s="56"/>
      <c r="EZ271" s="56"/>
      <c r="FA271" s="56"/>
      <c r="FB271" s="56"/>
      <c r="FC271" s="56"/>
      <c r="FD271" s="56"/>
      <c r="FE271" s="56"/>
      <c r="FF271" s="56"/>
      <c r="FG271" s="56"/>
      <c r="FH271" s="56"/>
      <c r="FI271" s="56"/>
      <c r="FJ271" s="56"/>
      <c r="FK271" s="56"/>
      <c r="FL271" s="56"/>
      <c r="FM271" s="56"/>
      <c r="FN271" s="56"/>
      <c r="FO271" s="56"/>
      <c r="FP271" s="56"/>
      <c r="FQ271" s="56"/>
      <c r="FR271" s="56"/>
      <c r="FS271" s="56"/>
      <c r="FT271" s="56"/>
      <c r="FU271" s="56"/>
      <c r="FV271" s="56"/>
      <c r="FW271" s="56"/>
      <c r="FX271" s="56"/>
      <c r="FY271" s="56"/>
      <c r="FZ271" s="56"/>
      <c r="GA271" s="56"/>
      <c r="GB271" s="56"/>
      <c r="GC271" s="56"/>
      <c r="GD271" s="56"/>
      <c r="GE271" s="56"/>
      <c r="GF271" s="56"/>
      <c r="GG271" s="56"/>
      <c r="GH271" s="56"/>
      <c r="GI271" s="56"/>
      <c r="GJ271" s="56">
        <f t="shared" si="761"/>
        <v>1000</v>
      </c>
      <c r="GK271" s="56">
        <f t="shared" si="760"/>
        <v>1000</v>
      </c>
      <c r="GL271" s="56"/>
      <c r="GM271" s="56"/>
      <c r="GN271" s="56"/>
      <c r="GO271" s="56"/>
      <c r="GP271" s="56"/>
      <c r="GQ271" s="56"/>
      <c r="GR271" s="56"/>
      <c r="GS271" s="56"/>
      <c r="GT271" s="56"/>
      <c r="GU271" s="56"/>
      <c r="GV271" s="56"/>
      <c r="GW271" s="56"/>
      <c r="GX271" s="56"/>
      <c r="GY271" s="56"/>
      <c r="GZ271" s="56"/>
      <c r="HA271" s="56"/>
      <c r="HB271" s="56"/>
      <c r="HC271" s="56"/>
      <c r="HD271" s="56"/>
      <c r="HE271" s="56"/>
      <c r="HF271" s="56"/>
      <c r="HG271" s="56"/>
      <c r="HH271" s="56"/>
      <c r="HI271" s="56"/>
      <c r="HJ271" s="56"/>
      <c r="HK271" s="56"/>
      <c r="HL271" s="56"/>
      <c r="HM271" s="56"/>
      <c r="HN271" s="56"/>
      <c r="HO271" s="56"/>
      <c r="HP271" s="56"/>
      <c r="HQ271" s="56"/>
      <c r="HR271" s="56"/>
      <c r="HS271" s="56"/>
      <c r="HT271" s="56"/>
      <c r="HU271" s="56"/>
      <c r="HV271" s="56"/>
      <c r="HW271" s="56"/>
      <c r="HX271" s="56"/>
      <c r="HY271" s="56"/>
    </row>
    <row r="272" spans="1:233" ht="1.5" customHeight="1">
      <c r="A272" s="56"/>
      <c r="B272" s="56"/>
      <c r="C272" s="56"/>
      <c r="D272" s="56"/>
      <c r="E272" s="56"/>
      <c r="F272" s="56"/>
      <c r="G272" s="56"/>
      <c r="H272" s="56"/>
      <c r="I272" s="56"/>
      <c r="J272" s="56"/>
      <c r="K272" s="56"/>
      <c r="L272" s="56"/>
      <c r="M272" s="56"/>
      <c r="N272" s="56"/>
      <c r="O272" s="56"/>
      <c r="P272" s="56"/>
      <c r="Q272" s="56"/>
      <c r="R272" s="56"/>
      <c r="S272" s="56"/>
      <c r="T272" s="56"/>
      <c r="U272" s="56"/>
      <c r="V272" s="56"/>
      <c r="W272" s="56"/>
      <c r="X272" s="56"/>
      <c r="Y272" s="56"/>
      <c r="Z272" s="56"/>
      <c r="AA272" s="56"/>
      <c r="AB272" s="56"/>
      <c r="AC272" s="56"/>
      <c r="AD272" s="56"/>
      <c r="AE272" s="56"/>
      <c r="AF272" s="56"/>
      <c r="AG272" s="56"/>
      <c r="AH272" s="56"/>
      <c r="AI272" s="56"/>
      <c r="AJ272" s="56"/>
      <c r="AK272" s="56"/>
      <c r="AL272" s="56"/>
      <c r="AM272" s="56"/>
      <c r="AN272" s="56"/>
      <c r="AO272" s="56"/>
      <c r="AP272" s="56"/>
      <c r="AQ272" s="56"/>
      <c r="AR272" s="56"/>
      <c r="AS272" s="56"/>
      <c r="AT272" s="56"/>
      <c r="AU272" s="56"/>
      <c r="AV272" s="56"/>
      <c r="AW272" s="56"/>
      <c r="AX272" s="56"/>
      <c r="AY272" s="56"/>
      <c r="AZ272" s="56"/>
      <c r="BA272" s="56"/>
      <c r="BB272" s="56"/>
      <c r="BC272" s="56"/>
      <c r="BD272" s="56"/>
      <c r="BE272" s="56"/>
      <c r="BF272" s="56"/>
      <c r="BG272" s="56"/>
      <c r="BH272" s="56"/>
      <c r="BI272" s="56"/>
      <c r="BJ272" s="56">
        <f t="shared" si="718"/>
        <v>17000</v>
      </c>
      <c r="BK272" s="56">
        <f t="shared" si="718"/>
        <v>17000</v>
      </c>
      <c r="BL272" s="56">
        <f t="shared" si="716"/>
        <v>17000</v>
      </c>
      <c r="BM272" s="56">
        <f t="shared" si="749"/>
        <v>17000</v>
      </c>
      <c r="BN272" s="56">
        <f t="shared" si="749"/>
        <v>17000</v>
      </c>
      <c r="BO272" s="56">
        <f t="shared" si="748"/>
        <v>17000</v>
      </c>
      <c r="BP272" s="56">
        <f t="shared" si="748"/>
        <v>17000</v>
      </c>
      <c r="BQ272" s="56">
        <f t="shared" si="748"/>
        <v>17000</v>
      </c>
      <c r="BR272" s="56">
        <f t="shared" si="755"/>
        <v>17000</v>
      </c>
      <c r="BS272" s="56">
        <f t="shared" si="747"/>
        <v>17000</v>
      </c>
      <c r="BT272" s="56">
        <f t="shared" si="747"/>
        <v>17000</v>
      </c>
      <c r="BU272" s="56">
        <f t="shared" si="747"/>
        <v>17000</v>
      </c>
      <c r="BV272" s="56">
        <f t="shared" si="747"/>
        <v>17000</v>
      </c>
      <c r="BW272" s="56">
        <f t="shared" si="753"/>
        <v>17000</v>
      </c>
      <c r="BX272" s="56">
        <f t="shared" si="752"/>
        <v>17000</v>
      </c>
      <c r="BY272" s="56">
        <f t="shared" si="751"/>
        <v>17000</v>
      </c>
      <c r="BZ272" s="56">
        <f t="shared" si="756"/>
        <v>17000</v>
      </c>
      <c r="CA272" s="56">
        <f t="shared" si="764"/>
        <v>2000</v>
      </c>
      <c r="CB272" s="56">
        <f t="shared" si="757"/>
        <v>17000</v>
      </c>
      <c r="CC272" s="56">
        <f t="shared" si="757"/>
        <v>17000</v>
      </c>
      <c r="CD272" s="56">
        <f t="shared" si="758"/>
        <v>2000</v>
      </c>
      <c r="CE272" s="56">
        <f t="shared" si="736"/>
        <v>2000</v>
      </c>
      <c r="CF272" s="56">
        <f t="shared" si="745"/>
        <v>2000</v>
      </c>
      <c r="CG272" s="56">
        <f t="shared" ref="CG272:CH282" si="765">KA</f>
        <v>17000</v>
      </c>
      <c r="CH272" s="56">
        <f t="shared" si="765"/>
        <v>17000</v>
      </c>
      <c r="CI272" s="56">
        <f>AP</f>
        <v>2000</v>
      </c>
      <c r="CJ272" s="56">
        <f t="shared" si="734"/>
        <v>2000</v>
      </c>
      <c r="CK272" s="56">
        <f t="shared" si="759"/>
        <v>2000</v>
      </c>
      <c r="CL272" s="56">
        <f t="shared" si="759"/>
        <v>2000</v>
      </c>
      <c r="CM272" s="56">
        <f t="shared" si="759"/>
        <v>2000</v>
      </c>
      <c r="CN272" s="56">
        <f t="shared" si="732"/>
        <v>2000</v>
      </c>
      <c r="CO272" s="56">
        <f t="shared" si="728"/>
        <v>2000</v>
      </c>
      <c r="CP272" s="56">
        <f t="shared" si="729"/>
        <v>2000</v>
      </c>
      <c r="CQ272" s="56">
        <f t="shared" si="763"/>
        <v>2000</v>
      </c>
      <c r="CR272" s="56">
        <f t="shared" si="763"/>
        <v>2000</v>
      </c>
      <c r="CS272" s="56">
        <f t="shared" si="763"/>
        <v>2000</v>
      </c>
      <c r="CT272" s="56">
        <f t="shared" si="722"/>
        <v>2000</v>
      </c>
      <c r="CU272" s="56">
        <f t="shared" si="730"/>
        <v>2000</v>
      </c>
      <c r="CV272" s="56">
        <f t="shared" si="738"/>
        <v>2000</v>
      </c>
      <c r="CW272" s="56">
        <f t="shared" si="754"/>
        <v>2000</v>
      </c>
      <c r="CX272" s="56"/>
      <c r="CY272" s="56"/>
      <c r="CZ272" s="56"/>
      <c r="DA272" s="56"/>
      <c r="DB272" s="56"/>
      <c r="DC272" s="56"/>
      <c r="DD272" s="56"/>
      <c r="DE272" s="56"/>
      <c r="DF272" s="56"/>
      <c r="DG272" s="56"/>
      <c r="DH272" s="56"/>
      <c r="DI272" s="56"/>
      <c r="DJ272" s="56"/>
      <c r="DK272" s="56"/>
      <c r="DL272" s="56"/>
      <c r="DM272" s="56"/>
      <c r="DN272" s="56"/>
      <c r="DO272" s="56"/>
      <c r="DP272" s="56"/>
      <c r="DQ272" s="56"/>
      <c r="DR272" s="56"/>
      <c r="DS272" s="56"/>
      <c r="DT272" s="56"/>
      <c r="DU272" s="56"/>
      <c r="DV272" s="56"/>
      <c r="DW272" s="56"/>
      <c r="DX272" s="56"/>
      <c r="DY272" s="56"/>
      <c r="DZ272" s="56"/>
      <c r="EA272" s="56"/>
      <c r="EB272" s="56"/>
      <c r="EC272" s="56"/>
      <c r="ED272" s="56"/>
      <c r="EE272" s="56"/>
      <c r="EF272" s="56"/>
      <c r="EG272" s="56"/>
      <c r="EH272" s="56"/>
      <c r="EI272" s="56"/>
      <c r="EJ272" s="56"/>
      <c r="EK272" s="56"/>
      <c r="EL272" s="56"/>
      <c r="EM272" s="56"/>
      <c r="EN272" s="56"/>
      <c r="EO272" s="56"/>
      <c r="EP272" s="56"/>
      <c r="EQ272" s="56"/>
      <c r="ER272" s="56"/>
      <c r="ES272" s="56"/>
      <c r="ET272" s="56"/>
      <c r="EU272" s="56"/>
      <c r="EV272" s="56"/>
      <c r="EW272" s="56"/>
      <c r="EX272" s="56"/>
      <c r="EY272" s="56"/>
      <c r="EZ272" s="56"/>
      <c r="FA272" s="56"/>
      <c r="FB272" s="56"/>
      <c r="FC272" s="56"/>
      <c r="FD272" s="56"/>
      <c r="FE272" s="56"/>
      <c r="FF272" s="56"/>
      <c r="FG272" s="56"/>
      <c r="FH272" s="56"/>
      <c r="FI272" s="56"/>
      <c r="FJ272" s="56"/>
      <c r="FK272" s="56"/>
      <c r="FL272" s="56"/>
      <c r="FM272" s="56"/>
      <c r="FN272" s="56"/>
      <c r="FO272" s="56"/>
      <c r="FP272" s="56"/>
      <c r="FQ272" s="56"/>
      <c r="FR272" s="56"/>
      <c r="FS272" s="56"/>
      <c r="FT272" s="56"/>
      <c r="FU272" s="56"/>
      <c r="FV272" s="56"/>
      <c r="FW272" s="56"/>
      <c r="FX272" s="56"/>
      <c r="FY272" s="56"/>
      <c r="FZ272" s="56"/>
      <c r="GA272" s="56"/>
      <c r="GB272" s="56"/>
      <c r="GC272" s="56"/>
      <c r="GD272" s="56"/>
      <c r="GE272" s="56"/>
      <c r="GF272" s="56"/>
      <c r="GG272" s="56"/>
      <c r="GH272" s="56"/>
      <c r="GI272" s="56"/>
      <c r="GJ272" s="56">
        <f t="shared" si="761"/>
        <v>1000</v>
      </c>
      <c r="GK272" s="56">
        <f t="shared" si="760"/>
        <v>1000</v>
      </c>
      <c r="GL272" s="56"/>
      <c r="GM272" s="56"/>
      <c r="GN272" s="56"/>
      <c r="GO272" s="56"/>
      <c r="GP272" s="56"/>
      <c r="GQ272" s="56"/>
      <c r="GR272" s="56"/>
      <c r="GS272" s="56"/>
      <c r="GT272" s="56"/>
      <c r="GU272" s="56"/>
      <c r="GV272" s="56"/>
      <c r="GW272" s="56"/>
      <c r="GX272" s="56"/>
      <c r="GY272" s="56"/>
      <c r="GZ272" s="56"/>
      <c r="HA272" s="56"/>
      <c r="HB272" s="56"/>
      <c r="HC272" s="56"/>
      <c r="HD272" s="56"/>
      <c r="HE272" s="56"/>
      <c r="HF272" s="56"/>
      <c r="HG272" s="56"/>
      <c r="HH272" s="56"/>
      <c r="HI272" s="56"/>
      <c r="HJ272" s="56"/>
      <c r="HK272" s="56"/>
      <c r="HL272" s="56"/>
      <c r="HM272" s="56"/>
      <c r="HN272" s="56"/>
      <c r="HO272" s="56"/>
      <c r="HP272" s="56"/>
      <c r="HQ272" s="56"/>
      <c r="HR272" s="56"/>
      <c r="HS272" s="56"/>
      <c r="HT272" s="56"/>
      <c r="HU272" s="56"/>
      <c r="HV272" s="56"/>
      <c r="HW272" s="56"/>
      <c r="HX272" s="56"/>
      <c r="HY272" s="56"/>
    </row>
    <row r="273" spans="1:233" ht="1.5" customHeight="1">
      <c r="A273" s="56"/>
      <c r="B273" s="56"/>
      <c r="C273" s="56"/>
      <c r="D273" s="56"/>
      <c r="E273" s="56"/>
      <c r="F273" s="56"/>
      <c r="G273" s="56"/>
      <c r="H273" s="56"/>
      <c r="I273" s="56"/>
      <c r="J273" s="56"/>
      <c r="K273" s="56"/>
      <c r="L273" s="56"/>
      <c r="M273" s="56"/>
      <c r="N273" s="56"/>
      <c r="O273" s="56"/>
      <c r="P273" s="56"/>
      <c r="Q273" s="56"/>
      <c r="R273" s="56"/>
      <c r="S273" s="56"/>
      <c r="T273" s="56"/>
      <c r="U273" s="56"/>
      <c r="V273" s="56"/>
      <c r="W273" s="56"/>
      <c r="X273" s="56"/>
      <c r="Y273" s="56"/>
      <c r="Z273" s="56"/>
      <c r="AA273" s="56"/>
      <c r="AB273" s="56"/>
      <c r="AC273" s="56"/>
      <c r="AD273" s="56"/>
      <c r="AE273" s="56"/>
      <c r="AF273" s="56"/>
      <c r="AG273" s="56"/>
      <c r="AH273" s="56"/>
      <c r="AI273" s="56"/>
      <c r="AJ273" s="56"/>
      <c r="AK273" s="56"/>
      <c r="AL273" s="56"/>
      <c r="AM273" s="56"/>
      <c r="AN273" s="56"/>
      <c r="AO273" s="56"/>
      <c r="AP273" s="56"/>
      <c r="AQ273" s="56"/>
      <c r="AR273" s="56"/>
      <c r="AS273" s="56"/>
      <c r="AT273" s="56"/>
      <c r="AU273" s="56"/>
      <c r="AV273" s="56"/>
      <c r="AW273" s="56"/>
      <c r="AX273" s="56"/>
      <c r="AY273" s="56"/>
      <c r="AZ273" s="56"/>
      <c r="BA273" s="56"/>
      <c r="BB273" s="56"/>
      <c r="BC273" s="56"/>
      <c r="BD273" s="56"/>
      <c r="BE273" s="56"/>
      <c r="BF273" s="56"/>
      <c r="BG273" s="56"/>
      <c r="BH273" s="56"/>
      <c r="BI273" s="56"/>
      <c r="BJ273" s="56">
        <f t="shared" si="718"/>
        <v>17000</v>
      </c>
      <c r="BK273" s="56">
        <f t="shared" si="718"/>
        <v>17000</v>
      </c>
      <c r="BL273" s="56">
        <f t="shared" si="716"/>
        <v>17000</v>
      </c>
      <c r="BM273" s="56">
        <f t="shared" si="749"/>
        <v>17000</v>
      </c>
      <c r="BN273" s="56">
        <f t="shared" si="749"/>
        <v>17000</v>
      </c>
      <c r="BO273" s="56">
        <f t="shared" si="748"/>
        <v>17000</v>
      </c>
      <c r="BP273" s="56">
        <f t="shared" si="748"/>
        <v>17000</v>
      </c>
      <c r="BQ273" s="56">
        <f t="shared" si="748"/>
        <v>17000</v>
      </c>
      <c r="BR273" s="56">
        <f t="shared" si="755"/>
        <v>17000</v>
      </c>
      <c r="BS273" s="56">
        <f t="shared" si="747"/>
        <v>17000</v>
      </c>
      <c r="BT273" s="56">
        <f t="shared" si="747"/>
        <v>17000</v>
      </c>
      <c r="BU273" s="56">
        <f t="shared" si="747"/>
        <v>17000</v>
      </c>
      <c r="BV273" s="56">
        <f t="shared" si="747"/>
        <v>17000</v>
      </c>
      <c r="BW273" s="56">
        <f t="shared" si="753"/>
        <v>17000</v>
      </c>
      <c r="BX273" s="56">
        <f t="shared" si="752"/>
        <v>17000</v>
      </c>
      <c r="BY273" s="56">
        <f t="shared" si="751"/>
        <v>17000</v>
      </c>
      <c r="BZ273" s="56">
        <f t="shared" si="756"/>
        <v>17000</v>
      </c>
      <c r="CA273" s="56">
        <f t="shared" si="757"/>
        <v>17000</v>
      </c>
      <c r="CB273" s="56">
        <f t="shared" si="757"/>
        <v>17000</v>
      </c>
      <c r="CC273" s="56">
        <f t="shared" si="757"/>
        <v>17000</v>
      </c>
      <c r="CD273" s="56">
        <f t="shared" ref="CD273:CD293" si="766">KA</f>
        <v>17000</v>
      </c>
      <c r="CE273" s="56">
        <f t="shared" si="736"/>
        <v>2000</v>
      </c>
      <c r="CF273" s="56">
        <f t="shared" ref="CF273:CF283" si="767">KA</f>
        <v>17000</v>
      </c>
      <c r="CG273" s="56">
        <f t="shared" si="765"/>
        <v>17000</v>
      </c>
      <c r="CH273" s="56">
        <f t="shared" si="765"/>
        <v>17000</v>
      </c>
      <c r="CI273" s="56">
        <f>AP</f>
        <v>2000</v>
      </c>
      <c r="CJ273" s="56">
        <f t="shared" si="734"/>
        <v>2000</v>
      </c>
      <c r="CK273" s="56">
        <f t="shared" si="759"/>
        <v>2000</v>
      </c>
      <c r="CL273" s="56">
        <f t="shared" si="759"/>
        <v>2000</v>
      </c>
      <c r="CM273" s="56">
        <f t="shared" si="759"/>
        <v>2000</v>
      </c>
      <c r="CN273" s="56">
        <f t="shared" ref="CN273:CN280" si="768">AP</f>
        <v>2000</v>
      </c>
      <c r="CO273" s="56">
        <f t="shared" si="728"/>
        <v>2000</v>
      </c>
      <c r="CP273" s="56">
        <f t="shared" ref="CP273:CP280" si="769">AP</f>
        <v>2000</v>
      </c>
      <c r="CQ273" s="56">
        <f t="shared" si="763"/>
        <v>2000</v>
      </c>
      <c r="CR273" s="56">
        <f t="shared" si="763"/>
        <v>2000</v>
      </c>
      <c r="CS273" s="56">
        <f t="shared" si="763"/>
        <v>2000</v>
      </c>
      <c r="CT273" s="56">
        <f t="shared" ref="CT273:CT278" si="770">AP</f>
        <v>2000</v>
      </c>
      <c r="CU273" s="56">
        <f t="shared" si="730"/>
        <v>2000</v>
      </c>
      <c r="CV273" s="56">
        <f t="shared" si="738"/>
        <v>2000</v>
      </c>
      <c r="CW273" s="56">
        <f t="shared" si="754"/>
        <v>2000</v>
      </c>
      <c r="CX273" s="56"/>
      <c r="CY273" s="56"/>
      <c r="CZ273" s="56"/>
      <c r="DA273" s="56"/>
      <c r="DB273" s="56"/>
      <c r="DC273" s="56"/>
      <c r="DD273" s="56"/>
      <c r="DE273" s="56"/>
      <c r="DF273" s="56"/>
      <c r="DG273" s="56"/>
      <c r="DH273" s="56"/>
      <c r="DI273" s="56"/>
      <c r="DJ273" s="56"/>
      <c r="DK273" s="56"/>
      <c r="DL273" s="56"/>
      <c r="DM273" s="56"/>
      <c r="DN273" s="56"/>
      <c r="DO273" s="56"/>
      <c r="DP273" s="56"/>
      <c r="DQ273" s="56"/>
      <c r="DR273" s="56"/>
      <c r="DS273" s="56"/>
      <c r="DT273" s="56"/>
      <c r="DU273" s="56"/>
      <c r="DV273" s="56"/>
      <c r="DW273" s="56"/>
      <c r="DX273" s="56"/>
      <c r="DY273" s="56"/>
      <c r="DZ273" s="56"/>
      <c r="EA273" s="56"/>
      <c r="EB273" s="56"/>
      <c r="EC273" s="56"/>
      <c r="ED273" s="56"/>
      <c r="EE273" s="56"/>
      <c r="EF273" s="56"/>
      <c r="EG273" s="56"/>
      <c r="EH273" s="56"/>
      <c r="EI273" s="56"/>
      <c r="EJ273" s="56"/>
      <c r="EK273" s="56"/>
      <c r="EL273" s="56"/>
      <c r="EM273" s="56"/>
      <c r="EN273" s="56"/>
      <c r="EO273" s="56"/>
      <c r="EP273" s="56"/>
      <c r="EQ273" s="56"/>
      <c r="ER273" s="56"/>
      <c r="ES273" s="56"/>
      <c r="ET273" s="56"/>
      <c r="EU273" s="56"/>
      <c r="EV273" s="56"/>
      <c r="EW273" s="56"/>
      <c r="EX273" s="56"/>
      <c r="EY273" s="56"/>
      <c r="EZ273" s="56"/>
      <c r="FA273" s="56"/>
      <c r="FB273" s="56"/>
      <c r="FC273" s="56"/>
      <c r="FD273" s="56"/>
      <c r="FE273" s="56"/>
      <c r="FF273" s="56"/>
      <c r="FG273" s="56"/>
      <c r="FH273" s="56"/>
      <c r="FI273" s="56"/>
      <c r="FJ273" s="56"/>
      <c r="FK273" s="56"/>
      <c r="FL273" s="56"/>
      <c r="FM273" s="56"/>
      <c r="FN273" s="56"/>
      <c r="FO273" s="56"/>
      <c r="FP273" s="56"/>
      <c r="FQ273" s="56"/>
      <c r="FR273" s="56"/>
      <c r="FS273" s="56"/>
      <c r="FT273" s="56"/>
      <c r="FU273" s="56"/>
      <c r="FV273" s="56"/>
      <c r="FW273" s="56"/>
      <c r="FX273" s="56"/>
      <c r="FY273" s="56"/>
      <c r="FZ273" s="56"/>
      <c r="GA273" s="56"/>
      <c r="GB273" s="56"/>
      <c r="GC273" s="56"/>
      <c r="GD273" s="56"/>
      <c r="GE273" s="56"/>
      <c r="GF273" s="56"/>
      <c r="GG273" s="56"/>
      <c r="GH273" s="56"/>
      <c r="GI273" s="56"/>
      <c r="GJ273" s="56">
        <f t="shared" si="761"/>
        <v>1000</v>
      </c>
      <c r="GK273" s="56">
        <f t="shared" si="760"/>
        <v>1000</v>
      </c>
      <c r="GL273" s="56"/>
      <c r="GM273" s="56"/>
      <c r="GN273" s="56"/>
      <c r="GO273" s="56"/>
      <c r="GP273" s="56"/>
      <c r="GQ273" s="56"/>
      <c r="GR273" s="56"/>
      <c r="GS273" s="56"/>
      <c r="GT273" s="56"/>
      <c r="GU273" s="56"/>
      <c r="GV273" s="56"/>
      <c r="GW273" s="56"/>
      <c r="GX273" s="56"/>
      <c r="GY273" s="56"/>
      <c r="GZ273" s="56"/>
      <c r="HA273" s="56"/>
      <c r="HB273" s="56"/>
      <c r="HC273" s="56"/>
      <c r="HD273" s="56"/>
      <c r="HE273" s="56"/>
      <c r="HF273" s="56"/>
      <c r="HG273" s="56"/>
      <c r="HH273" s="56"/>
      <c r="HI273" s="56"/>
      <c r="HJ273" s="56"/>
      <c r="HK273" s="56"/>
      <c r="HL273" s="56"/>
      <c r="HM273" s="56"/>
      <c r="HN273" s="56"/>
      <c r="HO273" s="56"/>
      <c r="HP273" s="56"/>
      <c r="HQ273" s="56"/>
      <c r="HR273" s="56"/>
      <c r="HS273" s="56"/>
      <c r="HT273" s="56"/>
      <c r="HU273" s="56"/>
      <c r="HV273" s="56"/>
      <c r="HW273" s="56"/>
      <c r="HX273" s="56"/>
      <c r="HY273" s="56"/>
    </row>
    <row r="274" spans="1:233" ht="1.5" customHeight="1">
      <c r="A274" s="56"/>
      <c r="B274" s="56"/>
      <c r="C274" s="56"/>
      <c r="D274" s="56"/>
      <c r="E274" s="56"/>
      <c r="F274" s="56"/>
      <c r="G274" s="56"/>
      <c r="H274" s="56"/>
      <c r="I274" s="56"/>
      <c r="J274" s="56"/>
      <c r="K274" s="56"/>
      <c r="L274" s="56"/>
      <c r="M274" s="56"/>
      <c r="N274" s="56"/>
      <c r="O274" s="56"/>
      <c r="P274" s="56"/>
      <c r="Q274" s="56"/>
      <c r="R274" s="56"/>
      <c r="S274" s="56"/>
      <c r="T274" s="56"/>
      <c r="U274" s="56"/>
      <c r="V274" s="56"/>
      <c r="W274" s="56"/>
      <c r="X274" s="56"/>
      <c r="Y274" s="56"/>
      <c r="Z274" s="56"/>
      <c r="AA274" s="56"/>
      <c r="AB274" s="56"/>
      <c r="AC274" s="56"/>
      <c r="AD274" s="56"/>
      <c r="AE274" s="56"/>
      <c r="AF274" s="56"/>
      <c r="AG274" s="56"/>
      <c r="AH274" s="56"/>
      <c r="AI274" s="56"/>
      <c r="AJ274" s="56"/>
      <c r="AK274" s="56"/>
      <c r="AL274" s="56"/>
      <c r="AM274" s="56"/>
      <c r="AN274" s="56"/>
      <c r="AO274" s="56"/>
      <c r="AP274" s="56"/>
      <c r="AQ274" s="56"/>
      <c r="AR274" s="56"/>
      <c r="AS274" s="56"/>
      <c r="AT274" s="56"/>
      <c r="AU274" s="56"/>
      <c r="AV274" s="56"/>
      <c r="AW274" s="56"/>
      <c r="AX274" s="56"/>
      <c r="AY274" s="56"/>
      <c r="AZ274" s="56"/>
      <c r="BA274" s="56"/>
      <c r="BB274" s="56"/>
      <c r="BC274" s="56"/>
      <c r="BD274" s="56"/>
      <c r="BE274" s="56"/>
      <c r="BF274" s="56"/>
      <c r="BG274" s="56"/>
      <c r="BH274" s="56"/>
      <c r="BI274" s="56"/>
      <c r="BJ274" s="56">
        <f t="shared" si="718"/>
        <v>17000</v>
      </c>
      <c r="BK274" s="56">
        <f t="shared" si="718"/>
        <v>17000</v>
      </c>
      <c r="BL274" s="56">
        <f t="shared" si="716"/>
        <v>17000</v>
      </c>
      <c r="BM274" s="56">
        <f t="shared" si="749"/>
        <v>17000</v>
      </c>
      <c r="BN274" s="56">
        <f t="shared" si="749"/>
        <v>17000</v>
      </c>
      <c r="BO274" s="56">
        <f t="shared" si="748"/>
        <v>17000</v>
      </c>
      <c r="BP274" s="56">
        <f t="shared" si="748"/>
        <v>17000</v>
      </c>
      <c r="BQ274" s="56">
        <f t="shared" si="748"/>
        <v>17000</v>
      </c>
      <c r="BR274" s="56">
        <f t="shared" si="755"/>
        <v>17000</v>
      </c>
      <c r="BS274" s="56">
        <f t="shared" ref="BS274:BV293" si="771">KA</f>
        <v>17000</v>
      </c>
      <c r="BT274" s="56">
        <f t="shared" si="771"/>
        <v>17000</v>
      </c>
      <c r="BU274" s="56">
        <f t="shared" si="771"/>
        <v>17000</v>
      </c>
      <c r="BV274" s="56">
        <f t="shared" si="771"/>
        <v>17000</v>
      </c>
      <c r="BW274" s="56">
        <f t="shared" si="753"/>
        <v>17000</v>
      </c>
      <c r="BX274" s="56">
        <f t="shared" si="752"/>
        <v>17000</v>
      </c>
      <c r="BY274" s="56">
        <f t="shared" si="751"/>
        <v>17000</v>
      </c>
      <c r="BZ274" s="56">
        <f t="shared" si="756"/>
        <v>17000</v>
      </c>
      <c r="CA274" s="56">
        <f t="shared" si="757"/>
        <v>17000</v>
      </c>
      <c r="CB274" s="56">
        <f t="shared" si="757"/>
        <v>17000</v>
      </c>
      <c r="CC274" s="56">
        <f t="shared" si="757"/>
        <v>17000</v>
      </c>
      <c r="CD274" s="56">
        <f t="shared" si="766"/>
        <v>17000</v>
      </c>
      <c r="CE274" s="56">
        <f t="shared" ref="CE274:CE288" si="772">KA</f>
        <v>17000</v>
      </c>
      <c r="CF274" s="56">
        <f t="shared" si="767"/>
        <v>17000</v>
      </c>
      <c r="CG274" s="56">
        <f t="shared" si="765"/>
        <v>17000</v>
      </c>
      <c r="CH274" s="56">
        <f t="shared" si="765"/>
        <v>17000</v>
      </c>
      <c r="CI274" s="56">
        <f>AP</f>
        <v>2000</v>
      </c>
      <c r="CJ274" s="56">
        <f t="shared" si="734"/>
        <v>2000</v>
      </c>
      <c r="CK274" s="56">
        <f t="shared" si="759"/>
        <v>2000</v>
      </c>
      <c r="CL274" s="56">
        <f t="shared" si="759"/>
        <v>2000</v>
      </c>
      <c r="CM274" s="56">
        <f t="shared" si="759"/>
        <v>2000</v>
      </c>
      <c r="CN274" s="56">
        <f t="shared" si="768"/>
        <v>2000</v>
      </c>
      <c r="CO274" s="56">
        <f t="shared" ref="CO274:CO280" si="773">AP</f>
        <v>2000</v>
      </c>
      <c r="CP274" s="56">
        <f t="shared" si="769"/>
        <v>2000</v>
      </c>
      <c r="CQ274" s="56">
        <f t="shared" si="763"/>
        <v>2000</v>
      </c>
      <c r="CR274" s="56">
        <f t="shared" si="763"/>
        <v>2000</v>
      </c>
      <c r="CS274" s="56">
        <f t="shared" si="763"/>
        <v>2000</v>
      </c>
      <c r="CT274" s="56">
        <f t="shared" si="770"/>
        <v>2000</v>
      </c>
      <c r="CU274" s="56">
        <f t="shared" si="730"/>
        <v>2000</v>
      </c>
      <c r="CV274" s="56">
        <f t="shared" si="738"/>
        <v>2000</v>
      </c>
      <c r="CW274" s="56">
        <f t="shared" si="754"/>
        <v>2000</v>
      </c>
      <c r="CX274" s="56"/>
      <c r="CY274" s="56"/>
      <c r="CZ274" s="56"/>
      <c r="DA274" s="56"/>
      <c r="DB274" s="56"/>
      <c r="DC274" s="56"/>
      <c r="DD274" s="56"/>
      <c r="DE274" s="56"/>
      <c r="DF274" s="56"/>
      <c r="DG274" s="56"/>
      <c r="DH274" s="56"/>
      <c r="DI274" s="56"/>
      <c r="DJ274" s="56"/>
      <c r="DK274" s="56"/>
      <c r="DL274" s="56"/>
      <c r="DM274" s="56"/>
      <c r="DN274" s="56"/>
      <c r="DO274" s="56"/>
      <c r="DP274" s="56"/>
      <c r="DQ274" s="56"/>
      <c r="DR274" s="56"/>
      <c r="DS274" s="56"/>
      <c r="DT274" s="56"/>
      <c r="DU274" s="56"/>
      <c r="DV274" s="56"/>
      <c r="DW274" s="56"/>
      <c r="DX274" s="56"/>
      <c r="DY274" s="56"/>
      <c r="DZ274" s="56"/>
      <c r="EA274" s="56"/>
      <c r="EB274" s="56"/>
      <c r="EC274" s="56"/>
      <c r="ED274" s="56"/>
      <c r="EE274" s="56"/>
      <c r="EF274" s="56"/>
      <c r="EG274" s="56"/>
      <c r="EH274" s="56"/>
      <c r="EI274" s="56"/>
      <c r="EJ274" s="56"/>
      <c r="EK274" s="56"/>
      <c r="EL274" s="56"/>
      <c r="EM274" s="56"/>
      <c r="EN274" s="56"/>
      <c r="EO274" s="56"/>
      <c r="EP274" s="56"/>
      <c r="EQ274" s="56"/>
      <c r="ER274" s="56"/>
      <c r="ES274" s="56"/>
      <c r="ET274" s="56"/>
      <c r="EU274" s="56"/>
      <c r="EV274" s="56"/>
      <c r="EW274" s="56"/>
      <c r="EX274" s="56"/>
      <c r="EY274" s="56"/>
      <c r="EZ274" s="56"/>
      <c r="FA274" s="56"/>
      <c r="FB274" s="56"/>
      <c r="FC274" s="56"/>
      <c r="FD274" s="56"/>
      <c r="FE274" s="56"/>
      <c r="FF274" s="56"/>
      <c r="FG274" s="56"/>
      <c r="FH274" s="56"/>
      <c r="FI274" s="56"/>
      <c r="FJ274" s="56"/>
      <c r="FK274" s="56"/>
      <c r="FL274" s="56"/>
      <c r="FM274" s="56"/>
      <c r="FN274" s="56"/>
      <c r="FO274" s="56"/>
      <c r="FP274" s="56"/>
      <c r="FQ274" s="56"/>
      <c r="FR274" s="56"/>
      <c r="FS274" s="56"/>
      <c r="FT274" s="56"/>
      <c r="FU274" s="56"/>
      <c r="FV274" s="56"/>
      <c r="FW274" s="56"/>
      <c r="FX274" s="56"/>
      <c r="FY274" s="56"/>
      <c r="FZ274" s="56"/>
      <c r="GA274" s="56"/>
      <c r="GB274" s="56"/>
      <c r="GC274" s="56"/>
      <c r="GD274" s="56"/>
      <c r="GE274" s="56"/>
      <c r="GF274" s="56"/>
      <c r="GG274" s="56"/>
      <c r="GH274" s="56"/>
      <c r="GI274" s="56"/>
      <c r="GJ274" s="56">
        <f t="shared" si="761"/>
        <v>1000</v>
      </c>
      <c r="GK274" s="56">
        <f t="shared" si="760"/>
        <v>1000</v>
      </c>
      <c r="GL274" s="56"/>
      <c r="GM274" s="56"/>
      <c r="GN274" s="56"/>
      <c r="GO274" s="56"/>
      <c r="GP274" s="56"/>
      <c r="GQ274" s="56"/>
      <c r="GR274" s="56"/>
      <c r="GS274" s="56"/>
      <c r="GT274" s="56"/>
      <c r="GU274" s="56"/>
      <c r="GV274" s="56"/>
      <c r="GW274" s="56"/>
      <c r="GX274" s="56"/>
      <c r="GY274" s="56"/>
      <c r="GZ274" s="56"/>
      <c r="HA274" s="56"/>
      <c r="HB274" s="56"/>
      <c r="HC274" s="56"/>
      <c r="HD274" s="56"/>
      <c r="HE274" s="56"/>
      <c r="HF274" s="56"/>
      <c r="HG274" s="56"/>
      <c r="HH274" s="56"/>
      <c r="HI274" s="56"/>
      <c r="HJ274" s="56"/>
      <c r="HK274" s="56"/>
      <c r="HL274" s="56"/>
      <c r="HM274" s="56"/>
      <c r="HN274" s="56"/>
      <c r="HO274" s="56"/>
      <c r="HP274" s="56"/>
      <c r="HQ274" s="56"/>
      <c r="HR274" s="56"/>
      <c r="HS274" s="56"/>
      <c r="HT274" s="56"/>
      <c r="HU274" s="56"/>
      <c r="HV274" s="56"/>
      <c r="HW274" s="56"/>
      <c r="HX274" s="56"/>
      <c r="HY274" s="56"/>
    </row>
    <row r="275" spans="1:233" ht="1.5" customHeight="1">
      <c r="A275" s="56"/>
      <c r="B275" s="56"/>
      <c r="C275" s="56"/>
      <c r="D275" s="56"/>
      <c r="E275" s="56"/>
      <c r="F275" s="56"/>
      <c r="G275" s="56"/>
      <c r="H275" s="56"/>
      <c r="I275" s="56"/>
      <c r="J275" s="56"/>
      <c r="K275" s="56"/>
      <c r="L275" s="56"/>
      <c r="M275" s="56"/>
      <c r="N275" s="56"/>
      <c r="O275" s="56"/>
      <c r="P275" s="56"/>
      <c r="Q275" s="56"/>
      <c r="R275" s="56"/>
      <c r="S275" s="56"/>
      <c r="T275" s="56"/>
      <c r="U275" s="56"/>
      <c r="V275" s="56"/>
      <c r="W275" s="56"/>
      <c r="X275" s="56"/>
      <c r="Y275" s="56"/>
      <c r="Z275" s="56"/>
      <c r="AA275" s="56"/>
      <c r="AB275" s="56"/>
      <c r="AC275" s="56"/>
      <c r="AD275" s="56"/>
      <c r="AE275" s="56"/>
      <c r="AF275" s="56"/>
      <c r="AG275" s="56"/>
      <c r="AH275" s="56"/>
      <c r="AI275" s="56"/>
      <c r="AJ275" s="56"/>
      <c r="AK275" s="56"/>
      <c r="AL275" s="56"/>
      <c r="AM275" s="56"/>
      <c r="AN275" s="56"/>
      <c r="AO275" s="56"/>
      <c r="AP275" s="56"/>
      <c r="AQ275" s="56"/>
      <c r="AR275" s="56"/>
      <c r="AS275" s="56"/>
      <c r="AT275" s="56"/>
      <c r="AU275" s="56"/>
      <c r="AV275" s="56"/>
      <c r="AW275" s="56"/>
      <c r="AX275" s="56"/>
      <c r="AY275" s="56"/>
      <c r="AZ275" s="56"/>
      <c r="BA275" s="56"/>
      <c r="BB275" s="56"/>
      <c r="BC275" s="56"/>
      <c r="BD275" s="56"/>
      <c r="BE275" s="56"/>
      <c r="BF275" s="56"/>
      <c r="BG275" s="56"/>
      <c r="BH275" s="56"/>
      <c r="BI275" s="56"/>
      <c r="BJ275" s="56"/>
      <c r="BK275" s="56">
        <f t="shared" si="718"/>
        <v>17000</v>
      </c>
      <c r="BL275" s="56">
        <f t="shared" si="716"/>
        <v>17000</v>
      </c>
      <c r="BM275" s="56">
        <f t="shared" si="749"/>
        <v>17000</v>
      </c>
      <c r="BN275" s="56">
        <f t="shared" si="749"/>
        <v>17000</v>
      </c>
      <c r="BO275" s="56">
        <f t="shared" si="748"/>
        <v>17000</v>
      </c>
      <c r="BP275" s="56">
        <f t="shared" si="748"/>
        <v>17000</v>
      </c>
      <c r="BQ275" s="56">
        <f t="shared" si="748"/>
        <v>17000</v>
      </c>
      <c r="BR275" s="56">
        <f t="shared" si="755"/>
        <v>17000</v>
      </c>
      <c r="BS275" s="56">
        <f t="shared" si="771"/>
        <v>17000</v>
      </c>
      <c r="BT275" s="56">
        <f t="shared" si="771"/>
        <v>17000</v>
      </c>
      <c r="BU275" s="56">
        <f t="shared" si="771"/>
        <v>17000</v>
      </c>
      <c r="BV275" s="56">
        <f t="shared" si="771"/>
        <v>17000</v>
      </c>
      <c r="BW275" s="56">
        <f t="shared" si="753"/>
        <v>17000</v>
      </c>
      <c r="BX275" s="56">
        <f t="shared" si="752"/>
        <v>17000</v>
      </c>
      <c r="BY275" s="56">
        <f t="shared" si="751"/>
        <v>17000</v>
      </c>
      <c r="BZ275" s="56">
        <f t="shared" si="756"/>
        <v>17000</v>
      </c>
      <c r="CA275" s="56">
        <f t="shared" si="757"/>
        <v>17000</v>
      </c>
      <c r="CB275" s="56">
        <f t="shared" si="757"/>
        <v>17000</v>
      </c>
      <c r="CC275" s="56">
        <f t="shared" si="757"/>
        <v>17000</v>
      </c>
      <c r="CD275" s="56">
        <f t="shared" si="766"/>
        <v>17000</v>
      </c>
      <c r="CE275" s="56">
        <f t="shared" si="772"/>
        <v>17000</v>
      </c>
      <c r="CF275" s="56">
        <f t="shared" si="767"/>
        <v>17000</v>
      </c>
      <c r="CG275" s="56">
        <f t="shared" si="765"/>
        <v>17000</v>
      </c>
      <c r="CH275" s="56">
        <f t="shared" si="765"/>
        <v>17000</v>
      </c>
      <c r="CI275" s="56">
        <f t="shared" ref="CI275:CJ281" si="774">KA</f>
        <v>17000</v>
      </c>
      <c r="CJ275" s="56">
        <f t="shared" si="774"/>
        <v>17000</v>
      </c>
      <c r="CK275" s="56">
        <f t="shared" si="759"/>
        <v>2000</v>
      </c>
      <c r="CL275" s="56">
        <f t="shared" si="759"/>
        <v>2000</v>
      </c>
      <c r="CM275" s="56">
        <f t="shared" si="759"/>
        <v>2000</v>
      </c>
      <c r="CN275" s="56">
        <f t="shared" si="768"/>
        <v>2000</v>
      </c>
      <c r="CO275" s="56">
        <f t="shared" si="773"/>
        <v>2000</v>
      </c>
      <c r="CP275" s="56">
        <f t="shared" si="769"/>
        <v>2000</v>
      </c>
      <c r="CQ275" s="56">
        <f t="shared" si="763"/>
        <v>2000</v>
      </c>
      <c r="CR275" s="56">
        <f t="shared" si="763"/>
        <v>2000</v>
      </c>
      <c r="CS275" s="56">
        <f t="shared" si="763"/>
        <v>2000</v>
      </c>
      <c r="CT275" s="56">
        <f t="shared" si="770"/>
        <v>2000</v>
      </c>
      <c r="CU275" s="56">
        <f t="shared" si="730"/>
        <v>2000</v>
      </c>
      <c r="CV275" s="56">
        <f t="shared" si="738"/>
        <v>2000</v>
      </c>
      <c r="CW275" s="56">
        <f t="shared" si="754"/>
        <v>2000</v>
      </c>
      <c r="CX275" s="56"/>
      <c r="CY275" s="56"/>
      <c r="CZ275" s="56"/>
      <c r="DA275" s="56"/>
      <c r="DB275" s="56"/>
      <c r="DC275" s="56"/>
      <c r="DD275" s="56"/>
      <c r="DE275" s="56"/>
      <c r="DF275" s="56"/>
      <c r="DG275" s="56"/>
      <c r="DH275" s="56"/>
      <c r="DI275" s="56"/>
      <c r="DJ275" s="56"/>
      <c r="DK275" s="56"/>
      <c r="DL275" s="56"/>
      <c r="DM275" s="56"/>
      <c r="DN275" s="56"/>
      <c r="DO275" s="56"/>
      <c r="DP275" s="56"/>
      <c r="DQ275" s="56"/>
      <c r="DR275" s="56"/>
      <c r="DS275" s="56"/>
      <c r="DT275" s="56"/>
      <c r="DU275" s="56"/>
      <c r="DV275" s="56"/>
      <c r="DW275" s="56"/>
      <c r="DX275" s="56"/>
      <c r="DY275" s="56"/>
      <c r="DZ275" s="56"/>
      <c r="EA275" s="56"/>
      <c r="EB275" s="56"/>
      <c r="EC275" s="56"/>
      <c r="ED275" s="56"/>
      <c r="EE275" s="56"/>
      <c r="EF275" s="56"/>
      <c r="EG275" s="56"/>
      <c r="EH275" s="56"/>
      <c r="EI275" s="56"/>
      <c r="EJ275" s="56"/>
      <c r="EK275" s="56"/>
      <c r="EL275" s="56"/>
      <c r="EM275" s="56"/>
      <c r="EN275" s="56"/>
      <c r="EO275" s="56"/>
      <c r="EP275" s="56"/>
      <c r="EQ275" s="56"/>
      <c r="ER275" s="56"/>
      <c r="ES275" s="56"/>
      <c r="ET275" s="56"/>
      <c r="EU275" s="56"/>
      <c r="EV275" s="56"/>
      <c r="EW275" s="56"/>
      <c r="EX275" s="56"/>
      <c r="EY275" s="56"/>
      <c r="EZ275" s="56"/>
      <c r="FA275" s="56"/>
      <c r="FB275" s="56"/>
      <c r="FC275" s="56"/>
      <c r="FD275" s="56"/>
      <c r="FE275" s="56"/>
      <c r="FF275" s="56"/>
      <c r="FG275" s="56"/>
      <c r="FH275" s="56"/>
      <c r="FI275" s="56"/>
      <c r="FJ275" s="56"/>
      <c r="FK275" s="56"/>
      <c r="FL275" s="56"/>
      <c r="FM275" s="56"/>
      <c r="FN275" s="56"/>
      <c r="FO275" s="56"/>
      <c r="FP275" s="56"/>
      <c r="FQ275" s="56"/>
      <c r="FR275" s="56"/>
      <c r="FS275" s="56"/>
      <c r="FT275" s="56"/>
      <c r="FU275" s="56"/>
      <c r="FV275" s="56"/>
      <c r="FW275" s="56"/>
      <c r="FX275" s="56"/>
      <c r="FY275" s="56"/>
      <c r="FZ275" s="56"/>
      <c r="GA275" s="56"/>
      <c r="GB275" s="56"/>
      <c r="GC275" s="56"/>
      <c r="GD275" s="56"/>
      <c r="GE275" s="56"/>
      <c r="GF275" s="56"/>
      <c r="GG275" s="56"/>
      <c r="GH275" s="56"/>
      <c r="GI275" s="56"/>
      <c r="GJ275" s="56">
        <f t="shared" si="761"/>
        <v>1000</v>
      </c>
      <c r="GK275" s="56"/>
      <c r="GL275" s="56"/>
      <c r="GM275" s="56"/>
      <c r="GN275" s="56"/>
      <c r="GO275" s="56"/>
      <c r="GP275" s="56"/>
      <c r="GQ275" s="56"/>
      <c r="GR275" s="56"/>
      <c r="GS275" s="56"/>
      <c r="GT275" s="56"/>
      <c r="GU275" s="56"/>
      <c r="GV275" s="56"/>
      <c r="GW275" s="56"/>
      <c r="GX275" s="56"/>
      <c r="GY275" s="56"/>
      <c r="GZ275" s="56"/>
      <c r="HA275" s="56"/>
      <c r="HB275" s="56"/>
      <c r="HC275" s="56"/>
      <c r="HD275" s="56"/>
      <c r="HE275" s="56"/>
      <c r="HF275" s="56"/>
      <c r="HG275" s="56"/>
      <c r="HH275" s="56"/>
      <c r="HI275" s="56"/>
      <c r="HJ275" s="56"/>
      <c r="HK275" s="56"/>
      <c r="HL275" s="56"/>
      <c r="HM275" s="56"/>
      <c r="HN275" s="56"/>
      <c r="HO275" s="56"/>
      <c r="HP275" s="56"/>
      <c r="HQ275" s="56"/>
      <c r="HR275" s="56"/>
      <c r="HS275" s="56"/>
      <c r="HT275" s="56"/>
      <c r="HU275" s="56"/>
      <c r="HV275" s="56"/>
      <c r="HW275" s="56"/>
      <c r="HX275" s="56"/>
      <c r="HY275" s="56"/>
    </row>
    <row r="276" spans="1:233" ht="1.5" customHeight="1">
      <c r="A276" s="56"/>
      <c r="B276" s="56"/>
      <c r="C276" s="56"/>
      <c r="D276" s="56"/>
      <c r="E276" s="56"/>
      <c r="F276" s="56"/>
      <c r="G276" s="56"/>
      <c r="H276" s="56"/>
      <c r="I276" s="56"/>
      <c r="J276" s="56"/>
      <c r="K276" s="56"/>
      <c r="L276" s="56"/>
      <c r="M276" s="56"/>
      <c r="N276" s="56"/>
      <c r="O276" s="56"/>
      <c r="P276" s="56"/>
      <c r="Q276" s="56"/>
      <c r="R276" s="56"/>
      <c r="S276" s="56"/>
      <c r="T276" s="56"/>
      <c r="U276" s="56"/>
      <c r="V276" s="56"/>
      <c r="W276" s="56"/>
      <c r="X276" s="56"/>
      <c r="Y276" s="56"/>
      <c r="Z276" s="56"/>
      <c r="AA276" s="56"/>
      <c r="AB276" s="56"/>
      <c r="AC276" s="56"/>
      <c r="AD276" s="56"/>
      <c r="AE276" s="56"/>
      <c r="AF276" s="56"/>
      <c r="AG276" s="56"/>
      <c r="AH276" s="56"/>
      <c r="AI276" s="56"/>
      <c r="AJ276" s="56"/>
      <c r="AK276" s="56"/>
      <c r="AL276" s="56"/>
      <c r="AM276" s="56"/>
      <c r="AN276" s="56"/>
      <c r="AO276" s="56"/>
      <c r="AP276" s="56"/>
      <c r="AQ276" s="56"/>
      <c r="AR276" s="56"/>
      <c r="AS276" s="56"/>
      <c r="AT276" s="56"/>
      <c r="AU276" s="56"/>
      <c r="AV276" s="56"/>
      <c r="AW276" s="56"/>
      <c r="AX276" s="56"/>
      <c r="AY276" s="56"/>
      <c r="AZ276" s="56"/>
      <c r="BA276" s="56"/>
      <c r="BB276" s="56"/>
      <c r="BC276" s="56"/>
      <c r="BD276" s="56"/>
      <c r="BE276" s="56"/>
      <c r="BF276" s="56"/>
      <c r="BG276" s="56"/>
      <c r="BH276" s="56"/>
      <c r="BI276" s="56"/>
      <c r="BJ276" s="56"/>
      <c r="BK276" s="56">
        <f t="shared" si="718"/>
        <v>17000</v>
      </c>
      <c r="BL276" s="56">
        <f t="shared" si="716"/>
        <v>17000</v>
      </c>
      <c r="BM276" s="56">
        <f t="shared" si="749"/>
        <v>17000</v>
      </c>
      <c r="BN276" s="56">
        <f t="shared" si="749"/>
        <v>17000</v>
      </c>
      <c r="BO276" s="56">
        <f t="shared" si="748"/>
        <v>17000</v>
      </c>
      <c r="BP276" s="56">
        <f t="shared" si="748"/>
        <v>17000</v>
      </c>
      <c r="BQ276" s="56">
        <f t="shared" si="748"/>
        <v>17000</v>
      </c>
      <c r="BR276" s="56">
        <f t="shared" si="755"/>
        <v>17000</v>
      </c>
      <c r="BS276" s="56">
        <f t="shared" si="771"/>
        <v>17000</v>
      </c>
      <c r="BT276" s="56">
        <f t="shared" si="771"/>
        <v>17000</v>
      </c>
      <c r="BU276" s="56">
        <f t="shared" si="771"/>
        <v>17000</v>
      </c>
      <c r="BV276" s="56">
        <f t="shared" si="771"/>
        <v>17000</v>
      </c>
      <c r="BW276" s="56">
        <f t="shared" si="753"/>
        <v>17000</v>
      </c>
      <c r="BX276" s="56">
        <f t="shared" si="752"/>
        <v>17000</v>
      </c>
      <c r="BY276" s="56">
        <f t="shared" si="751"/>
        <v>17000</v>
      </c>
      <c r="BZ276" s="56">
        <f t="shared" si="756"/>
        <v>17000</v>
      </c>
      <c r="CA276" s="56">
        <f t="shared" si="757"/>
        <v>17000</v>
      </c>
      <c r="CB276" s="56">
        <f t="shared" si="757"/>
        <v>17000</v>
      </c>
      <c r="CC276" s="56">
        <f t="shared" si="757"/>
        <v>17000</v>
      </c>
      <c r="CD276" s="56">
        <f t="shared" si="766"/>
        <v>17000</v>
      </c>
      <c r="CE276" s="56">
        <f t="shared" si="772"/>
        <v>17000</v>
      </c>
      <c r="CF276" s="56">
        <f t="shared" si="767"/>
        <v>17000</v>
      </c>
      <c r="CG276" s="56">
        <f t="shared" si="765"/>
        <v>17000</v>
      </c>
      <c r="CH276" s="56">
        <f t="shared" si="765"/>
        <v>17000</v>
      </c>
      <c r="CI276" s="56">
        <f t="shared" si="774"/>
        <v>17000</v>
      </c>
      <c r="CJ276" s="56">
        <f t="shared" si="774"/>
        <v>17000</v>
      </c>
      <c r="CK276" s="56">
        <f t="shared" si="759"/>
        <v>2000</v>
      </c>
      <c r="CL276" s="56">
        <f t="shared" si="759"/>
        <v>2000</v>
      </c>
      <c r="CM276" s="56">
        <f t="shared" si="759"/>
        <v>2000</v>
      </c>
      <c r="CN276" s="56">
        <f t="shared" si="768"/>
        <v>2000</v>
      </c>
      <c r="CO276" s="56">
        <f t="shared" si="773"/>
        <v>2000</v>
      </c>
      <c r="CP276" s="56">
        <f t="shared" si="769"/>
        <v>2000</v>
      </c>
      <c r="CQ276" s="56">
        <f t="shared" si="763"/>
        <v>2000</v>
      </c>
      <c r="CR276" s="56">
        <f t="shared" si="763"/>
        <v>2000</v>
      </c>
      <c r="CS276" s="56">
        <f t="shared" si="763"/>
        <v>2000</v>
      </c>
      <c r="CT276" s="56">
        <f t="shared" si="770"/>
        <v>2000</v>
      </c>
      <c r="CU276" s="56">
        <f t="shared" si="730"/>
        <v>2000</v>
      </c>
      <c r="CV276" s="56">
        <f t="shared" si="738"/>
        <v>2000</v>
      </c>
      <c r="CW276" s="56">
        <f t="shared" ref="CW276:CW286" si="775">TN</f>
        <v>31000</v>
      </c>
      <c r="CX276" s="56"/>
      <c r="CY276" s="56"/>
      <c r="CZ276" s="56"/>
      <c r="DA276" s="56"/>
      <c r="DB276" s="56"/>
      <c r="DC276" s="56"/>
      <c r="DD276" s="56"/>
      <c r="DE276" s="56"/>
      <c r="DF276" s="56"/>
      <c r="DG276" s="56"/>
      <c r="DH276" s="56"/>
      <c r="DI276" s="56"/>
      <c r="DJ276" s="56"/>
      <c r="DK276" s="56"/>
      <c r="DL276" s="56"/>
      <c r="DM276" s="56"/>
      <c r="DN276" s="56"/>
      <c r="DO276" s="56"/>
      <c r="DP276" s="56"/>
      <c r="DQ276" s="56"/>
      <c r="DR276" s="56"/>
      <c r="DS276" s="56"/>
      <c r="DT276" s="56"/>
      <c r="DU276" s="56"/>
      <c r="DV276" s="56"/>
      <c r="DW276" s="56"/>
      <c r="DX276" s="56"/>
      <c r="DY276" s="56"/>
      <c r="DZ276" s="56"/>
      <c r="EA276" s="56"/>
      <c r="EB276" s="56"/>
      <c r="EC276" s="56"/>
      <c r="ED276" s="56"/>
      <c r="EE276" s="56"/>
      <c r="EF276" s="56"/>
      <c r="EG276" s="56"/>
      <c r="EH276" s="56"/>
      <c r="EI276" s="56"/>
      <c r="EJ276" s="56"/>
      <c r="EK276" s="56"/>
      <c r="EL276" s="56"/>
      <c r="EM276" s="56"/>
      <c r="EN276" s="56"/>
      <c r="EO276" s="56"/>
      <c r="EP276" s="56"/>
      <c r="EQ276" s="56"/>
      <c r="ER276" s="56"/>
      <c r="ES276" s="56"/>
      <c r="ET276" s="56"/>
      <c r="EU276" s="56"/>
      <c r="EV276" s="56"/>
      <c r="EW276" s="56"/>
      <c r="EX276" s="56"/>
      <c r="EY276" s="56"/>
      <c r="EZ276" s="56"/>
      <c r="FA276" s="56"/>
      <c r="FB276" s="56"/>
      <c r="FC276" s="56"/>
      <c r="FD276" s="56"/>
      <c r="FE276" s="56"/>
      <c r="FF276" s="56"/>
      <c r="FG276" s="56"/>
      <c r="FH276" s="56"/>
      <c r="FI276" s="56"/>
      <c r="FJ276" s="56"/>
      <c r="FK276" s="56"/>
      <c r="FL276" s="56"/>
      <c r="FM276" s="56"/>
      <c r="FN276" s="56"/>
      <c r="FO276" s="56"/>
      <c r="FP276" s="56"/>
      <c r="FQ276" s="56"/>
      <c r="FR276" s="56"/>
      <c r="FS276" s="56"/>
      <c r="FT276" s="56"/>
      <c r="FU276" s="56"/>
      <c r="FV276" s="56"/>
      <c r="FW276" s="56"/>
      <c r="FX276" s="56"/>
      <c r="FY276" s="56"/>
      <c r="FZ276" s="56"/>
      <c r="GA276" s="56"/>
      <c r="GB276" s="56"/>
      <c r="GC276" s="56"/>
      <c r="GD276" s="56"/>
      <c r="GE276" s="56"/>
      <c r="GF276" s="56"/>
      <c r="GG276" s="56"/>
      <c r="GH276" s="56"/>
      <c r="GI276" s="56"/>
      <c r="GJ276" s="56">
        <f t="shared" si="761"/>
        <v>1000</v>
      </c>
      <c r="GK276" s="56"/>
      <c r="GL276" s="56"/>
      <c r="GM276" s="56"/>
      <c r="GN276" s="56"/>
      <c r="GO276" s="56"/>
      <c r="GP276" s="56"/>
      <c r="GQ276" s="56"/>
      <c r="GR276" s="56"/>
      <c r="GS276" s="56"/>
      <c r="GT276" s="56"/>
      <c r="GU276" s="56"/>
      <c r="GV276" s="56"/>
      <c r="GW276" s="56"/>
      <c r="GX276" s="56"/>
      <c r="GY276" s="56"/>
      <c r="GZ276" s="56"/>
      <c r="HA276" s="56"/>
      <c r="HB276" s="56"/>
      <c r="HC276" s="56"/>
      <c r="HD276" s="56"/>
      <c r="HE276" s="56"/>
      <c r="HF276" s="56"/>
      <c r="HG276" s="56"/>
      <c r="HH276" s="56"/>
      <c r="HI276" s="56"/>
      <c r="HJ276" s="56"/>
      <c r="HK276" s="56"/>
      <c r="HL276" s="56"/>
      <c r="HM276" s="56"/>
      <c r="HN276" s="56"/>
      <c r="HO276" s="56"/>
      <c r="HP276" s="56"/>
      <c r="HQ276" s="56"/>
      <c r="HR276" s="56"/>
      <c r="HS276" s="56"/>
      <c r="HT276" s="56"/>
      <c r="HU276" s="56"/>
      <c r="HV276" s="56"/>
      <c r="HW276" s="56"/>
      <c r="HX276" s="56"/>
      <c r="HY276" s="56"/>
    </row>
    <row r="277" spans="1:233" ht="1.5" customHeight="1">
      <c r="A277" s="56"/>
      <c r="B277" s="56"/>
      <c r="C277" s="56"/>
      <c r="D277" s="56"/>
      <c r="E277" s="56"/>
      <c r="F277" s="56"/>
      <c r="G277" s="56"/>
      <c r="H277" s="56"/>
      <c r="I277" s="56"/>
      <c r="J277" s="56"/>
      <c r="K277" s="56"/>
      <c r="L277" s="56"/>
      <c r="M277" s="56"/>
      <c r="N277" s="56"/>
      <c r="O277" s="56"/>
      <c r="P277" s="56"/>
      <c r="Q277" s="56"/>
      <c r="R277" s="56"/>
      <c r="S277" s="56"/>
      <c r="T277" s="56"/>
      <c r="U277" s="56"/>
      <c r="V277" s="56"/>
      <c r="W277" s="56"/>
      <c r="X277" s="56"/>
      <c r="Y277" s="56"/>
      <c r="Z277" s="56"/>
      <c r="AA277" s="56"/>
      <c r="AB277" s="56"/>
      <c r="AC277" s="56"/>
      <c r="AD277" s="56"/>
      <c r="AE277" s="56"/>
      <c r="AF277" s="56"/>
      <c r="AG277" s="56"/>
      <c r="AH277" s="56"/>
      <c r="AI277" s="56"/>
      <c r="AJ277" s="56"/>
      <c r="AK277" s="56"/>
      <c r="AL277" s="56"/>
      <c r="AM277" s="56"/>
      <c r="AN277" s="56"/>
      <c r="AO277" s="56"/>
      <c r="AP277" s="56"/>
      <c r="AQ277" s="56"/>
      <c r="AR277" s="56"/>
      <c r="AS277" s="56"/>
      <c r="AT277" s="56"/>
      <c r="AU277" s="56"/>
      <c r="AV277" s="56"/>
      <c r="AW277" s="56"/>
      <c r="AX277" s="56"/>
      <c r="AY277" s="56"/>
      <c r="AZ277" s="56"/>
      <c r="BA277" s="56"/>
      <c r="BB277" s="56"/>
      <c r="BC277" s="56"/>
      <c r="BD277" s="56"/>
      <c r="BE277" s="56"/>
      <c r="BF277" s="56"/>
      <c r="BG277" s="56"/>
      <c r="BH277" s="56"/>
      <c r="BI277" s="56"/>
      <c r="BJ277" s="56"/>
      <c r="BK277" s="56">
        <f t="shared" si="718"/>
        <v>17000</v>
      </c>
      <c r="BL277" s="56">
        <f t="shared" si="716"/>
        <v>17000</v>
      </c>
      <c r="BM277" s="56">
        <f t="shared" si="749"/>
        <v>17000</v>
      </c>
      <c r="BN277" s="56">
        <f t="shared" si="749"/>
        <v>17000</v>
      </c>
      <c r="BO277" s="56">
        <f t="shared" si="748"/>
        <v>17000</v>
      </c>
      <c r="BP277" s="56">
        <f t="shared" si="748"/>
        <v>17000</v>
      </c>
      <c r="BQ277" s="56">
        <f t="shared" si="748"/>
        <v>17000</v>
      </c>
      <c r="BR277" s="56">
        <f t="shared" si="755"/>
        <v>17000</v>
      </c>
      <c r="BS277" s="56">
        <f t="shared" si="771"/>
        <v>17000</v>
      </c>
      <c r="BT277" s="56">
        <f t="shared" si="771"/>
        <v>17000</v>
      </c>
      <c r="BU277" s="56">
        <f t="shared" si="771"/>
        <v>17000</v>
      </c>
      <c r="BV277" s="56">
        <f t="shared" si="771"/>
        <v>17000</v>
      </c>
      <c r="BW277" s="56">
        <f t="shared" si="753"/>
        <v>17000</v>
      </c>
      <c r="BX277" s="56">
        <f t="shared" si="752"/>
        <v>17000</v>
      </c>
      <c r="BY277" s="56">
        <f t="shared" si="751"/>
        <v>17000</v>
      </c>
      <c r="BZ277" s="56">
        <f t="shared" si="756"/>
        <v>17000</v>
      </c>
      <c r="CA277" s="56">
        <f t="shared" si="757"/>
        <v>17000</v>
      </c>
      <c r="CB277" s="56">
        <f t="shared" si="757"/>
        <v>17000</v>
      </c>
      <c r="CC277" s="56">
        <f t="shared" si="757"/>
        <v>17000</v>
      </c>
      <c r="CD277" s="56">
        <f t="shared" si="766"/>
        <v>17000</v>
      </c>
      <c r="CE277" s="56">
        <f t="shared" si="772"/>
        <v>17000</v>
      </c>
      <c r="CF277" s="56">
        <f t="shared" si="767"/>
        <v>17000</v>
      </c>
      <c r="CG277" s="56">
        <f t="shared" si="765"/>
        <v>17000</v>
      </c>
      <c r="CH277" s="56">
        <f t="shared" si="765"/>
        <v>17000</v>
      </c>
      <c r="CI277" s="56">
        <f t="shared" si="774"/>
        <v>17000</v>
      </c>
      <c r="CJ277" s="56">
        <f t="shared" si="774"/>
        <v>17000</v>
      </c>
      <c r="CK277" s="56">
        <f t="shared" si="759"/>
        <v>2000</v>
      </c>
      <c r="CL277" s="56">
        <f t="shared" si="759"/>
        <v>2000</v>
      </c>
      <c r="CM277" s="56">
        <f t="shared" si="759"/>
        <v>2000</v>
      </c>
      <c r="CN277" s="56">
        <f t="shared" si="768"/>
        <v>2000</v>
      </c>
      <c r="CO277" s="56">
        <f t="shared" si="773"/>
        <v>2000</v>
      </c>
      <c r="CP277" s="56">
        <f t="shared" si="769"/>
        <v>2000</v>
      </c>
      <c r="CQ277" s="56">
        <f t="shared" si="763"/>
        <v>2000</v>
      </c>
      <c r="CR277" s="56">
        <f t="shared" si="763"/>
        <v>2000</v>
      </c>
      <c r="CS277" s="56">
        <f t="shared" si="763"/>
        <v>2000</v>
      </c>
      <c r="CT277" s="56">
        <f t="shared" si="770"/>
        <v>2000</v>
      </c>
      <c r="CU277" s="56">
        <f t="shared" si="730"/>
        <v>2000</v>
      </c>
      <c r="CV277" s="56">
        <f t="shared" si="738"/>
        <v>2000</v>
      </c>
      <c r="CW277" s="56">
        <f t="shared" si="775"/>
        <v>31000</v>
      </c>
      <c r="CX277" s="56">
        <f>TN</f>
        <v>31000</v>
      </c>
      <c r="CY277" s="56"/>
      <c r="CZ277" s="56"/>
      <c r="DA277" s="56"/>
      <c r="DB277" s="56"/>
      <c r="DC277" s="56"/>
      <c r="DD277" s="56"/>
      <c r="DE277" s="56"/>
      <c r="DF277" s="56"/>
      <c r="DG277" s="56"/>
      <c r="DH277" s="56"/>
      <c r="DI277" s="56"/>
      <c r="DJ277" s="56"/>
      <c r="DK277" s="56"/>
      <c r="DL277" s="56"/>
      <c r="DM277" s="56"/>
      <c r="DN277" s="56"/>
      <c r="DO277" s="56"/>
      <c r="DP277" s="56"/>
      <c r="DQ277" s="56"/>
      <c r="DR277" s="56"/>
      <c r="DS277" s="56"/>
      <c r="DT277" s="56"/>
      <c r="DU277" s="56"/>
      <c r="DV277" s="56"/>
      <c r="DW277" s="56"/>
      <c r="DX277" s="56"/>
      <c r="DY277" s="56"/>
      <c r="DZ277" s="56"/>
      <c r="EA277" s="56"/>
      <c r="EB277" s="56"/>
      <c r="EC277" s="56"/>
      <c r="ED277" s="56"/>
      <c r="EE277" s="56"/>
      <c r="EF277" s="56"/>
      <c r="EG277" s="56"/>
      <c r="EH277" s="56"/>
      <c r="EI277" s="56"/>
      <c r="EJ277" s="56"/>
      <c r="EK277" s="56"/>
      <c r="EL277" s="56"/>
      <c r="EM277" s="56"/>
      <c r="EN277" s="56"/>
      <c r="EO277" s="56"/>
      <c r="EP277" s="56"/>
      <c r="EQ277" s="56"/>
      <c r="ER277" s="56"/>
      <c r="ES277" s="56"/>
      <c r="ET277" s="56"/>
      <c r="EU277" s="56"/>
      <c r="EV277" s="56"/>
      <c r="EW277" s="56"/>
      <c r="EX277" s="56"/>
      <c r="EY277" s="56"/>
      <c r="EZ277" s="56"/>
      <c r="FA277" s="56"/>
      <c r="FB277" s="56"/>
      <c r="FC277" s="56"/>
      <c r="FD277" s="56"/>
      <c r="FE277" s="56"/>
      <c r="FF277" s="56"/>
      <c r="FG277" s="56"/>
      <c r="FH277" s="56"/>
      <c r="FI277" s="56"/>
      <c r="FJ277" s="56"/>
      <c r="FK277" s="56"/>
      <c r="FL277" s="56"/>
      <c r="FM277" s="56"/>
      <c r="FN277" s="56"/>
      <c r="FO277" s="56"/>
      <c r="FP277" s="56"/>
      <c r="FQ277" s="56"/>
      <c r="FR277" s="56"/>
      <c r="FS277" s="56"/>
      <c r="FT277" s="56"/>
      <c r="FU277" s="56"/>
      <c r="FV277" s="56"/>
      <c r="FW277" s="56"/>
      <c r="FX277" s="56"/>
      <c r="FY277" s="56"/>
      <c r="FZ277" s="56"/>
      <c r="GA277" s="56"/>
      <c r="GB277" s="56"/>
      <c r="GC277" s="56"/>
      <c r="GD277" s="56"/>
      <c r="GE277" s="56"/>
      <c r="GF277" s="56"/>
      <c r="GG277" s="56"/>
      <c r="GH277" s="56"/>
      <c r="GI277" s="56"/>
      <c r="GJ277" s="56">
        <f t="shared" si="761"/>
        <v>1000</v>
      </c>
      <c r="GK277" s="56">
        <f t="shared" ref="GK277:GK282" si="776">AN</f>
        <v>1000</v>
      </c>
      <c r="GL277" s="56"/>
      <c r="GM277" s="56"/>
      <c r="GN277" s="56"/>
      <c r="GO277" s="56"/>
      <c r="GP277" s="56"/>
      <c r="GQ277" s="56"/>
      <c r="GR277" s="56"/>
      <c r="GS277" s="56"/>
      <c r="GT277" s="56"/>
      <c r="GU277" s="56"/>
      <c r="GV277" s="56"/>
      <c r="GW277" s="56"/>
      <c r="GX277" s="56"/>
      <c r="GY277" s="56"/>
      <c r="GZ277" s="56"/>
      <c r="HA277" s="56"/>
      <c r="HB277" s="56"/>
      <c r="HC277" s="56"/>
      <c r="HD277" s="56"/>
      <c r="HE277" s="56"/>
      <c r="HF277" s="56"/>
      <c r="HG277" s="56"/>
      <c r="HH277" s="56"/>
      <c r="HI277" s="56"/>
      <c r="HJ277" s="56"/>
      <c r="HK277" s="56"/>
      <c r="HL277" s="56"/>
      <c r="HM277" s="56"/>
      <c r="HN277" s="56"/>
      <c r="HO277" s="56"/>
      <c r="HP277" s="56"/>
      <c r="HQ277" s="56"/>
      <c r="HR277" s="56"/>
      <c r="HS277" s="56"/>
      <c r="HT277" s="56"/>
      <c r="HU277" s="56"/>
      <c r="HV277" s="56"/>
      <c r="HW277" s="56"/>
      <c r="HX277" s="56"/>
      <c r="HY277" s="56"/>
    </row>
    <row r="278" spans="1:233" ht="1.5" customHeight="1">
      <c r="A278" s="56"/>
      <c r="B278" s="56"/>
      <c r="C278" s="56"/>
      <c r="D278" s="56"/>
      <c r="E278" s="56"/>
      <c r="F278" s="56"/>
      <c r="G278" s="56"/>
      <c r="H278" s="56"/>
      <c r="I278" s="56"/>
      <c r="J278" s="56"/>
      <c r="K278" s="56"/>
      <c r="L278" s="56"/>
      <c r="M278" s="56"/>
      <c r="N278" s="56"/>
      <c r="O278" s="56"/>
      <c r="P278" s="56"/>
      <c r="Q278" s="56"/>
      <c r="R278" s="56"/>
      <c r="S278" s="56"/>
      <c r="T278" s="56"/>
      <c r="U278" s="56"/>
      <c r="V278" s="56"/>
      <c r="W278" s="56"/>
      <c r="X278" s="56"/>
      <c r="Y278" s="56"/>
      <c r="Z278" s="56"/>
      <c r="AA278" s="56"/>
      <c r="AB278" s="56"/>
      <c r="AC278" s="56"/>
      <c r="AD278" s="56"/>
      <c r="AE278" s="56"/>
      <c r="AF278" s="56"/>
      <c r="AG278" s="56"/>
      <c r="AH278" s="56"/>
      <c r="AI278" s="56"/>
      <c r="AJ278" s="56"/>
      <c r="AK278" s="56"/>
      <c r="AL278" s="56"/>
      <c r="AM278" s="56"/>
      <c r="AN278" s="56"/>
      <c r="AO278" s="56"/>
      <c r="AP278" s="56"/>
      <c r="AQ278" s="56"/>
      <c r="AR278" s="56"/>
      <c r="AS278" s="56"/>
      <c r="AT278" s="56"/>
      <c r="AU278" s="56"/>
      <c r="AV278" s="56"/>
      <c r="AW278" s="56"/>
      <c r="AX278" s="56"/>
      <c r="AY278" s="56"/>
      <c r="AZ278" s="56"/>
      <c r="BA278" s="56"/>
      <c r="BB278" s="56"/>
      <c r="BC278" s="56"/>
      <c r="BD278" s="56"/>
      <c r="BE278" s="56"/>
      <c r="BF278" s="56"/>
      <c r="BG278" s="56"/>
      <c r="BH278" s="56"/>
      <c r="BI278" s="56"/>
      <c r="BJ278" s="56"/>
      <c r="BK278" s="56">
        <f t="shared" si="718"/>
        <v>17000</v>
      </c>
      <c r="BL278" s="56">
        <f t="shared" si="716"/>
        <v>17000</v>
      </c>
      <c r="BM278" s="56">
        <f t="shared" si="749"/>
        <v>17000</v>
      </c>
      <c r="BN278" s="56">
        <f t="shared" si="749"/>
        <v>17000</v>
      </c>
      <c r="BO278" s="56">
        <f t="shared" ref="BO278:BQ287" si="777">KA</f>
        <v>17000</v>
      </c>
      <c r="BP278" s="56">
        <f t="shared" si="777"/>
        <v>17000</v>
      </c>
      <c r="BQ278" s="56">
        <f t="shared" si="777"/>
        <v>17000</v>
      </c>
      <c r="BR278" s="56">
        <f t="shared" si="755"/>
        <v>17000</v>
      </c>
      <c r="BS278" s="56">
        <f t="shared" si="771"/>
        <v>17000</v>
      </c>
      <c r="BT278" s="56">
        <f t="shared" si="771"/>
        <v>17000</v>
      </c>
      <c r="BU278" s="56">
        <f t="shared" si="771"/>
        <v>17000</v>
      </c>
      <c r="BV278" s="56">
        <f t="shared" si="771"/>
        <v>17000</v>
      </c>
      <c r="BW278" s="56">
        <f t="shared" si="753"/>
        <v>17000</v>
      </c>
      <c r="BX278" s="56">
        <f t="shared" si="752"/>
        <v>17000</v>
      </c>
      <c r="BY278" s="56">
        <f t="shared" si="751"/>
        <v>17000</v>
      </c>
      <c r="BZ278" s="56">
        <f t="shared" si="756"/>
        <v>17000</v>
      </c>
      <c r="CA278" s="56">
        <f t="shared" si="757"/>
        <v>17000</v>
      </c>
      <c r="CB278" s="56">
        <f t="shared" si="757"/>
        <v>17000</v>
      </c>
      <c r="CC278" s="56">
        <f t="shared" si="757"/>
        <v>17000</v>
      </c>
      <c r="CD278" s="56">
        <f t="shared" si="766"/>
        <v>17000</v>
      </c>
      <c r="CE278" s="56">
        <f t="shared" si="772"/>
        <v>17000</v>
      </c>
      <c r="CF278" s="56">
        <f t="shared" si="767"/>
        <v>17000</v>
      </c>
      <c r="CG278" s="56">
        <f t="shared" si="765"/>
        <v>17000</v>
      </c>
      <c r="CH278" s="56">
        <f t="shared" si="765"/>
        <v>17000</v>
      </c>
      <c r="CI278" s="56">
        <f t="shared" si="774"/>
        <v>17000</v>
      </c>
      <c r="CJ278" s="56">
        <f t="shared" si="774"/>
        <v>17000</v>
      </c>
      <c r="CK278" s="56">
        <f>KA</f>
        <v>17000</v>
      </c>
      <c r="CL278" s="56">
        <f t="shared" ref="CL278:CM280" si="778">AP</f>
        <v>2000</v>
      </c>
      <c r="CM278" s="56">
        <f t="shared" si="778"/>
        <v>2000</v>
      </c>
      <c r="CN278" s="56">
        <f t="shared" si="768"/>
        <v>2000</v>
      </c>
      <c r="CO278" s="56">
        <f t="shared" si="773"/>
        <v>2000</v>
      </c>
      <c r="CP278" s="56">
        <f t="shared" si="769"/>
        <v>2000</v>
      </c>
      <c r="CQ278" s="56">
        <f t="shared" si="763"/>
        <v>2000</v>
      </c>
      <c r="CR278" s="56">
        <f t="shared" si="763"/>
        <v>2000</v>
      </c>
      <c r="CS278" s="56">
        <f t="shared" si="763"/>
        <v>2000</v>
      </c>
      <c r="CT278" s="56">
        <f t="shared" si="770"/>
        <v>2000</v>
      </c>
      <c r="CU278" s="56">
        <f t="shared" si="730"/>
        <v>2000</v>
      </c>
      <c r="CV278" s="56">
        <f t="shared" ref="CV278:CV288" si="779">TN</f>
        <v>31000</v>
      </c>
      <c r="CW278" s="56">
        <f t="shared" si="775"/>
        <v>31000</v>
      </c>
      <c r="CX278" s="56">
        <f>TN</f>
        <v>31000</v>
      </c>
      <c r="CY278" s="56"/>
      <c r="CZ278" s="56"/>
      <c r="DA278" s="56"/>
      <c r="DB278" s="56"/>
      <c r="DC278" s="56"/>
      <c r="DD278" s="56"/>
      <c r="DE278" s="56"/>
      <c r="DF278" s="56"/>
      <c r="DG278" s="56"/>
      <c r="DH278" s="56"/>
      <c r="DI278" s="56"/>
      <c r="DJ278" s="56"/>
      <c r="DK278" s="56"/>
      <c r="DL278" s="56"/>
      <c r="DM278" s="56"/>
      <c r="DN278" s="56"/>
      <c r="DO278" s="56"/>
      <c r="DP278" s="56"/>
      <c r="DQ278" s="56"/>
      <c r="DR278" s="56"/>
      <c r="DS278" s="56"/>
      <c r="DT278" s="56"/>
      <c r="DU278" s="56"/>
      <c r="DV278" s="56"/>
      <c r="DW278" s="56"/>
      <c r="DX278" s="56"/>
      <c r="DY278" s="56"/>
      <c r="DZ278" s="56"/>
      <c r="EA278" s="56"/>
      <c r="EB278" s="56"/>
      <c r="EC278" s="56"/>
      <c r="ED278" s="56"/>
      <c r="EE278" s="56"/>
      <c r="EF278" s="56"/>
      <c r="EG278" s="56"/>
      <c r="EH278" s="56"/>
      <c r="EI278" s="56"/>
      <c r="EJ278" s="56"/>
      <c r="EK278" s="56"/>
      <c r="EL278" s="56"/>
      <c r="EM278" s="56"/>
      <c r="EN278" s="56"/>
      <c r="EO278" s="56"/>
      <c r="EP278" s="56"/>
      <c r="EQ278" s="56"/>
      <c r="ER278" s="56"/>
      <c r="ES278" s="56"/>
      <c r="ET278" s="56"/>
      <c r="EU278" s="56"/>
      <c r="EV278" s="56"/>
      <c r="EW278" s="56"/>
      <c r="EX278" s="56"/>
      <c r="EY278" s="56"/>
      <c r="EZ278" s="56"/>
      <c r="FA278" s="56"/>
      <c r="FB278" s="56"/>
      <c r="FC278" s="56"/>
      <c r="FD278" s="56"/>
      <c r="FE278" s="56"/>
      <c r="FF278" s="56"/>
      <c r="FG278" s="56"/>
      <c r="FH278" s="56"/>
      <c r="FI278" s="56"/>
      <c r="FJ278" s="56"/>
      <c r="FK278" s="56"/>
      <c r="FL278" s="56"/>
      <c r="FM278" s="56"/>
      <c r="FN278" s="56"/>
      <c r="FO278" s="56"/>
      <c r="FP278" s="56"/>
      <c r="FQ278" s="56"/>
      <c r="FR278" s="56"/>
      <c r="FS278" s="56"/>
      <c r="FT278" s="56"/>
      <c r="FU278" s="56"/>
      <c r="FV278" s="56"/>
      <c r="FW278" s="56"/>
      <c r="FX278" s="56"/>
      <c r="FY278" s="56"/>
      <c r="FZ278" s="56"/>
      <c r="GA278" s="56"/>
      <c r="GB278" s="56"/>
      <c r="GC278" s="56"/>
      <c r="GD278" s="56"/>
      <c r="GE278" s="56"/>
      <c r="GF278" s="56"/>
      <c r="GG278" s="56"/>
      <c r="GH278" s="56"/>
      <c r="GI278" s="56"/>
      <c r="GJ278" s="56">
        <f t="shared" si="761"/>
        <v>1000</v>
      </c>
      <c r="GK278" s="56">
        <f t="shared" si="776"/>
        <v>1000</v>
      </c>
      <c r="GL278" s="56"/>
      <c r="GM278" s="56"/>
      <c r="GN278" s="56"/>
      <c r="GO278" s="56"/>
      <c r="GP278" s="56"/>
      <c r="GQ278" s="56"/>
      <c r="GR278" s="56"/>
      <c r="GS278" s="56"/>
      <c r="GT278" s="56"/>
      <c r="GU278" s="56"/>
      <c r="GV278" s="56"/>
      <c r="GW278" s="56"/>
      <c r="GX278" s="56"/>
      <c r="GY278" s="56"/>
      <c r="GZ278" s="56"/>
      <c r="HA278" s="56"/>
      <c r="HB278" s="56"/>
      <c r="HC278" s="56"/>
      <c r="HD278" s="56"/>
      <c r="HE278" s="56"/>
      <c r="HF278" s="56"/>
      <c r="HG278" s="56"/>
      <c r="HH278" s="56"/>
      <c r="HI278" s="56"/>
      <c r="HJ278" s="56"/>
      <c r="HK278" s="56"/>
      <c r="HL278" s="56"/>
      <c r="HM278" s="56"/>
      <c r="HN278" s="56"/>
      <c r="HO278" s="56"/>
      <c r="HP278" s="56"/>
      <c r="HQ278" s="56"/>
      <c r="HR278" s="56"/>
      <c r="HS278" s="56"/>
      <c r="HT278" s="56"/>
      <c r="HU278" s="56"/>
      <c r="HV278" s="56"/>
      <c r="HW278" s="56"/>
      <c r="HX278" s="56"/>
      <c r="HY278" s="56"/>
    </row>
    <row r="279" spans="1:233" ht="1.5" customHeight="1">
      <c r="A279" s="56"/>
      <c r="B279" s="56"/>
      <c r="C279" s="56"/>
      <c r="D279" s="56"/>
      <c r="E279" s="56"/>
      <c r="F279" s="56"/>
      <c r="G279" s="56"/>
      <c r="H279" s="56"/>
      <c r="I279" s="56"/>
      <c r="J279" s="56"/>
      <c r="K279" s="56"/>
      <c r="L279" s="56"/>
      <c r="M279" s="56"/>
      <c r="N279" s="56"/>
      <c r="O279" s="56"/>
      <c r="P279" s="56"/>
      <c r="Q279" s="56"/>
      <c r="R279" s="56"/>
      <c r="S279" s="56"/>
      <c r="T279" s="56"/>
      <c r="U279" s="56"/>
      <c r="V279" s="56"/>
      <c r="W279" s="56"/>
      <c r="X279" s="56"/>
      <c r="Y279" s="56"/>
      <c r="Z279" s="56"/>
      <c r="AA279" s="56"/>
      <c r="AB279" s="56"/>
      <c r="AC279" s="56"/>
      <c r="AD279" s="56"/>
      <c r="AE279" s="56"/>
      <c r="AF279" s="56"/>
      <c r="AG279" s="56"/>
      <c r="AH279" s="56"/>
      <c r="AI279" s="56"/>
      <c r="AJ279" s="56"/>
      <c r="AK279" s="56"/>
      <c r="AL279" s="56"/>
      <c r="AM279" s="56"/>
      <c r="AN279" s="56"/>
      <c r="AO279" s="56"/>
      <c r="AP279" s="56"/>
      <c r="AQ279" s="56"/>
      <c r="AR279" s="56"/>
      <c r="AS279" s="56"/>
      <c r="AT279" s="56"/>
      <c r="AU279" s="56"/>
      <c r="AV279" s="56"/>
      <c r="AW279" s="56"/>
      <c r="AX279" s="56"/>
      <c r="AY279" s="56"/>
      <c r="AZ279" s="56"/>
      <c r="BA279" s="56"/>
      <c r="BB279" s="56"/>
      <c r="BC279" s="56"/>
      <c r="BD279" s="56"/>
      <c r="BE279" s="56"/>
      <c r="BF279" s="56"/>
      <c r="BG279" s="56"/>
      <c r="BH279" s="56"/>
      <c r="BI279" s="56"/>
      <c r="BJ279" s="56"/>
      <c r="BK279" s="56">
        <f t="shared" si="718"/>
        <v>17000</v>
      </c>
      <c r="BL279" s="56">
        <f t="shared" si="716"/>
        <v>17000</v>
      </c>
      <c r="BM279" s="56">
        <f t="shared" ref="BM279:BN284" si="780">KA</f>
        <v>17000</v>
      </c>
      <c r="BN279" s="56">
        <f t="shared" si="780"/>
        <v>17000</v>
      </c>
      <c r="BO279" s="56">
        <f t="shared" si="777"/>
        <v>17000</v>
      </c>
      <c r="BP279" s="56">
        <f t="shared" si="777"/>
        <v>17000</v>
      </c>
      <c r="BQ279" s="56">
        <f t="shared" si="777"/>
        <v>17000</v>
      </c>
      <c r="BR279" s="56">
        <f t="shared" si="755"/>
        <v>17000</v>
      </c>
      <c r="BS279" s="56">
        <f t="shared" si="771"/>
        <v>17000</v>
      </c>
      <c r="BT279" s="56">
        <f t="shared" si="771"/>
        <v>17000</v>
      </c>
      <c r="BU279" s="56">
        <f t="shared" si="771"/>
        <v>17000</v>
      </c>
      <c r="BV279" s="56">
        <f t="shared" si="771"/>
        <v>17000</v>
      </c>
      <c r="BW279" s="56">
        <f t="shared" si="753"/>
        <v>17000</v>
      </c>
      <c r="BX279" s="56">
        <f t="shared" si="752"/>
        <v>17000</v>
      </c>
      <c r="BY279" s="56">
        <f t="shared" si="751"/>
        <v>17000</v>
      </c>
      <c r="BZ279" s="56">
        <f t="shared" si="756"/>
        <v>17000</v>
      </c>
      <c r="CA279" s="56">
        <f t="shared" si="757"/>
        <v>17000</v>
      </c>
      <c r="CB279" s="56">
        <f t="shared" si="757"/>
        <v>17000</v>
      </c>
      <c r="CC279" s="56">
        <f t="shared" si="757"/>
        <v>17000</v>
      </c>
      <c r="CD279" s="56">
        <f t="shared" si="766"/>
        <v>17000</v>
      </c>
      <c r="CE279" s="56">
        <f t="shared" si="772"/>
        <v>17000</v>
      </c>
      <c r="CF279" s="56">
        <f t="shared" si="767"/>
        <v>17000</v>
      </c>
      <c r="CG279" s="56">
        <f t="shared" si="765"/>
        <v>17000</v>
      </c>
      <c r="CH279" s="56">
        <f t="shared" si="765"/>
        <v>17000</v>
      </c>
      <c r="CI279" s="56">
        <f t="shared" si="774"/>
        <v>17000</v>
      </c>
      <c r="CJ279" s="56">
        <f t="shared" si="774"/>
        <v>17000</v>
      </c>
      <c r="CK279" s="56">
        <f>KA</f>
        <v>17000</v>
      </c>
      <c r="CL279" s="56">
        <f t="shared" si="778"/>
        <v>2000</v>
      </c>
      <c r="CM279" s="56">
        <f t="shared" si="778"/>
        <v>2000</v>
      </c>
      <c r="CN279" s="56">
        <f t="shared" si="768"/>
        <v>2000</v>
      </c>
      <c r="CO279" s="56">
        <f t="shared" si="773"/>
        <v>2000</v>
      </c>
      <c r="CP279" s="56">
        <f t="shared" si="769"/>
        <v>2000</v>
      </c>
      <c r="CQ279" s="56">
        <f>AP</f>
        <v>2000</v>
      </c>
      <c r="CR279" s="56">
        <f>AP</f>
        <v>2000</v>
      </c>
      <c r="CS279" s="56">
        <f t="shared" ref="CS279:CU291" si="781">TN</f>
        <v>31000</v>
      </c>
      <c r="CT279" s="56">
        <f t="shared" si="781"/>
        <v>31000</v>
      </c>
      <c r="CU279" s="56">
        <f t="shared" si="781"/>
        <v>31000</v>
      </c>
      <c r="CV279" s="56">
        <f t="shared" si="779"/>
        <v>31000</v>
      </c>
      <c r="CW279" s="56">
        <f t="shared" si="775"/>
        <v>31000</v>
      </c>
      <c r="CX279" s="56">
        <f>TN</f>
        <v>31000</v>
      </c>
      <c r="CY279" s="56"/>
      <c r="CZ279" s="56"/>
      <c r="DA279" s="56"/>
      <c r="DB279" s="56"/>
      <c r="DC279" s="56"/>
      <c r="DD279" s="56"/>
      <c r="DE279" s="56"/>
      <c r="DF279" s="56"/>
      <c r="DG279" s="56"/>
      <c r="DH279" s="56"/>
      <c r="DI279" s="56"/>
      <c r="DJ279" s="56"/>
      <c r="DK279" s="56"/>
      <c r="DL279" s="56"/>
      <c r="DM279" s="56"/>
      <c r="DN279" s="56"/>
      <c r="DO279" s="56"/>
      <c r="DP279" s="56"/>
      <c r="DQ279" s="56"/>
      <c r="DR279" s="56"/>
      <c r="DS279" s="56"/>
      <c r="DT279" s="56"/>
      <c r="DU279" s="56"/>
      <c r="DV279" s="56"/>
      <c r="DW279" s="56"/>
      <c r="DX279" s="56"/>
      <c r="DY279" s="56"/>
      <c r="DZ279" s="56"/>
      <c r="EA279" s="56"/>
      <c r="EB279" s="56"/>
      <c r="EC279" s="56"/>
      <c r="ED279" s="56"/>
      <c r="EE279" s="56"/>
      <c r="EF279" s="56"/>
      <c r="EG279" s="56"/>
      <c r="EH279" s="56"/>
      <c r="EI279" s="56"/>
      <c r="EJ279" s="56"/>
      <c r="EK279" s="56"/>
      <c r="EL279" s="56"/>
      <c r="EM279" s="56"/>
      <c r="EN279" s="56"/>
      <c r="EO279" s="56"/>
      <c r="EP279" s="56"/>
      <c r="EQ279" s="56"/>
      <c r="ER279" s="56"/>
      <c r="ES279" s="56"/>
      <c r="ET279" s="56"/>
      <c r="EU279" s="56"/>
      <c r="EV279" s="56"/>
      <c r="EW279" s="56"/>
      <c r="EX279" s="56"/>
      <c r="EY279" s="56"/>
      <c r="EZ279" s="56"/>
      <c r="FA279" s="56"/>
      <c r="FB279" s="56"/>
      <c r="FC279" s="56"/>
      <c r="FD279" s="56"/>
      <c r="FE279" s="56"/>
      <c r="FF279" s="56"/>
      <c r="FG279" s="56"/>
      <c r="FH279" s="56"/>
      <c r="FI279" s="56"/>
      <c r="FJ279" s="56"/>
      <c r="FK279" s="56"/>
      <c r="FL279" s="56"/>
      <c r="FM279" s="56"/>
      <c r="FN279" s="56"/>
      <c r="FO279" s="56"/>
      <c r="FP279" s="56"/>
      <c r="FQ279" s="56"/>
      <c r="FR279" s="56"/>
      <c r="FS279" s="56"/>
      <c r="FT279" s="56"/>
      <c r="FU279" s="56"/>
      <c r="FV279" s="56"/>
      <c r="FW279" s="56"/>
      <c r="FX279" s="56"/>
      <c r="FY279" s="56"/>
      <c r="FZ279" s="56"/>
      <c r="GA279" s="56"/>
      <c r="GB279" s="56"/>
      <c r="GC279" s="56"/>
      <c r="GD279" s="56"/>
      <c r="GE279" s="56"/>
      <c r="GF279" s="56"/>
      <c r="GG279" s="56"/>
      <c r="GH279" s="56"/>
      <c r="GI279" s="56"/>
      <c r="GJ279" s="56">
        <f t="shared" si="761"/>
        <v>1000</v>
      </c>
      <c r="GK279" s="56">
        <f t="shared" si="776"/>
        <v>1000</v>
      </c>
      <c r="GL279" s="56"/>
      <c r="GM279" s="56"/>
      <c r="GN279" s="56"/>
      <c r="GO279" s="56"/>
      <c r="GP279" s="56"/>
      <c r="GQ279" s="56"/>
      <c r="GR279" s="56"/>
      <c r="GS279" s="56"/>
      <c r="GT279" s="56"/>
      <c r="GU279" s="56"/>
      <c r="GV279" s="56"/>
      <c r="GW279" s="56"/>
      <c r="GX279" s="56"/>
      <c r="GY279" s="56"/>
      <c r="GZ279" s="56"/>
      <c r="HA279" s="56"/>
      <c r="HB279" s="56"/>
      <c r="HC279" s="56"/>
      <c r="HD279" s="56"/>
      <c r="HE279" s="56"/>
      <c r="HF279" s="56"/>
      <c r="HG279" s="56"/>
      <c r="HH279" s="56"/>
      <c r="HI279" s="56"/>
      <c r="HJ279" s="56"/>
      <c r="HK279" s="56"/>
      <c r="HL279" s="56"/>
      <c r="HM279" s="56"/>
      <c r="HN279" s="56"/>
      <c r="HO279" s="56"/>
      <c r="HP279" s="56"/>
      <c r="HQ279" s="56"/>
      <c r="HR279" s="56"/>
      <c r="HS279" s="56"/>
      <c r="HT279" s="56"/>
      <c r="HU279" s="56"/>
      <c r="HV279" s="56"/>
      <c r="HW279" s="56"/>
      <c r="HX279" s="56"/>
      <c r="HY279" s="56"/>
    </row>
    <row r="280" spans="1:233" ht="1.5" customHeight="1">
      <c r="A280" s="56"/>
      <c r="B280" s="56"/>
      <c r="C280" s="56"/>
      <c r="D280" s="56"/>
      <c r="E280" s="56"/>
      <c r="F280" s="56"/>
      <c r="G280" s="56"/>
      <c r="H280" s="56"/>
      <c r="I280" s="56"/>
      <c r="J280" s="56"/>
      <c r="K280" s="56"/>
      <c r="L280" s="56"/>
      <c r="M280" s="56"/>
      <c r="N280" s="56"/>
      <c r="O280" s="56"/>
      <c r="P280" s="56"/>
      <c r="Q280" s="56"/>
      <c r="R280" s="56"/>
      <c r="S280" s="56"/>
      <c r="T280" s="56"/>
      <c r="U280" s="56"/>
      <c r="V280" s="56"/>
      <c r="W280" s="56"/>
      <c r="X280" s="56"/>
      <c r="Y280" s="56"/>
      <c r="Z280" s="56"/>
      <c r="AA280" s="56"/>
      <c r="AB280" s="56"/>
      <c r="AC280" s="56"/>
      <c r="AD280" s="56"/>
      <c r="AE280" s="56"/>
      <c r="AF280" s="56"/>
      <c r="AG280" s="56"/>
      <c r="AH280" s="56"/>
      <c r="AI280" s="56"/>
      <c r="AJ280" s="56"/>
      <c r="AK280" s="56"/>
      <c r="AL280" s="56"/>
      <c r="AM280" s="56"/>
      <c r="AN280" s="56"/>
      <c r="AO280" s="56"/>
      <c r="AP280" s="56"/>
      <c r="AQ280" s="56"/>
      <c r="AR280" s="56"/>
      <c r="AS280" s="56"/>
      <c r="AT280" s="56"/>
      <c r="AU280" s="56"/>
      <c r="AV280" s="56"/>
      <c r="AW280" s="56"/>
      <c r="AX280" s="56"/>
      <c r="AY280" s="56"/>
      <c r="AZ280" s="56"/>
      <c r="BA280" s="56"/>
      <c r="BB280" s="56"/>
      <c r="BC280" s="56"/>
      <c r="BD280" s="56"/>
      <c r="BE280" s="56"/>
      <c r="BF280" s="56"/>
      <c r="BG280" s="56"/>
      <c r="BH280" s="56"/>
      <c r="BI280" s="56"/>
      <c r="BJ280" s="56"/>
      <c r="BK280" s="56">
        <f t="shared" si="718"/>
        <v>17000</v>
      </c>
      <c r="BL280" s="56">
        <f t="shared" si="716"/>
        <v>17000</v>
      </c>
      <c r="BM280" s="56">
        <f t="shared" si="780"/>
        <v>17000</v>
      </c>
      <c r="BN280" s="56">
        <f t="shared" si="780"/>
        <v>17000</v>
      </c>
      <c r="BO280" s="56">
        <f t="shared" si="777"/>
        <v>17000</v>
      </c>
      <c r="BP280" s="56">
        <f t="shared" si="777"/>
        <v>17000</v>
      </c>
      <c r="BQ280" s="56">
        <f t="shared" si="777"/>
        <v>17000</v>
      </c>
      <c r="BR280" s="56">
        <f t="shared" si="755"/>
        <v>17000</v>
      </c>
      <c r="BS280" s="56">
        <f t="shared" si="771"/>
        <v>17000</v>
      </c>
      <c r="BT280" s="56">
        <f t="shared" si="771"/>
        <v>17000</v>
      </c>
      <c r="BU280" s="56">
        <f t="shared" si="771"/>
        <v>17000</v>
      </c>
      <c r="BV280" s="56">
        <f t="shared" si="771"/>
        <v>17000</v>
      </c>
      <c r="BW280" s="56">
        <f t="shared" si="753"/>
        <v>17000</v>
      </c>
      <c r="BX280" s="56">
        <f t="shared" si="752"/>
        <v>17000</v>
      </c>
      <c r="BY280" s="56">
        <f t="shared" si="751"/>
        <v>17000</v>
      </c>
      <c r="BZ280" s="56">
        <f t="shared" si="756"/>
        <v>17000</v>
      </c>
      <c r="CA280" s="56">
        <f t="shared" si="757"/>
        <v>17000</v>
      </c>
      <c r="CB280" s="56">
        <f t="shared" si="757"/>
        <v>17000</v>
      </c>
      <c r="CC280" s="56">
        <f t="shared" si="757"/>
        <v>17000</v>
      </c>
      <c r="CD280" s="56">
        <f t="shared" si="766"/>
        <v>17000</v>
      </c>
      <c r="CE280" s="56">
        <f t="shared" si="772"/>
        <v>17000</v>
      </c>
      <c r="CF280" s="56">
        <f t="shared" si="767"/>
        <v>17000</v>
      </c>
      <c r="CG280" s="56">
        <f t="shared" si="765"/>
        <v>17000</v>
      </c>
      <c r="CH280" s="56">
        <f t="shared" si="765"/>
        <v>17000</v>
      </c>
      <c r="CI280" s="56">
        <f t="shared" si="774"/>
        <v>17000</v>
      </c>
      <c r="CJ280" s="56">
        <f t="shared" si="774"/>
        <v>17000</v>
      </c>
      <c r="CK280" s="56">
        <f>KA</f>
        <v>17000</v>
      </c>
      <c r="CL280" s="56">
        <f t="shared" si="778"/>
        <v>2000</v>
      </c>
      <c r="CM280" s="56">
        <f t="shared" si="778"/>
        <v>2000</v>
      </c>
      <c r="CN280" s="56">
        <f t="shared" si="768"/>
        <v>2000</v>
      </c>
      <c r="CO280" s="56">
        <f t="shared" si="773"/>
        <v>2000</v>
      </c>
      <c r="CP280" s="56">
        <f t="shared" si="769"/>
        <v>2000</v>
      </c>
      <c r="CQ280" s="56">
        <f>AP</f>
        <v>2000</v>
      </c>
      <c r="CR280" s="56">
        <f t="shared" ref="CR280:CR310" si="782">TN</f>
        <v>31000</v>
      </c>
      <c r="CS280" s="56">
        <f t="shared" si="781"/>
        <v>31000</v>
      </c>
      <c r="CT280" s="56">
        <f t="shared" si="781"/>
        <v>31000</v>
      </c>
      <c r="CU280" s="56">
        <f t="shared" si="781"/>
        <v>31000</v>
      </c>
      <c r="CV280" s="56">
        <f t="shared" si="779"/>
        <v>31000</v>
      </c>
      <c r="CW280" s="56">
        <f t="shared" si="775"/>
        <v>31000</v>
      </c>
      <c r="CX280" s="56">
        <f>TN</f>
        <v>31000</v>
      </c>
      <c r="CY280" s="56"/>
      <c r="CZ280" s="56"/>
      <c r="DA280" s="56"/>
      <c r="DB280" s="56"/>
      <c r="DC280" s="56"/>
      <c r="DD280" s="56"/>
      <c r="DE280" s="56"/>
      <c r="DF280" s="56"/>
      <c r="DG280" s="56"/>
      <c r="DH280" s="56"/>
      <c r="DI280" s="56"/>
      <c r="DJ280" s="56"/>
      <c r="DK280" s="56"/>
      <c r="DL280" s="56"/>
      <c r="DM280" s="56"/>
      <c r="DN280" s="56"/>
      <c r="DO280" s="56"/>
      <c r="DP280" s="56"/>
      <c r="DQ280" s="56"/>
      <c r="DR280" s="56"/>
      <c r="DS280" s="56"/>
      <c r="DT280" s="56"/>
      <c r="DU280" s="56"/>
      <c r="DV280" s="56"/>
      <c r="DW280" s="56"/>
      <c r="DX280" s="56"/>
      <c r="DY280" s="56"/>
      <c r="DZ280" s="56"/>
      <c r="EA280" s="56"/>
      <c r="EB280" s="56"/>
      <c r="EC280" s="56"/>
      <c r="ED280" s="56"/>
      <c r="EE280" s="56"/>
      <c r="EF280" s="56"/>
      <c r="EG280" s="56"/>
      <c r="EH280" s="56"/>
      <c r="EI280" s="56"/>
      <c r="EJ280" s="56"/>
      <c r="EK280" s="56"/>
      <c r="EL280" s="56"/>
      <c r="EM280" s="56"/>
      <c r="EN280" s="56"/>
      <c r="EO280" s="56"/>
      <c r="EP280" s="56"/>
      <c r="EQ280" s="56"/>
      <c r="ER280" s="56"/>
      <c r="ES280" s="56"/>
      <c r="ET280" s="56"/>
      <c r="EU280" s="56"/>
      <c r="EV280" s="56"/>
      <c r="EW280" s="56"/>
      <c r="EX280" s="56"/>
      <c r="EY280" s="56"/>
      <c r="EZ280" s="56"/>
      <c r="FA280" s="56"/>
      <c r="FB280" s="56"/>
      <c r="FC280" s="56"/>
      <c r="FD280" s="56"/>
      <c r="FE280" s="56"/>
      <c r="FF280" s="56"/>
      <c r="FG280" s="56"/>
      <c r="FH280" s="56"/>
      <c r="FI280" s="56"/>
      <c r="FJ280" s="56"/>
      <c r="FK280" s="56"/>
      <c r="FL280" s="56"/>
      <c r="FM280" s="56"/>
      <c r="FN280" s="56"/>
      <c r="FO280" s="56"/>
      <c r="FP280" s="56"/>
      <c r="FQ280" s="56"/>
      <c r="FR280" s="56"/>
      <c r="FS280" s="56"/>
      <c r="FT280" s="56"/>
      <c r="FU280" s="56"/>
      <c r="FV280" s="56"/>
      <c r="FW280" s="56"/>
      <c r="FX280" s="56"/>
      <c r="FY280" s="56"/>
      <c r="FZ280" s="56"/>
      <c r="GA280" s="56"/>
      <c r="GB280" s="56"/>
      <c r="GC280" s="56"/>
      <c r="GD280" s="56"/>
      <c r="GE280" s="56"/>
      <c r="GF280" s="56"/>
      <c r="GG280" s="56"/>
      <c r="GH280" s="56"/>
      <c r="GI280" s="56"/>
      <c r="GJ280" s="56">
        <f t="shared" si="761"/>
        <v>1000</v>
      </c>
      <c r="GK280" s="56">
        <f t="shared" si="776"/>
        <v>1000</v>
      </c>
      <c r="GL280" s="56"/>
      <c r="GM280" s="56"/>
      <c r="GN280" s="56"/>
      <c r="GO280" s="56"/>
      <c r="GP280" s="56"/>
      <c r="GQ280" s="56"/>
      <c r="GR280" s="56"/>
      <c r="GS280" s="56"/>
      <c r="GT280" s="56"/>
      <c r="GU280" s="56"/>
      <c r="GV280" s="56"/>
      <c r="GW280" s="56"/>
      <c r="GX280" s="56"/>
      <c r="GY280" s="56"/>
      <c r="GZ280" s="56"/>
      <c r="HA280" s="56"/>
      <c r="HB280" s="56"/>
      <c r="HC280" s="56"/>
      <c r="HD280" s="56"/>
      <c r="HE280" s="56"/>
      <c r="HF280" s="56"/>
      <c r="HG280" s="56"/>
      <c r="HH280" s="56"/>
      <c r="HI280" s="56"/>
      <c r="HJ280" s="56"/>
      <c r="HK280" s="56"/>
      <c r="HL280" s="56"/>
      <c r="HM280" s="56"/>
      <c r="HN280" s="56"/>
      <c r="HO280" s="56"/>
      <c r="HP280" s="56"/>
      <c r="HQ280" s="56"/>
      <c r="HR280" s="56"/>
      <c r="HS280" s="56"/>
      <c r="HT280" s="56"/>
      <c r="HU280" s="56"/>
      <c r="HV280" s="56"/>
      <c r="HW280" s="56"/>
      <c r="HX280" s="56"/>
      <c r="HY280" s="56"/>
    </row>
    <row r="281" spans="1:233" ht="1.5" customHeight="1">
      <c r="A281" s="56"/>
      <c r="B281" s="56"/>
      <c r="C281" s="56"/>
      <c r="D281" s="56"/>
      <c r="E281" s="56"/>
      <c r="F281" s="56"/>
      <c r="G281" s="56"/>
      <c r="H281" s="56"/>
      <c r="I281" s="56"/>
      <c r="J281" s="56"/>
      <c r="K281" s="56"/>
      <c r="L281" s="56"/>
      <c r="M281" s="56"/>
      <c r="N281" s="56"/>
      <c r="O281" s="56"/>
      <c r="P281" s="56"/>
      <c r="Q281" s="56"/>
      <c r="R281" s="56"/>
      <c r="S281" s="56"/>
      <c r="T281" s="56"/>
      <c r="U281" s="56"/>
      <c r="V281" s="56"/>
      <c r="W281" s="56"/>
      <c r="X281" s="56"/>
      <c r="Y281" s="56"/>
      <c r="Z281" s="56"/>
      <c r="AA281" s="56"/>
      <c r="AB281" s="56"/>
      <c r="AC281" s="56"/>
      <c r="AD281" s="56"/>
      <c r="AE281" s="56"/>
      <c r="AF281" s="56"/>
      <c r="AG281" s="56"/>
      <c r="AH281" s="56"/>
      <c r="AI281" s="56"/>
      <c r="AJ281" s="56"/>
      <c r="AK281" s="56"/>
      <c r="AL281" s="56"/>
      <c r="AM281" s="56"/>
      <c r="AN281" s="56"/>
      <c r="AO281" s="56"/>
      <c r="AP281" s="56"/>
      <c r="AQ281" s="56"/>
      <c r="AR281" s="56"/>
      <c r="AS281" s="56"/>
      <c r="AT281" s="56"/>
      <c r="AU281" s="56"/>
      <c r="AV281" s="56"/>
      <c r="AW281" s="56"/>
      <c r="AX281" s="56"/>
      <c r="AY281" s="56"/>
      <c r="AZ281" s="56"/>
      <c r="BA281" s="56"/>
      <c r="BB281" s="56"/>
      <c r="BC281" s="56"/>
      <c r="BD281" s="56"/>
      <c r="BE281" s="56"/>
      <c r="BF281" s="56"/>
      <c r="BG281" s="56"/>
      <c r="BH281" s="56"/>
      <c r="BI281" s="56"/>
      <c r="BJ281" s="56"/>
      <c r="BK281" s="56"/>
      <c r="BL281" s="56">
        <f t="shared" si="716"/>
        <v>17000</v>
      </c>
      <c r="BM281" s="56">
        <f t="shared" si="780"/>
        <v>17000</v>
      </c>
      <c r="BN281" s="56">
        <f t="shared" si="780"/>
        <v>17000</v>
      </c>
      <c r="BO281" s="56">
        <f t="shared" si="777"/>
        <v>17000</v>
      </c>
      <c r="BP281" s="56">
        <f t="shared" si="777"/>
        <v>17000</v>
      </c>
      <c r="BQ281" s="56">
        <f t="shared" si="777"/>
        <v>17000</v>
      </c>
      <c r="BR281" s="56">
        <f t="shared" si="755"/>
        <v>17000</v>
      </c>
      <c r="BS281" s="56">
        <f t="shared" si="771"/>
        <v>17000</v>
      </c>
      <c r="BT281" s="56">
        <f t="shared" si="771"/>
        <v>17000</v>
      </c>
      <c r="BU281" s="56">
        <f t="shared" si="771"/>
        <v>17000</v>
      </c>
      <c r="BV281" s="56">
        <f t="shared" si="771"/>
        <v>17000</v>
      </c>
      <c r="BW281" s="56">
        <f t="shared" si="753"/>
        <v>17000</v>
      </c>
      <c r="BX281" s="56">
        <f t="shared" si="752"/>
        <v>17000</v>
      </c>
      <c r="BY281" s="56">
        <f t="shared" si="751"/>
        <v>17000</v>
      </c>
      <c r="BZ281" s="56">
        <f t="shared" si="756"/>
        <v>17000</v>
      </c>
      <c r="CA281" s="56">
        <f t="shared" si="757"/>
        <v>17000</v>
      </c>
      <c r="CB281" s="56">
        <f t="shared" si="757"/>
        <v>17000</v>
      </c>
      <c r="CC281" s="56">
        <f t="shared" si="757"/>
        <v>17000</v>
      </c>
      <c r="CD281" s="56">
        <f t="shared" si="766"/>
        <v>17000</v>
      </c>
      <c r="CE281" s="56">
        <f t="shared" si="772"/>
        <v>17000</v>
      </c>
      <c r="CF281" s="56">
        <f t="shared" si="767"/>
        <v>17000</v>
      </c>
      <c r="CG281" s="56">
        <f t="shared" si="765"/>
        <v>17000</v>
      </c>
      <c r="CH281" s="56">
        <f t="shared" si="765"/>
        <v>17000</v>
      </c>
      <c r="CI281" s="56">
        <f t="shared" si="774"/>
        <v>17000</v>
      </c>
      <c r="CJ281" s="56">
        <f t="shared" si="774"/>
        <v>17000</v>
      </c>
      <c r="CK281" s="56">
        <f>KA</f>
        <v>17000</v>
      </c>
      <c r="CL281" s="56">
        <f>AP</f>
        <v>2000</v>
      </c>
      <c r="CM281" s="56">
        <f t="shared" ref="CM281:CP300" si="783">TN</f>
        <v>31000</v>
      </c>
      <c r="CN281" s="56">
        <f t="shared" si="783"/>
        <v>31000</v>
      </c>
      <c r="CO281" s="56">
        <f t="shared" si="783"/>
        <v>31000</v>
      </c>
      <c r="CP281" s="56">
        <f t="shared" si="783"/>
        <v>31000</v>
      </c>
      <c r="CQ281" s="56">
        <f>AP</f>
        <v>2000</v>
      </c>
      <c r="CR281" s="56">
        <f t="shared" si="782"/>
        <v>31000</v>
      </c>
      <c r="CS281" s="56">
        <f t="shared" si="781"/>
        <v>31000</v>
      </c>
      <c r="CT281" s="56">
        <f t="shared" si="781"/>
        <v>31000</v>
      </c>
      <c r="CU281" s="56">
        <f t="shared" si="781"/>
        <v>31000</v>
      </c>
      <c r="CV281" s="56">
        <f t="shared" si="779"/>
        <v>31000</v>
      </c>
      <c r="CW281" s="56">
        <f t="shared" si="775"/>
        <v>31000</v>
      </c>
      <c r="CX281" s="56"/>
      <c r="CY281" s="56"/>
      <c r="CZ281" s="56"/>
      <c r="DA281" s="56"/>
      <c r="DB281" s="56"/>
      <c r="DC281" s="56"/>
      <c r="DD281" s="56"/>
      <c r="DE281" s="56"/>
      <c r="DF281" s="56"/>
      <c r="DG281" s="56"/>
      <c r="DH281" s="56"/>
      <c r="DI281" s="56"/>
      <c r="DJ281" s="56"/>
      <c r="DK281" s="56"/>
      <c r="DL281" s="56"/>
      <c r="DM281" s="56"/>
      <c r="DN281" s="56"/>
      <c r="DO281" s="56"/>
      <c r="DP281" s="56"/>
      <c r="DQ281" s="56"/>
      <c r="DR281" s="56"/>
      <c r="DS281" s="56"/>
      <c r="DT281" s="56"/>
      <c r="DU281" s="56"/>
      <c r="DV281" s="56"/>
      <c r="DW281" s="56"/>
      <c r="DX281" s="56"/>
      <c r="DY281" s="56"/>
      <c r="DZ281" s="56"/>
      <c r="EA281" s="56"/>
      <c r="EB281" s="56"/>
      <c r="EC281" s="56"/>
      <c r="ED281" s="56"/>
      <c r="EE281" s="56"/>
      <c r="EF281" s="56"/>
      <c r="EG281" s="56"/>
      <c r="EH281" s="56"/>
      <c r="EI281" s="56"/>
      <c r="EJ281" s="56"/>
      <c r="EK281" s="56"/>
      <c r="EL281" s="56"/>
      <c r="EM281" s="56"/>
      <c r="EN281" s="56"/>
      <c r="EO281" s="56"/>
      <c r="EP281" s="56"/>
      <c r="EQ281" s="56"/>
      <c r="ER281" s="56"/>
      <c r="ES281" s="56"/>
      <c r="ET281" s="56"/>
      <c r="EU281" s="56"/>
      <c r="EV281" s="56"/>
      <c r="EW281" s="56"/>
      <c r="EX281" s="56"/>
      <c r="EY281" s="56"/>
      <c r="EZ281" s="56"/>
      <c r="FA281" s="56"/>
      <c r="FB281" s="56"/>
      <c r="FC281" s="56"/>
      <c r="FD281" s="56"/>
      <c r="FE281" s="56"/>
      <c r="FF281" s="56"/>
      <c r="FG281" s="56"/>
      <c r="FH281" s="56"/>
      <c r="FI281" s="56"/>
      <c r="FJ281" s="56"/>
      <c r="FK281" s="56"/>
      <c r="FL281" s="56"/>
      <c r="FM281" s="56"/>
      <c r="FN281" s="56"/>
      <c r="FO281" s="56"/>
      <c r="FP281" s="56"/>
      <c r="FQ281" s="56"/>
      <c r="FR281" s="56"/>
      <c r="FS281" s="56"/>
      <c r="FT281" s="56"/>
      <c r="FU281" s="56"/>
      <c r="FV281" s="56"/>
      <c r="FW281" s="56"/>
      <c r="FX281" s="56"/>
      <c r="FY281" s="56"/>
      <c r="FZ281" s="56"/>
      <c r="GA281" s="56"/>
      <c r="GB281" s="56"/>
      <c r="GC281" s="56"/>
      <c r="GD281" s="56"/>
      <c r="GE281" s="56"/>
      <c r="GF281" s="56"/>
      <c r="GG281" s="56"/>
      <c r="GH281" s="56"/>
      <c r="GI281" s="56"/>
      <c r="GJ281" s="56">
        <f t="shared" si="761"/>
        <v>1000</v>
      </c>
      <c r="GK281" s="56">
        <f t="shared" si="776"/>
        <v>1000</v>
      </c>
      <c r="GL281" s="56"/>
      <c r="GM281" s="56"/>
      <c r="GN281" s="56"/>
      <c r="GO281" s="56"/>
      <c r="GP281" s="56"/>
      <c r="GQ281" s="56"/>
      <c r="GR281" s="56"/>
      <c r="GS281" s="56"/>
      <c r="GT281" s="56"/>
      <c r="GU281" s="56"/>
      <c r="GV281" s="56"/>
      <c r="GW281" s="56"/>
      <c r="GX281" s="56"/>
      <c r="GY281" s="56"/>
      <c r="GZ281" s="56"/>
      <c r="HA281" s="56"/>
      <c r="HB281" s="56"/>
      <c r="HC281" s="56"/>
      <c r="HD281" s="56"/>
      <c r="HE281" s="56"/>
      <c r="HF281" s="56"/>
      <c r="HG281" s="56"/>
      <c r="HH281" s="56"/>
      <c r="HI281" s="56"/>
      <c r="HJ281" s="56"/>
      <c r="HK281" s="56"/>
      <c r="HL281" s="56"/>
      <c r="HM281" s="56"/>
      <c r="HN281" s="56"/>
      <c r="HO281" s="56"/>
      <c r="HP281" s="56"/>
      <c r="HQ281" s="56"/>
      <c r="HR281" s="56"/>
      <c r="HS281" s="56"/>
      <c r="HT281" s="56"/>
      <c r="HU281" s="56"/>
      <c r="HV281" s="56"/>
      <c r="HW281" s="56"/>
      <c r="HX281" s="56"/>
      <c r="HY281" s="56"/>
    </row>
    <row r="282" spans="1:233" ht="1.5" customHeight="1">
      <c r="A282" s="56"/>
      <c r="B282" s="56"/>
      <c r="C282" s="56"/>
      <c r="D282" s="56"/>
      <c r="E282" s="56"/>
      <c r="F282" s="56"/>
      <c r="G282" s="56"/>
      <c r="H282" s="56"/>
      <c r="I282" s="56"/>
      <c r="J282" s="56"/>
      <c r="K282" s="56"/>
      <c r="L282" s="56"/>
      <c r="M282" s="56"/>
      <c r="N282" s="56"/>
      <c r="O282" s="56"/>
      <c r="P282" s="56"/>
      <c r="Q282" s="56"/>
      <c r="R282" s="56"/>
      <c r="S282" s="56"/>
      <c r="T282" s="56"/>
      <c r="U282" s="56"/>
      <c r="V282" s="56"/>
      <c r="W282" s="56"/>
      <c r="X282" s="56"/>
      <c r="Y282" s="56"/>
      <c r="Z282" s="56"/>
      <c r="AA282" s="56"/>
      <c r="AB282" s="56"/>
      <c r="AC282" s="56"/>
      <c r="AD282" s="56"/>
      <c r="AE282" s="56"/>
      <c r="AF282" s="56"/>
      <c r="AG282" s="56"/>
      <c r="AH282" s="56"/>
      <c r="AI282" s="56"/>
      <c r="AJ282" s="56"/>
      <c r="AK282" s="56"/>
      <c r="AL282" s="56"/>
      <c r="AM282" s="56"/>
      <c r="AN282" s="56"/>
      <c r="AO282" s="56"/>
      <c r="AP282" s="56"/>
      <c r="AQ282" s="56"/>
      <c r="AR282" s="56"/>
      <c r="AS282" s="56"/>
      <c r="AT282" s="56"/>
      <c r="AU282" s="56"/>
      <c r="AV282" s="56"/>
      <c r="AW282" s="56"/>
      <c r="AX282" s="56"/>
      <c r="AY282" s="56"/>
      <c r="AZ282" s="56"/>
      <c r="BA282" s="56"/>
      <c r="BB282" s="56"/>
      <c r="BC282" s="56"/>
      <c r="BD282" s="56"/>
      <c r="BE282" s="56"/>
      <c r="BF282" s="56"/>
      <c r="BG282" s="56"/>
      <c r="BH282" s="56"/>
      <c r="BI282" s="56"/>
      <c r="BJ282" s="56"/>
      <c r="BK282" s="56"/>
      <c r="BL282" s="56">
        <f t="shared" si="716"/>
        <v>17000</v>
      </c>
      <c r="BM282" s="56">
        <f t="shared" si="780"/>
        <v>17000</v>
      </c>
      <c r="BN282" s="56">
        <f t="shared" si="780"/>
        <v>17000</v>
      </c>
      <c r="BO282" s="56">
        <f t="shared" si="777"/>
        <v>17000</v>
      </c>
      <c r="BP282" s="56">
        <f t="shared" si="777"/>
        <v>17000</v>
      </c>
      <c r="BQ282" s="56">
        <f t="shared" si="777"/>
        <v>17000</v>
      </c>
      <c r="BR282" s="56">
        <f t="shared" si="755"/>
        <v>17000</v>
      </c>
      <c r="BS282" s="56">
        <f t="shared" si="771"/>
        <v>17000</v>
      </c>
      <c r="BT282" s="56">
        <f t="shared" si="771"/>
        <v>17000</v>
      </c>
      <c r="BU282" s="56">
        <f t="shared" si="771"/>
        <v>17000</v>
      </c>
      <c r="BV282" s="56">
        <f t="shared" si="771"/>
        <v>17000</v>
      </c>
      <c r="BW282" s="56">
        <f t="shared" si="753"/>
        <v>17000</v>
      </c>
      <c r="BX282" s="56">
        <f t="shared" si="752"/>
        <v>17000</v>
      </c>
      <c r="BY282" s="56">
        <f t="shared" si="751"/>
        <v>17000</v>
      </c>
      <c r="BZ282" s="56">
        <f t="shared" si="756"/>
        <v>17000</v>
      </c>
      <c r="CA282" s="56">
        <f t="shared" si="757"/>
        <v>17000</v>
      </c>
      <c r="CB282" s="56">
        <f t="shared" si="757"/>
        <v>17000</v>
      </c>
      <c r="CC282" s="56">
        <f t="shared" si="757"/>
        <v>17000</v>
      </c>
      <c r="CD282" s="56">
        <f t="shared" si="766"/>
        <v>17000</v>
      </c>
      <c r="CE282" s="56">
        <f t="shared" si="772"/>
        <v>17000</v>
      </c>
      <c r="CF282" s="56">
        <f t="shared" si="767"/>
        <v>17000</v>
      </c>
      <c r="CG282" s="56">
        <f t="shared" si="765"/>
        <v>17000</v>
      </c>
      <c r="CH282" s="56">
        <f t="shared" si="765"/>
        <v>17000</v>
      </c>
      <c r="CI282" s="56">
        <f>KA</f>
        <v>17000</v>
      </c>
      <c r="CJ282" s="56">
        <f t="shared" ref="CJ282:CK285" si="784">AP</f>
        <v>2000</v>
      </c>
      <c r="CK282" s="56">
        <f t="shared" si="784"/>
        <v>2000</v>
      </c>
      <c r="CL282" s="56">
        <f>AP</f>
        <v>2000</v>
      </c>
      <c r="CM282" s="56">
        <f t="shared" si="783"/>
        <v>31000</v>
      </c>
      <c r="CN282" s="56">
        <f t="shared" si="783"/>
        <v>31000</v>
      </c>
      <c r="CO282" s="56">
        <f t="shared" si="783"/>
        <v>31000</v>
      </c>
      <c r="CP282" s="56">
        <f t="shared" si="783"/>
        <v>31000</v>
      </c>
      <c r="CQ282" s="56">
        <f t="shared" ref="CQ282:CQ311" si="785">TN</f>
        <v>31000</v>
      </c>
      <c r="CR282" s="56">
        <f t="shared" si="782"/>
        <v>31000</v>
      </c>
      <c r="CS282" s="56">
        <f t="shared" si="781"/>
        <v>31000</v>
      </c>
      <c r="CT282" s="56">
        <f t="shared" si="781"/>
        <v>31000</v>
      </c>
      <c r="CU282" s="56">
        <f t="shared" si="781"/>
        <v>31000</v>
      </c>
      <c r="CV282" s="56">
        <f t="shared" si="779"/>
        <v>31000</v>
      </c>
      <c r="CW282" s="56">
        <f t="shared" si="775"/>
        <v>31000</v>
      </c>
      <c r="CX282" s="56">
        <f>TN</f>
        <v>31000</v>
      </c>
      <c r="CY282" s="56"/>
      <c r="CZ282" s="56"/>
      <c r="DA282" s="56"/>
      <c r="DB282" s="56"/>
      <c r="DC282" s="56"/>
      <c r="DD282" s="56"/>
      <c r="DE282" s="56"/>
      <c r="DF282" s="56"/>
      <c r="DG282" s="56"/>
      <c r="DH282" s="56"/>
      <c r="DI282" s="56"/>
      <c r="DJ282" s="56"/>
      <c r="DK282" s="56"/>
      <c r="DL282" s="56"/>
      <c r="DM282" s="56"/>
      <c r="DN282" s="56"/>
      <c r="DO282" s="56"/>
      <c r="DP282" s="56"/>
      <c r="DQ282" s="56"/>
      <c r="DR282" s="56"/>
      <c r="DS282" s="56"/>
      <c r="DT282" s="56"/>
      <c r="DU282" s="56"/>
      <c r="DV282" s="56"/>
      <c r="DW282" s="56"/>
      <c r="DX282" s="56"/>
      <c r="DY282" s="56"/>
      <c r="DZ282" s="56"/>
      <c r="EA282" s="56"/>
      <c r="EB282" s="56"/>
      <c r="EC282" s="56"/>
      <c r="ED282" s="56"/>
      <c r="EE282" s="56"/>
      <c r="EF282" s="56"/>
      <c r="EG282" s="56"/>
      <c r="EH282" s="56"/>
      <c r="EI282" s="56"/>
      <c r="EJ282" s="56"/>
      <c r="EK282" s="56"/>
      <c r="EL282" s="56"/>
      <c r="EM282" s="56"/>
      <c r="EN282" s="56"/>
      <c r="EO282" s="56"/>
      <c r="EP282" s="56"/>
      <c r="EQ282" s="56"/>
      <c r="ER282" s="56"/>
      <c r="ES282" s="56"/>
      <c r="ET282" s="56"/>
      <c r="EU282" s="56"/>
      <c r="EV282" s="56"/>
      <c r="EW282" s="56"/>
      <c r="EX282" s="56"/>
      <c r="EY282" s="56"/>
      <c r="EZ282" s="56"/>
      <c r="FA282" s="56"/>
      <c r="FB282" s="56"/>
      <c r="FC282" s="56"/>
      <c r="FD282" s="56"/>
      <c r="FE282" s="56"/>
      <c r="FF282" s="56"/>
      <c r="FG282" s="56"/>
      <c r="FH282" s="56"/>
      <c r="FI282" s="56"/>
      <c r="FJ282" s="56"/>
      <c r="FK282" s="56"/>
      <c r="FL282" s="56"/>
      <c r="FM282" s="56"/>
      <c r="FN282" s="56"/>
      <c r="FO282" s="56"/>
      <c r="FP282" s="56"/>
      <c r="FQ282" s="56"/>
      <c r="FR282" s="56"/>
      <c r="FS282" s="56"/>
      <c r="FT282" s="56"/>
      <c r="FU282" s="56"/>
      <c r="FV282" s="56"/>
      <c r="FW282" s="56"/>
      <c r="FX282" s="56"/>
      <c r="FY282" s="56"/>
      <c r="FZ282" s="56"/>
      <c r="GA282" s="56"/>
      <c r="GB282" s="56"/>
      <c r="GC282" s="56"/>
      <c r="GD282" s="56"/>
      <c r="GE282" s="56"/>
      <c r="GF282" s="56"/>
      <c r="GG282" s="56"/>
      <c r="GH282" s="56"/>
      <c r="GI282" s="56"/>
      <c r="GJ282" s="56">
        <f t="shared" si="761"/>
        <v>1000</v>
      </c>
      <c r="GK282" s="56">
        <f t="shared" si="776"/>
        <v>1000</v>
      </c>
      <c r="GL282" s="56"/>
      <c r="GM282" s="56"/>
      <c r="GN282" s="56"/>
      <c r="GO282" s="56"/>
      <c r="GP282" s="56"/>
      <c r="GQ282" s="56"/>
      <c r="GR282" s="56"/>
      <c r="GS282" s="56"/>
      <c r="GT282" s="56"/>
      <c r="GU282" s="56"/>
      <c r="GV282" s="56"/>
      <c r="GW282" s="56"/>
      <c r="GX282" s="56"/>
      <c r="GY282" s="56"/>
      <c r="GZ282" s="56"/>
      <c r="HA282" s="56"/>
      <c r="HB282" s="56"/>
      <c r="HC282" s="56"/>
      <c r="HD282" s="56"/>
      <c r="HE282" s="56"/>
      <c r="HF282" s="56"/>
      <c r="HG282" s="56"/>
      <c r="HH282" s="56"/>
      <c r="HI282" s="56"/>
      <c r="HJ282" s="56"/>
      <c r="HK282" s="56"/>
      <c r="HL282" s="56"/>
      <c r="HM282" s="56"/>
      <c r="HN282" s="56"/>
      <c r="HO282" s="56"/>
      <c r="HP282" s="56"/>
      <c r="HQ282" s="56"/>
      <c r="HR282" s="56"/>
      <c r="HS282" s="56"/>
      <c r="HT282" s="56"/>
      <c r="HU282" s="56"/>
      <c r="HV282" s="56"/>
      <c r="HW282" s="56"/>
      <c r="HX282" s="56"/>
      <c r="HY282" s="56"/>
    </row>
    <row r="283" spans="1:233" ht="1.5" customHeight="1">
      <c r="A283" s="56"/>
      <c r="B283" s="56"/>
      <c r="C283" s="56"/>
      <c r="D283" s="56"/>
      <c r="E283" s="56"/>
      <c r="F283" s="56"/>
      <c r="G283" s="56"/>
      <c r="H283" s="56"/>
      <c r="I283" s="56"/>
      <c r="J283" s="56"/>
      <c r="K283" s="56"/>
      <c r="L283" s="56"/>
      <c r="M283" s="56"/>
      <c r="N283" s="56"/>
      <c r="O283" s="56"/>
      <c r="P283" s="56"/>
      <c r="Q283" s="56"/>
      <c r="R283" s="56"/>
      <c r="S283" s="56"/>
      <c r="T283" s="56"/>
      <c r="U283" s="56"/>
      <c r="V283" s="56"/>
      <c r="W283" s="56"/>
      <c r="X283" s="56"/>
      <c r="Y283" s="56"/>
      <c r="Z283" s="56"/>
      <c r="AA283" s="56"/>
      <c r="AB283" s="56"/>
      <c r="AC283" s="56"/>
      <c r="AD283" s="56"/>
      <c r="AE283" s="56"/>
      <c r="AF283" s="56"/>
      <c r="AG283" s="56"/>
      <c r="AH283" s="56"/>
      <c r="AI283" s="56"/>
      <c r="AJ283" s="56"/>
      <c r="AK283" s="56"/>
      <c r="AL283" s="56"/>
      <c r="AM283" s="56"/>
      <c r="AN283" s="56"/>
      <c r="AO283" s="56"/>
      <c r="AP283" s="56"/>
      <c r="AQ283" s="56"/>
      <c r="AR283" s="56"/>
      <c r="AS283" s="56"/>
      <c r="AT283" s="56"/>
      <c r="AU283" s="56"/>
      <c r="AV283" s="56"/>
      <c r="AW283" s="56"/>
      <c r="AX283" s="56"/>
      <c r="AY283" s="56"/>
      <c r="AZ283" s="56"/>
      <c r="BA283" s="56"/>
      <c r="BB283" s="56"/>
      <c r="BC283" s="56"/>
      <c r="BD283" s="56"/>
      <c r="BE283" s="56"/>
      <c r="BF283" s="56"/>
      <c r="BG283" s="56"/>
      <c r="BH283" s="56"/>
      <c r="BI283" s="56"/>
      <c r="BJ283" s="56"/>
      <c r="BK283" s="56"/>
      <c r="BL283" s="56">
        <f t="shared" si="716"/>
        <v>17000</v>
      </c>
      <c r="BM283" s="56">
        <f t="shared" si="780"/>
        <v>17000</v>
      </c>
      <c r="BN283" s="56">
        <f t="shared" si="780"/>
        <v>17000</v>
      </c>
      <c r="BO283" s="56">
        <f t="shared" si="777"/>
        <v>17000</v>
      </c>
      <c r="BP283" s="56">
        <f t="shared" si="777"/>
        <v>17000</v>
      </c>
      <c r="BQ283" s="56">
        <f t="shared" si="777"/>
        <v>17000</v>
      </c>
      <c r="BR283" s="56">
        <f t="shared" si="755"/>
        <v>17000</v>
      </c>
      <c r="BS283" s="56">
        <f t="shared" si="771"/>
        <v>17000</v>
      </c>
      <c r="BT283" s="56">
        <f t="shared" si="771"/>
        <v>17000</v>
      </c>
      <c r="BU283" s="56">
        <f t="shared" si="771"/>
        <v>17000</v>
      </c>
      <c r="BV283" s="56">
        <f t="shared" si="771"/>
        <v>17000</v>
      </c>
      <c r="BW283" s="56">
        <f t="shared" si="753"/>
        <v>17000</v>
      </c>
      <c r="BX283" s="56">
        <f t="shared" si="752"/>
        <v>17000</v>
      </c>
      <c r="BY283" s="56">
        <f t="shared" si="751"/>
        <v>17000</v>
      </c>
      <c r="BZ283" s="56">
        <f t="shared" si="756"/>
        <v>17000</v>
      </c>
      <c r="CA283" s="56">
        <f t="shared" si="757"/>
        <v>17000</v>
      </c>
      <c r="CB283" s="56">
        <f t="shared" si="757"/>
        <v>17000</v>
      </c>
      <c r="CC283" s="56">
        <f t="shared" si="757"/>
        <v>17000</v>
      </c>
      <c r="CD283" s="56">
        <f t="shared" si="766"/>
        <v>17000</v>
      </c>
      <c r="CE283" s="56">
        <f t="shared" si="772"/>
        <v>17000</v>
      </c>
      <c r="CF283" s="56">
        <f t="shared" si="767"/>
        <v>17000</v>
      </c>
      <c r="CG283" s="56">
        <f t="shared" ref="CG283:CH302" si="786">TN</f>
        <v>31000</v>
      </c>
      <c r="CH283" s="56">
        <f t="shared" si="786"/>
        <v>31000</v>
      </c>
      <c r="CI283" s="56">
        <f>KA</f>
        <v>17000</v>
      </c>
      <c r="CJ283" s="56">
        <f t="shared" si="784"/>
        <v>2000</v>
      </c>
      <c r="CK283" s="56">
        <f t="shared" si="784"/>
        <v>2000</v>
      </c>
      <c r="CL283" s="56">
        <f>AP</f>
        <v>2000</v>
      </c>
      <c r="CM283" s="56">
        <f t="shared" si="783"/>
        <v>31000</v>
      </c>
      <c r="CN283" s="56">
        <f t="shared" si="783"/>
        <v>31000</v>
      </c>
      <c r="CO283" s="56">
        <f t="shared" si="783"/>
        <v>31000</v>
      </c>
      <c r="CP283" s="56">
        <f t="shared" si="783"/>
        <v>31000</v>
      </c>
      <c r="CQ283" s="56">
        <f t="shared" si="785"/>
        <v>31000</v>
      </c>
      <c r="CR283" s="56">
        <f t="shared" si="782"/>
        <v>31000</v>
      </c>
      <c r="CS283" s="56">
        <f t="shared" si="781"/>
        <v>31000</v>
      </c>
      <c r="CT283" s="56">
        <f t="shared" si="781"/>
        <v>31000</v>
      </c>
      <c r="CU283" s="56">
        <f t="shared" si="781"/>
        <v>31000</v>
      </c>
      <c r="CV283" s="56">
        <f t="shared" si="779"/>
        <v>31000</v>
      </c>
      <c r="CW283" s="56">
        <f t="shared" si="775"/>
        <v>31000</v>
      </c>
      <c r="CX283" s="56"/>
      <c r="CY283" s="56"/>
      <c r="CZ283" s="56"/>
      <c r="DA283" s="56"/>
      <c r="DB283" s="56"/>
      <c r="DC283" s="56"/>
      <c r="DD283" s="56"/>
      <c r="DE283" s="56"/>
      <c r="DF283" s="56"/>
      <c r="DG283" s="56"/>
      <c r="DH283" s="56"/>
      <c r="DI283" s="56"/>
      <c r="DJ283" s="56"/>
      <c r="DK283" s="56"/>
      <c r="DL283" s="56"/>
      <c r="DM283" s="56"/>
      <c r="DN283" s="56"/>
      <c r="DO283" s="56"/>
      <c r="DP283" s="56"/>
      <c r="DQ283" s="56"/>
      <c r="DR283" s="56"/>
      <c r="DS283" s="56"/>
      <c r="DT283" s="56"/>
      <c r="DU283" s="56"/>
      <c r="DV283" s="56"/>
      <c r="DW283" s="56"/>
      <c r="DX283" s="56"/>
      <c r="DY283" s="56"/>
      <c r="DZ283" s="56"/>
      <c r="EA283" s="56"/>
      <c r="EB283" s="56"/>
      <c r="EC283" s="56"/>
      <c r="ED283" s="56"/>
      <c r="EE283" s="56"/>
      <c r="EF283" s="56"/>
      <c r="EG283" s="56"/>
      <c r="EH283" s="56"/>
      <c r="EI283" s="56"/>
      <c r="EJ283" s="56"/>
      <c r="EK283" s="56"/>
      <c r="EL283" s="56"/>
      <c r="EM283" s="56"/>
      <c r="EN283" s="56"/>
      <c r="EO283" s="56"/>
      <c r="EP283" s="56"/>
      <c r="EQ283" s="56"/>
      <c r="ER283" s="56"/>
      <c r="ES283" s="56"/>
      <c r="ET283" s="56"/>
      <c r="EU283" s="56"/>
      <c r="EV283" s="56"/>
      <c r="EW283" s="56"/>
      <c r="EX283" s="56"/>
      <c r="EY283" s="56"/>
      <c r="EZ283" s="56"/>
      <c r="FA283" s="56"/>
      <c r="FB283" s="56"/>
      <c r="FC283" s="56"/>
      <c r="FD283" s="56"/>
      <c r="FE283" s="56"/>
      <c r="FF283" s="56"/>
      <c r="FG283" s="56"/>
      <c r="FH283" s="56"/>
      <c r="FI283" s="56"/>
      <c r="FJ283" s="56"/>
      <c r="FK283" s="56"/>
      <c r="FL283" s="56"/>
      <c r="FM283" s="56"/>
      <c r="FN283" s="56"/>
      <c r="FO283" s="56"/>
      <c r="FP283" s="56"/>
      <c r="FQ283" s="56"/>
      <c r="FR283" s="56"/>
      <c r="FS283" s="56"/>
      <c r="FT283" s="56"/>
      <c r="FU283" s="56"/>
      <c r="FV283" s="56"/>
      <c r="FW283" s="56"/>
      <c r="FX283" s="56"/>
      <c r="FY283" s="56"/>
      <c r="FZ283" s="56"/>
      <c r="GA283" s="56"/>
      <c r="GB283" s="56"/>
      <c r="GC283" s="56"/>
      <c r="GD283" s="56"/>
      <c r="GE283" s="56"/>
      <c r="GF283" s="56"/>
      <c r="GG283" s="56"/>
      <c r="GH283" s="56"/>
      <c r="GI283" s="56"/>
      <c r="GJ283" s="56">
        <f t="shared" si="761"/>
        <v>1000</v>
      </c>
      <c r="GK283" s="56"/>
      <c r="GL283" s="56"/>
      <c r="GM283" s="56"/>
      <c r="GN283" s="56"/>
      <c r="GO283" s="56"/>
      <c r="GP283" s="56"/>
      <c r="GQ283" s="56"/>
      <c r="GR283" s="56"/>
      <c r="GS283" s="56"/>
      <c r="GT283" s="56"/>
      <c r="GU283" s="56"/>
      <c r="GV283" s="56"/>
      <c r="GW283" s="56"/>
      <c r="GX283" s="56"/>
      <c r="GY283" s="56"/>
      <c r="GZ283" s="56"/>
      <c r="HA283" s="56"/>
      <c r="HB283" s="56"/>
      <c r="HC283" s="56"/>
      <c r="HD283" s="56"/>
      <c r="HE283" s="56"/>
      <c r="HF283" s="56"/>
      <c r="HG283" s="56"/>
      <c r="HH283" s="56"/>
      <c r="HI283" s="56"/>
      <c r="HJ283" s="56"/>
      <c r="HK283" s="56"/>
      <c r="HL283" s="56"/>
      <c r="HM283" s="56"/>
      <c r="HN283" s="56"/>
      <c r="HO283" s="56"/>
      <c r="HP283" s="56"/>
      <c r="HQ283" s="56"/>
      <c r="HR283" s="56"/>
      <c r="HS283" s="56"/>
      <c r="HT283" s="56"/>
      <c r="HU283" s="56"/>
      <c r="HV283" s="56"/>
      <c r="HW283" s="56"/>
      <c r="HX283" s="56"/>
      <c r="HY283" s="56"/>
    </row>
    <row r="284" spans="1:233" ht="1.5" customHeight="1">
      <c r="A284" s="56"/>
      <c r="B284" s="56"/>
      <c r="C284" s="56"/>
      <c r="D284" s="56"/>
      <c r="E284" s="56"/>
      <c r="F284" s="56"/>
      <c r="G284" s="56"/>
      <c r="H284" s="56"/>
      <c r="I284" s="56"/>
      <c r="J284" s="56"/>
      <c r="K284" s="56"/>
      <c r="L284" s="56"/>
      <c r="M284" s="56"/>
      <c r="N284" s="56"/>
      <c r="O284" s="56"/>
      <c r="P284" s="56"/>
      <c r="Q284" s="56"/>
      <c r="R284" s="56"/>
      <c r="S284" s="56"/>
      <c r="T284" s="56"/>
      <c r="U284" s="56"/>
      <c r="V284" s="56"/>
      <c r="W284" s="56"/>
      <c r="X284" s="56"/>
      <c r="Y284" s="56"/>
      <c r="Z284" s="56"/>
      <c r="AA284" s="56"/>
      <c r="AB284" s="56"/>
      <c r="AC284" s="56"/>
      <c r="AD284" s="56"/>
      <c r="AE284" s="56"/>
      <c r="AF284" s="56"/>
      <c r="AG284" s="56"/>
      <c r="AH284" s="56"/>
      <c r="AI284" s="56"/>
      <c r="AJ284" s="56"/>
      <c r="AK284" s="56"/>
      <c r="AL284" s="56"/>
      <c r="AM284" s="56"/>
      <c r="AN284" s="56"/>
      <c r="AO284" s="56"/>
      <c r="AP284" s="56"/>
      <c r="AQ284" s="56"/>
      <c r="AR284" s="56"/>
      <c r="AS284" s="56"/>
      <c r="AT284" s="56"/>
      <c r="AU284" s="56"/>
      <c r="AV284" s="56"/>
      <c r="AW284" s="56"/>
      <c r="AX284" s="56"/>
      <c r="AY284" s="56"/>
      <c r="AZ284" s="56"/>
      <c r="BA284" s="56"/>
      <c r="BB284" s="56"/>
      <c r="BC284" s="56"/>
      <c r="BD284" s="56"/>
      <c r="BE284" s="56"/>
      <c r="BF284" s="56"/>
      <c r="BG284" s="56"/>
      <c r="BH284" s="56"/>
      <c r="BI284" s="56"/>
      <c r="BJ284" s="56"/>
      <c r="BK284" s="56"/>
      <c r="BL284" s="56">
        <f t="shared" si="716"/>
        <v>17000</v>
      </c>
      <c r="BM284" s="56">
        <f t="shared" si="780"/>
        <v>17000</v>
      </c>
      <c r="BN284" s="56">
        <f t="shared" si="780"/>
        <v>17000</v>
      </c>
      <c r="BO284" s="56">
        <f t="shared" si="777"/>
        <v>17000</v>
      </c>
      <c r="BP284" s="56">
        <f t="shared" si="777"/>
        <v>17000</v>
      </c>
      <c r="BQ284" s="56">
        <f t="shared" si="777"/>
        <v>17000</v>
      </c>
      <c r="BR284" s="56">
        <f t="shared" si="755"/>
        <v>17000</v>
      </c>
      <c r="BS284" s="56">
        <f t="shared" si="771"/>
        <v>17000</v>
      </c>
      <c r="BT284" s="56">
        <f t="shared" si="771"/>
        <v>17000</v>
      </c>
      <c r="BU284" s="56">
        <f t="shared" si="771"/>
        <v>17000</v>
      </c>
      <c r="BV284" s="56">
        <f t="shared" si="771"/>
        <v>17000</v>
      </c>
      <c r="BW284" s="56">
        <f t="shared" si="753"/>
        <v>17000</v>
      </c>
      <c r="BX284" s="56">
        <f t="shared" si="752"/>
        <v>17000</v>
      </c>
      <c r="BY284" s="56">
        <f t="shared" si="751"/>
        <v>17000</v>
      </c>
      <c r="BZ284" s="56">
        <f t="shared" si="756"/>
        <v>17000</v>
      </c>
      <c r="CA284" s="56">
        <f t="shared" si="757"/>
        <v>17000</v>
      </c>
      <c r="CB284" s="56">
        <f t="shared" si="757"/>
        <v>17000</v>
      </c>
      <c r="CC284" s="56">
        <f t="shared" si="757"/>
        <v>17000</v>
      </c>
      <c r="CD284" s="56">
        <f t="shared" si="766"/>
        <v>17000</v>
      </c>
      <c r="CE284" s="56">
        <f t="shared" si="772"/>
        <v>17000</v>
      </c>
      <c r="CF284" s="56">
        <f>TN</f>
        <v>31000</v>
      </c>
      <c r="CG284" s="56">
        <f t="shared" si="786"/>
        <v>31000</v>
      </c>
      <c r="CH284" s="56">
        <f t="shared" si="786"/>
        <v>31000</v>
      </c>
      <c r="CI284" s="56">
        <f>KA</f>
        <v>17000</v>
      </c>
      <c r="CJ284" s="56">
        <f t="shared" si="784"/>
        <v>2000</v>
      </c>
      <c r="CK284" s="56">
        <f t="shared" si="784"/>
        <v>2000</v>
      </c>
      <c r="CL284" s="56">
        <f>AP</f>
        <v>2000</v>
      </c>
      <c r="CM284" s="56">
        <f t="shared" si="783"/>
        <v>31000</v>
      </c>
      <c r="CN284" s="56">
        <f t="shared" si="783"/>
        <v>31000</v>
      </c>
      <c r="CO284" s="56">
        <f t="shared" si="783"/>
        <v>31000</v>
      </c>
      <c r="CP284" s="56">
        <f t="shared" si="783"/>
        <v>31000</v>
      </c>
      <c r="CQ284" s="56">
        <f t="shared" si="785"/>
        <v>31000</v>
      </c>
      <c r="CR284" s="56">
        <f t="shared" si="782"/>
        <v>31000</v>
      </c>
      <c r="CS284" s="56">
        <f t="shared" si="781"/>
        <v>31000</v>
      </c>
      <c r="CT284" s="56">
        <f t="shared" si="781"/>
        <v>31000</v>
      </c>
      <c r="CU284" s="56">
        <f t="shared" si="781"/>
        <v>31000</v>
      </c>
      <c r="CV284" s="56">
        <f t="shared" si="779"/>
        <v>31000</v>
      </c>
      <c r="CW284" s="56">
        <f t="shared" si="775"/>
        <v>31000</v>
      </c>
      <c r="CX284" s="56"/>
      <c r="CY284" s="56"/>
      <c r="CZ284" s="56"/>
      <c r="DA284" s="56"/>
      <c r="DB284" s="56"/>
      <c r="DC284" s="56"/>
      <c r="DD284" s="56"/>
      <c r="DE284" s="56"/>
      <c r="DF284" s="56"/>
      <c r="DG284" s="56"/>
      <c r="DH284" s="56"/>
      <c r="DI284" s="56"/>
      <c r="DJ284" s="56"/>
      <c r="DK284" s="56"/>
      <c r="DL284" s="56"/>
      <c r="DM284" s="56"/>
      <c r="DN284" s="56"/>
      <c r="DO284" s="56"/>
      <c r="DP284" s="56"/>
      <c r="DQ284" s="56"/>
      <c r="DR284" s="56"/>
      <c r="DS284" s="56"/>
      <c r="DT284" s="56"/>
      <c r="DU284" s="56"/>
      <c r="DV284" s="56"/>
      <c r="DW284" s="56"/>
      <c r="DX284" s="56"/>
      <c r="DY284" s="56"/>
      <c r="DZ284" s="56"/>
      <c r="EA284" s="56"/>
      <c r="EB284" s="56"/>
      <c r="EC284" s="56"/>
      <c r="ED284" s="56"/>
      <c r="EE284" s="56"/>
      <c r="EF284" s="56"/>
      <c r="EG284" s="56"/>
      <c r="EH284" s="56"/>
      <c r="EI284" s="56"/>
      <c r="EJ284" s="56"/>
      <c r="EK284" s="56"/>
      <c r="EL284" s="56"/>
      <c r="EM284" s="56"/>
      <c r="EN284" s="56"/>
      <c r="EO284" s="56"/>
      <c r="EP284" s="56"/>
      <c r="EQ284" s="56"/>
      <c r="ER284" s="56"/>
      <c r="ES284" s="56"/>
      <c r="ET284" s="56"/>
      <c r="EU284" s="56"/>
      <c r="EV284" s="56"/>
      <c r="EW284" s="56"/>
      <c r="EX284" s="56"/>
      <c r="EY284" s="56"/>
      <c r="EZ284" s="56"/>
      <c r="FA284" s="56"/>
      <c r="FB284" s="56"/>
      <c r="FC284" s="56"/>
      <c r="FD284" s="56"/>
      <c r="FE284" s="56"/>
      <c r="FF284" s="56"/>
      <c r="FG284" s="56"/>
      <c r="FH284" s="56"/>
      <c r="FI284" s="56"/>
      <c r="FJ284" s="56"/>
      <c r="FK284" s="56"/>
      <c r="FL284" s="56"/>
      <c r="FM284" s="56"/>
      <c r="FN284" s="56"/>
      <c r="FO284" s="56"/>
      <c r="FP284" s="56"/>
      <c r="FQ284" s="56"/>
      <c r="FR284" s="56"/>
      <c r="FS284" s="56"/>
      <c r="FT284" s="56"/>
      <c r="FU284" s="56"/>
      <c r="FV284" s="56"/>
      <c r="FW284" s="56"/>
      <c r="FX284" s="56"/>
      <c r="FY284" s="56"/>
      <c r="FZ284" s="56"/>
      <c r="GA284" s="56"/>
      <c r="GB284" s="56"/>
      <c r="GC284" s="56"/>
      <c r="GD284" s="56"/>
      <c r="GE284" s="56"/>
      <c r="GF284" s="56"/>
      <c r="GG284" s="56"/>
      <c r="GH284" s="56"/>
      <c r="GI284" s="56"/>
      <c r="GJ284" s="56">
        <f t="shared" si="761"/>
        <v>1000</v>
      </c>
      <c r="GK284" s="56"/>
      <c r="GL284" s="56"/>
      <c r="GM284" s="56"/>
      <c r="GN284" s="56"/>
      <c r="GO284" s="56"/>
      <c r="GP284" s="56"/>
      <c r="GQ284" s="56"/>
      <c r="GR284" s="56"/>
      <c r="GS284" s="56"/>
      <c r="GT284" s="56"/>
      <c r="GU284" s="56"/>
      <c r="GV284" s="56"/>
      <c r="GW284" s="56"/>
      <c r="GX284" s="56"/>
      <c r="GY284" s="56"/>
      <c r="GZ284" s="56"/>
      <c r="HA284" s="56"/>
      <c r="HB284" s="56"/>
      <c r="HC284" s="56"/>
      <c r="HD284" s="56"/>
      <c r="HE284" s="56"/>
      <c r="HF284" s="56"/>
      <c r="HG284" s="56"/>
      <c r="HH284" s="56"/>
      <c r="HI284" s="56"/>
      <c r="HJ284" s="56"/>
      <c r="HK284" s="56"/>
      <c r="HL284" s="56"/>
      <c r="HM284" s="56"/>
      <c r="HN284" s="56"/>
      <c r="HO284" s="56"/>
      <c r="HP284" s="56"/>
      <c r="HQ284" s="56"/>
      <c r="HR284" s="56"/>
      <c r="HS284" s="56"/>
      <c r="HT284" s="56"/>
      <c r="HU284" s="56"/>
      <c r="HV284" s="56"/>
      <c r="HW284" s="56"/>
      <c r="HX284" s="56"/>
      <c r="HY284" s="56"/>
    </row>
    <row r="285" spans="1:233" ht="1.5" customHeight="1">
      <c r="A285" s="56"/>
      <c r="B285" s="56"/>
      <c r="C285" s="56"/>
      <c r="D285" s="56"/>
      <c r="E285" s="56"/>
      <c r="F285" s="56"/>
      <c r="G285" s="56"/>
      <c r="H285" s="56"/>
      <c r="I285" s="56"/>
      <c r="J285" s="56"/>
      <c r="K285" s="56"/>
      <c r="L285" s="56"/>
      <c r="M285" s="56"/>
      <c r="N285" s="56"/>
      <c r="O285" s="56"/>
      <c r="P285" s="56"/>
      <c r="Q285" s="56"/>
      <c r="R285" s="56"/>
      <c r="S285" s="56"/>
      <c r="T285" s="56"/>
      <c r="U285" s="56"/>
      <c r="V285" s="56"/>
      <c r="W285" s="56"/>
      <c r="X285" s="56"/>
      <c r="Y285" s="56"/>
      <c r="Z285" s="56"/>
      <c r="AA285" s="56"/>
      <c r="AB285" s="56"/>
      <c r="AC285" s="56"/>
      <c r="AD285" s="56"/>
      <c r="AE285" s="56"/>
      <c r="AF285" s="56"/>
      <c r="AG285" s="56"/>
      <c r="AH285" s="56"/>
      <c r="AI285" s="56"/>
      <c r="AJ285" s="56"/>
      <c r="AK285" s="56"/>
      <c r="AL285" s="56"/>
      <c r="AM285" s="56"/>
      <c r="AN285" s="56"/>
      <c r="AO285" s="56"/>
      <c r="AP285" s="56"/>
      <c r="AQ285" s="56"/>
      <c r="AR285" s="56"/>
      <c r="AS285" s="56"/>
      <c r="AT285" s="56"/>
      <c r="AU285" s="56"/>
      <c r="AV285" s="56"/>
      <c r="AW285" s="56"/>
      <c r="AX285" s="56"/>
      <c r="AY285" s="56"/>
      <c r="AZ285" s="56"/>
      <c r="BA285" s="56"/>
      <c r="BB285" s="56"/>
      <c r="BC285" s="56"/>
      <c r="BD285" s="56"/>
      <c r="BE285" s="56"/>
      <c r="BF285" s="56"/>
      <c r="BG285" s="56"/>
      <c r="BH285" s="56"/>
      <c r="BI285" s="56"/>
      <c r="BJ285" s="56"/>
      <c r="BK285" s="56"/>
      <c r="BL285" s="56">
        <f>KL</f>
        <v>18000</v>
      </c>
      <c r="BM285" s="56">
        <f>KL</f>
        <v>18000</v>
      </c>
      <c r="BN285" s="56">
        <f>KA</f>
        <v>17000</v>
      </c>
      <c r="BO285" s="56">
        <f t="shared" si="777"/>
        <v>17000</v>
      </c>
      <c r="BP285" s="56">
        <f t="shared" si="777"/>
        <v>17000</v>
      </c>
      <c r="BQ285" s="56">
        <f t="shared" si="777"/>
        <v>17000</v>
      </c>
      <c r="BR285" s="56">
        <f t="shared" si="755"/>
        <v>17000</v>
      </c>
      <c r="BS285" s="56">
        <f t="shared" si="771"/>
        <v>17000</v>
      </c>
      <c r="BT285" s="56">
        <f t="shared" si="771"/>
        <v>17000</v>
      </c>
      <c r="BU285" s="56">
        <f t="shared" si="771"/>
        <v>17000</v>
      </c>
      <c r="BV285" s="56">
        <f t="shared" si="771"/>
        <v>17000</v>
      </c>
      <c r="BW285" s="56">
        <f t="shared" si="753"/>
        <v>17000</v>
      </c>
      <c r="BX285" s="56">
        <f t="shared" si="752"/>
        <v>17000</v>
      </c>
      <c r="BY285" s="56">
        <f t="shared" si="751"/>
        <v>17000</v>
      </c>
      <c r="BZ285" s="56">
        <f t="shared" si="756"/>
        <v>17000</v>
      </c>
      <c r="CA285" s="56">
        <f t="shared" si="757"/>
        <v>17000</v>
      </c>
      <c r="CB285" s="56">
        <f t="shared" si="757"/>
        <v>17000</v>
      </c>
      <c r="CC285" s="56">
        <f t="shared" si="757"/>
        <v>17000</v>
      </c>
      <c r="CD285" s="56">
        <f t="shared" si="766"/>
        <v>17000</v>
      </c>
      <c r="CE285" s="56">
        <f t="shared" si="772"/>
        <v>17000</v>
      </c>
      <c r="CF285" s="56">
        <f>KA</f>
        <v>17000</v>
      </c>
      <c r="CG285" s="56">
        <f t="shared" si="786"/>
        <v>31000</v>
      </c>
      <c r="CH285" s="56">
        <f t="shared" si="786"/>
        <v>31000</v>
      </c>
      <c r="CI285" s="56">
        <f t="shared" ref="CI285:CI327" si="787">TN</f>
        <v>31000</v>
      </c>
      <c r="CJ285" s="56">
        <f t="shared" si="784"/>
        <v>2000</v>
      </c>
      <c r="CK285" s="56">
        <f t="shared" si="784"/>
        <v>2000</v>
      </c>
      <c r="CL285" s="56">
        <f t="shared" ref="CL285:CL323" si="788">TN</f>
        <v>31000</v>
      </c>
      <c r="CM285" s="56">
        <f t="shared" si="783"/>
        <v>31000</v>
      </c>
      <c r="CN285" s="56">
        <f t="shared" si="783"/>
        <v>31000</v>
      </c>
      <c r="CO285" s="56">
        <f t="shared" si="783"/>
        <v>31000</v>
      </c>
      <c r="CP285" s="56">
        <f t="shared" si="783"/>
        <v>31000</v>
      </c>
      <c r="CQ285" s="56">
        <f t="shared" si="785"/>
        <v>31000</v>
      </c>
      <c r="CR285" s="56">
        <f t="shared" si="782"/>
        <v>31000</v>
      </c>
      <c r="CS285" s="56">
        <f t="shared" si="781"/>
        <v>31000</v>
      </c>
      <c r="CT285" s="56">
        <f t="shared" si="781"/>
        <v>31000</v>
      </c>
      <c r="CU285" s="56">
        <f t="shared" si="781"/>
        <v>31000</v>
      </c>
      <c r="CV285" s="56">
        <f t="shared" si="779"/>
        <v>31000</v>
      </c>
      <c r="CW285" s="56">
        <f t="shared" si="775"/>
        <v>31000</v>
      </c>
      <c r="CX285" s="56"/>
      <c r="CY285" s="56"/>
      <c r="CZ285" s="56"/>
      <c r="DA285" s="56"/>
      <c r="DB285" s="56"/>
      <c r="DC285" s="56"/>
      <c r="DD285" s="56"/>
      <c r="DE285" s="56"/>
      <c r="DF285" s="56"/>
      <c r="DG285" s="56"/>
      <c r="DH285" s="56"/>
      <c r="DI285" s="56"/>
      <c r="DJ285" s="56"/>
      <c r="DK285" s="56"/>
      <c r="DL285" s="56"/>
      <c r="DM285" s="56"/>
      <c r="DN285" s="56"/>
      <c r="DO285" s="56"/>
      <c r="DP285" s="56"/>
      <c r="DQ285" s="56"/>
      <c r="DR285" s="56"/>
      <c r="DS285" s="56"/>
      <c r="DT285" s="56"/>
      <c r="DU285" s="56"/>
      <c r="DV285" s="56"/>
      <c r="DW285" s="56"/>
      <c r="DX285" s="56"/>
      <c r="DY285" s="56"/>
      <c r="DZ285" s="56"/>
      <c r="EA285" s="56"/>
      <c r="EB285" s="56"/>
      <c r="EC285" s="56"/>
      <c r="ED285" s="56"/>
      <c r="EE285" s="56"/>
      <c r="EF285" s="56"/>
      <c r="EG285" s="56"/>
      <c r="EH285" s="56"/>
      <c r="EI285" s="56"/>
      <c r="EJ285" s="56"/>
      <c r="EK285" s="56"/>
      <c r="EL285" s="56"/>
      <c r="EM285" s="56"/>
      <c r="EN285" s="56"/>
      <c r="EO285" s="56"/>
      <c r="EP285" s="56"/>
      <c r="EQ285" s="56"/>
      <c r="ER285" s="56"/>
      <c r="ES285" s="56"/>
      <c r="ET285" s="56"/>
      <c r="EU285" s="56"/>
      <c r="EV285" s="56"/>
      <c r="EW285" s="56"/>
      <c r="EX285" s="56"/>
      <c r="EY285" s="56"/>
      <c r="EZ285" s="56"/>
      <c r="FA285" s="56"/>
      <c r="FB285" s="56"/>
      <c r="FC285" s="56"/>
      <c r="FD285" s="56"/>
      <c r="FE285" s="56"/>
      <c r="FF285" s="56"/>
      <c r="FG285" s="56"/>
      <c r="FH285" s="56"/>
      <c r="FI285" s="56"/>
      <c r="FJ285" s="56"/>
      <c r="FK285" s="56"/>
      <c r="FL285" s="56"/>
      <c r="FM285" s="56"/>
      <c r="FN285" s="56"/>
      <c r="FO285" s="56"/>
      <c r="FP285" s="56"/>
      <c r="FQ285" s="56"/>
      <c r="FR285" s="56"/>
      <c r="FS285" s="56"/>
      <c r="FT285" s="56"/>
      <c r="FU285" s="56"/>
      <c r="FV285" s="56"/>
      <c r="FW285" s="56"/>
      <c r="FX285" s="56"/>
      <c r="FY285" s="56"/>
      <c r="FZ285" s="56"/>
      <c r="GA285" s="56"/>
      <c r="GB285" s="56"/>
      <c r="GC285" s="56"/>
      <c r="GD285" s="56"/>
      <c r="GE285" s="56"/>
      <c r="GF285" s="56"/>
      <c r="GG285" s="56"/>
      <c r="GH285" s="56"/>
      <c r="GI285" s="56">
        <f>AN</f>
        <v>1000</v>
      </c>
      <c r="GJ285" s="56">
        <f t="shared" si="761"/>
        <v>1000</v>
      </c>
      <c r="GK285" s="56"/>
      <c r="GL285" s="56"/>
      <c r="GM285" s="56"/>
      <c r="GN285" s="56"/>
      <c r="GO285" s="56"/>
      <c r="GP285" s="56"/>
      <c r="GQ285" s="56"/>
      <c r="GR285" s="56"/>
      <c r="GS285" s="56"/>
      <c r="GT285" s="56"/>
      <c r="GU285" s="56"/>
      <c r="GV285" s="56"/>
      <c r="GW285" s="56"/>
      <c r="GX285" s="56"/>
      <c r="GY285" s="56"/>
      <c r="GZ285" s="56"/>
      <c r="HA285" s="56"/>
      <c r="HB285" s="56"/>
      <c r="HC285" s="56"/>
      <c r="HD285" s="56"/>
      <c r="HE285" s="56"/>
      <c r="HF285" s="56"/>
      <c r="HG285" s="56"/>
      <c r="HH285" s="56"/>
      <c r="HI285" s="56"/>
      <c r="HJ285" s="56"/>
      <c r="HK285" s="56"/>
      <c r="HL285" s="56"/>
      <c r="HM285" s="56"/>
      <c r="HN285" s="56"/>
      <c r="HO285" s="56"/>
      <c r="HP285" s="56"/>
      <c r="HQ285" s="56"/>
      <c r="HR285" s="56"/>
      <c r="HS285" s="56"/>
      <c r="HT285" s="56"/>
      <c r="HU285" s="56"/>
      <c r="HV285" s="56"/>
      <c r="HW285" s="56"/>
      <c r="HX285" s="56"/>
      <c r="HY285" s="56"/>
    </row>
    <row r="286" spans="1:233" ht="1.5" customHeight="1">
      <c r="A286" s="56"/>
      <c r="B286" s="56"/>
      <c r="C286" s="56"/>
      <c r="D286" s="56"/>
      <c r="E286" s="56"/>
      <c r="F286" s="56"/>
      <c r="G286" s="56"/>
      <c r="H286" s="56"/>
      <c r="I286" s="56"/>
      <c r="J286" s="56"/>
      <c r="K286" s="56"/>
      <c r="L286" s="56"/>
      <c r="M286" s="56"/>
      <c r="N286" s="56"/>
      <c r="O286" s="56"/>
      <c r="P286" s="56"/>
      <c r="Q286" s="56"/>
      <c r="R286" s="56"/>
      <c r="S286" s="56"/>
      <c r="T286" s="56"/>
      <c r="U286" s="56"/>
      <c r="V286" s="56"/>
      <c r="W286" s="56"/>
      <c r="X286" s="56"/>
      <c r="Y286" s="56"/>
      <c r="Z286" s="56"/>
      <c r="AA286" s="56"/>
      <c r="AB286" s="56"/>
      <c r="AC286" s="56"/>
      <c r="AD286" s="56"/>
      <c r="AE286" s="56"/>
      <c r="AF286" s="56"/>
      <c r="AG286" s="56"/>
      <c r="AH286" s="56"/>
      <c r="AI286" s="56"/>
      <c r="AJ286" s="56"/>
      <c r="AK286" s="56"/>
      <c r="AL286" s="56"/>
      <c r="AM286" s="56"/>
      <c r="AN286" s="56"/>
      <c r="AO286" s="56"/>
      <c r="AP286" s="56"/>
      <c r="AQ286" s="56"/>
      <c r="AR286" s="56"/>
      <c r="AS286" s="56"/>
      <c r="AT286" s="56"/>
      <c r="AU286" s="56"/>
      <c r="AV286" s="56"/>
      <c r="AW286" s="56"/>
      <c r="AX286" s="56"/>
      <c r="AY286" s="56"/>
      <c r="AZ286" s="56"/>
      <c r="BA286" s="56"/>
      <c r="BB286" s="56"/>
      <c r="BC286" s="56"/>
      <c r="BD286" s="56"/>
      <c r="BE286" s="56"/>
      <c r="BF286" s="56"/>
      <c r="BG286" s="56"/>
      <c r="BH286" s="56"/>
      <c r="BI286" s="56"/>
      <c r="BJ286" s="56"/>
      <c r="BK286" s="56"/>
      <c r="BL286" s="56">
        <f t="shared" ref="BL286" si="789">KL</f>
        <v>18000</v>
      </c>
      <c r="BM286" s="56">
        <f t="shared" ref="BM286:BN289" si="790">KL</f>
        <v>18000</v>
      </c>
      <c r="BN286" s="56">
        <f t="shared" si="790"/>
        <v>18000</v>
      </c>
      <c r="BO286" s="56">
        <f t="shared" si="777"/>
        <v>17000</v>
      </c>
      <c r="BP286" s="56">
        <f t="shared" si="777"/>
        <v>17000</v>
      </c>
      <c r="BQ286" s="56">
        <f t="shared" si="777"/>
        <v>17000</v>
      </c>
      <c r="BR286" s="56">
        <f t="shared" si="755"/>
        <v>17000</v>
      </c>
      <c r="BS286" s="56">
        <f t="shared" si="771"/>
        <v>17000</v>
      </c>
      <c r="BT286" s="56">
        <f t="shared" si="771"/>
        <v>17000</v>
      </c>
      <c r="BU286" s="56">
        <f t="shared" si="771"/>
        <v>17000</v>
      </c>
      <c r="BV286" s="56">
        <f t="shared" si="771"/>
        <v>17000</v>
      </c>
      <c r="BW286" s="56">
        <f t="shared" si="753"/>
        <v>17000</v>
      </c>
      <c r="BX286" s="56">
        <f t="shared" si="752"/>
        <v>17000</v>
      </c>
      <c r="BY286" s="56">
        <f t="shared" si="751"/>
        <v>17000</v>
      </c>
      <c r="BZ286" s="56">
        <f t="shared" si="756"/>
        <v>17000</v>
      </c>
      <c r="CA286" s="56">
        <f t="shared" si="757"/>
        <v>17000</v>
      </c>
      <c r="CB286" s="56">
        <f t="shared" si="757"/>
        <v>17000</v>
      </c>
      <c r="CC286" s="56">
        <f t="shared" si="757"/>
        <v>17000</v>
      </c>
      <c r="CD286" s="56">
        <f t="shared" si="766"/>
        <v>17000</v>
      </c>
      <c r="CE286" s="56">
        <f t="shared" si="772"/>
        <v>17000</v>
      </c>
      <c r="CF286" s="56">
        <f>TN</f>
        <v>31000</v>
      </c>
      <c r="CG286" s="56">
        <f t="shared" si="786"/>
        <v>31000</v>
      </c>
      <c r="CH286" s="56">
        <f t="shared" si="786"/>
        <v>31000</v>
      </c>
      <c r="CI286" s="56">
        <f t="shared" si="787"/>
        <v>31000</v>
      </c>
      <c r="CJ286" s="56">
        <f t="shared" ref="CJ286:CK305" si="791">TN</f>
        <v>31000</v>
      </c>
      <c r="CK286" s="56">
        <f t="shared" si="791"/>
        <v>31000</v>
      </c>
      <c r="CL286" s="56">
        <f t="shared" si="788"/>
        <v>31000</v>
      </c>
      <c r="CM286" s="56">
        <f t="shared" si="783"/>
        <v>31000</v>
      </c>
      <c r="CN286" s="56">
        <f t="shared" si="783"/>
        <v>31000</v>
      </c>
      <c r="CO286" s="56">
        <f t="shared" si="783"/>
        <v>31000</v>
      </c>
      <c r="CP286" s="56">
        <f t="shared" si="783"/>
        <v>31000</v>
      </c>
      <c r="CQ286" s="56">
        <f t="shared" si="785"/>
        <v>31000</v>
      </c>
      <c r="CR286" s="56">
        <f t="shared" si="782"/>
        <v>31000</v>
      </c>
      <c r="CS286" s="56">
        <f t="shared" si="781"/>
        <v>31000</v>
      </c>
      <c r="CT286" s="56">
        <f t="shared" si="781"/>
        <v>31000</v>
      </c>
      <c r="CU286" s="56">
        <f t="shared" si="781"/>
        <v>31000</v>
      </c>
      <c r="CV286" s="56">
        <f t="shared" si="779"/>
        <v>31000</v>
      </c>
      <c r="CW286" s="56">
        <f t="shared" si="775"/>
        <v>31000</v>
      </c>
      <c r="CX286" s="56"/>
      <c r="CY286" s="56"/>
      <c r="CZ286" s="56"/>
      <c r="DA286" s="56"/>
      <c r="DB286" s="56"/>
      <c r="DC286" s="56"/>
      <c r="DD286" s="56"/>
      <c r="DE286" s="56"/>
      <c r="DF286" s="56"/>
      <c r="DG286" s="56"/>
      <c r="DH286" s="56"/>
      <c r="DI286" s="56"/>
      <c r="DJ286" s="56"/>
      <c r="DK286" s="56"/>
      <c r="DL286" s="56"/>
      <c r="DM286" s="56"/>
      <c r="DN286" s="56"/>
      <c r="DO286" s="56"/>
      <c r="DP286" s="56"/>
      <c r="DQ286" s="56"/>
      <c r="DR286" s="56"/>
      <c r="DS286" s="56"/>
      <c r="DT286" s="56"/>
      <c r="DU286" s="56"/>
      <c r="DV286" s="56"/>
      <c r="DW286" s="56"/>
      <c r="DX286" s="56"/>
      <c r="DY286" s="56"/>
      <c r="DZ286" s="56"/>
      <c r="EA286" s="56"/>
      <c r="EB286" s="56"/>
      <c r="EC286" s="56"/>
      <c r="ED286" s="56"/>
      <c r="EE286" s="56"/>
      <c r="EF286" s="56"/>
      <c r="EG286" s="56"/>
      <c r="EH286" s="56"/>
      <c r="EI286" s="56"/>
      <c r="EJ286" s="56"/>
      <c r="EK286" s="56"/>
      <c r="EL286" s="56"/>
      <c r="EM286" s="56"/>
      <c r="EN286" s="56"/>
      <c r="EO286" s="56"/>
      <c r="EP286" s="56"/>
      <c r="EQ286" s="56"/>
      <c r="ER286" s="56"/>
      <c r="ES286" s="56"/>
      <c r="ET286" s="56"/>
      <c r="EU286" s="56"/>
      <c r="EV286" s="56"/>
      <c r="EW286" s="56"/>
      <c r="EX286" s="56"/>
      <c r="EY286" s="56"/>
      <c r="EZ286" s="56"/>
      <c r="FA286" s="56"/>
      <c r="FB286" s="56"/>
      <c r="FC286" s="56"/>
      <c r="FD286" s="56"/>
      <c r="FE286" s="56"/>
      <c r="FF286" s="56"/>
      <c r="FG286" s="56"/>
      <c r="FH286" s="56"/>
      <c r="FI286" s="56"/>
      <c r="FJ286" s="56"/>
      <c r="FK286" s="56"/>
      <c r="FL286" s="56"/>
      <c r="FM286" s="56"/>
      <c r="FN286" s="56"/>
      <c r="FO286" s="56"/>
      <c r="FP286" s="56"/>
      <c r="FQ286" s="56"/>
      <c r="FR286" s="56"/>
      <c r="FS286" s="56"/>
      <c r="FT286" s="56"/>
      <c r="FU286" s="56"/>
      <c r="FV286" s="56"/>
      <c r="FW286" s="56"/>
      <c r="FX286" s="56"/>
      <c r="FY286" s="56"/>
      <c r="FZ286" s="56"/>
      <c r="GA286" s="56"/>
      <c r="GB286" s="56"/>
      <c r="GC286" s="56"/>
      <c r="GD286" s="56"/>
      <c r="GE286" s="56"/>
      <c r="GF286" s="56"/>
      <c r="GG286" s="56"/>
      <c r="GH286" s="56"/>
      <c r="GI286" s="56">
        <f>AN</f>
        <v>1000</v>
      </c>
      <c r="GJ286" s="56">
        <f t="shared" si="761"/>
        <v>1000</v>
      </c>
      <c r="GK286" s="56"/>
      <c r="GL286" s="56"/>
      <c r="GM286" s="56"/>
      <c r="GN286" s="56"/>
      <c r="GO286" s="56"/>
      <c r="GP286" s="56"/>
      <c r="GQ286" s="56"/>
      <c r="GR286" s="56"/>
      <c r="GS286" s="56"/>
      <c r="GT286" s="56"/>
      <c r="GU286" s="56"/>
      <c r="GV286" s="56"/>
      <c r="GW286" s="56"/>
      <c r="GX286" s="56"/>
      <c r="GY286" s="56"/>
      <c r="GZ286" s="56"/>
      <c r="HA286" s="56"/>
      <c r="HB286" s="56"/>
      <c r="HC286" s="56"/>
      <c r="HD286" s="56"/>
      <c r="HE286" s="56"/>
      <c r="HF286" s="56"/>
      <c r="HG286" s="56"/>
      <c r="HH286" s="56"/>
      <c r="HI286" s="56"/>
      <c r="HJ286" s="56"/>
      <c r="HK286" s="56"/>
      <c r="HL286" s="56"/>
      <c r="HM286" s="56"/>
      <c r="HN286" s="56"/>
      <c r="HO286" s="56"/>
      <c r="HP286" s="56"/>
      <c r="HQ286" s="56"/>
      <c r="HR286" s="56"/>
      <c r="HS286" s="56"/>
      <c r="HT286" s="56"/>
      <c r="HU286" s="56"/>
      <c r="HV286" s="56"/>
      <c r="HW286" s="56"/>
      <c r="HX286" s="56"/>
      <c r="HY286" s="56"/>
    </row>
    <row r="287" spans="1:233" ht="1.5" customHeight="1">
      <c r="A287" s="56"/>
      <c r="B287" s="56"/>
      <c r="C287" s="56"/>
      <c r="D287" s="56"/>
      <c r="E287" s="56"/>
      <c r="F287" s="56"/>
      <c r="G287" s="56"/>
      <c r="H287" s="56"/>
      <c r="I287" s="56"/>
      <c r="J287" s="56"/>
      <c r="K287" s="56"/>
      <c r="L287" s="56"/>
      <c r="M287" s="56"/>
      <c r="N287" s="56"/>
      <c r="O287" s="56"/>
      <c r="P287" s="56"/>
      <c r="Q287" s="56"/>
      <c r="R287" s="56"/>
      <c r="S287" s="56"/>
      <c r="T287" s="56"/>
      <c r="U287" s="56"/>
      <c r="V287" s="56"/>
      <c r="W287" s="56"/>
      <c r="X287" s="56"/>
      <c r="Y287" s="56"/>
      <c r="Z287" s="56"/>
      <c r="AA287" s="56"/>
      <c r="AB287" s="56"/>
      <c r="AC287" s="56"/>
      <c r="AD287" s="56"/>
      <c r="AE287" s="56"/>
      <c r="AF287" s="56"/>
      <c r="AG287" s="56"/>
      <c r="AH287" s="56"/>
      <c r="AI287" s="56"/>
      <c r="AJ287" s="56"/>
      <c r="AK287" s="56"/>
      <c r="AL287" s="56"/>
      <c r="AM287" s="56"/>
      <c r="AN287" s="56"/>
      <c r="AO287" s="56"/>
      <c r="AP287" s="56"/>
      <c r="AQ287" s="56"/>
      <c r="AR287" s="56"/>
      <c r="AS287" s="56"/>
      <c r="AT287" s="56"/>
      <c r="AU287" s="56"/>
      <c r="AV287" s="56"/>
      <c r="AW287" s="56"/>
      <c r="AX287" s="56"/>
      <c r="AY287" s="56"/>
      <c r="AZ287" s="56"/>
      <c r="BA287" s="56"/>
      <c r="BB287" s="56"/>
      <c r="BC287" s="56"/>
      <c r="BD287" s="56"/>
      <c r="BE287" s="56"/>
      <c r="BF287" s="56"/>
      <c r="BG287" s="56"/>
      <c r="BH287" s="56"/>
      <c r="BI287" s="56"/>
      <c r="BJ287" s="56"/>
      <c r="BK287" s="56"/>
      <c r="BL287" s="56"/>
      <c r="BM287" s="56">
        <f t="shared" si="790"/>
        <v>18000</v>
      </c>
      <c r="BN287" s="56">
        <f t="shared" si="790"/>
        <v>18000</v>
      </c>
      <c r="BO287" s="56">
        <f t="shared" si="777"/>
        <v>17000</v>
      </c>
      <c r="BP287" s="56">
        <f t="shared" si="777"/>
        <v>17000</v>
      </c>
      <c r="BQ287" s="56">
        <f t="shared" si="777"/>
        <v>17000</v>
      </c>
      <c r="BR287" s="56">
        <f t="shared" si="755"/>
        <v>17000</v>
      </c>
      <c r="BS287" s="56">
        <f t="shared" si="771"/>
        <v>17000</v>
      </c>
      <c r="BT287" s="56">
        <f t="shared" si="771"/>
        <v>17000</v>
      </c>
      <c r="BU287" s="56">
        <f t="shared" si="771"/>
        <v>17000</v>
      </c>
      <c r="BV287" s="56">
        <f t="shared" si="771"/>
        <v>17000</v>
      </c>
      <c r="BW287" s="56">
        <f t="shared" si="753"/>
        <v>17000</v>
      </c>
      <c r="BX287" s="56">
        <f t="shared" si="752"/>
        <v>17000</v>
      </c>
      <c r="BY287" s="56">
        <f t="shared" si="751"/>
        <v>17000</v>
      </c>
      <c r="BZ287" s="56">
        <f t="shared" si="756"/>
        <v>17000</v>
      </c>
      <c r="CA287" s="56">
        <f t="shared" si="757"/>
        <v>17000</v>
      </c>
      <c r="CB287" s="56">
        <f t="shared" si="757"/>
        <v>17000</v>
      </c>
      <c r="CC287" s="56">
        <f t="shared" si="757"/>
        <v>17000</v>
      </c>
      <c r="CD287" s="56">
        <f t="shared" si="766"/>
        <v>17000</v>
      </c>
      <c r="CE287" s="56">
        <f t="shared" si="772"/>
        <v>17000</v>
      </c>
      <c r="CF287" s="56">
        <f>TN</f>
        <v>31000</v>
      </c>
      <c r="CG287" s="56">
        <f t="shared" si="786"/>
        <v>31000</v>
      </c>
      <c r="CH287" s="56">
        <f t="shared" si="786"/>
        <v>31000</v>
      </c>
      <c r="CI287" s="56">
        <f t="shared" si="787"/>
        <v>31000</v>
      </c>
      <c r="CJ287" s="56">
        <f t="shared" si="791"/>
        <v>31000</v>
      </c>
      <c r="CK287" s="56">
        <f t="shared" si="791"/>
        <v>31000</v>
      </c>
      <c r="CL287" s="56">
        <f t="shared" si="788"/>
        <v>31000</v>
      </c>
      <c r="CM287" s="56">
        <f t="shared" si="783"/>
        <v>31000</v>
      </c>
      <c r="CN287" s="56">
        <f t="shared" si="783"/>
        <v>31000</v>
      </c>
      <c r="CO287" s="56">
        <f t="shared" si="783"/>
        <v>31000</v>
      </c>
      <c r="CP287" s="56">
        <f t="shared" si="783"/>
        <v>31000</v>
      </c>
      <c r="CQ287" s="56">
        <f t="shared" si="785"/>
        <v>31000</v>
      </c>
      <c r="CR287" s="56">
        <f t="shared" si="782"/>
        <v>31000</v>
      </c>
      <c r="CS287" s="56">
        <f t="shared" si="781"/>
        <v>31000</v>
      </c>
      <c r="CT287" s="56">
        <f t="shared" si="781"/>
        <v>31000</v>
      </c>
      <c r="CU287" s="56">
        <f t="shared" si="781"/>
        <v>31000</v>
      </c>
      <c r="CV287" s="56">
        <f t="shared" si="779"/>
        <v>31000</v>
      </c>
      <c r="CW287" s="56"/>
      <c r="CX287" s="56"/>
      <c r="CY287" s="56"/>
      <c r="CZ287" s="56"/>
      <c r="DA287" s="56"/>
      <c r="DB287" s="56"/>
      <c r="DC287" s="56"/>
      <c r="DD287" s="56"/>
      <c r="DE287" s="56"/>
      <c r="DF287" s="56"/>
      <c r="DG287" s="56"/>
      <c r="DH287" s="56"/>
      <c r="DI287" s="56"/>
      <c r="DJ287" s="56"/>
      <c r="DK287" s="56"/>
      <c r="DL287" s="56"/>
      <c r="DM287" s="56"/>
      <c r="DN287" s="56"/>
      <c r="DO287" s="56"/>
      <c r="DP287" s="56"/>
      <c r="DQ287" s="56"/>
      <c r="DR287" s="56"/>
      <c r="DS287" s="56"/>
      <c r="DT287" s="56"/>
      <c r="DU287" s="56"/>
      <c r="DV287" s="56"/>
      <c r="DW287" s="56"/>
      <c r="DX287" s="56"/>
      <c r="DY287" s="56"/>
      <c r="DZ287" s="56"/>
      <c r="EA287" s="56"/>
      <c r="EB287" s="56"/>
      <c r="EC287" s="56"/>
      <c r="ED287" s="56"/>
      <c r="EE287" s="56"/>
      <c r="EF287" s="56"/>
      <c r="EG287" s="56"/>
      <c r="EH287" s="56"/>
      <c r="EI287" s="56"/>
      <c r="EJ287" s="56"/>
      <c r="EK287" s="56"/>
      <c r="EL287" s="56"/>
      <c r="EM287" s="56"/>
      <c r="EN287" s="56"/>
      <c r="EO287" s="56"/>
      <c r="EP287" s="56"/>
      <c r="EQ287" s="56"/>
      <c r="ER287" s="56"/>
      <c r="ES287" s="56"/>
      <c r="ET287" s="56"/>
      <c r="EU287" s="56"/>
      <c r="EV287" s="56"/>
      <c r="EW287" s="56"/>
      <c r="EX287" s="56"/>
      <c r="EY287" s="56"/>
      <c r="EZ287" s="56"/>
      <c r="FA287" s="56"/>
      <c r="FB287" s="56"/>
      <c r="FC287" s="56"/>
      <c r="FD287" s="56"/>
      <c r="FE287" s="56"/>
      <c r="FF287" s="56"/>
      <c r="FG287" s="56"/>
      <c r="FH287" s="56"/>
      <c r="FI287" s="56"/>
      <c r="FJ287" s="56"/>
      <c r="FK287" s="56"/>
      <c r="FL287" s="56"/>
      <c r="FM287" s="56"/>
      <c r="FN287" s="56"/>
      <c r="FO287" s="56"/>
      <c r="FP287" s="56"/>
      <c r="FQ287" s="56"/>
      <c r="FR287" s="56"/>
      <c r="FS287" s="56"/>
      <c r="FT287" s="56"/>
      <c r="FU287" s="56"/>
      <c r="FV287" s="56"/>
      <c r="FW287" s="56"/>
      <c r="FX287" s="56"/>
      <c r="FY287" s="56"/>
      <c r="FZ287" s="56"/>
      <c r="GA287" s="56"/>
      <c r="GB287" s="56"/>
      <c r="GC287" s="56"/>
      <c r="GD287" s="56"/>
      <c r="GE287" s="56"/>
      <c r="GF287" s="56"/>
      <c r="GG287" s="56"/>
      <c r="GH287" s="56"/>
      <c r="GI287" s="56">
        <f>AN</f>
        <v>1000</v>
      </c>
      <c r="GJ287" s="56">
        <f t="shared" si="761"/>
        <v>1000</v>
      </c>
      <c r="GK287" s="56"/>
      <c r="GL287" s="56"/>
      <c r="GM287" s="56"/>
      <c r="GN287" s="56"/>
      <c r="GO287" s="56"/>
      <c r="GP287" s="56"/>
      <c r="GQ287" s="56"/>
      <c r="GR287" s="56"/>
      <c r="GS287" s="56"/>
      <c r="GT287" s="56"/>
      <c r="GU287" s="56"/>
      <c r="GV287" s="56"/>
      <c r="GW287" s="56"/>
      <c r="GX287" s="56"/>
      <c r="GY287" s="56"/>
      <c r="GZ287" s="56"/>
      <c r="HA287" s="56"/>
      <c r="HB287" s="56"/>
      <c r="HC287" s="56"/>
      <c r="HD287" s="56"/>
      <c r="HE287" s="56"/>
      <c r="HF287" s="56"/>
      <c r="HG287" s="56"/>
      <c r="HH287" s="56"/>
      <c r="HI287" s="56"/>
      <c r="HJ287" s="56"/>
      <c r="HK287" s="56"/>
      <c r="HL287" s="56"/>
      <c r="HM287" s="56"/>
      <c r="HN287" s="56"/>
      <c r="HO287" s="56"/>
      <c r="HP287" s="56"/>
      <c r="HQ287" s="56"/>
      <c r="HR287" s="56"/>
      <c r="HS287" s="56"/>
      <c r="HT287" s="56"/>
      <c r="HU287" s="56"/>
      <c r="HV287" s="56"/>
      <c r="HW287" s="56"/>
      <c r="HX287" s="56"/>
      <c r="HY287" s="56"/>
    </row>
    <row r="288" spans="1:233" ht="1.5" customHeight="1">
      <c r="A288" s="56"/>
      <c r="B288" s="56"/>
      <c r="C288" s="56"/>
      <c r="D288" s="56"/>
      <c r="E288" s="56"/>
      <c r="F288" s="56"/>
      <c r="G288" s="56"/>
      <c r="H288" s="56"/>
      <c r="I288" s="56"/>
      <c r="J288" s="56"/>
      <c r="K288" s="56"/>
      <c r="L288" s="56"/>
      <c r="M288" s="56"/>
      <c r="N288" s="56"/>
      <c r="O288" s="56"/>
      <c r="P288" s="56"/>
      <c r="Q288" s="56"/>
      <c r="R288" s="56"/>
      <c r="S288" s="56"/>
      <c r="T288" s="56"/>
      <c r="U288" s="56"/>
      <c r="V288" s="56"/>
      <c r="W288" s="56"/>
      <c r="X288" s="56"/>
      <c r="Y288" s="56"/>
      <c r="Z288" s="56"/>
      <c r="AA288" s="56"/>
      <c r="AB288" s="56"/>
      <c r="AC288" s="56"/>
      <c r="AD288" s="56"/>
      <c r="AE288" s="56"/>
      <c r="AF288" s="56"/>
      <c r="AG288" s="56"/>
      <c r="AH288" s="56"/>
      <c r="AI288" s="56"/>
      <c r="AJ288" s="56"/>
      <c r="AK288" s="56"/>
      <c r="AL288" s="56"/>
      <c r="AM288" s="56"/>
      <c r="AN288" s="56"/>
      <c r="AO288" s="56"/>
      <c r="AP288" s="56"/>
      <c r="AQ288" s="56"/>
      <c r="AR288" s="56"/>
      <c r="AS288" s="56"/>
      <c r="AT288" s="56"/>
      <c r="AU288" s="56"/>
      <c r="AV288" s="56"/>
      <c r="AW288" s="56"/>
      <c r="AX288" s="56"/>
      <c r="AY288" s="56"/>
      <c r="AZ288" s="56"/>
      <c r="BA288" s="56"/>
      <c r="BB288" s="56"/>
      <c r="BC288" s="56"/>
      <c r="BD288" s="56"/>
      <c r="BE288" s="56"/>
      <c r="BF288" s="56"/>
      <c r="BG288" s="56"/>
      <c r="BH288" s="56"/>
      <c r="BI288" s="56"/>
      <c r="BJ288" s="56"/>
      <c r="BK288" s="56"/>
      <c r="BL288" s="56"/>
      <c r="BM288" s="56">
        <f t="shared" si="790"/>
        <v>18000</v>
      </c>
      <c r="BN288" s="56">
        <f t="shared" si="790"/>
        <v>18000</v>
      </c>
      <c r="BO288" s="56">
        <f>KL</f>
        <v>18000</v>
      </c>
      <c r="BP288" s="56">
        <f t="shared" ref="BP288:BQ290" si="792">KA</f>
        <v>17000</v>
      </c>
      <c r="BQ288" s="56">
        <f t="shared" si="792"/>
        <v>17000</v>
      </c>
      <c r="BR288" s="56">
        <f t="shared" si="755"/>
        <v>17000</v>
      </c>
      <c r="BS288" s="56">
        <f t="shared" si="771"/>
        <v>17000</v>
      </c>
      <c r="BT288" s="56">
        <f t="shared" si="771"/>
        <v>17000</v>
      </c>
      <c r="BU288" s="56">
        <f t="shared" si="771"/>
        <v>17000</v>
      </c>
      <c r="BV288" s="56">
        <f t="shared" si="771"/>
        <v>17000</v>
      </c>
      <c r="BW288" s="56">
        <f t="shared" si="753"/>
        <v>17000</v>
      </c>
      <c r="BX288" s="56">
        <f t="shared" si="752"/>
        <v>17000</v>
      </c>
      <c r="BY288" s="56">
        <f t="shared" si="751"/>
        <v>17000</v>
      </c>
      <c r="BZ288" s="56">
        <f t="shared" si="756"/>
        <v>17000</v>
      </c>
      <c r="CA288" s="56">
        <f t="shared" si="757"/>
        <v>17000</v>
      </c>
      <c r="CB288" s="56">
        <f t="shared" si="757"/>
        <v>17000</v>
      </c>
      <c r="CC288" s="56">
        <f t="shared" si="757"/>
        <v>17000</v>
      </c>
      <c r="CD288" s="56">
        <f t="shared" si="766"/>
        <v>17000</v>
      </c>
      <c r="CE288" s="56">
        <f t="shared" si="772"/>
        <v>17000</v>
      </c>
      <c r="CF288" s="56">
        <f>TN</f>
        <v>31000</v>
      </c>
      <c r="CG288" s="56">
        <f t="shared" si="786"/>
        <v>31000</v>
      </c>
      <c r="CH288" s="56">
        <f t="shared" si="786"/>
        <v>31000</v>
      </c>
      <c r="CI288" s="56">
        <f t="shared" si="787"/>
        <v>31000</v>
      </c>
      <c r="CJ288" s="56">
        <f t="shared" si="791"/>
        <v>31000</v>
      </c>
      <c r="CK288" s="56">
        <f t="shared" si="791"/>
        <v>31000</v>
      </c>
      <c r="CL288" s="56">
        <f t="shared" si="788"/>
        <v>31000</v>
      </c>
      <c r="CM288" s="56">
        <f t="shared" si="783"/>
        <v>31000</v>
      </c>
      <c r="CN288" s="56">
        <f t="shared" si="783"/>
        <v>31000</v>
      </c>
      <c r="CO288" s="56">
        <f t="shared" si="783"/>
        <v>31000</v>
      </c>
      <c r="CP288" s="56">
        <f t="shared" si="783"/>
        <v>31000</v>
      </c>
      <c r="CQ288" s="56">
        <f t="shared" si="785"/>
        <v>31000</v>
      </c>
      <c r="CR288" s="56">
        <f t="shared" si="782"/>
        <v>31000</v>
      </c>
      <c r="CS288" s="56">
        <f t="shared" si="781"/>
        <v>31000</v>
      </c>
      <c r="CT288" s="56">
        <f t="shared" si="781"/>
        <v>31000</v>
      </c>
      <c r="CU288" s="56">
        <f t="shared" si="781"/>
        <v>31000</v>
      </c>
      <c r="CV288" s="56">
        <f t="shared" si="779"/>
        <v>31000</v>
      </c>
      <c r="CW288" s="56"/>
      <c r="CX288" s="56"/>
      <c r="CY288" s="56"/>
      <c r="CZ288" s="56"/>
      <c r="DA288" s="56"/>
      <c r="DB288" s="56"/>
      <c r="DC288" s="56"/>
      <c r="DD288" s="56"/>
      <c r="DE288" s="56"/>
      <c r="DF288" s="56"/>
      <c r="DG288" s="56"/>
      <c r="DH288" s="56"/>
      <c r="DI288" s="56"/>
      <c r="DJ288" s="56"/>
      <c r="DK288" s="56"/>
      <c r="DL288" s="56"/>
      <c r="DM288" s="56"/>
      <c r="DN288" s="56"/>
      <c r="DO288" s="56"/>
      <c r="DP288" s="56"/>
      <c r="DQ288" s="56"/>
      <c r="DR288" s="56"/>
      <c r="DS288" s="56"/>
      <c r="DT288" s="56"/>
      <c r="DU288" s="56"/>
      <c r="DV288" s="56"/>
      <c r="DW288" s="56"/>
      <c r="DX288" s="56"/>
      <c r="DY288" s="56"/>
      <c r="DZ288" s="56"/>
      <c r="EA288" s="56"/>
      <c r="EB288" s="56"/>
      <c r="EC288" s="56"/>
      <c r="ED288" s="56"/>
      <c r="EE288" s="56"/>
      <c r="EF288" s="56"/>
      <c r="EG288" s="56"/>
      <c r="EH288" s="56"/>
      <c r="EI288" s="56"/>
      <c r="EJ288" s="56"/>
      <c r="EK288" s="56"/>
      <c r="EL288" s="56"/>
      <c r="EM288" s="56"/>
      <c r="EN288" s="56"/>
      <c r="EO288" s="56"/>
      <c r="EP288" s="56"/>
      <c r="EQ288" s="56"/>
      <c r="ER288" s="56"/>
      <c r="ES288" s="56"/>
      <c r="ET288" s="56"/>
      <c r="EU288" s="56"/>
      <c r="EV288" s="56"/>
      <c r="EW288" s="56"/>
      <c r="EX288" s="56"/>
      <c r="EY288" s="56"/>
      <c r="EZ288" s="56"/>
      <c r="FA288" s="56"/>
      <c r="FB288" s="56"/>
      <c r="FC288" s="56"/>
      <c r="FD288" s="56"/>
      <c r="FE288" s="56"/>
      <c r="FF288" s="56"/>
      <c r="FG288" s="56"/>
      <c r="FH288" s="56"/>
      <c r="FI288" s="56"/>
      <c r="FJ288" s="56"/>
      <c r="FK288" s="56"/>
      <c r="FL288" s="56"/>
      <c r="FM288" s="56"/>
      <c r="FN288" s="56"/>
      <c r="FO288" s="56"/>
      <c r="FP288" s="56"/>
      <c r="FQ288" s="56"/>
      <c r="FR288" s="56"/>
      <c r="FS288" s="56"/>
      <c r="FT288" s="56"/>
      <c r="FU288" s="56"/>
      <c r="FV288" s="56"/>
      <c r="FW288" s="56"/>
      <c r="FX288" s="56"/>
      <c r="FY288" s="56"/>
      <c r="FZ288" s="56"/>
      <c r="GA288" s="56"/>
      <c r="GB288" s="56"/>
      <c r="GC288" s="56"/>
      <c r="GD288" s="56"/>
      <c r="GE288" s="56"/>
      <c r="GF288" s="56"/>
      <c r="GG288" s="56"/>
      <c r="GH288" s="56"/>
      <c r="GI288" s="56">
        <f>AN</f>
        <v>1000</v>
      </c>
      <c r="GJ288" s="56">
        <f t="shared" si="761"/>
        <v>1000</v>
      </c>
      <c r="GK288" s="56"/>
      <c r="GL288" s="56"/>
      <c r="GM288" s="56"/>
      <c r="GN288" s="56"/>
      <c r="GO288" s="56"/>
      <c r="GP288" s="56"/>
      <c r="GQ288" s="56"/>
      <c r="GR288" s="56"/>
      <c r="GS288" s="56"/>
      <c r="GT288" s="56"/>
      <c r="GU288" s="56"/>
      <c r="GV288" s="56"/>
      <c r="GW288" s="56"/>
      <c r="GX288" s="56"/>
      <c r="GY288" s="56"/>
      <c r="GZ288" s="56"/>
      <c r="HA288" s="56"/>
      <c r="HB288" s="56"/>
      <c r="HC288" s="56"/>
      <c r="HD288" s="56"/>
      <c r="HE288" s="56"/>
      <c r="HF288" s="56"/>
      <c r="HG288" s="56"/>
      <c r="HH288" s="56"/>
      <c r="HI288" s="56"/>
      <c r="HJ288" s="56"/>
      <c r="HK288" s="56"/>
      <c r="HL288" s="56"/>
      <c r="HM288" s="56"/>
      <c r="HN288" s="56"/>
      <c r="HO288" s="56"/>
      <c r="HP288" s="56"/>
      <c r="HQ288" s="56"/>
      <c r="HR288" s="56"/>
      <c r="HS288" s="56"/>
      <c r="HT288" s="56"/>
      <c r="HU288" s="56"/>
      <c r="HV288" s="56"/>
      <c r="HW288" s="56"/>
      <c r="HX288" s="56"/>
      <c r="HY288" s="56"/>
    </row>
    <row r="289" spans="1:233" ht="1.5" customHeight="1">
      <c r="A289" s="56"/>
      <c r="B289" s="56"/>
      <c r="C289" s="56"/>
      <c r="D289" s="56"/>
      <c r="E289" s="56"/>
      <c r="F289" s="56"/>
      <c r="G289" s="56"/>
      <c r="H289" s="56"/>
      <c r="I289" s="56"/>
      <c r="J289" s="56"/>
      <c r="K289" s="56"/>
      <c r="L289" s="56"/>
      <c r="M289" s="56"/>
      <c r="N289" s="56"/>
      <c r="O289" s="56"/>
      <c r="P289" s="56"/>
      <c r="Q289" s="56"/>
      <c r="R289" s="56"/>
      <c r="S289" s="56"/>
      <c r="T289" s="56"/>
      <c r="U289" s="56"/>
      <c r="V289" s="56"/>
      <c r="W289" s="56"/>
      <c r="X289" s="56"/>
      <c r="Y289" s="56"/>
      <c r="Z289" s="56"/>
      <c r="AA289" s="56"/>
      <c r="AB289" s="56"/>
      <c r="AC289" s="56"/>
      <c r="AD289" s="56"/>
      <c r="AE289" s="56"/>
      <c r="AF289" s="56"/>
      <c r="AG289" s="56"/>
      <c r="AH289" s="56"/>
      <c r="AI289" s="56"/>
      <c r="AJ289" s="56"/>
      <c r="AK289" s="56"/>
      <c r="AL289" s="56"/>
      <c r="AM289" s="56"/>
      <c r="AN289" s="56"/>
      <c r="AO289" s="56"/>
      <c r="AP289" s="56"/>
      <c r="AQ289" s="56"/>
      <c r="AR289" s="56"/>
      <c r="AS289" s="56"/>
      <c r="AT289" s="56"/>
      <c r="AU289" s="56"/>
      <c r="AV289" s="56"/>
      <c r="AW289" s="56"/>
      <c r="AX289" s="56"/>
      <c r="AY289" s="56"/>
      <c r="AZ289" s="56"/>
      <c r="BA289" s="56"/>
      <c r="BB289" s="56"/>
      <c r="BC289" s="56"/>
      <c r="BD289" s="56"/>
      <c r="BE289" s="56"/>
      <c r="BF289" s="56"/>
      <c r="BG289" s="56"/>
      <c r="BH289" s="56"/>
      <c r="BI289" s="56"/>
      <c r="BJ289" s="56"/>
      <c r="BK289" s="56"/>
      <c r="BL289" s="56"/>
      <c r="BM289" s="56">
        <f t="shared" si="790"/>
        <v>18000</v>
      </c>
      <c r="BN289" s="56">
        <f>KL</f>
        <v>18000</v>
      </c>
      <c r="BO289" s="56">
        <f>KL</f>
        <v>18000</v>
      </c>
      <c r="BP289" s="56">
        <f t="shared" si="792"/>
        <v>17000</v>
      </c>
      <c r="BQ289" s="56">
        <f t="shared" si="792"/>
        <v>17000</v>
      </c>
      <c r="BR289" s="56">
        <f t="shared" si="755"/>
        <v>17000</v>
      </c>
      <c r="BS289" s="56">
        <f t="shared" si="771"/>
        <v>17000</v>
      </c>
      <c r="BT289" s="56">
        <f t="shared" si="771"/>
        <v>17000</v>
      </c>
      <c r="BU289" s="56">
        <f t="shared" si="771"/>
        <v>17000</v>
      </c>
      <c r="BV289" s="56">
        <f t="shared" si="771"/>
        <v>17000</v>
      </c>
      <c r="BW289" s="56">
        <f t="shared" si="753"/>
        <v>17000</v>
      </c>
      <c r="BX289" s="56">
        <f t="shared" si="752"/>
        <v>17000</v>
      </c>
      <c r="BY289" s="56">
        <f t="shared" si="751"/>
        <v>17000</v>
      </c>
      <c r="BZ289" s="56">
        <f t="shared" si="756"/>
        <v>17000</v>
      </c>
      <c r="CA289" s="56">
        <f t="shared" si="757"/>
        <v>17000</v>
      </c>
      <c r="CB289" s="56">
        <f t="shared" si="757"/>
        <v>17000</v>
      </c>
      <c r="CC289" s="56">
        <f t="shared" si="757"/>
        <v>17000</v>
      </c>
      <c r="CD289" s="56">
        <f t="shared" si="766"/>
        <v>17000</v>
      </c>
      <c r="CE289" s="56">
        <f>TN</f>
        <v>31000</v>
      </c>
      <c r="CF289" s="56">
        <f>TN</f>
        <v>31000</v>
      </c>
      <c r="CG289" s="56">
        <f t="shared" si="786"/>
        <v>31000</v>
      </c>
      <c r="CH289" s="56">
        <f t="shared" si="786"/>
        <v>31000</v>
      </c>
      <c r="CI289" s="56">
        <f t="shared" si="787"/>
        <v>31000</v>
      </c>
      <c r="CJ289" s="56">
        <f t="shared" si="791"/>
        <v>31000</v>
      </c>
      <c r="CK289" s="56">
        <f t="shared" si="791"/>
        <v>31000</v>
      </c>
      <c r="CL289" s="56">
        <f t="shared" si="788"/>
        <v>31000</v>
      </c>
      <c r="CM289" s="56">
        <f t="shared" si="783"/>
        <v>31000</v>
      </c>
      <c r="CN289" s="56">
        <f t="shared" si="783"/>
        <v>31000</v>
      </c>
      <c r="CO289" s="56">
        <f t="shared" si="783"/>
        <v>31000</v>
      </c>
      <c r="CP289" s="56">
        <f t="shared" si="783"/>
        <v>31000</v>
      </c>
      <c r="CQ289" s="56">
        <f t="shared" si="785"/>
        <v>31000</v>
      </c>
      <c r="CR289" s="56">
        <f t="shared" si="782"/>
        <v>31000</v>
      </c>
      <c r="CS289" s="56">
        <f t="shared" si="781"/>
        <v>31000</v>
      </c>
      <c r="CT289" s="56">
        <f t="shared" si="781"/>
        <v>31000</v>
      </c>
      <c r="CU289" s="56">
        <f t="shared" si="781"/>
        <v>31000</v>
      </c>
      <c r="CV289" s="56"/>
      <c r="CW289" s="56"/>
      <c r="CX289" s="56"/>
      <c r="CY289" s="56"/>
      <c r="CZ289" s="56"/>
      <c r="DA289" s="56"/>
      <c r="DB289" s="56"/>
      <c r="DC289" s="56"/>
      <c r="DD289" s="56"/>
      <c r="DE289" s="56"/>
      <c r="DF289" s="56"/>
      <c r="DG289" s="56"/>
      <c r="DH289" s="56"/>
      <c r="DI289" s="56"/>
      <c r="DJ289" s="56"/>
      <c r="DK289" s="56"/>
      <c r="DL289" s="56"/>
      <c r="DM289" s="56"/>
      <c r="DN289" s="56"/>
      <c r="DO289" s="56"/>
      <c r="DP289" s="56"/>
      <c r="DQ289" s="56"/>
      <c r="DR289" s="56"/>
      <c r="DS289" s="56"/>
      <c r="DT289" s="56"/>
      <c r="DU289" s="56"/>
      <c r="DV289" s="56"/>
      <c r="DW289" s="56"/>
      <c r="DX289" s="56"/>
      <c r="DY289" s="56"/>
      <c r="DZ289" s="56"/>
      <c r="EA289" s="56"/>
      <c r="EB289" s="56"/>
      <c r="EC289" s="56"/>
      <c r="ED289" s="56"/>
      <c r="EE289" s="56"/>
      <c r="EF289" s="56"/>
      <c r="EG289" s="56"/>
      <c r="EH289" s="56"/>
      <c r="EI289" s="56"/>
      <c r="EJ289" s="56"/>
      <c r="EK289" s="56"/>
      <c r="EL289" s="56"/>
      <c r="EM289" s="56"/>
      <c r="EN289" s="56"/>
      <c r="EO289" s="56"/>
      <c r="EP289" s="56"/>
      <c r="EQ289" s="56"/>
      <c r="ER289" s="56"/>
      <c r="ES289" s="56"/>
      <c r="ET289" s="56"/>
      <c r="EU289" s="56"/>
      <c r="EV289" s="56"/>
      <c r="EW289" s="56"/>
      <c r="EX289" s="56"/>
      <c r="EY289" s="56"/>
      <c r="EZ289" s="56"/>
      <c r="FA289" s="56"/>
      <c r="FB289" s="56"/>
      <c r="FC289" s="56"/>
      <c r="FD289" s="56"/>
      <c r="FE289" s="56"/>
      <c r="FF289" s="56"/>
      <c r="FG289" s="56"/>
      <c r="FH289" s="56"/>
      <c r="FI289" s="56"/>
      <c r="FJ289" s="56"/>
      <c r="FK289" s="56"/>
      <c r="FL289" s="56"/>
      <c r="FM289" s="56"/>
      <c r="FN289" s="56"/>
      <c r="FO289" s="56"/>
      <c r="FP289" s="56"/>
      <c r="FQ289" s="56"/>
      <c r="FR289" s="56"/>
      <c r="FS289" s="56"/>
      <c r="FT289" s="56"/>
      <c r="FU289" s="56"/>
      <c r="FV289" s="56"/>
      <c r="FW289" s="56"/>
      <c r="FX289" s="56"/>
      <c r="FY289" s="56"/>
      <c r="FZ289" s="56"/>
      <c r="GA289" s="56"/>
      <c r="GB289" s="56"/>
      <c r="GC289" s="56"/>
      <c r="GD289" s="56"/>
      <c r="GE289" s="56"/>
      <c r="GF289" s="56"/>
      <c r="GG289" s="56"/>
      <c r="GH289" s="56"/>
      <c r="GI289" s="56">
        <f>AN</f>
        <v>1000</v>
      </c>
      <c r="GJ289" s="56">
        <f t="shared" si="761"/>
        <v>1000</v>
      </c>
      <c r="GK289" s="56"/>
      <c r="GL289" s="56"/>
      <c r="GM289" s="56"/>
      <c r="GN289" s="56"/>
      <c r="GO289" s="56"/>
      <c r="GP289" s="56"/>
      <c r="GQ289" s="56"/>
      <c r="GR289" s="56"/>
      <c r="GS289" s="56"/>
      <c r="GT289" s="56"/>
      <c r="GU289" s="56"/>
      <c r="GV289" s="56"/>
      <c r="GW289" s="56"/>
      <c r="GX289" s="56"/>
      <c r="GY289" s="56"/>
      <c r="GZ289" s="56"/>
      <c r="HA289" s="56"/>
      <c r="HB289" s="56"/>
      <c r="HC289" s="56"/>
      <c r="HD289" s="56"/>
      <c r="HE289" s="56"/>
      <c r="HF289" s="56"/>
      <c r="HG289" s="56"/>
      <c r="HH289" s="56"/>
      <c r="HI289" s="56"/>
      <c r="HJ289" s="56"/>
      <c r="HK289" s="56"/>
      <c r="HL289" s="56"/>
      <c r="HM289" s="56"/>
      <c r="HN289" s="56"/>
      <c r="HO289" s="56"/>
      <c r="HP289" s="56"/>
      <c r="HQ289" s="56"/>
      <c r="HR289" s="56"/>
      <c r="HS289" s="56"/>
      <c r="HT289" s="56"/>
      <c r="HU289" s="56"/>
      <c r="HV289" s="56"/>
      <c r="HW289" s="56"/>
      <c r="HX289" s="56"/>
      <c r="HY289" s="56"/>
    </row>
    <row r="290" spans="1:233" ht="1.5" customHeight="1">
      <c r="A290" s="56"/>
      <c r="B290" s="56"/>
      <c r="C290" s="56"/>
      <c r="D290" s="56"/>
      <c r="E290" s="56"/>
      <c r="F290" s="56"/>
      <c r="G290" s="56"/>
      <c r="H290" s="56"/>
      <c r="I290" s="56"/>
      <c r="J290" s="56"/>
      <c r="K290" s="56"/>
      <c r="L290" s="56"/>
      <c r="M290" s="56"/>
      <c r="N290" s="56"/>
      <c r="O290" s="56"/>
      <c r="P290" s="56"/>
      <c r="Q290" s="56"/>
      <c r="R290" s="56"/>
      <c r="S290" s="56"/>
      <c r="T290" s="56"/>
      <c r="U290" s="56"/>
      <c r="V290" s="56"/>
      <c r="W290" s="56"/>
      <c r="X290" s="56"/>
      <c r="Y290" s="56"/>
      <c r="Z290" s="56"/>
      <c r="AA290" s="56"/>
      <c r="AB290" s="56"/>
      <c r="AC290" s="56"/>
      <c r="AD290" s="56"/>
      <c r="AE290" s="56"/>
      <c r="AF290" s="56"/>
      <c r="AG290" s="56"/>
      <c r="AH290" s="56"/>
      <c r="AI290" s="56"/>
      <c r="AJ290" s="56"/>
      <c r="AK290" s="56"/>
      <c r="AL290" s="56"/>
      <c r="AM290" s="56"/>
      <c r="AN290" s="56"/>
      <c r="AO290" s="56"/>
      <c r="AP290" s="56"/>
      <c r="AQ290" s="56"/>
      <c r="AR290" s="56"/>
      <c r="AS290" s="56"/>
      <c r="AT290" s="56"/>
      <c r="AU290" s="56"/>
      <c r="AV290" s="56"/>
      <c r="AW290" s="56"/>
      <c r="AX290" s="56"/>
      <c r="AY290" s="56"/>
      <c r="AZ290" s="56"/>
      <c r="BA290" s="56"/>
      <c r="BB290" s="56"/>
      <c r="BC290" s="56"/>
      <c r="BD290" s="56"/>
      <c r="BE290" s="56"/>
      <c r="BF290" s="56"/>
      <c r="BG290" s="56"/>
      <c r="BH290" s="56"/>
      <c r="BI290" s="56"/>
      <c r="BJ290" s="56"/>
      <c r="BK290" s="56"/>
      <c r="BL290" s="56"/>
      <c r="BM290" s="56"/>
      <c r="BN290" s="56">
        <f>KL</f>
        <v>18000</v>
      </c>
      <c r="BO290" s="56">
        <f>KL</f>
        <v>18000</v>
      </c>
      <c r="BP290" s="56">
        <f t="shared" si="792"/>
        <v>17000</v>
      </c>
      <c r="BQ290" s="56">
        <f t="shared" si="792"/>
        <v>17000</v>
      </c>
      <c r="BR290" s="56">
        <f t="shared" si="755"/>
        <v>17000</v>
      </c>
      <c r="BS290" s="56">
        <f t="shared" si="771"/>
        <v>17000</v>
      </c>
      <c r="BT290" s="56">
        <f t="shared" si="771"/>
        <v>17000</v>
      </c>
      <c r="BU290" s="56">
        <f t="shared" si="771"/>
        <v>17000</v>
      </c>
      <c r="BV290" s="56">
        <f t="shared" si="771"/>
        <v>17000</v>
      </c>
      <c r="BW290" s="56">
        <f t="shared" si="753"/>
        <v>17000</v>
      </c>
      <c r="BX290" s="56">
        <f t="shared" si="752"/>
        <v>17000</v>
      </c>
      <c r="BY290" s="56">
        <f t="shared" si="751"/>
        <v>17000</v>
      </c>
      <c r="BZ290" s="56">
        <f t="shared" si="756"/>
        <v>17000</v>
      </c>
      <c r="CA290" s="56">
        <f t="shared" si="757"/>
        <v>17000</v>
      </c>
      <c r="CB290" s="56">
        <f t="shared" si="757"/>
        <v>17000</v>
      </c>
      <c r="CC290" s="56">
        <f t="shared" si="757"/>
        <v>17000</v>
      </c>
      <c r="CD290" s="56">
        <f t="shared" si="766"/>
        <v>17000</v>
      </c>
      <c r="CE290" s="56">
        <f>TN</f>
        <v>31000</v>
      </c>
      <c r="CF290" s="56">
        <f>TN</f>
        <v>31000</v>
      </c>
      <c r="CG290" s="56">
        <f t="shared" si="786"/>
        <v>31000</v>
      </c>
      <c r="CH290" s="56">
        <f t="shared" si="786"/>
        <v>31000</v>
      </c>
      <c r="CI290" s="56">
        <f t="shared" si="787"/>
        <v>31000</v>
      </c>
      <c r="CJ290" s="56">
        <f t="shared" si="791"/>
        <v>31000</v>
      </c>
      <c r="CK290" s="56">
        <f t="shared" si="791"/>
        <v>31000</v>
      </c>
      <c r="CL290" s="56">
        <f t="shared" si="788"/>
        <v>31000</v>
      </c>
      <c r="CM290" s="56">
        <f t="shared" si="783"/>
        <v>31000</v>
      </c>
      <c r="CN290" s="56">
        <f t="shared" si="783"/>
        <v>31000</v>
      </c>
      <c r="CO290" s="56">
        <f t="shared" si="783"/>
        <v>31000</v>
      </c>
      <c r="CP290" s="56">
        <f t="shared" si="783"/>
        <v>31000</v>
      </c>
      <c r="CQ290" s="56">
        <f t="shared" si="785"/>
        <v>31000</v>
      </c>
      <c r="CR290" s="56">
        <f t="shared" si="782"/>
        <v>31000</v>
      </c>
      <c r="CS290" s="56">
        <f t="shared" si="781"/>
        <v>31000</v>
      </c>
      <c r="CT290" s="56">
        <f t="shared" si="781"/>
        <v>31000</v>
      </c>
      <c r="CU290" s="56">
        <f t="shared" si="781"/>
        <v>31000</v>
      </c>
      <c r="CV290" s="56"/>
      <c r="CW290" s="56"/>
      <c r="CX290" s="56"/>
      <c r="CY290" s="56"/>
      <c r="CZ290" s="56"/>
      <c r="DA290" s="56"/>
      <c r="DB290" s="56"/>
      <c r="DC290" s="56"/>
      <c r="DD290" s="56"/>
      <c r="DE290" s="56"/>
      <c r="DF290" s="56"/>
      <c r="DG290" s="56"/>
      <c r="DH290" s="56"/>
      <c r="DI290" s="56"/>
      <c r="DJ290" s="56"/>
      <c r="DK290" s="56"/>
      <c r="DL290" s="56"/>
      <c r="DM290" s="56"/>
      <c r="DN290" s="56"/>
      <c r="DO290" s="56"/>
      <c r="DP290" s="56"/>
      <c r="DQ290" s="56"/>
      <c r="DR290" s="56"/>
      <c r="DS290" s="56"/>
      <c r="DT290" s="56"/>
      <c r="DU290" s="56"/>
      <c r="DV290" s="56"/>
      <c r="DW290" s="56"/>
      <c r="DX290" s="56"/>
      <c r="DY290" s="56"/>
      <c r="DZ290" s="56"/>
      <c r="EA290" s="56"/>
      <c r="EB290" s="56"/>
      <c r="EC290" s="56"/>
      <c r="ED290" s="56"/>
      <c r="EE290" s="56"/>
      <c r="EF290" s="56"/>
      <c r="EG290" s="56"/>
      <c r="EH290" s="56"/>
      <c r="EI290" s="56"/>
      <c r="EJ290" s="56"/>
      <c r="EK290" s="56"/>
      <c r="EL290" s="56"/>
      <c r="EM290" s="56"/>
      <c r="EN290" s="56"/>
      <c r="EO290" s="56"/>
      <c r="EP290" s="56"/>
      <c r="EQ290" s="56"/>
      <c r="ER290" s="56"/>
      <c r="ES290" s="56"/>
      <c r="ET290" s="56"/>
      <c r="EU290" s="56"/>
      <c r="EV290" s="56"/>
      <c r="EW290" s="56"/>
      <c r="EX290" s="56"/>
      <c r="EY290" s="56"/>
      <c r="EZ290" s="56"/>
      <c r="FA290" s="56"/>
      <c r="FB290" s="56"/>
      <c r="FC290" s="56"/>
      <c r="FD290" s="56"/>
      <c r="FE290" s="56"/>
      <c r="FF290" s="56"/>
      <c r="FG290" s="56"/>
      <c r="FH290" s="56"/>
      <c r="FI290" s="56"/>
      <c r="FJ290" s="56"/>
      <c r="FK290" s="56"/>
      <c r="FL290" s="56"/>
      <c r="FM290" s="56"/>
      <c r="FN290" s="56"/>
      <c r="FO290" s="56"/>
      <c r="FP290" s="56"/>
      <c r="FQ290" s="56"/>
      <c r="FR290" s="56"/>
      <c r="FS290" s="56"/>
      <c r="FT290" s="56"/>
      <c r="FU290" s="56"/>
      <c r="FV290" s="56"/>
      <c r="FW290" s="56"/>
      <c r="FX290" s="56"/>
      <c r="FY290" s="56"/>
      <c r="FZ290" s="56"/>
      <c r="GA290" s="56"/>
      <c r="GB290" s="56"/>
      <c r="GC290" s="56"/>
      <c r="GD290" s="56"/>
      <c r="GE290" s="56"/>
      <c r="GF290" s="56"/>
      <c r="GG290" s="56"/>
      <c r="GH290" s="56"/>
      <c r="GI290" s="56"/>
      <c r="GJ290" s="56">
        <f t="shared" si="761"/>
        <v>1000</v>
      </c>
      <c r="GK290" s="56"/>
      <c r="GL290" s="56"/>
      <c r="GM290" s="56"/>
      <c r="GN290" s="56"/>
      <c r="GO290" s="56"/>
      <c r="GP290" s="56"/>
      <c r="GQ290" s="56"/>
      <c r="GR290" s="56"/>
      <c r="GS290" s="56"/>
      <c r="GT290" s="56"/>
      <c r="GU290" s="56"/>
      <c r="GV290" s="56"/>
      <c r="GW290" s="56"/>
      <c r="GX290" s="56"/>
      <c r="GY290" s="56"/>
      <c r="GZ290" s="56"/>
      <c r="HA290" s="56"/>
      <c r="HB290" s="56"/>
      <c r="HC290" s="56"/>
      <c r="HD290" s="56"/>
      <c r="HE290" s="56"/>
      <c r="HF290" s="56"/>
      <c r="HG290" s="56"/>
      <c r="HH290" s="56"/>
      <c r="HI290" s="56"/>
      <c r="HJ290" s="56"/>
      <c r="HK290" s="56"/>
      <c r="HL290" s="56"/>
      <c r="HM290" s="56"/>
      <c r="HN290" s="56"/>
      <c r="HO290" s="56"/>
      <c r="HP290" s="56"/>
      <c r="HQ290" s="56"/>
      <c r="HR290" s="56"/>
      <c r="HS290" s="56"/>
      <c r="HT290" s="56"/>
      <c r="HU290" s="56"/>
      <c r="HV290" s="56"/>
      <c r="HW290" s="56"/>
      <c r="HX290" s="56"/>
      <c r="HY290" s="56"/>
    </row>
    <row r="291" spans="1:233" ht="1.5" customHeight="1">
      <c r="A291" s="56"/>
      <c r="B291" s="56"/>
      <c r="C291" s="56"/>
      <c r="D291" s="56"/>
      <c r="E291" s="56"/>
      <c r="F291" s="56"/>
      <c r="G291" s="56"/>
      <c r="H291" s="56"/>
      <c r="I291" s="56"/>
      <c r="J291" s="56"/>
      <c r="K291" s="56"/>
      <c r="L291" s="56"/>
      <c r="M291" s="56"/>
      <c r="N291" s="56"/>
      <c r="O291" s="56"/>
      <c r="P291" s="56"/>
      <c r="Q291" s="56"/>
      <c r="R291" s="56"/>
      <c r="S291" s="56"/>
      <c r="T291" s="56"/>
      <c r="U291" s="56"/>
      <c r="V291" s="56"/>
      <c r="W291" s="56"/>
      <c r="X291" s="56"/>
      <c r="Y291" s="56"/>
      <c r="Z291" s="56"/>
      <c r="AA291" s="56"/>
      <c r="AB291" s="56"/>
      <c r="AC291" s="56"/>
      <c r="AD291" s="56"/>
      <c r="AE291" s="56"/>
      <c r="AF291" s="56"/>
      <c r="AG291" s="56"/>
      <c r="AH291" s="56"/>
      <c r="AI291" s="56"/>
      <c r="AJ291" s="56"/>
      <c r="AK291" s="56"/>
      <c r="AL291" s="56"/>
      <c r="AM291" s="56"/>
      <c r="AN291" s="56"/>
      <c r="AO291" s="56"/>
      <c r="AP291" s="56"/>
      <c r="AQ291" s="56"/>
      <c r="AR291" s="56"/>
      <c r="AS291" s="56"/>
      <c r="AT291" s="56"/>
      <c r="AU291" s="56"/>
      <c r="AV291" s="56"/>
      <c r="AW291" s="56"/>
      <c r="AX291" s="56"/>
      <c r="AY291" s="56"/>
      <c r="AZ291" s="56"/>
      <c r="BA291" s="56"/>
      <c r="BB291" s="56"/>
      <c r="BC291" s="56"/>
      <c r="BD291" s="56"/>
      <c r="BE291" s="56"/>
      <c r="BF291" s="56"/>
      <c r="BG291" s="56"/>
      <c r="BH291" s="56"/>
      <c r="BI291" s="56"/>
      <c r="BJ291" s="56"/>
      <c r="BK291" s="56"/>
      <c r="BL291" s="56"/>
      <c r="BM291" s="56"/>
      <c r="BN291" s="56">
        <f>KL</f>
        <v>18000</v>
      </c>
      <c r="BO291" s="56">
        <f>KL</f>
        <v>18000</v>
      </c>
      <c r="BP291" s="56">
        <f>KL</f>
        <v>18000</v>
      </c>
      <c r="BQ291" s="56">
        <f>KA</f>
        <v>17000</v>
      </c>
      <c r="BR291" s="56">
        <f t="shared" si="755"/>
        <v>17000</v>
      </c>
      <c r="BS291" s="56">
        <f t="shared" si="771"/>
        <v>17000</v>
      </c>
      <c r="BT291" s="56">
        <f t="shared" si="771"/>
        <v>17000</v>
      </c>
      <c r="BU291" s="56">
        <f t="shared" si="771"/>
        <v>17000</v>
      </c>
      <c r="BV291" s="56">
        <f t="shared" si="771"/>
        <v>17000</v>
      </c>
      <c r="BW291" s="56">
        <f t="shared" si="753"/>
        <v>17000</v>
      </c>
      <c r="BX291" s="56">
        <f t="shared" si="752"/>
        <v>17000</v>
      </c>
      <c r="BY291" s="56">
        <f t="shared" si="751"/>
        <v>17000</v>
      </c>
      <c r="BZ291" s="56">
        <f t="shared" si="756"/>
        <v>17000</v>
      </c>
      <c r="CA291" s="56">
        <f t="shared" si="757"/>
        <v>17000</v>
      </c>
      <c r="CB291" s="56">
        <f t="shared" si="757"/>
        <v>17000</v>
      </c>
      <c r="CC291" s="56">
        <f t="shared" si="757"/>
        <v>17000</v>
      </c>
      <c r="CD291" s="56">
        <f t="shared" si="766"/>
        <v>17000</v>
      </c>
      <c r="CE291" s="56">
        <f>KA</f>
        <v>17000</v>
      </c>
      <c r="CF291" s="56">
        <f>KA</f>
        <v>17000</v>
      </c>
      <c r="CG291" s="56">
        <f t="shared" si="786"/>
        <v>31000</v>
      </c>
      <c r="CH291" s="56">
        <f t="shared" si="786"/>
        <v>31000</v>
      </c>
      <c r="CI291" s="56">
        <f t="shared" si="787"/>
        <v>31000</v>
      </c>
      <c r="CJ291" s="56">
        <f t="shared" si="791"/>
        <v>31000</v>
      </c>
      <c r="CK291" s="56">
        <f t="shared" si="791"/>
        <v>31000</v>
      </c>
      <c r="CL291" s="56">
        <f t="shared" si="788"/>
        <v>31000</v>
      </c>
      <c r="CM291" s="56">
        <f t="shared" si="783"/>
        <v>31000</v>
      </c>
      <c r="CN291" s="56">
        <f t="shared" si="783"/>
        <v>31000</v>
      </c>
      <c r="CO291" s="56">
        <f t="shared" si="783"/>
        <v>31000</v>
      </c>
      <c r="CP291" s="56">
        <f t="shared" si="783"/>
        <v>31000</v>
      </c>
      <c r="CQ291" s="56">
        <f t="shared" si="785"/>
        <v>31000</v>
      </c>
      <c r="CR291" s="56">
        <f t="shared" si="782"/>
        <v>31000</v>
      </c>
      <c r="CS291" s="56">
        <f t="shared" si="781"/>
        <v>31000</v>
      </c>
      <c r="CT291" s="56">
        <f t="shared" si="781"/>
        <v>31000</v>
      </c>
      <c r="CU291" s="56">
        <f t="shared" si="781"/>
        <v>31000</v>
      </c>
      <c r="CV291" s="56"/>
      <c r="CW291" s="56"/>
      <c r="CX291" s="56"/>
      <c r="CY291" s="56"/>
      <c r="CZ291" s="56"/>
      <c r="DA291" s="56"/>
      <c r="DB291" s="56"/>
      <c r="DC291" s="56"/>
      <c r="DD291" s="56"/>
      <c r="DE291" s="56"/>
      <c r="DF291" s="56"/>
      <c r="DG291" s="56"/>
      <c r="DH291" s="56"/>
      <c r="DI291" s="56"/>
      <c r="DJ291" s="56"/>
      <c r="DK291" s="56"/>
      <c r="DL291" s="56"/>
      <c r="DM291" s="56"/>
      <c r="DN291" s="56"/>
      <c r="DO291" s="56"/>
      <c r="DP291" s="56"/>
      <c r="DQ291" s="56"/>
      <c r="DR291" s="56"/>
      <c r="DS291" s="56"/>
      <c r="DT291" s="56"/>
      <c r="DU291" s="56"/>
      <c r="DV291" s="56"/>
      <c r="DW291" s="56"/>
      <c r="DX291" s="56"/>
      <c r="DY291" s="56"/>
      <c r="DZ291" s="56"/>
      <c r="EA291" s="56"/>
      <c r="EB291" s="56"/>
      <c r="EC291" s="56"/>
      <c r="ED291" s="56"/>
      <c r="EE291" s="56"/>
      <c r="EF291" s="56"/>
      <c r="EG291" s="56"/>
      <c r="EH291" s="56"/>
      <c r="EI291" s="56"/>
      <c r="EJ291" s="56"/>
      <c r="EK291" s="56"/>
      <c r="EL291" s="56"/>
      <c r="EM291" s="56"/>
      <c r="EN291" s="56"/>
      <c r="EO291" s="56"/>
      <c r="EP291" s="56"/>
      <c r="EQ291" s="56"/>
      <c r="ER291" s="56"/>
      <c r="ES291" s="56"/>
      <c r="ET291" s="56"/>
      <c r="EU291" s="56"/>
      <c r="EV291" s="56"/>
      <c r="EW291" s="56"/>
      <c r="EX291" s="56"/>
      <c r="EY291" s="56"/>
      <c r="EZ291" s="56"/>
      <c r="FA291" s="56"/>
      <c r="FB291" s="56"/>
      <c r="FC291" s="56"/>
      <c r="FD291" s="56"/>
      <c r="FE291" s="56"/>
      <c r="FF291" s="56"/>
      <c r="FG291" s="56"/>
      <c r="FH291" s="56"/>
      <c r="FI291" s="56"/>
      <c r="FJ291" s="56"/>
      <c r="FK291" s="56"/>
      <c r="FL291" s="56"/>
      <c r="FM291" s="56"/>
      <c r="FN291" s="56"/>
      <c r="FO291" s="56"/>
      <c r="FP291" s="56"/>
      <c r="FQ291" s="56"/>
      <c r="FR291" s="56"/>
      <c r="FS291" s="56"/>
      <c r="FT291" s="56"/>
      <c r="FU291" s="56"/>
      <c r="FV291" s="56"/>
      <c r="FW291" s="56"/>
      <c r="FX291" s="56"/>
      <c r="FY291" s="56"/>
      <c r="FZ291" s="56"/>
      <c r="GA291" s="56"/>
      <c r="GB291" s="56"/>
      <c r="GC291" s="56"/>
      <c r="GD291" s="56"/>
      <c r="GE291" s="56"/>
      <c r="GF291" s="56"/>
      <c r="GG291" s="56"/>
      <c r="GH291" s="56"/>
      <c r="GI291" s="56"/>
      <c r="GJ291" s="56">
        <f t="shared" si="761"/>
        <v>1000</v>
      </c>
      <c r="GK291" s="56"/>
      <c r="GL291" s="56"/>
      <c r="GM291" s="56"/>
      <c r="GN291" s="56"/>
      <c r="GO291" s="56"/>
      <c r="GP291" s="56"/>
      <c r="GQ291" s="56"/>
      <c r="GR291" s="56"/>
      <c r="GS291" s="56"/>
      <c r="GT291" s="56"/>
      <c r="GU291" s="56"/>
      <c r="GV291" s="56"/>
      <c r="GW291" s="56"/>
      <c r="GX291" s="56"/>
      <c r="GY291" s="56"/>
      <c r="GZ291" s="56"/>
      <c r="HA291" s="56"/>
      <c r="HB291" s="56"/>
      <c r="HC291" s="56"/>
      <c r="HD291" s="56"/>
      <c r="HE291" s="56"/>
      <c r="HF291" s="56"/>
      <c r="HG291" s="56"/>
      <c r="HH291" s="56"/>
      <c r="HI291" s="56"/>
      <c r="HJ291" s="56"/>
      <c r="HK291" s="56"/>
      <c r="HL291" s="56"/>
      <c r="HM291" s="56"/>
      <c r="HN291" s="56"/>
      <c r="HO291" s="56"/>
      <c r="HP291" s="56"/>
      <c r="HQ291" s="56"/>
      <c r="HR291" s="56"/>
      <c r="HS291" s="56"/>
      <c r="HT291" s="56"/>
      <c r="HU291" s="56"/>
      <c r="HV291" s="56"/>
      <c r="HW291" s="56"/>
      <c r="HX291" s="56"/>
      <c r="HY291" s="56"/>
    </row>
    <row r="292" spans="1:233" ht="1.5" customHeight="1">
      <c r="A292" s="56"/>
      <c r="B292" s="56"/>
      <c r="C292" s="56"/>
      <c r="D292" s="56"/>
      <c r="E292" s="56"/>
      <c r="F292" s="56"/>
      <c r="G292" s="56"/>
      <c r="H292" s="56"/>
      <c r="I292" s="56"/>
      <c r="J292" s="56"/>
      <c r="K292" s="56"/>
      <c r="L292" s="56"/>
      <c r="M292" s="56"/>
      <c r="N292" s="56"/>
      <c r="O292" s="56"/>
      <c r="P292" s="56"/>
      <c r="Q292" s="56"/>
      <c r="R292" s="56"/>
      <c r="S292" s="56"/>
      <c r="T292" s="56"/>
      <c r="U292" s="56"/>
      <c r="V292" s="56"/>
      <c r="W292" s="56"/>
      <c r="X292" s="56"/>
      <c r="Y292" s="56"/>
      <c r="Z292" s="56"/>
      <c r="AA292" s="56"/>
      <c r="AB292" s="56"/>
      <c r="AC292" s="56"/>
      <c r="AD292" s="56"/>
      <c r="AE292" s="56"/>
      <c r="AF292" s="56"/>
      <c r="AG292" s="56"/>
      <c r="AH292" s="56"/>
      <c r="AI292" s="56"/>
      <c r="AJ292" s="56"/>
      <c r="AK292" s="56"/>
      <c r="AL292" s="56"/>
      <c r="AM292" s="56"/>
      <c r="AN292" s="56"/>
      <c r="AO292" s="56"/>
      <c r="AP292" s="56"/>
      <c r="AQ292" s="56"/>
      <c r="AR292" s="56"/>
      <c r="AS292" s="56"/>
      <c r="AT292" s="56"/>
      <c r="AU292" s="56"/>
      <c r="AV292" s="56"/>
      <c r="AW292" s="56"/>
      <c r="AX292" s="56"/>
      <c r="AY292" s="56"/>
      <c r="AZ292" s="56"/>
      <c r="BA292" s="56"/>
      <c r="BB292" s="56"/>
      <c r="BC292" s="56"/>
      <c r="BD292" s="56"/>
      <c r="BE292" s="56"/>
      <c r="BF292" s="56"/>
      <c r="BG292" s="56"/>
      <c r="BH292" s="56"/>
      <c r="BI292" s="56"/>
      <c r="BJ292" s="56"/>
      <c r="BK292" s="56"/>
      <c r="BL292" s="56"/>
      <c r="BM292" s="56"/>
      <c r="BN292" s="56"/>
      <c r="BO292" s="56">
        <f>KL</f>
        <v>18000</v>
      </c>
      <c r="BP292" s="56">
        <f>KL</f>
        <v>18000</v>
      </c>
      <c r="BQ292" s="56">
        <f t="shared" ref="BQ292:BQ297" si="793">KL</f>
        <v>18000</v>
      </c>
      <c r="BR292" s="56">
        <f t="shared" si="755"/>
        <v>17000</v>
      </c>
      <c r="BS292" s="56">
        <f t="shared" si="771"/>
        <v>17000</v>
      </c>
      <c r="BT292" s="56">
        <f t="shared" si="771"/>
        <v>17000</v>
      </c>
      <c r="BU292" s="56">
        <f t="shared" si="771"/>
        <v>17000</v>
      </c>
      <c r="BV292" s="56">
        <f t="shared" si="771"/>
        <v>17000</v>
      </c>
      <c r="BW292" s="56">
        <f t="shared" si="753"/>
        <v>17000</v>
      </c>
      <c r="BX292" s="56">
        <f t="shared" si="752"/>
        <v>17000</v>
      </c>
      <c r="BY292" s="56">
        <f t="shared" si="751"/>
        <v>17000</v>
      </c>
      <c r="BZ292" s="56">
        <f t="shared" si="756"/>
        <v>17000</v>
      </c>
      <c r="CA292" s="56">
        <f t="shared" si="757"/>
        <v>17000</v>
      </c>
      <c r="CB292" s="56">
        <f t="shared" si="757"/>
        <v>17000</v>
      </c>
      <c r="CC292" s="56">
        <f t="shared" si="757"/>
        <v>17000</v>
      </c>
      <c r="CD292" s="56">
        <f t="shared" si="766"/>
        <v>17000</v>
      </c>
      <c r="CE292" s="56">
        <f>KA</f>
        <v>17000</v>
      </c>
      <c r="CF292" s="56">
        <f t="shared" ref="CF292:CF334" si="794">TN</f>
        <v>31000</v>
      </c>
      <c r="CG292" s="56">
        <f t="shared" si="786"/>
        <v>31000</v>
      </c>
      <c r="CH292" s="56">
        <f t="shared" si="786"/>
        <v>31000</v>
      </c>
      <c r="CI292" s="56">
        <f t="shared" si="787"/>
        <v>31000</v>
      </c>
      <c r="CJ292" s="56">
        <f t="shared" si="791"/>
        <v>31000</v>
      </c>
      <c r="CK292" s="56">
        <f t="shared" si="791"/>
        <v>31000</v>
      </c>
      <c r="CL292" s="56">
        <f t="shared" si="788"/>
        <v>31000</v>
      </c>
      <c r="CM292" s="56">
        <f t="shared" si="783"/>
        <v>31000</v>
      </c>
      <c r="CN292" s="56">
        <f t="shared" si="783"/>
        <v>31000</v>
      </c>
      <c r="CO292" s="56">
        <f t="shared" si="783"/>
        <v>31000</v>
      </c>
      <c r="CP292" s="56">
        <f t="shared" si="783"/>
        <v>31000</v>
      </c>
      <c r="CQ292" s="56">
        <f t="shared" si="785"/>
        <v>31000</v>
      </c>
      <c r="CR292" s="56">
        <f t="shared" si="782"/>
        <v>31000</v>
      </c>
      <c r="CS292" s="56">
        <f t="shared" ref="CS292:CS310" si="795">TN</f>
        <v>31000</v>
      </c>
      <c r="CT292" s="56">
        <f t="shared" ref="CT292:CU294" si="796">PD</f>
        <v>27000</v>
      </c>
      <c r="CU292" s="56">
        <f t="shared" si="796"/>
        <v>27000</v>
      </c>
      <c r="CV292" s="56"/>
      <c r="CW292" s="56"/>
      <c r="CX292" s="56"/>
      <c r="CY292" s="56"/>
      <c r="CZ292" s="56"/>
      <c r="DA292" s="56"/>
      <c r="DB292" s="56"/>
      <c r="DC292" s="56"/>
      <c r="DD292" s="56"/>
      <c r="DE292" s="56"/>
      <c r="DF292" s="56"/>
      <c r="DG292" s="56"/>
      <c r="DH292" s="56"/>
      <c r="DI292" s="56"/>
      <c r="DJ292" s="56"/>
      <c r="DK292" s="56"/>
      <c r="DL292" s="56"/>
      <c r="DM292" s="56"/>
      <c r="DN292" s="56"/>
      <c r="DO292" s="56"/>
      <c r="DP292" s="56"/>
      <c r="DQ292" s="56"/>
      <c r="DR292" s="56"/>
      <c r="DS292" s="56"/>
      <c r="DT292" s="56"/>
      <c r="DU292" s="56"/>
      <c r="DV292" s="56"/>
      <c r="DW292" s="56"/>
      <c r="DX292" s="56"/>
      <c r="DY292" s="56"/>
      <c r="DZ292" s="56"/>
      <c r="EA292" s="56"/>
      <c r="EB292" s="56"/>
      <c r="EC292" s="56"/>
      <c r="ED292" s="56"/>
      <c r="EE292" s="56"/>
      <c r="EF292" s="56"/>
      <c r="EG292" s="56"/>
      <c r="EH292" s="56"/>
      <c r="EI292" s="56"/>
      <c r="EJ292" s="56"/>
      <c r="EK292" s="56"/>
      <c r="EL292" s="56"/>
      <c r="EM292" s="56"/>
      <c r="EN292" s="56"/>
      <c r="EO292" s="56"/>
      <c r="EP292" s="56"/>
      <c r="EQ292" s="56"/>
      <c r="ER292" s="56"/>
      <c r="ES292" s="56"/>
      <c r="ET292" s="56"/>
      <c r="EU292" s="56"/>
      <c r="EV292" s="56"/>
      <c r="EW292" s="56"/>
      <c r="EX292" s="56"/>
      <c r="EY292" s="56"/>
      <c r="EZ292" s="56"/>
      <c r="FA292" s="56"/>
      <c r="FB292" s="56"/>
      <c r="FC292" s="56"/>
      <c r="FD292" s="56"/>
      <c r="FE292" s="56"/>
      <c r="FF292" s="56"/>
      <c r="FG292" s="56"/>
      <c r="FH292" s="56"/>
      <c r="FI292" s="56"/>
      <c r="FJ292" s="56"/>
      <c r="FK292" s="56"/>
      <c r="FL292" s="56"/>
      <c r="FM292" s="56"/>
      <c r="FN292" s="56"/>
      <c r="FO292" s="56"/>
      <c r="FP292" s="56"/>
      <c r="FQ292" s="56"/>
      <c r="FR292" s="56"/>
      <c r="FS292" s="56"/>
      <c r="FT292" s="56"/>
      <c r="FU292" s="56"/>
      <c r="FV292" s="56"/>
      <c r="FW292" s="56"/>
      <c r="FX292" s="56"/>
      <c r="FY292" s="56"/>
      <c r="FZ292" s="56"/>
      <c r="GA292" s="56"/>
      <c r="GB292" s="56"/>
      <c r="GC292" s="56"/>
      <c r="GD292" s="56"/>
      <c r="GE292" s="56"/>
      <c r="GF292" s="56"/>
      <c r="GG292" s="56"/>
      <c r="GH292" s="56"/>
      <c r="GI292" s="56"/>
      <c r="GJ292" s="56">
        <f t="shared" si="761"/>
        <v>1000</v>
      </c>
      <c r="GK292" s="56"/>
      <c r="GL292" s="56"/>
      <c r="GM292" s="56"/>
      <c r="GN292" s="56"/>
      <c r="GO292" s="56"/>
      <c r="GP292" s="56"/>
      <c r="GQ292" s="56"/>
      <c r="GR292" s="56"/>
      <c r="GS292" s="56"/>
      <c r="GT292" s="56"/>
      <c r="GU292" s="56"/>
      <c r="GV292" s="56"/>
      <c r="GW292" s="56"/>
      <c r="GX292" s="56"/>
      <c r="GY292" s="56"/>
      <c r="GZ292" s="56"/>
      <c r="HA292" s="56"/>
      <c r="HB292" s="56"/>
      <c r="HC292" s="56"/>
      <c r="HD292" s="56"/>
      <c r="HE292" s="56"/>
      <c r="HF292" s="56"/>
      <c r="HG292" s="56"/>
      <c r="HH292" s="56"/>
      <c r="HI292" s="56"/>
      <c r="HJ292" s="56"/>
      <c r="HK292" s="56"/>
      <c r="HL292" s="56"/>
      <c r="HM292" s="56"/>
      <c r="HN292" s="56"/>
      <c r="HO292" s="56"/>
      <c r="HP292" s="56"/>
      <c r="HQ292" s="56"/>
      <c r="HR292" s="56"/>
      <c r="HS292" s="56"/>
      <c r="HT292" s="56"/>
      <c r="HU292" s="56"/>
      <c r="HV292" s="56"/>
      <c r="HW292" s="56"/>
      <c r="HX292" s="56"/>
      <c r="HY292" s="56"/>
    </row>
    <row r="293" spans="1:233" ht="1.5" customHeight="1">
      <c r="A293" s="56"/>
      <c r="B293" s="56"/>
      <c r="C293" s="56"/>
      <c r="D293" s="56"/>
      <c r="E293" s="56"/>
      <c r="F293" s="56"/>
      <c r="G293" s="56"/>
      <c r="H293" s="56"/>
      <c r="I293" s="56"/>
      <c r="J293" s="56"/>
      <c r="K293" s="56"/>
      <c r="L293" s="56"/>
      <c r="M293" s="56"/>
      <c r="N293" s="56"/>
      <c r="O293" s="56"/>
      <c r="P293" s="56"/>
      <c r="Q293" s="56"/>
      <c r="R293" s="56"/>
      <c r="S293" s="56"/>
      <c r="T293" s="56"/>
      <c r="U293" s="56"/>
      <c r="V293" s="56"/>
      <c r="W293" s="56"/>
      <c r="X293" s="56"/>
      <c r="Y293" s="56"/>
      <c r="Z293" s="56"/>
      <c r="AA293" s="56"/>
      <c r="AB293" s="56"/>
      <c r="AC293" s="56"/>
      <c r="AD293" s="56"/>
      <c r="AE293" s="56"/>
      <c r="AF293" s="56"/>
      <c r="AG293" s="56"/>
      <c r="AH293" s="56"/>
      <c r="AI293" s="56"/>
      <c r="AJ293" s="56"/>
      <c r="AK293" s="56"/>
      <c r="AL293" s="56"/>
      <c r="AM293" s="56"/>
      <c r="AN293" s="56"/>
      <c r="AO293" s="56"/>
      <c r="AP293" s="56"/>
      <c r="AQ293" s="56"/>
      <c r="AR293" s="56"/>
      <c r="AS293" s="56"/>
      <c r="AT293" s="56"/>
      <c r="AU293" s="56"/>
      <c r="AV293" s="56"/>
      <c r="AW293" s="56"/>
      <c r="AX293" s="56"/>
      <c r="AY293" s="56"/>
      <c r="AZ293" s="56"/>
      <c r="BA293" s="56"/>
      <c r="BB293" s="56"/>
      <c r="BC293" s="56"/>
      <c r="BD293" s="56"/>
      <c r="BE293" s="56"/>
      <c r="BF293" s="56"/>
      <c r="BG293" s="56"/>
      <c r="BH293" s="56"/>
      <c r="BI293" s="56"/>
      <c r="BJ293" s="56"/>
      <c r="BK293" s="56"/>
      <c r="BL293" s="56"/>
      <c r="BM293" s="56"/>
      <c r="BN293" s="56"/>
      <c r="BO293" s="56">
        <f t="shared" ref="BO293" si="797">KL</f>
        <v>18000</v>
      </c>
      <c r="BP293" s="56">
        <f>KL</f>
        <v>18000</v>
      </c>
      <c r="BQ293" s="56">
        <f t="shared" si="793"/>
        <v>18000</v>
      </c>
      <c r="BR293" s="56">
        <f t="shared" ref="BR293:BR302" si="798">KL</f>
        <v>18000</v>
      </c>
      <c r="BS293" s="56">
        <f t="shared" si="771"/>
        <v>17000</v>
      </c>
      <c r="BT293" s="56">
        <f t="shared" si="771"/>
        <v>17000</v>
      </c>
      <c r="BU293" s="56">
        <f t="shared" si="771"/>
        <v>17000</v>
      </c>
      <c r="BV293" s="56">
        <f t="shared" si="771"/>
        <v>17000</v>
      </c>
      <c r="BW293" s="56">
        <f t="shared" si="753"/>
        <v>17000</v>
      </c>
      <c r="BX293" s="56">
        <f t="shared" si="752"/>
        <v>17000</v>
      </c>
      <c r="BY293" s="56">
        <f t="shared" si="751"/>
        <v>17000</v>
      </c>
      <c r="BZ293" s="56">
        <f t="shared" si="756"/>
        <v>17000</v>
      </c>
      <c r="CA293" s="56">
        <f t="shared" si="757"/>
        <v>17000</v>
      </c>
      <c r="CB293" s="56">
        <f t="shared" si="757"/>
        <v>17000</v>
      </c>
      <c r="CC293" s="56">
        <f t="shared" si="757"/>
        <v>17000</v>
      </c>
      <c r="CD293" s="56">
        <f t="shared" si="766"/>
        <v>17000</v>
      </c>
      <c r="CE293" s="56">
        <f t="shared" ref="CE293:CE334" si="799">TN</f>
        <v>31000</v>
      </c>
      <c r="CF293" s="56">
        <f t="shared" si="794"/>
        <v>31000</v>
      </c>
      <c r="CG293" s="56">
        <f t="shared" si="786"/>
        <v>31000</v>
      </c>
      <c r="CH293" s="56">
        <f t="shared" si="786"/>
        <v>31000</v>
      </c>
      <c r="CI293" s="56">
        <f t="shared" si="787"/>
        <v>31000</v>
      </c>
      <c r="CJ293" s="56">
        <f t="shared" si="791"/>
        <v>31000</v>
      </c>
      <c r="CK293" s="56">
        <f t="shared" si="791"/>
        <v>31000</v>
      </c>
      <c r="CL293" s="56">
        <f t="shared" si="788"/>
        <v>31000</v>
      </c>
      <c r="CM293" s="56">
        <f t="shared" si="783"/>
        <v>31000</v>
      </c>
      <c r="CN293" s="56">
        <f t="shared" si="783"/>
        <v>31000</v>
      </c>
      <c r="CO293" s="56">
        <f t="shared" si="783"/>
        <v>31000</v>
      </c>
      <c r="CP293" s="56">
        <f t="shared" si="783"/>
        <v>31000</v>
      </c>
      <c r="CQ293" s="56">
        <f t="shared" si="785"/>
        <v>31000</v>
      </c>
      <c r="CR293" s="56">
        <f t="shared" si="782"/>
        <v>31000</v>
      </c>
      <c r="CS293" s="56">
        <f t="shared" si="795"/>
        <v>31000</v>
      </c>
      <c r="CT293" s="56">
        <f t="shared" si="796"/>
        <v>27000</v>
      </c>
      <c r="CU293" s="56"/>
      <c r="CV293" s="56"/>
      <c r="CW293" s="56"/>
      <c r="CX293" s="56"/>
      <c r="CY293" s="56"/>
      <c r="CZ293" s="56"/>
      <c r="DA293" s="56"/>
      <c r="DB293" s="56"/>
      <c r="DC293" s="56"/>
      <c r="DD293" s="56"/>
      <c r="DE293" s="56"/>
      <c r="DF293" s="56"/>
      <c r="DG293" s="56"/>
      <c r="DH293" s="56"/>
      <c r="DI293" s="56"/>
      <c r="DJ293" s="56"/>
      <c r="DK293" s="56"/>
      <c r="DL293" s="56"/>
      <c r="DM293" s="56"/>
      <c r="DN293" s="56"/>
      <c r="DO293" s="56"/>
      <c r="DP293" s="56"/>
      <c r="DQ293" s="56"/>
      <c r="DR293" s="56"/>
      <c r="DS293" s="56"/>
      <c r="DT293" s="56"/>
      <c r="DU293" s="56"/>
      <c r="DV293" s="56"/>
      <c r="DW293" s="56"/>
      <c r="DX293" s="56"/>
      <c r="DY293" s="56"/>
      <c r="DZ293" s="56"/>
      <c r="EA293" s="56"/>
      <c r="EB293" s="56"/>
      <c r="EC293" s="56"/>
      <c r="ED293" s="56"/>
      <c r="EE293" s="56"/>
      <c r="EF293" s="56"/>
      <c r="EG293" s="56"/>
      <c r="EH293" s="56"/>
      <c r="EI293" s="56"/>
      <c r="EJ293" s="56"/>
      <c r="EK293" s="56"/>
      <c r="EL293" s="56"/>
      <c r="EM293" s="56"/>
      <c r="EN293" s="56"/>
      <c r="EO293" s="56"/>
      <c r="EP293" s="56"/>
      <c r="EQ293" s="56"/>
      <c r="ER293" s="56"/>
      <c r="ES293" s="56"/>
      <c r="ET293" s="56"/>
      <c r="EU293" s="56"/>
      <c r="EV293" s="56"/>
      <c r="EW293" s="56"/>
      <c r="EX293" s="56"/>
      <c r="EY293" s="56"/>
      <c r="EZ293" s="56"/>
      <c r="FA293" s="56"/>
      <c r="FB293" s="56"/>
      <c r="FC293" s="56"/>
      <c r="FD293" s="56"/>
      <c r="FE293" s="56"/>
      <c r="FF293" s="56"/>
      <c r="FG293" s="56"/>
      <c r="FH293" s="56"/>
      <c r="FI293" s="56"/>
      <c r="FJ293" s="56"/>
      <c r="FK293" s="56"/>
      <c r="FL293" s="56"/>
      <c r="FM293" s="56"/>
      <c r="FN293" s="56"/>
      <c r="FO293" s="56"/>
      <c r="FP293" s="56"/>
      <c r="FQ293" s="56"/>
      <c r="FR293" s="56"/>
      <c r="FS293" s="56"/>
      <c r="FT293" s="56"/>
      <c r="FU293" s="56"/>
      <c r="FV293" s="56"/>
      <c r="FW293" s="56"/>
      <c r="FX293" s="56"/>
      <c r="FY293" s="56"/>
      <c r="FZ293" s="56"/>
      <c r="GA293" s="56"/>
      <c r="GB293" s="56"/>
      <c r="GC293" s="56"/>
      <c r="GD293" s="56"/>
      <c r="GE293" s="56"/>
      <c r="GF293" s="56"/>
      <c r="GG293" s="56"/>
      <c r="GH293" s="56"/>
      <c r="GI293" s="56"/>
      <c r="GJ293" s="56"/>
      <c r="GK293" s="56"/>
      <c r="GL293" s="56"/>
      <c r="GM293" s="56"/>
      <c r="GN293" s="56"/>
      <c r="GO293" s="56"/>
      <c r="GP293" s="56"/>
      <c r="GQ293" s="56"/>
      <c r="GR293" s="56"/>
      <c r="GS293" s="56"/>
      <c r="GT293" s="56"/>
      <c r="GU293" s="56"/>
      <c r="GV293" s="56"/>
      <c r="GW293" s="56"/>
      <c r="GX293" s="56"/>
      <c r="GY293" s="56"/>
      <c r="GZ293" s="56"/>
      <c r="HA293" s="56"/>
      <c r="HB293" s="56"/>
      <c r="HC293" s="56"/>
      <c r="HD293" s="56"/>
      <c r="HE293" s="56"/>
      <c r="HF293" s="56"/>
      <c r="HG293" s="56"/>
      <c r="HH293" s="56"/>
      <c r="HI293" s="56"/>
      <c r="HJ293" s="56"/>
      <c r="HK293" s="56"/>
      <c r="HL293" s="56"/>
      <c r="HM293" s="56"/>
      <c r="HN293" s="56"/>
      <c r="HO293" s="56"/>
      <c r="HP293" s="56"/>
      <c r="HQ293" s="56"/>
      <c r="HR293" s="56"/>
      <c r="HS293" s="56"/>
      <c r="HT293" s="56"/>
      <c r="HU293" s="56"/>
      <c r="HV293" s="56"/>
      <c r="HW293" s="56"/>
      <c r="HX293" s="56"/>
      <c r="HY293" s="56"/>
    </row>
    <row r="294" spans="1:233" ht="1.5" customHeight="1">
      <c r="A294" s="56"/>
      <c r="B294" s="56"/>
      <c r="C294" s="56"/>
      <c r="D294" s="56"/>
      <c r="E294" s="56"/>
      <c r="F294" s="56"/>
      <c r="G294" s="56"/>
      <c r="H294" s="56"/>
      <c r="I294" s="56"/>
      <c r="J294" s="56"/>
      <c r="K294" s="56"/>
      <c r="L294" s="56"/>
      <c r="M294" s="56"/>
      <c r="N294" s="56"/>
      <c r="O294" s="56"/>
      <c r="P294" s="56"/>
      <c r="Q294" s="56"/>
      <c r="R294" s="56"/>
      <c r="S294" s="56"/>
      <c r="T294" s="56"/>
      <c r="U294" s="56"/>
      <c r="V294" s="56"/>
      <c r="W294" s="56"/>
      <c r="X294" s="56"/>
      <c r="Y294" s="56"/>
      <c r="Z294" s="56"/>
      <c r="AA294" s="56"/>
      <c r="AB294" s="56"/>
      <c r="AC294" s="56"/>
      <c r="AD294" s="56"/>
      <c r="AE294" s="56"/>
      <c r="AF294" s="56"/>
      <c r="AG294" s="56"/>
      <c r="AH294" s="56"/>
      <c r="AI294" s="56"/>
      <c r="AJ294" s="56"/>
      <c r="AK294" s="56"/>
      <c r="AL294" s="56"/>
      <c r="AM294" s="56"/>
      <c r="AN294" s="56"/>
      <c r="AO294" s="56"/>
      <c r="AP294" s="56"/>
      <c r="AQ294" s="56"/>
      <c r="AR294" s="56"/>
      <c r="AS294" s="56"/>
      <c r="AT294" s="56"/>
      <c r="AU294" s="56"/>
      <c r="AV294" s="56"/>
      <c r="AW294" s="56"/>
      <c r="AX294" s="56"/>
      <c r="AY294" s="56"/>
      <c r="AZ294" s="56"/>
      <c r="BA294" s="56"/>
      <c r="BB294" s="56"/>
      <c r="BC294" s="56"/>
      <c r="BD294" s="56"/>
      <c r="BE294" s="56"/>
      <c r="BF294" s="56"/>
      <c r="BG294" s="56"/>
      <c r="BH294" s="56"/>
      <c r="BI294" s="56"/>
      <c r="BJ294" s="56"/>
      <c r="BK294" s="56"/>
      <c r="BL294" s="56"/>
      <c r="BM294" s="56"/>
      <c r="BN294" s="56"/>
      <c r="BO294" s="56"/>
      <c r="BP294" s="56">
        <f>KL</f>
        <v>18000</v>
      </c>
      <c r="BQ294" s="56">
        <f t="shared" si="793"/>
        <v>18000</v>
      </c>
      <c r="BR294" s="56">
        <f t="shared" si="798"/>
        <v>18000</v>
      </c>
      <c r="BS294" s="56">
        <f t="shared" ref="BS294:BT306" si="800">KL</f>
        <v>18000</v>
      </c>
      <c r="BT294" s="56">
        <f t="shared" si="800"/>
        <v>18000</v>
      </c>
      <c r="BU294" s="56">
        <f>KA</f>
        <v>17000</v>
      </c>
      <c r="BV294" s="56">
        <f>KA</f>
        <v>17000</v>
      </c>
      <c r="BW294" s="56">
        <f t="shared" si="753"/>
        <v>17000</v>
      </c>
      <c r="BX294" s="56">
        <f t="shared" si="752"/>
        <v>17000</v>
      </c>
      <c r="BY294" s="56">
        <f t="shared" si="751"/>
        <v>17000</v>
      </c>
      <c r="BZ294" s="56">
        <f t="shared" si="756"/>
        <v>17000</v>
      </c>
      <c r="CA294" s="56">
        <f>KA</f>
        <v>17000</v>
      </c>
      <c r="CB294" s="56">
        <f>KA</f>
        <v>17000</v>
      </c>
      <c r="CC294" s="56">
        <f t="shared" ref="CC294:CD319" si="801">TN</f>
        <v>31000</v>
      </c>
      <c r="CD294" s="56">
        <f t="shared" si="801"/>
        <v>31000</v>
      </c>
      <c r="CE294" s="56">
        <f t="shared" si="799"/>
        <v>31000</v>
      </c>
      <c r="CF294" s="56">
        <f t="shared" si="794"/>
        <v>31000</v>
      </c>
      <c r="CG294" s="56">
        <f t="shared" si="786"/>
        <v>31000</v>
      </c>
      <c r="CH294" s="56">
        <f t="shared" si="786"/>
        <v>31000</v>
      </c>
      <c r="CI294" s="56">
        <f t="shared" si="787"/>
        <v>31000</v>
      </c>
      <c r="CJ294" s="56">
        <f t="shared" si="791"/>
        <v>31000</v>
      </c>
      <c r="CK294" s="56">
        <f t="shared" si="791"/>
        <v>31000</v>
      </c>
      <c r="CL294" s="56">
        <f t="shared" si="788"/>
        <v>31000</v>
      </c>
      <c r="CM294" s="56">
        <f t="shared" si="783"/>
        <v>31000</v>
      </c>
      <c r="CN294" s="56">
        <f t="shared" si="783"/>
        <v>31000</v>
      </c>
      <c r="CO294" s="56">
        <f t="shared" si="783"/>
        <v>31000</v>
      </c>
      <c r="CP294" s="56">
        <f t="shared" si="783"/>
        <v>31000</v>
      </c>
      <c r="CQ294" s="56">
        <f t="shared" si="785"/>
        <v>31000</v>
      </c>
      <c r="CR294" s="56">
        <f t="shared" si="782"/>
        <v>31000</v>
      </c>
      <c r="CS294" s="56">
        <f t="shared" si="795"/>
        <v>31000</v>
      </c>
      <c r="CT294" s="56">
        <f t="shared" si="796"/>
        <v>27000</v>
      </c>
      <c r="CU294" s="56"/>
      <c r="CV294" s="56"/>
      <c r="CW294" s="56"/>
      <c r="CX294" s="56"/>
      <c r="CY294" s="56"/>
      <c r="CZ294" s="56"/>
      <c r="DA294" s="56"/>
      <c r="DB294" s="56"/>
      <c r="DC294" s="56"/>
      <c r="DD294" s="56"/>
      <c r="DE294" s="56"/>
      <c r="DF294" s="56"/>
      <c r="DG294" s="56"/>
      <c r="DH294" s="56"/>
      <c r="DI294" s="56"/>
      <c r="DJ294" s="56"/>
      <c r="DK294" s="56"/>
      <c r="DL294" s="56"/>
      <c r="DM294" s="56"/>
      <c r="DN294" s="56"/>
      <c r="DO294" s="56"/>
      <c r="DP294" s="56"/>
      <c r="DQ294" s="56"/>
      <c r="DR294" s="56"/>
      <c r="DS294" s="56"/>
      <c r="DT294" s="56"/>
      <c r="DU294" s="56"/>
      <c r="DV294" s="56"/>
      <c r="DW294" s="56"/>
      <c r="DX294" s="56"/>
      <c r="DY294" s="56"/>
      <c r="DZ294" s="56"/>
      <c r="EA294" s="56"/>
      <c r="EB294" s="56"/>
      <c r="EC294" s="56"/>
      <c r="ED294" s="56"/>
      <c r="EE294" s="56"/>
      <c r="EF294" s="56"/>
      <c r="EG294" s="56"/>
      <c r="EH294" s="56"/>
      <c r="EI294" s="56"/>
      <c r="EJ294" s="56"/>
      <c r="EK294" s="56"/>
      <c r="EL294" s="56"/>
      <c r="EM294" s="56"/>
      <c r="EN294" s="56"/>
      <c r="EO294" s="56"/>
      <c r="EP294" s="56"/>
      <c r="EQ294" s="56"/>
      <c r="ER294" s="56"/>
      <c r="ES294" s="56"/>
      <c r="ET294" s="56"/>
      <c r="EU294" s="56"/>
      <c r="EV294" s="56"/>
      <c r="EW294" s="56"/>
      <c r="EX294" s="56"/>
      <c r="EY294" s="56"/>
      <c r="EZ294" s="56"/>
      <c r="FA294" s="56"/>
      <c r="FB294" s="56"/>
      <c r="FC294" s="56"/>
      <c r="FD294" s="56"/>
      <c r="FE294" s="56"/>
      <c r="FF294" s="56"/>
      <c r="FG294" s="56"/>
      <c r="FH294" s="56"/>
      <c r="FI294" s="56"/>
      <c r="FJ294" s="56"/>
      <c r="FK294" s="56"/>
      <c r="FL294" s="56"/>
      <c r="FM294" s="56"/>
      <c r="FN294" s="56"/>
      <c r="FO294" s="56"/>
      <c r="FP294" s="56"/>
      <c r="FQ294" s="56"/>
      <c r="FR294" s="56"/>
      <c r="FS294" s="56"/>
      <c r="FT294" s="56"/>
      <c r="FU294" s="56"/>
      <c r="FV294" s="56"/>
      <c r="FW294" s="56"/>
      <c r="FX294" s="56"/>
      <c r="FY294" s="56"/>
      <c r="FZ294" s="56"/>
      <c r="GA294" s="56"/>
      <c r="GB294" s="56"/>
      <c r="GC294" s="56"/>
      <c r="GD294" s="56"/>
      <c r="GE294" s="56"/>
      <c r="GF294" s="56"/>
      <c r="GG294" s="56"/>
      <c r="GH294" s="56"/>
      <c r="GI294" s="56"/>
      <c r="GJ294" s="56"/>
      <c r="GK294" s="56"/>
      <c r="GL294" s="56"/>
      <c r="GM294" s="56"/>
      <c r="GN294" s="56"/>
      <c r="GO294" s="56"/>
      <c r="GP294" s="56"/>
      <c r="GQ294" s="56"/>
      <c r="GR294" s="56"/>
      <c r="GS294" s="56"/>
      <c r="GT294" s="56"/>
      <c r="GU294" s="56"/>
      <c r="GV294" s="56"/>
      <c r="GW294" s="56"/>
      <c r="GX294" s="56"/>
      <c r="GY294" s="56"/>
      <c r="GZ294" s="56"/>
      <c r="HA294" s="56"/>
      <c r="HB294" s="56"/>
      <c r="HC294" s="56"/>
      <c r="HD294" s="56"/>
      <c r="HE294" s="56"/>
      <c r="HF294" s="56"/>
      <c r="HG294" s="56"/>
      <c r="HH294" s="56"/>
      <c r="HI294" s="56"/>
      <c r="HJ294" s="56"/>
      <c r="HK294" s="56"/>
      <c r="HL294" s="56"/>
      <c r="HM294" s="56"/>
      <c r="HN294" s="56"/>
      <c r="HO294" s="56"/>
      <c r="HP294" s="56"/>
      <c r="HQ294" s="56"/>
      <c r="HR294" s="56"/>
      <c r="HS294" s="56"/>
      <c r="HT294" s="56"/>
      <c r="HU294" s="56"/>
      <c r="HV294" s="56"/>
      <c r="HW294" s="56"/>
      <c r="HX294" s="56"/>
      <c r="HY294" s="56"/>
    </row>
    <row r="295" spans="1:233" ht="1.5" customHeight="1">
      <c r="A295" s="56"/>
      <c r="B295" s="56"/>
      <c r="C295" s="56"/>
      <c r="D295" s="56"/>
      <c r="E295" s="56"/>
      <c r="F295" s="56"/>
      <c r="G295" s="56"/>
      <c r="H295" s="56"/>
      <c r="I295" s="56"/>
      <c r="J295" s="56"/>
      <c r="K295" s="56"/>
      <c r="L295" s="56"/>
      <c r="M295" s="56"/>
      <c r="N295" s="56"/>
      <c r="O295" s="56"/>
      <c r="P295" s="56"/>
      <c r="Q295" s="56"/>
      <c r="R295" s="56"/>
      <c r="S295" s="56"/>
      <c r="T295" s="56"/>
      <c r="U295" s="56"/>
      <c r="V295" s="56"/>
      <c r="W295" s="56"/>
      <c r="X295" s="56"/>
      <c r="Y295" s="56"/>
      <c r="Z295" s="56"/>
      <c r="AA295" s="56"/>
      <c r="AB295" s="56"/>
      <c r="AC295" s="56"/>
      <c r="AD295" s="56"/>
      <c r="AE295" s="56"/>
      <c r="AF295" s="56"/>
      <c r="AG295" s="56"/>
      <c r="AH295" s="56"/>
      <c r="AI295" s="56"/>
      <c r="AJ295" s="56"/>
      <c r="AK295" s="56"/>
      <c r="AL295" s="56"/>
      <c r="AM295" s="56"/>
      <c r="AN295" s="56"/>
      <c r="AO295" s="56"/>
      <c r="AP295" s="56"/>
      <c r="AQ295" s="56"/>
      <c r="AR295" s="56"/>
      <c r="AS295" s="56"/>
      <c r="AT295" s="56"/>
      <c r="AU295" s="56"/>
      <c r="AV295" s="56"/>
      <c r="AW295" s="56"/>
      <c r="AX295" s="56"/>
      <c r="AY295" s="56"/>
      <c r="AZ295" s="56"/>
      <c r="BA295" s="56"/>
      <c r="BB295" s="56"/>
      <c r="BC295" s="56"/>
      <c r="BD295" s="56"/>
      <c r="BE295" s="56"/>
      <c r="BF295" s="56"/>
      <c r="BG295" s="56"/>
      <c r="BH295" s="56"/>
      <c r="BI295" s="56"/>
      <c r="BJ295" s="56"/>
      <c r="BK295" s="56"/>
      <c r="BL295" s="56"/>
      <c r="BM295" s="56"/>
      <c r="BN295" s="56"/>
      <c r="BO295" s="56"/>
      <c r="BP295" s="56">
        <f>KL</f>
        <v>18000</v>
      </c>
      <c r="BQ295" s="56">
        <f t="shared" si="793"/>
        <v>18000</v>
      </c>
      <c r="BR295" s="56">
        <f t="shared" si="798"/>
        <v>18000</v>
      </c>
      <c r="BS295" s="56">
        <f t="shared" si="800"/>
        <v>18000</v>
      </c>
      <c r="BT295" s="56">
        <f t="shared" si="800"/>
        <v>18000</v>
      </c>
      <c r="BU295" s="56">
        <f t="shared" ref="BU295:BU313" si="802">KL</f>
        <v>18000</v>
      </c>
      <c r="BV295" s="56">
        <f>KA</f>
        <v>17000</v>
      </c>
      <c r="BW295" s="56">
        <f t="shared" ref="BW295:BW301" si="803">TN</f>
        <v>31000</v>
      </c>
      <c r="BX295" s="56">
        <f t="shared" si="752"/>
        <v>17000</v>
      </c>
      <c r="BY295" s="56">
        <f t="shared" si="751"/>
        <v>17000</v>
      </c>
      <c r="BZ295" s="56">
        <f t="shared" ref="BZ295:CB310" si="804">TN</f>
        <v>31000</v>
      </c>
      <c r="CA295" s="56">
        <f t="shared" si="804"/>
        <v>31000</v>
      </c>
      <c r="CB295" s="56">
        <f t="shared" si="804"/>
        <v>31000</v>
      </c>
      <c r="CC295" s="56">
        <f t="shared" si="801"/>
        <v>31000</v>
      </c>
      <c r="CD295" s="56">
        <f t="shared" si="801"/>
        <v>31000</v>
      </c>
      <c r="CE295" s="56">
        <f t="shared" si="799"/>
        <v>31000</v>
      </c>
      <c r="CF295" s="56">
        <f t="shared" si="794"/>
        <v>31000</v>
      </c>
      <c r="CG295" s="56">
        <f t="shared" si="786"/>
        <v>31000</v>
      </c>
      <c r="CH295" s="56">
        <f t="shared" si="786"/>
        <v>31000</v>
      </c>
      <c r="CI295" s="56">
        <f t="shared" si="787"/>
        <v>31000</v>
      </c>
      <c r="CJ295" s="56">
        <f t="shared" si="791"/>
        <v>31000</v>
      </c>
      <c r="CK295" s="56">
        <f t="shared" si="791"/>
        <v>31000</v>
      </c>
      <c r="CL295" s="56">
        <f t="shared" si="788"/>
        <v>31000</v>
      </c>
      <c r="CM295" s="56">
        <f t="shared" si="783"/>
        <v>31000</v>
      </c>
      <c r="CN295" s="56">
        <f t="shared" si="783"/>
        <v>31000</v>
      </c>
      <c r="CO295" s="56">
        <f t="shared" si="783"/>
        <v>31000</v>
      </c>
      <c r="CP295" s="56">
        <f t="shared" si="783"/>
        <v>31000</v>
      </c>
      <c r="CQ295" s="56">
        <f t="shared" si="785"/>
        <v>31000</v>
      </c>
      <c r="CR295" s="56">
        <f t="shared" si="782"/>
        <v>31000</v>
      </c>
      <c r="CS295" s="56">
        <f t="shared" si="795"/>
        <v>31000</v>
      </c>
      <c r="CT295" s="56">
        <f t="shared" ref="CT295:CT310" si="805">TN</f>
        <v>31000</v>
      </c>
      <c r="CU295" s="56"/>
      <c r="CV295" s="56"/>
      <c r="CW295" s="56"/>
      <c r="CX295" s="56"/>
      <c r="CY295" s="56"/>
      <c r="CZ295" s="56"/>
      <c r="DA295" s="56"/>
      <c r="DB295" s="56"/>
      <c r="DC295" s="56"/>
      <c r="DD295" s="56"/>
      <c r="DE295" s="56"/>
      <c r="DF295" s="56"/>
      <c r="DG295" s="56"/>
      <c r="DH295" s="56"/>
      <c r="DI295" s="56"/>
      <c r="DJ295" s="56"/>
      <c r="DK295" s="56"/>
      <c r="DL295" s="56"/>
      <c r="DM295" s="56"/>
      <c r="DN295" s="56"/>
      <c r="DO295" s="56"/>
      <c r="DP295" s="56"/>
      <c r="DQ295" s="56"/>
      <c r="DR295" s="56"/>
      <c r="DS295" s="56"/>
      <c r="DT295" s="56"/>
      <c r="DU295" s="56"/>
      <c r="DV295" s="56"/>
      <c r="DW295" s="56"/>
      <c r="DX295" s="56"/>
      <c r="DY295" s="56"/>
      <c r="DZ295" s="56"/>
      <c r="EA295" s="56"/>
      <c r="EB295" s="56"/>
      <c r="EC295" s="56"/>
      <c r="ED295" s="56"/>
      <c r="EE295" s="56"/>
      <c r="EF295" s="56"/>
      <c r="EG295" s="56"/>
      <c r="EH295" s="56"/>
      <c r="EI295" s="56"/>
      <c r="EJ295" s="56"/>
      <c r="EK295" s="56"/>
      <c r="EL295" s="56"/>
      <c r="EM295" s="56"/>
      <c r="EN295" s="56"/>
      <c r="EO295" s="56"/>
      <c r="EP295" s="56"/>
      <c r="EQ295" s="56"/>
      <c r="ER295" s="56"/>
      <c r="ES295" s="56"/>
      <c r="ET295" s="56"/>
      <c r="EU295" s="56"/>
      <c r="EV295" s="56"/>
      <c r="EW295" s="56"/>
      <c r="EX295" s="56"/>
      <c r="EY295" s="56"/>
      <c r="EZ295" s="56"/>
      <c r="FA295" s="56"/>
      <c r="FB295" s="56"/>
      <c r="FC295" s="56"/>
      <c r="FD295" s="56"/>
      <c r="FE295" s="56"/>
      <c r="FF295" s="56"/>
      <c r="FG295" s="56"/>
      <c r="FH295" s="56"/>
      <c r="FI295" s="56"/>
      <c r="FJ295" s="56"/>
      <c r="FK295" s="56"/>
      <c r="FL295" s="56"/>
      <c r="FM295" s="56"/>
      <c r="FN295" s="56"/>
      <c r="FO295" s="56"/>
      <c r="FP295" s="56"/>
      <c r="FQ295" s="56"/>
      <c r="FR295" s="56"/>
      <c r="FS295" s="56"/>
      <c r="FT295" s="56"/>
      <c r="FU295" s="56"/>
      <c r="FV295" s="56"/>
      <c r="FW295" s="56"/>
      <c r="FX295" s="56"/>
      <c r="FY295" s="56"/>
      <c r="FZ295" s="56"/>
      <c r="GA295" s="56"/>
      <c r="GB295" s="56"/>
      <c r="GC295" s="56"/>
      <c r="GD295" s="56"/>
      <c r="GE295" s="56"/>
      <c r="GF295" s="56"/>
      <c r="GG295" s="56"/>
      <c r="GH295" s="56"/>
      <c r="GI295" s="56"/>
      <c r="GJ295" s="56"/>
      <c r="GK295" s="56"/>
      <c r="GL295" s="56"/>
      <c r="GM295" s="56"/>
      <c r="GN295" s="56"/>
      <c r="GO295" s="56"/>
      <c r="GP295" s="56"/>
      <c r="GQ295" s="56"/>
      <c r="GR295" s="56"/>
      <c r="GS295" s="56"/>
      <c r="GT295" s="56"/>
      <c r="GU295" s="56"/>
      <c r="GV295" s="56"/>
      <c r="GW295" s="56"/>
      <c r="GX295" s="56"/>
      <c r="GY295" s="56"/>
      <c r="GZ295" s="56"/>
      <c r="HA295" s="56"/>
      <c r="HB295" s="56"/>
      <c r="HC295" s="56"/>
      <c r="HD295" s="56"/>
      <c r="HE295" s="56"/>
      <c r="HF295" s="56"/>
      <c r="HG295" s="56"/>
      <c r="HH295" s="56"/>
      <c r="HI295" s="56"/>
      <c r="HJ295" s="56"/>
      <c r="HK295" s="56"/>
      <c r="HL295" s="56"/>
      <c r="HM295" s="56"/>
      <c r="HN295" s="56"/>
      <c r="HO295" s="56"/>
      <c r="HP295" s="56"/>
      <c r="HQ295" s="56"/>
      <c r="HR295" s="56"/>
      <c r="HS295" s="56"/>
      <c r="HT295" s="56"/>
      <c r="HU295" s="56"/>
      <c r="HV295" s="56"/>
      <c r="HW295" s="56"/>
      <c r="HX295" s="56"/>
      <c r="HY295" s="56"/>
    </row>
    <row r="296" spans="1:233" ht="1.5" customHeight="1">
      <c r="A296" s="56"/>
      <c r="B296" s="56"/>
      <c r="C296" s="56"/>
      <c r="D296" s="56"/>
      <c r="E296" s="56"/>
      <c r="F296" s="56"/>
      <c r="G296" s="56"/>
      <c r="H296" s="56"/>
      <c r="I296" s="56"/>
      <c r="J296" s="56"/>
      <c r="K296" s="56"/>
      <c r="L296" s="56"/>
      <c r="M296" s="56"/>
      <c r="N296" s="56"/>
      <c r="O296" s="56"/>
      <c r="P296" s="56"/>
      <c r="Q296" s="56"/>
      <c r="R296" s="56"/>
      <c r="S296" s="56"/>
      <c r="T296" s="56"/>
      <c r="U296" s="56"/>
      <c r="V296" s="56"/>
      <c r="W296" s="56"/>
      <c r="X296" s="56"/>
      <c r="Y296" s="56"/>
      <c r="Z296" s="56"/>
      <c r="AA296" s="56"/>
      <c r="AB296" s="56"/>
      <c r="AC296" s="56"/>
      <c r="AD296" s="56"/>
      <c r="AE296" s="56"/>
      <c r="AF296" s="56"/>
      <c r="AG296" s="56"/>
      <c r="AH296" s="56"/>
      <c r="AI296" s="56"/>
      <c r="AJ296" s="56"/>
      <c r="AK296" s="56"/>
      <c r="AL296" s="56"/>
      <c r="AM296" s="56"/>
      <c r="AN296" s="56"/>
      <c r="AO296" s="56"/>
      <c r="AP296" s="56"/>
      <c r="AQ296" s="56"/>
      <c r="AR296" s="56"/>
      <c r="AS296" s="56"/>
      <c r="AT296" s="56"/>
      <c r="AU296" s="56"/>
      <c r="AV296" s="56"/>
      <c r="AW296" s="56"/>
      <c r="AX296" s="56"/>
      <c r="AY296" s="56"/>
      <c r="AZ296" s="56"/>
      <c r="BA296" s="56"/>
      <c r="BB296" s="56"/>
      <c r="BC296" s="56"/>
      <c r="BD296" s="56"/>
      <c r="BE296" s="56"/>
      <c r="BF296" s="56"/>
      <c r="BG296" s="56"/>
      <c r="BH296" s="56"/>
      <c r="BI296" s="56"/>
      <c r="BJ296" s="56"/>
      <c r="BK296" s="56"/>
      <c r="BL296" s="56"/>
      <c r="BM296" s="56"/>
      <c r="BN296" s="56"/>
      <c r="BO296" s="56"/>
      <c r="BP296" s="56"/>
      <c r="BQ296" s="56">
        <f t="shared" si="793"/>
        <v>18000</v>
      </c>
      <c r="BR296" s="56">
        <f t="shared" si="798"/>
        <v>18000</v>
      </c>
      <c r="BS296" s="56">
        <f t="shared" si="800"/>
        <v>18000</v>
      </c>
      <c r="BT296" s="56">
        <f t="shared" si="800"/>
        <v>18000</v>
      </c>
      <c r="BU296" s="56">
        <f t="shared" si="802"/>
        <v>18000</v>
      </c>
      <c r="BV296" s="56">
        <f>KA</f>
        <v>17000</v>
      </c>
      <c r="BW296" s="56">
        <f t="shared" si="803"/>
        <v>31000</v>
      </c>
      <c r="BX296" s="56">
        <f t="shared" ref="BX296:BY301" si="806">TN</f>
        <v>31000</v>
      </c>
      <c r="BY296" s="56">
        <f t="shared" si="806"/>
        <v>31000</v>
      </c>
      <c r="BZ296" s="56">
        <f t="shared" si="804"/>
        <v>31000</v>
      </c>
      <c r="CA296" s="56">
        <f t="shared" si="804"/>
        <v>31000</v>
      </c>
      <c r="CB296" s="56">
        <f t="shared" si="804"/>
        <v>31000</v>
      </c>
      <c r="CC296" s="56">
        <f t="shared" si="801"/>
        <v>31000</v>
      </c>
      <c r="CD296" s="56">
        <f t="shared" si="801"/>
        <v>31000</v>
      </c>
      <c r="CE296" s="56">
        <f t="shared" si="799"/>
        <v>31000</v>
      </c>
      <c r="CF296" s="56">
        <f t="shared" si="794"/>
        <v>31000</v>
      </c>
      <c r="CG296" s="56">
        <f t="shared" si="786"/>
        <v>31000</v>
      </c>
      <c r="CH296" s="56">
        <f t="shared" si="786"/>
        <v>31000</v>
      </c>
      <c r="CI296" s="56">
        <f t="shared" si="787"/>
        <v>31000</v>
      </c>
      <c r="CJ296" s="56">
        <f t="shared" si="791"/>
        <v>31000</v>
      </c>
      <c r="CK296" s="56">
        <f t="shared" si="791"/>
        <v>31000</v>
      </c>
      <c r="CL296" s="56">
        <f t="shared" si="788"/>
        <v>31000</v>
      </c>
      <c r="CM296" s="56">
        <f t="shared" si="783"/>
        <v>31000</v>
      </c>
      <c r="CN296" s="56">
        <f t="shared" si="783"/>
        <v>31000</v>
      </c>
      <c r="CO296" s="56">
        <f t="shared" si="783"/>
        <v>31000</v>
      </c>
      <c r="CP296" s="56">
        <f t="shared" si="783"/>
        <v>31000</v>
      </c>
      <c r="CQ296" s="56">
        <f t="shared" si="785"/>
        <v>31000</v>
      </c>
      <c r="CR296" s="56">
        <f t="shared" si="782"/>
        <v>31000</v>
      </c>
      <c r="CS296" s="56">
        <f t="shared" si="795"/>
        <v>31000</v>
      </c>
      <c r="CT296" s="56">
        <f t="shared" si="805"/>
        <v>31000</v>
      </c>
      <c r="CU296" s="56"/>
      <c r="CV296" s="56"/>
      <c r="CW296" s="56"/>
      <c r="CX296" s="56"/>
      <c r="CY296" s="56"/>
      <c r="CZ296" s="56"/>
      <c r="DA296" s="56"/>
      <c r="DB296" s="56"/>
      <c r="DC296" s="56"/>
      <c r="DD296" s="56"/>
      <c r="DE296" s="56"/>
      <c r="DF296" s="56"/>
      <c r="DG296" s="56"/>
      <c r="DH296" s="56"/>
      <c r="DI296" s="56"/>
      <c r="DJ296" s="56"/>
      <c r="DK296" s="56"/>
      <c r="DL296" s="56"/>
      <c r="DM296" s="56"/>
      <c r="DN296" s="56"/>
      <c r="DO296" s="56"/>
      <c r="DP296" s="56"/>
      <c r="DQ296" s="56"/>
      <c r="DR296" s="56"/>
      <c r="DS296" s="56"/>
      <c r="DT296" s="56"/>
      <c r="DU296" s="56"/>
      <c r="DV296" s="56"/>
      <c r="DW296" s="56"/>
      <c r="DX296" s="56"/>
      <c r="DY296" s="56"/>
      <c r="DZ296" s="56"/>
      <c r="EA296" s="56"/>
      <c r="EB296" s="56"/>
      <c r="EC296" s="56"/>
      <c r="ED296" s="56"/>
      <c r="EE296" s="56"/>
      <c r="EF296" s="56"/>
      <c r="EG296" s="56"/>
      <c r="EH296" s="56"/>
      <c r="EI296" s="56"/>
      <c r="EJ296" s="56"/>
      <c r="EK296" s="56"/>
      <c r="EL296" s="56"/>
      <c r="EM296" s="56"/>
      <c r="EN296" s="56"/>
      <c r="EO296" s="56"/>
      <c r="EP296" s="56"/>
      <c r="EQ296" s="56"/>
      <c r="ER296" s="56"/>
      <c r="ES296" s="56"/>
      <c r="ET296" s="56"/>
      <c r="EU296" s="56"/>
      <c r="EV296" s="56"/>
      <c r="EW296" s="56"/>
      <c r="EX296" s="56"/>
      <c r="EY296" s="56"/>
      <c r="EZ296" s="56"/>
      <c r="FA296" s="56"/>
      <c r="FB296" s="56"/>
      <c r="FC296" s="56"/>
      <c r="FD296" s="56"/>
      <c r="FE296" s="56"/>
      <c r="FF296" s="56"/>
      <c r="FG296" s="56"/>
      <c r="FH296" s="56"/>
      <c r="FI296" s="56"/>
      <c r="FJ296" s="56"/>
      <c r="FK296" s="56"/>
      <c r="FL296" s="56"/>
      <c r="FM296" s="56"/>
      <c r="FN296" s="56"/>
      <c r="FO296" s="56"/>
      <c r="FP296" s="56"/>
      <c r="FQ296" s="56"/>
      <c r="FR296" s="56"/>
      <c r="FS296" s="56"/>
      <c r="FT296" s="56"/>
      <c r="FU296" s="56"/>
      <c r="FV296" s="56"/>
      <c r="FW296" s="56"/>
      <c r="FX296" s="56"/>
      <c r="FY296" s="56"/>
      <c r="FZ296" s="56"/>
      <c r="GA296" s="56"/>
      <c r="GB296" s="56"/>
      <c r="GC296" s="56"/>
      <c r="GD296" s="56"/>
      <c r="GE296" s="56"/>
      <c r="GF296" s="56"/>
      <c r="GG296" s="56"/>
      <c r="GH296" s="56"/>
      <c r="GI296" s="56"/>
      <c r="GJ296" s="56"/>
      <c r="GK296" s="56"/>
      <c r="GL296" s="56"/>
      <c r="GM296" s="56"/>
      <c r="GN296" s="56"/>
      <c r="GO296" s="56"/>
      <c r="GP296" s="56"/>
      <c r="GQ296" s="56"/>
      <c r="GR296" s="56"/>
      <c r="GS296" s="56"/>
      <c r="GT296" s="56"/>
      <c r="GU296" s="56"/>
      <c r="GV296" s="56"/>
      <c r="GW296" s="56"/>
      <c r="GX296" s="56"/>
      <c r="GY296" s="56"/>
      <c r="GZ296" s="56"/>
      <c r="HA296" s="56"/>
      <c r="HB296" s="56"/>
      <c r="HC296" s="56"/>
      <c r="HD296" s="56"/>
      <c r="HE296" s="56"/>
      <c r="HF296" s="56"/>
      <c r="HG296" s="56"/>
      <c r="HH296" s="56"/>
      <c r="HI296" s="56"/>
      <c r="HJ296" s="56"/>
      <c r="HK296" s="56"/>
      <c r="HL296" s="56"/>
      <c r="HM296" s="56"/>
      <c r="HN296" s="56"/>
      <c r="HO296" s="56"/>
      <c r="HP296" s="56"/>
      <c r="HQ296" s="56"/>
      <c r="HR296" s="56"/>
      <c r="HS296" s="56"/>
      <c r="HT296" s="56"/>
      <c r="HU296" s="56"/>
      <c r="HV296" s="56"/>
      <c r="HW296" s="56"/>
      <c r="HX296" s="56"/>
      <c r="HY296" s="56"/>
    </row>
    <row r="297" spans="1:233" ht="1.5" customHeight="1">
      <c r="A297" s="56"/>
      <c r="B297" s="56"/>
      <c r="C297" s="56"/>
      <c r="D297" s="56"/>
      <c r="E297" s="56"/>
      <c r="F297" s="56"/>
      <c r="G297" s="56"/>
      <c r="H297" s="56"/>
      <c r="I297" s="56"/>
      <c r="J297" s="56"/>
      <c r="K297" s="56"/>
      <c r="L297" s="56"/>
      <c r="M297" s="56"/>
      <c r="N297" s="56"/>
      <c r="O297" s="56"/>
      <c r="P297" s="56"/>
      <c r="Q297" s="56"/>
      <c r="R297" s="56"/>
      <c r="S297" s="56"/>
      <c r="T297" s="56"/>
      <c r="U297" s="56"/>
      <c r="V297" s="56"/>
      <c r="W297" s="56"/>
      <c r="X297" s="56"/>
      <c r="Y297" s="56"/>
      <c r="Z297" s="56"/>
      <c r="AA297" s="56"/>
      <c r="AB297" s="56"/>
      <c r="AC297" s="56"/>
      <c r="AD297" s="56"/>
      <c r="AE297" s="56"/>
      <c r="AF297" s="56"/>
      <c r="AG297" s="56"/>
      <c r="AH297" s="56"/>
      <c r="AI297" s="56"/>
      <c r="AJ297" s="56"/>
      <c r="AK297" s="56"/>
      <c r="AL297" s="56"/>
      <c r="AM297" s="56"/>
      <c r="AN297" s="56"/>
      <c r="AO297" s="56"/>
      <c r="AP297" s="56"/>
      <c r="AQ297" s="56"/>
      <c r="AR297" s="56"/>
      <c r="AS297" s="56"/>
      <c r="AT297" s="56"/>
      <c r="AU297" s="56"/>
      <c r="AV297" s="56"/>
      <c r="AW297" s="56"/>
      <c r="AX297" s="56"/>
      <c r="AY297" s="56"/>
      <c r="AZ297" s="56"/>
      <c r="BA297" s="56"/>
      <c r="BB297" s="56"/>
      <c r="BC297" s="56"/>
      <c r="BD297" s="56"/>
      <c r="BE297" s="56"/>
      <c r="BF297" s="56"/>
      <c r="BG297" s="56"/>
      <c r="BH297" s="56"/>
      <c r="BI297" s="56"/>
      <c r="BJ297" s="56"/>
      <c r="BK297" s="56"/>
      <c r="BL297" s="56"/>
      <c r="BM297" s="56"/>
      <c r="BN297" s="56"/>
      <c r="BO297" s="56"/>
      <c r="BP297" s="56"/>
      <c r="BQ297" s="56">
        <f t="shared" si="793"/>
        <v>18000</v>
      </c>
      <c r="BR297" s="56">
        <f t="shared" si="798"/>
        <v>18000</v>
      </c>
      <c r="BS297" s="56">
        <f t="shared" si="800"/>
        <v>18000</v>
      </c>
      <c r="BT297" s="56">
        <f t="shared" si="800"/>
        <v>18000</v>
      </c>
      <c r="BU297" s="56">
        <f t="shared" si="802"/>
        <v>18000</v>
      </c>
      <c r="BV297" s="56">
        <f>TN</f>
        <v>31000</v>
      </c>
      <c r="BW297" s="56">
        <f t="shared" si="803"/>
        <v>31000</v>
      </c>
      <c r="BX297" s="56">
        <f t="shared" si="806"/>
        <v>31000</v>
      </c>
      <c r="BY297" s="56">
        <f t="shared" si="806"/>
        <v>31000</v>
      </c>
      <c r="BZ297" s="56">
        <f t="shared" si="804"/>
        <v>31000</v>
      </c>
      <c r="CA297" s="56">
        <f t="shared" si="804"/>
        <v>31000</v>
      </c>
      <c r="CB297" s="56">
        <f t="shared" si="804"/>
        <v>31000</v>
      </c>
      <c r="CC297" s="56">
        <f t="shared" si="801"/>
        <v>31000</v>
      </c>
      <c r="CD297" s="56">
        <f t="shared" si="801"/>
        <v>31000</v>
      </c>
      <c r="CE297" s="56">
        <f t="shared" si="799"/>
        <v>31000</v>
      </c>
      <c r="CF297" s="56">
        <f t="shared" si="794"/>
        <v>31000</v>
      </c>
      <c r="CG297" s="56">
        <f t="shared" si="786"/>
        <v>31000</v>
      </c>
      <c r="CH297" s="56">
        <f t="shared" si="786"/>
        <v>31000</v>
      </c>
      <c r="CI297" s="56">
        <f t="shared" si="787"/>
        <v>31000</v>
      </c>
      <c r="CJ297" s="56">
        <f t="shared" si="791"/>
        <v>31000</v>
      </c>
      <c r="CK297" s="56">
        <f t="shared" si="791"/>
        <v>31000</v>
      </c>
      <c r="CL297" s="56">
        <f t="shared" si="788"/>
        <v>31000</v>
      </c>
      <c r="CM297" s="56">
        <f t="shared" si="783"/>
        <v>31000</v>
      </c>
      <c r="CN297" s="56">
        <f t="shared" si="783"/>
        <v>31000</v>
      </c>
      <c r="CO297" s="56">
        <f t="shared" si="783"/>
        <v>31000</v>
      </c>
      <c r="CP297" s="56">
        <f t="shared" si="783"/>
        <v>31000</v>
      </c>
      <c r="CQ297" s="56">
        <f t="shared" si="785"/>
        <v>31000</v>
      </c>
      <c r="CR297" s="56">
        <f t="shared" si="782"/>
        <v>31000</v>
      </c>
      <c r="CS297" s="56">
        <f t="shared" si="795"/>
        <v>31000</v>
      </c>
      <c r="CT297" s="56">
        <f t="shared" si="805"/>
        <v>31000</v>
      </c>
      <c r="CU297" s="56"/>
      <c r="CV297" s="56"/>
      <c r="CW297" s="56"/>
      <c r="CX297" s="56"/>
      <c r="CY297" s="56"/>
      <c r="CZ297" s="56"/>
      <c r="DA297" s="56"/>
      <c r="DB297" s="56"/>
      <c r="DC297" s="56"/>
      <c r="DD297" s="56"/>
      <c r="DE297" s="56"/>
      <c r="DF297" s="56"/>
      <c r="DG297" s="56"/>
      <c r="DH297" s="56"/>
      <c r="DI297" s="56"/>
      <c r="DJ297" s="56"/>
      <c r="DK297" s="56"/>
      <c r="DL297" s="56"/>
      <c r="DM297" s="56"/>
      <c r="DN297" s="56"/>
      <c r="DO297" s="56"/>
      <c r="DP297" s="56"/>
      <c r="DQ297" s="56"/>
      <c r="DR297" s="56"/>
      <c r="DS297" s="56"/>
      <c r="DT297" s="56"/>
      <c r="DU297" s="56"/>
      <c r="DV297" s="56"/>
      <c r="DW297" s="56"/>
      <c r="DX297" s="56"/>
      <c r="DY297" s="56"/>
      <c r="DZ297" s="56"/>
      <c r="EA297" s="56"/>
      <c r="EB297" s="56"/>
      <c r="EC297" s="56"/>
      <c r="ED297" s="56"/>
      <c r="EE297" s="56"/>
      <c r="EF297" s="56"/>
      <c r="EG297" s="56"/>
      <c r="EH297" s="56"/>
      <c r="EI297" s="56"/>
      <c r="EJ297" s="56"/>
      <c r="EK297" s="56"/>
      <c r="EL297" s="56"/>
      <c r="EM297" s="56"/>
      <c r="EN297" s="56"/>
      <c r="EO297" s="56"/>
      <c r="EP297" s="56"/>
      <c r="EQ297" s="56"/>
      <c r="ER297" s="56"/>
      <c r="ES297" s="56"/>
      <c r="ET297" s="56"/>
      <c r="EU297" s="56"/>
      <c r="EV297" s="56"/>
      <c r="EW297" s="56"/>
      <c r="EX297" s="56"/>
      <c r="EY297" s="56"/>
      <c r="EZ297" s="56"/>
      <c r="FA297" s="56"/>
      <c r="FB297" s="56"/>
      <c r="FC297" s="56"/>
      <c r="FD297" s="56"/>
      <c r="FE297" s="56"/>
      <c r="FF297" s="56"/>
      <c r="FG297" s="56"/>
      <c r="FH297" s="56"/>
      <c r="FI297" s="56"/>
      <c r="FJ297" s="56"/>
      <c r="FK297" s="56"/>
      <c r="FL297" s="56"/>
      <c r="FM297" s="56"/>
      <c r="FN297" s="56"/>
      <c r="FO297" s="56"/>
      <c r="FP297" s="56"/>
      <c r="FQ297" s="56"/>
      <c r="FR297" s="56"/>
      <c r="FS297" s="56"/>
      <c r="FT297" s="56"/>
      <c r="FU297" s="56"/>
      <c r="FV297" s="56"/>
      <c r="FW297" s="56"/>
      <c r="FX297" s="56"/>
      <c r="FY297" s="56"/>
      <c r="FZ297" s="56"/>
      <c r="GA297" s="56"/>
      <c r="GB297" s="56"/>
      <c r="GC297" s="56"/>
      <c r="GD297" s="56"/>
      <c r="GE297" s="56"/>
      <c r="GF297" s="56"/>
      <c r="GG297" s="56"/>
      <c r="GH297" s="56"/>
      <c r="GI297" s="56"/>
      <c r="GJ297" s="56"/>
      <c r="GK297" s="56"/>
      <c r="GL297" s="56"/>
      <c r="GM297" s="56"/>
      <c r="GN297" s="56"/>
      <c r="GO297" s="56"/>
      <c r="GP297" s="56"/>
      <c r="GQ297" s="56"/>
      <c r="GR297" s="56"/>
      <c r="GS297" s="56"/>
      <c r="GT297" s="56"/>
      <c r="GU297" s="56"/>
      <c r="GV297" s="56"/>
      <c r="GW297" s="56"/>
      <c r="GX297" s="56"/>
      <c r="GY297" s="56"/>
      <c r="GZ297" s="56"/>
      <c r="HA297" s="56"/>
      <c r="HB297" s="56"/>
      <c r="HC297" s="56"/>
      <c r="HD297" s="56"/>
      <c r="HE297" s="56"/>
      <c r="HF297" s="56"/>
      <c r="HG297" s="56"/>
      <c r="HH297" s="56"/>
      <c r="HI297" s="56"/>
      <c r="HJ297" s="56"/>
      <c r="HK297" s="56"/>
      <c r="HL297" s="56"/>
      <c r="HM297" s="56"/>
      <c r="HN297" s="56"/>
      <c r="HO297" s="56"/>
      <c r="HP297" s="56"/>
      <c r="HQ297" s="56"/>
      <c r="HR297" s="56"/>
      <c r="HS297" s="56"/>
      <c r="HT297" s="56"/>
      <c r="HU297" s="56"/>
      <c r="HV297" s="56"/>
      <c r="HW297" s="56"/>
      <c r="HX297" s="56"/>
      <c r="HY297" s="56"/>
    </row>
    <row r="298" spans="1:233" ht="1.5" customHeight="1">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c r="AY298" s="56"/>
      <c r="AZ298" s="56"/>
      <c r="BA298" s="56"/>
      <c r="BB298" s="56"/>
      <c r="BC298" s="56"/>
      <c r="BD298" s="56"/>
      <c r="BE298" s="56"/>
      <c r="BF298" s="56"/>
      <c r="BG298" s="56"/>
      <c r="BH298" s="56"/>
      <c r="BI298" s="56"/>
      <c r="BJ298" s="56"/>
      <c r="BK298" s="56"/>
      <c r="BL298" s="56"/>
      <c r="BM298" s="56"/>
      <c r="BN298" s="56"/>
      <c r="BO298" s="56"/>
      <c r="BP298" s="56"/>
      <c r="BQ298" s="56">
        <f>KL</f>
        <v>18000</v>
      </c>
      <c r="BR298" s="56">
        <f t="shared" si="798"/>
        <v>18000</v>
      </c>
      <c r="BS298" s="56">
        <f t="shared" si="800"/>
        <v>18000</v>
      </c>
      <c r="BT298" s="56">
        <f t="shared" si="800"/>
        <v>18000</v>
      </c>
      <c r="BU298" s="56">
        <f t="shared" si="802"/>
        <v>18000</v>
      </c>
      <c r="BV298" s="56">
        <f>TN</f>
        <v>31000</v>
      </c>
      <c r="BW298" s="56">
        <f t="shared" si="803"/>
        <v>31000</v>
      </c>
      <c r="BX298" s="56">
        <f t="shared" si="806"/>
        <v>31000</v>
      </c>
      <c r="BY298" s="56">
        <f t="shared" si="806"/>
        <v>31000</v>
      </c>
      <c r="BZ298" s="56">
        <f t="shared" si="804"/>
        <v>31000</v>
      </c>
      <c r="CA298" s="56">
        <f t="shared" si="804"/>
        <v>31000</v>
      </c>
      <c r="CB298" s="56">
        <f t="shared" si="804"/>
        <v>31000</v>
      </c>
      <c r="CC298" s="56">
        <f t="shared" si="801"/>
        <v>31000</v>
      </c>
      <c r="CD298" s="56">
        <f t="shared" si="801"/>
        <v>31000</v>
      </c>
      <c r="CE298" s="56">
        <f t="shared" si="799"/>
        <v>31000</v>
      </c>
      <c r="CF298" s="56">
        <f t="shared" si="794"/>
        <v>31000</v>
      </c>
      <c r="CG298" s="56">
        <f t="shared" si="786"/>
        <v>31000</v>
      </c>
      <c r="CH298" s="56">
        <f t="shared" si="786"/>
        <v>31000</v>
      </c>
      <c r="CI298" s="56">
        <f t="shared" si="787"/>
        <v>31000</v>
      </c>
      <c r="CJ298" s="56">
        <f t="shared" si="791"/>
        <v>31000</v>
      </c>
      <c r="CK298" s="56">
        <f t="shared" si="791"/>
        <v>31000</v>
      </c>
      <c r="CL298" s="56">
        <f t="shared" si="788"/>
        <v>31000</v>
      </c>
      <c r="CM298" s="56">
        <f t="shared" si="783"/>
        <v>31000</v>
      </c>
      <c r="CN298" s="56">
        <f t="shared" si="783"/>
        <v>31000</v>
      </c>
      <c r="CO298" s="56">
        <f t="shared" si="783"/>
        <v>31000</v>
      </c>
      <c r="CP298" s="56">
        <f t="shared" si="783"/>
        <v>31000</v>
      </c>
      <c r="CQ298" s="56">
        <f t="shared" si="785"/>
        <v>31000</v>
      </c>
      <c r="CR298" s="56">
        <f t="shared" si="782"/>
        <v>31000</v>
      </c>
      <c r="CS298" s="56">
        <f t="shared" si="795"/>
        <v>31000</v>
      </c>
      <c r="CT298" s="56">
        <f t="shared" si="805"/>
        <v>31000</v>
      </c>
      <c r="CU298" s="56"/>
      <c r="CV298" s="56"/>
      <c r="CW298" s="56"/>
      <c r="CX298" s="56"/>
      <c r="CY298" s="56"/>
      <c r="CZ298" s="56"/>
      <c r="DA298" s="56"/>
      <c r="DB298" s="56"/>
      <c r="DC298" s="56"/>
      <c r="DD298" s="56"/>
      <c r="DE298" s="56"/>
      <c r="DF298" s="56"/>
      <c r="DG298" s="56"/>
      <c r="DH298" s="56"/>
      <c r="DI298" s="56"/>
      <c r="DJ298" s="56"/>
      <c r="DK298" s="56"/>
      <c r="DL298" s="56"/>
      <c r="DM298" s="56"/>
      <c r="DN298" s="56"/>
      <c r="DO298" s="56"/>
      <c r="DP298" s="56"/>
      <c r="DQ298" s="56"/>
      <c r="DR298" s="56"/>
      <c r="DS298" s="56"/>
      <c r="DT298" s="56"/>
      <c r="DU298" s="56"/>
      <c r="DV298" s="56"/>
      <c r="DW298" s="56"/>
      <c r="DX298" s="56"/>
      <c r="DY298" s="56"/>
      <c r="DZ298" s="56"/>
      <c r="EA298" s="56"/>
      <c r="EB298" s="56"/>
      <c r="EC298" s="56"/>
      <c r="ED298" s="56"/>
      <c r="EE298" s="56"/>
      <c r="EF298" s="56"/>
      <c r="EG298" s="56"/>
      <c r="EH298" s="56"/>
      <c r="EI298" s="56"/>
      <c r="EJ298" s="56"/>
      <c r="EK298" s="56"/>
      <c r="EL298" s="56"/>
      <c r="EM298" s="56"/>
      <c r="EN298" s="56"/>
      <c r="EO298" s="56"/>
      <c r="EP298" s="56"/>
      <c r="EQ298" s="56"/>
      <c r="ER298" s="56"/>
      <c r="ES298" s="56"/>
      <c r="ET298" s="56"/>
      <c r="EU298" s="56"/>
      <c r="EV298" s="56"/>
      <c r="EW298" s="56"/>
      <c r="EX298" s="56"/>
      <c r="EY298" s="56"/>
      <c r="EZ298" s="56"/>
      <c r="FA298" s="56"/>
      <c r="FB298" s="56"/>
      <c r="FC298" s="56"/>
      <c r="FD298" s="56"/>
      <c r="FE298" s="56"/>
      <c r="FF298" s="56"/>
      <c r="FG298" s="56"/>
      <c r="FH298" s="56"/>
      <c r="FI298" s="56"/>
      <c r="FJ298" s="56"/>
      <c r="FK298" s="56"/>
      <c r="FL298" s="56"/>
      <c r="FM298" s="56"/>
      <c r="FN298" s="56"/>
      <c r="FO298" s="56"/>
      <c r="FP298" s="56"/>
      <c r="FQ298" s="56"/>
      <c r="FR298" s="56"/>
      <c r="FS298" s="56"/>
      <c r="FT298" s="56"/>
      <c r="FU298" s="56"/>
      <c r="FV298" s="56"/>
      <c r="FW298" s="56"/>
      <c r="FX298" s="56"/>
      <c r="FY298" s="56"/>
      <c r="FZ298" s="56"/>
      <c r="GA298" s="56"/>
      <c r="GB298" s="56"/>
      <c r="GC298" s="56"/>
      <c r="GD298" s="56"/>
      <c r="GE298" s="56"/>
      <c r="GF298" s="56"/>
      <c r="GG298" s="56"/>
      <c r="GH298" s="56">
        <f t="shared" ref="GH298:GI301" si="807">AN</f>
        <v>1000</v>
      </c>
      <c r="GI298" s="56">
        <f t="shared" si="807"/>
        <v>1000</v>
      </c>
      <c r="GJ298" s="56"/>
      <c r="GK298" s="56"/>
      <c r="GL298" s="56"/>
      <c r="GM298" s="56"/>
      <c r="GN298" s="56"/>
      <c r="GO298" s="56"/>
      <c r="GP298" s="56"/>
      <c r="GQ298" s="56"/>
      <c r="GR298" s="56"/>
      <c r="GS298" s="56"/>
      <c r="GT298" s="56"/>
      <c r="GU298" s="56"/>
      <c r="GV298" s="56"/>
      <c r="GW298" s="56"/>
      <c r="GX298" s="56"/>
      <c r="GY298" s="56"/>
      <c r="GZ298" s="56"/>
      <c r="HA298" s="56"/>
      <c r="HB298" s="56"/>
      <c r="HC298" s="56"/>
      <c r="HD298" s="56"/>
      <c r="HE298" s="56"/>
      <c r="HF298" s="56"/>
      <c r="HG298" s="56"/>
      <c r="HH298" s="56"/>
      <c r="HI298" s="56"/>
      <c r="HJ298" s="56"/>
      <c r="HK298" s="56"/>
      <c r="HL298" s="56"/>
      <c r="HM298" s="56"/>
      <c r="HN298" s="56"/>
      <c r="HO298" s="56"/>
      <c r="HP298" s="56"/>
      <c r="HQ298" s="56"/>
      <c r="HR298" s="56"/>
      <c r="HS298" s="56"/>
      <c r="HT298" s="56"/>
      <c r="HU298" s="56"/>
      <c r="HV298" s="56"/>
      <c r="HW298" s="56"/>
      <c r="HX298" s="56"/>
      <c r="HY298" s="56"/>
    </row>
    <row r="299" spans="1:233" ht="1.5" customHeight="1">
      <c r="A299" s="56"/>
      <c r="B299" s="56"/>
      <c r="C299" s="56"/>
      <c r="D299" s="56"/>
      <c r="E299" s="56"/>
      <c r="F299" s="56"/>
      <c r="G299" s="56"/>
      <c r="H299" s="56"/>
      <c r="I299" s="56"/>
      <c r="J299" s="56"/>
      <c r="K299" s="56"/>
      <c r="L299" s="56"/>
      <c r="M299" s="56"/>
      <c r="N299" s="56"/>
      <c r="O299" s="56"/>
      <c r="P299" s="56"/>
      <c r="Q299" s="56"/>
      <c r="R299" s="56"/>
      <c r="S299" s="56"/>
      <c r="T299" s="56"/>
      <c r="U299" s="56"/>
      <c r="V299" s="56"/>
      <c r="W299" s="56"/>
      <c r="X299" s="56"/>
      <c r="Y299" s="56"/>
      <c r="Z299" s="56"/>
      <c r="AA299" s="56"/>
      <c r="AB299" s="56"/>
      <c r="AC299" s="56"/>
      <c r="AD299" s="56"/>
      <c r="AE299" s="56"/>
      <c r="AF299" s="56"/>
      <c r="AG299" s="56"/>
      <c r="AH299" s="56"/>
      <c r="AI299" s="56"/>
      <c r="AJ299" s="56"/>
      <c r="AK299" s="56"/>
      <c r="AL299" s="56"/>
      <c r="AM299" s="56"/>
      <c r="AN299" s="56"/>
      <c r="AO299" s="56"/>
      <c r="AP299" s="56"/>
      <c r="AQ299" s="56"/>
      <c r="AR299" s="56"/>
      <c r="AS299" s="56"/>
      <c r="AT299" s="56"/>
      <c r="AU299" s="56"/>
      <c r="AV299" s="56"/>
      <c r="AW299" s="56"/>
      <c r="AX299" s="56"/>
      <c r="AY299" s="56"/>
      <c r="AZ299" s="56"/>
      <c r="BA299" s="56"/>
      <c r="BB299" s="56"/>
      <c r="BC299" s="56"/>
      <c r="BD299" s="56"/>
      <c r="BE299" s="56"/>
      <c r="BF299" s="56"/>
      <c r="BG299" s="56"/>
      <c r="BH299" s="56"/>
      <c r="BI299" s="56"/>
      <c r="BJ299" s="56"/>
      <c r="BK299" s="56"/>
      <c r="BL299" s="56"/>
      <c r="BM299" s="56"/>
      <c r="BN299" s="56"/>
      <c r="BO299" s="56"/>
      <c r="BP299" s="56"/>
      <c r="BQ299" s="56"/>
      <c r="BR299" s="56">
        <f t="shared" si="798"/>
        <v>18000</v>
      </c>
      <c r="BS299" s="56">
        <f t="shared" si="800"/>
        <v>18000</v>
      </c>
      <c r="BT299" s="56">
        <f t="shared" si="800"/>
        <v>18000</v>
      </c>
      <c r="BU299" s="56">
        <f t="shared" si="802"/>
        <v>18000</v>
      </c>
      <c r="BV299" s="56">
        <f t="shared" ref="BV299:BV323" si="808">KL</f>
        <v>18000</v>
      </c>
      <c r="BW299" s="56">
        <f t="shared" si="803"/>
        <v>31000</v>
      </c>
      <c r="BX299" s="56">
        <f t="shared" si="806"/>
        <v>31000</v>
      </c>
      <c r="BY299" s="56">
        <f t="shared" si="806"/>
        <v>31000</v>
      </c>
      <c r="BZ299" s="56">
        <f t="shared" si="804"/>
        <v>31000</v>
      </c>
      <c r="CA299" s="56">
        <f t="shared" si="804"/>
        <v>31000</v>
      </c>
      <c r="CB299" s="56">
        <f t="shared" si="804"/>
        <v>31000</v>
      </c>
      <c r="CC299" s="56">
        <f t="shared" si="801"/>
        <v>31000</v>
      </c>
      <c r="CD299" s="56">
        <f t="shared" si="801"/>
        <v>31000</v>
      </c>
      <c r="CE299" s="56">
        <f t="shared" si="799"/>
        <v>31000</v>
      </c>
      <c r="CF299" s="56">
        <f t="shared" si="794"/>
        <v>31000</v>
      </c>
      <c r="CG299" s="56">
        <f t="shared" si="786"/>
        <v>31000</v>
      </c>
      <c r="CH299" s="56">
        <f t="shared" si="786"/>
        <v>31000</v>
      </c>
      <c r="CI299" s="56">
        <f t="shared" si="787"/>
        <v>31000</v>
      </c>
      <c r="CJ299" s="56">
        <f t="shared" si="791"/>
        <v>31000</v>
      </c>
      <c r="CK299" s="56">
        <f t="shared" si="791"/>
        <v>31000</v>
      </c>
      <c r="CL299" s="56">
        <f t="shared" si="788"/>
        <v>31000</v>
      </c>
      <c r="CM299" s="56">
        <f t="shared" si="783"/>
        <v>31000</v>
      </c>
      <c r="CN299" s="56">
        <f t="shared" si="783"/>
        <v>31000</v>
      </c>
      <c r="CO299" s="56">
        <f t="shared" si="783"/>
        <v>31000</v>
      </c>
      <c r="CP299" s="56">
        <f t="shared" si="783"/>
        <v>31000</v>
      </c>
      <c r="CQ299" s="56">
        <f t="shared" si="785"/>
        <v>31000</v>
      </c>
      <c r="CR299" s="56">
        <f t="shared" si="782"/>
        <v>31000</v>
      </c>
      <c r="CS299" s="56">
        <f t="shared" si="795"/>
        <v>31000</v>
      </c>
      <c r="CT299" s="56">
        <f t="shared" si="805"/>
        <v>31000</v>
      </c>
      <c r="CU299" s="56"/>
      <c r="CV299" s="56"/>
      <c r="CW299" s="56"/>
      <c r="CX299" s="56"/>
      <c r="CY299" s="56"/>
      <c r="CZ299" s="56"/>
      <c r="DA299" s="56"/>
      <c r="DB299" s="56"/>
      <c r="DC299" s="56"/>
      <c r="DD299" s="56"/>
      <c r="DE299" s="56"/>
      <c r="DF299" s="56"/>
      <c r="DG299" s="56"/>
      <c r="DH299" s="56"/>
      <c r="DI299" s="56"/>
      <c r="DJ299" s="56"/>
      <c r="DK299" s="56"/>
      <c r="DL299" s="56"/>
      <c r="DM299" s="56"/>
      <c r="DN299" s="56"/>
      <c r="DO299" s="56"/>
      <c r="DP299" s="56"/>
      <c r="DQ299" s="56"/>
      <c r="DR299" s="56"/>
      <c r="DS299" s="56"/>
      <c r="DT299" s="56"/>
      <c r="DU299" s="56"/>
      <c r="DV299" s="56"/>
      <c r="DW299" s="56"/>
      <c r="DX299" s="56"/>
      <c r="DY299" s="56"/>
      <c r="DZ299" s="56"/>
      <c r="EA299" s="56"/>
      <c r="EB299" s="56"/>
      <c r="EC299" s="56"/>
      <c r="ED299" s="56"/>
      <c r="EE299" s="56"/>
      <c r="EF299" s="56"/>
      <c r="EG299" s="56"/>
      <c r="EH299" s="56"/>
      <c r="EI299" s="56"/>
      <c r="EJ299" s="56"/>
      <c r="EK299" s="56"/>
      <c r="EL299" s="56"/>
      <c r="EM299" s="56"/>
      <c r="EN299" s="56"/>
      <c r="EO299" s="56"/>
      <c r="EP299" s="56"/>
      <c r="EQ299" s="56"/>
      <c r="ER299" s="56"/>
      <c r="ES299" s="56"/>
      <c r="ET299" s="56"/>
      <c r="EU299" s="56"/>
      <c r="EV299" s="56"/>
      <c r="EW299" s="56"/>
      <c r="EX299" s="56"/>
      <c r="EY299" s="56"/>
      <c r="EZ299" s="56"/>
      <c r="FA299" s="56"/>
      <c r="FB299" s="56"/>
      <c r="FC299" s="56"/>
      <c r="FD299" s="56"/>
      <c r="FE299" s="56"/>
      <c r="FF299" s="56"/>
      <c r="FG299" s="56"/>
      <c r="FH299" s="56"/>
      <c r="FI299" s="56"/>
      <c r="FJ299" s="56"/>
      <c r="FK299" s="56"/>
      <c r="FL299" s="56"/>
      <c r="FM299" s="56"/>
      <c r="FN299" s="56"/>
      <c r="FO299" s="56"/>
      <c r="FP299" s="56"/>
      <c r="FQ299" s="56"/>
      <c r="FR299" s="56"/>
      <c r="FS299" s="56"/>
      <c r="FT299" s="56"/>
      <c r="FU299" s="56"/>
      <c r="FV299" s="56"/>
      <c r="FW299" s="56"/>
      <c r="FX299" s="56"/>
      <c r="FY299" s="56"/>
      <c r="FZ299" s="56"/>
      <c r="GA299" s="56"/>
      <c r="GB299" s="56"/>
      <c r="GC299" s="56"/>
      <c r="GD299" s="56"/>
      <c r="GE299" s="56"/>
      <c r="GF299" s="56"/>
      <c r="GG299" s="56"/>
      <c r="GH299" s="56">
        <f t="shared" si="807"/>
        <v>1000</v>
      </c>
      <c r="GI299" s="56">
        <f t="shared" si="807"/>
        <v>1000</v>
      </c>
      <c r="GJ299" s="56"/>
      <c r="GK299" s="56"/>
      <c r="GL299" s="56"/>
      <c r="GM299" s="56"/>
      <c r="GN299" s="56"/>
      <c r="GO299" s="56"/>
      <c r="GP299" s="56"/>
      <c r="GQ299" s="56"/>
      <c r="GR299" s="56"/>
      <c r="GS299" s="56"/>
      <c r="GT299" s="56"/>
      <c r="GU299" s="56"/>
      <c r="GV299" s="56"/>
      <c r="GW299" s="56"/>
      <c r="GX299" s="56"/>
      <c r="GY299" s="56"/>
      <c r="GZ299" s="56"/>
      <c r="HA299" s="56"/>
      <c r="HB299" s="56"/>
      <c r="HC299" s="56"/>
      <c r="HD299" s="56"/>
      <c r="HE299" s="56"/>
      <c r="HF299" s="56"/>
      <c r="HG299" s="56"/>
      <c r="HH299" s="56"/>
      <c r="HI299" s="56"/>
      <c r="HJ299" s="56"/>
      <c r="HK299" s="56"/>
      <c r="HL299" s="56"/>
      <c r="HM299" s="56"/>
      <c r="HN299" s="56"/>
      <c r="HO299" s="56"/>
      <c r="HP299" s="56"/>
      <c r="HQ299" s="56"/>
      <c r="HR299" s="56"/>
      <c r="HS299" s="56"/>
      <c r="HT299" s="56"/>
      <c r="HU299" s="56"/>
      <c r="HV299" s="56"/>
      <c r="HW299" s="56"/>
      <c r="HX299" s="56"/>
      <c r="HY299" s="56"/>
    </row>
    <row r="300" spans="1:233" ht="1.5" customHeight="1">
      <c r="A300" s="56"/>
      <c r="B300" s="56"/>
      <c r="C300" s="56"/>
      <c r="D300" s="56"/>
      <c r="E300" s="56"/>
      <c r="F300" s="56"/>
      <c r="G300" s="56"/>
      <c r="H300" s="56"/>
      <c r="I300" s="56"/>
      <c r="J300" s="56"/>
      <c r="K300" s="56"/>
      <c r="L300" s="56"/>
      <c r="M300" s="56"/>
      <c r="N300" s="56"/>
      <c r="O300" s="56"/>
      <c r="P300" s="56"/>
      <c r="Q300" s="56"/>
      <c r="R300" s="56"/>
      <c r="S300" s="56"/>
      <c r="T300" s="56"/>
      <c r="U300" s="56"/>
      <c r="V300" s="56"/>
      <c r="W300" s="56"/>
      <c r="X300" s="56"/>
      <c r="Y300" s="56"/>
      <c r="Z300" s="56"/>
      <c r="AA300" s="56"/>
      <c r="AB300" s="56"/>
      <c r="AC300" s="56"/>
      <c r="AD300" s="56"/>
      <c r="AE300" s="56"/>
      <c r="AF300" s="56"/>
      <c r="AG300" s="56"/>
      <c r="AH300" s="56"/>
      <c r="AI300" s="56"/>
      <c r="AJ300" s="56"/>
      <c r="AK300" s="56"/>
      <c r="AL300" s="56"/>
      <c r="AM300" s="56"/>
      <c r="AN300" s="56"/>
      <c r="AO300" s="56"/>
      <c r="AP300" s="56"/>
      <c r="AQ300" s="56"/>
      <c r="AR300" s="56"/>
      <c r="AS300" s="56"/>
      <c r="AT300" s="56"/>
      <c r="AU300" s="56"/>
      <c r="AV300" s="56"/>
      <c r="AW300" s="56"/>
      <c r="AX300" s="56"/>
      <c r="AY300" s="56"/>
      <c r="AZ300" s="56"/>
      <c r="BA300" s="56"/>
      <c r="BB300" s="56"/>
      <c r="BC300" s="56"/>
      <c r="BD300" s="56"/>
      <c r="BE300" s="56"/>
      <c r="BF300" s="56"/>
      <c r="BG300" s="56"/>
      <c r="BH300" s="56"/>
      <c r="BI300" s="56"/>
      <c r="BJ300" s="56"/>
      <c r="BK300" s="56"/>
      <c r="BL300" s="56"/>
      <c r="BM300" s="56"/>
      <c r="BN300" s="56"/>
      <c r="BO300" s="56"/>
      <c r="BP300" s="56"/>
      <c r="BQ300" s="56"/>
      <c r="BR300" s="56">
        <f t="shared" si="798"/>
        <v>18000</v>
      </c>
      <c r="BS300" s="56">
        <f t="shared" si="800"/>
        <v>18000</v>
      </c>
      <c r="BT300" s="56">
        <f t="shared" si="800"/>
        <v>18000</v>
      </c>
      <c r="BU300" s="56">
        <f t="shared" si="802"/>
        <v>18000</v>
      </c>
      <c r="BV300" s="56">
        <f t="shared" si="808"/>
        <v>18000</v>
      </c>
      <c r="BW300" s="56">
        <f t="shared" si="803"/>
        <v>31000</v>
      </c>
      <c r="BX300" s="56">
        <f t="shared" si="806"/>
        <v>31000</v>
      </c>
      <c r="BY300" s="56">
        <f t="shared" si="806"/>
        <v>31000</v>
      </c>
      <c r="BZ300" s="56">
        <f t="shared" si="804"/>
        <v>31000</v>
      </c>
      <c r="CA300" s="56">
        <f t="shared" si="804"/>
        <v>31000</v>
      </c>
      <c r="CB300" s="56">
        <f t="shared" si="804"/>
        <v>31000</v>
      </c>
      <c r="CC300" s="56">
        <f t="shared" si="801"/>
        <v>31000</v>
      </c>
      <c r="CD300" s="56">
        <f t="shared" si="801"/>
        <v>31000</v>
      </c>
      <c r="CE300" s="56">
        <f t="shared" si="799"/>
        <v>31000</v>
      </c>
      <c r="CF300" s="56">
        <f t="shared" si="794"/>
        <v>31000</v>
      </c>
      <c r="CG300" s="56">
        <f t="shared" si="786"/>
        <v>31000</v>
      </c>
      <c r="CH300" s="56">
        <f t="shared" si="786"/>
        <v>31000</v>
      </c>
      <c r="CI300" s="56">
        <f t="shared" si="787"/>
        <v>31000</v>
      </c>
      <c r="CJ300" s="56">
        <f t="shared" si="791"/>
        <v>31000</v>
      </c>
      <c r="CK300" s="56">
        <f t="shared" si="791"/>
        <v>31000</v>
      </c>
      <c r="CL300" s="56">
        <f t="shared" si="788"/>
        <v>31000</v>
      </c>
      <c r="CM300" s="56">
        <f t="shared" si="783"/>
        <v>31000</v>
      </c>
      <c r="CN300" s="56">
        <f t="shared" si="783"/>
        <v>31000</v>
      </c>
      <c r="CO300" s="56">
        <f t="shared" si="783"/>
        <v>31000</v>
      </c>
      <c r="CP300" s="56">
        <f t="shared" si="783"/>
        <v>31000</v>
      </c>
      <c r="CQ300" s="56">
        <f t="shared" si="785"/>
        <v>31000</v>
      </c>
      <c r="CR300" s="56">
        <f t="shared" si="782"/>
        <v>31000</v>
      </c>
      <c r="CS300" s="56">
        <f t="shared" si="795"/>
        <v>31000</v>
      </c>
      <c r="CT300" s="56">
        <f t="shared" si="805"/>
        <v>31000</v>
      </c>
      <c r="CU300" s="56"/>
      <c r="CV300" s="56"/>
      <c r="CW300" s="56"/>
      <c r="CX300" s="56"/>
      <c r="CY300" s="56"/>
      <c r="CZ300" s="56"/>
      <c r="DA300" s="56"/>
      <c r="DB300" s="56"/>
      <c r="DC300" s="56"/>
      <c r="DD300" s="56"/>
      <c r="DE300" s="56"/>
      <c r="DF300" s="56"/>
      <c r="DG300" s="56"/>
      <c r="DH300" s="56"/>
      <c r="DI300" s="56"/>
      <c r="DJ300" s="56"/>
      <c r="DK300" s="56"/>
      <c r="DL300" s="56"/>
      <c r="DM300" s="56"/>
      <c r="DN300" s="56"/>
      <c r="DO300" s="56"/>
      <c r="DP300" s="56"/>
      <c r="DQ300" s="56"/>
      <c r="DR300" s="56"/>
      <c r="DS300" s="56"/>
      <c r="DT300" s="56"/>
      <c r="DU300" s="56"/>
      <c r="DV300" s="56"/>
      <c r="DW300" s="56"/>
      <c r="DX300" s="56"/>
      <c r="DY300" s="56"/>
      <c r="DZ300" s="56"/>
      <c r="EA300" s="56"/>
      <c r="EB300" s="56"/>
      <c r="EC300" s="56"/>
      <c r="ED300" s="56"/>
      <c r="EE300" s="56"/>
      <c r="EF300" s="56"/>
      <c r="EG300" s="56"/>
      <c r="EH300" s="56"/>
      <c r="EI300" s="56"/>
      <c r="EJ300" s="56"/>
      <c r="EK300" s="56"/>
      <c r="EL300" s="56"/>
      <c r="EM300" s="56"/>
      <c r="EN300" s="56"/>
      <c r="EO300" s="56"/>
      <c r="EP300" s="56"/>
      <c r="EQ300" s="56"/>
      <c r="ER300" s="56"/>
      <c r="ES300" s="56"/>
      <c r="ET300" s="56"/>
      <c r="EU300" s="56"/>
      <c r="EV300" s="56"/>
      <c r="EW300" s="56"/>
      <c r="EX300" s="56"/>
      <c r="EY300" s="56"/>
      <c r="EZ300" s="56"/>
      <c r="FA300" s="56"/>
      <c r="FB300" s="56"/>
      <c r="FC300" s="56"/>
      <c r="FD300" s="56"/>
      <c r="FE300" s="56"/>
      <c r="FF300" s="56"/>
      <c r="FG300" s="56"/>
      <c r="FH300" s="56"/>
      <c r="FI300" s="56"/>
      <c r="FJ300" s="56"/>
      <c r="FK300" s="56"/>
      <c r="FL300" s="56"/>
      <c r="FM300" s="56"/>
      <c r="FN300" s="56"/>
      <c r="FO300" s="56"/>
      <c r="FP300" s="56"/>
      <c r="FQ300" s="56"/>
      <c r="FR300" s="56"/>
      <c r="FS300" s="56"/>
      <c r="FT300" s="56"/>
      <c r="FU300" s="56"/>
      <c r="FV300" s="56"/>
      <c r="FW300" s="56"/>
      <c r="FX300" s="56"/>
      <c r="FY300" s="56"/>
      <c r="FZ300" s="56"/>
      <c r="GA300" s="56"/>
      <c r="GB300" s="56"/>
      <c r="GC300" s="56"/>
      <c r="GD300" s="56"/>
      <c r="GE300" s="56"/>
      <c r="GF300" s="56"/>
      <c r="GG300" s="56"/>
      <c r="GH300" s="56">
        <f t="shared" si="807"/>
        <v>1000</v>
      </c>
      <c r="GI300" s="56">
        <f t="shared" si="807"/>
        <v>1000</v>
      </c>
      <c r="GJ300" s="56"/>
      <c r="GK300" s="56"/>
      <c r="GL300" s="56"/>
      <c r="GM300" s="56"/>
      <c r="GN300" s="56"/>
      <c r="GO300" s="56"/>
      <c r="GP300" s="56"/>
      <c r="GQ300" s="56"/>
      <c r="GR300" s="56"/>
      <c r="GS300" s="56"/>
      <c r="GT300" s="56"/>
      <c r="GU300" s="56"/>
      <c r="GV300" s="56"/>
      <c r="GW300" s="56"/>
      <c r="GX300" s="56"/>
      <c r="GY300" s="56"/>
      <c r="GZ300" s="56"/>
      <c r="HA300" s="56"/>
      <c r="HB300" s="56"/>
      <c r="HC300" s="56"/>
      <c r="HD300" s="56"/>
      <c r="HE300" s="56"/>
      <c r="HF300" s="56"/>
      <c r="HG300" s="56"/>
      <c r="HH300" s="56"/>
      <c r="HI300" s="56"/>
      <c r="HJ300" s="56"/>
      <c r="HK300" s="56"/>
      <c r="HL300" s="56"/>
      <c r="HM300" s="56"/>
      <c r="HN300" s="56"/>
      <c r="HO300" s="56"/>
      <c r="HP300" s="56"/>
      <c r="HQ300" s="56"/>
      <c r="HR300" s="56"/>
      <c r="HS300" s="56"/>
      <c r="HT300" s="56"/>
      <c r="HU300" s="56"/>
      <c r="HV300" s="56"/>
      <c r="HW300" s="56"/>
      <c r="HX300" s="56"/>
      <c r="HY300" s="56"/>
    </row>
    <row r="301" spans="1:233" ht="1.5" customHeight="1">
      <c r="A301" s="56"/>
      <c r="B301" s="56"/>
      <c r="C301" s="56"/>
      <c r="D301" s="56"/>
      <c r="E301" s="56"/>
      <c r="F301" s="56"/>
      <c r="G301" s="56"/>
      <c r="H301" s="56"/>
      <c r="I301" s="56"/>
      <c r="J301" s="56"/>
      <c r="K301" s="56"/>
      <c r="L301" s="56"/>
      <c r="M301" s="56"/>
      <c r="N301" s="56"/>
      <c r="O301" s="56"/>
      <c r="P301" s="56"/>
      <c r="Q301" s="56"/>
      <c r="R301" s="56"/>
      <c r="S301" s="56"/>
      <c r="T301" s="56"/>
      <c r="U301" s="56"/>
      <c r="V301" s="56"/>
      <c r="W301" s="56"/>
      <c r="X301" s="56"/>
      <c r="Y301" s="56"/>
      <c r="Z301" s="56"/>
      <c r="AA301" s="56"/>
      <c r="AB301" s="56"/>
      <c r="AC301" s="56"/>
      <c r="AD301" s="56"/>
      <c r="AE301" s="56"/>
      <c r="AF301" s="56"/>
      <c r="AG301" s="56"/>
      <c r="AH301" s="56"/>
      <c r="AI301" s="56"/>
      <c r="AJ301" s="56"/>
      <c r="AK301" s="56"/>
      <c r="AL301" s="56"/>
      <c r="AM301" s="56"/>
      <c r="AN301" s="56"/>
      <c r="AO301" s="56"/>
      <c r="AP301" s="56"/>
      <c r="AQ301" s="56"/>
      <c r="AR301" s="56"/>
      <c r="AS301" s="56"/>
      <c r="AT301" s="56"/>
      <c r="AU301" s="56"/>
      <c r="AV301" s="56"/>
      <c r="AW301" s="56"/>
      <c r="AX301" s="56"/>
      <c r="AY301" s="56"/>
      <c r="AZ301" s="56"/>
      <c r="BA301" s="56"/>
      <c r="BB301" s="56"/>
      <c r="BC301" s="56"/>
      <c r="BD301" s="56"/>
      <c r="BE301" s="56"/>
      <c r="BF301" s="56"/>
      <c r="BG301" s="56"/>
      <c r="BH301" s="56"/>
      <c r="BI301" s="56"/>
      <c r="BJ301" s="56"/>
      <c r="BK301" s="56"/>
      <c r="BL301" s="56"/>
      <c r="BM301" s="56"/>
      <c r="BN301" s="56"/>
      <c r="BO301" s="56"/>
      <c r="BP301" s="56"/>
      <c r="BQ301" s="56"/>
      <c r="BR301" s="56">
        <f t="shared" si="798"/>
        <v>18000</v>
      </c>
      <c r="BS301" s="56">
        <f t="shared" si="800"/>
        <v>18000</v>
      </c>
      <c r="BT301" s="56">
        <f t="shared" si="800"/>
        <v>18000</v>
      </c>
      <c r="BU301" s="56">
        <f t="shared" si="802"/>
        <v>18000</v>
      </c>
      <c r="BV301" s="56">
        <f t="shared" si="808"/>
        <v>18000</v>
      </c>
      <c r="BW301" s="56">
        <f t="shared" si="803"/>
        <v>31000</v>
      </c>
      <c r="BX301" s="56">
        <f t="shared" si="806"/>
        <v>31000</v>
      </c>
      <c r="BY301" s="56">
        <f t="shared" si="806"/>
        <v>31000</v>
      </c>
      <c r="BZ301" s="56">
        <f t="shared" si="804"/>
        <v>31000</v>
      </c>
      <c r="CA301" s="56">
        <f t="shared" si="804"/>
        <v>31000</v>
      </c>
      <c r="CB301" s="56">
        <f t="shared" si="804"/>
        <v>31000</v>
      </c>
      <c r="CC301" s="56">
        <f t="shared" si="801"/>
        <v>31000</v>
      </c>
      <c r="CD301" s="56">
        <f t="shared" si="801"/>
        <v>31000</v>
      </c>
      <c r="CE301" s="56">
        <f t="shared" si="799"/>
        <v>31000</v>
      </c>
      <c r="CF301" s="56">
        <f t="shared" si="794"/>
        <v>31000</v>
      </c>
      <c r="CG301" s="56">
        <f t="shared" si="786"/>
        <v>31000</v>
      </c>
      <c r="CH301" s="56">
        <f t="shared" si="786"/>
        <v>31000</v>
      </c>
      <c r="CI301" s="56">
        <f t="shared" si="787"/>
        <v>31000</v>
      </c>
      <c r="CJ301" s="56">
        <f t="shared" si="791"/>
        <v>31000</v>
      </c>
      <c r="CK301" s="56">
        <f t="shared" si="791"/>
        <v>31000</v>
      </c>
      <c r="CL301" s="56">
        <f t="shared" si="788"/>
        <v>31000</v>
      </c>
      <c r="CM301" s="56">
        <f t="shared" ref="CM301:CP315" si="809">TN</f>
        <v>31000</v>
      </c>
      <c r="CN301" s="56">
        <f t="shared" si="809"/>
        <v>31000</v>
      </c>
      <c r="CO301" s="56">
        <f t="shared" si="809"/>
        <v>31000</v>
      </c>
      <c r="CP301" s="56">
        <f t="shared" si="809"/>
        <v>31000</v>
      </c>
      <c r="CQ301" s="56">
        <f t="shared" si="785"/>
        <v>31000</v>
      </c>
      <c r="CR301" s="56">
        <f t="shared" si="782"/>
        <v>31000</v>
      </c>
      <c r="CS301" s="56">
        <f t="shared" si="795"/>
        <v>31000</v>
      </c>
      <c r="CT301" s="56">
        <f t="shared" si="805"/>
        <v>31000</v>
      </c>
      <c r="CU301" s="56"/>
      <c r="CV301" s="56"/>
      <c r="CW301" s="56"/>
      <c r="CX301" s="56"/>
      <c r="CY301" s="56"/>
      <c r="CZ301" s="56"/>
      <c r="DA301" s="56"/>
      <c r="DB301" s="56"/>
      <c r="DC301" s="56"/>
      <c r="DD301" s="56"/>
      <c r="DE301" s="56"/>
      <c r="DF301" s="56"/>
      <c r="DG301" s="56"/>
      <c r="DH301" s="56"/>
      <c r="DI301" s="56"/>
      <c r="DJ301" s="56"/>
      <c r="DK301" s="56"/>
      <c r="DL301" s="56"/>
      <c r="DM301" s="56"/>
      <c r="DN301" s="56"/>
      <c r="DO301" s="56"/>
      <c r="DP301" s="56"/>
      <c r="DQ301" s="56"/>
      <c r="DR301" s="56"/>
      <c r="DS301" s="56"/>
      <c r="DT301" s="56"/>
      <c r="DU301" s="56"/>
      <c r="DV301" s="56"/>
      <c r="DW301" s="56"/>
      <c r="DX301" s="56"/>
      <c r="DY301" s="56"/>
      <c r="DZ301" s="56"/>
      <c r="EA301" s="56"/>
      <c r="EB301" s="56"/>
      <c r="EC301" s="56"/>
      <c r="ED301" s="56"/>
      <c r="EE301" s="56"/>
      <c r="EF301" s="56"/>
      <c r="EG301" s="56"/>
      <c r="EH301" s="56"/>
      <c r="EI301" s="56"/>
      <c r="EJ301" s="56"/>
      <c r="EK301" s="56"/>
      <c r="EL301" s="56"/>
      <c r="EM301" s="56"/>
      <c r="EN301" s="56"/>
      <c r="EO301" s="56"/>
      <c r="EP301" s="56"/>
      <c r="EQ301" s="56"/>
      <c r="ER301" s="56"/>
      <c r="ES301" s="56"/>
      <c r="ET301" s="56"/>
      <c r="EU301" s="56"/>
      <c r="EV301" s="56"/>
      <c r="EW301" s="56"/>
      <c r="EX301" s="56"/>
      <c r="EY301" s="56"/>
      <c r="EZ301" s="56"/>
      <c r="FA301" s="56"/>
      <c r="FB301" s="56"/>
      <c r="FC301" s="56"/>
      <c r="FD301" s="56"/>
      <c r="FE301" s="56"/>
      <c r="FF301" s="56"/>
      <c r="FG301" s="56"/>
      <c r="FH301" s="56"/>
      <c r="FI301" s="56"/>
      <c r="FJ301" s="56"/>
      <c r="FK301" s="56"/>
      <c r="FL301" s="56"/>
      <c r="FM301" s="56"/>
      <c r="FN301" s="56"/>
      <c r="FO301" s="56"/>
      <c r="FP301" s="56"/>
      <c r="FQ301" s="56"/>
      <c r="FR301" s="56"/>
      <c r="FS301" s="56"/>
      <c r="FT301" s="56"/>
      <c r="FU301" s="56"/>
      <c r="FV301" s="56"/>
      <c r="FW301" s="56"/>
      <c r="FX301" s="56"/>
      <c r="FY301" s="56"/>
      <c r="FZ301" s="56"/>
      <c r="GA301" s="56"/>
      <c r="GB301" s="56"/>
      <c r="GC301" s="56"/>
      <c r="GD301" s="56"/>
      <c r="GE301" s="56"/>
      <c r="GF301" s="56"/>
      <c r="GG301" s="56"/>
      <c r="GH301" s="56">
        <f t="shared" si="807"/>
        <v>1000</v>
      </c>
      <c r="GI301" s="56">
        <f t="shared" si="807"/>
        <v>1000</v>
      </c>
      <c r="GJ301" s="56"/>
      <c r="GK301" s="56"/>
      <c r="GL301" s="56"/>
      <c r="GM301" s="56"/>
      <c r="GN301" s="56"/>
      <c r="GO301" s="56"/>
      <c r="GP301" s="56"/>
      <c r="GQ301" s="56"/>
      <c r="GR301" s="56"/>
      <c r="GS301" s="56"/>
      <c r="GT301" s="56"/>
      <c r="GU301" s="56"/>
      <c r="GV301" s="56"/>
      <c r="GW301" s="56"/>
      <c r="GX301" s="56"/>
      <c r="GY301" s="56"/>
      <c r="GZ301" s="56"/>
      <c r="HA301" s="56"/>
      <c r="HB301" s="56"/>
      <c r="HC301" s="56"/>
      <c r="HD301" s="56"/>
      <c r="HE301" s="56"/>
      <c r="HF301" s="56"/>
      <c r="HG301" s="56"/>
      <c r="HH301" s="56"/>
      <c r="HI301" s="56"/>
      <c r="HJ301" s="56"/>
      <c r="HK301" s="56"/>
      <c r="HL301" s="56"/>
      <c r="HM301" s="56"/>
      <c r="HN301" s="56"/>
      <c r="HO301" s="56"/>
      <c r="HP301" s="56"/>
      <c r="HQ301" s="56"/>
      <c r="HR301" s="56"/>
      <c r="HS301" s="56"/>
      <c r="HT301" s="56"/>
      <c r="HU301" s="56"/>
      <c r="HV301" s="56"/>
      <c r="HW301" s="56"/>
      <c r="HX301" s="56"/>
      <c r="HY301" s="56"/>
    </row>
    <row r="302" spans="1:233" ht="1.5" customHeight="1">
      <c r="A302" s="56"/>
      <c r="B302" s="56"/>
      <c r="C302" s="56"/>
      <c r="D302" s="56"/>
      <c r="E302" s="56"/>
      <c r="F302" s="56"/>
      <c r="G302" s="56"/>
      <c r="H302" s="56"/>
      <c r="I302" s="56"/>
      <c r="J302" s="56"/>
      <c r="K302" s="56"/>
      <c r="L302" s="56"/>
      <c r="M302" s="56"/>
      <c r="N302" s="56"/>
      <c r="O302" s="56"/>
      <c r="P302" s="56"/>
      <c r="Q302" s="56"/>
      <c r="R302" s="56"/>
      <c r="S302" s="56"/>
      <c r="T302" s="56"/>
      <c r="U302" s="56"/>
      <c r="V302" s="56"/>
      <c r="W302" s="56"/>
      <c r="X302" s="56"/>
      <c r="Y302" s="56"/>
      <c r="Z302" s="56"/>
      <c r="AA302" s="56"/>
      <c r="AB302" s="56"/>
      <c r="AC302" s="56"/>
      <c r="AD302" s="56"/>
      <c r="AE302" s="56"/>
      <c r="AF302" s="56"/>
      <c r="AG302" s="56"/>
      <c r="AH302" s="56"/>
      <c r="AI302" s="56"/>
      <c r="AJ302" s="56"/>
      <c r="AK302" s="56"/>
      <c r="AL302" s="56"/>
      <c r="AM302" s="56"/>
      <c r="AN302" s="56"/>
      <c r="AO302" s="56"/>
      <c r="AP302" s="56"/>
      <c r="AQ302" s="56"/>
      <c r="AR302" s="56"/>
      <c r="AS302" s="56"/>
      <c r="AT302" s="56"/>
      <c r="AU302" s="56"/>
      <c r="AV302" s="56"/>
      <c r="AW302" s="56"/>
      <c r="AX302" s="56"/>
      <c r="AY302" s="56"/>
      <c r="AZ302" s="56"/>
      <c r="BA302" s="56"/>
      <c r="BB302" s="56"/>
      <c r="BC302" s="56"/>
      <c r="BD302" s="56"/>
      <c r="BE302" s="56"/>
      <c r="BF302" s="56"/>
      <c r="BG302" s="56"/>
      <c r="BH302" s="56"/>
      <c r="BI302" s="56"/>
      <c r="BJ302" s="56"/>
      <c r="BK302" s="56"/>
      <c r="BL302" s="56"/>
      <c r="BM302" s="56"/>
      <c r="BN302" s="56"/>
      <c r="BO302" s="56"/>
      <c r="BP302" s="56"/>
      <c r="BQ302" s="56"/>
      <c r="BR302" s="56">
        <f t="shared" si="798"/>
        <v>18000</v>
      </c>
      <c r="BS302" s="56">
        <f t="shared" si="800"/>
        <v>18000</v>
      </c>
      <c r="BT302" s="56">
        <f t="shared" si="800"/>
        <v>18000</v>
      </c>
      <c r="BU302" s="56">
        <f t="shared" si="802"/>
        <v>18000</v>
      </c>
      <c r="BV302" s="56">
        <f t="shared" si="808"/>
        <v>18000</v>
      </c>
      <c r="BW302" s="56">
        <f t="shared" ref="BW302:BX324" si="810">KL</f>
        <v>18000</v>
      </c>
      <c r="BX302" s="56">
        <f t="shared" si="810"/>
        <v>18000</v>
      </c>
      <c r="BY302" s="56">
        <f>TN</f>
        <v>31000</v>
      </c>
      <c r="BZ302" s="56">
        <f t="shared" si="804"/>
        <v>31000</v>
      </c>
      <c r="CA302" s="56">
        <f t="shared" si="804"/>
        <v>31000</v>
      </c>
      <c r="CB302" s="56">
        <f t="shared" si="804"/>
        <v>31000</v>
      </c>
      <c r="CC302" s="56">
        <f t="shared" si="801"/>
        <v>31000</v>
      </c>
      <c r="CD302" s="56">
        <f t="shared" si="801"/>
        <v>31000</v>
      </c>
      <c r="CE302" s="56">
        <f t="shared" si="799"/>
        <v>31000</v>
      </c>
      <c r="CF302" s="56">
        <f t="shared" si="794"/>
        <v>31000</v>
      </c>
      <c r="CG302" s="56">
        <f t="shared" si="786"/>
        <v>31000</v>
      </c>
      <c r="CH302" s="56">
        <f t="shared" si="786"/>
        <v>31000</v>
      </c>
      <c r="CI302" s="56">
        <f t="shared" si="787"/>
        <v>31000</v>
      </c>
      <c r="CJ302" s="56">
        <f t="shared" si="791"/>
        <v>31000</v>
      </c>
      <c r="CK302" s="56">
        <f t="shared" si="791"/>
        <v>31000</v>
      </c>
      <c r="CL302" s="56">
        <f t="shared" si="788"/>
        <v>31000</v>
      </c>
      <c r="CM302" s="56">
        <f t="shared" si="809"/>
        <v>31000</v>
      </c>
      <c r="CN302" s="56">
        <f t="shared" si="809"/>
        <v>31000</v>
      </c>
      <c r="CO302" s="56">
        <f t="shared" si="809"/>
        <v>31000</v>
      </c>
      <c r="CP302" s="56">
        <f t="shared" si="809"/>
        <v>31000</v>
      </c>
      <c r="CQ302" s="56">
        <f t="shared" si="785"/>
        <v>31000</v>
      </c>
      <c r="CR302" s="56">
        <f t="shared" si="782"/>
        <v>31000</v>
      </c>
      <c r="CS302" s="56">
        <f t="shared" si="795"/>
        <v>31000</v>
      </c>
      <c r="CT302" s="56">
        <f t="shared" si="805"/>
        <v>31000</v>
      </c>
      <c r="CU302" s="56"/>
      <c r="CV302" s="56"/>
      <c r="CW302" s="56"/>
      <c r="CX302" s="56"/>
      <c r="CY302" s="56"/>
      <c r="CZ302" s="56"/>
      <c r="DA302" s="56"/>
      <c r="DB302" s="56"/>
      <c r="DC302" s="56"/>
      <c r="DD302" s="56"/>
      <c r="DE302" s="56"/>
      <c r="DF302" s="56"/>
      <c r="DG302" s="56"/>
      <c r="DH302" s="56"/>
      <c r="DI302" s="56"/>
      <c r="DJ302" s="56"/>
      <c r="DK302" s="56"/>
      <c r="DL302" s="56"/>
      <c r="DM302" s="56"/>
      <c r="DN302" s="56"/>
      <c r="DO302" s="56"/>
      <c r="DP302" s="56"/>
      <c r="DQ302" s="56"/>
      <c r="DR302" s="56"/>
      <c r="DS302" s="56"/>
      <c r="DT302" s="56"/>
      <c r="DU302" s="56"/>
      <c r="DV302" s="56"/>
      <c r="DW302" s="56"/>
      <c r="DX302" s="56"/>
      <c r="DY302" s="56"/>
      <c r="DZ302" s="56"/>
      <c r="EA302" s="56"/>
      <c r="EB302" s="56"/>
      <c r="EC302" s="56"/>
      <c r="ED302" s="56"/>
      <c r="EE302" s="56"/>
      <c r="EF302" s="56"/>
      <c r="EG302" s="56"/>
      <c r="EH302" s="56"/>
      <c r="EI302" s="56"/>
      <c r="EJ302" s="56"/>
      <c r="EK302" s="56"/>
      <c r="EL302" s="56"/>
      <c r="EM302" s="56"/>
      <c r="EN302" s="56"/>
      <c r="EO302" s="56"/>
      <c r="EP302" s="56"/>
      <c r="EQ302" s="56"/>
      <c r="ER302" s="56"/>
      <c r="ES302" s="56"/>
      <c r="ET302" s="56"/>
      <c r="EU302" s="56"/>
      <c r="EV302" s="56"/>
      <c r="EW302" s="56"/>
      <c r="EX302" s="56"/>
      <c r="EY302" s="56"/>
      <c r="EZ302" s="56"/>
      <c r="FA302" s="56"/>
      <c r="FB302" s="56"/>
      <c r="FC302" s="56"/>
      <c r="FD302" s="56"/>
      <c r="FE302" s="56"/>
      <c r="FF302" s="56"/>
      <c r="FG302" s="56"/>
      <c r="FH302" s="56"/>
      <c r="FI302" s="56"/>
      <c r="FJ302" s="56"/>
      <c r="FK302" s="56"/>
      <c r="FL302" s="56"/>
      <c r="FM302" s="56"/>
      <c r="FN302" s="56"/>
      <c r="FO302" s="56"/>
      <c r="FP302" s="56"/>
      <c r="FQ302" s="56"/>
      <c r="FR302" s="56"/>
      <c r="FS302" s="56"/>
      <c r="FT302" s="56"/>
      <c r="FU302" s="56"/>
      <c r="FV302" s="56"/>
      <c r="FW302" s="56"/>
      <c r="FX302" s="56"/>
      <c r="FY302" s="56"/>
      <c r="FZ302" s="56"/>
      <c r="GA302" s="56"/>
      <c r="GB302" s="56"/>
      <c r="GC302" s="56"/>
      <c r="GD302" s="56"/>
      <c r="GE302" s="56"/>
      <c r="GF302" s="56"/>
      <c r="GG302" s="56"/>
      <c r="GH302" s="56"/>
      <c r="GI302" s="56"/>
      <c r="GJ302" s="56"/>
      <c r="GK302" s="56"/>
      <c r="GL302" s="56"/>
      <c r="GM302" s="56"/>
      <c r="GN302" s="56"/>
      <c r="GO302" s="56"/>
      <c r="GP302" s="56"/>
      <c r="GQ302" s="56"/>
      <c r="GR302" s="56"/>
      <c r="GS302" s="56"/>
      <c r="GT302" s="56"/>
      <c r="GU302" s="56"/>
      <c r="GV302" s="56"/>
      <c r="GW302" s="56"/>
      <c r="GX302" s="56"/>
      <c r="GY302" s="56"/>
      <c r="GZ302" s="56"/>
      <c r="HA302" s="56"/>
      <c r="HB302" s="56"/>
      <c r="HC302" s="56"/>
      <c r="HD302" s="56"/>
      <c r="HE302" s="56"/>
      <c r="HF302" s="56"/>
      <c r="HG302" s="56"/>
      <c r="HH302" s="56"/>
      <c r="HI302" s="56"/>
      <c r="HJ302" s="56"/>
      <c r="HK302" s="56"/>
      <c r="HL302" s="56"/>
      <c r="HM302" s="56"/>
      <c r="HN302" s="56"/>
      <c r="HO302" s="56"/>
      <c r="HP302" s="56"/>
      <c r="HQ302" s="56"/>
      <c r="HR302" s="56"/>
      <c r="HS302" s="56"/>
      <c r="HT302" s="56"/>
      <c r="HU302" s="56"/>
      <c r="HV302" s="56"/>
      <c r="HW302" s="56"/>
      <c r="HX302" s="56"/>
      <c r="HY302" s="56"/>
    </row>
    <row r="303" spans="1:233" ht="1.5" customHeight="1">
      <c r="A303" s="56"/>
      <c r="B303" s="56"/>
      <c r="C303" s="56"/>
      <c r="D303" s="56"/>
      <c r="E303" s="56"/>
      <c r="F303" s="56"/>
      <c r="G303" s="56"/>
      <c r="H303" s="56"/>
      <c r="I303" s="56"/>
      <c r="J303" s="56"/>
      <c r="K303" s="56"/>
      <c r="L303" s="56"/>
      <c r="M303" s="56"/>
      <c r="N303" s="56"/>
      <c r="O303" s="56"/>
      <c r="P303" s="56"/>
      <c r="Q303" s="56"/>
      <c r="R303" s="56"/>
      <c r="S303" s="56"/>
      <c r="T303" s="56"/>
      <c r="U303" s="56"/>
      <c r="V303" s="56"/>
      <c r="W303" s="56"/>
      <c r="X303" s="56"/>
      <c r="Y303" s="56"/>
      <c r="Z303" s="56"/>
      <c r="AA303" s="56"/>
      <c r="AB303" s="56"/>
      <c r="AC303" s="56"/>
      <c r="AD303" s="56"/>
      <c r="AE303" s="56"/>
      <c r="AF303" s="56"/>
      <c r="AG303" s="56"/>
      <c r="AH303" s="56"/>
      <c r="AI303" s="56"/>
      <c r="AJ303" s="56"/>
      <c r="AK303" s="56"/>
      <c r="AL303" s="56"/>
      <c r="AM303" s="56"/>
      <c r="AN303" s="56"/>
      <c r="AO303" s="56"/>
      <c r="AP303" s="56"/>
      <c r="AQ303" s="56">
        <f>LD</f>
        <v>19000</v>
      </c>
      <c r="AR303" s="56"/>
      <c r="AS303" s="56"/>
      <c r="AT303" s="56"/>
      <c r="AU303" s="56"/>
      <c r="AV303" s="56"/>
      <c r="AW303" s="56"/>
      <c r="AX303" s="56"/>
      <c r="AY303" s="56"/>
      <c r="AZ303" s="56"/>
      <c r="BA303" s="56"/>
      <c r="BB303" s="56"/>
      <c r="BC303" s="56"/>
      <c r="BD303" s="56"/>
      <c r="BE303" s="56"/>
      <c r="BF303" s="56"/>
      <c r="BG303" s="56"/>
      <c r="BH303" s="56"/>
      <c r="BI303" s="56"/>
      <c r="BJ303" s="56"/>
      <c r="BK303" s="56"/>
      <c r="BL303" s="56"/>
      <c r="BM303" s="56"/>
      <c r="BN303" s="56"/>
      <c r="BO303" s="56"/>
      <c r="BP303" s="56"/>
      <c r="BQ303" s="56"/>
      <c r="BR303" s="56"/>
      <c r="BS303" s="56">
        <f t="shared" si="800"/>
        <v>18000</v>
      </c>
      <c r="BT303" s="56">
        <f t="shared" si="800"/>
        <v>18000</v>
      </c>
      <c r="BU303" s="56">
        <f t="shared" si="802"/>
        <v>18000</v>
      </c>
      <c r="BV303" s="56">
        <f t="shared" si="808"/>
        <v>18000</v>
      </c>
      <c r="BW303" s="56">
        <f t="shared" si="810"/>
        <v>18000</v>
      </c>
      <c r="BX303" s="56">
        <f t="shared" si="810"/>
        <v>18000</v>
      </c>
      <c r="BY303" s="56">
        <f>TN</f>
        <v>31000</v>
      </c>
      <c r="BZ303" s="56">
        <f t="shared" si="804"/>
        <v>31000</v>
      </c>
      <c r="CA303" s="56">
        <f t="shared" si="804"/>
        <v>31000</v>
      </c>
      <c r="CB303" s="56">
        <f t="shared" si="804"/>
        <v>31000</v>
      </c>
      <c r="CC303" s="56">
        <f t="shared" si="801"/>
        <v>31000</v>
      </c>
      <c r="CD303" s="56">
        <f t="shared" si="801"/>
        <v>31000</v>
      </c>
      <c r="CE303" s="56">
        <f t="shared" si="799"/>
        <v>31000</v>
      </c>
      <c r="CF303" s="56">
        <f t="shared" si="794"/>
        <v>31000</v>
      </c>
      <c r="CG303" s="56">
        <f t="shared" ref="CG303:CH322" si="811">TN</f>
        <v>31000</v>
      </c>
      <c r="CH303" s="56">
        <f t="shared" si="811"/>
        <v>31000</v>
      </c>
      <c r="CI303" s="56">
        <f t="shared" si="787"/>
        <v>31000</v>
      </c>
      <c r="CJ303" s="56">
        <f t="shared" si="791"/>
        <v>31000</v>
      </c>
      <c r="CK303" s="56">
        <f t="shared" si="791"/>
        <v>31000</v>
      </c>
      <c r="CL303" s="56">
        <f t="shared" si="788"/>
        <v>31000</v>
      </c>
      <c r="CM303" s="56">
        <f t="shared" si="809"/>
        <v>31000</v>
      </c>
      <c r="CN303" s="56">
        <f t="shared" si="809"/>
        <v>31000</v>
      </c>
      <c r="CO303" s="56">
        <f t="shared" si="809"/>
        <v>31000</v>
      </c>
      <c r="CP303" s="56">
        <f t="shared" si="809"/>
        <v>31000</v>
      </c>
      <c r="CQ303" s="56">
        <f t="shared" si="785"/>
        <v>31000</v>
      </c>
      <c r="CR303" s="56">
        <f t="shared" si="782"/>
        <v>31000</v>
      </c>
      <c r="CS303" s="56">
        <f t="shared" si="795"/>
        <v>31000</v>
      </c>
      <c r="CT303" s="56">
        <f t="shared" si="805"/>
        <v>31000</v>
      </c>
      <c r="CU303" s="56"/>
      <c r="CV303" s="56"/>
      <c r="CW303" s="56"/>
      <c r="CX303" s="56"/>
      <c r="CY303" s="56"/>
      <c r="CZ303" s="56"/>
      <c r="DA303" s="56"/>
      <c r="DB303" s="56"/>
      <c r="DC303" s="56"/>
      <c r="DD303" s="56"/>
      <c r="DE303" s="56"/>
      <c r="DF303" s="56"/>
      <c r="DG303" s="56"/>
      <c r="DH303" s="56"/>
      <c r="DI303" s="56"/>
      <c r="DJ303" s="56"/>
      <c r="DK303" s="56"/>
      <c r="DL303" s="56"/>
      <c r="DM303" s="56"/>
      <c r="DN303" s="56"/>
      <c r="DO303" s="56"/>
      <c r="DP303" s="56"/>
      <c r="DQ303" s="56"/>
      <c r="DR303" s="56"/>
      <c r="DS303" s="56"/>
      <c r="DT303" s="56"/>
      <c r="DU303" s="56"/>
      <c r="DV303" s="56"/>
      <c r="DW303" s="56"/>
      <c r="DX303" s="56"/>
      <c r="DY303" s="56"/>
      <c r="DZ303" s="56"/>
      <c r="EA303" s="56"/>
      <c r="EB303" s="56"/>
      <c r="EC303" s="56"/>
      <c r="ED303" s="56"/>
      <c r="EE303" s="56"/>
      <c r="EF303" s="56"/>
      <c r="EG303" s="56"/>
      <c r="EH303" s="56"/>
      <c r="EI303" s="56"/>
      <c r="EJ303" s="56"/>
      <c r="EK303" s="56"/>
      <c r="EL303" s="56"/>
      <c r="EM303" s="56"/>
      <c r="EN303" s="56"/>
      <c r="EO303" s="56"/>
      <c r="EP303" s="56"/>
      <c r="EQ303" s="56"/>
      <c r="ER303" s="56"/>
      <c r="ES303" s="56"/>
      <c r="ET303" s="56"/>
      <c r="EU303" s="56"/>
      <c r="EV303" s="56"/>
      <c r="EW303" s="56"/>
      <c r="EX303" s="56"/>
      <c r="EY303" s="56"/>
      <c r="EZ303" s="56"/>
      <c r="FA303" s="56"/>
      <c r="FB303" s="56"/>
      <c r="FC303" s="56"/>
      <c r="FD303" s="56"/>
      <c r="FE303" s="56"/>
      <c r="FF303" s="56"/>
      <c r="FG303" s="56"/>
      <c r="FH303" s="56"/>
      <c r="FI303" s="56"/>
      <c r="FJ303" s="56"/>
      <c r="FK303" s="56"/>
      <c r="FL303" s="56"/>
      <c r="FM303" s="56"/>
      <c r="FN303" s="56"/>
      <c r="FO303" s="56"/>
      <c r="FP303" s="56"/>
      <c r="FQ303" s="56"/>
      <c r="FR303" s="56"/>
      <c r="FS303" s="56"/>
      <c r="FT303" s="56"/>
      <c r="FU303" s="56"/>
      <c r="FV303" s="56"/>
      <c r="FW303" s="56"/>
      <c r="FX303" s="56"/>
      <c r="FY303" s="56"/>
      <c r="FZ303" s="56"/>
      <c r="GA303" s="56"/>
      <c r="GB303" s="56"/>
      <c r="GC303" s="56"/>
      <c r="GD303" s="56"/>
      <c r="GE303" s="56"/>
      <c r="GF303" s="56"/>
      <c r="GG303" s="56"/>
      <c r="GH303" s="56"/>
      <c r="GI303" s="56"/>
      <c r="GJ303" s="56"/>
      <c r="GK303" s="56"/>
      <c r="GL303" s="56"/>
      <c r="GM303" s="56"/>
      <c r="GN303" s="56"/>
      <c r="GO303" s="56"/>
      <c r="GP303" s="56"/>
      <c r="GQ303" s="56"/>
      <c r="GR303" s="56"/>
      <c r="GS303" s="56"/>
      <c r="GT303" s="56"/>
      <c r="GU303" s="56"/>
      <c r="GV303" s="56"/>
      <c r="GW303" s="56"/>
      <c r="GX303" s="56"/>
      <c r="GY303" s="56"/>
      <c r="GZ303" s="56"/>
      <c r="HA303" s="56"/>
      <c r="HB303" s="56"/>
      <c r="HC303" s="56"/>
      <c r="HD303" s="56"/>
      <c r="HE303" s="56"/>
      <c r="HF303" s="56"/>
      <c r="HG303" s="56"/>
      <c r="HH303" s="56"/>
      <c r="HI303" s="56"/>
      <c r="HJ303" s="56"/>
      <c r="HK303" s="56"/>
      <c r="HL303" s="56"/>
      <c r="HM303" s="56"/>
      <c r="HN303" s="56"/>
      <c r="HO303" s="56"/>
      <c r="HP303" s="56"/>
      <c r="HQ303" s="56"/>
      <c r="HR303" s="56"/>
      <c r="HS303" s="56"/>
      <c r="HT303" s="56"/>
      <c r="HU303" s="56"/>
      <c r="HV303" s="56"/>
      <c r="HW303" s="56"/>
      <c r="HX303" s="56"/>
      <c r="HY303" s="56"/>
    </row>
    <row r="304" spans="1:233" ht="1.5" customHeight="1">
      <c r="A304" s="56"/>
      <c r="B304" s="56"/>
      <c r="C304" s="56"/>
      <c r="D304" s="56"/>
      <c r="E304" s="56"/>
      <c r="F304" s="56"/>
      <c r="G304" s="56"/>
      <c r="H304" s="56"/>
      <c r="I304" s="56"/>
      <c r="J304" s="56"/>
      <c r="K304" s="56"/>
      <c r="L304" s="56"/>
      <c r="M304" s="56"/>
      <c r="N304" s="56"/>
      <c r="O304" s="56"/>
      <c r="P304" s="56"/>
      <c r="Q304" s="56"/>
      <c r="R304" s="56"/>
      <c r="S304" s="56"/>
      <c r="T304" s="56"/>
      <c r="U304" s="56"/>
      <c r="V304" s="56"/>
      <c r="W304" s="56"/>
      <c r="X304" s="56"/>
      <c r="Y304" s="56"/>
      <c r="Z304" s="56"/>
      <c r="AA304" s="56"/>
      <c r="AB304" s="56"/>
      <c r="AC304" s="56"/>
      <c r="AD304" s="56"/>
      <c r="AE304" s="56"/>
      <c r="AF304" s="56"/>
      <c r="AG304" s="56"/>
      <c r="AH304" s="56"/>
      <c r="AI304" s="56"/>
      <c r="AJ304" s="56"/>
      <c r="AK304" s="56"/>
      <c r="AL304" s="56"/>
      <c r="AM304" s="56"/>
      <c r="AN304" s="56"/>
      <c r="AO304" s="56"/>
      <c r="AP304" s="56"/>
      <c r="AQ304" s="56"/>
      <c r="AR304" s="56"/>
      <c r="AS304" s="56"/>
      <c r="AT304" s="56"/>
      <c r="AU304" s="56"/>
      <c r="AV304" s="56"/>
      <c r="AW304" s="56"/>
      <c r="AX304" s="56"/>
      <c r="AY304" s="56"/>
      <c r="AZ304" s="56"/>
      <c r="BA304" s="56"/>
      <c r="BB304" s="56"/>
      <c r="BC304" s="56"/>
      <c r="BD304" s="56"/>
      <c r="BE304" s="56"/>
      <c r="BF304" s="56"/>
      <c r="BG304" s="56"/>
      <c r="BH304" s="56"/>
      <c r="BI304" s="56"/>
      <c r="BJ304" s="56"/>
      <c r="BK304" s="56"/>
      <c r="BL304" s="56"/>
      <c r="BM304" s="56"/>
      <c r="BN304" s="56"/>
      <c r="BO304" s="56"/>
      <c r="BP304" s="56"/>
      <c r="BQ304" s="56"/>
      <c r="BR304" s="56"/>
      <c r="BS304" s="56">
        <f t="shared" si="800"/>
        <v>18000</v>
      </c>
      <c r="BT304" s="56">
        <f t="shared" si="800"/>
        <v>18000</v>
      </c>
      <c r="BU304" s="56">
        <f t="shared" si="802"/>
        <v>18000</v>
      </c>
      <c r="BV304" s="56">
        <f t="shared" si="808"/>
        <v>18000</v>
      </c>
      <c r="BW304" s="56">
        <f t="shared" si="810"/>
        <v>18000</v>
      </c>
      <c r="BX304" s="56">
        <f t="shared" si="810"/>
        <v>18000</v>
      </c>
      <c r="BY304" s="56">
        <f>TN</f>
        <v>31000</v>
      </c>
      <c r="BZ304" s="56">
        <f t="shared" si="804"/>
        <v>31000</v>
      </c>
      <c r="CA304" s="56">
        <f t="shared" si="804"/>
        <v>31000</v>
      </c>
      <c r="CB304" s="56">
        <f t="shared" si="804"/>
        <v>31000</v>
      </c>
      <c r="CC304" s="56">
        <f t="shared" si="801"/>
        <v>31000</v>
      </c>
      <c r="CD304" s="56">
        <f t="shared" si="801"/>
        <v>31000</v>
      </c>
      <c r="CE304" s="56">
        <f t="shared" si="799"/>
        <v>31000</v>
      </c>
      <c r="CF304" s="56">
        <f t="shared" si="794"/>
        <v>31000</v>
      </c>
      <c r="CG304" s="56">
        <f t="shared" si="811"/>
        <v>31000</v>
      </c>
      <c r="CH304" s="56">
        <f t="shared" si="811"/>
        <v>31000</v>
      </c>
      <c r="CI304" s="56">
        <f t="shared" si="787"/>
        <v>31000</v>
      </c>
      <c r="CJ304" s="56">
        <f t="shared" si="791"/>
        <v>31000</v>
      </c>
      <c r="CK304" s="56">
        <f t="shared" si="791"/>
        <v>31000</v>
      </c>
      <c r="CL304" s="56">
        <f t="shared" si="788"/>
        <v>31000</v>
      </c>
      <c r="CM304" s="56">
        <f t="shared" si="809"/>
        <v>31000</v>
      </c>
      <c r="CN304" s="56">
        <f t="shared" si="809"/>
        <v>31000</v>
      </c>
      <c r="CO304" s="56">
        <f t="shared" si="809"/>
        <v>31000</v>
      </c>
      <c r="CP304" s="56">
        <f t="shared" si="809"/>
        <v>31000</v>
      </c>
      <c r="CQ304" s="56">
        <f t="shared" si="785"/>
        <v>31000</v>
      </c>
      <c r="CR304" s="56">
        <f t="shared" si="782"/>
        <v>31000</v>
      </c>
      <c r="CS304" s="56">
        <f t="shared" si="795"/>
        <v>31000</v>
      </c>
      <c r="CT304" s="56">
        <f t="shared" si="805"/>
        <v>31000</v>
      </c>
      <c r="CU304" s="56"/>
      <c r="CV304" s="56"/>
      <c r="CW304" s="56"/>
      <c r="CX304" s="56"/>
      <c r="CY304" s="56"/>
      <c r="CZ304" s="56"/>
      <c r="DA304" s="56"/>
      <c r="DB304" s="56"/>
      <c r="DC304" s="56"/>
      <c r="DD304" s="56"/>
      <c r="DE304" s="56"/>
      <c r="DF304" s="56"/>
      <c r="DG304" s="56"/>
      <c r="DH304" s="56"/>
      <c r="DI304" s="56"/>
      <c r="DJ304" s="56"/>
      <c r="DK304" s="56"/>
      <c r="DL304" s="56"/>
      <c r="DM304" s="56"/>
      <c r="DN304" s="56"/>
      <c r="DO304" s="56"/>
      <c r="DP304" s="56"/>
      <c r="DQ304" s="56"/>
      <c r="DR304" s="56"/>
      <c r="DS304" s="56"/>
      <c r="DT304" s="56"/>
      <c r="DU304" s="56"/>
      <c r="DV304" s="56"/>
      <c r="DW304" s="56"/>
      <c r="DX304" s="56"/>
      <c r="DY304" s="56"/>
      <c r="DZ304" s="56"/>
      <c r="EA304" s="56"/>
      <c r="EB304" s="56"/>
      <c r="EC304" s="56"/>
      <c r="ED304" s="56"/>
      <c r="EE304" s="56"/>
      <c r="EF304" s="56"/>
      <c r="EG304" s="56"/>
      <c r="EH304" s="56"/>
      <c r="EI304" s="56"/>
      <c r="EJ304" s="56"/>
      <c r="EK304" s="56"/>
      <c r="EL304" s="56"/>
      <c r="EM304" s="56"/>
      <c r="EN304" s="56"/>
      <c r="EO304" s="56"/>
      <c r="EP304" s="56"/>
      <c r="EQ304" s="56"/>
      <c r="ER304" s="56"/>
      <c r="ES304" s="56"/>
      <c r="ET304" s="56"/>
      <c r="EU304" s="56"/>
      <c r="EV304" s="56"/>
      <c r="EW304" s="56"/>
      <c r="EX304" s="56"/>
      <c r="EY304" s="56"/>
      <c r="EZ304" s="56"/>
      <c r="FA304" s="56"/>
      <c r="FB304" s="56"/>
      <c r="FC304" s="56"/>
      <c r="FD304" s="56"/>
      <c r="FE304" s="56"/>
      <c r="FF304" s="56"/>
      <c r="FG304" s="56"/>
      <c r="FH304" s="56"/>
      <c r="FI304" s="56"/>
      <c r="FJ304" s="56"/>
      <c r="FK304" s="56"/>
      <c r="FL304" s="56"/>
      <c r="FM304" s="56"/>
      <c r="FN304" s="56"/>
      <c r="FO304" s="56"/>
      <c r="FP304" s="56"/>
      <c r="FQ304" s="56"/>
      <c r="FR304" s="56"/>
      <c r="FS304" s="56"/>
      <c r="FT304" s="56"/>
      <c r="FU304" s="56"/>
      <c r="FV304" s="56"/>
      <c r="FW304" s="56"/>
      <c r="FX304" s="56"/>
      <c r="FY304" s="56"/>
      <c r="FZ304" s="56"/>
      <c r="GA304" s="56"/>
      <c r="GB304" s="56"/>
      <c r="GC304" s="56"/>
      <c r="GD304" s="56"/>
      <c r="GE304" s="56"/>
      <c r="GF304" s="56"/>
      <c r="GG304" s="56"/>
      <c r="GH304" s="56"/>
      <c r="GI304" s="56"/>
      <c r="GJ304" s="56"/>
      <c r="GK304" s="56"/>
      <c r="GL304" s="56"/>
      <c r="GM304" s="56"/>
      <c r="GN304" s="56"/>
      <c r="GO304" s="56"/>
      <c r="GP304" s="56"/>
      <c r="GQ304" s="56"/>
      <c r="GR304" s="56"/>
      <c r="GS304" s="56"/>
      <c r="GT304" s="56"/>
      <c r="GU304" s="56"/>
      <c r="GV304" s="56"/>
      <c r="GW304" s="56"/>
      <c r="GX304" s="56"/>
      <c r="GY304" s="56"/>
      <c r="GZ304" s="56"/>
      <c r="HA304" s="56"/>
      <c r="HB304" s="56"/>
      <c r="HC304" s="56"/>
      <c r="HD304" s="56"/>
      <c r="HE304" s="56"/>
      <c r="HF304" s="56"/>
      <c r="HG304" s="56"/>
      <c r="HH304" s="56"/>
      <c r="HI304" s="56"/>
      <c r="HJ304" s="56"/>
      <c r="HK304" s="56"/>
      <c r="HL304" s="56"/>
      <c r="HM304" s="56"/>
      <c r="HN304" s="56"/>
      <c r="HO304" s="56"/>
      <c r="HP304" s="56"/>
      <c r="HQ304" s="56"/>
      <c r="HR304" s="56"/>
      <c r="HS304" s="56"/>
      <c r="HT304" s="56"/>
      <c r="HU304" s="56"/>
      <c r="HV304" s="56"/>
      <c r="HW304" s="56"/>
      <c r="HX304" s="56"/>
      <c r="HY304" s="56"/>
    </row>
    <row r="305" spans="1:233" ht="1.5" customHeight="1">
      <c r="A305" s="56"/>
      <c r="B305" s="56"/>
      <c r="C305" s="56"/>
      <c r="D305" s="56"/>
      <c r="E305" s="56"/>
      <c r="F305" s="56"/>
      <c r="G305" s="56"/>
      <c r="H305" s="56"/>
      <c r="I305" s="56"/>
      <c r="J305" s="56"/>
      <c r="K305" s="56"/>
      <c r="L305" s="56"/>
      <c r="M305" s="56"/>
      <c r="N305" s="56"/>
      <c r="O305" s="56"/>
      <c r="P305" s="56"/>
      <c r="Q305" s="56"/>
      <c r="R305" s="56"/>
      <c r="S305" s="56"/>
      <c r="T305" s="56"/>
      <c r="U305" s="56"/>
      <c r="V305" s="56"/>
      <c r="W305" s="56"/>
      <c r="X305" s="56"/>
      <c r="Y305" s="56"/>
      <c r="Z305" s="56"/>
      <c r="AA305" s="56"/>
      <c r="AB305" s="56"/>
      <c r="AC305" s="56"/>
      <c r="AD305" s="56"/>
      <c r="AE305" s="56"/>
      <c r="AF305" s="56"/>
      <c r="AG305" s="56"/>
      <c r="AH305" s="56"/>
      <c r="AI305" s="56"/>
      <c r="AJ305" s="56"/>
      <c r="AK305" s="56"/>
      <c r="AL305" s="56"/>
      <c r="AM305" s="56"/>
      <c r="AN305" s="56"/>
      <c r="AO305" s="56"/>
      <c r="AP305" s="56"/>
      <c r="AQ305" s="56"/>
      <c r="AR305" s="56"/>
      <c r="AS305" s="56"/>
      <c r="AT305" s="56"/>
      <c r="AU305" s="56"/>
      <c r="AV305" s="56"/>
      <c r="AW305" s="56"/>
      <c r="AX305" s="56"/>
      <c r="AY305" s="56"/>
      <c r="AZ305" s="56"/>
      <c r="BA305" s="56"/>
      <c r="BB305" s="56"/>
      <c r="BC305" s="56"/>
      <c r="BD305" s="56"/>
      <c r="BE305" s="56"/>
      <c r="BF305" s="56"/>
      <c r="BG305" s="56"/>
      <c r="BH305" s="56"/>
      <c r="BI305" s="56"/>
      <c r="BJ305" s="56"/>
      <c r="BK305" s="56"/>
      <c r="BL305" s="56"/>
      <c r="BM305" s="56"/>
      <c r="BN305" s="56"/>
      <c r="BO305" s="56"/>
      <c r="BP305" s="56"/>
      <c r="BQ305" s="56"/>
      <c r="BR305" s="56"/>
      <c r="BS305" s="56">
        <f t="shared" si="800"/>
        <v>18000</v>
      </c>
      <c r="BT305" s="56">
        <f>KL</f>
        <v>18000</v>
      </c>
      <c r="BU305" s="56">
        <f t="shared" si="802"/>
        <v>18000</v>
      </c>
      <c r="BV305" s="56">
        <f t="shared" si="808"/>
        <v>18000</v>
      </c>
      <c r="BW305" s="56">
        <f t="shared" si="810"/>
        <v>18000</v>
      </c>
      <c r="BX305" s="56">
        <f t="shared" si="810"/>
        <v>18000</v>
      </c>
      <c r="BY305" s="56">
        <f t="shared" ref="BY305:BY328" si="812">KL</f>
        <v>18000</v>
      </c>
      <c r="BZ305" s="56">
        <f t="shared" si="804"/>
        <v>31000</v>
      </c>
      <c r="CA305" s="56">
        <f t="shared" si="804"/>
        <v>31000</v>
      </c>
      <c r="CB305" s="56">
        <f t="shared" si="804"/>
        <v>31000</v>
      </c>
      <c r="CC305" s="56">
        <f t="shared" si="801"/>
        <v>31000</v>
      </c>
      <c r="CD305" s="56">
        <f t="shared" si="801"/>
        <v>31000</v>
      </c>
      <c r="CE305" s="56">
        <f t="shared" si="799"/>
        <v>31000</v>
      </c>
      <c r="CF305" s="56">
        <f t="shared" si="794"/>
        <v>31000</v>
      </c>
      <c r="CG305" s="56">
        <f t="shared" si="811"/>
        <v>31000</v>
      </c>
      <c r="CH305" s="56">
        <f t="shared" si="811"/>
        <v>31000</v>
      </c>
      <c r="CI305" s="56">
        <f t="shared" si="787"/>
        <v>31000</v>
      </c>
      <c r="CJ305" s="56">
        <f t="shared" si="791"/>
        <v>31000</v>
      </c>
      <c r="CK305" s="56">
        <f t="shared" si="791"/>
        <v>31000</v>
      </c>
      <c r="CL305" s="56">
        <f t="shared" si="788"/>
        <v>31000</v>
      </c>
      <c r="CM305" s="56">
        <f t="shared" si="809"/>
        <v>31000</v>
      </c>
      <c r="CN305" s="56">
        <f t="shared" si="809"/>
        <v>31000</v>
      </c>
      <c r="CO305" s="56">
        <f t="shared" si="809"/>
        <v>31000</v>
      </c>
      <c r="CP305" s="56">
        <f t="shared" si="809"/>
        <v>31000</v>
      </c>
      <c r="CQ305" s="56">
        <f t="shared" si="785"/>
        <v>31000</v>
      </c>
      <c r="CR305" s="56">
        <f t="shared" si="782"/>
        <v>31000</v>
      </c>
      <c r="CS305" s="56">
        <f t="shared" si="795"/>
        <v>31000</v>
      </c>
      <c r="CT305" s="56">
        <f t="shared" si="805"/>
        <v>31000</v>
      </c>
      <c r="CU305" s="56"/>
      <c r="CV305" s="56"/>
      <c r="CW305" s="56"/>
      <c r="CX305" s="56"/>
      <c r="CY305" s="56"/>
      <c r="CZ305" s="56"/>
      <c r="DA305" s="56"/>
      <c r="DB305" s="56"/>
      <c r="DC305" s="56"/>
      <c r="DD305" s="56"/>
      <c r="DE305" s="56"/>
      <c r="DF305" s="56"/>
      <c r="DG305" s="56"/>
      <c r="DH305" s="56"/>
      <c r="DI305" s="56"/>
      <c r="DJ305" s="56"/>
      <c r="DK305" s="56"/>
      <c r="DL305" s="56"/>
      <c r="DM305" s="56"/>
      <c r="DN305" s="56"/>
      <c r="DO305" s="56"/>
      <c r="DP305" s="56"/>
      <c r="DQ305" s="56"/>
      <c r="DR305" s="56"/>
      <c r="DS305" s="56"/>
      <c r="DT305" s="56"/>
      <c r="DU305" s="56"/>
      <c r="DV305" s="56"/>
      <c r="DW305" s="56"/>
      <c r="DX305" s="56"/>
      <c r="DY305" s="56"/>
      <c r="DZ305" s="56"/>
      <c r="EA305" s="56"/>
      <c r="EB305" s="56"/>
      <c r="EC305" s="56"/>
      <c r="ED305" s="56"/>
      <c r="EE305" s="56"/>
      <c r="EF305" s="56"/>
      <c r="EG305" s="56"/>
      <c r="EH305" s="56"/>
      <c r="EI305" s="56"/>
      <c r="EJ305" s="56"/>
      <c r="EK305" s="56"/>
      <c r="EL305" s="56"/>
      <c r="EM305" s="56"/>
      <c r="EN305" s="56"/>
      <c r="EO305" s="56"/>
      <c r="EP305" s="56"/>
      <c r="EQ305" s="56"/>
      <c r="ER305" s="56"/>
      <c r="ES305" s="56"/>
      <c r="ET305" s="56"/>
      <c r="EU305" s="56"/>
      <c r="EV305" s="56"/>
      <c r="EW305" s="56"/>
      <c r="EX305" s="56"/>
      <c r="EY305" s="56"/>
      <c r="EZ305" s="56"/>
      <c r="FA305" s="56"/>
      <c r="FB305" s="56"/>
      <c r="FC305" s="56"/>
      <c r="FD305" s="56"/>
      <c r="FE305" s="56"/>
      <c r="FF305" s="56"/>
      <c r="FG305" s="56"/>
      <c r="FH305" s="56"/>
      <c r="FI305" s="56"/>
      <c r="FJ305" s="56"/>
      <c r="FK305" s="56"/>
      <c r="FL305" s="56"/>
      <c r="FM305" s="56"/>
      <c r="FN305" s="56"/>
      <c r="FO305" s="56"/>
      <c r="FP305" s="56"/>
      <c r="FQ305" s="56"/>
      <c r="FR305" s="56"/>
      <c r="FS305" s="56"/>
      <c r="FT305" s="56"/>
      <c r="FU305" s="56"/>
      <c r="FV305" s="56"/>
      <c r="FW305" s="56"/>
      <c r="FX305" s="56"/>
      <c r="FY305" s="56"/>
      <c r="FZ305" s="56"/>
      <c r="GA305" s="56"/>
      <c r="GB305" s="56"/>
      <c r="GC305" s="56"/>
      <c r="GD305" s="56"/>
      <c r="GE305" s="56"/>
      <c r="GF305" s="56"/>
      <c r="GG305" s="56"/>
      <c r="GH305" s="56"/>
      <c r="GI305" s="56"/>
      <c r="GJ305" s="56"/>
      <c r="GK305" s="56"/>
      <c r="GL305" s="56"/>
      <c r="GM305" s="56"/>
      <c r="GN305" s="56"/>
      <c r="GO305" s="56"/>
      <c r="GP305" s="56"/>
      <c r="GQ305" s="56"/>
      <c r="GR305" s="56"/>
      <c r="GS305" s="56"/>
      <c r="GT305" s="56"/>
      <c r="GU305" s="56"/>
      <c r="GV305" s="56"/>
      <c r="GW305" s="56"/>
      <c r="GX305" s="56"/>
      <c r="GY305" s="56"/>
      <c r="GZ305" s="56"/>
      <c r="HA305" s="56"/>
      <c r="HB305" s="56"/>
      <c r="HC305" s="56"/>
      <c r="HD305" s="56"/>
      <c r="HE305" s="56"/>
      <c r="HF305" s="56"/>
      <c r="HG305" s="56"/>
      <c r="HH305" s="56"/>
      <c r="HI305" s="56"/>
      <c r="HJ305" s="56"/>
      <c r="HK305" s="56"/>
      <c r="HL305" s="56"/>
      <c r="HM305" s="56"/>
      <c r="HN305" s="56"/>
      <c r="HO305" s="56"/>
      <c r="HP305" s="56"/>
      <c r="HQ305" s="56"/>
      <c r="HR305" s="56"/>
      <c r="HS305" s="56"/>
      <c r="HT305" s="56"/>
      <c r="HU305" s="56"/>
      <c r="HV305" s="56"/>
      <c r="HW305" s="56"/>
      <c r="HX305" s="56"/>
      <c r="HY305" s="56"/>
    </row>
    <row r="306" spans="1:233" ht="1.5" customHeight="1">
      <c r="A306" s="56"/>
      <c r="B306" s="56"/>
      <c r="C306" s="56"/>
      <c r="D306" s="56"/>
      <c r="E306" s="56"/>
      <c r="F306" s="56"/>
      <c r="G306" s="56"/>
      <c r="H306" s="56"/>
      <c r="I306" s="56"/>
      <c r="J306" s="56"/>
      <c r="K306" s="56"/>
      <c r="L306" s="56"/>
      <c r="M306" s="56"/>
      <c r="N306" s="56"/>
      <c r="O306" s="56"/>
      <c r="P306" s="56"/>
      <c r="Q306" s="56"/>
      <c r="R306" s="56"/>
      <c r="S306" s="56"/>
      <c r="T306" s="56"/>
      <c r="U306" s="56"/>
      <c r="V306" s="56"/>
      <c r="W306" s="56"/>
      <c r="X306" s="56"/>
      <c r="Y306" s="56"/>
      <c r="Z306" s="56"/>
      <c r="AA306" s="56"/>
      <c r="AB306" s="56"/>
      <c r="AC306" s="56"/>
      <c r="AD306" s="56"/>
      <c r="AE306" s="56"/>
      <c r="AF306" s="56"/>
      <c r="AG306" s="56"/>
      <c r="AH306" s="56"/>
      <c r="AI306" s="56"/>
      <c r="AJ306" s="56"/>
      <c r="AK306" s="56"/>
      <c r="AL306" s="56"/>
      <c r="AM306" s="56"/>
      <c r="AN306" s="56"/>
      <c r="AO306" s="56"/>
      <c r="AP306" s="56"/>
      <c r="AQ306" s="56"/>
      <c r="AR306" s="56"/>
      <c r="AS306" s="56"/>
      <c r="AT306" s="56"/>
      <c r="AU306" s="56"/>
      <c r="AV306" s="56">
        <f>LD</f>
        <v>19000</v>
      </c>
      <c r="AW306" s="56"/>
      <c r="AX306" s="56"/>
      <c r="AY306" s="56"/>
      <c r="AZ306" s="56"/>
      <c r="BA306" s="56"/>
      <c r="BB306" s="56"/>
      <c r="BC306" s="56"/>
      <c r="BD306" s="56"/>
      <c r="BE306" s="56"/>
      <c r="BF306" s="56"/>
      <c r="BG306" s="56"/>
      <c r="BH306" s="56"/>
      <c r="BI306" s="56"/>
      <c r="BJ306" s="56"/>
      <c r="BK306" s="56"/>
      <c r="BL306" s="56"/>
      <c r="BM306" s="56"/>
      <c r="BN306" s="56"/>
      <c r="BO306" s="56"/>
      <c r="BP306" s="56"/>
      <c r="BQ306" s="56"/>
      <c r="BR306" s="56"/>
      <c r="BS306" s="56">
        <f t="shared" si="800"/>
        <v>18000</v>
      </c>
      <c r="BT306" s="56">
        <f>KL</f>
        <v>18000</v>
      </c>
      <c r="BU306" s="56">
        <f t="shared" si="802"/>
        <v>18000</v>
      </c>
      <c r="BV306" s="56">
        <f t="shared" si="808"/>
        <v>18000</v>
      </c>
      <c r="BW306" s="56">
        <f t="shared" si="810"/>
        <v>18000</v>
      </c>
      <c r="BX306" s="56">
        <f t="shared" si="810"/>
        <v>18000</v>
      </c>
      <c r="BY306" s="56">
        <f t="shared" si="812"/>
        <v>18000</v>
      </c>
      <c r="BZ306" s="56">
        <f t="shared" si="804"/>
        <v>31000</v>
      </c>
      <c r="CA306" s="56">
        <f t="shared" si="804"/>
        <v>31000</v>
      </c>
      <c r="CB306" s="56">
        <f t="shared" si="804"/>
        <v>31000</v>
      </c>
      <c r="CC306" s="56">
        <f t="shared" si="801"/>
        <v>31000</v>
      </c>
      <c r="CD306" s="56">
        <f t="shared" si="801"/>
        <v>31000</v>
      </c>
      <c r="CE306" s="56">
        <f t="shared" si="799"/>
        <v>31000</v>
      </c>
      <c r="CF306" s="56">
        <f t="shared" si="794"/>
        <v>31000</v>
      </c>
      <c r="CG306" s="56">
        <f t="shared" si="811"/>
        <v>31000</v>
      </c>
      <c r="CH306" s="56">
        <f t="shared" si="811"/>
        <v>31000</v>
      </c>
      <c r="CI306" s="56">
        <f t="shared" si="787"/>
        <v>31000</v>
      </c>
      <c r="CJ306" s="56">
        <f t="shared" ref="CJ306:CK324" si="813">TN</f>
        <v>31000</v>
      </c>
      <c r="CK306" s="56">
        <f t="shared" si="813"/>
        <v>31000</v>
      </c>
      <c r="CL306" s="56">
        <f t="shared" si="788"/>
        <v>31000</v>
      </c>
      <c r="CM306" s="56">
        <f t="shared" si="809"/>
        <v>31000</v>
      </c>
      <c r="CN306" s="56">
        <f t="shared" si="809"/>
        <v>31000</v>
      </c>
      <c r="CO306" s="56">
        <f t="shared" si="809"/>
        <v>31000</v>
      </c>
      <c r="CP306" s="56">
        <f t="shared" si="809"/>
        <v>31000</v>
      </c>
      <c r="CQ306" s="56">
        <f t="shared" si="785"/>
        <v>31000</v>
      </c>
      <c r="CR306" s="56">
        <f t="shared" si="782"/>
        <v>31000</v>
      </c>
      <c r="CS306" s="56">
        <f t="shared" si="795"/>
        <v>31000</v>
      </c>
      <c r="CT306" s="56">
        <f t="shared" si="805"/>
        <v>31000</v>
      </c>
      <c r="CU306" s="56">
        <f t="shared" ref="CU306:CU310" si="814">TN</f>
        <v>31000</v>
      </c>
      <c r="CV306" s="56"/>
      <c r="CW306" s="56"/>
      <c r="CX306" s="56"/>
      <c r="CY306" s="56"/>
      <c r="CZ306" s="56"/>
      <c r="DA306" s="56"/>
      <c r="DB306" s="56"/>
      <c r="DC306" s="56"/>
      <c r="DD306" s="56"/>
      <c r="DE306" s="56"/>
      <c r="DF306" s="56"/>
      <c r="DG306" s="56"/>
      <c r="DH306" s="56"/>
      <c r="DI306" s="56"/>
      <c r="DJ306" s="56"/>
      <c r="DK306" s="56"/>
      <c r="DL306" s="56"/>
      <c r="DM306" s="56"/>
      <c r="DN306" s="56"/>
      <c r="DO306" s="56"/>
      <c r="DP306" s="56"/>
      <c r="DQ306" s="56"/>
      <c r="DR306" s="56"/>
      <c r="DS306" s="56"/>
      <c r="DT306" s="56"/>
      <c r="DU306" s="56"/>
      <c r="DV306" s="56"/>
      <c r="DW306" s="56"/>
      <c r="DX306" s="56"/>
      <c r="DY306" s="56"/>
      <c r="DZ306" s="56"/>
      <c r="EA306" s="56"/>
      <c r="EB306" s="56"/>
      <c r="EC306" s="56"/>
      <c r="ED306" s="56"/>
      <c r="EE306" s="56"/>
      <c r="EF306" s="56"/>
      <c r="EG306" s="56"/>
      <c r="EH306" s="56"/>
      <c r="EI306" s="56"/>
      <c r="EJ306" s="56"/>
      <c r="EK306" s="56"/>
      <c r="EL306" s="56"/>
      <c r="EM306" s="56"/>
      <c r="EN306" s="56"/>
      <c r="EO306" s="56"/>
      <c r="EP306" s="56"/>
      <c r="EQ306" s="56"/>
      <c r="ER306" s="56"/>
      <c r="ES306" s="56"/>
      <c r="ET306" s="56"/>
      <c r="EU306" s="56"/>
      <c r="EV306" s="56"/>
      <c r="EW306" s="56"/>
      <c r="EX306" s="56"/>
      <c r="EY306" s="56"/>
      <c r="EZ306" s="56"/>
      <c r="FA306" s="56"/>
      <c r="FB306" s="56"/>
      <c r="FC306" s="56"/>
      <c r="FD306" s="56"/>
      <c r="FE306" s="56"/>
      <c r="FF306" s="56"/>
      <c r="FG306" s="56"/>
      <c r="FH306" s="56"/>
      <c r="FI306" s="56"/>
      <c r="FJ306" s="56"/>
      <c r="FK306" s="56"/>
      <c r="FL306" s="56"/>
      <c r="FM306" s="56"/>
      <c r="FN306" s="56"/>
      <c r="FO306" s="56"/>
      <c r="FP306" s="56"/>
      <c r="FQ306" s="56"/>
      <c r="FR306" s="56"/>
      <c r="FS306" s="56"/>
      <c r="FT306" s="56"/>
      <c r="FU306" s="56"/>
      <c r="FV306" s="56"/>
      <c r="FW306" s="56"/>
      <c r="FX306" s="56"/>
      <c r="FY306" s="56"/>
      <c r="FZ306" s="56"/>
      <c r="GA306" s="56"/>
      <c r="GB306" s="56"/>
      <c r="GC306" s="56"/>
      <c r="GD306" s="56"/>
      <c r="GE306" s="56"/>
      <c r="GF306" s="56"/>
      <c r="GG306" s="56"/>
      <c r="GH306" s="56"/>
      <c r="GI306" s="56"/>
      <c r="GJ306" s="56"/>
      <c r="GK306" s="56"/>
      <c r="GL306" s="56"/>
      <c r="GM306" s="56"/>
      <c r="GN306" s="56"/>
      <c r="GO306" s="56"/>
      <c r="GP306" s="56"/>
      <c r="GQ306" s="56"/>
      <c r="GR306" s="56"/>
      <c r="GS306" s="56"/>
      <c r="GT306" s="56"/>
      <c r="GU306" s="56"/>
      <c r="GV306" s="56"/>
      <c r="GW306" s="56"/>
      <c r="GX306" s="56"/>
      <c r="GY306" s="56"/>
      <c r="GZ306" s="56"/>
      <c r="HA306" s="56"/>
      <c r="HB306" s="56"/>
      <c r="HC306" s="56"/>
      <c r="HD306" s="56"/>
      <c r="HE306" s="56"/>
      <c r="HF306" s="56"/>
      <c r="HG306" s="56"/>
      <c r="HH306" s="56"/>
      <c r="HI306" s="56"/>
      <c r="HJ306" s="56"/>
      <c r="HK306" s="56"/>
      <c r="HL306" s="56"/>
      <c r="HM306" s="56"/>
      <c r="HN306" s="56"/>
      <c r="HO306" s="56"/>
      <c r="HP306" s="56"/>
      <c r="HQ306" s="56"/>
      <c r="HR306" s="56"/>
      <c r="HS306" s="56"/>
      <c r="HT306" s="56"/>
      <c r="HU306" s="56"/>
      <c r="HV306" s="56"/>
      <c r="HW306" s="56"/>
      <c r="HX306" s="56"/>
      <c r="HY306" s="56"/>
    </row>
    <row r="307" spans="1:233" ht="1.5" customHeight="1">
      <c r="A307" s="56"/>
      <c r="B307" s="56"/>
      <c r="C307" s="56"/>
      <c r="D307" s="56"/>
      <c r="E307" s="56"/>
      <c r="F307" s="56"/>
      <c r="G307" s="56"/>
      <c r="H307" s="56"/>
      <c r="I307" s="56"/>
      <c r="J307" s="56"/>
      <c r="K307" s="56"/>
      <c r="L307" s="56"/>
      <c r="M307" s="56"/>
      <c r="N307" s="56"/>
      <c r="O307" s="56"/>
      <c r="P307" s="56"/>
      <c r="Q307" s="56"/>
      <c r="R307" s="56"/>
      <c r="S307" s="56"/>
      <c r="T307" s="56"/>
      <c r="U307" s="56"/>
      <c r="V307" s="56"/>
      <c r="W307" s="56"/>
      <c r="X307" s="56"/>
      <c r="Y307" s="56"/>
      <c r="Z307" s="56"/>
      <c r="AA307" s="56"/>
      <c r="AB307" s="56"/>
      <c r="AC307" s="56"/>
      <c r="AD307" s="56"/>
      <c r="AE307" s="56"/>
      <c r="AF307" s="56"/>
      <c r="AG307" s="56"/>
      <c r="AH307" s="56"/>
      <c r="AI307" s="56"/>
      <c r="AJ307" s="56"/>
      <c r="AK307" s="56"/>
      <c r="AL307" s="56"/>
      <c r="AM307" s="56"/>
      <c r="AN307" s="56"/>
      <c r="AO307" s="56"/>
      <c r="AP307" s="56"/>
      <c r="AQ307" s="56"/>
      <c r="AR307" s="56">
        <f>LD</f>
        <v>19000</v>
      </c>
      <c r="AS307" s="56"/>
      <c r="AT307" s="56"/>
      <c r="AU307" s="56"/>
      <c r="AV307" s="56"/>
      <c r="AW307" s="56"/>
      <c r="AX307" s="56"/>
      <c r="AY307" s="56"/>
      <c r="AZ307" s="56"/>
      <c r="BA307" s="56"/>
      <c r="BB307" s="56"/>
      <c r="BC307" s="56"/>
      <c r="BD307" s="56"/>
      <c r="BE307" s="56"/>
      <c r="BF307" s="56"/>
      <c r="BG307" s="56"/>
      <c r="BH307" s="56"/>
      <c r="BI307" s="56"/>
      <c r="BJ307" s="56"/>
      <c r="BK307" s="56"/>
      <c r="BL307" s="56"/>
      <c r="BM307" s="56"/>
      <c r="BN307" s="56"/>
      <c r="BO307" s="56"/>
      <c r="BP307" s="56"/>
      <c r="BQ307" s="56"/>
      <c r="BR307" s="56"/>
      <c r="BS307" s="56"/>
      <c r="BT307" s="56">
        <f t="shared" ref="BT307:BT311" si="815">KL</f>
        <v>18000</v>
      </c>
      <c r="BU307" s="56">
        <f t="shared" si="802"/>
        <v>18000</v>
      </c>
      <c r="BV307" s="56">
        <f t="shared" si="808"/>
        <v>18000</v>
      </c>
      <c r="BW307" s="56">
        <f t="shared" si="810"/>
        <v>18000</v>
      </c>
      <c r="BX307" s="56">
        <f t="shared" si="810"/>
        <v>18000</v>
      </c>
      <c r="BY307" s="56">
        <f t="shared" si="812"/>
        <v>18000</v>
      </c>
      <c r="BZ307" s="56">
        <f t="shared" si="804"/>
        <v>31000</v>
      </c>
      <c r="CA307" s="56">
        <f t="shared" si="804"/>
        <v>31000</v>
      </c>
      <c r="CB307" s="56">
        <f t="shared" si="804"/>
        <v>31000</v>
      </c>
      <c r="CC307" s="56">
        <f t="shared" si="801"/>
        <v>31000</v>
      </c>
      <c r="CD307" s="56">
        <f t="shared" si="801"/>
        <v>31000</v>
      </c>
      <c r="CE307" s="56">
        <f t="shared" si="799"/>
        <v>31000</v>
      </c>
      <c r="CF307" s="56">
        <f t="shared" si="794"/>
        <v>31000</v>
      </c>
      <c r="CG307" s="56">
        <f t="shared" si="811"/>
        <v>31000</v>
      </c>
      <c r="CH307" s="56">
        <f t="shared" si="811"/>
        <v>31000</v>
      </c>
      <c r="CI307" s="56">
        <f t="shared" si="787"/>
        <v>31000</v>
      </c>
      <c r="CJ307" s="56">
        <f t="shared" si="813"/>
        <v>31000</v>
      </c>
      <c r="CK307" s="56">
        <f t="shared" si="813"/>
        <v>31000</v>
      </c>
      <c r="CL307" s="56">
        <f t="shared" si="788"/>
        <v>31000</v>
      </c>
      <c r="CM307" s="56">
        <f t="shared" si="809"/>
        <v>31000</v>
      </c>
      <c r="CN307" s="56">
        <f t="shared" si="809"/>
        <v>31000</v>
      </c>
      <c r="CO307" s="56">
        <f t="shared" si="809"/>
        <v>31000</v>
      </c>
      <c r="CP307" s="56">
        <f t="shared" si="809"/>
        <v>31000</v>
      </c>
      <c r="CQ307" s="56">
        <f t="shared" si="785"/>
        <v>31000</v>
      </c>
      <c r="CR307" s="56">
        <f t="shared" si="782"/>
        <v>31000</v>
      </c>
      <c r="CS307" s="56">
        <f t="shared" si="795"/>
        <v>31000</v>
      </c>
      <c r="CT307" s="56">
        <f t="shared" si="805"/>
        <v>31000</v>
      </c>
      <c r="CU307" s="56">
        <f t="shared" si="814"/>
        <v>31000</v>
      </c>
      <c r="CV307" s="56"/>
      <c r="CW307" s="56"/>
      <c r="CX307" s="56"/>
      <c r="CY307" s="56"/>
      <c r="CZ307" s="56"/>
      <c r="DA307" s="56"/>
      <c r="DB307" s="56"/>
      <c r="DC307" s="56"/>
      <c r="DD307" s="56"/>
      <c r="DE307" s="56"/>
      <c r="DF307" s="56"/>
      <c r="DG307" s="56"/>
      <c r="DH307" s="56"/>
      <c r="DI307" s="56"/>
      <c r="DJ307" s="56"/>
      <c r="DK307" s="56"/>
      <c r="DL307" s="56"/>
      <c r="DM307" s="56"/>
      <c r="DN307" s="56"/>
      <c r="DO307" s="56"/>
      <c r="DP307" s="56"/>
      <c r="DQ307" s="56"/>
      <c r="DR307" s="56"/>
      <c r="DS307" s="56"/>
      <c r="DT307" s="56"/>
      <c r="DU307" s="56"/>
      <c r="DV307" s="56"/>
      <c r="DW307" s="56"/>
      <c r="DX307" s="56"/>
      <c r="DY307" s="56"/>
      <c r="DZ307" s="56"/>
      <c r="EA307" s="56"/>
      <c r="EB307" s="56"/>
      <c r="EC307" s="56"/>
      <c r="ED307" s="56"/>
      <c r="EE307" s="56"/>
      <c r="EF307" s="56"/>
      <c r="EG307" s="56"/>
      <c r="EH307" s="56"/>
      <c r="EI307" s="56"/>
      <c r="EJ307" s="56"/>
      <c r="EK307" s="56"/>
      <c r="EL307" s="56"/>
      <c r="EM307" s="56"/>
      <c r="EN307" s="56"/>
      <c r="EO307" s="56"/>
      <c r="EP307" s="56"/>
      <c r="EQ307" s="56"/>
      <c r="ER307" s="56"/>
      <c r="ES307" s="56"/>
      <c r="ET307" s="56"/>
      <c r="EU307" s="56"/>
      <c r="EV307" s="56"/>
      <c r="EW307" s="56"/>
      <c r="EX307" s="56"/>
      <c r="EY307" s="56"/>
      <c r="EZ307" s="56"/>
      <c r="FA307" s="56"/>
      <c r="FB307" s="56"/>
      <c r="FC307" s="56"/>
      <c r="FD307" s="56"/>
      <c r="FE307" s="56"/>
      <c r="FF307" s="56"/>
      <c r="FG307" s="56"/>
      <c r="FH307" s="56"/>
      <c r="FI307" s="56"/>
      <c r="FJ307" s="56"/>
      <c r="FK307" s="56"/>
      <c r="FL307" s="56"/>
      <c r="FM307" s="56"/>
      <c r="FN307" s="56"/>
      <c r="FO307" s="56"/>
      <c r="FP307" s="56"/>
      <c r="FQ307" s="56"/>
      <c r="FR307" s="56"/>
      <c r="FS307" s="56"/>
      <c r="FT307" s="56"/>
      <c r="FU307" s="56"/>
      <c r="FV307" s="56"/>
      <c r="FW307" s="56"/>
      <c r="FX307" s="56"/>
      <c r="FY307" s="56"/>
      <c r="FZ307" s="56"/>
      <c r="GA307" s="56"/>
      <c r="GB307" s="56"/>
      <c r="GC307" s="56"/>
      <c r="GD307" s="56"/>
      <c r="GE307" s="56"/>
      <c r="GF307" s="56"/>
      <c r="GG307" s="56"/>
      <c r="GH307" s="56"/>
      <c r="GI307" s="56"/>
      <c r="GJ307" s="56"/>
      <c r="GK307" s="56"/>
      <c r="GL307" s="56"/>
      <c r="GM307" s="56"/>
      <c r="GN307" s="56"/>
      <c r="GO307" s="56"/>
      <c r="GP307" s="56"/>
      <c r="GQ307" s="56"/>
      <c r="GR307" s="56"/>
      <c r="GS307" s="56"/>
      <c r="GT307" s="56"/>
      <c r="GU307" s="56"/>
      <c r="GV307" s="56"/>
      <c r="GW307" s="56"/>
      <c r="GX307" s="56"/>
      <c r="GY307" s="56"/>
      <c r="GZ307" s="56"/>
      <c r="HA307" s="56"/>
      <c r="HB307" s="56"/>
      <c r="HC307" s="56"/>
      <c r="HD307" s="56"/>
      <c r="HE307" s="56"/>
      <c r="HF307" s="56"/>
      <c r="HG307" s="56"/>
      <c r="HH307" s="56"/>
      <c r="HI307" s="56"/>
      <c r="HJ307" s="56"/>
      <c r="HK307" s="56"/>
      <c r="HL307" s="56"/>
      <c r="HM307" s="56"/>
      <c r="HN307" s="56"/>
      <c r="HO307" s="56"/>
      <c r="HP307" s="56"/>
      <c r="HQ307" s="56"/>
      <c r="HR307" s="56"/>
      <c r="HS307" s="56"/>
      <c r="HT307" s="56"/>
      <c r="HU307" s="56"/>
      <c r="HV307" s="56"/>
      <c r="HW307" s="56"/>
      <c r="HX307" s="56"/>
      <c r="HY307" s="56"/>
    </row>
    <row r="308" spans="1:233" ht="1.5" customHeight="1">
      <c r="A308" s="56"/>
      <c r="B308" s="56"/>
      <c r="C308" s="56"/>
      <c r="D308" s="56"/>
      <c r="E308" s="56"/>
      <c r="F308" s="56"/>
      <c r="G308" s="56"/>
      <c r="H308" s="56"/>
      <c r="I308" s="56"/>
      <c r="J308" s="56"/>
      <c r="K308" s="56"/>
      <c r="L308" s="56"/>
      <c r="M308" s="56"/>
      <c r="N308" s="56"/>
      <c r="O308" s="56"/>
      <c r="P308" s="56"/>
      <c r="Q308" s="56"/>
      <c r="R308" s="56"/>
      <c r="S308" s="56"/>
      <c r="T308" s="56"/>
      <c r="U308" s="56"/>
      <c r="V308" s="56"/>
      <c r="W308" s="56"/>
      <c r="X308" s="56"/>
      <c r="Y308" s="56"/>
      <c r="Z308" s="56"/>
      <c r="AA308" s="56"/>
      <c r="AB308" s="56"/>
      <c r="AC308" s="56"/>
      <c r="AD308" s="56"/>
      <c r="AE308" s="56"/>
      <c r="AF308" s="56"/>
      <c r="AG308" s="56"/>
      <c r="AH308" s="56"/>
      <c r="AI308" s="56"/>
      <c r="AJ308" s="56"/>
      <c r="AK308" s="56"/>
      <c r="AL308" s="56"/>
      <c r="AM308" s="56"/>
      <c r="AN308" s="56"/>
      <c r="AO308" s="56"/>
      <c r="AP308" s="56"/>
      <c r="AQ308" s="56"/>
      <c r="AR308" s="56"/>
      <c r="AS308" s="56"/>
      <c r="AT308" s="56"/>
      <c r="AU308" s="56"/>
      <c r="AV308" s="56"/>
      <c r="AW308" s="56">
        <f>LD</f>
        <v>19000</v>
      </c>
      <c r="AX308" s="56"/>
      <c r="AY308" s="56"/>
      <c r="AZ308" s="56"/>
      <c r="BA308" s="56"/>
      <c r="BB308" s="56"/>
      <c r="BC308" s="56"/>
      <c r="BD308" s="56"/>
      <c r="BE308" s="56"/>
      <c r="BF308" s="56"/>
      <c r="BG308" s="56"/>
      <c r="BH308" s="56"/>
      <c r="BI308" s="56"/>
      <c r="BJ308" s="56"/>
      <c r="BK308" s="56"/>
      <c r="BL308" s="56"/>
      <c r="BM308" s="56"/>
      <c r="BN308" s="56"/>
      <c r="BO308" s="56"/>
      <c r="BP308" s="56"/>
      <c r="BQ308" s="56"/>
      <c r="BR308" s="56"/>
      <c r="BS308" s="56"/>
      <c r="BT308" s="56">
        <f t="shared" si="815"/>
        <v>18000</v>
      </c>
      <c r="BU308" s="56">
        <f t="shared" si="802"/>
        <v>18000</v>
      </c>
      <c r="BV308" s="56">
        <f t="shared" si="808"/>
        <v>18000</v>
      </c>
      <c r="BW308" s="56">
        <f t="shared" si="810"/>
        <v>18000</v>
      </c>
      <c r="BX308" s="56">
        <f t="shared" si="810"/>
        <v>18000</v>
      </c>
      <c r="BY308" s="56">
        <f t="shared" si="812"/>
        <v>18000</v>
      </c>
      <c r="BZ308" s="56">
        <f t="shared" si="804"/>
        <v>31000</v>
      </c>
      <c r="CA308" s="56">
        <f t="shared" si="804"/>
        <v>31000</v>
      </c>
      <c r="CB308" s="56">
        <f t="shared" si="804"/>
        <v>31000</v>
      </c>
      <c r="CC308" s="56">
        <f t="shared" si="801"/>
        <v>31000</v>
      </c>
      <c r="CD308" s="56">
        <f t="shared" si="801"/>
        <v>31000</v>
      </c>
      <c r="CE308" s="56">
        <f t="shared" si="799"/>
        <v>31000</v>
      </c>
      <c r="CF308" s="56">
        <f t="shared" si="794"/>
        <v>31000</v>
      </c>
      <c r="CG308" s="56">
        <f t="shared" si="811"/>
        <v>31000</v>
      </c>
      <c r="CH308" s="56">
        <f t="shared" si="811"/>
        <v>31000</v>
      </c>
      <c r="CI308" s="56">
        <f t="shared" si="787"/>
        <v>31000</v>
      </c>
      <c r="CJ308" s="56">
        <f t="shared" si="813"/>
        <v>31000</v>
      </c>
      <c r="CK308" s="56">
        <f t="shared" si="813"/>
        <v>31000</v>
      </c>
      <c r="CL308" s="56">
        <f t="shared" si="788"/>
        <v>31000</v>
      </c>
      <c r="CM308" s="56">
        <f t="shared" si="809"/>
        <v>31000</v>
      </c>
      <c r="CN308" s="56">
        <f t="shared" si="809"/>
        <v>31000</v>
      </c>
      <c r="CO308" s="56">
        <f t="shared" si="809"/>
        <v>31000</v>
      </c>
      <c r="CP308" s="56">
        <f t="shared" si="809"/>
        <v>31000</v>
      </c>
      <c r="CQ308" s="56">
        <f t="shared" si="785"/>
        <v>31000</v>
      </c>
      <c r="CR308" s="56">
        <f t="shared" si="782"/>
        <v>31000</v>
      </c>
      <c r="CS308" s="56">
        <f t="shared" si="795"/>
        <v>31000</v>
      </c>
      <c r="CT308" s="56">
        <f t="shared" si="805"/>
        <v>31000</v>
      </c>
      <c r="CU308" s="56">
        <f t="shared" si="814"/>
        <v>31000</v>
      </c>
      <c r="CV308" s="56"/>
      <c r="CW308" s="56"/>
      <c r="CX308" s="56"/>
      <c r="CY308" s="56"/>
      <c r="CZ308" s="56"/>
      <c r="DA308" s="56"/>
      <c r="DB308" s="56"/>
      <c r="DC308" s="56"/>
      <c r="DD308" s="56"/>
      <c r="DE308" s="56"/>
      <c r="DF308" s="56"/>
      <c r="DG308" s="56"/>
      <c r="DH308" s="56"/>
      <c r="DI308" s="56"/>
      <c r="DJ308" s="56"/>
      <c r="DK308" s="56"/>
      <c r="DL308" s="56"/>
      <c r="DM308" s="56"/>
      <c r="DN308" s="56"/>
      <c r="DO308" s="56"/>
      <c r="DP308" s="56"/>
      <c r="DQ308" s="56"/>
      <c r="DR308" s="56"/>
      <c r="DS308" s="56"/>
      <c r="DT308" s="56"/>
      <c r="DU308" s="56"/>
      <c r="DV308" s="56"/>
      <c r="DW308" s="56"/>
      <c r="DX308" s="56"/>
      <c r="DY308" s="56"/>
      <c r="DZ308" s="56"/>
      <c r="EA308" s="56"/>
      <c r="EB308" s="56"/>
      <c r="EC308" s="56"/>
      <c r="ED308" s="56"/>
      <c r="EE308" s="56"/>
      <c r="EF308" s="56"/>
      <c r="EG308" s="56"/>
      <c r="EH308" s="56"/>
      <c r="EI308" s="56"/>
      <c r="EJ308" s="56"/>
      <c r="EK308" s="56"/>
      <c r="EL308" s="56"/>
      <c r="EM308" s="56"/>
      <c r="EN308" s="56"/>
      <c r="EO308" s="56"/>
      <c r="EP308" s="56"/>
      <c r="EQ308" s="56"/>
      <c r="ER308" s="56"/>
      <c r="ES308" s="56"/>
      <c r="ET308" s="56"/>
      <c r="EU308" s="56"/>
      <c r="EV308" s="56"/>
      <c r="EW308" s="56"/>
      <c r="EX308" s="56"/>
      <c r="EY308" s="56"/>
      <c r="EZ308" s="56"/>
      <c r="FA308" s="56"/>
      <c r="FB308" s="56"/>
      <c r="FC308" s="56"/>
      <c r="FD308" s="56"/>
      <c r="FE308" s="56"/>
      <c r="FF308" s="56"/>
      <c r="FG308" s="56"/>
      <c r="FH308" s="56"/>
      <c r="FI308" s="56"/>
      <c r="FJ308" s="56"/>
      <c r="FK308" s="56"/>
      <c r="FL308" s="56"/>
      <c r="FM308" s="56"/>
      <c r="FN308" s="56"/>
      <c r="FO308" s="56"/>
      <c r="FP308" s="56"/>
      <c r="FQ308" s="56"/>
      <c r="FR308" s="56"/>
      <c r="FS308" s="56"/>
      <c r="FT308" s="56"/>
      <c r="FU308" s="56"/>
      <c r="FV308" s="56"/>
      <c r="FW308" s="56"/>
      <c r="FX308" s="56"/>
      <c r="FY308" s="56"/>
      <c r="FZ308" s="56"/>
      <c r="GA308" s="56"/>
      <c r="GB308" s="56"/>
      <c r="GC308" s="56"/>
      <c r="GD308" s="56"/>
      <c r="GE308" s="56"/>
      <c r="GF308" s="56"/>
      <c r="GG308" s="56"/>
      <c r="GH308" s="56"/>
      <c r="GI308" s="56"/>
      <c r="GJ308" s="56"/>
      <c r="GK308" s="56"/>
      <c r="GL308" s="56"/>
      <c r="GM308" s="56"/>
      <c r="GN308" s="56"/>
      <c r="GO308" s="56"/>
      <c r="GP308" s="56"/>
      <c r="GQ308" s="56"/>
      <c r="GR308" s="56"/>
      <c r="GS308" s="56"/>
      <c r="GT308" s="56"/>
      <c r="GU308" s="56"/>
      <c r="GV308" s="56"/>
      <c r="GW308" s="56"/>
      <c r="GX308" s="56"/>
      <c r="GY308" s="56"/>
      <c r="GZ308" s="56"/>
      <c r="HA308" s="56"/>
      <c r="HB308" s="56"/>
      <c r="HC308" s="56"/>
      <c r="HD308" s="56"/>
      <c r="HE308" s="56"/>
      <c r="HF308" s="56"/>
      <c r="HG308" s="56"/>
      <c r="HH308" s="56"/>
      <c r="HI308" s="56"/>
      <c r="HJ308" s="56"/>
      <c r="HK308" s="56"/>
      <c r="HL308" s="56"/>
      <c r="HM308" s="56"/>
      <c r="HN308" s="56"/>
      <c r="HO308" s="56"/>
      <c r="HP308" s="56"/>
      <c r="HQ308" s="56"/>
      <c r="HR308" s="56"/>
      <c r="HS308" s="56"/>
      <c r="HT308" s="56"/>
      <c r="HU308" s="56"/>
      <c r="HV308" s="56"/>
      <c r="HW308" s="56"/>
      <c r="HX308" s="56"/>
      <c r="HY308" s="56"/>
    </row>
    <row r="309" spans="1:233" ht="1.5" customHeight="1">
      <c r="A309" s="56"/>
      <c r="B309" s="56"/>
      <c r="C309" s="56"/>
      <c r="D309" s="56"/>
      <c r="E309" s="56"/>
      <c r="F309" s="56"/>
      <c r="G309" s="56"/>
      <c r="H309" s="56"/>
      <c r="I309" s="56"/>
      <c r="J309" s="56"/>
      <c r="K309" s="56"/>
      <c r="L309" s="56"/>
      <c r="M309" s="56"/>
      <c r="N309" s="56"/>
      <c r="O309" s="56"/>
      <c r="P309" s="56"/>
      <c r="Q309" s="56"/>
      <c r="R309" s="56"/>
      <c r="S309" s="56"/>
      <c r="T309" s="56"/>
      <c r="U309" s="56"/>
      <c r="V309" s="56"/>
      <c r="W309" s="56"/>
      <c r="X309" s="56"/>
      <c r="Y309" s="56"/>
      <c r="Z309" s="56"/>
      <c r="AA309" s="56"/>
      <c r="AB309" s="56"/>
      <c r="AC309" s="56"/>
      <c r="AD309" s="56"/>
      <c r="AE309" s="56"/>
      <c r="AF309" s="56"/>
      <c r="AG309" s="56"/>
      <c r="AH309" s="56"/>
      <c r="AI309" s="56"/>
      <c r="AJ309" s="56"/>
      <c r="AK309" s="56"/>
      <c r="AL309" s="56"/>
      <c r="AM309" s="56"/>
      <c r="AN309" s="56"/>
      <c r="AO309" s="56"/>
      <c r="AP309" s="56"/>
      <c r="AQ309" s="56"/>
      <c r="AR309" s="56"/>
      <c r="AS309" s="56"/>
      <c r="AT309" s="56"/>
      <c r="AU309" s="56"/>
      <c r="AV309" s="56"/>
      <c r="AW309" s="56"/>
      <c r="AX309" s="56"/>
      <c r="AY309" s="56">
        <f>LD</f>
        <v>19000</v>
      </c>
      <c r="AZ309" s="56"/>
      <c r="BA309" s="56"/>
      <c r="BB309" s="56"/>
      <c r="BC309" s="56"/>
      <c r="BD309" s="56"/>
      <c r="BE309" s="56"/>
      <c r="BF309" s="56"/>
      <c r="BG309" s="56"/>
      <c r="BH309" s="56"/>
      <c r="BI309" s="56"/>
      <c r="BJ309" s="56"/>
      <c r="BK309" s="56"/>
      <c r="BL309" s="56"/>
      <c r="BM309" s="56"/>
      <c r="BN309" s="56"/>
      <c r="BO309" s="56"/>
      <c r="BP309" s="56"/>
      <c r="BQ309" s="56"/>
      <c r="BR309" s="56"/>
      <c r="BS309" s="56"/>
      <c r="BT309" s="56">
        <f t="shared" si="815"/>
        <v>18000</v>
      </c>
      <c r="BU309" s="56">
        <f t="shared" ref="BU309:BV310" si="816">KL</f>
        <v>18000</v>
      </c>
      <c r="BV309" s="56">
        <f t="shared" si="816"/>
        <v>18000</v>
      </c>
      <c r="BW309" s="56">
        <f t="shared" si="810"/>
        <v>18000</v>
      </c>
      <c r="BX309" s="56">
        <f t="shared" si="810"/>
        <v>18000</v>
      </c>
      <c r="BY309" s="56">
        <f t="shared" si="812"/>
        <v>18000</v>
      </c>
      <c r="BZ309" s="56">
        <f t="shared" si="804"/>
        <v>31000</v>
      </c>
      <c r="CA309" s="56">
        <f t="shared" si="804"/>
        <v>31000</v>
      </c>
      <c r="CB309" s="56">
        <f t="shared" si="804"/>
        <v>31000</v>
      </c>
      <c r="CC309" s="56">
        <f t="shared" si="801"/>
        <v>31000</v>
      </c>
      <c r="CD309" s="56">
        <f t="shared" si="801"/>
        <v>31000</v>
      </c>
      <c r="CE309" s="56">
        <f t="shared" si="799"/>
        <v>31000</v>
      </c>
      <c r="CF309" s="56">
        <f t="shared" si="794"/>
        <v>31000</v>
      </c>
      <c r="CG309" s="56">
        <f t="shared" si="811"/>
        <v>31000</v>
      </c>
      <c r="CH309" s="56">
        <f t="shared" si="811"/>
        <v>31000</v>
      </c>
      <c r="CI309" s="56">
        <f t="shared" si="787"/>
        <v>31000</v>
      </c>
      <c r="CJ309" s="56">
        <f t="shared" si="813"/>
        <v>31000</v>
      </c>
      <c r="CK309" s="56">
        <f t="shared" si="813"/>
        <v>31000</v>
      </c>
      <c r="CL309" s="56">
        <f t="shared" si="788"/>
        <v>31000</v>
      </c>
      <c r="CM309" s="56">
        <f t="shared" si="809"/>
        <v>31000</v>
      </c>
      <c r="CN309" s="56">
        <f t="shared" si="809"/>
        <v>31000</v>
      </c>
      <c r="CO309" s="56">
        <f t="shared" si="809"/>
        <v>31000</v>
      </c>
      <c r="CP309" s="56">
        <f t="shared" si="809"/>
        <v>31000</v>
      </c>
      <c r="CQ309" s="56">
        <f t="shared" si="785"/>
        <v>31000</v>
      </c>
      <c r="CR309" s="56">
        <f t="shared" si="782"/>
        <v>31000</v>
      </c>
      <c r="CS309" s="56">
        <f t="shared" si="795"/>
        <v>31000</v>
      </c>
      <c r="CT309" s="56">
        <f t="shared" si="805"/>
        <v>31000</v>
      </c>
      <c r="CU309" s="56">
        <f t="shared" si="814"/>
        <v>31000</v>
      </c>
      <c r="CV309" s="56"/>
      <c r="CW309" s="56"/>
      <c r="CX309" s="56"/>
      <c r="CY309" s="56"/>
      <c r="CZ309" s="56"/>
      <c r="DA309" s="56"/>
      <c r="DB309" s="56"/>
      <c r="DC309" s="56"/>
      <c r="DD309" s="56"/>
      <c r="DE309" s="56"/>
      <c r="DF309" s="56"/>
      <c r="DG309" s="56"/>
      <c r="DH309" s="56"/>
      <c r="DI309" s="56"/>
      <c r="DJ309" s="56"/>
      <c r="DK309" s="56"/>
      <c r="DL309" s="56"/>
      <c r="DM309" s="56"/>
      <c r="DN309" s="56"/>
      <c r="DO309" s="56"/>
      <c r="DP309" s="56"/>
      <c r="DQ309" s="56"/>
      <c r="DR309" s="56"/>
      <c r="DS309" s="56"/>
      <c r="DT309" s="56"/>
      <c r="DU309" s="56"/>
      <c r="DV309" s="56"/>
      <c r="DW309" s="56"/>
      <c r="DX309" s="56"/>
      <c r="DY309" s="56"/>
      <c r="DZ309" s="56"/>
      <c r="EA309" s="56"/>
      <c r="EB309" s="56"/>
      <c r="EC309" s="56"/>
      <c r="ED309" s="56"/>
      <c r="EE309" s="56"/>
      <c r="EF309" s="56"/>
      <c r="EG309" s="56"/>
      <c r="EH309" s="56"/>
      <c r="EI309" s="56"/>
      <c r="EJ309" s="56"/>
      <c r="EK309" s="56"/>
      <c r="EL309" s="56"/>
      <c r="EM309" s="56"/>
      <c r="EN309" s="56"/>
      <c r="EO309" s="56"/>
      <c r="EP309" s="56"/>
      <c r="EQ309" s="56"/>
      <c r="ER309" s="56"/>
      <c r="ES309" s="56"/>
      <c r="ET309" s="56"/>
      <c r="EU309" s="56"/>
      <c r="EV309" s="56"/>
      <c r="EW309" s="56"/>
      <c r="EX309" s="56"/>
      <c r="EY309" s="56"/>
      <c r="EZ309" s="56"/>
      <c r="FA309" s="56"/>
      <c r="FB309" s="56"/>
      <c r="FC309" s="56"/>
      <c r="FD309" s="56"/>
      <c r="FE309" s="56"/>
      <c r="FF309" s="56"/>
      <c r="FG309" s="56"/>
      <c r="FH309" s="56"/>
      <c r="FI309" s="56"/>
      <c r="FJ309" s="56"/>
      <c r="FK309" s="56"/>
      <c r="FL309" s="56"/>
      <c r="FM309" s="56"/>
      <c r="FN309" s="56"/>
      <c r="FO309" s="56"/>
      <c r="FP309" s="56"/>
      <c r="FQ309" s="56"/>
      <c r="FR309" s="56"/>
      <c r="FS309" s="56"/>
      <c r="FT309" s="56"/>
      <c r="FU309" s="56"/>
      <c r="FV309" s="56"/>
      <c r="FW309" s="56"/>
      <c r="FX309" s="56"/>
      <c r="FY309" s="56"/>
      <c r="FZ309" s="56"/>
      <c r="GA309" s="56"/>
      <c r="GB309" s="56"/>
      <c r="GC309" s="56"/>
      <c r="GD309" s="56"/>
      <c r="GE309" s="56"/>
      <c r="GF309" s="56"/>
      <c r="GG309" s="56"/>
      <c r="GH309" s="56"/>
      <c r="GI309" s="56"/>
      <c r="GJ309" s="56"/>
      <c r="GK309" s="56"/>
      <c r="GL309" s="56"/>
      <c r="GM309" s="56"/>
      <c r="GN309" s="56"/>
      <c r="GO309" s="56"/>
      <c r="GP309" s="56"/>
      <c r="GQ309" s="56"/>
      <c r="GR309" s="56"/>
      <c r="GS309" s="56"/>
      <c r="GT309" s="56"/>
      <c r="GU309" s="56"/>
      <c r="GV309" s="56"/>
      <c r="GW309" s="56"/>
      <c r="GX309" s="56"/>
      <c r="GY309" s="56"/>
      <c r="GZ309" s="56"/>
      <c r="HA309" s="56"/>
      <c r="HB309" s="56"/>
      <c r="HC309" s="56"/>
      <c r="HD309" s="56"/>
      <c r="HE309" s="56"/>
      <c r="HF309" s="56"/>
      <c r="HG309" s="56"/>
      <c r="HH309" s="56"/>
      <c r="HI309" s="56"/>
      <c r="HJ309" s="56"/>
      <c r="HK309" s="56"/>
      <c r="HL309" s="56"/>
      <c r="HM309" s="56"/>
      <c r="HN309" s="56"/>
      <c r="HO309" s="56"/>
      <c r="HP309" s="56"/>
      <c r="HQ309" s="56"/>
      <c r="HR309" s="56"/>
      <c r="HS309" s="56"/>
      <c r="HT309" s="56"/>
      <c r="HU309" s="56"/>
      <c r="HV309" s="56"/>
      <c r="HW309" s="56"/>
      <c r="HX309" s="56"/>
      <c r="HY309" s="56"/>
    </row>
    <row r="310" spans="1:233" ht="1.5" customHeight="1">
      <c r="A310" s="56"/>
      <c r="B310" s="56"/>
      <c r="C310" s="56"/>
      <c r="D310" s="56"/>
      <c r="E310" s="56"/>
      <c r="F310" s="56"/>
      <c r="G310" s="56"/>
      <c r="H310" s="56"/>
      <c r="I310" s="56"/>
      <c r="J310" s="56"/>
      <c r="K310" s="56"/>
      <c r="L310" s="56"/>
      <c r="M310" s="56"/>
      <c r="N310" s="56"/>
      <c r="O310" s="56"/>
      <c r="P310" s="56"/>
      <c r="Q310" s="56"/>
      <c r="R310" s="56"/>
      <c r="S310" s="56"/>
      <c r="T310" s="56"/>
      <c r="U310" s="56"/>
      <c r="V310" s="56"/>
      <c r="W310" s="56"/>
      <c r="X310" s="56"/>
      <c r="Y310" s="56"/>
      <c r="Z310" s="56"/>
      <c r="AA310" s="56"/>
      <c r="AB310" s="56"/>
      <c r="AC310" s="56"/>
      <c r="AD310" s="56"/>
      <c r="AE310" s="56"/>
      <c r="AF310" s="56"/>
      <c r="AG310" s="56"/>
      <c r="AH310" s="56"/>
      <c r="AI310" s="56"/>
      <c r="AJ310" s="56"/>
      <c r="AK310" s="56"/>
      <c r="AL310" s="56"/>
      <c r="AM310" s="56"/>
      <c r="AN310" s="56"/>
      <c r="AO310" s="56"/>
      <c r="AP310" s="56"/>
      <c r="AQ310" s="56"/>
      <c r="AR310" s="56"/>
      <c r="AS310" s="56"/>
      <c r="AT310" s="56"/>
      <c r="AU310" s="56"/>
      <c r="AV310" s="56"/>
      <c r="AW310" s="56"/>
      <c r="AX310" s="56"/>
      <c r="AY310" s="56"/>
      <c r="AZ310" s="56"/>
      <c r="BA310" s="56"/>
      <c r="BB310" s="56"/>
      <c r="BC310" s="56"/>
      <c r="BD310" s="56"/>
      <c r="BE310" s="56"/>
      <c r="BF310" s="56"/>
      <c r="BG310" s="56"/>
      <c r="BH310" s="56"/>
      <c r="BI310" s="56"/>
      <c r="BJ310" s="56"/>
      <c r="BK310" s="56"/>
      <c r="BL310" s="56"/>
      <c r="BM310" s="56"/>
      <c r="BN310" s="56"/>
      <c r="BO310" s="56"/>
      <c r="BP310" s="56"/>
      <c r="BQ310" s="56"/>
      <c r="BR310" s="56"/>
      <c r="BS310" s="56"/>
      <c r="BT310" s="56">
        <f t="shared" si="815"/>
        <v>18000</v>
      </c>
      <c r="BU310" s="56">
        <f t="shared" si="816"/>
        <v>18000</v>
      </c>
      <c r="BV310" s="56">
        <f t="shared" si="816"/>
        <v>18000</v>
      </c>
      <c r="BW310" s="56">
        <f t="shared" si="810"/>
        <v>18000</v>
      </c>
      <c r="BX310" s="56">
        <f t="shared" si="810"/>
        <v>18000</v>
      </c>
      <c r="BY310" s="56">
        <f t="shared" si="812"/>
        <v>18000</v>
      </c>
      <c r="BZ310" s="56">
        <f t="shared" si="804"/>
        <v>31000</v>
      </c>
      <c r="CA310" s="56">
        <f t="shared" si="804"/>
        <v>31000</v>
      </c>
      <c r="CB310" s="56">
        <f t="shared" si="804"/>
        <v>31000</v>
      </c>
      <c r="CC310" s="56">
        <f t="shared" si="801"/>
        <v>31000</v>
      </c>
      <c r="CD310" s="56">
        <f t="shared" si="801"/>
        <v>31000</v>
      </c>
      <c r="CE310" s="56">
        <f t="shared" si="799"/>
        <v>31000</v>
      </c>
      <c r="CF310" s="56">
        <f t="shared" si="794"/>
        <v>31000</v>
      </c>
      <c r="CG310" s="56">
        <f t="shared" si="811"/>
        <v>31000</v>
      </c>
      <c r="CH310" s="56">
        <f t="shared" si="811"/>
        <v>31000</v>
      </c>
      <c r="CI310" s="56">
        <f t="shared" si="787"/>
        <v>31000</v>
      </c>
      <c r="CJ310" s="56">
        <f t="shared" si="813"/>
        <v>31000</v>
      </c>
      <c r="CK310" s="56">
        <f t="shared" si="813"/>
        <v>31000</v>
      </c>
      <c r="CL310" s="56">
        <f t="shared" si="788"/>
        <v>31000</v>
      </c>
      <c r="CM310" s="56">
        <f t="shared" si="809"/>
        <v>31000</v>
      </c>
      <c r="CN310" s="56">
        <f t="shared" si="809"/>
        <v>31000</v>
      </c>
      <c r="CO310" s="56">
        <f t="shared" si="809"/>
        <v>31000</v>
      </c>
      <c r="CP310" s="56">
        <f t="shared" si="809"/>
        <v>31000</v>
      </c>
      <c r="CQ310" s="56">
        <f t="shared" si="785"/>
        <v>31000</v>
      </c>
      <c r="CR310" s="56">
        <f t="shared" si="782"/>
        <v>31000</v>
      </c>
      <c r="CS310" s="56">
        <f t="shared" si="795"/>
        <v>31000</v>
      </c>
      <c r="CT310" s="56">
        <f t="shared" si="805"/>
        <v>31000</v>
      </c>
      <c r="CU310" s="56">
        <f t="shared" si="814"/>
        <v>31000</v>
      </c>
      <c r="CV310" s="56"/>
      <c r="CW310" s="56"/>
      <c r="CX310" s="56"/>
      <c r="CY310" s="56"/>
      <c r="CZ310" s="56"/>
      <c r="DA310" s="56"/>
      <c r="DB310" s="56"/>
      <c r="DC310" s="56"/>
      <c r="DD310" s="56"/>
      <c r="DE310" s="56"/>
      <c r="DF310" s="56"/>
      <c r="DG310" s="56"/>
      <c r="DH310" s="56"/>
      <c r="DI310" s="56"/>
      <c r="DJ310" s="56"/>
      <c r="DK310" s="56"/>
      <c r="DL310" s="56"/>
      <c r="DM310" s="56"/>
      <c r="DN310" s="56"/>
      <c r="DO310" s="56"/>
      <c r="DP310" s="56"/>
      <c r="DQ310" s="56"/>
      <c r="DR310" s="56"/>
      <c r="DS310" s="56"/>
      <c r="DT310" s="56"/>
      <c r="DU310" s="56"/>
      <c r="DV310" s="56"/>
      <c r="DW310" s="56"/>
      <c r="DX310" s="56"/>
      <c r="DY310" s="56"/>
      <c r="DZ310" s="56"/>
      <c r="EA310" s="56"/>
      <c r="EB310" s="56"/>
      <c r="EC310" s="56"/>
      <c r="ED310" s="56"/>
      <c r="EE310" s="56"/>
      <c r="EF310" s="56"/>
      <c r="EG310" s="56"/>
      <c r="EH310" s="56"/>
      <c r="EI310" s="56"/>
      <c r="EJ310" s="56"/>
      <c r="EK310" s="56"/>
      <c r="EL310" s="56"/>
      <c r="EM310" s="56"/>
      <c r="EN310" s="56"/>
      <c r="EO310" s="56"/>
      <c r="EP310" s="56"/>
      <c r="EQ310" s="56"/>
      <c r="ER310" s="56"/>
      <c r="ES310" s="56"/>
      <c r="ET310" s="56"/>
      <c r="EU310" s="56"/>
      <c r="EV310" s="56"/>
      <c r="EW310" s="56"/>
      <c r="EX310" s="56"/>
      <c r="EY310" s="56"/>
      <c r="EZ310" s="56"/>
      <c r="FA310" s="56"/>
      <c r="FB310" s="56"/>
      <c r="FC310" s="56"/>
      <c r="FD310" s="56"/>
      <c r="FE310" s="56"/>
      <c r="FF310" s="56"/>
      <c r="FG310" s="56"/>
      <c r="FH310" s="56"/>
      <c r="FI310" s="56"/>
      <c r="FJ310" s="56"/>
      <c r="FK310" s="56"/>
      <c r="FL310" s="56"/>
      <c r="FM310" s="56"/>
      <c r="FN310" s="56"/>
      <c r="FO310" s="56"/>
      <c r="FP310" s="56"/>
      <c r="FQ310" s="56"/>
      <c r="FR310" s="56"/>
      <c r="FS310" s="56"/>
      <c r="FT310" s="56"/>
      <c r="FU310" s="56"/>
      <c r="FV310" s="56"/>
      <c r="FW310" s="56"/>
      <c r="FX310" s="56"/>
      <c r="FY310" s="56"/>
      <c r="FZ310" s="56"/>
      <c r="GA310" s="56"/>
      <c r="GB310" s="56"/>
      <c r="GC310" s="56"/>
      <c r="GD310" s="56"/>
      <c r="GE310" s="56"/>
      <c r="GF310" s="56"/>
      <c r="GG310" s="56"/>
      <c r="GH310" s="56"/>
      <c r="GI310" s="56"/>
      <c r="GJ310" s="56"/>
      <c r="GK310" s="56"/>
      <c r="GL310" s="56"/>
      <c r="GM310" s="56"/>
      <c r="GN310" s="56"/>
      <c r="GO310" s="56"/>
      <c r="GP310" s="56"/>
      <c r="GQ310" s="56"/>
      <c r="GR310" s="56"/>
      <c r="GS310" s="56"/>
      <c r="GT310" s="56"/>
      <c r="GU310" s="56"/>
      <c r="GV310" s="56"/>
      <c r="GW310" s="56"/>
      <c r="GX310" s="56"/>
      <c r="GY310" s="56"/>
      <c r="GZ310" s="56"/>
      <c r="HA310" s="56"/>
      <c r="HB310" s="56"/>
      <c r="HC310" s="56"/>
      <c r="HD310" s="56"/>
      <c r="HE310" s="56"/>
      <c r="HF310" s="56"/>
      <c r="HG310" s="56"/>
      <c r="HH310" s="56"/>
      <c r="HI310" s="56"/>
      <c r="HJ310" s="56"/>
      <c r="HK310" s="56"/>
      <c r="HL310" s="56"/>
      <c r="HM310" s="56"/>
      <c r="HN310" s="56"/>
      <c r="HO310" s="56"/>
      <c r="HP310" s="56"/>
      <c r="HQ310" s="56"/>
      <c r="HR310" s="56"/>
      <c r="HS310" s="56"/>
      <c r="HT310" s="56"/>
      <c r="HU310" s="56"/>
      <c r="HV310" s="56"/>
      <c r="HW310" s="56"/>
      <c r="HX310" s="56"/>
      <c r="HY310" s="56"/>
    </row>
    <row r="311" spans="1:233" ht="1.5" customHeight="1">
      <c r="A311" s="56"/>
      <c r="B311" s="56"/>
      <c r="C311" s="56"/>
      <c r="D311" s="56"/>
      <c r="E311" s="56"/>
      <c r="F311" s="56"/>
      <c r="G311" s="56"/>
      <c r="H311" s="56"/>
      <c r="I311" s="56"/>
      <c r="J311" s="56"/>
      <c r="K311" s="56"/>
      <c r="L311" s="56"/>
      <c r="M311" s="56"/>
      <c r="N311" s="56"/>
      <c r="O311" s="56"/>
      <c r="P311" s="56"/>
      <c r="Q311" s="56"/>
      <c r="R311" s="56"/>
      <c r="S311" s="56"/>
      <c r="T311" s="56"/>
      <c r="U311" s="56"/>
      <c r="V311" s="56"/>
      <c r="W311" s="56"/>
      <c r="X311" s="56"/>
      <c r="Y311" s="56"/>
      <c r="Z311" s="56"/>
      <c r="AA311" s="56"/>
      <c r="AB311" s="56"/>
      <c r="AC311" s="56"/>
      <c r="AD311" s="56"/>
      <c r="AE311" s="56"/>
      <c r="AF311" s="56"/>
      <c r="AG311" s="56"/>
      <c r="AH311" s="56"/>
      <c r="AI311" s="56"/>
      <c r="AJ311" s="56"/>
      <c r="AK311" s="56"/>
      <c r="AL311" s="56"/>
      <c r="AM311" s="56"/>
      <c r="AN311" s="56"/>
      <c r="AO311" s="56"/>
      <c r="AP311" s="56"/>
      <c r="AQ311" s="56"/>
      <c r="AR311" s="56">
        <f>LD</f>
        <v>19000</v>
      </c>
      <c r="AS311" s="56"/>
      <c r="AT311" s="56"/>
      <c r="AU311" s="56"/>
      <c r="AV311" s="56"/>
      <c r="AW311" s="56"/>
      <c r="AX311" s="56"/>
      <c r="AY311" s="56"/>
      <c r="AZ311" s="56"/>
      <c r="BA311" s="56"/>
      <c r="BB311" s="56"/>
      <c r="BC311" s="56"/>
      <c r="BD311" s="56"/>
      <c r="BE311" s="56"/>
      <c r="BF311" s="56"/>
      <c r="BG311" s="56"/>
      <c r="BH311" s="56"/>
      <c r="BI311" s="56"/>
      <c r="BJ311" s="56"/>
      <c r="BK311" s="56"/>
      <c r="BL311" s="56"/>
      <c r="BM311" s="56"/>
      <c r="BN311" s="56"/>
      <c r="BO311" s="56"/>
      <c r="BP311" s="56"/>
      <c r="BQ311" s="56"/>
      <c r="BR311" s="56"/>
      <c r="BS311" s="56"/>
      <c r="BT311" s="56">
        <f t="shared" si="815"/>
        <v>18000</v>
      </c>
      <c r="BU311" s="56">
        <f t="shared" si="802"/>
        <v>18000</v>
      </c>
      <c r="BV311" s="56">
        <f t="shared" si="808"/>
        <v>18000</v>
      </c>
      <c r="BW311" s="56">
        <f t="shared" si="810"/>
        <v>18000</v>
      </c>
      <c r="BX311" s="56">
        <f t="shared" si="810"/>
        <v>18000</v>
      </c>
      <c r="BY311" s="56">
        <f t="shared" si="812"/>
        <v>18000</v>
      </c>
      <c r="BZ311" s="56">
        <f t="shared" ref="BZ311:CB330" si="817">KL</f>
        <v>18000</v>
      </c>
      <c r="CA311" s="56">
        <f t="shared" si="817"/>
        <v>18000</v>
      </c>
      <c r="CB311" s="56">
        <f t="shared" si="817"/>
        <v>18000</v>
      </c>
      <c r="CC311" s="56">
        <f t="shared" si="801"/>
        <v>31000</v>
      </c>
      <c r="CD311" s="56">
        <f t="shared" si="801"/>
        <v>31000</v>
      </c>
      <c r="CE311" s="56">
        <f t="shared" si="799"/>
        <v>31000</v>
      </c>
      <c r="CF311" s="56">
        <f t="shared" si="794"/>
        <v>31000</v>
      </c>
      <c r="CG311" s="56">
        <f t="shared" si="811"/>
        <v>31000</v>
      </c>
      <c r="CH311" s="56">
        <f t="shared" si="811"/>
        <v>31000</v>
      </c>
      <c r="CI311" s="56">
        <f t="shared" si="787"/>
        <v>31000</v>
      </c>
      <c r="CJ311" s="56">
        <f t="shared" si="813"/>
        <v>31000</v>
      </c>
      <c r="CK311" s="56">
        <f t="shared" si="813"/>
        <v>31000</v>
      </c>
      <c r="CL311" s="56">
        <f t="shared" si="788"/>
        <v>31000</v>
      </c>
      <c r="CM311" s="56">
        <f t="shared" si="809"/>
        <v>31000</v>
      </c>
      <c r="CN311" s="56">
        <f t="shared" si="809"/>
        <v>31000</v>
      </c>
      <c r="CO311" s="56">
        <f t="shared" si="809"/>
        <v>31000</v>
      </c>
      <c r="CP311" s="56">
        <f t="shared" si="809"/>
        <v>31000</v>
      </c>
      <c r="CQ311" s="56">
        <f t="shared" si="785"/>
        <v>31000</v>
      </c>
      <c r="CR311" s="56"/>
      <c r="CS311" s="56"/>
      <c r="CT311" s="56"/>
      <c r="CU311" s="56"/>
      <c r="CV311" s="56"/>
      <c r="CW311" s="56"/>
      <c r="CX311" s="56"/>
      <c r="CY311" s="56"/>
      <c r="CZ311" s="56"/>
      <c r="DA311" s="56"/>
      <c r="DB311" s="56"/>
      <c r="DC311" s="56"/>
      <c r="DD311" s="56"/>
      <c r="DE311" s="56"/>
      <c r="DF311" s="56"/>
      <c r="DG311" s="56"/>
      <c r="DH311" s="56"/>
      <c r="DI311" s="56"/>
      <c r="DJ311" s="56"/>
      <c r="DK311" s="56"/>
      <c r="DL311" s="56"/>
      <c r="DM311" s="56"/>
      <c r="DN311" s="56"/>
      <c r="DO311" s="56"/>
      <c r="DP311" s="56"/>
      <c r="DQ311" s="56"/>
      <c r="DR311" s="56"/>
      <c r="DS311" s="56"/>
      <c r="DT311" s="56"/>
      <c r="DU311" s="56"/>
      <c r="DV311" s="56"/>
      <c r="DW311" s="56"/>
      <c r="DX311" s="56"/>
      <c r="DY311" s="56"/>
      <c r="DZ311" s="56"/>
      <c r="EA311" s="56"/>
      <c r="EB311" s="56"/>
      <c r="EC311" s="56"/>
      <c r="ED311" s="56"/>
      <c r="EE311" s="56"/>
      <c r="EF311" s="56"/>
      <c r="EG311" s="56"/>
      <c r="EH311" s="56"/>
      <c r="EI311" s="56"/>
      <c r="EJ311" s="56"/>
      <c r="EK311" s="56"/>
      <c r="EL311" s="56"/>
      <c r="EM311" s="56"/>
      <c r="EN311" s="56"/>
      <c r="EO311" s="56"/>
      <c r="EP311" s="56"/>
      <c r="EQ311" s="56"/>
      <c r="ER311" s="56"/>
      <c r="ES311" s="56"/>
      <c r="ET311" s="56"/>
      <c r="EU311" s="56"/>
      <c r="EV311" s="56"/>
      <c r="EW311" s="56"/>
      <c r="EX311" s="56"/>
      <c r="EY311" s="56"/>
      <c r="EZ311" s="56"/>
      <c r="FA311" s="56"/>
      <c r="FB311" s="56"/>
      <c r="FC311" s="56"/>
      <c r="FD311" s="56"/>
      <c r="FE311" s="56"/>
      <c r="FF311" s="56"/>
      <c r="FG311" s="56"/>
      <c r="FH311" s="56"/>
      <c r="FI311" s="56"/>
      <c r="FJ311" s="56"/>
      <c r="FK311" s="56"/>
      <c r="FL311" s="56"/>
      <c r="FM311" s="56"/>
      <c r="FN311" s="56"/>
      <c r="FO311" s="56"/>
      <c r="FP311" s="56"/>
      <c r="FQ311" s="56"/>
      <c r="FR311" s="56"/>
      <c r="FS311" s="56"/>
      <c r="FT311" s="56"/>
      <c r="FU311" s="56"/>
      <c r="FV311" s="56"/>
      <c r="FW311" s="56"/>
      <c r="FX311" s="56"/>
      <c r="FY311" s="56"/>
      <c r="FZ311" s="56"/>
      <c r="GA311" s="56"/>
      <c r="GB311" s="56"/>
      <c r="GC311" s="56"/>
      <c r="GD311" s="56"/>
      <c r="GE311" s="56"/>
      <c r="GF311" s="56"/>
      <c r="GG311" s="56"/>
      <c r="GH311" s="56"/>
      <c r="GI311" s="56"/>
      <c r="GJ311" s="56"/>
      <c r="GK311" s="56"/>
      <c r="GL311" s="56"/>
      <c r="GM311" s="56"/>
      <c r="GN311" s="56"/>
      <c r="GO311" s="56"/>
      <c r="GP311" s="56"/>
      <c r="GQ311" s="56"/>
      <c r="GR311" s="56"/>
      <c r="GS311" s="56"/>
      <c r="GT311" s="56"/>
      <c r="GU311" s="56"/>
      <c r="GV311" s="56"/>
      <c r="GW311" s="56"/>
      <c r="GX311" s="56"/>
      <c r="GY311" s="56"/>
      <c r="GZ311" s="56"/>
      <c r="HA311" s="56"/>
      <c r="HB311" s="56"/>
      <c r="HC311" s="56"/>
      <c r="HD311" s="56"/>
      <c r="HE311" s="56"/>
      <c r="HF311" s="56"/>
      <c r="HG311" s="56"/>
      <c r="HH311" s="56"/>
      <c r="HI311" s="56"/>
      <c r="HJ311" s="56"/>
      <c r="HK311" s="56"/>
      <c r="HL311" s="56"/>
      <c r="HM311" s="56"/>
      <c r="HN311" s="56"/>
      <c r="HO311" s="56"/>
      <c r="HP311" s="56"/>
      <c r="HQ311" s="56"/>
      <c r="HR311" s="56"/>
      <c r="HS311" s="56"/>
      <c r="HT311" s="56"/>
      <c r="HU311" s="56"/>
      <c r="HV311" s="56"/>
      <c r="HW311" s="56"/>
      <c r="HX311" s="56"/>
      <c r="HY311" s="56"/>
    </row>
    <row r="312" spans="1:233" ht="1.5" customHeight="1">
      <c r="A312" s="56"/>
      <c r="B312" s="56"/>
      <c r="C312" s="56"/>
      <c r="D312" s="56"/>
      <c r="E312" s="56"/>
      <c r="F312" s="56"/>
      <c r="G312" s="56"/>
      <c r="H312" s="56"/>
      <c r="I312" s="56"/>
      <c r="J312" s="56"/>
      <c r="K312" s="56"/>
      <c r="L312" s="56"/>
      <c r="M312" s="56"/>
      <c r="N312" s="56"/>
      <c r="O312" s="56"/>
      <c r="P312" s="56"/>
      <c r="Q312" s="56"/>
      <c r="R312" s="56"/>
      <c r="S312" s="56"/>
      <c r="T312" s="56"/>
      <c r="U312" s="56"/>
      <c r="V312" s="56"/>
      <c r="W312" s="56"/>
      <c r="X312" s="56"/>
      <c r="Y312" s="56"/>
      <c r="Z312" s="56"/>
      <c r="AA312" s="56"/>
      <c r="AB312" s="56"/>
      <c r="AC312" s="56"/>
      <c r="AD312" s="56"/>
      <c r="AE312" s="56"/>
      <c r="AF312" s="56"/>
      <c r="AG312" s="56"/>
      <c r="AH312" s="56"/>
      <c r="AI312" s="56"/>
      <c r="AJ312" s="56"/>
      <c r="AK312" s="56"/>
      <c r="AL312" s="56"/>
      <c r="AM312" s="56"/>
      <c r="AN312" s="56"/>
      <c r="AO312" s="56"/>
      <c r="AP312" s="56"/>
      <c r="AQ312" s="56"/>
      <c r="AR312" s="56"/>
      <c r="AS312" s="56"/>
      <c r="AT312" s="56"/>
      <c r="AU312" s="56"/>
      <c r="AV312" s="56"/>
      <c r="AW312" s="56"/>
      <c r="AX312" s="56"/>
      <c r="AY312" s="56"/>
      <c r="AZ312" s="56"/>
      <c r="BA312" s="56"/>
      <c r="BB312" s="56">
        <f>LD</f>
        <v>19000</v>
      </c>
      <c r="BC312" s="56"/>
      <c r="BD312" s="56"/>
      <c r="BE312" s="56"/>
      <c r="BF312" s="56"/>
      <c r="BG312" s="56"/>
      <c r="BH312" s="56"/>
      <c r="BI312" s="56"/>
      <c r="BJ312" s="56"/>
      <c r="BK312" s="56"/>
      <c r="BL312" s="56"/>
      <c r="BM312" s="56"/>
      <c r="BN312" s="56"/>
      <c r="BO312" s="56"/>
      <c r="BP312" s="56"/>
      <c r="BQ312" s="56"/>
      <c r="BR312" s="56"/>
      <c r="BS312" s="56"/>
      <c r="BT312" s="56"/>
      <c r="BU312" s="56">
        <f t="shared" si="802"/>
        <v>18000</v>
      </c>
      <c r="BV312" s="56">
        <f t="shared" si="808"/>
        <v>18000</v>
      </c>
      <c r="BW312" s="56">
        <f t="shared" si="810"/>
        <v>18000</v>
      </c>
      <c r="BX312" s="56">
        <f t="shared" si="810"/>
        <v>18000</v>
      </c>
      <c r="BY312" s="56">
        <f t="shared" si="812"/>
        <v>18000</v>
      </c>
      <c r="BZ312" s="56">
        <f t="shared" si="817"/>
        <v>18000</v>
      </c>
      <c r="CA312" s="56">
        <f t="shared" si="817"/>
        <v>18000</v>
      </c>
      <c r="CB312" s="56">
        <f t="shared" si="817"/>
        <v>18000</v>
      </c>
      <c r="CC312" s="56">
        <f t="shared" si="801"/>
        <v>31000</v>
      </c>
      <c r="CD312" s="56">
        <f t="shared" si="801"/>
        <v>31000</v>
      </c>
      <c r="CE312" s="56">
        <f t="shared" si="799"/>
        <v>31000</v>
      </c>
      <c r="CF312" s="56">
        <f t="shared" si="794"/>
        <v>31000</v>
      </c>
      <c r="CG312" s="56">
        <f t="shared" si="811"/>
        <v>31000</v>
      </c>
      <c r="CH312" s="56">
        <f t="shared" si="811"/>
        <v>31000</v>
      </c>
      <c r="CI312" s="56">
        <f t="shared" si="787"/>
        <v>31000</v>
      </c>
      <c r="CJ312" s="56">
        <f t="shared" si="813"/>
        <v>31000</v>
      </c>
      <c r="CK312" s="56">
        <f t="shared" si="813"/>
        <v>31000</v>
      </c>
      <c r="CL312" s="56">
        <f t="shared" si="788"/>
        <v>31000</v>
      </c>
      <c r="CM312" s="56">
        <f t="shared" si="809"/>
        <v>31000</v>
      </c>
      <c r="CN312" s="56">
        <f t="shared" si="809"/>
        <v>31000</v>
      </c>
      <c r="CO312" s="56">
        <f t="shared" si="809"/>
        <v>31000</v>
      </c>
      <c r="CP312" s="56">
        <f t="shared" si="809"/>
        <v>31000</v>
      </c>
      <c r="CQ312" s="56"/>
      <c r="CR312" s="56"/>
      <c r="CS312" s="56"/>
      <c r="CT312" s="56"/>
      <c r="CU312" s="56"/>
      <c r="CV312" s="56"/>
      <c r="CW312" s="56"/>
      <c r="CX312" s="56"/>
      <c r="CY312" s="56"/>
      <c r="CZ312" s="56"/>
      <c r="DA312" s="56"/>
      <c r="DB312" s="56"/>
      <c r="DC312" s="56"/>
      <c r="DD312" s="56"/>
      <c r="DE312" s="56"/>
      <c r="DF312" s="56"/>
      <c r="DG312" s="56"/>
      <c r="DH312" s="56"/>
      <c r="DI312" s="56"/>
      <c r="DJ312" s="56"/>
      <c r="DK312" s="56"/>
      <c r="DL312" s="56"/>
      <c r="DM312" s="56"/>
      <c r="DN312" s="56"/>
      <c r="DO312" s="56"/>
      <c r="DP312" s="56"/>
      <c r="DQ312" s="56"/>
      <c r="DR312" s="56"/>
      <c r="DS312" s="56"/>
      <c r="DT312" s="56"/>
      <c r="DU312" s="56"/>
      <c r="DV312" s="56"/>
      <c r="DW312" s="56"/>
      <c r="DX312" s="56"/>
      <c r="DY312" s="56"/>
      <c r="DZ312" s="56"/>
      <c r="EA312" s="56"/>
      <c r="EB312" s="56"/>
      <c r="EC312" s="56"/>
      <c r="ED312" s="56"/>
      <c r="EE312" s="56"/>
      <c r="EF312" s="56"/>
      <c r="EG312" s="56"/>
      <c r="EH312" s="56"/>
      <c r="EI312" s="56"/>
      <c r="EJ312" s="56"/>
      <c r="EK312" s="56"/>
      <c r="EL312" s="56"/>
      <c r="EM312" s="56"/>
      <c r="EN312" s="56"/>
      <c r="EO312" s="56"/>
      <c r="EP312" s="56"/>
      <c r="EQ312" s="56"/>
      <c r="ER312" s="56"/>
      <c r="ES312" s="56"/>
      <c r="ET312" s="56"/>
      <c r="EU312" s="56"/>
      <c r="EV312" s="56"/>
      <c r="EW312" s="56"/>
      <c r="EX312" s="56"/>
      <c r="EY312" s="56"/>
      <c r="EZ312" s="56"/>
      <c r="FA312" s="56"/>
      <c r="FB312" s="56"/>
      <c r="FC312" s="56"/>
      <c r="FD312" s="56"/>
      <c r="FE312" s="56"/>
      <c r="FF312" s="56"/>
      <c r="FG312" s="56"/>
      <c r="FH312" s="56"/>
      <c r="FI312" s="56"/>
      <c r="FJ312" s="56"/>
      <c r="FK312" s="56"/>
      <c r="FL312" s="56"/>
      <c r="FM312" s="56"/>
      <c r="FN312" s="56"/>
      <c r="FO312" s="56"/>
      <c r="FP312" s="56"/>
      <c r="FQ312" s="56"/>
      <c r="FR312" s="56"/>
      <c r="FS312" s="56"/>
      <c r="FT312" s="56"/>
      <c r="FU312" s="56"/>
      <c r="FV312" s="56"/>
      <c r="FW312" s="56"/>
      <c r="FX312" s="56"/>
      <c r="FY312" s="56"/>
      <c r="FZ312" s="56"/>
      <c r="GA312" s="56"/>
      <c r="GB312" s="56"/>
      <c r="GC312" s="56"/>
      <c r="GD312" s="56"/>
      <c r="GE312" s="56"/>
      <c r="GF312" s="56"/>
      <c r="GG312" s="56"/>
      <c r="GH312" s="56"/>
      <c r="GI312" s="56"/>
      <c r="GJ312" s="56"/>
      <c r="GK312" s="56"/>
      <c r="GL312" s="56"/>
      <c r="GM312" s="56"/>
      <c r="GN312" s="56"/>
      <c r="GO312" s="56"/>
      <c r="GP312" s="56"/>
      <c r="GQ312" s="56"/>
      <c r="GR312" s="56"/>
      <c r="GS312" s="56"/>
      <c r="GT312" s="56"/>
      <c r="GU312" s="56"/>
      <c r="GV312" s="56"/>
      <c r="GW312" s="56"/>
      <c r="GX312" s="56"/>
      <c r="GY312" s="56"/>
      <c r="GZ312" s="56"/>
      <c r="HA312" s="56"/>
      <c r="HB312" s="56"/>
      <c r="HC312" s="56"/>
      <c r="HD312" s="56"/>
      <c r="HE312" s="56"/>
      <c r="HF312" s="56"/>
      <c r="HG312" s="56"/>
      <c r="HH312" s="56"/>
      <c r="HI312" s="56"/>
      <c r="HJ312" s="56"/>
      <c r="HK312" s="56"/>
      <c r="HL312" s="56"/>
      <c r="HM312" s="56"/>
      <c r="HN312" s="56"/>
      <c r="HO312" s="56"/>
      <c r="HP312" s="56"/>
      <c r="HQ312" s="56"/>
      <c r="HR312" s="56"/>
      <c r="HS312" s="56"/>
      <c r="HT312" s="56"/>
      <c r="HU312" s="56"/>
      <c r="HV312" s="56"/>
      <c r="HW312" s="56"/>
      <c r="HX312" s="56"/>
      <c r="HY312" s="56"/>
    </row>
    <row r="313" spans="1:233" ht="1.5" customHeight="1">
      <c r="A313" s="56"/>
      <c r="B313" s="56"/>
      <c r="C313" s="56"/>
      <c r="D313" s="56"/>
      <c r="E313" s="56"/>
      <c r="F313" s="56"/>
      <c r="G313" s="56"/>
      <c r="H313" s="56"/>
      <c r="I313" s="56"/>
      <c r="J313" s="56"/>
      <c r="K313" s="56"/>
      <c r="L313" s="56"/>
      <c r="M313" s="56"/>
      <c r="N313" s="56"/>
      <c r="O313" s="56"/>
      <c r="P313" s="56"/>
      <c r="Q313" s="56"/>
      <c r="R313" s="56"/>
      <c r="S313" s="56"/>
      <c r="T313" s="56"/>
      <c r="U313" s="56"/>
      <c r="V313" s="56"/>
      <c r="W313" s="56"/>
      <c r="X313" s="56"/>
      <c r="Y313" s="56"/>
      <c r="Z313" s="56"/>
      <c r="AA313" s="56"/>
      <c r="AB313" s="56"/>
      <c r="AC313" s="56"/>
      <c r="AD313" s="56"/>
      <c r="AE313" s="56"/>
      <c r="AF313" s="56"/>
      <c r="AG313" s="56"/>
      <c r="AH313" s="56"/>
      <c r="AI313" s="56"/>
      <c r="AJ313" s="56"/>
      <c r="AK313" s="56"/>
      <c r="AL313" s="56"/>
      <c r="AM313" s="56"/>
      <c r="AN313" s="56"/>
      <c r="AO313" s="56"/>
      <c r="AP313" s="56"/>
      <c r="AQ313" s="56"/>
      <c r="AR313" s="56"/>
      <c r="AS313" s="56"/>
      <c r="AT313" s="56"/>
      <c r="AU313" s="56"/>
      <c r="AV313" s="56"/>
      <c r="AW313" s="56"/>
      <c r="AX313" s="56"/>
      <c r="AY313" s="56"/>
      <c r="AZ313" s="56"/>
      <c r="BA313" s="56"/>
      <c r="BB313" s="56">
        <f>LD</f>
        <v>19000</v>
      </c>
      <c r="BC313" s="56"/>
      <c r="BD313" s="56"/>
      <c r="BE313" s="56"/>
      <c r="BF313" s="56"/>
      <c r="BG313" s="56"/>
      <c r="BH313" s="56"/>
      <c r="BI313" s="56"/>
      <c r="BJ313" s="56"/>
      <c r="BK313" s="56"/>
      <c r="BL313" s="56"/>
      <c r="BM313" s="56"/>
      <c r="BN313" s="56"/>
      <c r="BO313" s="56"/>
      <c r="BP313" s="56"/>
      <c r="BQ313" s="56"/>
      <c r="BR313" s="56"/>
      <c r="BS313" s="56"/>
      <c r="BT313" s="56"/>
      <c r="BU313" s="56">
        <f t="shared" si="802"/>
        <v>18000</v>
      </c>
      <c r="BV313" s="56">
        <f t="shared" si="808"/>
        <v>18000</v>
      </c>
      <c r="BW313" s="56">
        <f t="shared" si="810"/>
        <v>18000</v>
      </c>
      <c r="BX313" s="56">
        <f t="shared" si="810"/>
        <v>18000</v>
      </c>
      <c r="BY313" s="56">
        <f t="shared" si="812"/>
        <v>18000</v>
      </c>
      <c r="BZ313" s="56">
        <f t="shared" si="817"/>
        <v>18000</v>
      </c>
      <c r="CA313" s="56">
        <f t="shared" si="817"/>
        <v>18000</v>
      </c>
      <c r="CB313" s="56">
        <f t="shared" si="817"/>
        <v>18000</v>
      </c>
      <c r="CC313" s="56">
        <f t="shared" si="801"/>
        <v>31000</v>
      </c>
      <c r="CD313" s="56">
        <f t="shared" si="801"/>
        <v>31000</v>
      </c>
      <c r="CE313" s="56">
        <f t="shared" si="799"/>
        <v>31000</v>
      </c>
      <c r="CF313" s="56">
        <f t="shared" si="794"/>
        <v>31000</v>
      </c>
      <c r="CG313" s="56">
        <f t="shared" si="811"/>
        <v>31000</v>
      </c>
      <c r="CH313" s="56">
        <f t="shared" si="811"/>
        <v>31000</v>
      </c>
      <c r="CI313" s="56">
        <f t="shared" si="787"/>
        <v>31000</v>
      </c>
      <c r="CJ313" s="56">
        <f t="shared" si="813"/>
        <v>31000</v>
      </c>
      <c r="CK313" s="56">
        <f t="shared" si="813"/>
        <v>31000</v>
      </c>
      <c r="CL313" s="56">
        <f t="shared" si="788"/>
        <v>31000</v>
      </c>
      <c r="CM313" s="56">
        <f t="shared" si="809"/>
        <v>31000</v>
      </c>
      <c r="CN313" s="56">
        <f t="shared" si="809"/>
        <v>31000</v>
      </c>
      <c r="CO313" s="56">
        <f t="shared" si="809"/>
        <v>31000</v>
      </c>
      <c r="CP313" s="56">
        <f t="shared" si="809"/>
        <v>31000</v>
      </c>
      <c r="CQ313" s="56"/>
      <c r="CR313" s="56"/>
      <c r="CS313" s="56"/>
      <c r="CT313" s="56"/>
      <c r="CU313" s="56"/>
      <c r="CV313" s="56"/>
      <c r="CW313" s="56"/>
      <c r="CX313" s="56"/>
      <c r="CY313" s="56"/>
      <c r="CZ313" s="56"/>
      <c r="DA313" s="56"/>
      <c r="DB313" s="56"/>
      <c r="DC313" s="56"/>
      <c r="DD313" s="56"/>
      <c r="DE313" s="56"/>
      <c r="DF313" s="56"/>
      <c r="DG313" s="56"/>
      <c r="DH313" s="56"/>
      <c r="DI313" s="56"/>
      <c r="DJ313" s="56"/>
      <c r="DK313" s="56"/>
      <c r="DL313" s="56"/>
      <c r="DM313" s="56"/>
      <c r="DN313" s="56"/>
      <c r="DO313" s="56"/>
      <c r="DP313" s="56"/>
      <c r="DQ313" s="56"/>
      <c r="DR313" s="56"/>
      <c r="DS313" s="56"/>
      <c r="DT313" s="56"/>
      <c r="DU313" s="56"/>
      <c r="DV313" s="56"/>
      <c r="DW313" s="56"/>
      <c r="DX313" s="56"/>
      <c r="DY313" s="56"/>
      <c r="DZ313" s="56"/>
      <c r="EA313" s="56"/>
      <c r="EB313" s="56"/>
      <c r="EC313" s="56"/>
      <c r="ED313" s="56"/>
      <c r="EE313" s="56"/>
      <c r="EF313" s="56"/>
      <c r="EG313" s="56"/>
      <c r="EH313" s="56"/>
      <c r="EI313" s="56"/>
      <c r="EJ313" s="56"/>
      <c r="EK313" s="56"/>
      <c r="EL313" s="56"/>
      <c r="EM313" s="56"/>
      <c r="EN313" s="56"/>
      <c r="EO313" s="56"/>
      <c r="EP313" s="56"/>
      <c r="EQ313" s="56"/>
      <c r="ER313" s="56"/>
      <c r="ES313" s="56"/>
      <c r="ET313" s="56"/>
      <c r="EU313" s="56"/>
      <c r="EV313" s="56"/>
      <c r="EW313" s="56"/>
      <c r="EX313" s="56"/>
      <c r="EY313" s="56"/>
      <c r="EZ313" s="56"/>
      <c r="FA313" s="56"/>
      <c r="FB313" s="56"/>
      <c r="FC313" s="56"/>
      <c r="FD313" s="56"/>
      <c r="FE313" s="56"/>
      <c r="FF313" s="56"/>
      <c r="FG313" s="56"/>
      <c r="FH313" s="56"/>
      <c r="FI313" s="56"/>
      <c r="FJ313" s="56"/>
      <c r="FK313" s="56"/>
      <c r="FL313" s="56"/>
      <c r="FM313" s="56"/>
      <c r="FN313" s="56"/>
      <c r="FO313" s="56"/>
      <c r="FP313" s="56"/>
      <c r="FQ313" s="56"/>
      <c r="FR313" s="56"/>
      <c r="FS313" s="56"/>
      <c r="FT313" s="56"/>
      <c r="FU313" s="56"/>
      <c r="FV313" s="56"/>
      <c r="FW313" s="56"/>
      <c r="FX313" s="56"/>
      <c r="FY313" s="56"/>
      <c r="FZ313" s="56"/>
      <c r="GA313" s="56"/>
      <c r="GB313" s="56"/>
      <c r="GC313" s="56"/>
      <c r="GD313" s="56"/>
      <c r="GE313" s="56"/>
      <c r="GF313" s="56"/>
      <c r="GG313" s="56"/>
      <c r="GH313" s="56"/>
      <c r="GI313" s="56"/>
      <c r="GJ313" s="56"/>
      <c r="GK313" s="56"/>
      <c r="GL313" s="56"/>
      <c r="GM313" s="56"/>
      <c r="GN313" s="56"/>
      <c r="GO313" s="56"/>
      <c r="GP313" s="56"/>
      <c r="GQ313" s="56"/>
      <c r="GR313" s="56"/>
      <c r="GS313" s="56"/>
      <c r="GT313" s="56"/>
      <c r="GU313" s="56"/>
      <c r="GV313" s="56"/>
      <c r="GW313" s="56"/>
      <c r="GX313" s="56"/>
      <c r="GY313" s="56"/>
      <c r="GZ313" s="56"/>
      <c r="HA313" s="56"/>
      <c r="HB313" s="56"/>
      <c r="HC313" s="56"/>
      <c r="HD313" s="56"/>
      <c r="HE313" s="56"/>
      <c r="HF313" s="56"/>
      <c r="HG313" s="56"/>
      <c r="HH313" s="56"/>
      <c r="HI313" s="56"/>
      <c r="HJ313" s="56"/>
      <c r="HK313" s="56"/>
      <c r="HL313" s="56"/>
      <c r="HM313" s="56"/>
      <c r="HN313" s="56"/>
      <c r="HO313" s="56"/>
      <c r="HP313" s="56"/>
      <c r="HQ313" s="56"/>
      <c r="HR313" s="56"/>
      <c r="HS313" s="56"/>
      <c r="HT313" s="56"/>
      <c r="HU313" s="56"/>
      <c r="HV313" s="56"/>
      <c r="HW313" s="56"/>
      <c r="HX313" s="56"/>
      <c r="HY313" s="56"/>
    </row>
    <row r="314" spans="1:233" ht="1.5" customHeight="1">
      <c r="A314" s="56"/>
      <c r="B314" s="56"/>
      <c r="C314" s="56"/>
      <c r="D314" s="56"/>
      <c r="E314" s="56"/>
      <c r="F314" s="56"/>
      <c r="G314" s="56"/>
      <c r="H314" s="56"/>
      <c r="I314" s="56"/>
      <c r="J314" s="56"/>
      <c r="K314" s="56"/>
      <c r="L314" s="56"/>
      <c r="M314" s="56"/>
      <c r="N314" s="56"/>
      <c r="O314" s="56"/>
      <c r="P314" s="56"/>
      <c r="Q314" s="56"/>
      <c r="R314" s="56"/>
      <c r="S314" s="56"/>
      <c r="T314" s="56"/>
      <c r="U314" s="56"/>
      <c r="V314" s="56"/>
      <c r="W314" s="56"/>
      <c r="X314" s="56"/>
      <c r="Y314" s="56"/>
      <c r="Z314" s="56"/>
      <c r="AA314" s="56"/>
      <c r="AB314" s="56"/>
      <c r="AC314" s="56"/>
      <c r="AD314" s="56"/>
      <c r="AE314" s="56"/>
      <c r="AF314" s="56"/>
      <c r="AG314" s="56"/>
      <c r="AH314" s="56"/>
      <c r="AI314" s="56"/>
      <c r="AJ314" s="56"/>
      <c r="AK314" s="56"/>
      <c r="AL314" s="56"/>
      <c r="AM314" s="56"/>
      <c r="AN314" s="56"/>
      <c r="AO314" s="56"/>
      <c r="AP314" s="56"/>
      <c r="AQ314" s="56"/>
      <c r="AR314" s="56"/>
      <c r="AS314" s="56"/>
      <c r="AT314" s="56">
        <f>LD</f>
        <v>19000</v>
      </c>
      <c r="AU314" s="56"/>
      <c r="AV314" s="56"/>
      <c r="AW314" s="56"/>
      <c r="AX314" s="56"/>
      <c r="AY314" s="56"/>
      <c r="AZ314" s="56"/>
      <c r="BA314" s="56"/>
      <c r="BB314" s="56"/>
      <c r="BC314" s="56"/>
      <c r="BD314" s="56"/>
      <c r="BE314" s="56"/>
      <c r="BF314" s="56"/>
      <c r="BG314" s="56"/>
      <c r="BH314" s="56"/>
      <c r="BI314" s="56"/>
      <c r="BJ314" s="56"/>
      <c r="BK314" s="56"/>
      <c r="BL314" s="56"/>
      <c r="BM314" s="56"/>
      <c r="BN314" s="56"/>
      <c r="BO314" s="56"/>
      <c r="BP314" s="56"/>
      <c r="BQ314" s="56"/>
      <c r="BR314" s="56"/>
      <c r="BS314" s="56"/>
      <c r="BT314" s="56"/>
      <c r="BU314" s="56"/>
      <c r="BV314" s="56">
        <f t="shared" si="808"/>
        <v>18000</v>
      </c>
      <c r="BW314" s="56">
        <f t="shared" si="810"/>
        <v>18000</v>
      </c>
      <c r="BX314" s="56">
        <f t="shared" si="810"/>
        <v>18000</v>
      </c>
      <c r="BY314" s="56">
        <f t="shared" si="812"/>
        <v>18000</v>
      </c>
      <c r="BZ314" s="56">
        <f t="shared" si="817"/>
        <v>18000</v>
      </c>
      <c r="CA314" s="56">
        <f t="shared" si="817"/>
        <v>18000</v>
      </c>
      <c r="CB314" s="56">
        <f t="shared" si="817"/>
        <v>18000</v>
      </c>
      <c r="CC314" s="56">
        <f t="shared" si="801"/>
        <v>31000</v>
      </c>
      <c r="CD314" s="56">
        <f t="shared" si="801"/>
        <v>31000</v>
      </c>
      <c r="CE314" s="56">
        <f t="shared" si="799"/>
        <v>31000</v>
      </c>
      <c r="CF314" s="56">
        <f t="shared" si="794"/>
        <v>31000</v>
      </c>
      <c r="CG314" s="56">
        <f t="shared" si="811"/>
        <v>31000</v>
      </c>
      <c r="CH314" s="56">
        <f t="shared" si="811"/>
        <v>31000</v>
      </c>
      <c r="CI314" s="56">
        <f t="shared" si="787"/>
        <v>31000</v>
      </c>
      <c r="CJ314" s="56">
        <f t="shared" si="813"/>
        <v>31000</v>
      </c>
      <c r="CK314" s="56">
        <f t="shared" si="813"/>
        <v>31000</v>
      </c>
      <c r="CL314" s="56">
        <f t="shared" si="788"/>
        <v>31000</v>
      </c>
      <c r="CM314" s="56">
        <f t="shared" si="809"/>
        <v>31000</v>
      </c>
      <c r="CN314" s="56">
        <f t="shared" si="809"/>
        <v>31000</v>
      </c>
      <c r="CO314" s="56">
        <f t="shared" si="809"/>
        <v>31000</v>
      </c>
      <c r="CP314" s="56">
        <f t="shared" si="809"/>
        <v>31000</v>
      </c>
      <c r="CQ314" s="56"/>
      <c r="CR314" s="56"/>
      <c r="CS314" s="56"/>
      <c r="CT314" s="56"/>
      <c r="CU314" s="56"/>
      <c r="CV314" s="56"/>
      <c r="CW314" s="56"/>
      <c r="CX314" s="56"/>
      <c r="CY314" s="56"/>
      <c r="CZ314" s="56"/>
      <c r="DA314" s="56"/>
      <c r="DB314" s="56"/>
      <c r="DC314" s="56"/>
      <c r="DD314" s="56"/>
      <c r="DE314" s="56"/>
      <c r="DF314" s="56"/>
      <c r="DG314" s="56"/>
      <c r="DH314" s="56"/>
      <c r="DI314" s="56"/>
      <c r="DJ314" s="56"/>
      <c r="DK314" s="56"/>
      <c r="DL314" s="56"/>
      <c r="DM314" s="56"/>
      <c r="DN314" s="56"/>
      <c r="DO314" s="56"/>
      <c r="DP314" s="56"/>
      <c r="DQ314" s="56"/>
      <c r="DR314" s="56"/>
      <c r="DS314" s="56"/>
      <c r="DT314" s="56"/>
      <c r="DU314" s="56"/>
      <c r="DV314" s="56"/>
      <c r="DW314" s="56"/>
      <c r="DX314" s="56"/>
      <c r="DY314" s="56"/>
      <c r="DZ314" s="56"/>
      <c r="EA314" s="56"/>
      <c r="EB314" s="56"/>
      <c r="EC314" s="56"/>
      <c r="ED314" s="56"/>
      <c r="EE314" s="56"/>
      <c r="EF314" s="56"/>
      <c r="EG314" s="56"/>
      <c r="EH314" s="56"/>
      <c r="EI314" s="56"/>
      <c r="EJ314" s="56"/>
      <c r="EK314" s="56"/>
      <c r="EL314" s="56"/>
      <c r="EM314" s="56"/>
      <c r="EN314" s="56"/>
      <c r="EO314" s="56"/>
      <c r="EP314" s="56"/>
      <c r="EQ314" s="56"/>
      <c r="ER314" s="56"/>
      <c r="ES314" s="56"/>
      <c r="ET314" s="56"/>
      <c r="EU314" s="56"/>
      <c r="EV314" s="56"/>
      <c r="EW314" s="56"/>
      <c r="EX314" s="56"/>
      <c r="EY314" s="56"/>
      <c r="EZ314" s="56"/>
      <c r="FA314" s="56"/>
      <c r="FB314" s="56"/>
      <c r="FC314" s="56"/>
      <c r="FD314" s="56"/>
      <c r="FE314" s="56"/>
      <c r="FF314" s="56"/>
      <c r="FG314" s="56"/>
      <c r="FH314" s="56"/>
      <c r="FI314" s="56"/>
      <c r="FJ314" s="56"/>
      <c r="FK314" s="56"/>
      <c r="FL314" s="56"/>
      <c r="FM314" s="56"/>
      <c r="FN314" s="56"/>
      <c r="FO314" s="56"/>
      <c r="FP314" s="56"/>
      <c r="FQ314" s="56"/>
      <c r="FR314" s="56"/>
      <c r="FS314" s="56"/>
      <c r="FT314" s="56"/>
      <c r="FU314" s="56"/>
      <c r="FV314" s="56"/>
      <c r="FW314" s="56"/>
      <c r="FX314" s="56"/>
      <c r="FY314" s="56"/>
      <c r="FZ314" s="56"/>
      <c r="GA314" s="56"/>
      <c r="GB314" s="56"/>
      <c r="GC314" s="56"/>
      <c r="GD314" s="56"/>
      <c r="GE314" s="56"/>
      <c r="GF314" s="56"/>
      <c r="GG314" s="56"/>
      <c r="GH314" s="56"/>
      <c r="GI314" s="56"/>
      <c r="GJ314" s="56"/>
      <c r="GK314" s="56"/>
      <c r="GL314" s="56"/>
      <c r="GM314" s="56"/>
      <c r="GN314" s="56"/>
      <c r="GO314" s="56"/>
      <c r="GP314" s="56"/>
      <c r="GQ314" s="56"/>
      <c r="GR314" s="56"/>
      <c r="GS314" s="56"/>
      <c r="GT314" s="56"/>
      <c r="GU314" s="56"/>
      <c r="GV314" s="56"/>
      <c r="GW314" s="56"/>
      <c r="GX314" s="56"/>
      <c r="GY314" s="56"/>
      <c r="GZ314" s="56"/>
      <c r="HA314" s="56"/>
      <c r="HB314" s="56"/>
      <c r="HC314" s="56"/>
      <c r="HD314" s="56"/>
      <c r="HE314" s="56"/>
      <c r="HF314" s="56"/>
      <c r="HG314" s="56"/>
      <c r="HH314" s="56"/>
      <c r="HI314" s="56"/>
      <c r="HJ314" s="56"/>
      <c r="HK314" s="56"/>
      <c r="HL314" s="56"/>
      <c r="HM314" s="56"/>
      <c r="HN314" s="56"/>
      <c r="HO314" s="56"/>
      <c r="HP314" s="56"/>
      <c r="HQ314" s="56"/>
      <c r="HR314" s="56"/>
      <c r="HS314" s="56"/>
      <c r="HT314" s="56"/>
      <c r="HU314" s="56"/>
      <c r="HV314" s="56"/>
      <c r="HW314" s="56"/>
      <c r="HX314" s="56"/>
      <c r="HY314" s="56"/>
    </row>
    <row r="315" spans="1:233" ht="1.5" customHeight="1">
      <c r="A315" s="56"/>
      <c r="B315" s="56"/>
      <c r="C315" s="56"/>
      <c r="D315" s="56"/>
      <c r="E315" s="56"/>
      <c r="F315" s="56"/>
      <c r="G315" s="56"/>
      <c r="H315" s="56"/>
      <c r="I315" s="56"/>
      <c r="J315" s="56"/>
      <c r="K315" s="56"/>
      <c r="L315" s="56"/>
      <c r="M315" s="56"/>
      <c r="N315" s="56"/>
      <c r="O315" s="56"/>
      <c r="P315" s="56"/>
      <c r="Q315" s="56"/>
      <c r="R315" s="56"/>
      <c r="S315" s="56"/>
      <c r="T315" s="56"/>
      <c r="U315" s="56"/>
      <c r="V315" s="56"/>
      <c r="W315" s="56"/>
      <c r="X315" s="56"/>
      <c r="Y315" s="56"/>
      <c r="Z315" s="56"/>
      <c r="AA315" s="56"/>
      <c r="AB315" s="56"/>
      <c r="AC315" s="56"/>
      <c r="AD315" s="56"/>
      <c r="AE315" s="56"/>
      <c r="AF315" s="56"/>
      <c r="AG315" s="56"/>
      <c r="AH315" s="56"/>
      <c r="AI315" s="56"/>
      <c r="AJ315" s="56"/>
      <c r="AK315" s="56"/>
      <c r="AL315" s="56"/>
      <c r="AM315" s="56"/>
      <c r="AN315" s="56"/>
      <c r="AO315" s="56"/>
      <c r="AP315" s="56"/>
      <c r="AQ315" s="56"/>
      <c r="AR315" s="56"/>
      <c r="AS315" s="56"/>
      <c r="AT315" s="56"/>
      <c r="AU315" s="56"/>
      <c r="AV315" s="56"/>
      <c r="AW315" s="56"/>
      <c r="AX315" s="56"/>
      <c r="AY315" s="56"/>
      <c r="AZ315" s="56"/>
      <c r="BA315" s="56"/>
      <c r="BB315" s="56"/>
      <c r="BC315" s="56"/>
      <c r="BD315" s="56"/>
      <c r="BE315" s="56"/>
      <c r="BF315" s="56"/>
      <c r="BG315" s="56"/>
      <c r="BH315" s="56"/>
      <c r="BI315" s="56"/>
      <c r="BJ315" s="56"/>
      <c r="BK315" s="56"/>
      <c r="BL315" s="56"/>
      <c r="BM315" s="56"/>
      <c r="BN315" s="56"/>
      <c r="BO315" s="56"/>
      <c r="BP315" s="56"/>
      <c r="BQ315" s="56"/>
      <c r="BR315" s="56"/>
      <c r="BS315" s="56"/>
      <c r="BT315" s="56"/>
      <c r="BU315" s="56"/>
      <c r="BV315" s="56">
        <f t="shared" si="808"/>
        <v>18000</v>
      </c>
      <c r="BW315" s="56">
        <f t="shared" si="810"/>
        <v>18000</v>
      </c>
      <c r="BX315" s="56">
        <f t="shared" si="810"/>
        <v>18000</v>
      </c>
      <c r="BY315" s="56">
        <f t="shared" si="812"/>
        <v>18000</v>
      </c>
      <c r="BZ315" s="56">
        <f t="shared" si="817"/>
        <v>18000</v>
      </c>
      <c r="CA315" s="56">
        <f t="shared" si="817"/>
        <v>18000</v>
      </c>
      <c r="CB315" s="56">
        <f t="shared" si="817"/>
        <v>18000</v>
      </c>
      <c r="CC315" s="56">
        <f t="shared" si="801"/>
        <v>31000</v>
      </c>
      <c r="CD315" s="56">
        <f t="shared" si="801"/>
        <v>31000</v>
      </c>
      <c r="CE315" s="56">
        <f t="shared" si="799"/>
        <v>31000</v>
      </c>
      <c r="CF315" s="56">
        <f t="shared" si="794"/>
        <v>31000</v>
      </c>
      <c r="CG315" s="56">
        <f t="shared" si="811"/>
        <v>31000</v>
      </c>
      <c r="CH315" s="56">
        <f t="shared" si="811"/>
        <v>31000</v>
      </c>
      <c r="CI315" s="56">
        <f t="shared" si="787"/>
        <v>31000</v>
      </c>
      <c r="CJ315" s="56">
        <f t="shared" si="813"/>
        <v>31000</v>
      </c>
      <c r="CK315" s="56">
        <f t="shared" si="813"/>
        <v>31000</v>
      </c>
      <c r="CL315" s="56">
        <f t="shared" si="788"/>
        <v>31000</v>
      </c>
      <c r="CM315" s="56">
        <f t="shared" si="809"/>
        <v>31000</v>
      </c>
      <c r="CN315" s="56">
        <f t="shared" si="809"/>
        <v>31000</v>
      </c>
      <c r="CO315" s="56">
        <f t="shared" si="809"/>
        <v>31000</v>
      </c>
      <c r="CP315" s="56">
        <f t="shared" si="809"/>
        <v>31000</v>
      </c>
      <c r="CQ315" s="56"/>
      <c r="CR315" s="56"/>
      <c r="CS315" s="56"/>
      <c r="CT315" s="56"/>
      <c r="CU315" s="56"/>
      <c r="CV315" s="56"/>
      <c r="CW315" s="56"/>
      <c r="CX315" s="56"/>
      <c r="CY315" s="56"/>
      <c r="CZ315" s="56"/>
      <c r="DA315" s="56"/>
      <c r="DB315" s="56"/>
      <c r="DC315" s="56"/>
      <c r="DD315" s="56"/>
      <c r="DE315" s="56"/>
      <c r="DF315" s="56"/>
      <c r="DG315" s="56"/>
      <c r="DH315" s="56"/>
      <c r="DI315" s="56"/>
      <c r="DJ315" s="56"/>
      <c r="DK315" s="56"/>
      <c r="DL315" s="56"/>
      <c r="DM315" s="56"/>
      <c r="DN315" s="56"/>
      <c r="DO315" s="56"/>
      <c r="DP315" s="56"/>
      <c r="DQ315" s="56"/>
      <c r="DR315" s="56"/>
      <c r="DS315" s="56"/>
      <c r="DT315" s="56"/>
      <c r="DU315" s="56"/>
      <c r="DV315" s="56"/>
      <c r="DW315" s="56"/>
      <c r="DX315" s="56"/>
      <c r="DY315" s="56"/>
      <c r="DZ315" s="56"/>
      <c r="EA315" s="56"/>
      <c r="EB315" s="56"/>
      <c r="EC315" s="56"/>
      <c r="ED315" s="56"/>
      <c r="EE315" s="56"/>
      <c r="EF315" s="56"/>
      <c r="EG315" s="56"/>
      <c r="EH315" s="56"/>
      <c r="EI315" s="56"/>
      <c r="EJ315" s="56"/>
      <c r="EK315" s="56"/>
      <c r="EL315" s="56"/>
      <c r="EM315" s="56"/>
      <c r="EN315" s="56"/>
      <c r="EO315" s="56"/>
      <c r="EP315" s="56"/>
      <c r="EQ315" s="56"/>
      <c r="ER315" s="56"/>
      <c r="ES315" s="56"/>
      <c r="ET315" s="56"/>
      <c r="EU315" s="56"/>
      <c r="EV315" s="56"/>
      <c r="EW315" s="56"/>
      <c r="EX315" s="56"/>
      <c r="EY315" s="56"/>
      <c r="EZ315" s="56"/>
      <c r="FA315" s="56"/>
      <c r="FB315" s="56"/>
      <c r="FC315" s="56"/>
      <c r="FD315" s="56"/>
      <c r="FE315" s="56"/>
      <c r="FF315" s="56"/>
      <c r="FG315" s="56"/>
      <c r="FH315" s="56"/>
      <c r="FI315" s="56"/>
      <c r="FJ315" s="56"/>
      <c r="FK315" s="56"/>
      <c r="FL315" s="56"/>
      <c r="FM315" s="56"/>
      <c r="FN315" s="56"/>
      <c r="FO315" s="56"/>
      <c r="FP315" s="56"/>
      <c r="FQ315" s="56"/>
      <c r="FR315" s="56"/>
      <c r="FS315" s="56"/>
      <c r="FT315" s="56"/>
      <c r="FU315" s="56"/>
      <c r="FV315" s="56"/>
      <c r="FW315" s="56"/>
      <c r="FX315" s="56"/>
      <c r="FY315" s="56"/>
      <c r="FZ315" s="56"/>
      <c r="GA315" s="56"/>
      <c r="GB315" s="56"/>
      <c r="GC315" s="56"/>
      <c r="GD315" s="56"/>
      <c r="GE315" s="56"/>
      <c r="GF315" s="56"/>
      <c r="GG315" s="56"/>
      <c r="GH315" s="56"/>
      <c r="GI315" s="56"/>
      <c r="GJ315" s="56"/>
      <c r="GK315" s="56"/>
      <c r="GL315" s="56"/>
      <c r="GM315" s="56"/>
      <c r="GN315" s="56"/>
      <c r="GO315" s="56"/>
      <c r="GP315" s="56"/>
      <c r="GQ315" s="56"/>
      <c r="GR315" s="56"/>
      <c r="GS315" s="56"/>
      <c r="GT315" s="56"/>
      <c r="GU315" s="56"/>
      <c r="GV315" s="56"/>
      <c r="GW315" s="56"/>
      <c r="GX315" s="56"/>
      <c r="GY315" s="56"/>
      <c r="GZ315" s="56"/>
      <c r="HA315" s="56"/>
      <c r="HB315" s="56"/>
      <c r="HC315" s="56"/>
      <c r="HD315" s="56"/>
      <c r="HE315" s="56"/>
      <c r="HF315" s="56"/>
      <c r="HG315" s="56"/>
      <c r="HH315" s="56"/>
      <c r="HI315" s="56"/>
      <c r="HJ315" s="56"/>
      <c r="HK315" s="56"/>
      <c r="HL315" s="56"/>
      <c r="HM315" s="56"/>
      <c r="HN315" s="56"/>
      <c r="HO315" s="56"/>
      <c r="HP315" s="56"/>
      <c r="HQ315" s="56"/>
      <c r="HR315" s="56"/>
      <c r="HS315" s="56"/>
      <c r="HT315" s="56"/>
      <c r="HU315" s="56"/>
      <c r="HV315" s="56"/>
      <c r="HW315" s="56"/>
      <c r="HX315" s="56"/>
      <c r="HY315" s="56"/>
    </row>
    <row r="316" spans="1:233" ht="1.5" customHeight="1">
      <c r="A316" s="56"/>
      <c r="B316" s="56"/>
      <c r="C316" s="56"/>
      <c r="D316" s="56"/>
      <c r="E316" s="56"/>
      <c r="F316" s="56"/>
      <c r="G316" s="56"/>
      <c r="H316" s="56"/>
      <c r="I316" s="56"/>
      <c r="J316" s="56"/>
      <c r="K316" s="56"/>
      <c r="L316" s="56"/>
      <c r="M316" s="56"/>
      <c r="N316" s="56"/>
      <c r="O316" s="56"/>
      <c r="P316" s="56"/>
      <c r="Q316" s="56"/>
      <c r="R316" s="56"/>
      <c r="S316" s="56"/>
      <c r="T316" s="56"/>
      <c r="U316" s="56"/>
      <c r="V316" s="56"/>
      <c r="W316" s="56"/>
      <c r="X316" s="56"/>
      <c r="Y316" s="56"/>
      <c r="Z316" s="56"/>
      <c r="AA316" s="56"/>
      <c r="AB316" s="56"/>
      <c r="AC316" s="56"/>
      <c r="AD316" s="56"/>
      <c r="AE316" s="56"/>
      <c r="AF316" s="56"/>
      <c r="AG316" s="56"/>
      <c r="AH316" s="56"/>
      <c r="AI316" s="56"/>
      <c r="AJ316" s="56"/>
      <c r="AK316" s="56"/>
      <c r="AL316" s="56"/>
      <c r="AM316" s="56"/>
      <c r="AN316" s="56"/>
      <c r="AO316" s="56"/>
      <c r="AP316" s="56"/>
      <c r="AQ316" s="56"/>
      <c r="AR316" s="56"/>
      <c r="AS316" s="56"/>
      <c r="AT316" s="56"/>
      <c r="AU316" s="56"/>
      <c r="AV316" s="56">
        <f>LD</f>
        <v>19000</v>
      </c>
      <c r="AW316" s="56"/>
      <c r="AX316" s="56"/>
      <c r="AY316" s="56"/>
      <c r="AZ316" s="56"/>
      <c r="BA316" s="56"/>
      <c r="BB316" s="56"/>
      <c r="BC316" s="56"/>
      <c r="BD316" s="56"/>
      <c r="BE316" s="56"/>
      <c r="BF316" s="56"/>
      <c r="BG316" s="56"/>
      <c r="BH316" s="56"/>
      <c r="BI316" s="56"/>
      <c r="BJ316" s="56"/>
      <c r="BK316" s="56"/>
      <c r="BL316" s="56"/>
      <c r="BM316" s="56"/>
      <c r="BN316" s="56"/>
      <c r="BO316" s="56"/>
      <c r="BP316" s="56"/>
      <c r="BQ316" s="56"/>
      <c r="BR316" s="56"/>
      <c r="BS316" s="56"/>
      <c r="BT316" s="56"/>
      <c r="BU316" s="56"/>
      <c r="BV316" s="56">
        <f t="shared" si="808"/>
        <v>18000</v>
      </c>
      <c r="BW316" s="56">
        <f t="shared" si="810"/>
        <v>18000</v>
      </c>
      <c r="BX316" s="56">
        <f t="shared" si="810"/>
        <v>18000</v>
      </c>
      <c r="BY316" s="56">
        <f t="shared" si="812"/>
        <v>18000</v>
      </c>
      <c r="BZ316" s="56">
        <f t="shared" si="817"/>
        <v>18000</v>
      </c>
      <c r="CA316" s="56">
        <f t="shared" si="817"/>
        <v>18000</v>
      </c>
      <c r="CB316" s="56">
        <f t="shared" si="817"/>
        <v>18000</v>
      </c>
      <c r="CC316" s="56">
        <f t="shared" si="801"/>
        <v>31000</v>
      </c>
      <c r="CD316" s="56">
        <f t="shared" si="801"/>
        <v>31000</v>
      </c>
      <c r="CE316" s="56">
        <f t="shared" si="799"/>
        <v>31000</v>
      </c>
      <c r="CF316" s="56">
        <f t="shared" si="794"/>
        <v>31000</v>
      </c>
      <c r="CG316" s="56">
        <f t="shared" si="811"/>
        <v>31000</v>
      </c>
      <c r="CH316" s="56">
        <f t="shared" si="811"/>
        <v>31000</v>
      </c>
      <c r="CI316" s="56">
        <f t="shared" si="787"/>
        <v>31000</v>
      </c>
      <c r="CJ316" s="56">
        <f t="shared" si="813"/>
        <v>31000</v>
      </c>
      <c r="CK316" s="56">
        <f t="shared" si="813"/>
        <v>31000</v>
      </c>
      <c r="CL316" s="56">
        <f t="shared" si="788"/>
        <v>31000</v>
      </c>
      <c r="CM316" s="56">
        <f t="shared" ref="CM316:CO318" si="818">TN</f>
        <v>31000</v>
      </c>
      <c r="CN316" s="56">
        <f t="shared" si="818"/>
        <v>31000</v>
      </c>
      <c r="CO316" s="56">
        <f t="shared" si="818"/>
        <v>31000</v>
      </c>
      <c r="CP316" s="56"/>
      <c r="CQ316" s="56"/>
      <c r="CR316" s="56"/>
      <c r="CS316" s="56"/>
      <c r="CT316" s="56"/>
      <c r="CU316" s="56"/>
      <c r="CV316" s="56"/>
      <c r="CW316" s="56"/>
      <c r="CX316" s="56"/>
      <c r="CY316" s="56"/>
      <c r="CZ316" s="56"/>
      <c r="DA316" s="56"/>
      <c r="DB316" s="56"/>
      <c r="DC316" s="56"/>
      <c r="DD316" s="56"/>
      <c r="DE316" s="56"/>
      <c r="DF316" s="56"/>
      <c r="DG316" s="56"/>
      <c r="DH316" s="56"/>
      <c r="DI316" s="56"/>
      <c r="DJ316" s="56"/>
      <c r="DK316" s="56"/>
      <c r="DL316" s="56"/>
      <c r="DM316" s="56"/>
      <c r="DN316" s="56"/>
      <c r="DO316" s="56"/>
      <c r="DP316" s="56"/>
      <c r="DQ316" s="56"/>
      <c r="DR316" s="56"/>
      <c r="DS316" s="56"/>
      <c r="DT316" s="56"/>
      <c r="DU316" s="56"/>
      <c r="DV316" s="56"/>
      <c r="DW316" s="56"/>
      <c r="DX316" s="56"/>
      <c r="DY316" s="56"/>
      <c r="DZ316" s="56"/>
      <c r="EA316" s="56"/>
      <c r="EB316" s="56"/>
      <c r="EC316" s="56"/>
      <c r="ED316" s="56"/>
      <c r="EE316" s="56"/>
      <c r="EF316" s="56"/>
      <c r="EG316" s="56"/>
      <c r="EH316" s="56"/>
      <c r="EI316" s="56"/>
      <c r="EJ316" s="56"/>
      <c r="EK316" s="56"/>
      <c r="EL316" s="56"/>
      <c r="EM316" s="56"/>
      <c r="EN316" s="56"/>
      <c r="EO316" s="56"/>
      <c r="EP316" s="56"/>
      <c r="EQ316" s="56"/>
      <c r="ER316" s="56"/>
      <c r="ES316" s="56"/>
      <c r="ET316" s="56"/>
      <c r="EU316" s="56"/>
      <c r="EV316" s="56"/>
      <c r="EW316" s="56"/>
      <c r="EX316" s="56"/>
      <c r="EY316" s="56"/>
      <c r="EZ316" s="56"/>
      <c r="FA316" s="56"/>
      <c r="FB316" s="56"/>
      <c r="FC316" s="56"/>
      <c r="FD316" s="56"/>
      <c r="FE316" s="56"/>
      <c r="FF316" s="56"/>
      <c r="FG316" s="56"/>
      <c r="FH316" s="56"/>
      <c r="FI316" s="56"/>
      <c r="FJ316" s="56"/>
      <c r="FK316" s="56"/>
      <c r="FL316" s="56"/>
      <c r="FM316" s="56"/>
      <c r="FN316" s="56"/>
      <c r="FO316" s="56"/>
      <c r="FP316" s="56"/>
      <c r="FQ316" s="56"/>
      <c r="FR316" s="56"/>
      <c r="FS316" s="56"/>
      <c r="FT316" s="56"/>
      <c r="FU316" s="56"/>
      <c r="FV316" s="56"/>
      <c r="FW316" s="56"/>
      <c r="FX316" s="56"/>
      <c r="FY316" s="56"/>
      <c r="FZ316" s="56"/>
      <c r="GA316" s="56"/>
      <c r="GB316" s="56"/>
      <c r="GC316" s="56"/>
      <c r="GD316" s="56"/>
      <c r="GE316" s="56"/>
      <c r="GF316" s="56"/>
      <c r="GG316" s="56"/>
      <c r="GH316" s="56"/>
      <c r="GI316" s="56"/>
      <c r="GJ316" s="56"/>
      <c r="GK316" s="56"/>
      <c r="GL316" s="56"/>
      <c r="GM316" s="56"/>
      <c r="GN316" s="56"/>
      <c r="GO316" s="56"/>
      <c r="GP316" s="56"/>
      <c r="GQ316" s="56"/>
      <c r="GR316" s="56"/>
      <c r="GS316" s="56"/>
      <c r="GT316" s="56"/>
      <c r="GU316" s="56"/>
      <c r="GV316" s="56"/>
      <c r="GW316" s="56"/>
      <c r="GX316" s="56"/>
      <c r="GY316" s="56"/>
      <c r="GZ316" s="56"/>
      <c r="HA316" s="56"/>
      <c r="HB316" s="56"/>
      <c r="HC316" s="56"/>
      <c r="HD316" s="56"/>
      <c r="HE316" s="56"/>
      <c r="HF316" s="56"/>
      <c r="HG316" s="56"/>
      <c r="HH316" s="56"/>
      <c r="HI316" s="56"/>
      <c r="HJ316" s="56"/>
      <c r="HK316" s="56"/>
      <c r="HL316" s="56"/>
      <c r="HM316" s="56"/>
      <c r="HN316" s="56"/>
      <c r="HO316" s="56"/>
      <c r="HP316" s="56"/>
      <c r="HQ316" s="56"/>
      <c r="HR316" s="56"/>
      <c r="HS316" s="56"/>
      <c r="HT316" s="56"/>
      <c r="HU316" s="56"/>
      <c r="HV316" s="56"/>
      <c r="HW316" s="56"/>
      <c r="HX316" s="56"/>
      <c r="HY316" s="56"/>
    </row>
    <row r="317" spans="1:233" ht="1.5" customHeight="1">
      <c r="A317" s="56"/>
      <c r="B317" s="56"/>
      <c r="C317" s="56"/>
      <c r="D317" s="56"/>
      <c r="E317" s="56"/>
      <c r="F317" s="56"/>
      <c r="G317" s="56"/>
      <c r="H317" s="56"/>
      <c r="I317" s="56"/>
      <c r="J317" s="56"/>
      <c r="K317" s="56"/>
      <c r="L317" s="56"/>
      <c r="M317" s="56"/>
      <c r="N317" s="56"/>
      <c r="O317" s="56"/>
      <c r="P317" s="56"/>
      <c r="Q317" s="56"/>
      <c r="R317" s="56"/>
      <c r="S317" s="56"/>
      <c r="T317" s="56"/>
      <c r="U317" s="56"/>
      <c r="V317" s="56"/>
      <c r="W317" s="56"/>
      <c r="X317" s="56"/>
      <c r="Y317" s="56"/>
      <c r="Z317" s="56"/>
      <c r="AA317" s="56"/>
      <c r="AB317" s="56"/>
      <c r="AC317" s="56"/>
      <c r="AD317" s="56"/>
      <c r="AE317" s="56"/>
      <c r="AF317" s="56"/>
      <c r="AG317" s="56"/>
      <c r="AH317" s="56"/>
      <c r="AI317" s="56"/>
      <c r="AJ317" s="56"/>
      <c r="AK317" s="56"/>
      <c r="AL317" s="56"/>
      <c r="AM317" s="56"/>
      <c r="AN317" s="56"/>
      <c r="AO317" s="56"/>
      <c r="AP317" s="56"/>
      <c r="AQ317" s="56"/>
      <c r="AR317" s="56"/>
      <c r="AS317" s="56"/>
      <c r="AT317" s="56"/>
      <c r="AU317" s="56"/>
      <c r="AV317" s="56"/>
      <c r="AW317" s="56"/>
      <c r="AX317" s="56"/>
      <c r="AY317" s="56"/>
      <c r="AZ317" s="56"/>
      <c r="BA317" s="56"/>
      <c r="BB317" s="56"/>
      <c r="BC317" s="56"/>
      <c r="BD317" s="56"/>
      <c r="BE317" s="56"/>
      <c r="BF317" s="56"/>
      <c r="BG317" s="56"/>
      <c r="BH317" s="56"/>
      <c r="BI317" s="56"/>
      <c r="BJ317" s="56"/>
      <c r="BK317" s="56"/>
      <c r="BL317" s="56"/>
      <c r="BM317" s="56"/>
      <c r="BN317" s="56"/>
      <c r="BO317" s="56"/>
      <c r="BP317" s="56"/>
      <c r="BQ317" s="56"/>
      <c r="BR317" s="56"/>
      <c r="BS317" s="56"/>
      <c r="BT317" s="56"/>
      <c r="BU317" s="56"/>
      <c r="BV317" s="56">
        <f t="shared" si="808"/>
        <v>18000</v>
      </c>
      <c r="BW317" s="56">
        <f t="shared" si="810"/>
        <v>18000</v>
      </c>
      <c r="BX317" s="56">
        <f t="shared" si="810"/>
        <v>18000</v>
      </c>
      <c r="BY317" s="56">
        <f t="shared" si="812"/>
        <v>18000</v>
      </c>
      <c r="BZ317" s="56">
        <f t="shared" si="817"/>
        <v>18000</v>
      </c>
      <c r="CA317" s="56">
        <f t="shared" si="817"/>
        <v>18000</v>
      </c>
      <c r="CB317" s="56">
        <f t="shared" si="817"/>
        <v>18000</v>
      </c>
      <c r="CC317" s="56">
        <f t="shared" si="801"/>
        <v>31000</v>
      </c>
      <c r="CD317" s="56">
        <f t="shared" si="801"/>
        <v>31000</v>
      </c>
      <c r="CE317" s="56">
        <f t="shared" si="799"/>
        <v>31000</v>
      </c>
      <c r="CF317" s="56">
        <f t="shared" si="794"/>
        <v>31000</v>
      </c>
      <c r="CG317" s="56">
        <f t="shared" si="811"/>
        <v>31000</v>
      </c>
      <c r="CH317" s="56">
        <f t="shared" si="811"/>
        <v>31000</v>
      </c>
      <c r="CI317" s="56">
        <f t="shared" si="787"/>
        <v>31000</v>
      </c>
      <c r="CJ317" s="56">
        <f t="shared" si="813"/>
        <v>31000</v>
      </c>
      <c r="CK317" s="56">
        <f t="shared" si="813"/>
        <v>31000</v>
      </c>
      <c r="CL317" s="56">
        <f t="shared" si="788"/>
        <v>31000</v>
      </c>
      <c r="CM317" s="56">
        <f t="shared" si="818"/>
        <v>31000</v>
      </c>
      <c r="CN317" s="56">
        <f t="shared" si="818"/>
        <v>31000</v>
      </c>
      <c r="CO317" s="56">
        <f t="shared" si="818"/>
        <v>31000</v>
      </c>
      <c r="CP317" s="56"/>
      <c r="CQ317" s="56"/>
      <c r="CR317" s="56"/>
      <c r="CS317" s="56"/>
      <c r="CT317" s="56"/>
      <c r="CU317" s="56"/>
      <c r="CV317" s="56"/>
      <c r="CW317" s="56"/>
      <c r="CX317" s="56"/>
      <c r="CY317" s="56"/>
      <c r="CZ317" s="56"/>
      <c r="DA317" s="56"/>
      <c r="DB317" s="56"/>
      <c r="DC317" s="56"/>
      <c r="DD317" s="56"/>
      <c r="DE317" s="56"/>
      <c r="DF317" s="56"/>
      <c r="DG317" s="56"/>
      <c r="DH317" s="56"/>
      <c r="DI317" s="56"/>
      <c r="DJ317" s="56"/>
      <c r="DK317" s="56"/>
      <c r="DL317" s="56"/>
      <c r="DM317" s="56"/>
      <c r="DN317" s="56"/>
      <c r="DO317" s="56"/>
      <c r="DP317" s="56"/>
      <c r="DQ317" s="56"/>
      <c r="DR317" s="56"/>
      <c r="DS317" s="56"/>
      <c r="DT317" s="56"/>
      <c r="DU317" s="56"/>
      <c r="DV317" s="56"/>
      <c r="DW317" s="56"/>
      <c r="DX317" s="56"/>
      <c r="DY317" s="56"/>
      <c r="DZ317" s="56"/>
      <c r="EA317" s="56"/>
      <c r="EB317" s="56"/>
      <c r="EC317" s="56"/>
      <c r="ED317" s="56"/>
      <c r="EE317" s="56"/>
      <c r="EF317" s="56"/>
      <c r="EG317" s="56"/>
      <c r="EH317" s="56"/>
      <c r="EI317" s="56"/>
      <c r="EJ317" s="56"/>
      <c r="EK317" s="56"/>
      <c r="EL317" s="56"/>
      <c r="EM317" s="56"/>
      <c r="EN317" s="56"/>
      <c r="EO317" s="56"/>
      <c r="EP317" s="56"/>
      <c r="EQ317" s="56"/>
      <c r="ER317" s="56"/>
      <c r="ES317" s="56"/>
      <c r="ET317" s="56"/>
      <c r="EU317" s="56"/>
      <c r="EV317" s="56"/>
      <c r="EW317" s="56"/>
      <c r="EX317" s="56"/>
      <c r="EY317" s="56"/>
      <c r="EZ317" s="56"/>
      <c r="FA317" s="56"/>
      <c r="FB317" s="56"/>
      <c r="FC317" s="56"/>
      <c r="FD317" s="56"/>
      <c r="FE317" s="56"/>
      <c r="FF317" s="56"/>
      <c r="FG317" s="56"/>
      <c r="FH317" s="56"/>
      <c r="FI317" s="56"/>
      <c r="FJ317" s="56"/>
      <c r="FK317" s="56"/>
      <c r="FL317" s="56"/>
      <c r="FM317" s="56"/>
      <c r="FN317" s="56"/>
      <c r="FO317" s="56"/>
      <c r="FP317" s="56"/>
      <c r="FQ317" s="56"/>
      <c r="FR317" s="56"/>
      <c r="FS317" s="56"/>
      <c r="FT317" s="56"/>
      <c r="FU317" s="56"/>
      <c r="FV317" s="56"/>
      <c r="FW317" s="56"/>
      <c r="FX317" s="56"/>
      <c r="FY317" s="56"/>
      <c r="FZ317" s="56"/>
      <c r="GA317" s="56"/>
      <c r="GB317" s="56"/>
      <c r="GC317" s="56"/>
      <c r="GD317" s="56"/>
      <c r="GE317" s="56"/>
      <c r="GF317" s="56"/>
      <c r="GG317" s="56"/>
      <c r="GH317" s="56"/>
      <c r="GI317" s="56"/>
      <c r="GJ317" s="56"/>
      <c r="GK317" s="56"/>
      <c r="GL317" s="56"/>
      <c r="GM317" s="56"/>
      <c r="GN317" s="56"/>
      <c r="GO317" s="56"/>
      <c r="GP317" s="56"/>
      <c r="GQ317" s="56"/>
      <c r="GR317" s="56"/>
      <c r="GS317" s="56"/>
      <c r="GT317" s="56"/>
      <c r="GU317" s="56"/>
      <c r="GV317" s="56"/>
      <c r="GW317" s="56"/>
      <c r="GX317" s="56"/>
      <c r="GY317" s="56"/>
      <c r="GZ317" s="56"/>
      <c r="HA317" s="56"/>
      <c r="HB317" s="56"/>
      <c r="HC317" s="56"/>
      <c r="HD317" s="56"/>
      <c r="HE317" s="56"/>
      <c r="HF317" s="56"/>
      <c r="HG317" s="56"/>
      <c r="HH317" s="56"/>
      <c r="HI317" s="56"/>
      <c r="HJ317" s="56"/>
      <c r="HK317" s="56"/>
      <c r="HL317" s="56"/>
      <c r="HM317" s="56"/>
      <c r="HN317" s="56"/>
      <c r="HO317" s="56"/>
      <c r="HP317" s="56"/>
      <c r="HQ317" s="56"/>
      <c r="HR317" s="56"/>
      <c r="HS317" s="56"/>
      <c r="HT317" s="56"/>
      <c r="HU317" s="56"/>
      <c r="HV317" s="56"/>
      <c r="HW317" s="56"/>
      <c r="HX317" s="56"/>
      <c r="HY317" s="56"/>
    </row>
    <row r="318" spans="1:233" ht="1.5" customHeight="1">
      <c r="A318" s="56"/>
      <c r="B318" s="56"/>
      <c r="C318" s="56"/>
      <c r="D318" s="56"/>
      <c r="E318" s="56"/>
      <c r="F318" s="56"/>
      <c r="G318" s="56"/>
      <c r="H318" s="56"/>
      <c r="I318" s="56"/>
      <c r="J318" s="56"/>
      <c r="K318" s="56"/>
      <c r="L318" s="56"/>
      <c r="M318" s="56"/>
      <c r="N318" s="56"/>
      <c r="O318" s="56"/>
      <c r="P318" s="56"/>
      <c r="Q318" s="56"/>
      <c r="R318" s="56"/>
      <c r="S318" s="56"/>
      <c r="T318" s="56"/>
      <c r="U318" s="56"/>
      <c r="V318" s="56"/>
      <c r="W318" s="56"/>
      <c r="X318" s="56"/>
      <c r="Y318" s="56"/>
      <c r="Z318" s="56"/>
      <c r="AA318" s="56"/>
      <c r="AB318" s="56"/>
      <c r="AC318" s="56"/>
      <c r="AD318" s="56"/>
      <c r="AE318" s="56"/>
      <c r="AF318" s="56"/>
      <c r="AG318" s="56"/>
      <c r="AH318" s="56"/>
      <c r="AI318" s="56"/>
      <c r="AJ318" s="56"/>
      <c r="AK318" s="56"/>
      <c r="AL318" s="56"/>
      <c r="AM318" s="56"/>
      <c r="AN318" s="56"/>
      <c r="AO318" s="56"/>
      <c r="AP318" s="56"/>
      <c r="AQ318" s="56"/>
      <c r="AR318" s="56"/>
      <c r="AS318" s="56"/>
      <c r="AT318" s="56"/>
      <c r="AU318" s="56"/>
      <c r="AV318" s="56"/>
      <c r="AW318" s="56"/>
      <c r="AX318" s="56"/>
      <c r="AY318" s="56"/>
      <c r="AZ318" s="56"/>
      <c r="BA318" s="56"/>
      <c r="BB318" s="56"/>
      <c r="BC318" s="56"/>
      <c r="BD318" s="56"/>
      <c r="BE318" s="56"/>
      <c r="BF318" s="56"/>
      <c r="BG318" s="56"/>
      <c r="BH318" s="56"/>
      <c r="BI318" s="56"/>
      <c r="BJ318" s="56"/>
      <c r="BK318" s="56"/>
      <c r="BL318" s="56"/>
      <c r="BM318" s="56"/>
      <c r="BN318" s="56"/>
      <c r="BO318" s="56"/>
      <c r="BP318" s="56"/>
      <c r="BQ318" s="56"/>
      <c r="BR318" s="56"/>
      <c r="BS318" s="56"/>
      <c r="BT318" s="56"/>
      <c r="BU318" s="56"/>
      <c r="BV318" s="56">
        <f t="shared" si="808"/>
        <v>18000</v>
      </c>
      <c r="BW318" s="56">
        <f t="shared" si="810"/>
        <v>18000</v>
      </c>
      <c r="BX318" s="56">
        <f t="shared" si="810"/>
        <v>18000</v>
      </c>
      <c r="BY318" s="56">
        <f t="shared" si="812"/>
        <v>18000</v>
      </c>
      <c r="BZ318" s="56">
        <f t="shared" si="817"/>
        <v>18000</v>
      </c>
      <c r="CA318" s="56">
        <f t="shared" si="817"/>
        <v>18000</v>
      </c>
      <c r="CB318" s="56">
        <f t="shared" si="817"/>
        <v>18000</v>
      </c>
      <c r="CC318" s="56">
        <f t="shared" si="801"/>
        <v>31000</v>
      </c>
      <c r="CD318" s="56">
        <f t="shared" si="801"/>
        <v>31000</v>
      </c>
      <c r="CE318" s="56">
        <f t="shared" si="799"/>
        <v>31000</v>
      </c>
      <c r="CF318" s="56">
        <f t="shared" si="794"/>
        <v>31000</v>
      </c>
      <c r="CG318" s="56">
        <f t="shared" si="811"/>
        <v>31000</v>
      </c>
      <c r="CH318" s="56">
        <f t="shared" si="811"/>
        <v>31000</v>
      </c>
      <c r="CI318" s="56">
        <f t="shared" si="787"/>
        <v>31000</v>
      </c>
      <c r="CJ318" s="56">
        <f t="shared" si="813"/>
        <v>31000</v>
      </c>
      <c r="CK318" s="56">
        <f t="shared" si="813"/>
        <v>31000</v>
      </c>
      <c r="CL318" s="56">
        <f t="shared" si="788"/>
        <v>31000</v>
      </c>
      <c r="CM318" s="56">
        <f t="shared" si="818"/>
        <v>31000</v>
      </c>
      <c r="CN318" s="56">
        <f t="shared" si="818"/>
        <v>31000</v>
      </c>
      <c r="CO318" s="56">
        <f t="shared" si="818"/>
        <v>31000</v>
      </c>
      <c r="CP318" s="56"/>
      <c r="CQ318" s="56"/>
      <c r="CR318" s="56"/>
      <c r="CS318" s="56"/>
      <c r="CT318" s="56"/>
      <c r="CU318" s="56"/>
      <c r="CV318" s="56"/>
      <c r="CW318" s="56"/>
      <c r="CX318" s="56"/>
      <c r="CY318" s="56"/>
      <c r="CZ318" s="56"/>
      <c r="DA318" s="56"/>
      <c r="DB318" s="56"/>
      <c r="DC318" s="56"/>
      <c r="DD318" s="56"/>
      <c r="DE318" s="56"/>
      <c r="DF318" s="56"/>
      <c r="DG318" s="56"/>
      <c r="DH318" s="56"/>
      <c r="DI318" s="56"/>
      <c r="DJ318" s="56"/>
      <c r="DK318" s="56"/>
      <c r="DL318" s="56"/>
      <c r="DM318" s="56"/>
      <c r="DN318" s="56"/>
      <c r="DO318" s="56"/>
      <c r="DP318" s="56"/>
      <c r="DQ318" s="56"/>
      <c r="DR318" s="56"/>
      <c r="DS318" s="56"/>
      <c r="DT318" s="56"/>
      <c r="DU318" s="56"/>
      <c r="DV318" s="56"/>
      <c r="DW318" s="56"/>
      <c r="DX318" s="56"/>
      <c r="DY318" s="56"/>
      <c r="DZ318" s="56"/>
      <c r="EA318" s="56"/>
      <c r="EB318" s="56"/>
      <c r="EC318" s="56"/>
      <c r="ED318" s="56"/>
      <c r="EE318" s="56"/>
      <c r="EF318" s="56"/>
      <c r="EG318" s="56"/>
      <c r="EH318" s="56"/>
      <c r="EI318" s="56"/>
      <c r="EJ318" s="56"/>
      <c r="EK318" s="56"/>
      <c r="EL318" s="56"/>
      <c r="EM318" s="56"/>
      <c r="EN318" s="56"/>
      <c r="EO318" s="56"/>
      <c r="EP318" s="56"/>
      <c r="EQ318" s="56"/>
      <c r="ER318" s="56"/>
      <c r="ES318" s="56"/>
      <c r="ET318" s="56"/>
      <c r="EU318" s="56"/>
      <c r="EV318" s="56"/>
      <c r="EW318" s="56"/>
      <c r="EX318" s="56"/>
      <c r="EY318" s="56"/>
      <c r="EZ318" s="56"/>
      <c r="FA318" s="56"/>
      <c r="FB318" s="56"/>
      <c r="FC318" s="56"/>
      <c r="FD318" s="56"/>
      <c r="FE318" s="56"/>
      <c r="FF318" s="56"/>
      <c r="FG318" s="56"/>
      <c r="FH318" s="56"/>
      <c r="FI318" s="56"/>
      <c r="FJ318" s="56"/>
      <c r="FK318" s="56"/>
      <c r="FL318" s="56"/>
      <c r="FM318" s="56"/>
      <c r="FN318" s="56"/>
      <c r="FO318" s="56"/>
      <c r="FP318" s="56"/>
      <c r="FQ318" s="56"/>
      <c r="FR318" s="56"/>
      <c r="FS318" s="56"/>
      <c r="FT318" s="56"/>
      <c r="FU318" s="56"/>
      <c r="FV318" s="56"/>
      <c r="FW318" s="56"/>
      <c r="FX318" s="56"/>
      <c r="FY318" s="56"/>
      <c r="FZ318" s="56"/>
      <c r="GA318" s="56"/>
      <c r="GB318" s="56"/>
      <c r="GC318" s="56"/>
      <c r="GD318" s="56"/>
      <c r="GE318" s="56"/>
      <c r="GF318" s="56"/>
      <c r="GG318" s="56"/>
      <c r="GH318" s="56"/>
      <c r="GI318" s="56"/>
      <c r="GJ318" s="56"/>
      <c r="GK318" s="56"/>
      <c r="GL318" s="56"/>
      <c r="GM318" s="56"/>
      <c r="GN318" s="56"/>
      <c r="GO318" s="56"/>
      <c r="GP318" s="56"/>
      <c r="GQ318" s="56"/>
      <c r="GR318" s="56"/>
      <c r="GS318" s="56"/>
      <c r="GT318" s="56"/>
      <c r="GU318" s="56"/>
      <c r="GV318" s="56"/>
      <c r="GW318" s="56"/>
      <c r="GX318" s="56"/>
      <c r="GY318" s="56"/>
      <c r="GZ318" s="56"/>
      <c r="HA318" s="56"/>
      <c r="HB318" s="56"/>
      <c r="HC318" s="56"/>
      <c r="HD318" s="56"/>
      <c r="HE318" s="56"/>
      <c r="HF318" s="56"/>
      <c r="HG318" s="56"/>
      <c r="HH318" s="56"/>
      <c r="HI318" s="56"/>
      <c r="HJ318" s="56"/>
      <c r="HK318" s="56"/>
      <c r="HL318" s="56"/>
      <c r="HM318" s="56"/>
      <c r="HN318" s="56"/>
      <c r="HO318" s="56"/>
      <c r="HP318" s="56"/>
      <c r="HQ318" s="56"/>
      <c r="HR318" s="56"/>
      <c r="HS318" s="56"/>
      <c r="HT318" s="56"/>
      <c r="HU318" s="56"/>
      <c r="HV318" s="56"/>
      <c r="HW318" s="56"/>
      <c r="HX318" s="56"/>
      <c r="HY318" s="56"/>
    </row>
    <row r="319" spans="1:233" ht="1.5" customHeight="1">
      <c r="A319" s="56"/>
      <c r="B319" s="56"/>
      <c r="C319" s="56"/>
      <c r="D319" s="56"/>
      <c r="E319" s="56"/>
      <c r="F319" s="56"/>
      <c r="G319" s="56"/>
      <c r="H319" s="56"/>
      <c r="I319" s="56"/>
      <c r="J319" s="56"/>
      <c r="K319" s="56"/>
      <c r="L319" s="56"/>
      <c r="M319" s="56"/>
      <c r="N319" s="56"/>
      <c r="O319" s="56"/>
      <c r="P319" s="56"/>
      <c r="Q319" s="56"/>
      <c r="R319" s="56"/>
      <c r="S319" s="56"/>
      <c r="T319" s="56"/>
      <c r="U319" s="56"/>
      <c r="V319" s="56"/>
      <c r="W319" s="56"/>
      <c r="X319" s="56"/>
      <c r="Y319" s="56"/>
      <c r="Z319" s="56"/>
      <c r="AA319" s="56"/>
      <c r="AB319" s="56"/>
      <c r="AC319" s="56"/>
      <c r="AD319" s="56"/>
      <c r="AE319" s="56"/>
      <c r="AF319" s="56"/>
      <c r="AG319" s="56"/>
      <c r="AH319" s="56"/>
      <c r="AI319" s="56"/>
      <c r="AJ319" s="56"/>
      <c r="AK319" s="56"/>
      <c r="AL319" s="56"/>
      <c r="AM319" s="56"/>
      <c r="AN319" s="56"/>
      <c r="AO319" s="56"/>
      <c r="AP319" s="56"/>
      <c r="AQ319" s="56"/>
      <c r="AR319" s="56"/>
      <c r="AS319" s="56"/>
      <c r="AT319" s="56"/>
      <c r="AU319" s="56"/>
      <c r="AV319" s="56"/>
      <c r="AW319" s="56"/>
      <c r="AX319" s="56"/>
      <c r="AY319" s="56"/>
      <c r="AZ319" s="56"/>
      <c r="BA319" s="56"/>
      <c r="BB319" s="56"/>
      <c r="BC319" s="56"/>
      <c r="BD319" s="56"/>
      <c r="BE319" s="56"/>
      <c r="BF319" s="56"/>
      <c r="BG319" s="56"/>
      <c r="BH319" s="56"/>
      <c r="BI319" s="56"/>
      <c r="BJ319" s="56"/>
      <c r="BK319" s="56"/>
      <c r="BL319" s="56"/>
      <c r="BM319" s="56"/>
      <c r="BN319" s="56"/>
      <c r="BO319" s="56"/>
      <c r="BP319" s="56"/>
      <c r="BQ319" s="56"/>
      <c r="BR319" s="56"/>
      <c r="BS319" s="56"/>
      <c r="BT319" s="56"/>
      <c r="BU319" s="56"/>
      <c r="BV319" s="56">
        <f t="shared" si="808"/>
        <v>18000</v>
      </c>
      <c r="BW319" s="56">
        <f t="shared" si="810"/>
        <v>18000</v>
      </c>
      <c r="BX319" s="56">
        <f t="shared" si="810"/>
        <v>18000</v>
      </c>
      <c r="BY319" s="56">
        <f t="shared" si="812"/>
        <v>18000</v>
      </c>
      <c r="BZ319" s="56">
        <f t="shared" si="817"/>
        <v>18000</v>
      </c>
      <c r="CA319" s="56">
        <f t="shared" si="817"/>
        <v>18000</v>
      </c>
      <c r="CB319" s="56">
        <f t="shared" si="817"/>
        <v>18000</v>
      </c>
      <c r="CC319" s="56">
        <f t="shared" si="801"/>
        <v>31000</v>
      </c>
      <c r="CD319" s="56">
        <f t="shared" si="801"/>
        <v>31000</v>
      </c>
      <c r="CE319" s="56">
        <f t="shared" si="799"/>
        <v>31000</v>
      </c>
      <c r="CF319" s="56">
        <f t="shared" si="794"/>
        <v>31000</v>
      </c>
      <c r="CG319" s="56">
        <f t="shared" si="811"/>
        <v>31000</v>
      </c>
      <c r="CH319" s="56">
        <f t="shared" si="811"/>
        <v>31000</v>
      </c>
      <c r="CI319" s="56">
        <f t="shared" si="787"/>
        <v>31000</v>
      </c>
      <c r="CJ319" s="56">
        <f t="shared" si="813"/>
        <v>31000</v>
      </c>
      <c r="CK319" s="56">
        <f t="shared" si="813"/>
        <v>31000</v>
      </c>
      <c r="CL319" s="56">
        <f t="shared" si="788"/>
        <v>31000</v>
      </c>
      <c r="CM319" s="56">
        <f t="shared" ref="CM319:CO322" si="819">TN</f>
        <v>31000</v>
      </c>
      <c r="CN319" s="56">
        <f t="shared" si="819"/>
        <v>31000</v>
      </c>
      <c r="CO319" s="56"/>
      <c r="CP319" s="56"/>
      <c r="CQ319" s="56"/>
      <c r="CR319" s="56"/>
      <c r="CS319" s="56"/>
      <c r="CT319" s="56"/>
      <c r="CU319" s="56"/>
      <c r="CV319" s="56"/>
      <c r="CW319" s="56"/>
      <c r="CX319" s="56"/>
      <c r="CY319" s="56"/>
      <c r="CZ319" s="56"/>
      <c r="DA319" s="56"/>
      <c r="DB319" s="56"/>
      <c r="DC319" s="56"/>
      <c r="DD319" s="56"/>
      <c r="DE319" s="56"/>
      <c r="DF319" s="56"/>
      <c r="DG319" s="56"/>
      <c r="DH319" s="56"/>
      <c r="DI319" s="56"/>
      <c r="DJ319" s="56"/>
      <c r="DK319" s="56"/>
      <c r="DL319" s="56"/>
      <c r="DM319" s="56"/>
      <c r="DN319" s="56"/>
      <c r="DO319" s="56"/>
      <c r="DP319" s="56"/>
      <c r="DQ319" s="56"/>
      <c r="DR319" s="56"/>
      <c r="DS319" s="56"/>
      <c r="DT319" s="56"/>
      <c r="DU319" s="56"/>
      <c r="DV319" s="56"/>
      <c r="DW319" s="56"/>
      <c r="DX319" s="56"/>
      <c r="DY319" s="56"/>
      <c r="DZ319" s="56"/>
      <c r="EA319" s="56"/>
      <c r="EB319" s="56"/>
      <c r="EC319" s="56"/>
      <c r="ED319" s="56"/>
      <c r="EE319" s="56"/>
      <c r="EF319" s="56"/>
      <c r="EG319" s="56"/>
      <c r="EH319" s="56"/>
      <c r="EI319" s="56"/>
      <c r="EJ319" s="56"/>
      <c r="EK319" s="56"/>
      <c r="EL319" s="56"/>
      <c r="EM319" s="56"/>
      <c r="EN319" s="56"/>
      <c r="EO319" s="56"/>
      <c r="EP319" s="56"/>
      <c r="EQ319" s="56"/>
      <c r="ER319" s="56"/>
      <c r="ES319" s="56"/>
      <c r="ET319" s="56"/>
      <c r="EU319" s="56"/>
      <c r="EV319" s="56"/>
      <c r="EW319" s="56"/>
      <c r="EX319" s="56"/>
      <c r="EY319" s="56"/>
      <c r="EZ319" s="56"/>
      <c r="FA319" s="56"/>
      <c r="FB319" s="56"/>
      <c r="FC319" s="56"/>
      <c r="FD319" s="56"/>
      <c r="FE319" s="56"/>
      <c r="FF319" s="56"/>
      <c r="FG319" s="56"/>
      <c r="FH319" s="56"/>
      <c r="FI319" s="56"/>
      <c r="FJ319" s="56"/>
      <c r="FK319" s="56"/>
      <c r="FL319" s="56"/>
      <c r="FM319" s="56"/>
      <c r="FN319" s="56"/>
      <c r="FO319" s="56"/>
      <c r="FP319" s="56"/>
      <c r="FQ319" s="56"/>
      <c r="FR319" s="56"/>
      <c r="FS319" s="56"/>
      <c r="FT319" s="56"/>
      <c r="FU319" s="56"/>
      <c r="FV319" s="56"/>
      <c r="FW319" s="56"/>
      <c r="FX319" s="56"/>
      <c r="FY319" s="56"/>
      <c r="FZ319" s="56"/>
      <c r="GA319" s="56"/>
      <c r="GB319" s="56"/>
      <c r="GC319" s="56"/>
      <c r="GD319" s="56"/>
      <c r="GE319" s="56"/>
      <c r="GF319" s="56"/>
      <c r="GG319" s="56"/>
      <c r="GH319" s="56"/>
      <c r="GI319" s="56"/>
      <c r="GJ319" s="56"/>
      <c r="GK319" s="56"/>
      <c r="GL319" s="56"/>
      <c r="GM319" s="56"/>
      <c r="GN319" s="56"/>
      <c r="GO319" s="56"/>
      <c r="GP319" s="56"/>
      <c r="GQ319" s="56"/>
      <c r="GR319" s="56"/>
      <c r="GS319" s="56"/>
      <c r="GT319" s="56"/>
      <c r="GU319" s="56"/>
      <c r="GV319" s="56"/>
      <c r="GW319" s="56"/>
      <c r="GX319" s="56"/>
      <c r="GY319" s="56"/>
      <c r="GZ319" s="56"/>
      <c r="HA319" s="56"/>
      <c r="HB319" s="56"/>
      <c r="HC319" s="56"/>
      <c r="HD319" s="56"/>
      <c r="HE319" s="56"/>
      <c r="HF319" s="56"/>
      <c r="HG319" s="56"/>
      <c r="HH319" s="56"/>
      <c r="HI319" s="56"/>
      <c r="HJ319" s="56"/>
      <c r="HK319" s="56"/>
      <c r="HL319" s="56"/>
      <c r="HM319" s="56"/>
      <c r="HN319" s="56"/>
      <c r="HO319" s="56"/>
      <c r="HP319" s="56"/>
      <c r="HQ319" s="56"/>
      <c r="HR319" s="56"/>
      <c r="HS319" s="56"/>
      <c r="HT319" s="56"/>
      <c r="HU319" s="56"/>
      <c r="HV319" s="56"/>
      <c r="HW319" s="56"/>
      <c r="HX319" s="56"/>
      <c r="HY319" s="56"/>
    </row>
    <row r="320" spans="1:233" ht="1.5" customHeight="1">
      <c r="A320" s="56"/>
      <c r="B320" s="56"/>
      <c r="C320" s="56"/>
      <c r="D320" s="56"/>
      <c r="E320" s="56"/>
      <c r="F320" s="56"/>
      <c r="G320" s="56"/>
      <c r="H320" s="56"/>
      <c r="I320" s="56"/>
      <c r="J320" s="56"/>
      <c r="K320" s="56"/>
      <c r="L320" s="56"/>
      <c r="M320" s="56"/>
      <c r="N320" s="56"/>
      <c r="O320" s="56"/>
      <c r="P320" s="56"/>
      <c r="Q320" s="56"/>
      <c r="R320" s="56"/>
      <c r="S320" s="56"/>
      <c r="T320" s="56"/>
      <c r="U320" s="56"/>
      <c r="V320" s="56"/>
      <c r="W320" s="56"/>
      <c r="X320" s="56"/>
      <c r="Y320" s="56"/>
      <c r="Z320" s="56"/>
      <c r="AA320" s="56"/>
      <c r="AB320" s="56"/>
      <c r="AC320" s="56"/>
      <c r="AD320" s="56"/>
      <c r="AE320" s="56"/>
      <c r="AF320" s="56"/>
      <c r="AG320" s="56"/>
      <c r="AH320" s="56"/>
      <c r="AI320" s="56"/>
      <c r="AJ320" s="56"/>
      <c r="AK320" s="56"/>
      <c r="AL320" s="56"/>
      <c r="AM320" s="56"/>
      <c r="AN320" s="56"/>
      <c r="AO320" s="56"/>
      <c r="AP320" s="56"/>
      <c r="AQ320" s="56"/>
      <c r="AR320" s="56"/>
      <c r="AS320" s="56"/>
      <c r="AT320" s="56"/>
      <c r="AU320" s="56"/>
      <c r="AV320" s="56"/>
      <c r="AW320" s="56"/>
      <c r="AX320" s="56"/>
      <c r="AY320" s="56"/>
      <c r="AZ320" s="56"/>
      <c r="BA320" s="56"/>
      <c r="BB320" s="56"/>
      <c r="BC320" s="56"/>
      <c r="BD320" s="56"/>
      <c r="BE320" s="56"/>
      <c r="BF320" s="56"/>
      <c r="BG320" s="56"/>
      <c r="BH320" s="56"/>
      <c r="BI320" s="56"/>
      <c r="BJ320" s="56"/>
      <c r="BK320" s="56"/>
      <c r="BL320" s="56"/>
      <c r="BM320" s="56"/>
      <c r="BN320" s="56"/>
      <c r="BO320" s="56"/>
      <c r="BP320" s="56"/>
      <c r="BQ320" s="56"/>
      <c r="BR320" s="56"/>
      <c r="BS320" s="56"/>
      <c r="BT320" s="56"/>
      <c r="BU320" s="56"/>
      <c r="BV320" s="56">
        <f t="shared" si="808"/>
        <v>18000</v>
      </c>
      <c r="BW320" s="56">
        <f t="shared" si="810"/>
        <v>18000</v>
      </c>
      <c r="BX320" s="56">
        <f t="shared" si="810"/>
        <v>18000</v>
      </c>
      <c r="BY320" s="56">
        <f t="shared" si="812"/>
        <v>18000</v>
      </c>
      <c r="BZ320" s="56">
        <f t="shared" si="817"/>
        <v>18000</v>
      </c>
      <c r="CA320" s="56">
        <f t="shared" si="817"/>
        <v>18000</v>
      </c>
      <c r="CB320" s="56">
        <f t="shared" si="817"/>
        <v>18000</v>
      </c>
      <c r="CC320" s="56">
        <f>KL</f>
        <v>18000</v>
      </c>
      <c r="CD320" s="56">
        <f t="shared" ref="CD320:CD335" si="820">TN</f>
        <v>31000</v>
      </c>
      <c r="CE320" s="56">
        <f t="shared" si="799"/>
        <v>31000</v>
      </c>
      <c r="CF320" s="56">
        <f t="shared" si="794"/>
        <v>31000</v>
      </c>
      <c r="CG320" s="56">
        <f t="shared" si="811"/>
        <v>31000</v>
      </c>
      <c r="CH320" s="56">
        <f t="shared" si="811"/>
        <v>31000</v>
      </c>
      <c r="CI320" s="56">
        <f t="shared" si="787"/>
        <v>31000</v>
      </c>
      <c r="CJ320" s="56">
        <f t="shared" si="813"/>
        <v>31000</v>
      </c>
      <c r="CK320" s="56">
        <f t="shared" si="813"/>
        <v>31000</v>
      </c>
      <c r="CL320" s="56">
        <f t="shared" si="788"/>
        <v>31000</v>
      </c>
      <c r="CM320" s="56">
        <f t="shared" si="819"/>
        <v>31000</v>
      </c>
      <c r="CN320" s="56">
        <f t="shared" si="819"/>
        <v>31000</v>
      </c>
      <c r="CO320" s="56"/>
      <c r="CP320" s="56"/>
      <c r="CQ320" s="56"/>
      <c r="CR320" s="56"/>
      <c r="CS320" s="56"/>
      <c r="CT320" s="56"/>
      <c r="CU320" s="56"/>
      <c r="CV320" s="56"/>
      <c r="CW320" s="56"/>
      <c r="CX320" s="56"/>
      <c r="CY320" s="56"/>
      <c r="CZ320" s="56"/>
      <c r="DA320" s="56"/>
      <c r="DB320" s="56"/>
      <c r="DC320" s="56"/>
      <c r="DD320" s="56"/>
      <c r="DE320" s="56"/>
      <c r="DF320" s="56"/>
      <c r="DG320" s="56"/>
      <c r="DH320" s="56"/>
      <c r="DI320" s="56"/>
      <c r="DJ320" s="56"/>
      <c r="DK320" s="56"/>
      <c r="DL320" s="56"/>
      <c r="DM320" s="56"/>
      <c r="DN320" s="56"/>
      <c r="DO320" s="56"/>
      <c r="DP320" s="56"/>
      <c r="DQ320" s="56"/>
      <c r="DR320" s="56"/>
      <c r="DS320" s="56"/>
      <c r="DT320" s="56"/>
      <c r="DU320" s="56"/>
      <c r="DV320" s="56"/>
      <c r="DW320" s="56"/>
      <c r="DX320" s="56"/>
      <c r="DY320" s="56"/>
      <c r="DZ320" s="56"/>
      <c r="EA320" s="56"/>
      <c r="EB320" s="56"/>
      <c r="EC320" s="56"/>
      <c r="ED320" s="56"/>
      <c r="EE320" s="56"/>
      <c r="EF320" s="56"/>
      <c r="EG320" s="56"/>
      <c r="EH320" s="56"/>
      <c r="EI320" s="56"/>
      <c r="EJ320" s="56"/>
      <c r="EK320" s="56"/>
      <c r="EL320" s="56"/>
      <c r="EM320" s="56"/>
      <c r="EN320" s="56"/>
      <c r="EO320" s="56"/>
      <c r="EP320" s="56"/>
      <c r="EQ320" s="56"/>
      <c r="ER320" s="56"/>
      <c r="ES320" s="56"/>
      <c r="ET320" s="56"/>
      <c r="EU320" s="56"/>
      <c r="EV320" s="56"/>
      <c r="EW320" s="56"/>
      <c r="EX320" s="56"/>
      <c r="EY320" s="56"/>
      <c r="EZ320" s="56"/>
      <c r="FA320" s="56"/>
      <c r="FB320" s="56"/>
      <c r="FC320" s="56"/>
      <c r="FD320" s="56"/>
      <c r="FE320" s="56"/>
      <c r="FF320" s="56"/>
      <c r="FG320" s="56"/>
      <c r="FH320" s="56"/>
      <c r="FI320" s="56"/>
      <c r="FJ320" s="56"/>
      <c r="FK320" s="56"/>
      <c r="FL320" s="56"/>
      <c r="FM320" s="56"/>
      <c r="FN320" s="56"/>
      <c r="FO320" s="56"/>
      <c r="FP320" s="56"/>
      <c r="FQ320" s="56"/>
      <c r="FR320" s="56"/>
      <c r="FS320" s="56"/>
      <c r="FT320" s="56"/>
      <c r="FU320" s="56"/>
      <c r="FV320" s="56"/>
      <c r="FW320" s="56"/>
      <c r="FX320" s="56"/>
      <c r="FY320" s="56"/>
      <c r="FZ320" s="56"/>
      <c r="GA320" s="56"/>
      <c r="GB320" s="56"/>
      <c r="GC320" s="56"/>
      <c r="GD320" s="56"/>
      <c r="GE320" s="56"/>
      <c r="GF320" s="56"/>
      <c r="GG320" s="56"/>
      <c r="GH320" s="56"/>
      <c r="GI320" s="56"/>
      <c r="GJ320" s="56"/>
      <c r="GK320" s="56"/>
      <c r="GL320" s="56"/>
      <c r="GM320" s="56"/>
      <c r="GN320" s="56"/>
      <c r="GO320" s="56"/>
      <c r="GP320" s="56"/>
      <c r="GQ320" s="56"/>
      <c r="GR320" s="56"/>
      <c r="GS320" s="56"/>
      <c r="GT320" s="56"/>
      <c r="GU320" s="56"/>
      <c r="GV320" s="56"/>
      <c r="GW320" s="56"/>
      <c r="GX320" s="56"/>
      <c r="GY320" s="56"/>
      <c r="GZ320" s="56"/>
      <c r="HA320" s="56"/>
      <c r="HB320" s="56"/>
      <c r="HC320" s="56"/>
      <c r="HD320" s="56"/>
      <c r="HE320" s="56"/>
      <c r="HF320" s="56"/>
      <c r="HG320" s="56"/>
      <c r="HH320" s="56"/>
      <c r="HI320" s="56"/>
      <c r="HJ320" s="56"/>
      <c r="HK320" s="56"/>
      <c r="HL320" s="56"/>
      <c r="HM320" s="56"/>
      <c r="HN320" s="56"/>
      <c r="HO320" s="56"/>
      <c r="HP320" s="56"/>
      <c r="HQ320" s="56"/>
      <c r="HR320" s="56"/>
      <c r="HS320" s="56"/>
      <c r="HT320" s="56"/>
      <c r="HU320" s="56"/>
      <c r="HV320" s="56"/>
      <c r="HW320" s="56"/>
      <c r="HX320" s="56"/>
      <c r="HY320" s="56"/>
    </row>
    <row r="321" spans="1:233" ht="1.5" customHeight="1">
      <c r="A321" s="56"/>
      <c r="B321" s="56"/>
      <c r="C321" s="56"/>
      <c r="D321" s="56"/>
      <c r="E321" s="56"/>
      <c r="F321" s="56"/>
      <c r="G321" s="56"/>
      <c r="H321" s="56"/>
      <c r="I321" s="56"/>
      <c r="J321" s="56"/>
      <c r="K321" s="56"/>
      <c r="L321" s="56"/>
      <c r="M321" s="56"/>
      <c r="N321" s="56"/>
      <c r="O321" s="56"/>
      <c r="P321" s="56"/>
      <c r="Q321" s="56"/>
      <c r="R321" s="56"/>
      <c r="S321" s="56"/>
      <c r="T321" s="56"/>
      <c r="U321" s="56"/>
      <c r="V321" s="56"/>
      <c r="W321" s="56"/>
      <c r="X321" s="56"/>
      <c r="Y321" s="56"/>
      <c r="Z321" s="56"/>
      <c r="AA321" s="56"/>
      <c r="AB321" s="56"/>
      <c r="AC321" s="56"/>
      <c r="AD321" s="56"/>
      <c r="AE321" s="56"/>
      <c r="AF321" s="56"/>
      <c r="AG321" s="56"/>
      <c r="AH321" s="56"/>
      <c r="AI321" s="56"/>
      <c r="AJ321" s="56"/>
      <c r="AK321" s="56"/>
      <c r="AL321" s="56"/>
      <c r="AM321" s="56"/>
      <c r="AN321" s="56"/>
      <c r="AO321" s="56"/>
      <c r="AP321" s="56"/>
      <c r="AQ321" s="56"/>
      <c r="AR321" s="56"/>
      <c r="AS321" s="56"/>
      <c r="AT321" s="56"/>
      <c r="AU321" s="56"/>
      <c r="AV321" s="56"/>
      <c r="AW321" s="56"/>
      <c r="AX321" s="56"/>
      <c r="AY321" s="56"/>
      <c r="AZ321" s="56"/>
      <c r="BA321" s="56"/>
      <c r="BB321" s="56"/>
      <c r="BC321" s="56"/>
      <c r="BD321" s="56"/>
      <c r="BE321" s="56"/>
      <c r="BF321" s="56"/>
      <c r="BG321" s="56"/>
      <c r="BH321" s="56"/>
      <c r="BI321" s="56"/>
      <c r="BJ321" s="56"/>
      <c r="BK321" s="56"/>
      <c r="BL321" s="56"/>
      <c r="BM321" s="56"/>
      <c r="BN321" s="56"/>
      <c r="BO321" s="56"/>
      <c r="BP321" s="56"/>
      <c r="BQ321" s="56"/>
      <c r="BR321" s="56"/>
      <c r="BS321" s="56"/>
      <c r="BT321" s="56"/>
      <c r="BU321" s="56"/>
      <c r="BV321" s="56">
        <f t="shared" si="808"/>
        <v>18000</v>
      </c>
      <c r="BW321" s="56">
        <f t="shared" si="810"/>
        <v>18000</v>
      </c>
      <c r="BX321" s="56">
        <f t="shared" si="810"/>
        <v>18000</v>
      </c>
      <c r="BY321" s="56">
        <f t="shared" si="812"/>
        <v>18000</v>
      </c>
      <c r="BZ321" s="56">
        <f t="shared" si="817"/>
        <v>18000</v>
      </c>
      <c r="CA321" s="56">
        <f t="shared" si="817"/>
        <v>18000</v>
      </c>
      <c r="CB321" s="56">
        <f t="shared" si="817"/>
        <v>18000</v>
      </c>
      <c r="CC321" s="56">
        <f>KL</f>
        <v>18000</v>
      </c>
      <c r="CD321" s="56">
        <f t="shared" si="820"/>
        <v>31000</v>
      </c>
      <c r="CE321" s="56">
        <f t="shared" si="799"/>
        <v>31000</v>
      </c>
      <c r="CF321" s="56">
        <f t="shared" si="794"/>
        <v>31000</v>
      </c>
      <c r="CG321" s="56">
        <f t="shared" si="811"/>
        <v>31000</v>
      </c>
      <c r="CH321" s="56">
        <f t="shared" si="811"/>
        <v>31000</v>
      </c>
      <c r="CI321" s="56">
        <f t="shared" si="787"/>
        <v>31000</v>
      </c>
      <c r="CJ321" s="56">
        <f t="shared" si="813"/>
        <v>31000</v>
      </c>
      <c r="CK321" s="56">
        <f t="shared" si="813"/>
        <v>31000</v>
      </c>
      <c r="CL321" s="56">
        <f t="shared" si="788"/>
        <v>31000</v>
      </c>
      <c r="CM321" s="56">
        <f t="shared" si="819"/>
        <v>31000</v>
      </c>
      <c r="CN321" s="56">
        <f t="shared" si="819"/>
        <v>31000</v>
      </c>
      <c r="CO321" s="56">
        <f t="shared" si="819"/>
        <v>31000</v>
      </c>
      <c r="CP321" s="56">
        <f t="shared" ref="CP321" si="821">TN</f>
        <v>31000</v>
      </c>
      <c r="CQ321" s="56"/>
      <c r="CR321" s="56"/>
      <c r="CS321" s="56"/>
      <c r="CT321" s="56"/>
      <c r="CU321" s="56"/>
      <c r="CV321" s="56"/>
      <c r="CW321" s="56"/>
      <c r="CX321" s="56"/>
      <c r="CY321" s="56"/>
      <c r="CZ321" s="56"/>
      <c r="DA321" s="56"/>
      <c r="DB321" s="56"/>
      <c r="DC321" s="56"/>
      <c r="DD321" s="56"/>
      <c r="DE321" s="56"/>
      <c r="DF321" s="56"/>
      <c r="DG321" s="56"/>
      <c r="DH321" s="56"/>
      <c r="DI321" s="56"/>
      <c r="DJ321" s="56"/>
      <c r="DK321" s="56"/>
      <c r="DL321" s="56"/>
      <c r="DM321" s="56"/>
      <c r="DN321" s="56"/>
      <c r="DO321" s="56"/>
      <c r="DP321" s="56"/>
      <c r="DQ321" s="56"/>
      <c r="DR321" s="56"/>
      <c r="DS321" s="56"/>
      <c r="DT321" s="56"/>
      <c r="DU321" s="56"/>
      <c r="DV321" s="56"/>
      <c r="DW321" s="56"/>
      <c r="DX321" s="56"/>
      <c r="DY321" s="56"/>
      <c r="DZ321" s="56"/>
      <c r="EA321" s="56"/>
      <c r="EB321" s="56"/>
      <c r="EC321" s="56"/>
      <c r="ED321" s="56"/>
      <c r="EE321" s="56"/>
      <c r="EF321" s="56"/>
      <c r="EG321" s="56"/>
      <c r="EH321" s="56"/>
      <c r="EI321" s="56"/>
      <c r="EJ321" s="56"/>
      <c r="EK321" s="56"/>
      <c r="EL321" s="56"/>
      <c r="EM321" s="56"/>
      <c r="EN321" s="56"/>
      <c r="EO321" s="56"/>
      <c r="EP321" s="56"/>
      <c r="EQ321" s="56"/>
      <c r="ER321" s="56"/>
      <c r="ES321" s="56"/>
      <c r="ET321" s="56"/>
      <c r="EU321" s="56"/>
      <c r="EV321" s="56"/>
      <c r="EW321" s="56"/>
      <c r="EX321" s="56"/>
      <c r="EY321" s="56"/>
      <c r="EZ321" s="56"/>
      <c r="FA321" s="56"/>
      <c r="FB321" s="56"/>
      <c r="FC321" s="56"/>
      <c r="FD321" s="56"/>
      <c r="FE321" s="56"/>
      <c r="FF321" s="56"/>
      <c r="FG321" s="56"/>
      <c r="FH321" s="56"/>
      <c r="FI321" s="56"/>
      <c r="FJ321" s="56"/>
      <c r="FK321" s="56"/>
      <c r="FL321" s="56"/>
      <c r="FM321" s="56"/>
      <c r="FN321" s="56"/>
      <c r="FO321" s="56"/>
      <c r="FP321" s="56"/>
      <c r="FQ321" s="56"/>
      <c r="FR321" s="56"/>
      <c r="FS321" s="56"/>
      <c r="FT321" s="56"/>
      <c r="FU321" s="56"/>
      <c r="FV321" s="56"/>
      <c r="FW321" s="56"/>
      <c r="FX321" s="56"/>
      <c r="FY321" s="56"/>
      <c r="FZ321" s="56"/>
      <c r="GA321" s="56"/>
      <c r="GB321" s="56"/>
      <c r="GC321" s="56"/>
      <c r="GD321" s="56"/>
      <c r="GE321" s="56"/>
      <c r="GF321" s="56"/>
      <c r="GG321" s="56"/>
      <c r="GH321" s="56"/>
      <c r="GI321" s="56"/>
      <c r="GJ321" s="56"/>
      <c r="GK321" s="56"/>
      <c r="GL321" s="56"/>
      <c r="GM321" s="56"/>
      <c r="GN321" s="56"/>
      <c r="GO321" s="56"/>
      <c r="GP321" s="56"/>
      <c r="GQ321" s="56"/>
      <c r="GR321" s="56"/>
      <c r="GS321" s="56"/>
      <c r="GT321" s="56"/>
      <c r="GU321" s="56"/>
      <c r="GV321" s="56"/>
      <c r="GW321" s="56"/>
      <c r="GX321" s="56"/>
      <c r="GY321" s="56"/>
      <c r="GZ321" s="56"/>
      <c r="HA321" s="56"/>
      <c r="HB321" s="56"/>
      <c r="HC321" s="56"/>
      <c r="HD321" s="56"/>
      <c r="HE321" s="56"/>
      <c r="HF321" s="56"/>
      <c r="HG321" s="56"/>
      <c r="HH321" s="56"/>
      <c r="HI321" s="56"/>
      <c r="HJ321" s="56"/>
      <c r="HK321" s="56"/>
      <c r="HL321" s="56"/>
      <c r="HM321" s="56"/>
      <c r="HN321" s="56"/>
      <c r="HO321" s="56"/>
      <c r="HP321" s="56"/>
      <c r="HQ321" s="56"/>
      <c r="HR321" s="56"/>
      <c r="HS321" s="56"/>
      <c r="HT321" s="56"/>
      <c r="HU321" s="56"/>
      <c r="HV321" s="56"/>
      <c r="HW321" s="56"/>
      <c r="HX321" s="56"/>
      <c r="HY321" s="56"/>
    </row>
    <row r="322" spans="1:233" ht="1.5" customHeight="1">
      <c r="A322" s="56"/>
      <c r="B322" s="56"/>
      <c r="C322" s="56"/>
      <c r="D322" s="56"/>
      <c r="E322" s="56"/>
      <c r="F322" s="56"/>
      <c r="G322" s="56"/>
      <c r="H322" s="56"/>
      <c r="I322" s="56"/>
      <c r="J322" s="56"/>
      <c r="K322" s="56"/>
      <c r="L322" s="56"/>
      <c r="M322" s="56"/>
      <c r="N322" s="56"/>
      <c r="O322" s="56"/>
      <c r="P322" s="56"/>
      <c r="Q322" s="56"/>
      <c r="R322" s="56"/>
      <c r="S322" s="56"/>
      <c r="T322" s="56"/>
      <c r="U322" s="56"/>
      <c r="V322" s="56"/>
      <c r="W322" s="56"/>
      <c r="X322" s="56"/>
      <c r="Y322" s="56"/>
      <c r="Z322" s="56"/>
      <c r="AA322" s="56"/>
      <c r="AB322" s="56"/>
      <c r="AC322" s="56"/>
      <c r="AD322" s="56"/>
      <c r="AE322" s="56"/>
      <c r="AF322" s="56"/>
      <c r="AG322" s="56"/>
      <c r="AH322" s="56"/>
      <c r="AI322" s="56"/>
      <c r="AJ322" s="56"/>
      <c r="AK322" s="56"/>
      <c r="AL322" s="56"/>
      <c r="AM322" s="56"/>
      <c r="AN322" s="56"/>
      <c r="AO322" s="56"/>
      <c r="AP322" s="56"/>
      <c r="AQ322" s="56"/>
      <c r="AR322" s="56"/>
      <c r="AS322" s="56"/>
      <c r="AT322" s="56"/>
      <c r="AU322" s="56"/>
      <c r="AV322" s="56"/>
      <c r="AW322" s="56"/>
      <c r="AX322" s="56"/>
      <c r="AY322" s="56"/>
      <c r="AZ322" s="56"/>
      <c r="BA322" s="56"/>
      <c r="BB322" s="56"/>
      <c r="BC322" s="56"/>
      <c r="BD322" s="56"/>
      <c r="BE322" s="56"/>
      <c r="BF322" s="56"/>
      <c r="BG322" s="56"/>
      <c r="BH322" s="56"/>
      <c r="BI322" s="56"/>
      <c r="BJ322" s="56"/>
      <c r="BK322" s="56"/>
      <c r="BL322" s="56"/>
      <c r="BM322" s="56"/>
      <c r="BN322" s="56"/>
      <c r="BO322" s="56"/>
      <c r="BP322" s="56"/>
      <c r="BQ322" s="56"/>
      <c r="BR322" s="56"/>
      <c r="BS322" s="56"/>
      <c r="BT322" s="56"/>
      <c r="BU322" s="56"/>
      <c r="BV322" s="56">
        <f t="shared" si="808"/>
        <v>18000</v>
      </c>
      <c r="BW322" s="56">
        <f t="shared" si="810"/>
        <v>18000</v>
      </c>
      <c r="BX322" s="56">
        <f t="shared" si="810"/>
        <v>18000</v>
      </c>
      <c r="BY322" s="56">
        <f t="shared" si="812"/>
        <v>18000</v>
      </c>
      <c r="BZ322" s="56">
        <f t="shared" si="817"/>
        <v>18000</v>
      </c>
      <c r="CA322" s="56">
        <f t="shared" si="817"/>
        <v>18000</v>
      </c>
      <c r="CB322" s="56">
        <f t="shared" si="817"/>
        <v>18000</v>
      </c>
      <c r="CC322" s="56">
        <f t="shared" ref="CC322:CC334" si="822">TN</f>
        <v>31000</v>
      </c>
      <c r="CD322" s="56">
        <f t="shared" si="820"/>
        <v>31000</v>
      </c>
      <c r="CE322" s="56">
        <f t="shared" si="799"/>
        <v>31000</v>
      </c>
      <c r="CF322" s="56">
        <f t="shared" si="794"/>
        <v>31000</v>
      </c>
      <c r="CG322" s="56">
        <f t="shared" si="811"/>
        <v>31000</v>
      </c>
      <c r="CH322" s="56">
        <f t="shared" si="811"/>
        <v>31000</v>
      </c>
      <c r="CI322" s="56">
        <f t="shared" si="787"/>
        <v>31000</v>
      </c>
      <c r="CJ322" s="56">
        <f t="shared" si="813"/>
        <v>31000</v>
      </c>
      <c r="CK322" s="56">
        <f t="shared" si="813"/>
        <v>31000</v>
      </c>
      <c r="CL322" s="56">
        <f t="shared" si="788"/>
        <v>31000</v>
      </c>
      <c r="CM322" s="56">
        <f t="shared" si="819"/>
        <v>31000</v>
      </c>
      <c r="CN322" s="56">
        <f t="shared" si="819"/>
        <v>31000</v>
      </c>
      <c r="CO322" s="56"/>
      <c r="CP322" s="56"/>
      <c r="CQ322" s="56">
        <f t="shared" ref="CQ322" si="823">TN</f>
        <v>31000</v>
      </c>
      <c r="CR322" s="56"/>
      <c r="CS322" s="56"/>
      <c r="CT322" s="56"/>
      <c r="CU322" s="56"/>
      <c r="CV322" s="56"/>
      <c r="CW322" s="56"/>
      <c r="CX322" s="56"/>
      <c r="CY322" s="56"/>
      <c r="CZ322" s="56"/>
      <c r="DA322" s="56"/>
      <c r="DB322" s="56"/>
      <c r="DC322" s="56"/>
      <c r="DD322" s="56"/>
      <c r="DE322" s="56"/>
      <c r="DF322" s="56"/>
      <c r="DG322" s="56"/>
      <c r="DH322" s="56"/>
      <c r="DI322" s="56"/>
      <c r="DJ322" s="56"/>
      <c r="DK322" s="56"/>
      <c r="DL322" s="56"/>
      <c r="DM322" s="56"/>
      <c r="DN322" s="56"/>
      <c r="DO322" s="56"/>
      <c r="DP322" s="56"/>
      <c r="DQ322" s="56"/>
      <c r="DR322" s="56"/>
      <c r="DS322" s="56"/>
      <c r="DT322" s="56"/>
      <c r="DU322" s="56"/>
      <c r="DV322" s="56"/>
      <c r="DW322" s="56"/>
      <c r="DX322" s="56"/>
      <c r="DY322" s="56"/>
      <c r="DZ322" s="56"/>
      <c r="EA322" s="56"/>
      <c r="EB322" s="56"/>
      <c r="EC322" s="56"/>
      <c r="ED322" s="56"/>
      <c r="EE322" s="56"/>
      <c r="EF322" s="56"/>
      <c r="EG322" s="56"/>
      <c r="EH322" s="56"/>
      <c r="EI322" s="56"/>
      <c r="EJ322" s="56"/>
      <c r="EK322" s="56"/>
      <c r="EL322" s="56"/>
      <c r="EM322" s="56"/>
      <c r="EN322" s="56"/>
      <c r="EO322" s="56"/>
      <c r="EP322" s="56"/>
      <c r="EQ322" s="56"/>
      <c r="ER322" s="56"/>
      <c r="ES322" s="56"/>
      <c r="ET322" s="56"/>
      <c r="EU322" s="56"/>
      <c r="EV322" s="56"/>
      <c r="EW322" s="56"/>
      <c r="EX322" s="56"/>
      <c r="EY322" s="56"/>
      <c r="EZ322" s="56"/>
      <c r="FA322" s="56"/>
      <c r="FB322" s="56"/>
      <c r="FC322" s="56"/>
      <c r="FD322" s="56"/>
      <c r="FE322" s="56"/>
      <c r="FF322" s="56"/>
      <c r="FG322" s="56"/>
      <c r="FH322" s="56"/>
      <c r="FI322" s="56"/>
      <c r="FJ322" s="56"/>
      <c r="FK322" s="56"/>
      <c r="FL322" s="56"/>
      <c r="FM322" s="56"/>
      <c r="FN322" s="56"/>
      <c r="FO322" s="56"/>
      <c r="FP322" s="56"/>
      <c r="FQ322" s="56"/>
      <c r="FR322" s="56"/>
      <c r="FS322" s="56"/>
      <c r="FT322" s="56"/>
      <c r="FU322" s="56"/>
      <c r="FV322" s="56"/>
      <c r="FW322" s="56"/>
      <c r="FX322" s="56"/>
      <c r="FY322" s="56"/>
      <c r="FZ322" s="56"/>
      <c r="GA322" s="56"/>
      <c r="GB322" s="56"/>
      <c r="GC322" s="56"/>
      <c r="GD322" s="56"/>
      <c r="GE322" s="56"/>
      <c r="GF322" s="56"/>
      <c r="GG322" s="56"/>
      <c r="GH322" s="56"/>
      <c r="GI322" s="56"/>
      <c r="GJ322" s="56"/>
      <c r="GK322" s="56"/>
      <c r="GL322" s="56"/>
      <c r="GM322" s="56"/>
      <c r="GN322" s="56"/>
      <c r="GO322" s="56"/>
      <c r="GP322" s="56"/>
      <c r="GQ322" s="56"/>
      <c r="GR322" s="56"/>
      <c r="GS322" s="56"/>
      <c r="GT322" s="56"/>
      <c r="GU322" s="56"/>
      <c r="GV322" s="56"/>
      <c r="GW322" s="56"/>
      <c r="GX322" s="56"/>
      <c r="GY322" s="56"/>
      <c r="GZ322" s="56"/>
      <c r="HA322" s="56"/>
      <c r="HB322" s="56"/>
      <c r="HC322" s="56"/>
      <c r="HD322" s="56"/>
      <c r="HE322" s="56"/>
      <c r="HF322" s="56"/>
      <c r="HG322" s="56"/>
      <c r="HH322" s="56"/>
      <c r="HI322" s="56"/>
      <c r="HJ322" s="56"/>
      <c r="HK322" s="56"/>
      <c r="HL322" s="56"/>
      <c r="HM322" s="56"/>
      <c r="HN322" s="56"/>
      <c r="HO322" s="56"/>
      <c r="HP322" s="56"/>
      <c r="HQ322" s="56"/>
      <c r="HR322" s="56"/>
      <c r="HS322" s="56"/>
      <c r="HT322" s="56"/>
      <c r="HU322" s="56"/>
      <c r="HV322" s="56"/>
      <c r="HW322" s="56"/>
      <c r="HX322" s="56"/>
      <c r="HY322" s="56"/>
    </row>
    <row r="323" spans="1:233" ht="1.5" customHeight="1">
      <c r="A323" s="56"/>
      <c r="B323" s="56"/>
      <c r="C323" s="56"/>
      <c r="D323" s="56"/>
      <c r="E323" s="56"/>
      <c r="F323" s="56"/>
      <c r="G323" s="56"/>
      <c r="H323" s="56"/>
      <c r="I323" s="56"/>
      <c r="J323" s="56"/>
      <c r="K323" s="56"/>
      <c r="L323" s="56"/>
      <c r="M323" s="56"/>
      <c r="N323" s="56"/>
      <c r="O323" s="56"/>
      <c r="P323" s="56"/>
      <c r="Q323" s="56"/>
      <c r="R323" s="56"/>
      <c r="S323" s="56"/>
      <c r="T323" s="56"/>
      <c r="U323" s="56"/>
      <c r="V323" s="56"/>
      <c r="W323" s="56"/>
      <c r="X323" s="56"/>
      <c r="Y323" s="56"/>
      <c r="Z323" s="56"/>
      <c r="AA323" s="56"/>
      <c r="AB323" s="56"/>
      <c r="AC323" s="56"/>
      <c r="AD323" s="56"/>
      <c r="AE323" s="56"/>
      <c r="AF323" s="56"/>
      <c r="AG323" s="56"/>
      <c r="AH323" s="56"/>
      <c r="AI323" s="56"/>
      <c r="AJ323" s="56"/>
      <c r="AK323" s="56"/>
      <c r="AL323" s="56"/>
      <c r="AM323" s="56"/>
      <c r="AN323" s="56"/>
      <c r="AO323" s="56"/>
      <c r="AP323" s="56"/>
      <c r="AQ323" s="56"/>
      <c r="AR323" s="56"/>
      <c r="AS323" s="56"/>
      <c r="AT323" s="56"/>
      <c r="AU323" s="56"/>
      <c r="AV323" s="56"/>
      <c r="AW323" s="56"/>
      <c r="AX323" s="56"/>
      <c r="AY323" s="56"/>
      <c r="AZ323" s="56"/>
      <c r="BA323" s="56"/>
      <c r="BB323" s="56"/>
      <c r="BC323" s="56"/>
      <c r="BD323" s="56"/>
      <c r="BE323" s="56"/>
      <c r="BF323" s="56"/>
      <c r="BG323" s="56"/>
      <c r="BH323" s="56"/>
      <c r="BI323" s="56"/>
      <c r="BJ323" s="56"/>
      <c r="BK323" s="56"/>
      <c r="BL323" s="56"/>
      <c r="BM323" s="56"/>
      <c r="BN323" s="56"/>
      <c r="BO323" s="56"/>
      <c r="BP323" s="56"/>
      <c r="BQ323" s="56"/>
      <c r="BR323" s="56"/>
      <c r="BS323" s="56"/>
      <c r="BT323" s="56"/>
      <c r="BU323" s="56"/>
      <c r="BV323" s="56">
        <f t="shared" si="808"/>
        <v>18000</v>
      </c>
      <c r="BW323" s="56">
        <f t="shared" si="810"/>
        <v>18000</v>
      </c>
      <c r="BX323" s="56">
        <f t="shared" si="810"/>
        <v>18000</v>
      </c>
      <c r="BY323" s="56">
        <f t="shared" si="812"/>
        <v>18000</v>
      </c>
      <c r="BZ323" s="56">
        <f t="shared" si="817"/>
        <v>18000</v>
      </c>
      <c r="CA323" s="56">
        <f t="shared" si="817"/>
        <v>18000</v>
      </c>
      <c r="CB323" s="56">
        <f t="shared" si="817"/>
        <v>18000</v>
      </c>
      <c r="CC323" s="56">
        <f t="shared" si="822"/>
        <v>31000</v>
      </c>
      <c r="CD323" s="56">
        <f t="shared" si="820"/>
        <v>31000</v>
      </c>
      <c r="CE323" s="56">
        <f t="shared" si="799"/>
        <v>31000</v>
      </c>
      <c r="CF323" s="56">
        <f t="shared" si="794"/>
        <v>31000</v>
      </c>
      <c r="CG323" s="56">
        <f t="shared" ref="CG323:CH332" si="824">TN</f>
        <v>31000</v>
      </c>
      <c r="CH323" s="56">
        <f t="shared" si="824"/>
        <v>31000</v>
      </c>
      <c r="CI323" s="56">
        <f t="shared" si="787"/>
        <v>31000</v>
      </c>
      <c r="CJ323" s="56">
        <f t="shared" si="813"/>
        <v>31000</v>
      </c>
      <c r="CK323" s="56">
        <f t="shared" si="813"/>
        <v>31000</v>
      </c>
      <c r="CL323" s="56">
        <f t="shared" si="788"/>
        <v>31000</v>
      </c>
      <c r="CM323" s="56"/>
      <c r="CN323" s="56"/>
      <c r="CO323" s="56"/>
      <c r="CP323" s="56"/>
      <c r="CQ323" s="56"/>
      <c r="CR323" s="56"/>
      <c r="CS323" s="56"/>
      <c r="CT323" s="56"/>
      <c r="CU323" s="56"/>
      <c r="CV323" s="56"/>
      <c r="CW323" s="56"/>
      <c r="CX323" s="56"/>
      <c r="CY323" s="56"/>
      <c r="CZ323" s="56"/>
      <c r="DA323" s="56"/>
      <c r="DB323" s="56"/>
      <c r="DC323" s="56"/>
      <c r="DD323" s="56"/>
      <c r="DE323" s="56"/>
      <c r="DF323" s="56"/>
      <c r="DG323" s="56"/>
      <c r="DH323" s="56"/>
      <c r="DI323" s="56"/>
      <c r="DJ323" s="56"/>
      <c r="DK323" s="56"/>
      <c r="DL323" s="56"/>
      <c r="DM323" s="56"/>
      <c r="DN323" s="56"/>
      <c r="DO323" s="56"/>
      <c r="DP323" s="56"/>
      <c r="DQ323" s="56"/>
      <c r="DR323" s="56"/>
      <c r="DS323" s="56"/>
      <c r="DT323" s="56"/>
      <c r="DU323" s="56"/>
      <c r="DV323" s="56"/>
      <c r="DW323" s="56"/>
      <c r="DX323" s="56"/>
      <c r="DY323" s="56"/>
      <c r="DZ323" s="56"/>
      <c r="EA323" s="56"/>
      <c r="EB323" s="56"/>
      <c r="EC323" s="56"/>
      <c r="ED323" s="56"/>
      <c r="EE323" s="56"/>
      <c r="EF323" s="56"/>
      <c r="EG323" s="56"/>
      <c r="EH323" s="56"/>
      <c r="EI323" s="56"/>
      <c r="EJ323" s="56"/>
      <c r="EK323" s="56"/>
      <c r="EL323" s="56"/>
      <c r="EM323" s="56"/>
      <c r="EN323" s="56"/>
      <c r="EO323" s="56"/>
      <c r="EP323" s="56"/>
      <c r="EQ323" s="56"/>
      <c r="ER323" s="56"/>
      <c r="ES323" s="56"/>
      <c r="ET323" s="56"/>
      <c r="EU323" s="56"/>
      <c r="EV323" s="56"/>
      <c r="EW323" s="56"/>
      <c r="EX323" s="56"/>
      <c r="EY323" s="56"/>
      <c r="EZ323" s="56"/>
      <c r="FA323" s="56"/>
      <c r="FB323" s="56"/>
      <c r="FC323" s="56"/>
      <c r="FD323" s="56"/>
      <c r="FE323" s="56"/>
      <c r="FF323" s="56"/>
      <c r="FG323" s="56"/>
      <c r="FH323" s="56"/>
      <c r="FI323" s="56"/>
      <c r="FJ323" s="56"/>
      <c r="FK323" s="56"/>
      <c r="FL323" s="56"/>
      <c r="FM323" s="56"/>
      <c r="FN323" s="56"/>
      <c r="FO323" s="56"/>
      <c r="FP323" s="56"/>
      <c r="FQ323" s="56"/>
      <c r="FR323" s="56"/>
      <c r="FS323" s="56"/>
      <c r="FT323" s="56"/>
      <c r="FU323" s="56"/>
      <c r="FV323" s="56"/>
      <c r="FW323" s="56"/>
      <c r="FX323" s="56"/>
      <c r="FY323" s="56"/>
      <c r="FZ323" s="56"/>
      <c r="GA323" s="56"/>
      <c r="GB323" s="56"/>
      <c r="GC323" s="56"/>
      <c r="GD323" s="56"/>
      <c r="GE323" s="56"/>
      <c r="GF323" s="56"/>
      <c r="GG323" s="56"/>
      <c r="GH323" s="56"/>
      <c r="GI323" s="56"/>
      <c r="GJ323" s="56"/>
      <c r="GK323" s="56"/>
      <c r="GL323" s="56"/>
      <c r="GM323" s="56"/>
      <c r="GN323" s="56"/>
      <c r="GO323" s="56"/>
      <c r="GP323" s="56"/>
      <c r="GQ323" s="56"/>
      <c r="GR323" s="56"/>
      <c r="GS323" s="56"/>
      <c r="GT323" s="56"/>
      <c r="GU323" s="56"/>
      <c r="GV323" s="56"/>
      <c r="GW323" s="56"/>
      <c r="GX323" s="56"/>
      <c r="GY323" s="56"/>
      <c r="GZ323" s="56"/>
      <c r="HA323" s="56"/>
      <c r="HB323" s="56"/>
      <c r="HC323" s="56"/>
      <c r="HD323" s="56"/>
      <c r="HE323" s="56"/>
      <c r="HF323" s="56"/>
      <c r="HG323" s="56"/>
      <c r="HH323" s="56"/>
      <c r="HI323" s="56"/>
      <c r="HJ323" s="56"/>
      <c r="HK323" s="56"/>
      <c r="HL323" s="56"/>
      <c r="HM323" s="56"/>
      <c r="HN323" s="56"/>
      <c r="HO323" s="56"/>
      <c r="HP323" s="56"/>
      <c r="HQ323" s="56"/>
      <c r="HR323" s="56"/>
      <c r="HS323" s="56"/>
      <c r="HT323" s="56"/>
      <c r="HU323" s="56"/>
      <c r="HV323" s="56"/>
      <c r="HW323" s="56"/>
      <c r="HX323" s="56"/>
      <c r="HY323" s="56"/>
    </row>
    <row r="324" spans="1:233" ht="1.5" customHeight="1">
      <c r="A324" s="56"/>
      <c r="B324" s="56"/>
      <c r="C324" s="56"/>
      <c r="D324" s="56"/>
      <c r="E324" s="56"/>
      <c r="F324" s="56"/>
      <c r="G324" s="56"/>
      <c r="H324" s="56"/>
      <c r="I324" s="56"/>
      <c r="J324" s="56"/>
      <c r="K324" s="56"/>
      <c r="L324" s="56"/>
      <c r="M324" s="56"/>
      <c r="N324" s="56"/>
      <c r="O324" s="56"/>
      <c r="P324" s="56"/>
      <c r="Q324" s="56"/>
      <c r="R324" s="56"/>
      <c r="S324" s="56"/>
      <c r="T324" s="56"/>
      <c r="U324" s="56"/>
      <c r="V324" s="56"/>
      <c r="W324" s="56"/>
      <c r="X324" s="56"/>
      <c r="Y324" s="56"/>
      <c r="Z324" s="56"/>
      <c r="AA324" s="56"/>
      <c r="AB324" s="56"/>
      <c r="AC324" s="56"/>
      <c r="AD324" s="56"/>
      <c r="AE324" s="56"/>
      <c r="AF324" s="56"/>
      <c r="AG324" s="56"/>
      <c r="AH324" s="56"/>
      <c r="AI324" s="56"/>
      <c r="AJ324" s="56"/>
      <c r="AK324" s="56"/>
      <c r="AL324" s="56"/>
      <c r="AM324" s="56"/>
      <c r="AN324" s="56"/>
      <c r="AO324" s="56"/>
      <c r="AP324" s="56"/>
      <c r="AQ324" s="56"/>
      <c r="AR324" s="56"/>
      <c r="AS324" s="56"/>
      <c r="AT324" s="56"/>
      <c r="AU324" s="56"/>
      <c r="AV324" s="56"/>
      <c r="AW324" s="56"/>
      <c r="AX324" s="56"/>
      <c r="AY324" s="56"/>
      <c r="AZ324" s="56"/>
      <c r="BA324" s="56"/>
      <c r="BB324" s="56"/>
      <c r="BC324" s="56"/>
      <c r="BD324" s="56"/>
      <c r="BE324" s="56"/>
      <c r="BF324" s="56"/>
      <c r="BG324" s="56"/>
      <c r="BH324" s="56"/>
      <c r="BI324" s="56"/>
      <c r="BJ324" s="56"/>
      <c r="BK324" s="56"/>
      <c r="BL324" s="56"/>
      <c r="BM324" s="56"/>
      <c r="BN324" s="56"/>
      <c r="BO324" s="56"/>
      <c r="BP324" s="56"/>
      <c r="BQ324" s="56"/>
      <c r="BR324" s="56"/>
      <c r="BS324" s="56"/>
      <c r="BT324" s="56"/>
      <c r="BU324" s="56"/>
      <c r="BV324" s="56"/>
      <c r="BW324" s="56">
        <f t="shared" si="810"/>
        <v>18000</v>
      </c>
      <c r="BX324" s="56">
        <f t="shared" si="810"/>
        <v>18000</v>
      </c>
      <c r="BY324" s="56">
        <f t="shared" si="812"/>
        <v>18000</v>
      </c>
      <c r="BZ324" s="56">
        <f t="shared" si="817"/>
        <v>18000</v>
      </c>
      <c r="CA324" s="56">
        <f t="shared" si="817"/>
        <v>18000</v>
      </c>
      <c r="CB324" s="56">
        <f t="shared" si="817"/>
        <v>18000</v>
      </c>
      <c r="CC324" s="56">
        <f t="shared" si="822"/>
        <v>31000</v>
      </c>
      <c r="CD324" s="56">
        <f t="shared" si="820"/>
        <v>31000</v>
      </c>
      <c r="CE324" s="56">
        <f t="shared" si="799"/>
        <v>31000</v>
      </c>
      <c r="CF324" s="56">
        <f t="shared" si="794"/>
        <v>31000</v>
      </c>
      <c r="CG324" s="56">
        <f t="shared" si="824"/>
        <v>31000</v>
      </c>
      <c r="CH324" s="56">
        <f t="shared" si="824"/>
        <v>31000</v>
      </c>
      <c r="CI324" s="56">
        <f t="shared" si="787"/>
        <v>31000</v>
      </c>
      <c r="CJ324" s="56">
        <f t="shared" si="813"/>
        <v>31000</v>
      </c>
      <c r="CK324" s="56">
        <f t="shared" si="813"/>
        <v>31000</v>
      </c>
      <c r="CL324" s="56"/>
      <c r="CM324" s="56"/>
      <c r="CN324" s="56"/>
      <c r="CO324" s="56"/>
      <c r="CP324" s="56"/>
      <c r="CQ324" s="56"/>
      <c r="CR324" s="56"/>
      <c r="CS324" s="56"/>
      <c r="CT324" s="56"/>
      <c r="CU324" s="56"/>
      <c r="CV324" s="56"/>
      <c r="CW324" s="56"/>
      <c r="CX324" s="56"/>
      <c r="CY324" s="56"/>
      <c r="CZ324" s="56"/>
      <c r="DA324" s="56"/>
      <c r="DB324" s="56"/>
      <c r="DC324" s="56"/>
      <c r="DD324" s="56"/>
      <c r="DE324" s="56"/>
      <c r="DF324" s="56"/>
      <c r="DG324" s="56"/>
      <c r="DH324" s="56"/>
      <c r="DI324" s="56"/>
      <c r="DJ324" s="56"/>
      <c r="DK324" s="56"/>
      <c r="DL324" s="56"/>
      <c r="DM324" s="56"/>
      <c r="DN324" s="56"/>
      <c r="DO324" s="56"/>
      <c r="DP324" s="56"/>
      <c r="DQ324" s="56"/>
      <c r="DR324" s="56"/>
      <c r="DS324" s="56"/>
      <c r="DT324" s="56"/>
      <c r="DU324" s="56"/>
      <c r="DV324" s="56"/>
      <c r="DW324" s="56"/>
      <c r="DX324" s="56"/>
      <c r="DY324" s="56"/>
      <c r="DZ324" s="56"/>
      <c r="EA324" s="56"/>
      <c r="EB324" s="56"/>
      <c r="EC324" s="56"/>
      <c r="ED324" s="56"/>
      <c r="EE324" s="56"/>
      <c r="EF324" s="56"/>
      <c r="EG324" s="56"/>
      <c r="EH324" s="56"/>
      <c r="EI324" s="56"/>
      <c r="EJ324" s="56"/>
      <c r="EK324" s="56"/>
      <c r="EL324" s="56"/>
      <c r="EM324" s="56"/>
      <c r="EN324" s="56"/>
      <c r="EO324" s="56"/>
      <c r="EP324" s="56"/>
      <c r="EQ324" s="56"/>
      <c r="ER324" s="56"/>
      <c r="ES324" s="56"/>
      <c r="ET324" s="56"/>
      <c r="EU324" s="56"/>
      <c r="EV324" s="56"/>
      <c r="EW324" s="56"/>
      <c r="EX324" s="56"/>
      <c r="EY324" s="56"/>
      <c r="EZ324" s="56"/>
      <c r="FA324" s="56"/>
      <c r="FB324" s="56"/>
      <c r="FC324" s="56"/>
      <c r="FD324" s="56"/>
      <c r="FE324" s="56"/>
      <c r="FF324" s="56"/>
      <c r="FG324" s="56"/>
      <c r="FH324" s="56"/>
      <c r="FI324" s="56"/>
      <c r="FJ324" s="56"/>
      <c r="FK324" s="56"/>
      <c r="FL324" s="56"/>
      <c r="FM324" s="56"/>
      <c r="FN324" s="56"/>
      <c r="FO324" s="56"/>
      <c r="FP324" s="56"/>
      <c r="FQ324" s="56"/>
      <c r="FR324" s="56"/>
      <c r="FS324" s="56"/>
      <c r="FT324" s="56"/>
      <c r="FU324" s="56"/>
      <c r="FV324" s="56"/>
      <c r="FW324" s="56"/>
      <c r="FX324" s="56"/>
      <c r="FY324" s="56"/>
      <c r="FZ324" s="56"/>
      <c r="GA324" s="56"/>
      <c r="GB324" s="56"/>
      <c r="GC324" s="56"/>
      <c r="GD324" s="56"/>
      <c r="GE324" s="56"/>
      <c r="GF324" s="56"/>
      <c r="GG324" s="56"/>
      <c r="GH324" s="56"/>
      <c r="GI324" s="56"/>
      <c r="GJ324" s="56"/>
      <c r="GK324" s="56"/>
      <c r="GL324" s="56"/>
      <c r="GM324" s="56"/>
      <c r="GN324" s="56"/>
      <c r="GO324" s="56"/>
      <c r="GP324" s="56"/>
      <c r="GQ324" s="56"/>
      <c r="GR324" s="56"/>
      <c r="GS324" s="56"/>
      <c r="GT324" s="56"/>
      <c r="GU324" s="56"/>
      <c r="GV324" s="56"/>
      <c r="GW324" s="56"/>
      <c r="GX324" s="56"/>
      <c r="GY324" s="56"/>
      <c r="GZ324" s="56"/>
      <c r="HA324" s="56"/>
      <c r="HB324" s="56"/>
      <c r="HC324" s="56"/>
      <c r="HD324" s="56"/>
      <c r="HE324" s="56"/>
      <c r="HF324" s="56"/>
      <c r="HG324" s="56"/>
      <c r="HH324" s="56"/>
      <c r="HI324" s="56"/>
      <c r="HJ324" s="56"/>
      <c r="HK324" s="56"/>
      <c r="HL324" s="56"/>
      <c r="HM324" s="56"/>
      <c r="HN324" s="56"/>
      <c r="HO324" s="56"/>
      <c r="HP324" s="56"/>
      <c r="HQ324" s="56"/>
      <c r="HR324" s="56"/>
      <c r="HS324" s="56"/>
      <c r="HT324" s="56"/>
      <c r="HU324" s="56"/>
      <c r="HV324" s="56"/>
      <c r="HW324" s="56"/>
      <c r="HX324" s="56"/>
      <c r="HY324" s="56"/>
    </row>
    <row r="325" spans="1:233" ht="1.5" customHeight="1">
      <c r="A325" s="56"/>
      <c r="B325" s="56"/>
      <c r="C325" s="56"/>
      <c r="D325" s="56"/>
      <c r="E325" s="56"/>
      <c r="F325" s="56"/>
      <c r="G325" s="56"/>
      <c r="H325" s="56"/>
      <c r="I325" s="56"/>
      <c r="J325" s="56"/>
      <c r="K325" s="56"/>
      <c r="L325" s="56"/>
      <c r="M325" s="56"/>
      <c r="N325" s="56"/>
      <c r="O325" s="56"/>
      <c r="P325" s="56"/>
      <c r="Q325" s="56"/>
      <c r="R325" s="56"/>
      <c r="S325" s="56"/>
      <c r="T325" s="56"/>
      <c r="U325" s="56"/>
      <c r="V325" s="56"/>
      <c r="W325" s="56"/>
      <c r="X325" s="56"/>
      <c r="Y325" s="56"/>
      <c r="Z325" s="56"/>
      <c r="AA325" s="56"/>
      <c r="AB325" s="56"/>
      <c r="AC325" s="56"/>
      <c r="AD325" s="56"/>
      <c r="AE325" s="56"/>
      <c r="AF325" s="56"/>
      <c r="AG325" s="56"/>
      <c r="AH325" s="56"/>
      <c r="AI325" s="56"/>
      <c r="AJ325" s="56"/>
      <c r="AK325" s="56"/>
      <c r="AL325" s="56"/>
      <c r="AM325" s="56"/>
      <c r="AN325" s="56"/>
      <c r="AO325" s="56"/>
      <c r="AP325" s="56"/>
      <c r="AQ325" s="56"/>
      <c r="AR325" s="56"/>
      <c r="AS325" s="56"/>
      <c r="AT325" s="56"/>
      <c r="AU325" s="56"/>
      <c r="AV325" s="56"/>
      <c r="AW325" s="56"/>
      <c r="AX325" s="56"/>
      <c r="AY325" s="56"/>
      <c r="AZ325" s="56"/>
      <c r="BA325" s="56"/>
      <c r="BB325" s="56"/>
      <c r="BC325" s="56"/>
      <c r="BD325" s="56"/>
      <c r="BE325" s="56"/>
      <c r="BF325" s="56"/>
      <c r="BG325" s="56"/>
      <c r="BH325" s="56"/>
      <c r="BI325" s="56"/>
      <c r="BJ325" s="56"/>
      <c r="BK325" s="56"/>
      <c r="BL325" s="56"/>
      <c r="BM325" s="56"/>
      <c r="BN325" s="56"/>
      <c r="BO325" s="56"/>
      <c r="BP325" s="56"/>
      <c r="BQ325" s="56"/>
      <c r="BR325" s="56"/>
      <c r="BS325" s="56"/>
      <c r="BT325" s="56"/>
      <c r="BU325" s="56"/>
      <c r="BV325" s="56"/>
      <c r="BW325" s="56"/>
      <c r="BX325" s="56">
        <f>KL</f>
        <v>18000</v>
      </c>
      <c r="BY325" s="56">
        <f t="shared" si="812"/>
        <v>18000</v>
      </c>
      <c r="BZ325" s="56">
        <f t="shared" si="817"/>
        <v>18000</v>
      </c>
      <c r="CA325" s="56">
        <f t="shared" si="817"/>
        <v>18000</v>
      </c>
      <c r="CB325" s="56">
        <f t="shared" si="817"/>
        <v>18000</v>
      </c>
      <c r="CC325" s="56">
        <f t="shared" si="822"/>
        <v>31000</v>
      </c>
      <c r="CD325" s="56">
        <f t="shared" si="820"/>
        <v>31000</v>
      </c>
      <c r="CE325" s="56">
        <f t="shared" si="799"/>
        <v>31000</v>
      </c>
      <c r="CF325" s="56">
        <f t="shared" si="794"/>
        <v>31000</v>
      </c>
      <c r="CG325" s="56">
        <f t="shared" si="824"/>
        <v>31000</v>
      </c>
      <c r="CH325" s="56">
        <f t="shared" si="824"/>
        <v>31000</v>
      </c>
      <c r="CI325" s="56">
        <f t="shared" si="787"/>
        <v>31000</v>
      </c>
      <c r="CJ325" s="56"/>
      <c r="CK325" s="56"/>
      <c r="CL325" s="56"/>
      <c r="CM325" s="56"/>
      <c r="CN325" s="56"/>
      <c r="CO325" s="56"/>
      <c r="CP325" s="56"/>
      <c r="CQ325" s="56"/>
      <c r="CR325" s="56"/>
      <c r="CS325" s="56"/>
      <c r="CT325" s="56"/>
      <c r="CU325" s="56"/>
      <c r="CV325" s="56"/>
      <c r="CW325" s="56"/>
      <c r="CX325" s="56"/>
      <c r="CY325" s="56"/>
      <c r="CZ325" s="56"/>
      <c r="DA325" s="56"/>
      <c r="DB325" s="56"/>
      <c r="DC325" s="56"/>
      <c r="DD325" s="56"/>
      <c r="DE325" s="56"/>
      <c r="DF325" s="56"/>
      <c r="DG325" s="56"/>
      <c r="DH325" s="56"/>
      <c r="DI325" s="56"/>
      <c r="DJ325" s="56"/>
      <c r="DK325" s="56"/>
      <c r="DL325" s="56"/>
      <c r="DM325" s="56"/>
      <c r="DN325" s="56"/>
      <c r="DO325" s="56"/>
      <c r="DP325" s="56"/>
      <c r="DQ325" s="56"/>
      <c r="DR325" s="56"/>
      <c r="DS325" s="56"/>
      <c r="DT325" s="56"/>
      <c r="DU325" s="56"/>
      <c r="DV325" s="56"/>
      <c r="DW325" s="56"/>
      <c r="DX325" s="56"/>
      <c r="DY325" s="56"/>
      <c r="DZ325" s="56"/>
      <c r="EA325" s="56"/>
      <c r="EB325" s="56"/>
      <c r="EC325" s="56"/>
      <c r="ED325" s="56"/>
      <c r="EE325" s="56"/>
      <c r="EF325" s="56"/>
      <c r="EG325" s="56"/>
      <c r="EH325" s="56"/>
      <c r="EI325" s="56"/>
      <c r="EJ325" s="56"/>
      <c r="EK325" s="56"/>
      <c r="EL325" s="56"/>
      <c r="EM325" s="56"/>
      <c r="EN325" s="56"/>
      <c r="EO325" s="56"/>
      <c r="EP325" s="56"/>
      <c r="EQ325" s="56"/>
      <c r="ER325" s="56"/>
      <c r="ES325" s="56"/>
      <c r="ET325" s="56"/>
      <c r="EU325" s="56"/>
      <c r="EV325" s="56"/>
      <c r="EW325" s="56"/>
      <c r="EX325" s="56"/>
      <c r="EY325" s="56"/>
      <c r="EZ325" s="56"/>
      <c r="FA325" s="56"/>
      <c r="FB325" s="56"/>
      <c r="FC325" s="56"/>
      <c r="FD325" s="56"/>
      <c r="FE325" s="56"/>
      <c r="FF325" s="56"/>
      <c r="FG325" s="56"/>
      <c r="FH325" s="56"/>
      <c r="FI325" s="56"/>
      <c r="FJ325" s="56"/>
      <c r="FK325" s="56"/>
      <c r="FL325" s="56"/>
      <c r="FM325" s="56"/>
      <c r="FN325" s="56"/>
      <c r="FO325" s="56"/>
      <c r="FP325" s="56"/>
      <c r="FQ325" s="56"/>
      <c r="FR325" s="56"/>
      <c r="FS325" s="56"/>
      <c r="FT325" s="56"/>
      <c r="FU325" s="56"/>
      <c r="FV325" s="56"/>
      <c r="FW325" s="56"/>
      <c r="FX325" s="56"/>
      <c r="FY325" s="56"/>
      <c r="FZ325" s="56"/>
      <c r="GA325" s="56"/>
      <c r="GB325" s="56"/>
      <c r="GC325" s="56"/>
      <c r="GD325" s="56"/>
      <c r="GE325" s="56"/>
      <c r="GF325" s="56"/>
      <c r="GG325" s="56"/>
      <c r="GH325" s="56"/>
      <c r="GI325" s="56"/>
      <c r="GJ325" s="56"/>
      <c r="GK325" s="56"/>
      <c r="GL325" s="56"/>
      <c r="GM325" s="56"/>
      <c r="GN325" s="56"/>
      <c r="GO325" s="56"/>
      <c r="GP325" s="56"/>
      <c r="GQ325" s="56"/>
      <c r="GR325" s="56"/>
      <c r="GS325" s="56"/>
      <c r="GT325" s="56"/>
      <c r="GU325" s="56"/>
      <c r="GV325" s="56"/>
      <c r="GW325" s="56"/>
      <c r="GX325" s="56"/>
      <c r="GY325" s="56"/>
      <c r="GZ325" s="56"/>
      <c r="HA325" s="56"/>
      <c r="HB325" s="56"/>
      <c r="HC325" s="56"/>
      <c r="HD325" s="56"/>
      <c r="HE325" s="56"/>
      <c r="HF325" s="56"/>
      <c r="HG325" s="56"/>
      <c r="HH325" s="56"/>
      <c r="HI325" s="56"/>
      <c r="HJ325" s="56"/>
      <c r="HK325" s="56"/>
      <c r="HL325" s="56"/>
      <c r="HM325" s="56"/>
      <c r="HN325" s="56"/>
      <c r="HO325" s="56"/>
      <c r="HP325" s="56"/>
      <c r="HQ325" s="56"/>
      <c r="HR325" s="56"/>
      <c r="HS325" s="56"/>
      <c r="HT325" s="56"/>
      <c r="HU325" s="56"/>
      <c r="HV325" s="56"/>
      <c r="HW325" s="56"/>
      <c r="HX325" s="56"/>
      <c r="HY325" s="56"/>
    </row>
    <row r="326" spans="1:233" ht="1.5" customHeight="1">
      <c r="A326" s="56"/>
      <c r="B326" s="56"/>
      <c r="C326" s="56"/>
      <c r="D326" s="56"/>
      <c r="E326" s="56"/>
      <c r="F326" s="56"/>
      <c r="G326" s="56"/>
      <c r="H326" s="56"/>
      <c r="I326" s="56"/>
      <c r="J326" s="56"/>
      <c r="K326" s="56"/>
      <c r="L326" s="56"/>
      <c r="M326" s="56"/>
      <c r="N326" s="56"/>
      <c r="O326" s="56"/>
      <c r="P326" s="56"/>
      <c r="Q326" s="56"/>
      <c r="R326" s="56"/>
      <c r="S326" s="56"/>
      <c r="T326" s="56"/>
      <c r="U326" s="56"/>
      <c r="V326" s="56"/>
      <c r="W326" s="56"/>
      <c r="X326" s="56"/>
      <c r="Y326" s="56"/>
      <c r="Z326" s="56"/>
      <c r="AA326" s="56"/>
      <c r="AB326" s="56"/>
      <c r="AC326" s="56"/>
      <c r="AD326" s="56"/>
      <c r="AE326" s="56"/>
      <c r="AF326" s="56"/>
      <c r="AG326" s="56"/>
      <c r="AH326" s="56"/>
      <c r="AI326" s="56"/>
      <c r="AJ326" s="56"/>
      <c r="AK326" s="56"/>
      <c r="AL326" s="56"/>
      <c r="AM326" s="56"/>
      <c r="AN326" s="56"/>
      <c r="AO326" s="56"/>
      <c r="AP326" s="56"/>
      <c r="AQ326" s="56"/>
      <c r="AR326" s="56"/>
      <c r="AS326" s="56"/>
      <c r="AT326" s="56"/>
      <c r="AU326" s="56"/>
      <c r="AV326" s="56"/>
      <c r="AW326" s="56"/>
      <c r="AX326" s="56"/>
      <c r="AY326" s="56"/>
      <c r="AZ326" s="56"/>
      <c r="BA326" s="56"/>
      <c r="BB326" s="56"/>
      <c r="BC326" s="56"/>
      <c r="BD326" s="56"/>
      <c r="BE326" s="56"/>
      <c r="BF326" s="56"/>
      <c r="BG326" s="56"/>
      <c r="BH326" s="56"/>
      <c r="BI326" s="56"/>
      <c r="BJ326" s="56"/>
      <c r="BK326" s="56"/>
      <c r="BL326" s="56"/>
      <c r="BM326" s="56"/>
      <c r="BN326" s="56"/>
      <c r="BO326" s="56"/>
      <c r="BP326" s="56"/>
      <c r="BQ326" s="56"/>
      <c r="BR326" s="56"/>
      <c r="BS326" s="56"/>
      <c r="BT326" s="56"/>
      <c r="BU326" s="56"/>
      <c r="BV326" s="56"/>
      <c r="BW326" s="56"/>
      <c r="BX326" s="56">
        <f>KL</f>
        <v>18000</v>
      </c>
      <c r="BY326" s="56">
        <f t="shared" si="812"/>
        <v>18000</v>
      </c>
      <c r="BZ326" s="56">
        <f t="shared" si="817"/>
        <v>18000</v>
      </c>
      <c r="CA326" s="56">
        <f t="shared" si="817"/>
        <v>18000</v>
      </c>
      <c r="CB326" s="56">
        <f t="shared" si="817"/>
        <v>18000</v>
      </c>
      <c r="CC326" s="56">
        <f t="shared" si="822"/>
        <v>31000</v>
      </c>
      <c r="CD326" s="56">
        <f t="shared" si="820"/>
        <v>31000</v>
      </c>
      <c r="CE326" s="56">
        <f t="shared" si="799"/>
        <v>31000</v>
      </c>
      <c r="CF326" s="56">
        <f t="shared" si="794"/>
        <v>31000</v>
      </c>
      <c r="CG326" s="56">
        <f t="shared" si="824"/>
        <v>31000</v>
      </c>
      <c r="CH326" s="56">
        <f t="shared" si="824"/>
        <v>31000</v>
      </c>
      <c r="CI326" s="56">
        <f t="shared" si="787"/>
        <v>31000</v>
      </c>
      <c r="CJ326" s="56"/>
      <c r="CK326" s="56"/>
      <c r="CL326" s="56"/>
      <c r="CM326" s="56"/>
      <c r="CN326" s="56"/>
      <c r="CO326" s="56"/>
      <c r="CP326" s="56"/>
      <c r="CQ326" s="56"/>
      <c r="CR326" s="56"/>
      <c r="CS326" s="56"/>
      <c r="CT326" s="56"/>
      <c r="CU326" s="56"/>
      <c r="CV326" s="56"/>
      <c r="CW326" s="56"/>
      <c r="CX326" s="56"/>
      <c r="CY326" s="56"/>
      <c r="CZ326" s="56"/>
      <c r="DA326" s="56"/>
      <c r="DB326" s="56"/>
      <c r="DC326" s="56"/>
      <c r="DD326" s="56"/>
      <c r="DE326" s="56"/>
      <c r="DF326" s="56"/>
      <c r="DG326" s="56"/>
      <c r="DH326" s="56"/>
      <c r="DI326" s="56"/>
      <c r="DJ326" s="56"/>
      <c r="DK326" s="56"/>
      <c r="DL326" s="56"/>
      <c r="DM326" s="56"/>
      <c r="DN326" s="56"/>
      <c r="DO326" s="56"/>
      <c r="DP326" s="56"/>
      <c r="DQ326" s="56"/>
      <c r="DR326" s="56"/>
      <c r="DS326" s="56"/>
      <c r="DT326" s="56"/>
      <c r="DU326" s="56"/>
      <c r="DV326" s="56"/>
      <c r="DW326" s="56"/>
      <c r="DX326" s="56"/>
      <c r="DY326" s="56"/>
      <c r="DZ326" s="56"/>
      <c r="EA326" s="56"/>
      <c r="EB326" s="56"/>
      <c r="EC326" s="56"/>
      <c r="ED326" s="56"/>
      <c r="EE326" s="56"/>
      <c r="EF326" s="56"/>
      <c r="EG326" s="56"/>
      <c r="EH326" s="56"/>
      <c r="EI326" s="56"/>
      <c r="EJ326" s="56"/>
      <c r="EK326" s="56"/>
      <c r="EL326" s="56"/>
      <c r="EM326" s="56"/>
      <c r="EN326" s="56"/>
      <c r="EO326" s="56"/>
      <c r="EP326" s="56"/>
      <c r="EQ326" s="56"/>
      <c r="ER326" s="56"/>
      <c r="ES326" s="56"/>
      <c r="ET326" s="56"/>
      <c r="EU326" s="56"/>
      <c r="EV326" s="56"/>
      <c r="EW326" s="56"/>
      <c r="EX326" s="56"/>
      <c r="EY326" s="56"/>
      <c r="EZ326" s="56"/>
      <c r="FA326" s="56"/>
      <c r="FB326" s="56"/>
      <c r="FC326" s="56"/>
      <c r="FD326" s="56"/>
      <c r="FE326" s="56"/>
      <c r="FF326" s="56"/>
      <c r="FG326" s="56"/>
      <c r="FH326" s="56"/>
      <c r="FI326" s="56"/>
      <c r="FJ326" s="56"/>
      <c r="FK326" s="56"/>
      <c r="FL326" s="56"/>
      <c r="FM326" s="56"/>
      <c r="FN326" s="56"/>
      <c r="FO326" s="56"/>
      <c r="FP326" s="56"/>
      <c r="FQ326" s="56"/>
      <c r="FR326" s="56"/>
      <c r="FS326" s="56"/>
      <c r="FT326" s="56"/>
      <c r="FU326" s="56"/>
      <c r="FV326" s="56"/>
      <c r="FW326" s="56"/>
      <c r="FX326" s="56"/>
      <c r="FY326" s="56"/>
      <c r="FZ326" s="56"/>
      <c r="GA326" s="56"/>
      <c r="GB326" s="56"/>
      <c r="GC326" s="56"/>
      <c r="GD326" s="56"/>
      <c r="GE326" s="56"/>
      <c r="GF326" s="56"/>
      <c r="GG326" s="56"/>
      <c r="GH326" s="56"/>
      <c r="GI326" s="56"/>
      <c r="GJ326" s="56"/>
      <c r="GK326" s="56"/>
      <c r="GL326" s="56"/>
      <c r="GM326" s="56"/>
      <c r="GN326" s="56"/>
      <c r="GO326" s="56"/>
      <c r="GP326" s="56"/>
      <c r="GQ326" s="56"/>
      <c r="GR326" s="56"/>
      <c r="GS326" s="56"/>
      <c r="GT326" s="56"/>
      <c r="GU326" s="56"/>
      <c r="GV326" s="56"/>
      <c r="GW326" s="56"/>
      <c r="GX326" s="56"/>
      <c r="GY326" s="56"/>
      <c r="GZ326" s="56"/>
      <c r="HA326" s="56"/>
      <c r="HB326" s="56"/>
      <c r="HC326" s="56"/>
      <c r="HD326" s="56"/>
      <c r="HE326" s="56"/>
      <c r="HF326" s="56"/>
      <c r="HG326" s="56"/>
      <c r="HH326" s="56"/>
      <c r="HI326" s="56"/>
      <c r="HJ326" s="56"/>
      <c r="HK326" s="56"/>
      <c r="HL326" s="56"/>
      <c r="HM326" s="56"/>
      <c r="HN326" s="56"/>
      <c r="HO326" s="56"/>
      <c r="HP326" s="56"/>
      <c r="HQ326" s="56"/>
      <c r="HR326" s="56"/>
      <c r="HS326" s="56"/>
      <c r="HT326" s="56"/>
      <c r="HU326" s="56"/>
      <c r="HV326" s="56"/>
      <c r="HW326" s="56"/>
      <c r="HX326" s="56"/>
      <c r="HY326" s="56"/>
    </row>
    <row r="327" spans="1:233" ht="1.5" customHeight="1">
      <c r="A327" s="56"/>
      <c r="B327" s="56"/>
      <c r="C327" s="56"/>
      <c r="D327" s="56"/>
      <c r="E327" s="56"/>
      <c r="F327" s="56"/>
      <c r="G327" s="56"/>
      <c r="H327" s="56"/>
      <c r="I327" s="56"/>
      <c r="J327" s="56"/>
      <c r="K327" s="56"/>
      <c r="L327" s="56"/>
      <c r="M327" s="56"/>
      <c r="N327" s="56"/>
      <c r="O327" s="56"/>
      <c r="P327" s="56"/>
      <c r="Q327" s="56"/>
      <c r="R327" s="56"/>
      <c r="S327" s="56"/>
      <c r="T327" s="56"/>
      <c r="U327" s="56"/>
      <c r="V327" s="56"/>
      <c r="W327" s="56"/>
      <c r="X327" s="56"/>
      <c r="Y327" s="56"/>
      <c r="Z327" s="56"/>
      <c r="AA327" s="56"/>
      <c r="AB327" s="56"/>
      <c r="AC327" s="56"/>
      <c r="AD327" s="56"/>
      <c r="AE327" s="56"/>
      <c r="AF327" s="56"/>
      <c r="AG327" s="56"/>
      <c r="AH327" s="56"/>
      <c r="AI327" s="56"/>
      <c r="AJ327" s="56"/>
      <c r="AK327" s="56"/>
      <c r="AL327" s="56"/>
      <c r="AM327" s="56"/>
      <c r="AN327" s="56"/>
      <c r="AO327" s="56"/>
      <c r="AP327" s="56"/>
      <c r="AQ327" s="56"/>
      <c r="AR327" s="56"/>
      <c r="AS327" s="56"/>
      <c r="AT327" s="56"/>
      <c r="AU327" s="56"/>
      <c r="AV327" s="56"/>
      <c r="AW327" s="56"/>
      <c r="AX327" s="56"/>
      <c r="AY327" s="56"/>
      <c r="AZ327" s="56"/>
      <c r="BA327" s="56"/>
      <c r="BB327" s="56"/>
      <c r="BC327" s="56"/>
      <c r="BD327" s="56"/>
      <c r="BE327" s="56"/>
      <c r="BF327" s="56"/>
      <c r="BG327" s="56"/>
      <c r="BH327" s="56"/>
      <c r="BI327" s="56"/>
      <c r="BJ327" s="56"/>
      <c r="BK327" s="56"/>
      <c r="BL327" s="56"/>
      <c r="BM327" s="56"/>
      <c r="BN327" s="56"/>
      <c r="BO327" s="56"/>
      <c r="BP327" s="56"/>
      <c r="BQ327" s="56"/>
      <c r="BR327" s="56"/>
      <c r="BS327" s="56"/>
      <c r="BT327" s="56"/>
      <c r="BU327" s="56"/>
      <c r="BV327" s="56"/>
      <c r="BW327" s="56"/>
      <c r="BX327" s="56">
        <f>KL</f>
        <v>18000</v>
      </c>
      <c r="BY327" s="56">
        <f t="shared" si="812"/>
        <v>18000</v>
      </c>
      <c r="BZ327" s="56">
        <f t="shared" si="817"/>
        <v>18000</v>
      </c>
      <c r="CA327" s="56">
        <f t="shared" si="817"/>
        <v>18000</v>
      </c>
      <c r="CB327" s="56">
        <f t="shared" si="817"/>
        <v>18000</v>
      </c>
      <c r="CC327" s="56">
        <f t="shared" si="822"/>
        <v>31000</v>
      </c>
      <c r="CD327" s="56">
        <f t="shared" si="820"/>
        <v>31000</v>
      </c>
      <c r="CE327" s="56">
        <f t="shared" si="799"/>
        <v>31000</v>
      </c>
      <c r="CF327" s="56">
        <f t="shared" si="794"/>
        <v>31000</v>
      </c>
      <c r="CG327" s="56">
        <f t="shared" si="824"/>
        <v>31000</v>
      </c>
      <c r="CH327" s="56">
        <f t="shared" si="824"/>
        <v>31000</v>
      </c>
      <c r="CI327" s="56">
        <f t="shared" si="787"/>
        <v>31000</v>
      </c>
      <c r="CJ327" s="56"/>
      <c r="CK327" s="56"/>
      <c r="CL327" s="56"/>
      <c r="CM327" s="56"/>
      <c r="CN327" s="56"/>
      <c r="CO327" s="56"/>
      <c r="CP327" s="56"/>
      <c r="CQ327" s="56"/>
      <c r="CR327" s="56"/>
      <c r="CS327" s="56"/>
      <c r="CT327" s="56"/>
      <c r="CU327" s="56"/>
      <c r="CV327" s="56"/>
      <c r="CW327" s="56"/>
      <c r="CX327" s="56"/>
      <c r="CY327" s="56"/>
      <c r="CZ327" s="56"/>
      <c r="DA327" s="56"/>
      <c r="DB327" s="56"/>
      <c r="DC327" s="56"/>
      <c r="DD327" s="56"/>
      <c r="DE327" s="56"/>
      <c r="DF327" s="56"/>
      <c r="DG327" s="56"/>
      <c r="DH327" s="56"/>
      <c r="DI327" s="56"/>
      <c r="DJ327" s="56"/>
      <c r="DK327" s="56"/>
      <c r="DL327" s="56"/>
      <c r="DM327" s="56"/>
      <c r="DN327" s="56"/>
      <c r="DO327" s="56"/>
      <c r="DP327" s="56"/>
      <c r="DQ327" s="56"/>
      <c r="DR327" s="56"/>
      <c r="DS327" s="56"/>
      <c r="DT327" s="56"/>
      <c r="DU327" s="56"/>
      <c r="DV327" s="56"/>
      <c r="DW327" s="56"/>
      <c r="DX327" s="56"/>
      <c r="DY327" s="56"/>
      <c r="DZ327" s="56"/>
      <c r="EA327" s="56"/>
      <c r="EB327" s="56"/>
      <c r="EC327" s="56"/>
      <c r="ED327" s="56"/>
      <c r="EE327" s="56"/>
      <c r="EF327" s="56"/>
      <c r="EG327" s="56"/>
      <c r="EH327" s="56"/>
      <c r="EI327" s="56"/>
      <c r="EJ327" s="56"/>
      <c r="EK327" s="56"/>
      <c r="EL327" s="56"/>
      <c r="EM327" s="56"/>
      <c r="EN327" s="56"/>
      <c r="EO327" s="56"/>
      <c r="EP327" s="56"/>
      <c r="EQ327" s="56"/>
      <c r="ER327" s="56"/>
      <c r="ES327" s="56"/>
      <c r="ET327" s="56"/>
      <c r="EU327" s="56"/>
      <c r="EV327" s="56"/>
      <c r="EW327" s="56"/>
      <c r="EX327" s="56"/>
      <c r="EY327" s="56"/>
      <c r="EZ327" s="56"/>
      <c r="FA327" s="56"/>
      <c r="FB327" s="56"/>
      <c r="FC327" s="56"/>
      <c r="FD327" s="56"/>
      <c r="FE327" s="56"/>
      <c r="FF327" s="56"/>
      <c r="FG327" s="56"/>
      <c r="FH327" s="56"/>
      <c r="FI327" s="56"/>
      <c r="FJ327" s="56"/>
      <c r="FK327" s="56"/>
      <c r="FL327" s="56"/>
      <c r="FM327" s="56"/>
      <c r="FN327" s="56"/>
      <c r="FO327" s="56"/>
      <c r="FP327" s="56"/>
      <c r="FQ327" s="56"/>
      <c r="FR327" s="56"/>
      <c r="FS327" s="56"/>
      <c r="FT327" s="56"/>
      <c r="FU327" s="56"/>
      <c r="FV327" s="56"/>
      <c r="FW327" s="56"/>
      <c r="FX327" s="56"/>
      <c r="FY327" s="56"/>
      <c r="FZ327" s="56"/>
      <c r="GA327" s="56"/>
      <c r="GB327" s="56"/>
      <c r="GC327" s="56"/>
      <c r="GD327" s="56"/>
      <c r="GE327" s="56"/>
      <c r="GF327" s="56"/>
      <c r="GG327" s="56"/>
      <c r="GH327" s="56"/>
      <c r="GI327" s="56"/>
      <c r="GJ327" s="56"/>
      <c r="GK327" s="56"/>
      <c r="GL327" s="56"/>
      <c r="GM327" s="56"/>
      <c r="GN327" s="56"/>
      <c r="GO327" s="56"/>
      <c r="GP327" s="56"/>
      <c r="GQ327" s="56"/>
      <c r="GR327" s="56"/>
      <c r="GS327" s="56"/>
      <c r="GT327" s="56"/>
      <c r="GU327" s="56"/>
      <c r="GV327" s="56"/>
      <c r="GW327" s="56"/>
      <c r="GX327" s="56"/>
      <c r="GY327" s="56"/>
      <c r="GZ327" s="56"/>
      <c r="HA327" s="56"/>
      <c r="HB327" s="56"/>
      <c r="HC327" s="56"/>
      <c r="HD327" s="56"/>
      <c r="HE327" s="56"/>
      <c r="HF327" s="56"/>
      <c r="HG327" s="56"/>
      <c r="HH327" s="56"/>
      <c r="HI327" s="56"/>
      <c r="HJ327" s="56"/>
      <c r="HK327" s="56"/>
      <c r="HL327" s="56"/>
      <c r="HM327" s="56"/>
      <c r="HN327" s="56"/>
      <c r="HO327" s="56"/>
      <c r="HP327" s="56"/>
      <c r="HQ327" s="56"/>
      <c r="HR327" s="56"/>
      <c r="HS327" s="56"/>
      <c r="HT327" s="56"/>
      <c r="HU327" s="56"/>
      <c r="HV327" s="56"/>
      <c r="HW327" s="56"/>
      <c r="HX327" s="56"/>
      <c r="HY327" s="56"/>
    </row>
    <row r="328" spans="1:233" ht="1.5" customHeight="1">
      <c r="A328" s="56"/>
      <c r="B328" s="56"/>
      <c r="C328" s="56"/>
      <c r="D328" s="56"/>
      <c r="E328" s="56"/>
      <c r="F328" s="56"/>
      <c r="G328" s="56"/>
      <c r="H328" s="56"/>
      <c r="I328" s="56"/>
      <c r="J328" s="56"/>
      <c r="K328" s="56"/>
      <c r="L328" s="56"/>
      <c r="M328" s="56"/>
      <c r="N328" s="56"/>
      <c r="O328" s="56"/>
      <c r="P328" s="56"/>
      <c r="Q328" s="56"/>
      <c r="R328" s="56"/>
      <c r="S328" s="56"/>
      <c r="T328" s="56"/>
      <c r="U328" s="56"/>
      <c r="V328" s="56"/>
      <c r="W328" s="56"/>
      <c r="X328" s="56"/>
      <c r="Y328" s="56"/>
      <c r="Z328" s="56"/>
      <c r="AA328" s="56"/>
      <c r="AB328" s="56"/>
      <c r="AC328" s="56"/>
      <c r="AD328" s="56"/>
      <c r="AE328" s="56"/>
      <c r="AF328" s="56"/>
      <c r="AG328" s="56"/>
      <c r="AH328" s="56"/>
      <c r="AI328" s="56"/>
      <c r="AJ328" s="56"/>
      <c r="AK328" s="56"/>
      <c r="AL328" s="56"/>
      <c r="AM328" s="56"/>
      <c r="AN328" s="56"/>
      <c r="AO328" s="56"/>
      <c r="AP328" s="56"/>
      <c r="AQ328" s="56"/>
      <c r="AR328" s="56"/>
      <c r="AS328" s="56"/>
      <c r="AT328" s="56"/>
      <c r="AU328" s="56"/>
      <c r="AV328" s="56"/>
      <c r="AW328" s="56"/>
      <c r="AX328" s="56"/>
      <c r="AY328" s="56"/>
      <c r="AZ328" s="56"/>
      <c r="BA328" s="56"/>
      <c r="BB328" s="56"/>
      <c r="BC328" s="56"/>
      <c r="BD328" s="56"/>
      <c r="BE328" s="56"/>
      <c r="BF328" s="56"/>
      <c r="BG328" s="56"/>
      <c r="BH328" s="56"/>
      <c r="BI328" s="56"/>
      <c r="BJ328" s="56"/>
      <c r="BK328" s="56"/>
      <c r="BL328" s="56"/>
      <c r="BM328" s="56"/>
      <c r="BN328" s="56"/>
      <c r="BO328" s="56"/>
      <c r="BP328" s="56"/>
      <c r="BQ328" s="56"/>
      <c r="BR328" s="56"/>
      <c r="BS328" s="56"/>
      <c r="BT328" s="56"/>
      <c r="BU328" s="56"/>
      <c r="BV328" s="56"/>
      <c r="BW328" s="56"/>
      <c r="BX328" s="56"/>
      <c r="BY328" s="56">
        <f t="shared" si="812"/>
        <v>18000</v>
      </c>
      <c r="BZ328" s="56">
        <f t="shared" si="817"/>
        <v>18000</v>
      </c>
      <c r="CA328" s="56">
        <f t="shared" si="817"/>
        <v>18000</v>
      </c>
      <c r="CB328" s="56">
        <f t="shared" si="817"/>
        <v>18000</v>
      </c>
      <c r="CC328" s="56">
        <f t="shared" si="822"/>
        <v>31000</v>
      </c>
      <c r="CD328" s="56">
        <f t="shared" si="820"/>
        <v>31000</v>
      </c>
      <c r="CE328" s="56">
        <f t="shared" si="799"/>
        <v>31000</v>
      </c>
      <c r="CF328" s="56">
        <f t="shared" si="794"/>
        <v>31000</v>
      </c>
      <c r="CG328" s="56">
        <f t="shared" si="824"/>
        <v>31000</v>
      </c>
      <c r="CH328" s="56">
        <f t="shared" si="824"/>
        <v>31000</v>
      </c>
      <c r="CI328" s="56"/>
      <c r="CJ328" s="56"/>
      <c r="CK328" s="56"/>
      <c r="CL328" s="56"/>
      <c r="CM328" s="56"/>
      <c r="CN328" s="56"/>
      <c r="CO328" s="56"/>
      <c r="CP328" s="56"/>
      <c r="CQ328" s="56"/>
      <c r="CR328" s="56"/>
      <c r="CS328" s="56"/>
      <c r="CT328" s="56"/>
      <c r="CU328" s="56"/>
      <c r="CV328" s="56"/>
      <c r="CW328" s="56"/>
      <c r="CX328" s="56"/>
      <c r="CY328" s="56"/>
      <c r="CZ328" s="56"/>
      <c r="DA328" s="56"/>
      <c r="DB328" s="56"/>
      <c r="DC328" s="56"/>
      <c r="DD328" s="56"/>
      <c r="DE328" s="56"/>
      <c r="DF328" s="56"/>
      <c r="DG328" s="56"/>
      <c r="DH328" s="56"/>
      <c r="DI328" s="56"/>
      <c r="DJ328" s="56"/>
      <c r="DK328" s="56"/>
      <c r="DL328" s="56"/>
      <c r="DM328" s="56"/>
      <c r="DN328" s="56"/>
      <c r="DO328" s="56"/>
      <c r="DP328" s="56"/>
      <c r="DQ328" s="56"/>
      <c r="DR328" s="56"/>
      <c r="DS328" s="56"/>
      <c r="DT328" s="56"/>
      <c r="DU328" s="56"/>
      <c r="DV328" s="56"/>
      <c r="DW328" s="56"/>
      <c r="DX328" s="56"/>
      <c r="DY328" s="56"/>
      <c r="DZ328" s="56"/>
      <c r="EA328" s="56"/>
      <c r="EB328" s="56"/>
      <c r="EC328" s="56"/>
      <c r="ED328" s="56"/>
      <c r="EE328" s="56"/>
      <c r="EF328" s="56"/>
      <c r="EG328" s="56"/>
      <c r="EH328" s="56"/>
      <c r="EI328" s="56"/>
      <c r="EJ328" s="56"/>
      <c r="EK328" s="56"/>
      <c r="EL328" s="56"/>
      <c r="EM328" s="56"/>
      <c r="EN328" s="56"/>
      <c r="EO328" s="56"/>
      <c r="EP328" s="56"/>
      <c r="EQ328" s="56"/>
      <c r="ER328" s="56"/>
      <c r="ES328" s="56"/>
      <c r="ET328" s="56"/>
      <c r="EU328" s="56"/>
      <c r="EV328" s="56"/>
      <c r="EW328" s="56"/>
      <c r="EX328" s="56"/>
      <c r="EY328" s="56"/>
      <c r="EZ328" s="56"/>
      <c r="FA328" s="56"/>
      <c r="FB328" s="56"/>
      <c r="FC328" s="56"/>
      <c r="FD328" s="56"/>
      <c r="FE328" s="56"/>
      <c r="FF328" s="56"/>
      <c r="FG328" s="56"/>
      <c r="FH328" s="56"/>
      <c r="FI328" s="56"/>
      <c r="FJ328" s="56"/>
      <c r="FK328" s="56"/>
      <c r="FL328" s="56"/>
      <c r="FM328" s="56"/>
      <c r="FN328" s="56"/>
      <c r="FO328" s="56"/>
      <c r="FP328" s="56"/>
      <c r="FQ328" s="56"/>
      <c r="FR328" s="56"/>
      <c r="FS328" s="56"/>
      <c r="FT328" s="56"/>
      <c r="FU328" s="56"/>
      <c r="FV328" s="56"/>
      <c r="FW328" s="56"/>
      <c r="FX328" s="56"/>
      <c r="FY328" s="56"/>
      <c r="FZ328" s="56"/>
      <c r="GA328" s="56"/>
      <c r="GB328" s="56"/>
      <c r="GC328" s="56"/>
      <c r="GD328" s="56"/>
      <c r="GE328" s="56"/>
      <c r="GF328" s="56"/>
      <c r="GG328" s="56"/>
      <c r="GH328" s="56"/>
      <c r="GI328" s="56"/>
      <c r="GJ328" s="56"/>
      <c r="GK328" s="56"/>
      <c r="GL328" s="56"/>
      <c r="GM328" s="56"/>
      <c r="GN328" s="56"/>
      <c r="GO328" s="56"/>
      <c r="GP328" s="56"/>
      <c r="GQ328" s="56"/>
      <c r="GR328" s="56"/>
      <c r="GS328" s="56"/>
      <c r="GT328" s="56"/>
      <c r="GU328" s="56"/>
      <c r="GV328" s="56"/>
      <c r="GW328" s="56"/>
      <c r="GX328" s="56"/>
      <c r="GY328" s="56"/>
      <c r="GZ328" s="56"/>
      <c r="HA328" s="56"/>
      <c r="HB328" s="56"/>
      <c r="HC328" s="56"/>
      <c r="HD328" s="56"/>
      <c r="HE328" s="56"/>
      <c r="HF328" s="56"/>
      <c r="HG328" s="56"/>
      <c r="HH328" s="56"/>
      <c r="HI328" s="56"/>
      <c r="HJ328" s="56"/>
      <c r="HK328" s="56"/>
      <c r="HL328" s="56"/>
      <c r="HM328" s="56"/>
      <c r="HN328" s="56"/>
      <c r="HO328" s="56"/>
      <c r="HP328" s="56"/>
      <c r="HQ328" s="56"/>
      <c r="HR328" s="56"/>
      <c r="HS328" s="56"/>
      <c r="HT328" s="56"/>
      <c r="HU328" s="56"/>
      <c r="HV328" s="56"/>
      <c r="HW328" s="56"/>
      <c r="HX328" s="56"/>
      <c r="HY328" s="56"/>
    </row>
    <row r="329" spans="1:233" ht="1.5" customHeight="1">
      <c r="A329" s="56"/>
      <c r="B329" s="56"/>
      <c r="C329" s="56"/>
      <c r="D329" s="56"/>
      <c r="E329" s="56"/>
      <c r="F329" s="56"/>
      <c r="G329" s="56"/>
      <c r="H329" s="56"/>
      <c r="I329" s="56"/>
      <c r="J329" s="56"/>
      <c r="K329" s="56"/>
      <c r="L329" s="56"/>
      <c r="M329" s="56"/>
      <c r="N329" s="56"/>
      <c r="O329" s="56"/>
      <c r="P329" s="56"/>
      <c r="Q329" s="56"/>
      <c r="R329" s="56"/>
      <c r="S329" s="56"/>
      <c r="T329" s="56"/>
      <c r="U329" s="56"/>
      <c r="V329" s="56"/>
      <c r="W329" s="56"/>
      <c r="X329" s="56"/>
      <c r="Y329" s="56"/>
      <c r="Z329" s="56"/>
      <c r="AA329" s="56"/>
      <c r="AB329" s="56"/>
      <c r="AC329" s="56"/>
      <c r="AD329" s="56"/>
      <c r="AE329" s="56"/>
      <c r="AF329" s="56"/>
      <c r="AG329" s="56"/>
      <c r="AH329" s="56"/>
      <c r="AI329" s="56"/>
      <c r="AJ329" s="56"/>
      <c r="AK329" s="56"/>
      <c r="AL329" s="56"/>
      <c r="AM329" s="56"/>
      <c r="AN329" s="56"/>
      <c r="AO329" s="56"/>
      <c r="AP329" s="56"/>
      <c r="AQ329" s="56"/>
      <c r="AR329" s="56"/>
      <c r="AS329" s="56"/>
      <c r="AT329" s="56"/>
      <c r="AU329" s="56"/>
      <c r="AV329" s="56"/>
      <c r="AW329" s="56"/>
      <c r="AX329" s="56"/>
      <c r="AY329" s="56"/>
      <c r="AZ329" s="56"/>
      <c r="BA329" s="56"/>
      <c r="BB329" s="56"/>
      <c r="BC329" s="56"/>
      <c r="BD329" s="56"/>
      <c r="BE329" s="56"/>
      <c r="BF329" s="56"/>
      <c r="BG329" s="56"/>
      <c r="BH329" s="56"/>
      <c r="BI329" s="56"/>
      <c r="BJ329" s="56"/>
      <c r="BK329" s="56"/>
      <c r="BL329" s="56"/>
      <c r="BM329" s="56"/>
      <c r="BN329" s="56"/>
      <c r="BO329" s="56"/>
      <c r="BP329" s="56"/>
      <c r="BQ329" s="56"/>
      <c r="BR329" s="56"/>
      <c r="BS329" s="56"/>
      <c r="BT329" s="56"/>
      <c r="BU329" s="56"/>
      <c r="BV329" s="56"/>
      <c r="BW329" s="56"/>
      <c r="BX329" s="56"/>
      <c r="BY329" s="56"/>
      <c r="BZ329" s="56">
        <f t="shared" si="817"/>
        <v>18000</v>
      </c>
      <c r="CA329" s="56">
        <f t="shared" si="817"/>
        <v>18000</v>
      </c>
      <c r="CB329" s="56">
        <f t="shared" si="817"/>
        <v>18000</v>
      </c>
      <c r="CC329" s="56">
        <f t="shared" si="822"/>
        <v>31000</v>
      </c>
      <c r="CD329" s="56">
        <f t="shared" si="820"/>
        <v>31000</v>
      </c>
      <c r="CE329" s="56">
        <f t="shared" si="799"/>
        <v>31000</v>
      </c>
      <c r="CF329" s="56">
        <f t="shared" si="794"/>
        <v>31000</v>
      </c>
      <c r="CG329" s="56">
        <f t="shared" si="824"/>
        <v>31000</v>
      </c>
      <c r="CH329" s="56">
        <f t="shared" si="824"/>
        <v>31000</v>
      </c>
      <c r="CI329" s="56"/>
      <c r="CJ329" s="56"/>
      <c r="CK329" s="56"/>
      <c r="CL329" s="56"/>
      <c r="CM329" s="56"/>
      <c r="CN329" s="56"/>
      <c r="CO329" s="56"/>
      <c r="CP329" s="56"/>
      <c r="CQ329" s="56"/>
      <c r="CR329" s="56"/>
      <c r="CS329" s="56"/>
      <c r="CT329" s="56"/>
      <c r="CU329" s="56"/>
      <c r="CV329" s="56"/>
      <c r="CW329" s="56"/>
      <c r="CX329" s="56"/>
      <c r="CY329" s="56"/>
      <c r="CZ329" s="56"/>
      <c r="DA329" s="56"/>
      <c r="DB329" s="56"/>
      <c r="DC329" s="56"/>
      <c r="DD329" s="56"/>
      <c r="DE329" s="56"/>
      <c r="DF329" s="56"/>
      <c r="DG329" s="56"/>
      <c r="DH329" s="56"/>
      <c r="DI329" s="56"/>
      <c r="DJ329" s="56"/>
      <c r="DK329" s="56"/>
      <c r="DL329" s="56"/>
      <c r="DM329" s="56"/>
      <c r="DN329" s="56"/>
      <c r="DO329" s="56"/>
      <c r="DP329" s="56"/>
      <c r="DQ329" s="56"/>
      <c r="DR329" s="56"/>
      <c r="DS329" s="56"/>
      <c r="DT329" s="56"/>
      <c r="DU329" s="56"/>
      <c r="DV329" s="56"/>
      <c r="DW329" s="56"/>
      <c r="DX329" s="56"/>
      <c r="DY329" s="56"/>
      <c r="DZ329" s="56"/>
      <c r="EA329" s="56"/>
      <c r="EB329" s="56"/>
      <c r="EC329" s="56"/>
      <c r="ED329" s="56"/>
      <c r="EE329" s="56"/>
      <c r="EF329" s="56"/>
      <c r="EG329" s="56"/>
      <c r="EH329" s="56"/>
      <c r="EI329" s="56"/>
      <c r="EJ329" s="56"/>
      <c r="EK329" s="56"/>
      <c r="EL329" s="56"/>
      <c r="EM329" s="56"/>
      <c r="EN329" s="56"/>
      <c r="EO329" s="56"/>
      <c r="EP329" s="56"/>
      <c r="EQ329" s="56"/>
      <c r="ER329" s="56"/>
      <c r="ES329" s="56"/>
      <c r="ET329" s="56"/>
      <c r="EU329" s="56"/>
      <c r="EV329" s="56"/>
      <c r="EW329" s="56"/>
      <c r="EX329" s="56"/>
      <c r="EY329" s="56"/>
      <c r="EZ329" s="56"/>
      <c r="FA329" s="56"/>
      <c r="FB329" s="56"/>
      <c r="FC329" s="56"/>
      <c r="FD329" s="56"/>
      <c r="FE329" s="56"/>
      <c r="FF329" s="56"/>
      <c r="FG329" s="56"/>
      <c r="FH329" s="56"/>
      <c r="FI329" s="56"/>
      <c r="FJ329" s="56"/>
      <c r="FK329" s="56"/>
      <c r="FL329" s="56"/>
      <c r="FM329" s="56"/>
      <c r="FN329" s="56"/>
      <c r="FO329" s="56"/>
      <c r="FP329" s="56"/>
      <c r="FQ329" s="56"/>
      <c r="FR329" s="56"/>
      <c r="FS329" s="56"/>
      <c r="FT329" s="56"/>
      <c r="FU329" s="56"/>
      <c r="FV329" s="56"/>
      <c r="FW329" s="56"/>
      <c r="FX329" s="56"/>
      <c r="FY329" s="56"/>
      <c r="FZ329" s="56"/>
      <c r="GA329" s="56"/>
      <c r="GB329" s="56"/>
      <c r="GC329" s="56"/>
      <c r="GD329" s="56"/>
      <c r="GE329" s="56"/>
      <c r="GF329" s="56"/>
      <c r="GG329" s="56"/>
      <c r="GH329" s="56"/>
      <c r="GI329" s="56"/>
      <c r="GJ329" s="56"/>
      <c r="GK329" s="56"/>
      <c r="GL329" s="56"/>
      <c r="GM329" s="56"/>
      <c r="GN329" s="56"/>
      <c r="GO329" s="56"/>
      <c r="GP329" s="56"/>
      <c r="GQ329" s="56"/>
      <c r="GR329" s="56"/>
      <c r="GS329" s="56"/>
      <c r="GT329" s="56"/>
      <c r="GU329" s="56"/>
      <c r="GV329" s="56"/>
      <c r="GW329" s="56"/>
      <c r="GX329" s="56"/>
      <c r="GY329" s="56"/>
      <c r="GZ329" s="56"/>
      <c r="HA329" s="56"/>
      <c r="HB329" s="56"/>
      <c r="HC329" s="56"/>
      <c r="HD329" s="56"/>
      <c r="HE329" s="56"/>
      <c r="HF329" s="56"/>
      <c r="HG329" s="56"/>
      <c r="HH329" s="56"/>
      <c r="HI329" s="56"/>
      <c r="HJ329" s="56"/>
      <c r="HK329" s="56"/>
      <c r="HL329" s="56"/>
      <c r="HM329" s="56"/>
      <c r="HN329" s="56"/>
      <c r="HO329" s="56"/>
      <c r="HP329" s="56"/>
      <c r="HQ329" s="56"/>
      <c r="HR329" s="56"/>
      <c r="HS329" s="56"/>
      <c r="HT329" s="56"/>
      <c r="HU329" s="56"/>
      <c r="HV329" s="56"/>
      <c r="HW329" s="56"/>
      <c r="HX329" s="56"/>
      <c r="HY329" s="56"/>
    </row>
    <row r="330" spans="1:233" ht="1.5" customHeight="1">
      <c r="A330" s="56"/>
      <c r="B330" s="56"/>
      <c r="C330" s="56"/>
      <c r="D330" s="56"/>
      <c r="E330" s="56"/>
      <c r="F330" s="56"/>
      <c r="G330" s="56"/>
      <c r="H330" s="56"/>
      <c r="I330" s="56"/>
      <c r="J330" s="56"/>
      <c r="K330" s="56"/>
      <c r="L330" s="56"/>
      <c r="M330" s="56"/>
      <c r="N330" s="56"/>
      <c r="O330" s="56"/>
      <c r="P330" s="56"/>
      <c r="Q330" s="56"/>
      <c r="R330" s="56"/>
      <c r="S330" s="56"/>
      <c r="T330" s="56"/>
      <c r="U330" s="56"/>
      <c r="V330" s="56"/>
      <c r="W330" s="56"/>
      <c r="X330" s="56"/>
      <c r="Y330" s="56"/>
      <c r="Z330" s="56"/>
      <c r="AA330" s="56"/>
      <c r="AB330" s="56"/>
      <c r="AC330" s="56"/>
      <c r="AD330" s="56"/>
      <c r="AE330" s="56"/>
      <c r="AF330" s="56"/>
      <c r="AG330" s="56"/>
      <c r="AH330" s="56"/>
      <c r="AI330" s="56"/>
      <c r="AJ330" s="56"/>
      <c r="AK330" s="56"/>
      <c r="AL330" s="56"/>
      <c r="AM330" s="56"/>
      <c r="AN330" s="56"/>
      <c r="AO330" s="56"/>
      <c r="AP330" s="56"/>
      <c r="AQ330" s="56"/>
      <c r="AR330" s="56"/>
      <c r="AS330" s="56"/>
      <c r="AT330" s="56"/>
      <c r="AU330" s="56"/>
      <c r="AV330" s="56"/>
      <c r="AW330" s="56"/>
      <c r="AX330" s="56"/>
      <c r="AY330" s="56"/>
      <c r="AZ330" s="56"/>
      <c r="BA330" s="56"/>
      <c r="BB330" s="56"/>
      <c r="BC330" s="56"/>
      <c r="BD330" s="56"/>
      <c r="BE330" s="56"/>
      <c r="BF330" s="56"/>
      <c r="BG330" s="56"/>
      <c r="BH330" s="56"/>
      <c r="BI330" s="56"/>
      <c r="BJ330" s="56"/>
      <c r="BK330" s="56"/>
      <c r="BL330" s="56"/>
      <c r="BM330" s="56"/>
      <c r="BN330" s="56"/>
      <c r="BO330" s="56"/>
      <c r="BP330" s="56"/>
      <c r="BQ330" s="56"/>
      <c r="BR330" s="56"/>
      <c r="BS330" s="56"/>
      <c r="BT330" s="56"/>
      <c r="BU330" s="56"/>
      <c r="BV330" s="56"/>
      <c r="BW330" s="56"/>
      <c r="BX330" s="56"/>
      <c r="BY330" s="56"/>
      <c r="BZ330" s="56">
        <f t="shared" si="817"/>
        <v>18000</v>
      </c>
      <c r="CA330" s="56">
        <f t="shared" si="817"/>
        <v>18000</v>
      </c>
      <c r="CB330" s="56">
        <f t="shared" si="817"/>
        <v>18000</v>
      </c>
      <c r="CC330" s="56">
        <f t="shared" si="822"/>
        <v>31000</v>
      </c>
      <c r="CD330" s="56">
        <f t="shared" si="820"/>
        <v>31000</v>
      </c>
      <c r="CE330" s="56">
        <f t="shared" si="799"/>
        <v>31000</v>
      </c>
      <c r="CF330" s="56">
        <f t="shared" si="794"/>
        <v>31000</v>
      </c>
      <c r="CG330" s="56">
        <f t="shared" si="824"/>
        <v>31000</v>
      </c>
      <c r="CH330" s="56">
        <f t="shared" si="824"/>
        <v>31000</v>
      </c>
      <c r="CI330" s="56"/>
      <c r="CJ330" s="56"/>
      <c r="CK330" s="56"/>
      <c r="CL330" s="56"/>
      <c r="CM330" s="56"/>
      <c r="CN330" s="56"/>
      <c r="CO330" s="56"/>
      <c r="CP330" s="56"/>
      <c r="CQ330" s="56"/>
      <c r="CR330" s="56"/>
      <c r="CS330" s="56"/>
      <c r="CT330" s="56"/>
      <c r="CU330" s="56"/>
      <c r="CV330" s="56"/>
      <c r="CW330" s="56"/>
      <c r="CX330" s="56"/>
      <c r="CY330" s="56"/>
      <c r="CZ330" s="56"/>
      <c r="DA330" s="56"/>
      <c r="DB330" s="56"/>
      <c r="DC330" s="56"/>
      <c r="DD330" s="56"/>
      <c r="DE330" s="56"/>
      <c r="DF330" s="56"/>
      <c r="DG330" s="56"/>
      <c r="DH330" s="56"/>
      <c r="DI330" s="56"/>
      <c r="DJ330" s="56"/>
      <c r="DK330" s="56"/>
      <c r="DL330" s="56"/>
      <c r="DM330" s="56"/>
      <c r="DN330" s="56"/>
      <c r="DO330" s="56"/>
      <c r="DP330" s="56"/>
      <c r="DQ330" s="56"/>
      <c r="DR330" s="56"/>
      <c r="DS330" s="56"/>
      <c r="DT330" s="56"/>
      <c r="DU330" s="56"/>
      <c r="DV330" s="56"/>
      <c r="DW330" s="56"/>
      <c r="DX330" s="56"/>
      <c r="DY330" s="56"/>
      <c r="DZ330" s="56"/>
      <c r="EA330" s="56"/>
      <c r="EB330" s="56"/>
      <c r="EC330" s="56"/>
      <c r="ED330" s="56"/>
      <c r="EE330" s="56"/>
      <c r="EF330" s="56"/>
      <c r="EG330" s="56"/>
      <c r="EH330" s="56"/>
      <c r="EI330" s="56"/>
      <c r="EJ330" s="56"/>
      <c r="EK330" s="56"/>
      <c r="EL330" s="56"/>
      <c r="EM330" s="56"/>
      <c r="EN330" s="56"/>
      <c r="EO330" s="56"/>
      <c r="EP330" s="56"/>
      <c r="EQ330" s="56"/>
      <c r="ER330" s="56"/>
      <c r="ES330" s="56"/>
      <c r="ET330" s="56"/>
      <c r="EU330" s="56"/>
      <c r="EV330" s="56"/>
      <c r="EW330" s="56"/>
      <c r="EX330" s="56"/>
      <c r="EY330" s="56"/>
      <c r="EZ330" s="56"/>
      <c r="FA330" s="56"/>
      <c r="FB330" s="56"/>
      <c r="FC330" s="56"/>
      <c r="FD330" s="56"/>
      <c r="FE330" s="56"/>
      <c r="FF330" s="56"/>
      <c r="FG330" s="56"/>
      <c r="FH330" s="56"/>
      <c r="FI330" s="56"/>
      <c r="FJ330" s="56"/>
      <c r="FK330" s="56"/>
      <c r="FL330" s="56"/>
      <c r="FM330" s="56"/>
      <c r="FN330" s="56"/>
      <c r="FO330" s="56"/>
      <c r="FP330" s="56"/>
      <c r="FQ330" s="56"/>
      <c r="FR330" s="56"/>
      <c r="FS330" s="56"/>
      <c r="FT330" s="56"/>
      <c r="FU330" s="56"/>
      <c r="FV330" s="56"/>
      <c r="FW330" s="56"/>
      <c r="FX330" s="56"/>
      <c r="FY330" s="56"/>
      <c r="FZ330" s="56"/>
      <c r="GA330" s="56"/>
      <c r="GB330" s="56"/>
      <c r="GC330" s="56"/>
      <c r="GD330" s="56"/>
      <c r="GE330" s="56"/>
      <c r="GF330" s="56"/>
      <c r="GG330" s="56"/>
      <c r="GH330" s="56"/>
      <c r="GI330" s="56"/>
      <c r="GJ330" s="56"/>
      <c r="GK330" s="56"/>
      <c r="GL330" s="56"/>
      <c r="GM330" s="56"/>
      <c r="GN330" s="56"/>
      <c r="GO330" s="56"/>
      <c r="GP330" s="56"/>
      <c r="GQ330" s="56"/>
      <c r="GR330" s="56"/>
      <c r="GS330" s="56"/>
      <c r="GT330" s="56"/>
      <c r="GU330" s="56"/>
      <c r="GV330" s="56"/>
      <c r="GW330" s="56"/>
      <c r="GX330" s="56"/>
      <c r="GY330" s="56"/>
      <c r="GZ330" s="56"/>
      <c r="HA330" s="56"/>
      <c r="HB330" s="56"/>
      <c r="HC330" s="56"/>
      <c r="HD330" s="56"/>
      <c r="HE330" s="56"/>
      <c r="HF330" s="56"/>
      <c r="HG330" s="56"/>
      <c r="HH330" s="56"/>
      <c r="HI330" s="56"/>
      <c r="HJ330" s="56"/>
      <c r="HK330" s="56"/>
      <c r="HL330" s="56"/>
      <c r="HM330" s="56"/>
      <c r="HN330" s="56"/>
      <c r="HO330" s="56"/>
      <c r="HP330" s="56"/>
      <c r="HQ330" s="56"/>
      <c r="HR330" s="56"/>
      <c r="HS330" s="56"/>
      <c r="HT330" s="56"/>
      <c r="HU330" s="56"/>
      <c r="HV330" s="56"/>
      <c r="HW330" s="56"/>
      <c r="HX330" s="56"/>
      <c r="HY330" s="56"/>
    </row>
    <row r="331" spans="1:233" ht="1.5" customHeight="1">
      <c r="A331" s="56"/>
      <c r="B331" s="56"/>
      <c r="C331" s="56"/>
      <c r="D331" s="56"/>
      <c r="E331" s="56"/>
      <c r="F331" s="56"/>
      <c r="G331" s="56"/>
      <c r="H331" s="56"/>
      <c r="I331" s="56"/>
      <c r="J331" s="56"/>
      <c r="K331" s="56"/>
      <c r="L331" s="56"/>
      <c r="M331" s="56"/>
      <c r="N331" s="56"/>
      <c r="O331" s="56"/>
      <c r="P331" s="56"/>
      <c r="Q331" s="56"/>
      <c r="R331" s="56"/>
      <c r="S331" s="56"/>
      <c r="T331" s="56"/>
      <c r="U331" s="56"/>
      <c r="V331" s="56"/>
      <c r="W331" s="56"/>
      <c r="X331" s="56"/>
      <c r="Y331" s="56"/>
      <c r="Z331" s="56"/>
      <c r="AA331" s="56"/>
      <c r="AB331" s="56"/>
      <c r="AC331" s="56"/>
      <c r="AD331" s="56"/>
      <c r="AE331" s="56"/>
      <c r="AF331" s="56"/>
      <c r="AG331" s="56"/>
      <c r="AH331" s="56"/>
      <c r="AI331" s="56"/>
      <c r="AJ331" s="56"/>
      <c r="AK331" s="56"/>
      <c r="AL331" s="56"/>
      <c r="AM331" s="56"/>
      <c r="AN331" s="56"/>
      <c r="AO331" s="56"/>
      <c r="AP331" s="56"/>
      <c r="AQ331" s="56"/>
      <c r="AR331" s="56"/>
      <c r="AS331" s="56"/>
      <c r="AT331" s="56"/>
      <c r="AU331" s="56"/>
      <c r="AV331" s="56"/>
      <c r="AW331" s="56"/>
      <c r="AX331" s="56"/>
      <c r="AY331" s="56"/>
      <c r="AZ331" s="56"/>
      <c r="BA331" s="56"/>
      <c r="BB331" s="56"/>
      <c r="BC331" s="56"/>
      <c r="BD331" s="56"/>
      <c r="BE331" s="56"/>
      <c r="BF331" s="56"/>
      <c r="BG331" s="56"/>
      <c r="BH331" s="56"/>
      <c r="BI331" s="56"/>
      <c r="BJ331" s="56"/>
      <c r="BK331" s="56"/>
      <c r="BL331" s="56"/>
      <c r="BM331" s="56"/>
      <c r="BN331" s="56"/>
      <c r="BO331" s="56"/>
      <c r="BP331" s="56"/>
      <c r="BQ331" s="56"/>
      <c r="BR331" s="56"/>
      <c r="BS331" s="56"/>
      <c r="BT331" s="56"/>
      <c r="BU331" s="56"/>
      <c r="BV331" s="56"/>
      <c r="BW331" s="56"/>
      <c r="BX331" s="56"/>
      <c r="BY331" s="56"/>
      <c r="BZ331" s="56"/>
      <c r="CA331" s="56">
        <f>KL</f>
        <v>18000</v>
      </c>
      <c r="CB331" s="56">
        <f>KL</f>
        <v>18000</v>
      </c>
      <c r="CC331" s="56">
        <f t="shared" si="822"/>
        <v>31000</v>
      </c>
      <c r="CD331" s="56">
        <f t="shared" si="820"/>
        <v>31000</v>
      </c>
      <c r="CE331" s="56">
        <f t="shared" si="799"/>
        <v>31000</v>
      </c>
      <c r="CF331" s="56">
        <f t="shared" si="794"/>
        <v>31000</v>
      </c>
      <c r="CG331" s="56">
        <f t="shared" si="824"/>
        <v>31000</v>
      </c>
      <c r="CH331" s="56">
        <f t="shared" si="824"/>
        <v>31000</v>
      </c>
      <c r="CI331" s="56"/>
      <c r="CJ331" s="56"/>
      <c r="CK331" s="56"/>
      <c r="CL331" s="56"/>
      <c r="CM331" s="56"/>
      <c r="CN331" s="56"/>
      <c r="CO331" s="56"/>
      <c r="CP331" s="56"/>
      <c r="CQ331" s="56"/>
      <c r="CR331" s="56"/>
      <c r="CS331" s="56"/>
      <c r="CT331" s="56"/>
      <c r="CU331" s="56"/>
      <c r="CV331" s="56"/>
      <c r="CW331" s="56"/>
      <c r="CX331" s="56"/>
      <c r="CY331" s="56"/>
      <c r="CZ331" s="56"/>
      <c r="DA331" s="56"/>
      <c r="DB331" s="56"/>
      <c r="DC331" s="56"/>
      <c r="DD331" s="56"/>
      <c r="DE331" s="56"/>
      <c r="DF331" s="56"/>
      <c r="DG331" s="56"/>
      <c r="DH331" s="56"/>
      <c r="DI331" s="56"/>
      <c r="DJ331" s="56"/>
      <c r="DK331" s="56"/>
      <c r="DL331" s="56"/>
      <c r="DM331" s="56"/>
      <c r="DN331" s="56"/>
      <c r="DO331" s="56"/>
      <c r="DP331" s="56"/>
      <c r="DQ331" s="56"/>
      <c r="DR331" s="56"/>
      <c r="DS331" s="56"/>
      <c r="DT331" s="56"/>
      <c r="DU331" s="56"/>
      <c r="DV331" s="56"/>
      <c r="DW331" s="56"/>
      <c r="DX331" s="56"/>
      <c r="DY331" s="56"/>
      <c r="DZ331" s="56"/>
      <c r="EA331" s="56"/>
      <c r="EB331" s="56"/>
      <c r="EC331" s="56"/>
      <c r="ED331" s="56"/>
      <c r="EE331" s="56"/>
      <c r="EF331" s="56"/>
      <c r="EG331" s="56"/>
      <c r="EH331" s="56"/>
      <c r="EI331" s="56"/>
      <c r="EJ331" s="56"/>
      <c r="EK331" s="56"/>
      <c r="EL331" s="56"/>
      <c r="EM331" s="56"/>
      <c r="EN331" s="56"/>
      <c r="EO331" s="56"/>
      <c r="EP331" s="56"/>
      <c r="EQ331" s="56"/>
      <c r="ER331" s="56"/>
      <c r="ES331" s="56"/>
      <c r="ET331" s="56"/>
      <c r="EU331" s="56"/>
      <c r="EV331" s="56"/>
      <c r="EW331" s="56"/>
      <c r="EX331" s="56"/>
      <c r="EY331" s="56"/>
      <c r="EZ331" s="56"/>
      <c r="FA331" s="56"/>
      <c r="FB331" s="56"/>
      <c r="FC331" s="56"/>
      <c r="FD331" s="56"/>
      <c r="FE331" s="56"/>
      <c r="FF331" s="56"/>
      <c r="FG331" s="56"/>
      <c r="FH331" s="56"/>
      <c r="FI331" s="56"/>
      <c r="FJ331" s="56"/>
      <c r="FK331" s="56"/>
      <c r="FL331" s="56"/>
      <c r="FM331" s="56"/>
      <c r="FN331" s="56"/>
      <c r="FO331" s="56"/>
      <c r="FP331" s="56"/>
      <c r="FQ331" s="56"/>
      <c r="FR331" s="56"/>
      <c r="FS331" s="56"/>
      <c r="FT331" s="56"/>
      <c r="FU331" s="56"/>
      <c r="FV331" s="56"/>
      <c r="FW331" s="56"/>
      <c r="FX331" s="56"/>
      <c r="FY331" s="56"/>
      <c r="FZ331" s="56"/>
      <c r="GA331" s="56"/>
      <c r="GB331" s="56"/>
      <c r="GC331" s="56"/>
      <c r="GD331" s="56"/>
      <c r="GE331" s="56"/>
      <c r="GF331" s="56"/>
      <c r="GG331" s="56"/>
      <c r="GH331" s="56"/>
      <c r="GI331" s="56"/>
      <c r="GJ331" s="56"/>
      <c r="GK331" s="56"/>
      <c r="GL331" s="56"/>
      <c r="GM331" s="56"/>
      <c r="GN331" s="56"/>
      <c r="GO331" s="56"/>
      <c r="GP331" s="56"/>
      <c r="GQ331" s="56"/>
      <c r="GR331" s="56"/>
      <c r="GS331" s="56"/>
      <c r="GT331" s="56"/>
      <c r="GU331" s="56"/>
      <c r="GV331" s="56"/>
      <c r="GW331" s="56"/>
      <c r="GX331" s="56"/>
      <c r="GY331" s="56"/>
      <c r="GZ331" s="56"/>
      <c r="HA331" s="56"/>
      <c r="HB331" s="56"/>
      <c r="HC331" s="56"/>
      <c r="HD331" s="56"/>
      <c r="HE331" s="56"/>
      <c r="HF331" s="56"/>
      <c r="HG331" s="56"/>
      <c r="HH331" s="56"/>
      <c r="HI331" s="56"/>
      <c r="HJ331" s="56"/>
      <c r="HK331" s="56"/>
      <c r="HL331" s="56"/>
      <c r="HM331" s="56"/>
      <c r="HN331" s="56"/>
      <c r="HO331" s="56"/>
      <c r="HP331" s="56"/>
      <c r="HQ331" s="56"/>
      <c r="HR331" s="56"/>
      <c r="HS331" s="56"/>
      <c r="HT331" s="56"/>
      <c r="HU331" s="56"/>
      <c r="HV331" s="56"/>
      <c r="HW331" s="56"/>
      <c r="HX331" s="56"/>
      <c r="HY331" s="56"/>
    </row>
    <row r="332" spans="1:233" ht="1.5" customHeight="1">
      <c r="A332" s="56"/>
      <c r="B332" s="56"/>
      <c r="C332" s="56"/>
      <c r="D332" s="56"/>
      <c r="E332" s="56"/>
      <c r="F332" s="56"/>
      <c r="G332" s="56"/>
      <c r="H332" s="56"/>
      <c r="I332" s="56"/>
      <c r="J332" s="56"/>
      <c r="K332" s="56"/>
      <c r="L332" s="56"/>
      <c r="M332" s="56"/>
      <c r="N332" s="56"/>
      <c r="O332" s="56"/>
      <c r="P332" s="56"/>
      <c r="Q332" s="56"/>
      <c r="R332" s="56"/>
      <c r="S332" s="56"/>
      <c r="T332" s="56"/>
      <c r="U332" s="56"/>
      <c r="V332" s="56"/>
      <c r="W332" s="56"/>
      <c r="X332" s="56"/>
      <c r="Y332" s="56"/>
      <c r="Z332" s="56"/>
      <c r="AA332" s="56"/>
      <c r="AB332" s="56"/>
      <c r="AC332" s="56"/>
      <c r="AD332" s="56"/>
      <c r="AE332" s="56"/>
      <c r="AF332" s="56"/>
      <c r="AG332" s="56"/>
      <c r="AH332" s="56"/>
      <c r="AI332" s="56"/>
      <c r="AJ332" s="56"/>
      <c r="AK332" s="56"/>
      <c r="AL332" s="56"/>
      <c r="AM332" s="56"/>
      <c r="AN332" s="56"/>
      <c r="AO332" s="56"/>
      <c r="AP332" s="56"/>
      <c r="AQ332" s="56"/>
      <c r="AR332" s="56"/>
      <c r="AS332" s="56"/>
      <c r="AT332" s="56"/>
      <c r="AU332" s="56"/>
      <c r="AV332" s="56"/>
      <c r="AW332" s="56"/>
      <c r="AX332" s="56"/>
      <c r="AY332" s="56"/>
      <c r="AZ332" s="56"/>
      <c r="BA332" s="56"/>
      <c r="BB332" s="56"/>
      <c r="BC332" s="56"/>
      <c r="BD332" s="56"/>
      <c r="BE332" s="56"/>
      <c r="BF332" s="56"/>
      <c r="BG332" s="56"/>
      <c r="BH332" s="56"/>
      <c r="BI332" s="56"/>
      <c r="BJ332" s="56"/>
      <c r="BK332" s="56"/>
      <c r="BL332" s="56"/>
      <c r="BM332" s="56"/>
      <c r="BN332" s="56"/>
      <c r="BO332" s="56"/>
      <c r="BP332" s="56"/>
      <c r="BQ332" s="56"/>
      <c r="BR332" s="56"/>
      <c r="BS332" s="56"/>
      <c r="BT332" s="56"/>
      <c r="BU332" s="56"/>
      <c r="BV332" s="56"/>
      <c r="BW332" s="56"/>
      <c r="BX332" s="56"/>
      <c r="BY332" s="56"/>
      <c r="BZ332" s="56"/>
      <c r="CA332" s="56">
        <f>KL</f>
        <v>18000</v>
      </c>
      <c r="CB332" s="56">
        <f>KL</f>
        <v>18000</v>
      </c>
      <c r="CC332" s="56">
        <f t="shared" si="822"/>
        <v>31000</v>
      </c>
      <c r="CD332" s="56">
        <f t="shared" si="820"/>
        <v>31000</v>
      </c>
      <c r="CE332" s="56">
        <f t="shared" si="799"/>
        <v>31000</v>
      </c>
      <c r="CF332" s="56">
        <f t="shared" si="794"/>
        <v>31000</v>
      </c>
      <c r="CG332" s="56">
        <f t="shared" si="824"/>
        <v>31000</v>
      </c>
      <c r="CH332" s="56">
        <f t="shared" si="824"/>
        <v>31000</v>
      </c>
      <c r="CI332" s="56"/>
      <c r="CJ332" s="56"/>
      <c r="CK332" s="56"/>
      <c r="CL332" s="56"/>
      <c r="CM332" s="56"/>
      <c r="CN332" s="56"/>
      <c r="CO332" s="56"/>
      <c r="CP332" s="56"/>
      <c r="CQ332" s="56"/>
      <c r="CR332" s="56"/>
      <c r="CS332" s="56"/>
      <c r="CT332" s="56"/>
      <c r="CU332" s="56"/>
      <c r="CV332" s="56"/>
      <c r="CW332" s="56"/>
      <c r="CX332" s="56"/>
      <c r="CY332" s="56"/>
      <c r="CZ332" s="56"/>
      <c r="DA332" s="56"/>
      <c r="DB332" s="56"/>
      <c r="DC332" s="56"/>
      <c r="DD332" s="56"/>
      <c r="DE332" s="56"/>
      <c r="DF332" s="56"/>
      <c r="DG332" s="56"/>
      <c r="DH332" s="56"/>
      <c r="DI332" s="56"/>
      <c r="DJ332" s="56"/>
      <c r="DK332" s="56"/>
      <c r="DL332" s="56"/>
      <c r="DM332" s="56"/>
      <c r="DN332" s="56"/>
      <c r="DO332" s="56"/>
      <c r="DP332" s="56"/>
      <c r="DQ332" s="56"/>
      <c r="DR332" s="56"/>
      <c r="DS332" s="56"/>
      <c r="DT332" s="56"/>
      <c r="DU332" s="56"/>
      <c r="DV332" s="56"/>
      <c r="DW332" s="56"/>
      <c r="DX332" s="56"/>
      <c r="DY332" s="56"/>
      <c r="DZ332" s="56"/>
      <c r="EA332" s="56"/>
      <c r="EB332" s="56"/>
      <c r="EC332" s="56"/>
      <c r="ED332" s="56"/>
      <c r="EE332" s="56"/>
      <c r="EF332" s="56"/>
      <c r="EG332" s="56"/>
      <c r="EH332" s="56"/>
      <c r="EI332" s="56"/>
      <c r="EJ332" s="56"/>
      <c r="EK332" s="56"/>
      <c r="EL332" s="56"/>
      <c r="EM332" s="56"/>
      <c r="EN332" s="56"/>
      <c r="EO332" s="56"/>
      <c r="EP332" s="56"/>
      <c r="EQ332" s="56"/>
      <c r="ER332" s="56"/>
      <c r="ES332" s="56"/>
      <c r="ET332" s="56"/>
      <c r="EU332" s="56"/>
      <c r="EV332" s="56"/>
      <c r="EW332" s="56"/>
      <c r="EX332" s="56"/>
      <c r="EY332" s="56"/>
      <c r="EZ332" s="56"/>
      <c r="FA332" s="56"/>
      <c r="FB332" s="56"/>
      <c r="FC332" s="56"/>
      <c r="FD332" s="56"/>
      <c r="FE332" s="56"/>
      <c r="FF332" s="56"/>
      <c r="FG332" s="56"/>
      <c r="FH332" s="56"/>
      <c r="FI332" s="56"/>
      <c r="FJ332" s="56"/>
      <c r="FK332" s="56"/>
      <c r="FL332" s="56"/>
      <c r="FM332" s="56"/>
      <c r="FN332" s="56"/>
      <c r="FO332" s="56"/>
      <c r="FP332" s="56"/>
      <c r="FQ332" s="56"/>
      <c r="FR332" s="56"/>
      <c r="FS332" s="56"/>
      <c r="FT332" s="56"/>
      <c r="FU332" s="56"/>
      <c r="FV332" s="56"/>
      <c r="FW332" s="56"/>
      <c r="FX332" s="56"/>
      <c r="FY332" s="56"/>
      <c r="FZ332" s="56"/>
      <c r="GA332" s="56"/>
      <c r="GB332" s="56"/>
      <c r="GC332" s="56"/>
      <c r="GD332" s="56"/>
      <c r="GE332" s="56"/>
      <c r="GF332" s="56"/>
      <c r="GG332" s="56"/>
      <c r="GH332" s="56"/>
      <c r="GI332" s="56"/>
      <c r="GJ332" s="56"/>
      <c r="GK332" s="56"/>
      <c r="GL332" s="56"/>
      <c r="GM332" s="56"/>
      <c r="GN332" s="56"/>
      <c r="GO332" s="56"/>
      <c r="GP332" s="56"/>
      <c r="GQ332" s="56"/>
      <c r="GR332" s="56"/>
      <c r="GS332" s="56"/>
      <c r="GT332" s="56"/>
      <c r="GU332" s="56"/>
      <c r="GV332" s="56"/>
      <c r="GW332" s="56"/>
      <c r="GX332" s="56"/>
      <c r="GY332" s="56"/>
      <c r="GZ332" s="56"/>
      <c r="HA332" s="56"/>
      <c r="HB332" s="56"/>
      <c r="HC332" s="56"/>
      <c r="HD332" s="56"/>
      <c r="HE332" s="56"/>
      <c r="HF332" s="56"/>
      <c r="HG332" s="56"/>
      <c r="HH332" s="56"/>
      <c r="HI332" s="56"/>
      <c r="HJ332" s="56"/>
      <c r="HK332" s="56"/>
      <c r="HL332" s="56"/>
      <c r="HM332" s="56"/>
      <c r="HN332" s="56"/>
      <c r="HO332" s="56"/>
      <c r="HP332" s="56"/>
      <c r="HQ332" s="56"/>
      <c r="HR332" s="56"/>
      <c r="HS332" s="56"/>
      <c r="HT332" s="56"/>
      <c r="HU332" s="56"/>
      <c r="HV332" s="56"/>
      <c r="HW332" s="56"/>
      <c r="HX332" s="56"/>
      <c r="HY332" s="56"/>
    </row>
    <row r="333" spans="1:233" ht="1.5" customHeight="1">
      <c r="A333" s="56"/>
      <c r="B333" s="56"/>
      <c r="C333" s="56"/>
      <c r="D333" s="56"/>
      <c r="E333" s="56"/>
      <c r="F333" s="56"/>
      <c r="G333" s="56"/>
      <c r="H333" s="56"/>
      <c r="I333" s="56"/>
      <c r="J333" s="56"/>
      <c r="K333" s="56"/>
      <c r="L333" s="56"/>
      <c r="M333" s="56"/>
      <c r="N333" s="56"/>
      <c r="O333" s="56"/>
      <c r="P333" s="56"/>
      <c r="Q333" s="56"/>
      <c r="R333" s="56"/>
      <c r="S333" s="56"/>
      <c r="T333" s="56"/>
      <c r="U333" s="56"/>
      <c r="V333" s="56"/>
      <c r="W333" s="56"/>
      <c r="X333" s="56"/>
      <c r="Y333" s="56"/>
      <c r="Z333" s="56"/>
      <c r="AA333" s="56"/>
      <c r="AB333" s="56"/>
      <c r="AC333" s="56"/>
      <c r="AD333" s="56"/>
      <c r="AE333" s="56"/>
      <c r="AF333" s="56"/>
      <c r="AG333" s="56"/>
      <c r="AH333" s="56"/>
      <c r="AI333" s="56"/>
      <c r="AJ333" s="56"/>
      <c r="AK333" s="56"/>
      <c r="AL333" s="56"/>
      <c r="AM333" s="56"/>
      <c r="AN333" s="56"/>
      <c r="AO333" s="56"/>
      <c r="AP333" s="56"/>
      <c r="AQ333" s="56"/>
      <c r="AR333" s="56"/>
      <c r="AS333" s="56"/>
      <c r="AT333" s="56"/>
      <c r="AU333" s="56"/>
      <c r="AV333" s="56"/>
      <c r="AW333" s="56"/>
      <c r="AX333" s="56"/>
      <c r="AY333" s="56"/>
      <c r="AZ333" s="56"/>
      <c r="BA333" s="56"/>
      <c r="BB333" s="56"/>
      <c r="BC333" s="56"/>
      <c r="BD333" s="56"/>
      <c r="BE333" s="56"/>
      <c r="BF333" s="56"/>
      <c r="BG333" s="56"/>
      <c r="BH333" s="56"/>
      <c r="BI333" s="56"/>
      <c r="BJ333" s="56"/>
      <c r="BK333" s="56"/>
      <c r="BL333" s="56"/>
      <c r="BM333" s="56"/>
      <c r="BN333" s="56"/>
      <c r="BO333" s="56"/>
      <c r="BP333" s="56"/>
      <c r="BQ333" s="56"/>
      <c r="BR333" s="56"/>
      <c r="BS333" s="56"/>
      <c r="BT333" s="56"/>
      <c r="BU333" s="56"/>
      <c r="BV333" s="56"/>
      <c r="BW333" s="56"/>
      <c r="BX333" s="56"/>
      <c r="BY333" s="56"/>
      <c r="BZ333" s="56"/>
      <c r="CA333" s="56"/>
      <c r="CB333" s="56">
        <f>TN</f>
        <v>31000</v>
      </c>
      <c r="CC333" s="56">
        <f t="shared" si="822"/>
        <v>31000</v>
      </c>
      <c r="CD333" s="56">
        <f t="shared" si="820"/>
        <v>31000</v>
      </c>
      <c r="CE333" s="56">
        <f t="shared" si="799"/>
        <v>31000</v>
      </c>
      <c r="CF333" s="56">
        <f t="shared" si="794"/>
        <v>31000</v>
      </c>
      <c r="CG333" s="56">
        <f>TN</f>
        <v>31000</v>
      </c>
      <c r="CH333" s="56"/>
      <c r="CI333" s="56"/>
      <c r="CJ333" s="56"/>
      <c r="CK333" s="56"/>
      <c r="CL333" s="56"/>
      <c r="CM333" s="56"/>
      <c r="CN333" s="56"/>
      <c r="CO333" s="56"/>
      <c r="CP333" s="56"/>
      <c r="CQ333" s="56"/>
      <c r="CR333" s="56"/>
      <c r="CS333" s="56"/>
      <c r="CT333" s="56"/>
      <c r="CU333" s="56"/>
      <c r="CV333" s="56"/>
      <c r="CW333" s="56"/>
      <c r="CX333" s="56"/>
      <c r="CY333" s="56"/>
      <c r="CZ333" s="56"/>
      <c r="DA333" s="56"/>
      <c r="DB333" s="56"/>
      <c r="DC333" s="56"/>
      <c r="DD333" s="56"/>
      <c r="DE333" s="56"/>
      <c r="DF333" s="56"/>
      <c r="DG333" s="56"/>
      <c r="DH333" s="56"/>
      <c r="DI333" s="56"/>
      <c r="DJ333" s="56"/>
      <c r="DK333" s="56"/>
      <c r="DL333" s="56"/>
      <c r="DM333" s="56"/>
      <c r="DN333" s="56"/>
      <c r="DO333" s="56"/>
      <c r="DP333" s="56"/>
      <c r="DQ333" s="56"/>
      <c r="DR333" s="56"/>
      <c r="DS333" s="56"/>
      <c r="DT333" s="56"/>
      <c r="DU333" s="56"/>
      <c r="DV333" s="56"/>
      <c r="DW333" s="56"/>
      <c r="DX333" s="56"/>
      <c r="DY333" s="56"/>
      <c r="DZ333" s="56"/>
      <c r="EA333" s="56"/>
      <c r="EB333" s="56"/>
      <c r="EC333" s="56"/>
      <c r="ED333" s="56"/>
      <c r="EE333" s="56"/>
      <c r="EF333" s="56"/>
      <c r="EG333" s="56"/>
      <c r="EH333" s="56"/>
      <c r="EI333" s="56"/>
      <c r="EJ333" s="56"/>
      <c r="EK333" s="56"/>
      <c r="EL333" s="56"/>
      <c r="EM333" s="56"/>
      <c r="EN333" s="56"/>
      <c r="EO333" s="56"/>
      <c r="EP333" s="56"/>
      <c r="EQ333" s="56"/>
      <c r="ER333" s="56"/>
      <c r="ES333" s="56"/>
      <c r="ET333" s="56"/>
      <c r="EU333" s="56"/>
      <c r="EV333" s="56"/>
      <c r="EW333" s="56"/>
      <c r="EX333" s="56"/>
      <c r="EY333" s="56"/>
      <c r="EZ333" s="56"/>
      <c r="FA333" s="56"/>
      <c r="FB333" s="56"/>
      <c r="FC333" s="56"/>
      <c r="FD333" s="56"/>
      <c r="FE333" s="56"/>
      <c r="FF333" s="56"/>
      <c r="FG333" s="56"/>
      <c r="FH333" s="56"/>
      <c r="FI333" s="56"/>
      <c r="FJ333" s="56"/>
      <c r="FK333" s="56"/>
      <c r="FL333" s="56"/>
      <c r="FM333" s="56"/>
      <c r="FN333" s="56"/>
      <c r="FO333" s="56"/>
      <c r="FP333" s="56"/>
      <c r="FQ333" s="56"/>
      <c r="FR333" s="56"/>
      <c r="FS333" s="56"/>
      <c r="FT333" s="56"/>
      <c r="FU333" s="56"/>
      <c r="FV333" s="56"/>
      <c r="FW333" s="56"/>
      <c r="FX333" s="56"/>
      <c r="FY333" s="56"/>
      <c r="FZ333" s="56"/>
      <c r="GA333" s="56"/>
      <c r="GB333" s="56"/>
      <c r="GC333" s="56"/>
      <c r="GD333" s="56"/>
      <c r="GE333" s="56"/>
      <c r="GF333" s="56"/>
      <c r="GG333" s="56"/>
      <c r="GH333" s="56"/>
      <c r="GI333" s="56"/>
      <c r="GJ333" s="56"/>
      <c r="GK333" s="56"/>
      <c r="GL333" s="56"/>
      <c r="GM333" s="56"/>
      <c r="GN333" s="56"/>
      <c r="GO333" s="56"/>
      <c r="GP333" s="56"/>
      <c r="GQ333" s="56"/>
      <c r="GR333" s="56"/>
      <c r="GS333" s="56"/>
      <c r="GT333" s="56"/>
      <c r="GU333" s="56"/>
      <c r="GV333" s="56"/>
      <c r="GW333" s="56"/>
      <c r="GX333" s="56"/>
      <c r="GY333" s="56"/>
      <c r="GZ333" s="56"/>
      <c r="HA333" s="56"/>
      <c r="HB333" s="56"/>
      <c r="HC333" s="56"/>
      <c r="HD333" s="56"/>
      <c r="HE333" s="56"/>
      <c r="HF333" s="56"/>
      <c r="HG333" s="56"/>
      <c r="HH333" s="56"/>
      <c r="HI333" s="56"/>
      <c r="HJ333" s="56"/>
      <c r="HK333" s="56"/>
      <c r="HL333" s="56"/>
      <c r="HM333" s="56"/>
      <c r="HN333" s="56"/>
      <c r="HO333" s="56"/>
      <c r="HP333" s="56"/>
      <c r="HQ333" s="56"/>
      <c r="HR333" s="56"/>
      <c r="HS333" s="56"/>
      <c r="HT333" s="56"/>
      <c r="HU333" s="56"/>
      <c r="HV333" s="56"/>
      <c r="HW333" s="56"/>
      <c r="HX333" s="56"/>
      <c r="HY333" s="56"/>
    </row>
    <row r="334" spans="1:233" ht="1.5" customHeight="1">
      <c r="A334" s="56"/>
      <c r="B334" s="56"/>
      <c r="C334" s="56"/>
      <c r="D334" s="56"/>
      <c r="E334" s="56"/>
      <c r="F334" s="56"/>
      <c r="G334" s="56"/>
      <c r="H334" s="56"/>
      <c r="I334" s="56"/>
      <c r="J334" s="56"/>
      <c r="K334" s="56"/>
      <c r="L334" s="56"/>
      <c r="M334" s="56"/>
      <c r="N334" s="56"/>
      <c r="O334" s="56"/>
      <c r="P334" s="56"/>
      <c r="Q334" s="56"/>
      <c r="R334" s="56"/>
      <c r="S334" s="56"/>
      <c r="T334" s="56"/>
      <c r="U334" s="56"/>
      <c r="V334" s="56"/>
      <c r="W334" s="56"/>
      <c r="X334" s="56"/>
      <c r="Y334" s="56"/>
      <c r="Z334" s="56"/>
      <c r="AA334" s="56"/>
      <c r="AB334" s="56"/>
      <c r="AC334" s="56"/>
      <c r="AD334" s="56"/>
      <c r="AE334" s="56"/>
      <c r="AF334" s="56"/>
      <c r="AG334" s="56"/>
      <c r="AH334" s="56"/>
      <c r="AI334" s="56"/>
      <c r="AJ334" s="56"/>
      <c r="AK334" s="56"/>
      <c r="AL334" s="56"/>
      <c r="AM334" s="56"/>
      <c r="AN334" s="56"/>
      <c r="AO334" s="56"/>
      <c r="AP334" s="56"/>
      <c r="AQ334" s="56"/>
      <c r="AR334" s="56"/>
      <c r="AS334" s="56"/>
      <c r="AT334" s="56"/>
      <c r="AU334" s="56"/>
      <c r="AV334" s="56"/>
      <c r="AW334" s="56"/>
      <c r="AX334" s="56"/>
      <c r="AY334" s="56"/>
      <c r="AZ334" s="56"/>
      <c r="BA334" s="56"/>
      <c r="BB334" s="56"/>
      <c r="BC334" s="56"/>
      <c r="BD334" s="56"/>
      <c r="BE334" s="56"/>
      <c r="BF334" s="56"/>
      <c r="BG334" s="56"/>
      <c r="BH334" s="56"/>
      <c r="BI334" s="56"/>
      <c r="BJ334" s="56"/>
      <c r="BK334" s="56"/>
      <c r="BL334" s="56"/>
      <c r="BM334" s="56"/>
      <c r="BN334" s="56"/>
      <c r="BO334" s="56"/>
      <c r="BP334" s="56"/>
      <c r="BQ334" s="56"/>
      <c r="BR334" s="56"/>
      <c r="BS334" s="56"/>
      <c r="BT334" s="56"/>
      <c r="BU334" s="56"/>
      <c r="BV334" s="56"/>
      <c r="BW334" s="56"/>
      <c r="BX334" s="56"/>
      <c r="BY334" s="56"/>
      <c r="BZ334" s="56"/>
      <c r="CA334" s="56"/>
      <c r="CB334" s="56"/>
      <c r="CC334" s="56">
        <f t="shared" si="822"/>
        <v>31000</v>
      </c>
      <c r="CD334" s="56">
        <f t="shared" si="820"/>
        <v>31000</v>
      </c>
      <c r="CE334" s="56">
        <f t="shared" si="799"/>
        <v>31000</v>
      </c>
      <c r="CF334" s="56">
        <f t="shared" si="794"/>
        <v>31000</v>
      </c>
      <c r="CG334" s="56"/>
      <c r="CH334" s="56"/>
      <c r="CI334" s="56"/>
      <c r="CJ334" s="56"/>
      <c r="CK334" s="56"/>
      <c r="CL334" s="56"/>
      <c r="CM334" s="56"/>
      <c r="CN334" s="56"/>
      <c r="CO334" s="56"/>
      <c r="CP334" s="56"/>
      <c r="CQ334" s="56"/>
      <c r="CR334" s="56"/>
      <c r="CS334" s="56"/>
      <c r="CT334" s="56"/>
      <c r="CU334" s="56"/>
      <c r="CV334" s="56"/>
      <c r="CW334" s="56"/>
      <c r="CX334" s="56"/>
      <c r="CY334" s="56"/>
      <c r="CZ334" s="56"/>
      <c r="DA334" s="56"/>
      <c r="DB334" s="56"/>
      <c r="DC334" s="56"/>
      <c r="DD334" s="56"/>
      <c r="DE334" s="56"/>
      <c r="DF334" s="56"/>
      <c r="DG334" s="56"/>
      <c r="DH334" s="56"/>
      <c r="DI334" s="56"/>
      <c r="DJ334" s="56"/>
      <c r="DK334" s="56"/>
      <c r="DL334" s="56"/>
      <c r="DM334" s="56"/>
      <c r="DN334" s="56"/>
      <c r="DO334" s="56"/>
      <c r="DP334" s="56"/>
      <c r="DQ334" s="56"/>
      <c r="DR334" s="56"/>
      <c r="DS334" s="56"/>
      <c r="DT334" s="56"/>
      <c r="DU334" s="56"/>
      <c r="DV334" s="56"/>
      <c r="DW334" s="56"/>
      <c r="DX334" s="56"/>
      <c r="DY334" s="56"/>
      <c r="DZ334" s="56"/>
      <c r="EA334" s="56"/>
      <c r="EB334" s="56"/>
      <c r="EC334" s="56"/>
      <c r="ED334" s="56"/>
      <c r="EE334" s="56"/>
      <c r="EF334" s="56"/>
      <c r="EG334" s="56"/>
      <c r="EH334" s="56"/>
      <c r="EI334" s="56"/>
      <c r="EJ334" s="56"/>
      <c r="EK334" s="56"/>
      <c r="EL334" s="56"/>
      <c r="EM334" s="56"/>
      <c r="EN334" s="56"/>
      <c r="EO334" s="56"/>
      <c r="EP334" s="56"/>
      <c r="EQ334" s="56"/>
      <c r="ER334" s="56"/>
      <c r="ES334" s="56"/>
      <c r="ET334" s="56"/>
      <c r="EU334" s="56"/>
      <c r="EV334" s="56"/>
      <c r="EW334" s="56"/>
      <c r="EX334" s="56"/>
      <c r="EY334" s="56"/>
      <c r="EZ334" s="56"/>
      <c r="FA334" s="56"/>
      <c r="FB334" s="56"/>
      <c r="FC334" s="56"/>
      <c r="FD334" s="56"/>
      <c r="FE334" s="56"/>
      <c r="FF334" s="56"/>
      <c r="FG334" s="56"/>
      <c r="FH334" s="56"/>
      <c r="FI334" s="56"/>
      <c r="FJ334" s="56"/>
      <c r="FK334" s="56"/>
      <c r="FL334" s="56"/>
      <c r="FM334" s="56"/>
      <c r="FN334" s="56"/>
      <c r="FO334" s="56"/>
      <c r="FP334" s="56"/>
      <c r="FQ334" s="56"/>
      <c r="FR334" s="56"/>
      <c r="FS334" s="56"/>
      <c r="FT334" s="56"/>
      <c r="FU334" s="56"/>
      <c r="FV334" s="56"/>
      <c r="FW334" s="56"/>
      <c r="FX334" s="56"/>
      <c r="FY334" s="56"/>
      <c r="FZ334" s="56"/>
      <c r="GA334" s="56"/>
      <c r="GB334" s="56"/>
      <c r="GC334" s="56"/>
      <c r="GD334" s="56"/>
      <c r="GE334" s="56"/>
      <c r="GF334" s="56"/>
      <c r="GG334" s="56"/>
      <c r="GH334" s="56"/>
      <c r="GI334" s="56"/>
      <c r="GJ334" s="56"/>
      <c r="GK334" s="56"/>
      <c r="GL334" s="56"/>
      <c r="GM334" s="56"/>
      <c r="GN334" s="56"/>
      <c r="GO334" s="56"/>
      <c r="GP334" s="56"/>
      <c r="GQ334" s="56"/>
      <c r="GR334" s="56"/>
      <c r="GS334" s="56"/>
      <c r="GT334" s="56"/>
      <c r="GU334" s="56"/>
      <c r="GV334" s="56"/>
      <c r="GW334" s="56"/>
      <c r="GX334" s="56"/>
      <c r="GY334" s="56"/>
      <c r="GZ334" s="56"/>
      <c r="HA334" s="56"/>
      <c r="HB334" s="56"/>
      <c r="HC334" s="56"/>
      <c r="HD334" s="56"/>
      <c r="HE334" s="56"/>
      <c r="HF334" s="56"/>
      <c r="HG334" s="56"/>
      <c r="HH334" s="56"/>
      <c r="HI334" s="56"/>
      <c r="HJ334" s="56"/>
      <c r="HK334" s="56"/>
      <c r="HL334" s="56"/>
      <c r="HM334" s="56"/>
      <c r="HN334" s="56"/>
      <c r="HO334" s="56"/>
      <c r="HP334" s="56"/>
      <c r="HQ334" s="56"/>
      <c r="HR334" s="56"/>
      <c r="HS334" s="56"/>
      <c r="HT334" s="56"/>
      <c r="HU334" s="56"/>
      <c r="HV334" s="56"/>
      <c r="HW334" s="56"/>
      <c r="HX334" s="56"/>
      <c r="HY334" s="56"/>
    </row>
    <row r="335" spans="1:233" ht="1.5" customHeight="1">
      <c r="A335" s="56"/>
      <c r="B335" s="56"/>
      <c r="C335" s="56"/>
      <c r="D335" s="56"/>
      <c r="E335" s="56"/>
      <c r="F335" s="56"/>
      <c r="G335" s="56"/>
      <c r="H335" s="56"/>
      <c r="I335" s="56"/>
      <c r="J335" s="56"/>
      <c r="K335" s="56"/>
      <c r="L335" s="56"/>
      <c r="M335" s="56"/>
      <c r="N335" s="56"/>
      <c r="O335" s="56"/>
      <c r="P335" s="56"/>
      <c r="Q335" s="56"/>
      <c r="R335" s="56"/>
      <c r="S335" s="56"/>
      <c r="T335" s="56"/>
      <c r="U335" s="56"/>
      <c r="V335" s="56"/>
      <c r="W335" s="56"/>
      <c r="X335" s="56"/>
      <c r="Y335" s="56"/>
      <c r="Z335" s="56"/>
      <c r="AA335" s="56"/>
      <c r="AB335" s="56"/>
      <c r="AC335" s="56"/>
      <c r="AD335" s="56"/>
      <c r="AE335" s="56"/>
      <c r="AF335" s="56"/>
      <c r="AG335" s="56"/>
      <c r="AH335" s="56"/>
      <c r="AI335" s="56"/>
      <c r="AJ335" s="56"/>
      <c r="AK335" s="56"/>
      <c r="AL335" s="56"/>
      <c r="AM335" s="56"/>
      <c r="AN335" s="56"/>
      <c r="AO335" s="56"/>
      <c r="AP335" s="56"/>
      <c r="AQ335" s="56"/>
      <c r="AR335" s="56"/>
      <c r="AS335" s="56"/>
      <c r="AT335" s="56"/>
      <c r="AU335" s="56"/>
      <c r="AV335" s="56"/>
      <c r="AW335" s="56"/>
      <c r="AX335" s="56"/>
      <c r="AY335" s="56"/>
      <c r="AZ335" s="56"/>
      <c r="BA335" s="56"/>
      <c r="BB335" s="56"/>
      <c r="BC335" s="56"/>
      <c r="BD335" s="56"/>
      <c r="BE335" s="56"/>
      <c r="BF335" s="56"/>
      <c r="BG335" s="56"/>
      <c r="BH335" s="56"/>
      <c r="BI335" s="56"/>
      <c r="BJ335" s="56"/>
      <c r="BK335" s="56"/>
      <c r="BL335" s="56"/>
      <c r="BM335" s="56"/>
      <c r="BN335" s="56"/>
      <c r="BO335" s="56"/>
      <c r="BP335" s="56"/>
      <c r="BQ335" s="56"/>
      <c r="BR335" s="56"/>
      <c r="BS335" s="56"/>
      <c r="BT335" s="56"/>
      <c r="BU335" s="56"/>
      <c r="BV335" s="56"/>
      <c r="BW335" s="56"/>
      <c r="BX335" s="56"/>
      <c r="BY335" s="56"/>
      <c r="BZ335" s="56"/>
      <c r="CA335" s="56"/>
      <c r="CB335" s="56"/>
      <c r="CC335" s="56"/>
      <c r="CD335" s="56">
        <f t="shared" si="820"/>
        <v>31000</v>
      </c>
      <c r="CE335" s="56"/>
      <c r="CF335" s="56"/>
      <c r="CG335" s="56"/>
      <c r="CH335" s="56"/>
      <c r="CI335" s="56"/>
      <c r="CJ335" s="56"/>
      <c r="CK335" s="56"/>
      <c r="CL335" s="56"/>
      <c r="CM335" s="56"/>
      <c r="CN335" s="56"/>
      <c r="CO335" s="56"/>
      <c r="CP335" s="56"/>
      <c r="CQ335" s="56"/>
      <c r="CR335" s="56"/>
      <c r="CS335" s="56"/>
      <c r="CT335" s="56"/>
      <c r="CU335" s="56"/>
      <c r="CV335" s="56"/>
      <c r="CW335" s="56"/>
      <c r="CX335" s="56"/>
      <c r="CY335" s="56"/>
      <c r="CZ335" s="56"/>
      <c r="DA335" s="56"/>
      <c r="DB335" s="56"/>
      <c r="DC335" s="56"/>
      <c r="DD335" s="56"/>
      <c r="DE335" s="56"/>
      <c r="DF335" s="56"/>
      <c r="DG335" s="56"/>
      <c r="DH335" s="56"/>
      <c r="DI335" s="56"/>
      <c r="DJ335" s="56"/>
      <c r="DK335" s="56"/>
      <c r="DL335" s="56"/>
      <c r="DM335" s="56"/>
      <c r="DN335" s="56"/>
      <c r="DO335" s="56"/>
      <c r="DP335" s="56"/>
      <c r="DQ335" s="56"/>
      <c r="DR335" s="56"/>
      <c r="DS335" s="56"/>
      <c r="DT335" s="56"/>
      <c r="DU335" s="56"/>
      <c r="DV335" s="56"/>
      <c r="DW335" s="56"/>
      <c r="DX335" s="56"/>
      <c r="DY335" s="56"/>
      <c r="DZ335" s="56"/>
      <c r="EA335" s="56"/>
      <c r="EB335" s="56"/>
      <c r="EC335" s="56"/>
      <c r="ED335" s="56"/>
      <c r="EE335" s="56"/>
      <c r="EF335" s="56"/>
      <c r="EG335" s="56"/>
      <c r="EH335" s="56"/>
      <c r="EI335" s="56"/>
      <c r="EJ335" s="56"/>
      <c r="EK335" s="56"/>
      <c r="EL335" s="56"/>
      <c r="EM335" s="56"/>
      <c r="EN335" s="56"/>
      <c r="EO335" s="56"/>
      <c r="EP335" s="56"/>
      <c r="EQ335" s="56"/>
      <c r="ER335" s="56"/>
      <c r="ES335" s="56"/>
      <c r="ET335" s="56"/>
      <c r="EU335" s="56"/>
      <c r="EV335" s="56"/>
      <c r="EW335" s="56"/>
      <c r="EX335" s="56"/>
      <c r="EY335" s="56"/>
      <c r="EZ335" s="56"/>
      <c r="FA335" s="56"/>
      <c r="FB335" s="56"/>
      <c r="FC335" s="56"/>
      <c r="FD335" s="56"/>
      <c r="FE335" s="56"/>
      <c r="FF335" s="56"/>
      <c r="FG335" s="56"/>
      <c r="FH335" s="56"/>
      <c r="FI335" s="56"/>
      <c r="FJ335" s="56"/>
      <c r="FK335" s="56"/>
      <c r="FL335" s="56"/>
      <c r="FM335" s="56"/>
      <c r="FN335" s="56"/>
      <c r="FO335" s="56"/>
      <c r="FP335" s="56"/>
      <c r="FQ335" s="56"/>
      <c r="FR335" s="56"/>
      <c r="FS335" s="56"/>
      <c r="FT335" s="56"/>
      <c r="FU335" s="56"/>
      <c r="FV335" s="56"/>
      <c r="FW335" s="56"/>
      <c r="FX335" s="56"/>
      <c r="FY335" s="56"/>
      <c r="FZ335" s="56"/>
      <c r="GA335" s="56"/>
      <c r="GB335" s="56"/>
      <c r="GC335" s="56"/>
      <c r="GD335" s="56"/>
      <c r="GE335" s="56"/>
      <c r="GF335" s="56"/>
      <c r="GG335" s="56"/>
      <c r="GH335" s="56"/>
      <c r="GI335" s="56"/>
      <c r="GJ335" s="56"/>
      <c r="GK335" s="56"/>
      <c r="GL335" s="56"/>
      <c r="GM335" s="56"/>
      <c r="GN335" s="56"/>
      <c r="GO335" s="56"/>
      <c r="GP335" s="56"/>
      <c r="GQ335" s="56"/>
      <c r="GR335" s="56"/>
      <c r="GS335" s="56"/>
      <c r="GT335" s="56"/>
      <c r="GU335" s="56"/>
      <c r="GV335" s="56"/>
      <c r="GW335" s="56"/>
      <c r="GX335" s="56"/>
      <c r="GY335" s="56"/>
      <c r="GZ335" s="56"/>
      <c r="HA335" s="56"/>
      <c r="HB335" s="56"/>
      <c r="HC335" s="56"/>
      <c r="HD335" s="56"/>
      <c r="HE335" s="56"/>
      <c r="HF335" s="56"/>
      <c r="HG335" s="56"/>
      <c r="HH335" s="56"/>
      <c r="HI335" s="56"/>
      <c r="HJ335" s="56"/>
      <c r="HK335" s="56"/>
      <c r="HL335" s="56"/>
      <c r="HM335" s="56"/>
      <c r="HN335" s="56"/>
      <c r="HO335" s="56"/>
      <c r="HP335" s="56"/>
      <c r="HQ335" s="56"/>
      <c r="HR335" s="56"/>
      <c r="HS335" s="56"/>
      <c r="HT335" s="56"/>
      <c r="HU335" s="56"/>
      <c r="HV335" s="56"/>
      <c r="HW335" s="56"/>
      <c r="HX335" s="56"/>
      <c r="HY335" s="56"/>
    </row>
    <row r="336" spans="1:233" ht="1.5" customHeight="1">
      <c r="A336" s="56"/>
      <c r="B336" s="56"/>
      <c r="C336" s="56"/>
      <c r="D336" s="56"/>
      <c r="E336" s="56"/>
      <c r="F336" s="56"/>
      <c r="G336" s="56"/>
      <c r="H336" s="56"/>
      <c r="I336" s="56"/>
      <c r="J336" s="56"/>
      <c r="K336" s="56"/>
      <c r="L336" s="56"/>
      <c r="M336" s="56"/>
      <c r="N336" s="56"/>
      <c r="O336" s="56"/>
      <c r="P336" s="56"/>
      <c r="Q336" s="56"/>
      <c r="R336" s="56"/>
      <c r="S336" s="56"/>
      <c r="T336" s="56"/>
      <c r="U336" s="56"/>
      <c r="V336" s="56"/>
      <c r="W336" s="56"/>
      <c r="X336" s="56"/>
      <c r="Y336" s="56"/>
      <c r="Z336" s="56"/>
      <c r="AA336" s="56"/>
      <c r="AB336" s="56"/>
      <c r="AC336" s="56"/>
      <c r="AD336" s="56"/>
      <c r="AE336" s="56"/>
      <c r="AF336" s="56"/>
      <c r="AG336" s="56"/>
      <c r="AH336" s="56"/>
      <c r="AI336" s="56"/>
      <c r="AJ336" s="56"/>
      <c r="AK336" s="56"/>
      <c r="AL336" s="56"/>
      <c r="AM336" s="56"/>
      <c r="AN336" s="56"/>
      <c r="AO336" s="56"/>
      <c r="AP336" s="56"/>
      <c r="AQ336" s="56"/>
      <c r="AR336" s="56"/>
      <c r="AS336" s="56"/>
      <c r="AT336" s="56"/>
      <c r="AU336" s="56"/>
      <c r="AV336" s="56"/>
      <c r="AW336" s="56"/>
      <c r="AX336" s="56"/>
      <c r="AY336" s="56"/>
      <c r="AZ336" s="56"/>
      <c r="BA336" s="56"/>
      <c r="BB336" s="56"/>
      <c r="BC336" s="56"/>
      <c r="BD336" s="56"/>
      <c r="BE336" s="56"/>
      <c r="BF336" s="56"/>
      <c r="BG336" s="56"/>
      <c r="BH336" s="56"/>
      <c r="BI336" s="56"/>
      <c r="BJ336" s="56"/>
      <c r="BK336" s="56"/>
      <c r="BL336" s="56"/>
      <c r="BM336" s="56"/>
      <c r="BN336" s="56"/>
      <c r="BO336" s="56"/>
      <c r="BP336" s="56"/>
      <c r="BQ336" s="56"/>
      <c r="BR336" s="56"/>
      <c r="BS336" s="56"/>
      <c r="BT336" s="56"/>
      <c r="BU336" s="56"/>
      <c r="BV336" s="56"/>
      <c r="BW336" s="56"/>
      <c r="BX336" s="56"/>
      <c r="BY336" s="56"/>
      <c r="BZ336" s="56"/>
      <c r="CA336" s="56"/>
      <c r="CB336" s="56"/>
      <c r="CC336" s="56"/>
      <c r="CD336" s="56"/>
      <c r="CE336" s="56"/>
      <c r="CF336" s="56"/>
      <c r="CG336" s="56"/>
      <c r="CH336" s="56"/>
      <c r="CI336" s="56"/>
      <c r="CJ336" s="56"/>
      <c r="CK336" s="56"/>
      <c r="CL336" s="56"/>
      <c r="CM336" s="56"/>
      <c r="CN336" s="56"/>
      <c r="CO336" s="56"/>
      <c r="CP336" s="56"/>
      <c r="CQ336" s="56"/>
      <c r="CR336" s="56"/>
      <c r="CS336" s="56"/>
      <c r="CT336" s="56"/>
      <c r="CU336" s="56"/>
      <c r="CV336" s="56"/>
      <c r="CW336" s="56"/>
      <c r="CX336" s="56"/>
      <c r="CY336" s="56"/>
      <c r="CZ336" s="56"/>
      <c r="DA336" s="56"/>
      <c r="DB336" s="56"/>
      <c r="DC336" s="56"/>
      <c r="DD336" s="56"/>
      <c r="DE336" s="56"/>
      <c r="DF336" s="56"/>
      <c r="DG336" s="56"/>
      <c r="DH336" s="56"/>
      <c r="DI336" s="56"/>
      <c r="DJ336" s="56"/>
      <c r="DK336" s="56"/>
      <c r="DL336" s="56"/>
      <c r="DM336" s="56"/>
      <c r="DN336" s="56"/>
      <c r="DO336" s="56"/>
      <c r="DP336" s="56"/>
      <c r="DQ336" s="56"/>
      <c r="DR336" s="56"/>
      <c r="DS336" s="56"/>
      <c r="DT336" s="56"/>
      <c r="DU336" s="56"/>
      <c r="DV336" s="56"/>
      <c r="DW336" s="56"/>
      <c r="DX336" s="56"/>
      <c r="DY336" s="56"/>
      <c r="DZ336" s="56"/>
      <c r="EA336" s="56"/>
      <c r="EB336" s="56"/>
      <c r="EC336" s="56"/>
      <c r="ED336" s="56"/>
      <c r="EE336" s="56"/>
      <c r="EF336" s="56"/>
      <c r="EG336" s="56"/>
      <c r="EH336" s="56"/>
      <c r="EI336" s="56"/>
      <c r="EJ336" s="56"/>
      <c r="EK336" s="56"/>
      <c r="EL336" s="56"/>
      <c r="EM336" s="56"/>
      <c r="EN336" s="56"/>
      <c r="EO336" s="56"/>
      <c r="EP336" s="56"/>
      <c r="EQ336" s="56"/>
      <c r="ER336" s="56"/>
      <c r="ES336" s="56"/>
      <c r="ET336" s="56"/>
      <c r="EU336" s="56"/>
      <c r="EV336" s="56"/>
      <c r="EW336" s="56"/>
      <c r="EX336" s="56"/>
      <c r="EY336" s="56"/>
      <c r="EZ336" s="56"/>
      <c r="FA336" s="56"/>
      <c r="FB336" s="56"/>
      <c r="FC336" s="56"/>
      <c r="FD336" s="56"/>
      <c r="FE336" s="56"/>
      <c r="FF336" s="56"/>
      <c r="FG336" s="56"/>
      <c r="FH336" s="56"/>
      <c r="FI336" s="56"/>
      <c r="FJ336" s="56"/>
      <c r="FK336" s="56"/>
      <c r="FL336" s="56"/>
      <c r="FM336" s="56"/>
      <c r="FN336" s="56"/>
      <c r="FO336" s="56"/>
      <c r="FP336" s="56"/>
      <c r="FQ336" s="56"/>
      <c r="FR336" s="56"/>
      <c r="FS336" s="56"/>
      <c r="FT336" s="56"/>
      <c r="FU336" s="56"/>
      <c r="FV336" s="56"/>
      <c r="FW336" s="56"/>
      <c r="FX336" s="56"/>
      <c r="FY336" s="56"/>
      <c r="FZ336" s="56"/>
      <c r="GA336" s="56"/>
      <c r="GB336" s="56"/>
      <c r="GC336" s="56"/>
      <c r="GD336" s="56"/>
      <c r="GE336" s="56"/>
      <c r="GF336" s="56"/>
      <c r="GG336" s="56"/>
      <c r="GH336" s="56"/>
      <c r="GI336" s="56"/>
      <c r="GJ336" s="56"/>
      <c r="GK336" s="56"/>
      <c r="GL336" s="56"/>
      <c r="GM336" s="56"/>
      <c r="GN336" s="56"/>
      <c r="GO336" s="56"/>
      <c r="GP336" s="56"/>
      <c r="GQ336" s="56"/>
      <c r="GR336" s="56"/>
      <c r="GS336" s="56"/>
      <c r="GT336" s="56"/>
      <c r="GU336" s="56"/>
      <c r="GV336" s="56"/>
      <c r="GW336" s="56"/>
      <c r="GX336" s="56"/>
      <c r="GY336" s="56"/>
      <c r="GZ336" s="56"/>
      <c r="HA336" s="56"/>
      <c r="HB336" s="56"/>
      <c r="HC336" s="56"/>
      <c r="HD336" s="56"/>
      <c r="HE336" s="56"/>
      <c r="HF336" s="56"/>
      <c r="HG336" s="56"/>
      <c r="HH336" s="56"/>
      <c r="HI336" s="56"/>
      <c r="HJ336" s="56"/>
      <c r="HK336" s="56"/>
      <c r="HL336" s="56"/>
      <c r="HM336" s="56"/>
      <c r="HN336" s="56"/>
      <c r="HO336" s="56"/>
      <c r="HP336" s="56"/>
      <c r="HQ336" s="56"/>
      <c r="HR336" s="56"/>
      <c r="HS336" s="56"/>
      <c r="HT336" s="56"/>
      <c r="HU336" s="56"/>
      <c r="HV336" s="56"/>
      <c r="HW336" s="56"/>
      <c r="HX336" s="56"/>
      <c r="HY336" s="56"/>
    </row>
    <row r="337" spans="1:233" ht="1.5" customHeight="1">
      <c r="A337" s="56"/>
      <c r="B337" s="56"/>
      <c r="C337" s="56"/>
      <c r="D337" s="56"/>
      <c r="E337" s="56"/>
      <c r="F337" s="56"/>
      <c r="G337" s="56"/>
      <c r="H337" s="56"/>
      <c r="I337" s="56"/>
      <c r="J337" s="56"/>
      <c r="K337" s="56"/>
      <c r="L337" s="56"/>
      <c r="M337" s="56"/>
      <c r="N337" s="56"/>
      <c r="O337" s="56"/>
      <c r="P337" s="56"/>
      <c r="Q337" s="56"/>
      <c r="R337" s="56"/>
      <c r="S337" s="56"/>
      <c r="T337" s="56"/>
      <c r="U337" s="56"/>
      <c r="V337" s="56"/>
      <c r="W337" s="56"/>
      <c r="X337" s="56"/>
      <c r="Y337" s="56"/>
      <c r="Z337" s="56"/>
      <c r="AA337" s="56"/>
      <c r="AB337" s="56"/>
      <c r="AC337" s="56"/>
      <c r="AD337" s="56"/>
      <c r="AE337" s="56"/>
      <c r="AF337" s="56"/>
      <c r="AG337" s="56"/>
      <c r="AH337" s="56"/>
      <c r="AI337" s="56"/>
      <c r="AJ337" s="56"/>
      <c r="AK337" s="56"/>
      <c r="AL337" s="56"/>
      <c r="AM337" s="56"/>
      <c r="AN337" s="56"/>
      <c r="AO337" s="56"/>
      <c r="AP337" s="56"/>
      <c r="AQ337" s="56"/>
      <c r="AR337" s="56"/>
      <c r="AS337" s="56"/>
      <c r="AT337" s="56"/>
      <c r="AU337" s="56"/>
      <c r="AV337" s="56"/>
      <c r="AW337" s="56"/>
      <c r="AX337" s="56"/>
      <c r="AY337" s="56"/>
      <c r="AZ337" s="56"/>
      <c r="BA337" s="56"/>
      <c r="BB337" s="56"/>
      <c r="BC337" s="56"/>
      <c r="BD337" s="56"/>
      <c r="BE337" s="56"/>
      <c r="BF337" s="56"/>
      <c r="BG337" s="56"/>
      <c r="BH337" s="56"/>
      <c r="BI337" s="56"/>
      <c r="BJ337" s="56"/>
      <c r="BK337" s="56"/>
      <c r="BL337" s="56"/>
      <c r="BM337" s="56"/>
      <c r="BN337" s="56"/>
      <c r="BO337" s="56"/>
      <c r="BP337" s="56"/>
      <c r="BQ337" s="56"/>
      <c r="BR337" s="56"/>
      <c r="BS337" s="56"/>
      <c r="BT337" s="56"/>
      <c r="BU337" s="56"/>
      <c r="BV337" s="56"/>
      <c r="BW337" s="56"/>
      <c r="BX337" s="56"/>
      <c r="BY337" s="56"/>
      <c r="BZ337" s="56"/>
      <c r="CA337" s="56"/>
      <c r="CB337" s="56"/>
      <c r="CC337" s="56"/>
      <c r="CD337" s="56"/>
      <c r="CE337" s="56"/>
      <c r="CF337" s="56"/>
      <c r="CG337" s="56"/>
      <c r="CH337" s="56"/>
      <c r="CI337" s="56"/>
      <c r="CJ337" s="56"/>
      <c r="CK337" s="56"/>
      <c r="CL337" s="56"/>
      <c r="CM337" s="56"/>
      <c r="CN337" s="56"/>
      <c r="CO337" s="56"/>
      <c r="CP337" s="56"/>
      <c r="CQ337" s="56"/>
      <c r="CR337" s="56"/>
      <c r="CS337" s="56"/>
      <c r="CT337" s="56"/>
      <c r="CU337" s="56"/>
      <c r="CV337" s="56"/>
      <c r="CW337" s="56"/>
      <c r="CX337" s="56"/>
      <c r="CY337" s="56"/>
      <c r="CZ337" s="56"/>
      <c r="DA337" s="56"/>
      <c r="DB337" s="56"/>
      <c r="DC337" s="56"/>
      <c r="DD337" s="56"/>
      <c r="DE337" s="56"/>
      <c r="DF337" s="56"/>
      <c r="DG337" s="56"/>
      <c r="DH337" s="56"/>
      <c r="DI337" s="56"/>
      <c r="DJ337" s="56"/>
      <c r="DK337" s="56"/>
      <c r="DL337" s="56"/>
      <c r="DM337" s="56"/>
      <c r="DN337" s="56"/>
      <c r="DO337" s="56"/>
      <c r="DP337" s="56"/>
      <c r="DQ337" s="56"/>
      <c r="DR337" s="56"/>
      <c r="DS337" s="56"/>
      <c r="DT337" s="56"/>
      <c r="DU337" s="56"/>
      <c r="DV337" s="56"/>
      <c r="DW337" s="56"/>
      <c r="DX337" s="56"/>
      <c r="DY337" s="56"/>
      <c r="DZ337" s="56"/>
      <c r="EA337" s="56"/>
      <c r="EB337" s="56"/>
      <c r="EC337" s="56"/>
      <c r="ED337" s="56"/>
      <c r="EE337" s="56"/>
      <c r="EF337" s="56"/>
      <c r="EG337" s="56"/>
      <c r="EH337" s="56"/>
      <c r="EI337" s="56"/>
      <c r="EJ337" s="56"/>
      <c r="EK337" s="56"/>
      <c r="EL337" s="56"/>
      <c r="EM337" s="56"/>
      <c r="EN337" s="56"/>
      <c r="EO337" s="56"/>
      <c r="EP337" s="56"/>
      <c r="EQ337" s="56"/>
      <c r="ER337" s="56"/>
      <c r="ES337" s="56"/>
      <c r="ET337" s="56"/>
      <c r="EU337" s="56"/>
      <c r="EV337" s="56"/>
      <c r="EW337" s="56"/>
      <c r="EX337" s="56"/>
      <c r="EY337" s="56"/>
      <c r="EZ337" s="56"/>
      <c r="FA337" s="56"/>
      <c r="FB337" s="56"/>
      <c r="FC337" s="56"/>
      <c r="FD337" s="56"/>
      <c r="FE337" s="56"/>
      <c r="FF337" s="56"/>
      <c r="FG337" s="56"/>
      <c r="FH337" s="56"/>
      <c r="FI337" s="56"/>
      <c r="FJ337" s="56"/>
      <c r="FK337" s="56"/>
      <c r="FL337" s="56"/>
      <c r="FM337" s="56"/>
      <c r="FN337" s="56"/>
      <c r="FO337" s="56"/>
      <c r="FP337" s="56"/>
      <c r="FQ337" s="56"/>
      <c r="FR337" s="56"/>
      <c r="FS337" s="56"/>
      <c r="FT337" s="56"/>
      <c r="FU337" s="56"/>
      <c r="FV337" s="56"/>
      <c r="FW337" s="56"/>
      <c r="FX337" s="56"/>
      <c r="FY337" s="56"/>
      <c r="FZ337" s="56"/>
      <c r="GA337" s="56"/>
      <c r="GB337" s="56"/>
      <c r="GC337" s="56"/>
      <c r="GD337" s="56"/>
      <c r="GE337" s="56"/>
      <c r="GF337" s="56"/>
      <c r="GG337" s="56"/>
      <c r="GH337" s="56"/>
      <c r="GI337" s="56"/>
      <c r="GJ337" s="56"/>
      <c r="GK337" s="56"/>
      <c r="GL337" s="56"/>
      <c r="GM337" s="56"/>
      <c r="GN337" s="56"/>
      <c r="GO337" s="56"/>
      <c r="GP337" s="56"/>
      <c r="GQ337" s="56"/>
      <c r="GR337" s="56"/>
      <c r="GS337" s="56"/>
      <c r="GT337" s="56"/>
      <c r="GU337" s="56"/>
      <c r="GV337" s="56"/>
      <c r="GW337" s="56"/>
      <c r="GX337" s="56"/>
      <c r="GY337" s="56"/>
      <c r="GZ337" s="56"/>
      <c r="HA337" s="56"/>
      <c r="HB337" s="56"/>
      <c r="HC337" s="56"/>
      <c r="HD337" s="56"/>
      <c r="HE337" s="56"/>
      <c r="HF337" s="56"/>
      <c r="HG337" s="56"/>
      <c r="HH337" s="56"/>
      <c r="HI337" s="56"/>
      <c r="HJ337" s="56"/>
      <c r="HK337" s="56"/>
      <c r="HL337" s="56"/>
      <c r="HM337" s="56"/>
      <c r="HN337" s="56"/>
      <c r="HO337" s="56"/>
      <c r="HP337" s="56"/>
      <c r="HQ337" s="56"/>
      <c r="HR337" s="56"/>
      <c r="HS337" s="56"/>
      <c r="HT337" s="56"/>
      <c r="HU337" s="56"/>
      <c r="HV337" s="56"/>
      <c r="HW337" s="56"/>
      <c r="HX337" s="56"/>
      <c r="HY337" s="56"/>
    </row>
    <row r="338" spans="1:233" ht="1.5" customHeight="1">
      <c r="A338" s="56"/>
      <c r="B338" s="56"/>
      <c r="C338" s="56"/>
      <c r="D338" s="56"/>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6"/>
      <c r="AI338" s="56"/>
      <c r="AJ338" s="56"/>
      <c r="AK338" s="56"/>
      <c r="AL338" s="56"/>
      <c r="AM338" s="56"/>
      <c r="AN338" s="56"/>
      <c r="AO338" s="56"/>
      <c r="AP338" s="56"/>
      <c r="AQ338" s="56"/>
      <c r="AR338" s="56"/>
      <c r="AS338" s="56"/>
      <c r="AT338" s="56"/>
      <c r="AU338" s="56"/>
      <c r="AV338" s="56"/>
      <c r="AW338" s="56"/>
      <c r="AX338" s="56"/>
      <c r="AY338" s="56"/>
      <c r="AZ338" s="56"/>
      <c r="BA338" s="56"/>
      <c r="BB338" s="56"/>
      <c r="BC338" s="56"/>
      <c r="BD338" s="56"/>
      <c r="BE338" s="56"/>
      <c r="BF338" s="56"/>
      <c r="BG338" s="56"/>
      <c r="BH338" s="56"/>
      <c r="BI338" s="56"/>
      <c r="BJ338" s="56"/>
      <c r="BK338" s="56"/>
      <c r="BL338" s="56"/>
      <c r="BM338" s="56"/>
      <c r="BN338" s="56"/>
      <c r="BO338" s="56"/>
      <c r="BP338" s="56"/>
      <c r="BQ338" s="56"/>
      <c r="BR338" s="56"/>
      <c r="BS338" s="56"/>
      <c r="BT338" s="56"/>
      <c r="BU338" s="56"/>
      <c r="BV338" s="56"/>
      <c r="BW338" s="56"/>
      <c r="BX338" s="56"/>
      <c r="BY338" s="56"/>
      <c r="BZ338" s="56"/>
      <c r="CA338" s="56"/>
      <c r="CB338" s="56"/>
      <c r="CC338" s="56"/>
      <c r="CD338" s="56"/>
      <c r="CE338" s="56"/>
      <c r="CF338" s="56"/>
      <c r="CG338" s="56"/>
      <c r="CH338" s="56"/>
      <c r="CI338" s="56"/>
      <c r="CJ338" s="56"/>
      <c r="CK338" s="56"/>
      <c r="CL338" s="56"/>
      <c r="CM338" s="56"/>
      <c r="CN338" s="56"/>
      <c r="CO338" s="56"/>
      <c r="CP338" s="56"/>
      <c r="CQ338" s="56"/>
      <c r="CR338" s="56"/>
      <c r="CS338" s="56"/>
      <c r="CT338" s="56"/>
      <c r="CU338" s="56"/>
      <c r="CV338" s="56"/>
      <c r="CW338" s="56"/>
      <c r="CX338" s="56"/>
      <c r="CY338" s="56"/>
      <c r="CZ338" s="56"/>
      <c r="DA338" s="56"/>
      <c r="DB338" s="56"/>
      <c r="DC338" s="56"/>
      <c r="DD338" s="56"/>
      <c r="DE338" s="56"/>
      <c r="DF338" s="56"/>
      <c r="DG338" s="56"/>
      <c r="DH338" s="56"/>
      <c r="DI338" s="56"/>
      <c r="DJ338" s="56"/>
      <c r="DK338" s="56"/>
      <c r="DL338" s="56"/>
      <c r="DM338" s="56"/>
      <c r="DN338" s="56"/>
      <c r="DO338" s="56"/>
      <c r="DP338" s="56"/>
      <c r="DQ338" s="56"/>
      <c r="DR338" s="56"/>
      <c r="DS338" s="56"/>
      <c r="DT338" s="56"/>
      <c r="DU338" s="56"/>
      <c r="DV338" s="56"/>
      <c r="DW338" s="56"/>
      <c r="DX338" s="56"/>
      <c r="DY338" s="56"/>
      <c r="DZ338" s="56"/>
      <c r="EA338" s="56"/>
      <c r="EB338" s="56"/>
      <c r="EC338" s="56"/>
      <c r="ED338" s="56"/>
      <c r="EE338" s="56"/>
      <c r="EF338" s="56"/>
      <c r="EG338" s="56"/>
      <c r="EH338" s="56"/>
      <c r="EI338" s="56"/>
      <c r="EJ338" s="56"/>
      <c r="EK338" s="56"/>
      <c r="EL338" s="56"/>
      <c r="EM338" s="56"/>
      <c r="EN338" s="56"/>
      <c r="EO338" s="56"/>
      <c r="EP338" s="56"/>
      <c r="EQ338" s="56"/>
      <c r="ER338" s="56"/>
      <c r="ES338" s="56"/>
      <c r="ET338" s="56"/>
      <c r="EU338" s="56"/>
      <c r="EV338" s="56"/>
      <c r="EW338" s="56"/>
      <c r="EX338" s="56"/>
      <c r="EY338" s="56"/>
      <c r="EZ338" s="56"/>
      <c r="FA338" s="56"/>
      <c r="FB338" s="56"/>
      <c r="FC338" s="56"/>
      <c r="FD338" s="56"/>
      <c r="FE338" s="56"/>
      <c r="FF338" s="56"/>
      <c r="FG338" s="56"/>
      <c r="FH338" s="56"/>
      <c r="FI338" s="56"/>
      <c r="FJ338" s="56"/>
      <c r="FK338" s="56"/>
      <c r="FL338" s="56"/>
      <c r="FM338" s="56"/>
      <c r="FN338" s="56"/>
      <c r="FO338" s="56"/>
      <c r="FP338" s="56"/>
      <c r="FQ338" s="56"/>
      <c r="FR338" s="56"/>
      <c r="FS338" s="56"/>
      <c r="FT338" s="56"/>
      <c r="FU338" s="56"/>
      <c r="FV338" s="56"/>
      <c r="FW338" s="56"/>
      <c r="FX338" s="56"/>
      <c r="FY338" s="56"/>
      <c r="FZ338" s="56"/>
      <c r="GA338" s="56"/>
      <c r="GB338" s="56"/>
      <c r="GC338" s="56"/>
      <c r="GD338" s="56"/>
      <c r="GE338" s="56"/>
      <c r="GF338" s="56"/>
      <c r="GG338" s="56"/>
      <c r="GH338" s="56"/>
      <c r="GI338" s="56"/>
      <c r="GJ338" s="56"/>
      <c r="GK338" s="56"/>
      <c r="GL338" s="56"/>
      <c r="GM338" s="56"/>
      <c r="GN338" s="56"/>
      <c r="GO338" s="56"/>
      <c r="GP338" s="56"/>
      <c r="GQ338" s="56"/>
      <c r="GR338" s="56"/>
      <c r="GS338" s="56"/>
      <c r="GT338" s="56"/>
      <c r="GU338" s="56"/>
      <c r="GV338" s="56"/>
      <c r="GW338" s="56"/>
      <c r="GX338" s="56"/>
      <c r="GY338" s="56"/>
      <c r="GZ338" s="56"/>
      <c r="HA338" s="56"/>
      <c r="HB338" s="56"/>
      <c r="HC338" s="56"/>
      <c r="HD338" s="56"/>
      <c r="HE338" s="56"/>
      <c r="HF338" s="56"/>
      <c r="HG338" s="56"/>
      <c r="HH338" s="56"/>
      <c r="HI338" s="56"/>
      <c r="HJ338" s="56"/>
      <c r="HK338" s="56"/>
      <c r="HL338" s="56"/>
      <c r="HM338" s="56"/>
      <c r="HN338" s="56"/>
      <c r="HO338" s="56"/>
      <c r="HP338" s="56"/>
      <c r="HQ338" s="56"/>
      <c r="HR338" s="56"/>
      <c r="HS338" s="56"/>
      <c r="HT338" s="56"/>
      <c r="HU338" s="56"/>
      <c r="HV338" s="56"/>
      <c r="HW338" s="56"/>
      <c r="HX338" s="56"/>
      <c r="HY338" s="56"/>
    </row>
    <row r="339" spans="1:233" ht="1.5" customHeight="1">
      <c r="A339" s="56"/>
      <c r="B339" s="56"/>
      <c r="C339" s="56"/>
      <c r="D339" s="56"/>
      <c r="E339" s="56"/>
      <c r="F339" s="56"/>
      <c r="G339" s="56"/>
      <c r="H339" s="56"/>
      <c r="I339" s="56"/>
      <c r="J339" s="56"/>
      <c r="K339" s="56"/>
      <c r="L339" s="56"/>
      <c r="M339" s="56"/>
      <c r="N339" s="56"/>
      <c r="O339" s="56"/>
      <c r="P339" s="56"/>
      <c r="Q339" s="56"/>
      <c r="R339" s="56"/>
      <c r="S339" s="56"/>
      <c r="T339" s="56"/>
      <c r="U339" s="56"/>
      <c r="V339" s="56"/>
      <c r="W339" s="56"/>
      <c r="X339" s="56"/>
      <c r="Y339" s="56"/>
      <c r="Z339" s="56"/>
      <c r="AA339" s="56"/>
      <c r="AB339" s="56"/>
      <c r="AC339" s="56"/>
      <c r="AD339" s="56"/>
      <c r="AE339" s="56"/>
      <c r="AF339" s="56"/>
      <c r="AG339" s="56"/>
      <c r="AH339" s="56"/>
      <c r="AI339" s="56"/>
      <c r="AJ339" s="56"/>
      <c r="AK339" s="56"/>
      <c r="AL339" s="56"/>
      <c r="AM339" s="56"/>
      <c r="AN339" s="56"/>
      <c r="AO339" s="56"/>
      <c r="AP339" s="56"/>
      <c r="AQ339" s="56"/>
      <c r="AR339" s="56"/>
      <c r="AS339" s="56"/>
      <c r="AT339" s="56"/>
      <c r="AU339" s="56"/>
      <c r="AV339" s="56"/>
      <c r="AW339" s="56"/>
      <c r="AX339" s="56"/>
      <c r="AY339" s="56"/>
      <c r="AZ339" s="56"/>
      <c r="BA339" s="56"/>
      <c r="BB339" s="56"/>
      <c r="BC339" s="56"/>
      <c r="BD339" s="56"/>
      <c r="BE339" s="56"/>
      <c r="BF339" s="56"/>
      <c r="BG339" s="56"/>
      <c r="BH339" s="56"/>
      <c r="BI339" s="56"/>
      <c r="BJ339" s="56"/>
      <c r="BK339" s="56"/>
      <c r="BL339" s="56"/>
      <c r="BM339" s="56"/>
      <c r="BN339" s="56"/>
      <c r="BO339" s="56"/>
      <c r="BP339" s="56"/>
      <c r="BQ339" s="56"/>
      <c r="BR339" s="56"/>
      <c r="BS339" s="56"/>
      <c r="BT339" s="56"/>
      <c r="BU339" s="56"/>
      <c r="BV339" s="56"/>
      <c r="BW339" s="56"/>
      <c r="BX339" s="56"/>
      <c r="BY339" s="56"/>
      <c r="BZ339" s="56"/>
      <c r="CA339" s="56"/>
      <c r="CB339" s="56"/>
      <c r="CC339" s="56"/>
      <c r="CD339" s="56"/>
      <c r="CE339" s="56"/>
      <c r="CF339" s="56"/>
      <c r="CG339" s="56"/>
      <c r="CH339" s="56"/>
      <c r="CI339" s="56"/>
      <c r="CJ339" s="56"/>
      <c r="CK339" s="56"/>
      <c r="CL339" s="56"/>
      <c r="CM339" s="56"/>
      <c r="CN339" s="56"/>
      <c r="CO339" s="56"/>
      <c r="CP339" s="56"/>
      <c r="CQ339" s="56"/>
      <c r="CR339" s="56"/>
      <c r="CS339" s="56"/>
      <c r="CT339" s="56"/>
      <c r="CU339" s="56"/>
      <c r="CV339" s="56"/>
      <c r="CW339" s="56"/>
      <c r="CX339" s="56"/>
      <c r="CY339" s="56"/>
      <c r="CZ339" s="56"/>
      <c r="DA339" s="56"/>
      <c r="DB339" s="56"/>
      <c r="DC339" s="56"/>
      <c r="DD339" s="56"/>
      <c r="DE339" s="56"/>
      <c r="DF339" s="56"/>
      <c r="DG339" s="56"/>
      <c r="DH339" s="56"/>
      <c r="DI339" s="56"/>
      <c r="DJ339" s="56"/>
      <c r="DK339" s="56"/>
      <c r="DL339" s="56"/>
      <c r="DM339" s="56"/>
      <c r="DN339" s="56"/>
      <c r="DO339" s="56"/>
      <c r="DP339" s="56"/>
      <c r="DQ339" s="56"/>
      <c r="DR339" s="56"/>
      <c r="DS339" s="56"/>
      <c r="DT339" s="56"/>
      <c r="DU339" s="56"/>
      <c r="DV339" s="56"/>
      <c r="DW339" s="56"/>
      <c r="DX339" s="56"/>
      <c r="DY339" s="56"/>
      <c r="DZ339" s="56"/>
      <c r="EA339" s="56"/>
      <c r="EB339" s="56"/>
      <c r="EC339" s="56"/>
      <c r="ED339" s="56"/>
      <c r="EE339" s="56"/>
      <c r="EF339" s="56"/>
      <c r="EG339" s="56"/>
      <c r="EH339" s="56"/>
      <c r="EI339" s="56"/>
      <c r="EJ339" s="56"/>
      <c r="EK339" s="56"/>
      <c r="EL339" s="56"/>
      <c r="EM339" s="56"/>
      <c r="EN339" s="56"/>
      <c r="EO339" s="56"/>
      <c r="EP339" s="56"/>
      <c r="EQ339" s="56"/>
      <c r="ER339" s="56"/>
      <c r="ES339" s="56"/>
      <c r="ET339" s="56"/>
      <c r="EU339" s="56"/>
      <c r="EV339" s="56"/>
      <c r="EW339" s="56"/>
      <c r="EX339" s="56"/>
      <c r="EY339" s="56"/>
      <c r="EZ339" s="56"/>
      <c r="FA339" s="56"/>
      <c r="FB339" s="56"/>
      <c r="FC339" s="56"/>
      <c r="FD339" s="56"/>
      <c r="FE339" s="56"/>
      <c r="FF339" s="56"/>
      <c r="FG339" s="56"/>
      <c r="FH339" s="56"/>
      <c r="FI339" s="56"/>
      <c r="FJ339" s="56"/>
      <c r="FK339" s="56"/>
      <c r="FL339" s="56"/>
      <c r="FM339" s="56"/>
      <c r="FN339" s="56"/>
      <c r="FO339" s="56"/>
      <c r="FP339" s="56"/>
      <c r="FQ339" s="56"/>
      <c r="FR339" s="56"/>
      <c r="FS339" s="56"/>
      <c r="FT339" s="56"/>
      <c r="FU339" s="56"/>
      <c r="FV339" s="56"/>
      <c r="FW339" s="56"/>
      <c r="FX339" s="56"/>
      <c r="FY339" s="56"/>
      <c r="FZ339" s="56"/>
      <c r="GA339" s="56"/>
      <c r="GB339" s="56"/>
      <c r="GC339" s="56"/>
      <c r="GD339" s="56"/>
      <c r="GE339" s="56"/>
      <c r="GF339" s="56"/>
      <c r="GG339" s="56"/>
      <c r="GH339" s="56"/>
      <c r="GI339" s="56"/>
      <c r="GJ339" s="56"/>
      <c r="GK339" s="56"/>
      <c r="GL339" s="56"/>
      <c r="GM339" s="56"/>
      <c r="GN339" s="56"/>
      <c r="GO339" s="56"/>
      <c r="GP339" s="56"/>
      <c r="GQ339" s="56"/>
      <c r="GR339" s="56"/>
      <c r="GS339" s="56"/>
      <c r="GT339" s="56"/>
      <c r="GU339" s="56"/>
      <c r="GV339" s="56"/>
      <c r="GW339" s="56"/>
      <c r="GX339" s="56"/>
      <c r="GY339" s="56"/>
      <c r="GZ339" s="56"/>
      <c r="HA339" s="56"/>
      <c r="HB339" s="56"/>
      <c r="HC339" s="56"/>
      <c r="HD339" s="56"/>
      <c r="HE339" s="56"/>
      <c r="HF339" s="56"/>
      <c r="HG339" s="56"/>
      <c r="HH339" s="56"/>
      <c r="HI339" s="56"/>
      <c r="HJ339" s="56"/>
      <c r="HK339" s="56"/>
      <c r="HL339" s="56"/>
      <c r="HM339" s="56"/>
      <c r="HN339" s="56"/>
      <c r="HO339" s="56"/>
      <c r="HP339" s="56"/>
      <c r="HQ339" s="56"/>
      <c r="HR339" s="56"/>
      <c r="HS339" s="56"/>
      <c r="HT339" s="56"/>
      <c r="HU339" s="56"/>
      <c r="HV339" s="56"/>
      <c r="HW339" s="56"/>
      <c r="HX339" s="56"/>
      <c r="HY339" s="56"/>
    </row>
    <row r="340" spans="1:233" ht="1.5" customHeight="1">
      <c r="A340" s="56"/>
      <c r="B340" s="56"/>
      <c r="C340" s="56"/>
      <c r="D340" s="56"/>
      <c r="E340" s="56"/>
      <c r="F340" s="56"/>
      <c r="G340" s="56"/>
      <c r="H340" s="56"/>
      <c r="I340" s="56"/>
      <c r="J340" s="56"/>
      <c r="K340" s="56"/>
      <c r="L340" s="56"/>
      <c r="M340" s="56"/>
      <c r="N340" s="56"/>
      <c r="O340" s="56"/>
      <c r="P340" s="56"/>
      <c r="Q340" s="56"/>
      <c r="R340" s="56"/>
      <c r="S340" s="56"/>
      <c r="T340" s="56"/>
      <c r="U340" s="56"/>
      <c r="V340" s="56"/>
      <c r="W340" s="56"/>
      <c r="X340" s="56"/>
      <c r="Y340" s="56"/>
      <c r="Z340" s="56"/>
      <c r="AA340" s="56"/>
      <c r="AB340" s="56"/>
      <c r="AC340" s="56"/>
      <c r="AD340" s="56"/>
      <c r="AE340" s="56"/>
      <c r="AF340" s="56"/>
      <c r="AG340" s="56"/>
      <c r="AH340" s="56"/>
      <c r="AI340" s="56"/>
      <c r="AJ340" s="56"/>
      <c r="AK340" s="56"/>
      <c r="AL340" s="56"/>
      <c r="AM340" s="56"/>
      <c r="AN340" s="56"/>
      <c r="AO340" s="56"/>
      <c r="AP340" s="56"/>
      <c r="AQ340" s="56"/>
      <c r="AR340" s="56"/>
      <c r="AS340" s="56"/>
      <c r="AT340" s="56"/>
      <c r="AU340" s="56"/>
      <c r="AV340" s="56"/>
      <c r="AW340" s="56"/>
      <c r="AX340" s="56"/>
      <c r="AY340" s="56"/>
      <c r="AZ340" s="56"/>
      <c r="BA340" s="56"/>
      <c r="BB340" s="56"/>
      <c r="BC340" s="56"/>
      <c r="BD340" s="56"/>
      <c r="BE340" s="56"/>
      <c r="BF340" s="56"/>
      <c r="BG340" s="56"/>
      <c r="BH340" s="56"/>
      <c r="BI340" s="56"/>
      <c r="BJ340" s="56"/>
      <c r="BK340" s="56"/>
      <c r="BL340" s="56"/>
      <c r="BM340" s="56"/>
      <c r="BN340" s="56"/>
      <c r="BO340" s="56"/>
      <c r="BP340" s="56"/>
      <c r="BQ340" s="56"/>
      <c r="BR340" s="56"/>
      <c r="BS340" s="56"/>
      <c r="BT340" s="56"/>
      <c r="BU340" s="56"/>
      <c r="BV340" s="56"/>
      <c r="BW340" s="56"/>
      <c r="BX340" s="56"/>
      <c r="BY340" s="56"/>
      <c r="BZ340" s="56"/>
      <c r="CA340" s="56"/>
      <c r="CB340" s="56"/>
      <c r="CC340" s="56"/>
      <c r="CD340" s="56"/>
      <c r="CE340" s="56"/>
      <c r="CF340" s="56"/>
      <c r="CG340" s="56"/>
      <c r="CH340" s="56"/>
      <c r="CI340" s="56"/>
      <c r="CJ340" s="56"/>
      <c r="CK340" s="56"/>
      <c r="CL340" s="56"/>
      <c r="CM340" s="56"/>
      <c r="CN340" s="56"/>
      <c r="CO340" s="56"/>
      <c r="CP340" s="56"/>
      <c r="CQ340" s="56"/>
      <c r="CR340" s="56"/>
      <c r="CS340" s="56"/>
      <c r="CT340" s="56"/>
      <c r="CU340" s="56"/>
      <c r="CV340" s="56"/>
      <c r="CW340" s="56"/>
      <c r="CX340" s="56"/>
      <c r="CY340" s="56"/>
      <c r="CZ340" s="56"/>
      <c r="DA340" s="56"/>
      <c r="DB340" s="56"/>
      <c r="DC340" s="56"/>
      <c r="DD340" s="56"/>
      <c r="DE340" s="56"/>
      <c r="DF340" s="56"/>
      <c r="DG340" s="56"/>
      <c r="DH340" s="56"/>
      <c r="DI340" s="56"/>
      <c r="DJ340" s="56"/>
      <c r="DK340" s="56"/>
      <c r="DL340" s="56"/>
      <c r="DM340" s="56"/>
      <c r="DN340" s="56"/>
      <c r="DO340" s="56"/>
      <c r="DP340" s="56"/>
      <c r="DQ340" s="56"/>
      <c r="DR340" s="56"/>
      <c r="DS340" s="56"/>
      <c r="DT340" s="56"/>
      <c r="DU340" s="56"/>
      <c r="DV340" s="56"/>
      <c r="DW340" s="56"/>
      <c r="DX340" s="56"/>
      <c r="DY340" s="56"/>
      <c r="DZ340" s="56"/>
      <c r="EA340" s="56"/>
      <c r="EB340" s="56"/>
      <c r="EC340" s="56"/>
      <c r="ED340" s="56"/>
      <c r="EE340" s="56"/>
      <c r="EF340" s="56"/>
      <c r="EG340" s="56"/>
      <c r="EH340" s="56"/>
      <c r="EI340" s="56"/>
      <c r="EJ340" s="56"/>
      <c r="EK340" s="56"/>
      <c r="EL340" s="56"/>
      <c r="EM340" s="56"/>
      <c r="EN340" s="56"/>
      <c r="EO340" s="56"/>
      <c r="EP340" s="56"/>
      <c r="EQ340" s="56"/>
      <c r="ER340" s="56"/>
      <c r="ES340" s="56"/>
      <c r="ET340" s="56"/>
      <c r="EU340" s="56"/>
      <c r="EV340" s="56"/>
      <c r="EW340" s="56"/>
      <c r="EX340" s="56"/>
      <c r="EY340" s="56"/>
      <c r="EZ340" s="56"/>
      <c r="FA340" s="56"/>
      <c r="FB340" s="56"/>
      <c r="FC340" s="56"/>
      <c r="FD340" s="56"/>
      <c r="FE340" s="56"/>
      <c r="FF340" s="56"/>
      <c r="FG340" s="56"/>
      <c r="FH340" s="56"/>
      <c r="FI340" s="56"/>
      <c r="FJ340" s="56"/>
      <c r="FK340" s="56"/>
      <c r="FL340" s="56"/>
      <c r="FM340" s="56"/>
      <c r="FN340" s="56"/>
      <c r="FO340" s="56"/>
      <c r="FP340" s="56"/>
      <c r="FQ340" s="56"/>
      <c r="FR340" s="56"/>
      <c r="FS340" s="56"/>
      <c r="FT340" s="56"/>
      <c r="FU340" s="56"/>
      <c r="FV340" s="56"/>
      <c r="FW340" s="56"/>
      <c r="FX340" s="56"/>
      <c r="FY340" s="56"/>
      <c r="FZ340" s="56"/>
      <c r="GA340" s="56"/>
      <c r="GB340" s="56"/>
      <c r="GC340" s="56"/>
      <c r="GD340" s="56"/>
      <c r="GE340" s="56"/>
      <c r="GF340" s="56"/>
      <c r="GG340" s="56"/>
      <c r="GH340" s="56"/>
      <c r="GI340" s="56"/>
      <c r="GJ340" s="56"/>
      <c r="GK340" s="56"/>
      <c r="GL340" s="56"/>
      <c r="GM340" s="56"/>
      <c r="GN340" s="56"/>
      <c r="GO340" s="56"/>
      <c r="GP340" s="56"/>
      <c r="GQ340" s="56"/>
      <c r="GR340" s="56"/>
      <c r="GS340" s="56"/>
      <c r="GT340" s="56"/>
      <c r="GU340" s="56"/>
      <c r="GV340" s="56"/>
      <c r="GW340" s="56"/>
      <c r="GX340" s="56"/>
      <c r="GY340" s="56"/>
      <c r="GZ340" s="56"/>
      <c r="HA340" s="56"/>
      <c r="HB340" s="56"/>
      <c r="HC340" s="56"/>
      <c r="HD340" s="56"/>
      <c r="HE340" s="56"/>
      <c r="HF340" s="56"/>
      <c r="HG340" s="56"/>
      <c r="HH340" s="56"/>
      <c r="HI340" s="56"/>
      <c r="HJ340" s="56"/>
      <c r="HK340" s="56"/>
      <c r="HL340" s="56"/>
      <c r="HM340" s="56"/>
      <c r="HN340" s="56"/>
      <c r="HO340" s="56"/>
      <c r="HP340" s="56"/>
      <c r="HQ340" s="56"/>
      <c r="HR340" s="56"/>
      <c r="HS340" s="56"/>
      <c r="HT340" s="56"/>
      <c r="HU340" s="56"/>
      <c r="HV340" s="56"/>
      <c r="HW340" s="56"/>
      <c r="HX340" s="56"/>
      <c r="HY340" s="56"/>
    </row>
    <row r="341" spans="1:233" ht="1.5" customHeight="1">
      <c r="A341" s="56"/>
      <c r="B341" s="56"/>
      <c r="C341" s="56"/>
      <c r="D341" s="56"/>
      <c r="E341" s="56"/>
      <c r="F341" s="56"/>
      <c r="G341" s="56"/>
      <c r="H341" s="56"/>
      <c r="I341" s="56"/>
      <c r="J341" s="56"/>
      <c r="K341" s="56"/>
      <c r="L341" s="56"/>
      <c r="M341" s="56"/>
      <c r="N341" s="56"/>
      <c r="O341" s="56"/>
      <c r="P341" s="56"/>
      <c r="Q341" s="56"/>
      <c r="R341" s="56"/>
      <c r="S341" s="56"/>
      <c r="T341" s="56"/>
      <c r="U341" s="56"/>
      <c r="V341" s="56"/>
      <c r="W341" s="56"/>
      <c r="X341" s="56"/>
      <c r="Y341" s="56"/>
      <c r="Z341" s="56"/>
      <c r="AA341" s="56"/>
      <c r="AB341" s="56"/>
      <c r="AC341" s="56"/>
      <c r="AD341" s="56"/>
      <c r="AE341" s="56"/>
      <c r="AF341" s="56"/>
      <c r="AG341" s="56"/>
      <c r="AH341" s="56"/>
      <c r="AI341" s="56"/>
      <c r="AJ341" s="56"/>
      <c r="AK341" s="56"/>
      <c r="AL341" s="56"/>
      <c r="AM341" s="56"/>
      <c r="AN341" s="56"/>
      <c r="AO341" s="56"/>
      <c r="AP341" s="56"/>
      <c r="AQ341" s="56"/>
      <c r="AR341" s="56"/>
      <c r="AS341" s="56"/>
      <c r="AT341" s="56"/>
      <c r="AU341" s="56"/>
      <c r="AV341" s="56"/>
      <c r="AW341" s="56"/>
      <c r="AX341" s="56"/>
      <c r="AY341" s="56"/>
      <c r="AZ341" s="56"/>
      <c r="BA341" s="56"/>
      <c r="BB341" s="56"/>
      <c r="BC341" s="56"/>
      <c r="BD341" s="56"/>
      <c r="BE341" s="56"/>
      <c r="BF341" s="56"/>
      <c r="BG341" s="56"/>
      <c r="BH341" s="56"/>
      <c r="BI341" s="56"/>
      <c r="BJ341" s="56"/>
      <c r="BK341" s="56"/>
      <c r="BL341" s="56"/>
      <c r="BM341" s="56"/>
      <c r="BN341" s="56"/>
      <c r="BO341" s="56"/>
      <c r="BP341" s="56"/>
      <c r="BQ341" s="56"/>
      <c r="BR341" s="56"/>
      <c r="BS341" s="56"/>
      <c r="BT341" s="56"/>
      <c r="BU341" s="56"/>
      <c r="BV341" s="56"/>
      <c r="BW341" s="56"/>
      <c r="BX341" s="56"/>
      <c r="BY341" s="56"/>
      <c r="BZ341" s="56"/>
      <c r="CA341" s="56"/>
      <c r="CB341" s="56"/>
      <c r="CC341" s="56"/>
      <c r="CD341" s="56"/>
      <c r="CE341" s="56"/>
      <c r="CF341" s="56"/>
      <c r="CG341" s="56"/>
      <c r="CH341" s="56"/>
      <c r="CI341" s="56"/>
      <c r="CJ341" s="56"/>
      <c r="CK341" s="56"/>
      <c r="CL341" s="56"/>
      <c r="CM341" s="56"/>
      <c r="CN341" s="56"/>
      <c r="CO341" s="56"/>
      <c r="CP341" s="56"/>
      <c r="CQ341" s="56"/>
      <c r="CR341" s="56"/>
      <c r="CS341" s="56"/>
      <c r="CT341" s="56"/>
      <c r="CU341" s="56"/>
      <c r="CV341" s="56"/>
      <c r="CW341" s="56"/>
      <c r="CX341" s="56"/>
      <c r="CY341" s="56"/>
      <c r="CZ341" s="56"/>
      <c r="DA341" s="56"/>
      <c r="DB341" s="56"/>
      <c r="DC341" s="56"/>
      <c r="DD341" s="56"/>
      <c r="DE341" s="56"/>
      <c r="DF341" s="56"/>
      <c r="DG341" s="56"/>
      <c r="DH341" s="56"/>
      <c r="DI341" s="56"/>
      <c r="DJ341" s="56"/>
      <c r="DK341" s="56"/>
      <c r="DL341" s="56"/>
      <c r="DM341" s="56"/>
      <c r="DN341" s="56"/>
      <c r="DO341" s="56"/>
      <c r="DP341" s="56"/>
      <c r="DQ341" s="56"/>
      <c r="DR341" s="56"/>
      <c r="DS341" s="56"/>
      <c r="DT341" s="56"/>
      <c r="DU341" s="56"/>
      <c r="DV341" s="56"/>
      <c r="DW341" s="56"/>
      <c r="DX341" s="56"/>
      <c r="DY341" s="56"/>
      <c r="DZ341" s="56"/>
      <c r="EA341" s="56"/>
      <c r="EB341" s="56"/>
      <c r="EC341" s="56"/>
      <c r="ED341" s="56"/>
      <c r="EE341" s="56"/>
      <c r="EF341" s="56"/>
      <c r="EG341" s="56"/>
      <c r="EH341" s="56"/>
      <c r="EI341" s="56"/>
      <c r="EJ341" s="56"/>
      <c r="EK341" s="56"/>
      <c r="EL341" s="56"/>
      <c r="EM341" s="56"/>
      <c r="EN341" s="56"/>
      <c r="EO341" s="56"/>
      <c r="EP341" s="56"/>
      <c r="EQ341" s="56"/>
      <c r="ER341" s="56"/>
      <c r="ES341" s="56"/>
      <c r="ET341" s="56"/>
      <c r="EU341" s="56"/>
      <c r="EV341" s="56"/>
      <c r="EW341" s="56"/>
      <c r="EX341" s="56"/>
      <c r="EY341" s="56"/>
      <c r="EZ341" s="56"/>
      <c r="FA341" s="56"/>
      <c r="FB341" s="56"/>
      <c r="FC341" s="56"/>
      <c r="FD341" s="56"/>
      <c r="FE341" s="56"/>
      <c r="FF341" s="56"/>
      <c r="FG341" s="56"/>
      <c r="FH341" s="56"/>
      <c r="FI341" s="56"/>
      <c r="FJ341" s="56"/>
      <c r="FK341" s="56"/>
      <c r="FL341" s="56"/>
      <c r="FM341" s="56"/>
      <c r="FN341" s="56"/>
      <c r="FO341" s="56"/>
      <c r="FP341" s="56"/>
      <c r="FQ341" s="56"/>
      <c r="FR341" s="56"/>
      <c r="FS341" s="56"/>
      <c r="FT341" s="56"/>
      <c r="FU341" s="56"/>
      <c r="FV341" s="56"/>
      <c r="FW341" s="56"/>
      <c r="FX341" s="56"/>
      <c r="FY341" s="56"/>
      <c r="FZ341" s="56"/>
      <c r="GA341" s="56"/>
      <c r="GB341" s="56"/>
      <c r="GC341" s="56"/>
      <c r="GD341" s="56"/>
      <c r="GE341" s="56"/>
      <c r="GF341" s="56"/>
      <c r="GG341" s="56"/>
      <c r="GH341" s="56"/>
      <c r="GI341" s="56"/>
      <c r="GJ341" s="56"/>
      <c r="GK341" s="56"/>
      <c r="GL341" s="56"/>
      <c r="GM341" s="56"/>
      <c r="GN341" s="56"/>
      <c r="GO341" s="56"/>
      <c r="GP341" s="56"/>
      <c r="GQ341" s="56"/>
      <c r="GR341" s="56"/>
      <c r="GS341" s="56"/>
      <c r="GT341" s="56"/>
      <c r="GU341" s="56"/>
      <c r="GV341" s="56"/>
      <c r="GW341" s="56"/>
      <c r="GX341" s="56"/>
      <c r="GY341" s="56"/>
      <c r="GZ341" s="56"/>
      <c r="HA341" s="56"/>
      <c r="HB341" s="56"/>
      <c r="HC341" s="56"/>
      <c r="HD341" s="56"/>
      <c r="HE341" s="56"/>
      <c r="HF341" s="56"/>
      <c r="HG341" s="56"/>
      <c r="HH341" s="56"/>
      <c r="HI341" s="56"/>
      <c r="HJ341" s="56"/>
      <c r="HK341" s="56"/>
      <c r="HL341" s="56"/>
      <c r="HM341" s="56"/>
      <c r="HN341" s="56"/>
      <c r="HO341" s="56"/>
      <c r="HP341" s="56"/>
      <c r="HQ341" s="56"/>
      <c r="HR341" s="56"/>
      <c r="HS341" s="56"/>
      <c r="HT341" s="56"/>
      <c r="HU341" s="56"/>
      <c r="HV341" s="56"/>
      <c r="HW341" s="56"/>
      <c r="HX341" s="56"/>
      <c r="HY341" s="56"/>
    </row>
    <row r="342" spans="1:233" ht="1.5" customHeight="1">
      <c r="A342" s="56"/>
      <c r="B342" s="56"/>
      <c r="C342" s="56"/>
      <c r="D342" s="56"/>
      <c r="E342" s="56"/>
      <c r="F342" s="56"/>
      <c r="G342" s="56"/>
      <c r="H342" s="56"/>
      <c r="I342" s="56"/>
      <c r="J342" s="56"/>
      <c r="K342" s="56"/>
      <c r="L342" s="56"/>
      <c r="M342" s="56"/>
      <c r="N342" s="56"/>
      <c r="O342" s="56"/>
      <c r="P342" s="56"/>
      <c r="Q342" s="56"/>
      <c r="R342" s="56"/>
      <c r="S342" s="56"/>
      <c r="T342" s="56"/>
      <c r="U342" s="56"/>
      <c r="V342" s="56"/>
      <c r="W342" s="56"/>
      <c r="X342" s="56"/>
      <c r="Y342" s="56"/>
      <c r="Z342" s="56"/>
      <c r="AA342" s="56"/>
      <c r="AB342" s="56"/>
      <c r="AC342" s="56"/>
      <c r="AD342" s="56"/>
      <c r="AE342" s="56"/>
      <c r="AF342" s="56"/>
      <c r="AG342" s="56"/>
      <c r="AH342" s="56"/>
      <c r="AI342" s="56"/>
      <c r="AJ342" s="56"/>
      <c r="AK342" s="56"/>
      <c r="AL342" s="56"/>
      <c r="AM342" s="56"/>
      <c r="AN342" s="56"/>
      <c r="AO342" s="56"/>
      <c r="AP342" s="56"/>
      <c r="AQ342" s="56"/>
      <c r="AR342" s="56"/>
      <c r="AS342" s="56"/>
      <c r="AT342" s="56"/>
      <c r="AU342" s="56"/>
      <c r="AV342" s="56"/>
      <c r="AW342" s="56"/>
      <c r="AX342" s="56"/>
      <c r="AY342" s="56"/>
      <c r="AZ342" s="56"/>
      <c r="BA342" s="56"/>
      <c r="BB342" s="56"/>
      <c r="BC342" s="56"/>
      <c r="BD342" s="56"/>
      <c r="BE342" s="56"/>
      <c r="BF342" s="56"/>
      <c r="BG342" s="56"/>
      <c r="BH342" s="56"/>
      <c r="BI342" s="56"/>
      <c r="BJ342" s="56"/>
      <c r="BK342" s="56"/>
      <c r="BL342" s="56"/>
      <c r="BM342" s="56"/>
      <c r="BN342" s="56"/>
      <c r="BO342" s="56"/>
      <c r="BP342" s="56"/>
      <c r="BQ342" s="56"/>
      <c r="BR342" s="56"/>
      <c r="BS342" s="56"/>
      <c r="BT342" s="56"/>
      <c r="BU342" s="56"/>
      <c r="BV342" s="56"/>
      <c r="BW342" s="56"/>
      <c r="BX342" s="56"/>
      <c r="BY342" s="56"/>
      <c r="BZ342" s="56"/>
      <c r="CA342" s="56"/>
      <c r="CB342" s="56"/>
      <c r="CC342" s="56"/>
      <c r="CD342" s="56"/>
      <c r="CE342" s="56"/>
      <c r="CF342" s="56"/>
      <c r="CG342" s="56"/>
      <c r="CH342" s="56"/>
      <c r="CI342" s="56"/>
      <c r="CJ342" s="56"/>
      <c r="CK342" s="56"/>
      <c r="CL342" s="56"/>
      <c r="CM342" s="56"/>
      <c r="CN342" s="56"/>
      <c r="CO342" s="56"/>
      <c r="CP342" s="56"/>
      <c r="CQ342" s="56"/>
      <c r="CR342" s="56"/>
      <c r="CS342" s="56"/>
      <c r="CT342" s="56"/>
      <c r="CU342" s="56"/>
      <c r="CV342" s="56"/>
      <c r="CW342" s="56"/>
      <c r="CX342" s="56"/>
      <c r="CY342" s="56"/>
      <c r="CZ342" s="56"/>
      <c r="DA342" s="56"/>
      <c r="DB342" s="56"/>
      <c r="DC342" s="56"/>
      <c r="DD342" s="56"/>
      <c r="DE342" s="56"/>
      <c r="DF342" s="56"/>
      <c r="DG342" s="56"/>
      <c r="DH342" s="56"/>
      <c r="DI342" s="56"/>
      <c r="DJ342" s="56"/>
      <c r="DK342" s="56"/>
      <c r="DL342" s="56"/>
      <c r="DM342" s="56"/>
      <c r="DN342" s="56"/>
      <c r="DO342" s="56"/>
      <c r="DP342" s="56"/>
      <c r="DQ342" s="56"/>
      <c r="DR342" s="56"/>
      <c r="DS342" s="56"/>
      <c r="DT342" s="56"/>
      <c r="DU342" s="56"/>
      <c r="DV342" s="56"/>
      <c r="DW342" s="56"/>
      <c r="DX342" s="56"/>
      <c r="DY342" s="56"/>
      <c r="DZ342" s="56"/>
      <c r="EA342" s="56"/>
      <c r="EB342" s="56"/>
      <c r="EC342" s="56"/>
      <c r="ED342" s="56"/>
      <c r="EE342" s="56"/>
      <c r="EF342" s="56"/>
      <c r="EG342" s="56"/>
      <c r="EH342" s="56"/>
      <c r="EI342" s="56"/>
      <c r="EJ342" s="56"/>
      <c r="EK342" s="56"/>
      <c r="EL342" s="56"/>
      <c r="EM342" s="56"/>
      <c r="EN342" s="56"/>
      <c r="EO342" s="56"/>
      <c r="EP342" s="56"/>
      <c r="EQ342" s="56"/>
      <c r="ER342" s="56"/>
      <c r="ES342" s="56"/>
      <c r="ET342" s="56"/>
      <c r="EU342" s="56"/>
      <c r="EV342" s="56"/>
      <c r="EW342" s="56"/>
      <c r="EX342" s="56"/>
      <c r="EY342" s="56"/>
      <c r="EZ342" s="56"/>
      <c r="FA342" s="56"/>
      <c r="FB342" s="56"/>
      <c r="FC342" s="56"/>
      <c r="FD342" s="56"/>
      <c r="FE342" s="56"/>
      <c r="FF342" s="56"/>
      <c r="FG342" s="56"/>
      <c r="FH342" s="56"/>
      <c r="FI342" s="56"/>
      <c r="FJ342" s="56"/>
      <c r="FK342" s="56"/>
      <c r="FL342" s="56"/>
      <c r="FM342" s="56"/>
      <c r="FN342" s="56"/>
      <c r="FO342" s="56"/>
      <c r="FP342" s="56"/>
      <c r="FQ342" s="56"/>
      <c r="FR342" s="56"/>
      <c r="FS342" s="56"/>
      <c r="FT342" s="56"/>
      <c r="FU342" s="56"/>
      <c r="FV342" s="56"/>
      <c r="FW342" s="56"/>
      <c r="FX342" s="56"/>
      <c r="FY342" s="56"/>
      <c r="FZ342" s="56"/>
      <c r="GA342" s="56"/>
      <c r="GB342" s="56"/>
      <c r="GC342" s="56"/>
      <c r="GD342" s="56"/>
      <c r="GE342" s="56"/>
      <c r="GF342" s="56"/>
      <c r="GG342" s="56"/>
      <c r="GH342" s="56"/>
      <c r="GI342" s="56"/>
      <c r="GJ342" s="56"/>
      <c r="GK342" s="56"/>
      <c r="GL342" s="56"/>
      <c r="GM342" s="56"/>
      <c r="GN342" s="56"/>
      <c r="GO342" s="56"/>
      <c r="GP342" s="56"/>
      <c r="GQ342" s="56"/>
      <c r="GR342" s="56"/>
      <c r="GS342" s="56"/>
      <c r="GT342" s="56"/>
      <c r="GU342" s="56"/>
      <c r="GV342" s="56"/>
      <c r="GW342" s="56"/>
      <c r="GX342" s="56"/>
      <c r="GY342" s="56"/>
      <c r="GZ342" s="56"/>
      <c r="HA342" s="56"/>
      <c r="HB342" s="56"/>
      <c r="HC342" s="56"/>
      <c r="HD342" s="56"/>
      <c r="HE342" s="56"/>
      <c r="HF342" s="56"/>
      <c r="HG342" s="56"/>
      <c r="HH342" s="56"/>
      <c r="HI342" s="56"/>
      <c r="HJ342" s="56"/>
      <c r="HK342" s="56"/>
      <c r="HL342" s="56"/>
      <c r="HM342" s="56"/>
      <c r="HN342" s="56"/>
      <c r="HO342" s="56"/>
      <c r="HP342" s="56"/>
      <c r="HQ342" s="56"/>
      <c r="HR342" s="56"/>
      <c r="HS342" s="56"/>
      <c r="HT342" s="56"/>
      <c r="HU342" s="56"/>
      <c r="HV342" s="56"/>
      <c r="HW342" s="56"/>
      <c r="HX342" s="56"/>
      <c r="HY342" s="56"/>
    </row>
    <row r="343" spans="1:233" ht="1.5" customHeight="1">
      <c r="A343" s="56"/>
      <c r="B343" s="56"/>
      <c r="C343" s="56"/>
      <c r="D343" s="56"/>
      <c r="E343" s="56"/>
      <c r="F343" s="56"/>
      <c r="G343" s="56"/>
      <c r="H343" s="56"/>
      <c r="I343" s="56"/>
      <c r="J343" s="56"/>
      <c r="K343" s="56"/>
      <c r="L343" s="56"/>
      <c r="M343" s="56"/>
      <c r="N343" s="56"/>
      <c r="O343" s="56"/>
      <c r="P343" s="56"/>
      <c r="Q343" s="56"/>
      <c r="R343" s="56"/>
      <c r="S343" s="56"/>
      <c r="T343" s="56"/>
      <c r="U343" s="56"/>
      <c r="V343" s="56"/>
      <c r="W343" s="56"/>
      <c r="X343" s="56"/>
      <c r="Y343" s="56"/>
      <c r="Z343" s="56"/>
      <c r="AA343" s="56"/>
      <c r="AB343" s="56"/>
      <c r="AC343" s="56"/>
      <c r="AD343" s="56"/>
      <c r="AE343" s="56"/>
      <c r="AF343" s="56"/>
      <c r="AG343" s="56"/>
      <c r="AH343" s="56"/>
      <c r="AI343" s="56"/>
      <c r="AJ343" s="56"/>
      <c r="AK343" s="56"/>
      <c r="AL343" s="56"/>
      <c r="AM343" s="56"/>
      <c r="AN343" s="56"/>
      <c r="AO343" s="56"/>
      <c r="AP343" s="56"/>
      <c r="AQ343" s="56"/>
      <c r="AR343" s="56"/>
      <c r="AS343" s="56"/>
      <c r="AT343" s="56"/>
      <c r="AU343" s="56"/>
      <c r="AV343" s="56"/>
      <c r="AW343" s="56"/>
      <c r="AX343" s="56"/>
      <c r="AY343" s="56"/>
      <c r="AZ343" s="56"/>
      <c r="BA343" s="56"/>
      <c r="BB343" s="56"/>
      <c r="BC343" s="56"/>
      <c r="BD343" s="56"/>
      <c r="BE343" s="56"/>
      <c r="BF343" s="56"/>
      <c r="BG343" s="56"/>
      <c r="BH343" s="56"/>
      <c r="BI343" s="56"/>
      <c r="BJ343" s="56"/>
      <c r="BK343" s="56"/>
      <c r="BL343" s="56"/>
      <c r="BM343" s="56"/>
      <c r="BN343" s="56"/>
      <c r="BO343" s="56"/>
      <c r="BP343" s="56"/>
      <c r="BQ343" s="56"/>
      <c r="BR343" s="56"/>
      <c r="BS343" s="56"/>
      <c r="BT343" s="56"/>
      <c r="BU343" s="56"/>
      <c r="BV343" s="56"/>
      <c r="BW343" s="56"/>
      <c r="BX343" s="56"/>
      <c r="BY343" s="56"/>
      <c r="BZ343" s="56"/>
      <c r="CA343" s="56"/>
      <c r="CB343" s="56"/>
      <c r="CC343" s="56"/>
      <c r="CD343" s="56"/>
      <c r="CE343" s="56"/>
      <c r="CF343" s="56"/>
      <c r="CG343" s="56"/>
      <c r="CH343" s="56"/>
      <c r="CI343" s="56"/>
      <c r="CJ343" s="56"/>
      <c r="CK343" s="56"/>
      <c r="CL343" s="56"/>
      <c r="CM343" s="56"/>
      <c r="CN343" s="56"/>
      <c r="CO343" s="56"/>
      <c r="CP343" s="56"/>
      <c r="CQ343" s="56"/>
      <c r="CR343" s="56"/>
      <c r="CS343" s="56"/>
      <c r="CT343" s="56"/>
      <c r="CU343" s="56"/>
      <c r="CV343" s="56"/>
      <c r="CW343" s="56"/>
      <c r="CX343" s="56"/>
      <c r="CY343" s="56"/>
      <c r="CZ343" s="56"/>
      <c r="DA343" s="56"/>
      <c r="DB343" s="56"/>
      <c r="DC343" s="56"/>
      <c r="DD343" s="56"/>
      <c r="DE343" s="56"/>
      <c r="DF343" s="56"/>
      <c r="DG343" s="56"/>
      <c r="DH343" s="56"/>
      <c r="DI343" s="56"/>
      <c r="DJ343" s="56"/>
      <c r="DK343" s="56"/>
      <c r="DL343" s="56"/>
      <c r="DM343" s="56"/>
      <c r="DN343" s="56"/>
      <c r="DO343" s="56"/>
      <c r="DP343" s="56"/>
      <c r="DQ343" s="56"/>
      <c r="DR343" s="56"/>
      <c r="DS343" s="56"/>
      <c r="DT343" s="56"/>
      <c r="DU343" s="56"/>
      <c r="DV343" s="56"/>
      <c r="DW343" s="56"/>
      <c r="DX343" s="56"/>
      <c r="DY343" s="56"/>
      <c r="DZ343" s="56"/>
      <c r="EA343" s="56"/>
      <c r="EB343" s="56"/>
      <c r="EC343" s="56"/>
      <c r="ED343" s="56"/>
      <c r="EE343" s="56"/>
      <c r="EF343" s="56"/>
      <c r="EG343" s="56"/>
      <c r="EH343" s="56"/>
      <c r="EI343" s="56"/>
      <c r="EJ343" s="56"/>
      <c r="EK343" s="56"/>
      <c r="EL343" s="56"/>
      <c r="EM343" s="56"/>
      <c r="EN343" s="56"/>
      <c r="EO343" s="56"/>
      <c r="EP343" s="56"/>
      <c r="EQ343" s="56"/>
      <c r="ER343" s="56"/>
      <c r="ES343" s="56"/>
      <c r="ET343" s="56"/>
      <c r="EU343" s="56"/>
      <c r="EV343" s="56"/>
      <c r="EW343" s="56"/>
      <c r="EX343" s="56"/>
      <c r="EY343" s="56"/>
      <c r="EZ343" s="56"/>
      <c r="FA343" s="56"/>
      <c r="FB343" s="56"/>
      <c r="FC343" s="56"/>
      <c r="FD343" s="56"/>
      <c r="FE343" s="56"/>
      <c r="FF343" s="56"/>
      <c r="FG343" s="56"/>
      <c r="FH343" s="56"/>
      <c r="FI343" s="56"/>
      <c r="FJ343" s="56"/>
      <c r="FK343" s="56"/>
      <c r="FL343" s="56"/>
      <c r="FM343" s="56"/>
      <c r="FN343" s="56"/>
      <c r="FO343" s="56"/>
      <c r="FP343" s="56"/>
      <c r="FQ343" s="56"/>
      <c r="FR343" s="56"/>
      <c r="FS343" s="56"/>
      <c r="FT343" s="56"/>
      <c r="FU343" s="56"/>
      <c r="FV343" s="56"/>
      <c r="FW343" s="56"/>
      <c r="FX343" s="56"/>
      <c r="FY343" s="56"/>
      <c r="FZ343" s="56"/>
      <c r="GA343" s="56"/>
      <c r="GB343" s="56"/>
      <c r="GC343" s="56"/>
      <c r="GD343" s="56"/>
      <c r="GE343" s="56"/>
      <c r="GF343" s="56"/>
      <c r="GG343" s="56"/>
      <c r="GH343" s="56"/>
      <c r="GI343" s="56"/>
      <c r="GJ343" s="56"/>
      <c r="GK343" s="56"/>
      <c r="GL343" s="56"/>
      <c r="GM343" s="56"/>
      <c r="GN343" s="56"/>
      <c r="GO343" s="56"/>
      <c r="GP343" s="56"/>
      <c r="GQ343" s="56"/>
      <c r="GR343" s="56"/>
      <c r="GS343" s="56"/>
      <c r="GT343" s="56"/>
      <c r="GU343" s="56"/>
      <c r="GV343" s="56"/>
      <c r="GW343" s="56"/>
      <c r="GX343" s="56"/>
      <c r="GY343" s="56"/>
      <c r="GZ343" s="56"/>
      <c r="HA343" s="56"/>
      <c r="HB343" s="56"/>
      <c r="HC343" s="56"/>
      <c r="HD343" s="56"/>
      <c r="HE343" s="56"/>
      <c r="HF343" s="56"/>
      <c r="HG343" s="56"/>
      <c r="HH343" s="56"/>
      <c r="HI343" s="56"/>
      <c r="HJ343" s="56"/>
      <c r="HK343" s="56"/>
      <c r="HL343" s="56"/>
      <c r="HM343" s="56"/>
      <c r="HN343" s="56"/>
      <c r="HO343" s="56"/>
      <c r="HP343" s="56"/>
      <c r="HQ343" s="56"/>
      <c r="HR343" s="56"/>
      <c r="HS343" s="56"/>
      <c r="HT343" s="56"/>
      <c r="HU343" s="56"/>
      <c r="HV343" s="56"/>
      <c r="HW343" s="56"/>
      <c r="HX343" s="56"/>
      <c r="HY343" s="56"/>
    </row>
    <row r="344" spans="1:233" ht="1.5" customHeight="1">
      <c r="A344" s="56"/>
      <c r="B344" s="56"/>
      <c r="C344" s="56"/>
      <c r="D344" s="56"/>
      <c r="E344" s="56"/>
      <c r="F344" s="56"/>
      <c r="G344" s="56"/>
      <c r="H344" s="56"/>
      <c r="I344" s="56"/>
      <c r="J344" s="56"/>
      <c r="K344" s="56"/>
      <c r="L344" s="56"/>
      <c r="M344" s="56"/>
      <c r="N344" s="56"/>
      <c r="O344" s="56"/>
      <c r="P344" s="56"/>
      <c r="Q344" s="56"/>
      <c r="R344" s="56"/>
      <c r="S344" s="56"/>
      <c r="T344" s="56"/>
      <c r="U344" s="56"/>
      <c r="V344" s="56"/>
      <c r="W344" s="56"/>
      <c r="X344" s="56"/>
      <c r="Y344" s="56"/>
      <c r="Z344" s="56"/>
      <c r="AA344" s="56"/>
      <c r="AB344" s="56"/>
      <c r="AC344" s="56"/>
      <c r="AD344" s="56"/>
      <c r="AE344" s="56"/>
      <c r="AF344" s="56"/>
      <c r="AG344" s="56"/>
      <c r="AH344" s="56"/>
      <c r="AI344" s="56"/>
      <c r="AJ344" s="56"/>
      <c r="AK344" s="56"/>
      <c r="AL344" s="56"/>
      <c r="AM344" s="56"/>
      <c r="AN344" s="56"/>
      <c r="AO344" s="56"/>
      <c r="AP344" s="56"/>
      <c r="AQ344" s="56"/>
      <c r="AR344" s="56"/>
      <c r="AS344" s="56"/>
      <c r="AT344" s="56"/>
      <c r="AU344" s="56"/>
      <c r="AV344" s="56"/>
      <c r="AW344" s="56"/>
      <c r="AX344" s="56"/>
      <c r="AY344" s="56"/>
      <c r="AZ344" s="56"/>
      <c r="BA344" s="56"/>
      <c r="BB344" s="56"/>
      <c r="BC344" s="56"/>
      <c r="BD344" s="56"/>
      <c r="BE344" s="56"/>
      <c r="BF344" s="56"/>
      <c r="BG344" s="56"/>
      <c r="BH344" s="56"/>
      <c r="BI344" s="56"/>
      <c r="BJ344" s="56"/>
      <c r="BK344" s="56"/>
      <c r="BL344" s="56"/>
      <c r="BM344" s="56"/>
      <c r="BN344" s="56"/>
      <c r="BO344" s="56"/>
      <c r="BP344" s="56"/>
      <c r="BQ344" s="56"/>
      <c r="BR344" s="56"/>
      <c r="BS344" s="56"/>
      <c r="BT344" s="56"/>
      <c r="BU344" s="56"/>
      <c r="BV344" s="56"/>
      <c r="BW344" s="56"/>
      <c r="BX344" s="56"/>
      <c r="BY344" s="56"/>
      <c r="BZ344" s="56"/>
      <c r="CA344" s="56"/>
      <c r="CB344" s="56"/>
      <c r="CC344" s="56"/>
      <c r="CD344" s="56"/>
      <c r="CE344" s="56"/>
      <c r="CF344" s="56"/>
      <c r="CG344" s="56"/>
      <c r="CH344" s="56"/>
      <c r="CI344" s="56"/>
      <c r="CJ344" s="56"/>
      <c r="CK344" s="56"/>
      <c r="CL344" s="56"/>
      <c r="CM344" s="56"/>
      <c r="CN344" s="56"/>
      <c r="CO344" s="56"/>
      <c r="CP344" s="56"/>
      <c r="CQ344" s="56"/>
      <c r="CR344" s="56"/>
      <c r="CS344" s="56"/>
      <c r="CT344" s="56"/>
      <c r="CU344" s="56"/>
      <c r="CV344" s="56"/>
      <c r="CW344" s="56"/>
      <c r="CX344" s="56"/>
      <c r="CY344" s="56"/>
      <c r="CZ344" s="56"/>
      <c r="DA344" s="56"/>
      <c r="DB344" s="56"/>
      <c r="DC344" s="56"/>
      <c r="DD344" s="56"/>
      <c r="DE344" s="56"/>
      <c r="DF344" s="56"/>
      <c r="DG344" s="56"/>
      <c r="DH344" s="56"/>
      <c r="DI344" s="56"/>
      <c r="DJ344" s="56"/>
      <c r="DK344" s="56"/>
      <c r="DL344" s="56"/>
      <c r="DM344" s="56"/>
      <c r="DN344" s="56"/>
      <c r="DO344" s="56"/>
      <c r="DP344" s="56"/>
      <c r="DQ344" s="56"/>
      <c r="DR344" s="56"/>
      <c r="DS344" s="56"/>
      <c r="DT344" s="56"/>
      <c r="DU344" s="56"/>
      <c r="DV344" s="56"/>
      <c r="DW344" s="56"/>
      <c r="DX344" s="56"/>
      <c r="DY344" s="56"/>
      <c r="DZ344" s="56"/>
      <c r="EA344" s="56"/>
      <c r="EB344" s="56"/>
      <c r="EC344" s="56"/>
      <c r="ED344" s="56"/>
      <c r="EE344" s="56"/>
      <c r="EF344" s="56"/>
      <c r="EG344" s="56"/>
      <c r="EH344" s="56"/>
      <c r="EI344" s="56"/>
      <c r="EJ344" s="56"/>
      <c r="EK344" s="56"/>
      <c r="EL344" s="56"/>
      <c r="EM344" s="56"/>
      <c r="EN344" s="56"/>
      <c r="EO344" s="56"/>
      <c r="EP344" s="56"/>
      <c r="EQ344" s="56"/>
      <c r="ER344" s="56"/>
      <c r="ES344" s="56"/>
      <c r="ET344" s="56"/>
      <c r="EU344" s="56"/>
      <c r="EV344" s="56"/>
      <c r="EW344" s="56"/>
      <c r="EX344" s="56"/>
      <c r="EY344" s="56"/>
      <c r="EZ344" s="56"/>
      <c r="FA344" s="56"/>
      <c r="FB344" s="56"/>
      <c r="FC344" s="56"/>
      <c r="FD344" s="56"/>
      <c r="FE344" s="56"/>
      <c r="FF344" s="56"/>
      <c r="FG344" s="56"/>
      <c r="FH344" s="56"/>
      <c r="FI344" s="56"/>
      <c r="FJ344" s="56"/>
      <c r="FK344" s="56"/>
      <c r="FL344" s="56"/>
      <c r="FM344" s="56"/>
      <c r="FN344" s="56"/>
      <c r="FO344" s="56"/>
      <c r="FP344" s="56"/>
      <c r="FQ344" s="56"/>
      <c r="FR344" s="56"/>
      <c r="FS344" s="56"/>
      <c r="FT344" s="56"/>
      <c r="FU344" s="56"/>
      <c r="FV344" s="56"/>
      <c r="FW344" s="56"/>
      <c r="FX344" s="56"/>
      <c r="FY344" s="56"/>
      <c r="FZ344" s="56"/>
      <c r="GA344" s="56"/>
      <c r="GB344" s="56"/>
      <c r="GC344" s="56"/>
      <c r="GD344" s="56"/>
      <c r="GE344" s="56"/>
      <c r="GF344" s="56"/>
      <c r="GG344" s="56"/>
      <c r="GH344" s="56"/>
      <c r="GI344" s="56"/>
      <c r="GJ344" s="56"/>
      <c r="GK344" s="56"/>
      <c r="GL344" s="56"/>
      <c r="GM344" s="56"/>
      <c r="GN344" s="56"/>
      <c r="GO344" s="56"/>
      <c r="GP344" s="56"/>
      <c r="GQ344" s="56"/>
      <c r="GR344" s="56"/>
      <c r="GS344" s="56"/>
      <c r="GT344" s="56"/>
      <c r="GU344" s="56"/>
      <c r="GV344" s="56"/>
      <c r="GW344" s="56"/>
      <c r="GX344" s="56"/>
      <c r="GY344" s="56"/>
      <c r="GZ344" s="56"/>
      <c r="HA344" s="56"/>
      <c r="HB344" s="56"/>
      <c r="HC344" s="56"/>
      <c r="HD344" s="56"/>
      <c r="HE344" s="56"/>
      <c r="HF344" s="56"/>
      <c r="HG344" s="56"/>
      <c r="HH344" s="56"/>
      <c r="HI344" s="56"/>
      <c r="HJ344" s="56"/>
      <c r="HK344" s="56"/>
      <c r="HL344" s="56"/>
      <c r="HM344" s="56"/>
      <c r="HN344" s="56"/>
      <c r="HO344" s="56"/>
      <c r="HP344" s="56"/>
      <c r="HQ344" s="56"/>
      <c r="HR344" s="56"/>
      <c r="HS344" s="56"/>
      <c r="HT344" s="56"/>
      <c r="HU344" s="56"/>
      <c r="HV344" s="56"/>
      <c r="HW344" s="56"/>
      <c r="HX344" s="56"/>
      <c r="HY344" s="56"/>
    </row>
    <row r="345" spans="1:233" ht="1.5" customHeight="1">
      <c r="A345" s="56"/>
      <c r="B345" s="56"/>
      <c r="C345" s="56"/>
      <c r="D345" s="56"/>
      <c r="E345" s="56"/>
      <c r="F345" s="56"/>
      <c r="G345" s="56"/>
      <c r="H345" s="56"/>
      <c r="I345" s="56"/>
      <c r="J345" s="56"/>
      <c r="K345" s="56"/>
      <c r="L345" s="56"/>
      <c r="M345" s="56"/>
      <c r="N345" s="56"/>
      <c r="O345" s="56"/>
      <c r="P345" s="56"/>
      <c r="Q345" s="56"/>
      <c r="R345" s="56"/>
      <c r="S345" s="56"/>
      <c r="T345" s="56"/>
      <c r="U345" s="56"/>
      <c r="V345" s="56"/>
      <c r="W345" s="56"/>
      <c r="X345" s="56"/>
      <c r="Y345" s="56"/>
      <c r="Z345" s="56"/>
      <c r="AA345" s="56"/>
      <c r="AB345" s="56"/>
      <c r="AC345" s="56"/>
      <c r="AD345" s="56"/>
      <c r="AE345" s="56"/>
      <c r="AF345" s="56"/>
      <c r="AG345" s="56"/>
      <c r="AH345" s="56"/>
      <c r="AI345" s="56"/>
      <c r="AJ345" s="56"/>
      <c r="AK345" s="56"/>
      <c r="AL345" s="56"/>
      <c r="AM345" s="56"/>
      <c r="AN345" s="56"/>
      <c r="AO345" s="56"/>
      <c r="AP345" s="56"/>
      <c r="AQ345" s="56"/>
      <c r="AR345" s="56"/>
      <c r="AS345" s="56"/>
      <c r="AT345" s="56"/>
      <c r="AU345" s="56"/>
      <c r="AV345" s="56"/>
      <c r="AW345" s="56"/>
      <c r="AX345" s="56"/>
      <c r="AY345" s="56"/>
      <c r="AZ345" s="56"/>
      <c r="BA345" s="56"/>
      <c r="BB345" s="56"/>
      <c r="BC345" s="56"/>
      <c r="BD345" s="56"/>
      <c r="BE345" s="56"/>
      <c r="BF345" s="56"/>
      <c r="BG345" s="56"/>
      <c r="BH345" s="56"/>
      <c r="BI345" s="56"/>
      <c r="BJ345" s="56"/>
      <c r="BK345" s="56"/>
      <c r="BL345" s="56"/>
      <c r="BM345" s="56"/>
      <c r="BN345" s="56"/>
      <c r="BO345" s="56"/>
      <c r="BP345" s="56"/>
      <c r="BQ345" s="56"/>
      <c r="BR345" s="56"/>
      <c r="BS345" s="56"/>
      <c r="BT345" s="56"/>
      <c r="BU345" s="56"/>
      <c r="BV345" s="56"/>
      <c r="BW345" s="56"/>
      <c r="BX345" s="56"/>
      <c r="BY345" s="56"/>
      <c r="BZ345" s="56"/>
      <c r="CA345" s="56"/>
      <c r="CB345" s="56"/>
      <c r="CC345" s="56"/>
      <c r="CD345" s="56"/>
      <c r="CE345" s="56"/>
      <c r="CF345" s="56"/>
      <c r="CG345" s="56"/>
      <c r="CH345" s="56"/>
      <c r="CI345" s="56"/>
      <c r="CJ345" s="56"/>
      <c r="CK345" s="56"/>
      <c r="CL345" s="56"/>
      <c r="CM345" s="56"/>
      <c r="CN345" s="56"/>
      <c r="CO345" s="56"/>
      <c r="CP345" s="56"/>
      <c r="CQ345" s="56"/>
      <c r="CR345" s="56"/>
      <c r="CS345" s="56"/>
      <c r="CT345" s="56"/>
      <c r="CU345" s="56"/>
      <c r="CV345" s="56"/>
      <c r="CW345" s="56"/>
      <c r="CX345" s="56"/>
      <c r="CY345" s="56"/>
      <c r="CZ345" s="56"/>
      <c r="DA345" s="56"/>
      <c r="DB345" s="56"/>
      <c r="DC345" s="56"/>
      <c r="DD345" s="56"/>
      <c r="DE345" s="56"/>
      <c r="DF345" s="56"/>
      <c r="DG345" s="56"/>
      <c r="DH345" s="56"/>
      <c r="DI345" s="56"/>
      <c r="DJ345" s="56"/>
      <c r="DK345" s="56"/>
      <c r="DL345" s="56"/>
      <c r="DM345" s="56"/>
      <c r="DN345" s="56"/>
      <c r="DO345" s="56"/>
      <c r="DP345" s="56"/>
      <c r="DQ345" s="56"/>
      <c r="DR345" s="56"/>
      <c r="DS345" s="56"/>
      <c r="DT345" s="56"/>
      <c r="DU345" s="56"/>
      <c r="DV345" s="56"/>
      <c r="DW345" s="56"/>
      <c r="DX345" s="56"/>
      <c r="DY345" s="56"/>
      <c r="DZ345" s="56"/>
      <c r="EA345" s="56"/>
      <c r="EB345" s="56"/>
      <c r="EC345" s="56"/>
      <c r="ED345" s="56"/>
      <c r="EE345" s="56"/>
      <c r="EF345" s="56"/>
      <c r="EG345" s="56"/>
      <c r="EH345" s="56"/>
      <c r="EI345" s="56"/>
      <c r="EJ345" s="56"/>
      <c r="EK345" s="56"/>
      <c r="EL345" s="56"/>
      <c r="EM345" s="56"/>
      <c r="EN345" s="56"/>
      <c r="EO345" s="56"/>
      <c r="EP345" s="56"/>
      <c r="EQ345" s="56"/>
      <c r="ER345" s="56"/>
      <c r="ES345" s="56"/>
      <c r="ET345" s="56"/>
      <c r="EU345" s="56"/>
      <c r="EV345" s="56"/>
      <c r="EW345" s="56"/>
      <c r="EX345" s="56"/>
      <c r="EY345" s="56"/>
      <c r="EZ345" s="56"/>
      <c r="FA345" s="56"/>
      <c r="FB345" s="56"/>
      <c r="FC345" s="56"/>
      <c r="FD345" s="56"/>
      <c r="FE345" s="56"/>
      <c r="FF345" s="56"/>
      <c r="FG345" s="56"/>
      <c r="FH345" s="56"/>
      <c r="FI345" s="56"/>
      <c r="FJ345" s="56"/>
      <c r="FK345" s="56"/>
      <c r="FL345" s="56"/>
      <c r="FM345" s="56"/>
      <c r="FN345" s="56"/>
      <c r="FO345" s="56"/>
      <c r="FP345" s="56"/>
      <c r="FQ345" s="56"/>
      <c r="FR345" s="56"/>
      <c r="FS345" s="56"/>
      <c r="FT345" s="56"/>
      <c r="FU345" s="56"/>
      <c r="FV345" s="56"/>
      <c r="FW345" s="56"/>
      <c r="FX345" s="56"/>
      <c r="FY345" s="56"/>
      <c r="FZ345" s="56"/>
      <c r="GA345" s="56"/>
      <c r="GB345" s="56"/>
      <c r="GC345" s="56"/>
      <c r="GD345" s="56"/>
      <c r="GE345" s="56"/>
      <c r="GF345" s="56"/>
      <c r="GG345" s="56"/>
      <c r="GH345" s="56"/>
      <c r="GI345" s="56"/>
      <c r="GJ345" s="56"/>
      <c r="GK345" s="56"/>
      <c r="GL345" s="56"/>
      <c r="GM345" s="56"/>
      <c r="GN345" s="56"/>
      <c r="GO345" s="56"/>
      <c r="GP345" s="56"/>
      <c r="GQ345" s="56"/>
      <c r="GR345" s="56"/>
      <c r="GS345" s="56"/>
      <c r="GT345" s="56"/>
      <c r="GU345" s="56"/>
      <c r="GV345" s="56"/>
      <c r="GW345" s="56"/>
      <c r="GX345" s="56"/>
      <c r="GY345" s="56"/>
      <c r="GZ345" s="56"/>
      <c r="HA345" s="56"/>
      <c r="HB345" s="56"/>
      <c r="HC345" s="56"/>
      <c r="HD345" s="56"/>
      <c r="HE345" s="56"/>
      <c r="HF345" s="56"/>
      <c r="HG345" s="56"/>
      <c r="HH345" s="56"/>
      <c r="HI345" s="56"/>
      <c r="HJ345" s="56"/>
      <c r="HK345" s="56"/>
      <c r="HL345" s="56"/>
      <c r="HM345" s="56"/>
      <c r="HN345" s="56"/>
      <c r="HO345" s="56"/>
      <c r="HP345" s="56"/>
      <c r="HQ345" s="56"/>
      <c r="HR345" s="56"/>
      <c r="HS345" s="56"/>
      <c r="HT345" s="56"/>
      <c r="HU345" s="56"/>
      <c r="HV345" s="56"/>
      <c r="HW345" s="56"/>
      <c r="HX345" s="56"/>
      <c r="HY345" s="56"/>
    </row>
    <row r="346" spans="1:233" ht="1.5" customHeight="1">
      <c r="A346" s="56"/>
      <c r="B346" s="56"/>
      <c r="C346" s="56"/>
      <c r="D346" s="56"/>
      <c r="E346" s="56"/>
      <c r="F346" s="56"/>
      <c r="G346" s="56"/>
      <c r="H346" s="56"/>
      <c r="I346" s="56"/>
      <c r="J346" s="56"/>
      <c r="K346" s="56"/>
      <c r="L346" s="56"/>
      <c r="M346" s="56"/>
      <c r="N346" s="56"/>
      <c r="O346" s="56"/>
      <c r="P346" s="56"/>
      <c r="Q346" s="56"/>
      <c r="R346" s="56"/>
      <c r="S346" s="56"/>
      <c r="T346" s="56"/>
      <c r="U346" s="56"/>
      <c r="V346" s="56"/>
      <c r="W346" s="56"/>
      <c r="X346" s="56"/>
      <c r="Y346" s="56"/>
      <c r="Z346" s="56"/>
      <c r="AA346" s="56"/>
      <c r="AB346" s="56"/>
      <c r="AC346" s="56"/>
      <c r="AD346" s="56"/>
      <c r="AE346" s="56"/>
      <c r="AF346" s="56"/>
      <c r="AG346" s="56"/>
      <c r="AH346" s="56"/>
      <c r="AI346" s="56"/>
      <c r="AJ346" s="56"/>
      <c r="AK346" s="56"/>
      <c r="AL346" s="56"/>
      <c r="AM346" s="56"/>
      <c r="AN346" s="56"/>
      <c r="AO346" s="56"/>
      <c r="AP346" s="56"/>
      <c r="AQ346" s="56"/>
      <c r="AR346" s="56"/>
      <c r="AS346" s="56"/>
      <c r="AT346" s="56"/>
      <c r="AU346" s="56"/>
      <c r="AV346" s="56"/>
      <c r="AW346" s="56"/>
      <c r="AX346" s="56"/>
      <c r="AY346" s="56"/>
      <c r="AZ346" s="56"/>
      <c r="BA346" s="56"/>
      <c r="BB346" s="56"/>
      <c r="BC346" s="56"/>
      <c r="BD346" s="56"/>
      <c r="BE346" s="56"/>
      <c r="BF346" s="56"/>
      <c r="BG346" s="56"/>
      <c r="BH346" s="56"/>
      <c r="BI346" s="56"/>
      <c r="BJ346" s="56"/>
      <c r="BK346" s="56"/>
      <c r="BL346" s="56"/>
      <c r="BM346" s="56"/>
      <c r="BN346" s="56"/>
      <c r="BO346" s="56"/>
      <c r="BP346" s="56"/>
      <c r="BQ346" s="56"/>
      <c r="BR346" s="56"/>
      <c r="BS346" s="56"/>
      <c r="BT346" s="56"/>
      <c r="BU346" s="56"/>
      <c r="BV346" s="56"/>
      <c r="BW346" s="56"/>
      <c r="BX346" s="56"/>
      <c r="BY346" s="56"/>
      <c r="BZ346" s="56"/>
      <c r="CA346" s="56"/>
      <c r="CB346" s="56"/>
      <c r="CC346" s="56"/>
      <c r="CD346" s="56"/>
      <c r="CE346" s="56"/>
      <c r="CF346" s="56"/>
      <c r="CG346" s="56"/>
      <c r="CH346" s="56"/>
      <c r="CI346" s="56"/>
      <c r="CJ346" s="56"/>
      <c r="CK346" s="56"/>
      <c r="CL346" s="56"/>
      <c r="CM346" s="56"/>
      <c r="CN346" s="56"/>
      <c r="CO346" s="56"/>
      <c r="CP346" s="56"/>
      <c r="CQ346" s="56"/>
      <c r="CR346" s="56"/>
      <c r="CS346" s="56"/>
      <c r="CT346" s="56"/>
      <c r="CU346" s="56"/>
      <c r="CV346" s="56"/>
      <c r="CW346" s="56"/>
      <c r="CX346" s="56"/>
      <c r="CY346" s="56"/>
      <c r="CZ346" s="56"/>
      <c r="DA346" s="56"/>
      <c r="DB346" s="56"/>
      <c r="DC346" s="56"/>
      <c r="DD346" s="56"/>
      <c r="DE346" s="56"/>
      <c r="DF346" s="56"/>
      <c r="DG346" s="56"/>
      <c r="DH346" s="56"/>
      <c r="DI346" s="56"/>
      <c r="DJ346" s="56"/>
      <c r="DK346" s="56"/>
      <c r="DL346" s="56"/>
      <c r="DM346" s="56"/>
      <c r="DN346" s="56"/>
      <c r="DO346" s="56"/>
      <c r="DP346" s="56"/>
      <c r="DQ346" s="56"/>
      <c r="DR346" s="56"/>
      <c r="DS346" s="56"/>
      <c r="DT346" s="56"/>
      <c r="DU346" s="56"/>
      <c r="DV346" s="56"/>
      <c r="DW346" s="56"/>
      <c r="DX346" s="56"/>
      <c r="DY346" s="56"/>
      <c r="DZ346" s="56"/>
      <c r="EA346" s="56"/>
      <c r="EB346" s="56"/>
      <c r="EC346" s="56"/>
      <c r="ED346" s="56"/>
      <c r="EE346" s="56"/>
      <c r="EF346" s="56"/>
      <c r="EG346" s="56"/>
      <c r="EH346" s="56"/>
      <c r="EI346" s="56"/>
      <c r="EJ346" s="56"/>
      <c r="EK346" s="56"/>
      <c r="EL346" s="56"/>
      <c r="EM346" s="56"/>
      <c r="EN346" s="56"/>
      <c r="EO346" s="56"/>
      <c r="EP346" s="56"/>
      <c r="EQ346" s="56"/>
      <c r="ER346" s="56"/>
      <c r="ES346" s="56"/>
      <c r="ET346" s="56"/>
      <c r="EU346" s="56"/>
      <c r="EV346" s="56"/>
      <c r="EW346" s="56"/>
      <c r="EX346" s="56"/>
      <c r="EY346" s="56"/>
      <c r="EZ346" s="56"/>
      <c r="FA346" s="56"/>
      <c r="FB346" s="56"/>
      <c r="FC346" s="56"/>
      <c r="FD346" s="56"/>
      <c r="FE346" s="56"/>
      <c r="FF346" s="56"/>
      <c r="FG346" s="56"/>
      <c r="FH346" s="56"/>
      <c r="FI346" s="56"/>
      <c r="FJ346" s="56"/>
      <c r="FK346" s="56"/>
      <c r="FL346" s="56"/>
      <c r="FM346" s="56"/>
      <c r="FN346" s="56"/>
      <c r="FO346" s="56"/>
      <c r="FP346" s="56"/>
      <c r="FQ346" s="56"/>
      <c r="FR346" s="56"/>
      <c r="FS346" s="56"/>
      <c r="FT346" s="56"/>
      <c r="FU346" s="56"/>
      <c r="FV346" s="56"/>
      <c r="FW346" s="56"/>
      <c r="FX346" s="56"/>
      <c r="FY346" s="56"/>
      <c r="FZ346" s="56"/>
      <c r="GA346" s="56"/>
      <c r="GB346" s="56"/>
      <c r="GC346" s="56"/>
      <c r="GD346" s="56"/>
      <c r="GE346" s="56"/>
      <c r="GF346" s="56"/>
      <c r="GG346" s="56"/>
      <c r="GH346" s="56"/>
      <c r="GI346" s="56"/>
      <c r="GJ346" s="56"/>
      <c r="GK346" s="56"/>
      <c r="GL346" s="56"/>
      <c r="GM346" s="56"/>
      <c r="GN346" s="56"/>
      <c r="GO346" s="56"/>
      <c r="GP346" s="56"/>
      <c r="GQ346" s="56"/>
      <c r="GR346" s="56"/>
      <c r="GS346" s="56"/>
      <c r="GT346" s="56"/>
      <c r="GU346" s="56"/>
      <c r="GV346" s="56"/>
      <c r="GW346" s="56"/>
      <c r="GX346" s="56"/>
      <c r="GY346" s="56"/>
      <c r="GZ346" s="56"/>
      <c r="HA346" s="56"/>
      <c r="HB346" s="56"/>
      <c r="HC346" s="56"/>
      <c r="HD346" s="56"/>
      <c r="HE346" s="56"/>
      <c r="HF346" s="56"/>
      <c r="HG346" s="56"/>
      <c r="HH346" s="56"/>
      <c r="HI346" s="56"/>
      <c r="HJ346" s="56"/>
      <c r="HK346" s="56"/>
      <c r="HL346" s="56"/>
      <c r="HM346" s="56"/>
      <c r="HN346" s="56"/>
      <c r="HO346" s="56"/>
      <c r="HP346" s="56"/>
      <c r="HQ346" s="56"/>
      <c r="HR346" s="56"/>
      <c r="HS346" s="56"/>
      <c r="HT346" s="56"/>
      <c r="HU346" s="56"/>
      <c r="HV346" s="56"/>
      <c r="HW346" s="56"/>
      <c r="HX346" s="56"/>
      <c r="HY346" s="56"/>
    </row>
    <row r="347" spans="1:233" ht="1.5" customHeight="1">
      <c r="A347" s="56"/>
      <c r="B347" s="56"/>
      <c r="C347" s="56"/>
      <c r="D347" s="56"/>
      <c r="E347" s="56"/>
      <c r="F347" s="56"/>
      <c r="G347" s="56"/>
      <c r="H347" s="56"/>
      <c r="I347" s="56"/>
      <c r="J347" s="56"/>
      <c r="K347" s="56"/>
      <c r="L347" s="56"/>
      <c r="M347" s="56"/>
      <c r="N347" s="56"/>
      <c r="O347" s="56"/>
      <c r="P347" s="56"/>
      <c r="Q347" s="56"/>
      <c r="R347" s="56"/>
      <c r="S347" s="56"/>
      <c r="T347" s="56"/>
      <c r="U347" s="56"/>
      <c r="V347" s="56"/>
      <c r="W347" s="56"/>
      <c r="X347" s="56"/>
      <c r="Y347" s="56"/>
      <c r="Z347" s="56"/>
      <c r="AA347" s="56"/>
      <c r="AB347" s="56"/>
      <c r="AC347" s="56"/>
      <c r="AD347" s="56"/>
      <c r="AE347" s="56"/>
      <c r="AF347" s="56"/>
      <c r="AG347" s="56"/>
      <c r="AH347" s="56"/>
      <c r="AI347" s="56"/>
      <c r="AJ347" s="56"/>
      <c r="AK347" s="56"/>
      <c r="AL347" s="56"/>
      <c r="AM347" s="56"/>
      <c r="AN347" s="56"/>
      <c r="AO347" s="56"/>
      <c r="AP347" s="56"/>
      <c r="AQ347" s="56"/>
      <c r="AR347" s="56"/>
      <c r="AS347" s="56"/>
      <c r="AT347" s="56"/>
      <c r="AU347" s="56"/>
      <c r="AV347" s="56"/>
      <c r="AW347" s="56"/>
      <c r="AX347" s="56"/>
      <c r="AY347" s="56"/>
      <c r="AZ347" s="56"/>
      <c r="BA347" s="56"/>
      <c r="BB347" s="56"/>
      <c r="BC347" s="56"/>
      <c r="BD347" s="56"/>
      <c r="BE347" s="56"/>
      <c r="BF347" s="56"/>
      <c r="BG347" s="56"/>
      <c r="BH347" s="56"/>
      <c r="BI347" s="56"/>
      <c r="BJ347" s="56"/>
      <c r="BK347" s="56"/>
      <c r="BL347" s="56"/>
      <c r="BM347" s="56"/>
      <c r="BN347" s="56"/>
      <c r="BO347" s="56"/>
      <c r="BP347" s="56"/>
      <c r="BQ347" s="56"/>
      <c r="BR347" s="56"/>
      <c r="BS347" s="56"/>
      <c r="BT347" s="56"/>
      <c r="BU347" s="56"/>
      <c r="BV347" s="56"/>
      <c r="BW347" s="56"/>
      <c r="BX347" s="56"/>
      <c r="BY347" s="56"/>
      <c r="BZ347" s="56"/>
      <c r="CA347" s="56"/>
      <c r="CB347" s="56"/>
      <c r="CC347" s="56"/>
      <c r="CD347" s="56"/>
      <c r="CE347" s="56"/>
      <c r="CF347" s="56"/>
      <c r="CG347" s="56"/>
      <c r="CH347" s="56"/>
      <c r="CI347" s="56"/>
      <c r="CJ347" s="56"/>
      <c r="CK347" s="56"/>
      <c r="CL347" s="56"/>
      <c r="CM347" s="56"/>
      <c r="CN347" s="56"/>
      <c r="CO347" s="56"/>
      <c r="CP347" s="56"/>
      <c r="CQ347" s="56"/>
      <c r="CR347" s="56"/>
      <c r="CS347" s="56"/>
      <c r="CT347" s="56"/>
      <c r="CU347" s="56"/>
      <c r="CV347" s="56"/>
      <c r="CW347" s="56"/>
      <c r="CX347" s="56"/>
      <c r="CY347" s="56"/>
      <c r="CZ347" s="56"/>
      <c r="DA347" s="56"/>
      <c r="DB347" s="56"/>
      <c r="DC347" s="56"/>
      <c r="DD347" s="56"/>
      <c r="DE347" s="56"/>
      <c r="DF347" s="56"/>
      <c r="DG347" s="56"/>
      <c r="DH347" s="56"/>
      <c r="DI347" s="56"/>
      <c r="DJ347" s="56"/>
      <c r="DK347" s="56"/>
      <c r="DL347" s="56"/>
      <c r="DM347" s="56"/>
      <c r="DN347" s="56"/>
      <c r="DO347" s="56"/>
      <c r="DP347" s="56"/>
      <c r="DQ347" s="56"/>
      <c r="DR347" s="56"/>
      <c r="DS347" s="56"/>
      <c r="DT347" s="56"/>
      <c r="DU347" s="56"/>
      <c r="DV347" s="56"/>
      <c r="DW347" s="56"/>
      <c r="DX347" s="56"/>
      <c r="DY347" s="56"/>
      <c r="DZ347" s="56"/>
      <c r="EA347" s="56"/>
      <c r="EB347" s="56"/>
      <c r="EC347" s="56"/>
      <c r="ED347" s="56"/>
      <c r="EE347" s="56"/>
      <c r="EF347" s="56"/>
      <c r="EG347" s="56"/>
      <c r="EH347" s="56"/>
      <c r="EI347" s="56"/>
      <c r="EJ347" s="56"/>
      <c r="EK347" s="56"/>
      <c r="EL347" s="56"/>
      <c r="EM347" s="56"/>
      <c r="EN347" s="56"/>
      <c r="EO347" s="56"/>
      <c r="EP347" s="56"/>
      <c r="EQ347" s="56"/>
      <c r="ER347" s="56"/>
      <c r="ES347" s="56"/>
      <c r="ET347" s="56"/>
      <c r="EU347" s="56"/>
      <c r="EV347" s="56"/>
      <c r="EW347" s="56"/>
      <c r="EX347" s="56"/>
      <c r="EY347" s="56"/>
      <c r="EZ347" s="56"/>
      <c r="FA347" s="56"/>
      <c r="FB347" s="56"/>
      <c r="FC347" s="56"/>
      <c r="FD347" s="56"/>
      <c r="FE347" s="56"/>
      <c r="FF347" s="56"/>
      <c r="FG347" s="56"/>
      <c r="FH347" s="56"/>
      <c r="FI347" s="56"/>
      <c r="FJ347" s="56"/>
      <c r="FK347" s="56"/>
      <c r="FL347" s="56"/>
      <c r="FM347" s="56"/>
      <c r="FN347" s="56"/>
      <c r="FO347" s="56"/>
      <c r="FP347" s="56"/>
      <c r="FQ347" s="56"/>
      <c r="FR347" s="56"/>
      <c r="FS347" s="56"/>
      <c r="FT347" s="56"/>
      <c r="FU347" s="56"/>
      <c r="FV347" s="56"/>
      <c r="FW347" s="56"/>
      <c r="FX347" s="56"/>
      <c r="FY347" s="56"/>
      <c r="FZ347" s="56"/>
      <c r="GA347" s="56"/>
      <c r="GB347" s="56"/>
      <c r="GC347" s="56"/>
      <c r="GD347" s="56"/>
      <c r="GE347" s="56"/>
      <c r="GF347" s="56"/>
      <c r="GG347" s="56"/>
      <c r="GH347" s="56"/>
      <c r="GI347" s="56"/>
      <c r="GJ347" s="56"/>
      <c r="GK347" s="56"/>
      <c r="GL347" s="56"/>
      <c r="GM347" s="56"/>
      <c r="GN347" s="56"/>
      <c r="GO347" s="56"/>
      <c r="GP347" s="56"/>
      <c r="GQ347" s="56"/>
      <c r="GR347" s="56"/>
      <c r="GS347" s="56"/>
      <c r="GT347" s="56"/>
      <c r="GU347" s="56"/>
      <c r="GV347" s="56"/>
      <c r="GW347" s="56"/>
      <c r="GX347" s="56"/>
      <c r="GY347" s="56"/>
      <c r="GZ347" s="56"/>
      <c r="HA347" s="56"/>
      <c r="HB347" s="56"/>
      <c r="HC347" s="56"/>
      <c r="HD347" s="56"/>
      <c r="HE347" s="56"/>
      <c r="HF347" s="56"/>
      <c r="HG347" s="56"/>
      <c r="HH347" s="56"/>
      <c r="HI347" s="56"/>
      <c r="HJ347" s="56"/>
      <c r="HK347" s="56"/>
      <c r="HL347" s="56"/>
      <c r="HM347" s="56"/>
      <c r="HN347" s="56"/>
      <c r="HO347" s="56"/>
      <c r="HP347" s="56"/>
      <c r="HQ347" s="56"/>
      <c r="HR347" s="56"/>
      <c r="HS347" s="56"/>
      <c r="HT347" s="56"/>
      <c r="HU347" s="56"/>
      <c r="HV347" s="56"/>
      <c r="HW347" s="56"/>
      <c r="HX347" s="56"/>
      <c r="HY347" s="56"/>
    </row>
    <row r="348" spans="1:233" ht="1.5" customHeight="1">
      <c r="A348" s="56"/>
      <c r="B348" s="56"/>
      <c r="C348" s="56"/>
      <c r="D348" s="56"/>
      <c r="E348" s="56"/>
      <c r="F348" s="56"/>
      <c r="G348" s="56"/>
      <c r="H348" s="56"/>
      <c r="I348" s="56"/>
      <c r="J348" s="56"/>
      <c r="K348" s="56"/>
      <c r="L348" s="56"/>
      <c r="M348" s="56"/>
      <c r="N348" s="56"/>
      <c r="O348" s="56"/>
      <c r="P348" s="56"/>
      <c r="Q348" s="56"/>
      <c r="R348" s="56"/>
      <c r="S348" s="56"/>
      <c r="T348" s="56"/>
      <c r="U348" s="56"/>
      <c r="V348" s="56"/>
      <c r="W348" s="56"/>
      <c r="X348" s="56"/>
      <c r="Y348" s="56"/>
      <c r="Z348" s="56"/>
      <c r="AA348" s="56"/>
      <c r="AB348" s="56"/>
      <c r="AC348" s="56"/>
      <c r="AD348" s="56"/>
      <c r="AE348" s="56"/>
      <c r="AF348" s="56"/>
      <c r="AG348" s="56"/>
      <c r="AH348" s="56"/>
      <c r="AI348" s="56"/>
      <c r="AJ348" s="56"/>
      <c r="AK348" s="56"/>
      <c r="AL348" s="56"/>
      <c r="AM348" s="56"/>
      <c r="AN348" s="56"/>
      <c r="AO348" s="56"/>
      <c r="AP348" s="56"/>
      <c r="AQ348" s="56"/>
      <c r="AR348" s="56"/>
      <c r="AS348" s="56"/>
      <c r="AT348" s="56"/>
      <c r="AU348" s="56"/>
      <c r="AV348" s="56"/>
      <c r="AW348" s="56"/>
      <c r="AX348" s="56"/>
      <c r="AY348" s="56"/>
      <c r="AZ348" s="56"/>
      <c r="BA348" s="56"/>
      <c r="BB348" s="56"/>
      <c r="BC348" s="56"/>
      <c r="BD348" s="56"/>
      <c r="BE348" s="56"/>
      <c r="BF348" s="56"/>
      <c r="BG348" s="56"/>
      <c r="BH348" s="56"/>
      <c r="BI348" s="56"/>
      <c r="BJ348" s="56"/>
      <c r="BK348" s="56"/>
      <c r="BL348" s="56"/>
      <c r="BM348" s="56"/>
      <c r="BN348" s="56"/>
      <c r="BO348" s="56"/>
      <c r="BP348" s="56"/>
      <c r="BQ348" s="56"/>
      <c r="BR348" s="56"/>
      <c r="BS348" s="56"/>
      <c r="BT348" s="56"/>
      <c r="BU348" s="56"/>
      <c r="BV348" s="56"/>
      <c r="BW348" s="56"/>
      <c r="BX348" s="56"/>
      <c r="BY348" s="56"/>
      <c r="BZ348" s="56"/>
      <c r="CA348" s="56"/>
      <c r="CB348" s="56"/>
      <c r="CC348" s="56"/>
      <c r="CD348" s="56"/>
      <c r="CE348" s="56"/>
      <c r="CF348" s="56"/>
      <c r="CG348" s="56"/>
      <c r="CH348" s="56"/>
      <c r="CI348" s="56"/>
      <c r="CJ348" s="56"/>
      <c r="CK348" s="56"/>
      <c r="CL348" s="56"/>
      <c r="CM348" s="56"/>
      <c r="CN348" s="56"/>
      <c r="CO348" s="56"/>
      <c r="CP348" s="56"/>
      <c r="CQ348" s="56"/>
      <c r="CR348" s="56"/>
      <c r="CS348" s="56"/>
      <c r="CT348" s="56"/>
      <c r="CU348" s="56"/>
      <c r="CV348" s="56"/>
      <c r="CW348" s="56"/>
      <c r="CX348" s="56"/>
      <c r="CY348" s="56"/>
      <c r="CZ348" s="56"/>
      <c r="DA348" s="56"/>
      <c r="DB348" s="56"/>
      <c r="DC348" s="56"/>
      <c r="DD348" s="56"/>
      <c r="DE348" s="56"/>
      <c r="DF348" s="56"/>
      <c r="DG348" s="56"/>
      <c r="DH348" s="56"/>
      <c r="DI348" s="56"/>
      <c r="DJ348" s="56"/>
      <c r="DK348" s="56"/>
      <c r="DL348" s="56"/>
      <c r="DM348" s="56"/>
      <c r="DN348" s="56"/>
      <c r="DO348" s="56"/>
      <c r="DP348" s="56"/>
      <c r="DQ348" s="56"/>
      <c r="DR348" s="56"/>
      <c r="DS348" s="56"/>
      <c r="DT348" s="56"/>
      <c r="DU348" s="56"/>
      <c r="DV348" s="56"/>
      <c r="DW348" s="56"/>
      <c r="DX348" s="56"/>
      <c r="DY348" s="56"/>
      <c r="DZ348" s="56"/>
      <c r="EA348" s="56"/>
      <c r="EB348" s="56"/>
      <c r="EC348" s="56"/>
      <c r="ED348" s="56"/>
      <c r="EE348" s="56"/>
      <c r="EF348" s="56"/>
      <c r="EG348" s="56"/>
      <c r="EH348" s="56"/>
      <c r="EI348" s="56"/>
      <c r="EJ348" s="56"/>
      <c r="EK348" s="56"/>
      <c r="EL348" s="56"/>
      <c r="EM348" s="56"/>
      <c r="EN348" s="56"/>
      <c r="EO348" s="56"/>
      <c r="EP348" s="56"/>
      <c r="EQ348" s="56"/>
      <c r="ER348" s="56"/>
      <c r="ES348" s="56"/>
      <c r="ET348" s="56"/>
      <c r="EU348" s="56"/>
      <c r="EV348" s="56"/>
      <c r="EW348" s="56"/>
      <c r="EX348" s="56"/>
      <c r="EY348" s="56"/>
      <c r="EZ348" s="56"/>
      <c r="FA348" s="56"/>
      <c r="FB348" s="56"/>
      <c r="FC348" s="56"/>
      <c r="FD348" s="56"/>
      <c r="FE348" s="56"/>
      <c r="FF348" s="56"/>
      <c r="FG348" s="56"/>
      <c r="FH348" s="56"/>
      <c r="FI348" s="56"/>
      <c r="FJ348" s="56"/>
      <c r="FK348" s="56"/>
      <c r="FL348" s="56"/>
      <c r="FM348" s="56"/>
      <c r="FN348" s="56"/>
      <c r="FO348" s="56"/>
      <c r="FP348" s="56"/>
      <c r="FQ348" s="56"/>
      <c r="FR348" s="56"/>
      <c r="FS348" s="56"/>
      <c r="FT348" s="56"/>
      <c r="FU348" s="56"/>
      <c r="FV348" s="56"/>
      <c r="FW348" s="56"/>
      <c r="FX348" s="56"/>
      <c r="FY348" s="56"/>
      <c r="FZ348" s="56"/>
      <c r="GA348" s="56"/>
      <c r="GB348" s="56"/>
      <c r="GC348" s="56"/>
      <c r="GD348" s="56"/>
      <c r="GE348" s="56"/>
      <c r="GF348" s="56"/>
      <c r="GG348" s="56"/>
      <c r="GH348" s="56"/>
      <c r="GI348" s="56"/>
      <c r="GJ348" s="56"/>
      <c r="GK348" s="56"/>
      <c r="GL348" s="56"/>
      <c r="GM348" s="56"/>
      <c r="GN348" s="56"/>
      <c r="GO348" s="56"/>
      <c r="GP348" s="56"/>
      <c r="GQ348" s="56"/>
      <c r="GR348" s="56"/>
      <c r="GS348" s="56"/>
      <c r="GT348" s="56"/>
      <c r="GU348" s="56"/>
      <c r="GV348" s="56"/>
      <c r="GW348" s="56"/>
      <c r="GX348" s="56"/>
      <c r="GY348" s="56"/>
      <c r="GZ348" s="56"/>
      <c r="HA348" s="56"/>
      <c r="HB348" s="56"/>
      <c r="HC348" s="56"/>
      <c r="HD348" s="56"/>
      <c r="HE348" s="56"/>
      <c r="HF348" s="56"/>
      <c r="HG348" s="56"/>
      <c r="HH348" s="56"/>
      <c r="HI348" s="56"/>
      <c r="HJ348" s="56"/>
      <c r="HK348" s="56"/>
      <c r="HL348" s="56"/>
      <c r="HM348" s="56"/>
      <c r="HN348" s="56"/>
      <c r="HO348" s="56"/>
      <c r="HP348" s="56"/>
      <c r="HQ348" s="56"/>
      <c r="HR348" s="56"/>
      <c r="HS348" s="56"/>
      <c r="HT348" s="56"/>
      <c r="HU348" s="56"/>
      <c r="HV348" s="56"/>
      <c r="HW348" s="56"/>
      <c r="HX348" s="56"/>
      <c r="HY348" s="56"/>
    </row>
    <row r="349" spans="1:233" ht="1.5" customHeight="1">
      <c r="A349" s="56"/>
      <c r="B349" s="56"/>
      <c r="C349" s="56"/>
      <c r="D349" s="56"/>
      <c r="E349" s="56"/>
      <c r="F349" s="56"/>
      <c r="G349" s="56"/>
      <c r="H349" s="56"/>
      <c r="I349" s="56"/>
      <c r="J349" s="56"/>
      <c r="K349" s="56"/>
      <c r="L349" s="56"/>
      <c r="M349" s="56"/>
      <c r="N349" s="56"/>
      <c r="O349" s="56"/>
      <c r="P349" s="56"/>
      <c r="Q349" s="56"/>
      <c r="R349" s="56"/>
      <c r="S349" s="56"/>
      <c r="T349" s="56"/>
      <c r="U349" s="56"/>
      <c r="V349" s="56"/>
      <c r="W349" s="56"/>
      <c r="X349" s="56"/>
      <c r="Y349" s="56"/>
      <c r="Z349" s="56"/>
      <c r="AA349" s="56"/>
      <c r="AB349" s="56"/>
      <c r="AC349" s="56"/>
      <c r="AD349" s="56"/>
      <c r="AE349" s="56"/>
      <c r="AF349" s="56"/>
      <c r="AG349" s="56"/>
      <c r="AH349" s="56"/>
      <c r="AI349" s="56"/>
      <c r="AJ349" s="56"/>
      <c r="AK349" s="56"/>
      <c r="AL349" s="56"/>
      <c r="AM349" s="56"/>
      <c r="AN349" s="56"/>
      <c r="AO349" s="56"/>
      <c r="AP349" s="56"/>
      <c r="AQ349" s="56"/>
      <c r="AR349" s="56"/>
      <c r="AS349" s="56"/>
      <c r="AT349" s="56"/>
      <c r="AU349" s="56"/>
      <c r="AV349" s="56"/>
      <c r="AW349" s="56"/>
      <c r="AX349" s="56"/>
      <c r="AY349" s="56"/>
      <c r="AZ349" s="56"/>
      <c r="BA349" s="56"/>
      <c r="BB349" s="56"/>
      <c r="BC349" s="56"/>
      <c r="BD349" s="56"/>
      <c r="BE349" s="56"/>
      <c r="BF349" s="56"/>
      <c r="BG349" s="56"/>
      <c r="BH349" s="56"/>
      <c r="BI349" s="56"/>
      <c r="BJ349" s="56"/>
      <c r="BK349" s="56"/>
      <c r="BL349" s="56"/>
      <c r="BM349" s="56"/>
      <c r="BN349" s="56"/>
      <c r="BO349" s="56"/>
      <c r="BP349" s="56"/>
      <c r="BQ349" s="56"/>
      <c r="BR349" s="56"/>
      <c r="BS349" s="56"/>
      <c r="BT349" s="56"/>
      <c r="BU349" s="56"/>
      <c r="BV349" s="56"/>
      <c r="BW349" s="56"/>
      <c r="BX349" s="56"/>
      <c r="BY349" s="56"/>
      <c r="BZ349" s="56"/>
      <c r="CA349" s="56"/>
      <c r="CB349" s="56"/>
      <c r="CC349" s="56"/>
      <c r="CD349" s="56"/>
      <c r="CE349" s="56"/>
      <c r="CF349" s="56"/>
      <c r="CG349" s="56"/>
      <c r="CH349" s="56"/>
      <c r="CI349" s="56"/>
      <c r="CJ349" s="56"/>
      <c r="CK349" s="56"/>
      <c r="CL349" s="56"/>
      <c r="CM349" s="56"/>
      <c r="CN349" s="56"/>
      <c r="CO349" s="56"/>
      <c r="CP349" s="56"/>
      <c r="CQ349" s="56"/>
      <c r="CR349" s="56"/>
      <c r="CS349" s="56"/>
      <c r="CT349" s="56"/>
      <c r="CU349" s="56"/>
      <c r="CV349" s="56"/>
      <c r="CW349" s="56"/>
      <c r="CX349" s="56"/>
      <c r="CY349" s="56"/>
      <c r="CZ349" s="56"/>
      <c r="DA349" s="56"/>
      <c r="DB349" s="56"/>
      <c r="DC349" s="56"/>
      <c r="DD349" s="56"/>
      <c r="DE349" s="56"/>
      <c r="DF349" s="56"/>
      <c r="DG349" s="56"/>
      <c r="DH349" s="56"/>
      <c r="DI349" s="56"/>
      <c r="DJ349" s="56"/>
      <c r="DK349" s="56"/>
      <c r="DL349" s="56"/>
      <c r="DM349" s="56"/>
      <c r="DN349" s="56"/>
      <c r="DO349" s="56"/>
      <c r="DP349" s="56"/>
      <c r="DQ349" s="56"/>
      <c r="DR349" s="56"/>
      <c r="DS349" s="56"/>
      <c r="DT349" s="56"/>
      <c r="DU349" s="56"/>
      <c r="DV349" s="56"/>
      <c r="DW349" s="56"/>
      <c r="DX349" s="56"/>
      <c r="DY349" s="56"/>
      <c r="DZ349" s="56"/>
      <c r="EA349" s="56"/>
      <c r="EB349" s="56"/>
      <c r="EC349" s="56"/>
      <c r="ED349" s="56"/>
      <c r="EE349" s="56"/>
      <c r="EF349" s="56"/>
      <c r="EG349" s="56"/>
      <c r="EH349" s="56"/>
      <c r="EI349" s="56"/>
      <c r="EJ349" s="56"/>
      <c r="EK349" s="56"/>
      <c r="EL349" s="56"/>
      <c r="EM349" s="56"/>
      <c r="EN349" s="56"/>
      <c r="EO349" s="56"/>
      <c r="EP349" s="56"/>
      <c r="EQ349" s="56"/>
      <c r="ER349" s="56"/>
      <c r="ES349" s="56"/>
      <c r="ET349" s="56"/>
      <c r="EU349" s="56"/>
      <c r="EV349" s="56"/>
      <c r="EW349" s="56"/>
      <c r="EX349" s="56"/>
      <c r="EY349" s="56"/>
      <c r="EZ349" s="56"/>
      <c r="FA349" s="56"/>
      <c r="FB349" s="56"/>
      <c r="FC349" s="56"/>
      <c r="FD349" s="56"/>
      <c r="FE349" s="56"/>
      <c r="FF349" s="56"/>
      <c r="FG349" s="56"/>
      <c r="FH349" s="56"/>
      <c r="FI349" s="56"/>
      <c r="FJ349" s="56"/>
      <c r="FK349" s="56"/>
      <c r="FL349" s="56"/>
      <c r="FM349" s="56"/>
      <c r="FN349" s="56"/>
      <c r="FO349" s="56"/>
      <c r="FP349" s="56"/>
      <c r="FQ349" s="56"/>
      <c r="FR349" s="56"/>
      <c r="FS349" s="56"/>
      <c r="FT349" s="56"/>
      <c r="FU349" s="56"/>
      <c r="FV349" s="56"/>
      <c r="FW349" s="56"/>
      <c r="FX349" s="56"/>
      <c r="FY349" s="56"/>
      <c r="FZ349" s="56"/>
      <c r="GA349" s="56"/>
      <c r="GB349" s="56"/>
      <c r="GC349" s="56"/>
      <c r="GD349" s="56"/>
      <c r="GE349" s="56"/>
      <c r="GF349" s="56"/>
      <c r="GG349" s="56"/>
      <c r="GH349" s="56"/>
      <c r="GI349" s="56"/>
      <c r="GJ349" s="56"/>
      <c r="GK349" s="56"/>
      <c r="GL349" s="56"/>
      <c r="GM349" s="56"/>
      <c r="GN349" s="56"/>
      <c r="GO349" s="56"/>
      <c r="GP349" s="56"/>
      <c r="GQ349" s="56"/>
      <c r="GR349" s="56"/>
      <c r="GS349" s="56"/>
      <c r="GT349" s="56"/>
      <c r="GU349" s="56"/>
      <c r="GV349" s="56"/>
      <c r="GW349" s="56"/>
      <c r="GX349" s="56"/>
      <c r="GY349" s="56"/>
      <c r="GZ349" s="56"/>
      <c r="HA349" s="56"/>
      <c r="HB349" s="56"/>
      <c r="HC349" s="56"/>
      <c r="HD349" s="56"/>
      <c r="HE349" s="56"/>
      <c r="HF349" s="56"/>
      <c r="HG349" s="56"/>
      <c r="HH349" s="56"/>
      <c r="HI349" s="56"/>
      <c r="HJ349" s="56"/>
      <c r="HK349" s="56"/>
      <c r="HL349" s="56"/>
      <c r="HM349" s="56"/>
      <c r="HN349" s="56"/>
      <c r="HO349" s="56"/>
      <c r="HP349" s="56"/>
      <c r="HQ349" s="56"/>
      <c r="HR349" s="56"/>
      <c r="HS349" s="56"/>
      <c r="HT349" s="56"/>
      <c r="HU349" s="56"/>
      <c r="HV349" s="56"/>
      <c r="HW349" s="56"/>
      <c r="HX349" s="56"/>
      <c r="HY349" s="56"/>
    </row>
    <row r="350" spans="1:233" ht="1.5" customHeight="1">
      <c r="A350" s="56"/>
      <c r="B350" s="56"/>
      <c r="C350" s="56"/>
      <c r="D350" s="56"/>
      <c r="E350" s="56"/>
      <c r="F350" s="56"/>
      <c r="G350" s="56"/>
      <c r="H350" s="56"/>
      <c r="I350" s="56"/>
      <c r="J350" s="56"/>
      <c r="K350" s="56"/>
      <c r="L350" s="56"/>
      <c r="M350" s="56"/>
      <c r="N350" s="56"/>
      <c r="O350" s="56"/>
      <c r="P350" s="56"/>
      <c r="Q350" s="56"/>
      <c r="R350" s="56"/>
      <c r="S350" s="56"/>
      <c r="T350" s="56"/>
      <c r="U350" s="56"/>
      <c r="V350" s="56"/>
      <c r="W350" s="56"/>
      <c r="X350" s="56"/>
      <c r="Y350" s="56"/>
      <c r="Z350" s="56"/>
      <c r="AA350" s="56"/>
      <c r="AB350" s="56"/>
      <c r="AC350" s="56"/>
      <c r="AD350" s="56"/>
      <c r="AE350" s="56"/>
      <c r="AF350" s="56"/>
      <c r="AG350" s="56"/>
      <c r="AH350" s="56"/>
      <c r="AI350" s="56"/>
      <c r="AJ350" s="56"/>
      <c r="AK350" s="56"/>
      <c r="AL350" s="56"/>
      <c r="AM350" s="56"/>
      <c r="AN350" s="56"/>
      <c r="AO350" s="56"/>
      <c r="AP350" s="56"/>
      <c r="AQ350" s="56"/>
      <c r="AR350" s="56"/>
      <c r="AS350" s="56"/>
      <c r="AT350" s="56"/>
      <c r="AU350" s="56"/>
      <c r="AV350" s="56"/>
      <c r="AW350" s="56"/>
      <c r="AX350" s="56"/>
      <c r="AY350" s="56"/>
      <c r="AZ350" s="56"/>
      <c r="BA350" s="56"/>
      <c r="BB350" s="56"/>
      <c r="BC350" s="56"/>
      <c r="BD350" s="56"/>
      <c r="BE350" s="56"/>
      <c r="BF350" s="56"/>
      <c r="BG350" s="56"/>
      <c r="BH350" s="56"/>
      <c r="BI350" s="56"/>
      <c r="BJ350" s="56"/>
      <c r="BK350" s="56"/>
      <c r="BL350" s="56"/>
      <c r="BM350" s="56"/>
      <c r="BN350" s="56"/>
      <c r="BO350" s="56"/>
      <c r="BP350" s="56"/>
      <c r="BQ350" s="56"/>
      <c r="BR350" s="56"/>
      <c r="BS350" s="56"/>
      <c r="BT350" s="56"/>
      <c r="BU350" s="56"/>
      <c r="BV350" s="56"/>
      <c r="BW350" s="56"/>
      <c r="BX350" s="56"/>
      <c r="BY350" s="56"/>
      <c r="BZ350" s="56"/>
      <c r="CA350" s="56"/>
      <c r="CB350" s="56"/>
      <c r="CC350" s="56"/>
      <c r="CD350" s="56"/>
      <c r="CE350" s="56"/>
      <c r="CF350" s="56"/>
      <c r="CG350" s="56"/>
      <c r="CH350" s="56"/>
      <c r="CI350" s="56"/>
      <c r="CJ350" s="56"/>
      <c r="CK350" s="56"/>
      <c r="CL350" s="56"/>
      <c r="CM350" s="56"/>
      <c r="CN350" s="56"/>
      <c r="CO350" s="56"/>
      <c r="CP350" s="56"/>
      <c r="CQ350" s="56"/>
      <c r="CR350" s="56"/>
      <c r="CS350" s="56"/>
      <c r="CT350" s="56"/>
      <c r="CU350" s="56"/>
      <c r="CV350" s="56"/>
      <c r="CW350" s="56"/>
      <c r="CX350" s="56"/>
      <c r="CY350" s="56"/>
      <c r="CZ350" s="56"/>
      <c r="DA350" s="56"/>
      <c r="DB350" s="56"/>
      <c r="DC350" s="56"/>
      <c r="DD350" s="56"/>
      <c r="DE350" s="56"/>
      <c r="DF350" s="56"/>
      <c r="DG350" s="56"/>
      <c r="DH350" s="56"/>
      <c r="DI350" s="56"/>
      <c r="DJ350" s="56"/>
      <c r="DK350" s="56"/>
      <c r="DL350" s="56"/>
      <c r="DM350" s="56"/>
      <c r="DN350" s="56"/>
      <c r="DO350" s="56"/>
      <c r="DP350" s="56"/>
      <c r="DQ350" s="56"/>
      <c r="DR350" s="56"/>
      <c r="DS350" s="56"/>
      <c r="DT350" s="56"/>
      <c r="DU350" s="56"/>
      <c r="DV350" s="56"/>
      <c r="DW350" s="56"/>
      <c r="DX350" s="56"/>
      <c r="DY350" s="56"/>
      <c r="DZ350" s="56"/>
      <c r="EA350" s="56"/>
      <c r="EB350" s="56"/>
      <c r="EC350" s="56"/>
      <c r="ED350" s="56"/>
      <c r="EE350" s="56"/>
      <c r="EF350" s="56"/>
      <c r="EG350" s="56"/>
      <c r="EH350" s="56"/>
      <c r="EI350" s="56"/>
      <c r="EJ350" s="56"/>
      <c r="EK350" s="56"/>
      <c r="EL350" s="56"/>
      <c r="EM350" s="56"/>
      <c r="EN350" s="56"/>
      <c r="EO350" s="56"/>
      <c r="EP350" s="56"/>
      <c r="EQ350" s="56"/>
      <c r="ER350" s="56"/>
      <c r="ES350" s="56"/>
      <c r="ET350" s="56"/>
      <c r="EU350" s="56"/>
      <c r="EV350" s="56"/>
      <c r="EW350" s="56"/>
      <c r="EX350" s="56"/>
      <c r="EY350" s="56"/>
      <c r="EZ350" s="56"/>
      <c r="FA350" s="56"/>
      <c r="FB350" s="56"/>
      <c r="FC350" s="56"/>
      <c r="FD350" s="56"/>
      <c r="FE350" s="56"/>
      <c r="FF350" s="56"/>
      <c r="FG350" s="56"/>
      <c r="FH350" s="56"/>
      <c r="FI350" s="56"/>
      <c r="FJ350" s="56"/>
      <c r="FK350" s="56"/>
      <c r="FL350" s="56"/>
      <c r="FM350" s="56"/>
      <c r="FN350" s="56"/>
      <c r="FO350" s="56"/>
      <c r="FP350" s="56"/>
      <c r="FQ350" s="56"/>
      <c r="FR350" s="56"/>
      <c r="FS350" s="56"/>
      <c r="FT350" s="56"/>
      <c r="FU350" s="56"/>
      <c r="FV350" s="56"/>
      <c r="FW350" s="56"/>
      <c r="FX350" s="56"/>
      <c r="FY350" s="56"/>
      <c r="FZ350" s="56"/>
      <c r="GA350" s="56"/>
      <c r="GB350" s="56"/>
      <c r="GC350" s="56"/>
      <c r="GD350" s="56"/>
      <c r="GE350" s="56"/>
      <c r="GF350" s="56"/>
      <c r="GG350" s="56"/>
      <c r="GH350" s="56"/>
      <c r="GI350" s="56"/>
      <c r="GJ350" s="56"/>
      <c r="GK350" s="56"/>
      <c r="GL350" s="56"/>
      <c r="GM350" s="56"/>
      <c r="GN350" s="56"/>
      <c r="GO350" s="56"/>
      <c r="GP350" s="56"/>
      <c r="GQ350" s="56"/>
      <c r="GR350" s="56"/>
      <c r="GS350" s="56"/>
      <c r="GT350" s="56"/>
      <c r="GU350" s="56"/>
      <c r="GV350" s="56"/>
      <c r="GW350" s="56"/>
      <c r="GX350" s="56"/>
      <c r="GY350" s="56"/>
      <c r="GZ350" s="56"/>
      <c r="HA350" s="56"/>
      <c r="HB350" s="56"/>
      <c r="HC350" s="56"/>
      <c r="HD350" s="56"/>
      <c r="HE350" s="56"/>
      <c r="HF350" s="56"/>
      <c r="HG350" s="56"/>
      <c r="HH350" s="56"/>
      <c r="HI350" s="56"/>
      <c r="HJ350" s="56"/>
      <c r="HK350" s="56"/>
      <c r="HL350" s="56"/>
      <c r="HM350" s="56"/>
      <c r="HN350" s="56"/>
      <c r="HO350" s="56"/>
      <c r="HP350" s="56"/>
      <c r="HQ350" s="56"/>
      <c r="HR350" s="56"/>
      <c r="HS350" s="56"/>
      <c r="HT350" s="56"/>
      <c r="HU350" s="56"/>
      <c r="HV350" s="56"/>
      <c r="HW350" s="56"/>
      <c r="HX350" s="56"/>
      <c r="HY350" s="56"/>
    </row>
    <row r="351" spans="1:233" ht="1.5" customHeight="1">
      <c r="A351" s="56"/>
      <c r="B351" s="56"/>
      <c r="C351" s="56"/>
      <c r="D351" s="56"/>
      <c r="E351" s="56"/>
      <c r="F351" s="56"/>
      <c r="G351" s="56"/>
      <c r="H351" s="56"/>
      <c r="I351" s="56"/>
      <c r="J351" s="56"/>
      <c r="K351" s="56"/>
      <c r="L351" s="56"/>
      <c r="M351" s="56"/>
      <c r="N351" s="56"/>
      <c r="O351" s="56"/>
      <c r="P351" s="56"/>
      <c r="Q351" s="56"/>
      <c r="R351" s="56"/>
      <c r="S351" s="56"/>
      <c r="T351" s="56"/>
      <c r="U351" s="56"/>
      <c r="V351" s="56"/>
      <c r="W351" s="56"/>
      <c r="X351" s="56"/>
      <c r="Y351" s="56"/>
      <c r="Z351" s="56"/>
      <c r="AA351" s="56"/>
      <c r="AB351" s="56"/>
      <c r="AC351" s="56"/>
      <c r="AD351" s="56"/>
      <c r="AE351" s="56"/>
      <c r="AF351" s="56"/>
      <c r="AG351" s="56"/>
      <c r="AH351" s="56"/>
      <c r="AI351" s="56"/>
      <c r="AJ351" s="56"/>
      <c r="AK351" s="56"/>
      <c r="AL351" s="56"/>
      <c r="AM351" s="56"/>
      <c r="AN351" s="56"/>
      <c r="AO351" s="56"/>
      <c r="AP351" s="56"/>
      <c r="AQ351" s="56"/>
      <c r="AR351" s="56"/>
      <c r="AS351" s="56"/>
      <c r="AT351" s="56"/>
      <c r="AU351" s="56"/>
      <c r="AV351" s="56"/>
      <c r="AW351" s="56"/>
      <c r="AX351" s="56"/>
      <c r="AY351" s="56"/>
      <c r="AZ351" s="56"/>
      <c r="BA351" s="56"/>
      <c r="BB351" s="56"/>
      <c r="BC351" s="56"/>
      <c r="BD351" s="56"/>
      <c r="BE351" s="56"/>
      <c r="BF351" s="56"/>
      <c r="BG351" s="56"/>
      <c r="BH351" s="56"/>
      <c r="BI351" s="56"/>
      <c r="BJ351" s="56"/>
      <c r="BK351" s="56"/>
      <c r="BL351" s="56"/>
      <c r="BM351" s="56"/>
      <c r="BN351" s="56"/>
      <c r="BO351" s="56"/>
      <c r="BP351" s="56"/>
      <c r="BQ351" s="56"/>
      <c r="BR351" s="56"/>
      <c r="BS351" s="56"/>
      <c r="BT351" s="56"/>
      <c r="BU351" s="56"/>
      <c r="BV351" s="56"/>
      <c r="BW351" s="56"/>
      <c r="BX351" s="56"/>
      <c r="BY351" s="56"/>
      <c r="BZ351" s="56"/>
      <c r="CA351" s="56"/>
      <c r="CB351" s="56"/>
      <c r="CC351" s="56"/>
      <c r="CD351" s="56"/>
      <c r="CE351" s="56"/>
      <c r="CF351" s="56"/>
      <c r="CG351" s="56"/>
      <c r="CH351" s="56"/>
      <c r="CI351" s="56"/>
      <c r="CJ351" s="56"/>
      <c r="CK351" s="56"/>
      <c r="CL351" s="56"/>
      <c r="CM351" s="56"/>
      <c r="CN351" s="56"/>
      <c r="CO351" s="56"/>
      <c r="CP351" s="56"/>
      <c r="CQ351" s="56"/>
      <c r="CR351" s="56"/>
      <c r="CS351" s="56"/>
      <c r="CT351" s="56"/>
      <c r="CU351" s="56"/>
      <c r="CV351" s="56"/>
      <c r="CW351" s="56"/>
      <c r="CX351" s="56"/>
      <c r="CY351" s="56"/>
      <c r="CZ351" s="56"/>
      <c r="DA351" s="56"/>
      <c r="DB351" s="56"/>
      <c r="DC351" s="56"/>
      <c r="DD351" s="56"/>
      <c r="DE351" s="56"/>
      <c r="DF351" s="56"/>
      <c r="DG351" s="56"/>
      <c r="DH351" s="56"/>
      <c r="DI351" s="56"/>
      <c r="DJ351" s="56"/>
      <c r="DK351" s="56"/>
      <c r="DL351" s="56"/>
      <c r="DM351" s="56"/>
      <c r="DN351" s="56"/>
      <c r="DO351" s="56"/>
      <c r="DP351" s="56"/>
      <c r="DQ351" s="56"/>
      <c r="DR351" s="56"/>
      <c r="DS351" s="56"/>
      <c r="DT351" s="56"/>
      <c r="DU351" s="56"/>
      <c r="DV351" s="56"/>
      <c r="DW351" s="56"/>
      <c r="DX351" s="56"/>
      <c r="DY351" s="56"/>
      <c r="DZ351" s="56"/>
      <c r="EA351" s="56"/>
      <c r="EB351" s="56"/>
      <c r="EC351" s="56"/>
      <c r="ED351" s="56"/>
      <c r="EE351" s="56"/>
      <c r="EF351" s="56"/>
      <c r="EG351" s="56"/>
      <c r="EH351" s="56"/>
      <c r="EI351" s="56"/>
      <c r="EJ351" s="56"/>
      <c r="EK351" s="56"/>
      <c r="EL351" s="56"/>
      <c r="EM351" s="56"/>
      <c r="EN351" s="56"/>
      <c r="EO351" s="56"/>
      <c r="EP351" s="56"/>
      <c r="EQ351" s="56"/>
      <c r="ER351" s="56"/>
      <c r="ES351" s="56"/>
      <c r="ET351" s="56"/>
      <c r="EU351" s="56"/>
      <c r="EV351" s="56"/>
      <c r="EW351" s="56"/>
      <c r="EX351" s="56"/>
      <c r="EY351" s="56"/>
      <c r="EZ351" s="56"/>
      <c r="FA351" s="56"/>
      <c r="FB351" s="56"/>
      <c r="FC351" s="56"/>
      <c r="FD351" s="56"/>
      <c r="FE351" s="56"/>
      <c r="FF351" s="56"/>
      <c r="FG351" s="56"/>
      <c r="FH351" s="56"/>
      <c r="FI351" s="56"/>
      <c r="FJ351" s="56"/>
      <c r="FK351" s="56"/>
      <c r="FL351" s="56"/>
      <c r="FM351" s="56"/>
      <c r="FN351" s="56"/>
      <c r="FO351" s="56"/>
      <c r="FP351" s="56"/>
      <c r="FQ351" s="56"/>
      <c r="FR351" s="56"/>
      <c r="FS351" s="56"/>
      <c r="FT351" s="56"/>
      <c r="FU351" s="56"/>
      <c r="FV351" s="56"/>
      <c r="FW351" s="56"/>
      <c r="FX351" s="56"/>
      <c r="FY351" s="56"/>
      <c r="FZ351" s="56"/>
      <c r="GA351" s="56"/>
      <c r="GB351" s="56"/>
      <c r="GC351" s="56"/>
      <c r="GD351" s="56"/>
      <c r="GE351" s="56"/>
      <c r="GF351" s="56"/>
      <c r="GG351" s="56"/>
      <c r="GH351" s="56"/>
      <c r="GI351" s="56"/>
      <c r="GJ351" s="56"/>
      <c r="GK351" s="56"/>
      <c r="GL351" s="56"/>
      <c r="GM351" s="56"/>
      <c r="GN351" s="56"/>
      <c r="GO351" s="56"/>
      <c r="GP351" s="56"/>
      <c r="GQ351" s="56"/>
      <c r="GR351" s="56"/>
      <c r="GS351" s="56"/>
      <c r="GT351" s="56"/>
      <c r="GU351" s="56"/>
      <c r="GV351" s="56"/>
      <c r="GW351" s="56"/>
      <c r="GX351" s="56"/>
      <c r="GY351" s="56"/>
      <c r="GZ351" s="56"/>
      <c r="HA351" s="56"/>
      <c r="HB351" s="56"/>
      <c r="HC351" s="56"/>
      <c r="HD351" s="56"/>
      <c r="HE351" s="56"/>
      <c r="HF351" s="56"/>
      <c r="HG351" s="56"/>
      <c r="HH351" s="56"/>
      <c r="HI351" s="56"/>
      <c r="HJ351" s="56"/>
      <c r="HK351" s="56"/>
      <c r="HL351" s="56"/>
      <c r="HM351" s="56"/>
      <c r="HN351" s="56"/>
      <c r="HO351" s="56"/>
      <c r="HP351" s="56"/>
      <c r="HQ351" s="56"/>
      <c r="HR351" s="56"/>
      <c r="HS351" s="56"/>
      <c r="HT351" s="56"/>
      <c r="HU351" s="56"/>
      <c r="HV351" s="56"/>
      <c r="HW351" s="56"/>
      <c r="HX351" s="56"/>
      <c r="HY351" s="56"/>
    </row>
    <row r="352" spans="1:233" ht="1.5" customHeight="1">
      <c r="A352" s="56"/>
      <c r="B352" s="56"/>
      <c r="C352" s="56"/>
      <c r="D352" s="56"/>
      <c r="E352" s="56"/>
      <c r="F352" s="56"/>
      <c r="G352" s="56"/>
      <c r="H352" s="56"/>
      <c r="I352" s="56"/>
      <c r="J352" s="56"/>
      <c r="K352" s="56"/>
      <c r="L352" s="56"/>
      <c r="M352" s="56"/>
      <c r="N352" s="56"/>
      <c r="O352" s="56"/>
      <c r="P352" s="56"/>
      <c r="Q352" s="56"/>
      <c r="R352" s="56"/>
      <c r="S352" s="56"/>
      <c r="T352" s="56"/>
      <c r="U352" s="56"/>
      <c r="V352" s="56"/>
      <c r="W352" s="56"/>
      <c r="X352" s="56"/>
      <c r="Y352" s="56"/>
      <c r="Z352" s="56"/>
      <c r="AA352" s="56"/>
      <c r="AB352" s="56"/>
      <c r="AC352" s="56"/>
      <c r="AD352" s="56"/>
      <c r="AE352" s="56"/>
      <c r="AF352" s="56"/>
      <c r="AG352" s="56"/>
      <c r="AH352" s="56"/>
      <c r="AI352" s="56"/>
      <c r="AJ352" s="56"/>
      <c r="AK352" s="56"/>
      <c r="AL352" s="56"/>
      <c r="AM352" s="56"/>
      <c r="AN352" s="56"/>
      <c r="AO352" s="56"/>
      <c r="AP352" s="56"/>
      <c r="AQ352" s="56"/>
      <c r="AR352" s="56"/>
      <c r="AS352" s="56"/>
      <c r="AT352" s="56"/>
      <c r="AU352" s="56"/>
      <c r="AV352" s="56"/>
      <c r="AW352" s="56"/>
      <c r="AX352" s="56"/>
      <c r="AY352" s="56"/>
      <c r="AZ352" s="56"/>
      <c r="BA352" s="56"/>
      <c r="BB352" s="56"/>
      <c r="BC352" s="56"/>
      <c r="BD352" s="56"/>
      <c r="BE352" s="56"/>
      <c r="BF352" s="56"/>
      <c r="BG352" s="56"/>
      <c r="BH352" s="56"/>
      <c r="BI352" s="56"/>
      <c r="BJ352" s="56"/>
      <c r="BK352" s="56"/>
      <c r="BL352" s="56"/>
      <c r="BM352" s="56"/>
      <c r="BN352" s="56"/>
      <c r="BO352" s="56"/>
      <c r="BP352" s="56"/>
      <c r="BQ352" s="56"/>
      <c r="BR352" s="56"/>
      <c r="BS352" s="56"/>
      <c r="BT352" s="56"/>
      <c r="BU352" s="56"/>
      <c r="BV352" s="56"/>
      <c r="BW352" s="56"/>
      <c r="BX352" s="56"/>
      <c r="BY352" s="56"/>
      <c r="BZ352" s="56"/>
      <c r="CA352" s="56"/>
      <c r="CB352" s="56"/>
      <c r="CC352" s="56"/>
      <c r="CD352" s="56"/>
      <c r="CE352" s="56"/>
      <c r="CF352" s="56"/>
      <c r="CG352" s="56"/>
      <c r="CH352" s="56"/>
      <c r="CI352" s="56"/>
      <c r="CJ352" s="56"/>
      <c r="CK352" s="56"/>
      <c r="CL352" s="56"/>
      <c r="CM352" s="56"/>
      <c r="CN352" s="56"/>
      <c r="CO352" s="56"/>
      <c r="CP352" s="56"/>
      <c r="CQ352" s="56"/>
      <c r="CR352" s="56"/>
      <c r="CS352" s="56"/>
      <c r="CT352" s="56"/>
      <c r="CU352" s="56"/>
      <c r="CV352" s="56"/>
      <c r="CW352" s="56"/>
      <c r="CX352" s="56"/>
      <c r="CY352" s="56"/>
      <c r="CZ352" s="56"/>
      <c r="DA352" s="56"/>
      <c r="DB352" s="56"/>
      <c r="DC352" s="56"/>
      <c r="DD352" s="56"/>
      <c r="DE352" s="56"/>
      <c r="DF352" s="56"/>
      <c r="DG352" s="56"/>
      <c r="DH352" s="56"/>
      <c r="DI352" s="56"/>
      <c r="DJ352" s="56"/>
      <c r="DK352" s="56"/>
      <c r="DL352" s="56"/>
      <c r="DM352" s="56"/>
      <c r="DN352" s="56"/>
      <c r="DO352" s="56"/>
      <c r="DP352" s="56"/>
      <c r="DQ352" s="56"/>
      <c r="DR352" s="56"/>
      <c r="DS352" s="56"/>
      <c r="DT352" s="56"/>
      <c r="DU352" s="56"/>
      <c r="DV352" s="56"/>
      <c r="DW352" s="56"/>
      <c r="DX352" s="56"/>
      <c r="DY352" s="56"/>
      <c r="DZ352" s="56"/>
      <c r="EA352" s="56"/>
      <c r="EB352" s="56"/>
      <c r="EC352" s="56"/>
      <c r="ED352" s="56"/>
      <c r="EE352" s="56"/>
      <c r="EF352" s="56"/>
      <c r="EG352" s="56"/>
      <c r="EH352" s="56"/>
      <c r="EI352" s="56"/>
      <c r="EJ352" s="56"/>
      <c r="EK352" s="56"/>
      <c r="EL352" s="56"/>
      <c r="EM352" s="56"/>
      <c r="EN352" s="56"/>
      <c r="EO352" s="56"/>
      <c r="EP352" s="56"/>
      <c r="EQ352" s="56"/>
      <c r="ER352" s="56"/>
      <c r="ES352" s="56"/>
      <c r="ET352" s="56"/>
      <c r="EU352" s="56"/>
      <c r="EV352" s="56"/>
      <c r="EW352" s="56"/>
      <c r="EX352" s="56"/>
      <c r="EY352" s="56"/>
      <c r="EZ352" s="56"/>
      <c r="FA352" s="56"/>
      <c r="FB352" s="56"/>
      <c r="FC352" s="56"/>
      <c r="FD352" s="56"/>
      <c r="FE352" s="56"/>
      <c r="FF352" s="56"/>
      <c r="FG352" s="56"/>
      <c r="FH352" s="56"/>
      <c r="FI352" s="56"/>
      <c r="FJ352" s="56"/>
      <c r="FK352" s="56"/>
      <c r="FL352" s="56"/>
      <c r="FM352" s="56"/>
      <c r="FN352" s="56"/>
      <c r="FO352" s="56"/>
      <c r="FP352" s="56"/>
      <c r="FQ352" s="56"/>
      <c r="FR352" s="56"/>
      <c r="FS352" s="56"/>
      <c r="FT352" s="56"/>
      <c r="FU352" s="56"/>
      <c r="FV352" s="56"/>
      <c r="FW352" s="56"/>
      <c r="FX352" s="56"/>
      <c r="FY352" s="56"/>
      <c r="FZ352" s="56"/>
      <c r="GA352" s="56"/>
      <c r="GB352" s="56"/>
      <c r="GC352" s="56"/>
      <c r="GD352" s="56"/>
      <c r="GE352" s="56"/>
      <c r="GF352" s="56"/>
      <c r="GG352" s="56"/>
      <c r="GH352" s="56"/>
      <c r="GI352" s="56"/>
      <c r="GJ352" s="56"/>
      <c r="GK352" s="56"/>
      <c r="GL352" s="56"/>
      <c r="GM352" s="56"/>
      <c r="GN352" s="56"/>
      <c r="GO352" s="56"/>
      <c r="GP352" s="56"/>
      <c r="GQ352" s="56"/>
      <c r="GR352" s="56"/>
      <c r="GS352" s="56"/>
      <c r="GT352" s="56"/>
      <c r="GU352" s="56"/>
      <c r="GV352" s="56"/>
      <c r="GW352" s="56"/>
      <c r="GX352" s="56"/>
      <c r="GY352" s="56"/>
      <c r="GZ352" s="56"/>
      <c r="HA352" s="56"/>
      <c r="HB352" s="56"/>
      <c r="HC352" s="56"/>
      <c r="HD352" s="56"/>
      <c r="HE352" s="56"/>
      <c r="HF352" s="56"/>
      <c r="HG352" s="56"/>
      <c r="HH352" s="56"/>
      <c r="HI352" s="56"/>
      <c r="HJ352" s="56"/>
      <c r="HK352" s="56"/>
      <c r="HL352" s="56"/>
      <c r="HM352" s="56"/>
      <c r="HN352" s="56"/>
      <c r="HO352" s="56"/>
      <c r="HP352" s="56"/>
      <c r="HQ352" s="56"/>
      <c r="HR352" s="56"/>
      <c r="HS352" s="56"/>
      <c r="HT352" s="56"/>
      <c r="HU352" s="56"/>
      <c r="HV352" s="56"/>
      <c r="HW352" s="56"/>
      <c r="HX352" s="56"/>
      <c r="HY352" s="56"/>
    </row>
    <row r="353" spans="1:233" ht="1.5" customHeight="1">
      <c r="A353" s="56"/>
      <c r="B353" s="56"/>
      <c r="C353" s="56"/>
      <c r="D353" s="56"/>
      <c r="E353" s="56"/>
      <c r="F353" s="56"/>
      <c r="G353" s="56"/>
      <c r="H353" s="56"/>
      <c r="I353" s="56"/>
      <c r="J353" s="56"/>
      <c r="K353" s="56"/>
      <c r="L353" s="56"/>
      <c r="M353" s="56"/>
      <c r="N353" s="56"/>
      <c r="O353" s="56"/>
      <c r="P353" s="56"/>
      <c r="Q353" s="56"/>
      <c r="R353" s="56"/>
      <c r="S353" s="56"/>
      <c r="T353" s="56"/>
      <c r="U353" s="56"/>
      <c r="V353" s="56"/>
      <c r="W353" s="56"/>
      <c r="X353" s="56"/>
      <c r="Y353" s="56"/>
      <c r="Z353" s="56"/>
      <c r="AA353" s="56"/>
      <c r="AB353" s="56"/>
      <c r="AC353" s="56"/>
      <c r="AD353" s="56"/>
      <c r="AE353" s="56"/>
      <c r="AF353" s="56"/>
      <c r="AG353" s="56"/>
      <c r="AH353" s="56"/>
      <c r="AI353" s="56"/>
      <c r="AJ353" s="56"/>
      <c r="AK353" s="56"/>
      <c r="AL353" s="56"/>
      <c r="AM353" s="56"/>
      <c r="AN353" s="56"/>
      <c r="AO353" s="56"/>
      <c r="AP353" s="56"/>
      <c r="AQ353" s="56"/>
      <c r="AR353" s="56"/>
      <c r="AS353" s="56"/>
      <c r="AT353" s="56"/>
      <c r="AU353" s="56"/>
      <c r="AV353" s="56"/>
      <c r="AW353" s="56"/>
      <c r="AX353" s="56"/>
      <c r="AY353" s="56"/>
      <c r="AZ353" s="56"/>
      <c r="BA353" s="56"/>
      <c r="BB353" s="56"/>
      <c r="BC353" s="56"/>
      <c r="BD353" s="56"/>
      <c r="BE353" s="56"/>
      <c r="BF353" s="56"/>
      <c r="BG353" s="56"/>
      <c r="BH353" s="56"/>
      <c r="BI353" s="56"/>
      <c r="BJ353" s="56"/>
      <c r="BK353" s="56"/>
      <c r="BL353" s="56"/>
      <c r="BM353" s="56"/>
      <c r="BN353" s="56"/>
      <c r="BO353" s="56"/>
      <c r="BP353" s="56"/>
      <c r="BQ353" s="56"/>
      <c r="BR353" s="56"/>
      <c r="BS353" s="56"/>
      <c r="BT353" s="56"/>
      <c r="BU353" s="56"/>
      <c r="BV353" s="56"/>
      <c r="BW353" s="56"/>
      <c r="BX353" s="56"/>
      <c r="BY353" s="56"/>
      <c r="BZ353" s="56"/>
      <c r="CA353" s="56"/>
      <c r="CB353" s="56"/>
      <c r="CC353" s="56"/>
      <c r="CD353" s="56"/>
      <c r="CE353" s="56"/>
      <c r="CF353" s="56"/>
      <c r="CG353" s="56"/>
      <c r="CH353" s="56"/>
      <c r="CI353" s="56"/>
      <c r="CJ353" s="56"/>
      <c r="CK353" s="56"/>
      <c r="CL353" s="56"/>
      <c r="CM353" s="56"/>
      <c r="CN353" s="56"/>
      <c r="CO353" s="56"/>
      <c r="CP353" s="56"/>
      <c r="CQ353" s="56"/>
      <c r="CR353" s="56"/>
      <c r="CS353" s="56"/>
      <c r="CT353" s="56"/>
      <c r="CU353" s="56"/>
      <c r="CV353" s="56"/>
      <c r="CW353" s="56"/>
      <c r="CX353" s="56"/>
      <c r="CY353" s="56"/>
      <c r="CZ353" s="56"/>
      <c r="DA353" s="56"/>
      <c r="DB353" s="56"/>
      <c r="DC353" s="56"/>
      <c r="DD353" s="56"/>
      <c r="DE353" s="56"/>
      <c r="DF353" s="56"/>
      <c r="DG353" s="56"/>
      <c r="DH353" s="56"/>
      <c r="DI353" s="56"/>
      <c r="DJ353" s="56"/>
      <c r="DK353" s="56"/>
      <c r="DL353" s="56"/>
      <c r="DM353" s="56"/>
      <c r="DN353" s="56"/>
      <c r="DO353" s="56"/>
      <c r="DP353" s="56"/>
      <c r="DQ353" s="56"/>
      <c r="DR353" s="56"/>
      <c r="DS353" s="56"/>
      <c r="DT353" s="56"/>
      <c r="DU353" s="56"/>
      <c r="DV353" s="56"/>
      <c r="DW353" s="56"/>
      <c r="DX353" s="56"/>
      <c r="DY353" s="56"/>
      <c r="DZ353" s="56"/>
      <c r="EA353" s="56"/>
      <c r="EB353" s="56"/>
      <c r="EC353" s="56"/>
      <c r="ED353" s="56"/>
      <c r="EE353" s="56"/>
      <c r="EF353" s="56"/>
      <c r="EG353" s="56"/>
      <c r="EH353" s="56"/>
      <c r="EI353" s="56"/>
      <c r="EJ353" s="56"/>
      <c r="EK353" s="56"/>
      <c r="EL353" s="56"/>
      <c r="EM353" s="56"/>
      <c r="EN353" s="56"/>
      <c r="EO353" s="56"/>
      <c r="EP353" s="56"/>
      <c r="EQ353" s="56"/>
      <c r="ER353" s="56"/>
      <c r="ES353" s="56"/>
      <c r="ET353" s="56"/>
      <c r="EU353" s="56"/>
      <c r="EV353" s="56"/>
      <c r="EW353" s="56"/>
      <c r="EX353" s="56"/>
      <c r="EY353" s="56"/>
      <c r="EZ353" s="56"/>
      <c r="FA353" s="56"/>
      <c r="FB353" s="56"/>
      <c r="FC353" s="56"/>
      <c r="FD353" s="56"/>
      <c r="FE353" s="56"/>
      <c r="FF353" s="56"/>
      <c r="FG353" s="56"/>
      <c r="FH353" s="56"/>
      <c r="FI353" s="56"/>
      <c r="FJ353" s="56"/>
      <c r="FK353" s="56"/>
      <c r="FL353" s="56"/>
      <c r="FM353" s="56"/>
      <c r="FN353" s="56"/>
      <c r="FO353" s="56"/>
      <c r="FP353" s="56"/>
      <c r="FQ353" s="56"/>
      <c r="FR353" s="56"/>
      <c r="FS353" s="56"/>
      <c r="FT353" s="56"/>
      <c r="FU353" s="56"/>
      <c r="FV353" s="56"/>
      <c r="FW353" s="56"/>
      <c r="FX353" s="56"/>
      <c r="FY353" s="56"/>
      <c r="FZ353" s="56"/>
      <c r="GA353" s="56"/>
      <c r="GB353" s="56"/>
      <c r="GC353" s="56"/>
      <c r="GD353" s="56"/>
      <c r="GE353" s="56"/>
      <c r="GF353" s="56"/>
      <c r="GG353" s="56"/>
      <c r="GH353" s="56"/>
      <c r="GI353" s="56"/>
      <c r="GJ353" s="56"/>
      <c r="GK353" s="56"/>
      <c r="GL353" s="56"/>
      <c r="GM353" s="56"/>
      <c r="GN353" s="56"/>
      <c r="GO353" s="56"/>
      <c r="GP353" s="56"/>
      <c r="GQ353" s="56"/>
      <c r="GR353" s="56"/>
      <c r="GS353" s="56"/>
      <c r="GT353" s="56"/>
      <c r="GU353" s="56"/>
      <c r="GV353" s="56"/>
      <c r="GW353" s="56"/>
      <c r="GX353" s="56"/>
      <c r="GY353" s="56"/>
      <c r="GZ353" s="56"/>
      <c r="HA353" s="56"/>
      <c r="HB353" s="56"/>
      <c r="HC353" s="56"/>
      <c r="HD353" s="56"/>
      <c r="HE353" s="56"/>
      <c r="HF353" s="56"/>
      <c r="HG353" s="56"/>
      <c r="HH353" s="56"/>
      <c r="HI353" s="56"/>
      <c r="HJ353" s="56"/>
      <c r="HK353" s="56"/>
      <c r="HL353" s="56"/>
      <c r="HM353" s="56"/>
      <c r="HN353" s="56"/>
      <c r="HO353" s="56"/>
      <c r="HP353" s="56"/>
      <c r="HQ353" s="56"/>
      <c r="HR353" s="56"/>
      <c r="HS353" s="56"/>
      <c r="HT353" s="56"/>
      <c r="HU353" s="56"/>
      <c r="HV353" s="56"/>
      <c r="HW353" s="56"/>
      <c r="HX353" s="56"/>
      <c r="HY353" s="56"/>
    </row>
    <row r="354" spans="1:233" ht="1.5" customHeight="1">
      <c r="A354" s="56"/>
      <c r="B354" s="56"/>
      <c r="C354" s="56"/>
      <c r="D354" s="56"/>
      <c r="E354" s="56"/>
      <c r="F354" s="56"/>
      <c r="G354" s="56"/>
      <c r="H354" s="56"/>
      <c r="I354" s="56"/>
      <c r="J354" s="56"/>
      <c r="K354" s="56"/>
      <c r="L354" s="56"/>
      <c r="M354" s="56"/>
      <c r="N354" s="56"/>
      <c r="O354" s="56"/>
      <c r="P354" s="56"/>
      <c r="Q354" s="56"/>
      <c r="R354" s="56"/>
      <c r="S354" s="56"/>
      <c r="T354" s="56"/>
      <c r="U354" s="56"/>
      <c r="V354" s="56"/>
      <c r="W354" s="56"/>
      <c r="X354" s="56"/>
      <c r="Y354" s="56"/>
      <c r="Z354" s="56"/>
      <c r="AA354" s="56"/>
      <c r="AB354" s="56"/>
      <c r="AC354" s="56"/>
      <c r="AD354" s="56"/>
      <c r="AE354" s="56"/>
      <c r="AF354" s="56"/>
      <c r="AG354" s="56"/>
      <c r="AH354" s="56"/>
      <c r="AI354" s="56"/>
      <c r="AJ354" s="56"/>
      <c r="AK354" s="56"/>
      <c r="AL354" s="56"/>
      <c r="AM354" s="56"/>
      <c r="AN354" s="56"/>
      <c r="AO354" s="56"/>
      <c r="AP354" s="56"/>
      <c r="AQ354" s="56"/>
      <c r="AR354" s="56"/>
      <c r="AS354" s="56"/>
      <c r="AT354" s="56"/>
      <c r="AU354" s="56"/>
      <c r="AV354" s="56"/>
      <c r="AW354" s="56"/>
      <c r="AX354" s="56"/>
      <c r="AY354" s="56"/>
      <c r="AZ354" s="56"/>
      <c r="BA354" s="56"/>
      <c r="BB354" s="56"/>
      <c r="BC354" s="56"/>
      <c r="BD354" s="56"/>
      <c r="BE354" s="56"/>
      <c r="BF354" s="56"/>
      <c r="BG354" s="56"/>
      <c r="BH354" s="56"/>
      <c r="BI354" s="56"/>
      <c r="BJ354" s="56"/>
      <c r="BK354" s="56"/>
      <c r="BL354" s="56"/>
      <c r="BM354" s="56"/>
      <c r="BN354" s="56"/>
      <c r="BO354" s="56"/>
      <c r="BP354" s="56"/>
      <c r="BQ354" s="56"/>
      <c r="BR354" s="56"/>
      <c r="BS354" s="56"/>
      <c r="BT354" s="56"/>
      <c r="BU354" s="56"/>
      <c r="BV354" s="56"/>
      <c r="BW354" s="56"/>
      <c r="BX354" s="56"/>
      <c r="BY354" s="56"/>
      <c r="BZ354" s="56"/>
      <c r="CA354" s="56"/>
      <c r="CB354" s="56"/>
      <c r="CC354" s="56"/>
      <c r="CD354" s="56"/>
      <c r="CE354" s="56"/>
      <c r="CF354" s="56"/>
      <c r="CG354" s="56"/>
      <c r="CH354" s="56"/>
      <c r="CI354" s="56"/>
      <c r="CJ354" s="56"/>
      <c r="CK354" s="56"/>
      <c r="CL354" s="56"/>
      <c r="CM354" s="56"/>
      <c r="CN354" s="56"/>
      <c r="CO354" s="56"/>
      <c r="CP354" s="56"/>
      <c r="CQ354" s="56"/>
      <c r="CR354" s="56"/>
      <c r="CS354" s="56"/>
      <c r="CT354" s="56"/>
      <c r="CU354" s="56"/>
      <c r="CV354" s="56"/>
      <c r="CW354" s="56"/>
      <c r="CX354" s="56"/>
      <c r="CY354" s="56"/>
      <c r="CZ354" s="56"/>
      <c r="DA354" s="56"/>
      <c r="DB354" s="56"/>
      <c r="DC354" s="56"/>
      <c r="DD354" s="56"/>
      <c r="DE354" s="56"/>
      <c r="DF354" s="56"/>
      <c r="DG354" s="56"/>
      <c r="DH354" s="56"/>
      <c r="DI354" s="56"/>
      <c r="DJ354" s="56"/>
      <c r="DK354" s="56"/>
      <c r="DL354" s="56"/>
      <c r="DM354" s="56"/>
      <c r="DN354" s="56"/>
      <c r="DO354" s="56"/>
      <c r="DP354" s="56"/>
      <c r="DQ354" s="56"/>
      <c r="DR354" s="56"/>
      <c r="DS354" s="56"/>
      <c r="DT354" s="56"/>
      <c r="DU354" s="56"/>
      <c r="DV354" s="56"/>
      <c r="DW354" s="56"/>
      <c r="DX354" s="56"/>
      <c r="DY354" s="56"/>
      <c r="DZ354" s="56"/>
      <c r="EA354" s="56"/>
      <c r="EB354" s="56"/>
      <c r="EC354" s="56"/>
      <c r="ED354" s="56"/>
      <c r="EE354" s="56"/>
      <c r="EF354" s="56"/>
      <c r="EG354" s="56"/>
      <c r="EH354" s="56"/>
      <c r="EI354" s="56"/>
      <c r="EJ354" s="56"/>
      <c r="EK354" s="56"/>
      <c r="EL354" s="56"/>
      <c r="EM354" s="56"/>
      <c r="EN354" s="56"/>
      <c r="EO354" s="56"/>
      <c r="EP354" s="56"/>
      <c r="EQ354" s="56"/>
      <c r="ER354" s="56"/>
      <c r="ES354" s="56"/>
      <c r="ET354" s="56"/>
      <c r="EU354" s="56"/>
      <c r="EV354" s="56"/>
      <c r="EW354" s="56"/>
      <c r="EX354" s="56"/>
      <c r="EY354" s="56"/>
      <c r="EZ354" s="56"/>
      <c r="FA354" s="56"/>
      <c r="FB354" s="56"/>
      <c r="FC354" s="56"/>
      <c r="FD354" s="56"/>
      <c r="FE354" s="56"/>
      <c r="FF354" s="56"/>
      <c r="FG354" s="56"/>
      <c r="FH354" s="56"/>
      <c r="FI354" s="56"/>
      <c r="FJ354" s="56"/>
      <c r="FK354" s="56"/>
      <c r="FL354" s="56"/>
      <c r="FM354" s="56"/>
      <c r="FN354" s="56"/>
      <c r="FO354" s="56"/>
      <c r="FP354" s="56"/>
      <c r="FQ354" s="56"/>
      <c r="FR354" s="56"/>
      <c r="FS354" s="56"/>
      <c r="FT354" s="56"/>
      <c r="FU354" s="56"/>
      <c r="FV354" s="56"/>
      <c r="FW354" s="56"/>
      <c r="FX354" s="56"/>
      <c r="FY354" s="56"/>
      <c r="FZ354" s="56"/>
      <c r="GA354" s="56"/>
      <c r="GB354" s="56"/>
      <c r="GC354" s="56"/>
      <c r="GD354" s="56"/>
      <c r="GE354" s="56"/>
      <c r="GF354" s="56"/>
      <c r="GG354" s="56"/>
      <c r="GH354" s="56"/>
      <c r="GI354" s="56"/>
      <c r="GJ354" s="56"/>
      <c r="GK354" s="56"/>
      <c r="GL354" s="56"/>
      <c r="GM354" s="56"/>
      <c r="GN354" s="56"/>
      <c r="GO354" s="56"/>
      <c r="GP354" s="56"/>
      <c r="GQ354" s="56"/>
      <c r="GR354" s="56"/>
      <c r="GS354" s="56"/>
      <c r="GT354" s="56"/>
      <c r="GU354" s="56"/>
      <c r="GV354" s="56"/>
      <c r="GW354" s="56"/>
      <c r="GX354" s="56"/>
      <c r="GY354" s="56"/>
      <c r="GZ354" s="56"/>
      <c r="HA354" s="56"/>
      <c r="HB354" s="56"/>
      <c r="HC354" s="56"/>
      <c r="HD354" s="56"/>
      <c r="HE354" s="56"/>
      <c r="HF354" s="56"/>
      <c r="HG354" s="56"/>
      <c r="HH354" s="56"/>
      <c r="HI354" s="56"/>
      <c r="HJ354" s="56"/>
      <c r="HK354" s="56"/>
      <c r="HL354" s="56"/>
      <c r="HM354" s="56"/>
      <c r="HN354" s="56"/>
      <c r="HO354" s="56"/>
      <c r="HP354" s="56"/>
      <c r="HQ354" s="56"/>
      <c r="HR354" s="56"/>
      <c r="HS354" s="56"/>
      <c r="HT354" s="56"/>
      <c r="HU354" s="56"/>
      <c r="HV354" s="56"/>
      <c r="HW354" s="56"/>
      <c r="HX354" s="56"/>
      <c r="HY354" s="56"/>
    </row>
    <row r="355" spans="1:233" ht="1.5" customHeight="1">
      <c r="A355" s="56"/>
      <c r="B355" s="56"/>
      <c r="C355" s="56"/>
      <c r="D355" s="56"/>
      <c r="E355" s="56"/>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6"/>
      <c r="AJ355" s="56"/>
      <c r="AK355" s="56"/>
      <c r="AL355" s="56"/>
      <c r="AM355" s="56"/>
      <c r="AN355" s="56"/>
      <c r="AO355" s="56"/>
      <c r="AP355" s="56"/>
      <c r="AQ355" s="56"/>
      <c r="AR355" s="56"/>
      <c r="AS355" s="56"/>
      <c r="AT355" s="56"/>
      <c r="AU355" s="56"/>
      <c r="AV355" s="56"/>
      <c r="AW355" s="56"/>
      <c r="AX355" s="56"/>
      <c r="AY355" s="56"/>
      <c r="AZ355" s="56"/>
      <c r="BA355" s="56"/>
      <c r="BB355" s="56"/>
      <c r="BC355" s="56"/>
      <c r="BD355" s="56"/>
      <c r="BE355" s="56"/>
      <c r="BF355" s="56"/>
      <c r="BG355" s="56"/>
      <c r="BH355" s="56"/>
      <c r="BI355" s="56"/>
      <c r="BJ355" s="56"/>
      <c r="BK355" s="56"/>
      <c r="BL355" s="56"/>
      <c r="BM355" s="56"/>
      <c r="BN355" s="56"/>
      <c r="BO355" s="56"/>
      <c r="BP355" s="56"/>
      <c r="BQ355" s="56"/>
      <c r="BR355" s="56"/>
      <c r="BS355" s="56"/>
      <c r="BT355" s="56"/>
      <c r="BU355" s="56"/>
      <c r="BV355" s="56"/>
      <c r="BW355" s="56"/>
      <c r="BX355" s="56"/>
      <c r="BY355" s="56"/>
      <c r="BZ355" s="56"/>
      <c r="CA355" s="56"/>
      <c r="CB355" s="56"/>
      <c r="CC355" s="56"/>
      <c r="CD355" s="56"/>
      <c r="CE355" s="56"/>
      <c r="CF355" s="56"/>
      <c r="CG355" s="56"/>
      <c r="CH355" s="56"/>
      <c r="CI355" s="56"/>
      <c r="CJ355" s="56"/>
      <c r="CK355" s="56"/>
      <c r="CL355" s="56"/>
      <c r="CM355" s="56"/>
      <c r="CN355" s="56"/>
      <c r="CO355" s="56"/>
      <c r="CP355" s="56"/>
      <c r="CQ355" s="56"/>
      <c r="CR355" s="56"/>
      <c r="CS355" s="56"/>
      <c r="CT355" s="56"/>
      <c r="CU355" s="56"/>
      <c r="CV355" s="56"/>
      <c r="CW355" s="56"/>
      <c r="CX355" s="56"/>
      <c r="CY355" s="56"/>
      <c r="CZ355" s="56"/>
      <c r="DA355" s="56"/>
      <c r="DB355" s="56"/>
      <c r="DC355" s="56"/>
      <c r="DD355" s="56"/>
      <c r="DE355" s="56"/>
      <c r="DF355" s="56"/>
      <c r="DG355" s="56"/>
      <c r="DH355" s="56"/>
      <c r="DI355" s="56"/>
      <c r="DJ355" s="56"/>
      <c r="DK355" s="56"/>
      <c r="DL355" s="56"/>
      <c r="DM355" s="56"/>
      <c r="DN355" s="56"/>
      <c r="DO355" s="56"/>
      <c r="DP355" s="56"/>
      <c r="DQ355" s="56"/>
      <c r="DR355" s="56"/>
      <c r="DS355" s="56"/>
      <c r="DT355" s="56"/>
      <c r="DU355" s="56"/>
      <c r="DV355" s="56"/>
      <c r="DW355" s="56"/>
      <c r="DX355" s="56"/>
      <c r="DY355" s="56"/>
      <c r="DZ355" s="56"/>
      <c r="EA355" s="56"/>
      <c r="EB355" s="56"/>
      <c r="EC355" s="56"/>
      <c r="ED355" s="56"/>
      <c r="EE355" s="56"/>
      <c r="EF355" s="56"/>
      <c r="EG355" s="56"/>
      <c r="EH355" s="56"/>
      <c r="EI355" s="56"/>
      <c r="EJ355" s="56"/>
      <c r="EK355" s="56"/>
      <c r="EL355" s="56"/>
      <c r="EM355" s="56"/>
      <c r="EN355" s="56"/>
      <c r="EO355" s="56"/>
      <c r="EP355" s="56"/>
      <c r="EQ355" s="56"/>
      <c r="ER355" s="56"/>
      <c r="ES355" s="56"/>
      <c r="ET355" s="56"/>
      <c r="EU355" s="56"/>
      <c r="EV355" s="56"/>
      <c r="EW355" s="56"/>
      <c r="EX355" s="56"/>
      <c r="EY355" s="56"/>
      <c r="EZ355" s="56"/>
      <c r="FA355" s="56"/>
      <c r="FB355" s="56"/>
      <c r="FC355" s="56"/>
      <c r="FD355" s="56"/>
      <c r="FE355" s="56"/>
      <c r="FF355" s="56"/>
      <c r="FG355" s="56"/>
      <c r="FH355" s="56"/>
      <c r="FI355" s="56"/>
      <c r="FJ355" s="56"/>
      <c r="FK355" s="56"/>
      <c r="FL355" s="56"/>
      <c r="FM355" s="56"/>
      <c r="FN355" s="56"/>
      <c r="FO355" s="56"/>
      <c r="FP355" s="56"/>
      <c r="FQ355" s="56"/>
      <c r="FR355" s="56"/>
      <c r="FS355" s="56"/>
      <c r="FT355" s="56"/>
      <c r="FU355" s="56"/>
      <c r="FV355" s="56"/>
      <c r="FW355" s="56"/>
      <c r="FX355" s="56"/>
      <c r="FY355" s="56"/>
      <c r="FZ355" s="56"/>
      <c r="GA355" s="56"/>
      <c r="GB355" s="56"/>
      <c r="GC355" s="56"/>
      <c r="GD355" s="56"/>
      <c r="GE355" s="56"/>
      <c r="GF355" s="56"/>
      <c r="GG355" s="56"/>
      <c r="GH355" s="56"/>
      <c r="GI355" s="56"/>
      <c r="GJ355" s="56"/>
      <c r="GK355" s="56"/>
      <c r="GL355" s="56"/>
      <c r="GM355" s="56"/>
      <c r="GN355" s="56"/>
      <c r="GO355" s="56"/>
      <c r="GP355" s="56"/>
      <c r="GQ355" s="56"/>
      <c r="GR355" s="56"/>
      <c r="GS355" s="56"/>
      <c r="GT355" s="56"/>
      <c r="GU355" s="56"/>
      <c r="GV355" s="56"/>
      <c r="GW355" s="56"/>
      <c r="GX355" s="56"/>
      <c r="GY355" s="56"/>
      <c r="GZ355" s="56"/>
      <c r="HA355" s="56"/>
      <c r="HB355" s="56"/>
      <c r="HC355" s="56"/>
      <c r="HD355" s="56"/>
      <c r="HE355" s="56"/>
      <c r="HF355" s="56"/>
      <c r="HG355" s="56"/>
      <c r="HH355" s="56"/>
      <c r="HI355" s="56"/>
      <c r="HJ355" s="56"/>
      <c r="HK355" s="56"/>
      <c r="HL355" s="56"/>
      <c r="HM355" s="56"/>
      <c r="HN355" s="56"/>
      <c r="HO355" s="56"/>
      <c r="HP355" s="56"/>
      <c r="HQ355" s="56"/>
      <c r="HR355" s="56"/>
      <c r="HS355" s="56"/>
      <c r="HT355" s="56"/>
      <c r="HU355" s="56"/>
      <c r="HV355" s="56"/>
      <c r="HW355" s="56"/>
      <c r="HX355" s="56"/>
      <c r="HY355" s="56"/>
    </row>
    <row r="356" spans="1:233" ht="1.5" customHeight="1">
      <c r="A356" s="56"/>
      <c r="B356" s="56"/>
      <c r="C356" s="56"/>
      <c r="D356" s="56"/>
      <c r="E356" s="56"/>
      <c r="F356" s="56"/>
      <c r="G356" s="56"/>
      <c r="H356" s="56"/>
      <c r="I356" s="56"/>
      <c r="J356" s="56"/>
      <c r="K356" s="56"/>
      <c r="L356" s="56"/>
      <c r="M356" s="56"/>
      <c r="N356" s="56"/>
      <c r="O356" s="56"/>
      <c r="P356" s="56"/>
      <c r="Q356" s="56"/>
      <c r="R356" s="56"/>
      <c r="S356" s="56"/>
      <c r="T356" s="56"/>
      <c r="U356" s="56"/>
      <c r="V356" s="56"/>
      <c r="W356" s="56"/>
      <c r="X356" s="56"/>
      <c r="Y356" s="56"/>
      <c r="Z356" s="56"/>
      <c r="AA356" s="56"/>
      <c r="AB356" s="56"/>
      <c r="AC356" s="56"/>
      <c r="AD356" s="56"/>
      <c r="AE356" s="56"/>
      <c r="AF356" s="56"/>
      <c r="AG356" s="56"/>
      <c r="AH356" s="56"/>
      <c r="AI356" s="56"/>
      <c r="AJ356" s="56"/>
      <c r="AK356" s="56"/>
      <c r="AL356" s="56"/>
      <c r="AM356" s="56"/>
      <c r="AN356" s="56"/>
      <c r="AO356" s="56"/>
      <c r="AP356" s="56"/>
      <c r="AQ356" s="56"/>
      <c r="AR356" s="56"/>
      <c r="AS356" s="56"/>
      <c r="AT356" s="56"/>
      <c r="AU356" s="56"/>
      <c r="AV356" s="56"/>
      <c r="AW356" s="56"/>
      <c r="AX356" s="56"/>
      <c r="AY356" s="56"/>
      <c r="AZ356" s="56"/>
      <c r="BA356" s="56"/>
      <c r="BB356" s="56"/>
      <c r="BC356" s="56"/>
      <c r="BD356" s="56"/>
      <c r="BE356" s="56"/>
      <c r="BF356" s="56"/>
      <c r="BG356" s="56"/>
      <c r="BH356" s="56"/>
      <c r="BI356" s="56"/>
      <c r="BJ356" s="56"/>
      <c r="BK356" s="56"/>
      <c r="BL356" s="56"/>
      <c r="BM356" s="56"/>
      <c r="BN356" s="56"/>
      <c r="BO356" s="56"/>
      <c r="BP356" s="56"/>
      <c r="BQ356" s="56"/>
      <c r="BR356" s="56"/>
      <c r="BS356" s="56"/>
      <c r="BT356" s="56"/>
      <c r="BU356" s="56"/>
      <c r="BV356" s="56"/>
      <c r="BW356" s="56"/>
      <c r="BX356" s="56"/>
      <c r="BY356" s="56"/>
      <c r="BZ356" s="56"/>
      <c r="CA356" s="56"/>
      <c r="CB356" s="56"/>
      <c r="CC356" s="56"/>
      <c r="CD356" s="56"/>
      <c r="CE356" s="56"/>
      <c r="CF356" s="56"/>
      <c r="CG356" s="56"/>
      <c r="CH356" s="56"/>
      <c r="CI356" s="56"/>
      <c r="CJ356" s="56"/>
      <c r="CK356" s="56"/>
      <c r="CL356" s="56"/>
      <c r="CM356" s="56"/>
      <c r="CN356" s="56"/>
      <c r="CO356" s="56"/>
      <c r="CP356" s="56"/>
      <c r="CQ356" s="56"/>
      <c r="CR356" s="56"/>
      <c r="CS356" s="56"/>
      <c r="CT356" s="56"/>
      <c r="CU356" s="56"/>
      <c r="CV356" s="56"/>
      <c r="CW356" s="56"/>
      <c r="CX356" s="56"/>
      <c r="CY356" s="56"/>
      <c r="CZ356" s="56"/>
      <c r="DA356" s="56"/>
      <c r="DB356" s="56"/>
      <c r="DC356" s="56"/>
      <c r="DD356" s="56"/>
      <c r="DE356" s="56"/>
      <c r="DF356" s="56"/>
      <c r="DG356" s="56"/>
      <c r="DH356" s="56"/>
      <c r="DI356" s="56"/>
      <c r="DJ356" s="56"/>
      <c r="DK356" s="56"/>
      <c r="DL356" s="56"/>
      <c r="DM356" s="56"/>
      <c r="DN356" s="56"/>
      <c r="DO356" s="56"/>
      <c r="DP356" s="56"/>
      <c r="DQ356" s="56"/>
      <c r="DR356" s="56"/>
      <c r="DS356" s="56"/>
      <c r="DT356" s="56"/>
      <c r="DU356" s="56"/>
      <c r="DV356" s="56"/>
      <c r="DW356" s="56"/>
      <c r="DX356" s="56"/>
      <c r="DY356" s="56"/>
      <c r="DZ356" s="56"/>
      <c r="EA356" s="56"/>
      <c r="EB356" s="56"/>
      <c r="EC356" s="56"/>
      <c r="ED356" s="56"/>
      <c r="EE356" s="56"/>
      <c r="EF356" s="56"/>
      <c r="EG356" s="56"/>
      <c r="EH356" s="56"/>
      <c r="EI356" s="56"/>
      <c r="EJ356" s="56"/>
      <c r="EK356" s="56"/>
      <c r="EL356" s="56"/>
      <c r="EM356" s="56"/>
      <c r="EN356" s="56"/>
      <c r="EO356" s="56"/>
      <c r="EP356" s="56"/>
      <c r="EQ356" s="56"/>
      <c r="ER356" s="56"/>
      <c r="ES356" s="56"/>
      <c r="ET356" s="56"/>
      <c r="EU356" s="56"/>
      <c r="EV356" s="56"/>
      <c r="EW356" s="56"/>
      <c r="EX356" s="56"/>
      <c r="EY356" s="56"/>
      <c r="EZ356" s="56"/>
      <c r="FA356" s="56"/>
      <c r="FB356" s="56"/>
      <c r="FC356" s="56"/>
      <c r="FD356" s="56"/>
      <c r="FE356" s="56"/>
      <c r="FF356" s="56"/>
      <c r="FG356" s="56"/>
      <c r="FH356" s="56"/>
      <c r="FI356" s="56"/>
      <c r="FJ356" s="56"/>
      <c r="FK356" s="56"/>
      <c r="FL356" s="56"/>
      <c r="FM356" s="56"/>
      <c r="FN356" s="56"/>
      <c r="FO356" s="56"/>
      <c r="FP356" s="56"/>
      <c r="FQ356" s="56"/>
      <c r="FR356" s="56"/>
      <c r="FS356" s="56"/>
      <c r="FT356" s="56"/>
      <c r="FU356" s="56"/>
      <c r="FV356" s="56"/>
      <c r="FW356" s="56"/>
      <c r="FX356" s="56"/>
      <c r="FY356" s="56"/>
      <c r="FZ356" s="56"/>
      <c r="GA356" s="56"/>
      <c r="GB356" s="56"/>
      <c r="GC356" s="56"/>
      <c r="GD356" s="56"/>
      <c r="GE356" s="56"/>
      <c r="GF356" s="56"/>
      <c r="GG356" s="56"/>
      <c r="GH356" s="56"/>
      <c r="GI356" s="56"/>
      <c r="GJ356" s="56"/>
      <c r="GK356" s="56"/>
      <c r="GL356" s="56"/>
      <c r="GM356" s="56"/>
      <c r="GN356" s="56"/>
      <c r="GO356" s="56"/>
      <c r="GP356" s="56"/>
      <c r="GQ356" s="56"/>
      <c r="GR356" s="56"/>
      <c r="GS356" s="56"/>
      <c r="GT356" s="56"/>
      <c r="GU356" s="56"/>
      <c r="GV356" s="56"/>
      <c r="GW356" s="56"/>
      <c r="GX356" s="56"/>
      <c r="GY356" s="56"/>
      <c r="GZ356" s="56"/>
      <c r="HA356" s="56"/>
      <c r="HB356" s="56"/>
      <c r="HC356" s="56"/>
      <c r="HD356" s="56"/>
      <c r="HE356" s="56"/>
      <c r="HF356" s="56"/>
      <c r="HG356" s="56"/>
      <c r="HH356" s="56"/>
      <c r="HI356" s="56"/>
      <c r="HJ356" s="56"/>
      <c r="HK356" s="56"/>
      <c r="HL356" s="56"/>
      <c r="HM356" s="56"/>
      <c r="HN356" s="56"/>
      <c r="HO356" s="56"/>
      <c r="HP356" s="56"/>
      <c r="HQ356" s="56"/>
      <c r="HR356" s="56"/>
      <c r="HS356" s="56"/>
      <c r="HT356" s="56"/>
      <c r="HU356" s="56"/>
      <c r="HV356" s="56"/>
      <c r="HW356" s="56"/>
      <c r="HX356" s="56"/>
      <c r="HY356" s="56"/>
    </row>
    <row r="357" spans="1:233" ht="1.5" customHeight="1">
      <c r="A357" s="56"/>
      <c r="B357" s="56"/>
      <c r="C357" s="56"/>
      <c r="D357" s="56"/>
      <c r="E357" s="56"/>
      <c r="F357" s="56"/>
      <c r="G357" s="56"/>
      <c r="H357" s="56"/>
      <c r="I357" s="56"/>
      <c r="J357" s="56"/>
      <c r="K357" s="56"/>
      <c r="L357" s="56"/>
      <c r="M357" s="56"/>
      <c r="N357" s="56"/>
      <c r="O357" s="56"/>
      <c r="P357" s="56"/>
      <c r="Q357" s="56"/>
      <c r="R357" s="56"/>
      <c r="S357" s="56"/>
      <c r="T357" s="56"/>
      <c r="U357" s="56"/>
      <c r="V357" s="56"/>
      <c r="W357" s="56"/>
      <c r="X357" s="56"/>
      <c r="Y357" s="56"/>
      <c r="Z357" s="56"/>
      <c r="AA357" s="56"/>
      <c r="AB357" s="56"/>
      <c r="AC357" s="56"/>
      <c r="AD357" s="56"/>
      <c r="AE357" s="56"/>
      <c r="AF357" s="56"/>
      <c r="AG357" s="56"/>
      <c r="AH357" s="56"/>
      <c r="AI357" s="56"/>
      <c r="AJ357" s="56"/>
      <c r="AK357" s="56"/>
      <c r="AL357" s="56"/>
      <c r="AM357" s="56"/>
      <c r="AN357" s="56"/>
      <c r="AO357" s="56"/>
      <c r="AP357" s="56"/>
      <c r="AQ357" s="56"/>
      <c r="AR357" s="56"/>
      <c r="AS357" s="56"/>
      <c r="AT357" s="56"/>
      <c r="AU357" s="56"/>
      <c r="AV357" s="56"/>
      <c r="AW357" s="56"/>
      <c r="AX357" s="56"/>
      <c r="AY357" s="56"/>
      <c r="AZ357" s="56"/>
      <c r="BA357" s="56"/>
      <c r="BB357" s="56"/>
      <c r="BC357" s="56"/>
      <c r="BD357" s="56"/>
      <c r="BE357" s="56"/>
      <c r="BF357" s="56"/>
      <c r="BG357" s="56"/>
      <c r="BH357" s="56"/>
      <c r="BI357" s="56"/>
      <c r="BJ357" s="56"/>
      <c r="BK357" s="56"/>
      <c r="BL357" s="56"/>
      <c r="BM357" s="56"/>
      <c r="BN357" s="56"/>
      <c r="BO357" s="56"/>
      <c r="BP357" s="56"/>
      <c r="BQ357" s="56"/>
      <c r="BR357" s="56"/>
      <c r="BS357" s="56"/>
      <c r="BT357" s="56"/>
      <c r="BU357" s="56"/>
      <c r="BV357" s="56"/>
      <c r="BW357" s="56"/>
      <c r="BX357" s="56"/>
      <c r="BY357" s="56"/>
      <c r="BZ357" s="56"/>
      <c r="CA357" s="56"/>
      <c r="CB357" s="56"/>
      <c r="CC357" s="56"/>
      <c r="CD357" s="56"/>
      <c r="CE357" s="56"/>
      <c r="CF357" s="56"/>
      <c r="CG357" s="56"/>
      <c r="CH357" s="56"/>
      <c r="CI357" s="56"/>
      <c r="CJ357" s="56"/>
      <c r="CK357" s="56"/>
      <c r="CL357" s="56"/>
      <c r="CM357" s="56"/>
      <c r="CN357" s="56"/>
      <c r="CO357" s="56"/>
      <c r="CP357" s="56"/>
      <c r="CQ357" s="56"/>
      <c r="CR357" s="56"/>
      <c r="CS357" s="56"/>
      <c r="CT357" s="56"/>
      <c r="CU357" s="56"/>
      <c r="CV357" s="56"/>
      <c r="CW357" s="56"/>
      <c r="CX357" s="56"/>
      <c r="CY357" s="56"/>
      <c r="CZ357" s="56"/>
      <c r="DA357" s="56"/>
      <c r="DB357" s="56"/>
      <c r="DC357" s="56"/>
      <c r="DD357" s="56"/>
      <c r="DE357" s="56"/>
      <c r="DF357" s="56"/>
      <c r="DG357" s="56"/>
      <c r="DH357" s="56"/>
      <c r="DI357" s="56"/>
      <c r="DJ357" s="56"/>
      <c r="DK357" s="56"/>
      <c r="DL357" s="56"/>
      <c r="DM357" s="56"/>
      <c r="DN357" s="56"/>
      <c r="DO357" s="56"/>
      <c r="DP357" s="56"/>
      <c r="DQ357" s="56"/>
      <c r="DR357" s="56"/>
      <c r="DS357" s="56"/>
      <c r="DT357" s="56"/>
      <c r="DU357" s="56"/>
      <c r="DV357" s="56"/>
      <c r="DW357" s="56"/>
      <c r="DX357" s="56"/>
      <c r="DY357" s="56"/>
      <c r="DZ357" s="56"/>
      <c r="EA357" s="56"/>
      <c r="EB357" s="56"/>
      <c r="EC357" s="56"/>
      <c r="ED357" s="56"/>
      <c r="EE357" s="56"/>
      <c r="EF357" s="56"/>
      <c r="EG357" s="56"/>
      <c r="EH357" s="56"/>
      <c r="EI357" s="56"/>
      <c r="EJ357" s="56"/>
      <c r="EK357" s="56"/>
      <c r="EL357" s="56"/>
      <c r="EM357" s="56"/>
      <c r="EN357" s="56"/>
      <c r="EO357" s="56"/>
      <c r="EP357" s="56"/>
      <c r="EQ357" s="56"/>
      <c r="ER357" s="56"/>
      <c r="ES357" s="56"/>
      <c r="ET357" s="56"/>
      <c r="EU357" s="56"/>
      <c r="EV357" s="56"/>
      <c r="EW357" s="56"/>
      <c r="EX357" s="56"/>
      <c r="EY357" s="56"/>
      <c r="EZ357" s="56"/>
      <c r="FA357" s="56"/>
      <c r="FB357" s="56"/>
      <c r="FC357" s="56"/>
      <c r="FD357" s="56"/>
      <c r="FE357" s="56"/>
      <c r="FF357" s="56"/>
      <c r="FG357" s="56"/>
      <c r="FH357" s="56"/>
      <c r="FI357" s="56"/>
      <c r="FJ357" s="56"/>
      <c r="FK357" s="56"/>
      <c r="FL357" s="56"/>
      <c r="FM357" s="56"/>
      <c r="FN357" s="56"/>
      <c r="FO357" s="56"/>
      <c r="FP357" s="56"/>
      <c r="FQ357" s="56"/>
      <c r="FR357" s="56"/>
      <c r="FS357" s="56"/>
      <c r="FT357" s="56"/>
      <c r="FU357" s="56"/>
      <c r="FV357" s="56"/>
      <c r="FW357" s="56"/>
      <c r="FX357" s="56"/>
      <c r="FY357" s="56"/>
      <c r="FZ357" s="56"/>
      <c r="GA357" s="56"/>
      <c r="GB357" s="56"/>
      <c r="GC357" s="56"/>
      <c r="GD357" s="56"/>
      <c r="GE357" s="56"/>
      <c r="GF357" s="56"/>
      <c r="GG357" s="56"/>
      <c r="GH357" s="56"/>
      <c r="GI357" s="56"/>
      <c r="GJ357" s="56"/>
      <c r="GK357" s="56"/>
      <c r="GL357" s="56"/>
      <c r="GM357" s="56"/>
      <c r="GN357" s="56"/>
      <c r="GO357" s="56"/>
      <c r="GP357" s="56"/>
      <c r="GQ357" s="56"/>
      <c r="GR357" s="56"/>
      <c r="GS357" s="56"/>
      <c r="GT357" s="56"/>
      <c r="GU357" s="56"/>
      <c r="GV357" s="56"/>
      <c r="GW357" s="56"/>
      <c r="GX357" s="56"/>
      <c r="GY357" s="56"/>
      <c r="GZ357" s="56"/>
      <c r="HA357" s="56"/>
      <c r="HB357" s="56"/>
      <c r="HC357" s="56"/>
      <c r="HD357" s="56"/>
      <c r="HE357" s="56"/>
      <c r="HF357" s="56"/>
      <c r="HG357" s="56"/>
      <c r="HH357" s="56"/>
      <c r="HI357" s="56"/>
      <c r="HJ357" s="56"/>
      <c r="HK357" s="56"/>
      <c r="HL357" s="56"/>
      <c r="HM357" s="56"/>
      <c r="HN357" s="56"/>
      <c r="HO357" s="56"/>
      <c r="HP357" s="56"/>
      <c r="HQ357" s="56"/>
      <c r="HR357" s="56"/>
      <c r="HS357" s="56"/>
      <c r="HT357" s="56"/>
      <c r="HU357" s="56"/>
      <c r="HV357" s="56"/>
      <c r="HW357" s="56"/>
      <c r="HX357" s="56"/>
      <c r="HY357" s="56"/>
    </row>
    <row r="358" spans="1:233" ht="1.5" customHeight="1">
      <c r="A358" s="56"/>
      <c r="B358" s="56"/>
      <c r="C358" s="56"/>
      <c r="D358" s="56"/>
      <c r="E358" s="56"/>
      <c r="F358" s="56"/>
      <c r="G358" s="56"/>
      <c r="H358" s="56"/>
      <c r="I358" s="56"/>
      <c r="J358" s="56"/>
      <c r="K358" s="56"/>
      <c r="L358" s="56"/>
      <c r="M358" s="56"/>
      <c r="N358" s="56"/>
      <c r="O358" s="56"/>
      <c r="P358" s="56"/>
      <c r="Q358" s="56"/>
      <c r="R358" s="56"/>
      <c r="S358" s="56"/>
      <c r="T358" s="56"/>
      <c r="U358" s="56"/>
      <c r="V358" s="56"/>
      <c r="W358" s="56"/>
      <c r="X358" s="56"/>
      <c r="Y358" s="56"/>
      <c r="Z358" s="56"/>
      <c r="AA358" s="56"/>
      <c r="AB358" s="56"/>
      <c r="AC358" s="56"/>
      <c r="AD358" s="56"/>
      <c r="AE358" s="56"/>
      <c r="AF358" s="56"/>
      <c r="AG358" s="56"/>
      <c r="AH358" s="56"/>
      <c r="AI358" s="56"/>
      <c r="AJ358" s="56"/>
      <c r="AK358" s="56"/>
      <c r="AL358" s="56"/>
      <c r="AM358" s="56"/>
      <c r="AN358" s="56"/>
      <c r="AO358" s="56"/>
      <c r="AP358" s="56"/>
      <c r="AQ358" s="56"/>
      <c r="AR358" s="56"/>
      <c r="AS358" s="56"/>
      <c r="AT358" s="56"/>
      <c r="AU358" s="56"/>
      <c r="AV358" s="56"/>
      <c r="AW358" s="56"/>
      <c r="AX358" s="56"/>
      <c r="AY358" s="56"/>
      <c r="AZ358" s="56"/>
      <c r="BA358" s="56"/>
      <c r="BB358" s="56"/>
      <c r="BC358" s="56"/>
      <c r="BD358" s="56"/>
      <c r="BE358" s="56"/>
      <c r="BF358" s="56"/>
      <c r="BG358" s="56"/>
      <c r="BH358" s="56"/>
      <c r="BI358" s="56"/>
      <c r="BJ358" s="56"/>
      <c r="BK358" s="56"/>
      <c r="BL358" s="56"/>
      <c r="BM358" s="56"/>
      <c r="BN358" s="56"/>
      <c r="BO358" s="56"/>
      <c r="BP358" s="56"/>
      <c r="BQ358" s="56"/>
      <c r="BR358" s="56"/>
      <c r="BS358" s="56"/>
      <c r="BT358" s="56"/>
      <c r="BU358" s="56"/>
      <c r="BV358" s="56"/>
      <c r="BW358" s="56"/>
      <c r="BX358" s="56"/>
      <c r="BY358" s="56"/>
      <c r="BZ358" s="56"/>
      <c r="CA358" s="56"/>
      <c r="CB358" s="56"/>
      <c r="CC358" s="56"/>
      <c r="CD358" s="56"/>
      <c r="CE358" s="56"/>
      <c r="CF358" s="56"/>
      <c r="CG358" s="56"/>
      <c r="CH358" s="56"/>
      <c r="CI358" s="56"/>
      <c r="CJ358" s="56"/>
      <c r="CK358" s="56"/>
      <c r="CL358" s="56"/>
      <c r="CM358" s="56"/>
      <c r="CN358" s="56"/>
      <c r="CO358" s="56"/>
      <c r="CP358" s="56"/>
      <c r="CQ358" s="56"/>
      <c r="CR358" s="56"/>
      <c r="CS358" s="56"/>
      <c r="CT358" s="56"/>
      <c r="CU358" s="56"/>
      <c r="CV358" s="56"/>
      <c r="CW358" s="56"/>
      <c r="CX358" s="56"/>
      <c r="CY358" s="56"/>
      <c r="CZ358" s="56"/>
      <c r="DA358" s="56"/>
      <c r="DB358" s="56"/>
      <c r="DC358" s="56"/>
      <c r="DD358" s="56"/>
      <c r="DE358" s="56"/>
      <c r="DF358" s="56"/>
      <c r="DG358" s="56"/>
      <c r="DH358" s="56"/>
      <c r="DI358" s="56"/>
      <c r="DJ358" s="56"/>
      <c r="DK358" s="56"/>
      <c r="DL358" s="56"/>
      <c r="DM358" s="56"/>
      <c r="DN358" s="56"/>
      <c r="DO358" s="56"/>
      <c r="DP358" s="56"/>
      <c r="DQ358" s="56"/>
      <c r="DR358" s="56"/>
      <c r="DS358" s="56"/>
      <c r="DT358" s="56"/>
      <c r="DU358" s="56"/>
      <c r="DV358" s="56"/>
      <c r="DW358" s="56"/>
      <c r="DX358" s="56"/>
      <c r="DY358" s="56"/>
      <c r="DZ358" s="56"/>
      <c r="EA358" s="56"/>
      <c r="EB358" s="56"/>
      <c r="EC358" s="56"/>
      <c r="ED358" s="56"/>
      <c r="EE358" s="56"/>
      <c r="EF358" s="56"/>
      <c r="EG358" s="56"/>
      <c r="EH358" s="56"/>
      <c r="EI358" s="56"/>
      <c r="EJ358" s="56"/>
      <c r="EK358" s="56"/>
      <c r="EL358" s="56"/>
      <c r="EM358" s="56"/>
      <c r="EN358" s="56"/>
      <c r="EO358" s="56"/>
      <c r="EP358" s="56"/>
      <c r="EQ358" s="56"/>
      <c r="ER358" s="56"/>
      <c r="ES358" s="56"/>
      <c r="ET358" s="56"/>
      <c r="EU358" s="56"/>
      <c r="EV358" s="56"/>
      <c r="EW358" s="56"/>
      <c r="EX358" s="56"/>
      <c r="EY358" s="56"/>
      <c r="EZ358" s="56"/>
      <c r="FA358" s="56"/>
      <c r="FB358" s="56"/>
      <c r="FC358" s="56"/>
      <c r="FD358" s="56"/>
      <c r="FE358" s="56"/>
      <c r="FF358" s="56"/>
      <c r="FG358" s="56"/>
      <c r="FH358" s="56"/>
      <c r="FI358" s="56"/>
      <c r="FJ358" s="56"/>
      <c r="FK358" s="56"/>
      <c r="FL358" s="56"/>
      <c r="FM358" s="56"/>
      <c r="FN358" s="56"/>
      <c r="FO358" s="56"/>
      <c r="FP358" s="56"/>
      <c r="FQ358" s="56"/>
      <c r="FR358" s="56"/>
      <c r="FS358" s="56"/>
      <c r="FT358" s="56"/>
      <c r="FU358" s="56"/>
      <c r="FV358" s="56"/>
      <c r="FW358" s="56"/>
      <c r="FX358" s="56"/>
      <c r="FY358" s="56"/>
      <c r="FZ358" s="56"/>
      <c r="GA358" s="56"/>
      <c r="GB358" s="56"/>
      <c r="GC358" s="56"/>
      <c r="GD358" s="56"/>
      <c r="GE358" s="56"/>
      <c r="GF358" s="56"/>
      <c r="GG358" s="56"/>
      <c r="GH358" s="56"/>
      <c r="GI358" s="56"/>
      <c r="GJ358" s="56"/>
      <c r="GK358" s="56"/>
      <c r="GL358" s="56"/>
      <c r="GM358" s="56"/>
      <c r="GN358" s="56"/>
      <c r="GO358" s="56"/>
      <c r="GP358" s="56"/>
      <c r="GQ358" s="56"/>
      <c r="GR358" s="56"/>
      <c r="GS358" s="56"/>
      <c r="GT358" s="56"/>
      <c r="GU358" s="56"/>
      <c r="GV358" s="56"/>
      <c r="GW358" s="56"/>
      <c r="GX358" s="56"/>
      <c r="GY358" s="56"/>
      <c r="GZ358" s="56"/>
      <c r="HA358" s="56"/>
      <c r="HB358" s="56"/>
      <c r="HC358" s="56"/>
      <c r="HD358" s="56"/>
      <c r="HE358" s="56"/>
      <c r="HF358" s="56"/>
      <c r="HG358" s="56"/>
      <c r="HH358" s="56"/>
      <c r="HI358" s="56"/>
      <c r="HJ358" s="56"/>
      <c r="HK358" s="56"/>
      <c r="HL358" s="56"/>
      <c r="HM358" s="56"/>
      <c r="HN358" s="56"/>
      <c r="HO358" s="56"/>
      <c r="HP358" s="56"/>
      <c r="HQ358" s="56"/>
      <c r="HR358" s="56"/>
      <c r="HS358" s="56"/>
      <c r="HT358" s="56"/>
      <c r="HU358" s="56"/>
      <c r="HV358" s="56"/>
      <c r="HW358" s="56"/>
      <c r="HX358" s="56"/>
      <c r="HY358" s="56"/>
    </row>
    <row r="359" spans="1:233" ht="1.5" customHeight="1">
      <c r="A359" s="56"/>
      <c r="B359" s="56"/>
      <c r="C359" s="56"/>
      <c r="D359" s="56"/>
      <c r="E359" s="56"/>
      <c r="F359" s="56"/>
      <c r="G359" s="56"/>
      <c r="H359" s="56"/>
      <c r="I359" s="56"/>
      <c r="J359" s="56"/>
      <c r="K359" s="56"/>
      <c r="L359" s="56"/>
      <c r="M359" s="56"/>
      <c r="N359" s="56"/>
      <c r="O359" s="56"/>
      <c r="P359" s="56"/>
      <c r="Q359" s="56"/>
      <c r="R359" s="56"/>
      <c r="S359" s="56"/>
      <c r="T359" s="56"/>
      <c r="U359" s="56"/>
      <c r="V359" s="56"/>
      <c r="W359" s="56"/>
      <c r="X359" s="56"/>
      <c r="Y359" s="56"/>
      <c r="Z359" s="56"/>
      <c r="AA359" s="56"/>
      <c r="AB359" s="56"/>
      <c r="AC359" s="56"/>
      <c r="AD359" s="56"/>
      <c r="AE359" s="56"/>
      <c r="AF359" s="56"/>
      <c r="AG359" s="56"/>
      <c r="AH359" s="56"/>
      <c r="AI359" s="56"/>
      <c r="AJ359" s="56"/>
      <c r="AK359" s="56"/>
      <c r="AL359" s="56"/>
      <c r="AM359" s="56"/>
      <c r="AN359" s="56"/>
      <c r="AO359" s="56"/>
      <c r="AP359" s="56"/>
      <c r="AQ359" s="56"/>
      <c r="AR359" s="56"/>
      <c r="AS359" s="56"/>
      <c r="AT359" s="56"/>
      <c r="AU359" s="56"/>
      <c r="AV359" s="56"/>
      <c r="AW359" s="56"/>
      <c r="AX359" s="56"/>
      <c r="AY359" s="56"/>
      <c r="AZ359" s="56"/>
      <c r="BA359" s="56"/>
      <c r="BB359" s="56"/>
      <c r="BC359" s="56"/>
      <c r="BD359" s="56"/>
      <c r="BE359" s="56"/>
      <c r="BF359" s="56"/>
      <c r="BG359" s="56"/>
      <c r="BH359" s="56"/>
      <c r="BI359" s="56"/>
      <c r="BJ359" s="56"/>
      <c r="BK359" s="56"/>
      <c r="BL359" s="56"/>
      <c r="BM359" s="56"/>
      <c r="BN359" s="56"/>
      <c r="BO359" s="56"/>
      <c r="BP359" s="56"/>
      <c r="BQ359" s="56"/>
      <c r="BR359" s="56"/>
      <c r="BS359" s="56"/>
      <c r="BT359" s="56"/>
      <c r="BU359" s="56"/>
      <c r="BV359" s="56"/>
      <c r="BW359" s="56"/>
      <c r="BX359" s="56"/>
      <c r="BY359" s="56"/>
      <c r="BZ359" s="56"/>
      <c r="CA359" s="56"/>
      <c r="CB359" s="56"/>
      <c r="CC359" s="56"/>
      <c r="CD359" s="56"/>
      <c r="CE359" s="56"/>
      <c r="CF359" s="56"/>
      <c r="CG359" s="56"/>
      <c r="CH359" s="56"/>
      <c r="CI359" s="56"/>
      <c r="CJ359" s="56"/>
      <c r="CK359" s="56"/>
      <c r="CL359" s="56"/>
      <c r="CM359" s="56"/>
      <c r="CN359" s="56"/>
      <c r="CO359" s="56"/>
      <c r="CP359" s="56"/>
      <c r="CQ359" s="56"/>
      <c r="CR359" s="56"/>
      <c r="CS359" s="56"/>
      <c r="CT359" s="56"/>
      <c r="CU359" s="56"/>
      <c r="CV359" s="56"/>
      <c r="CW359" s="56"/>
      <c r="CX359" s="56"/>
      <c r="CY359" s="56"/>
      <c r="CZ359" s="56"/>
      <c r="DA359" s="56"/>
      <c r="DB359" s="56"/>
      <c r="DC359" s="56"/>
      <c r="DD359" s="56"/>
      <c r="DE359" s="56"/>
      <c r="DF359" s="56"/>
      <c r="DG359" s="56"/>
      <c r="DH359" s="56"/>
      <c r="DI359" s="56"/>
      <c r="DJ359" s="56"/>
      <c r="DK359" s="56"/>
      <c r="DL359" s="56"/>
      <c r="DM359" s="56"/>
      <c r="DN359" s="56"/>
      <c r="DO359" s="56"/>
      <c r="DP359" s="56"/>
      <c r="DQ359" s="56"/>
      <c r="DR359" s="56"/>
      <c r="DS359" s="56"/>
      <c r="DT359" s="56"/>
      <c r="DU359" s="56"/>
      <c r="DV359" s="56"/>
      <c r="DW359" s="56"/>
      <c r="DX359" s="56"/>
      <c r="DY359" s="56"/>
      <c r="DZ359" s="56"/>
      <c r="EA359" s="56"/>
      <c r="EB359" s="56"/>
      <c r="EC359" s="56"/>
      <c r="ED359" s="56"/>
      <c r="EE359" s="56"/>
      <c r="EF359" s="56"/>
      <c r="EG359" s="56"/>
      <c r="EH359" s="56"/>
      <c r="EI359" s="56"/>
      <c r="EJ359" s="56"/>
      <c r="EK359" s="56"/>
      <c r="EL359" s="56"/>
      <c r="EM359" s="56"/>
      <c r="EN359" s="56"/>
      <c r="EO359" s="56"/>
      <c r="EP359" s="56"/>
      <c r="EQ359" s="56"/>
      <c r="ER359" s="56"/>
      <c r="ES359" s="56"/>
      <c r="ET359" s="56"/>
      <c r="EU359" s="56"/>
      <c r="EV359" s="56"/>
      <c r="EW359" s="56"/>
      <c r="EX359" s="56"/>
      <c r="EY359" s="56"/>
      <c r="EZ359" s="56"/>
      <c r="FA359" s="56"/>
      <c r="FB359" s="56"/>
      <c r="FC359" s="56"/>
      <c r="FD359" s="56"/>
      <c r="FE359" s="56"/>
      <c r="FF359" s="56"/>
      <c r="FG359" s="56"/>
      <c r="FH359" s="56"/>
      <c r="FI359" s="56"/>
      <c r="FJ359" s="56"/>
      <c r="FK359" s="56"/>
      <c r="FL359" s="56"/>
      <c r="FM359" s="56"/>
      <c r="FN359" s="56"/>
      <c r="FO359" s="56"/>
      <c r="FP359" s="56"/>
      <c r="FQ359" s="56"/>
      <c r="FR359" s="56"/>
      <c r="FS359" s="56"/>
      <c r="FT359" s="56"/>
      <c r="FU359" s="56"/>
      <c r="FV359" s="56"/>
      <c r="FW359" s="56"/>
      <c r="FX359" s="56"/>
      <c r="FY359" s="56"/>
      <c r="FZ359" s="56"/>
      <c r="GA359" s="56"/>
      <c r="GB359" s="56"/>
      <c r="GC359" s="56"/>
      <c r="GD359" s="56"/>
      <c r="GE359" s="56"/>
      <c r="GF359" s="56"/>
      <c r="GG359" s="56"/>
      <c r="GH359" s="56"/>
      <c r="GI359" s="56"/>
      <c r="GJ359" s="56"/>
      <c r="GK359" s="56"/>
      <c r="GL359" s="56"/>
      <c r="GM359" s="56"/>
      <c r="GN359" s="56"/>
      <c r="GO359" s="56"/>
      <c r="GP359" s="56"/>
      <c r="GQ359" s="56"/>
      <c r="GR359" s="56"/>
      <c r="GS359" s="56"/>
      <c r="GT359" s="56"/>
      <c r="GU359" s="56"/>
      <c r="GV359" s="56"/>
      <c r="GW359" s="56"/>
      <c r="GX359" s="56"/>
      <c r="GY359" s="56"/>
      <c r="GZ359" s="56"/>
      <c r="HA359" s="56"/>
      <c r="HB359" s="56"/>
      <c r="HC359" s="56"/>
      <c r="HD359" s="56"/>
      <c r="HE359" s="56"/>
      <c r="HF359" s="56"/>
      <c r="HG359" s="56"/>
      <c r="HH359" s="56"/>
      <c r="HI359" s="56"/>
      <c r="HJ359" s="56"/>
      <c r="HK359" s="56"/>
      <c r="HL359" s="56"/>
      <c r="HM359" s="56"/>
      <c r="HN359" s="56"/>
      <c r="HO359" s="56"/>
      <c r="HP359" s="56"/>
      <c r="HQ359" s="56"/>
      <c r="HR359" s="56"/>
      <c r="HS359" s="56"/>
      <c r="HT359" s="56"/>
      <c r="HU359" s="56"/>
      <c r="HV359" s="56"/>
      <c r="HW359" s="56"/>
      <c r="HX359" s="56"/>
      <c r="HY359" s="56"/>
    </row>
    <row r="360" spans="1:233" ht="1.5" customHeight="1">
      <c r="A360" s="56"/>
      <c r="B360" s="56"/>
      <c r="C360" s="56"/>
      <c r="D360" s="56"/>
      <c r="E360" s="56"/>
      <c r="F360" s="56"/>
      <c r="G360" s="56"/>
      <c r="H360" s="56"/>
      <c r="I360" s="56"/>
      <c r="J360" s="56"/>
      <c r="K360" s="56"/>
      <c r="L360" s="56"/>
      <c r="M360" s="56"/>
      <c r="N360" s="56"/>
      <c r="O360" s="56"/>
      <c r="P360" s="56"/>
      <c r="Q360" s="56"/>
      <c r="R360" s="56"/>
      <c r="S360" s="56"/>
      <c r="T360" s="56"/>
      <c r="U360" s="56"/>
      <c r="V360" s="56"/>
      <c r="W360" s="56"/>
      <c r="X360" s="56"/>
      <c r="Y360" s="56"/>
      <c r="Z360" s="56"/>
      <c r="AA360" s="56"/>
      <c r="AB360" s="56"/>
      <c r="AC360" s="56"/>
      <c r="AD360" s="56"/>
      <c r="AE360" s="56"/>
      <c r="AF360" s="56"/>
      <c r="AG360" s="56"/>
      <c r="AH360" s="56"/>
      <c r="AI360" s="56"/>
      <c r="AJ360" s="56"/>
      <c r="AK360" s="56"/>
      <c r="AL360" s="56"/>
      <c r="AM360" s="56"/>
      <c r="AN360" s="56"/>
      <c r="AO360" s="56"/>
      <c r="AP360" s="56"/>
      <c r="AQ360" s="56"/>
      <c r="AR360" s="56"/>
      <c r="AS360" s="56"/>
      <c r="AT360" s="56"/>
      <c r="AU360" s="56"/>
      <c r="AV360" s="56"/>
      <c r="AW360" s="56"/>
      <c r="AX360" s="56"/>
      <c r="AY360" s="56"/>
      <c r="AZ360" s="56"/>
      <c r="BA360" s="56"/>
      <c r="BB360" s="56"/>
      <c r="BC360" s="56"/>
      <c r="BD360" s="56"/>
      <c r="BE360" s="56"/>
      <c r="BF360" s="56"/>
      <c r="BG360" s="56"/>
      <c r="BH360" s="56"/>
      <c r="BI360" s="56"/>
      <c r="BJ360" s="56"/>
      <c r="BK360" s="56"/>
      <c r="BL360" s="56"/>
      <c r="BM360" s="56"/>
      <c r="BN360" s="56"/>
      <c r="BO360" s="56"/>
      <c r="BP360" s="56"/>
      <c r="BQ360" s="56"/>
      <c r="BR360" s="56"/>
      <c r="BS360" s="56"/>
      <c r="BT360" s="56"/>
      <c r="BU360" s="56"/>
      <c r="BV360" s="56"/>
      <c r="BW360" s="56"/>
      <c r="BX360" s="56"/>
      <c r="BY360" s="56"/>
      <c r="BZ360" s="56"/>
      <c r="CA360" s="56"/>
      <c r="CB360" s="56"/>
      <c r="CC360" s="56"/>
      <c r="CD360" s="56"/>
      <c r="CE360" s="56"/>
      <c r="CF360" s="56"/>
      <c r="CG360" s="56"/>
      <c r="CH360" s="56"/>
      <c r="CI360" s="56"/>
      <c r="CJ360" s="56"/>
      <c r="CK360" s="56"/>
      <c r="CL360" s="56"/>
      <c r="CM360" s="56"/>
      <c r="CN360" s="56"/>
      <c r="CO360" s="56"/>
      <c r="CP360" s="56"/>
      <c r="CQ360" s="56"/>
      <c r="CR360" s="56"/>
      <c r="CS360" s="56"/>
      <c r="CT360" s="56"/>
      <c r="CU360" s="56"/>
      <c r="CV360" s="56"/>
      <c r="CW360" s="56"/>
      <c r="CX360" s="56"/>
      <c r="CY360" s="56"/>
      <c r="CZ360" s="56"/>
      <c r="DA360" s="56"/>
      <c r="DB360" s="56"/>
      <c r="DC360" s="56"/>
      <c r="DD360" s="56"/>
      <c r="DE360" s="56"/>
      <c r="DF360" s="56"/>
      <c r="DG360" s="56"/>
      <c r="DH360" s="56"/>
      <c r="DI360" s="56"/>
      <c r="DJ360" s="56"/>
      <c r="DK360" s="56"/>
      <c r="DL360" s="56"/>
      <c r="DM360" s="56"/>
      <c r="DN360" s="56"/>
      <c r="DO360" s="56"/>
      <c r="DP360" s="56"/>
      <c r="DQ360" s="56"/>
      <c r="DR360" s="56"/>
      <c r="DS360" s="56"/>
      <c r="DT360" s="56"/>
      <c r="DU360" s="56"/>
      <c r="DV360" s="56"/>
      <c r="DW360" s="56"/>
      <c r="DX360" s="56"/>
      <c r="DY360" s="56"/>
      <c r="DZ360" s="56"/>
      <c r="EA360" s="56"/>
      <c r="EB360" s="56"/>
      <c r="EC360" s="56"/>
      <c r="ED360" s="56"/>
      <c r="EE360" s="56"/>
      <c r="EF360" s="56"/>
      <c r="EG360" s="56"/>
      <c r="EH360" s="56"/>
      <c r="EI360" s="56"/>
      <c r="EJ360" s="56"/>
      <c r="EK360" s="56"/>
      <c r="EL360" s="56"/>
      <c r="EM360" s="56"/>
      <c r="EN360" s="56"/>
      <c r="EO360" s="56"/>
      <c r="EP360" s="56"/>
      <c r="EQ360" s="56"/>
      <c r="ER360" s="56"/>
      <c r="ES360" s="56"/>
      <c r="ET360" s="56"/>
      <c r="EU360" s="56"/>
      <c r="EV360" s="56"/>
      <c r="EW360" s="56"/>
      <c r="EX360" s="56"/>
      <c r="EY360" s="56"/>
      <c r="EZ360" s="56"/>
      <c r="FA360" s="56"/>
      <c r="FB360" s="56"/>
      <c r="FC360" s="56"/>
      <c r="FD360" s="56"/>
      <c r="FE360" s="56"/>
      <c r="FF360" s="56"/>
      <c r="FG360" s="56"/>
      <c r="FH360" s="56"/>
      <c r="FI360" s="56"/>
      <c r="FJ360" s="56"/>
      <c r="FK360" s="56"/>
      <c r="FL360" s="56"/>
      <c r="FM360" s="56"/>
      <c r="FN360" s="56"/>
      <c r="FO360" s="56"/>
      <c r="FP360" s="56"/>
      <c r="FQ360" s="56"/>
      <c r="FR360" s="56"/>
      <c r="FS360" s="56"/>
      <c r="FT360" s="56"/>
      <c r="FU360" s="56"/>
      <c r="FV360" s="56"/>
      <c r="FW360" s="56"/>
      <c r="FX360" s="56"/>
      <c r="FY360" s="56"/>
      <c r="FZ360" s="56"/>
      <c r="GA360" s="56"/>
      <c r="GB360" s="56"/>
      <c r="GC360" s="56"/>
      <c r="GD360" s="56"/>
      <c r="GE360" s="56"/>
      <c r="GF360" s="56"/>
      <c r="GG360" s="56"/>
      <c r="GH360" s="56"/>
      <c r="GI360" s="56"/>
      <c r="GJ360" s="56"/>
      <c r="GK360" s="56"/>
      <c r="GL360" s="56"/>
      <c r="GM360" s="56"/>
      <c r="GN360" s="56"/>
      <c r="GO360" s="56"/>
      <c r="GP360" s="56"/>
      <c r="GQ360" s="56"/>
      <c r="GR360" s="56"/>
      <c r="GS360" s="56"/>
      <c r="GT360" s="56"/>
      <c r="GU360" s="56"/>
      <c r="GV360" s="56"/>
      <c r="GW360" s="56"/>
      <c r="GX360" s="56"/>
      <c r="GY360" s="56"/>
      <c r="GZ360" s="56"/>
      <c r="HA360" s="56"/>
      <c r="HB360" s="56"/>
      <c r="HC360" s="56"/>
      <c r="HD360" s="56"/>
      <c r="HE360" s="56"/>
      <c r="HF360" s="56"/>
      <c r="HG360" s="56"/>
      <c r="HH360" s="56"/>
      <c r="HI360" s="56"/>
      <c r="HJ360" s="56"/>
      <c r="HK360" s="56"/>
      <c r="HL360" s="56"/>
      <c r="HM360" s="56"/>
      <c r="HN360" s="56"/>
      <c r="HO360" s="56"/>
      <c r="HP360" s="56"/>
      <c r="HQ360" s="56"/>
      <c r="HR360" s="56"/>
      <c r="HS360" s="56"/>
      <c r="HT360" s="56"/>
      <c r="HU360" s="56"/>
      <c r="HV360" s="56"/>
      <c r="HW360" s="56"/>
      <c r="HX360" s="56"/>
      <c r="HY360" s="56"/>
    </row>
    <row r="361" spans="1:233" ht="1.5" customHeight="1">
      <c r="A361" s="56"/>
      <c r="B361" s="56"/>
      <c r="C361" s="56"/>
      <c r="D361" s="56"/>
      <c r="E361" s="56"/>
      <c r="F361" s="56"/>
      <c r="G361" s="56"/>
      <c r="H361" s="56"/>
      <c r="I361" s="56"/>
      <c r="J361" s="56"/>
      <c r="K361" s="56"/>
      <c r="L361" s="56"/>
      <c r="M361" s="56"/>
      <c r="N361" s="56"/>
      <c r="O361" s="56"/>
      <c r="P361" s="56"/>
      <c r="Q361" s="56"/>
      <c r="R361" s="56"/>
      <c r="S361" s="56"/>
      <c r="T361" s="56"/>
      <c r="U361" s="56"/>
      <c r="V361" s="56"/>
      <c r="W361" s="56"/>
      <c r="X361" s="56"/>
      <c r="Y361" s="56"/>
      <c r="Z361" s="56"/>
      <c r="AA361" s="56"/>
      <c r="AB361" s="56"/>
      <c r="AC361" s="56"/>
      <c r="AD361" s="56"/>
      <c r="AE361" s="56"/>
      <c r="AF361" s="56"/>
      <c r="AG361" s="56"/>
      <c r="AH361" s="56"/>
      <c r="AI361" s="56"/>
      <c r="AJ361" s="56"/>
      <c r="AK361" s="56"/>
      <c r="AL361" s="56"/>
      <c r="AM361" s="56"/>
      <c r="AN361" s="56"/>
      <c r="AO361" s="56"/>
      <c r="AP361" s="56"/>
      <c r="AQ361" s="56"/>
      <c r="AR361" s="56"/>
      <c r="AS361" s="56"/>
      <c r="AT361" s="56"/>
      <c r="AU361" s="56"/>
      <c r="AV361" s="56"/>
      <c r="AW361" s="56"/>
      <c r="AX361" s="56"/>
      <c r="AY361" s="56"/>
      <c r="AZ361" s="56"/>
      <c r="BA361" s="56"/>
      <c r="BB361" s="56"/>
      <c r="BC361" s="56"/>
      <c r="BD361" s="56"/>
      <c r="BE361" s="56"/>
      <c r="BF361" s="56"/>
      <c r="BG361" s="56"/>
      <c r="BH361" s="56"/>
      <c r="BI361" s="56"/>
      <c r="BJ361" s="56"/>
      <c r="BK361" s="56"/>
      <c r="BL361" s="56"/>
      <c r="BM361" s="56"/>
      <c r="BN361" s="56"/>
      <c r="BO361" s="56"/>
      <c r="BP361" s="56"/>
      <c r="BQ361" s="56"/>
      <c r="BR361" s="56"/>
      <c r="BS361" s="56"/>
      <c r="BT361" s="56"/>
      <c r="BU361" s="56"/>
      <c r="BV361" s="56"/>
      <c r="BW361" s="56"/>
      <c r="BX361" s="56"/>
      <c r="BY361" s="56"/>
      <c r="BZ361" s="56"/>
      <c r="CA361" s="56"/>
      <c r="CB361" s="56"/>
      <c r="CC361" s="56"/>
      <c r="CD361" s="56"/>
      <c r="CE361" s="56"/>
      <c r="CF361" s="56"/>
      <c r="CG361" s="56"/>
      <c r="CH361" s="56"/>
      <c r="CI361" s="56"/>
      <c r="CJ361" s="56"/>
      <c r="CK361" s="56"/>
      <c r="CL361" s="56"/>
      <c r="CM361" s="56"/>
      <c r="CN361" s="56"/>
      <c r="CO361" s="56"/>
      <c r="CP361" s="56"/>
      <c r="CQ361" s="56"/>
      <c r="CR361" s="56"/>
      <c r="CS361" s="56"/>
      <c r="CT361" s="56"/>
      <c r="CU361" s="56"/>
      <c r="CV361" s="56"/>
      <c r="CW361" s="56"/>
      <c r="CX361" s="56"/>
      <c r="CY361" s="56"/>
      <c r="CZ361" s="56"/>
      <c r="DA361" s="56"/>
      <c r="DB361" s="56"/>
      <c r="DC361" s="56"/>
      <c r="DD361" s="56"/>
      <c r="DE361" s="56"/>
      <c r="DF361" s="56"/>
      <c r="DG361" s="56"/>
      <c r="DH361" s="56"/>
      <c r="DI361" s="56"/>
      <c r="DJ361" s="56"/>
      <c r="DK361" s="56"/>
      <c r="DL361" s="56"/>
      <c r="DM361" s="56"/>
      <c r="DN361" s="56"/>
      <c r="DO361" s="56"/>
      <c r="DP361" s="56"/>
      <c r="DQ361" s="56"/>
      <c r="DR361" s="56"/>
      <c r="DS361" s="56"/>
      <c r="DT361" s="56"/>
      <c r="DU361" s="56"/>
      <c r="DV361" s="56"/>
      <c r="DW361" s="56"/>
      <c r="DX361" s="56"/>
      <c r="DY361" s="56"/>
      <c r="DZ361" s="56"/>
      <c r="EA361" s="56"/>
      <c r="EB361" s="56"/>
      <c r="EC361" s="56"/>
      <c r="ED361" s="56"/>
      <c r="EE361" s="56"/>
      <c r="EF361" s="56"/>
      <c r="EG361" s="56"/>
      <c r="EH361" s="56"/>
      <c r="EI361" s="56"/>
      <c r="EJ361" s="56"/>
      <c r="EK361" s="56"/>
      <c r="EL361" s="56"/>
      <c r="EM361" s="56"/>
      <c r="EN361" s="56"/>
      <c r="EO361" s="56"/>
      <c r="EP361" s="56"/>
      <c r="EQ361" s="56"/>
      <c r="ER361" s="56"/>
      <c r="ES361" s="56"/>
      <c r="ET361" s="56"/>
      <c r="EU361" s="56"/>
      <c r="EV361" s="56"/>
      <c r="EW361" s="56"/>
      <c r="EX361" s="56"/>
      <c r="EY361" s="56"/>
      <c r="EZ361" s="56"/>
      <c r="FA361" s="56"/>
      <c r="FB361" s="56"/>
      <c r="FC361" s="56"/>
      <c r="FD361" s="56"/>
      <c r="FE361" s="56"/>
      <c r="FF361" s="56"/>
      <c r="FG361" s="56"/>
      <c r="FH361" s="56"/>
      <c r="FI361" s="56"/>
      <c r="FJ361" s="56"/>
      <c r="FK361" s="56"/>
      <c r="FL361" s="56"/>
      <c r="FM361" s="56"/>
      <c r="FN361" s="56"/>
      <c r="FO361" s="56"/>
      <c r="FP361" s="56"/>
      <c r="FQ361" s="56"/>
      <c r="FR361" s="56"/>
      <c r="FS361" s="56"/>
      <c r="FT361" s="56"/>
      <c r="FU361" s="56"/>
      <c r="FV361" s="56"/>
      <c r="FW361" s="56"/>
      <c r="FX361" s="56"/>
      <c r="FY361" s="56"/>
      <c r="FZ361" s="56"/>
      <c r="GA361" s="56"/>
      <c r="GB361" s="56"/>
      <c r="GC361" s="56"/>
      <c r="GD361" s="56"/>
      <c r="GE361" s="56"/>
      <c r="GF361" s="56"/>
      <c r="GG361" s="56"/>
      <c r="GH361" s="56"/>
      <c r="GI361" s="56"/>
      <c r="GJ361" s="56"/>
      <c r="GK361" s="56"/>
      <c r="GL361" s="56"/>
      <c r="GM361" s="56"/>
      <c r="GN361" s="56"/>
      <c r="GO361" s="56"/>
      <c r="GP361" s="56"/>
      <c r="GQ361" s="56"/>
      <c r="GR361" s="56"/>
      <c r="GS361" s="56"/>
      <c r="GT361" s="56"/>
      <c r="GU361" s="56"/>
      <c r="GV361" s="56"/>
      <c r="GW361" s="56"/>
      <c r="GX361" s="56"/>
      <c r="GY361" s="56"/>
      <c r="GZ361" s="56"/>
      <c r="HA361" s="56"/>
      <c r="HB361" s="56"/>
      <c r="HC361" s="56"/>
      <c r="HD361" s="56"/>
      <c r="HE361" s="56"/>
      <c r="HF361" s="56"/>
      <c r="HG361" s="56"/>
      <c r="HH361" s="56"/>
      <c r="HI361" s="56"/>
      <c r="HJ361" s="56"/>
      <c r="HK361" s="56"/>
      <c r="HL361" s="56"/>
      <c r="HM361" s="56"/>
      <c r="HN361" s="56"/>
      <c r="HO361" s="56"/>
      <c r="HP361" s="56"/>
      <c r="HQ361" s="56"/>
      <c r="HR361" s="56"/>
      <c r="HS361" s="56"/>
      <c r="HT361" s="56"/>
      <c r="HU361" s="56"/>
      <c r="HV361" s="56"/>
      <c r="HW361" s="56"/>
      <c r="HX361" s="56"/>
      <c r="HY361" s="56"/>
    </row>
    <row r="362" spans="1:233" ht="1.5" customHeight="1">
      <c r="A362" s="56"/>
      <c r="B362" s="56"/>
      <c r="C362" s="56"/>
      <c r="D362" s="56"/>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6"/>
      <c r="AO362" s="56"/>
      <c r="AP362" s="56"/>
      <c r="AQ362" s="56"/>
      <c r="AR362" s="56"/>
      <c r="AS362" s="56"/>
      <c r="AT362" s="56"/>
      <c r="AU362" s="56"/>
      <c r="AV362" s="56"/>
      <c r="AW362" s="56"/>
      <c r="AX362" s="56"/>
      <c r="AY362" s="56"/>
      <c r="AZ362" s="56"/>
      <c r="BA362" s="56"/>
      <c r="BB362" s="56"/>
      <c r="BC362" s="56"/>
      <c r="BD362" s="56"/>
      <c r="BE362" s="56"/>
      <c r="BF362" s="56"/>
      <c r="BG362" s="56"/>
      <c r="BH362" s="56"/>
      <c r="BI362" s="56"/>
      <c r="BJ362" s="56"/>
      <c r="BK362" s="56"/>
      <c r="BL362" s="56"/>
      <c r="BM362" s="56"/>
      <c r="BN362" s="56"/>
      <c r="BO362" s="56"/>
      <c r="BP362" s="56"/>
      <c r="BQ362" s="56"/>
      <c r="BR362" s="56"/>
      <c r="BS362" s="56"/>
      <c r="BT362" s="56"/>
      <c r="BU362" s="56"/>
      <c r="BV362" s="56"/>
      <c r="BW362" s="56"/>
      <c r="BX362" s="56"/>
      <c r="BY362" s="56"/>
      <c r="BZ362" s="56"/>
      <c r="CA362" s="56"/>
      <c r="CB362" s="56"/>
      <c r="CC362" s="56"/>
      <c r="CD362" s="56"/>
      <c r="CE362" s="56"/>
      <c r="CF362" s="56"/>
      <c r="CG362" s="56"/>
      <c r="CH362" s="56"/>
      <c r="CI362" s="56"/>
      <c r="CJ362" s="56"/>
      <c r="CK362" s="56"/>
      <c r="CL362" s="56"/>
      <c r="CM362" s="56"/>
      <c r="CN362" s="56"/>
      <c r="CO362" s="56"/>
      <c r="CP362" s="56"/>
      <c r="CQ362" s="56"/>
      <c r="CR362" s="56"/>
      <c r="CS362" s="56"/>
      <c r="CT362" s="56"/>
      <c r="CU362" s="56"/>
      <c r="CV362" s="56"/>
      <c r="CW362" s="56"/>
      <c r="CX362" s="56"/>
      <c r="CY362" s="56"/>
      <c r="CZ362" s="56"/>
      <c r="DA362" s="56"/>
      <c r="DB362" s="56"/>
      <c r="DC362" s="56"/>
      <c r="DD362" s="56"/>
      <c r="DE362" s="56"/>
      <c r="DF362" s="56"/>
      <c r="DG362" s="56"/>
      <c r="DH362" s="56"/>
      <c r="DI362" s="56"/>
      <c r="DJ362" s="56"/>
      <c r="DK362" s="56"/>
      <c r="DL362" s="56"/>
      <c r="DM362" s="56"/>
      <c r="DN362" s="56"/>
      <c r="DO362" s="56"/>
      <c r="DP362" s="56"/>
      <c r="DQ362" s="56"/>
      <c r="DR362" s="56"/>
      <c r="DS362" s="56"/>
      <c r="DT362" s="56"/>
      <c r="DU362" s="56"/>
      <c r="DV362" s="56"/>
      <c r="DW362" s="56"/>
      <c r="DX362" s="56"/>
      <c r="DY362" s="56"/>
      <c r="DZ362" s="56"/>
      <c r="EA362" s="56"/>
      <c r="EB362" s="56"/>
      <c r="EC362" s="56"/>
      <c r="ED362" s="56"/>
      <c r="EE362" s="56"/>
      <c r="EF362" s="56"/>
      <c r="EG362" s="56"/>
      <c r="EH362" s="56"/>
      <c r="EI362" s="56"/>
      <c r="EJ362" s="56"/>
      <c r="EK362" s="56"/>
      <c r="EL362" s="56"/>
      <c r="EM362" s="56"/>
      <c r="EN362" s="56"/>
      <c r="EO362" s="56"/>
      <c r="EP362" s="56"/>
      <c r="EQ362" s="56"/>
      <c r="ER362" s="56"/>
      <c r="ES362" s="56"/>
      <c r="ET362" s="56"/>
      <c r="EU362" s="56"/>
      <c r="EV362" s="56"/>
      <c r="EW362" s="56"/>
      <c r="EX362" s="56"/>
      <c r="EY362" s="56"/>
      <c r="EZ362" s="56"/>
      <c r="FA362" s="56"/>
      <c r="FB362" s="56"/>
      <c r="FC362" s="56"/>
      <c r="FD362" s="56"/>
      <c r="FE362" s="56"/>
      <c r="FF362" s="56"/>
      <c r="FG362" s="56"/>
      <c r="FH362" s="56"/>
      <c r="FI362" s="56"/>
      <c r="FJ362" s="56"/>
      <c r="FK362" s="56"/>
      <c r="FL362" s="56"/>
      <c r="FM362" s="56"/>
      <c r="FN362" s="56"/>
      <c r="FO362" s="56"/>
      <c r="FP362" s="56"/>
      <c r="FQ362" s="56"/>
      <c r="FR362" s="56"/>
      <c r="FS362" s="56"/>
      <c r="FT362" s="56"/>
      <c r="FU362" s="56"/>
      <c r="FV362" s="56"/>
      <c r="FW362" s="56"/>
      <c r="FX362" s="56"/>
      <c r="FY362" s="56"/>
      <c r="FZ362" s="56"/>
      <c r="GA362" s="56"/>
      <c r="GB362" s="56"/>
      <c r="GC362" s="56"/>
      <c r="GD362" s="56"/>
      <c r="GE362" s="56"/>
      <c r="GF362" s="56"/>
      <c r="GG362" s="56"/>
      <c r="GH362" s="56"/>
      <c r="GI362" s="56"/>
      <c r="GJ362" s="56"/>
      <c r="GK362" s="56"/>
      <c r="GL362" s="56"/>
      <c r="GM362" s="56"/>
      <c r="GN362" s="56"/>
      <c r="GO362" s="56"/>
      <c r="GP362" s="56"/>
      <c r="GQ362" s="56"/>
      <c r="GR362" s="56"/>
      <c r="GS362" s="56"/>
      <c r="GT362" s="56"/>
      <c r="GU362" s="56"/>
      <c r="GV362" s="56"/>
      <c r="GW362" s="56"/>
      <c r="GX362" s="56"/>
      <c r="GY362" s="56"/>
      <c r="GZ362" s="56"/>
      <c r="HA362" s="56"/>
      <c r="HB362" s="56"/>
      <c r="HC362" s="56"/>
      <c r="HD362" s="56"/>
      <c r="HE362" s="56"/>
      <c r="HF362" s="56"/>
      <c r="HG362" s="56"/>
      <c r="HH362" s="56"/>
      <c r="HI362" s="56"/>
      <c r="HJ362" s="56"/>
      <c r="HK362" s="56"/>
      <c r="HL362" s="56"/>
      <c r="HM362" s="56"/>
      <c r="HN362" s="56"/>
      <c r="HO362" s="56"/>
      <c r="HP362" s="56"/>
      <c r="HQ362" s="56"/>
      <c r="HR362" s="56"/>
      <c r="HS362" s="56"/>
      <c r="HT362" s="56"/>
      <c r="HU362" s="56"/>
      <c r="HV362" s="56"/>
      <c r="HW362" s="56"/>
      <c r="HX362" s="56"/>
      <c r="HY362" s="56"/>
    </row>
    <row r="363" spans="1:233" ht="1.5" customHeight="1">
      <c r="A363" s="56"/>
      <c r="B363" s="56"/>
      <c r="C363" s="56"/>
      <c r="D363" s="56"/>
      <c r="E363" s="56"/>
      <c r="F363" s="56"/>
      <c r="G363" s="56"/>
      <c r="H363" s="56"/>
      <c r="I363" s="56"/>
      <c r="J363" s="56"/>
      <c r="K363" s="56"/>
      <c r="L363" s="56"/>
      <c r="M363" s="56"/>
      <c r="N363" s="56"/>
      <c r="O363" s="56"/>
      <c r="P363" s="56"/>
      <c r="Q363" s="56"/>
      <c r="R363" s="56"/>
      <c r="S363" s="56"/>
      <c r="T363" s="56"/>
      <c r="U363" s="56"/>
      <c r="V363" s="56"/>
      <c r="W363" s="56"/>
      <c r="X363" s="56"/>
      <c r="Y363" s="56"/>
      <c r="Z363" s="56"/>
      <c r="AA363" s="56"/>
      <c r="AB363" s="56"/>
      <c r="AC363" s="56"/>
      <c r="AD363" s="56"/>
      <c r="AE363" s="56"/>
      <c r="AF363" s="56"/>
      <c r="AG363" s="56"/>
      <c r="AH363" s="56"/>
      <c r="AI363" s="56"/>
      <c r="AJ363" s="56"/>
      <c r="AK363" s="56"/>
      <c r="AL363" s="56"/>
      <c r="AM363" s="56"/>
      <c r="AN363" s="56"/>
      <c r="AO363" s="56"/>
      <c r="AP363" s="56"/>
      <c r="AQ363" s="56"/>
      <c r="AR363" s="56"/>
      <c r="AS363" s="56"/>
      <c r="AT363" s="56"/>
      <c r="AU363" s="56"/>
      <c r="AV363" s="56"/>
      <c r="AW363" s="56"/>
      <c r="AX363" s="56"/>
      <c r="AY363" s="56"/>
      <c r="AZ363" s="56"/>
      <c r="BA363" s="56"/>
      <c r="BB363" s="56"/>
      <c r="BC363" s="56"/>
      <c r="BD363" s="56"/>
      <c r="BE363" s="56"/>
      <c r="BF363" s="56"/>
      <c r="BG363" s="56"/>
      <c r="BH363" s="56"/>
      <c r="BI363" s="56"/>
      <c r="BJ363" s="56"/>
      <c r="BK363" s="56"/>
      <c r="BL363" s="56"/>
      <c r="BM363" s="56"/>
      <c r="BN363" s="56"/>
      <c r="BO363" s="56"/>
      <c r="BP363" s="56"/>
      <c r="BQ363" s="56"/>
      <c r="BR363" s="56"/>
      <c r="BS363" s="56"/>
      <c r="BT363" s="56"/>
      <c r="BU363" s="56"/>
      <c r="BV363" s="56"/>
      <c r="BW363" s="56"/>
      <c r="BX363" s="56"/>
      <c r="BY363" s="56"/>
      <c r="BZ363" s="56"/>
      <c r="CA363" s="56"/>
      <c r="CB363" s="56"/>
      <c r="CC363" s="56"/>
      <c r="CD363" s="56"/>
      <c r="CE363" s="56"/>
      <c r="CF363" s="56"/>
      <c r="CG363" s="56"/>
      <c r="CH363" s="56"/>
      <c r="CI363" s="56"/>
      <c r="CJ363" s="56"/>
      <c r="CK363" s="56"/>
      <c r="CL363" s="56"/>
      <c r="CM363" s="56"/>
      <c r="CN363" s="56"/>
      <c r="CO363" s="56"/>
      <c r="CP363" s="56"/>
      <c r="CQ363" s="56"/>
      <c r="CR363" s="56"/>
      <c r="CS363" s="56"/>
      <c r="CT363" s="56"/>
      <c r="CU363" s="56"/>
      <c r="CV363" s="56"/>
      <c r="CW363" s="56"/>
      <c r="CX363" s="56"/>
      <c r="CY363" s="56"/>
      <c r="CZ363" s="56"/>
      <c r="DA363" s="56"/>
      <c r="DB363" s="56"/>
      <c r="DC363" s="56"/>
      <c r="DD363" s="56"/>
      <c r="DE363" s="56"/>
      <c r="DF363" s="56"/>
      <c r="DG363" s="56"/>
      <c r="DH363" s="56"/>
      <c r="DI363" s="56"/>
      <c r="DJ363" s="56"/>
      <c r="DK363" s="56"/>
      <c r="DL363" s="56"/>
      <c r="DM363" s="56"/>
      <c r="DN363" s="56"/>
      <c r="DO363" s="56"/>
      <c r="DP363" s="56"/>
      <c r="DQ363" s="56"/>
      <c r="DR363" s="56"/>
      <c r="DS363" s="56"/>
      <c r="DT363" s="56"/>
      <c r="DU363" s="56"/>
      <c r="DV363" s="56"/>
      <c r="DW363" s="56"/>
      <c r="DX363" s="56"/>
      <c r="DY363" s="56"/>
      <c r="DZ363" s="56"/>
      <c r="EA363" s="56"/>
      <c r="EB363" s="56"/>
      <c r="EC363" s="56"/>
      <c r="ED363" s="56"/>
      <c r="EE363" s="56"/>
      <c r="EF363" s="56"/>
      <c r="EG363" s="56"/>
      <c r="EH363" s="56"/>
      <c r="EI363" s="56"/>
      <c r="EJ363" s="56"/>
      <c r="EK363" s="56"/>
      <c r="EL363" s="56"/>
      <c r="EM363" s="56"/>
      <c r="EN363" s="56"/>
      <c r="EO363" s="56"/>
      <c r="EP363" s="56"/>
      <c r="EQ363" s="56"/>
      <c r="ER363" s="56"/>
      <c r="ES363" s="56"/>
      <c r="ET363" s="56"/>
      <c r="EU363" s="56"/>
      <c r="EV363" s="56"/>
      <c r="EW363" s="56"/>
      <c r="EX363" s="56"/>
      <c r="EY363" s="56"/>
      <c r="EZ363" s="56"/>
      <c r="FA363" s="56"/>
      <c r="FB363" s="56"/>
      <c r="FC363" s="56"/>
      <c r="FD363" s="56"/>
      <c r="FE363" s="56"/>
      <c r="FF363" s="56"/>
      <c r="FG363" s="56"/>
      <c r="FH363" s="56"/>
      <c r="FI363" s="56"/>
      <c r="FJ363" s="56"/>
      <c r="FK363" s="56"/>
      <c r="FL363" s="56"/>
      <c r="FM363" s="56"/>
      <c r="FN363" s="56"/>
      <c r="FO363" s="56"/>
      <c r="FP363" s="56"/>
      <c r="FQ363" s="56"/>
      <c r="FR363" s="56"/>
      <c r="FS363" s="56"/>
      <c r="FT363" s="56"/>
      <c r="FU363" s="56"/>
      <c r="FV363" s="56"/>
      <c r="FW363" s="56"/>
      <c r="FX363" s="56"/>
      <c r="FY363" s="56"/>
      <c r="FZ363" s="56"/>
      <c r="GA363" s="56"/>
      <c r="GB363" s="56"/>
      <c r="GC363" s="56"/>
      <c r="GD363" s="56"/>
      <c r="GE363" s="56"/>
      <c r="GF363" s="56"/>
      <c r="GG363" s="56"/>
      <c r="GH363" s="56"/>
      <c r="GI363" s="56"/>
      <c r="GJ363" s="56"/>
      <c r="GK363" s="56"/>
      <c r="GL363" s="56"/>
      <c r="GM363" s="56"/>
      <c r="GN363" s="56"/>
      <c r="GO363" s="56"/>
      <c r="GP363" s="56"/>
      <c r="GQ363" s="56"/>
      <c r="GR363" s="56"/>
      <c r="GS363" s="56"/>
      <c r="GT363" s="56"/>
      <c r="GU363" s="56"/>
      <c r="GV363" s="56"/>
      <c r="GW363" s="56"/>
      <c r="GX363" s="56"/>
      <c r="GY363" s="56"/>
      <c r="GZ363" s="56"/>
      <c r="HA363" s="56"/>
      <c r="HB363" s="56"/>
      <c r="HC363" s="56"/>
      <c r="HD363" s="56"/>
      <c r="HE363" s="56"/>
      <c r="HF363" s="56"/>
      <c r="HG363" s="56"/>
      <c r="HH363" s="56"/>
      <c r="HI363" s="56"/>
      <c r="HJ363" s="56"/>
      <c r="HK363" s="56"/>
      <c r="HL363" s="56"/>
      <c r="HM363" s="56"/>
      <c r="HN363" s="56"/>
      <c r="HO363" s="56"/>
      <c r="HP363" s="56"/>
      <c r="HQ363" s="56"/>
      <c r="HR363" s="56"/>
      <c r="HS363" s="56"/>
      <c r="HT363" s="56"/>
      <c r="HU363" s="56"/>
      <c r="HV363" s="56"/>
      <c r="HW363" s="56"/>
      <c r="HX363" s="56"/>
      <c r="HY363" s="56"/>
    </row>
    <row r="364" spans="1:233" ht="1.5" customHeight="1">
      <c r="A364" s="56"/>
      <c r="B364" s="56"/>
      <c r="C364" s="56"/>
      <c r="D364" s="56"/>
      <c r="E364" s="56"/>
      <c r="F364" s="56"/>
      <c r="G364" s="56"/>
      <c r="H364" s="56"/>
      <c r="I364" s="56"/>
      <c r="J364" s="56"/>
      <c r="K364" s="56"/>
      <c r="L364" s="56"/>
      <c r="M364" s="56"/>
      <c r="N364" s="56"/>
      <c r="O364" s="56"/>
      <c r="P364" s="56"/>
      <c r="Q364" s="56"/>
      <c r="R364" s="56"/>
      <c r="S364" s="56"/>
      <c r="T364" s="56"/>
      <c r="U364" s="56"/>
      <c r="V364" s="56"/>
      <c r="W364" s="56"/>
      <c r="X364" s="56"/>
      <c r="Y364" s="56"/>
      <c r="Z364" s="56"/>
      <c r="AA364" s="56"/>
      <c r="AB364" s="56"/>
      <c r="AC364" s="56"/>
      <c r="AD364" s="56"/>
      <c r="AE364" s="56"/>
      <c r="AF364" s="56"/>
      <c r="AG364" s="56"/>
      <c r="AH364" s="56"/>
      <c r="AI364" s="56"/>
      <c r="AJ364" s="56"/>
      <c r="AK364" s="56"/>
      <c r="AL364" s="56"/>
      <c r="AM364" s="56"/>
      <c r="AN364" s="56"/>
      <c r="AO364" s="56"/>
      <c r="AP364" s="56"/>
      <c r="AQ364" s="56"/>
      <c r="AR364" s="56"/>
      <c r="AS364" s="56"/>
      <c r="AT364" s="56"/>
      <c r="AU364" s="56"/>
      <c r="AV364" s="56"/>
      <c r="AW364" s="56"/>
      <c r="AX364" s="56"/>
      <c r="AY364" s="56"/>
      <c r="AZ364" s="56"/>
      <c r="BA364" s="56"/>
      <c r="BB364" s="56"/>
      <c r="BC364" s="56"/>
      <c r="BD364" s="56"/>
      <c r="BE364" s="56"/>
      <c r="BF364" s="56"/>
      <c r="BG364" s="56"/>
      <c r="BH364" s="56"/>
      <c r="BI364" s="56"/>
      <c r="BJ364" s="56"/>
      <c r="BK364" s="56"/>
      <c r="BL364" s="56"/>
      <c r="BM364" s="56"/>
      <c r="BN364" s="56"/>
      <c r="BO364" s="56"/>
      <c r="BP364" s="56"/>
      <c r="BQ364" s="56"/>
      <c r="BR364" s="56"/>
      <c r="BS364" s="56"/>
      <c r="BT364" s="56"/>
      <c r="BU364" s="56"/>
      <c r="BV364" s="56"/>
      <c r="BW364" s="56"/>
      <c r="BX364" s="56"/>
      <c r="BY364" s="56"/>
      <c r="BZ364" s="56"/>
      <c r="CA364" s="56"/>
      <c r="CB364" s="56"/>
      <c r="CC364" s="56"/>
      <c r="CD364" s="56"/>
      <c r="CE364" s="56"/>
      <c r="CF364" s="56"/>
      <c r="CG364" s="56"/>
      <c r="CH364" s="56"/>
      <c r="CI364" s="56"/>
      <c r="CJ364" s="56"/>
      <c r="CK364" s="56"/>
      <c r="CL364" s="56"/>
      <c r="CM364" s="56"/>
      <c r="CN364" s="56"/>
      <c r="CO364" s="56"/>
      <c r="CP364" s="56"/>
      <c r="CQ364" s="56"/>
      <c r="CR364" s="56"/>
      <c r="CS364" s="56"/>
      <c r="CT364" s="56"/>
      <c r="CU364" s="56"/>
      <c r="CV364" s="56"/>
      <c r="CW364" s="56"/>
      <c r="CX364" s="56"/>
      <c r="CY364" s="56"/>
      <c r="CZ364" s="56"/>
      <c r="DA364" s="56"/>
      <c r="DB364" s="56"/>
      <c r="DC364" s="56"/>
      <c r="DD364" s="56"/>
      <c r="DE364" s="56"/>
      <c r="DF364" s="56"/>
      <c r="DG364" s="56"/>
      <c r="DH364" s="56"/>
      <c r="DI364" s="56"/>
      <c r="DJ364" s="56"/>
      <c r="DK364" s="56"/>
      <c r="DL364" s="56"/>
      <c r="DM364" s="56"/>
      <c r="DN364" s="56"/>
      <c r="DO364" s="56"/>
      <c r="DP364" s="56"/>
      <c r="DQ364" s="56"/>
      <c r="DR364" s="56"/>
      <c r="DS364" s="56"/>
      <c r="DT364" s="56"/>
      <c r="DU364" s="56"/>
      <c r="DV364" s="56"/>
      <c r="DW364" s="56"/>
      <c r="DX364" s="56"/>
      <c r="DY364" s="56"/>
      <c r="DZ364" s="56"/>
      <c r="EA364" s="56"/>
      <c r="EB364" s="56"/>
      <c r="EC364" s="56"/>
      <c r="ED364" s="56"/>
      <c r="EE364" s="56"/>
      <c r="EF364" s="56"/>
      <c r="EG364" s="56"/>
      <c r="EH364" s="56"/>
      <c r="EI364" s="56"/>
      <c r="EJ364" s="56"/>
      <c r="EK364" s="56"/>
      <c r="EL364" s="56"/>
      <c r="EM364" s="56"/>
      <c r="EN364" s="56"/>
      <c r="EO364" s="56"/>
      <c r="EP364" s="56"/>
      <c r="EQ364" s="56"/>
      <c r="ER364" s="56"/>
      <c r="ES364" s="56"/>
      <c r="ET364" s="56"/>
      <c r="EU364" s="56"/>
      <c r="EV364" s="56"/>
      <c r="EW364" s="56"/>
      <c r="EX364" s="56"/>
      <c r="EY364" s="56"/>
      <c r="EZ364" s="56"/>
      <c r="FA364" s="56"/>
      <c r="FB364" s="56"/>
      <c r="FC364" s="56"/>
      <c r="FD364" s="56"/>
      <c r="FE364" s="56"/>
      <c r="FF364" s="56"/>
      <c r="FG364" s="56"/>
      <c r="FH364" s="56"/>
      <c r="FI364" s="56"/>
      <c r="FJ364" s="56"/>
      <c r="FK364" s="56"/>
      <c r="FL364" s="56"/>
      <c r="FM364" s="56"/>
      <c r="FN364" s="56"/>
      <c r="FO364" s="56"/>
      <c r="FP364" s="56"/>
      <c r="FQ364" s="56"/>
      <c r="FR364" s="56"/>
      <c r="FS364" s="56"/>
      <c r="FT364" s="56"/>
      <c r="FU364" s="56"/>
      <c r="FV364" s="56"/>
      <c r="FW364" s="56"/>
      <c r="FX364" s="56"/>
      <c r="FY364" s="56"/>
      <c r="FZ364" s="56"/>
      <c r="GA364" s="56"/>
      <c r="GB364" s="56"/>
      <c r="GC364" s="56"/>
      <c r="GD364" s="56"/>
      <c r="GE364" s="56"/>
      <c r="GF364" s="56"/>
      <c r="GG364" s="56"/>
      <c r="GH364" s="56"/>
      <c r="GI364" s="56"/>
      <c r="GJ364" s="56"/>
      <c r="GK364" s="56"/>
      <c r="GL364" s="56"/>
      <c r="GM364" s="56"/>
      <c r="GN364" s="56"/>
      <c r="GO364" s="56"/>
      <c r="GP364" s="56"/>
      <c r="GQ364" s="56"/>
      <c r="GR364" s="56"/>
      <c r="GS364" s="56"/>
      <c r="GT364" s="56"/>
      <c r="GU364" s="56"/>
      <c r="GV364" s="56"/>
      <c r="GW364" s="56"/>
      <c r="GX364" s="56"/>
      <c r="GY364" s="56"/>
      <c r="GZ364" s="56"/>
      <c r="HA364" s="56"/>
      <c r="HB364" s="56"/>
      <c r="HC364" s="56"/>
      <c r="HD364" s="56"/>
      <c r="HE364" s="56"/>
      <c r="HF364" s="56"/>
      <c r="HG364" s="56"/>
      <c r="HH364" s="56"/>
      <c r="HI364" s="56"/>
      <c r="HJ364" s="56"/>
      <c r="HK364" s="56"/>
      <c r="HL364" s="56"/>
      <c r="HM364" s="56"/>
      <c r="HN364" s="56"/>
      <c r="HO364" s="56"/>
      <c r="HP364" s="56"/>
      <c r="HQ364" s="56"/>
      <c r="HR364" s="56"/>
      <c r="HS364" s="56"/>
      <c r="HT364" s="56"/>
      <c r="HU364" s="56"/>
      <c r="HV364" s="56"/>
      <c r="HW364" s="56"/>
      <c r="HX364" s="56"/>
      <c r="HY364" s="56"/>
    </row>
    <row r="365" spans="1:233" ht="1.5" customHeight="1">
      <c r="A365" s="56"/>
      <c r="B365" s="56"/>
      <c r="C365" s="56"/>
      <c r="D365" s="56"/>
      <c r="E365" s="56"/>
      <c r="F365" s="56"/>
      <c r="G365" s="56"/>
      <c r="H365" s="56"/>
      <c r="I365" s="56"/>
      <c r="J365" s="56"/>
      <c r="K365" s="56"/>
      <c r="L365" s="56"/>
      <c r="M365" s="56"/>
      <c r="N365" s="56"/>
      <c r="O365" s="56"/>
      <c r="P365" s="56"/>
      <c r="Q365" s="56"/>
      <c r="R365" s="56"/>
      <c r="S365" s="56"/>
      <c r="T365" s="56"/>
      <c r="U365" s="56"/>
      <c r="V365" s="56"/>
      <c r="W365" s="56"/>
      <c r="X365" s="56"/>
      <c r="Y365" s="56"/>
      <c r="Z365" s="56"/>
      <c r="AA365" s="56"/>
      <c r="AB365" s="56"/>
      <c r="AC365" s="56"/>
      <c r="AD365" s="56"/>
      <c r="AE365" s="56"/>
      <c r="AF365" s="56"/>
      <c r="AG365" s="56"/>
      <c r="AH365" s="56"/>
      <c r="AI365" s="56"/>
      <c r="AJ365" s="56"/>
      <c r="AK365" s="56"/>
      <c r="AL365" s="56"/>
      <c r="AM365" s="56"/>
      <c r="AN365" s="56"/>
      <c r="AO365" s="56"/>
      <c r="AP365" s="56"/>
      <c r="AQ365" s="56"/>
      <c r="AR365" s="56"/>
      <c r="AS365" s="56"/>
      <c r="AT365" s="56"/>
      <c r="AU365" s="56"/>
      <c r="AV365" s="56"/>
      <c r="AW365" s="56"/>
      <c r="AX365" s="56"/>
      <c r="AY365" s="56"/>
      <c r="AZ365" s="56"/>
      <c r="BA365" s="56"/>
      <c r="BB365" s="56"/>
      <c r="BC365" s="56"/>
      <c r="BD365" s="56"/>
      <c r="BE365" s="56"/>
      <c r="BF365" s="56"/>
      <c r="BG365" s="56"/>
      <c r="BH365" s="56"/>
      <c r="BI365" s="56"/>
      <c r="BJ365" s="56"/>
      <c r="BK365" s="56"/>
      <c r="BL365" s="56"/>
      <c r="BM365" s="56"/>
      <c r="BN365" s="56"/>
      <c r="BO365" s="56"/>
      <c r="BP365" s="56"/>
      <c r="BQ365" s="56"/>
      <c r="BR365" s="56"/>
      <c r="BS365" s="56"/>
      <c r="BT365" s="56"/>
      <c r="BU365" s="56"/>
      <c r="BV365" s="56"/>
      <c r="BW365" s="56"/>
      <c r="BX365" s="56"/>
      <c r="BY365" s="56"/>
      <c r="BZ365" s="56"/>
      <c r="CA365" s="56"/>
      <c r="CB365" s="56"/>
      <c r="CC365" s="56"/>
      <c r="CD365" s="56"/>
      <c r="CE365" s="56"/>
      <c r="CF365" s="56"/>
      <c r="CG365" s="56"/>
      <c r="CH365" s="56"/>
      <c r="CI365" s="56"/>
      <c r="CJ365" s="56"/>
      <c r="CK365" s="56"/>
      <c r="CL365" s="56"/>
      <c r="CM365" s="56"/>
      <c r="CN365" s="56"/>
      <c r="CO365" s="56"/>
      <c r="CP365" s="56"/>
      <c r="CQ365" s="56"/>
      <c r="CR365" s="56"/>
      <c r="CS365" s="56"/>
      <c r="CT365" s="56"/>
      <c r="CU365" s="56"/>
      <c r="CV365" s="56"/>
      <c r="CW365" s="56"/>
      <c r="CX365" s="56"/>
      <c r="CY365" s="56"/>
      <c r="CZ365" s="56"/>
      <c r="DA365" s="56"/>
      <c r="DB365" s="56"/>
      <c r="DC365" s="56"/>
      <c r="DD365" s="56"/>
      <c r="DE365" s="56"/>
      <c r="DF365" s="56"/>
      <c r="DG365" s="56"/>
      <c r="DH365" s="56"/>
      <c r="DI365" s="56"/>
      <c r="DJ365" s="56"/>
      <c r="DK365" s="56"/>
      <c r="DL365" s="56"/>
      <c r="DM365" s="56"/>
      <c r="DN365" s="56"/>
      <c r="DO365" s="56"/>
      <c r="DP365" s="56"/>
      <c r="DQ365" s="56"/>
      <c r="DR365" s="56"/>
      <c r="DS365" s="56"/>
      <c r="DT365" s="56"/>
      <c r="DU365" s="56"/>
      <c r="DV365" s="56"/>
      <c r="DW365" s="56"/>
      <c r="DX365" s="56"/>
      <c r="DY365" s="56"/>
      <c r="DZ365" s="56"/>
      <c r="EA365" s="56"/>
      <c r="EB365" s="56"/>
      <c r="EC365" s="56"/>
      <c r="ED365" s="56"/>
      <c r="EE365" s="56"/>
      <c r="EF365" s="56"/>
      <c r="EG365" s="56"/>
      <c r="EH365" s="56"/>
      <c r="EI365" s="56"/>
      <c r="EJ365" s="56"/>
      <c r="EK365" s="56"/>
      <c r="EL365" s="56"/>
      <c r="EM365" s="56"/>
      <c r="EN365" s="56"/>
      <c r="EO365" s="56"/>
      <c r="EP365" s="56"/>
      <c r="EQ365" s="56"/>
      <c r="ER365" s="56"/>
      <c r="ES365" s="56"/>
      <c r="ET365" s="56"/>
      <c r="EU365" s="56"/>
      <c r="EV365" s="56"/>
      <c r="EW365" s="56"/>
      <c r="EX365" s="56"/>
      <c r="EY365" s="56"/>
      <c r="EZ365" s="56"/>
      <c r="FA365" s="56"/>
      <c r="FB365" s="56"/>
      <c r="FC365" s="56"/>
      <c r="FD365" s="56"/>
      <c r="FE365" s="56"/>
      <c r="FF365" s="56"/>
      <c r="FG365" s="56"/>
      <c r="FH365" s="56"/>
      <c r="FI365" s="56"/>
      <c r="FJ365" s="56"/>
      <c r="FK365" s="56"/>
      <c r="FL365" s="56"/>
      <c r="FM365" s="56"/>
      <c r="FN365" s="56"/>
      <c r="FO365" s="56"/>
      <c r="FP365" s="56"/>
      <c r="FQ365" s="56"/>
      <c r="FR365" s="56"/>
      <c r="FS365" s="56"/>
      <c r="FT365" s="56"/>
      <c r="FU365" s="56"/>
      <c r="FV365" s="56"/>
      <c r="FW365" s="56"/>
      <c r="FX365" s="56"/>
      <c r="FY365" s="56"/>
      <c r="FZ365" s="56"/>
      <c r="GA365" s="56"/>
      <c r="GB365" s="56"/>
      <c r="GC365" s="56"/>
      <c r="GD365" s="56"/>
      <c r="GE365" s="56"/>
      <c r="GF365" s="56"/>
      <c r="GG365" s="56"/>
      <c r="GH365" s="56"/>
      <c r="GI365" s="56"/>
      <c r="GJ365" s="56"/>
      <c r="GK365" s="56"/>
      <c r="GL365" s="56"/>
      <c r="GM365" s="56"/>
      <c r="GN365" s="56"/>
      <c r="GO365" s="56"/>
      <c r="GP365" s="56"/>
      <c r="GQ365" s="56"/>
      <c r="GR365" s="56"/>
      <c r="GS365" s="56"/>
      <c r="GT365" s="56"/>
      <c r="GU365" s="56"/>
      <c r="GV365" s="56"/>
      <c r="GW365" s="56"/>
      <c r="GX365" s="56"/>
      <c r="GY365" s="56"/>
      <c r="GZ365" s="56"/>
      <c r="HA365" s="56"/>
      <c r="HB365" s="56"/>
      <c r="HC365" s="56"/>
      <c r="HD365" s="56"/>
      <c r="HE365" s="56"/>
      <c r="HF365" s="56"/>
      <c r="HG365" s="56"/>
      <c r="HH365" s="56"/>
      <c r="HI365" s="56"/>
      <c r="HJ365" s="56"/>
      <c r="HK365" s="56"/>
      <c r="HL365" s="56"/>
      <c r="HM365" s="56"/>
      <c r="HN365" s="56"/>
      <c r="HO365" s="56"/>
      <c r="HP365" s="56"/>
      <c r="HQ365" s="56"/>
      <c r="HR365" s="56"/>
      <c r="HS365" s="56"/>
      <c r="HT365" s="56"/>
      <c r="HU365" s="56"/>
      <c r="HV365" s="56"/>
      <c r="HW365" s="56"/>
      <c r="HX365" s="56"/>
      <c r="HY365" s="56"/>
    </row>
    <row r="366" spans="1:233" ht="1.5" customHeight="1">
      <c r="A366" s="56"/>
      <c r="B366" s="56"/>
      <c r="C366" s="56"/>
      <c r="D366" s="56"/>
      <c r="E366" s="56"/>
      <c r="F366" s="56"/>
      <c r="G366" s="56"/>
      <c r="H366" s="56"/>
      <c r="I366" s="56"/>
      <c r="J366" s="56"/>
      <c r="K366" s="56"/>
      <c r="L366" s="56"/>
      <c r="M366" s="56"/>
      <c r="N366" s="56"/>
      <c r="O366" s="56"/>
      <c r="P366" s="56"/>
      <c r="Q366" s="56"/>
      <c r="R366" s="56"/>
      <c r="S366" s="56"/>
      <c r="T366" s="56"/>
      <c r="U366" s="56"/>
      <c r="V366" s="56"/>
      <c r="W366" s="56"/>
      <c r="X366" s="56"/>
      <c r="Y366" s="56"/>
      <c r="Z366" s="56"/>
      <c r="AA366" s="56"/>
      <c r="AB366" s="56"/>
      <c r="AC366" s="56"/>
      <c r="AD366" s="56"/>
      <c r="AE366" s="56"/>
      <c r="AF366" s="56"/>
      <c r="AG366" s="56"/>
      <c r="AH366" s="56"/>
      <c r="AI366" s="56"/>
      <c r="AJ366" s="56"/>
      <c r="AK366" s="56"/>
      <c r="AL366" s="56"/>
      <c r="AM366" s="56"/>
      <c r="AN366" s="56"/>
      <c r="AO366" s="56"/>
      <c r="AP366" s="56"/>
      <c r="AQ366" s="56"/>
      <c r="AR366" s="56"/>
      <c r="AS366" s="56"/>
      <c r="AT366" s="56"/>
      <c r="AU366" s="56"/>
      <c r="AV366" s="56"/>
      <c r="AW366" s="56"/>
      <c r="AX366" s="56"/>
      <c r="AY366" s="56"/>
      <c r="AZ366" s="56"/>
      <c r="BA366" s="56"/>
      <c r="BB366" s="56"/>
      <c r="BC366" s="56"/>
      <c r="BD366" s="56"/>
      <c r="BE366" s="56"/>
      <c r="BF366" s="56"/>
      <c r="BG366" s="56"/>
      <c r="BH366" s="56"/>
      <c r="BI366" s="56"/>
      <c r="BJ366" s="56"/>
      <c r="BK366" s="56"/>
      <c r="BL366" s="56"/>
      <c r="BM366" s="56"/>
      <c r="BN366" s="56"/>
      <c r="BO366" s="56"/>
      <c r="BP366" s="56"/>
      <c r="BQ366" s="56"/>
      <c r="BR366" s="56"/>
      <c r="BS366" s="56"/>
      <c r="BT366" s="56"/>
      <c r="BU366" s="56"/>
      <c r="BV366" s="56"/>
      <c r="BW366" s="56"/>
      <c r="BX366" s="56"/>
      <c r="BY366" s="56"/>
      <c r="BZ366" s="56"/>
      <c r="CA366" s="56"/>
      <c r="CB366" s="56"/>
      <c r="CC366" s="56"/>
      <c r="CD366" s="56"/>
      <c r="CE366" s="56"/>
      <c r="CF366" s="56"/>
      <c r="CG366" s="56"/>
      <c r="CH366" s="56"/>
      <c r="CI366" s="56"/>
      <c r="CJ366" s="56"/>
      <c r="CK366" s="56"/>
      <c r="CL366" s="56"/>
      <c r="CM366" s="56"/>
      <c r="CN366" s="56"/>
      <c r="CO366" s="56"/>
      <c r="CP366" s="56"/>
      <c r="CQ366" s="56"/>
      <c r="CR366" s="56"/>
      <c r="CS366" s="56"/>
      <c r="CT366" s="56"/>
      <c r="CU366" s="56"/>
      <c r="CV366" s="56"/>
      <c r="CW366" s="56"/>
      <c r="CX366" s="56"/>
      <c r="CY366" s="56"/>
      <c r="CZ366" s="56"/>
      <c r="DA366" s="56"/>
      <c r="DB366" s="56"/>
      <c r="DC366" s="56"/>
      <c r="DD366" s="56"/>
      <c r="DE366" s="56"/>
      <c r="DF366" s="56"/>
      <c r="DG366" s="56"/>
      <c r="DH366" s="56"/>
      <c r="DI366" s="56"/>
      <c r="DJ366" s="56"/>
      <c r="DK366" s="56"/>
      <c r="DL366" s="56"/>
      <c r="DM366" s="56"/>
      <c r="DN366" s="56"/>
      <c r="DO366" s="56"/>
      <c r="DP366" s="56"/>
      <c r="DQ366" s="56"/>
      <c r="DR366" s="56"/>
      <c r="DS366" s="56"/>
      <c r="DT366" s="56"/>
      <c r="DU366" s="56"/>
      <c r="DV366" s="56"/>
      <c r="DW366" s="56"/>
      <c r="DX366" s="56"/>
      <c r="DY366" s="56"/>
      <c r="DZ366" s="56"/>
      <c r="EA366" s="56"/>
      <c r="EB366" s="56"/>
      <c r="EC366" s="56"/>
      <c r="ED366" s="56"/>
      <c r="EE366" s="56"/>
      <c r="EF366" s="56"/>
      <c r="EG366" s="56"/>
      <c r="EH366" s="56"/>
      <c r="EI366" s="56"/>
      <c r="EJ366" s="56"/>
      <c r="EK366" s="56"/>
      <c r="EL366" s="56"/>
      <c r="EM366" s="56"/>
      <c r="EN366" s="56"/>
      <c r="EO366" s="56"/>
      <c r="EP366" s="56"/>
      <c r="EQ366" s="56"/>
      <c r="ER366" s="56"/>
      <c r="ES366" s="56"/>
      <c r="ET366" s="56"/>
      <c r="EU366" s="56"/>
      <c r="EV366" s="56"/>
      <c r="EW366" s="56"/>
      <c r="EX366" s="56"/>
      <c r="EY366" s="56"/>
      <c r="EZ366" s="56"/>
      <c r="FA366" s="56"/>
      <c r="FB366" s="56"/>
      <c r="FC366" s="56"/>
      <c r="FD366" s="56"/>
      <c r="FE366" s="56"/>
      <c r="FF366" s="56"/>
      <c r="FG366" s="56"/>
      <c r="FH366" s="56"/>
      <c r="FI366" s="56"/>
      <c r="FJ366" s="56"/>
      <c r="FK366" s="56"/>
      <c r="FL366" s="56"/>
      <c r="FM366" s="56"/>
      <c r="FN366" s="56"/>
      <c r="FO366" s="56"/>
      <c r="FP366" s="56"/>
      <c r="FQ366" s="56"/>
      <c r="FR366" s="56"/>
      <c r="FS366" s="56"/>
      <c r="FT366" s="56"/>
      <c r="FU366" s="56"/>
      <c r="FV366" s="56"/>
      <c r="FW366" s="56"/>
      <c r="FX366" s="56"/>
      <c r="FY366" s="56"/>
      <c r="FZ366" s="56"/>
      <c r="GA366" s="56"/>
      <c r="GB366" s="56"/>
      <c r="GC366" s="56"/>
      <c r="GD366" s="56"/>
      <c r="GE366" s="56"/>
      <c r="GF366" s="56"/>
      <c r="GG366" s="56"/>
      <c r="GH366" s="56"/>
      <c r="GI366" s="56"/>
      <c r="GJ366" s="56"/>
      <c r="GK366" s="56"/>
      <c r="GL366" s="56"/>
      <c r="GM366" s="56"/>
      <c r="GN366" s="56"/>
      <c r="GO366" s="56"/>
      <c r="GP366" s="56"/>
      <c r="GQ366" s="56"/>
      <c r="GR366" s="56"/>
      <c r="GS366" s="56"/>
      <c r="GT366" s="56"/>
      <c r="GU366" s="56"/>
      <c r="GV366" s="56"/>
      <c r="GW366" s="56"/>
      <c r="GX366" s="56"/>
      <c r="GY366" s="56"/>
      <c r="GZ366" s="56"/>
      <c r="HA366" s="56"/>
      <c r="HB366" s="56"/>
      <c r="HC366" s="56"/>
      <c r="HD366" s="56"/>
      <c r="HE366" s="56"/>
      <c r="HF366" s="56"/>
      <c r="HG366" s="56"/>
      <c r="HH366" s="56"/>
      <c r="HI366" s="56"/>
      <c r="HJ366" s="56"/>
      <c r="HK366" s="56"/>
      <c r="HL366" s="56"/>
      <c r="HM366" s="56"/>
      <c r="HN366" s="56"/>
      <c r="HO366" s="56"/>
      <c r="HP366" s="56"/>
      <c r="HQ366" s="56"/>
      <c r="HR366" s="56"/>
      <c r="HS366" s="56"/>
      <c r="HT366" s="56"/>
      <c r="HU366" s="56"/>
      <c r="HV366" s="56"/>
      <c r="HW366" s="56"/>
      <c r="HX366" s="56"/>
      <c r="HY366" s="56"/>
    </row>
    <row r="367" spans="1:233" ht="1.5" customHeight="1">
      <c r="A367" s="56"/>
      <c r="B367" s="56"/>
      <c r="C367" s="56"/>
      <c r="D367" s="56"/>
      <c r="E367" s="56"/>
      <c r="F367" s="56"/>
      <c r="G367" s="56"/>
      <c r="H367" s="56"/>
      <c r="I367" s="56"/>
      <c r="J367" s="56"/>
      <c r="K367" s="56"/>
      <c r="L367" s="56"/>
      <c r="M367" s="56"/>
      <c r="N367" s="56"/>
      <c r="O367" s="56"/>
      <c r="P367" s="56"/>
      <c r="Q367" s="56"/>
      <c r="R367" s="56"/>
      <c r="S367" s="56"/>
      <c r="T367" s="56"/>
      <c r="U367" s="56"/>
      <c r="V367" s="56"/>
      <c r="W367" s="56"/>
      <c r="X367" s="56"/>
      <c r="Y367" s="56"/>
      <c r="Z367" s="56"/>
      <c r="AA367" s="56"/>
      <c r="AB367" s="56"/>
      <c r="AC367" s="56"/>
      <c r="AD367" s="56"/>
      <c r="AE367" s="56"/>
      <c r="AF367" s="56"/>
      <c r="AG367" s="56"/>
      <c r="AH367" s="56"/>
      <c r="AI367" s="56"/>
      <c r="AJ367" s="56"/>
      <c r="AK367" s="56"/>
      <c r="AL367" s="56"/>
      <c r="AM367" s="56"/>
      <c r="AN367" s="56"/>
      <c r="AO367" s="56"/>
      <c r="AP367" s="56"/>
      <c r="AQ367" s="56"/>
      <c r="AR367" s="56"/>
      <c r="AS367" s="56"/>
      <c r="AT367" s="56"/>
      <c r="AU367" s="56"/>
      <c r="AV367" s="56"/>
      <c r="AW367" s="56"/>
      <c r="AX367" s="56"/>
      <c r="AY367" s="56"/>
      <c r="AZ367" s="56"/>
      <c r="BA367" s="56"/>
      <c r="BB367" s="56"/>
      <c r="BC367" s="56"/>
      <c r="BD367" s="56"/>
      <c r="BE367" s="56"/>
      <c r="BF367" s="56"/>
      <c r="BG367" s="56"/>
      <c r="BH367" s="56"/>
      <c r="BI367" s="56"/>
      <c r="BJ367" s="56"/>
      <c r="BK367" s="56"/>
      <c r="BL367" s="56"/>
      <c r="BM367" s="56"/>
      <c r="BN367" s="56"/>
      <c r="BO367" s="56"/>
      <c r="BP367" s="56"/>
      <c r="BQ367" s="56"/>
      <c r="BR367" s="56"/>
      <c r="BS367" s="56"/>
      <c r="BT367" s="56"/>
      <c r="BU367" s="56"/>
      <c r="BV367" s="56"/>
      <c r="BW367" s="56"/>
      <c r="BX367" s="56"/>
      <c r="BY367" s="56"/>
      <c r="BZ367" s="56"/>
      <c r="CA367" s="56"/>
      <c r="CB367" s="56"/>
      <c r="CC367" s="56"/>
      <c r="CD367" s="56"/>
      <c r="CE367" s="56"/>
      <c r="CF367" s="56"/>
      <c r="CG367" s="56"/>
      <c r="CH367" s="56"/>
      <c r="CI367" s="56"/>
      <c r="CJ367" s="56"/>
      <c r="CK367" s="56"/>
      <c r="CL367" s="56"/>
      <c r="CM367" s="56"/>
      <c r="CN367" s="56"/>
      <c r="CO367" s="56"/>
      <c r="CP367" s="56"/>
      <c r="CQ367" s="56"/>
      <c r="CR367" s="56"/>
      <c r="CS367" s="56"/>
      <c r="CT367" s="56"/>
      <c r="CU367" s="56"/>
      <c r="CV367" s="56"/>
      <c r="CW367" s="56"/>
      <c r="CX367" s="56"/>
      <c r="CY367" s="56"/>
      <c r="CZ367" s="56"/>
      <c r="DA367" s="56"/>
      <c r="DB367" s="56"/>
      <c r="DC367" s="56"/>
      <c r="DD367" s="56"/>
      <c r="DE367" s="56"/>
      <c r="DF367" s="56"/>
      <c r="DG367" s="56"/>
      <c r="DH367" s="56"/>
      <c r="DI367" s="56"/>
      <c r="DJ367" s="56"/>
      <c r="DK367" s="56"/>
      <c r="DL367" s="56"/>
      <c r="DM367" s="56"/>
      <c r="DN367" s="56"/>
      <c r="DO367" s="56"/>
      <c r="DP367" s="56"/>
      <c r="DQ367" s="56"/>
      <c r="DR367" s="56"/>
      <c r="DS367" s="56"/>
      <c r="DT367" s="56"/>
      <c r="DU367" s="56"/>
      <c r="DV367" s="56"/>
      <c r="DW367" s="56"/>
      <c r="DX367" s="56"/>
      <c r="DY367" s="56"/>
      <c r="DZ367" s="56"/>
      <c r="EA367" s="56"/>
      <c r="EB367" s="56"/>
      <c r="EC367" s="56"/>
      <c r="ED367" s="56"/>
      <c r="EE367" s="56"/>
      <c r="EF367" s="56"/>
      <c r="EG367" s="56"/>
      <c r="EH367" s="56"/>
      <c r="EI367" s="56"/>
      <c r="EJ367" s="56"/>
      <c r="EK367" s="56"/>
      <c r="EL367" s="56"/>
      <c r="EM367" s="56"/>
      <c r="EN367" s="56"/>
      <c r="EO367" s="56"/>
      <c r="EP367" s="56"/>
      <c r="EQ367" s="56"/>
      <c r="ER367" s="56"/>
      <c r="ES367" s="56"/>
      <c r="ET367" s="56"/>
      <c r="EU367" s="56"/>
      <c r="EV367" s="56"/>
      <c r="EW367" s="56"/>
      <c r="EX367" s="56"/>
      <c r="EY367" s="56"/>
      <c r="EZ367" s="56"/>
      <c r="FA367" s="56"/>
      <c r="FB367" s="56"/>
      <c r="FC367" s="56"/>
      <c r="FD367" s="56"/>
      <c r="FE367" s="56"/>
      <c r="FF367" s="56"/>
      <c r="FG367" s="56"/>
      <c r="FH367" s="56"/>
      <c r="FI367" s="56"/>
      <c r="FJ367" s="56"/>
      <c r="FK367" s="56"/>
      <c r="FL367" s="56"/>
      <c r="FM367" s="56"/>
      <c r="FN367" s="56"/>
      <c r="FO367" s="56"/>
      <c r="FP367" s="56"/>
      <c r="FQ367" s="56"/>
      <c r="FR367" s="56"/>
      <c r="FS367" s="56"/>
      <c r="FT367" s="56"/>
      <c r="FU367" s="56"/>
      <c r="FV367" s="56"/>
      <c r="FW367" s="56"/>
      <c r="FX367" s="56"/>
      <c r="FY367" s="56"/>
      <c r="FZ367" s="56"/>
      <c r="GA367" s="56"/>
      <c r="GB367" s="56"/>
      <c r="GC367" s="56"/>
      <c r="GD367" s="56"/>
      <c r="GE367" s="56"/>
      <c r="GF367" s="56"/>
      <c r="GG367" s="56"/>
      <c r="GH367" s="56"/>
      <c r="GI367" s="56"/>
      <c r="GJ367" s="56"/>
      <c r="GK367" s="56"/>
      <c r="GL367" s="56"/>
      <c r="GM367" s="56"/>
      <c r="GN367" s="56"/>
      <c r="GO367" s="56"/>
      <c r="GP367" s="56"/>
      <c r="GQ367" s="56"/>
      <c r="GR367" s="56"/>
      <c r="GS367" s="56"/>
      <c r="GT367" s="56"/>
      <c r="GU367" s="56"/>
      <c r="GV367" s="56"/>
      <c r="GW367" s="56"/>
      <c r="GX367" s="56"/>
      <c r="GY367" s="56"/>
      <c r="GZ367" s="56"/>
      <c r="HA367" s="56"/>
      <c r="HB367" s="56"/>
      <c r="HC367" s="56"/>
      <c r="HD367" s="56"/>
      <c r="HE367" s="56"/>
      <c r="HF367" s="56"/>
      <c r="HG367" s="56"/>
      <c r="HH367" s="56"/>
      <c r="HI367" s="56"/>
      <c r="HJ367" s="56"/>
      <c r="HK367" s="56"/>
      <c r="HL367" s="56"/>
      <c r="HM367" s="56"/>
      <c r="HN367" s="56"/>
      <c r="HO367" s="56"/>
      <c r="HP367" s="56"/>
      <c r="HQ367" s="56"/>
      <c r="HR367" s="56"/>
      <c r="HS367" s="56"/>
      <c r="HT367" s="56"/>
      <c r="HU367" s="56"/>
      <c r="HV367" s="56"/>
      <c r="HW367" s="56"/>
      <c r="HX367" s="56"/>
      <c r="HY367" s="56"/>
    </row>
    <row r="368" spans="1:233" ht="1.5" customHeight="1">
      <c r="A368" s="56"/>
      <c r="B368" s="56"/>
      <c r="C368" s="56"/>
      <c r="D368" s="56"/>
      <c r="E368" s="56"/>
      <c r="F368" s="56"/>
      <c r="G368" s="56"/>
      <c r="H368" s="56"/>
      <c r="I368" s="56"/>
      <c r="J368" s="56"/>
      <c r="K368" s="56"/>
      <c r="L368" s="56"/>
      <c r="M368" s="56"/>
      <c r="N368" s="56"/>
      <c r="O368" s="56"/>
      <c r="P368" s="56"/>
      <c r="Q368" s="56"/>
      <c r="R368" s="56"/>
      <c r="S368" s="56"/>
      <c r="T368" s="56"/>
      <c r="U368" s="56"/>
      <c r="V368" s="56"/>
      <c r="W368" s="56"/>
      <c r="X368" s="56"/>
      <c r="Y368" s="56"/>
      <c r="Z368" s="56"/>
      <c r="AA368" s="56"/>
      <c r="AB368" s="56"/>
      <c r="AC368" s="56"/>
      <c r="AD368" s="56"/>
      <c r="AE368" s="56"/>
      <c r="AF368" s="56"/>
      <c r="AG368" s="56"/>
      <c r="AH368" s="56"/>
      <c r="AI368" s="56"/>
      <c r="AJ368" s="56"/>
      <c r="AK368" s="56"/>
      <c r="AL368" s="56"/>
      <c r="AM368" s="56"/>
      <c r="AN368" s="56"/>
      <c r="AO368" s="56"/>
      <c r="AP368" s="56"/>
      <c r="AQ368" s="56"/>
      <c r="AR368" s="56"/>
      <c r="AS368" s="56"/>
      <c r="AT368" s="56"/>
      <c r="AU368" s="56"/>
      <c r="AV368" s="56"/>
      <c r="AW368" s="56"/>
      <c r="AX368" s="56"/>
      <c r="AY368" s="56"/>
      <c r="AZ368" s="56"/>
      <c r="BA368" s="56"/>
      <c r="BB368" s="56"/>
      <c r="BC368" s="56"/>
      <c r="BD368" s="56"/>
      <c r="BE368" s="56"/>
      <c r="BF368" s="56"/>
      <c r="BG368" s="56"/>
      <c r="BH368" s="56"/>
      <c r="BI368" s="56"/>
      <c r="BJ368" s="56"/>
      <c r="BK368" s="56"/>
      <c r="BL368" s="56"/>
      <c r="BM368" s="56"/>
      <c r="BN368" s="56"/>
      <c r="BO368" s="56"/>
      <c r="BP368" s="56"/>
      <c r="BQ368" s="56"/>
      <c r="BR368" s="56"/>
      <c r="BS368" s="56"/>
      <c r="BT368" s="56"/>
      <c r="BU368" s="56"/>
      <c r="BV368" s="56"/>
      <c r="BW368" s="56"/>
      <c r="BX368" s="56"/>
      <c r="BY368" s="56"/>
      <c r="BZ368" s="56"/>
      <c r="CA368" s="56"/>
      <c r="CB368" s="56"/>
      <c r="CC368" s="56"/>
      <c r="CD368" s="56"/>
      <c r="CE368" s="56"/>
      <c r="CF368" s="56"/>
      <c r="CG368" s="56"/>
      <c r="CH368" s="56"/>
      <c r="CI368" s="56"/>
      <c r="CJ368" s="56"/>
      <c r="CK368" s="56"/>
      <c r="CL368" s="56"/>
      <c r="CM368" s="56"/>
      <c r="CN368" s="56"/>
      <c r="CO368" s="56"/>
      <c r="CP368" s="56"/>
      <c r="CQ368" s="56"/>
      <c r="CR368" s="56"/>
      <c r="CS368" s="56"/>
      <c r="CT368" s="56"/>
      <c r="CU368" s="56"/>
      <c r="CV368" s="56"/>
      <c r="CW368" s="56"/>
      <c r="CX368" s="56"/>
      <c r="CY368" s="56"/>
      <c r="CZ368" s="56"/>
      <c r="DA368" s="56"/>
      <c r="DB368" s="56"/>
      <c r="DC368" s="56"/>
      <c r="DD368" s="56"/>
      <c r="DE368" s="56"/>
      <c r="DF368" s="56"/>
      <c r="DG368" s="56"/>
      <c r="DH368" s="56"/>
      <c r="DI368" s="56"/>
      <c r="DJ368" s="56"/>
      <c r="DK368" s="56"/>
      <c r="DL368" s="56"/>
      <c r="DM368" s="56"/>
      <c r="DN368" s="56"/>
      <c r="DO368" s="56"/>
      <c r="DP368" s="56"/>
      <c r="DQ368" s="56"/>
      <c r="DR368" s="56"/>
      <c r="DS368" s="56"/>
      <c r="DT368" s="56"/>
      <c r="DU368" s="56"/>
      <c r="DV368" s="56"/>
      <c r="DW368" s="56"/>
      <c r="DX368" s="56"/>
      <c r="DY368" s="56"/>
      <c r="DZ368" s="56"/>
      <c r="EA368" s="56"/>
      <c r="EB368" s="56"/>
      <c r="EC368" s="56"/>
      <c r="ED368" s="56"/>
      <c r="EE368" s="56"/>
      <c r="EF368" s="56"/>
      <c r="EG368" s="56"/>
      <c r="EH368" s="56"/>
      <c r="EI368" s="56"/>
      <c r="EJ368" s="56"/>
      <c r="EK368" s="56"/>
      <c r="EL368" s="56"/>
      <c r="EM368" s="56"/>
      <c r="EN368" s="56"/>
      <c r="EO368" s="56"/>
      <c r="EP368" s="56"/>
      <c r="EQ368" s="56"/>
      <c r="ER368" s="56"/>
      <c r="ES368" s="56"/>
      <c r="ET368" s="56"/>
      <c r="EU368" s="56"/>
      <c r="EV368" s="56"/>
      <c r="EW368" s="56"/>
      <c r="EX368" s="56"/>
      <c r="EY368" s="56"/>
      <c r="EZ368" s="56"/>
      <c r="FA368" s="56"/>
      <c r="FB368" s="56"/>
      <c r="FC368" s="56"/>
      <c r="FD368" s="56"/>
      <c r="FE368" s="56"/>
      <c r="FF368" s="56"/>
      <c r="FG368" s="56"/>
      <c r="FH368" s="56"/>
      <c r="FI368" s="56"/>
      <c r="FJ368" s="56"/>
      <c r="FK368" s="56"/>
      <c r="FL368" s="56"/>
      <c r="FM368" s="56"/>
      <c r="FN368" s="56"/>
      <c r="FO368" s="56"/>
      <c r="FP368" s="56"/>
      <c r="FQ368" s="56"/>
      <c r="FR368" s="56"/>
      <c r="FS368" s="56"/>
      <c r="FT368" s="56"/>
      <c r="FU368" s="56"/>
      <c r="FV368" s="56"/>
      <c r="FW368" s="56"/>
      <c r="FX368" s="56"/>
      <c r="FY368" s="56"/>
      <c r="FZ368" s="56"/>
      <c r="GA368" s="56"/>
      <c r="GB368" s="56"/>
      <c r="GC368" s="56"/>
      <c r="GD368" s="56"/>
      <c r="GE368" s="56"/>
      <c r="GF368" s="56"/>
      <c r="GG368" s="56"/>
      <c r="GH368" s="56"/>
      <c r="GI368" s="56"/>
      <c r="GJ368" s="56"/>
      <c r="GK368" s="56"/>
      <c r="GL368" s="56"/>
      <c r="GM368" s="56"/>
      <c r="GN368" s="56"/>
      <c r="GO368" s="56"/>
      <c r="GP368" s="56"/>
      <c r="GQ368" s="56"/>
      <c r="GR368" s="56"/>
      <c r="GS368" s="56"/>
      <c r="GT368" s="56"/>
      <c r="GU368" s="56"/>
      <c r="GV368" s="56"/>
      <c r="GW368" s="56"/>
      <c r="GX368" s="56"/>
      <c r="GY368" s="56"/>
      <c r="GZ368" s="56"/>
      <c r="HA368" s="56"/>
      <c r="HB368" s="56"/>
      <c r="HC368" s="56"/>
      <c r="HD368" s="56"/>
      <c r="HE368" s="56"/>
      <c r="HF368" s="56"/>
      <c r="HG368" s="56"/>
      <c r="HH368" s="56"/>
      <c r="HI368" s="56"/>
      <c r="HJ368" s="56"/>
      <c r="HK368" s="56"/>
      <c r="HL368" s="56"/>
      <c r="HM368" s="56"/>
      <c r="HN368" s="56"/>
      <c r="HO368" s="56"/>
      <c r="HP368" s="56"/>
      <c r="HQ368" s="56"/>
      <c r="HR368" s="56"/>
      <c r="HS368" s="56"/>
      <c r="HT368" s="56"/>
      <c r="HU368" s="56"/>
      <c r="HV368" s="56"/>
      <c r="HW368" s="56"/>
      <c r="HX368" s="56"/>
      <c r="HY368" s="56"/>
    </row>
    <row r="369" spans="1:236" ht="1.5" customHeight="1">
      <c r="A369" s="56"/>
      <c r="B369" s="56"/>
      <c r="C369" s="56"/>
      <c r="D369" s="56"/>
      <c r="E369" s="56"/>
      <c r="F369" s="56"/>
      <c r="G369" s="56"/>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6"/>
      <c r="AI369" s="56"/>
      <c r="AJ369" s="56"/>
      <c r="AK369" s="56"/>
      <c r="AL369" s="56"/>
      <c r="AM369" s="56"/>
      <c r="AN369" s="56"/>
      <c r="AO369" s="56"/>
      <c r="AP369" s="56"/>
      <c r="AQ369" s="56"/>
      <c r="AR369" s="56"/>
      <c r="AS369" s="56"/>
      <c r="AT369" s="56"/>
      <c r="AU369" s="56"/>
      <c r="AV369" s="56"/>
      <c r="AW369" s="56"/>
      <c r="AX369" s="56"/>
      <c r="AY369" s="56"/>
      <c r="AZ369" s="56"/>
      <c r="BA369" s="56"/>
      <c r="BB369" s="56"/>
      <c r="BC369" s="56"/>
      <c r="BD369" s="56"/>
      <c r="BE369" s="56"/>
      <c r="BF369" s="56"/>
      <c r="BG369" s="56"/>
      <c r="BH369" s="56"/>
      <c r="BI369" s="56"/>
      <c r="BJ369" s="56"/>
      <c r="BK369" s="56"/>
      <c r="BL369" s="56"/>
      <c r="BM369" s="56"/>
      <c r="BN369" s="56"/>
      <c r="BO369" s="56"/>
      <c r="BP369" s="56"/>
      <c r="BQ369" s="56"/>
      <c r="BR369" s="56"/>
      <c r="BS369" s="56"/>
      <c r="BT369" s="56"/>
      <c r="BU369" s="56"/>
      <c r="BV369" s="56"/>
      <c r="BW369" s="56"/>
      <c r="BX369" s="56"/>
      <c r="BY369" s="56"/>
      <c r="BZ369" s="56"/>
      <c r="CA369" s="56"/>
      <c r="CB369" s="56"/>
      <c r="CC369" s="56"/>
      <c r="CD369" s="56"/>
      <c r="CE369" s="56"/>
      <c r="CF369" s="56"/>
      <c r="CG369" s="56"/>
      <c r="CH369" s="56"/>
      <c r="CI369" s="56"/>
      <c r="CJ369" s="56"/>
      <c r="CK369" s="56"/>
      <c r="CL369" s="56"/>
      <c r="CM369" s="56"/>
      <c r="CN369" s="56"/>
      <c r="CO369" s="56"/>
      <c r="CP369" s="56"/>
      <c r="CQ369" s="56"/>
      <c r="CR369" s="56"/>
      <c r="CS369" s="56"/>
      <c r="CT369" s="56"/>
      <c r="CU369" s="56"/>
      <c r="CV369" s="56"/>
      <c r="CW369" s="56"/>
      <c r="CX369" s="56"/>
      <c r="CY369" s="56"/>
      <c r="CZ369" s="56"/>
      <c r="DA369" s="56"/>
      <c r="DB369" s="56"/>
      <c r="DC369" s="56"/>
      <c r="DD369" s="56"/>
      <c r="DE369" s="56"/>
      <c r="DF369" s="56"/>
      <c r="DG369" s="56"/>
      <c r="DH369" s="56"/>
      <c r="DI369" s="56"/>
      <c r="DJ369" s="56"/>
      <c r="DK369" s="56"/>
      <c r="DL369" s="56"/>
      <c r="DM369" s="56"/>
      <c r="DN369" s="56"/>
      <c r="DO369" s="56"/>
      <c r="DP369" s="56"/>
      <c r="DQ369" s="56"/>
      <c r="DR369" s="56"/>
      <c r="DS369" s="56"/>
      <c r="DT369" s="56"/>
      <c r="DU369" s="56"/>
      <c r="DV369" s="56"/>
      <c r="DW369" s="56"/>
      <c r="DX369" s="56"/>
      <c r="DY369" s="56"/>
      <c r="DZ369" s="56"/>
      <c r="EA369" s="56"/>
      <c r="EB369" s="56"/>
      <c r="EC369" s="56"/>
      <c r="ED369" s="56"/>
      <c r="EE369" s="56"/>
      <c r="EF369" s="56"/>
      <c r="EG369" s="56"/>
      <c r="EH369" s="56"/>
      <c r="EI369" s="56"/>
      <c r="EJ369" s="56"/>
      <c r="EK369" s="56"/>
      <c r="EL369" s="56"/>
      <c r="EM369" s="56"/>
      <c r="EN369" s="56"/>
      <c r="EO369" s="56"/>
      <c r="EP369" s="56"/>
      <c r="EQ369" s="56"/>
      <c r="ER369" s="56"/>
      <c r="ES369" s="56"/>
      <c r="ET369" s="56"/>
      <c r="EU369" s="56"/>
      <c r="EV369" s="56"/>
      <c r="EW369" s="56"/>
      <c r="EX369" s="56"/>
      <c r="EY369" s="56"/>
      <c r="EZ369" s="56"/>
      <c r="FA369" s="56"/>
      <c r="FB369" s="56"/>
      <c r="FC369" s="56"/>
      <c r="FD369" s="56"/>
      <c r="FE369" s="56"/>
      <c r="FF369" s="56"/>
      <c r="FG369" s="56"/>
      <c r="FH369" s="56"/>
      <c r="FI369" s="56"/>
      <c r="FJ369" s="56"/>
      <c r="FK369" s="56"/>
      <c r="FL369" s="56"/>
      <c r="FM369" s="56"/>
      <c r="FN369" s="56"/>
      <c r="FO369" s="56"/>
      <c r="FP369" s="56"/>
      <c r="FQ369" s="56"/>
      <c r="FR369" s="56"/>
      <c r="FS369" s="56"/>
      <c r="FT369" s="56"/>
      <c r="FU369" s="56"/>
      <c r="FV369" s="56"/>
      <c r="FW369" s="56"/>
      <c r="FX369" s="56"/>
      <c r="FY369" s="56"/>
      <c r="FZ369" s="56"/>
      <c r="GA369" s="56"/>
      <c r="GB369" s="56"/>
      <c r="GC369" s="56"/>
      <c r="GD369" s="56"/>
      <c r="GE369" s="56"/>
      <c r="GF369" s="56"/>
      <c r="GG369" s="56"/>
      <c r="GH369" s="56"/>
      <c r="GI369" s="56"/>
      <c r="GJ369" s="56"/>
      <c r="GK369" s="56"/>
      <c r="GL369" s="56"/>
      <c r="GM369" s="56"/>
      <c r="GN369" s="56"/>
      <c r="GO369" s="56"/>
      <c r="GP369" s="56"/>
      <c r="GQ369" s="56"/>
      <c r="GR369" s="56"/>
      <c r="GS369" s="56"/>
      <c r="GT369" s="56"/>
      <c r="GU369" s="56"/>
      <c r="GV369" s="56"/>
      <c r="GW369" s="56"/>
      <c r="GX369" s="56"/>
      <c r="GY369" s="56"/>
      <c r="GZ369" s="56"/>
      <c r="HA369" s="56"/>
      <c r="HB369" s="56"/>
      <c r="HC369" s="56"/>
      <c r="HD369" s="56"/>
      <c r="HE369" s="56"/>
      <c r="HF369" s="56"/>
      <c r="HG369" s="56"/>
      <c r="HH369" s="56"/>
      <c r="HI369" s="56"/>
      <c r="HJ369" s="56"/>
      <c r="HK369" s="56"/>
      <c r="HL369" s="56"/>
      <c r="HM369" s="56"/>
      <c r="HN369" s="56"/>
      <c r="HO369" s="56"/>
      <c r="HP369" s="56"/>
      <c r="HQ369" s="56"/>
      <c r="HR369" s="56"/>
      <c r="HS369" s="56"/>
      <c r="HT369" s="56"/>
      <c r="HU369" s="56"/>
      <c r="HV369" s="56"/>
      <c r="HW369" s="56"/>
      <c r="HX369" s="56"/>
      <c r="HY369" s="56"/>
    </row>
    <row r="370" spans="1:236" ht="1.5" customHeight="1">
      <c r="A370" s="56"/>
      <c r="B370" s="56"/>
      <c r="C370" s="56"/>
      <c r="D370" s="56"/>
      <c r="E370" s="56"/>
      <c r="F370" s="56"/>
      <c r="G370" s="56"/>
      <c r="H370" s="56"/>
      <c r="I370" s="56"/>
      <c r="J370" s="56"/>
      <c r="K370" s="56"/>
      <c r="L370" s="56"/>
      <c r="M370" s="56"/>
      <c r="N370" s="56"/>
      <c r="O370" s="56"/>
      <c r="P370" s="56"/>
      <c r="Q370" s="56"/>
      <c r="R370" s="56"/>
      <c r="S370" s="56"/>
      <c r="T370" s="56"/>
      <c r="U370" s="56"/>
      <c r="V370" s="56"/>
      <c r="W370" s="56"/>
      <c r="X370" s="56"/>
      <c r="Y370" s="56"/>
      <c r="Z370" s="56"/>
      <c r="AA370" s="56"/>
      <c r="AB370" s="56"/>
      <c r="AC370" s="56"/>
      <c r="AD370" s="56"/>
      <c r="AE370" s="56"/>
      <c r="AF370" s="56"/>
      <c r="AG370" s="56"/>
      <c r="AH370" s="56"/>
      <c r="AI370" s="56"/>
      <c r="AJ370" s="56"/>
      <c r="AK370" s="56"/>
      <c r="AL370" s="56"/>
      <c r="AM370" s="56"/>
      <c r="AN370" s="56"/>
      <c r="AO370" s="56"/>
      <c r="AP370" s="56"/>
      <c r="AQ370" s="56"/>
      <c r="AR370" s="56"/>
      <c r="AS370" s="56"/>
      <c r="AT370" s="56"/>
      <c r="AU370" s="56"/>
      <c r="AV370" s="56"/>
      <c r="AW370" s="56"/>
      <c r="AX370" s="56"/>
      <c r="AY370" s="56"/>
      <c r="AZ370" s="56"/>
      <c r="BA370" s="56"/>
      <c r="BB370" s="56"/>
      <c r="BC370" s="56"/>
      <c r="BD370" s="56"/>
      <c r="BE370" s="56"/>
      <c r="BF370" s="56"/>
      <c r="BG370" s="56"/>
      <c r="BH370" s="56"/>
      <c r="BI370" s="56"/>
      <c r="BJ370" s="56"/>
      <c r="BK370" s="56"/>
      <c r="BL370" s="56"/>
      <c r="BM370" s="56"/>
      <c r="BN370" s="56"/>
      <c r="BO370" s="56"/>
      <c r="BP370" s="56"/>
      <c r="BQ370" s="56"/>
      <c r="BR370" s="56"/>
      <c r="BS370" s="56"/>
      <c r="BT370" s="56"/>
      <c r="BU370" s="56"/>
      <c r="BV370" s="56"/>
      <c r="BW370" s="56"/>
      <c r="BX370" s="56"/>
      <c r="BY370" s="56"/>
      <c r="BZ370" s="56"/>
      <c r="CA370" s="56"/>
      <c r="CB370" s="56"/>
      <c r="CC370" s="56"/>
      <c r="CD370" s="56"/>
      <c r="CE370" s="56"/>
      <c r="CF370" s="56"/>
      <c r="CG370" s="56"/>
      <c r="CH370" s="56"/>
      <c r="CI370" s="56"/>
      <c r="CJ370" s="56"/>
      <c r="CK370" s="56"/>
      <c r="CL370" s="56"/>
      <c r="CM370" s="56"/>
      <c r="CN370" s="56"/>
      <c r="CO370" s="56"/>
      <c r="CP370" s="56"/>
      <c r="CQ370" s="56"/>
      <c r="CR370" s="56"/>
      <c r="CS370" s="56"/>
      <c r="CT370" s="56"/>
      <c r="CU370" s="56"/>
      <c r="CV370" s="56"/>
      <c r="CW370" s="56"/>
      <c r="CX370" s="56"/>
      <c r="CY370" s="56"/>
      <c r="CZ370" s="56"/>
      <c r="DA370" s="56"/>
      <c r="DB370" s="56"/>
      <c r="DC370" s="56"/>
      <c r="DD370" s="56"/>
      <c r="DE370" s="56"/>
      <c r="DF370" s="56"/>
      <c r="DG370" s="56"/>
      <c r="DH370" s="56"/>
      <c r="DI370" s="56"/>
      <c r="DJ370" s="56"/>
      <c r="DK370" s="56"/>
      <c r="DL370" s="56"/>
      <c r="DM370" s="56"/>
      <c r="DN370" s="56"/>
      <c r="DO370" s="56"/>
      <c r="DP370" s="56"/>
      <c r="DQ370" s="56"/>
      <c r="DR370" s="56"/>
      <c r="DS370" s="56"/>
      <c r="DT370" s="56"/>
      <c r="DU370" s="56"/>
      <c r="DV370" s="56"/>
      <c r="DW370" s="56"/>
      <c r="DX370" s="56"/>
      <c r="DY370" s="56"/>
      <c r="DZ370" s="56"/>
      <c r="EA370" s="56"/>
      <c r="EB370" s="56"/>
      <c r="EC370" s="56"/>
      <c r="ED370" s="56"/>
      <c r="EE370" s="56"/>
      <c r="EF370" s="56"/>
      <c r="EG370" s="56"/>
      <c r="EH370" s="56"/>
      <c r="EI370" s="56"/>
      <c r="EJ370" s="56"/>
      <c r="EK370" s="56"/>
      <c r="EL370" s="56"/>
      <c r="EM370" s="56"/>
      <c r="EN370" s="56"/>
      <c r="EO370" s="56"/>
      <c r="EP370" s="56"/>
      <c r="EQ370" s="56"/>
      <c r="ER370" s="56"/>
      <c r="ES370" s="56"/>
      <c r="ET370" s="56"/>
      <c r="EU370" s="56"/>
      <c r="EV370" s="56"/>
      <c r="EW370" s="56"/>
      <c r="EX370" s="56"/>
      <c r="EY370" s="56"/>
      <c r="EZ370" s="56"/>
      <c r="FA370" s="56"/>
      <c r="FB370" s="56"/>
      <c r="FC370" s="56"/>
      <c r="FD370" s="56"/>
      <c r="FE370" s="56"/>
      <c r="FF370" s="56"/>
      <c r="FG370" s="56"/>
      <c r="FH370" s="56"/>
      <c r="FI370" s="56"/>
      <c r="FJ370" s="56"/>
      <c r="FK370" s="56"/>
      <c r="FL370" s="56"/>
      <c r="FM370" s="56"/>
      <c r="FN370" s="56"/>
      <c r="FO370" s="56"/>
      <c r="FP370" s="56"/>
      <c r="FQ370" s="56"/>
      <c r="FR370" s="56"/>
      <c r="FS370" s="56"/>
      <c r="FT370" s="56"/>
      <c r="FU370" s="56"/>
      <c r="FV370" s="56"/>
      <c r="FW370" s="56"/>
      <c r="FX370" s="56"/>
      <c r="FY370" s="56"/>
      <c r="FZ370" s="56"/>
      <c r="GA370" s="56"/>
      <c r="GB370" s="56"/>
      <c r="GC370" s="56"/>
      <c r="GD370" s="56"/>
      <c r="GE370" s="56"/>
      <c r="GF370" s="56"/>
      <c r="GG370" s="56"/>
      <c r="GH370" s="56"/>
      <c r="GI370" s="56"/>
      <c r="GJ370" s="56"/>
      <c r="GK370" s="56"/>
      <c r="GL370" s="56"/>
      <c r="GM370" s="56"/>
      <c r="GN370" s="56"/>
      <c r="GO370" s="56"/>
      <c r="GP370" s="56"/>
      <c r="GQ370" s="56"/>
      <c r="GR370" s="56"/>
      <c r="GS370" s="56"/>
      <c r="GT370" s="56"/>
      <c r="GU370" s="56"/>
      <c r="GV370" s="56"/>
      <c r="GW370" s="56"/>
      <c r="GX370" s="56"/>
      <c r="GY370" s="56"/>
      <c r="GZ370" s="56"/>
      <c r="HA370" s="56"/>
      <c r="HB370" s="56"/>
      <c r="HC370" s="56"/>
      <c r="HD370" s="56"/>
      <c r="HE370" s="56"/>
      <c r="HF370" s="56"/>
      <c r="HG370" s="56"/>
      <c r="HH370" s="56"/>
      <c r="HI370" s="56"/>
      <c r="HJ370" s="56"/>
      <c r="HK370" s="56"/>
      <c r="HL370" s="56"/>
      <c r="HM370" s="56"/>
      <c r="HN370" s="56"/>
      <c r="HO370" s="56"/>
      <c r="HP370" s="56"/>
      <c r="HQ370" s="56"/>
      <c r="HR370" s="56"/>
      <c r="HS370" s="56"/>
      <c r="HT370" s="56"/>
      <c r="HU370" s="56"/>
      <c r="HV370" s="56"/>
      <c r="HW370" s="56"/>
      <c r="HX370" s="56"/>
      <c r="HY370" s="56"/>
    </row>
    <row r="371" spans="1:236" ht="15" customHeight="1">
      <c r="A371" s="56"/>
      <c r="B371" s="56"/>
      <c r="C371" s="56"/>
      <c r="D371" s="56"/>
      <c r="E371" s="56"/>
      <c r="F371" s="56"/>
      <c r="G371" s="56"/>
      <c r="H371" s="56"/>
      <c r="I371" s="56"/>
      <c r="J371" s="56"/>
      <c r="K371" s="56"/>
      <c r="L371" s="56"/>
      <c r="M371" s="56"/>
      <c r="N371" s="56"/>
      <c r="O371" s="56"/>
      <c r="P371" s="56"/>
      <c r="Q371" s="56"/>
      <c r="R371" s="56"/>
      <c r="S371" s="56"/>
      <c r="T371" s="56"/>
      <c r="U371" s="56"/>
      <c r="V371" s="56"/>
      <c r="W371" s="56"/>
      <c r="X371" s="56"/>
      <c r="Y371" s="56"/>
      <c r="Z371" s="56"/>
      <c r="AA371" s="56"/>
      <c r="AB371" s="56"/>
      <c r="AC371" s="56"/>
      <c r="AD371" s="56"/>
      <c r="AE371" s="56"/>
      <c r="AF371" s="56"/>
      <c r="AG371" s="56"/>
      <c r="AH371" s="56"/>
      <c r="AI371" s="56"/>
      <c r="AJ371" s="56"/>
      <c r="AK371" s="56"/>
      <c r="AL371" s="56"/>
      <c r="AM371" s="56"/>
      <c r="AN371" s="56"/>
      <c r="AO371" s="56"/>
      <c r="AP371" s="56"/>
      <c r="AQ371" s="56"/>
      <c r="AR371" s="56"/>
      <c r="AS371" s="56"/>
      <c r="AT371" s="56"/>
      <c r="AU371" s="56"/>
      <c r="AV371" s="56"/>
      <c r="AW371" s="56"/>
      <c r="AX371" s="56"/>
      <c r="AY371" s="56"/>
      <c r="AZ371" s="56"/>
      <c r="BA371" s="56"/>
      <c r="BB371" s="56"/>
      <c r="BC371" s="56"/>
      <c r="BD371" s="56"/>
      <c r="BE371" s="56"/>
      <c r="BF371" s="56"/>
      <c r="BG371" s="56"/>
      <c r="BH371" s="56"/>
      <c r="BI371" s="56"/>
      <c r="BJ371" s="56"/>
      <c r="BK371" s="56"/>
      <c r="BL371" s="56"/>
      <c r="BM371" s="56"/>
      <c r="BN371" s="56"/>
      <c r="BO371" s="56"/>
      <c r="BP371" s="56"/>
      <c r="BQ371" s="56"/>
      <c r="BR371" s="56"/>
      <c r="BS371" s="56"/>
      <c r="BT371" s="56"/>
      <c r="BU371" s="56"/>
      <c r="BV371" s="56"/>
      <c r="BW371" s="56"/>
      <c r="BX371" s="56"/>
      <c r="BY371" s="56"/>
      <c r="BZ371" s="56"/>
      <c r="CA371" s="56"/>
      <c r="CB371" s="56"/>
      <c r="CC371" s="56"/>
      <c r="CD371" s="56"/>
      <c r="CE371" s="56"/>
      <c r="CF371" s="56"/>
      <c r="CG371" s="56"/>
      <c r="CH371" s="56"/>
      <c r="CI371" s="56"/>
      <c r="CJ371" s="56"/>
      <c r="CK371" s="56"/>
      <c r="CL371" s="56"/>
      <c r="CM371" s="56"/>
      <c r="CN371" s="56"/>
      <c r="CO371" s="56"/>
      <c r="CP371" s="56"/>
      <c r="CQ371" s="56"/>
      <c r="CR371" s="56"/>
      <c r="CS371" s="56"/>
      <c r="CT371" s="56"/>
      <c r="CU371" s="56"/>
      <c r="CV371" s="56"/>
      <c r="CW371" s="56"/>
      <c r="CX371" s="56"/>
      <c r="CY371" s="56"/>
      <c r="CZ371" s="56"/>
      <c r="DA371" s="56"/>
      <c r="DB371" s="56"/>
      <c r="DC371" s="56"/>
      <c r="DD371" s="56"/>
      <c r="DE371" s="56"/>
      <c r="DF371" s="56"/>
      <c r="DG371" s="56"/>
      <c r="DH371" s="56"/>
      <c r="DI371" s="56"/>
      <c r="DJ371" s="56"/>
      <c r="DK371" s="56"/>
      <c r="DL371" s="56"/>
      <c r="DM371" s="56"/>
      <c r="DN371" s="56"/>
      <c r="DO371" s="56"/>
      <c r="DP371" s="56"/>
      <c r="DQ371" s="56"/>
      <c r="DR371" s="56"/>
      <c r="DS371" s="56"/>
      <c r="DT371" s="56"/>
      <c r="DU371" s="56"/>
      <c r="DV371" s="56"/>
      <c r="DW371" s="56"/>
      <c r="DX371" s="56"/>
      <c r="DY371" s="56"/>
      <c r="DZ371" s="56"/>
      <c r="EA371" s="56"/>
      <c r="EB371" s="56"/>
      <c r="EC371" s="56"/>
      <c r="ED371" s="56"/>
      <c r="EE371" s="56"/>
      <c r="EF371" s="56"/>
      <c r="EG371" s="56"/>
      <c r="EH371" s="56"/>
      <c r="EI371" s="56"/>
      <c r="EJ371" s="56"/>
      <c r="EK371" s="56"/>
      <c r="EL371" s="56"/>
      <c r="EM371" s="56"/>
      <c r="EN371" s="56"/>
      <c r="EO371" s="56"/>
      <c r="EP371" s="56"/>
      <c r="EQ371" s="56"/>
      <c r="ER371" s="56"/>
      <c r="ES371" s="56"/>
      <c r="ET371" s="56"/>
      <c r="EU371" s="56"/>
      <c r="EV371" s="56"/>
      <c r="EW371" s="56"/>
      <c r="EX371" s="56"/>
      <c r="EY371" s="56"/>
      <c r="EZ371" s="56"/>
      <c r="FA371" s="56"/>
      <c r="FB371" s="56"/>
      <c r="FC371" s="56"/>
      <c r="FD371" s="56"/>
      <c r="FE371" s="56"/>
      <c r="FF371" s="56"/>
      <c r="FG371" s="56"/>
      <c r="FH371" s="56"/>
      <c r="FI371" s="56"/>
      <c r="FJ371" s="56"/>
      <c r="FK371" s="56"/>
      <c r="FL371" s="56"/>
      <c r="FM371" s="56"/>
      <c r="FN371" s="56"/>
      <c r="FO371" s="56"/>
      <c r="FP371" s="56"/>
      <c r="FQ371" s="56"/>
      <c r="FR371" s="56"/>
      <c r="FS371" s="56"/>
      <c r="FT371" s="56"/>
      <c r="FU371" s="56"/>
      <c r="FV371" s="56"/>
      <c r="FW371" s="56"/>
      <c r="FX371" s="56"/>
      <c r="FY371" s="56"/>
      <c r="FZ371" s="56"/>
      <c r="GA371" s="56"/>
      <c r="GB371" s="56"/>
      <c r="GC371" s="56"/>
      <c r="GD371" s="56"/>
      <c r="GE371" s="56"/>
      <c r="GF371" s="56"/>
      <c r="GG371" s="56"/>
      <c r="GH371" s="56"/>
      <c r="GI371" s="56"/>
      <c r="GJ371" s="56"/>
      <c r="GK371" s="56"/>
      <c r="GL371" s="56"/>
      <c r="GM371" s="56"/>
      <c r="GN371" s="56"/>
      <c r="GO371" s="56"/>
      <c r="GP371" s="56"/>
      <c r="GQ371" s="56"/>
      <c r="GR371" s="56"/>
      <c r="GS371" s="56"/>
      <c r="GT371" s="56"/>
      <c r="GU371" s="56"/>
      <c r="GV371" s="56"/>
      <c r="GW371" s="56"/>
      <c r="GX371" s="56"/>
      <c r="GY371" s="56"/>
      <c r="GZ371" s="56"/>
      <c r="HA371" s="56"/>
      <c r="HB371" s="56"/>
      <c r="HC371" s="56"/>
      <c r="HD371" s="56"/>
      <c r="HE371" s="56"/>
      <c r="HF371" s="56"/>
      <c r="HG371" s="56"/>
      <c r="HH371" s="56"/>
      <c r="HI371" s="56"/>
      <c r="HJ371" s="56"/>
      <c r="HK371" s="56"/>
      <c r="HL371" s="56"/>
      <c r="HM371" s="56"/>
      <c r="HN371" s="56"/>
      <c r="HO371" s="56"/>
      <c r="HP371" s="56"/>
      <c r="HQ371" s="56"/>
      <c r="HR371" s="56"/>
      <c r="HS371" s="56"/>
      <c r="HT371" s="56"/>
      <c r="HU371" s="56"/>
      <c r="HV371" s="56"/>
      <c r="HW371" s="56"/>
      <c r="HX371" s="56"/>
      <c r="HY371" s="56"/>
    </row>
    <row r="372" spans="1:236" ht="15" hidden="1" customHeight="1">
      <c r="IA372" s="13" t="s">
        <v>1772</v>
      </c>
      <c r="IB372" s="13" t="s">
        <v>1767</v>
      </c>
    </row>
    <row r="373" spans="1:236" ht="15" hidden="1" customHeight="1">
      <c r="IA373" s="67" t="s">
        <v>1382</v>
      </c>
      <c r="IB373" s="68">
        <f>INDEX(Geographic_Heat_Map!$B$4:$B$39,MATCH($IA373,Geographic_Heat_Map!$A$4:$A$39,0),1)</f>
        <v>72147030</v>
      </c>
    </row>
    <row r="374" spans="1:236" ht="15" hidden="1" customHeight="1">
      <c r="IA374" s="67" t="s">
        <v>1395</v>
      </c>
      <c r="IB374" s="68">
        <f>INDEX(Geographic_Heat_Map!$B$4:$B$39,MATCH($IA374,Geographic_Heat_Map!$A$4:$A$39,0),1)</f>
        <v>33406061</v>
      </c>
    </row>
    <row r="375" spans="1:236" ht="15" hidden="1" customHeight="1">
      <c r="IA375" s="67" t="s">
        <v>1386</v>
      </c>
      <c r="IB375" s="68">
        <f>INDEX(Geographic_Heat_Map!$B$4:$B$39,MATCH($IA375,Geographic_Heat_Map!$A$4:$A$39,0),1)</f>
        <v>61095297</v>
      </c>
    </row>
    <row r="376" spans="1:236" ht="15" hidden="1" customHeight="1">
      <c r="IA376" s="67" t="s">
        <v>1390</v>
      </c>
      <c r="IB376" s="68">
        <f>INDEX(Geographic_Heat_Map!$B$4:$B$39,MATCH($IA376,Geographic_Heat_Map!$A$4:$A$39,0),1)</f>
        <v>49577103</v>
      </c>
    </row>
    <row r="377" spans="1:236" ht="15" hidden="1" customHeight="1">
      <c r="IA377" s="67" t="s">
        <v>1426</v>
      </c>
      <c r="IB377" s="68">
        <f>INDEX(Geographic_Heat_Map!$B$4:$B$39,MATCH($IA377,Geographic_Heat_Map!$A$4:$A$39,0),1)</f>
        <v>1247953</v>
      </c>
    </row>
    <row r="378" spans="1:236" ht="15" hidden="1" customHeight="1">
      <c r="IA378" s="67" t="s">
        <v>1422</v>
      </c>
      <c r="IB378" s="68">
        <f>INDEX(Geographic_Heat_Map!$B$4:$B$39,MATCH($IA378,Geographic_Heat_Map!$A$4:$A$39,0),1)</f>
        <v>1458545</v>
      </c>
    </row>
    <row r="379" spans="1:236" ht="15" hidden="1" customHeight="1">
      <c r="IA379" s="67" t="s">
        <v>1392</v>
      </c>
      <c r="IB379" s="68">
        <f>INDEX(Geographic_Heat_Map!$B$4:$B$39,MATCH($IA379,Geographic_Heat_Map!$A$4:$A$39,0),1)</f>
        <v>41974219</v>
      </c>
    </row>
    <row r="380" spans="1:236" ht="15" hidden="1" customHeight="1">
      <c r="IA380" s="67" t="s">
        <v>1374</v>
      </c>
      <c r="IB380" s="68">
        <f>INDEX(Geographic_Heat_Map!$B$4:$B$39,MATCH($IA380,Geographic_Heat_Map!$A$4:$A$39,0),1)</f>
        <v>112374333</v>
      </c>
    </row>
    <row r="381" spans="1:236" ht="15" hidden="1" customHeight="1">
      <c r="IA381" s="67" t="s">
        <v>1388</v>
      </c>
      <c r="IB381" s="68">
        <f>INDEX(Geographic_Heat_Map!$B$4:$B$39,MATCH($IA381,Geographic_Heat_Map!$A$4:$A$39,0),1)</f>
        <v>60439692</v>
      </c>
    </row>
    <row r="382" spans="1:236" ht="15" hidden="1" customHeight="1">
      <c r="IA382" s="67" t="s">
        <v>1380</v>
      </c>
      <c r="IB382" s="68">
        <f>INDEX(Geographic_Heat_Map!$B$4:$B$39,MATCH($IA382,Geographic_Heat_Map!$A$4:$A$39,0),1)</f>
        <v>72626809</v>
      </c>
    </row>
    <row r="383" spans="1:236" ht="15" hidden="1" customHeight="1">
      <c r="IA383" s="67" t="s">
        <v>1403</v>
      </c>
      <c r="IB383" s="68">
        <f>INDEX(Geographic_Heat_Map!$B$4:$B$39,MATCH($IA383,Geographic_Heat_Map!$A$4:$A$39,0),1)</f>
        <v>25545198</v>
      </c>
    </row>
    <row r="384" spans="1:236" ht="15" hidden="1" customHeight="1">
      <c r="IA384" s="67" t="s">
        <v>1376</v>
      </c>
      <c r="IB384" s="68">
        <f>INDEX(Geographic_Heat_Map!$B$4:$B$39,MATCH($IA384,Geographic_Heat_Map!$A$4:$A$39,0),1)</f>
        <v>104099452</v>
      </c>
    </row>
    <row r="385" spans="235:236" ht="15" hidden="1" customHeight="1">
      <c r="IA385" s="67" t="s">
        <v>1397</v>
      </c>
      <c r="IB385" s="68">
        <f>INDEX(Geographic_Heat_Map!$B$4:$B$39,MATCH($IA385,Geographic_Heat_Map!$A$4:$A$39,0),1)</f>
        <v>32988134</v>
      </c>
    </row>
    <row r="386" spans="235:236" ht="15" hidden="1" customHeight="1">
      <c r="IA386" s="67" t="s">
        <v>1384</v>
      </c>
      <c r="IB386" s="68">
        <f>INDEX(Geographic_Heat_Map!$B$4:$B$39,MATCH($IA386,Geographic_Heat_Map!$A$4:$A$39,0),1)</f>
        <v>68548437</v>
      </c>
    </row>
    <row r="387" spans="235:236" ht="15" hidden="1" customHeight="1">
      <c r="IA387" s="67" t="s">
        <v>1405</v>
      </c>
      <c r="IB387" s="68">
        <f>INDEX(Geographic_Heat_Map!$B$4:$B$39,MATCH($IA387,Geographic_Heat_Map!$A$4:$A$39,0),1)</f>
        <v>25351462</v>
      </c>
    </row>
    <row r="388" spans="235:236" ht="15" hidden="1" customHeight="1">
      <c r="IA388" s="67" t="s">
        <v>1413</v>
      </c>
      <c r="IB388" s="68">
        <f>INDEX(Geographic_Heat_Map!$B$4:$B$39,MATCH($IA388,Geographic_Heat_Map!$A$4:$A$39,0),1)</f>
        <v>6864602</v>
      </c>
    </row>
    <row r="389" spans="235:236" ht="15" hidden="1" customHeight="1">
      <c r="IA389" s="67" t="s">
        <v>1409</v>
      </c>
      <c r="IB389" s="68">
        <f>INDEX(Geographic_Heat_Map!$B$4:$B$39,MATCH($IA389,Geographic_Heat_Map!$A$4:$A$39,0),1)</f>
        <v>12267032</v>
      </c>
    </row>
    <row r="390" spans="235:236" ht="15" hidden="1" customHeight="1">
      <c r="IA390" s="67" t="s">
        <v>1419</v>
      </c>
      <c r="IB390" s="68">
        <f>INDEX(Geographic_Heat_Map!$B$4:$B$39,MATCH($IA390,Geographic_Heat_Map!$A$4:$A$39,0),1)</f>
        <v>2570390</v>
      </c>
    </row>
    <row r="391" spans="235:236" ht="15" hidden="1" customHeight="1">
      <c r="IA391" s="67" t="s">
        <v>1417</v>
      </c>
      <c r="IB391" s="68">
        <f>INDEX(Geographic_Heat_Map!$B$4:$B$39,MATCH($IA391,Geographic_Heat_Map!$A$4:$A$39,0),1)</f>
        <v>2966889</v>
      </c>
    </row>
    <row r="392" spans="235:236" ht="15" hidden="1" customHeight="1">
      <c r="IA392" s="67" t="s">
        <v>1428</v>
      </c>
      <c r="IB392" s="68">
        <f>INDEX(Geographic_Heat_Map!$B$4:$B$39,MATCH($IA392,Geographic_Heat_Map!$A$4:$A$39,0),1)</f>
        <v>1097206</v>
      </c>
    </row>
    <row r="393" spans="235:236" ht="15" hidden="1" customHeight="1">
      <c r="IA393" s="67" t="s">
        <v>1421</v>
      </c>
      <c r="IB393" s="68">
        <f>INDEX(Geographic_Heat_Map!$B$4:$B$39,MATCH($IA393,Geographic_Heat_Map!$A$4:$A$39,0),1)</f>
        <v>1978502</v>
      </c>
    </row>
    <row r="394" spans="235:236" ht="15" hidden="1" customHeight="1">
      <c r="IA394" s="67" t="s">
        <v>1401</v>
      </c>
      <c r="IB394" s="68">
        <f>INDEX(Geographic_Heat_Map!$B$4:$B$39,MATCH($IA394,Geographic_Heat_Map!$A$4:$A$39,0),1)</f>
        <v>27743338</v>
      </c>
    </row>
    <row r="395" spans="235:236" ht="15" hidden="1" customHeight="1">
      <c r="IA395" s="67" t="s">
        <v>1432</v>
      </c>
      <c r="IB395" s="68">
        <f>INDEX(Geographic_Heat_Map!$B$4:$B$39,MATCH($IA395,Geographic_Heat_Map!$A$4:$A$39,0),1)</f>
        <v>610577</v>
      </c>
    </row>
    <row r="396" spans="235:236" ht="15" hidden="1" customHeight="1">
      <c r="IA396" s="67" t="s">
        <v>1415</v>
      </c>
      <c r="IB396" s="68">
        <f>INDEX(Geographic_Heat_Map!$B$4:$B$39,MATCH($IA396,Geographic_Heat_Map!$A$4:$A$39,0),1)</f>
        <v>3673917</v>
      </c>
    </row>
    <row r="397" spans="235:236" ht="15" hidden="1" customHeight="1">
      <c r="IA397" s="67" t="s">
        <v>1372</v>
      </c>
      <c r="IB397" s="68">
        <f>INDEX(Geographic_Heat_Map!$B$4:$B$39,MATCH($IA397,Geographic_Heat_Map!$A$4:$A$39,0),1)</f>
        <v>199812341</v>
      </c>
    </row>
    <row r="398" spans="235:236" ht="15" hidden="1" customHeight="1">
      <c r="IA398" s="67" t="s">
        <v>1378</v>
      </c>
      <c r="IB398" s="68">
        <f>INDEX(Geographic_Heat_Map!$B$4:$B$39,MATCH($IA398,Geographic_Heat_Map!$A$4:$A$39,0),1)</f>
        <v>91276115</v>
      </c>
    </row>
    <row r="399" spans="235:236" ht="15" hidden="1" customHeight="1">
      <c r="IA399" s="67" t="s">
        <v>1430</v>
      </c>
      <c r="IB399" s="68">
        <f>INDEX(Geographic_Heat_Map!$B$4:$B$39,MATCH($IA399,Geographic_Heat_Map!$A$4:$A$39,0),1)</f>
        <v>1055450</v>
      </c>
    </row>
    <row r="400" spans="235:236" ht="15" hidden="1" customHeight="1">
      <c r="IA400" s="67" t="s">
        <v>1435</v>
      </c>
      <c r="IB400" s="68">
        <f>INDEX(Geographic_Heat_Map!$B$4:$B$39,MATCH($IA400,Geographic_Heat_Map!$A$4:$A$39,0),1)</f>
        <v>380581</v>
      </c>
    </row>
    <row r="401" spans="235:236" ht="15" hidden="1" customHeight="1">
      <c r="IA401" s="67" t="s">
        <v>1769</v>
      </c>
      <c r="IB401" s="68" t="e">
        <f>INDEX(Geographic_Heat_Map!$B$4:$B$39,MATCH($IA401,Geographic_Heat_Map!$A$4:$A$39,0),1)</f>
        <v>#N/A</v>
      </c>
    </row>
    <row r="402" spans="235:236" ht="15" hidden="1" customHeight="1">
      <c r="IA402" s="67" t="s">
        <v>1770</v>
      </c>
      <c r="IB402" s="68" t="e">
        <f>INDEX(Geographic_Heat_Map!$B$4:$B$39,MATCH($IA402,Geographic_Heat_Map!$A$4:$A$39,0),1)</f>
        <v>#N/A</v>
      </c>
    </row>
    <row r="403" spans="235:236" ht="15" hidden="1" customHeight="1">
      <c r="IA403" s="67" t="s">
        <v>1439</v>
      </c>
      <c r="IB403" s="68">
        <f>INDEX(Geographic_Heat_Map!$B$4:$B$39,MATCH($IA403,Geographic_Heat_Map!$A$4:$A$39,0),1)</f>
        <v>64473</v>
      </c>
    </row>
    <row r="404" spans="235:236" ht="15" hidden="1" customHeight="1">
      <c r="IA404" s="67" t="s">
        <v>1424</v>
      </c>
      <c r="IB404" s="68">
        <f>INDEX(Geographic_Heat_Map!$B$4:$B$39,MATCH($IA404,Geographic_Heat_Map!$A$4:$A$39,0),1)</f>
        <v>1383727</v>
      </c>
    </row>
    <row r="405" spans="235:236" ht="15" hidden="1" customHeight="1">
      <c r="IA405" s="67" t="s">
        <v>1411</v>
      </c>
      <c r="IB405" s="68">
        <f>INDEX(Geographic_Heat_Map!$B$4:$B$39,MATCH($IA405,Geographic_Heat_Map!$A$4:$A$39,0),1)</f>
        <v>10086292</v>
      </c>
    </row>
    <row r="406" spans="235:236" ht="15" hidden="1" customHeight="1">
      <c r="IA406" s="67" t="s">
        <v>1399</v>
      </c>
      <c r="IB406" s="68">
        <f>INDEX(Geographic_Heat_Map!$B$4:$B$39,MATCH($IA406,Geographic_Heat_Map!$A$4:$A$39,0),1)</f>
        <v>31205576</v>
      </c>
    </row>
    <row r="407" spans="235:236" ht="15" hidden="1" customHeight="1">
      <c r="IA407" s="69" t="s">
        <v>1768</v>
      </c>
      <c r="IB407" s="68" t="e">
        <f>INDEX(Geographic_Heat_Map!$B$4:$B$39,MATCH($IA407,Geographic_Heat_Map!$A$4:$A$39,0),1)</f>
        <v>#N/A</v>
      </c>
    </row>
    <row r="408" spans="235:236" ht="15" hidden="1" customHeight="1">
      <c r="IA408" s="69" t="s">
        <v>1393</v>
      </c>
      <c r="IB408" s="68">
        <f>INDEX(Geographic_Heat_Map!$B$4:$B$39,MATCH($IA408,Geographic_Heat_Map!$A$4:$A$39,0),1)</f>
        <v>35003674</v>
      </c>
    </row>
    <row r="409" spans="235:236" ht="15" hidden="1" customHeight="1"/>
    <row r="410" spans="235:236" ht="15" hidden="1" customHeight="1"/>
    <row r="411" spans="235:236" ht="15" hidden="1" customHeight="1"/>
    <row r="412" spans="235:236" ht="15" hidden="1" customHeight="1"/>
    <row r="413" spans="235:236" ht="15" hidden="1" customHeight="1"/>
    <row r="414" spans="235:236" ht="15" hidden="1" customHeight="1"/>
    <row r="415" spans="235:236" ht="15" hidden="1" customHeight="1"/>
    <row r="416" spans="235:236" ht="15" hidden="1" customHeight="1"/>
    <row r="417" ht="15" hidden="1" customHeight="1"/>
    <row r="418" ht="15" hidden="1" customHeight="1"/>
    <row r="419" ht="15" hidden="1" customHeight="1"/>
    <row r="420" ht="15" hidden="1" customHeight="1"/>
    <row r="421" ht="15" hidden="1" customHeight="1"/>
    <row r="422" ht="15" hidden="1" customHeight="1"/>
    <row r="423" ht="15" hidden="1" customHeight="1"/>
    <row r="424" ht="15" hidden="1" customHeight="1"/>
    <row r="425" ht="15" hidden="1" customHeight="1"/>
    <row r="426" ht="15" hidden="1" customHeight="1"/>
    <row r="427" ht="15" hidden="1" customHeight="1"/>
    <row r="428" ht="15" hidden="1" customHeight="1"/>
    <row r="429" ht="15" hidden="1" customHeight="1"/>
    <row r="430" ht="15" hidden="1" customHeight="1"/>
    <row r="431" ht="15" hidden="1" customHeight="1"/>
    <row r="432" ht="15" hidden="1" customHeight="1"/>
    <row r="433" ht="15" hidden="1" customHeight="1"/>
    <row r="434" ht="15" hidden="1" customHeight="1"/>
    <row r="435" ht="15" hidden="1" customHeight="1"/>
    <row r="436" ht="15" hidden="1" customHeight="1"/>
    <row r="437" ht="15" hidden="1" customHeight="1"/>
    <row r="438" ht="15" hidden="1" customHeight="1"/>
    <row r="439" ht="15" hidden="1" customHeight="1"/>
    <row r="440" ht="15" hidden="1" customHeight="1"/>
    <row r="441" ht="15" hidden="1" customHeight="1"/>
    <row r="442" ht="15" hidden="1" customHeight="1"/>
    <row r="443" ht="15" hidden="1" customHeight="1"/>
    <row r="444" ht="15" hidden="1" customHeight="1"/>
    <row r="445" ht="15" hidden="1" customHeight="1"/>
    <row r="446" ht="15" hidden="1" customHeight="1"/>
    <row r="447" ht="15" hidden="1" customHeight="1"/>
    <row r="448" ht="15" hidden="1" customHeight="1"/>
    <row r="449" ht="15" hidden="1" customHeight="1"/>
    <row r="450" ht="15" hidden="1" customHeight="1"/>
    <row r="451" ht="15" hidden="1" customHeight="1"/>
    <row r="452" ht="15" hidden="1" customHeight="1"/>
    <row r="453" ht="15" hidden="1" customHeight="1"/>
    <row r="454" ht="15" hidden="1" customHeight="1"/>
    <row r="455" ht="15" hidden="1" customHeight="1"/>
    <row r="456" ht="15" hidden="1" customHeight="1"/>
    <row r="457" ht="15" hidden="1" customHeight="1"/>
    <row r="458" ht="15" hidden="1" customHeight="1"/>
    <row r="459" ht="15" hidden="1" customHeight="1"/>
    <row r="460" ht="15" hidden="1" customHeight="1"/>
    <row r="461" ht="15" hidden="1" customHeight="1"/>
    <row r="462" ht="15" hidden="1" customHeight="1"/>
    <row r="463" ht="15" hidden="1" customHeight="1"/>
    <row r="464" ht="15" hidden="1" customHeight="1"/>
    <row r="465" ht="15" hidden="1" customHeight="1"/>
    <row r="466" ht="15" hidden="1" customHeight="1"/>
    <row r="467" ht="15" hidden="1" customHeight="1"/>
    <row r="468" ht="15" hidden="1" customHeight="1"/>
    <row r="469" ht="15" hidden="1" customHeight="1"/>
    <row r="470" ht="15" hidden="1" customHeight="1"/>
    <row r="471" ht="15" hidden="1" customHeight="1"/>
    <row r="472" ht="15" hidden="1" customHeight="1"/>
    <row r="473" ht="15" hidden="1" customHeight="1"/>
    <row r="474" ht="15" hidden="1" customHeight="1"/>
    <row r="475" ht="15" hidden="1" customHeight="1"/>
    <row r="476" ht="15" hidden="1" customHeight="1"/>
    <row r="477" ht="15" hidden="1" customHeight="1"/>
    <row r="478" ht="15" hidden="1" customHeight="1"/>
    <row r="479" ht="15" hidden="1" customHeight="1"/>
    <row r="480" ht="15" hidden="1" customHeight="1"/>
    <row r="481" ht="15" hidden="1" customHeight="1"/>
    <row r="482" ht="15" hidden="1" customHeight="1"/>
    <row r="483" ht="15" hidden="1" customHeight="1"/>
    <row r="484" ht="15" hidden="1" customHeight="1"/>
    <row r="485" ht="15" hidden="1" customHeight="1"/>
    <row r="486" ht="15" hidden="1" customHeight="1"/>
    <row r="487" ht="15" hidden="1" customHeight="1"/>
    <row r="488" ht="15" hidden="1" customHeight="1"/>
    <row r="489" ht="15" hidden="1" customHeight="1"/>
    <row r="490" ht="15" hidden="1" customHeight="1"/>
    <row r="491" ht="15" hidden="1" customHeight="1"/>
    <row r="492" ht="15" hidden="1" customHeight="1"/>
    <row r="493" ht="15" hidden="1" customHeight="1"/>
    <row r="494" ht="15" hidden="1" customHeight="1"/>
    <row r="495" ht="15" hidden="1" customHeight="1"/>
    <row r="496" ht="15" hidden="1" customHeight="1"/>
    <row r="497" ht="15" hidden="1" customHeight="1"/>
    <row r="498" ht="15" hidden="1" customHeight="1"/>
    <row r="499" ht="15" hidden="1" customHeight="1"/>
    <row r="500" ht="15" hidden="1" customHeight="1"/>
    <row r="501" ht="15" hidden="1" customHeight="1"/>
    <row r="502" ht="15" hidden="1" customHeight="1"/>
    <row r="503" ht="15" hidden="1" customHeight="1"/>
    <row r="504" ht="15" hidden="1" customHeight="1"/>
    <row r="505" ht="15" hidden="1" customHeight="1"/>
    <row r="506" ht="15" hidden="1" customHeight="1"/>
    <row r="507" ht="15" hidden="1" customHeight="1"/>
    <row r="508" ht="15" hidden="1" customHeight="1"/>
    <row r="509" ht="15" hidden="1" customHeight="1"/>
    <row r="510" ht="15" hidden="1" customHeight="1"/>
    <row r="511" ht="15" hidden="1" customHeight="1"/>
    <row r="512" ht="15" hidden="1" customHeight="1"/>
    <row r="513" ht="15" hidden="1" customHeight="1"/>
    <row r="514" ht="15" hidden="1" customHeight="1"/>
    <row r="515" ht="15" hidden="1" customHeight="1"/>
    <row r="516" ht="15" hidden="1" customHeight="1"/>
    <row r="517" ht="15" hidden="1" customHeight="1"/>
    <row r="518" ht="15" hidden="1" customHeight="1"/>
    <row r="519" ht="15" hidden="1" customHeight="1"/>
    <row r="520" ht="15" hidden="1" customHeight="1"/>
    <row r="521" ht="15" hidden="1" customHeight="1"/>
    <row r="522" ht="15" hidden="1" customHeight="1"/>
    <row r="523" ht="15" hidden="1" customHeight="1"/>
    <row r="524" ht="15" hidden="1" customHeight="1"/>
    <row r="525" ht="15" hidden="1" customHeight="1"/>
    <row r="526" ht="15" hidden="1" customHeight="1"/>
    <row r="527" ht="15" hidden="1" customHeight="1"/>
    <row r="528" ht="15" hidden="1" customHeight="1"/>
    <row r="529" ht="15" hidden="1" customHeight="1"/>
    <row r="530" ht="15" hidden="1" customHeight="1"/>
    <row r="531" ht="15" hidden="1" customHeight="1"/>
    <row r="532" ht="15" hidden="1" customHeight="1"/>
    <row r="533" ht="15" hidden="1" customHeight="1"/>
    <row r="534" ht="15" hidden="1" customHeight="1"/>
    <row r="535" ht="15" hidden="1" customHeight="1"/>
    <row r="536" ht="15" hidden="1" customHeight="1"/>
    <row r="537" ht="15" hidden="1" customHeight="1"/>
    <row r="538" ht="15" hidden="1" customHeight="1"/>
    <row r="539" ht="15" hidden="1" customHeight="1"/>
    <row r="540" ht="15" hidden="1" customHeight="1"/>
    <row r="541" ht="15" hidden="1" customHeight="1"/>
    <row r="542" ht="15" hidden="1" customHeight="1"/>
    <row r="543" ht="15" hidden="1" customHeight="1"/>
    <row r="544" ht="15" hidden="1" customHeight="1"/>
    <row r="545" ht="15" hidden="1" customHeight="1"/>
    <row r="546" ht="15" hidden="1" customHeight="1"/>
    <row r="547" ht="15" hidden="1" customHeight="1"/>
    <row r="548" ht="15" hidden="1" customHeight="1"/>
    <row r="549" ht="15" hidden="1" customHeight="1"/>
    <row r="550" ht="15" hidden="1" customHeight="1"/>
    <row r="551" ht="15" hidden="1" customHeight="1"/>
    <row r="552" ht="15" hidden="1" customHeight="1"/>
    <row r="553" ht="15" hidden="1" customHeight="1"/>
    <row r="554" ht="15" hidden="1" customHeight="1"/>
    <row r="555" ht="15" hidden="1" customHeight="1"/>
    <row r="556" ht="15" hidden="1" customHeight="1"/>
    <row r="557" ht="15" hidden="1" customHeight="1"/>
    <row r="558" ht="15" hidden="1" customHeight="1"/>
    <row r="559" ht="15" hidden="1" customHeight="1"/>
    <row r="560" ht="15" hidden="1" customHeight="1"/>
    <row r="561" ht="15" hidden="1" customHeight="1"/>
    <row r="562" ht="15" hidden="1" customHeight="1"/>
    <row r="563" ht="15" hidden="1" customHeight="1"/>
    <row r="564" ht="15" hidden="1" customHeight="1"/>
    <row r="565" ht="15" hidden="1" customHeight="1"/>
    <row r="566" ht="15" hidden="1" customHeight="1"/>
    <row r="567" ht="15" hidden="1" customHeight="1"/>
    <row r="568" ht="15" hidden="1" customHeight="1"/>
    <row r="569" ht="15" hidden="1" customHeight="1"/>
    <row r="570" ht="15" hidden="1" customHeight="1"/>
    <row r="571" ht="15" hidden="1" customHeight="1"/>
    <row r="572" ht="15" hidden="1" customHeight="1"/>
    <row r="573" ht="15" hidden="1" customHeight="1"/>
    <row r="574" ht="15" hidden="1" customHeight="1"/>
    <row r="575" ht="15" hidden="1" customHeight="1"/>
    <row r="576" ht="15" hidden="1" customHeight="1"/>
    <row r="577" ht="15" hidden="1" customHeight="1"/>
    <row r="578" ht="15" hidden="1" customHeight="1"/>
    <row r="579" ht="15" hidden="1" customHeight="1"/>
    <row r="580" ht="15" hidden="1" customHeight="1"/>
    <row r="581" ht="15" hidden="1" customHeight="1"/>
    <row r="582" ht="15" hidden="1" customHeight="1"/>
    <row r="583" ht="15" hidden="1" customHeight="1"/>
    <row r="584" ht="15" hidden="1" customHeight="1"/>
    <row r="585" ht="15" hidden="1" customHeight="1"/>
    <row r="586" ht="15" hidden="1" customHeight="1"/>
    <row r="587" ht="15" hidden="1" customHeight="1"/>
    <row r="588" ht="15" hidden="1" customHeight="1"/>
    <row r="589" ht="15" hidden="1" customHeight="1"/>
    <row r="590" ht="15" hidden="1" customHeight="1"/>
    <row r="591" ht="15" hidden="1" customHeight="1"/>
    <row r="592" ht="15" hidden="1" customHeight="1"/>
    <row r="593" ht="15" hidden="1" customHeight="1"/>
    <row r="594" ht="15" hidden="1" customHeight="1"/>
    <row r="595" ht="15" hidden="1" customHeight="1"/>
    <row r="596" ht="15" hidden="1" customHeight="1"/>
    <row r="597" ht="15" hidden="1" customHeight="1"/>
    <row r="598" ht="15" hidden="1" customHeight="1"/>
    <row r="599" ht="15" hidden="1" customHeight="1"/>
    <row r="600" ht="15" hidden="1" customHeight="1"/>
    <row r="601" ht="15" hidden="1" customHeight="1"/>
    <row r="602" ht="15" hidden="1" customHeight="1"/>
    <row r="603" ht="15" hidden="1" customHeight="1"/>
    <row r="604" ht="15" hidden="1" customHeight="1"/>
    <row r="605" ht="15" hidden="1" customHeight="1"/>
    <row r="606" ht="15" hidden="1" customHeight="1"/>
    <row r="607" ht="15" hidden="1" customHeight="1"/>
    <row r="608" ht="15" hidden="1" customHeight="1"/>
    <row r="609" ht="15" hidden="1" customHeight="1"/>
    <row r="610" ht="15" hidden="1" customHeight="1"/>
    <row r="611" ht="15" hidden="1" customHeight="1"/>
    <row r="612" ht="15" hidden="1" customHeight="1"/>
    <row r="613" ht="15" hidden="1" customHeight="1"/>
    <row r="614" ht="15" hidden="1" customHeight="1"/>
    <row r="615" ht="15" hidden="1" customHeight="1"/>
    <row r="616" ht="15" hidden="1" customHeight="1"/>
    <row r="617" ht="15" hidden="1" customHeight="1"/>
    <row r="618" ht="15" hidden="1" customHeight="1"/>
    <row r="619" ht="15" hidden="1" customHeight="1"/>
    <row r="620" ht="15" hidden="1" customHeight="1"/>
    <row r="621" ht="15" hidden="1" customHeight="1"/>
    <row r="622" ht="15" hidden="1" customHeight="1"/>
    <row r="623" ht="15" hidden="1" customHeight="1"/>
    <row r="624" ht="15" hidden="1" customHeight="1"/>
    <row r="625" ht="15" hidden="1" customHeight="1"/>
    <row r="626" ht="15" hidden="1" customHeight="1"/>
    <row r="627" ht="15" hidden="1" customHeight="1"/>
    <row r="628" ht="15" hidden="1" customHeight="1"/>
    <row r="629" ht="15" hidden="1" customHeight="1"/>
    <row r="630" ht="15" hidden="1" customHeight="1"/>
    <row r="631" ht="15" hidden="1" customHeight="1"/>
    <row r="632" ht="15" hidden="1" customHeight="1"/>
    <row r="633" ht="15" hidden="1" customHeight="1"/>
    <row r="634" ht="15" hidden="1" customHeight="1"/>
    <row r="635" ht="15" hidden="1" customHeight="1"/>
    <row r="636" ht="15" hidden="1" customHeight="1"/>
    <row r="637" ht="15" hidden="1" customHeight="1"/>
    <row r="638" ht="15" hidden="1" customHeight="1"/>
    <row r="639" ht="15" hidden="1" customHeight="1"/>
    <row r="640" ht="15" hidden="1" customHeight="1"/>
    <row r="641" ht="15" hidden="1" customHeight="1"/>
    <row r="642" ht="15" hidden="1" customHeight="1"/>
    <row r="643" ht="15" hidden="1" customHeight="1"/>
    <row r="644" ht="15" hidden="1" customHeight="1"/>
    <row r="645" ht="15" hidden="1" customHeight="1"/>
    <row r="646" ht="15" hidden="1" customHeight="1"/>
    <row r="647" ht="15" hidden="1" customHeight="1"/>
    <row r="648" ht="15" hidden="1" customHeight="1"/>
    <row r="649" ht="15" hidden="1" customHeight="1"/>
    <row r="650" ht="15" hidden="1" customHeight="1"/>
    <row r="651" ht="15" hidden="1" customHeight="1"/>
    <row r="652" ht="15" hidden="1" customHeight="1"/>
    <row r="653" ht="15" hidden="1" customHeight="1"/>
    <row r="654" ht="15" hidden="1" customHeight="1"/>
    <row r="655" ht="15" hidden="1" customHeight="1"/>
    <row r="656" ht="15" hidden="1" customHeight="1"/>
    <row r="657" ht="15" hidden="1" customHeight="1"/>
    <row r="658" ht="15" hidden="1" customHeight="1"/>
    <row r="659" ht="15" hidden="1" customHeight="1"/>
    <row r="660" ht="15" hidden="1" customHeight="1"/>
    <row r="661" ht="15" hidden="1" customHeight="1"/>
    <row r="662" ht="15" hidden="1" customHeight="1"/>
    <row r="663" ht="15" hidden="1" customHeight="1"/>
    <row r="664" ht="15" hidden="1" customHeight="1"/>
    <row r="665" ht="15" hidden="1" customHeight="1"/>
    <row r="666" ht="15" hidden="1" customHeight="1"/>
    <row r="667" ht="15" hidden="1" customHeight="1"/>
    <row r="668" ht="15" hidden="1" customHeight="1"/>
    <row r="669" ht="15" hidden="1" customHeight="1"/>
    <row r="670" ht="15" hidden="1" customHeight="1"/>
    <row r="671" ht="15" hidden="1" customHeight="1"/>
    <row r="672" ht="15" hidden="1" customHeight="1"/>
    <row r="673" ht="15" hidden="1" customHeight="1"/>
    <row r="674" ht="15" hidden="1" customHeight="1"/>
    <row r="675" ht="15" hidden="1" customHeight="1"/>
    <row r="676" ht="15" hidden="1" customHeight="1"/>
    <row r="677" ht="15" hidden="1" customHeight="1"/>
    <row r="678" ht="15" hidden="1" customHeight="1"/>
    <row r="679" ht="15" hidden="1" customHeight="1"/>
    <row r="680" ht="15" hidden="1" customHeight="1"/>
    <row r="681" ht="15" hidden="1" customHeight="1"/>
    <row r="682" ht="15" hidden="1" customHeight="1"/>
    <row r="683" ht="15" hidden="1" customHeight="1"/>
    <row r="684" ht="15" hidden="1" customHeight="1"/>
    <row r="685" ht="15" hidden="1" customHeight="1"/>
    <row r="686" ht="15" hidden="1" customHeight="1"/>
    <row r="687" ht="15" hidden="1" customHeight="1"/>
    <row r="688" ht="15" hidden="1" customHeight="1"/>
    <row r="689" ht="15" hidden="1" customHeight="1"/>
    <row r="690" ht="15" hidden="1" customHeight="1"/>
    <row r="691" ht="15" hidden="1" customHeight="1"/>
    <row r="692" ht="15" hidden="1" customHeight="1"/>
    <row r="693" ht="15" hidden="1" customHeight="1"/>
    <row r="694" ht="15" hidden="1" customHeight="1"/>
    <row r="695" ht="15" hidden="1" customHeight="1"/>
    <row r="696" ht="15" hidden="1" customHeight="1"/>
    <row r="697" ht="15" hidden="1" customHeight="1"/>
    <row r="698" ht="15" hidden="1" customHeight="1"/>
    <row r="699" ht="15" hidden="1" customHeight="1"/>
    <row r="700" ht="15" hidden="1" customHeight="1"/>
    <row r="701" ht="15" hidden="1" customHeight="1"/>
    <row r="702" ht="15" hidden="1" customHeight="1"/>
    <row r="703" ht="15" hidden="1" customHeight="1"/>
    <row r="704" ht="15" hidden="1" customHeight="1"/>
    <row r="705" ht="15" hidden="1" customHeight="1"/>
    <row r="706" ht="15" hidden="1" customHeight="1"/>
    <row r="707" ht="15" hidden="1" customHeight="1"/>
    <row r="708" ht="15" hidden="1" customHeight="1"/>
    <row r="709" ht="15" hidden="1" customHeight="1"/>
    <row r="710" ht="15" hidden="1" customHeight="1"/>
    <row r="711" ht="15" hidden="1" customHeight="1"/>
    <row r="712" ht="15" hidden="1" customHeight="1"/>
    <row r="713" ht="15" hidden="1" customHeight="1"/>
    <row r="714" ht="15" hidden="1" customHeight="1"/>
    <row r="715" ht="15" hidden="1" customHeight="1"/>
    <row r="716" ht="15" hidden="1" customHeight="1"/>
    <row r="717" ht="15" hidden="1" customHeight="1"/>
    <row r="718" ht="15" hidden="1" customHeight="1"/>
    <row r="719" ht="15" hidden="1" customHeight="1"/>
    <row r="720" ht="15" hidden="1" customHeight="1"/>
    <row r="721" ht="15" hidden="1" customHeight="1"/>
    <row r="722" ht="15" hidden="1" customHeight="1"/>
    <row r="723" ht="15" hidden="1" customHeight="1"/>
    <row r="724" ht="15" hidden="1" customHeight="1"/>
    <row r="725" ht="15" hidden="1" customHeight="1"/>
    <row r="726" ht="15" hidden="1" customHeight="1"/>
    <row r="727" ht="15" hidden="1" customHeight="1"/>
    <row r="728" ht="15" hidden="1" customHeight="1"/>
    <row r="729" ht="15" hidden="1" customHeight="1"/>
    <row r="730" ht="15" hidden="1" customHeight="1"/>
    <row r="731" ht="15" hidden="1" customHeight="1"/>
    <row r="732" ht="15" hidden="1" customHeight="1"/>
    <row r="733" ht="15" hidden="1" customHeight="1"/>
    <row r="734" ht="15" hidden="1" customHeight="1"/>
    <row r="735" ht="15" hidden="1" customHeight="1"/>
    <row r="736" ht="15" hidden="1" customHeight="1"/>
    <row r="737" ht="15" hidden="1" customHeight="1"/>
    <row r="738" ht="15" hidden="1" customHeight="1"/>
    <row r="739" ht="15" hidden="1" customHeight="1"/>
    <row r="740" ht="15" hidden="1" customHeight="1"/>
    <row r="741" ht="15" hidden="1" customHeight="1"/>
    <row r="742" ht="15" hidden="1" customHeight="1"/>
    <row r="743" ht="15" hidden="1" customHeight="1"/>
    <row r="744" ht="15" hidden="1" customHeight="1"/>
    <row r="745" ht="15" hidden="1" customHeight="1"/>
    <row r="746" ht="15" hidden="1" customHeight="1"/>
    <row r="747" ht="15" hidden="1" customHeight="1"/>
    <row r="748" ht="15" hidden="1" customHeight="1"/>
    <row r="749" ht="15" hidden="1" customHeight="1"/>
    <row r="750" ht="15" hidden="1" customHeight="1"/>
    <row r="751" ht="15" hidden="1" customHeight="1"/>
    <row r="752" ht="15" hidden="1" customHeight="1"/>
    <row r="753" ht="15" hidden="1" customHeight="1"/>
    <row r="754" ht="15" hidden="1" customHeight="1"/>
    <row r="755" ht="15" hidden="1" customHeight="1"/>
    <row r="756" ht="15" hidden="1" customHeight="1"/>
    <row r="757" ht="15" hidden="1" customHeight="1"/>
    <row r="758" ht="15" hidden="1" customHeight="1"/>
    <row r="759" ht="15" hidden="1" customHeight="1"/>
    <row r="760" ht="15" hidden="1" customHeight="1"/>
    <row r="761" ht="15" hidden="1" customHeight="1"/>
    <row r="762" ht="15" hidden="1" customHeight="1"/>
    <row r="763" ht="15" hidden="1" customHeight="1"/>
    <row r="764" ht="15" hidden="1" customHeight="1"/>
    <row r="765" ht="15" hidden="1" customHeight="1"/>
    <row r="766" ht="15" hidden="1" customHeight="1"/>
    <row r="767" ht="15" hidden="1" customHeight="1"/>
    <row r="768" ht="15" hidden="1" customHeight="1"/>
    <row r="769" ht="15" hidden="1" customHeight="1"/>
    <row r="770" ht="15" hidden="1" customHeight="1"/>
    <row r="771" ht="15" hidden="1" customHeight="1"/>
    <row r="772" ht="15" hidden="1" customHeight="1"/>
    <row r="773" ht="15" hidden="1" customHeight="1"/>
    <row r="774" ht="15" hidden="1" customHeight="1"/>
    <row r="775" ht="15" hidden="1" customHeight="1"/>
    <row r="776" ht="15" hidden="1" customHeight="1"/>
    <row r="777" ht="15" hidden="1" customHeight="1"/>
    <row r="778" ht="15" hidden="1" customHeight="1"/>
    <row r="779" ht="15" hidden="1" customHeight="1"/>
    <row r="780" ht="15" hidden="1" customHeight="1"/>
    <row r="781" ht="15" hidden="1" customHeight="1"/>
    <row r="782" ht="15" hidden="1" customHeight="1"/>
    <row r="783" ht="15" hidden="1" customHeight="1"/>
    <row r="784" ht="15" hidden="1" customHeight="1"/>
    <row r="785" ht="15" hidden="1" customHeight="1"/>
    <row r="786" ht="15" hidden="1" customHeight="1"/>
    <row r="787" ht="15" hidden="1" customHeight="1"/>
    <row r="788" ht="15" hidden="1" customHeight="1"/>
    <row r="789" ht="15" hidden="1" customHeight="1"/>
    <row r="790" ht="15" hidden="1" customHeight="1"/>
    <row r="791" ht="15" hidden="1" customHeight="1"/>
    <row r="792" ht="15" hidden="1" customHeight="1"/>
    <row r="793" ht="15" hidden="1" customHeight="1"/>
    <row r="794" ht="15" hidden="1" customHeight="1"/>
    <row r="795" ht="15" hidden="1" customHeight="1"/>
    <row r="796" ht="15" hidden="1" customHeight="1"/>
    <row r="797" ht="15" hidden="1" customHeight="1"/>
    <row r="798" ht="15" hidden="1" customHeight="1"/>
    <row r="799" ht="15" hidden="1" customHeight="1"/>
    <row r="800" ht="15" hidden="1" customHeight="1"/>
    <row r="801" ht="15" hidden="1" customHeight="1"/>
    <row r="802" ht="15" hidden="1" customHeight="1"/>
    <row r="803" ht="15" hidden="1" customHeight="1"/>
    <row r="804" ht="15" hidden="1" customHeight="1"/>
    <row r="805" ht="15" hidden="1" customHeight="1"/>
    <row r="806" ht="15" hidden="1" customHeight="1"/>
    <row r="807" ht="15" hidden="1" customHeight="1"/>
    <row r="808" ht="15" hidden="1" customHeight="1"/>
    <row r="809" ht="15" hidden="1" customHeight="1"/>
    <row r="810" ht="15" hidden="1" customHeight="1"/>
    <row r="811" ht="15" hidden="1" customHeight="1"/>
    <row r="812" ht="15" hidden="1" customHeight="1"/>
    <row r="813" ht="15" hidden="1" customHeight="1"/>
    <row r="814" ht="15" hidden="1" customHeight="1"/>
    <row r="815" ht="15" hidden="1" customHeight="1"/>
    <row r="816" ht="15" hidden="1" customHeight="1"/>
    <row r="817" ht="15" hidden="1" customHeight="1"/>
    <row r="818" ht="15" hidden="1" customHeight="1"/>
    <row r="819" ht="15" hidden="1" customHeight="1"/>
    <row r="820" ht="15" hidden="1" customHeight="1"/>
    <row r="821" ht="15" hidden="1" customHeight="1"/>
    <row r="822" ht="15" hidden="1" customHeight="1"/>
    <row r="823" ht="15" hidden="1" customHeight="1"/>
    <row r="824" ht="15" hidden="1" customHeight="1"/>
    <row r="825" ht="15" hidden="1" customHeight="1"/>
    <row r="826" ht="15" hidden="1" customHeight="1"/>
    <row r="827" ht="15" hidden="1" customHeight="1"/>
    <row r="828" ht="15" hidden="1" customHeight="1"/>
    <row r="829" ht="15" hidden="1" customHeight="1"/>
    <row r="830" ht="15" hidden="1" customHeight="1"/>
    <row r="831" ht="15" hidden="1" customHeight="1"/>
    <row r="832" ht="15" hidden="1" customHeight="1"/>
    <row r="833" ht="15" hidden="1" customHeight="1"/>
    <row r="834" ht="15" hidden="1" customHeight="1"/>
    <row r="835" ht="15" hidden="1" customHeight="1"/>
    <row r="836" ht="15" hidden="1" customHeight="1"/>
    <row r="837" ht="15" hidden="1" customHeight="1"/>
    <row r="838" ht="15" hidden="1" customHeight="1"/>
    <row r="839" ht="15" hidden="1" customHeight="1"/>
    <row r="840" ht="15" hidden="1" customHeight="1"/>
    <row r="841" ht="15" hidden="1" customHeight="1"/>
    <row r="842" ht="15" hidden="1" customHeight="1"/>
    <row r="843" ht="15" hidden="1" customHeight="1"/>
    <row r="844" ht="15" hidden="1" customHeight="1"/>
    <row r="845" ht="15" hidden="1" customHeight="1"/>
    <row r="846" ht="15" hidden="1" customHeight="1"/>
    <row r="847" ht="15" hidden="1" customHeight="1"/>
    <row r="848" ht="15" hidden="1" customHeight="1"/>
    <row r="849" ht="15" hidden="1" customHeight="1"/>
    <row r="850" ht="15" hidden="1" customHeight="1"/>
    <row r="851" ht="15" hidden="1" customHeight="1"/>
    <row r="852" ht="15" hidden="1" customHeight="1"/>
    <row r="853" ht="15" hidden="1" customHeight="1"/>
    <row r="854" ht="15" hidden="1" customHeight="1"/>
    <row r="855" ht="15" hidden="1" customHeight="1"/>
    <row r="856" ht="15" hidden="1" customHeight="1"/>
    <row r="857" ht="15" hidden="1" customHeight="1"/>
    <row r="858" ht="15" hidden="1" customHeight="1"/>
    <row r="859" ht="15" hidden="1" customHeight="1"/>
    <row r="860" ht="15" hidden="1" customHeight="1"/>
    <row r="861" ht="15" hidden="1" customHeight="1"/>
    <row r="862" ht="15" hidden="1" customHeight="1"/>
    <row r="863" ht="15" hidden="1" customHeight="1"/>
    <row r="864" ht="15" hidden="1" customHeight="1"/>
    <row r="865" ht="15" hidden="1" customHeight="1"/>
    <row r="866" ht="15" hidden="1" customHeight="1"/>
    <row r="867" ht="15" hidden="1" customHeight="1"/>
    <row r="868" ht="15" hidden="1" customHeight="1"/>
    <row r="869" ht="15" hidden="1" customHeight="1"/>
    <row r="870" ht="15" hidden="1" customHeight="1"/>
    <row r="871" ht="15" hidden="1" customHeight="1"/>
    <row r="872" ht="15" hidden="1" customHeight="1"/>
    <row r="873" ht="15" hidden="1" customHeight="1"/>
    <row r="874" ht="15" hidden="1" customHeight="1"/>
    <row r="875" ht="15" hidden="1" customHeight="1"/>
    <row r="876" ht="15" hidden="1" customHeight="1"/>
    <row r="877" ht="15" hidden="1" customHeight="1"/>
    <row r="878" ht="15" hidden="1" customHeight="1"/>
    <row r="879" ht="15" hidden="1" customHeight="1"/>
    <row r="880" ht="15" hidden="1" customHeight="1"/>
    <row r="881" ht="15" hidden="1" customHeight="1"/>
    <row r="882" ht="15" hidden="1" customHeight="1"/>
    <row r="883" ht="15" hidden="1" customHeight="1"/>
    <row r="884" ht="15" hidden="1" customHeight="1"/>
    <row r="885" ht="15" hidden="1" customHeight="1"/>
    <row r="886" ht="15" hidden="1" customHeight="1"/>
    <row r="887" ht="15" hidden="1" customHeight="1"/>
    <row r="888" ht="15" hidden="1" customHeight="1"/>
    <row r="889" ht="15" hidden="1" customHeight="1"/>
    <row r="890" ht="15" hidden="1" customHeight="1"/>
    <row r="891" ht="15" hidden="1" customHeight="1"/>
    <row r="892" ht="15" hidden="1" customHeight="1"/>
    <row r="893" ht="15" hidden="1" customHeight="1"/>
    <row r="894" ht="15" hidden="1" customHeight="1"/>
    <row r="895" ht="15" hidden="1" customHeight="1"/>
    <row r="896" ht="15" hidden="1" customHeight="1"/>
    <row r="897" ht="15" hidden="1" customHeight="1"/>
    <row r="898" ht="15" hidden="1" customHeight="1"/>
    <row r="899" ht="15" hidden="1" customHeight="1"/>
    <row r="900" ht="15" hidden="1" customHeight="1"/>
    <row r="901" ht="15" hidden="1" customHeight="1"/>
    <row r="902" ht="15" hidden="1" customHeight="1"/>
    <row r="903" ht="15" hidden="1" customHeight="1"/>
    <row r="904" ht="15" hidden="1" customHeight="1"/>
    <row r="905" ht="15" hidden="1" customHeight="1"/>
    <row r="906" ht="15" hidden="1" customHeight="1"/>
    <row r="907" ht="15" hidden="1" customHeight="1"/>
    <row r="908" ht="15" hidden="1" customHeight="1"/>
    <row r="909" ht="15" hidden="1" customHeight="1"/>
    <row r="910" ht="15" hidden="1" customHeight="1"/>
    <row r="911" ht="15" hidden="1" customHeight="1"/>
    <row r="912" ht="15" hidden="1" customHeight="1"/>
    <row r="913" ht="15" hidden="1" customHeight="1"/>
    <row r="914" ht="15" hidden="1" customHeight="1"/>
    <row r="915" ht="15" hidden="1" customHeight="1"/>
    <row r="916" ht="15" hidden="1" customHeight="1"/>
    <row r="917" ht="15" hidden="1" customHeight="1"/>
    <row r="918" ht="15" hidden="1" customHeight="1"/>
    <row r="919" ht="15" hidden="1" customHeight="1"/>
    <row r="920" ht="15" hidden="1" customHeight="1"/>
    <row r="921" ht="15" hidden="1" customHeight="1"/>
    <row r="922" ht="15" hidden="1" customHeight="1"/>
    <row r="923" ht="15" hidden="1" customHeight="1"/>
    <row r="924" ht="15" hidden="1" customHeight="1"/>
    <row r="925" ht="15" hidden="1" customHeight="1"/>
    <row r="926" ht="15" hidden="1" customHeight="1"/>
    <row r="927" ht="15" hidden="1" customHeight="1"/>
    <row r="928" ht="15" hidden="1" customHeight="1"/>
    <row r="929" ht="15" hidden="1" customHeight="1"/>
    <row r="930" ht="15" hidden="1" customHeight="1"/>
    <row r="931" ht="15" hidden="1" customHeight="1"/>
    <row r="932" ht="15" hidden="1" customHeight="1"/>
    <row r="933" ht="15" hidden="1" customHeight="1"/>
    <row r="934" ht="15" hidden="1" customHeight="1"/>
    <row r="935" ht="15" hidden="1" customHeight="1"/>
    <row r="936" ht="15" hidden="1" customHeight="1"/>
    <row r="937" ht="15" hidden="1" customHeight="1"/>
    <row r="938" ht="15" hidden="1" customHeight="1"/>
    <row r="939" ht="15" hidden="1" customHeight="1"/>
    <row r="940" ht="15" hidden="1" customHeight="1"/>
    <row r="941" ht="15" hidden="1" customHeight="1"/>
    <row r="942" ht="15" hidden="1" customHeight="1"/>
    <row r="943" ht="15" hidden="1" customHeight="1"/>
    <row r="944" ht="15" hidden="1" customHeight="1"/>
    <row r="945" ht="15" hidden="1" customHeight="1"/>
    <row r="946" ht="15" hidden="1" customHeight="1"/>
    <row r="947" ht="15" hidden="1" customHeight="1"/>
    <row r="948" ht="15" hidden="1" customHeight="1"/>
    <row r="949" ht="15" hidden="1" customHeight="1"/>
    <row r="950" ht="15" hidden="1" customHeight="1"/>
    <row r="951" ht="15" hidden="1" customHeight="1"/>
    <row r="952" ht="15" hidden="1" customHeight="1"/>
    <row r="953" ht="15" hidden="1" customHeight="1"/>
    <row r="954" ht="15" hidden="1" customHeight="1"/>
    <row r="955" ht="15" hidden="1" customHeight="1"/>
    <row r="956" ht="15" hidden="1" customHeight="1"/>
    <row r="957" ht="15" hidden="1" customHeight="1"/>
    <row r="958" ht="15" hidden="1" customHeight="1"/>
    <row r="959" ht="15" hidden="1" customHeight="1"/>
    <row r="960" ht="15" hidden="1" customHeight="1"/>
    <row r="961" ht="15" hidden="1" customHeight="1"/>
    <row r="962" ht="15" hidden="1" customHeight="1"/>
    <row r="963" ht="15" hidden="1" customHeight="1"/>
    <row r="964" ht="15" hidden="1" customHeight="1"/>
    <row r="965" ht="15" hidden="1" customHeight="1"/>
    <row r="966" ht="15" hidden="1" customHeight="1"/>
    <row r="967" ht="15" hidden="1" customHeight="1"/>
    <row r="968" ht="15" hidden="1" customHeight="1"/>
    <row r="969" ht="15" hidden="1" customHeight="1"/>
    <row r="970" ht="15" hidden="1" customHeight="1"/>
    <row r="971" ht="15" hidden="1" customHeight="1"/>
    <row r="972" ht="15" hidden="1" customHeight="1"/>
    <row r="973" ht="15" hidden="1" customHeight="1"/>
    <row r="974" ht="15" hidden="1" customHeight="1"/>
    <row r="975" ht="15" hidden="1" customHeight="1"/>
    <row r="976" ht="15" hidden="1" customHeight="1"/>
    <row r="977" ht="15" hidden="1" customHeight="1"/>
    <row r="978" ht="15" hidden="1" customHeight="1"/>
    <row r="979" ht="15" hidden="1" customHeight="1"/>
    <row r="980" ht="15" hidden="1" customHeight="1"/>
    <row r="981" ht="15" hidden="1" customHeight="1"/>
    <row r="982" ht="15" hidden="1" customHeight="1"/>
    <row r="983" ht="15" hidden="1" customHeight="1"/>
    <row r="984" ht="15" hidden="1" customHeight="1"/>
    <row r="985" ht="15" hidden="1" customHeight="1"/>
    <row r="986" ht="15" hidden="1" customHeight="1"/>
    <row r="987" ht="15" hidden="1" customHeight="1"/>
    <row r="988" ht="15" hidden="1" customHeight="1"/>
    <row r="989" ht="15" hidden="1" customHeight="1"/>
    <row r="990" ht="15" hidden="1" customHeight="1"/>
    <row r="991" ht="15" hidden="1" customHeight="1"/>
    <row r="992" ht="15" hidden="1" customHeight="1"/>
    <row r="993" ht="15" hidden="1" customHeight="1"/>
    <row r="994" ht="15" hidden="1" customHeight="1"/>
    <row r="995" ht="15" hidden="1" customHeight="1"/>
    <row r="996" ht="15" hidden="1" customHeight="1"/>
    <row r="997" ht="15" hidden="1" customHeight="1"/>
    <row r="998" ht="15" hidden="1" customHeight="1"/>
    <row r="999" ht="15" hidden="1" customHeight="1"/>
    <row r="1000" ht="15" hidden="1" customHeight="1"/>
    <row r="1001" ht="15" hidden="1" customHeight="1"/>
    <row r="1002" ht="15" hidden="1" customHeight="1"/>
    <row r="1003" ht="15" hidden="1" customHeight="1"/>
    <row r="1004" ht="15" hidden="1" customHeight="1"/>
    <row r="1005" ht="15" hidden="1" customHeight="1"/>
    <row r="1006" ht="15" hidden="1" customHeight="1"/>
    <row r="1007" ht="15" hidden="1" customHeight="1"/>
    <row r="1008" ht="15" hidden="1" customHeight="1"/>
    <row r="1009" ht="15" hidden="1" customHeight="1"/>
    <row r="1010" ht="15" hidden="1" customHeight="1"/>
    <row r="1011" ht="15" hidden="1" customHeight="1"/>
    <row r="1012" ht="15" hidden="1" customHeight="1"/>
    <row r="1013" ht="15" hidden="1" customHeight="1"/>
    <row r="1014" ht="15" hidden="1" customHeight="1"/>
    <row r="1015" ht="15" hidden="1" customHeight="1"/>
    <row r="1016" ht="15" hidden="1" customHeight="1"/>
    <row r="1017" ht="15" hidden="1" customHeight="1"/>
    <row r="1018" ht="15" hidden="1" customHeight="1"/>
    <row r="1019" ht="15" hidden="1" customHeight="1"/>
    <row r="1020" ht="15" hidden="1" customHeight="1"/>
    <row r="1021" ht="15" hidden="1" customHeight="1"/>
    <row r="1022" ht="15" hidden="1" customHeight="1"/>
    <row r="1023" ht="15" hidden="1" customHeight="1"/>
    <row r="1024" ht="15" hidden="1" customHeight="1"/>
    <row r="1025" ht="15" hidden="1" customHeight="1"/>
    <row r="1026" ht="15" hidden="1" customHeight="1"/>
    <row r="1027" ht="15" hidden="1" customHeight="1"/>
    <row r="1028" ht="15" hidden="1" customHeight="1"/>
    <row r="1029" ht="15" hidden="1" customHeight="1"/>
    <row r="1030" ht="15" hidden="1" customHeight="1"/>
    <row r="1031" ht="15" hidden="1" customHeight="1"/>
    <row r="1032" ht="15" hidden="1" customHeight="1"/>
    <row r="1033" ht="15" hidden="1" customHeight="1"/>
    <row r="1034" ht="15" hidden="1" customHeight="1"/>
    <row r="1035" ht="15" hidden="1" customHeight="1"/>
    <row r="1036" ht="15" hidden="1" customHeight="1"/>
    <row r="1037" ht="15" hidden="1" customHeight="1"/>
    <row r="1038" ht="15" hidden="1" customHeight="1"/>
    <row r="1039" ht="15" hidden="1" customHeight="1"/>
    <row r="1040" ht="15" hidden="1" customHeight="1"/>
    <row r="1041" ht="15" hidden="1" customHeight="1"/>
    <row r="1042" ht="15" hidden="1" customHeight="1"/>
    <row r="1043" ht="15" hidden="1" customHeight="1"/>
    <row r="1044" ht="15" hidden="1" customHeight="1"/>
    <row r="1045" ht="15" hidden="1" customHeight="1"/>
    <row r="1046" ht="15" hidden="1" customHeight="1"/>
    <row r="1047" ht="15" hidden="1" customHeight="1"/>
    <row r="1048" ht="15" hidden="1" customHeight="1"/>
    <row r="1049" ht="15" hidden="1" customHeight="1"/>
    <row r="1050" ht="15" hidden="1" customHeight="1"/>
    <row r="1051" ht="15" hidden="1" customHeight="1"/>
    <row r="1052" ht="15" hidden="1" customHeight="1"/>
    <row r="1053" ht="15" hidden="1" customHeight="1"/>
    <row r="1054" ht="15" hidden="1" customHeight="1"/>
    <row r="1055" ht="15" hidden="1" customHeight="1"/>
    <row r="1056" ht="15" hidden="1" customHeight="1"/>
    <row r="1057" ht="15" hidden="1" customHeight="1"/>
    <row r="1058" ht="15" hidden="1" customHeight="1"/>
    <row r="1059" ht="15" hidden="1" customHeight="1"/>
    <row r="1060" ht="15" hidden="1" customHeight="1"/>
    <row r="1061" ht="15" hidden="1" customHeight="1"/>
    <row r="1062" ht="15" hidden="1" customHeight="1"/>
    <row r="1063" ht="15" hidden="1" customHeight="1"/>
    <row r="1064" ht="15" hidden="1" customHeight="1"/>
    <row r="1065" ht="15" hidden="1" customHeight="1"/>
    <row r="1066" ht="15" hidden="1" customHeight="1"/>
    <row r="1067" ht="15" hidden="1" customHeight="1"/>
    <row r="1068" ht="15" hidden="1" customHeight="1"/>
    <row r="1069" ht="15" hidden="1" customHeight="1"/>
    <row r="1070" ht="15" hidden="1" customHeight="1"/>
    <row r="1071" ht="15" hidden="1" customHeight="1"/>
    <row r="1072" ht="15" hidden="1" customHeight="1"/>
    <row r="1073" ht="15" hidden="1" customHeight="1"/>
    <row r="1074" ht="15" hidden="1" customHeight="1"/>
    <row r="1075" ht="15" hidden="1" customHeight="1"/>
    <row r="1076" ht="15" hidden="1" customHeight="1"/>
    <row r="1077" ht="15" hidden="1" customHeight="1"/>
    <row r="1078" ht="15" hidden="1" customHeight="1"/>
    <row r="1079" ht="15" hidden="1" customHeight="1"/>
    <row r="1080" ht="15" hidden="1" customHeight="1"/>
    <row r="1081" ht="15" hidden="1" customHeight="1"/>
    <row r="1082" ht="15" hidden="1" customHeight="1"/>
    <row r="1083" ht="15" hidden="1" customHeight="1"/>
    <row r="1084" ht="15" hidden="1" customHeight="1"/>
    <row r="1085" ht="15" hidden="1" customHeight="1"/>
    <row r="1086" ht="15" hidden="1" customHeight="1"/>
    <row r="1087" ht="15" hidden="1" customHeight="1"/>
    <row r="1088" ht="15" hidden="1" customHeight="1"/>
    <row r="1089" ht="15" hidden="1" customHeight="1"/>
    <row r="1090" ht="15" hidden="1" customHeight="1"/>
    <row r="1091" ht="15" hidden="1" customHeight="1"/>
    <row r="1092" ht="15" hidden="1" customHeight="1"/>
    <row r="1093" ht="15" hidden="1" customHeight="1"/>
    <row r="1094" ht="15" hidden="1" customHeight="1"/>
    <row r="1095" ht="15" hidden="1" customHeight="1"/>
    <row r="1096" ht="15" hidden="1" customHeight="1"/>
    <row r="1097" ht="15" hidden="1" customHeight="1"/>
    <row r="1098" ht="15" hidden="1" customHeight="1"/>
    <row r="1099" ht="15" hidden="1" customHeight="1"/>
    <row r="1100" ht="15" hidden="1" customHeight="1"/>
    <row r="1101" ht="15" hidden="1" customHeight="1"/>
    <row r="1102" ht="15" hidden="1" customHeight="1"/>
    <row r="1103" ht="15" hidden="1" customHeight="1"/>
    <row r="1104" ht="15" hidden="1" customHeight="1"/>
    <row r="1105" ht="15" hidden="1" customHeight="1"/>
    <row r="1106" ht="15" hidden="1" customHeight="1"/>
    <row r="1107" ht="15" hidden="1" customHeight="1"/>
    <row r="1108" ht="15" hidden="1" customHeight="1"/>
    <row r="1109" ht="15" hidden="1" customHeight="1"/>
    <row r="1110" ht="15" hidden="1" customHeight="1"/>
    <row r="1111" ht="15" hidden="1" customHeight="1"/>
    <row r="1112" ht="15" hidden="1" customHeight="1"/>
    <row r="1113" ht="15" hidden="1" customHeight="1"/>
    <row r="1114" ht="15" hidden="1" customHeight="1"/>
    <row r="1115" ht="15" hidden="1" customHeight="1"/>
    <row r="1116" ht="15" hidden="1" customHeight="1"/>
    <row r="1117" ht="15" hidden="1" customHeight="1"/>
    <row r="1118" ht="15" hidden="1" customHeight="1"/>
    <row r="1119" ht="15" hidden="1" customHeight="1"/>
    <row r="1120" ht="15" hidden="1" customHeight="1"/>
    <row r="1121" ht="15" hidden="1" customHeight="1"/>
    <row r="1122" ht="15" hidden="1" customHeight="1"/>
    <row r="1123" ht="15" hidden="1" customHeight="1"/>
    <row r="1124" ht="15" hidden="1" customHeight="1"/>
    <row r="1125" ht="15" hidden="1" customHeight="1"/>
    <row r="1126" ht="15" hidden="1" customHeight="1"/>
    <row r="1127" ht="15" hidden="1" customHeight="1"/>
    <row r="1128" ht="15" hidden="1" customHeight="1"/>
    <row r="1129" ht="15" hidden="1" customHeight="1"/>
    <row r="1130" ht="15" hidden="1" customHeight="1"/>
    <row r="1131" ht="15" hidden="1" customHeight="1"/>
    <row r="1132" ht="15" hidden="1" customHeight="1"/>
    <row r="1133" ht="15" hidden="1" customHeight="1"/>
    <row r="1134" ht="15" hidden="1" customHeight="1"/>
    <row r="1135" ht="15" hidden="1" customHeight="1"/>
    <row r="1136" ht="15" hidden="1" customHeight="1"/>
    <row r="1137" ht="15" hidden="1" customHeight="1"/>
    <row r="1138" ht="15" hidden="1" customHeight="1"/>
    <row r="1139" ht="15" hidden="1" customHeight="1"/>
    <row r="1140" ht="15" hidden="1" customHeight="1"/>
    <row r="1141" ht="15" hidden="1" customHeight="1"/>
    <row r="1142" ht="15" hidden="1" customHeight="1"/>
    <row r="1143" ht="15" hidden="1" customHeight="1"/>
    <row r="1144" ht="15" hidden="1" customHeight="1"/>
    <row r="1145" ht="15" hidden="1" customHeight="1"/>
    <row r="1146" ht="15" hidden="1" customHeight="1"/>
    <row r="1147" ht="15" hidden="1" customHeight="1"/>
    <row r="1148" ht="15" hidden="1" customHeight="1"/>
    <row r="1149" ht="15" hidden="1" customHeight="1"/>
    <row r="1150" ht="15" hidden="1" customHeight="1"/>
    <row r="1151" ht="15" hidden="1" customHeight="1"/>
    <row r="1152" ht="15" hidden="1" customHeight="1"/>
    <row r="1153" ht="15" hidden="1" customHeight="1"/>
    <row r="1154" ht="15" hidden="1" customHeight="1"/>
    <row r="1155" ht="15" hidden="1" customHeight="1"/>
    <row r="1156" ht="15" hidden="1" customHeight="1"/>
    <row r="1157" ht="15" hidden="1" customHeight="1"/>
    <row r="1158" ht="15" hidden="1" customHeight="1"/>
    <row r="1159" ht="15" hidden="1" customHeight="1"/>
    <row r="1160" ht="15" hidden="1" customHeight="1"/>
    <row r="1161" ht="15" hidden="1" customHeight="1"/>
    <row r="1162" ht="15" hidden="1" customHeight="1"/>
    <row r="1163" ht="15" hidden="1" customHeight="1"/>
    <row r="1164" ht="15" hidden="1" customHeight="1"/>
    <row r="1165" ht="15" hidden="1" customHeight="1"/>
    <row r="1166" ht="15" hidden="1" customHeight="1"/>
    <row r="1167" ht="15" hidden="1" customHeight="1"/>
    <row r="1168" ht="15" hidden="1" customHeight="1"/>
    <row r="1169" ht="15" hidden="1" customHeight="1"/>
    <row r="1170" ht="15" hidden="1" customHeight="1"/>
    <row r="1171" ht="15" hidden="1" customHeight="1"/>
    <row r="1172" ht="15" hidden="1" customHeight="1"/>
    <row r="1173" ht="15" hidden="1" customHeight="1"/>
    <row r="1174" ht="15" hidden="1" customHeight="1"/>
    <row r="1175" ht="15" hidden="1" customHeight="1"/>
    <row r="1176" ht="15" hidden="1" customHeight="1"/>
    <row r="1177" ht="15" hidden="1" customHeight="1"/>
    <row r="1178" ht="15" hidden="1" customHeight="1"/>
    <row r="1179" ht="15" hidden="1" customHeight="1"/>
    <row r="1180" ht="15" hidden="1" customHeight="1"/>
    <row r="1181" ht="15" hidden="1" customHeight="1"/>
    <row r="1182" ht="15" hidden="1" customHeight="1"/>
    <row r="1183" ht="15" hidden="1" customHeight="1"/>
    <row r="1184" ht="15" hidden="1" customHeight="1"/>
    <row r="1185" ht="15" hidden="1" customHeight="1"/>
    <row r="1186" ht="15" hidden="1" customHeight="1"/>
    <row r="1187" ht="15" hidden="1" customHeight="1"/>
    <row r="1188" ht="15" hidden="1" customHeight="1"/>
    <row r="1189" ht="15" hidden="1" customHeight="1"/>
    <row r="1190" ht="15" hidden="1" customHeight="1"/>
    <row r="1191" ht="15" hidden="1" customHeight="1"/>
    <row r="1192" ht="15" hidden="1" customHeight="1"/>
    <row r="1193" ht="15" hidden="1" customHeight="1"/>
    <row r="1194" ht="15" hidden="1" customHeight="1"/>
    <row r="1195" ht="15" hidden="1" customHeight="1"/>
    <row r="1196" ht="15" hidden="1" customHeight="1"/>
    <row r="1197" ht="15" hidden="1" customHeight="1"/>
    <row r="1198" ht="15" hidden="1" customHeight="1"/>
    <row r="1199" ht="15" hidden="1" customHeight="1"/>
    <row r="1200" ht="15" hidden="1" customHeight="1"/>
    <row r="1201" ht="15" hidden="1" customHeight="1"/>
    <row r="1202" ht="15" hidden="1" customHeight="1"/>
    <row r="1203" ht="15" hidden="1" customHeight="1"/>
    <row r="1204" ht="15" hidden="1" customHeight="1"/>
    <row r="1205" ht="15" hidden="1" customHeight="1"/>
    <row r="1206" ht="15" hidden="1" customHeight="1"/>
    <row r="1207" ht="15" hidden="1" customHeight="1"/>
    <row r="1208" ht="15" hidden="1" customHeight="1"/>
    <row r="1209" ht="15" hidden="1" customHeight="1"/>
    <row r="1210" ht="15" hidden="1" customHeight="1"/>
    <row r="1211" ht="15" hidden="1" customHeight="1"/>
    <row r="1212" ht="15" hidden="1" customHeight="1"/>
    <row r="1213" ht="15" hidden="1" customHeight="1"/>
    <row r="1214" ht="15" hidden="1" customHeight="1"/>
    <row r="1215" ht="15" hidden="1" customHeight="1"/>
    <row r="1216" ht="15" hidden="1" customHeight="1"/>
    <row r="1217" ht="15" hidden="1" customHeight="1"/>
    <row r="1218" ht="15" hidden="1" customHeight="1"/>
    <row r="1219" ht="15" hidden="1" customHeight="1"/>
    <row r="1220" ht="15" hidden="1" customHeight="1"/>
    <row r="1221" ht="15" hidden="1" customHeight="1"/>
    <row r="1222" ht="15" hidden="1" customHeight="1"/>
    <row r="1223" ht="15" hidden="1" customHeight="1"/>
    <row r="1224" ht="15" hidden="1" customHeight="1"/>
    <row r="1225" ht="15" hidden="1" customHeight="1"/>
    <row r="1226" ht="15" hidden="1" customHeight="1"/>
    <row r="1227" ht="15" hidden="1" customHeight="1"/>
    <row r="1228" ht="15" hidden="1" customHeight="1"/>
    <row r="1229" ht="15" hidden="1" customHeight="1"/>
    <row r="1230" ht="15" hidden="1" customHeight="1"/>
    <row r="1231" ht="15" hidden="1" customHeight="1"/>
    <row r="1232" ht="15" hidden="1" customHeight="1"/>
    <row r="1233" ht="15" hidden="1" customHeight="1"/>
    <row r="1234" ht="15" hidden="1" customHeight="1"/>
    <row r="1235" ht="15" hidden="1" customHeight="1"/>
    <row r="1236" ht="15" hidden="1" customHeight="1"/>
    <row r="1237" ht="15" hidden="1" customHeight="1"/>
    <row r="1238" ht="15" hidden="1" customHeight="1"/>
    <row r="1239" ht="15" hidden="1" customHeight="1"/>
    <row r="1240" ht="15" hidden="1" customHeight="1"/>
    <row r="1241" ht="15" hidden="1" customHeight="1"/>
    <row r="1242" ht="15" hidden="1" customHeight="1"/>
    <row r="1243" ht="15" hidden="1" customHeight="1"/>
    <row r="1244" ht="15" hidden="1" customHeight="1"/>
    <row r="1245" ht="15" hidden="1" customHeight="1"/>
    <row r="1246" ht="15" hidden="1" customHeight="1"/>
    <row r="1247" ht="15" hidden="1" customHeight="1"/>
    <row r="1248" ht="15" hidden="1" customHeight="1"/>
    <row r="1249" ht="15" hidden="1" customHeight="1"/>
    <row r="1250" ht="15" hidden="1" customHeight="1"/>
    <row r="1251" ht="15" hidden="1" customHeight="1"/>
    <row r="1252" ht="15" hidden="1" customHeight="1"/>
    <row r="1253" ht="15" hidden="1" customHeight="1"/>
    <row r="1254" ht="15" hidden="1" customHeight="1"/>
    <row r="1255" ht="15" hidden="1" customHeight="1"/>
    <row r="1256" ht="15" hidden="1" customHeight="1"/>
    <row r="1257" ht="15" hidden="1" customHeight="1"/>
    <row r="1258" ht="15" hidden="1" customHeight="1"/>
    <row r="1259" ht="15" hidden="1" customHeight="1"/>
    <row r="1260" ht="15" hidden="1" customHeight="1"/>
    <row r="1261" ht="15" hidden="1" customHeight="1"/>
    <row r="1262" ht="15" hidden="1" customHeight="1"/>
    <row r="1263" ht="15" hidden="1" customHeight="1"/>
    <row r="1264" ht="15" hidden="1" customHeight="1"/>
    <row r="1265" ht="15" hidden="1" customHeight="1"/>
    <row r="1266" ht="15" hidden="1" customHeight="1"/>
    <row r="1267" ht="15" hidden="1" customHeight="1"/>
    <row r="1268" ht="15" hidden="1" customHeight="1"/>
    <row r="1269" ht="15" hidden="1" customHeight="1"/>
    <row r="1270" ht="15" hidden="1" customHeight="1"/>
    <row r="1271" ht="15" hidden="1" customHeight="1"/>
    <row r="1272" ht="15" hidden="1" customHeight="1"/>
    <row r="1273" ht="15" hidden="1" customHeight="1"/>
    <row r="1274" ht="15" hidden="1" customHeight="1"/>
    <row r="1275" ht="15" hidden="1" customHeight="1"/>
    <row r="1276" ht="15" hidden="1" customHeight="1"/>
    <row r="1277" ht="15" hidden="1" customHeight="1"/>
    <row r="1278" ht="15" hidden="1" customHeight="1"/>
    <row r="1279" ht="15" hidden="1" customHeight="1"/>
    <row r="1280" ht="15" hidden="1" customHeight="1"/>
    <row r="1281" ht="15" hidden="1" customHeight="1"/>
    <row r="1282" ht="15" hidden="1" customHeight="1"/>
    <row r="1283" ht="15" hidden="1" customHeight="1"/>
    <row r="1284" ht="15" hidden="1" customHeight="1"/>
    <row r="1285" ht="15" hidden="1" customHeight="1"/>
    <row r="1286" ht="15" hidden="1" customHeight="1"/>
    <row r="1287" ht="15" hidden="1" customHeight="1"/>
    <row r="1288" ht="15" hidden="1" customHeight="1"/>
    <row r="1289" ht="15" hidden="1" customHeight="1"/>
    <row r="1290" ht="15" hidden="1" customHeight="1"/>
    <row r="1291" ht="15" hidden="1" customHeight="1"/>
    <row r="1292" ht="15" hidden="1" customHeight="1"/>
    <row r="1293" ht="15" hidden="1" customHeight="1"/>
    <row r="1294" ht="15" hidden="1" customHeight="1"/>
    <row r="1295" ht="15" hidden="1" customHeight="1"/>
    <row r="1296" ht="15" hidden="1" customHeight="1"/>
    <row r="1297" ht="15" hidden="1" customHeight="1"/>
    <row r="1298" ht="15" hidden="1" customHeight="1"/>
    <row r="1299" ht="15" hidden="1" customHeight="1"/>
    <row r="1300" ht="15" hidden="1" customHeight="1"/>
    <row r="1301" ht="15" hidden="1" customHeight="1"/>
    <row r="1302" ht="15" hidden="1" customHeight="1"/>
    <row r="1303" ht="15" hidden="1" customHeight="1"/>
    <row r="1304" ht="15" hidden="1" customHeight="1"/>
    <row r="1305" ht="15" hidden="1" customHeight="1"/>
    <row r="1306" ht="15" hidden="1" customHeight="1"/>
    <row r="1307" ht="15" hidden="1" customHeight="1"/>
    <row r="1308" ht="15" hidden="1" customHeight="1"/>
    <row r="1309" ht="15" hidden="1" customHeight="1"/>
    <row r="1310" ht="15" hidden="1" customHeight="1"/>
    <row r="1311" ht="15" hidden="1" customHeight="1"/>
    <row r="1312" ht="15" hidden="1" customHeight="1"/>
    <row r="1313" ht="15" hidden="1" customHeight="1"/>
    <row r="1314" ht="15" hidden="1" customHeight="1"/>
    <row r="1315" ht="15" hidden="1" customHeight="1"/>
    <row r="1316" ht="15" hidden="1" customHeight="1"/>
    <row r="1317" ht="15" hidden="1" customHeight="1"/>
    <row r="1318" ht="15" hidden="1" customHeight="1"/>
    <row r="1319" ht="15" hidden="1" customHeight="1"/>
    <row r="1320" ht="15" hidden="1" customHeight="1"/>
    <row r="1321" ht="15" hidden="1" customHeight="1"/>
    <row r="1322" ht="15" hidden="1" customHeight="1"/>
    <row r="1323" ht="15" hidden="1" customHeight="1"/>
    <row r="1324" ht="15" hidden="1" customHeight="1"/>
    <row r="1325" ht="15" hidden="1" customHeight="1"/>
    <row r="1326" ht="15" hidden="1" customHeight="1"/>
    <row r="1327" ht="15" hidden="1" customHeight="1"/>
    <row r="1328" ht="15" hidden="1" customHeight="1"/>
    <row r="1329" ht="15" hidden="1" customHeight="1"/>
    <row r="1330" ht="15" hidden="1" customHeight="1"/>
    <row r="1331" ht="15" hidden="1" customHeight="1"/>
    <row r="1332" ht="15" hidden="1" customHeight="1"/>
    <row r="1333" ht="15" hidden="1" customHeight="1"/>
    <row r="1334" ht="15" hidden="1" customHeight="1"/>
    <row r="1335" ht="15" hidden="1" customHeight="1"/>
    <row r="1336" ht="15" hidden="1" customHeight="1"/>
    <row r="1337" ht="15" hidden="1" customHeight="1"/>
    <row r="1338" ht="15" hidden="1" customHeight="1"/>
    <row r="1339" ht="15" hidden="1" customHeight="1"/>
    <row r="1340" ht="15" hidden="1" customHeight="1"/>
    <row r="1341" ht="15" hidden="1" customHeight="1"/>
    <row r="1342" ht="15" hidden="1" customHeight="1"/>
    <row r="1343" ht="15" hidden="1" customHeight="1"/>
    <row r="1344" ht="15" hidden="1" customHeight="1"/>
    <row r="1345" ht="15" hidden="1" customHeight="1"/>
    <row r="1346" ht="15" hidden="1" customHeight="1"/>
    <row r="1347" ht="15" hidden="1" customHeight="1"/>
    <row r="1348" ht="15" hidden="1" customHeight="1"/>
    <row r="1349" ht="15" hidden="1" customHeight="1"/>
    <row r="1350" ht="15" hidden="1" customHeight="1"/>
    <row r="1351" ht="15" hidden="1" customHeight="1"/>
    <row r="1352" ht="15" hidden="1" customHeight="1"/>
    <row r="1353" ht="15" hidden="1" customHeight="1"/>
    <row r="1354" ht="15" hidden="1" customHeight="1"/>
    <row r="1355" ht="15" hidden="1" customHeight="1"/>
    <row r="1356" ht="15" hidden="1" customHeight="1"/>
    <row r="1357" ht="15" hidden="1" customHeight="1"/>
    <row r="1358" ht="15" hidden="1" customHeight="1"/>
    <row r="1359" ht="15" hidden="1" customHeight="1"/>
    <row r="1360" ht="15" hidden="1" customHeight="1"/>
    <row r="1361" ht="15" hidden="1" customHeight="1"/>
    <row r="1362" ht="15" hidden="1" customHeight="1"/>
    <row r="1363" ht="15" hidden="1" customHeight="1"/>
    <row r="1364" ht="15" hidden="1" customHeight="1"/>
    <row r="1365" ht="15" hidden="1" customHeight="1"/>
    <row r="1366" ht="15" hidden="1" customHeight="1"/>
    <row r="1367" ht="15" hidden="1" customHeight="1"/>
    <row r="1368" ht="15" hidden="1" customHeight="1"/>
    <row r="1369" ht="15" hidden="1" customHeight="1"/>
    <row r="1370" ht="15" hidden="1" customHeight="1"/>
    <row r="1371" ht="15" hidden="1" customHeight="1"/>
    <row r="1372" ht="15" hidden="1" customHeight="1"/>
    <row r="1373" ht="15" hidden="1" customHeight="1"/>
    <row r="1374" ht="15" hidden="1" customHeight="1"/>
    <row r="1375" ht="15" hidden="1" customHeight="1"/>
    <row r="1376" ht="15" hidden="1" customHeight="1"/>
    <row r="1377" ht="15" hidden="1" customHeight="1"/>
    <row r="1378" ht="15" hidden="1" customHeight="1"/>
    <row r="1379" ht="15" hidden="1" customHeight="1"/>
    <row r="1380" ht="15" hidden="1" customHeight="1"/>
    <row r="1381" ht="15" hidden="1" customHeight="1"/>
    <row r="1382" ht="15" hidden="1" customHeight="1"/>
    <row r="1383" ht="15" hidden="1" customHeight="1"/>
    <row r="1384" ht="15" hidden="1" customHeight="1"/>
    <row r="1385" ht="15" hidden="1" customHeight="1"/>
    <row r="1386" ht="15" hidden="1" customHeight="1"/>
    <row r="1387" ht="15" hidden="1" customHeight="1"/>
    <row r="1388" ht="15" hidden="1" customHeight="1"/>
    <row r="1389" ht="15" hidden="1" customHeight="1"/>
    <row r="1390" ht="15" hidden="1" customHeight="1"/>
    <row r="1391" ht="15" hidden="1" customHeight="1"/>
    <row r="1392" ht="15" hidden="1" customHeight="1"/>
    <row r="1393" ht="15" hidden="1" customHeight="1"/>
    <row r="1394" ht="15" hidden="1" customHeight="1"/>
    <row r="1395" ht="15" hidden="1" customHeight="1"/>
    <row r="1396" ht="15" hidden="1" customHeight="1"/>
    <row r="1397" ht="15" hidden="1" customHeight="1"/>
    <row r="1398" ht="15" hidden="1" customHeight="1"/>
    <row r="1399" ht="15" hidden="1" customHeight="1"/>
    <row r="1400" ht="15" hidden="1" customHeight="1"/>
    <row r="1401" ht="15" hidden="1" customHeight="1"/>
    <row r="1402" ht="15" hidden="1" customHeight="1"/>
    <row r="1403" ht="15" hidden="1" customHeight="1"/>
    <row r="1404" ht="15" hidden="1" customHeight="1"/>
    <row r="1405" ht="15" hidden="1" customHeight="1"/>
    <row r="1406" ht="15" hidden="1" customHeight="1"/>
    <row r="1407" ht="15" hidden="1" customHeight="1"/>
    <row r="1408" ht="15" hidden="1" customHeight="1"/>
    <row r="1409" ht="15" hidden="1" customHeight="1"/>
    <row r="1410" ht="15" hidden="1" customHeight="1"/>
    <row r="1411" ht="15" hidden="1" customHeight="1"/>
    <row r="1412" ht="15" hidden="1" customHeight="1"/>
    <row r="1413" ht="15" hidden="1" customHeight="1"/>
    <row r="1414" ht="15" hidden="1" customHeight="1"/>
    <row r="1415" ht="15" hidden="1" customHeight="1"/>
    <row r="1416" ht="15" hidden="1" customHeight="1"/>
    <row r="1417" ht="15" hidden="1" customHeight="1"/>
    <row r="1418" ht="15" hidden="1" customHeight="1"/>
    <row r="1419" ht="15" hidden="1" customHeight="1"/>
    <row r="1420" ht="15" hidden="1" customHeight="1"/>
    <row r="1421" ht="15" hidden="1" customHeight="1"/>
    <row r="1422" ht="15" hidden="1" customHeight="1"/>
    <row r="1423" ht="15" hidden="1" customHeight="1"/>
    <row r="1424" ht="15" hidden="1" customHeight="1"/>
    <row r="1425" ht="15" hidden="1" customHeight="1"/>
    <row r="1426" ht="15" hidden="1" customHeight="1"/>
    <row r="1427" ht="15" hidden="1" customHeight="1"/>
    <row r="1428" ht="15" hidden="1" customHeight="1"/>
    <row r="1429" ht="15" hidden="1" customHeight="1"/>
    <row r="1430" ht="15" hidden="1" customHeight="1"/>
    <row r="1431" ht="15" hidden="1" customHeight="1"/>
    <row r="1432" ht="15" hidden="1" customHeight="1"/>
    <row r="1433" ht="15" hidden="1" customHeight="1"/>
    <row r="1434" ht="15" hidden="1" customHeight="1"/>
    <row r="1435" ht="15" hidden="1" customHeight="1"/>
    <row r="1436" ht="15" hidden="1" customHeight="1"/>
    <row r="1437" ht="15" hidden="1" customHeight="1"/>
    <row r="1438" ht="15" hidden="1" customHeight="1"/>
    <row r="1439" ht="15" hidden="1" customHeight="1"/>
    <row r="1440" ht="15" hidden="1" customHeight="1"/>
    <row r="1441" ht="15" hidden="1" customHeight="1"/>
    <row r="1442" ht="15" hidden="1" customHeight="1"/>
    <row r="1443" ht="15" hidden="1" customHeight="1"/>
    <row r="1444" ht="15" hidden="1" customHeight="1"/>
    <row r="1445" ht="15" hidden="1" customHeight="1"/>
    <row r="1446" ht="15" hidden="1" customHeight="1"/>
    <row r="1447" ht="15" hidden="1" customHeight="1"/>
    <row r="1448" ht="15" hidden="1" customHeight="1"/>
    <row r="1449" ht="15" hidden="1" customHeight="1"/>
    <row r="1450" ht="15" hidden="1" customHeight="1"/>
    <row r="1451" ht="15" hidden="1" customHeight="1"/>
    <row r="1452" ht="15" hidden="1" customHeight="1"/>
    <row r="1453" ht="15" hidden="1" customHeight="1"/>
    <row r="1454" ht="15" hidden="1" customHeight="1"/>
    <row r="1455" ht="15" hidden="1" customHeight="1"/>
    <row r="1456" ht="15" hidden="1" customHeight="1"/>
    <row r="1457" ht="15" hidden="1" customHeight="1"/>
    <row r="1458" ht="15" hidden="1" customHeight="1"/>
    <row r="1459" ht="15" hidden="1" customHeight="1"/>
    <row r="1460" ht="15" hidden="1" customHeight="1"/>
    <row r="1461" ht="15" hidden="1" customHeight="1"/>
    <row r="1462" ht="15" hidden="1" customHeight="1"/>
    <row r="1463" ht="15" hidden="1" customHeight="1"/>
    <row r="1464" ht="15" hidden="1" customHeight="1"/>
    <row r="1465" ht="15" hidden="1" customHeight="1"/>
    <row r="1466" ht="15" hidden="1" customHeight="1"/>
    <row r="1467" ht="15" hidden="1" customHeight="1"/>
    <row r="1468" ht="15" hidden="1" customHeight="1"/>
    <row r="1469" ht="15" hidden="1" customHeight="1"/>
    <row r="1470" ht="15" hidden="1" customHeight="1"/>
    <row r="1471" ht="15" hidden="1" customHeight="1"/>
    <row r="1472" ht="15" hidden="1" customHeight="1"/>
    <row r="1473" ht="15" hidden="1" customHeight="1"/>
    <row r="1474" ht="15" hidden="1" customHeight="1"/>
    <row r="1475" ht="15" hidden="1" customHeight="1"/>
    <row r="1476" ht="15" hidden="1" customHeight="1"/>
    <row r="1477" ht="15" hidden="1" customHeight="1"/>
    <row r="1478" ht="15" hidden="1" customHeight="1"/>
    <row r="1479" ht="15" hidden="1" customHeight="1"/>
    <row r="1480" ht="15" hidden="1" customHeight="1"/>
    <row r="1481" ht="15" hidden="1" customHeight="1"/>
    <row r="1482" ht="15" hidden="1" customHeight="1"/>
    <row r="1483" ht="15" hidden="1" customHeight="1"/>
    <row r="1484" ht="15" hidden="1" customHeight="1"/>
    <row r="1485" ht="15" hidden="1" customHeight="1"/>
    <row r="1486" ht="15" hidden="1" customHeight="1"/>
    <row r="1487" ht="15" hidden="1" customHeight="1"/>
    <row r="1488" ht="15" hidden="1" customHeight="1"/>
    <row r="1489" ht="15" hidden="1" customHeight="1"/>
    <row r="1490" ht="15" hidden="1" customHeight="1"/>
    <row r="1491" ht="15" hidden="1" customHeight="1"/>
    <row r="1492" ht="15" hidden="1" customHeight="1"/>
    <row r="1493" ht="15" hidden="1" customHeight="1"/>
    <row r="1494" ht="15" hidden="1" customHeight="1"/>
    <row r="1495" ht="15" hidden="1" customHeight="1"/>
    <row r="1496" ht="15" hidden="1" customHeight="1"/>
    <row r="1497" ht="15" hidden="1" customHeight="1"/>
    <row r="1498" ht="15" hidden="1" customHeight="1"/>
    <row r="1499" ht="15" hidden="1" customHeight="1"/>
    <row r="1500" ht="15" hidden="1" customHeight="1"/>
    <row r="1501" ht="15" hidden="1" customHeight="1"/>
    <row r="1502" ht="15" hidden="1" customHeight="1"/>
    <row r="1503" ht="15" hidden="1" customHeight="1"/>
    <row r="1504" ht="15" hidden="1" customHeight="1"/>
    <row r="1505" ht="15" hidden="1" customHeight="1"/>
    <row r="1506" ht="15" hidden="1" customHeight="1"/>
    <row r="1507" ht="15" hidden="1" customHeight="1"/>
    <row r="1508" ht="15" hidden="1" customHeight="1"/>
    <row r="1509" ht="15" hidden="1" customHeight="1"/>
    <row r="1510" ht="15" hidden="1" customHeight="1"/>
    <row r="1511" ht="15" hidden="1" customHeight="1"/>
    <row r="1512" ht="15" hidden="1" customHeight="1"/>
    <row r="1513" ht="15" hidden="1" customHeight="1"/>
    <row r="1514" ht="15" hidden="1" customHeight="1"/>
    <row r="1515" ht="15" hidden="1" customHeight="1"/>
    <row r="1516" ht="15" hidden="1" customHeight="1"/>
    <row r="1517" ht="15" hidden="1" customHeight="1"/>
    <row r="1518" ht="15" hidden="1" customHeight="1"/>
    <row r="1519" ht="15" hidden="1" customHeight="1"/>
    <row r="1520" ht="15" hidden="1" customHeight="1"/>
    <row r="1521" ht="15" hidden="1" customHeight="1"/>
    <row r="1522" ht="15" hidden="1" customHeight="1"/>
    <row r="1523" ht="15" hidden="1" customHeight="1"/>
    <row r="1524" ht="15" hidden="1" customHeight="1"/>
    <row r="1525" ht="15" hidden="1" customHeight="1"/>
    <row r="1526" ht="15" hidden="1" customHeight="1"/>
    <row r="1527" ht="15" hidden="1" customHeight="1"/>
    <row r="1528" ht="15" hidden="1" customHeight="1"/>
    <row r="1529" ht="15" hidden="1" customHeight="1"/>
    <row r="1530" ht="15" hidden="1" customHeight="1"/>
    <row r="1531" ht="15" hidden="1" customHeight="1"/>
    <row r="1532" ht="15" hidden="1" customHeight="1"/>
    <row r="1533" ht="15" hidden="1" customHeight="1"/>
    <row r="1534" ht="15" hidden="1" customHeight="1"/>
    <row r="1535" ht="15" hidden="1" customHeight="1"/>
    <row r="1536" ht="15" hidden="1" customHeight="1"/>
    <row r="1537" ht="15" hidden="1" customHeight="1"/>
    <row r="1538" ht="15" hidden="1" customHeight="1"/>
    <row r="1539" ht="15" hidden="1" customHeight="1"/>
    <row r="1540" ht="15" hidden="1" customHeight="1"/>
    <row r="1541" ht="15" hidden="1" customHeight="1"/>
    <row r="1542" ht="15" hidden="1" customHeight="1"/>
    <row r="1543" ht="15" hidden="1" customHeight="1"/>
    <row r="1544" ht="15" hidden="1" customHeight="1"/>
    <row r="1545" ht="15" hidden="1" customHeight="1"/>
    <row r="1546" ht="15" hidden="1" customHeight="1"/>
    <row r="1547" ht="15" hidden="1" customHeight="1"/>
    <row r="1548" ht="15" hidden="1" customHeight="1"/>
    <row r="1549" ht="15" hidden="1" customHeight="1"/>
    <row r="1550" ht="15" hidden="1" customHeight="1"/>
    <row r="1551" ht="15" hidden="1" customHeight="1"/>
    <row r="1552" ht="15" hidden="1" customHeight="1"/>
    <row r="1553" ht="15" hidden="1" customHeight="1"/>
    <row r="1554" ht="15" hidden="1" customHeight="1"/>
    <row r="1555" ht="15" hidden="1" customHeight="1"/>
    <row r="1556" ht="15" hidden="1" customHeight="1"/>
    <row r="1557" ht="15" hidden="1" customHeight="1"/>
    <row r="1558" ht="15" hidden="1" customHeight="1"/>
    <row r="1559" ht="15" hidden="1" customHeight="1"/>
    <row r="1560" ht="15" hidden="1" customHeight="1"/>
    <row r="1561" ht="15" hidden="1" customHeight="1"/>
    <row r="1562" ht="15" hidden="1" customHeight="1"/>
    <row r="1563" ht="15" hidden="1" customHeight="1"/>
    <row r="1564" ht="15" hidden="1" customHeight="1"/>
    <row r="1565" ht="15" hidden="1" customHeight="1"/>
    <row r="1566" ht="15" hidden="1" customHeight="1"/>
    <row r="1567" ht="15" hidden="1" customHeight="1"/>
    <row r="1568" ht="15" hidden="1" customHeight="1"/>
    <row r="1569" ht="15" hidden="1" customHeight="1"/>
    <row r="1570" ht="15" hidden="1" customHeight="1"/>
    <row r="1571" ht="15" hidden="1" customHeight="1"/>
    <row r="1572" ht="15" hidden="1" customHeight="1"/>
    <row r="1573" ht="15" hidden="1" customHeight="1"/>
    <row r="1574" ht="15" hidden="1" customHeight="1"/>
    <row r="1575" ht="15" hidden="1" customHeight="1"/>
    <row r="1576" ht="15" hidden="1" customHeight="1"/>
    <row r="1577" ht="15" hidden="1" customHeight="1"/>
    <row r="1578" ht="15" hidden="1" customHeight="1"/>
    <row r="1579" ht="15" hidden="1" customHeight="1"/>
    <row r="1580" ht="15" hidden="1" customHeight="1"/>
    <row r="1581" ht="15" hidden="1" customHeight="1"/>
    <row r="1582" ht="15" hidden="1" customHeight="1"/>
    <row r="1583" ht="15" hidden="1" customHeight="1"/>
    <row r="1584" ht="15" hidden="1" customHeight="1"/>
    <row r="1585" ht="15" hidden="1" customHeight="1"/>
    <row r="1586" ht="15" hidden="1" customHeight="1"/>
    <row r="1587" ht="15" hidden="1" customHeight="1"/>
    <row r="1588" ht="15" hidden="1" customHeight="1"/>
    <row r="1589" ht="15" hidden="1" customHeight="1"/>
    <row r="1590" ht="15" hidden="1" customHeight="1"/>
    <row r="1591" ht="15" hidden="1" customHeight="1"/>
    <row r="1592" ht="15" hidden="1" customHeight="1"/>
    <row r="1593" ht="15" hidden="1" customHeight="1"/>
    <row r="1594" ht="15" hidden="1" customHeight="1"/>
    <row r="1595" ht="15" hidden="1" customHeight="1"/>
    <row r="1596" ht="15" hidden="1" customHeight="1"/>
    <row r="1597" ht="15" hidden="1" customHeight="1"/>
    <row r="1598" ht="15" hidden="1" customHeight="1"/>
    <row r="1599" ht="15" hidden="1" customHeight="1"/>
    <row r="1600" ht="15" hidden="1" customHeight="1"/>
    <row r="1601" ht="15" hidden="1" customHeight="1"/>
    <row r="1602" ht="15" hidden="1" customHeight="1"/>
    <row r="1603" ht="15" hidden="1" customHeight="1"/>
    <row r="1604" ht="15" hidden="1" customHeight="1"/>
    <row r="1605" ht="15" hidden="1" customHeight="1"/>
    <row r="1606" ht="15" hidden="1" customHeight="1"/>
    <row r="1607" ht="15" hidden="1" customHeight="1"/>
    <row r="1608" ht="15" hidden="1" customHeight="1"/>
    <row r="1609" ht="15" hidden="1" customHeight="1"/>
    <row r="1610" ht="15" hidden="1" customHeight="1"/>
    <row r="1611" ht="15" hidden="1" customHeight="1"/>
    <row r="1612" ht="15" hidden="1" customHeight="1"/>
    <row r="1613" ht="15" hidden="1" customHeight="1"/>
    <row r="1614" ht="15" hidden="1" customHeight="1"/>
    <row r="1615" ht="15" hidden="1" customHeight="1"/>
    <row r="1616" ht="15" hidden="1" customHeight="1"/>
    <row r="1617" ht="15" hidden="1" customHeight="1"/>
    <row r="1618" ht="15" hidden="1" customHeight="1"/>
    <row r="1619" ht="15" hidden="1" customHeight="1"/>
    <row r="1620" ht="15" hidden="1" customHeight="1"/>
    <row r="1621" ht="15" hidden="1" customHeight="1"/>
    <row r="1622" ht="15" hidden="1" customHeight="1"/>
    <row r="1623" ht="15" hidden="1" customHeight="1"/>
    <row r="1624" ht="15" hidden="1" customHeight="1"/>
    <row r="1625" ht="15" hidden="1" customHeight="1"/>
    <row r="1626" ht="15" hidden="1" customHeight="1"/>
    <row r="1627" ht="15" hidden="1" customHeight="1"/>
    <row r="1628" ht="15" hidden="1" customHeight="1"/>
    <row r="1629" ht="15" hidden="1" customHeight="1"/>
    <row r="1630" ht="15" hidden="1" customHeight="1"/>
    <row r="1631" ht="15" hidden="1" customHeight="1"/>
    <row r="1632" ht="15" hidden="1" customHeight="1"/>
    <row r="1633" ht="15" hidden="1" customHeight="1"/>
    <row r="1634" ht="15" hidden="1" customHeight="1"/>
    <row r="1635" ht="15" hidden="1" customHeight="1"/>
    <row r="1636" ht="15" hidden="1" customHeight="1"/>
    <row r="1637" ht="15" hidden="1" customHeight="1"/>
    <row r="1638" ht="15" hidden="1" customHeight="1"/>
    <row r="1639" ht="15" hidden="1" customHeight="1"/>
    <row r="1640" ht="15" hidden="1" customHeight="1"/>
    <row r="1641" ht="15" hidden="1" customHeight="1"/>
    <row r="1642" ht="15" hidden="1" customHeight="1"/>
    <row r="1643" ht="15" hidden="1" customHeight="1"/>
    <row r="1644" ht="15" hidden="1" customHeight="1"/>
    <row r="1645" ht="15" hidden="1" customHeight="1"/>
    <row r="1646" ht="15" hidden="1" customHeight="1"/>
    <row r="1647" ht="15" hidden="1" customHeight="1"/>
    <row r="1648" ht="15" hidden="1" customHeight="1"/>
    <row r="1649" ht="15" hidden="1" customHeight="1"/>
    <row r="1650" ht="15" hidden="1" customHeight="1"/>
    <row r="1651" ht="15" hidden="1" customHeight="1"/>
    <row r="1652" ht="15" hidden="1" customHeight="1"/>
    <row r="1653" ht="15" hidden="1" customHeight="1"/>
    <row r="1654" ht="15" hidden="1" customHeight="1"/>
    <row r="1655" ht="15" hidden="1" customHeight="1"/>
    <row r="1656" ht="15" hidden="1" customHeight="1"/>
    <row r="1657" ht="15" hidden="1" customHeight="1"/>
    <row r="1658" ht="15" hidden="1" customHeight="1"/>
    <row r="1659" ht="15" hidden="1" customHeight="1"/>
    <row r="1660" ht="15" hidden="1" customHeight="1"/>
    <row r="1661" ht="15" hidden="1" customHeight="1"/>
    <row r="1662" ht="15" hidden="1" customHeight="1"/>
    <row r="1663" ht="15" hidden="1" customHeight="1"/>
    <row r="1664" ht="15" hidden="1" customHeight="1"/>
    <row r="1665" ht="15" hidden="1" customHeight="1"/>
    <row r="1666" ht="15" hidden="1" customHeight="1"/>
    <row r="1667" ht="15" hidden="1" customHeight="1"/>
    <row r="1668" ht="15" hidden="1" customHeight="1"/>
    <row r="1669" ht="15" hidden="1" customHeight="1"/>
    <row r="1670" ht="15" hidden="1" customHeight="1"/>
    <row r="1671" ht="15" hidden="1" customHeight="1"/>
    <row r="1672" ht="15" hidden="1" customHeight="1"/>
    <row r="1673" ht="15" hidden="1" customHeight="1"/>
    <row r="1674" ht="15" hidden="1" customHeight="1"/>
    <row r="1675" ht="15" hidden="1" customHeight="1"/>
    <row r="1676" ht="15" hidden="1" customHeight="1"/>
    <row r="1677" ht="15" hidden="1" customHeight="1"/>
    <row r="1678" ht="15" hidden="1" customHeight="1"/>
    <row r="1679" ht="15" hidden="1" customHeight="1"/>
    <row r="1680" ht="15" hidden="1" customHeight="1"/>
    <row r="1681" ht="15" hidden="1" customHeight="1"/>
    <row r="1682" ht="15" hidden="1" customHeight="1"/>
    <row r="1683" ht="15" hidden="1" customHeight="1"/>
    <row r="1684" ht="15" hidden="1" customHeight="1"/>
    <row r="1685" ht="15" hidden="1" customHeight="1"/>
    <row r="1686" ht="15" hidden="1" customHeight="1"/>
    <row r="1687" ht="15" hidden="1" customHeight="1"/>
    <row r="1688" ht="15" hidden="1" customHeight="1"/>
    <row r="1689" ht="15" hidden="1" customHeight="1"/>
    <row r="1690" ht="15" hidden="1" customHeight="1"/>
    <row r="1691" ht="15" hidden="1" customHeight="1"/>
    <row r="1692" ht="15" hidden="1" customHeight="1"/>
    <row r="1693" ht="15" hidden="1" customHeight="1"/>
    <row r="1694" ht="15" hidden="1" customHeight="1"/>
    <row r="1695" ht="15" hidden="1" customHeight="1"/>
    <row r="1696" ht="15" hidden="1" customHeight="1"/>
    <row r="1697" ht="15" hidden="1" customHeight="1"/>
    <row r="1698" ht="15" hidden="1" customHeight="1"/>
    <row r="1699" ht="15" hidden="1" customHeight="1"/>
    <row r="1700" ht="15" hidden="1" customHeight="1"/>
    <row r="1701" ht="15" hidden="1" customHeight="1"/>
    <row r="1702" ht="15" hidden="1" customHeight="1"/>
    <row r="1703" ht="15" hidden="1" customHeight="1"/>
    <row r="1704" ht="15" hidden="1" customHeight="1"/>
    <row r="1705" ht="15" hidden="1" customHeight="1"/>
    <row r="1706" ht="15" hidden="1" customHeight="1"/>
    <row r="1707" ht="15" hidden="1" customHeight="1"/>
    <row r="1708" ht="15" hidden="1" customHeight="1"/>
    <row r="1709" ht="15" hidden="1" customHeight="1"/>
    <row r="1710" ht="15" hidden="1" customHeight="1"/>
    <row r="1711" ht="15" hidden="1" customHeight="1"/>
    <row r="1712" ht="15" hidden="1" customHeight="1"/>
    <row r="1713" ht="15" hidden="1" customHeight="1"/>
    <row r="1714" ht="15" hidden="1" customHeight="1"/>
    <row r="1715" ht="15" hidden="1" customHeight="1"/>
    <row r="1716" ht="15" hidden="1" customHeight="1"/>
    <row r="1717" ht="15" hidden="1" customHeight="1"/>
    <row r="1718" ht="15" hidden="1" customHeight="1"/>
    <row r="1719" ht="15" hidden="1" customHeight="1"/>
    <row r="1720" ht="15" hidden="1" customHeight="1"/>
    <row r="1721" ht="15" hidden="1" customHeight="1"/>
    <row r="1722" ht="15" hidden="1" customHeight="1"/>
    <row r="1723" ht="15" hidden="1" customHeight="1"/>
    <row r="1724" ht="15" hidden="1" customHeight="1"/>
    <row r="1725" ht="15" hidden="1" customHeight="1"/>
    <row r="1726" ht="15" hidden="1" customHeight="1"/>
    <row r="1727" ht="15" hidden="1" customHeight="1"/>
    <row r="1728" ht="15" hidden="1" customHeight="1"/>
    <row r="1729" ht="15" hidden="1" customHeight="1"/>
    <row r="1730" ht="15" hidden="1" customHeight="1"/>
    <row r="1731" ht="15" hidden="1" customHeight="1"/>
    <row r="1732" ht="15" hidden="1" customHeight="1"/>
    <row r="1733" ht="15" hidden="1" customHeight="1"/>
    <row r="1734" ht="15" hidden="1" customHeight="1"/>
    <row r="1735" ht="15" hidden="1" customHeight="1"/>
    <row r="1736" ht="15" hidden="1" customHeight="1"/>
    <row r="1737" ht="15" hidden="1" customHeight="1"/>
    <row r="1738" ht="15" hidden="1" customHeight="1"/>
    <row r="1739" ht="15" hidden="1" customHeight="1"/>
    <row r="1740" ht="15" hidden="1" customHeight="1"/>
    <row r="1741" ht="15" hidden="1" customHeight="1"/>
    <row r="1742" ht="15" hidden="1" customHeight="1"/>
    <row r="1743" ht="15" hidden="1" customHeight="1"/>
    <row r="1744" ht="15" hidden="1" customHeight="1"/>
    <row r="1745" ht="15" hidden="1" customHeight="1"/>
    <row r="1746" ht="15" hidden="1" customHeight="1"/>
    <row r="1747" ht="15" hidden="1" customHeight="1"/>
    <row r="1748" ht="15" hidden="1" customHeight="1"/>
    <row r="1749" ht="15" hidden="1" customHeight="1"/>
    <row r="1750" ht="15" hidden="1" customHeight="1"/>
    <row r="1751" ht="15" hidden="1" customHeight="1"/>
    <row r="1752" ht="15" hidden="1" customHeight="1"/>
    <row r="1753" ht="15" hidden="1" customHeight="1"/>
    <row r="1754" ht="15" hidden="1" customHeight="1"/>
    <row r="1755" ht="15" hidden="1" customHeight="1"/>
    <row r="1756" ht="15" hidden="1" customHeight="1"/>
    <row r="1757" ht="15" hidden="1" customHeight="1"/>
    <row r="1758" ht="15" hidden="1" customHeight="1"/>
    <row r="1759" ht="15" hidden="1" customHeight="1"/>
    <row r="1760" ht="15" hidden="1" customHeight="1"/>
    <row r="1761" ht="15" hidden="1" customHeight="1"/>
    <row r="1762" ht="15" hidden="1" customHeight="1"/>
    <row r="1763" ht="15" hidden="1" customHeight="1"/>
    <row r="1764" ht="15" hidden="1" customHeight="1"/>
    <row r="1765" ht="15" hidden="1" customHeight="1"/>
    <row r="1766" ht="15" hidden="1" customHeight="1"/>
    <row r="1767" ht="15" hidden="1" customHeight="1"/>
    <row r="1768" ht="15" hidden="1" customHeight="1"/>
    <row r="1769" ht="15" hidden="1" customHeight="1"/>
    <row r="1770" ht="15" hidden="1" customHeight="1"/>
    <row r="1771" ht="15" hidden="1" customHeight="1"/>
    <row r="1772" ht="15" hidden="1" customHeight="1"/>
    <row r="1773" ht="15" hidden="1" customHeight="1"/>
    <row r="1774" ht="15" hidden="1" customHeight="1"/>
    <row r="1775" ht="15" hidden="1" customHeight="1"/>
    <row r="1776" ht="15" hidden="1" customHeight="1"/>
    <row r="1777" ht="15" hidden="1" customHeight="1"/>
    <row r="1778" ht="15" hidden="1" customHeight="1"/>
    <row r="1779" ht="15" hidden="1" customHeight="1"/>
    <row r="1780" ht="15" hidden="1" customHeight="1"/>
    <row r="1781" ht="15" hidden="1" customHeight="1"/>
    <row r="1782" ht="15" hidden="1" customHeight="1"/>
    <row r="1783" ht="15" hidden="1" customHeight="1"/>
    <row r="1784" ht="15" hidden="1" customHeight="1"/>
    <row r="1785" ht="15" hidden="1" customHeight="1"/>
    <row r="1786" ht="15" hidden="1" customHeight="1"/>
    <row r="1787" ht="15" hidden="1" customHeight="1"/>
    <row r="1788" ht="15" hidden="1" customHeight="1"/>
    <row r="1789" ht="15" hidden="1" customHeight="1"/>
    <row r="1790" ht="15" hidden="1" customHeight="1"/>
    <row r="1791" ht="15" hidden="1" customHeight="1"/>
    <row r="1792" ht="15" hidden="1" customHeight="1"/>
    <row r="1793" ht="15" hidden="1" customHeight="1"/>
    <row r="1794" ht="15" hidden="1" customHeight="1"/>
    <row r="1795" ht="15" hidden="1" customHeight="1"/>
    <row r="1796" ht="15" hidden="1" customHeight="1"/>
    <row r="1797" ht="15" hidden="1" customHeight="1"/>
    <row r="1798" ht="15" hidden="1" customHeight="1"/>
    <row r="1799" ht="15" hidden="1" customHeight="1"/>
    <row r="1800" ht="15" hidden="1" customHeight="1"/>
    <row r="1801" ht="15" hidden="1" customHeight="1"/>
    <row r="1802" ht="15" hidden="1" customHeight="1"/>
    <row r="1803" ht="15" hidden="1" customHeight="1"/>
    <row r="1804" ht="15" hidden="1" customHeight="1"/>
    <row r="1805" ht="15" hidden="1" customHeight="1"/>
    <row r="1806" ht="15" hidden="1" customHeight="1"/>
    <row r="1807" ht="15" hidden="1" customHeight="1"/>
    <row r="1808" ht="15" hidden="1" customHeight="1"/>
    <row r="1809" ht="15" hidden="1" customHeight="1"/>
    <row r="1810" ht="15" hidden="1" customHeight="1"/>
    <row r="1811" ht="15" hidden="1" customHeight="1"/>
    <row r="1812" ht="15" hidden="1" customHeight="1"/>
    <row r="1813" ht="15" hidden="1" customHeight="1"/>
    <row r="1814" ht="15" hidden="1" customHeight="1"/>
    <row r="1815" ht="15" hidden="1" customHeight="1"/>
    <row r="1816" ht="15" hidden="1" customHeight="1"/>
    <row r="1817" ht="15" hidden="1" customHeight="1"/>
    <row r="1818" ht="15" hidden="1" customHeight="1"/>
    <row r="1819" ht="15" hidden="1" customHeight="1"/>
    <row r="1820" ht="15" hidden="1" customHeight="1"/>
    <row r="1821" ht="15" hidden="1" customHeight="1"/>
    <row r="1822" ht="15" hidden="1" customHeight="1"/>
    <row r="1823" ht="15" hidden="1" customHeight="1"/>
    <row r="1824" ht="15" hidden="1" customHeight="1"/>
    <row r="1825" ht="15" hidden="1" customHeight="1"/>
    <row r="1826" ht="15" hidden="1" customHeight="1"/>
    <row r="1827" ht="15" hidden="1" customHeight="1"/>
    <row r="1828" ht="15" hidden="1" customHeight="1"/>
    <row r="1829" ht="15" hidden="1" customHeight="1"/>
    <row r="1830" ht="15" hidden="1" customHeight="1"/>
    <row r="1831" ht="15" hidden="1" customHeight="1"/>
    <row r="1832" ht="15" hidden="1" customHeight="1"/>
    <row r="1833" ht="15" hidden="1" customHeight="1"/>
    <row r="1834" ht="15" hidden="1" customHeight="1"/>
    <row r="1835" ht="15" hidden="1" customHeight="1"/>
    <row r="1836" ht="15" hidden="1" customHeight="1"/>
    <row r="1837" ht="15" hidden="1" customHeight="1"/>
    <row r="1838" ht="15" hidden="1" customHeight="1"/>
    <row r="1839" ht="15" hidden="1" customHeight="1"/>
    <row r="1840" ht="15" hidden="1" customHeight="1"/>
    <row r="1841" ht="15" hidden="1" customHeight="1"/>
    <row r="1842" ht="15" hidden="1" customHeight="1"/>
    <row r="1843" ht="15" hidden="1" customHeight="1"/>
    <row r="1844" ht="15" hidden="1" customHeight="1"/>
    <row r="1845" ht="15" hidden="1" customHeight="1"/>
    <row r="1846" ht="15" hidden="1" customHeight="1"/>
    <row r="1847" ht="15" hidden="1" customHeight="1"/>
    <row r="1848" ht="15" hidden="1" customHeight="1"/>
    <row r="1849" ht="15" hidden="1" customHeight="1"/>
    <row r="1850" ht="15" hidden="1" customHeight="1"/>
    <row r="1851" ht="15" hidden="1" customHeight="1"/>
    <row r="1852" ht="15" hidden="1" customHeight="1"/>
    <row r="1853" ht="15" hidden="1" customHeight="1"/>
    <row r="1854" ht="15" hidden="1" customHeight="1"/>
    <row r="1855" ht="15" hidden="1" customHeight="1"/>
    <row r="1856" ht="15" hidden="1" customHeight="1"/>
    <row r="1857" ht="15" hidden="1" customHeight="1"/>
    <row r="1858" ht="15" hidden="1" customHeight="1"/>
    <row r="1859" ht="15" hidden="1" customHeight="1"/>
    <row r="1860" ht="15" hidden="1" customHeight="1"/>
    <row r="1861" ht="15" hidden="1" customHeight="1"/>
    <row r="1862" ht="15" hidden="1" customHeight="1"/>
    <row r="1863" ht="15" hidden="1" customHeight="1"/>
    <row r="1864" ht="15" hidden="1" customHeight="1"/>
    <row r="1865" ht="15" hidden="1" customHeight="1"/>
    <row r="1866" ht="15" hidden="1" customHeight="1"/>
    <row r="1867" ht="15" hidden="1" customHeight="1"/>
    <row r="1868" ht="15" hidden="1" customHeight="1"/>
    <row r="1869" ht="15" hidden="1" customHeight="1"/>
    <row r="1870" ht="15" hidden="1" customHeight="1"/>
    <row r="1871" ht="15" hidden="1" customHeight="1"/>
    <row r="1872" ht="15" hidden="1" customHeight="1"/>
    <row r="1873" ht="15" hidden="1" customHeight="1"/>
    <row r="1874" ht="15" hidden="1" customHeight="1"/>
    <row r="1875" ht="15" hidden="1" customHeight="1"/>
    <row r="1876" ht="15" hidden="1" customHeight="1"/>
    <row r="1877" ht="15" hidden="1" customHeight="1"/>
    <row r="1878" ht="15" hidden="1" customHeight="1"/>
    <row r="1879" ht="15" hidden="1" customHeight="1"/>
    <row r="1880" ht="15" hidden="1" customHeight="1"/>
    <row r="1881" ht="15" hidden="1" customHeight="1"/>
    <row r="1882" ht="15" hidden="1" customHeight="1"/>
    <row r="1883" ht="15" hidden="1" customHeight="1"/>
    <row r="1884" ht="15" hidden="1" customHeight="1"/>
    <row r="1885" ht="15" hidden="1" customHeight="1"/>
    <row r="1886" ht="15" hidden="1" customHeight="1"/>
    <row r="1887" ht="15" hidden="1" customHeight="1"/>
    <row r="1888" ht="15" hidden="1" customHeight="1"/>
    <row r="1889" ht="15" hidden="1" customHeight="1"/>
    <row r="1890" ht="15" hidden="1" customHeight="1"/>
    <row r="1891" ht="15" hidden="1" customHeight="1"/>
    <row r="1892" ht="15" hidden="1" customHeight="1"/>
    <row r="1893" ht="15" hidden="1" customHeight="1"/>
    <row r="1894" ht="15" hidden="1" customHeight="1"/>
    <row r="1895" ht="15" hidden="1" customHeight="1"/>
    <row r="1896" ht="15" hidden="1" customHeight="1"/>
    <row r="1897" ht="15" hidden="1" customHeight="1"/>
    <row r="1898" ht="15" hidden="1" customHeight="1"/>
    <row r="1899" ht="15" hidden="1" customHeight="1"/>
    <row r="1900" ht="15" hidden="1" customHeight="1"/>
    <row r="1901" ht="15" hidden="1" customHeight="1"/>
    <row r="1902" ht="15" hidden="1" customHeight="1"/>
    <row r="1903" ht="15" hidden="1" customHeight="1"/>
    <row r="1904" ht="15" hidden="1" customHeight="1"/>
    <row r="1905" ht="15" hidden="1" customHeight="1"/>
    <row r="1906" ht="15" hidden="1" customHeight="1"/>
    <row r="1907" ht="15" hidden="1" customHeight="1"/>
    <row r="1908" ht="15" hidden="1" customHeight="1"/>
    <row r="1909" ht="15" hidden="1" customHeight="1"/>
    <row r="1910" ht="15" hidden="1" customHeight="1"/>
    <row r="1911" ht="15" hidden="1" customHeight="1"/>
    <row r="1912" ht="15" hidden="1" customHeight="1"/>
    <row r="1913" ht="15" hidden="1" customHeight="1"/>
    <row r="1914" ht="15" hidden="1" customHeight="1"/>
    <row r="1915" ht="15" hidden="1" customHeight="1"/>
    <row r="1916" ht="15" hidden="1" customHeight="1"/>
    <row r="1917" ht="15" hidden="1" customHeight="1"/>
    <row r="1918" ht="15" hidden="1" customHeight="1"/>
    <row r="1919" ht="15" hidden="1" customHeight="1"/>
    <row r="1920" ht="15" hidden="1" customHeight="1"/>
    <row r="1921" ht="15" hidden="1" customHeight="1"/>
    <row r="1922" ht="15" hidden="1" customHeight="1"/>
    <row r="1923" ht="15" hidden="1" customHeight="1"/>
    <row r="1924" ht="15" hidden="1" customHeight="1"/>
    <row r="1925" ht="15" hidden="1" customHeight="1"/>
    <row r="1926" ht="15" hidden="1" customHeight="1"/>
    <row r="1927" ht="15" hidden="1" customHeight="1"/>
    <row r="1928" ht="15" hidden="1" customHeight="1"/>
    <row r="1929" ht="15" hidden="1" customHeight="1"/>
    <row r="1930" ht="15" hidden="1" customHeight="1"/>
    <row r="1931" ht="15" hidden="1" customHeight="1"/>
    <row r="1932" ht="15" hidden="1" customHeight="1"/>
    <row r="1933" ht="15" hidden="1" customHeight="1"/>
    <row r="1934" ht="15" hidden="1" customHeight="1"/>
    <row r="1935" ht="15" hidden="1" customHeight="1"/>
    <row r="1936" ht="15" hidden="1" customHeight="1"/>
    <row r="1937" ht="15" hidden="1" customHeight="1"/>
    <row r="1938" ht="15" hidden="1" customHeight="1"/>
    <row r="1939" ht="15" hidden="1" customHeight="1"/>
    <row r="1940" ht="15" hidden="1" customHeight="1"/>
    <row r="1941" ht="15" hidden="1" customHeight="1"/>
    <row r="1942" ht="15" hidden="1" customHeight="1"/>
    <row r="1943" ht="15" hidden="1" customHeight="1"/>
    <row r="1944" ht="15" hidden="1" customHeight="1"/>
    <row r="1945" ht="15" hidden="1" customHeight="1"/>
    <row r="1946" ht="15" hidden="1" customHeight="1"/>
    <row r="1947" ht="15" hidden="1" customHeight="1"/>
    <row r="1948" ht="15" hidden="1" customHeight="1"/>
    <row r="1949" ht="15" hidden="1" customHeight="1"/>
    <row r="1950" ht="15" hidden="1" customHeight="1"/>
    <row r="1951" ht="15" hidden="1" customHeight="1"/>
    <row r="1952" ht="15" hidden="1" customHeight="1"/>
    <row r="1953" ht="15" hidden="1" customHeight="1"/>
    <row r="1954" ht="15" hidden="1" customHeight="1"/>
    <row r="1955" ht="15" hidden="1" customHeight="1"/>
    <row r="1956" ht="15" hidden="1" customHeight="1"/>
    <row r="1957" ht="15" hidden="1" customHeight="1"/>
    <row r="1958" ht="15" hidden="1" customHeight="1"/>
    <row r="1959" ht="15" hidden="1" customHeight="1"/>
    <row r="1960" ht="15" hidden="1" customHeight="1"/>
    <row r="1961" ht="15" hidden="1" customHeight="1"/>
    <row r="1962" ht="15" hidden="1" customHeight="1"/>
    <row r="1963" ht="15" hidden="1" customHeight="1"/>
    <row r="1964" ht="15" hidden="1" customHeight="1"/>
    <row r="1965" ht="15" hidden="1" customHeight="1"/>
    <row r="1966" ht="15" hidden="1" customHeight="1"/>
    <row r="1967" ht="15" hidden="1" customHeight="1"/>
    <row r="1968" ht="15" hidden="1" customHeight="1"/>
    <row r="1969" ht="15" hidden="1" customHeight="1"/>
    <row r="1970" ht="15" hidden="1" customHeight="1"/>
    <row r="1971" ht="15" hidden="1" customHeight="1"/>
    <row r="1972" ht="15" hidden="1" customHeight="1"/>
    <row r="1973" ht="15" hidden="1" customHeight="1"/>
    <row r="1974" ht="15" hidden="1" customHeight="1"/>
    <row r="1975" ht="15" hidden="1" customHeight="1"/>
    <row r="1976" ht="15" hidden="1" customHeight="1"/>
    <row r="1977" ht="15" hidden="1" customHeight="1"/>
    <row r="1978" ht="15" hidden="1" customHeight="1"/>
    <row r="1979" ht="15" hidden="1" customHeight="1"/>
    <row r="1980" ht="15" hidden="1" customHeight="1"/>
    <row r="1981" ht="15" hidden="1" customHeight="1"/>
    <row r="1982" ht="15" hidden="1" customHeight="1"/>
    <row r="1983" ht="15" hidden="1" customHeight="1"/>
    <row r="1984" ht="15" hidden="1" customHeight="1"/>
    <row r="1985" ht="15" hidden="1" customHeight="1"/>
    <row r="1986" ht="15" hidden="1" customHeight="1"/>
    <row r="1987" ht="15" hidden="1" customHeight="1"/>
    <row r="1988" ht="15" hidden="1" customHeight="1"/>
    <row r="1989" ht="15" hidden="1" customHeight="1"/>
    <row r="1990" ht="15" hidden="1" customHeight="1"/>
    <row r="1991" ht="15" hidden="1" customHeight="1"/>
    <row r="1992" ht="15" hidden="1" customHeight="1"/>
    <row r="1993" ht="15" hidden="1" customHeight="1"/>
    <row r="1994" ht="15" hidden="1" customHeight="1"/>
    <row r="1995" ht="15" hidden="1" customHeight="1"/>
    <row r="1996" ht="15" hidden="1" customHeight="1"/>
    <row r="1997" ht="15" hidden="1" customHeight="1"/>
    <row r="1998" ht="15" hidden="1" customHeight="1"/>
    <row r="1999" ht="15" hidden="1" customHeight="1"/>
    <row r="2000" ht="15" hidden="1" customHeight="1"/>
    <row r="2001" ht="15" hidden="1" customHeight="1"/>
    <row r="2002" ht="15" hidden="1" customHeight="1"/>
    <row r="2003" ht="15" hidden="1" customHeight="1"/>
    <row r="2004" ht="15" hidden="1" customHeight="1"/>
    <row r="2005" ht="15" hidden="1" customHeight="1"/>
    <row r="2006" ht="15" hidden="1" customHeight="1"/>
    <row r="2007" ht="15" hidden="1" customHeight="1"/>
    <row r="2008" ht="15" hidden="1" customHeight="1"/>
    <row r="2009" ht="15" hidden="1" customHeight="1"/>
    <row r="2010" ht="15" hidden="1" customHeight="1"/>
    <row r="2011" ht="15" hidden="1" customHeight="1"/>
    <row r="2012" ht="15" hidden="1" customHeight="1"/>
    <row r="2013" ht="15" hidden="1" customHeight="1"/>
    <row r="2014" ht="15" hidden="1" customHeight="1"/>
    <row r="2015" ht="15" hidden="1" customHeight="1"/>
    <row r="2016" ht="15" hidden="1" customHeight="1"/>
    <row r="2017" ht="15" hidden="1" customHeight="1"/>
    <row r="2018" ht="15" hidden="1" customHeight="1"/>
    <row r="2019" ht="15" hidden="1" customHeight="1"/>
    <row r="2020" ht="15" hidden="1" customHeight="1"/>
    <row r="2021" ht="15" hidden="1" customHeight="1"/>
    <row r="2022" ht="15" hidden="1" customHeight="1"/>
    <row r="2023" ht="15" hidden="1" customHeight="1"/>
    <row r="2024" ht="15" hidden="1" customHeight="1"/>
    <row r="2025" ht="15" hidden="1" customHeight="1"/>
    <row r="2026" ht="15" hidden="1" customHeight="1"/>
    <row r="2027" ht="15" hidden="1" customHeight="1"/>
    <row r="2028" ht="15" hidden="1" customHeight="1"/>
    <row r="2029" ht="15" hidden="1" customHeight="1"/>
    <row r="2030" ht="15" hidden="1" customHeight="1"/>
    <row r="2031" ht="15" hidden="1" customHeight="1"/>
    <row r="2032" ht="15" hidden="1" customHeight="1"/>
    <row r="2033" ht="15" hidden="1" customHeight="1"/>
    <row r="2034" ht="15" hidden="1" customHeight="1"/>
    <row r="2035" ht="15" hidden="1" customHeight="1"/>
    <row r="2036" ht="15" hidden="1" customHeight="1"/>
    <row r="2037" ht="15" hidden="1" customHeight="1"/>
    <row r="2038" ht="15" hidden="1" customHeight="1"/>
    <row r="2039" ht="15" hidden="1" customHeight="1"/>
    <row r="2040" ht="15" hidden="1" customHeight="1"/>
    <row r="2041" ht="15" hidden="1" customHeight="1"/>
    <row r="2042" ht="15" hidden="1" customHeight="1"/>
    <row r="2043" ht="15" hidden="1" customHeight="1"/>
    <row r="2044" ht="15" hidden="1" customHeight="1"/>
    <row r="2045" ht="15" hidden="1" customHeight="1"/>
    <row r="2046" ht="15" hidden="1" customHeight="1"/>
    <row r="2047" ht="15" hidden="1" customHeight="1"/>
    <row r="2048" ht="15" hidden="1" customHeight="1"/>
    <row r="2049" ht="15" hidden="1" customHeight="1"/>
    <row r="2050" ht="15" hidden="1" customHeight="1"/>
    <row r="2051" ht="15" hidden="1" customHeight="1"/>
    <row r="2052" ht="15" hidden="1" customHeight="1"/>
    <row r="2053" ht="15" hidden="1" customHeight="1"/>
    <row r="2054" ht="15" hidden="1" customHeight="1"/>
    <row r="2055" ht="15" hidden="1" customHeight="1"/>
    <row r="2056" ht="15" hidden="1" customHeight="1"/>
    <row r="2057" ht="15" hidden="1" customHeight="1"/>
    <row r="2058" ht="15" hidden="1" customHeight="1"/>
    <row r="2059" ht="15" hidden="1" customHeight="1"/>
    <row r="2060" ht="15" hidden="1" customHeight="1"/>
    <row r="2061" ht="15" hidden="1" customHeight="1"/>
    <row r="2062" ht="15" hidden="1" customHeight="1"/>
    <row r="2063" ht="15" hidden="1" customHeight="1"/>
    <row r="2064" ht="15" hidden="1" customHeight="1"/>
    <row r="2065" ht="15" hidden="1" customHeight="1"/>
    <row r="2066" ht="15" hidden="1" customHeight="1"/>
    <row r="2067" ht="15" hidden="1" customHeight="1"/>
    <row r="2068" ht="15" hidden="1" customHeight="1"/>
    <row r="2069" ht="15" hidden="1" customHeight="1"/>
    <row r="2070" ht="15" hidden="1" customHeight="1"/>
    <row r="2071" ht="15" hidden="1" customHeight="1"/>
    <row r="2072" ht="15" hidden="1" customHeight="1"/>
    <row r="2073" ht="15" hidden="1" customHeight="1"/>
    <row r="2074" ht="15" hidden="1" customHeight="1"/>
    <row r="2075" ht="15" hidden="1" customHeight="1"/>
    <row r="2076" ht="15" hidden="1" customHeight="1"/>
    <row r="2077" ht="15" hidden="1" customHeight="1"/>
    <row r="2078" ht="15" hidden="1" customHeight="1"/>
    <row r="2079" ht="15" hidden="1" customHeight="1"/>
    <row r="2080" ht="15" hidden="1" customHeight="1"/>
    <row r="2081" ht="15" hidden="1" customHeight="1"/>
    <row r="2082" ht="15" hidden="1" customHeight="1"/>
    <row r="2083" ht="15" hidden="1" customHeight="1"/>
    <row r="2084" ht="15" hidden="1" customHeight="1"/>
    <row r="2085" ht="15" hidden="1" customHeight="1"/>
    <row r="2086" ht="15" hidden="1" customHeight="1"/>
    <row r="2087" ht="15" hidden="1" customHeight="1"/>
    <row r="2088" ht="15" hidden="1" customHeight="1"/>
    <row r="2089" ht="15" hidden="1" customHeight="1"/>
    <row r="2090" ht="15" hidden="1" customHeight="1"/>
    <row r="2091" ht="15" hidden="1" customHeight="1"/>
    <row r="2092" ht="15" hidden="1" customHeight="1"/>
    <row r="2093" ht="15" hidden="1" customHeight="1"/>
    <row r="2094" ht="15" hidden="1" customHeight="1"/>
    <row r="2095" ht="15" hidden="1" customHeight="1"/>
    <row r="2096" ht="15" hidden="1" customHeight="1"/>
    <row r="2097" ht="15" hidden="1" customHeight="1"/>
    <row r="2098" ht="15" hidden="1" customHeight="1"/>
    <row r="2099" ht="15" hidden="1" customHeight="1"/>
    <row r="2100" ht="15" hidden="1" customHeight="1"/>
    <row r="2101" ht="15" hidden="1" customHeight="1"/>
    <row r="2102" ht="15" hidden="1" customHeight="1"/>
    <row r="2103" ht="15" hidden="1" customHeight="1"/>
    <row r="2104" ht="15" hidden="1" customHeight="1"/>
    <row r="2105" ht="15" hidden="1" customHeight="1"/>
    <row r="2106" ht="15" hidden="1" customHeight="1"/>
    <row r="2107" ht="15" hidden="1" customHeight="1"/>
    <row r="2108" ht="15" hidden="1" customHeight="1"/>
    <row r="2109" ht="15" hidden="1" customHeight="1"/>
    <row r="2110" ht="15" hidden="1" customHeight="1"/>
    <row r="2111" ht="15" hidden="1" customHeight="1"/>
    <row r="2112" ht="15" hidden="1" customHeight="1"/>
    <row r="2113" ht="15" hidden="1" customHeight="1"/>
    <row r="2114" ht="15" hidden="1" customHeight="1"/>
    <row r="2115" ht="15" hidden="1" customHeight="1"/>
    <row r="2116" ht="15" hidden="1" customHeight="1"/>
    <row r="2117" ht="15" hidden="1" customHeight="1"/>
    <row r="2118" ht="15" hidden="1" customHeight="1"/>
    <row r="2119" ht="15" hidden="1" customHeight="1"/>
    <row r="2120" ht="15" hidden="1" customHeight="1"/>
    <row r="2121" ht="15" hidden="1" customHeight="1"/>
    <row r="2122" ht="15" hidden="1" customHeight="1"/>
    <row r="2123" ht="15" hidden="1" customHeight="1"/>
    <row r="2124" ht="15" hidden="1" customHeight="1"/>
    <row r="2125" ht="15" hidden="1" customHeight="1"/>
    <row r="2126" ht="15" hidden="1" customHeight="1"/>
    <row r="2127" ht="15" hidden="1" customHeight="1"/>
    <row r="2128" ht="15" hidden="1" customHeight="1"/>
    <row r="2129" ht="15" hidden="1" customHeight="1"/>
    <row r="2130" ht="15" hidden="1" customHeight="1"/>
    <row r="2131" ht="15" hidden="1" customHeight="1"/>
    <row r="2132" ht="15" hidden="1" customHeight="1"/>
    <row r="2133" ht="15" hidden="1" customHeight="1"/>
    <row r="2134" ht="15" hidden="1" customHeight="1"/>
    <row r="2135" ht="15" hidden="1" customHeight="1"/>
    <row r="2136" ht="15" hidden="1" customHeight="1"/>
    <row r="2137" ht="15" hidden="1" customHeight="1"/>
    <row r="2138" ht="15" hidden="1" customHeight="1"/>
    <row r="2139" ht="15" hidden="1" customHeight="1"/>
    <row r="2140" ht="15" hidden="1" customHeight="1"/>
    <row r="2141" ht="15" hidden="1" customHeight="1"/>
    <row r="2142" ht="15" hidden="1" customHeight="1"/>
    <row r="2143" ht="15" hidden="1" customHeight="1"/>
    <row r="2144" ht="15" hidden="1" customHeight="1"/>
    <row r="2145" ht="15" hidden="1" customHeight="1"/>
    <row r="2146" ht="15" hidden="1" customHeight="1"/>
    <row r="2147" ht="15" hidden="1" customHeight="1"/>
    <row r="2148" ht="15" hidden="1" customHeight="1"/>
    <row r="2149" ht="15" hidden="1" customHeight="1"/>
    <row r="2150" ht="15" hidden="1" customHeight="1"/>
    <row r="2151" ht="15" hidden="1" customHeight="1"/>
    <row r="2152" ht="15" hidden="1" customHeight="1"/>
    <row r="2153" ht="15" hidden="1" customHeight="1"/>
    <row r="2154" ht="15" hidden="1" customHeight="1"/>
    <row r="2155" ht="15" hidden="1" customHeight="1"/>
    <row r="2156" ht="15" hidden="1" customHeight="1"/>
    <row r="2157" ht="15" hidden="1" customHeight="1"/>
    <row r="2158" ht="15" hidden="1" customHeight="1"/>
    <row r="2159" ht="15" hidden="1" customHeight="1"/>
    <row r="2160" ht="15" hidden="1" customHeight="1"/>
    <row r="2161" ht="15" hidden="1" customHeight="1"/>
    <row r="2162" ht="15" hidden="1" customHeight="1"/>
    <row r="2163" ht="15" hidden="1" customHeight="1"/>
    <row r="2164" ht="15" hidden="1" customHeight="1"/>
    <row r="2165" ht="15" hidden="1" customHeight="1"/>
    <row r="2166" ht="15" hidden="1" customHeight="1"/>
    <row r="2167" ht="15" hidden="1" customHeight="1"/>
    <row r="2168" ht="15" hidden="1" customHeight="1"/>
    <row r="2169" ht="15" hidden="1" customHeight="1"/>
    <row r="2170" ht="15" hidden="1" customHeight="1"/>
    <row r="2171" ht="15" hidden="1" customHeight="1"/>
    <row r="2172" ht="15" hidden="1" customHeight="1"/>
    <row r="2173" ht="15" hidden="1" customHeight="1"/>
    <row r="2174" ht="15" hidden="1" customHeight="1"/>
    <row r="2175" ht="15" hidden="1" customHeight="1"/>
    <row r="2176" ht="15" hidden="1" customHeight="1"/>
    <row r="2177" ht="15" hidden="1" customHeight="1"/>
    <row r="2178" ht="15" hidden="1" customHeight="1"/>
    <row r="2179" ht="15" hidden="1" customHeight="1"/>
    <row r="2180" ht="15" hidden="1" customHeight="1"/>
    <row r="2181" ht="15" hidden="1" customHeight="1"/>
    <row r="2182" ht="15" hidden="1" customHeight="1"/>
    <row r="2183" ht="15" hidden="1" customHeight="1"/>
    <row r="2184" ht="15" hidden="1" customHeight="1"/>
    <row r="2185" ht="15" hidden="1" customHeight="1"/>
    <row r="2186" ht="15" hidden="1" customHeight="1"/>
    <row r="2187" ht="15" hidden="1" customHeight="1"/>
    <row r="2188" ht="15" hidden="1" customHeight="1"/>
    <row r="2189" ht="15" hidden="1" customHeight="1"/>
    <row r="2190" ht="15" hidden="1" customHeight="1"/>
    <row r="2191" ht="15" hidden="1" customHeight="1"/>
    <row r="2192" ht="15" hidden="1" customHeight="1"/>
    <row r="2193" ht="15" hidden="1" customHeight="1"/>
    <row r="2194" ht="15" hidden="1" customHeight="1"/>
    <row r="2195" ht="15" hidden="1" customHeight="1"/>
    <row r="2196" ht="15" hidden="1" customHeight="1"/>
    <row r="2197" ht="15" hidden="1" customHeight="1"/>
    <row r="2198" ht="15" hidden="1" customHeight="1"/>
    <row r="2199" ht="15" hidden="1" customHeight="1"/>
    <row r="2200" ht="15" hidden="1" customHeight="1"/>
    <row r="2201" ht="15" hidden="1" customHeight="1"/>
    <row r="2202" ht="15" hidden="1" customHeight="1"/>
    <row r="2203" ht="15" hidden="1" customHeight="1"/>
    <row r="2204" ht="15" hidden="1" customHeight="1"/>
    <row r="2205" ht="15" hidden="1" customHeight="1"/>
    <row r="2206" ht="15" hidden="1" customHeight="1"/>
    <row r="2207" ht="15" hidden="1" customHeight="1"/>
    <row r="2208" ht="15" hidden="1" customHeight="1"/>
    <row r="2209" ht="15" hidden="1" customHeight="1"/>
    <row r="2210" ht="15" hidden="1" customHeight="1"/>
    <row r="2211" ht="15" hidden="1" customHeight="1"/>
    <row r="2212" ht="15" hidden="1" customHeight="1"/>
    <row r="2213" ht="15" hidden="1" customHeight="1"/>
    <row r="2214" ht="15" hidden="1" customHeight="1"/>
    <row r="2215" ht="15" hidden="1" customHeight="1"/>
    <row r="2216" ht="15" hidden="1" customHeight="1"/>
    <row r="2217" ht="15" hidden="1" customHeight="1"/>
    <row r="2218" ht="15" hidden="1" customHeight="1"/>
    <row r="2219" ht="15" hidden="1" customHeight="1"/>
    <row r="2220" ht="15" hidden="1" customHeight="1"/>
    <row r="2221" ht="15" hidden="1" customHeight="1"/>
    <row r="2222" ht="15" hidden="1" customHeight="1"/>
    <row r="2223" ht="15" hidden="1" customHeight="1"/>
    <row r="2224" ht="15" hidden="1" customHeight="1"/>
    <row r="2225" ht="15" hidden="1" customHeight="1"/>
    <row r="2226" ht="15" hidden="1" customHeight="1"/>
    <row r="2227" ht="15" hidden="1" customHeight="1"/>
    <row r="2228" ht="15" hidden="1" customHeight="1"/>
    <row r="2229" ht="15" hidden="1" customHeight="1"/>
    <row r="2230" ht="15" hidden="1" customHeight="1"/>
    <row r="2231" ht="15" hidden="1" customHeight="1"/>
    <row r="2232" ht="15" hidden="1" customHeight="1"/>
    <row r="2233" ht="15" hidden="1" customHeight="1"/>
    <row r="2234" ht="15" hidden="1" customHeight="1"/>
    <row r="2235" ht="15" hidden="1" customHeight="1"/>
    <row r="2236" ht="15" hidden="1" customHeight="1"/>
    <row r="2237" ht="15" hidden="1" customHeight="1"/>
    <row r="2238" ht="15" hidden="1" customHeight="1"/>
    <row r="2239" ht="15" hidden="1" customHeight="1"/>
    <row r="2240" ht="15" hidden="1" customHeight="1"/>
    <row r="2241" ht="15" hidden="1" customHeight="1"/>
    <row r="2242" ht="15" hidden="1" customHeight="1"/>
    <row r="2243" ht="15" hidden="1" customHeight="1"/>
    <row r="2244" ht="15" hidden="1" customHeight="1"/>
    <row r="2245" ht="15" hidden="1" customHeight="1"/>
    <row r="2246" ht="15" hidden="1" customHeight="1"/>
    <row r="2247" ht="15" hidden="1" customHeight="1"/>
    <row r="2248" ht="15" hidden="1" customHeight="1"/>
    <row r="2249" ht="15" hidden="1" customHeight="1"/>
    <row r="2250" ht="15" hidden="1" customHeight="1"/>
    <row r="2251" ht="15" hidden="1" customHeight="1"/>
    <row r="2252" ht="15" hidden="1" customHeight="1"/>
    <row r="2253" ht="15" hidden="1" customHeight="1"/>
    <row r="2254" ht="15" hidden="1" customHeight="1"/>
    <row r="2255" ht="15" hidden="1" customHeight="1"/>
    <row r="2256" ht="15" hidden="1" customHeight="1"/>
    <row r="2257" ht="15" hidden="1" customHeight="1"/>
    <row r="2258" ht="15" hidden="1" customHeight="1"/>
    <row r="2259" ht="15" hidden="1" customHeight="1"/>
    <row r="2260" ht="15" hidden="1" customHeight="1"/>
    <row r="2261" ht="15" hidden="1" customHeight="1"/>
    <row r="2262" ht="15" hidden="1" customHeight="1"/>
    <row r="2263" ht="15" hidden="1" customHeight="1"/>
    <row r="2264" ht="15" hidden="1" customHeight="1"/>
    <row r="2265" ht="15" hidden="1" customHeight="1"/>
    <row r="2266" ht="15" hidden="1" customHeight="1"/>
    <row r="2267" ht="15" hidden="1" customHeight="1"/>
    <row r="2268" ht="15" hidden="1" customHeight="1"/>
    <row r="2269" ht="15" hidden="1" customHeight="1"/>
    <row r="2270" ht="15" hidden="1" customHeight="1"/>
    <row r="2271" ht="15" hidden="1" customHeight="1"/>
    <row r="2272" ht="15" hidden="1" customHeight="1"/>
    <row r="2273" ht="15" hidden="1" customHeight="1"/>
    <row r="2274" ht="15" hidden="1" customHeight="1"/>
    <row r="2275" ht="15" hidden="1" customHeight="1"/>
    <row r="2276" ht="15" hidden="1" customHeight="1"/>
    <row r="2277" ht="15" hidden="1" customHeight="1"/>
    <row r="2278" ht="15" hidden="1" customHeight="1"/>
    <row r="2279" ht="15" hidden="1" customHeight="1"/>
    <row r="2280" ht="15" hidden="1" customHeight="1"/>
    <row r="2281" ht="15" hidden="1" customHeight="1"/>
    <row r="2282" ht="15" hidden="1" customHeight="1"/>
    <row r="2283" ht="15" hidden="1" customHeight="1"/>
    <row r="2284" ht="15" hidden="1" customHeight="1"/>
    <row r="2285" ht="15" hidden="1" customHeight="1"/>
    <row r="2286" ht="15" hidden="1" customHeight="1"/>
    <row r="2287" ht="15" hidden="1" customHeight="1"/>
    <row r="2288" ht="15" hidden="1" customHeight="1"/>
    <row r="2289" ht="15" hidden="1" customHeight="1"/>
    <row r="2290" ht="15" hidden="1" customHeight="1"/>
    <row r="2291" ht="15" hidden="1" customHeight="1"/>
    <row r="2292" ht="15" hidden="1" customHeight="1"/>
    <row r="2293" ht="15" hidden="1" customHeight="1"/>
    <row r="2294" ht="15" hidden="1" customHeight="1"/>
    <row r="2295" ht="15" hidden="1" customHeight="1"/>
    <row r="2296" ht="15" hidden="1" customHeight="1"/>
    <row r="2297" ht="15" hidden="1" customHeight="1"/>
    <row r="2298" ht="15" hidden="1" customHeight="1"/>
    <row r="2299" ht="15" hidden="1" customHeight="1"/>
    <row r="2300" ht="15" hidden="1" customHeight="1"/>
    <row r="2301" ht="15" hidden="1" customHeight="1"/>
    <row r="2302" ht="15" hidden="1" customHeight="1"/>
    <row r="2303" ht="15" hidden="1" customHeight="1"/>
    <row r="2304" ht="15" hidden="1" customHeight="1"/>
    <row r="2305" ht="15" hidden="1" customHeight="1"/>
    <row r="2306" ht="15" hidden="1" customHeight="1"/>
    <row r="2307" ht="15" hidden="1" customHeight="1"/>
    <row r="2308" ht="15" hidden="1" customHeight="1"/>
    <row r="2309" ht="15" hidden="1" customHeight="1"/>
    <row r="2310" ht="15" hidden="1" customHeight="1"/>
    <row r="2311" ht="15" hidden="1" customHeight="1"/>
    <row r="2312" ht="15" hidden="1" customHeight="1"/>
    <row r="2313" ht="15" hidden="1" customHeight="1"/>
    <row r="2314" ht="15" hidden="1" customHeight="1"/>
    <row r="2315" ht="15" hidden="1" customHeight="1"/>
    <row r="2316" ht="15" hidden="1" customHeight="1"/>
    <row r="2317" ht="15" hidden="1" customHeight="1"/>
    <row r="2318" ht="15" hidden="1" customHeight="1"/>
    <row r="2319" ht="15" hidden="1" customHeight="1"/>
    <row r="2320" ht="15" hidden="1" customHeight="1"/>
    <row r="2321" ht="15" hidden="1" customHeight="1"/>
    <row r="2322" ht="15" hidden="1" customHeight="1"/>
    <row r="2323" ht="15" hidden="1" customHeight="1"/>
    <row r="2324" ht="15" hidden="1" customHeight="1"/>
    <row r="2325" ht="15" hidden="1" customHeight="1"/>
    <row r="2326" ht="15" hidden="1" customHeight="1"/>
    <row r="2327" ht="15" hidden="1" customHeight="1"/>
    <row r="2328" ht="15" hidden="1" customHeight="1"/>
    <row r="2329" ht="15" hidden="1" customHeight="1"/>
    <row r="2330" ht="15" hidden="1" customHeight="1"/>
    <row r="2331" ht="15" hidden="1" customHeight="1"/>
    <row r="2332" ht="15" hidden="1" customHeight="1"/>
    <row r="2333" ht="15" hidden="1" customHeight="1"/>
    <row r="2334" ht="15" hidden="1" customHeight="1"/>
    <row r="2335" ht="15" hidden="1" customHeight="1"/>
    <row r="2336" ht="15" hidden="1" customHeight="1"/>
    <row r="2337" ht="15" hidden="1" customHeight="1"/>
    <row r="2338" ht="15" hidden="1" customHeight="1"/>
    <row r="2339" ht="15" hidden="1" customHeight="1"/>
    <row r="2340" ht="15" hidden="1" customHeight="1"/>
    <row r="2341" ht="15" hidden="1" customHeight="1"/>
    <row r="2342" ht="15" hidden="1" customHeight="1"/>
    <row r="2343" ht="15" hidden="1" customHeight="1"/>
    <row r="2344" ht="15" hidden="1" customHeight="1"/>
    <row r="2345" ht="15" hidden="1" customHeight="1"/>
    <row r="2346" ht="15" hidden="1" customHeight="1"/>
    <row r="2347" ht="15" hidden="1" customHeight="1"/>
    <row r="2348" ht="15" hidden="1" customHeight="1"/>
    <row r="2349" ht="15" hidden="1" customHeight="1"/>
    <row r="2350" ht="15" hidden="1" customHeight="1"/>
    <row r="2351" ht="15" hidden="1" customHeight="1"/>
    <row r="2352" ht="15" hidden="1" customHeight="1"/>
    <row r="2353" ht="15" hidden="1" customHeight="1"/>
    <row r="2354" ht="15" hidden="1" customHeight="1"/>
    <row r="2355" ht="15" hidden="1" customHeight="1"/>
    <row r="2356" ht="15" hidden="1" customHeight="1"/>
    <row r="2357" ht="15" hidden="1" customHeight="1"/>
    <row r="2358" ht="15" hidden="1" customHeight="1"/>
    <row r="2359" ht="15" hidden="1" customHeight="1"/>
    <row r="2360" ht="15" hidden="1" customHeight="1"/>
    <row r="2361" ht="15" hidden="1" customHeight="1"/>
    <row r="2362" ht="15" hidden="1" customHeight="1"/>
    <row r="2363" ht="15" hidden="1" customHeight="1"/>
    <row r="2364" ht="15" hidden="1" customHeight="1"/>
    <row r="2365" ht="15" hidden="1" customHeight="1"/>
    <row r="2366" ht="15" hidden="1" customHeight="1"/>
    <row r="2367" ht="15" hidden="1" customHeight="1"/>
    <row r="2368" ht="15" hidden="1" customHeight="1"/>
    <row r="2369" ht="15" hidden="1" customHeight="1"/>
    <row r="2370" ht="15" hidden="1" customHeight="1"/>
    <row r="2371" ht="15" hidden="1" customHeight="1"/>
    <row r="2372" ht="15" hidden="1" customHeight="1"/>
    <row r="2373" ht="15" hidden="1" customHeight="1"/>
    <row r="2374" ht="15" hidden="1" customHeight="1"/>
    <row r="2375" ht="15" hidden="1" customHeight="1"/>
    <row r="2376" ht="15" hidden="1" customHeight="1"/>
    <row r="2377" ht="15" hidden="1" customHeight="1"/>
    <row r="2378" ht="15" hidden="1" customHeight="1"/>
    <row r="2379" ht="15" hidden="1" customHeight="1"/>
    <row r="2380" ht="15" hidden="1" customHeight="1"/>
    <row r="2381" ht="15" hidden="1" customHeight="1"/>
    <row r="2382" ht="15" hidden="1" customHeight="1"/>
    <row r="2383" ht="15" hidden="1" customHeight="1"/>
    <row r="2384" ht="15" hidden="1" customHeight="1"/>
    <row r="2385" ht="15" hidden="1" customHeight="1"/>
    <row r="2386" ht="15" hidden="1" customHeight="1"/>
    <row r="2387" ht="15" hidden="1" customHeight="1"/>
    <row r="2388" ht="15" hidden="1" customHeight="1"/>
    <row r="2389" ht="15" hidden="1" customHeight="1"/>
    <row r="2390" ht="15" hidden="1" customHeight="1"/>
    <row r="2391" ht="15" hidden="1" customHeight="1"/>
    <row r="2392" ht="15" hidden="1" customHeight="1"/>
    <row r="2393" ht="15" hidden="1" customHeight="1"/>
    <row r="2394" ht="15" hidden="1" customHeight="1"/>
    <row r="2395" ht="15" hidden="1" customHeight="1"/>
    <row r="2396" ht="15" hidden="1" customHeight="1"/>
    <row r="2397" ht="15" hidden="1" customHeight="1"/>
    <row r="2398" ht="15" hidden="1" customHeight="1"/>
    <row r="2399" ht="15" hidden="1" customHeight="1"/>
    <row r="2400" ht="15" hidden="1" customHeight="1"/>
    <row r="2401" ht="15" hidden="1" customHeight="1"/>
    <row r="2402" ht="15" hidden="1" customHeight="1"/>
    <row r="2403" ht="15" hidden="1" customHeight="1"/>
    <row r="2404" ht="15" hidden="1" customHeight="1"/>
    <row r="2405" ht="15" hidden="1" customHeight="1"/>
    <row r="2406" ht="15" hidden="1" customHeight="1"/>
    <row r="2407" ht="15" hidden="1" customHeight="1"/>
    <row r="2408" ht="15" hidden="1" customHeight="1"/>
    <row r="2409" ht="15" hidden="1" customHeight="1"/>
    <row r="2410" ht="15" hidden="1" customHeight="1"/>
    <row r="2411" ht="15" hidden="1" customHeight="1"/>
    <row r="2412" ht="15" hidden="1" customHeight="1"/>
    <row r="2413" ht="15" hidden="1" customHeight="1"/>
    <row r="2414" ht="15" hidden="1" customHeight="1"/>
    <row r="2415" ht="15" hidden="1" customHeight="1"/>
    <row r="2416" ht="15" hidden="1" customHeight="1"/>
    <row r="2417" ht="15" hidden="1" customHeight="1"/>
    <row r="2418" ht="15" hidden="1" customHeight="1"/>
    <row r="2419" ht="15" hidden="1" customHeight="1"/>
    <row r="2420" ht="15" hidden="1" customHeight="1"/>
    <row r="2421" ht="15" hidden="1" customHeight="1"/>
    <row r="2422" ht="15" hidden="1" customHeight="1"/>
    <row r="2423" ht="15" hidden="1" customHeight="1"/>
    <row r="2424" ht="15" hidden="1" customHeight="1"/>
    <row r="2425" ht="15" hidden="1" customHeight="1"/>
    <row r="2426" ht="15" hidden="1" customHeight="1"/>
    <row r="2427" ht="15" hidden="1" customHeight="1"/>
    <row r="2428" ht="15" hidden="1" customHeight="1"/>
    <row r="2429" ht="15" hidden="1" customHeight="1"/>
    <row r="2430" ht="15" hidden="1" customHeight="1"/>
    <row r="2431" ht="15" hidden="1" customHeight="1"/>
    <row r="2432" ht="15" hidden="1" customHeight="1"/>
    <row r="2433" ht="15" hidden="1" customHeight="1"/>
    <row r="2434" ht="15" hidden="1" customHeight="1"/>
    <row r="2435" ht="15" hidden="1" customHeight="1"/>
    <row r="2436" ht="15" hidden="1" customHeight="1"/>
    <row r="2437" ht="15" hidden="1" customHeight="1"/>
    <row r="2438" ht="15" hidden="1" customHeight="1"/>
    <row r="2439" ht="15" hidden="1" customHeight="1"/>
    <row r="2440" ht="15" hidden="1" customHeight="1"/>
    <row r="2441" ht="15" hidden="1" customHeight="1"/>
    <row r="2442" ht="15" hidden="1" customHeight="1"/>
    <row r="2443" ht="15" hidden="1" customHeight="1"/>
    <row r="2444" ht="15" hidden="1" customHeight="1"/>
    <row r="2445" ht="15" hidden="1" customHeight="1"/>
    <row r="2446" ht="15" hidden="1" customHeight="1"/>
    <row r="2447" ht="15" hidden="1" customHeight="1"/>
    <row r="2448" ht="15" hidden="1" customHeight="1"/>
    <row r="2449" ht="15" hidden="1" customHeight="1"/>
    <row r="2450" ht="15" hidden="1" customHeight="1"/>
    <row r="2451" ht="15" hidden="1" customHeight="1"/>
    <row r="2452" ht="15" hidden="1" customHeight="1"/>
    <row r="2453" ht="15" hidden="1" customHeight="1"/>
    <row r="2454" ht="15" hidden="1" customHeight="1"/>
    <row r="2455" ht="15" hidden="1" customHeight="1"/>
    <row r="2456" ht="15" hidden="1" customHeight="1"/>
    <row r="2457" ht="15" hidden="1" customHeight="1"/>
    <row r="2458" ht="15" hidden="1" customHeight="1"/>
    <row r="2459" ht="15" hidden="1" customHeight="1"/>
    <row r="2460" ht="15" hidden="1" customHeight="1"/>
    <row r="2461" ht="15" hidden="1" customHeight="1"/>
    <row r="2462" ht="15" hidden="1" customHeight="1"/>
    <row r="2463" ht="15" hidden="1" customHeight="1"/>
    <row r="2464" ht="15" hidden="1" customHeight="1"/>
    <row r="2465" ht="15" hidden="1" customHeight="1"/>
    <row r="2466" ht="15" hidden="1" customHeight="1"/>
    <row r="2467" ht="15" hidden="1" customHeight="1"/>
    <row r="2468" ht="15" hidden="1" customHeight="1"/>
    <row r="2469" ht="15" hidden="1" customHeight="1"/>
    <row r="2470" ht="15" hidden="1" customHeight="1"/>
    <row r="2471" ht="15" hidden="1" customHeight="1"/>
    <row r="2472" ht="15" hidden="1" customHeight="1"/>
    <row r="2473" ht="15" hidden="1" customHeight="1"/>
    <row r="2474" ht="15" hidden="1" customHeight="1"/>
    <row r="2475" ht="15" hidden="1" customHeight="1"/>
    <row r="2476" ht="15" hidden="1" customHeight="1"/>
    <row r="2477" ht="15" hidden="1" customHeight="1"/>
    <row r="2478" ht="15" hidden="1" customHeight="1"/>
    <row r="2479" ht="15" hidden="1" customHeight="1"/>
    <row r="2480" ht="15" hidden="1" customHeight="1"/>
    <row r="2481" ht="15" hidden="1" customHeight="1"/>
    <row r="2482" ht="15" hidden="1" customHeight="1"/>
    <row r="2483" ht="15" hidden="1" customHeight="1"/>
    <row r="2484" ht="15" hidden="1" customHeight="1"/>
    <row r="2485" ht="15" hidden="1" customHeight="1"/>
    <row r="2486" ht="15" hidden="1" customHeight="1"/>
    <row r="2487" ht="15" hidden="1" customHeight="1"/>
    <row r="2488" ht="15" hidden="1" customHeight="1"/>
    <row r="2489" ht="15" hidden="1" customHeight="1"/>
    <row r="2490" ht="15" hidden="1" customHeight="1"/>
    <row r="2491" ht="15" hidden="1" customHeight="1"/>
    <row r="2492" ht="15" hidden="1" customHeight="1"/>
    <row r="2493" ht="15" hidden="1" customHeight="1"/>
    <row r="2494" ht="15" hidden="1" customHeight="1"/>
    <row r="2495" ht="15" hidden="1" customHeight="1"/>
    <row r="2496" ht="15" hidden="1" customHeight="1"/>
    <row r="2497" ht="15" hidden="1" customHeight="1"/>
    <row r="2498" ht="15" hidden="1" customHeight="1"/>
    <row r="2499" ht="15" hidden="1" customHeight="1"/>
    <row r="2500" ht="15" hidden="1" customHeight="1"/>
    <row r="2501" ht="15" hidden="1" customHeight="1"/>
    <row r="2502" ht="15" hidden="1" customHeight="1"/>
    <row r="2503" ht="15" hidden="1" customHeight="1"/>
    <row r="2504" ht="15" hidden="1" customHeight="1"/>
    <row r="2505" ht="15" hidden="1" customHeight="1"/>
    <row r="2506" ht="15" hidden="1" customHeight="1"/>
    <row r="2507" ht="15" hidden="1" customHeight="1"/>
    <row r="2508" ht="15" hidden="1" customHeight="1"/>
    <row r="2509" ht="15" hidden="1" customHeight="1"/>
    <row r="2510" ht="15" hidden="1" customHeight="1"/>
    <row r="2511" ht="15" hidden="1" customHeight="1"/>
    <row r="2512" ht="15" hidden="1" customHeight="1"/>
    <row r="2513" ht="15" hidden="1" customHeight="1"/>
    <row r="2514" ht="15" hidden="1" customHeight="1"/>
    <row r="2515" ht="15" hidden="1" customHeight="1"/>
    <row r="2516" ht="15" hidden="1" customHeight="1"/>
    <row r="2517" ht="15" hidden="1" customHeight="1"/>
    <row r="2518" ht="15" hidden="1" customHeight="1"/>
    <row r="2519" ht="15" hidden="1" customHeight="1"/>
    <row r="2520" ht="15" hidden="1" customHeight="1"/>
    <row r="2521" ht="15" hidden="1" customHeight="1"/>
    <row r="2522" ht="15" hidden="1" customHeight="1"/>
    <row r="2523" ht="15" hidden="1" customHeight="1"/>
    <row r="2524" ht="15" hidden="1" customHeight="1"/>
    <row r="2525" ht="15" hidden="1" customHeight="1"/>
    <row r="2526" ht="15" hidden="1" customHeight="1"/>
    <row r="2527" ht="15" hidden="1" customHeight="1"/>
    <row r="2528" ht="15" hidden="1" customHeight="1"/>
    <row r="2529" ht="15" hidden="1" customHeight="1"/>
    <row r="2530" ht="15" hidden="1" customHeight="1"/>
    <row r="2531" ht="15" hidden="1" customHeight="1"/>
    <row r="2532" ht="15" hidden="1" customHeight="1"/>
    <row r="2533" ht="15" hidden="1" customHeight="1"/>
    <row r="2534" ht="15" hidden="1" customHeight="1"/>
    <row r="2535" ht="15" hidden="1" customHeight="1"/>
    <row r="2536" ht="15" hidden="1" customHeight="1"/>
    <row r="2537" ht="15" hidden="1" customHeight="1"/>
    <row r="2538" ht="15" hidden="1" customHeight="1"/>
    <row r="2539" ht="15" hidden="1" customHeight="1"/>
    <row r="2540" ht="15" hidden="1" customHeight="1"/>
    <row r="2541" ht="15" hidden="1" customHeight="1"/>
    <row r="2542" ht="15" hidden="1" customHeight="1"/>
    <row r="2543" ht="15" hidden="1" customHeight="1"/>
    <row r="2544" ht="15" hidden="1" customHeight="1"/>
    <row r="2545" ht="15" hidden="1" customHeight="1"/>
    <row r="2546" ht="15" hidden="1" customHeight="1"/>
    <row r="2547" ht="15" hidden="1" customHeight="1"/>
    <row r="2548" ht="15" hidden="1" customHeight="1"/>
    <row r="2549" ht="15" hidden="1" customHeight="1"/>
    <row r="2550" ht="15" hidden="1" customHeight="1"/>
    <row r="2551" ht="15" hidden="1" customHeight="1"/>
    <row r="2552" ht="15" hidden="1" customHeight="1"/>
    <row r="2553" ht="15" hidden="1" customHeight="1"/>
    <row r="2554" ht="15" hidden="1" customHeight="1"/>
    <row r="2555" ht="15" hidden="1" customHeight="1"/>
    <row r="2556" ht="15" hidden="1" customHeight="1"/>
    <row r="2557" ht="15" hidden="1" customHeight="1"/>
    <row r="2558" ht="15" hidden="1" customHeight="1"/>
    <row r="2559" ht="15" hidden="1" customHeight="1"/>
    <row r="2560" ht="15" hidden="1" customHeight="1"/>
    <row r="2561" ht="15" hidden="1" customHeight="1"/>
    <row r="2562" ht="15" hidden="1" customHeight="1"/>
    <row r="2563" ht="15" hidden="1" customHeight="1"/>
    <row r="2564" ht="15" hidden="1" customHeight="1"/>
    <row r="2565" ht="15" hidden="1" customHeight="1"/>
    <row r="2566" ht="15" hidden="1" customHeight="1"/>
    <row r="2567" ht="15" hidden="1" customHeight="1"/>
    <row r="2568" ht="15" hidden="1" customHeight="1"/>
    <row r="2569" ht="15" hidden="1" customHeight="1"/>
    <row r="2570" ht="15" hidden="1" customHeight="1"/>
    <row r="2571" ht="15" hidden="1" customHeight="1"/>
    <row r="2572" ht="15" hidden="1" customHeight="1"/>
    <row r="2573" ht="15" hidden="1" customHeight="1"/>
    <row r="2574" ht="15" hidden="1" customHeight="1"/>
    <row r="2575" ht="15" hidden="1" customHeight="1"/>
    <row r="2576" ht="15" hidden="1" customHeight="1"/>
    <row r="2577" ht="15" hidden="1" customHeight="1"/>
    <row r="2578" ht="15" hidden="1" customHeight="1"/>
    <row r="2579" ht="15" hidden="1" customHeight="1"/>
    <row r="2580" ht="15" hidden="1" customHeight="1"/>
    <row r="2581" ht="15" hidden="1" customHeight="1"/>
    <row r="2582" ht="15" hidden="1" customHeight="1"/>
    <row r="2583" ht="15" hidden="1" customHeight="1"/>
    <row r="2584" ht="15" hidden="1" customHeight="1"/>
    <row r="2585" ht="15" hidden="1" customHeight="1"/>
    <row r="2586" ht="15" hidden="1" customHeight="1"/>
    <row r="2587" ht="15" hidden="1" customHeight="1"/>
    <row r="2588" ht="15" hidden="1" customHeight="1"/>
    <row r="2589" ht="15" hidden="1" customHeight="1"/>
    <row r="2590" ht="15" hidden="1" customHeight="1"/>
    <row r="2591" ht="15" hidden="1" customHeight="1"/>
    <row r="2592" ht="15" hidden="1" customHeight="1"/>
    <row r="2593" ht="15" hidden="1" customHeight="1"/>
    <row r="2594" ht="15" hidden="1" customHeight="1"/>
    <row r="2595" ht="15" hidden="1" customHeight="1"/>
    <row r="2596" ht="15" hidden="1" customHeight="1"/>
    <row r="2597" ht="15" hidden="1" customHeight="1"/>
    <row r="2598" ht="15" hidden="1" customHeight="1"/>
    <row r="2599" ht="15" hidden="1" customHeight="1"/>
    <row r="2600" ht="15" hidden="1" customHeight="1"/>
    <row r="2601" ht="15" hidden="1" customHeight="1"/>
    <row r="2602" ht="15" hidden="1" customHeight="1"/>
    <row r="2603" ht="15" hidden="1" customHeight="1"/>
    <row r="2604" ht="15" hidden="1" customHeight="1"/>
    <row r="2605" ht="15" hidden="1" customHeight="1"/>
    <row r="2606" ht="15" hidden="1" customHeight="1"/>
    <row r="2607" ht="15" hidden="1" customHeight="1"/>
    <row r="2608" ht="15" hidden="1" customHeight="1"/>
    <row r="2609" ht="15" hidden="1" customHeight="1"/>
    <row r="2610" ht="15" hidden="1" customHeight="1"/>
    <row r="2611" ht="15" hidden="1" customHeight="1"/>
    <row r="2612" ht="15" hidden="1" customHeight="1"/>
    <row r="2613" ht="15" hidden="1" customHeight="1"/>
    <row r="2614" ht="15" hidden="1" customHeight="1"/>
    <row r="2615" ht="15" hidden="1" customHeight="1"/>
    <row r="2616" ht="15" hidden="1" customHeight="1"/>
    <row r="2617" ht="15" hidden="1" customHeight="1"/>
    <row r="2618" ht="15" hidden="1" customHeight="1"/>
    <row r="2619" ht="15" hidden="1" customHeight="1"/>
    <row r="2620" ht="15" hidden="1" customHeight="1"/>
    <row r="2621" ht="15" hidden="1" customHeight="1"/>
    <row r="2622" ht="15" hidden="1" customHeight="1"/>
    <row r="2623" ht="15" hidden="1" customHeight="1"/>
    <row r="2624" ht="15" hidden="1" customHeight="1"/>
    <row r="2625" ht="15" hidden="1" customHeight="1"/>
    <row r="2626" ht="15" hidden="1" customHeight="1"/>
    <row r="2627" ht="15" hidden="1" customHeight="1"/>
    <row r="2628" ht="15" hidden="1" customHeight="1"/>
    <row r="2629" ht="15" hidden="1" customHeight="1"/>
    <row r="2630" ht="15" hidden="1" customHeight="1"/>
    <row r="2631" ht="15" hidden="1" customHeight="1"/>
    <row r="2632" ht="15" hidden="1" customHeight="1"/>
    <row r="2633" ht="15" hidden="1" customHeight="1"/>
    <row r="2634" ht="15" hidden="1" customHeight="1"/>
    <row r="2635" ht="15" hidden="1" customHeight="1"/>
    <row r="2636" ht="15" hidden="1" customHeight="1"/>
    <row r="2637" ht="15" hidden="1" customHeight="1"/>
    <row r="2638" ht="15" hidden="1" customHeight="1"/>
    <row r="2639" ht="15" hidden="1" customHeight="1"/>
    <row r="2640" ht="15" hidden="1" customHeight="1"/>
    <row r="2641" ht="15" hidden="1" customHeight="1"/>
    <row r="2642" ht="15" hidden="1" customHeight="1"/>
    <row r="2643" ht="15" hidden="1" customHeight="1"/>
    <row r="2644" ht="15" hidden="1" customHeight="1"/>
    <row r="2645" ht="15" hidden="1" customHeight="1"/>
    <row r="2646" ht="15" hidden="1" customHeight="1"/>
    <row r="2647" ht="15" hidden="1" customHeight="1"/>
    <row r="2648" ht="15" hidden="1" customHeight="1"/>
    <row r="2649" ht="15" hidden="1" customHeight="1"/>
    <row r="2650" ht="15" hidden="1" customHeight="1"/>
    <row r="2651" ht="15" hidden="1" customHeight="1"/>
    <row r="2652" ht="15" hidden="1" customHeight="1"/>
    <row r="2653" ht="15" hidden="1" customHeight="1"/>
    <row r="2654" ht="15" hidden="1" customHeight="1"/>
    <row r="2655" ht="15" hidden="1" customHeight="1"/>
    <row r="2656" ht="15" hidden="1" customHeight="1"/>
    <row r="2657" ht="15" hidden="1" customHeight="1"/>
    <row r="2658" ht="15" hidden="1" customHeight="1"/>
    <row r="2659" ht="15" hidden="1" customHeight="1"/>
    <row r="2660" ht="15" hidden="1" customHeight="1"/>
    <row r="2661" ht="15" hidden="1" customHeight="1"/>
    <row r="2662" ht="15" hidden="1" customHeight="1"/>
    <row r="2663" ht="15" hidden="1" customHeight="1"/>
    <row r="2664" ht="15" hidden="1" customHeight="1"/>
    <row r="2665" ht="15" hidden="1" customHeight="1"/>
    <row r="2666" ht="15" hidden="1" customHeight="1"/>
    <row r="2667" ht="15" hidden="1" customHeight="1"/>
    <row r="2668" ht="15" hidden="1" customHeight="1"/>
    <row r="2669" ht="15" hidden="1" customHeight="1"/>
    <row r="2670" ht="15" hidden="1" customHeight="1"/>
    <row r="2671" ht="15" hidden="1" customHeight="1"/>
    <row r="2672" ht="15" hidden="1" customHeight="1"/>
    <row r="2673" ht="15" hidden="1" customHeight="1"/>
    <row r="2674" ht="15" hidden="1" customHeight="1"/>
    <row r="2675" ht="15" hidden="1" customHeight="1"/>
    <row r="2676" ht="15" hidden="1" customHeight="1"/>
    <row r="2677" ht="15" hidden="1" customHeight="1"/>
    <row r="2678" ht="15" hidden="1" customHeight="1"/>
    <row r="2679" ht="15" hidden="1" customHeight="1"/>
    <row r="2680" ht="15" hidden="1" customHeight="1"/>
    <row r="2681" ht="15" hidden="1" customHeight="1"/>
    <row r="2682" ht="15" hidden="1" customHeight="1"/>
    <row r="2683" ht="15" hidden="1" customHeight="1"/>
    <row r="2684" ht="15" hidden="1" customHeight="1"/>
    <row r="2685" ht="15" hidden="1" customHeight="1"/>
    <row r="2686" ht="15" hidden="1" customHeight="1"/>
    <row r="2687" ht="15" hidden="1" customHeight="1"/>
    <row r="2688" ht="15" hidden="1" customHeight="1"/>
    <row r="2689" ht="15" hidden="1" customHeight="1"/>
    <row r="2690" ht="15" hidden="1" customHeight="1"/>
    <row r="2691" ht="15" hidden="1" customHeight="1"/>
    <row r="2692" ht="15" hidden="1" customHeight="1"/>
    <row r="2693" ht="15" hidden="1" customHeight="1"/>
    <row r="2694" ht="15" hidden="1" customHeight="1"/>
    <row r="2695" ht="15" hidden="1" customHeight="1"/>
    <row r="2696" ht="15" hidden="1" customHeight="1"/>
    <row r="2697" ht="15" hidden="1" customHeight="1"/>
    <row r="2698" ht="15" hidden="1" customHeight="1"/>
    <row r="2699" ht="15" hidden="1" customHeight="1"/>
    <row r="2700" ht="15" hidden="1" customHeight="1"/>
    <row r="2701" ht="15" hidden="1" customHeight="1"/>
    <row r="2702" ht="15" hidden="1" customHeight="1"/>
    <row r="2703" ht="15" hidden="1" customHeight="1"/>
    <row r="2704" ht="15" hidden="1" customHeight="1"/>
    <row r="2705" ht="15" hidden="1" customHeight="1"/>
    <row r="2706" ht="15" hidden="1" customHeight="1"/>
    <row r="2707" ht="15" hidden="1" customHeight="1"/>
    <row r="2708" ht="15" hidden="1" customHeight="1"/>
    <row r="2709" ht="15" hidden="1" customHeight="1"/>
    <row r="2710" ht="15" hidden="1" customHeight="1"/>
    <row r="2711" ht="15" hidden="1" customHeight="1"/>
    <row r="2712" ht="15" hidden="1" customHeight="1"/>
    <row r="2713" ht="15" hidden="1" customHeight="1"/>
    <row r="2714" ht="15" hidden="1" customHeight="1"/>
    <row r="2715" ht="15" hidden="1" customHeight="1"/>
    <row r="2716" ht="15" hidden="1" customHeight="1"/>
    <row r="2717" ht="15" hidden="1" customHeight="1"/>
    <row r="2718" ht="15" hidden="1" customHeight="1"/>
    <row r="2719" ht="15" hidden="1" customHeight="1"/>
    <row r="2720" ht="15" hidden="1" customHeight="1"/>
    <row r="2721" ht="15" hidden="1" customHeight="1"/>
    <row r="2722" ht="15" hidden="1" customHeight="1"/>
    <row r="2723" ht="15" hidden="1" customHeight="1"/>
    <row r="2724" ht="15" hidden="1" customHeight="1"/>
    <row r="2725" ht="15" hidden="1" customHeight="1"/>
    <row r="2726" ht="15" hidden="1" customHeight="1"/>
    <row r="2727" ht="15" hidden="1" customHeight="1"/>
    <row r="2728" ht="15" hidden="1" customHeight="1"/>
    <row r="2729" ht="15" hidden="1" customHeight="1"/>
    <row r="2730" ht="15" hidden="1" customHeight="1"/>
    <row r="2731" ht="15" hidden="1" customHeight="1"/>
    <row r="2732" ht="15" hidden="1" customHeight="1"/>
    <row r="2733" ht="15" hidden="1" customHeight="1"/>
    <row r="2734" ht="15" hidden="1" customHeight="1"/>
    <row r="2735" ht="15" hidden="1" customHeight="1"/>
    <row r="2736" ht="15" hidden="1" customHeight="1"/>
    <row r="2737" ht="15" hidden="1" customHeight="1"/>
    <row r="2738" ht="15" hidden="1" customHeight="1"/>
    <row r="2739" ht="15" hidden="1" customHeight="1"/>
    <row r="2740" ht="15" hidden="1" customHeight="1"/>
    <row r="2741" ht="15" hidden="1" customHeight="1"/>
    <row r="2742" ht="15" hidden="1" customHeight="1"/>
    <row r="2743" ht="15" hidden="1" customHeight="1"/>
    <row r="2744" ht="15" hidden="1" customHeight="1"/>
    <row r="2745" ht="15" hidden="1" customHeight="1"/>
    <row r="2746" ht="15" hidden="1" customHeight="1"/>
    <row r="2747" ht="15" hidden="1" customHeight="1"/>
    <row r="2748" ht="15" hidden="1" customHeight="1"/>
    <row r="2749" ht="15" hidden="1" customHeight="1"/>
    <row r="2750" ht="15" hidden="1" customHeight="1"/>
    <row r="2751" ht="15" hidden="1" customHeight="1"/>
    <row r="2752" ht="15" hidden="1" customHeight="1"/>
    <row r="2753" ht="15" hidden="1" customHeight="1"/>
    <row r="2754" ht="15" hidden="1" customHeight="1"/>
    <row r="2755" ht="15" hidden="1" customHeight="1"/>
    <row r="2756" ht="15" hidden="1" customHeight="1"/>
    <row r="2757" ht="15" hidden="1" customHeight="1"/>
    <row r="2758" ht="15" hidden="1" customHeight="1"/>
    <row r="2759" ht="15" hidden="1" customHeight="1"/>
    <row r="2760" ht="15" hidden="1" customHeight="1"/>
    <row r="2761" ht="15" hidden="1" customHeight="1"/>
    <row r="2762" ht="15" hidden="1" customHeight="1"/>
    <row r="2763" ht="15" hidden="1" customHeight="1"/>
    <row r="2764" ht="15" hidden="1" customHeight="1"/>
    <row r="2765" ht="15" hidden="1" customHeight="1"/>
    <row r="2766" ht="15" hidden="1" customHeight="1"/>
    <row r="2767" ht="15" hidden="1" customHeight="1"/>
    <row r="2768" ht="15" hidden="1" customHeight="1"/>
    <row r="2769" ht="15" hidden="1" customHeight="1"/>
    <row r="2770" ht="15" hidden="1" customHeight="1"/>
    <row r="2771" ht="15" hidden="1" customHeight="1"/>
    <row r="2772" ht="15" hidden="1" customHeight="1"/>
    <row r="2773" ht="15" hidden="1" customHeight="1"/>
    <row r="2774" ht="15" hidden="1" customHeight="1"/>
    <row r="2775" ht="15" hidden="1" customHeight="1"/>
    <row r="2776" ht="15" hidden="1" customHeight="1"/>
    <row r="2777" ht="15" hidden="1" customHeight="1"/>
    <row r="2778" ht="15" hidden="1" customHeight="1"/>
    <row r="2779" ht="15" hidden="1" customHeight="1"/>
    <row r="2780" ht="15" hidden="1" customHeight="1"/>
    <row r="2781" ht="15" hidden="1" customHeight="1"/>
    <row r="2782" ht="15" hidden="1" customHeight="1"/>
    <row r="2783" ht="15" hidden="1" customHeight="1"/>
    <row r="2784" ht="15" hidden="1" customHeight="1"/>
    <row r="2785" ht="15" hidden="1" customHeight="1"/>
    <row r="2786" ht="15" hidden="1" customHeight="1"/>
    <row r="2787" ht="15" hidden="1" customHeight="1"/>
    <row r="2788" ht="15" hidden="1" customHeight="1"/>
    <row r="2789" ht="15" hidden="1" customHeight="1"/>
    <row r="2790" ht="15" hidden="1" customHeight="1"/>
    <row r="2791" ht="15" hidden="1" customHeight="1"/>
    <row r="2792" ht="15" hidden="1" customHeight="1"/>
    <row r="2793" ht="15" hidden="1" customHeight="1"/>
    <row r="2794" ht="15" hidden="1" customHeight="1"/>
    <row r="2795" ht="15" hidden="1" customHeight="1"/>
    <row r="2796" ht="15" hidden="1" customHeight="1"/>
    <row r="2797" ht="15" hidden="1" customHeight="1"/>
    <row r="2798" ht="15" hidden="1" customHeight="1"/>
    <row r="2799" ht="15" hidden="1" customHeight="1"/>
    <row r="2800" ht="15" hidden="1" customHeight="1"/>
    <row r="2801" ht="15" hidden="1" customHeight="1"/>
    <row r="2802" ht="15" hidden="1" customHeight="1"/>
    <row r="2803" ht="15" hidden="1" customHeight="1"/>
    <row r="2804" ht="15" hidden="1" customHeight="1"/>
    <row r="2805" ht="15" hidden="1" customHeight="1"/>
    <row r="2806" ht="15" hidden="1" customHeight="1"/>
    <row r="2807" ht="15" hidden="1" customHeight="1"/>
    <row r="2808" ht="15" hidden="1" customHeight="1"/>
    <row r="2809" ht="15" hidden="1" customHeight="1"/>
    <row r="2810" ht="15" hidden="1" customHeight="1"/>
    <row r="2811" ht="15" hidden="1" customHeight="1"/>
    <row r="2812" ht="15" hidden="1" customHeight="1"/>
    <row r="2813" ht="15" hidden="1" customHeight="1"/>
    <row r="2814" ht="15" hidden="1" customHeight="1"/>
    <row r="2815" ht="15" hidden="1" customHeight="1"/>
    <row r="2816" ht="15" hidden="1" customHeight="1"/>
    <row r="2817" ht="15" hidden="1" customHeight="1"/>
    <row r="2818" ht="15" hidden="1" customHeight="1"/>
    <row r="2819" ht="15" hidden="1" customHeight="1"/>
    <row r="2820" ht="15" hidden="1" customHeight="1"/>
    <row r="2821" ht="15" hidden="1" customHeight="1"/>
    <row r="2822" ht="15" hidden="1" customHeight="1"/>
    <row r="2823" ht="15" hidden="1" customHeight="1"/>
    <row r="2824" ht="15" hidden="1" customHeight="1"/>
    <row r="2825" ht="15" hidden="1" customHeight="1"/>
    <row r="2826" ht="15" hidden="1" customHeight="1"/>
    <row r="2827" ht="15" hidden="1" customHeight="1"/>
    <row r="2828" ht="15" hidden="1" customHeight="1"/>
    <row r="2829" ht="15" hidden="1" customHeight="1"/>
    <row r="2830" ht="15" hidden="1" customHeight="1"/>
    <row r="2831" ht="15" hidden="1" customHeight="1"/>
    <row r="2832" ht="15" hidden="1" customHeight="1"/>
    <row r="2833" ht="15" hidden="1" customHeight="1"/>
    <row r="2834" ht="15" hidden="1" customHeight="1"/>
    <row r="2835" ht="15" hidden="1" customHeight="1"/>
    <row r="2836" ht="15" hidden="1" customHeight="1"/>
    <row r="2837" ht="15" hidden="1" customHeight="1"/>
    <row r="2838" ht="15" hidden="1" customHeight="1"/>
    <row r="2839" ht="15" hidden="1" customHeight="1"/>
    <row r="2840" ht="15" hidden="1" customHeight="1"/>
    <row r="2841" ht="15" hidden="1" customHeight="1"/>
    <row r="2842" ht="15" hidden="1" customHeight="1"/>
    <row r="2843" ht="15" hidden="1" customHeight="1"/>
    <row r="2844" ht="15" hidden="1" customHeight="1"/>
    <row r="2845" ht="15" hidden="1" customHeight="1"/>
    <row r="2846" ht="15" hidden="1" customHeight="1"/>
    <row r="2847" ht="15" hidden="1" customHeight="1"/>
    <row r="2848" ht="15" hidden="1" customHeight="1"/>
    <row r="2849" ht="15" hidden="1" customHeight="1"/>
    <row r="2850" ht="15" hidden="1" customHeight="1"/>
    <row r="2851" ht="15" hidden="1" customHeight="1"/>
    <row r="2852" ht="15" hidden="1" customHeight="1"/>
    <row r="2853" ht="15" hidden="1" customHeight="1"/>
    <row r="2854" ht="15" hidden="1" customHeight="1"/>
    <row r="2855" ht="15" hidden="1" customHeight="1"/>
    <row r="2856" ht="15" hidden="1" customHeight="1"/>
    <row r="2857" ht="15" hidden="1" customHeight="1"/>
    <row r="2858" ht="15" hidden="1" customHeight="1"/>
    <row r="2859" ht="15" hidden="1" customHeight="1"/>
    <row r="2860" ht="15" hidden="1" customHeight="1"/>
    <row r="2861" ht="15" hidden="1" customHeight="1"/>
    <row r="2862" ht="15" hidden="1" customHeight="1"/>
    <row r="2863" ht="15" hidden="1" customHeight="1"/>
    <row r="2864" ht="15" hidden="1" customHeight="1"/>
    <row r="2865" ht="15" hidden="1" customHeight="1"/>
    <row r="2866" ht="15" hidden="1" customHeight="1"/>
    <row r="2867" ht="15" hidden="1" customHeight="1"/>
    <row r="2868" ht="15" hidden="1" customHeight="1"/>
    <row r="2869" ht="15" hidden="1" customHeight="1"/>
    <row r="2870" ht="15" hidden="1" customHeight="1"/>
    <row r="2871" ht="15" hidden="1" customHeight="1"/>
    <row r="2872" ht="15" hidden="1" customHeight="1"/>
    <row r="2873" ht="15" hidden="1" customHeight="1"/>
    <row r="2874" ht="15" hidden="1" customHeight="1"/>
    <row r="2875" ht="15" hidden="1" customHeight="1"/>
    <row r="2876" ht="15" hidden="1" customHeight="1"/>
    <row r="2877" ht="15" hidden="1" customHeight="1"/>
    <row r="2878" ht="15" hidden="1" customHeight="1"/>
    <row r="2879" ht="15" hidden="1" customHeight="1"/>
    <row r="2880" ht="15" hidden="1" customHeight="1"/>
    <row r="2881" ht="15" hidden="1" customHeight="1"/>
    <row r="2882" ht="15" hidden="1" customHeight="1"/>
    <row r="2883" ht="15" hidden="1" customHeight="1"/>
    <row r="2884" ht="15" hidden="1" customHeight="1"/>
    <row r="2885" ht="15" hidden="1" customHeight="1"/>
    <row r="2886" ht="15" hidden="1" customHeight="1"/>
    <row r="2887" ht="15" hidden="1" customHeight="1"/>
    <row r="2888" ht="15" hidden="1" customHeight="1"/>
    <row r="2889" ht="15" hidden="1" customHeight="1"/>
    <row r="2890" ht="15" hidden="1" customHeight="1"/>
    <row r="2891" ht="15" hidden="1" customHeight="1"/>
    <row r="2892" ht="15" hidden="1" customHeight="1"/>
    <row r="2893" ht="15" hidden="1" customHeight="1"/>
    <row r="2894" ht="15" hidden="1" customHeight="1"/>
    <row r="2895" ht="15" hidden="1" customHeight="1"/>
    <row r="2896" ht="15" hidden="1" customHeight="1"/>
    <row r="2897" ht="15" hidden="1" customHeight="1"/>
    <row r="2898" ht="15" hidden="1" customHeight="1"/>
    <row r="2899" ht="15" hidden="1" customHeight="1"/>
    <row r="2900" ht="15" hidden="1" customHeight="1"/>
    <row r="2901" ht="15" hidden="1" customHeight="1"/>
    <row r="2902" ht="15" hidden="1" customHeight="1"/>
    <row r="2903" ht="15" hidden="1" customHeight="1"/>
    <row r="2904" ht="15" hidden="1" customHeight="1"/>
    <row r="2905" ht="15" hidden="1" customHeight="1"/>
    <row r="2906" ht="15" hidden="1" customHeight="1"/>
    <row r="2907" ht="15" hidden="1" customHeight="1"/>
    <row r="2908" ht="15" hidden="1" customHeight="1"/>
    <row r="2909" ht="15" hidden="1" customHeight="1"/>
    <row r="2910" ht="15" hidden="1" customHeight="1"/>
    <row r="2911" ht="15" hidden="1" customHeight="1"/>
    <row r="2912" ht="15" hidden="1" customHeight="1"/>
    <row r="2913" ht="15" hidden="1" customHeight="1"/>
    <row r="2914" ht="15" hidden="1" customHeight="1"/>
    <row r="2915" ht="15" hidden="1" customHeight="1"/>
    <row r="2916" ht="15" hidden="1" customHeight="1"/>
    <row r="2917" ht="15" hidden="1" customHeight="1"/>
    <row r="2918" ht="15" hidden="1" customHeight="1"/>
    <row r="2919" ht="15" hidden="1" customHeight="1"/>
    <row r="2920" ht="15" hidden="1" customHeight="1"/>
    <row r="2921" ht="15" hidden="1" customHeight="1"/>
    <row r="2922" ht="15" hidden="1" customHeight="1"/>
    <row r="2923" ht="15" hidden="1" customHeight="1"/>
    <row r="2924" ht="15" hidden="1" customHeight="1"/>
    <row r="2925" ht="15" hidden="1" customHeight="1"/>
    <row r="2926" ht="15" hidden="1" customHeight="1"/>
    <row r="2927" ht="15" hidden="1" customHeight="1"/>
    <row r="2928" ht="15" hidden="1" customHeight="1"/>
    <row r="2929" ht="15" hidden="1" customHeight="1"/>
    <row r="2930" ht="15" hidden="1" customHeight="1"/>
    <row r="2931" ht="15" hidden="1" customHeight="1"/>
    <row r="2932" ht="15" hidden="1" customHeight="1"/>
    <row r="2933" ht="15" hidden="1" customHeight="1"/>
    <row r="2934" ht="15" hidden="1" customHeight="1"/>
    <row r="2935" ht="15" hidden="1" customHeight="1"/>
    <row r="2936" ht="15" hidden="1" customHeight="1"/>
    <row r="2937" ht="15" hidden="1" customHeight="1"/>
    <row r="2938" ht="15" hidden="1" customHeight="1"/>
    <row r="2939" ht="15" hidden="1" customHeight="1"/>
    <row r="2940" ht="15" hidden="1" customHeight="1"/>
    <row r="2941" ht="15" hidden="1" customHeight="1"/>
    <row r="2942" ht="15" hidden="1" customHeight="1"/>
    <row r="2943" ht="15" hidden="1" customHeight="1"/>
    <row r="2944" ht="15" hidden="1" customHeight="1"/>
    <row r="2945" ht="15" hidden="1" customHeight="1"/>
    <row r="2946" ht="15" hidden="1" customHeight="1"/>
    <row r="2947" ht="15" hidden="1" customHeight="1"/>
    <row r="2948" ht="15" hidden="1" customHeight="1"/>
    <row r="2949" ht="15" hidden="1" customHeight="1"/>
    <row r="2950" ht="15" hidden="1" customHeight="1"/>
    <row r="2951" ht="15" hidden="1" customHeight="1"/>
    <row r="2952" ht="15" hidden="1" customHeight="1"/>
    <row r="2953" ht="15" hidden="1" customHeight="1"/>
    <row r="2954" ht="15" hidden="1" customHeight="1"/>
    <row r="2955" ht="15" hidden="1" customHeight="1"/>
    <row r="2956" ht="15" hidden="1" customHeight="1"/>
    <row r="2957" ht="15" hidden="1" customHeight="1"/>
    <row r="2958" ht="15" hidden="1" customHeight="1"/>
    <row r="2959" ht="15" hidden="1" customHeight="1"/>
    <row r="2960" ht="15" hidden="1" customHeight="1"/>
    <row r="2961" ht="15" hidden="1" customHeight="1"/>
    <row r="2962" ht="15" hidden="1" customHeight="1"/>
    <row r="2963" ht="15" hidden="1" customHeight="1"/>
    <row r="2964" ht="15" hidden="1" customHeight="1"/>
    <row r="2965" ht="15" hidden="1" customHeight="1"/>
    <row r="2966" ht="15" hidden="1" customHeight="1"/>
    <row r="2967" ht="15" hidden="1" customHeight="1"/>
    <row r="2968" ht="15" hidden="1" customHeight="1"/>
    <row r="2969" ht="15" hidden="1" customHeight="1"/>
    <row r="2970" ht="15" hidden="1" customHeight="1"/>
    <row r="2971" ht="15" hidden="1" customHeight="1"/>
    <row r="2972" ht="15" hidden="1" customHeight="1"/>
    <row r="2973" ht="15" hidden="1" customHeight="1"/>
    <row r="2974" ht="15" hidden="1" customHeight="1"/>
    <row r="2975" ht="15" hidden="1" customHeight="1"/>
    <row r="2976" ht="15" hidden="1" customHeight="1"/>
    <row r="2977" ht="15" hidden="1" customHeight="1"/>
    <row r="2978" ht="15" hidden="1" customHeight="1"/>
    <row r="2979" ht="15" hidden="1" customHeight="1"/>
    <row r="2980" ht="15" hidden="1" customHeight="1"/>
    <row r="2981" ht="15" hidden="1" customHeight="1"/>
    <row r="2982" ht="15" hidden="1" customHeight="1"/>
    <row r="2983" ht="15" hidden="1" customHeight="1"/>
    <row r="2984" ht="15" hidden="1" customHeight="1"/>
    <row r="2985" ht="15" hidden="1" customHeight="1"/>
    <row r="2986" ht="15" hidden="1" customHeight="1"/>
    <row r="2987" ht="15" hidden="1" customHeight="1"/>
    <row r="2988" ht="15" hidden="1" customHeight="1"/>
    <row r="2989" ht="15" hidden="1" customHeight="1"/>
    <row r="2990" ht="15" hidden="1" customHeight="1"/>
    <row r="2991" ht="15" hidden="1" customHeight="1"/>
    <row r="2992" ht="15" hidden="1" customHeight="1"/>
    <row r="2993" ht="15" hidden="1" customHeight="1"/>
    <row r="2994" ht="15" hidden="1" customHeight="1"/>
    <row r="2995" ht="15" hidden="1" customHeight="1"/>
    <row r="2996" ht="15" hidden="1" customHeight="1"/>
    <row r="2997" ht="15" hidden="1" customHeight="1"/>
    <row r="2998" ht="15" hidden="1" customHeight="1"/>
    <row r="2999" ht="15" hidden="1" customHeight="1"/>
    <row r="3000" ht="15" hidden="1" customHeight="1"/>
    <row r="3001" ht="15" hidden="1" customHeight="1"/>
    <row r="3002" ht="15" hidden="1" customHeight="1"/>
    <row r="3003" ht="15" hidden="1" customHeight="1"/>
    <row r="3004" ht="15" hidden="1" customHeight="1"/>
    <row r="3005" ht="15" hidden="1" customHeight="1"/>
    <row r="3006" ht="15" hidden="1" customHeight="1"/>
    <row r="3007" ht="15" hidden="1" customHeight="1"/>
    <row r="3008" ht="15" hidden="1" customHeight="1"/>
    <row r="3009" ht="15" hidden="1" customHeight="1"/>
    <row r="3010" ht="15" hidden="1" customHeight="1"/>
    <row r="3011" ht="15" hidden="1" customHeight="1"/>
    <row r="3012" ht="15" hidden="1" customHeight="1"/>
    <row r="3013" ht="15" hidden="1" customHeight="1"/>
    <row r="3014" ht="15" hidden="1" customHeight="1"/>
    <row r="3015" ht="15" hidden="1" customHeight="1"/>
    <row r="3016" ht="15" hidden="1" customHeight="1"/>
    <row r="3017" ht="15" hidden="1" customHeight="1"/>
    <row r="3018" ht="15" hidden="1" customHeight="1"/>
    <row r="3019" ht="15" hidden="1" customHeight="1"/>
    <row r="3020" ht="15" hidden="1" customHeight="1"/>
    <row r="3021" ht="15" hidden="1" customHeight="1"/>
    <row r="3022" ht="15" hidden="1" customHeight="1"/>
    <row r="3023" ht="15" hidden="1" customHeight="1"/>
    <row r="3024" ht="15" hidden="1" customHeight="1"/>
    <row r="3025" ht="15" hidden="1" customHeight="1"/>
    <row r="3026" ht="15" hidden="1" customHeight="1"/>
    <row r="3027" ht="15" hidden="1" customHeight="1"/>
    <row r="3028" ht="15" hidden="1" customHeight="1"/>
    <row r="3029" ht="15" hidden="1" customHeight="1"/>
    <row r="3030" ht="15" hidden="1" customHeight="1"/>
    <row r="3031" ht="15" hidden="1" customHeight="1"/>
    <row r="3032" ht="15" hidden="1" customHeight="1"/>
    <row r="3033" ht="15" hidden="1" customHeight="1"/>
    <row r="3034" ht="15" hidden="1" customHeight="1"/>
    <row r="3035" ht="15" hidden="1" customHeight="1"/>
    <row r="3036" ht="15" hidden="1" customHeight="1"/>
    <row r="3037" ht="15" hidden="1" customHeight="1"/>
    <row r="3038" ht="15" hidden="1" customHeight="1"/>
    <row r="3039" ht="15" hidden="1" customHeight="1"/>
    <row r="3040" ht="15" hidden="1" customHeight="1"/>
    <row r="3041" ht="15" hidden="1" customHeight="1"/>
    <row r="3042" ht="15" hidden="1" customHeight="1"/>
    <row r="3043" ht="15" hidden="1" customHeight="1"/>
    <row r="3044" ht="15" hidden="1" customHeight="1"/>
    <row r="3045" ht="15" hidden="1" customHeight="1"/>
    <row r="3046" ht="15" hidden="1" customHeight="1"/>
    <row r="3047" ht="15" hidden="1" customHeight="1"/>
    <row r="3048" ht="15" hidden="1" customHeight="1"/>
    <row r="3049" ht="15" hidden="1" customHeight="1"/>
    <row r="3050" ht="15" hidden="1" customHeight="1"/>
    <row r="3051" ht="15" hidden="1" customHeight="1"/>
    <row r="3052" ht="15" hidden="1" customHeight="1"/>
    <row r="3053" ht="15" hidden="1" customHeight="1"/>
    <row r="3054" ht="15" hidden="1" customHeight="1"/>
    <row r="3055" ht="15" hidden="1" customHeight="1"/>
    <row r="3056" ht="15" hidden="1" customHeight="1"/>
    <row r="3057" ht="15" hidden="1" customHeight="1"/>
    <row r="3058" ht="15" hidden="1" customHeight="1"/>
    <row r="3059" ht="15" hidden="1" customHeight="1"/>
    <row r="3060" ht="15" hidden="1" customHeight="1"/>
    <row r="3061" ht="15" hidden="1" customHeight="1"/>
    <row r="3062" ht="15" hidden="1" customHeight="1"/>
    <row r="3063" ht="15" hidden="1" customHeight="1"/>
    <row r="3064" ht="15" hidden="1" customHeight="1"/>
    <row r="3065" ht="15" hidden="1" customHeight="1"/>
    <row r="3066" ht="15" hidden="1" customHeight="1"/>
    <row r="3067" ht="15" hidden="1" customHeight="1"/>
    <row r="3068" ht="15" hidden="1" customHeight="1"/>
    <row r="3069" ht="15" hidden="1" customHeight="1"/>
    <row r="3070" ht="15" hidden="1" customHeight="1"/>
    <row r="3071" ht="15" hidden="1" customHeight="1"/>
    <row r="3072" ht="15" hidden="1" customHeight="1"/>
    <row r="3073" ht="15" hidden="1" customHeight="1"/>
    <row r="3074" ht="15" hidden="1" customHeight="1"/>
    <row r="3075" ht="15" hidden="1" customHeight="1"/>
    <row r="3076" ht="15" hidden="1" customHeight="1"/>
    <row r="3077" ht="15" hidden="1" customHeight="1"/>
    <row r="3078" ht="15" hidden="1" customHeight="1"/>
    <row r="3079" ht="15" hidden="1" customHeight="1"/>
    <row r="3080" ht="15" hidden="1" customHeight="1"/>
    <row r="3081" ht="15" hidden="1" customHeight="1"/>
    <row r="3082" ht="15" hidden="1" customHeight="1"/>
    <row r="3083" ht="15" hidden="1" customHeight="1"/>
    <row r="3084" ht="15" hidden="1" customHeight="1"/>
    <row r="3085" ht="15" hidden="1" customHeight="1"/>
    <row r="3086" ht="15" hidden="1" customHeight="1"/>
    <row r="3087" ht="15" hidden="1" customHeight="1"/>
    <row r="3088" ht="15" hidden="1" customHeight="1"/>
    <row r="3089" ht="15" hidden="1" customHeight="1"/>
    <row r="3090" ht="15" hidden="1" customHeight="1"/>
    <row r="3091" ht="15" hidden="1" customHeight="1"/>
    <row r="3092" ht="15" hidden="1" customHeight="1"/>
    <row r="3093" ht="15" hidden="1" customHeight="1"/>
    <row r="3094" ht="15" hidden="1" customHeight="1"/>
    <row r="3095" ht="15" hidden="1" customHeight="1"/>
    <row r="3096" ht="15" hidden="1" customHeight="1"/>
    <row r="3097" ht="15" hidden="1" customHeight="1"/>
    <row r="3098" ht="15" hidden="1" customHeight="1"/>
    <row r="3099" ht="15" hidden="1" customHeight="1"/>
    <row r="3100" ht="15" hidden="1" customHeight="1"/>
    <row r="3101" ht="15" hidden="1" customHeight="1"/>
    <row r="3102" ht="15" hidden="1" customHeight="1"/>
    <row r="3103" ht="15" hidden="1" customHeight="1"/>
    <row r="3104" ht="15" hidden="1" customHeight="1"/>
    <row r="3105" ht="15" hidden="1" customHeight="1"/>
    <row r="3106" ht="15" hidden="1" customHeight="1"/>
    <row r="3107" ht="15" hidden="1" customHeight="1"/>
    <row r="3108" ht="15" hidden="1" customHeight="1"/>
    <row r="3109" ht="15" hidden="1" customHeight="1"/>
    <row r="3110" ht="15" hidden="1" customHeight="1"/>
    <row r="3111" ht="15" hidden="1" customHeight="1"/>
    <row r="3112" ht="15" hidden="1" customHeight="1"/>
    <row r="3113" ht="15" hidden="1" customHeight="1"/>
    <row r="3114" ht="15" hidden="1" customHeight="1"/>
    <row r="3115" ht="15" hidden="1" customHeight="1"/>
    <row r="3116" ht="15" hidden="1" customHeight="1"/>
    <row r="3117" ht="15" hidden="1" customHeight="1"/>
    <row r="3118" ht="15" hidden="1" customHeight="1"/>
    <row r="3119" ht="15" hidden="1" customHeight="1"/>
    <row r="3120" ht="15" hidden="1" customHeight="1"/>
    <row r="3121" ht="15" hidden="1" customHeight="1"/>
    <row r="3122" ht="15" hidden="1" customHeight="1"/>
    <row r="3123" ht="15" hidden="1" customHeight="1"/>
    <row r="3124" ht="15" hidden="1" customHeight="1"/>
    <row r="3125" ht="15" hidden="1" customHeight="1"/>
    <row r="3126" ht="15" hidden="1" customHeight="1"/>
    <row r="3127" ht="15" hidden="1" customHeight="1"/>
    <row r="3128" ht="15" hidden="1" customHeight="1"/>
    <row r="3129" ht="15" hidden="1" customHeight="1"/>
    <row r="3130" ht="15" hidden="1" customHeight="1"/>
    <row r="3131" ht="15" hidden="1" customHeight="1"/>
    <row r="3132" ht="15" hidden="1" customHeight="1"/>
    <row r="3133" ht="15" hidden="1" customHeight="1"/>
    <row r="3134" ht="15" hidden="1" customHeight="1"/>
    <row r="3135" ht="15" hidden="1" customHeight="1"/>
    <row r="3136" ht="15" hidden="1" customHeight="1"/>
    <row r="3137" ht="15" hidden="1" customHeight="1"/>
    <row r="3138" ht="15" hidden="1" customHeight="1"/>
    <row r="3139" ht="15" hidden="1" customHeight="1"/>
    <row r="3140" ht="15" hidden="1" customHeight="1"/>
    <row r="3141" ht="15" hidden="1" customHeight="1"/>
    <row r="3142" ht="15" hidden="1" customHeight="1"/>
    <row r="3143" ht="15" hidden="1" customHeight="1"/>
    <row r="3144" ht="15" hidden="1" customHeight="1"/>
    <row r="3145" ht="15" hidden="1" customHeight="1"/>
    <row r="3146" ht="15" hidden="1" customHeight="1"/>
    <row r="3147" ht="15" hidden="1" customHeight="1"/>
    <row r="3148" ht="15" hidden="1" customHeight="1"/>
    <row r="3149" ht="15" hidden="1" customHeight="1"/>
    <row r="3150" ht="15" hidden="1" customHeight="1"/>
    <row r="3151" ht="15" hidden="1" customHeight="1"/>
    <row r="3152" ht="15" hidden="1" customHeight="1"/>
    <row r="3153" ht="15" hidden="1" customHeight="1"/>
    <row r="3154" ht="15" hidden="1" customHeight="1"/>
    <row r="3155" ht="15" hidden="1" customHeight="1"/>
    <row r="3156" ht="15" hidden="1" customHeight="1"/>
    <row r="3157" ht="15" hidden="1" customHeight="1"/>
    <row r="3158" ht="15" hidden="1" customHeight="1"/>
    <row r="3159" ht="15" hidden="1" customHeight="1"/>
    <row r="3160" ht="15" hidden="1" customHeight="1"/>
    <row r="3161" ht="15" hidden="1" customHeight="1"/>
    <row r="3162" ht="15" hidden="1" customHeight="1"/>
    <row r="3163" ht="15" hidden="1" customHeight="1"/>
    <row r="3164" ht="15" hidden="1" customHeight="1"/>
    <row r="3165" ht="15" hidden="1" customHeight="1"/>
    <row r="3166" ht="15" hidden="1" customHeight="1"/>
    <row r="3167" ht="15" hidden="1" customHeight="1"/>
    <row r="3168" ht="15" hidden="1" customHeight="1"/>
    <row r="3169" ht="15" hidden="1" customHeight="1"/>
    <row r="3170" ht="15" hidden="1" customHeight="1"/>
    <row r="3171" ht="15" hidden="1" customHeight="1"/>
    <row r="3172" ht="15" hidden="1" customHeight="1"/>
    <row r="3173" ht="15" hidden="1" customHeight="1"/>
    <row r="3174" ht="15" hidden="1" customHeight="1"/>
    <row r="3175" ht="15" hidden="1" customHeight="1"/>
    <row r="3176" ht="15" hidden="1" customHeight="1"/>
    <row r="3177" ht="15" hidden="1" customHeight="1"/>
    <row r="3178" ht="15" hidden="1" customHeight="1"/>
    <row r="3179" ht="15" hidden="1" customHeight="1"/>
    <row r="3180" ht="15" hidden="1" customHeight="1"/>
    <row r="3181" ht="15" hidden="1" customHeight="1"/>
    <row r="3182" ht="15" hidden="1" customHeight="1"/>
    <row r="3183" ht="15" hidden="1" customHeight="1"/>
    <row r="3184" ht="15" hidden="1" customHeight="1"/>
    <row r="3185" ht="15" hidden="1" customHeight="1"/>
    <row r="3186" ht="15" hidden="1" customHeight="1"/>
    <row r="3187" ht="15" hidden="1" customHeight="1"/>
    <row r="3188" ht="15" hidden="1" customHeight="1"/>
    <row r="3189" ht="15" hidden="1" customHeight="1"/>
    <row r="3190" ht="15" hidden="1" customHeight="1"/>
    <row r="3191" ht="15" hidden="1" customHeight="1"/>
    <row r="3192" ht="15" hidden="1" customHeight="1"/>
    <row r="3193" ht="15" hidden="1" customHeight="1"/>
    <row r="3194" ht="15" hidden="1" customHeight="1"/>
    <row r="3195" ht="15" hidden="1" customHeight="1"/>
    <row r="3196" ht="15" hidden="1" customHeight="1"/>
    <row r="3197" ht="15" hidden="1" customHeight="1"/>
    <row r="3198" ht="15" hidden="1" customHeight="1"/>
    <row r="3199" ht="15" hidden="1" customHeight="1"/>
    <row r="3200" ht="15" hidden="1" customHeight="1"/>
    <row r="3201" ht="15" hidden="1" customHeight="1"/>
    <row r="3202" ht="15" hidden="1" customHeight="1"/>
    <row r="3203" ht="15" hidden="1" customHeight="1"/>
    <row r="3204" ht="15" hidden="1" customHeight="1"/>
    <row r="3205" ht="15" hidden="1" customHeight="1"/>
    <row r="3206" ht="15" hidden="1" customHeight="1"/>
    <row r="3207" ht="15" hidden="1" customHeight="1"/>
    <row r="3208" ht="15" hidden="1" customHeight="1"/>
    <row r="3209" ht="15" hidden="1" customHeight="1"/>
    <row r="3210" ht="15" hidden="1" customHeight="1"/>
    <row r="3211" ht="15" hidden="1" customHeight="1"/>
    <row r="3212" ht="15" hidden="1" customHeight="1"/>
    <row r="3213" ht="15" hidden="1" customHeight="1"/>
    <row r="3214" ht="15" hidden="1" customHeight="1"/>
    <row r="3215" ht="15" hidden="1" customHeight="1"/>
    <row r="3216" ht="15" hidden="1" customHeight="1"/>
    <row r="3217" ht="15" hidden="1" customHeight="1"/>
    <row r="3218" ht="15" hidden="1" customHeight="1"/>
    <row r="3219" ht="15" hidden="1" customHeight="1"/>
    <row r="3220" ht="15" hidden="1" customHeight="1"/>
    <row r="3221" ht="15" hidden="1" customHeight="1"/>
    <row r="3222" ht="15" hidden="1" customHeight="1"/>
    <row r="3223" ht="15" hidden="1" customHeight="1"/>
    <row r="3224" ht="15" hidden="1" customHeight="1"/>
    <row r="3225" ht="15" hidden="1" customHeight="1"/>
    <row r="3226" ht="15" hidden="1" customHeight="1"/>
    <row r="3227" ht="15" hidden="1" customHeight="1"/>
    <row r="3228" ht="15" hidden="1" customHeight="1"/>
    <row r="3229" ht="15" hidden="1" customHeight="1"/>
    <row r="3230" ht="15" hidden="1" customHeight="1"/>
    <row r="3231" ht="15" hidden="1" customHeight="1"/>
    <row r="3232" ht="15" hidden="1" customHeight="1"/>
    <row r="3233" ht="15" hidden="1" customHeight="1"/>
    <row r="3234" ht="15" hidden="1" customHeight="1"/>
    <row r="3235" ht="15" hidden="1" customHeight="1"/>
    <row r="3236" ht="15" hidden="1" customHeight="1"/>
    <row r="3237" ht="15" hidden="1" customHeight="1"/>
    <row r="3238" ht="15" hidden="1" customHeight="1"/>
    <row r="3239" ht="15" hidden="1" customHeight="1"/>
    <row r="3240" ht="15" hidden="1" customHeight="1"/>
    <row r="3241" ht="15" hidden="1" customHeight="1"/>
    <row r="3242" ht="15" hidden="1" customHeight="1"/>
    <row r="3243" ht="15" hidden="1" customHeight="1"/>
    <row r="3244" ht="15" hidden="1" customHeight="1"/>
    <row r="3245" ht="15" hidden="1" customHeight="1"/>
    <row r="3246" ht="15" hidden="1" customHeight="1"/>
    <row r="3247" ht="15" hidden="1" customHeight="1"/>
    <row r="3248" ht="15" hidden="1" customHeight="1"/>
    <row r="3249" ht="15" hidden="1" customHeight="1"/>
    <row r="3250" ht="15" hidden="1" customHeight="1"/>
    <row r="3251" ht="15" hidden="1" customHeight="1"/>
    <row r="3252" ht="15" hidden="1" customHeight="1"/>
    <row r="3253" ht="15" hidden="1" customHeight="1"/>
    <row r="3254" ht="15" hidden="1" customHeight="1"/>
    <row r="3255" ht="15" hidden="1" customHeight="1"/>
    <row r="3256" ht="15" hidden="1" customHeight="1"/>
    <row r="3257" ht="15" hidden="1" customHeight="1"/>
    <row r="3258" ht="15" hidden="1" customHeight="1"/>
    <row r="3259" ht="15" hidden="1" customHeight="1"/>
    <row r="3260" ht="15" hidden="1" customHeight="1"/>
    <row r="3261" ht="15" hidden="1" customHeight="1"/>
    <row r="3262" ht="15" hidden="1" customHeight="1"/>
    <row r="3263" ht="15" hidden="1" customHeight="1"/>
    <row r="3264" ht="15" hidden="1" customHeight="1"/>
    <row r="3265" ht="15" hidden="1" customHeight="1"/>
    <row r="3266" ht="15" hidden="1" customHeight="1"/>
    <row r="3267" ht="15" hidden="1" customHeight="1"/>
    <row r="3268" ht="15" hidden="1" customHeight="1"/>
    <row r="3269" ht="15" hidden="1" customHeight="1"/>
    <row r="3270" ht="15" hidden="1" customHeight="1"/>
    <row r="3271" ht="15" hidden="1" customHeight="1"/>
    <row r="3272" ht="15" hidden="1" customHeight="1"/>
    <row r="3273" ht="15" hidden="1" customHeight="1"/>
    <row r="3274" ht="15" hidden="1" customHeight="1"/>
    <row r="3275" ht="15" hidden="1" customHeight="1"/>
    <row r="3276" ht="15" hidden="1" customHeight="1"/>
    <row r="3277" ht="15" hidden="1" customHeight="1"/>
    <row r="3278" ht="15" hidden="1" customHeight="1"/>
    <row r="3279" ht="15" hidden="1" customHeight="1"/>
    <row r="3280" ht="15" hidden="1" customHeight="1"/>
    <row r="3281" ht="15" hidden="1" customHeight="1"/>
    <row r="3282" ht="15" hidden="1" customHeight="1"/>
    <row r="3283" ht="15" hidden="1" customHeight="1"/>
    <row r="3284" ht="15" hidden="1" customHeight="1"/>
    <row r="3285" ht="15" hidden="1" customHeight="1"/>
    <row r="3286" ht="15" hidden="1" customHeight="1"/>
    <row r="3287" ht="15" hidden="1" customHeight="1"/>
    <row r="3288" ht="15" hidden="1" customHeight="1"/>
    <row r="3289" ht="15" hidden="1" customHeight="1"/>
    <row r="3290" ht="15" hidden="1" customHeight="1"/>
    <row r="3291" ht="15" hidden="1" customHeight="1"/>
    <row r="3292" ht="15" hidden="1" customHeight="1"/>
    <row r="3293" ht="15" hidden="1" customHeight="1"/>
    <row r="3294" ht="15" hidden="1" customHeight="1"/>
    <row r="3295" ht="15" hidden="1" customHeight="1"/>
    <row r="3296" ht="15" hidden="1" customHeight="1"/>
    <row r="3297" ht="15" hidden="1" customHeight="1"/>
    <row r="3298" ht="15" hidden="1" customHeight="1"/>
    <row r="3299" ht="15" hidden="1" customHeight="1"/>
    <row r="3300" ht="15" hidden="1" customHeight="1"/>
    <row r="3301" ht="15" hidden="1" customHeight="1"/>
    <row r="3302" ht="15" hidden="1" customHeight="1"/>
    <row r="3303" ht="15" hidden="1" customHeight="1"/>
    <row r="3304" ht="15" hidden="1" customHeight="1"/>
    <row r="3305" ht="15" hidden="1" customHeight="1"/>
    <row r="3306" ht="15" hidden="1" customHeight="1"/>
    <row r="3307" ht="15" hidden="1" customHeight="1"/>
    <row r="3308" ht="15" hidden="1" customHeight="1"/>
    <row r="3309" ht="15" hidden="1" customHeight="1"/>
    <row r="3310" ht="15" hidden="1" customHeight="1"/>
    <row r="3311" ht="15" hidden="1" customHeight="1"/>
    <row r="3312" ht="15" hidden="1" customHeight="1"/>
    <row r="3313" ht="15" hidden="1" customHeight="1"/>
    <row r="3314" ht="15" hidden="1" customHeight="1"/>
    <row r="3315" ht="15" hidden="1" customHeight="1"/>
    <row r="3316" ht="15" hidden="1" customHeight="1"/>
    <row r="3317" ht="15" hidden="1" customHeight="1"/>
    <row r="3318" ht="15" hidden="1" customHeight="1"/>
    <row r="3319" ht="15" hidden="1" customHeight="1"/>
    <row r="3320" ht="15" hidden="1" customHeight="1"/>
    <row r="3321" ht="15" hidden="1" customHeight="1"/>
    <row r="3322" ht="15" hidden="1" customHeight="1"/>
    <row r="3323" ht="15" hidden="1" customHeight="1"/>
    <row r="3324" ht="15" hidden="1" customHeight="1"/>
    <row r="3325" ht="15" hidden="1" customHeight="1"/>
    <row r="3326" ht="15" hidden="1" customHeight="1"/>
    <row r="3327" ht="15" hidden="1" customHeight="1"/>
    <row r="3328" ht="15" hidden="1" customHeight="1"/>
    <row r="3329" ht="15" hidden="1" customHeight="1"/>
    <row r="3330" ht="15" hidden="1" customHeight="1"/>
    <row r="3331" ht="15" hidden="1" customHeight="1"/>
    <row r="3332" ht="15" hidden="1" customHeight="1"/>
    <row r="3333" ht="15" hidden="1" customHeight="1"/>
    <row r="3334" ht="15" hidden="1" customHeight="1"/>
    <row r="3335" ht="15" hidden="1" customHeight="1"/>
    <row r="3336" ht="15" hidden="1" customHeight="1"/>
    <row r="3337" ht="15" hidden="1" customHeight="1"/>
    <row r="3338" ht="15" hidden="1" customHeight="1"/>
    <row r="3339" ht="15" hidden="1" customHeight="1"/>
    <row r="3340" ht="15" hidden="1" customHeight="1"/>
    <row r="3341" ht="15" hidden="1" customHeight="1"/>
    <row r="3342" ht="15" hidden="1" customHeight="1"/>
    <row r="3343" ht="15" hidden="1" customHeight="1"/>
    <row r="3344" ht="15" hidden="1" customHeight="1"/>
    <row r="3345" ht="15" hidden="1" customHeight="1"/>
    <row r="3346" ht="15" hidden="1" customHeight="1"/>
    <row r="3347" ht="15" hidden="1" customHeight="1"/>
    <row r="3348" ht="15" hidden="1" customHeight="1"/>
    <row r="3349" ht="15" hidden="1" customHeight="1"/>
    <row r="3350" ht="15" hidden="1" customHeight="1"/>
    <row r="3351" ht="15" hidden="1" customHeight="1"/>
    <row r="3352" ht="15" hidden="1" customHeight="1"/>
    <row r="3353" ht="15" hidden="1" customHeight="1"/>
    <row r="3354" ht="15" hidden="1" customHeight="1"/>
    <row r="3355" ht="15" hidden="1" customHeight="1"/>
    <row r="3356" ht="15" hidden="1" customHeight="1"/>
    <row r="3357" ht="15" hidden="1" customHeight="1"/>
    <row r="3358" ht="15" hidden="1" customHeight="1"/>
    <row r="3359" ht="15" hidden="1" customHeight="1"/>
    <row r="3360" ht="15" hidden="1" customHeight="1"/>
    <row r="3361" ht="15" hidden="1" customHeight="1"/>
    <row r="3362" ht="15" hidden="1" customHeight="1"/>
    <row r="3363" ht="15" hidden="1" customHeight="1"/>
    <row r="3364" ht="15" hidden="1" customHeight="1"/>
    <row r="3365" ht="15" hidden="1" customHeight="1"/>
    <row r="3366" ht="15" hidden="1" customHeight="1"/>
    <row r="3367" ht="15" hidden="1" customHeight="1"/>
    <row r="3368" ht="15" hidden="1" customHeight="1"/>
    <row r="3369" ht="15" hidden="1" customHeight="1"/>
    <row r="3370" ht="15" hidden="1" customHeight="1"/>
    <row r="3371" ht="15" hidden="1" customHeight="1"/>
    <row r="3372" ht="15" hidden="1" customHeight="1"/>
    <row r="3373" ht="15" hidden="1" customHeight="1"/>
    <row r="3374" ht="15" hidden="1" customHeight="1"/>
    <row r="3375" ht="15" hidden="1" customHeight="1"/>
    <row r="3376" ht="15" hidden="1" customHeight="1"/>
    <row r="3377" ht="15" hidden="1" customHeight="1"/>
    <row r="3378" ht="15" hidden="1" customHeight="1"/>
    <row r="3379" ht="15" hidden="1" customHeight="1"/>
    <row r="3380" ht="15" hidden="1" customHeight="1"/>
    <row r="3381" ht="15" hidden="1" customHeight="1"/>
    <row r="3382" ht="15" hidden="1" customHeight="1"/>
    <row r="3383" ht="15" hidden="1" customHeight="1"/>
    <row r="3384" ht="15" hidden="1" customHeight="1"/>
    <row r="3385" ht="15" hidden="1" customHeight="1"/>
    <row r="3386" ht="15" hidden="1" customHeight="1"/>
    <row r="3387" ht="15" hidden="1" customHeight="1"/>
    <row r="3388" ht="15" hidden="1" customHeight="1"/>
    <row r="3389" ht="15" hidden="1" customHeight="1"/>
    <row r="3390" ht="15" hidden="1" customHeight="1"/>
    <row r="3391" ht="15" hidden="1" customHeight="1"/>
    <row r="3392" ht="15" hidden="1" customHeight="1"/>
    <row r="3393" ht="15" hidden="1" customHeight="1"/>
    <row r="3394" ht="15" hidden="1" customHeight="1"/>
    <row r="3395" ht="15" hidden="1" customHeight="1"/>
    <row r="3396" ht="15" hidden="1" customHeight="1"/>
    <row r="3397" ht="15" hidden="1" customHeight="1"/>
    <row r="3398" ht="15" hidden="1" customHeight="1"/>
    <row r="3399" ht="15" hidden="1" customHeight="1"/>
    <row r="3400" ht="15" hidden="1" customHeight="1"/>
    <row r="3401" ht="15" hidden="1" customHeight="1"/>
    <row r="3402" ht="15" hidden="1" customHeight="1"/>
    <row r="3403" ht="15" hidden="1" customHeight="1"/>
    <row r="3404" ht="15" hidden="1" customHeight="1"/>
    <row r="3405" ht="15" hidden="1" customHeight="1"/>
    <row r="3406" ht="15" hidden="1" customHeight="1"/>
    <row r="3407" ht="15" hidden="1" customHeight="1"/>
    <row r="3408" ht="15" hidden="1" customHeight="1"/>
    <row r="3409" ht="15" hidden="1" customHeight="1"/>
    <row r="3410" ht="15" hidden="1" customHeight="1"/>
    <row r="3411" ht="15" hidden="1" customHeight="1"/>
    <row r="3412" ht="15" hidden="1" customHeight="1"/>
    <row r="3413" ht="15" hidden="1" customHeight="1"/>
    <row r="3414" ht="15" hidden="1" customHeight="1"/>
    <row r="3415" ht="15" hidden="1" customHeight="1"/>
    <row r="3416" ht="15" hidden="1" customHeight="1"/>
    <row r="3417" ht="15" hidden="1" customHeight="1"/>
    <row r="3418" ht="15" hidden="1" customHeight="1"/>
    <row r="3419" ht="15" hidden="1" customHeight="1"/>
    <row r="3420" ht="15" hidden="1" customHeight="1"/>
    <row r="3421" ht="15" hidden="1" customHeight="1"/>
    <row r="3422" ht="15" hidden="1" customHeight="1"/>
    <row r="3423" ht="15" hidden="1" customHeight="1"/>
    <row r="3424" ht="15" hidden="1" customHeight="1"/>
    <row r="3425" ht="15" hidden="1" customHeight="1"/>
    <row r="3426" ht="15" hidden="1" customHeight="1"/>
    <row r="3427" ht="15" hidden="1" customHeight="1"/>
    <row r="3428" ht="15" hidden="1" customHeight="1"/>
    <row r="3429" ht="15" hidden="1" customHeight="1"/>
    <row r="3430" ht="15" hidden="1" customHeight="1"/>
    <row r="3431" ht="15" hidden="1" customHeight="1"/>
    <row r="3432" ht="15" hidden="1" customHeight="1"/>
    <row r="3433" ht="15" hidden="1" customHeight="1"/>
    <row r="3434" ht="15" hidden="1" customHeight="1"/>
    <row r="3435" ht="15" hidden="1" customHeight="1"/>
    <row r="3436" ht="15" hidden="1" customHeight="1"/>
    <row r="3437" ht="15" hidden="1" customHeight="1"/>
    <row r="3438" ht="15" hidden="1" customHeight="1"/>
    <row r="3439" ht="15" hidden="1" customHeight="1"/>
    <row r="3440" ht="15" hidden="1" customHeight="1"/>
    <row r="3441" ht="15" hidden="1" customHeight="1"/>
    <row r="3442" ht="15" hidden="1" customHeight="1"/>
    <row r="3443" ht="15" hidden="1" customHeight="1"/>
    <row r="3444" ht="15" hidden="1" customHeight="1"/>
    <row r="3445" ht="15" hidden="1" customHeight="1"/>
    <row r="3446" ht="15" hidden="1" customHeight="1"/>
    <row r="3447" ht="15" hidden="1" customHeight="1"/>
    <row r="3448" ht="15" hidden="1" customHeight="1"/>
    <row r="3449" ht="15" hidden="1" customHeight="1"/>
    <row r="3450" ht="15" hidden="1" customHeight="1"/>
    <row r="3451" ht="15" hidden="1" customHeight="1"/>
    <row r="3452" ht="15" hidden="1" customHeight="1"/>
    <row r="3453" ht="15" hidden="1" customHeight="1"/>
    <row r="3454" ht="15" hidden="1" customHeight="1"/>
    <row r="3455" ht="15" hidden="1" customHeight="1"/>
    <row r="3456" ht="15" hidden="1" customHeight="1"/>
    <row r="3457" ht="15" hidden="1" customHeight="1"/>
    <row r="3458" ht="15" hidden="1" customHeight="1"/>
    <row r="3459" ht="15" hidden="1" customHeight="1"/>
    <row r="3460" ht="15" hidden="1" customHeight="1"/>
    <row r="3461" ht="15" hidden="1" customHeight="1"/>
    <row r="3462" ht="15" hidden="1" customHeight="1"/>
    <row r="3463" ht="15" hidden="1" customHeight="1"/>
    <row r="3464" ht="15" hidden="1" customHeight="1"/>
    <row r="3465" ht="15" hidden="1" customHeight="1"/>
    <row r="3466" ht="15" hidden="1" customHeight="1"/>
    <row r="3467" ht="15" hidden="1" customHeight="1"/>
    <row r="3468" ht="15" hidden="1" customHeight="1"/>
    <row r="3469" ht="15" hidden="1" customHeight="1"/>
    <row r="3470" ht="15" hidden="1" customHeight="1"/>
    <row r="3471" ht="15" hidden="1" customHeight="1"/>
    <row r="3472" ht="15" hidden="1" customHeight="1"/>
    <row r="3473" ht="15" hidden="1" customHeight="1"/>
    <row r="3474" ht="15" hidden="1" customHeight="1"/>
    <row r="3475" ht="15" hidden="1" customHeight="1"/>
    <row r="3476" ht="15" hidden="1" customHeight="1"/>
    <row r="3477" ht="15" hidden="1" customHeight="1"/>
    <row r="3478" ht="15" hidden="1" customHeight="1"/>
    <row r="3479" ht="15" hidden="1" customHeight="1"/>
    <row r="3480" ht="15" hidden="1" customHeight="1"/>
    <row r="3481" ht="15" hidden="1" customHeight="1"/>
    <row r="3482" ht="15" hidden="1" customHeight="1"/>
    <row r="3483" ht="15" hidden="1" customHeight="1"/>
    <row r="3484" ht="15" hidden="1" customHeight="1"/>
    <row r="3485" ht="15" hidden="1" customHeight="1"/>
    <row r="3486" ht="15" hidden="1" customHeight="1"/>
    <row r="3487" ht="15" hidden="1" customHeight="1"/>
    <row r="3488" ht="15" hidden="1" customHeight="1"/>
    <row r="3489" ht="15" hidden="1" customHeight="1"/>
    <row r="3490" ht="15" hidden="1" customHeight="1"/>
    <row r="3491" ht="15" hidden="1" customHeight="1"/>
    <row r="3492" ht="15" hidden="1" customHeight="1"/>
    <row r="3493" ht="15" hidden="1" customHeight="1"/>
    <row r="3494" ht="15" hidden="1" customHeight="1"/>
    <row r="3495" ht="15" hidden="1" customHeight="1"/>
    <row r="3496" ht="15" hidden="1" customHeight="1"/>
    <row r="3497" ht="15" hidden="1" customHeight="1"/>
    <row r="3498" ht="15" hidden="1" customHeight="1"/>
    <row r="3499" ht="15" hidden="1" customHeight="1"/>
    <row r="3500" ht="15" hidden="1" customHeight="1"/>
    <row r="3501" ht="15" hidden="1" customHeight="1"/>
    <row r="3502" ht="15" hidden="1" customHeight="1"/>
    <row r="3503" ht="15" hidden="1" customHeight="1"/>
    <row r="3504" ht="15" hidden="1" customHeight="1"/>
    <row r="3505" ht="15" hidden="1" customHeight="1"/>
    <row r="3506" ht="15" hidden="1" customHeight="1"/>
    <row r="3507" ht="15" hidden="1" customHeight="1"/>
    <row r="3508" ht="15" hidden="1" customHeight="1"/>
    <row r="3509" ht="15" hidden="1" customHeight="1"/>
    <row r="3510" ht="15" hidden="1" customHeight="1"/>
    <row r="3511" ht="15" hidden="1" customHeight="1"/>
    <row r="3512" ht="15" hidden="1" customHeight="1"/>
    <row r="3513" ht="15" hidden="1" customHeight="1"/>
    <row r="3514" ht="15" hidden="1" customHeight="1"/>
    <row r="3515" ht="15" hidden="1" customHeight="1"/>
    <row r="3516" ht="15" hidden="1" customHeight="1"/>
    <row r="3517" ht="15" hidden="1" customHeight="1"/>
    <row r="3518" ht="15" hidden="1" customHeight="1"/>
    <row r="3519" ht="15" hidden="1" customHeight="1"/>
    <row r="3520" ht="15" hidden="1" customHeight="1"/>
    <row r="3521" ht="15" hidden="1" customHeight="1"/>
    <row r="3522" ht="15" hidden="1" customHeight="1"/>
    <row r="3523" ht="15" hidden="1" customHeight="1"/>
    <row r="3524" ht="15" hidden="1" customHeight="1"/>
    <row r="3525" ht="15" hidden="1" customHeight="1"/>
    <row r="3526" ht="15" hidden="1" customHeight="1"/>
    <row r="3527" ht="15" hidden="1" customHeight="1"/>
    <row r="3528" ht="15" hidden="1" customHeight="1"/>
    <row r="3529" ht="15" hidden="1" customHeight="1"/>
    <row r="3530" ht="15" hidden="1" customHeight="1"/>
    <row r="3531" ht="15" hidden="1" customHeight="1"/>
    <row r="3532" ht="15" hidden="1" customHeight="1"/>
    <row r="3533" ht="15" hidden="1" customHeight="1"/>
    <row r="3534" ht="15" hidden="1" customHeight="1"/>
    <row r="3535" ht="15" hidden="1" customHeight="1"/>
    <row r="3536" ht="15" hidden="1" customHeight="1"/>
    <row r="3537" ht="15" hidden="1" customHeight="1"/>
    <row r="3538" ht="15" hidden="1" customHeight="1"/>
    <row r="3539" ht="15" hidden="1" customHeight="1"/>
    <row r="3540" ht="15" hidden="1" customHeight="1"/>
    <row r="3541" ht="15" hidden="1" customHeight="1"/>
    <row r="3542" ht="15" hidden="1" customHeight="1"/>
    <row r="3543" ht="15" hidden="1" customHeight="1"/>
    <row r="3544" ht="15" hidden="1" customHeight="1"/>
    <row r="3545" ht="15" hidden="1" customHeight="1"/>
    <row r="3546" ht="15" hidden="1" customHeight="1"/>
    <row r="3547" ht="15" hidden="1" customHeight="1"/>
    <row r="3548" ht="15" hidden="1" customHeight="1"/>
    <row r="3549" ht="15" hidden="1" customHeight="1"/>
    <row r="3550" ht="15" hidden="1" customHeight="1"/>
    <row r="3551" ht="15" hidden="1" customHeight="1"/>
    <row r="3552" ht="15" hidden="1" customHeight="1"/>
    <row r="3553" ht="15" hidden="1" customHeight="1"/>
    <row r="3554" ht="15" hidden="1" customHeight="1"/>
    <row r="3555" ht="15" hidden="1" customHeight="1"/>
    <row r="3556" ht="15" hidden="1" customHeight="1"/>
    <row r="3557" ht="15" hidden="1" customHeight="1"/>
    <row r="3558" ht="15" hidden="1" customHeight="1"/>
    <row r="3559" ht="15" hidden="1" customHeight="1"/>
    <row r="3560" ht="15" hidden="1" customHeight="1"/>
    <row r="3561" ht="15" hidden="1" customHeight="1"/>
    <row r="3562" ht="15" hidden="1" customHeight="1"/>
    <row r="3563" ht="15" hidden="1" customHeight="1"/>
    <row r="3564" ht="15" hidden="1" customHeight="1"/>
    <row r="3565" ht="15" hidden="1" customHeight="1"/>
    <row r="3566" ht="15" hidden="1" customHeight="1"/>
    <row r="3567" ht="15" hidden="1" customHeight="1"/>
    <row r="3568" ht="15" hidden="1" customHeight="1"/>
    <row r="3569" ht="15" hidden="1" customHeight="1"/>
    <row r="3570" ht="15" hidden="1" customHeight="1"/>
    <row r="3571" ht="15" hidden="1" customHeight="1"/>
    <row r="3572" ht="15" hidden="1" customHeight="1"/>
    <row r="3573" ht="15" hidden="1" customHeight="1"/>
    <row r="3574" ht="15" hidden="1" customHeight="1"/>
    <row r="3575" ht="15" hidden="1" customHeight="1"/>
    <row r="3576" ht="15" hidden="1" customHeight="1"/>
    <row r="3577" ht="15" hidden="1" customHeight="1"/>
    <row r="3578" ht="15" hidden="1" customHeight="1"/>
    <row r="3579" ht="15" hidden="1" customHeight="1"/>
    <row r="3580" ht="15" hidden="1" customHeight="1"/>
    <row r="3581" ht="15" hidden="1" customHeight="1"/>
    <row r="3582" ht="15" hidden="1" customHeight="1"/>
    <row r="3583" ht="15" hidden="1" customHeight="1"/>
    <row r="3584" ht="15" hidden="1" customHeight="1"/>
    <row r="3585" ht="15" hidden="1" customHeight="1"/>
    <row r="3586" ht="15" hidden="1" customHeight="1"/>
    <row r="3587" ht="15" hidden="1" customHeight="1"/>
    <row r="3588" ht="15" hidden="1" customHeight="1"/>
    <row r="3589" ht="15" hidden="1" customHeight="1"/>
    <row r="3590" ht="15" hidden="1" customHeight="1"/>
    <row r="3591" ht="15" hidden="1" customHeight="1"/>
    <row r="3592" ht="15" hidden="1" customHeight="1"/>
    <row r="3593" ht="15" hidden="1" customHeight="1"/>
    <row r="3594" ht="15" hidden="1" customHeight="1"/>
    <row r="3595" ht="15" hidden="1" customHeight="1"/>
    <row r="3596" ht="15" hidden="1" customHeight="1"/>
    <row r="3597" ht="15" hidden="1" customHeight="1"/>
    <row r="3598" ht="15" hidden="1" customHeight="1"/>
    <row r="3599" ht="15" hidden="1" customHeight="1"/>
    <row r="3600" ht="15" hidden="1" customHeight="1"/>
    <row r="3601" ht="15" hidden="1" customHeight="1"/>
    <row r="3602" ht="15" hidden="1" customHeight="1"/>
    <row r="3603" ht="15" hidden="1" customHeight="1"/>
    <row r="3604" ht="15" hidden="1" customHeight="1"/>
    <row r="3605" ht="15" hidden="1" customHeight="1"/>
    <row r="3606" ht="15" hidden="1" customHeight="1"/>
    <row r="3607" ht="15" hidden="1" customHeight="1"/>
    <row r="3608" ht="15" hidden="1" customHeight="1"/>
    <row r="3609" ht="15" hidden="1" customHeight="1"/>
    <row r="3610" ht="15" hidden="1" customHeight="1"/>
    <row r="3611" ht="15" hidden="1" customHeight="1"/>
    <row r="3612" ht="15" hidden="1" customHeight="1"/>
    <row r="3613" ht="15" hidden="1" customHeight="1"/>
    <row r="3614" ht="15" hidden="1" customHeight="1"/>
    <row r="3615" ht="15" hidden="1" customHeight="1"/>
    <row r="3616" ht="15" hidden="1" customHeight="1"/>
    <row r="3617" ht="15" hidden="1" customHeight="1"/>
    <row r="3618" ht="15" hidden="1" customHeight="1"/>
    <row r="3619" ht="15" hidden="1" customHeight="1"/>
    <row r="3620" ht="15" hidden="1" customHeight="1"/>
    <row r="3621" ht="15" hidden="1" customHeight="1"/>
    <row r="3622" ht="15" hidden="1" customHeight="1"/>
    <row r="3623" ht="15" hidden="1" customHeight="1"/>
    <row r="3624" ht="15" hidden="1" customHeight="1"/>
    <row r="3625" ht="15" hidden="1" customHeight="1"/>
    <row r="3626" ht="15" hidden="1" customHeight="1"/>
    <row r="3627" ht="15" hidden="1" customHeight="1"/>
    <row r="3628" ht="15" hidden="1" customHeight="1"/>
    <row r="3629" ht="15" hidden="1" customHeight="1"/>
    <row r="3630" ht="15" hidden="1" customHeight="1"/>
    <row r="3631" ht="15" hidden="1" customHeight="1"/>
    <row r="3632" ht="15" hidden="1" customHeight="1"/>
    <row r="3633" ht="15" hidden="1" customHeight="1"/>
    <row r="3634" ht="15" hidden="1" customHeight="1"/>
    <row r="3635" ht="15" hidden="1" customHeight="1"/>
    <row r="3636" ht="15" hidden="1" customHeight="1"/>
    <row r="3637" ht="15" hidden="1" customHeight="1"/>
    <row r="3638" ht="15" hidden="1" customHeight="1"/>
    <row r="3639" ht="15" hidden="1" customHeight="1"/>
    <row r="3640" ht="15" hidden="1" customHeight="1"/>
    <row r="3641" ht="15" hidden="1" customHeight="1"/>
    <row r="3642" ht="15" hidden="1" customHeight="1"/>
    <row r="3643" ht="15" hidden="1" customHeight="1"/>
    <row r="3644" ht="15" hidden="1" customHeight="1"/>
    <row r="3645" ht="15" hidden="1" customHeight="1"/>
    <row r="3646" ht="15" hidden="1" customHeight="1"/>
    <row r="3647" ht="15" hidden="1" customHeight="1"/>
    <row r="3648" ht="15" hidden="1" customHeight="1"/>
    <row r="3649" ht="15" hidden="1" customHeight="1"/>
    <row r="3650" ht="15" hidden="1" customHeight="1"/>
    <row r="3651" ht="15" hidden="1" customHeight="1"/>
    <row r="3652" ht="15" hidden="1" customHeight="1"/>
    <row r="3653" ht="15" hidden="1" customHeight="1"/>
    <row r="3654" ht="15" hidden="1" customHeight="1"/>
    <row r="3655" ht="15" hidden="1" customHeight="1"/>
    <row r="3656" ht="15" hidden="1" customHeight="1"/>
    <row r="3657" ht="15" hidden="1" customHeight="1"/>
    <row r="3658" ht="15" hidden="1" customHeight="1"/>
    <row r="3659" ht="15" hidden="1" customHeight="1"/>
    <row r="3660" ht="15" hidden="1" customHeight="1"/>
    <row r="3661" ht="15" hidden="1" customHeight="1"/>
    <row r="3662" ht="15" hidden="1" customHeight="1"/>
    <row r="3663" ht="15" hidden="1" customHeight="1"/>
    <row r="3664" ht="15" hidden="1" customHeight="1"/>
    <row r="3665" ht="15" hidden="1" customHeight="1"/>
    <row r="3666" ht="15" hidden="1" customHeight="1"/>
    <row r="3667" ht="15" hidden="1" customHeight="1"/>
    <row r="3668" ht="15" hidden="1" customHeight="1"/>
    <row r="3669" ht="15" hidden="1" customHeight="1"/>
    <row r="3670" ht="15" hidden="1" customHeight="1"/>
    <row r="3671" ht="15" hidden="1" customHeight="1"/>
    <row r="3672" ht="15" hidden="1" customHeight="1"/>
    <row r="3673" ht="15" hidden="1" customHeight="1"/>
    <row r="3674" ht="15" hidden="1" customHeight="1"/>
    <row r="3675" ht="15" hidden="1" customHeight="1"/>
    <row r="3676" ht="15" hidden="1" customHeight="1"/>
    <row r="3677" ht="15" hidden="1" customHeight="1"/>
    <row r="3678" ht="15" hidden="1" customHeight="1"/>
    <row r="3679" ht="15" hidden="1" customHeight="1"/>
    <row r="3680" ht="15" hidden="1" customHeight="1"/>
    <row r="3681" ht="15" hidden="1" customHeight="1"/>
    <row r="3682" ht="15" hidden="1" customHeight="1"/>
    <row r="3683" ht="15" hidden="1" customHeight="1"/>
    <row r="3684" ht="15" hidden="1" customHeight="1"/>
    <row r="3685" ht="15" hidden="1" customHeight="1"/>
    <row r="3686" ht="15" hidden="1" customHeight="1"/>
    <row r="3687" ht="15" hidden="1" customHeight="1"/>
    <row r="3688" ht="15" hidden="1" customHeight="1"/>
    <row r="3689" ht="15" hidden="1" customHeight="1"/>
    <row r="3690" ht="15" hidden="1" customHeight="1"/>
    <row r="3691" ht="15" hidden="1" customHeight="1"/>
    <row r="3692" ht="15" hidden="1" customHeight="1"/>
    <row r="3693" ht="15" hidden="1" customHeight="1"/>
    <row r="3694" ht="15" hidden="1" customHeight="1"/>
    <row r="3695" ht="15" hidden="1" customHeight="1"/>
    <row r="3696" ht="15" hidden="1" customHeight="1"/>
    <row r="3697" ht="15" hidden="1" customHeight="1"/>
    <row r="3698" ht="15" hidden="1" customHeight="1"/>
    <row r="3699" ht="15" hidden="1" customHeight="1"/>
    <row r="3700" ht="15" hidden="1" customHeight="1"/>
    <row r="3701" ht="15" hidden="1" customHeight="1"/>
    <row r="3702" ht="15" hidden="1" customHeight="1"/>
    <row r="3703" ht="15" hidden="1" customHeight="1"/>
    <row r="3704" ht="15" hidden="1" customHeight="1"/>
    <row r="3705" ht="15" hidden="1" customHeight="1"/>
    <row r="3706" ht="15" hidden="1" customHeight="1"/>
    <row r="3707" ht="15" hidden="1" customHeight="1"/>
    <row r="3708" ht="15" hidden="1" customHeight="1"/>
    <row r="3709" ht="15" hidden="1" customHeight="1"/>
    <row r="3710" ht="15" hidden="1" customHeight="1"/>
    <row r="3711" ht="15" hidden="1" customHeight="1"/>
    <row r="3712" ht="15" hidden="1" customHeight="1"/>
    <row r="3713" ht="15" hidden="1" customHeight="1"/>
    <row r="3714" ht="15" hidden="1" customHeight="1"/>
    <row r="3715" ht="15" hidden="1" customHeight="1"/>
    <row r="3716" ht="15" hidden="1" customHeight="1"/>
    <row r="3717" ht="15" hidden="1" customHeight="1"/>
    <row r="3718" ht="15" hidden="1" customHeight="1"/>
    <row r="3719" ht="15" hidden="1" customHeight="1"/>
    <row r="3720" ht="15" hidden="1" customHeight="1"/>
    <row r="3721" ht="15" hidden="1" customHeight="1"/>
    <row r="3722" ht="15" hidden="1" customHeight="1"/>
    <row r="3723" ht="15" hidden="1" customHeight="1"/>
    <row r="3724" ht="15" hidden="1" customHeight="1"/>
    <row r="3725" ht="15" hidden="1" customHeight="1"/>
    <row r="3726" ht="15" hidden="1" customHeight="1"/>
    <row r="3727" ht="15" hidden="1" customHeight="1"/>
    <row r="3728" ht="15" hidden="1" customHeight="1"/>
    <row r="3729" ht="15" hidden="1" customHeight="1"/>
    <row r="3730" ht="15" hidden="1" customHeight="1"/>
    <row r="3731" ht="15" hidden="1" customHeight="1"/>
    <row r="3732" ht="15" hidden="1" customHeight="1"/>
    <row r="3733" ht="15" hidden="1" customHeight="1"/>
    <row r="3734" ht="15" hidden="1" customHeight="1"/>
    <row r="3735" ht="15" hidden="1" customHeight="1"/>
    <row r="3736" ht="15" hidden="1" customHeight="1"/>
    <row r="3737" ht="15" hidden="1" customHeight="1"/>
    <row r="3738" ht="15" hidden="1" customHeight="1"/>
    <row r="3739" ht="15" hidden="1" customHeight="1"/>
    <row r="3740" ht="15" hidden="1" customHeight="1"/>
    <row r="3741" ht="15" hidden="1" customHeight="1"/>
    <row r="3742" ht="15" hidden="1" customHeight="1"/>
    <row r="3743" ht="15" hidden="1" customHeight="1"/>
    <row r="3744" ht="15" hidden="1" customHeight="1"/>
    <row r="3745" ht="15" hidden="1" customHeight="1"/>
    <row r="3746" ht="15" hidden="1" customHeight="1"/>
    <row r="3747" ht="15" hidden="1" customHeight="1"/>
    <row r="3748" ht="15" hidden="1" customHeight="1"/>
    <row r="3749" ht="15" hidden="1" customHeight="1"/>
    <row r="3750" ht="15" hidden="1" customHeight="1"/>
    <row r="3751" ht="15" hidden="1" customHeight="1"/>
    <row r="3752" ht="15" hidden="1" customHeight="1"/>
    <row r="3753" ht="15" hidden="1" customHeight="1"/>
    <row r="3754" ht="15" hidden="1" customHeight="1"/>
    <row r="3755" ht="15" hidden="1" customHeight="1"/>
    <row r="3756" ht="15" hidden="1" customHeight="1"/>
    <row r="3757" ht="15" hidden="1" customHeight="1"/>
    <row r="3758" ht="15" hidden="1" customHeight="1"/>
    <row r="3759" ht="15" hidden="1" customHeight="1"/>
    <row r="3760" ht="15" hidden="1" customHeight="1"/>
    <row r="3761" ht="15" hidden="1" customHeight="1"/>
    <row r="3762" ht="15" hidden="1" customHeight="1"/>
    <row r="3763" ht="15" hidden="1" customHeight="1"/>
    <row r="3764" ht="15" hidden="1" customHeight="1"/>
    <row r="3765" ht="15" hidden="1" customHeight="1"/>
    <row r="3766" ht="15" hidden="1" customHeight="1"/>
    <row r="3767" ht="15" hidden="1" customHeight="1"/>
    <row r="3768" ht="15" hidden="1" customHeight="1"/>
    <row r="3769" ht="15" hidden="1" customHeight="1"/>
    <row r="3770" ht="15" hidden="1" customHeight="1"/>
    <row r="3771" ht="15" hidden="1" customHeight="1"/>
    <row r="3772" ht="15" hidden="1" customHeight="1"/>
    <row r="3773" ht="15" hidden="1" customHeight="1"/>
    <row r="3774" ht="15" hidden="1" customHeight="1"/>
    <row r="3775" ht="15" hidden="1" customHeight="1"/>
    <row r="3776" ht="15" hidden="1" customHeight="1"/>
    <row r="3777" ht="15" hidden="1" customHeight="1"/>
    <row r="3778" ht="15" hidden="1" customHeight="1"/>
    <row r="3779" ht="15" hidden="1" customHeight="1"/>
    <row r="3780" ht="15" hidden="1" customHeight="1"/>
    <row r="3781" ht="15" hidden="1" customHeight="1"/>
    <row r="3782" ht="15" hidden="1" customHeight="1"/>
    <row r="3783" ht="15" hidden="1" customHeight="1"/>
    <row r="3784" ht="15" hidden="1" customHeight="1"/>
    <row r="3785" ht="15" hidden="1" customHeight="1"/>
    <row r="3786" ht="15" hidden="1" customHeight="1"/>
    <row r="3787" ht="15" hidden="1" customHeight="1"/>
    <row r="3788" ht="15" hidden="1" customHeight="1"/>
    <row r="3789" ht="15" hidden="1" customHeight="1"/>
    <row r="3790" ht="15" hidden="1" customHeight="1"/>
    <row r="3791" ht="15" hidden="1" customHeight="1"/>
    <row r="3792" ht="15" hidden="1" customHeight="1"/>
    <row r="3793" ht="15" hidden="1" customHeight="1"/>
    <row r="3794" ht="15" hidden="1" customHeight="1"/>
    <row r="3795" ht="15" hidden="1" customHeight="1"/>
    <row r="3796" ht="15" hidden="1" customHeight="1"/>
    <row r="3797" ht="15" hidden="1" customHeight="1"/>
    <row r="3798" ht="15" hidden="1" customHeight="1"/>
    <row r="3799" ht="15" hidden="1" customHeight="1"/>
    <row r="3800" ht="15" hidden="1" customHeight="1"/>
    <row r="3801" ht="15" hidden="1" customHeight="1"/>
    <row r="3802" ht="15" hidden="1" customHeight="1"/>
    <row r="3803" ht="15" hidden="1" customHeight="1"/>
    <row r="3804" ht="15" hidden="1" customHeight="1"/>
    <row r="3805" ht="15" hidden="1" customHeight="1"/>
    <row r="3806" ht="15" hidden="1" customHeight="1"/>
    <row r="3807" ht="15" hidden="1" customHeight="1"/>
    <row r="3808" ht="15" hidden="1" customHeight="1"/>
    <row r="3809" ht="15" hidden="1" customHeight="1"/>
    <row r="3810" ht="15" hidden="1" customHeight="1"/>
    <row r="3811" ht="15" hidden="1" customHeight="1"/>
    <row r="3812" ht="15" hidden="1" customHeight="1"/>
    <row r="3813" ht="15" hidden="1" customHeight="1"/>
    <row r="3814" ht="15" hidden="1" customHeight="1"/>
    <row r="3815" ht="15" hidden="1" customHeight="1"/>
    <row r="3816" ht="15" hidden="1" customHeight="1"/>
    <row r="3817" ht="15" hidden="1" customHeight="1"/>
    <row r="3818" ht="15" hidden="1" customHeight="1"/>
    <row r="3819" ht="15" hidden="1" customHeight="1"/>
    <row r="3820" ht="15" hidden="1" customHeight="1"/>
    <row r="3821" ht="15" hidden="1" customHeight="1"/>
    <row r="3822" ht="15" hidden="1" customHeight="1"/>
    <row r="3823" ht="15" hidden="1" customHeight="1"/>
    <row r="3824" ht="15" hidden="1" customHeight="1"/>
    <row r="3825" ht="15" hidden="1" customHeight="1"/>
    <row r="3826" ht="15" hidden="1" customHeight="1"/>
    <row r="3827" ht="15" hidden="1" customHeight="1"/>
    <row r="3828" ht="15" hidden="1" customHeight="1"/>
    <row r="3829" ht="15" hidden="1" customHeight="1"/>
    <row r="3830" ht="15" hidden="1" customHeight="1"/>
    <row r="3831" ht="15" hidden="1" customHeight="1"/>
    <row r="3832" ht="15" hidden="1" customHeight="1"/>
    <row r="3833" ht="15" hidden="1" customHeight="1"/>
    <row r="3834" ht="15" hidden="1" customHeight="1"/>
    <row r="3835" ht="15" hidden="1" customHeight="1"/>
    <row r="3836" ht="15" hidden="1" customHeight="1"/>
    <row r="3837" ht="15" hidden="1" customHeight="1"/>
    <row r="3838" ht="15" hidden="1" customHeight="1"/>
    <row r="3839" ht="15" hidden="1" customHeight="1"/>
    <row r="3840" ht="15" hidden="1" customHeight="1"/>
    <row r="3841" ht="15" hidden="1" customHeight="1"/>
    <row r="3842" ht="15" hidden="1" customHeight="1"/>
    <row r="3843" ht="15" hidden="1" customHeight="1"/>
    <row r="3844" ht="15" hidden="1" customHeight="1"/>
    <row r="3845" ht="15" hidden="1" customHeight="1"/>
    <row r="3846" ht="15" hidden="1" customHeight="1"/>
    <row r="3847" ht="15" hidden="1" customHeight="1"/>
    <row r="3848" ht="15" hidden="1" customHeight="1"/>
    <row r="3849" ht="15" hidden="1" customHeight="1"/>
    <row r="3850" ht="15" hidden="1" customHeight="1"/>
    <row r="3851" ht="15" hidden="1" customHeight="1"/>
    <row r="3852" ht="15" hidden="1" customHeight="1"/>
    <row r="3853" ht="15" hidden="1" customHeight="1"/>
    <row r="3854" ht="15" hidden="1" customHeight="1"/>
    <row r="3855" ht="15" hidden="1" customHeight="1"/>
    <row r="3856" ht="15" hidden="1" customHeight="1"/>
    <row r="3857" ht="15" hidden="1" customHeight="1"/>
    <row r="3858" ht="15" hidden="1" customHeight="1"/>
    <row r="3859" ht="15" hidden="1" customHeight="1"/>
    <row r="3860" ht="15" hidden="1" customHeight="1"/>
    <row r="3861" ht="15" hidden="1" customHeight="1"/>
    <row r="3862" ht="15" hidden="1" customHeight="1"/>
    <row r="3863" ht="15" hidden="1" customHeight="1"/>
    <row r="3864" ht="15" hidden="1" customHeight="1"/>
    <row r="3865" ht="15" hidden="1" customHeight="1"/>
    <row r="3866" ht="15" hidden="1" customHeight="1"/>
    <row r="3867" ht="15" hidden="1" customHeight="1"/>
    <row r="3868" ht="15" hidden="1" customHeight="1"/>
    <row r="3869" ht="15" hidden="1" customHeight="1"/>
    <row r="3870" ht="15" hidden="1" customHeight="1"/>
    <row r="3871" ht="15" hidden="1" customHeight="1"/>
    <row r="3872" ht="15" hidden="1" customHeight="1"/>
    <row r="3873" ht="15" hidden="1" customHeight="1"/>
    <row r="3874" ht="15" hidden="1" customHeight="1"/>
    <row r="3875" ht="15" hidden="1" customHeight="1"/>
    <row r="3876" ht="15" hidden="1" customHeight="1"/>
    <row r="3877" ht="15" hidden="1" customHeight="1"/>
    <row r="3878" ht="15" hidden="1" customHeight="1"/>
    <row r="3879" ht="15" hidden="1" customHeight="1"/>
    <row r="3880" ht="15" hidden="1" customHeight="1"/>
    <row r="3881" ht="15" hidden="1" customHeight="1"/>
    <row r="3882" ht="15" hidden="1" customHeight="1"/>
    <row r="3883" ht="15" hidden="1" customHeight="1"/>
    <row r="3884" ht="15" hidden="1" customHeight="1"/>
    <row r="3885" ht="15" hidden="1" customHeight="1"/>
    <row r="3886" ht="15" hidden="1" customHeight="1"/>
    <row r="3887" ht="15" hidden="1" customHeight="1"/>
    <row r="3888" ht="15" hidden="1" customHeight="1"/>
    <row r="3889" ht="15" hidden="1" customHeight="1"/>
    <row r="3890" ht="15" hidden="1" customHeight="1"/>
    <row r="3891" ht="15" hidden="1" customHeight="1"/>
    <row r="3892" ht="15" hidden="1" customHeight="1"/>
    <row r="3893" ht="15" hidden="1" customHeight="1"/>
    <row r="3894" ht="15" hidden="1" customHeight="1"/>
    <row r="3895" ht="15" hidden="1" customHeight="1"/>
    <row r="3896" ht="15" hidden="1" customHeight="1"/>
    <row r="3897" ht="15" hidden="1" customHeight="1"/>
    <row r="3898" ht="15" hidden="1" customHeight="1"/>
    <row r="3899" ht="15" hidden="1" customHeight="1"/>
    <row r="3900" ht="15" hidden="1" customHeight="1"/>
    <row r="3901" ht="15" hidden="1" customHeight="1"/>
    <row r="3902" ht="15" hidden="1" customHeight="1"/>
    <row r="3903" ht="15" hidden="1" customHeight="1"/>
    <row r="3904" ht="15" hidden="1" customHeight="1"/>
    <row r="3905" ht="15" hidden="1" customHeight="1"/>
    <row r="3906" ht="15" hidden="1" customHeight="1"/>
    <row r="3907" ht="15" hidden="1" customHeight="1"/>
    <row r="3908" ht="15" hidden="1" customHeight="1"/>
    <row r="3909" ht="15" hidden="1" customHeight="1"/>
    <row r="3910" ht="15" hidden="1" customHeight="1"/>
    <row r="3911" ht="15" hidden="1" customHeight="1"/>
    <row r="3912" ht="15" hidden="1" customHeight="1"/>
    <row r="3913" ht="15" hidden="1" customHeight="1"/>
    <row r="3914" ht="15" hidden="1" customHeight="1"/>
    <row r="3915" ht="15" hidden="1" customHeight="1"/>
    <row r="3916" ht="15" hidden="1" customHeight="1"/>
    <row r="3917" ht="15" hidden="1" customHeight="1"/>
    <row r="3918" ht="15" hidden="1" customHeight="1"/>
    <row r="3919" ht="15" hidden="1" customHeight="1"/>
    <row r="3920" ht="15" hidden="1" customHeight="1"/>
    <row r="3921" ht="15" hidden="1" customHeight="1"/>
    <row r="3922" ht="15" hidden="1" customHeight="1"/>
    <row r="3923" ht="15" hidden="1" customHeight="1"/>
    <row r="3924" ht="15" hidden="1" customHeight="1"/>
    <row r="3925" ht="15" hidden="1" customHeight="1"/>
    <row r="3926" ht="15" hidden="1" customHeight="1"/>
    <row r="3927" ht="15" hidden="1" customHeight="1"/>
    <row r="3928" ht="15" hidden="1" customHeight="1"/>
    <row r="3929" ht="15" hidden="1" customHeight="1"/>
    <row r="3930" ht="15" hidden="1" customHeight="1"/>
    <row r="3931" ht="15" hidden="1" customHeight="1"/>
    <row r="3932" ht="15" hidden="1" customHeight="1"/>
    <row r="3933" ht="15" hidden="1" customHeight="1"/>
    <row r="3934" ht="15" hidden="1" customHeight="1"/>
    <row r="3935" ht="15" hidden="1" customHeight="1"/>
    <row r="3936" ht="15" hidden="1" customHeight="1"/>
    <row r="3937" ht="15" hidden="1" customHeight="1"/>
    <row r="3938" ht="15" hidden="1" customHeight="1"/>
    <row r="3939" ht="15" hidden="1" customHeight="1"/>
    <row r="3940" ht="15" hidden="1" customHeight="1"/>
    <row r="3941" ht="15" hidden="1" customHeight="1"/>
    <row r="3942" ht="15" hidden="1" customHeight="1"/>
    <row r="3943" ht="15" hidden="1" customHeight="1"/>
    <row r="3944" ht="15" hidden="1" customHeight="1"/>
    <row r="3945" ht="15" hidden="1" customHeight="1"/>
    <row r="3946" ht="15" hidden="1" customHeight="1"/>
    <row r="3947" ht="15" hidden="1" customHeight="1"/>
    <row r="3948" ht="15" hidden="1" customHeight="1"/>
    <row r="3949" ht="15" hidden="1" customHeight="1"/>
    <row r="3950" ht="15" hidden="1" customHeight="1"/>
    <row r="3951" ht="15" hidden="1" customHeight="1"/>
    <row r="3952" ht="15" hidden="1" customHeight="1"/>
    <row r="3953" ht="15" hidden="1" customHeight="1"/>
    <row r="3954" ht="15" hidden="1" customHeight="1"/>
    <row r="3955" ht="15" hidden="1" customHeight="1"/>
    <row r="3956" ht="15" hidden="1" customHeight="1"/>
    <row r="3957" ht="15" hidden="1" customHeight="1"/>
    <row r="3958" ht="15" hidden="1" customHeight="1"/>
    <row r="3959" ht="15" hidden="1" customHeight="1"/>
    <row r="3960" ht="15" hidden="1" customHeight="1"/>
    <row r="3961" ht="15" hidden="1" customHeight="1"/>
    <row r="3962" ht="15" hidden="1" customHeight="1"/>
    <row r="3963" ht="15" hidden="1" customHeight="1"/>
    <row r="3964" ht="15" hidden="1" customHeight="1"/>
    <row r="3965" ht="15" hidden="1" customHeight="1"/>
    <row r="3966" ht="15" hidden="1" customHeight="1"/>
    <row r="3967" ht="15" hidden="1" customHeight="1"/>
    <row r="3968" ht="15" hidden="1" customHeight="1"/>
    <row r="3969" ht="15" hidden="1" customHeight="1"/>
    <row r="3970" ht="15" hidden="1" customHeight="1"/>
    <row r="3971" ht="15" hidden="1" customHeight="1"/>
    <row r="3972" ht="15" hidden="1" customHeight="1"/>
    <row r="3973" ht="15" hidden="1" customHeight="1"/>
    <row r="3974" ht="15" hidden="1" customHeight="1"/>
    <row r="3975" ht="15" hidden="1" customHeight="1"/>
    <row r="3976" ht="15" hidden="1" customHeight="1"/>
    <row r="3977" ht="15" hidden="1" customHeight="1"/>
    <row r="3978" ht="15" hidden="1" customHeight="1"/>
    <row r="3979" ht="15" hidden="1" customHeight="1"/>
    <row r="3980" ht="15" hidden="1" customHeight="1"/>
    <row r="3981" ht="15" hidden="1" customHeight="1"/>
    <row r="3982" ht="15" hidden="1" customHeight="1"/>
    <row r="3983" ht="15" hidden="1" customHeight="1"/>
    <row r="3984" ht="15" hidden="1" customHeight="1"/>
    <row r="3985" ht="15" hidden="1" customHeight="1"/>
    <row r="3986" ht="15" hidden="1" customHeight="1"/>
    <row r="3987" ht="15" hidden="1" customHeight="1"/>
    <row r="3988" ht="15" hidden="1" customHeight="1"/>
    <row r="3989" ht="15" hidden="1" customHeight="1"/>
    <row r="3990" ht="15" hidden="1" customHeight="1"/>
    <row r="3991" ht="15" hidden="1" customHeight="1"/>
    <row r="3992" ht="15" hidden="1" customHeight="1"/>
    <row r="3993" ht="15" hidden="1" customHeight="1"/>
    <row r="3994" ht="15" hidden="1" customHeight="1"/>
    <row r="3995" ht="15" hidden="1" customHeight="1"/>
    <row r="3996" ht="15" hidden="1" customHeight="1"/>
    <row r="3997" ht="15" hidden="1" customHeight="1"/>
    <row r="3998" ht="15" hidden="1" customHeight="1"/>
    <row r="3999" ht="15" hidden="1" customHeight="1"/>
    <row r="4000" ht="15" hidden="1" customHeight="1"/>
    <row r="4001" ht="15" hidden="1" customHeight="1"/>
    <row r="4002" ht="15" hidden="1" customHeight="1"/>
    <row r="4003" ht="15" hidden="1" customHeight="1"/>
    <row r="4004" ht="15" hidden="1" customHeight="1"/>
    <row r="4005" ht="15" hidden="1" customHeight="1"/>
    <row r="4006" ht="15" hidden="1" customHeight="1"/>
    <row r="4007" ht="15" hidden="1" customHeight="1"/>
    <row r="4008" ht="15" hidden="1" customHeight="1"/>
    <row r="4009" ht="15" hidden="1" customHeight="1"/>
    <row r="4010" ht="15" hidden="1" customHeight="1"/>
    <row r="4011" ht="15" hidden="1" customHeight="1"/>
    <row r="4012" ht="15" hidden="1" customHeight="1"/>
    <row r="4013" ht="15" hidden="1" customHeight="1"/>
    <row r="4014" ht="15" hidden="1" customHeight="1"/>
    <row r="4015" ht="15" hidden="1" customHeight="1"/>
    <row r="4016" ht="15" hidden="1" customHeight="1"/>
    <row r="4017" ht="15" hidden="1" customHeight="1"/>
    <row r="4018" ht="15" hidden="1" customHeight="1"/>
    <row r="4019" ht="15" hidden="1" customHeight="1"/>
    <row r="4020" ht="15" hidden="1" customHeight="1"/>
    <row r="4021" ht="15" hidden="1" customHeight="1"/>
    <row r="4022" ht="15" hidden="1" customHeight="1"/>
    <row r="4023" ht="15" hidden="1" customHeight="1"/>
    <row r="4024" ht="15" hidden="1" customHeight="1"/>
    <row r="4025" ht="15" hidden="1" customHeight="1"/>
    <row r="4026" ht="15" hidden="1" customHeight="1"/>
    <row r="4027" ht="15" hidden="1" customHeight="1"/>
    <row r="4028" ht="15" hidden="1" customHeight="1"/>
    <row r="4029" ht="15" hidden="1" customHeight="1"/>
    <row r="4030" ht="15" hidden="1" customHeight="1"/>
    <row r="4031" ht="15" hidden="1" customHeight="1"/>
    <row r="4032" ht="15" hidden="1" customHeight="1"/>
    <row r="4033" ht="15" hidden="1" customHeight="1"/>
    <row r="4034" ht="15" hidden="1" customHeight="1"/>
    <row r="4035" ht="15" hidden="1" customHeight="1"/>
    <row r="4036" ht="15" hidden="1" customHeight="1"/>
    <row r="4037" ht="15" hidden="1" customHeight="1"/>
    <row r="4038" ht="15" hidden="1" customHeight="1"/>
    <row r="4039" ht="15" hidden="1" customHeight="1"/>
    <row r="4040" ht="15" hidden="1" customHeight="1"/>
    <row r="4041" ht="15" hidden="1" customHeight="1"/>
    <row r="4042" ht="15" hidden="1" customHeight="1"/>
    <row r="4043" ht="15" hidden="1" customHeight="1"/>
    <row r="4044" ht="15" hidden="1" customHeight="1"/>
    <row r="4045" ht="15" hidden="1" customHeight="1"/>
    <row r="4046" ht="15" hidden="1" customHeight="1"/>
    <row r="4047" ht="15" hidden="1" customHeight="1"/>
    <row r="4048" ht="15" hidden="1" customHeight="1"/>
    <row r="4049" ht="15" hidden="1" customHeight="1"/>
    <row r="4050" ht="15" hidden="1" customHeight="1"/>
    <row r="4051" ht="15" hidden="1" customHeight="1"/>
    <row r="4052" ht="15" hidden="1" customHeight="1"/>
    <row r="4053" ht="15" hidden="1" customHeight="1"/>
    <row r="4054" ht="15" hidden="1" customHeight="1"/>
    <row r="4055" ht="15" hidden="1" customHeight="1"/>
    <row r="4056" ht="15" hidden="1" customHeight="1"/>
    <row r="4057" ht="15" hidden="1" customHeight="1"/>
    <row r="4058" ht="15" hidden="1" customHeight="1"/>
    <row r="4059" ht="15" hidden="1" customHeight="1"/>
    <row r="4060" ht="15" hidden="1" customHeight="1"/>
    <row r="4061" ht="15" hidden="1" customHeight="1"/>
    <row r="4062" ht="15" hidden="1" customHeight="1"/>
    <row r="4063" ht="15" hidden="1" customHeight="1"/>
    <row r="4064" ht="15" hidden="1" customHeight="1"/>
    <row r="4065" ht="15" hidden="1" customHeight="1"/>
    <row r="4066" ht="15" hidden="1" customHeight="1"/>
    <row r="4067" ht="15" hidden="1" customHeight="1"/>
    <row r="4068" ht="15" hidden="1" customHeight="1"/>
    <row r="4069" ht="15" hidden="1" customHeight="1"/>
    <row r="4070" ht="15" hidden="1" customHeight="1"/>
    <row r="4071" ht="15" hidden="1" customHeight="1"/>
    <row r="4072" ht="15" hidden="1" customHeight="1"/>
    <row r="4073" ht="15" hidden="1" customHeight="1"/>
    <row r="4074" ht="15" hidden="1" customHeight="1"/>
    <row r="4075" ht="15" hidden="1" customHeight="1"/>
    <row r="4076" ht="15" hidden="1" customHeight="1"/>
    <row r="4077" ht="15" hidden="1" customHeight="1"/>
    <row r="4078" ht="15" hidden="1" customHeight="1"/>
    <row r="4079" ht="15" hidden="1" customHeight="1"/>
    <row r="4080" ht="15" hidden="1" customHeight="1"/>
    <row r="4081" ht="15" hidden="1" customHeight="1"/>
    <row r="4082" ht="15" hidden="1" customHeight="1"/>
    <row r="4083" ht="15" hidden="1" customHeight="1"/>
    <row r="4084" ht="15" hidden="1" customHeight="1"/>
    <row r="4085" ht="15" hidden="1" customHeight="1"/>
    <row r="4086" ht="15" hidden="1" customHeight="1"/>
    <row r="4087" ht="15" hidden="1" customHeight="1"/>
    <row r="4088" ht="15" hidden="1" customHeight="1"/>
    <row r="4089" ht="15" hidden="1" customHeight="1"/>
    <row r="4090" ht="15" hidden="1" customHeight="1"/>
    <row r="4091" ht="15" hidden="1" customHeight="1"/>
    <row r="4092" ht="15" hidden="1" customHeight="1"/>
    <row r="4093" ht="15" hidden="1" customHeight="1"/>
    <row r="4094" ht="15" hidden="1" customHeight="1"/>
    <row r="4095" ht="15" hidden="1" customHeight="1"/>
    <row r="4096" ht="15" hidden="1" customHeight="1"/>
    <row r="4097" ht="15" hidden="1" customHeight="1"/>
    <row r="4098" ht="15" hidden="1" customHeight="1"/>
    <row r="4099" ht="15" hidden="1" customHeight="1"/>
    <row r="4100" ht="15" hidden="1" customHeight="1"/>
    <row r="4101" ht="15" hidden="1" customHeight="1"/>
    <row r="4102" ht="15" hidden="1" customHeight="1"/>
    <row r="4103" ht="15" hidden="1" customHeight="1"/>
    <row r="4104" ht="15" hidden="1" customHeight="1"/>
    <row r="4105" ht="15" hidden="1" customHeight="1"/>
    <row r="4106" ht="15" hidden="1" customHeight="1"/>
    <row r="4107" ht="15" hidden="1" customHeight="1"/>
    <row r="4108" ht="15" hidden="1" customHeight="1"/>
    <row r="4109" ht="15" hidden="1" customHeight="1"/>
    <row r="4110" ht="15" hidden="1" customHeight="1"/>
    <row r="4111" ht="15" hidden="1" customHeight="1"/>
    <row r="4112" ht="15" hidden="1" customHeight="1"/>
    <row r="4113" ht="15" hidden="1" customHeight="1"/>
    <row r="4114" ht="15" hidden="1" customHeight="1"/>
    <row r="4115" ht="15" hidden="1" customHeight="1"/>
    <row r="4116" ht="15" hidden="1" customHeight="1"/>
    <row r="4117" ht="15" hidden="1" customHeight="1"/>
    <row r="4118" ht="15" hidden="1" customHeight="1"/>
    <row r="4119" ht="15" hidden="1" customHeight="1"/>
    <row r="4120" ht="15" hidden="1" customHeight="1"/>
    <row r="4121" ht="15" hidden="1" customHeight="1"/>
    <row r="4122" ht="15" hidden="1" customHeight="1"/>
    <row r="4123" ht="15" hidden="1" customHeight="1"/>
    <row r="4124" ht="15" hidden="1" customHeight="1"/>
    <row r="4125" ht="15" hidden="1" customHeight="1"/>
    <row r="4126" ht="15" hidden="1" customHeight="1"/>
    <row r="4127" ht="15" hidden="1" customHeight="1"/>
    <row r="4128" ht="15" hidden="1" customHeight="1"/>
    <row r="4129" ht="15" hidden="1" customHeight="1"/>
    <row r="4130" ht="15" hidden="1" customHeight="1"/>
    <row r="4131" ht="15" hidden="1" customHeight="1"/>
    <row r="4132" ht="15" hidden="1" customHeight="1"/>
    <row r="4133" ht="15" hidden="1" customHeight="1"/>
    <row r="4134" ht="15" hidden="1" customHeight="1"/>
    <row r="4135" ht="15" hidden="1" customHeight="1"/>
    <row r="4136" ht="15" hidden="1" customHeight="1"/>
    <row r="4137" ht="15" hidden="1" customHeight="1"/>
    <row r="4138" ht="15" hidden="1" customHeight="1"/>
    <row r="4139" ht="15" hidden="1" customHeight="1"/>
    <row r="4140" ht="15" hidden="1" customHeight="1"/>
    <row r="4141" ht="15" hidden="1" customHeight="1"/>
    <row r="4142" ht="15" hidden="1" customHeight="1"/>
    <row r="4143" ht="15" hidden="1" customHeight="1"/>
    <row r="4144" ht="15" hidden="1" customHeight="1"/>
    <row r="4145" ht="15" hidden="1" customHeight="1"/>
    <row r="4146" ht="15" hidden="1" customHeight="1"/>
    <row r="4147" ht="15" hidden="1" customHeight="1"/>
    <row r="4148" ht="15" hidden="1" customHeight="1"/>
    <row r="4149" ht="15" hidden="1" customHeight="1"/>
    <row r="4150" ht="15" hidden="1" customHeight="1"/>
    <row r="4151" ht="15" hidden="1" customHeight="1"/>
    <row r="4152" ht="15" hidden="1" customHeight="1"/>
    <row r="4153" ht="15" hidden="1" customHeight="1"/>
    <row r="4154" ht="15" hidden="1" customHeight="1"/>
    <row r="4155" ht="15" hidden="1" customHeight="1"/>
    <row r="4156" ht="15" hidden="1" customHeight="1"/>
    <row r="4157" ht="15" hidden="1" customHeight="1"/>
    <row r="4158" ht="15" hidden="1" customHeight="1"/>
    <row r="4159" ht="15" hidden="1" customHeight="1"/>
    <row r="4160" ht="15" hidden="1" customHeight="1"/>
    <row r="4161" ht="15" hidden="1" customHeight="1"/>
    <row r="4162" ht="15" hidden="1" customHeight="1"/>
    <row r="4163" ht="15" hidden="1" customHeight="1"/>
    <row r="4164" ht="15" hidden="1" customHeight="1"/>
    <row r="4165" ht="15" hidden="1" customHeight="1"/>
    <row r="4166" ht="15" hidden="1" customHeight="1"/>
    <row r="4167" ht="15" hidden="1" customHeight="1"/>
    <row r="4168" ht="15" hidden="1" customHeight="1"/>
    <row r="4169" ht="15" hidden="1" customHeight="1"/>
    <row r="4170" ht="15" hidden="1" customHeight="1"/>
    <row r="4171" ht="15" hidden="1" customHeight="1"/>
    <row r="4172" ht="15" hidden="1" customHeight="1"/>
    <row r="4173" ht="15" hidden="1" customHeight="1"/>
    <row r="4174" ht="15" hidden="1" customHeight="1"/>
    <row r="4175" ht="15" hidden="1" customHeight="1"/>
    <row r="4176" ht="15" hidden="1" customHeight="1"/>
    <row r="4177" ht="15" hidden="1" customHeight="1"/>
    <row r="4178" ht="15" hidden="1" customHeight="1"/>
    <row r="4179" ht="15" hidden="1" customHeight="1"/>
    <row r="4180" ht="15" hidden="1" customHeight="1"/>
    <row r="4181" ht="15" hidden="1" customHeight="1"/>
    <row r="4182" ht="15" hidden="1" customHeight="1"/>
    <row r="4183" ht="15" hidden="1" customHeight="1"/>
    <row r="4184" ht="15" hidden="1" customHeight="1"/>
    <row r="4185" ht="15" hidden="1" customHeight="1"/>
    <row r="4186" ht="15" hidden="1" customHeight="1"/>
    <row r="4187" ht="15" hidden="1" customHeight="1"/>
    <row r="4188" ht="15" hidden="1" customHeight="1"/>
    <row r="4189" ht="15" hidden="1" customHeight="1"/>
    <row r="4190" ht="15" hidden="1" customHeight="1"/>
    <row r="4191" ht="15" hidden="1" customHeight="1"/>
    <row r="4192" ht="15" hidden="1" customHeight="1"/>
    <row r="4193" ht="15" hidden="1" customHeight="1"/>
    <row r="4194" ht="15" hidden="1" customHeight="1"/>
    <row r="4195" ht="15" hidden="1" customHeight="1"/>
    <row r="4196" ht="15" hidden="1" customHeight="1"/>
    <row r="4197" ht="15" hidden="1" customHeight="1"/>
    <row r="4198" ht="15" hidden="1" customHeight="1"/>
    <row r="4199" ht="15" hidden="1" customHeight="1"/>
    <row r="4200" ht="15" hidden="1" customHeight="1"/>
    <row r="4201" ht="15" hidden="1" customHeight="1"/>
    <row r="4202" ht="15" hidden="1" customHeight="1"/>
    <row r="4203" ht="15" hidden="1" customHeight="1"/>
    <row r="4204" ht="15" hidden="1" customHeight="1"/>
    <row r="4205" ht="15" hidden="1" customHeight="1"/>
    <row r="4206" ht="15" hidden="1" customHeight="1"/>
    <row r="4207" ht="15" hidden="1" customHeight="1"/>
    <row r="4208" ht="15" hidden="1" customHeight="1"/>
    <row r="4209" ht="15" hidden="1" customHeight="1"/>
    <row r="4210" ht="15" hidden="1" customHeight="1"/>
    <row r="4211" ht="15" hidden="1" customHeight="1"/>
    <row r="4212" ht="15" hidden="1" customHeight="1"/>
    <row r="4213" ht="15" hidden="1" customHeight="1"/>
    <row r="4214" ht="15" hidden="1" customHeight="1"/>
    <row r="4215" ht="15" hidden="1" customHeight="1"/>
    <row r="4216" ht="15" hidden="1" customHeight="1"/>
    <row r="4217" ht="15" hidden="1" customHeight="1"/>
    <row r="4218" ht="15" hidden="1" customHeight="1"/>
    <row r="4219" ht="15" hidden="1" customHeight="1"/>
    <row r="4220" ht="15" hidden="1" customHeight="1"/>
    <row r="4221" ht="15" hidden="1" customHeight="1"/>
    <row r="4222" ht="15" hidden="1" customHeight="1"/>
    <row r="4223" ht="15" hidden="1" customHeight="1"/>
    <row r="4224" ht="15" hidden="1" customHeight="1"/>
    <row r="4225" ht="15" hidden="1" customHeight="1"/>
    <row r="4226" ht="15" hidden="1" customHeight="1"/>
    <row r="4227" ht="15" hidden="1" customHeight="1"/>
    <row r="4228" ht="15" hidden="1" customHeight="1"/>
    <row r="4229" ht="15" hidden="1" customHeight="1"/>
    <row r="4230" ht="15" hidden="1" customHeight="1"/>
    <row r="4231" ht="15" hidden="1" customHeight="1"/>
    <row r="4232" ht="15" hidden="1" customHeight="1"/>
    <row r="4233" ht="15" hidden="1" customHeight="1"/>
    <row r="4234" ht="15" hidden="1" customHeight="1"/>
    <row r="4235" ht="15" hidden="1" customHeight="1"/>
    <row r="4236" ht="15" hidden="1" customHeight="1"/>
    <row r="4237" ht="15" hidden="1" customHeight="1"/>
    <row r="4238" ht="15" hidden="1" customHeight="1"/>
    <row r="4239" ht="15" hidden="1" customHeight="1"/>
    <row r="4240" ht="15" hidden="1" customHeight="1"/>
    <row r="4241" ht="15" hidden="1" customHeight="1"/>
    <row r="4242" ht="15" hidden="1" customHeight="1"/>
    <row r="4243" ht="15" hidden="1" customHeight="1"/>
    <row r="4244" ht="15" hidden="1" customHeight="1"/>
    <row r="4245" ht="15" hidden="1" customHeight="1"/>
    <row r="4246" ht="15" hidden="1" customHeight="1"/>
    <row r="4247" ht="15" hidden="1" customHeight="1"/>
    <row r="4248" ht="15" hidden="1" customHeight="1"/>
    <row r="4249" ht="15" hidden="1" customHeight="1"/>
    <row r="4250" ht="15" hidden="1" customHeight="1"/>
    <row r="4251" ht="15" hidden="1" customHeight="1"/>
    <row r="4252" ht="15" hidden="1" customHeight="1"/>
    <row r="4253" ht="15" hidden="1" customHeight="1"/>
    <row r="4254" ht="15" hidden="1" customHeight="1"/>
    <row r="4255" ht="15" hidden="1" customHeight="1"/>
    <row r="4256" ht="15" hidden="1" customHeight="1"/>
    <row r="4257" ht="15" hidden="1" customHeight="1"/>
    <row r="4258" ht="15" hidden="1" customHeight="1"/>
    <row r="4259" ht="15" hidden="1" customHeight="1"/>
    <row r="4260" ht="15" hidden="1" customHeight="1"/>
    <row r="4261" ht="15" hidden="1" customHeight="1"/>
    <row r="4262" ht="15" hidden="1" customHeight="1"/>
    <row r="4263" ht="15" hidden="1" customHeight="1"/>
    <row r="4264" ht="15" hidden="1" customHeight="1"/>
    <row r="4265" ht="15" hidden="1" customHeight="1"/>
    <row r="4266" ht="15" hidden="1" customHeight="1"/>
    <row r="4267" ht="15" hidden="1" customHeight="1"/>
    <row r="4268" ht="15" hidden="1" customHeight="1"/>
    <row r="4269" ht="15" hidden="1" customHeight="1"/>
    <row r="4270" ht="15" hidden="1" customHeight="1"/>
    <row r="4271" ht="15" hidden="1" customHeight="1"/>
    <row r="4272" ht="15" hidden="1" customHeight="1"/>
    <row r="4273" ht="15" hidden="1" customHeight="1"/>
    <row r="4274" ht="15" hidden="1" customHeight="1"/>
    <row r="4275" ht="15" hidden="1" customHeight="1"/>
    <row r="4276" ht="15" hidden="1" customHeight="1"/>
    <row r="4277" ht="15" hidden="1" customHeight="1"/>
    <row r="4278" ht="15" hidden="1" customHeight="1"/>
    <row r="4279" ht="15" hidden="1" customHeight="1"/>
    <row r="4280" ht="15" hidden="1" customHeight="1"/>
    <row r="4281" ht="15" hidden="1" customHeight="1"/>
    <row r="4282" ht="15" hidden="1" customHeight="1"/>
    <row r="4283" ht="15" hidden="1" customHeight="1"/>
    <row r="4284" ht="15" hidden="1" customHeight="1"/>
    <row r="4285" ht="15" hidden="1" customHeight="1"/>
    <row r="4286" ht="15" hidden="1" customHeight="1"/>
    <row r="4287" ht="15" hidden="1" customHeight="1"/>
    <row r="4288" ht="15" hidden="1" customHeight="1"/>
    <row r="4289" ht="15" hidden="1" customHeight="1"/>
    <row r="4290" ht="15" hidden="1" customHeight="1"/>
    <row r="4291" ht="15" hidden="1" customHeight="1"/>
    <row r="4292" ht="15" hidden="1" customHeight="1"/>
    <row r="4293" ht="15" hidden="1" customHeight="1"/>
    <row r="4294" ht="15" hidden="1" customHeight="1"/>
    <row r="4295" ht="15" hidden="1" customHeight="1"/>
    <row r="4296" ht="15" hidden="1" customHeight="1"/>
    <row r="4297" ht="15" hidden="1" customHeight="1"/>
    <row r="4298" ht="15" hidden="1" customHeight="1"/>
    <row r="4299" ht="15" hidden="1" customHeight="1"/>
    <row r="4300" ht="15" hidden="1" customHeight="1"/>
    <row r="4301" ht="15" hidden="1" customHeight="1"/>
    <row r="4302" ht="15" hidden="1" customHeight="1"/>
    <row r="4303" ht="15" hidden="1" customHeight="1"/>
    <row r="4304" ht="15" hidden="1" customHeight="1"/>
    <row r="4305" ht="15" hidden="1" customHeight="1"/>
    <row r="4306" ht="15" hidden="1" customHeight="1"/>
    <row r="4307" ht="15" hidden="1" customHeight="1"/>
    <row r="4308" ht="15" hidden="1" customHeight="1"/>
    <row r="4309" ht="15" hidden="1" customHeight="1"/>
    <row r="4310" ht="15" hidden="1" customHeight="1"/>
    <row r="4311" ht="15" hidden="1" customHeight="1"/>
    <row r="4312" ht="15" hidden="1" customHeight="1"/>
    <row r="4313" ht="15" hidden="1" customHeight="1"/>
    <row r="4314" ht="15" hidden="1" customHeight="1"/>
    <row r="4315" ht="15" hidden="1" customHeight="1"/>
    <row r="4316" ht="15" hidden="1" customHeight="1"/>
    <row r="4317" ht="15" hidden="1" customHeight="1"/>
    <row r="4318" ht="15" hidden="1" customHeight="1"/>
    <row r="4319" ht="15" hidden="1" customHeight="1"/>
    <row r="4320" ht="15" hidden="1" customHeight="1"/>
    <row r="4321" ht="15" hidden="1" customHeight="1"/>
    <row r="4322" ht="15" hidden="1" customHeight="1"/>
    <row r="4323" ht="15" hidden="1" customHeight="1"/>
    <row r="4324" ht="15" hidden="1" customHeight="1"/>
    <row r="4325" ht="15" hidden="1" customHeight="1"/>
    <row r="4326" ht="15" hidden="1" customHeight="1"/>
    <row r="4327" ht="15" hidden="1" customHeight="1"/>
    <row r="4328" ht="15" hidden="1" customHeight="1"/>
    <row r="4329" ht="15" hidden="1" customHeight="1"/>
    <row r="4330" ht="15" hidden="1" customHeight="1"/>
    <row r="4331" ht="15" hidden="1" customHeight="1"/>
    <row r="4332" ht="15" hidden="1" customHeight="1"/>
    <row r="4333" ht="15" hidden="1" customHeight="1"/>
    <row r="4334" ht="15" hidden="1" customHeight="1"/>
    <row r="4335" ht="15" hidden="1" customHeight="1"/>
    <row r="4336" ht="15" hidden="1" customHeight="1"/>
    <row r="4337" ht="15" hidden="1" customHeight="1"/>
    <row r="4338" ht="15" hidden="1" customHeight="1"/>
    <row r="4339" ht="15" hidden="1" customHeight="1"/>
    <row r="4340" ht="15" hidden="1" customHeight="1"/>
    <row r="4341" ht="15" hidden="1" customHeight="1"/>
    <row r="4342" ht="15" hidden="1" customHeight="1"/>
    <row r="4343" ht="15" hidden="1" customHeight="1"/>
    <row r="4344" ht="15" hidden="1" customHeight="1"/>
    <row r="4345" ht="15" hidden="1" customHeight="1"/>
    <row r="4346" ht="15" hidden="1" customHeight="1"/>
    <row r="4347" ht="15" hidden="1" customHeight="1"/>
    <row r="4348" ht="15" hidden="1" customHeight="1"/>
    <row r="4349" ht="15" hidden="1" customHeight="1"/>
    <row r="4350" ht="15" hidden="1" customHeight="1"/>
    <row r="4351" ht="15" hidden="1" customHeight="1"/>
    <row r="4352" ht="15" hidden="1" customHeight="1"/>
    <row r="4353" ht="15" hidden="1" customHeight="1"/>
    <row r="4354" ht="15" hidden="1" customHeight="1"/>
    <row r="4355" ht="15" hidden="1" customHeight="1"/>
    <row r="4356" ht="15" hidden="1" customHeight="1"/>
    <row r="4357" ht="15" hidden="1" customHeight="1"/>
    <row r="4358" ht="15" hidden="1" customHeight="1"/>
    <row r="4359" ht="15" hidden="1" customHeight="1"/>
    <row r="4360" ht="15" hidden="1" customHeight="1"/>
    <row r="4361" ht="15" hidden="1" customHeight="1"/>
    <row r="4362" ht="15" hidden="1" customHeight="1"/>
    <row r="4363" ht="15" hidden="1" customHeight="1"/>
    <row r="4364" ht="15" hidden="1" customHeight="1"/>
    <row r="4365" ht="15" hidden="1" customHeight="1"/>
    <row r="4366" ht="15" hidden="1" customHeight="1"/>
    <row r="4367" ht="15" hidden="1" customHeight="1"/>
    <row r="4368" ht="15" hidden="1" customHeight="1"/>
    <row r="4369" ht="15" hidden="1" customHeight="1"/>
    <row r="4370" ht="15" hidden="1" customHeight="1"/>
    <row r="4371" ht="15" hidden="1" customHeight="1"/>
    <row r="4372" ht="15" hidden="1" customHeight="1"/>
    <row r="4373" ht="15" hidden="1" customHeight="1"/>
    <row r="4374" ht="15" hidden="1" customHeight="1"/>
    <row r="4375" ht="15" hidden="1" customHeight="1"/>
    <row r="4376" ht="15" hidden="1" customHeight="1"/>
    <row r="4377" ht="15" hidden="1" customHeight="1"/>
    <row r="4378" ht="15" hidden="1" customHeight="1"/>
    <row r="4379" ht="15" hidden="1" customHeight="1"/>
    <row r="4380" ht="15" hidden="1" customHeight="1"/>
    <row r="4381" ht="15" hidden="1" customHeight="1"/>
    <row r="4382" ht="15" hidden="1" customHeight="1"/>
    <row r="4383" ht="15" hidden="1" customHeight="1"/>
    <row r="4384" ht="15" hidden="1" customHeight="1"/>
    <row r="4385" ht="15" hidden="1" customHeight="1"/>
    <row r="4386" ht="15" hidden="1" customHeight="1"/>
    <row r="4387" ht="15" hidden="1" customHeight="1"/>
    <row r="4388" ht="15" hidden="1" customHeight="1"/>
    <row r="4389" ht="15" hidden="1" customHeight="1"/>
    <row r="4390" ht="15" hidden="1" customHeight="1"/>
    <row r="4391" ht="15" hidden="1" customHeight="1"/>
    <row r="4392" ht="15" hidden="1" customHeight="1"/>
    <row r="4393" ht="15" hidden="1" customHeight="1"/>
    <row r="4394" ht="15" hidden="1" customHeight="1"/>
    <row r="4395" ht="15" hidden="1" customHeight="1"/>
    <row r="4396" ht="15" hidden="1" customHeight="1"/>
    <row r="4397" ht="15" hidden="1" customHeight="1"/>
    <row r="4398" ht="15" hidden="1" customHeight="1"/>
    <row r="4399" ht="15" hidden="1" customHeight="1"/>
    <row r="4400" ht="15" hidden="1" customHeight="1"/>
    <row r="4401" ht="15" hidden="1" customHeight="1"/>
    <row r="4402" ht="15" hidden="1" customHeight="1"/>
    <row r="4403" ht="15" hidden="1" customHeight="1"/>
    <row r="4404" ht="15" hidden="1" customHeight="1"/>
    <row r="4405" ht="15" hidden="1" customHeight="1"/>
    <row r="4406" ht="15" hidden="1" customHeight="1"/>
    <row r="4407" ht="15" hidden="1" customHeight="1"/>
    <row r="4408" ht="15" hidden="1" customHeight="1"/>
    <row r="4409" ht="15" hidden="1" customHeight="1"/>
    <row r="4410" ht="15" hidden="1" customHeight="1"/>
    <row r="4411" ht="15" hidden="1" customHeight="1"/>
    <row r="4412" ht="15" hidden="1" customHeight="1"/>
    <row r="4413" ht="15" hidden="1" customHeight="1"/>
    <row r="4414" ht="15" hidden="1" customHeight="1"/>
    <row r="4415" ht="15" hidden="1" customHeight="1"/>
    <row r="4416" ht="15" hidden="1" customHeight="1"/>
    <row r="4417" ht="15" hidden="1" customHeight="1"/>
    <row r="4418" ht="15" hidden="1" customHeight="1"/>
    <row r="4419" ht="15" hidden="1" customHeight="1"/>
    <row r="4420" ht="15" hidden="1" customHeight="1"/>
    <row r="4421" ht="15" hidden="1" customHeight="1"/>
    <row r="4422" ht="15" hidden="1" customHeight="1"/>
    <row r="4423" ht="15" hidden="1" customHeight="1"/>
    <row r="4424" ht="15" hidden="1" customHeight="1"/>
    <row r="4425" ht="15" hidden="1" customHeight="1"/>
    <row r="4426" ht="15" hidden="1" customHeight="1"/>
    <row r="4427" ht="15" hidden="1" customHeight="1"/>
    <row r="4428" ht="15" hidden="1" customHeight="1"/>
    <row r="4429" ht="15" hidden="1" customHeight="1"/>
    <row r="4430" ht="15" hidden="1" customHeight="1"/>
    <row r="4431" ht="15" hidden="1" customHeight="1"/>
    <row r="4432" ht="15" hidden="1" customHeight="1"/>
    <row r="4433" ht="15" hidden="1" customHeight="1"/>
    <row r="4434" ht="15" hidden="1" customHeight="1"/>
    <row r="4435" ht="15" hidden="1" customHeight="1"/>
    <row r="4436" ht="15" hidden="1" customHeight="1"/>
    <row r="4437" ht="15" hidden="1" customHeight="1"/>
    <row r="4438" ht="15" hidden="1" customHeight="1"/>
    <row r="4439" ht="15" hidden="1" customHeight="1"/>
    <row r="4440" ht="15" hidden="1" customHeight="1"/>
    <row r="4441" ht="15" hidden="1" customHeight="1"/>
    <row r="4442" ht="15" hidden="1" customHeight="1"/>
    <row r="4443" ht="15" hidden="1" customHeight="1"/>
    <row r="4444" ht="15" hidden="1" customHeight="1"/>
    <row r="4445" ht="15" hidden="1" customHeight="1"/>
    <row r="4446" ht="15" hidden="1" customHeight="1"/>
    <row r="4447" ht="15" hidden="1" customHeight="1"/>
    <row r="4448" ht="15" hidden="1" customHeight="1"/>
    <row r="4449" ht="15" hidden="1" customHeight="1"/>
    <row r="4450" ht="15" hidden="1" customHeight="1"/>
    <row r="4451" ht="15" hidden="1" customHeight="1"/>
    <row r="4452" ht="15" hidden="1" customHeight="1"/>
    <row r="4453" ht="15" hidden="1" customHeight="1"/>
    <row r="4454" ht="15" hidden="1" customHeight="1"/>
    <row r="4455" ht="15" hidden="1" customHeight="1"/>
    <row r="4456" ht="15" hidden="1" customHeight="1"/>
    <row r="4457" ht="15" hidden="1" customHeight="1"/>
    <row r="4458" ht="15" hidden="1" customHeight="1"/>
    <row r="4459" ht="15" hidden="1" customHeight="1"/>
    <row r="4460" ht="15" hidden="1" customHeight="1"/>
    <row r="4461" ht="15" hidden="1" customHeight="1"/>
    <row r="4462" ht="15" hidden="1" customHeight="1"/>
    <row r="4463" ht="15" hidden="1" customHeight="1"/>
    <row r="4464" ht="15" hidden="1" customHeight="1"/>
    <row r="4465" ht="15" hidden="1" customHeight="1"/>
    <row r="4466" ht="15" hidden="1" customHeight="1"/>
    <row r="4467" ht="15" hidden="1" customHeight="1"/>
    <row r="4468" ht="15" hidden="1" customHeight="1"/>
    <row r="4469" ht="15" hidden="1" customHeight="1"/>
    <row r="4470" ht="15" hidden="1" customHeight="1"/>
    <row r="4471" ht="15" hidden="1" customHeight="1"/>
    <row r="4472" ht="15" hidden="1" customHeight="1"/>
    <row r="4473" ht="15" hidden="1" customHeight="1"/>
    <row r="4474" ht="15" hidden="1" customHeight="1"/>
    <row r="4475" ht="15" hidden="1" customHeight="1"/>
    <row r="4476" ht="15" hidden="1" customHeight="1"/>
    <row r="4477" ht="15" hidden="1" customHeight="1"/>
    <row r="4478" ht="15" hidden="1" customHeight="1"/>
    <row r="4479" ht="15" hidden="1" customHeight="1"/>
    <row r="4480" ht="15" hidden="1" customHeight="1"/>
    <row r="4481" ht="15" hidden="1" customHeight="1"/>
    <row r="4482" ht="15" hidden="1" customHeight="1"/>
    <row r="4483" ht="15" hidden="1" customHeight="1"/>
    <row r="4484" ht="15" hidden="1" customHeight="1"/>
    <row r="4485" ht="15" hidden="1" customHeight="1"/>
    <row r="4486" ht="15" hidden="1" customHeight="1"/>
    <row r="4487" ht="15" hidden="1" customHeight="1"/>
    <row r="4488" ht="15" hidden="1" customHeight="1"/>
    <row r="4489" ht="15" hidden="1" customHeight="1"/>
    <row r="4490" ht="15" hidden="1" customHeight="1"/>
    <row r="4491" ht="15" hidden="1" customHeight="1"/>
    <row r="4492" ht="15" hidden="1" customHeight="1"/>
    <row r="4493" ht="15" hidden="1" customHeight="1"/>
    <row r="4494" ht="15" hidden="1" customHeight="1"/>
    <row r="4495" ht="15" hidden="1" customHeight="1"/>
    <row r="4496" ht="15" hidden="1" customHeight="1"/>
    <row r="4497" ht="15" hidden="1" customHeight="1"/>
    <row r="4498" ht="15" hidden="1" customHeight="1"/>
    <row r="4499" ht="15" hidden="1" customHeight="1"/>
    <row r="4500" ht="15" hidden="1" customHeight="1"/>
    <row r="4501" ht="15" hidden="1" customHeight="1"/>
    <row r="4502" ht="15" hidden="1" customHeight="1"/>
    <row r="4503" ht="15" hidden="1" customHeight="1"/>
    <row r="4504" ht="15" hidden="1" customHeight="1"/>
    <row r="4505" ht="15" hidden="1" customHeight="1"/>
    <row r="4506" ht="15" hidden="1" customHeight="1"/>
    <row r="4507" ht="15" hidden="1" customHeight="1"/>
    <row r="4508" ht="15" hidden="1" customHeight="1"/>
    <row r="4509" ht="15" hidden="1" customHeight="1"/>
    <row r="4510" ht="15" hidden="1" customHeight="1"/>
    <row r="4511" ht="15" hidden="1" customHeight="1"/>
    <row r="4512" ht="15" hidden="1" customHeight="1"/>
    <row r="4513" ht="15" hidden="1" customHeight="1"/>
    <row r="4514" ht="15" hidden="1" customHeight="1"/>
    <row r="4515" ht="15" hidden="1" customHeight="1"/>
    <row r="4516" ht="15" hidden="1" customHeight="1"/>
    <row r="4517" ht="15" hidden="1" customHeight="1"/>
    <row r="4518" ht="15" hidden="1" customHeight="1"/>
    <row r="4519" ht="15" hidden="1" customHeight="1"/>
    <row r="4520" ht="15" hidden="1" customHeight="1"/>
    <row r="4521" ht="15" hidden="1" customHeight="1"/>
    <row r="4522" ht="15" hidden="1" customHeight="1"/>
    <row r="4523" ht="15" hidden="1" customHeight="1"/>
    <row r="4524" ht="15" hidden="1" customHeight="1"/>
    <row r="4525" ht="15" hidden="1" customHeight="1"/>
    <row r="4526" ht="15" hidden="1" customHeight="1"/>
    <row r="4527" ht="15" hidden="1" customHeight="1"/>
    <row r="4528" ht="15" hidden="1" customHeight="1"/>
    <row r="4529" ht="15" hidden="1" customHeight="1"/>
    <row r="4530" ht="15" hidden="1" customHeight="1"/>
    <row r="4531" ht="15" hidden="1" customHeight="1"/>
    <row r="4532" ht="15" hidden="1" customHeight="1"/>
    <row r="4533" ht="15" hidden="1" customHeight="1"/>
    <row r="4534" ht="15" hidden="1" customHeight="1"/>
    <row r="4535" ht="15" hidden="1" customHeight="1"/>
    <row r="4536" ht="15" hidden="1" customHeight="1"/>
    <row r="4537" ht="15" hidden="1" customHeight="1"/>
    <row r="4538" ht="15" hidden="1" customHeight="1"/>
    <row r="4539" ht="15" hidden="1" customHeight="1"/>
    <row r="4540" ht="15" hidden="1" customHeight="1"/>
    <row r="4541" ht="15" hidden="1" customHeight="1"/>
    <row r="4542" ht="15" hidden="1" customHeight="1"/>
    <row r="4543" ht="15" hidden="1" customHeight="1"/>
    <row r="4544" ht="15" hidden="1" customHeight="1"/>
    <row r="4545" ht="15" hidden="1" customHeight="1"/>
    <row r="4546" ht="15" hidden="1" customHeight="1"/>
    <row r="4547" ht="15" hidden="1" customHeight="1"/>
    <row r="4548" ht="15" hidden="1" customHeight="1"/>
    <row r="4549" ht="15" hidden="1" customHeight="1"/>
    <row r="4550" ht="15" hidden="1" customHeight="1"/>
    <row r="4551" ht="15" hidden="1" customHeight="1"/>
    <row r="4552" ht="15" hidden="1" customHeight="1"/>
    <row r="4553" ht="15" hidden="1" customHeight="1"/>
    <row r="4554" ht="15" hidden="1" customHeight="1"/>
    <row r="4555" ht="15" hidden="1" customHeight="1"/>
    <row r="4556" ht="15" hidden="1" customHeight="1"/>
    <row r="4557" ht="15" hidden="1" customHeight="1"/>
    <row r="4558" ht="15" hidden="1" customHeight="1"/>
    <row r="4559" ht="15" hidden="1" customHeight="1"/>
    <row r="4560" ht="15" hidden="1" customHeight="1"/>
    <row r="4561" ht="15" hidden="1" customHeight="1"/>
    <row r="4562" ht="15" hidden="1" customHeight="1"/>
    <row r="4563" ht="15" hidden="1" customHeight="1"/>
    <row r="4564" ht="15" hidden="1" customHeight="1"/>
    <row r="4565" ht="15" hidden="1" customHeight="1"/>
    <row r="4566" ht="15" hidden="1" customHeight="1"/>
    <row r="4567" ht="15" hidden="1" customHeight="1"/>
    <row r="4568" ht="15" hidden="1" customHeight="1"/>
    <row r="4569" ht="15" hidden="1" customHeight="1"/>
    <row r="4570" ht="15" hidden="1" customHeight="1"/>
    <row r="4571" ht="15" hidden="1" customHeight="1"/>
    <row r="4572" ht="15" hidden="1" customHeight="1"/>
    <row r="4573" ht="15" hidden="1" customHeight="1"/>
    <row r="4574" ht="15" hidden="1" customHeight="1"/>
    <row r="4575" ht="15" hidden="1" customHeight="1"/>
    <row r="4576" ht="15" hidden="1" customHeight="1"/>
    <row r="4577" ht="15" hidden="1" customHeight="1"/>
    <row r="4578" ht="15" hidden="1" customHeight="1"/>
    <row r="4579" ht="15" hidden="1" customHeight="1"/>
    <row r="4580" ht="15" hidden="1" customHeight="1"/>
    <row r="4581" ht="15" hidden="1" customHeight="1"/>
    <row r="4582" ht="15" hidden="1" customHeight="1"/>
    <row r="4583" ht="15" hidden="1" customHeight="1"/>
    <row r="4584" ht="15" hidden="1" customHeight="1"/>
    <row r="4585" ht="15" hidden="1" customHeight="1"/>
    <row r="4586" ht="15" hidden="1" customHeight="1"/>
    <row r="4587" ht="15" hidden="1" customHeight="1"/>
    <row r="4588" ht="15" hidden="1" customHeight="1"/>
    <row r="4589" ht="15" hidden="1" customHeight="1"/>
    <row r="4590" ht="15" hidden="1" customHeight="1"/>
    <row r="4591" ht="15" hidden="1" customHeight="1"/>
    <row r="4592" ht="15" hidden="1" customHeight="1"/>
    <row r="4593" ht="15" hidden="1" customHeight="1"/>
    <row r="4594" ht="15" hidden="1" customHeight="1"/>
    <row r="4595" ht="15" hidden="1" customHeight="1"/>
    <row r="4596" ht="15" hidden="1" customHeight="1"/>
    <row r="4597" ht="15" hidden="1" customHeight="1"/>
    <row r="4598" ht="15" hidden="1" customHeight="1"/>
    <row r="4599" ht="15" hidden="1" customHeight="1"/>
    <row r="4600" ht="15" hidden="1" customHeight="1"/>
    <row r="4601" ht="15" hidden="1" customHeight="1"/>
    <row r="4602" ht="15" hidden="1" customHeight="1"/>
    <row r="4603" ht="15" hidden="1" customHeight="1"/>
    <row r="4604" ht="15" hidden="1" customHeight="1"/>
    <row r="4605" ht="15" hidden="1" customHeight="1"/>
    <row r="4606" ht="15" hidden="1" customHeight="1"/>
    <row r="4607" ht="15" hidden="1" customHeight="1"/>
    <row r="4608" ht="15" hidden="1" customHeight="1"/>
    <row r="4609" ht="15" hidden="1" customHeight="1"/>
    <row r="4610" ht="15" hidden="1" customHeight="1"/>
    <row r="4611" ht="15" hidden="1" customHeight="1"/>
    <row r="4612" ht="15" hidden="1" customHeight="1"/>
    <row r="4613" ht="15" hidden="1" customHeight="1"/>
    <row r="4614" ht="15" hidden="1" customHeight="1"/>
    <row r="4615" ht="15" hidden="1" customHeight="1"/>
    <row r="4616" ht="15" hidden="1" customHeight="1"/>
    <row r="4617" ht="15" hidden="1" customHeight="1"/>
    <row r="4618" ht="15" hidden="1" customHeight="1"/>
    <row r="4619" ht="15" hidden="1" customHeight="1"/>
    <row r="4620" ht="15" hidden="1" customHeight="1"/>
    <row r="4621" ht="15" hidden="1" customHeight="1"/>
    <row r="4622" ht="15" hidden="1" customHeight="1"/>
    <row r="4623" ht="15" hidden="1" customHeight="1"/>
    <row r="4624" ht="15" hidden="1" customHeight="1"/>
    <row r="4625" ht="15" hidden="1" customHeight="1"/>
    <row r="4626" ht="15" hidden="1" customHeight="1"/>
    <row r="4627" ht="15" hidden="1" customHeight="1"/>
    <row r="4628" ht="15" hidden="1" customHeight="1"/>
    <row r="4629" ht="15" hidden="1" customHeight="1"/>
    <row r="4630" ht="15" hidden="1" customHeight="1"/>
    <row r="4631" ht="15" hidden="1" customHeight="1"/>
    <row r="4632" ht="15" hidden="1" customHeight="1"/>
    <row r="4633" ht="15" hidden="1" customHeight="1"/>
    <row r="4634" ht="15" hidden="1" customHeight="1"/>
    <row r="4635" ht="15" hidden="1" customHeight="1"/>
    <row r="4636" ht="15" hidden="1" customHeight="1"/>
    <row r="4637" ht="15" hidden="1" customHeight="1"/>
    <row r="4638" ht="15" hidden="1" customHeight="1"/>
    <row r="4639" ht="15" hidden="1" customHeight="1"/>
    <row r="4640" ht="15" hidden="1" customHeight="1"/>
    <row r="4641" ht="15" hidden="1" customHeight="1"/>
    <row r="4642" ht="15" hidden="1" customHeight="1"/>
    <row r="4643" ht="15" hidden="1" customHeight="1"/>
    <row r="4644" ht="15" hidden="1" customHeight="1"/>
    <row r="4645" ht="15" hidden="1" customHeight="1"/>
    <row r="4646" ht="15" hidden="1" customHeight="1"/>
    <row r="4647" ht="15" hidden="1" customHeight="1"/>
    <row r="4648" ht="15" hidden="1" customHeight="1"/>
    <row r="4649" ht="15" hidden="1" customHeight="1"/>
    <row r="4650" ht="15" hidden="1" customHeight="1"/>
    <row r="4651" ht="15" hidden="1" customHeight="1"/>
    <row r="4652" ht="15" hidden="1" customHeight="1"/>
    <row r="4653" ht="15" hidden="1" customHeight="1"/>
    <row r="4654" ht="15" hidden="1" customHeight="1"/>
    <row r="4655" ht="15" hidden="1" customHeight="1"/>
    <row r="4656" ht="15" hidden="1" customHeight="1"/>
    <row r="4657" ht="15" hidden="1" customHeight="1"/>
    <row r="4658" ht="15" hidden="1" customHeight="1"/>
    <row r="4659" ht="15" hidden="1" customHeight="1"/>
    <row r="4660" ht="15" hidden="1" customHeight="1"/>
    <row r="4661" ht="15" hidden="1" customHeight="1"/>
    <row r="4662" ht="15" hidden="1" customHeight="1"/>
    <row r="4663" ht="15" hidden="1" customHeight="1"/>
    <row r="4664" ht="15" hidden="1" customHeight="1"/>
    <row r="4665" ht="15" hidden="1" customHeight="1"/>
    <row r="4666" ht="15" hidden="1" customHeight="1"/>
    <row r="4667" ht="15" hidden="1" customHeight="1"/>
    <row r="4668" ht="15" hidden="1" customHeight="1"/>
    <row r="4669" ht="15" hidden="1" customHeight="1"/>
    <row r="4670" ht="15" hidden="1" customHeight="1"/>
    <row r="4671" ht="15" hidden="1" customHeight="1"/>
    <row r="4672" ht="15" hidden="1" customHeight="1"/>
    <row r="4673" ht="15" hidden="1" customHeight="1"/>
    <row r="4674" ht="15" hidden="1" customHeight="1"/>
    <row r="4675" ht="15" hidden="1" customHeight="1"/>
    <row r="4676" ht="15" hidden="1" customHeight="1"/>
    <row r="4677" ht="15" hidden="1" customHeight="1"/>
    <row r="4678" ht="15" hidden="1" customHeight="1"/>
    <row r="4679" ht="15" hidden="1" customHeight="1"/>
    <row r="4680" ht="15" hidden="1" customHeight="1"/>
    <row r="4681" ht="15" hidden="1" customHeight="1"/>
    <row r="4682" ht="15" hidden="1" customHeight="1"/>
    <row r="4683" ht="15" hidden="1" customHeight="1"/>
    <row r="4684" ht="15" hidden="1" customHeight="1"/>
    <row r="4685" ht="15" hidden="1" customHeight="1"/>
    <row r="4686" ht="15" hidden="1" customHeight="1"/>
    <row r="4687" ht="15" hidden="1" customHeight="1"/>
    <row r="4688" ht="15" hidden="1" customHeight="1"/>
    <row r="4689" ht="15" hidden="1" customHeight="1"/>
    <row r="4690" ht="15" hidden="1" customHeight="1"/>
    <row r="4691" ht="15" hidden="1" customHeight="1"/>
    <row r="4692" ht="15" hidden="1" customHeight="1"/>
    <row r="4693" ht="15" hidden="1" customHeight="1"/>
    <row r="4694" ht="15" hidden="1" customHeight="1"/>
    <row r="4695" ht="15" hidden="1" customHeight="1"/>
    <row r="4696" ht="15" hidden="1" customHeight="1"/>
    <row r="4697" ht="15" hidden="1" customHeight="1"/>
    <row r="4698" ht="15" hidden="1" customHeight="1"/>
    <row r="4699" ht="15" hidden="1" customHeight="1"/>
    <row r="4700" ht="15" hidden="1" customHeight="1"/>
    <row r="4701" ht="15" hidden="1" customHeight="1"/>
    <row r="4702" ht="15" hidden="1" customHeight="1"/>
    <row r="4703" ht="15" hidden="1" customHeight="1"/>
    <row r="4704" ht="15" hidden="1" customHeight="1"/>
    <row r="4705" ht="15" hidden="1" customHeight="1"/>
    <row r="4706" ht="15" hidden="1" customHeight="1"/>
    <row r="4707" ht="15" hidden="1" customHeight="1"/>
    <row r="4708" ht="15" hidden="1" customHeight="1"/>
    <row r="4709" ht="15" hidden="1" customHeight="1"/>
    <row r="4710" ht="15" hidden="1" customHeight="1"/>
    <row r="4711" ht="15" hidden="1" customHeight="1"/>
    <row r="4712" ht="15" hidden="1" customHeight="1"/>
    <row r="4713" ht="15" hidden="1" customHeight="1"/>
    <row r="4714" ht="15" hidden="1" customHeight="1"/>
    <row r="4715" ht="15" hidden="1" customHeight="1"/>
    <row r="4716" ht="15" hidden="1" customHeight="1"/>
    <row r="4717" ht="15" hidden="1" customHeight="1"/>
    <row r="4718" ht="15" hidden="1" customHeight="1"/>
    <row r="4719" ht="15" hidden="1" customHeight="1"/>
    <row r="4720" ht="15" hidden="1" customHeight="1"/>
    <row r="4721" ht="15" hidden="1" customHeight="1"/>
    <row r="4722" ht="15" hidden="1" customHeight="1"/>
    <row r="4723" ht="15" hidden="1" customHeight="1"/>
    <row r="4724" ht="15" hidden="1" customHeight="1"/>
    <row r="4725" ht="15" hidden="1" customHeight="1"/>
    <row r="4726" ht="15" hidden="1" customHeight="1"/>
    <row r="4727" ht="15" hidden="1" customHeight="1"/>
    <row r="4728" ht="15" hidden="1" customHeight="1"/>
    <row r="4729" ht="15" hidden="1" customHeight="1"/>
    <row r="4730" ht="15" hidden="1" customHeight="1"/>
    <row r="4731" ht="15" hidden="1" customHeight="1"/>
    <row r="4732" ht="15" hidden="1" customHeight="1"/>
    <row r="4733" ht="15" hidden="1" customHeight="1"/>
    <row r="4734" ht="15" hidden="1" customHeight="1"/>
    <row r="4735" ht="15" hidden="1" customHeight="1"/>
    <row r="4736" ht="15" hidden="1" customHeight="1"/>
    <row r="4737" ht="15" hidden="1" customHeight="1"/>
    <row r="4738" ht="15" hidden="1" customHeight="1"/>
    <row r="4739" ht="15" hidden="1" customHeight="1"/>
    <row r="4740" ht="15" hidden="1" customHeight="1"/>
    <row r="4741" ht="15" hidden="1" customHeight="1"/>
    <row r="4742" ht="15" hidden="1" customHeight="1"/>
    <row r="4743" ht="15" hidden="1" customHeight="1"/>
    <row r="4744" ht="15" hidden="1" customHeight="1"/>
    <row r="4745" ht="15" hidden="1" customHeight="1"/>
    <row r="4746" ht="15" hidden="1" customHeight="1"/>
    <row r="4747" ht="15" hidden="1" customHeight="1"/>
    <row r="4748" ht="15" hidden="1" customHeight="1"/>
    <row r="4749" ht="15" hidden="1" customHeight="1"/>
    <row r="4750" ht="15" hidden="1" customHeight="1"/>
    <row r="4751" ht="15" hidden="1" customHeight="1"/>
    <row r="4752" ht="15" hidden="1" customHeight="1"/>
    <row r="4753" ht="15" hidden="1" customHeight="1"/>
    <row r="4754" ht="15" hidden="1" customHeight="1"/>
    <row r="4755" ht="15" hidden="1" customHeight="1"/>
    <row r="4756" ht="15" hidden="1" customHeight="1"/>
    <row r="4757" ht="15" hidden="1" customHeight="1"/>
    <row r="4758" ht="15" hidden="1" customHeight="1"/>
    <row r="4759" ht="15" hidden="1" customHeight="1"/>
    <row r="4760" ht="15" hidden="1" customHeight="1"/>
    <row r="4761" ht="15" hidden="1" customHeight="1"/>
    <row r="4762" ht="15" hidden="1" customHeight="1"/>
    <row r="4763" ht="15" hidden="1" customHeight="1"/>
    <row r="4764" ht="15" hidden="1" customHeight="1"/>
    <row r="4765" ht="15" hidden="1" customHeight="1"/>
    <row r="4766" ht="15" hidden="1" customHeight="1"/>
    <row r="4767" ht="15" hidden="1" customHeight="1"/>
    <row r="4768" ht="15" hidden="1" customHeight="1"/>
    <row r="4769" ht="15" hidden="1" customHeight="1"/>
    <row r="4770" ht="15" hidden="1" customHeight="1"/>
    <row r="4771" ht="15" hidden="1" customHeight="1"/>
    <row r="4772" ht="15" hidden="1" customHeight="1"/>
    <row r="4773" ht="15" hidden="1" customHeight="1"/>
    <row r="4774" ht="15" hidden="1" customHeight="1"/>
    <row r="4775" ht="15" hidden="1" customHeight="1"/>
    <row r="4776" ht="15" hidden="1" customHeight="1"/>
    <row r="4777" ht="15" hidden="1" customHeight="1"/>
    <row r="4778" ht="15" hidden="1" customHeight="1"/>
    <row r="4779" ht="15" hidden="1" customHeight="1"/>
    <row r="4780" ht="15" hidden="1" customHeight="1"/>
    <row r="4781" ht="15" hidden="1" customHeight="1"/>
    <row r="4782" ht="15" hidden="1" customHeight="1"/>
    <row r="4783" ht="15" hidden="1" customHeight="1"/>
    <row r="4784" ht="15" hidden="1" customHeight="1"/>
    <row r="4785" ht="15" hidden="1" customHeight="1"/>
    <row r="4786" ht="15" hidden="1" customHeight="1"/>
    <row r="4787" ht="15" hidden="1" customHeight="1"/>
    <row r="4788" ht="15" hidden="1" customHeight="1"/>
    <row r="4789" ht="15" hidden="1" customHeight="1"/>
    <row r="4790" ht="15" hidden="1" customHeight="1"/>
    <row r="4791" ht="15" hidden="1" customHeight="1"/>
    <row r="4792" ht="15" hidden="1" customHeight="1"/>
    <row r="4793" ht="15" hidden="1" customHeight="1"/>
    <row r="4794" ht="15" hidden="1" customHeight="1"/>
    <row r="4795" ht="15" hidden="1" customHeight="1"/>
    <row r="4796" ht="15" hidden="1" customHeight="1"/>
    <row r="4797" ht="15" hidden="1" customHeight="1"/>
    <row r="4798" ht="15" hidden="1" customHeight="1"/>
    <row r="4799" ht="15" hidden="1" customHeight="1"/>
    <row r="4800" ht="15" hidden="1" customHeight="1"/>
    <row r="4801" ht="15" hidden="1" customHeight="1"/>
    <row r="4802" ht="15" hidden="1" customHeight="1"/>
    <row r="4803" ht="15" hidden="1" customHeight="1"/>
    <row r="4804" ht="15" hidden="1" customHeight="1"/>
    <row r="4805" ht="15" hidden="1" customHeight="1"/>
    <row r="4806" ht="15" hidden="1" customHeight="1"/>
    <row r="4807" ht="15" hidden="1" customHeight="1"/>
    <row r="4808" ht="15" hidden="1" customHeight="1"/>
    <row r="4809" ht="15" hidden="1" customHeight="1"/>
    <row r="4810" ht="15" hidden="1" customHeight="1"/>
    <row r="4811" ht="15" hidden="1" customHeight="1"/>
    <row r="4812" ht="15" hidden="1" customHeight="1"/>
    <row r="4813" ht="15" hidden="1" customHeight="1"/>
    <row r="4814" ht="15" hidden="1" customHeight="1"/>
    <row r="4815" ht="15" hidden="1" customHeight="1"/>
    <row r="4816" ht="15" hidden="1" customHeight="1"/>
    <row r="4817" ht="15" hidden="1" customHeight="1"/>
    <row r="4818" ht="15" hidden="1" customHeight="1"/>
    <row r="4819" ht="15" hidden="1" customHeight="1"/>
    <row r="4820" ht="15" hidden="1" customHeight="1"/>
    <row r="4821" ht="15" hidden="1" customHeight="1"/>
    <row r="4822" ht="15" hidden="1" customHeight="1"/>
    <row r="4823" ht="15" hidden="1" customHeight="1"/>
    <row r="4824" ht="15" hidden="1" customHeight="1"/>
    <row r="4825" ht="15" hidden="1" customHeight="1"/>
    <row r="4826" ht="15" hidden="1" customHeight="1"/>
    <row r="4827" ht="15" hidden="1" customHeight="1"/>
    <row r="4828" ht="15" hidden="1" customHeight="1"/>
    <row r="4829" ht="15" hidden="1" customHeight="1"/>
    <row r="4830" ht="15" hidden="1" customHeight="1"/>
    <row r="4831" ht="15" hidden="1" customHeight="1"/>
    <row r="4832" ht="15" hidden="1" customHeight="1"/>
    <row r="4833" ht="15" hidden="1" customHeight="1"/>
    <row r="4834" ht="15" hidden="1" customHeight="1"/>
    <row r="4835" ht="15" hidden="1" customHeight="1"/>
    <row r="4836" ht="15" hidden="1" customHeight="1"/>
    <row r="4837" ht="15" hidden="1" customHeight="1"/>
    <row r="4838" ht="15" hidden="1" customHeight="1"/>
    <row r="4839" ht="15" hidden="1" customHeight="1"/>
    <row r="4840" ht="15" hidden="1" customHeight="1"/>
    <row r="4841" ht="15" hidden="1" customHeight="1"/>
    <row r="4842" ht="15" hidden="1" customHeight="1"/>
    <row r="4843" ht="15" hidden="1" customHeight="1"/>
    <row r="4844" ht="15" hidden="1" customHeight="1"/>
    <row r="4845" ht="15" hidden="1" customHeight="1"/>
    <row r="4846" ht="15" hidden="1" customHeight="1"/>
    <row r="4847" ht="15" hidden="1" customHeight="1"/>
    <row r="4848" ht="15" hidden="1" customHeight="1"/>
    <row r="4849" ht="15" hidden="1" customHeight="1"/>
    <row r="4850" ht="15" hidden="1" customHeight="1"/>
    <row r="4851" ht="15" hidden="1" customHeight="1"/>
    <row r="4852" ht="15" hidden="1" customHeight="1"/>
    <row r="4853" ht="15" hidden="1" customHeight="1"/>
    <row r="4854" ht="15" hidden="1" customHeight="1"/>
    <row r="4855" ht="15" hidden="1" customHeight="1"/>
    <row r="4856" ht="15" hidden="1" customHeight="1"/>
    <row r="4857" ht="15" hidden="1" customHeight="1"/>
    <row r="4858" ht="15" hidden="1" customHeight="1"/>
    <row r="4859" ht="15" hidden="1" customHeight="1"/>
    <row r="4860" ht="15" hidden="1" customHeight="1"/>
    <row r="4861" ht="15" hidden="1" customHeight="1"/>
    <row r="4862" ht="15" hidden="1" customHeight="1"/>
    <row r="4863" ht="15" hidden="1" customHeight="1"/>
    <row r="4864" ht="15" hidden="1" customHeight="1"/>
    <row r="4865" ht="15" hidden="1" customHeight="1"/>
    <row r="4866" ht="15" hidden="1" customHeight="1"/>
    <row r="4867" ht="15" hidden="1" customHeight="1"/>
    <row r="4868" ht="15" hidden="1" customHeight="1"/>
    <row r="4869" ht="15" hidden="1" customHeight="1"/>
    <row r="4870" ht="15" hidden="1" customHeight="1"/>
    <row r="4871" ht="15" hidden="1" customHeight="1"/>
    <row r="4872" ht="15" hidden="1" customHeight="1"/>
    <row r="4873" ht="15" hidden="1" customHeight="1"/>
    <row r="4874" ht="15" hidden="1" customHeight="1"/>
    <row r="4875" ht="15" hidden="1" customHeight="1"/>
    <row r="4876" ht="15" hidden="1" customHeight="1"/>
    <row r="4877" ht="15" hidden="1" customHeight="1"/>
    <row r="4878" ht="15" hidden="1" customHeight="1"/>
    <row r="4879" ht="15" hidden="1" customHeight="1"/>
    <row r="4880" ht="15" hidden="1" customHeight="1"/>
    <row r="4881" ht="15" hidden="1" customHeight="1"/>
    <row r="4882" ht="15" hidden="1" customHeight="1"/>
    <row r="4883" ht="15" hidden="1" customHeight="1"/>
    <row r="4884" ht="15" hidden="1" customHeight="1"/>
    <row r="4885" ht="15" hidden="1" customHeight="1"/>
    <row r="4886" ht="15" hidden="1" customHeight="1"/>
    <row r="4887" ht="15" hidden="1" customHeight="1"/>
    <row r="4888" ht="15" hidden="1" customHeight="1"/>
    <row r="4889" ht="15" hidden="1" customHeight="1"/>
    <row r="4890" ht="15" hidden="1" customHeight="1"/>
    <row r="4891" ht="15" hidden="1" customHeight="1"/>
    <row r="4892" ht="15" hidden="1" customHeight="1"/>
    <row r="4893" ht="15" hidden="1" customHeight="1"/>
    <row r="4894" ht="15" hidden="1" customHeight="1"/>
    <row r="4895" ht="15" hidden="1" customHeight="1"/>
    <row r="4896" ht="15" hidden="1" customHeight="1"/>
    <row r="4897" ht="15" hidden="1" customHeight="1"/>
    <row r="4898" ht="15" hidden="1" customHeight="1"/>
    <row r="4899" ht="15" hidden="1" customHeight="1"/>
    <row r="4900" ht="15" hidden="1" customHeight="1"/>
    <row r="4901" ht="15" hidden="1" customHeight="1"/>
    <row r="4902" ht="15" hidden="1" customHeight="1"/>
    <row r="4903" ht="15" hidden="1" customHeight="1"/>
    <row r="4904" ht="15" hidden="1" customHeight="1"/>
    <row r="4905" ht="15" hidden="1" customHeight="1"/>
    <row r="4906" ht="15" hidden="1" customHeight="1"/>
    <row r="4907" ht="15" hidden="1" customHeight="1"/>
    <row r="4908" ht="15" hidden="1" customHeight="1"/>
    <row r="4909" ht="15" hidden="1" customHeight="1"/>
    <row r="4910" ht="15" hidden="1" customHeight="1"/>
    <row r="4911" ht="15" hidden="1" customHeight="1"/>
    <row r="4912" ht="15" hidden="1" customHeight="1"/>
    <row r="4913" ht="15" hidden="1" customHeight="1"/>
    <row r="4914" ht="15" hidden="1" customHeight="1"/>
    <row r="4915" ht="15" hidden="1" customHeight="1"/>
    <row r="4916" ht="15" hidden="1" customHeight="1"/>
    <row r="4917" ht="15" hidden="1" customHeight="1"/>
    <row r="4918" ht="15" hidden="1" customHeight="1"/>
    <row r="4919" ht="15" hidden="1" customHeight="1"/>
    <row r="4920" ht="15" hidden="1" customHeight="1"/>
    <row r="4921" ht="15" hidden="1" customHeight="1"/>
    <row r="4922" ht="15" hidden="1" customHeight="1"/>
    <row r="4923" ht="15" hidden="1" customHeight="1"/>
    <row r="4924" ht="15" hidden="1" customHeight="1"/>
    <row r="4925" ht="15" hidden="1" customHeight="1"/>
    <row r="4926" ht="15" hidden="1" customHeight="1"/>
    <row r="4927" ht="15" hidden="1" customHeight="1"/>
    <row r="4928" ht="15" hidden="1" customHeight="1"/>
    <row r="4929" ht="15" hidden="1" customHeight="1"/>
    <row r="4930" ht="15" hidden="1" customHeight="1"/>
    <row r="4931" ht="15" hidden="1" customHeight="1"/>
    <row r="4932" ht="15" hidden="1" customHeight="1"/>
    <row r="4933" ht="15" hidden="1" customHeight="1"/>
    <row r="4934" ht="15" hidden="1" customHeight="1"/>
    <row r="4935" ht="15" hidden="1" customHeight="1"/>
    <row r="4936" ht="15" hidden="1" customHeight="1"/>
    <row r="4937" ht="15" hidden="1" customHeight="1"/>
    <row r="4938" ht="15" hidden="1" customHeight="1"/>
    <row r="4939" ht="15" hidden="1" customHeight="1"/>
    <row r="4940" ht="15" hidden="1" customHeight="1"/>
    <row r="4941" ht="15" hidden="1" customHeight="1"/>
    <row r="4942" ht="15" hidden="1" customHeight="1"/>
    <row r="4943" ht="15" hidden="1" customHeight="1"/>
    <row r="4944" ht="15" hidden="1" customHeight="1"/>
    <row r="4945" ht="15" hidden="1" customHeight="1"/>
    <row r="4946" ht="15" hidden="1" customHeight="1"/>
    <row r="4947" ht="15" hidden="1" customHeight="1"/>
    <row r="4948" ht="15" hidden="1" customHeight="1"/>
    <row r="4949" ht="15" hidden="1" customHeight="1"/>
    <row r="4950" ht="15" hidden="1" customHeight="1"/>
    <row r="4951" ht="15" hidden="1" customHeight="1"/>
    <row r="4952" ht="15" hidden="1" customHeight="1"/>
    <row r="4953" ht="15" hidden="1" customHeight="1"/>
    <row r="4954" ht="15" hidden="1" customHeight="1"/>
    <row r="4955" ht="15" hidden="1" customHeight="1"/>
    <row r="4956" ht="15" hidden="1" customHeight="1"/>
    <row r="4957" ht="15" hidden="1" customHeight="1"/>
    <row r="4958" ht="15" hidden="1" customHeight="1"/>
    <row r="4959" ht="15" hidden="1" customHeight="1"/>
    <row r="4960" ht="15" hidden="1" customHeight="1"/>
    <row r="4961" ht="15" hidden="1" customHeight="1"/>
    <row r="4962" ht="15" hidden="1" customHeight="1"/>
    <row r="4963" ht="15" hidden="1" customHeight="1"/>
    <row r="4964" ht="15" hidden="1" customHeight="1"/>
    <row r="4965" ht="15" hidden="1" customHeight="1"/>
    <row r="4966" ht="15" hidden="1" customHeight="1"/>
    <row r="4967" ht="15" hidden="1" customHeight="1"/>
    <row r="4968" ht="15" hidden="1" customHeight="1"/>
    <row r="4969" ht="15" hidden="1" customHeight="1"/>
    <row r="4970" ht="15" hidden="1" customHeight="1"/>
    <row r="4971" ht="15" hidden="1" customHeight="1"/>
    <row r="4972" ht="15" hidden="1" customHeight="1"/>
    <row r="4973" ht="15" hidden="1" customHeight="1"/>
    <row r="4974" ht="15" hidden="1" customHeight="1"/>
    <row r="4975" ht="15" hidden="1" customHeight="1"/>
    <row r="4976" ht="15" hidden="1" customHeight="1"/>
    <row r="4977" ht="15" hidden="1" customHeight="1"/>
    <row r="4978" ht="15" hidden="1" customHeight="1"/>
    <row r="4979" ht="15" hidden="1" customHeight="1"/>
    <row r="4980" ht="15" hidden="1" customHeight="1"/>
    <row r="4981" ht="15" hidden="1" customHeight="1"/>
    <row r="4982" ht="15" hidden="1" customHeight="1"/>
    <row r="4983" ht="15" hidden="1" customHeight="1"/>
    <row r="4984" ht="15" hidden="1" customHeight="1"/>
    <row r="4985" ht="15" hidden="1" customHeight="1"/>
    <row r="4986" ht="15" hidden="1" customHeight="1"/>
    <row r="4987" ht="15" hidden="1" customHeight="1"/>
    <row r="4988" ht="15" hidden="1" customHeight="1"/>
    <row r="4989" ht="15" hidden="1" customHeight="1"/>
    <row r="4990" ht="15" hidden="1" customHeight="1"/>
    <row r="4991" ht="15" hidden="1" customHeight="1"/>
    <row r="4992" ht="15" hidden="1" customHeight="1"/>
    <row r="4993" ht="15" hidden="1" customHeight="1"/>
    <row r="4994" ht="15" hidden="1" customHeight="1"/>
    <row r="4995" ht="15" hidden="1" customHeight="1"/>
    <row r="4996" ht="15" hidden="1" customHeight="1"/>
    <row r="4997" ht="15" hidden="1" customHeight="1"/>
    <row r="4998" ht="15" hidden="1" customHeight="1"/>
    <row r="4999" ht="15" hidden="1" customHeight="1"/>
    <row r="5000" ht="15" hidden="1" customHeight="1"/>
    <row r="5001" ht="15" hidden="1" customHeight="1"/>
    <row r="5002" ht="15" hidden="1" customHeight="1"/>
    <row r="5003" ht="15" hidden="1" customHeight="1"/>
    <row r="5004" ht="15" hidden="1" customHeight="1"/>
    <row r="5005" ht="15" hidden="1" customHeight="1"/>
    <row r="5006" ht="15" hidden="1" customHeight="1"/>
    <row r="5007" ht="15" hidden="1" customHeight="1"/>
    <row r="5008" ht="15" hidden="1" customHeight="1"/>
    <row r="5009" ht="15" hidden="1" customHeight="1"/>
    <row r="5010" ht="15" hidden="1" customHeight="1"/>
    <row r="5011" ht="15" hidden="1" customHeight="1"/>
    <row r="5012" ht="15" hidden="1" customHeight="1"/>
    <row r="5013" ht="15" hidden="1" customHeight="1"/>
    <row r="5014" ht="15" hidden="1" customHeight="1"/>
    <row r="5015" ht="15" hidden="1" customHeight="1"/>
    <row r="5016" ht="15" hidden="1" customHeight="1"/>
    <row r="5017" ht="15" hidden="1" customHeight="1"/>
    <row r="5018" ht="15" hidden="1" customHeight="1"/>
    <row r="5019" ht="15" hidden="1" customHeight="1"/>
    <row r="5020" ht="15" hidden="1" customHeight="1"/>
    <row r="5021" ht="15" hidden="1" customHeight="1"/>
    <row r="5022" ht="15" hidden="1" customHeight="1"/>
    <row r="5023" ht="15" hidden="1" customHeight="1"/>
    <row r="5024" ht="15" hidden="1" customHeight="1"/>
    <row r="5025" ht="15" hidden="1" customHeight="1"/>
    <row r="5026" ht="15" hidden="1" customHeight="1"/>
    <row r="5027" ht="15" hidden="1" customHeight="1"/>
    <row r="5028" ht="15" hidden="1" customHeight="1"/>
    <row r="5029" ht="15" hidden="1" customHeight="1"/>
    <row r="5030" ht="15" hidden="1" customHeight="1"/>
    <row r="5031" ht="15" hidden="1" customHeight="1"/>
    <row r="5032" ht="15" hidden="1" customHeight="1"/>
    <row r="5033" ht="15" hidden="1" customHeight="1"/>
    <row r="5034" ht="15" hidden="1" customHeight="1"/>
    <row r="5035" ht="15" hidden="1" customHeight="1"/>
    <row r="5036" ht="15" hidden="1" customHeight="1"/>
    <row r="5037" ht="15" hidden="1" customHeight="1"/>
    <row r="5038" ht="15" hidden="1" customHeight="1"/>
    <row r="5039" ht="15" hidden="1" customHeight="1"/>
    <row r="5040" ht="15" hidden="1" customHeight="1"/>
    <row r="5041" ht="15" hidden="1" customHeight="1"/>
    <row r="5042" ht="15" hidden="1" customHeight="1"/>
    <row r="5043" ht="15" hidden="1" customHeight="1"/>
    <row r="5044" ht="15" hidden="1" customHeight="1"/>
    <row r="5045" ht="15" hidden="1" customHeight="1"/>
    <row r="5046" ht="15" hidden="1" customHeight="1"/>
    <row r="5047" ht="15" hidden="1" customHeight="1"/>
    <row r="5048" ht="15" hidden="1" customHeight="1"/>
    <row r="5049" ht="15" hidden="1" customHeight="1"/>
    <row r="5050" ht="15" hidden="1" customHeight="1"/>
    <row r="5051" ht="15" hidden="1" customHeight="1"/>
    <row r="5052" ht="15" hidden="1" customHeight="1"/>
    <row r="5053" ht="15" hidden="1" customHeight="1"/>
    <row r="5054" ht="15" hidden="1" customHeight="1"/>
    <row r="5055" ht="15" hidden="1" customHeight="1"/>
    <row r="5056" ht="15" hidden="1" customHeight="1"/>
    <row r="5057" ht="15" hidden="1" customHeight="1"/>
    <row r="5058" ht="15" hidden="1" customHeight="1"/>
    <row r="5059" ht="15" hidden="1" customHeight="1"/>
    <row r="5060" ht="15" hidden="1" customHeight="1"/>
    <row r="5061" ht="15" hidden="1" customHeight="1"/>
    <row r="5062" ht="15" hidden="1" customHeight="1"/>
    <row r="5063" ht="15" hidden="1" customHeight="1"/>
    <row r="5064" ht="15" hidden="1" customHeight="1"/>
    <row r="5065" ht="15" hidden="1" customHeight="1"/>
    <row r="5066" ht="15" hidden="1" customHeight="1"/>
    <row r="5067" ht="15" hidden="1" customHeight="1"/>
    <row r="5068" ht="15" hidden="1" customHeight="1"/>
    <row r="5069" ht="15" hidden="1" customHeight="1"/>
    <row r="5070" ht="15" hidden="1" customHeight="1"/>
    <row r="5071" ht="15" hidden="1" customHeight="1"/>
    <row r="5072" ht="15" hidden="1" customHeight="1"/>
    <row r="5073" ht="15" hidden="1" customHeight="1"/>
    <row r="5074" ht="15" hidden="1" customHeight="1"/>
    <row r="5075" ht="15" hidden="1" customHeight="1"/>
    <row r="5076" ht="15" hidden="1" customHeight="1"/>
    <row r="5077" ht="15" hidden="1" customHeight="1"/>
    <row r="5078" ht="15" hidden="1" customHeight="1"/>
    <row r="5079" ht="15" hidden="1" customHeight="1"/>
    <row r="5080" ht="15" hidden="1" customHeight="1"/>
    <row r="5081" ht="15" hidden="1" customHeight="1"/>
    <row r="5082" ht="15" hidden="1" customHeight="1"/>
    <row r="5083" ht="15" hidden="1" customHeight="1"/>
    <row r="5084" ht="15" hidden="1" customHeight="1"/>
    <row r="5085" ht="15" hidden="1" customHeight="1"/>
    <row r="5086" ht="15" hidden="1" customHeight="1"/>
    <row r="5087" ht="15" hidden="1" customHeight="1"/>
    <row r="5088" ht="15" hidden="1" customHeight="1"/>
    <row r="5089" ht="15" hidden="1" customHeight="1"/>
    <row r="5090" ht="15" hidden="1" customHeight="1"/>
    <row r="5091" ht="15" hidden="1" customHeight="1"/>
    <row r="5092" ht="15" hidden="1" customHeight="1"/>
    <row r="5093" ht="15" hidden="1" customHeight="1"/>
    <row r="5094" ht="15" hidden="1" customHeight="1"/>
    <row r="5095" ht="15" hidden="1" customHeight="1"/>
    <row r="5096" ht="15" hidden="1" customHeight="1"/>
    <row r="5097" ht="15" hidden="1" customHeight="1"/>
    <row r="5098" ht="15" hidden="1" customHeight="1"/>
    <row r="5099" ht="15" hidden="1" customHeight="1"/>
    <row r="5100" ht="15" hidden="1" customHeight="1"/>
    <row r="5101" ht="15" hidden="1" customHeight="1"/>
    <row r="5102" ht="15" hidden="1" customHeight="1"/>
    <row r="5103" ht="15" hidden="1" customHeight="1"/>
    <row r="5104" ht="15" hidden="1" customHeight="1"/>
    <row r="5105" ht="15" hidden="1" customHeight="1"/>
    <row r="5106" ht="15" hidden="1" customHeight="1"/>
    <row r="5107" ht="15" hidden="1" customHeight="1"/>
    <row r="5108" ht="15" hidden="1" customHeight="1"/>
    <row r="5109" ht="15" hidden="1" customHeight="1"/>
    <row r="5110" ht="15" hidden="1" customHeight="1"/>
    <row r="5111" ht="15" hidden="1" customHeight="1"/>
    <row r="5112" ht="15" hidden="1" customHeight="1"/>
    <row r="5113" ht="15" hidden="1" customHeight="1"/>
    <row r="5114" ht="15" hidden="1" customHeight="1"/>
    <row r="5115" ht="15" hidden="1" customHeight="1"/>
    <row r="5116" ht="15" hidden="1" customHeight="1"/>
    <row r="5117" ht="15" hidden="1" customHeight="1"/>
    <row r="5118" ht="15" hidden="1" customHeight="1"/>
    <row r="5119" ht="15" hidden="1" customHeight="1"/>
    <row r="5120" ht="15" hidden="1" customHeight="1"/>
    <row r="5121" ht="15" hidden="1" customHeight="1"/>
    <row r="5122" ht="15" hidden="1" customHeight="1"/>
    <row r="5123" ht="15" hidden="1" customHeight="1"/>
    <row r="5124" ht="15" hidden="1" customHeight="1"/>
    <row r="5125" ht="15" hidden="1" customHeight="1"/>
    <row r="5126" ht="15" hidden="1" customHeight="1"/>
    <row r="5127" ht="15" hidden="1" customHeight="1"/>
    <row r="5128" ht="15" hidden="1" customHeight="1"/>
    <row r="5129" ht="15" hidden="1" customHeight="1"/>
    <row r="5130" ht="15" hidden="1" customHeight="1"/>
    <row r="5131" ht="15" hidden="1" customHeight="1"/>
    <row r="5132" ht="15" hidden="1" customHeight="1"/>
    <row r="5133" ht="15" hidden="1" customHeight="1"/>
    <row r="5134" ht="15" hidden="1" customHeight="1"/>
    <row r="5135" ht="15" hidden="1" customHeight="1"/>
    <row r="5136" ht="15" hidden="1" customHeight="1"/>
    <row r="5137" ht="15" hidden="1" customHeight="1"/>
    <row r="5138" ht="15" hidden="1" customHeight="1"/>
    <row r="5139" ht="15" hidden="1" customHeight="1"/>
    <row r="5140" ht="15" hidden="1" customHeight="1"/>
    <row r="5141" ht="15" hidden="1" customHeight="1"/>
    <row r="5142" ht="15" hidden="1" customHeight="1"/>
    <row r="5143" ht="15" hidden="1" customHeight="1"/>
    <row r="5144" ht="15" hidden="1" customHeight="1"/>
    <row r="5145" ht="15" hidden="1" customHeight="1"/>
    <row r="5146" ht="15" hidden="1" customHeight="1"/>
    <row r="5147" ht="15" hidden="1" customHeight="1"/>
    <row r="5148" ht="15" hidden="1" customHeight="1"/>
    <row r="5149" ht="15" hidden="1" customHeight="1"/>
    <row r="5150" ht="15" hidden="1" customHeight="1"/>
    <row r="5151" ht="15" hidden="1" customHeight="1"/>
    <row r="5152" ht="15" hidden="1" customHeight="1"/>
    <row r="5153" ht="15" hidden="1" customHeight="1"/>
    <row r="5154" ht="15" hidden="1" customHeight="1"/>
    <row r="5155" ht="15" hidden="1" customHeight="1"/>
    <row r="5156" ht="15" hidden="1" customHeight="1"/>
    <row r="5157" ht="15" hidden="1" customHeight="1"/>
    <row r="5158" ht="15" hidden="1" customHeight="1"/>
    <row r="5159" ht="15" hidden="1" customHeight="1"/>
    <row r="5160" ht="15" hidden="1" customHeight="1"/>
    <row r="5161" ht="15" hidden="1" customHeight="1"/>
    <row r="5162" ht="15" hidden="1" customHeight="1"/>
    <row r="5163" ht="15" hidden="1" customHeight="1"/>
    <row r="5164" ht="15" hidden="1" customHeight="1"/>
    <row r="5165" ht="15" hidden="1" customHeight="1"/>
    <row r="5166" ht="15" hidden="1" customHeight="1"/>
    <row r="5167" ht="15" hidden="1" customHeight="1"/>
    <row r="5168" ht="15" hidden="1" customHeight="1"/>
    <row r="5169" ht="15" hidden="1" customHeight="1"/>
    <row r="5170" ht="15" hidden="1" customHeight="1"/>
    <row r="5171" ht="15" hidden="1" customHeight="1"/>
    <row r="5172" ht="15" hidden="1" customHeight="1"/>
    <row r="5173" ht="15" hidden="1" customHeight="1"/>
    <row r="5174" ht="15" hidden="1" customHeight="1"/>
    <row r="5175" ht="15" hidden="1" customHeight="1"/>
    <row r="5176" ht="15" hidden="1" customHeight="1"/>
    <row r="5177" ht="15" hidden="1" customHeight="1"/>
    <row r="5178" ht="15" hidden="1" customHeight="1"/>
    <row r="5179" ht="15" hidden="1" customHeight="1"/>
    <row r="5180" ht="15" hidden="1" customHeight="1"/>
    <row r="5181" ht="15" hidden="1" customHeight="1"/>
    <row r="5182" ht="15" hidden="1" customHeight="1"/>
    <row r="5183" ht="15" hidden="1" customHeight="1"/>
    <row r="5184" ht="15" hidden="1" customHeight="1"/>
    <row r="5185" ht="15" hidden="1" customHeight="1"/>
    <row r="5186" ht="15" hidden="1" customHeight="1"/>
    <row r="5187" ht="15" hidden="1" customHeight="1"/>
    <row r="5188" ht="15" hidden="1" customHeight="1"/>
    <row r="5189" ht="15" hidden="1" customHeight="1"/>
    <row r="5190" ht="15" hidden="1" customHeight="1"/>
    <row r="5191" ht="15" hidden="1" customHeight="1"/>
    <row r="5192" ht="15" hidden="1" customHeight="1"/>
    <row r="5193" ht="15" hidden="1" customHeight="1"/>
    <row r="5194" ht="15" hidden="1" customHeight="1"/>
    <row r="5195" ht="15" hidden="1" customHeight="1"/>
    <row r="5196" ht="15" hidden="1" customHeight="1"/>
    <row r="5197" ht="15" hidden="1" customHeight="1"/>
    <row r="5198" ht="15" hidden="1" customHeight="1"/>
    <row r="5199" ht="15" hidden="1" customHeight="1"/>
    <row r="5200" ht="15" hidden="1" customHeight="1"/>
    <row r="5201" ht="15" hidden="1" customHeight="1"/>
    <row r="5202" ht="15" hidden="1" customHeight="1"/>
    <row r="5203" ht="15" hidden="1" customHeight="1"/>
    <row r="5204" ht="15" hidden="1" customHeight="1"/>
    <row r="5205" ht="15" hidden="1" customHeight="1"/>
    <row r="5206" ht="15" hidden="1" customHeight="1"/>
    <row r="5207" ht="15" hidden="1" customHeight="1"/>
    <row r="5208" ht="15" hidden="1" customHeight="1"/>
    <row r="5209" ht="15" hidden="1" customHeight="1"/>
    <row r="5210" ht="15" hidden="1" customHeight="1"/>
    <row r="5211" ht="15" hidden="1" customHeight="1"/>
    <row r="5212" ht="15" hidden="1" customHeight="1"/>
    <row r="5213" ht="15" hidden="1" customHeight="1"/>
    <row r="5214" ht="15" hidden="1" customHeight="1"/>
    <row r="5215" ht="15" hidden="1" customHeight="1"/>
    <row r="5216" ht="15" hidden="1" customHeight="1"/>
    <row r="5217" ht="15" hidden="1" customHeight="1"/>
    <row r="5218" ht="15" hidden="1" customHeight="1"/>
    <row r="5219" ht="15" hidden="1" customHeight="1"/>
    <row r="5220" ht="15" hidden="1" customHeight="1"/>
    <row r="5221" ht="15" hidden="1" customHeight="1"/>
    <row r="5222" ht="15" hidden="1" customHeight="1"/>
    <row r="5223" ht="15" hidden="1" customHeight="1"/>
    <row r="5224" ht="15" hidden="1" customHeight="1"/>
    <row r="5225" ht="15" hidden="1" customHeight="1"/>
    <row r="5226" ht="15" hidden="1" customHeight="1"/>
    <row r="5227" ht="15" hidden="1" customHeight="1"/>
    <row r="5228" ht="15" hidden="1" customHeight="1"/>
    <row r="5229" ht="15" hidden="1" customHeight="1"/>
    <row r="5230" ht="15" hidden="1" customHeight="1"/>
    <row r="5231" ht="15" hidden="1" customHeight="1"/>
    <row r="5232" ht="15" hidden="1" customHeight="1"/>
    <row r="5233" ht="15" hidden="1" customHeight="1"/>
    <row r="5234" ht="15" hidden="1" customHeight="1"/>
    <row r="5235" ht="15" hidden="1" customHeight="1"/>
    <row r="5236" ht="15" hidden="1" customHeight="1"/>
    <row r="5237" ht="15" hidden="1" customHeight="1"/>
    <row r="5238" ht="15" hidden="1" customHeight="1"/>
    <row r="5239" ht="15" hidden="1" customHeight="1"/>
    <row r="5240" ht="15" hidden="1" customHeight="1"/>
    <row r="5241" ht="15" hidden="1" customHeight="1"/>
    <row r="5242" ht="15" hidden="1" customHeight="1"/>
    <row r="5243" ht="15" hidden="1" customHeight="1"/>
    <row r="5244" ht="15" hidden="1" customHeight="1"/>
    <row r="5245" ht="15" hidden="1" customHeight="1"/>
    <row r="5246" ht="15" hidden="1" customHeight="1"/>
    <row r="5247" ht="15" hidden="1" customHeight="1"/>
    <row r="5248" ht="15" hidden="1" customHeight="1"/>
    <row r="5249" ht="15" hidden="1" customHeight="1"/>
    <row r="5250" ht="15" hidden="1" customHeight="1"/>
    <row r="5251" ht="15" hidden="1" customHeight="1"/>
    <row r="5252" ht="15" hidden="1" customHeight="1"/>
    <row r="5253" ht="15" hidden="1" customHeight="1"/>
    <row r="5254" ht="15" hidden="1" customHeight="1"/>
    <row r="5255" ht="15" hidden="1" customHeight="1"/>
    <row r="5256" ht="15" hidden="1" customHeight="1"/>
    <row r="5257" ht="15" hidden="1" customHeight="1"/>
    <row r="5258" ht="15" hidden="1" customHeight="1"/>
    <row r="5259" ht="15" hidden="1" customHeight="1"/>
    <row r="5260" ht="15" hidden="1" customHeight="1"/>
    <row r="5261" ht="15" hidden="1" customHeight="1"/>
    <row r="5262" ht="15" hidden="1" customHeight="1"/>
    <row r="5263" ht="15" hidden="1" customHeight="1"/>
    <row r="5264" ht="15" hidden="1" customHeight="1"/>
    <row r="5265" ht="15" hidden="1" customHeight="1"/>
    <row r="5266" ht="15" hidden="1" customHeight="1"/>
    <row r="5267" ht="15" hidden="1" customHeight="1"/>
    <row r="5268" ht="15" hidden="1" customHeight="1"/>
    <row r="5269" ht="15" hidden="1" customHeight="1"/>
    <row r="5270" ht="15" hidden="1" customHeight="1"/>
    <row r="5271" ht="15" hidden="1" customHeight="1"/>
    <row r="5272" ht="15" hidden="1" customHeight="1"/>
    <row r="5273" ht="15" hidden="1" customHeight="1"/>
    <row r="5274" ht="15" hidden="1" customHeight="1"/>
    <row r="5275" ht="15" hidden="1" customHeight="1"/>
    <row r="5276" ht="15" hidden="1" customHeight="1"/>
    <row r="5277" ht="15" hidden="1" customHeight="1"/>
    <row r="5278" ht="15" hidden="1" customHeight="1"/>
    <row r="5279" ht="15" hidden="1" customHeight="1"/>
    <row r="5280" ht="15" hidden="1" customHeight="1"/>
    <row r="5281" ht="15" hidden="1" customHeight="1"/>
    <row r="5282" ht="15" hidden="1" customHeight="1"/>
    <row r="5283" ht="15" hidden="1" customHeight="1"/>
    <row r="5284" ht="15" hidden="1" customHeight="1"/>
    <row r="5285" ht="15" hidden="1" customHeight="1"/>
    <row r="5286" ht="15" hidden="1" customHeight="1"/>
    <row r="5287" ht="15" hidden="1" customHeight="1"/>
    <row r="5288" ht="15" hidden="1" customHeight="1"/>
    <row r="5289" ht="15" hidden="1" customHeight="1"/>
    <row r="5290" ht="15" hidden="1" customHeight="1"/>
    <row r="5291" ht="15" hidden="1" customHeight="1"/>
    <row r="5292" ht="15" hidden="1" customHeight="1"/>
    <row r="5293" ht="15" hidden="1" customHeight="1"/>
    <row r="5294" ht="15" hidden="1" customHeight="1"/>
    <row r="5295" ht="15" hidden="1" customHeight="1"/>
    <row r="5296" ht="15" hidden="1" customHeight="1"/>
    <row r="5297" ht="15" hidden="1" customHeight="1"/>
    <row r="5298" ht="15" hidden="1" customHeight="1"/>
    <row r="5299" ht="15" hidden="1" customHeight="1"/>
    <row r="5300" ht="15" hidden="1" customHeight="1"/>
    <row r="5301" ht="15" hidden="1" customHeight="1"/>
    <row r="5302" ht="15" hidden="1" customHeight="1"/>
    <row r="5303" ht="15" hidden="1" customHeight="1"/>
    <row r="5304" ht="15" hidden="1" customHeight="1"/>
    <row r="5305" ht="15" hidden="1" customHeight="1"/>
    <row r="5306" ht="15" hidden="1" customHeight="1"/>
    <row r="5307" ht="15" hidden="1" customHeight="1"/>
    <row r="5308" ht="15" hidden="1" customHeight="1"/>
    <row r="5309" ht="15" hidden="1" customHeight="1"/>
    <row r="5310" ht="15" hidden="1" customHeight="1"/>
    <row r="5311" ht="15" hidden="1" customHeight="1"/>
    <row r="5312" ht="15" hidden="1" customHeight="1"/>
    <row r="5313" ht="15" hidden="1" customHeight="1"/>
    <row r="5314" ht="15" hidden="1" customHeight="1"/>
    <row r="5315" ht="15" hidden="1" customHeight="1"/>
    <row r="5316" ht="15" hidden="1" customHeight="1"/>
    <row r="5317" ht="15" hidden="1" customHeight="1"/>
    <row r="5318" ht="15" hidden="1" customHeight="1"/>
    <row r="5319" ht="15" hidden="1" customHeight="1"/>
    <row r="5320" ht="15" hidden="1" customHeight="1"/>
    <row r="5321" ht="15" hidden="1" customHeight="1"/>
    <row r="5322" ht="15" hidden="1" customHeight="1"/>
    <row r="5323" ht="15" hidden="1" customHeight="1"/>
    <row r="5324" ht="15" hidden="1" customHeight="1"/>
    <row r="5325" ht="15" hidden="1" customHeight="1"/>
    <row r="5326" ht="15" hidden="1" customHeight="1"/>
    <row r="5327" ht="15" hidden="1" customHeight="1"/>
    <row r="5328" ht="15" hidden="1" customHeight="1"/>
    <row r="5329" ht="15" hidden="1" customHeight="1"/>
    <row r="5330" ht="15" hidden="1" customHeight="1"/>
    <row r="5331" ht="15" hidden="1" customHeight="1"/>
    <row r="5332" ht="15" hidden="1" customHeight="1"/>
    <row r="5333" ht="15" hidden="1" customHeight="1"/>
    <row r="5334" ht="15" hidden="1" customHeight="1"/>
    <row r="5335" ht="15" hidden="1" customHeight="1"/>
    <row r="5336" ht="15" hidden="1" customHeight="1"/>
    <row r="5337" ht="15" hidden="1" customHeight="1"/>
    <row r="5338" ht="15" hidden="1" customHeight="1"/>
    <row r="5339" ht="15" hidden="1" customHeight="1"/>
    <row r="5340" ht="15" hidden="1" customHeight="1"/>
    <row r="5341" ht="15" hidden="1" customHeight="1"/>
    <row r="5342" ht="15" hidden="1" customHeight="1"/>
    <row r="5343" ht="15" hidden="1" customHeight="1"/>
    <row r="5344" ht="15" hidden="1" customHeight="1"/>
    <row r="5345" ht="15" hidden="1" customHeight="1"/>
    <row r="5346" ht="15" hidden="1" customHeight="1"/>
    <row r="5347" ht="15" hidden="1" customHeight="1"/>
    <row r="5348" ht="15" hidden="1" customHeight="1"/>
    <row r="5349" ht="15" hidden="1" customHeight="1"/>
    <row r="5350" ht="15" hidden="1" customHeight="1"/>
    <row r="5351" ht="15" hidden="1" customHeight="1"/>
    <row r="5352" ht="15" hidden="1" customHeight="1"/>
    <row r="5353" ht="15" hidden="1" customHeight="1"/>
    <row r="5354" ht="15" hidden="1" customHeight="1"/>
    <row r="5355" ht="15" hidden="1" customHeight="1"/>
    <row r="5356" ht="15" hidden="1" customHeight="1"/>
    <row r="5357" ht="15" hidden="1" customHeight="1"/>
    <row r="5358" ht="15" hidden="1" customHeight="1"/>
    <row r="5359" ht="15" hidden="1" customHeight="1"/>
    <row r="5360" ht="15" hidden="1" customHeight="1"/>
    <row r="5361" ht="15" hidden="1" customHeight="1"/>
    <row r="5362" ht="15" hidden="1" customHeight="1"/>
    <row r="5363" ht="15" hidden="1" customHeight="1"/>
    <row r="5364" ht="15" hidden="1" customHeight="1"/>
    <row r="5365" ht="15" hidden="1" customHeight="1"/>
    <row r="5366" ht="15" hidden="1" customHeight="1"/>
    <row r="5367" ht="15" hidden="1" customHeight="1"/>
    <row r="5368" ht="15" hidden="1" customHeight="1"/>
    <row r="5369" ht="15" hidden="1" customHeight="1"/>
    <row r="5370" ht="15" hidden="1" customHeight="1"/>
    <row r="5371" ht="15" hidden="1" customHeight="1"/>
    <row r="5372" ht="15" hidden="1" customHeight="1"/>
    <row r="5373" ht="15" hidden="1" customHeight="1"/>
    <row r="5374" ht="15" hidden="1" customHeight="1"/>
    <row r="5375" ht="15" hidden="1" customHeight="1"/>
    <row r="5376" ht="15" hidden="1" customHeight="1"/>
    <row r="5377" ht="15" hidden="1" customHeight="1"/>
    <row r="5378" ht="15" hidden="1" customHeight="1"/>
    <row r="5379" ht="15" hidden="1" customHeight="1"/>
    <row r="5380" ht="15" hidden="1" customHeight="1"/>
    <row r="5381" ht="15" hidden="1" customHeight="1"/>
    <row r="5382" ht="15" hidden="1" customHeight="1"/>
    <row r="5383" ht="15" hidden="1" customHeight="1"/>
    <row r="5384" ht="15" hidden="1" customHeight="1"/>
    <row r="5385" ht="15" hidden="1" customHeight="1"/>
    <row r="5386" ht="15" hidden="1" customHeight="1"/>
    <row r="5387" ht="15" hidden="1" customHeight="1"/>
    <row r="5388" ht="15" hidden="1" customHeight="1"/>
    <row r="5389" ht="15" hidden="1" customHeight="1"/>
    <row r="5390" ht="15" hidden="1" customHeight="1"/>
    <row r="5391" ht="15" hidden="1" customHeight="1"/>
    <row r="5392" ht="15" hidden="1" customHeight="1"/>
    <row r="5393" ht="15" hidden="1" customHeight="1"/>
    <row r="5394" ht="15" hidden="1" customHeight="1"/>
    <row r="5395" ht="15" hidden="1" customHeight="1"/>
    <row r="5396" ht="15" hidden="1" customHeight="1"/>
    <row r="5397" ht="15" hidden="1" customHeight="1"/>
    <row r="5398" ht="15" hidden="1" customHeight="1"/>
    <row r="5399" ht="15" hidden="1" customHeight="1"/>
    <row r="5400" ht="15" hidden="1" customHeight="1"/>
    <row r="5401" ht="15" hidden="1" customHeight="1"/>
    <row r="5402" ht="15" hidden="1" customHeight="1"/>
    <row r="5403" ht="15" hidden="1" customHeight="1"/>
    <row r="5404" ht="15" hidden="1" customHeight="1"/>
    <row r="5405" ht="15" hidden="1" customHeight="1"/>
    <row r="5406" ht="15" hidden="1" customHeight="1"/>
    <row r="5407" ht="15" hidden="1" customHeight="1"/>
    <row r="5408" ht="15" hidden="1" customHeight="1"/>
    <row r="5409" ht="15" hidden="1" customHeight="1"/>
    <row r="5410" ht="15" hidden="1" customHeight="1"/>
    <row r="5411" ht="15" hidden="1" customHeight="1"/>
    <row r="5412" ht="15" hidden="1" customHeight="1"/>
    <row r="5413" ht="15" hidden="1" customHeight="1"/>
    <row r="5414" ht="15" hidden="1" customHeight="1"/>
    <row r="5415" ht="15" hidden="1" customHeight="1"/>
    <row r="5416" ht="15" hidden="1" customHeight="1"/>
    <row r="5417" ht="15" hidden="1" customHeight="1"/>
    <row r="5418" ht="15" hidden="1" customHeight="1"/>
    <row r="5419" ht="15" hidden="1" customHeight="1"/>
    <row r="5420" ht="15" hidden="1" customHeight="1"/>
    <row r="5421" ht="15" hidden="1" customHeight="1"/>
    <row r="5422" ht="15" hidden="1" customHeight="1"/>
    <row r="5423" ht="15" hidden="1" customHeight="1"/>
    <row r="5424" ht="15" hidden="1" customHeight="1"/>
    <row r="5425" ht="15" hidden="1" customHeight="1"/>
    <row r="5426" ht="15" hidden="1" customHeight="1"/>
    <row r="5427" ht="15" hidden="1" customHeight="1"/>
    <row r="5428" ht="15" hidden="1" customHeight="1"/>
    <row r="5429" ht="15" hidden="1" customHeight="1"/>
    <row r="5430" ht="15" hidden="1" customHeight="1"/>
    <row r="5431" ht="15" hidden="1" customHeight="1"/>
    <row r="5432" ht="15" hidden="1" customHeight="1"/>
    <row r="5433" ht="15" hidden="1" customHeight="1"/>
    <row r="5434" ht="15" hidden="1" customHeight="1"/>
    <row r="5435" ht="15" hidden="1" customHeight="1"/>
    <row r="5436" ht="15" hidden="1" customHeight="1"/>
    <row r="5437" ht="15" hidden="1" customHeight="1"/>
    <row r="5438" ht="15" hidden="1" customHeight="1"/>
    <row r="5439" ht="15" hidden="1" customHeight="1"/>
    <row r="5440" ht="15" hidden="1" customHeight="1"/>
    <row r="5441" ht="15" hidden="1" customHeight="1"/>
    <row r="5442" ht="15" hidden="1" customHeight="1"/>
    <row r="5443" ht="15" hidden="1" customHeight="1"/>
    <row r="5444" ht="15" hidden="1" customHeight="1"/>
    <row r="5445" ht="15" hidden="1" customHeight="1"/>
    <row r="5446" ht="15" hidden="1" customHeight="1"/>
    <row r="5447" ht="15" hidden="1" customHeight="1"/>
    <row r="5448" ht="15" hidden="1" customHeight="1"/>
    <row r="5449" ht="15" hidden="1" customHeight="1"/>
    <row r="5450" ht="15" hidden="1" customHeight="1"/>
    <row r="5451" ht="15" hidden="1" customHeight="1"/>
    <row r="5452" ht="15" hidden="1" customHeight="1"/>
    <row r="5453" ht="15" hidden="1" customHeight="1"/>
    <row r="5454" ht="15" hidden="1" customHeight="1"/>
    <row r="5455" ht="15" hidden="1" customHeight="1"/>
    <row r="5456" ht="15" hidden="1" customHeight="1"/>
    <row r="5457" ht="15" hidden="1" customHeight="1"/>
    <row r="5458" ht="15" hidden="1" customHeight="1"/>
    <row r="5459" ht="15" hidden="1" customHeight="1"/>
    <row r="5460" ht="15" hidden="1" customHeight="1"/>
    <row r="5461" ht="15" hidden="1" customHeight="1"/>
    <row r="5462" ht="15" hidden="1" customHeight="1"/>
    <row r="5463" ht="15" hidden="1" customHeight="1"/>
    <row r="5464" ht="15" hidden="1" customHeight="1"/>
    <row r="5465" ht="15" hidden="1" customHeight="1"/>
    <row r="5466" ht="15" hidden="1" customHeight="1"/>
    <row r="5467" ht="15" hidden="1" customHeight="1"/>
    <row r="5468" ht="15" hidden="1" customHeight="1"/>
    <row r="5469" ht="15" hidden="1" customHeight="1"/>
    <row r="5470" ht="15" hidden="1" customHeight="1"/>
    <row r="5471" ht="15" hidden="1" customHeight="1"/>
    <row r="5472" ht="15" hidden="1" customHeight="1"/>
    <row r="5473" ht="15" hidden="1" customHeight="1"/>
    <row r="5474" ht="15" hidden="1" customHeight="1"/>
    <row r="5475" ht="15" hidden="1" customHeight="1"/>
    <row r="5476" ht="15" hidden="1" customHeight="1"/>
    <row r="5477" ht="15" hidden="1" customHeight="1"/>
    <row r="5478" ht="15" hidden="1" customHeight="1"/>
    <row r="5479" ht="15" hidden="1" customHeight="1"/>
    <row r="5480" ht="15" hidden="1" customHeight="1"/>
    <row r="5481" ht="15" hidden="1" customHeight="1"/>
    <row r="5482" ht="15" hidden="1" customHeight="1"/>
    <row r="5483" ht="15" hidden="1" customHeight="1"/>
    <row r="5484" ht="15" hidden="1" customHeight="1"/>
    <row r="5485" ht="15" hidden="1" customHeight="1"/>
    <row r="5486" ht="15" hidden="1" customHeight="1"/>
    <row r="5487" ht="15" hidden="1" customHeight="1"/>
    <row r="5488" ht="15" hidden="1" customHeight="1"/>
    <row r="5489" ht="15" hidden="1" customHeight="1"/>
    <row r="5490" ht="15" hidden="1" customHeight="1"/>
    <row r="5491" ht="15" hidden="1" customHeight="1"/>
    <row r="5492" ht="15" hidden="1" customHeight="1"/>
    <row r="5493" ht="15" hidden="1" customHeight="1"/>
    <row r="5494" ht="15" hidden="1" customHeight="1"/>
    <row r="5495" ht="15" hidden="1" customHeight="1"/>
    <row r="5496" ht="15" hidden="1" customHeight="1"/>
    <row r="5497" ht="15" hidden="1" customHeight="1"/>
    <row r="5498" ht="15" hidden="1" customHeight="1"/>
    <row r="5499" ht="15" hidden="1" customHeight="1"/>
    <row r="5500" ht="15" hidden="1" customHeight="1"/>
    <row r="5501" ht="15" hidden="1" customHeight="1"/>
    <row r="5502" ht="15" hidden="1" customHeight="1"/>
    <row r="5503" ht="15" hidden="1" customHeight="1"/>
    <row r="5504" ht="15" hidden="1" customHeight="1"/>
    <row r="5505" ht="15" hidden="1" customHeight="1"/>
    <row r="5506" ht="15" hidden="1" customHeight="1"/>
    <row r="5507" ht="15" hidden="1" customHeight="1"/>
    <row r="5508" ht="15" hidden="1" customHeight="1"/>
    <row r="5509" ht="15" hidden="1" customHeight="1"/>
    <row r="5510" ht="15" hidden="1" customHeight="1"/>
    <row r="5511" ht="15" hidden="1" customHeight="1"/>
    <row r="5512" ht="15" hidden="1" customHeight="1"/>
    <row r="5513" ht="15" hidden="1" customHeight="1"/>
    <row r="5514" ht="15" hidden="1" customHeight="1"/>
    <row r="5515" ht="15" hidden="1" customHeight="1"/>
    <row r="5516" ht="15" hidden="1" customHeight="1"/>
    <row r="5517" ht="15" hidden="1" customHeight="1"/>
    <row r="5518" ht="15" hidden="1" customHeight="1"/>
    <row r="5519" ht="15" hidden="1" customHeight="1"/>
    <row r="5520" ht="15" hidden="1" customHeight="1"/>
    <row r="5521" ht="15" hidden="1" customHeight="1"/>
    <row r="5522" ht="15" hidden="1" customHeight="1"/>
    <row r="5523" ht="15" hidden="1" customHeight="1"/>
    <row r="5524" ht="15" hidden="1" customHeight="1"/>
    <row r="5525" ht="15" hidden="1" customHeight="1"/>
    <row r="5526" ht="15" hidden="1" customHeight="1"/>
    <row r="5527" ht="15" hidden="1" customHeight="1"/>
    <row r="5528" ht="15" hidden="1" customHeight="1"/>
    <row r="5529" ht="15" hidden="1" customHeight="1"/>
    <row r="5530" ht="15" hidden="1" customHeight="1"/>
    <row r="5531" ht="15" hidden="1" customHeight="1"/>
    <row r="5532" ht="15" hidden="1" customHeight="1"/>
    <row r="5533" ht="15" hidden="1" customHeight="1"/>
    <row r="5534" ht="15" hidden="1" customHeight="1"/>
    <row r="5535" ht="15" hidden="1" customHeight="1"/>
    <row r="5536" ht="15" hidden="1" customHeight="1"/>
    <row r="5537" ht="15" hidden="1" customHeight="1"/>
    <row r="5538" ht="15" hidden="1" customHeight="1"/>
    <row r="5539" ht="15" hidden="1" customHeight="1"/>
    <row r="5540" ht="15" hidden="1" customHeight="1"/>
    <row r="5541" ht="15" hidden="1" customHeight="1"/>
    <row r="5542" ht="15" hidden="1" customHeight="1"/>
    <row r="5543" ht="15" hidden="1" customHeight="1"/>
    <row r="5544" ht="15" hidden="1" customHeight="1"/>
    <row r="5545" ht="15" hidden="1" customHeight="1"/>
    <row r="5546" ht="15" hidden="1" customHeight="1"/>
    <row r="5547" ht="15" hidden="1" customHeight="1"/>
    <row r="5548" ht="15" hidden="1" customHeight="1"/>
    <row r="5549" ht="15" hidden="1" customHeight="1"/>
    <row r="5550" ht="15" hidden="1" customHeight="1"/>
    <row r="5551" ht="15" hidden="1" customHeight="1"/>
    <row r="5552" ht="15" hidden="1" customHeight="1"/>
    <row r="5553" ht="15" hidden="1" customHeight="1"/>
    <row r="5554" ht="15" hidden="1" customHeight="1"/>
    <row r="5555" ht="15" hidden="1" customHeight="1"/>
    <row r="5556" ht="15" hidden="1" customHeight="1"/>
    <row r="5557" ht="15" hidden="1" customHeight="1"/>
    <row r="5558" ht="15" hidden="1" customHeight="1"/>
    <row r="5559" ht="15" hidden="1" customHeight="1"/>
    <row r="5560" ht="15" hidden="1" customHeight="1"/>
    <row r="5561" ht="15" hidden="1" customHeight="1"/>
    <row r="5562" ht="15" hidden="1" customHeight="1"/>
    <row r="5563" ht="15" hidden="1" customHeight="1"/>
    <row r="5564" ht="15" hidden="1" customHeight="1"/>
    <row r="5565" ht="15" hidden="1" customHeight="1"/>
    <row r="5566" ht="15" hidden="1" customHeight="1"/>
    <row r="5567" ht="15" hidden="1" customHeight="1"/>
    <row r="5568" ht="15" hidden="1" customHeight="1"/>
    <row r="5569" ht="15" hidden="1" customHeight="1"/>
    <row r="5570" ht="15" hidden="1" customHeight="1"/>
    <row r="5571" ht="15" hidden="1" customHeight="1"/>
    <row r="5572" ht="15" hidden="1" customHeight="1"/>
    <row r="5573" ht="15" hidden="1" customHeight="1"/>
    <row r="5574" ht="15" hidden="1" customHeight="1"/>
    <row r="5575" ht="15" hidden="1" customHeight="1"/>
    <row r="5576" ht="15" hidden="1" customHeight="1"/>
    <row r="5577" ht="15" hidden="1" customHeight="1"/>
    <row r="5578" ht="15" hidden="1" customHeight="1"/>
    <row r="5579" ht="15" hidden="1" customHeight="1"/>
    <row r="5580" ht="15" hidden="1" customHeight="1"/>
    <row r="5581" ht="15" hidden="1" customHeight="1"/>
    <row r="5582" ht="15" hidden="1" customHeight="1"/>
    <row r="5583" ht="15" hidden="1" customHeight="1"/>
    <row r="5584" ht="15" hidden="1" customHeight="1"/>
    <row r="5585" ht="15" hidden="1" customHeight="1"/>
    <row r="5586" ht="15" hidden="1" customHeight="1"/>
    <row r="5587" ht="15" hidden="1" customHeight="1"/>
    <row r="5588" ht="15" hidden="1" customHeight="1"/>
    <row r="5589" ht="15" hidden="1" customHeight="1"/>
    <row r="5590" ht="15" hidden="1" customHeight="1"/>
    <row r="5591" ht="15" hidden="1" customHeight="1"/>
    <row r="5592" ht="15" hidden="1" customHeight="1"/>
    <row r="5593" ht="15" hidden="1" customHeight="1"/>
    <row r="5594" ht="15" hidden="1" customHeight="1"/>
    <row r="5595" ht="15" hidden="1" customHeight="1"/>
    <row r="5596" ht="15" hidden="1" customHeight="1"/>
    <row r="5597" ht="15" hidden="1" customHeight="1"/>
    <row r="5598" ht="15" hidden="1" customHeight="1"/>
    <row r="5599" ht="15" hidden="1" customHeight="1"/>
    <row r="5600" ht="15" hidden="1" customHeight="1"/>
    <row r="5601" ht="15" hidden="1" customHeight="1"/>
    <row r="5602" ht="15" hidden="1" customHeight="1"/>
    <row r="5603" ht="15" hidden="1" customHeight="1"/>
    <row r="5604" ht="15" hidden="1" customHeight="1"/>
    <row r="5605" ht="15" hidden="1" customHeight="1"/>
    <row r="5606" ht="15" hidden="1" customHeight="1"/>
    <row r="5607" ht="15" hidden="1" customHeight="1"/>
    <row r="5608" ht="15" hidden="1" customHeight="1"/>
    <row r="5609" ht="15" hidden="1" customHeight="1"/>
    <row r="5610" ht="15" hidden="1" customHeight="1"/>
    <row r="5611" ht="15" hidden="1" customHeight="1"/>
    <row r="5612" ht="15" hidden="1" customHeight="1"/>
    <row r="5613" ht="15" hidden="1" customHeight="1"/>
    <row r="5614" ht="15" hidden="1" customHeight="1"/>
    <row r="5615" ht="15" hidden="1" customHeight="1"/>
    <row r="5616" ht="15" hidden="1" customHeight="1"/>
    <row r="5617" ht="15" hidden="1" customHeight="1"/>
    <row r="5618" ht="15" hidden="1" customHeight="1"/>
    <row r="5619" ht="15" hidden="1" customHeight="1"/>
    <row r="5620" ht="15" hidden="1" customHeight="1"/>
    <row r="5621" ht="15" hidden="1" customHeight="1"/>
    <row r="5622" ht="15" hidden="1" customHeight="1"/>
    <row r="5623" ht="15" hidden="1" customHeight="1"/>
    <row r="5624" ht="15" hidden="1" customHeight="1"/>
    <row r="5625" ht="15" hidden="1" customHeight="1"/>
    <row r="5626" ht="15" hidden="1" customHeight="1"/>
    <row r="5627" ht="15" hidden="1" customHeight="1"/>
    <row r="5628" ht="15" hidden="1" customHeight="1"/>
    <row r="5629" ht="15" hidden="1" customHeight="1"/>
    <row r="5630" ht="15" hidden="1" customHeight="1"/>
    <row r="5631" ht="15" hidden="1" customHeight="1"/>
    <row r="5632" ht="15" hidden="1" customHeight="1"/>
    <row r="5633" ht="15" hidden="1" customHeight="1"/>
    <row r="5634" ht="15" hidden="1" customHeight="1"/>
    <row r="5635" ht="15" hidden="1" customHeight="1"/>
    <row r="5636" ht="15" hidden="1" customHeight="1"/>
    <row r="5637" ht="15" hidden="1" customHeight="1"/>
    <row r="5638" ht="15" hidden="1" customHeight="1"/>
    <row r="5639" ht="15" hidden="1" customHeight="1"/>
    <row r="5640" ht="15" hidden="1" customHeight="1"/>
    <row r="5641" ht="15" hidden="1" customHeight="1"/>
    <row r="5642" ht="15" hidden="1" customHeight="1"/>
    <row r="5643" ht="15" hidden="1" customHeight="1"/>
    <row r="5644" ht="15" hidden="1" customHeight="1"/>
    <row r="5645" ht="15" hidden="1" customHeight="1"/>
    <row r="5646" ht="15" hidden="1" customHeight="1"/>
    <row r="5647" ht="15" hidden="1" customHeight="1"/>
    <row r="5648" ht="15" hidden="1" customHeight="1"/>
    <row r="5649" ht="15" hidden="1" customHeight="1"/>
    <row r="5650" ht="15" hidden="1" customHeight="1"/>
    <row r="5651" ht="15" hidden="1" customHeight="1"/>
    <row r="5652" ht="15" hidden="1" customHeight="1"/>
    <row r="5653" ht="15" hidden="1" customHeight="1"/>
    <row r="5654" ht="15" hidden="1" customHeight="1"/>
    <row r="5655" ht="15" hidden="1" customHeight="1"/>
    <row r="5656" ht="15" hidden="1" customHeight="1"/>
    <row r="5657" ht="15" hidden="1" customHeight="1"/>
    <row r="5658" ht="15" hidden="1" customHeight="1"/>
    <row r="5659" ht="15" hidden="1" customHeight="1"/>
    <row r="5660" ht="15" hidden="1" customHeight="1"/>
    <row r="5661" ht="15" hidden="1" customHeight="1"/>
    <row r="5662" ht="15" hidden="1" customHeight="1"/>
    <row r="5663" ht="15" hidden="1" customHeight="1"/>
    <row r="5664" ht="15" hidden="1" customHeight="1"/>
    <row r="5665" ht="15" hidden="1" customHeight="1"/>
    <row r="5666" ht="15" hidden="1" customHeight="1"/>
    <row r="5667" ht="15" hidden="1" customHeight="1"/>
    <row r="5668" ht="15" hidden="1" customHeight="1"/>
    <row r="5669" ht="15" hidden="1" customHeight="1"/>
    <row r="5670" ht="15" hidden="1" customHeight="1"/>
    <row r="5671" ht="15" hidden="1" customHeight="1"/>
    <row r="5672" ht="15" hidden="1" customHeight="1"/>
    <row r="5673" ht="15" hidden="1" customHeight="1"/>
    <row r="5674" ht="15" hidden="1" customHeight="1"/>
    <row r="5675" ht="15" hidden="1" customHeight="1"/>
    <row r="5676" ht="15" hidden="1" customHeight="1"/>
    <row r="5677" ht="15" hidden="1" customHeight="1"/>
    <row r="5678" ht="15" hidden="1" customHeight="1"/>
    <row r="5679" ht="15" hidden="1" customHeight="1"/>
    <row r="5680" ht="15" hidden="1" customHeight="1"/>
    <row r="5681" ht="15" hidden="1" customHeight="1"/>
    <row r="5682" ht="15" hidden="1" customHeight="1"/>
    <row r="5683" ht="15" hidden="1" customHeight="1"/>
    <row r="5684" ht="15" hidden="1" customHeight="1"/>
    <row r="5685" ht="15" hidden="1" customHeight="1"/>
    <row r="5686" ht="15" hidden="1" customHeight="1"/>
    <row r="5687" ht="15" hidden="1" customHeight="1"/>
    <row r="5688" ht="15" hidden="1" customHeight="1"/>
    <row r="5689" ht="15" hidden="1" customHeight="1"/>
    <row r="5690" ht="15" hidden="1" customHeight="1"/>
    <row r="5691" ht="15" hidden="1" customHeight="1"/>
    <row r="5692" ht="15" hidden="1" customHeight="1"/>
    <row r="5693" ht="15" hidden="1" customHeight="1"/>
    <row r="5694" ht="15" hidden="1" customHeight="1"/>
    <row r="5695" ht="15" hidden="1" customHeight="1"/>
    <row r="5696" ht="15" hidden="1" customHeight="1"/>
    <row r="5697" ht="15" hidden="1" customHeight="1"/>
    <row r="5698" ht="15" hidden="1" customHeight="1"/>
    <row r="5699" ht="15" hidden="1" customHeight="1"/>
    <row r="5700" ht="15" hidden="1" customHeight="1"/>
    <row r="5701" ht="15" hidden="1" customHeight="1"/>
    <row r="5702" ht="15" hidden="1" customHeight="1"/>
    <row r="5703" ht="15" hidden="1" customHeight="1"/>
    <row r="5704" ht="15" hidden="1" customHeight="1"/>
    <row r="5705" ht="15" hidden="1" customHeight="1"/>
    <row r="5706" ht="15" hidden="1" customHeight="1"/>
    <row r="5707" ht="15" hidden="1" customHeight="1"/>
    <row r="5708" ht="15" hidden="1" customHeight="1"/>
    <row r="5709" ht="15" hidden="1" customHeight="1"/>
    <row r="5710" ht="15" hidden="1" customHeight="1"/>
    <row r="5711" ht="15" hidden="1" customHeight="1"/>
    <row r="5712" ht="15" hidden="1" customHeight="1"/>
    <row r="5713" ht="15" hidden="1" customHeight="1"/>
    <row r="5714" ht="15" hidden="1" customHeight="1"/>
    <row r="5715" ht="15" hidden="1" customHeight="1"/>
    <row r="5716" ht="15" hidden="1" customHeight="1"/>
    <row r="5717" ht="15" hidden="1" customHeight="1"/>
    <row r="5718" ht="15" hidden="1" customHeight="1"/>
    <row r="5719" ht="15" hidden="1" customHeight="1"/>
    <row r="5720" ht="15" hidden="1" customHeight="1"/>
    <row r="5721" ht="15" hidden="1" customHeight="1"/>
    <row r="5722" ht="15" hidden="1" customHeight="1"/>
    <row r="5723" ht="15" hidden="1" customHeight="1"/>
    <row r="5724" ht="15" hidden="1" customHeight="1"/>
    <row r="5725" ht="15" hidden="1" customHeight="1"/>
    <row r="5726" ht="15" hidden="1" customHeight="1"/>
    <row r="5727" ht="15" hidden="1" customHeight="1"/>
    <row r="5728" ht="15" hidden="1" customHeight="1"/>
    <row r="5729" ht="15" hidden="1" customHeight="1"/>
    <row r="5730" ht="15" hidden="1" customHeight="1"/>
    <row r="5731" ht="15" hidden="1" customHeight="1"/>
    <row r="5732" ht="15" hidden="1" customHeight="1"/>
    <row r="5733" ht="15" hidden="1" customHeight="1"/>
    <row r="5734" ht="15" hidden="1" customHeight="1"/>
    <row r="5735" ht="15" hidden="1" customHeight="1"/>
    <row r="5736" ht="15" hidden="1" customHeight="1"/>
    <row r="5737" ht="15" hidden="1" customHeight="1"/>
    <row r="5738" ht="15" hidden="1" customHeight="1"/>
    <row r="5739" ht="15" hidden="1" customHeight="1"/>
    <row r="5740" ht="15" hidden="1" customHeight="1"/>
    <row r="5741" ht="15" hidden="1" customHeight="1"/>
    <row r="5742" ht="15" hidden="1" customHeight="1"/>
    <row r="5743" ht="15" hidden="1" customHeight="1"/>
    <row r="5744" ht="15" hidden="1" customHeight="1"/>
    <row r="5745" ht="15" hidden="1" customHeight="1"/>
    <row r="5746" ht="15" hidden="1" customHeight="1"/>
    <row r="5747" ht="15" hidden="1" customHeight="1"/>
    <row r="5748" ht="15" hidden="1" customHeight="1"/>
    <row r="5749" ht="15" hidden="1" customHeight="1"/>
    <row r="5750" ht="15" hidden="1" customHeight="1"/>
    <row r="5751" ht="15" hidden="1" customHeight="1"/>
    <row r="5752" ht="15" hidden="1" customHeight="1"/>
    <row r="5753" ht="15" hidden="1" customHeight="1"/>
    <row r="5754" ht="15" hidden="1" customHeight="1"/>
    <row r="5755" ht="15" hidden="1" customHeight="1"/>
    <row r="5756" ht="15" hidden="1" customHeight="1"/>
    <row r="5757" ht="15" hidden="1" customHeight="1"/>
    <row r="5758" ht="15" hidden="1" customHeight="1"/>
    <row r="5759" ht="15" hidden="1" customHeight="1"/>
    <row r="5760" ht="15" hidden="1" customHeight="1"/>
    <row r="5761" ht="15" hidden="1" customHeight="1"/>
    <row r="5762" ht="15" hidden="1" customHeight="1"/>
    <row r="5763" ht="15" hidden="1" customHeight="1"/>
    <row r="5764" ht="15" hidden="1" customHeight="1"/>
    <row r="5765" ht="15" hidden="1" customHeight="1"/>
    <row r="5766" ht="15" hidden="1" customHeight="1"/>
    <row r="5767" ht="15" hidden="1" customHeight="1"/>
    <row r="5768" ht="15" hidden="1" customHeight="1"/>
    <row r="5769" ht="15" hidden="1" customHeight="1"/>
    <row r="5770" ht="15" hidden="1" customHeight="1"/>
    <row r="5771" ht="15" hidden="1" customHeight="1"/>
    <row r="5772" ht="15" hidden="1" customHeight="1"/>
    <row r="5773" ht="15" hidden="1" customHeight="1"/>
    <row r="5774" ht="15" hidden="1" customHeight="1"/>
    <row r="5775" ht="15" hidden="1" customHeight="1"/>
    <row r="5776" ht="15" hidden="1" customHeight="1"/>
    <row r="5777" ht="15" hidden="1" customHeight="1"/>
    <row r="5778" ht="15" hidden="1" customHeight="1"/>
    <row r="5779" ht="15" hidden="1" customHeight="1"/>
    <row r="5780" ht="15" hidden="1" customHeight="1"/>
    <row r="5781" ht="15" hidden="1" customHeight="1"/>
    <row r="5782" ht="15" hidden="1" customHeight="1"/>
    <row r="5783" ht="15" hidden="1" customHeight="1"/>
    <row r="5784" ht="15" hidden="1" customHeight="1"/>
    <row r="5785" ht="15" hidden="1" customHeight="1"/>
    <row r="5786" ht="15" hidden="1" customHeight="1"/>
    <row r="5787" ht="15" hidden="1" customHeight="1"/>
    <row r="5788" ht="15" hidden="1" customHeight="1"/>
    <row r="5789" ht="15" hidden="1" customHeight="1"/>
    <row r="5790" ht="15" hidden="1" customHeight="1"/>
    <row r="5791" ht="15" hidden="1" customHeight="1"/>
    <row r="5792" ht="15" hidden="1" customHeight="1"/>
    <row r="5793" ht="15" hidden="1" customHeight="1"/>
    <row r="5794" ht="15" hidden="1" customHeight="1"/>
    <row r="5795" ht="15" hidden="1" customHeight="1"/>
    <row r="5796" ht="15" hidden="1" customHeight="1"/>
    <row r="5797" ht="15" hidden="1" customHeight="1"/>
    <row r="5798" ht="15" hidden="1" customHeight="1"/>
    <row r="5799" ht="15" hidden="1" customHeight="1"/>
    <row r="5800" ht="15" hidden="1" customHeight="1"/>
    <row r="5801" ht="15" hidden="1" customHeight="1"/>
    <row r="5802" ht="15" hidden="1" customHeight="1"/>
    <row r="5803" ht="15" hidden="1" customHeight="1"/>
    <row r="5804" ht="15" hidden="1" customHeight="1"/>
    <row r="5805" ht="15" hidden="1" customHeight="1"/>
    <row r="5806" ht="15" hidden="1" customHeight="1"/>
    <row r="5807" ht="15" hidden="1" customHeight="1"/>
    <row r="5808" ht="15" hidden="1" customHeight="1"/>
    <row r="5809" ht="15" hidden="1" customHeight="1"/>
    <row r="5810" ht="15" hidden="1" customHeight="1"/>
    <row r="5811" ht="15" hidden="1" customHeight="1"/>
    <row r="5812" ht="15" hidden="1" customHeight="1"/>
    <row r="5813" ht="15" hidden="1" customHeight="1"/>
    <row r="5814" ht="15" hidden="1" customHeight="1"/>
    <row r="5815" ht="15" hidden="1" customHeight="1"/>
    <row r="5816" ht="15" hidden="1" customHeight="1"/>
    <row r="5817" ht="15" hidden="1" customHeight="1"/>
    <row r="5818" ht="15" hidden="1" customHeight="1"/>
    <row r="5819" ht="15" hidden="1" customHeight="1"/>
    <row r="5820" ht="15" hidden="1" customHeight="1"/>
    <row r="5821" ht="15" hidden="1" customHeight="1"/>
    <row r="5822" ht="15" hidden="1" customHeight="1"/>
    <row r="5823" ht="15" hidden="1" customHeight="1"/>
    <row r="5824" ht="15" hidden="1" customHeight="1"/>
    <row r="5825" ht="15" hidden="1" customHeight="1"/>
    <row r="5826" ht="15" hidden="1" customHeight="1"/>
    <row r="5827" ht="15" hidden="1" customHeight="1"/>
    <row r="5828" ht="15" hidden="1" customHeight="1"/>
    <row r="5829" ht="15" hidden="1" customHeight="1"/>
    <row r="5830" ht="15" hidden="1" customHeight="1"/>
    <row r="5831" ht="15" hidden="1" customHeight="1"/>
    <row r="5832" ht="15" hidden="1" customHeight="1"/>
    <row r="5833" ht="15" hidden="1" customHeight="1"/>
    <row r="5834" ht="15" hidden="1" customHeight="1"/>
    <row r="5835" ht="15" hidden="1" customHeight="1"/>
    <row r="5836" ht="15" hidden="1" customHeight="1"/>
    <row r="5837" ht="15" hidden="1" customHeight="1"/>
    <row r="5838" ht="15" hidden="1" customHeight="1"/>
    <row r="5839" ht="15" hidden="1" customHeight="1"/>
    <row r="5840" ht="15" hidden="1" customHeight="1"/>
    <row r="5841" ht="15" hidden="1" customHeight="1"/>
    <row r="5842" ht="15" hidden="1" customHeight="1"/>
    <row r="5843" ht="15" hidden="1" customHeight="1"/>
    <row r="5844" ht="15" hidden="1" customHeight="1"/>
    <row r="5845" ht="15" hidden="1" customHeight="1"/>
    <row r="5846" ht="15" hidden="1" customHeight="1"/>
    <row r="5847" ht="15" hidden="1" customHeight="1"/>
    <row r="5848" ht="15" hidden="1" customHeight="1"/>
    <row r="5849" ht="15" hidden="1" customHeight="1"/>
    <row r="5850" ht="15" hidden="1" customHeight="1"/>
    <row r="5851" ht="15" hidden="1" customHeight="1"/>
    <row r="5852" ht="15" hidden="1" customHeight="1"/>
    <row r="5853" ht="15" hidden="1" customHeight="1"/>
    <row r="5854" ht="15" hidden="1" customHeight="1"/>
    <row r="5855" ht="15" hidden="1" customHeight="1"/>
    <row r="5856" ht="15" hidden="1" customHeight="1"/>
    <row r="5857" ht="15" hidden="1" customHeight="1"/>
    <row r="5858" ht="15" hidden="1" customHeight="1"/>
    <row r="5859" ht="15" hidden="1" customHeight="1"/>
    <row r="5860" ht="15" hidden="1" customHeight="1"/>
    <row r="5861" ht="15" hidden="1" customHeight="1"/>
    <row r="5862" ht="15" hidden="1" customHeight="1"/>
    <row r="5863" ht="15" hidden="1" customHeight="1"/>
    <row r="5864" ht="15" hidden="1" customHeight="1"/>
    <row r="5865" ht="15" hidden="1" customHeight="1"/>
    <row r="5866" ht="15" hidden="1" customHeight="1"/>
    <row r="5867" ht="15" hidden="1" customHeight="1"/>
    <row r="5868" ht="15" hidden="1" customHeight="1"/>
    <row r="5869" ht="15" hidden="1" customHeight="1"/>
    <row r="5870" ht="15" hidden="1" customHeight="1"/>
    <row r="5871" ht="15" hidden="1" customHeight="1"/>
    <row r="5872" ht="15" hidden="1" customHeight="1"/>
    <row r="5873" ht="15" hidden="1" customHeight="1"/>
    <row r="5874" ht="15" hidden="1" customHeight="1"/>
    <row r="5875" ht="15" hidden="1" customHeight="1"/>
    <row r="5876" ht="15" hidden="1" customHeight="1"/>
    <row r="5877" ht="15" hidden="1" customHeight="1"/>
    <row r="5878" ht="15" hidden="1" customHeight="1"/>
    <row r="5879" ht="15" hidden="1" customHeight="1"/>
    <row r="5880" ht="15" hidden="1" customHeight="1"/>
    <row r="5881" ht="15" hidden="1" customHeight="1"/>
    <row r="5882" ht="15" hidden="1" customHeight="1"/>
    <row r="5883" ht="15" hidden="1" customHeight="1"/>
    <row r="5884" ht="15" hidden="1" customHeight="1"/>
    <row r="5885" ht="15" hidden="1" customHeight="1"/>
    <row r="5886" ht="15" hidden="1" customHeight="1"/>
    <row r="5887" ht="15" hidden="1" customHeight="1"/>
    <row r="5888" ht="15" hidden="1" customHeight="1"/>
    <row r="5889" ht="15" hidden="1" customHeight="1"/>
    <row r="5890" ht="15" hidden="1" customHeight="1"/>
    <row r="5891" ht="15" hidden="1" customHeight="1"/>
    <row r="5892" ht="15" hidden="1" customHeight="1"/>
    <row r="5893" ht="15" hidden="1" customHeight="1"/>
    <row r="5894" ht="15" hidden="1" customHeight="1"/>
    <row r="5895" ht="15" hidden="1" customHeight="1"/>
    <row r="5896" ht="15" hidden="1" customHeight="1"/>
    <row r="5897" ht="15" hidden="1" customHeight="1"/>
    <row r="5898" ht="15" hidden="1" customHeight="1"/>
    <row r="5899" ht="15" hidden="1" customHeight="1"/>
    <row r="5900" ht="15" hidden="1" customHeight="1"/>
    <row r="5901" ht="15" hidden="1" customHeight="1"/>
    <row r="5902" ht="15" hidden="1" customHeight="1"/>
    <row r="5903" ht="15" hidden="1" customHeight="1"/>
    <row r="5904" ht="15" hidden="1" customHeight="1"/>
    <row r="5905" ht="15" hidden="1" customHeight="1"/>
    <row r="5906" ht="15" hidden="1" customHeight="1"/>
    <row r="5907" ht="15" hidden="1" customHeight="1"/>
    <row r="5908" ht="15" hidden="1" customHeight="1"/>
    <row r="5909" ht="15" hidden="1" customHeight="1"/>
    <row r="5910" ht="15" hidden="1" customHeight="1"/>
    <row r="5911" ht="15" hidden="1" customHeight="1"/>
    <row r="5912" ht="15" hidden="1" customHeight="1"/>
    <row r="5913" ht="15" hidden="1" customHeight="1"/>
    <row r="5914" ht="15" hidden="1" customHeight="1"/>
    <row r="5915" ht="15" hidden="1" customHeight="1"/>
    <row r="5916" ht="15" hidden="1" customHeight="1"/>
    <row r="5917" ht="15" hidden="1" customHeight="1"/>
    <row r="5918" ht="15" hidden="1" customHeight="1"/>
    <row r="5919" ht="15" hidden="1" customHeight="1"/>
    <row r="5920" ht="15" hidden="1" customHeight="1"/>
    <row r="5921" ht="15" hidden="1" customHeight="1"/>
    <row r="5922" ht="15" hidden="1" customHeight="1"/>
    <row r="5923" ht="15" hidden="1" customHeight="1"/>
    <row r="5924" ht="15" hidden="1" customHeight="1"/>
    <row r="5925" ht="15" hidden="1" customHeight="1"/>
    <row r="5926" ht="15" hidden="1" customHeight="1"/>
    <row r="5927" ht="15" hidden="1" customHeight="1"/>
    <row r="5928" ht="15" hidden="1" customHeight="1"/>
    <row r="5929" ht="15" hidden="1" customHeight="1"/>
    <row r="5930" ht="15" hidden="1" customHeight="1"/>
    <row r="5931" ht="15" hidden="1" customHeight="1"/>
    <row r="5932" ht="15" hidden="1" customHeight="1"/>
    <row r="5933" ht="15" hidden="1" customHeight="1"/>
    <row r="5934" ht="15" hidden="1" customHeight="1"/>
    <row r="5935" ht="15" hidden="1" customHeight="1"/>
    <row r="5936" ht="15" hidden="1" customHeight="1"/>
    <row r="5937" ht="15" hidden="1" customHeight="1"/>
    <row r="5938" ht="15" hidden="1" customHeight="1"/>
    <row r="5939" ht="15" hidden="1" customHeight="1"/>
    <row r="5940" ht="15" hidden="1" customHeight="1"/>
    <row r="5941" ht="15" hidden="1" customHeight="1"/>
    <row r="5942" ht="15" hidden="1" customHeight="1"/>
    <row r="5943" ht="15" hidden="1" customHeight="1"/>
    <row r="5944" ht="15" hidden="1" customHeight="1"/>
    <row r="5945" ht="15" hidden="1" customHeight="1"/>
    <row r="5946" ht="15" hidden="1" customHeight="1"/>
    <row r="5947" ht="15" hidden="1" customHeight="1"/>
    <row r="5948" ht="15" hidden="1" customHeight="1"/>
    <row r="5949" ht="15" hidden="1" customHeight="1"/>
    <row r="5950" ht="15" hidden="1" customHeight="1"/>
    <row r="5951" ht="15" hidden="1" customHeight="1"/>
    <row r="5952" ht="15" hidden="1" customHeight="1"/>
    <row r="5953" ht="15" hidden="1" customHeight="1"/>
    <row r="5954" ht="15" hidden="1" customHeight="1"/>
    <row r="5955" ht="15" hidden="1" customHeight="1"/>
    <row r="5956" ht="15" hidden="1" customHeight="1"/>
    <row r="5957" ht="15" hidden="1" customHeight="1"/>
    <row r="5958" ht="15" hidden="1" customHeight="1"/>
    <row r="5959" ht="15" hidden="1" customHeight="1"/>
    <row r="5960" ht="15" hidden="1" customHeight="1"/>
    <row r="5961" ht="15" hidden="1" customHeight="1"/>
    <row r="5962" ht="15" hidden="1" customHeight="1"/>
    <row r="5963" ht="15" hidden="1" customHeight="1"/>
    <row r="5964" ht="15" hidden="1" customHeight="1"/>
    <row r="5965" ht="15" hidden="1" customHeight="1"/>
    <row r="5966" ht="15" hidden="1" customHeight="1"/>
    <row r="5967" ht="15" hidden="1" customHeight="1"/>
    <row r="5968" ht="15" hidden="1" customHeight="1"/>
    <row r="5969" ht="15" hidden="1" customHeight="1"/>
    <row r="5970" ht="15" hidden="1" customHeight="1"/>
    <row r="5971" ht="15" hidden="1" customHeight="1"/>
    <row r="5972" ht="15" hidden="1" customHeight="1"/>
    <row r="5973" ht="15" hidden="1" customHeight="1"/>
    <row r="5974" ht="15" hidden="1" customHeight="1"/>
    <row r="5975" ht="15" hidden="1" customHeight="1"/>
    <row r="5976" ht="15" hidden="1" customHeight="1"/>
    <row r="5977" ht="15" hidden="1" customHeight="1"/>
    <row r="5978" ht="15" hidden="1" customHeight="1"/>
    <row r="5979" ht="15" hidden="1" customHeight="1"/>
    <row r="5980" ht="15" hidden="1" customHeight="1"/>
    <row r="5981" ht="15" hidden="1" customHeight="1"/>
    <row r="5982" ht="15" hidden="1" customHeight="1"/>
    <row r="5983" ht="15" hidden="1" customHeight="1"/>
    <row r="5984" ht="15" hidden="1" customHeight="1"/>
    <row r="5985" ht="15" hidden="1" customHeight="1"/>
    <row r="5986" ht="15" hidden="1" customHeight="1"/>
    <row r="5987" ht="15" hidden="1" customHeight="1"/>
    <row r="5988" ht="15" hidden="1" customHeight="1"/>
    <row r="5989" ht="15" hidden="1" customHeight="1"/>
    <row r="5990" ht="15" hidden="1" customHeight="1"/>
    <row r="5991" ht="15" hidden="1" customHeight="1"/>
    <row r="5992" ht="15" hidden="1" customHeight="1"/>
    <row r="5993" ht="15" hidden="1" customHeight="1"/>
    <row r="5994" ht="15" hidden="1" customHeight="1"/>
    <row r="5995" ht="15" hidden="1" customHeight="1"/>
    <row r="5996" ht="15" hidden="1" customHeight="1"/>
    <row r="5997" ht="15" hidden="1" customHeight="1"/>
    <row r="5998" ht="15" hidden="1" customHeight="1"/>
    <row r="5999" ht="15" hidden="1" customHeight="1"/>
    <row r="6000" ht="15" hidden="1" customHeight="1"/>
    <row r="6001" ht="15" hidden="1" customHeight="1"/>
    <row r="6002" ht="15" hidden="1" customHeight="1"/>
    <row r="6003" ht="15" hidden="1" customHeight="1"/>
    <row r="6004" ht="15" hidden="1" customHeight="1"/>
    <row r="6005" ht="15" hidden="1" customHeight="1"/>
    <row r="6006" ht="15" hidden="1" customHeight="1"/>
    <row r="6007" ht="15" hidden="1" customHeight="1"/>
    <row r="6008" ht="15" hidden="1" customHeight="1"/>
    <row r="6009" ht="15" hidden="1" customHeight="1"/>
    <row r="6010" ht="15" hidden="1" customHeight="1"/>
    <row r="6011" ht="15" hidden="1" customHeight="1"/>
    <row r="6012" ht="15" hidden="1" customHeight="1"/>
    <row r="6013" ht="15" hidden="1" customHeight="1"/>
    <row r="6014" ht="15" hidden="1" customHeight="1"/>
    <row r="6015" ht="15" hidden="1" customHeight="1"/>
    <row r="6016" ht="15" hidden="1" customHeight="1"/>
    <row r="6017" ht="15" hidden="1" customHeight="1"/>
    <row r="6018" ht="15" hidden="1" customHeight="1"/>
    <row r="6019" ht="15" hidden="1" customHeight="1"/>
    <row r="6020" ht="15" hidden="1" customHeight="1"/>
    <row r="6021" ht="15" hidden="1" customHeight="1"/>
    <row r="6022" ht="15" hidden="1" customHeight="1"/>
    <row r="6023" ht="15" hidden="1" customHeight="1"/>
    <row r="6024" ht="15" hidden="1" customHeight="1"/>
    <row r="6025" ht="15" hidden="1" customHeight="1"/>
    <row r="6026" ht="15" hidden="1" customHeight="1"/>
    <row r="6027" ht="15" hidden="1" customHeight="1"/>
    <row r="6028" ht="15" hidden="1" customHeight="1"/>
    <row r="6029" ht="15" hidden="1" customHeight="1"/>
    <row r="6030" ht="15" hidden="1" customHeight="1"/>
    <row r="6031" ht="15" hidden="1" customHeight="1"/>
    <row r="6032" ht="15" hidden="1" customHeight="1"/>
    <row r="6033" ht="15" hidden="1" customHeight="1"/>
    <row r="6034" ht="15" hidden="1" customHeight="1"/>
    <row r="6035" ht="15" hidden="1" customHeight="1"/>
    <row r="6036" ht="15" hidden="1" customHeight="1"/>
    <row r="6037" ht="15" hidden="1" customHeight="1"/>
    <row r="6038" ht="15" hidden="1" customHeight="1"/>
    <row r="6039" ht="15" hidden="1" customHeight="1"/>
    <row r="6040" ht="15" hidden="1" customHeight="1"/>
    <row r="6041" ht="15" hidden="1" customHeight="1"/>
    <row r="6042" ht="15" hidden="1" customHeight="1"/>
    <row r="6043" ht="15" hidden="1" customHeight="1"/>
    <row r="6044" ht="15" hidden="1" customHeight="1"/>
    <row r="6045" ht="15" hidden="1" customHeight="1"/>
    <row r="6046" ht="15" hidden="1" customHeight="1"/>
    <row r="6047" ht="15" hidden="1" customHeight="1"/>
    <row r="6048" ht="15" hidden="1" customHeight="1"/>
    <row r="6049" ht="15" hidden="1" customHeight="1"/>
    <row r="6050" ht="15" hidden="1" customHeight="1"/>
    <row r="6051" ht="15" hidden="1" customHeight="1"/>
    <row r="6052" ht="15" hidden="1" customHeight="1"/>
    <row r="6053" ht="15" hidden="1" customHeight="1"/>
    <row r="6054" ht="15" hidden="1" customHeight="1"/>
    <row r="6055" ht="15" hidden="1" customHeight="1"/>
    <row r="6056" ht="15" hidden="1" customHeight="1"/>
    <row r="6057" ht="15" hidden="1" customHeight="1"/>
    <row r="6058" ht="15" hidden="1" customHeight="1"/>
    <row r="6059" ht="15" hidden="1" customHeight="1"/>
    <row r="6060" ht="15" hidden="1" customHeight="1"/>
    <row r="6061" ht="15" hidden="1" customHeight="1"/>
    <row r="6062" ht="15" hidden="1" customHeight="1"/>
    <row r="6063" ht="15" hidden="1" customHeight="1"/>
    <row r="6064" ht="15" hidden="1" customHeight="1"/>
    <row r="6065" ht="15" hidden="1" customHeight="1"/>
    <row r="6066" ht="15" hidden="1" customHeight="1"/>
    <row r="6067" ht="15" hidden="1" customHeight="1"/>
    <row r="6068" ht="15" hidden="1" customHeight="1"/>
    <row r="6069" ht="15" hidden="1" customHeight="1"/>
    <row r="6070" ht="15" hidden="1" customHeight="1"/>
    <row r="6071" ht="15" hidden="1" customHeight="1"/>
    <row r="6072" ht="15" hidden="1" customHeight="1"/>
    <row r="6073" ht="15" hidden="1" customHeight="1"/>
    <row r="6074" ht="15" hidden="1" customHeight="1"/>
    <row r="6075" ht="15" hidden="1" customHeight="1"/>
    <row r="6076" ht="15" hidden="1" customHeight="1"/>
    <row r="6077" ht="15" hidden="1" customHeight="1"/>
    <row r="6078" ht="15" hidden="1" customHeight="1"/>
    <row r="6079" ht="15" hidden="1" customHeight="1"/>
    <row r="6080" ht="15" hidden="1" customHeight="1"/>
    <row r="6081" ht="15" hidden="1" customHeight="1"/>
    <row r="6082" ht="15" hidden="1" customHeight="1"/>
    <row r="6083" ht="15" hidden="1" customHeight="1"/>
    <row r="6084" ht="15" hidden="1" customHeight="1"/>
    <row r="6085" ht="15" hidden="1" customHeight="1"/>
    <row r="6086" ht="15" hidden="1" customHeight="1"/>
    <row r="6087" ht="15" hidden="1" customHeight="1"/>
    <row r="6088" ht="15" hidden="1" customHeight="1"/>
    <row r="6089" ht="15" hidden="1" customHeight="1"/>
    <row r="6090" ht="15" hidden="1" customHeight="1"/>
    <row r="6091" ht="15" hidden="1" customHeight="1"/>
    <row r="6092" ht="15" hidden="1" customHeight="1"/>
    <row r="6093" ht="15" hidden="1" customHeight="1"/>
    <row r="6094" ht="15" hidden="1" customHeight="1"/>
    <row r="6095" ht="15" hidden="1" customHeight="1"/>
    <row r="6096" ht="15" hidden="1" customHeight="1"/>
    <row r="6097" ht="15" hidden="1" customHeight="1"/>
    <row r="6098" ht="15" hidden="1" customHeight="1"/>
    <row r="6099" ht="15" hidden="1" customHeight="1"/>
    <row r="6100" ht="15" hidden="1" customHeight="1"/>
    <row r="6101" ht="15" hidden="1" customHeight="1"/>
    <row r="6102" ht="15" hidden="1" customHeight="1"/>
    <row r="6103" ht="15" hidden="1" customHeight="1"/>
    <row r="6104" ht="15" hidden="1" customHeight="1"/>
    <row r="6105" ht="15" hidden="1" customHeight="1"/>
    <row r="6106" ht="15" hidden="1" customHeight="1"/>
    <row r="6107" ht="15" hidden="1" customHeight="1"/>
    <row r="6108" ht="15" hidden="1" customHeight="1"/>
    <row r="6109" ht="15" hidden="1" customHeight="1"/>
    <row r="6110" ht="15" hidden="1" customHeight="1"/>
    <row r="6111" ht="15" hidden="1" customHeight="1"/>
    <row r="6112" ht="15" hidden="1" customHeight="1"/>
    <row r="6113" ht="15" hidden="1" customHeight="1"/>
    <row r="6114" ht="15" hidden="1" customHeight="1"/>
    <row r="6115" ht="15" hidden="1" customHeight="1"/>
    <row r="6116" ht="15" hidden="1" customHeight="1"/>
    <row r="6117" ht="15" hidden="1" customHeight="1"/>
    <row r="6118" ht="15" hidden="1" customHeight="1"/>
    <row r="6119" ht="15" hidden="1" customHeight="1"/>
    <row r="6120" ht="15" hidden="1" customHeight="1"/>
    <row r="6121" ht="15" hidden="1" customHeight="1"/>
    <row r="6122" ht="15" hidden="1" customHeight="1"/>
    <row r="6123" ht="15" hidden="1" customHeight="1"/>
    <row r="6124" ht="15" hidden="1" customHeight="1"/>
    <row r="6125" ht="15" hidden="1" customHeight="1"/>
    <row r="6126" ht="15" hidden="1" customHeight="1"/>
    <row r="6127" ht="15" hidden="1" customHeight="1"/>
    <row r="6128" ht="15" hidden="1" customHeight="1"/>
    <row r="6129" ht="15" hidden="1" customHeight="1"/>
    <row r="6130" ht="15" hidden="1" customHeight="1"/>
    <row r="6131" ht="15" hidden="1" customHeight="1"/>
    <row r="6132" ht="15" hidden="1" customHeight="1"/>
    <row r="6133" ht="15" hidden="1" customHeight="1"/>
    <row r="6134" ht="15" hidden="1" customHeight="1"/>
    <row r="6135" ht="15" hidden="1" customHeight="1"/>
    <row r="6136" ht="15" hidden="1" customHeight="1"/>
    <row r="6137" ht="15" hidden="1" customHeight="1"/>
    <row r="6138" ht="15" hidden="1" customHeight="1"/>
    <row r="6139" ht="15" hidden="1" customHeight="1"/>
    <row r="6140" ht="15" hidden="1" customHeight="1"/>
    <row r="6141" ht="15" hidden="1" customHeight="1"/>
    <row r="6142" ht="15" hidden="1" customHeight="1"/>
    <row r="6143" ht="15" hidden="1" customHeight="1"/>
    <row r="6144" ht="15" hidden="1" customHeight="1"/>
    <row r="6145" ht="15" hidden="1" customHeight="1"/>
    <row r="6146" ht="15" hidden="1" customHeight="1"/>
    <row r="6147" ht="15" hidden="1" customHeight="1"/>
    <row r="6148" ht="15" hidden="1" customHeight="1"/>
    <row r="6149" ht="15" hidden="1" customHeight="1"/>
    <row r="6150" ht="15" hidden="1" customHeight="1"/>
    <row r="6151" ht="15" hidden="1" customHeight="1"/>
    <row r="6152" ht="15" hidden="1" customHeight="1"/>
    <row r="6153" ht="15" hidden="1" customHeight="1"/>
    <row r="6154" ht="15" hidden="1" customHeight="1"/>
    <row r="6155" ht="15" hidden="1" customHeight="1"/>
    <row r="6156" ht="15" hidden="1" customHeight="1"/>
    <row r="6157" ht="15" hidden="1" customHeight="1"/>
    <row r="6158" ht="15" hidden="1" customHeight="1"/>
    <row r="6159" ht="15" hidden="1" customHeight="1"/>
    <row r="6160" ht="15" hidden="1" customHeight="1"/>
    <row r="6161" ht="15" hidden="1" customHeight="1"/>
    <row r="6162" ht="15" hidden="1" customHeight="1"/>
    <row r="6163" ht="15" hidden="1" customHeight="1"/>
    <row r="6164" ht="15" hidden="1" customHeight="1"/>
    <row r="6165" ht="15" hidden="1" customHeight="1"/>
    <row r="6166" ht="15" hidden="1" customHeight="1"/>
    <row r="6167" ht="15" hidden="1" customHeight="1"/>
    <row r="6168" ht="15" hidden="1" customHeight="1"/>
    <row r="6169" ht="15" hidden="1" customHeight="1"/>
    <row r="6170" ht="15" hidden="1" customHeight="1"/>
    <row r="6171" ht="15" hidden="1" customHeight="1"/>
    <row r="6172" ht="15" hidden="1" customHeight="1"/>
    <row r="6173" ht="15" hidden="1" customHeight="1"/>
    <row r="6174" ht="15" hidden="1" customHeight="1"/>
    <row r="6175" ht="15" hidden="1" customHeight="1"/>
    <row r="6176" ht="15" hidden="1" customHeight="1"/>
    <row r="6177" ht="15" hidden="1" customHeight="1"/>
    <row r="6178" ht="15" hidden="1" customHeight="1"/>
    <row r="6179" ht="15" hidden="1" customHeight="1"/>
    <row r="6180" ht="15" hidden="1" customHeight="1"/>
    <row r="6181" ht="15" hidden="1" customHeight="1"/>
    <row r="6182" ht="15" hidden="1" customHeight="1"/>
    <row r="6183" ht="15" hidden="1" customHeight="1"/>
    <row r="6184" ht="15" hidden="1" customHeight="1"/>
    <row r="6185" ht="15" hidden="1" customHeight="1"/>
    <row r="6186" ht="15" hidden="1" customHeight="1"/>
    <row r="6187" ht="15" hidden="1" customHeight="1"/>
    <row r="6188" ht="15" hidden="1" customHeight="1"/>
    <row r="6189" ht="15" hidden="1" customHeight="1"/>
    <row r="6190" ht="15" hidden="1" customHeight="1"/>
    <row r="6191" ht="15" hidden="1" customHeight="1"/>
    <row r="6192" ht="15" hidden="1" customHeight="1"/>
    <row r="6193" ht="15" hidden="1" customHeight="1"/>
    <row r="6194" ht="15" hidden="1" customHeight="1"/>
    <row r="6195" ht="15" hidden="1" customHeight="1"/>
    <row r="6196" ht="15" hidden="1" customHeight="1"/>
    <row r="6197" ht="15" hidden="1" customHeight="1"/>
    <row r="6198" ht="15" hidden="1" customHeight="1"/>
    <row r="6199" ht="15" hidden="1" customHeight="1"/>
    <row r="6200" ht="15" hidden="1" customHeight="1"/>
    <row r="6201" ht="15" hidden="1" customHeight="1"/>
    <row r="6202" ht="15" hidden="1" customHeight="1"/>
    <row r="6203" ht="15" hidden="1" customHeight="1"/>
    <row r="6204" ht="15" hidden="1" customHeight="1"/>
    <row r="6205" ht="15" hidden="1" customHeight="1"/>
    <row r="6206" ht="15" hidden="1" customHeight="1"/>
    <row r="6207" ht="15" hidden="1" customHeight="1"/>
    <row r="6208" ht="15" hidden="1" customHeight="1"/>
    <row r="6209" ht="15" hidden="1" customHeight="1"/>
    <row r="6210" ht="15" hidden="1" customHeight="1"/>
    <row r="6211" ht="15" hidden="1" customHeight="1"/>
    <row r="6212" ht="15" hidden="1" customHeight="1"/>
    <row r="6213" ht="15" hidden="1" customHeight="1"/>
    <row r="6214" ht="15" hidden="1" customHeight="1"/>
    <row r="6215" ht="15" hidden="1" customHeight="1"/>
    <row r="6216" ht="15" hidden="1" customHeight="1"/>
    <row r="6217" ht="15" hidden="1" customHeight="1"/>
    <row r="6218" ht="15" hidden="1" customHeight="1"/>
    <row r="6219" ht="15" hidden="1" customHeight="1"/>
    <row r="6220" ht="15" hidden="1" customHeight="1"/>
    <row r="6221" ht="15" hidden="1" customHeight="1"/>
    <row r="6222" ht="15" hidden="1" customHeight="1"/>
    <row r="6223" ht="15" hidden="1" customHeight="1"/>
    <row r="6224" ht="15" hidden="1" customHeight="1"/>
    <row r="6225" ht="15" hidden="1" customHeight="1"/>
    <row r="6226" ht="15" hidden="1" customHeight="1"/>
    <row r="6227" ht="15" hidden="1" customHeight="1"/>
    <row r="6228" ht="15" hidden="1" customHeight="1"/>
    <row r="6229" ht="15" hidden="1" customHeight="1"/>
    <row r="6230" ht="15" hidden="1" customHeight="1"/>
    <row r="6231" ht="15" hidden="1" customHeight="1"/>
    <row r="6232" ht="15" hidden="1" customHeight="1"/>
    <row r="6233" ht="15" hidden="1" customHeight="1"/>
    <row r="6234" ht="15" hidden="1" customHeight="1"/>
    <row r="6235" ht="15" hidden="1" customHeight="1"/>
    <row r="6236" ht="15" hidden="1" customHeight="1"/>
    <row r="6237" ht="15" hidden="1" customHeight="1"/>
    <row r="6238" ht="15" hidden="1" customHeight="1"/>
    <row r="6239" ht="15" hidden="1" customHeight="1"/>
    <row r="6240" ht="15" hidden="1" customHeight="1"/>
    <row r="6241" ht="15" hidden="1" customHeight="1"/>
    <row r="6242" ht="15" hidden="1" customHeight="1"/>
    <row r="6243" ht="15" hidden="1" customHeight="1"/>
    <row r="6244" ht="15" hidden="1" customHeight="1"/>
    <row r="6245" ht="15" hidden="1" customHeight="1"/>
    <row r="6246" ht="15" hidden="1" customHeight="1"/>
    <row r="6247" ht="15" hidden="1" customHeight="1"/>
    <row r="6248" ht="15" hidden="1" customHeight="1"/>
    <row r="6249" ht="15" hidden="1" customHeight="1"/>
    <row r="6250" ht="15" hidden="1" customHeight="1"/>
    <row r="6251" ht="15" hidden="1" customHeight="1"/>
    <row r="6252" ht="15" hidden="1" customHeight="1"/>
    <row r="6253" ht="15" hidden="1" customHeight="1"/>
    <row r="6254" ht="15" hidden="1" customHeight="1"/>
    <row r="6255" ht="15" hidden="1" customHeight="1"/>
    <row r="6256" ht="15" hidden="1" customHeight="1"/>
    <row r="6257" ht="15" hidden="1" customHeight="1"/>
    <row r="6258" ht="15" hidden="1" customHeight="1"/>
    <row r="6259" ht="15" hidden="1" customHeight="1"/>
    <row r="6260" ht="15" hidden="1" customHeight="1"/>
    <row r="6261" ht="15" hidden="1" customHeight="1"/>
    <row r="6262" ht="15" hidden="1" customHeight="1"/>
    <row r="6263" ht="15" hidden="1" customHeight="1"/>
    <row r="6264" ht="15" hidden="1" customHeight="1"/>
    <row r="6265" ht="15" hidden="1" customHeight="1"/>
    <row r="6266" ht="15" hidden="1" customHeight="1"/>
    <row r="6267" ht="15" hidden="1" customHeight="1"/>
    <row r="6268" ht="15" hidden="1" customHeight="1"/>
    <row r="6269" ht="15" hidden="1" customHeight="1"/>
    <row r="6270" ht="15" hidden="1" customHeight="1"/>
    <row r="6271" ht="15" hidden="1" customHeight="1"/>
    <row r="6272" ht="15" hidden="1" customHeight="1"/>
    <row r="6273" ht="15" hidden="1" customHeight="1"/>
    <row r="6274" ht="15" hidden="1" customHeight="1"/>
    <row r="6275" ht="15" hidden="1" customHeight="1"/>
    <row r="6276" ht="15" hidden="1" customHeight="1"/>
    <row r="6277" ht="15" hidden="1" customHeight="1"/>
    <row r="6278" ht="15" hidden="1" customHeight="1"/>
    <row r="6279" ht="15" hidden="1" customHeight="1"/>
    <row r="6280" ht="15" hidden="1" customHeight="1"/>
    <row r="6281" ht="15" hidden="1" customHeight="1"/>
    <row r="6282" ht="15" hidden="1" customHeight="1"/>
    <row r="6283" ht="15" hidden="1" customHeight="1"/>
    <row r="6284" ht="15" hidden="1" customHeight="1"/>
    <row r="6285" ht="15" hidden="1" customHeight="1"/>
    <row r="6286" ht="15" hidden="1" customHeight="1"/>
    <row r="6287" ht="15" hidden="1" customHeight="1"/>
    <row r="6288" ht="15" hidden="1" customHeight="1"/>
    <row r="6289" ht="15" hidden="1" customHeight="1"/>
    <row r="6290" ht="15" hidden="1" customHeight="1"/>
    <row r="6291" ht="15" hidden="1" customHeight="1"/>
    <row r="6292" ht="15" hidden="1" customHeight="1"/>
    <row r="6293" ht="15" hidden="1" customHeight="1"/>
    <row r="6294" ht="15" hidden="1" customHeight="1"/>
    <row r="6295" ht="15" hidden="1" customHeight="1"/>
    <row r="6296" ht="15" hidden="1" customHeight="1"/>
    <row r="6297" ht="15" hidden="1" customHeight="1"/>
    <row r="6298" ht="15" hidden="1" customHeight="1"/>
    <row r="6299" ht="15" hidden="1" customHeight="1"/>
    <row r="6300" ht="15" hidden="1" customHeight="1"/>
    <row r="6301" ht="15" hidden="1" customHeight="1"/>
    <row r="6302" ht="15" hidden="1" customHeight="1"/>
    <row r="6303" ht="15" hidden="1" customHeight="1"/>
    <row r="6304" ht="15" hidden="1" customHeight="1"/>
    <row r="6305" ht="15" hidden="1" customHeight="1"/>
    <row r="6306" ht="15" hidden="1" customHeight="1"/>
    <row r="6307" ht="15" hidden="1" customHeight="1"/>
    <row r="6308" ht="15" hidden="1" customHeight="1"/>
    <row r="6309" ht="15" hidden="1" customHeight="1"/>
    <row r="6310" ht="15" hidden="1" customHeight="1"/>
    <row r="6311" ht="15" hidden="1" customHeight="1"/>
    <row r="6312" ht="15" hidden="1" customHeight="1"/>
    <row r="6313" ht="15" hidden="1" customHeight="1"/>
    <row r="6314" ht="15" hidden="1" customHeight="1"/>
    <row r="6315" ht="15" hidden="1" customHeight="1"/>
    <row r="6316" ht="15" hidden="1" customHeight="1"/>
    <row r="6317" ht="15" hidden="1" customHeight="1"/>
    <row r="6318" ht="15" hidden="1" customHeight="1"/>
    <row r="6319" ht="15" hidden="1" customHeight="1"/>
    <row r="6320" ht="15" hidden="1" customHeight="1"/>
    <row r="6321" ht="15" hidden="1" customHeight="1"/>
    <row r="6322" ht="15" hidden="1" customHeight="1"/>
    <row r="6323" ht="15" hidden="1" customHeight="1"/>
    <row r="6324" ht="15" hidden="1" customHeight="1"/>
    <row r="6325" ht="15" hidden="1" customHeight="1"/>
    <row r="6326" ht="15" hidden="1" customHeight="1"/>
    <row r="6327" ht="15" hidden="1" customHeight="1"/>
    <row r="6328" ht="15" hidden="1" customHeight="1"/>
    <row r="6329" ht="15" hidden="1" customHeight="1"/>
    <row r="6330" ht="15" hidden="1" customHeight="1"/>
    <row r="6331" ht="15" hidden="1" customHeight="1"/>
    <row r="6332" ht="15" hidden="1" customHeight="1"/>
    <row r="6333" ht="15" hidden="1" customHeight="1"/>
    <row r="6334" ht="15" hidden="1" customHeight="1"/>
    <row r="6335" ht="15" hidden="1" customHeight="1"/>
    <row r="6336" ht="15" hidden="1" customHeight="1"/>
    <row r="6337" ht="15" hidden="1" customHeight="1"/>
    <row r="6338" ht="15" hidden="1" customHeight="1"/>
    <row r="6339" ht="15" hidden="1" customHeight="1"/>
    <row r="6340" ht="15" hidden="1" customHeight="1"/>
    <row r="6341" ht="15" hidden="1" customHeight="1"/>
    <row r="6342" ht="15" hidden="1" customHeight="1"/>
    <row r="6343" ht="15" hidden="1" customHeight="1"/>
    <row r="6344" ht="15" hidden="1" customHeight="1"/>
    <row r="6345" ht="15" hidden="1" customHeight="1"/>
    <row r="6346" ht="15" hidden="1" customHeight="1"/>
    <row r="6347" ht="15" hidden="1" customHeight="1"/>
    <row r="6348" ht="15" hidden="1" customHeight="1"/>
    <row r="6349" ht="15" hidden="1" customHeight="1"/>
    <row r="6350" ht="15" hidden="1" customHeight="1"/>
    <row r="6351" ht="15" hidden="1" customHeight="1"/>
    <row r="6352" ht="15" hidden="1" customHeight="1"/>
    <row r="6353" ht="15" hidden="1" customHeight="1"/>
    <row r="6354" ht="15" hidden="1" customHeight="1"/>
    <row r="6355" ht="15" hidden="1" customHeight="1"/>
    <row r="6356" ht="15" hidden="1" customHeight="1"/>
    <row r="6357" ht="15" hidden="1" customHeight="1"/>
    <row r="6358" ht="15" hidden="1" customHeight="1"/>
    <row r="6359" ht="15" hidden="1" customHeight="1"/>
    <row r="6360" ht="15" hidden="1" customHeight="1"/>
    <row r="6361" ht="15" hidden="1" customHeight="1"/>
    <row r="6362" ht="15" hidden="1" customHeight="1"/>
    <row r="6363" ht="15" hidden="1" customHeight="1"/>
    <row r="6364" ht="15" hidden="1" customHeight="1"/>
    <row r="6365" ht="15" hidden="1" customHeight="1"/>
    <row r="6366" ht="15" hidden="1" customHeight="1"/>
    <row r="6367" ht="15" hidden="1" customHeight="1"/>
    <row r="6368" ht="15" hidden="1" customHeight="1"/>
    <row r="6369" ht="15" hidden="1" customHeight="1"/>
    <row r="6370" ht="15" hidden="1" customHeight="1"/>
    <row r="6371" ht="15" hidden="1" customHeight="1"/>
    <row r="6372" ht="15" hidden="1" customHeight="1"/>
    <row r="6373" ht="15" hidden="1" customHeight="1"/>
    <row r="6374" ht="15" hidden="1" customHeight="1"/>
    <row r="6375" ht="15" hidden="1" customHeight="1"/>
    <row r="6376" ht="15" hidden="1" customHeight="1"/>
    <row r="6377" ht="15" hidden="1" customHeight="1"/>
    <row r="6378" ht="15" hidden="1" customHeight="1"/>
    <row r="6379" ht="15" hidden="1" customHeight="1"/>
    <row r="6380" ht="15" hidden="1" customHeight="1"/>
    <row r="6381" ht="15" hidden="1" customHeight="1"/>
    <row r="6382" ht="15" hidden="1" customHeight="1"/>
    <row r="6383" ht="15" hidden="1" customHeight="1"/>
    <row r="6384" ht="15" hidden="1" customHeight="1"/>
    <row r="6385" ht="15" hidden="1" customHeight="1"/>
    <row r="6386" ht="15" hidden="1" customHeight="1"/>
    <row r="6387" ht="15" hidden="1" customHeight="1"/>
    <row r="6388" ht="15" hidden="1" customHeight="1"/>
    <row r="6389" ht="15" hidden="1" customHeight="1"/>
    <row r="6390" ht="15" hidden="1" customHeight="1"/>
    <row r="6391" ht="15" hidden="1" customHeight="1"/>
    <row r="6392" ht="15" hidden="1" customHeight="1"/>
    <row r="6393" ht="15" hidden="1" customHeight="1"/>
    <row r="6394" ht="15" hidden="1" customHeight="1"/>
    <row r="6395" ht="15" hidden="1" customHeight="1"/>
    <row r="6396" ht="15" hidden="1" customHeight="1"/>
    <row r="6397" ht="15" hidden="1" customHeight="1"/>
    <row r="6398" ht="15" hidden="1" customHeight="1"/>
    <row r="6399" ht="15" hidden="1" customHeight="1"/>
    <row r="6400" ht="15" hidden="1" customHeight="1"/>
    <row r="6401" ht="15" hidden="1" customHeight="1"/>
    <row r="6402" ht="15" hidden="1" customHeight="1"/>
    <row r="6403" ht="15" hidden="1" customHeight="1"/>
    <row r="6404" ht="15" hidden="1" customHeight="1"/>
    <row r="6405" ht="15" hidden="1" customHeight="1"/>
    <row r="6406" ht="15" hidden="1" customHeight="1"/>
    <row r="6407" ht="15" hidden="1" customHeight="1"/>
    <row r="6408" ht="15" hidden="1" customHeight="1"/>
    <row r="6409" ht="15" hidden="1" customHeight="1"/>
    <row r="6410" ht="15" hidden="1" customHeight="1"/>
    <row r="6411" ht="15" hidden="1" customHeight="1"/>
    <row r="6412" ht="15" hidden="1" customHeight="1"/>
    <row r="6413" ht="15" hidden="1" customHeight="1"/>
    <row r="6414" ht="15" hidden="1" customHeight="1"/>
    <row r="6415" ht="15" hidden="1" customHeight="1"/>
    <row r="6416" ht="15" hidden="1" customHeight="1"/>
    <row r="6417" ht="15" hidden="1" customHeight="1"/>
    <row r="6418" ht="15" hidden="1" customHeight="1"/>
    <row r="6419" ht="15" hidden="1" customHeight="1"/>
    <row r="6420" ht="15" hidden="1" customHeight="1"/>
    <row r="6421" ht="15" hidden="1" customHeight="1"/>
    <row r="6422" ht="15" hidden="1" customHeight="1"/>
    <row r="6423" ht="15" hidden="1" customHeight="1"/>
    <row r="6424" ht="15" hidden="1" customHeight="1"/>
    <row r="6425" ht="15" hidden="1" customHeight="1"/>
    <row r="6426" ht="15" hidden="1" customHeight="1"/>
    <row r="6427" ht="15" hidden="1" customHeight="1"/>
    <row r="6428" ht="15" hidden="1" customHeight="1"/>
    <row r="6429" ht="15" hidden="1" customHeight="1"/>
    <row r="6430" ht="15" hidden="1" customHeight="1"/>
    <row r="6431" ht="15" hidden="1" customHeight="1"/>
    <row r="6432" ht="15" hidden="1" customHeight="1"/>
    <row r="6433" ht="15" hidden="1" customHeight="1"/>
    <row r="6434" ht="15" hidden="1" customHeight="1"/>
    <row r="6435" ht="15" hidden="1" customHeight="1"/>
    <row r="6436" ht="15" hidden="1" customHeight="1"/>
    <row r="6437" ht="15" hidden="1" customHeight="1"/>
    <row r="6438" ht="15" hidden="1" customHeight="1"/>
    <row r="6439" ht="15" hidden="1" customHeight="1"/>
    <row r="6440" ht="15" hidden="1" customHeight="1"/>
    <row r="6441" ht="15" hidden="1" customHeight="1"/>
    <row r="6442" ht="15" hidden="1" customHeight="1"/>
    <row r="6443" ht="15" hidden="1" customHeight="1"/>
    <row r="6444" ht="15" hidden="1" customHeight="1"/>
    <row r="6445" ht="15" hidden="1" customHeight="1"/>
    <row r="6446" ht="15" hidden="1" customHeight="1"/>
    <row r="6447" ht="15" hidden="1" customHeight="1"/>
    <row r="6448" ht="15" hidden="1" customHeight="1"/>
    <row r="6449" ht="15" hidden="1" customHeight="1"/>
    <row r="6450" ht="15" hidden="1" customHeight="1"/>
    <row r="6451" ht="15" hidden="1" customHeight="1"/>
    <row r="6452" ht="15" hidden="1" customHeight="1"/>
    <row r="6453" ht="15" hidden="1" customHeight="1"/>
    <row r="6454" ht="15" hidden="1" customHeight="1"/>
    <row r="6455" ht="15" hidden="1" customHeight="1"/>
    <row r="6456" ht="15" hidden="1" customHeight="1"/>
    <row r="6457" ht="15" hidden="1" customHeight="1"/>
    <row r="6458" ht="15" hidden="1" customHeight="1"/>
    <row r="6459" ht="15" hidden="1" customHeight="1"/>
    <row r="6460" ht="15" hidden="1" customHeight="1"/>
    <row r="6461" ht="15" hidden="1" customHeight="1"/>
    <row r="6462" ht="15" hidden="1" customHeight="1"/>
    <row r="6463" ht="15" hidden="1" customHeight="1"/>
    <row r="6464" ht="15" hidden="1" customHeight="1"/>
    <row r="6465" ht="15" hidden="1" customHeight="1"/>
    <row r="6466" ht="15" hidden="1" customHeight="1"/>
    <row r="6467" ht="15" hidden="1" customHeight="1"/>
    <row r="6468" ht="15" hidden="1" customHeight="1"/>
    <row r="6469" ht="15" hidden="1" customHeight="1"/>
    <row r="6470" ht="15" hidden="1" customHeight="1"/>
    <row r="6471" ht="15" hidden="1" customHeight="1"/>
    <row r="6472" ht="15" hidden="1" customHeight="1"/>
    <row r="6473" ht="15" hidden="1" customHeight="1"/>
    <row r="6474" ht="15" hidden="1" customHeight="1"/>
    <row r="6475" ht="15" hidden="1" customHeight="1"/>
    <row r="6476" ht="15" hidden="1" customHeight="1"/>
    <row r="6477" ht="15" hidden="1" customHeight="1"/>
    <row r="6478" ht="15" hidden="1" customHeight="1"/>
    <row r="6479" ht="15" hidden="1" customHeight="1"/>
    <row r="6480" ht="15" hidden="1" customHeight="1"/>
    <row r="6481" ht="15" hidden="1" customHeight="1"/>
    <row r="6482" ht="15" hidden="1" customHeight="1"/>
    <row r="6483" ht="15" hidden="1" customHeight="1"/>
    <row r="6484" ht="15" hidden="1" customHeight="1"/>
    <row r="6485" ht="15" hidden="1" customHeight="1"/>
    <row r="6486" ht="15" hidden="1" customHeight="1"/>
    <row r="6487" ht="15" hidden="1" customHeight="1"/>
    <row r="6488" ht="15" hidden="1" customHeight="1"/>
    <row r="6489" ht="15" hidden="1" customHeight="1"/>
    <row r="6490" ht="15" hidden="1" customHeight="1"/>
    <row r="6491" ht="15" hidden="1" customHeight="1"/>
    <row r="6492" ht="15" hidden="1" customHeight="1"/>
    <row r="6493" ht="15" hidden="1" customHeight="1"/>
    <row r="6494" ht="15" hidden="1" customHeight="1"/>
    <row r="6495" ht="15" hidden="1" customHeight="1"/>
    <row r="6496" ht="15" hidden="1" customHeight="1"/>
    <row r="6497" ht="15" hidden="1" customHeight="1"/>
    <row r="6498" ht="15" hidden="1" customHeight="1"/>
    <row r="6499" ht="15" hidden="1" customHeight="1"/>
    <row r="6500" ht="15" hidden="1" customHeight="1"/>
    <row r="6501" ht="15" hidden="1" customHeight="1"/>
    <row r="6502" ht="15" hidden="1" customHeight="1"/>
    <row r="6503" ht="15" hidden="1" customHeight="1"/>
    <row r="6504" ht="15" hidden="1" customHeight="1"/>
    <row r="6505" ht="15" hidden="1" customHeight="1"/>
    <row r="6506" ht="15" hidden="1" customHeight="1"/>
    <row r="6507" ht="15" hidden="1" customHeight="1"/>
    <row r="6508" ht="15" hidden="1" customHeight="1"/>
    <row r="6509" ht="15" hidden="1" customHeight="1"/>
    <row r="6510" ht="15" hidden="1" customHeight="1"/>
    <row r="6511" ht="15" hidden="1" customHeight="1"/>
    <row r="6512" ht="15" hidden="1" customHeight="1"/>
    <row r="6513" ht="15" hidden="1" customHeight="1"/>
    <row r="6514" ht="15" hidden="1" customHeight="1"/>
    <row r="6515" ht="15" hidden="1" customHeight="1"/>
    <row r="6516" ht="15" hidden="1" customHeight="1"/>
    <row r="6517" ht="15" hidden="1" customHeight="1"/>
    <row r="6518" ht="15" hidden="1" customHeight="1"/>
    <row r="6519" ht="15" hidden="1" customHeight="1"/>
    <row r="6520" ht="15" hidden="1" customHeight="1"/>
    <row r="6521" ht="15" hidden="1" customHeight="1"/>
    <row r="6522" ht="15" hidden="1" customHeight="1"/>
    <row r="6523" ht="15" hidden="1" customHeight="1"/>
    <row r="6524" ht="15" hidden="1" customHeight="1"/>
    <row r="6525" ht="15" hidden="1" customHeight="1"/>
    <row r="6526" ht="15" hidden="1" customHeight="1"/>
    <row r="6527" ht="15" hidden="1" customHeight="1"/>
    <row r="6528" ht="15" hidden="1" customHeight="1"/>
    <row r="6529" ht="15" hidden="1" customHeight="1"/>
    <row r="6530" ht="15" hidden="1" customHeight="1"/>
    <row r="6531" ht="15" hidden="1" customHeight="1"/>
    <row r="6532" ht="15" hidden="1" customHeight="1"/>
    <row r="6533" ht="15" hidden="1" customHeight="1"/>
    <row r="6534" ht="15" hidden="1" customHeight="1"/>
    <row r="6535" ht="15" hidden="1" customHeight="1"/>
    <row r="6536" ht="15" hidden="1" customHeight="1"/>
    <row r="6537" ht="15" hidden="1" customHeight="1"/>
    <row r="6538" ht="15" hidden="1" customHeight="1"/>
    <row r="6539" ht="15" hidden="1" customHeight="1"/>
    <row r="6540" ht="15" hidden="1" customHeight="1"/>
    <row r="6541" ht="15" hidden="1" customHeight="1"/>
    <row r="6542" ht="15" hidden="1" customHeight="1"/>
    <row r="6543" ht="15" hidden="1" customHeight="1"/>
    <row r="6544" ht="15" hidden="1" customHeight="1"/>
    <row r="6545" ht="15" hidden="1" customHeight="1"/>
    <row r="6546" ht="15" hidden="1" customHeight="1"/>
    <row r="6547" ht="15" hidden="1" customHeight="1"/>
    <row r="6548" ht="15" hidden="1" customHeight="1"/>
    <row r="6549" ht="15" hidden="1" customHeight="1"/>
    <row r="6550" ht="15" hidden="1" customHeight="1"/>
    <row r="6551" ht="15" hidden="1" customHeight="1"/>
    <row r="6552" ht="15" hidden="1" customHeight="1"/>
    <row r="6553" ht="15" hidden="1" customHeight="1"/>
    <row r="6554" ht="15" hidden="1" customHeight="1"/>
    <row r="6555" ht="15" hidden="1" customHeight="1"/>
    <row r="6556" ht="15" hidden="1" customHeight="1"/>
    <row r="6557" ht="15" hidden="1" customHeight="1"/>
    <row r="6558" ht="15" hidden="1" customHeight="1"/>
    <row r="6559" ht="15" hidden="1" customHeight="1"/>
    <row r="6560" ht="15" hidden="1" customHeight="1"/>
    <row r="6561" ht="15" hidden="1" customHeight="1"/>
    <row r="6562" ht="15" hidden="1" customHeight="1"/>
    <row r="6563" ht="15" hidden="1" customHeight="1"/>
    <row r="6564" ht="15" hidden="1" customHeight="1"/>
    <row r="6565" ht="15" hidden="1" customHeight="1"/>
    <row r="6566" ht="15" hidden="1" customHeight="1"/>
    <row r="6567" ht="15" hidden="1" customHeight="1"/>
    <row r="6568" ht="15" hidden="1" customHeight="1"/>
    <row r="6569" ht="15" hidden="1" customHeight="1"/>
    <row r="6570" ht="15" hidden="1" customHeight="1"/>
    <row r="6571" ht="15" hidden="1" customHeight="1"/>
    <row r="6572" ht="15" hidden="1" customHeight="1"/>
    <row r="6573" ht="15" hidden="1" customHeight="1"/>
    <row r="6574" ht="15" hidden="1" customHeight="1"/>
    <row r="6575" ht="15" hidden="1" customHeight="1"/>
    <row r="6576" ht="15" hidden="1" customHeight="1"/>
    <row r="6577" ht="15" hidden="1" customHeight="1"/>
    <row r="6578" ht="15" hidden="1" customHeight="1"/>
    <row r="6579" ht="15" hidden="1" customHeight="1"/>
    <row r="6580" ht="15" hidden="1" customHeight="1"/>
    <row r="6581" ht="15" hidden="1" customHeight="1"/>
    <row r="6582" ht="15" hidden="1" customHeight="1"/>
    <row r="6583" ht="15" hidden="1" customHeight="1"/>
    <row r="6584" ht="15" hidden="1" customHeight="1"/>
    <row r="6585" ht="15" hidden="1" customHeight="1"/>
    <row r="6586" ht="15" hidden="1" customHeight="1"/>
    <row r="6587" ht="15" hidden="1" customHeight="1"/>
    <row r="6588" ht="15" hidden="1" customHeight="1"/>
    <row r="6589" ht="15" hidden="1" customHeight="1"/>
    <row r="6590" ht="15" hidden="1" customHeight="1"/>
    <row r="6591" ht="15" hidden="1" customHeight="1"/>
    <row r="6592" ht="15" hidden="1" customHeight="1"/>
    <row r="6593" ht="15" hidden="1" customHeight="1"/>
    <row r="6594" ht="15" hidden="1" customHeight="1"/>
    <row r="6595" ht="15" hidden="1" customHeight="1"/>
    <row r="6596" ht="15" hidden="1" customHeight="1"/>
    <row r="6597" ht="15" hidden="1" customHeight="1"/>
    <row r="6598" ht="15" hidden="1" customHeight="1"/>
    <row r="6599" ht="15" hidden="1" customHeight="1"/>
    <row r="6600" ht="15" hidden="1" customHeight="1"/>
    <row r="6601" ht="15" hidden="1" customHeight="1"/>
    <row r="6602" ht="15" hidden="1" customHeight="1"/>
    <row r="6603" ht="15" hidden="1" customHeight="1"/>
    <row r="6604" ht="15" hidden="1" customHeight="1"/>
    <row r="6605" ht="15" hidden="1" customHeight="1"/>
    <row r="6606" ht="15" hidden="1" customHeight="1"/>
    <row r="6607" ht="15" hidden="1" customHeight="1"/>
    <row r="6608" ht="15" hidden="1" customHeight="1"/>
    <row r="6609" ht="15" hidden="1" customHeight="1"/>
    <row r="6610" ht="15" hidden="1" customHeight="1"/>
    <row r="6611" ht="15" hidden="1" customHeight="1"/>
    <row r="6612" ht="15" hidden="1" customHeight="1"/>
    <row r="6613" ht="15" hidden="1" customHeight="1"/>
    <row r="6614" ht="15" hidden="1" customHeight="1"/>
    <row r="6615" ht="15" hidden="1" customHeight="1"/>
    <row r="6616" ht="15" hidden="1" customHeight="1"/>
    <row r="6617" ht="15" hidden="1" customHeight="1"/>
    <row r="6618" ht="15" hidden="1" customHeight="1"/>
    <row r="6619" ht="15" hidden="1" customHeight="1"/>
    <row r="6620" ht="15" hidden="1" customHeight="1"/>
    <row r="6621" ht="15" hidden="1" customHeight="1"/>
    <row r="6622" ht="15" hidden="1" customHeight="1"/>
    <row r="6623" ht="15" hidden="1" customHeight="1"/>
    <row r="6624" ht="15" hidden="1" customHeight="1"/>
    <row r="6625" ht="15" hidden="1" customHeight="1"/>
    <row r="6626" ht="15" hidden="1" customHeight="1"/>
    <row r="6627" ht="15" hidden="1" customHeight="1"/>
    <row r="6628" ht="15" hidden="1" customHeight="1"/>
    <row r="6629" ht="15" hidden="1" customHeight="1"/>
    <row r="6630" ht="15" hidden="1" customHeight="1"/>
    <row r="6631" ht="15" hidden="1" customHeight="1"/>
    <row r="6632" ht="15" hidden="1" customHeight="1"/>
    <row r="6633" ht="15" hidden="1" customHeight="1"/>
    <row r="6634" ht="15" hidden="1" customHeight="1"/>
    <row r="6635" ht="15" hidden="1" customHeight="1"/>
    <row r="6636" ht="15" hidden="1" customHeight="1"/>
    <row r="6637" ht="15" hidden="1" customHeight="1"/>
    <row r="6638" ht="15" hidden="1" customHeight="1"/>
    <row r="6639" ht="15" hidden="1" customHeight="1"/>
    <row r="6640" ht="15" hidden="1" customHeight="1"/>
    <row r="6641" ht="15" hidden="1" customHeight="1"/>
    <row r="6642" ht="15" hidden="1" customHeight="1"/>
    <row r="6643" ht="15" hidden="1" customHeight="1"/>
    <row r="6644" ht="15" hidden="1" customHeight="1"/>
    <row r="6645" ht="15" hidden="1" customHeight="1"/>
    <row r="6646" ht="15" hidden="1" customHeight="1"/>
    <row r="6647" ht="15" hidden="1" customHeight="1"/>
    <row r="6648" ht="15" hidden="1" customHeight="1"/>
    <row r="6649" ht="15" hidden="1" customHeight="1"/>
    <row r="6650" ht="15" hidden="1" customHeight="1"/>
    <row r="6651" ht="15" hidden="1" customHeight="1"/>
    <row r="6652" ht="15" hidden="1" customHeight="1"/>
    <row r="6653" ht="15" hidden="1" customHeight="1"/>
    <row r="6654" ht="15" hidden="1" customHeight="1"/>
    <row r="6655" ht="15" hidden="1" customHeight="1"/>
    <row r="6656" ht="15" hidden="1" customHeight="1"/>
    <row r="6657" ht="15" hidden="1" customHeight="1"/>
    <row r="6658" ht="15" hidden="1" customHeight="1"/>
    <row r="6659" ht="15" hidden="1" customHeight="1"/>
    <row r="6660" ht="15" hidden="1" customHeight="1"/>
    <row r="6661" ht="15" hidden="1" customHeight="1"/>
    <row r="6662" ht="15" hidden="1" customHeight="1"/>
    <row r="6663" ht="15" hidden="1" customHeight="1"/>
    <row r="6664" ht="15" hidden="1" customHeight="1"/>
    <row r="6665" ht="15" hidden="1" customHeight="1"/>
    <row r="6666" ht="15" hidden="1" customHeight="1"/>
    <row r="6667" ht="15" hidden="1" customHeight="1"/>
    <row r="6668" ht="15" hidden="1" customHeight="1"/>
    <row r="6669" ht="15" hidden="1" customHeight="1"/>
    <row r="6670" ht="15" hidden="1" customHeight="1"/>
    <row r="6671" ht="15" hidden="1" customHeight="1"/>
    <row r="6672" ht="15" hidden="1" customHeight="1"/>
    <row r="6673" ht="15" hidden="1" customHeight="1"/>
    <row r="6674" ht="15" hidden="1" customHeight="1"/>
    <row r="6675" ht="15" hidden="1" customHeight="1"/>
    <row r="6676" ht="15" hidden="1" customHeight="1"/>
    <row r="6677" ht="15" hidden="1" customHeight="1"/>
    <row r="6678" ht="15" hidden="1" customHeight="1"/>
    <row r="6679" ht="15" hidden="1" customHeight="1"/>
    <row r="6680" ht="15" hidden="1" customHeight="1"/>
    <row r="6681" ht="15" hidden="1" customHeight="1"/>
    <row r="6682" ht="15" hidden="1" customHeight="1"/>
    <row r="6683" ht="15" hidden="1" customHeight="1"/>
    <row r="6684" ht="15" hidden="1" customHeight="1"/>
    <row r="6685" ht="15" hidden="1" customHeight="1"/>
    <row r="6686" ht="15" hidden="1" customHeight="1"/>
    <row r="6687" ht="15" hidden="1" customHeight="1"/>
    <row r="6688" ht="15" hidden="1" customHeight="1"/>
    <row r="6689" ht="15" hidden="1" customHeight="1"/>
    <row r="6690" ht="15" hidden="1" customHeight="1"/>
    <row r="6691" ht="15" hidden="1" customHeight="1"/>
    <row r="6692" ht="15" hidden="1" customHeight="1"/>
    <row r="6693" ht="15" hidden="1" customHeight="1"/>
    <row r="6694" ht="15" hidden="1" customHeight="1"/>
    <row r="6695" ht="15" hidden="1" customHeight="1"/>
    <row r="6696" ht="15" hidden="1" customHeight="1"/>
    <row r="6697" ht="15" hidden="1" customHeight="1"/>
    <row r="6698" ht="15" hidden="1" customHeight="1"/>
    <row r="6699" ht="15" hidden="1" customHeight="1"/>
    <row r="6700" ht="15" hidden="1" customHeight="1"/>
    <row r="6701" ht="15" hidden="1" customHeight="1"/>
    <row r="6702" ht="15" hidden="1" customHeight="1"/>
    <row r="6703" ht="15" hidden="1" customHeight="1"/>
    <row r="6704" ht="15" hidden="1" customHeight="1"/>
    <row r="6705" ht="15" hidden="1" customHeight="1"/>
    <row r="6706" ht="15" hidden="1" customHeight="1"/>
    <row r="6707" ht="15" hidden="1" customHeight="1"/>
    <row r="6708" ht="15" hidden="1" customHeight="1"/>
    <row r="6709" ht="15" hidden="1" customHeight="1"/>
    <row r="6710" ht="15" hidden="1" customHeight="1"/>
    <row r="6711" ht="15" hidden="1" customHeight="1"/>
    <row r="6712" ht="15" hidden="1" customHeight="1"/>
    <row r="6713" ht="15" hidden="1" customHeight="1"/>
    <row r="6714" ht="15" hidden="1" customHeight="1"/>
    <row r="6715" ht="15" hidden="1" customHeight="1"/>
    <row r="6716" ht="15" hidden="1" customHeight="1"/>
    <row r="6717" ht="15" hidden="1" customHeight="1"/>
    <row r="6718" ht="15" hidden="1" customHeight="1"/>
    <row r="6719" ht="15" hidden="1" customHeight="1"/>
    <row r="6720" ht="15" hidden="1" customHeight="1"/>
    <row r="6721" ht="15" hidden="1" customHeight="1"/>
    <row r="6722" ht="15" hidden="1" customHeight="1"/>
    <row r="6723" ht="15" hidden="1" customHeight="1"/>
    <row r="6724" ht="15" hidden="1" customHeight="1"/>
    <row r="6725" ht="15" hidden="1" customHeight="1"/>
    <row r="6726" ht="15" hidden="1" customHeight="1"/>
    <row r="6727" ht="15" hidden="1" customHeight="1"/>
    <row r="6728" ht="15" hidden="1" customHeight="1"/>
    <row r="6729" ht="15" hidden="1" customHeight="1"/>
    <row r="6730" ht="15" hidden="1" customHeight="1"/>
    <row r="6731" ht="15" hidden="1" customHeight="1"/>
    <row r="6732" ht="15" hidden="1" customHeight="1"/>
    <row r="6733" ht="15" hidden="1" customHeight="1"/>
    <row r="6734" ht="15" hidden="1" customHeight="1"/>
    <row r="6735" ht="15" hidden="1" customHeight="1"/>
    <row r="6736" ht="15" hidden="1" customHeight="1"/>
    <row r="6737" ht="15" hidden="1" customHeight="1"/>
    <row r="6738" ht="15" hidden="1" customHeight="1"/>
    <row r="6739" ht="15" hidden="1" customHeight="1"/>
    <row r="6740" ht="15" hidden="1" customHeight="1"/>
    <row r="6741" ht="15" hidden="1" customHeight="1"/>
    <row r="6742" ht="15" hidden="1" customHeight="1"/>
    <row r="6743" ht="15" hidden="1" customHeight="1"/>
    <row r="6744" ht="15" hidden="1" customHeight="1"/>
    <row r="6745" ht="15" hidden="1" customHeight="1"/>
    <row r="6746" ht="15" hidden="1" customHeight="1"/>
    <row r="6747" ht="15" hidden="1" customHeight="1"/>
    <row r="6748" ht="15" hidden="1" customHeight="1"/>
    <row r="6749" ht="15" hidden="1" customHeight="1"/>
    <row r="6750" ht="15" hidden="1" customHeight="1"/>
    <row r="6751" ht="15" hidden="1" customHeight="1"/>
    <row r="6752" ht="15" hidden="1" customHeight="1"/>
    <row r="6753" ht="15" hidden="1" customHeight="1"/>
    <row r="6754" ht="15" hidden="1" customHeight="1"/>
    <row r="6755" ht="15" hidden="1" customHeight="1"/>
    <row r="6756" ht="15" hidden="1" customHeight="1"/>
    <row r="6757" ht="15" hidden="1" customHeight="1"/>
    <row r="6758" ht="15" hidden="1" customHeight="1"/>
    <row r="6759" ht="15" hidden="1" customHeight="1"/>
    <row r="6760" ht="15" hidden="1" customHeight="1"/>
    <row r="6761" ht="15" hidden="1" customHeight="1"/>
    <row r="6762" ht="15" hidden="1" customHeight="1"/>
    <row r="6763" ht="15" hidden="1" customHeight="1"/>
    <row r="6764" ht="15" hidden="1" customHeight="1"/>
    <row r="6765" ht="15" hidden="1" customHeight="1"/>
    <row r="6766" ht="15" hidden="1" customHeight="1"/>
    <row r="6767" ht="15" hidden="1" customHeight="1"/>
    <row r="6768" ht="15" hidden="1" customHeight="1"/>
    <row r="6769" ht="15" hidden="1" customHeight="1"/>
    <row r="6770" ht="15" hidden="1" customHeight="1"/>
    <row r="6771" ht="15" hidden="1" customHeight="1"/>
    <row r="6772" ht="15" hidden="1" customHeight="1"/>
    <row r="6773" ht="15" hidden="1" customHeight="1"/>
    <row r="6774" ht="15" hidden="1" customHeight="1"/>
    <row r="6775" ht="15" hidden="1" customHeight="1"/>
    <row r="6776" ht="15" hidden="1" customHeight="1"/>
    <row r="6777" ht="15" hidden="1" customHeight="1"/>
    <row r="6778" ht="15" hidden="1" customHeight="1"/>
    <row r="6779" ht="15" hidden="1" customHeight="1"/>
    <row r="6780" ht="15" hidden="1" customHeight="1"/>
    <row r="6781" ht="15" hidden="1" customHeight="1"/>
    <row r="6782" ht="15" hidden="1" customHeight="1"/>
    <row r="6783" ht="15" hidden="1" customHeight="1"/>
    <row r="6784" ht="15" hidden="1" customHeight="1"/>
    <row r="6785" ht="15" hidden="1" customHeight="1"/>
    <row r="6786" ht="15" hidden="1" customHeight="1"/>
    <row r="6787" ht="15" hidden="1" customHeight="1"/>
    <row r="6788" ht="15" hidden="1" customHeight="1"/>
    <row r="6789" ht="15" hidden="1" customHeight="1"/>
    <row r="6790" ht="15" hidden="1" customHeight="1"/>
    <row r="6791" ht="15" hidden="1" customHeight="1"/>
    <row r="6792" ht="15" hidden="1" customHeight="1"/>
    <row r="6793" ht="15" hidden="1" customHeight="1"/>
    <row r="6794" ht="15" hidden="1" customHeight="1"/>
    <row r="6795" ht="15" hidden="1" customHeight="1"/>
    <row r="6796" ht="15" hidden="1" customHeight="1"/>
    <row r="6797" ht="15" hidden="1" customHeight="1"/>
    <row r="6798" ht="15" hidden="1" customHeight="1"/>
    <row r="6799" ht="15" hidden="1" customHeight="1"/>
    <row r="6800" ht="15" hidden="1" customHeight="1"/>
    <row r="6801" ht="15" hidden="1" customHeight="1"/>
    <row r="6802" ht="15" hidden="1" customHeight="1"/>
    <row r="6803" ht="15" hidden="1" customHeight="1"/>
    <row r="6804" ht="15" hidden="1" customHeight="1"/>
    <row r="6805" ht="15" hidden="1" customHeight="1"/>
    <row r="6806" ht="15" hidden="1" customHeight="1"/>
    <row r="6807" ht="15" hidden="1" customHeight="1"/>
    <row r="6808" ht="15" hidden="1" customHeight="1"/>
    <row r="6809" ht="15" hidden="1" customHeight="1"/>
    <row r="6810" ht="15" hidden="1" customHeight="1"/>
    <row r="6811" ht="15" hidden="1" customHeight="1"/>
    <row r="6812" ht="15" hidden="1" customHeight="1"/>
    <row r="6813" ht="15" hidden="1" customHeight="1"/>
    <row r="6814" ht="15" hidden="1" customHeight="1"/>
    <row r="6815" ht="15" hidden="1" customHeight="1"/>
    <row r="6816" ht="15" hidden="1" customHeight="1"/>
    <row r="6817" ht="15" hidden="1" customHeight="1"/>
    <row r="6818" ht="15" hidden="1" customHeight="1"/>
    <row r="6819" ht="15" hidden="1" customHeight="1"/>
    <row r="6820" ht="15" hidden="1" customHeight="1"/>
    <row r="6821" ht="15" hidden="1" customHeight="1"/>
    <row r="6822" ht="15" hidden="1" customHeight="1"/>
    <row r="6823" ht="15" hidden="1" customHeight="1"/>
    <row r="6824" ht="15" hidden="1" customHeight="1"/>
    <row r="6825" ht="15" hidden="1" customHeight="1"/>
    <row r="6826" ht="15" hidden="1" customHeight="1"/>
    <row r="6827" ht="15" hidden="1" customHeight="1"/>
    <row r="6828" ht="15" hidden="1" customHeight="1"/>
    <row r="6829" ht="15" hidden="1" customHeight="1"/>
    <row r="6830" ht="15" hidden="1" customHeight="1"/>
    <row r="6831" ht="15" hidden="1" customHeight="1"/>
    <row r="6832" ht="15" hidden="1" customHeight="1"/>
    <row r="6833" ht="15" hidden="1" customHeight="1"/>
    <row r="6834" ht="15" hidden="1" customHeight="1"/>
    <row r="6835" ht="15" hidden="1" customHeight="1"/>
    <row r="6836" ht="15" hidden="1" customHeight="1"/>
    <row r="6837" ht="15" hidden="1" customHeight="1"/>
    <row r="6838" ht="15" hidden="1" customHeight="1"/>
    <row r="6839" ht="15" hidden="1" customHeight="1"/>
    <row r="6840" ht="15" hidden="1" customHeight="1"/>
    <row r="6841" ht="15" hidden="1" customHeight="1"/>
    <row r="6842" ht="15" hidden="1" customHeight="1"/>
    <row r="6843" ht="15" hidden="1" customHeight="1"/>
    <row r="6844" ht="15" hidden="1" customHeight="1"/>
    <row r="6845" ht="15" hidden="1" customHeight="1"/>
    <row r="6846" ht="15" hidden="1" customHeight="1"/>
    <row r="6847" ht="15" hidden="1" customHeight="1"/>
    <row r="6848" ht="15" hidden="1" customHeight="1"/>
    <row r="6849" ht="15" hidden="1" customHeight="1"/>
    <row r="6850" ht="15" hidden="1" customHeight="1"/>
    <row r="6851" ht="15" hidden="1" customHeight="1"/>
    <row r="6852" ht="15" hidden="1" customHeight="1"/>
    <row r="6853" ht="15" hidden="1" customHeight="1"/>
    <row r="6854" ht="15" hidden="1" customHeight="1"/>
    <row r="6855" ht="15" hidden="1" customHeight="1"/>
    <row r="6856" ht="15" hidden="1" customHeight="1"/>
    <row r="6857" ht="15" hidden="1" customHeight="1"/>
    <row r="6858" ht="15" hidden="1" customHeight="1"/>
    <row r="6859" ht="15" hidden="1" customHeight="1"/>
    <row r="6860" ht="15" hidden="1" customHeight="1"/>
    <row r="6861" ht="15" hidden="1" customHeight="1"/>
    <row r="6862" ht="15" hidden="1" customHeight="1"/>
    <row r="6863" ht="15" hidden="1" customHeight="1"/>
    <row r="6864" ht="15" hidden="1" customHeight="1"/>
    <row r="6865" ht="15" hidden="1" customHeight="1"/>
    <row r="6866" ht="15" hidden="1" customHeight="1"/>
    <row r="6867" ht="15" hidden="1" customHeight="1"/>
    <row r="6868" ht="15" hidden="1" customHeight="1"/>
    <row r="6869" ht="15" hidden="1" customHeight="1"/>
    <row r="6870" ht="15" hidden="1" customHeight="1"/>
    <row r="6871" ht="15" hidden="1" customHeight="1"/>
    <row r="6872" ht="15" hidden="1" customHeight="1"/>
    <row r="6873" ht="15" hidden="1" customHeight="1"/>
    <row r="6874" ht="15" hidden="1" customHeight="1"/>
    <row r="6875" ht="15" hidden="1" customHeight="1"/>
    <row r="6876" ht="15" hidden="1" customHeight="1"/>
    <row r="6877" ht="15" hidden="1" customHeight="1"/>
    <row r="6878" ht="15" hidden="1" customHeight="1"/>
    <row r="6879" ht="15" hidden="1" customHeight="1"/>
    <row r="6880" ht="15" hidden="1" customHeight="1"/>
    <row r="6881" ht="15" hidden="1" customHeight="1"/>
    <row r="6882" ht="15" hidden="1" customHeight="1"/>
    <row r="6883" ht="15" hidden="1" customHeight="1"/>
    <row r="6884" ht="15" hidden="1" customHeight="1"/>
    <row r="6885" ht="15" hidden="1" customHeight="1"/>
    <row r="6886" ht="15" hidden="1" customHeight="1"/>
    <row r="6887" ht="15" hidden="1" customHeight="1"/>
    <row r="6888" ht="15" hidden="1" customHeight="1"/>
    <row r="6889" ht="15" hidden="1" customHeight="1"/>
    <row r="6890" ht="15" hidden="1" customHeight="1"/>
    <row r="6891" ht="15" hidden="1" customHeight="1"/>
    <row r="6892" ht="15" hidden="1" customHeight="1"/>
    <row r="6893" ht="15" hidden="1" customHeight="1"/>
    <row r="6894" ht="15" hidden="1" customHeight="1"/>
    <row r="6895" ht="15" hidden="1" customHeight="1"/>
    <row r="6896" ht="15" hidden="1" customHeight="1"/>
    <row r="6897" ht="15" hidden="1" customHeight="1"/>
    <row r="6898" ht="15" hidden="1" customHeight="1"/>
    <row r="6899" ht="15" hidden="1" customHeight="1"/>
    <row r="6900" ht="15" hidden="1" customHeight="1"/>
    <row r="6901" ht="15" hidden="1" customHeight="1"/>
    <row r="6902" ht="15" hidden="1" customHeight="1"/>
    <row r="6903" ht="15" hidden="1" customHeight="1"/>
    <row r="6904" ht="15" hidden="1" customHeight="1"/>
    <row r="6905" ht="15" hidden="1" customHeight="1"/>
    <row r="6906" ht="15" hidden="1" customHeight="1"/>
    <row r="6907" ht="15" hidden="1" customHeight="1"/>
    <row r="6908" ht="15" hidden="1" customHeight="1"/>
    <row r="6909" ht="15" hidden="1" customHeight="1"/>
    <row r="6910" ht="15" hidden="1" customHeight="1"/>
    <row r="6911" ht="15" hidden="1" customHeight="1"/>
    <row r="6912" ht="15" hidden="1" customHeight="1"/>
    <row r="6913" ht="15" hidden="1" customHeight="1"/>
    <row r="6914" ht="15" hidden="1" customHeight="1"/>
    <row r="6915" ht="15" hidden="1" customHeight="1"/>
    <row r="6916" ht="15" hidden="1" customHeight="1"/>
    <row r="6917" ht="15" hidden="1" customHeight="1"/>
    <row r="6918" ht="15" hidden="1" customHeight="1"/>
    <row r="6919" ht="15" hidden="1" customHeight="1"/>
    <row r="6920" ht="15" hidden="1" customHeight="1"/>
    <row r="6921" ht="15" hidden="1" customHeight="1"/>
    <row r="6922" ht="15" hidden="1" customHeight="1"/>
    <row r="6923" ht="15" hidden="1" customHeight="1"/>
    <row r="6924" ht="15" hidden="1" customHeight="1"/>
    <row r="6925" ht="15" hidden="1" customHeight="1"/>
    <row r="6926" ht="15" hidden="1" customHeight="1"/>
    <row r="6927" ht="15" hidden="1" customHeight="1"/>
    <row r="6928" ht="15" hidden="1" customHeight="1"/>
    <row r="6929" ht="15" hidden="1" customHeight="1"/>
    <row r="6930" ht="15" hidden="1" customHeight="1"/>
    <row r="6931" ht="15" hidden="1" customHeight="1"/>
    <row r="6932" ht="15" hidden="1" customHeight="1"/>
    <row r="6933" ht="15" hidden="1" customHeight="1"/>
    <row r="6934" ht="15" hidden="1" customHeight="1"/>
    <row r="6935" ht="15" hidden="1" customHeight="1"/>
    <row r="6936" ht="15" hidden="1" customHeight="1"/>
    <row r="6937" ht="15" hidden="1" customHeight="1"/>
    <row r="6938" ht="15" hidden="1" customHeight="1"/>
    <row r="6939" ht="15" hidden="1" customHeight="1"/>
    <row r="6940" ht="15" hidden="1" customHeight="1"/>
    <row r="6941" ht="15" hidden="1" customHeight="1"/>
    <row r="6942" ht="15" hidden="1" customHeight="1"/>
    <row r="6943" ht="15" hidden="1" customHeight="1"/>
    <row r="6944" ht="15" hidden="1" customHeight="1"/>
    <row r="6945" ht="15" hidden="1" customHeight="1"/>
    <row r="6946" ht="15" hidden="1" customHeight="1"/>
    <row r="6947" ht="15" hidden="1" customHeight="1"/>
    <row r="6948" ht="15" hidden="1" customHeight="1"/>
    <row r="6949" ht="15" hidden="1" customHeight="1"/>
    <row r="6950" ht="15" hidden="1" customHeight="1"/>
    <row r="6951" ht="15" hidden="1" customHeight="1"/>
    <row r="6952" ht="15" hidden="1" customHeight="1"/>
    <row r="6953" ht="15" hidden="1" customHeight="1"/>
    <row r="6954" ht="15" hidden="1" customHeight="1"/>
    <row r="6955" ht="15" hidden="1" customHeight="1"/>
    <row r="6956" ht="15" hidden="1" customHeight="1"/>
    <row r="6957" ht="15" hidden="1" customHeight="1"/>
    <row r="6958" ht="15" hidden="1" customHeight="1"/>
    <row r="6959" ht="15" hidden="1" customHeight="1"/>
    <row r="6960" ht="15" hidden="1" customHeight="1"/>
    <row r="6961" ht="15" hidden="1" customHeight="1"/>
    <row r="6962" ht="15" hidden="1" customHeight="1"/>
    <row r="6963" ht="15" hidden="1" customHeight="1"/>
    <row r="6964" ht="15" hidden="1" customHeight="1"/>
    <row r="6965" ht="15" hidden="1" customHeight="1"/>
    <row r="6966" ht="15" hidden="1" customHeight="1"/>
    <row r="6967" ht="15" hidden="1" customHeight="1"/>
    <row r="6968" ht="15" hidden="1" customHeight="1"/>
    <row r="6969" ht="15" hidden="1" customHeight="1"/>
    <row r="6970" ht="15" hidden="1" customHeight="1"/>
    <row r="6971" ht="15" hidden="1" customHeight="1"/>
    <row r="6972" ht="15" hidden="1" customHeight="1"/>
    <row r="6973" ht="15" hidden="1" customHeight="1"/>
    <row r="6974" ht="15" hidden="1" customHeight="1"/>
    <row r="6975" ht="15" hidden="1" customHeight="1"/>
    <row r="6976" ht="15" hidden="1" customHeight="1"/>
    <row r="6977" ht="15" hidden="1" customHeight="1"/>
    <row r="6978" ht="15" hidden="1" customHeight="1"/>
    <row r="6979" ht="15" hidden="1" customHeight="1"/>
    <row r="6980" ht="15" hidden="1" customHeight="1"/>
    <row r="6981" ht="15" hidden="1" customHeight="1"/>
    <row r="6982" ht="15" hidden="1" customHeight="1"/>
    <row r="6983" ht="15" hidden="1" customHeight="1"/>
    <row r="6984" ht="15" hidden="1" customHeight="1"/>
    <row r="6985" ht="15" hidden="1" customHeight="1"/>
    <row r="6986" ht="15" hidden="1" customHeight="1"/>
    <row r="6987" ht="15" hidden="1" customHeight="1"/>
    <row r="6988" ht="15" hidden="1" customHeight="1"/>
    <row r="6989" ht="15" hidden="1" customHeight="1"/>
    <row r="6990" ht="15" hidden="1" customHeight="1"/>
    <row r="6991" ht="15" hidden="1" customHeight="1"/>
    <row r="6992" ht="15" hidden="1" customHeight="1"/>
    <row r="6993" ht="15" hidden="1" customHeight="1"/>
    <row r="6994" ht="15" hidden="1" customHeight="1"/>
    <row r="6995" ht="15" hidden="1" customHeight="1"/>
    <row r="6996" ht="15" hidden="1" customHeight="1"/>
    <row r="6997" ht="15" hidden="1" customHeight="1"/>
    <row r="6998" ht="15" hidden="1" customHeight="1"/>
    <row r="6999" ht="15" hidden="1" customHeight="1"/>
    <row r="7000" ht="15" hidden="1" customHeight="1"/>
    <row r="7001" ht="15" hidden="1" customHeight="1"/>
    <row r="7002" ht="15" hidden="1" customHeight="1"/>
    <row r="7003" ht="15" hidden="1" customHeight="1"/>
    <row r="7004" ht="15" hidden="1" customHeight="1"/>
    <row r="7005" ht="15" hidden="1" customHeight="1"/>
    <row r="7006" ht="15" hidden="1" customHeight="1"/>
    <row r="7007" ht="15" hidden="1" customHeight="1"/>
    <row r="7008" ht="15" hidden="1" customHeight="1"/>
    <row r="7009" ht="15" hidden="1" customHeight="1"/>
    <row r="7010" ht="15" hidden="1" customHeight="1"/>
    <row r="7011" ht="15" hidden="1" customHeight="1"/>
    <row r="7012" ht="15" hidden="1" customHeight="1"/>
    <row r="7013" ht="15" hidden="1" customHeight="1"/>
    <row r="7014" ht="15" hidden="1" customHeight="1"/>
    <row r="7015" ht="15" hidden="1" customHeight="1"/>
    <row r="7016" ht="15" hidden="1" customHeight="1"/>
    <row r="7017" ht="15" hidden="1" customHeight="1"/>
    <row r="7018" ht="15" hidden="1" customHeight="1"/>
    <row r="7019" ht="15" hidden="1" customHeight="1"/>
    <row r="7020" ht="15" hidden="1" customHeight="1"/>
    <row r="7021" ht="15" hidden="1" customHeight="1"/>
    <row r="7022" ht="15" hidden="1" customHeight="1"/>
    <row r="7023" ht="15" hidden="1" customHeight="1"/>
    <row r="7024" ht="15" hidden="1" customHeight="1"/>
    <row r="7025" ht="15" hidden="1" customHeight="1"/>
    <row r="7026" ht="15" hidden="1" customHeight="1"/>
    <row r="7027" ht="15" hidden="1" customHeight="1"/>
    <row r="7028" ht="15" hidden="1" customHeight="1"/>
    <row r="7029" ht="15" hidden="1" customHeight="1"/>
    <row r="7030" ht="15" hidden="1" customHeight="1"/>
    <row r="7031" ht="15" hidden="1" customHeight="1"/>
    <row r="7032" ht="15" hidden="1" customHeight="1"/>
    <row r="7033" ht="15" hidden="1" customHeight="1"/>
    <row r="7034" ht="15" hidden="1" customHeight="1"/>
    <row r="7035" ht="15" hidden="1" customHeight="1"/>
    <row r="7036" ht="15" hidden="1" customHeight="1"/>
    <row r="7037" ht="15" hidden="1" customHeight="1"/>
    <row r="7038" ht="15" hidden="1" customHeight="1"/>
    <row r="7039" ht="15" hidden="1" customHeight="1"/>
    <row r="7040" ht="15" hidden="1" customHeight="1"/>
    <row r="7041" ht="15" hidden="1" customHeight="1"/>
    <row r="7042" ht="15" hidden="1" customHeight="1"/>
    <row r="7043" ht="15" hidden="1" customHeight="1"/>
    <row r="7044" ht="15" hidden="1" customHeight="1"/>
    <row r="7045" ht="15" hidden="1" customHeight="1"/>
    <row r="7046" ht="15" hidden="1" customHeight="1"/>
    <row r="7047" ht="15" hidden="1" customHeight="1"/>
    <row r="7048" ht="15" hidden="1" customHeight="1"/>
    <row r="7049" ht="15" hidden="1" customHeight="1"/>
    <row r="7050" ht="15" hidden="1" customHeight="1"/>
    <row r="7051" ht="15" hidden="1" customHeight="1"/>
    <row r="7052" ht="15" hidden="1" customHeight="1"/>
    <row r="7053" ht="15" hidden="1" customHeight="1"/>
    <row r="7054" ht="15" hidden="1" customHeight="1"/>
    <row r="7055" ht="15" hidden="1" customHeight="1"/>
    <row r="7056" ht="15" hidden="1" customHeight="1"/>
    <row r="7057" ht="15" hidden="1" customHeight="1"/>
    <row r="7058" ht="15" hidden="1" customHeight="1"/>
    <row r="7059" ht="15" hidden="1" customHeight="1"/>
    <row r="7060" ht="15" hidden="1" customHeight="1"/>
    <row r="7061" ht="15" hidden="1" customHeight="1"/>
    <row r="7062" ht="15" hidden="1" customHeight="1"/>
    <row r="7063" ht="15" hidden="1" customHeight="1"/>
    <row r="7064" ht="15" hidden="1" customHeight="1"/>
    <row r="7065" ht="15" hidden="1" customHeight="1"/>
    <row r="7066" ht="15" hidden="1" customHeight="1"/>
    <row r="7067" ht="15" hidden="1" customHeight="1"/>
    <row r="7068" ht="15" hidden="1" customHeight="1"/>
    <row r="7069" ht="15" hidden="1" customHeight="1"/>
    <row r="7070" ht="15" hidden="1" customHeight="1"/>
    <row r="7071" ht="15" hidden="1" customHeight="1"/>
    <row r="7072" ht="15" hidden="1" customHeight="1"/>
    <row r="7073" ht="15" hidden="1" customHeight="1"/>
    <row r="7074" ht="15" hidden="1" customHeight="1"/>
    <row r="7075" ht="15" hidden="1" customHeight="1"/>
    <row r="7076" ht="15" hidden="1" customHeight="1"/>
    <row r="7077" ht="15" hidden="1" customHeight="1"/>
    <row r="7078" ht="15" hidden="1" customHeight="1"/>
    <row r="7079" ht="15" hidden="1" customHeight="1"/>
    <row r="7080" ht="15" hidden="1" customHeight="1"/>
    <row r="7081" ht="15" hidden="1" customHeight="1"/>
    <row r="7082" ht="15" hidden="1" customHeight="1"/>
    <row r="7083" ht="15" hidden="1" customHeight="1"/>
    <row r="7084" ht="15" hidden="1" customHeight="1"/>
    <row r="7085" ht="15" hidden="1" customHeight="1"/>
    <row r="7086" ht="15" hidden="1" customHeight="1"/>
    <row r="7087" ht="15" hidden="1" customHeight="1"/>
    <row r="7088" ht="15" hidden="1" customHeight="1"/>
    <row r="7089" ht="15" hidden="1" customHeight="1"/>
    <row r="7090" ht="15" hidden="1" customHeight="1"/>
    <row r="7091" ht="15" hidden="1" customHeight="1"/>
    <row r="7092" ht="15" hidden="1" customHeight="1"/>
    <row r="7093" ht="15" hidden="1" customHeight="1"/>
    <row r="7094" ht="15" hidden="1" customHeight="1"/>
    <row r="7095" ht="15" hidden="1" customHeight="1"/>
    <row r="7096" ht="15" hidden="1" customHeight="1"/>
    <row r="7097" ht="15" hidden="1" customHeight="1"/>
    <row r="7098" ht="15" hidden="1" customHeight="1"/>
    <row r="7099" ht="15" hidden="1" customHeight="1"/>
    <row r="7100" ht="15" hidden="1" customHeight="1"/>
    <row r="7101" ht="15" hidden="1" customHeight="1"/>
    <row r="7102" ht="15" hidden="1" customHeight="1"/>
    <row r="7103" ht="15" hidden="1" customHeight="1"/>
    <row r="7104" ht="15" hidden="1" customHeight="1"/>
    <row r="7105" ht="15" hidden="1" customHeight="1"/>
    <row r="7106" ht="15" hidden="1" customHeight="1"/>
    <row r="7107" ht="15" hidden="1" customHeight="1"/>
    <row r="7108" ht="15" hidden="1" customHeight="1"/>
    <row r="7109" ht="15" hidden="1" customHeight="1"/>
    <row r="7110" ht="15" hidden="1" customHeight="1"/>
    <row r="7111" ht="15" hidden="1" customHeight="1"/>
    <row r="7112" ht="15" hidden="1" customHeight="1"/>
    <row r="7113" ht="15" hidden="1" customHeight="1"/>
    <row r="7114" ht="15" hidden="1" customHeight="1"/>
    <row r="7115" ht="15" hidden="1" customHeight="1"/>
    <row r="7116" ht="15" hidden="1" customHeight="1"/>
    <row r="7117" ht="15" hidden="1" customHeight="1"/>
    <row r="7118" ht="15" hidden="1" customHeight="1"/>
    <row r="7119" ht="15" hidden="1" customHeight="1"/>
    <row r="7120" ht="15" hidden="1" customHeight="1"/>
    <row r="7121" ht="15" hidden="1" customHeight="1"/>
    <row r="7122" ht="15" hidden="1" customHeight="1"/>
    <row r="7123" ht="15" hidden="1" customHeight="1"/>
    <row r="7124" ht="15" hidden="1" customHeight="1"/>
    <row r="7125" ht="15" hidden="1" customHeight="1"/>
    <row r="7126" ht="15" hidden="1" customHeight="1"/>
    <row r="7127" ht="15" hidden="1" customHeight="1"/>
    <row r="7128" ht="15" hidden="1" customHeight="1"/>
    <row r="7129" ht="15" hidden="1" customHeight="1"/>
    <row r="7130" ht="15" hidden="1" customHeight="1"/>
    <row r="7131" ht="15" hidden="1" customHeight="1"/>
    <row r="7132" ht="15" hidden="1" customHeight="1"/>
    <row r="7133" ht="15" hidden="1" customHeight="1"/>
    <row r="7134" ht="15" hidden="1" customHeight="1"/>
    <row r="7135" ht="15" hidden="1" customHeight="1"/>
    <row r="7136" ht="15" hidden="1" customHeight="1"/>
    <row r="7137" ht="15" hidden="1" customHeight="1"/>
    <row r="7138" ht="15" hidden="1" customHeight="1"/>
    <row r="7139" ht="15" hidden="1" customHeight="1"/>
    <row r="7140" ht="15" hidden="1" customHeight="1"/>
    <row r="7141" ht="15" hidden="1" customHeight="1"/>
    <row r="7142" ht="15" hidden="1" customHeight="1"/>
    <row r="7143" ht="15" hidden="1" customHeight="1"/>
    <row r="7144" ht="15" hidden="1" customHeight="1"/>
    <row r="7145" ht="15" hidden="1" customHeight="1"/>
    <row r="7146" ht="15" hidden="1" customHeight="1"/>
    <row r="7147" ht="15" hidden="1" customHeight="1"/>
    <row r="7148" ht="15" hidden="1" customHeight="1"/>
    <row r="7149" ht="15" hidden="1" customHeight="1"/>
    <row r="7150" ht="15" hidden="1" customHeight="1"/>
    <row r="7151" ht="15" hidden="1" customHeight="1"/>
    <row r="7152" ht="15" hidden="1" customHeight="1"/>
    <row r="7153" ht="15" hidden="1" customHeight="1"/>
    <row r="7154" ht="15" hidden="1" customHeight="1"/>
    <row r="7155" ht="15" hidden="1" customHeight="1"/>
    <row r="7156" ht="15" hidden="1" customHeight="1"/>
    <row r="7157" ht="15" hidden="1" customHeight="1"/>
    <row r="7158" ht="15" hidden="1" customHeight="1"/>
    <row r="7159" ht="15" hidden="1" customHeight="1"/>
    <row r="7160" ht="15" hidden="1" customHeight="1"/>
    <row r="7161" ht="15" hidden="1" customHeight="1"/>
    <row r="7162" ht="15" hidden="1" customHeight="1"/>
    <row r="7163" ht="15" hidden="1" customHeight="1"/>
    <row r="7164" ht="15" hidden="1" customHeight="1"/>
    <row r="7165" ht="15" hidden="1" customHeight="1"/>
    <row r="7166" ht="15" hidden="1" customHeight="1"/>
    <row r="7167" ht="15" hidden="1" customHeight="1"/>
    <row r="7168" ht="15" hidden="1" customHeight="1"/>
    <row r="7169" ht="15" hidden="1" customHeight="1"/>
    <row r="7170" ht="15" hidden="1" customHeight="1"/>
    <row r="7171" ht="15" hidden="1" customHeight="1"/>
    <row r="7172" ht="15" hidden="1" customHeight="1"/>
    <row r="7173" ht="15" hidden="1" customHeight="1"/>
    <row r="7174" ht="15" hidden="1" customHeight="1"/>
    <row r="7175" ht="15" hidden="1" customHeight="1"/>
    <row r="7176" ht="15" hidden="1" customHeight="1"/>
    <row r="7177" ht="15" hidden="1" customHeight="1"/>
    <row r="7178" ht="15" hidden="1" customHeight="1"/>
    <row r="7179" ht="15" hidden="1" customHeight="1"/>
    <row r="7180" ht="15" hidden="1" customHeight="1"/>
    <row r="7181" ht="15" hidden="1" customHeight="1"/>
    <row r="7182" ht="15" hidden="1" customHeight="1"/>
    <row r="7183" ht="15" hidden="1" customHeight="1"/>
    <row r="7184" ht="15" hidden="1" customHeight="1"/>
    <row r="7185" ht="15" hidden="1" customHeight="1"/>
    <row r="7186" ht="15" hidden="1" customHeight="1"/>
    <row r="7187" ht="15" hidden="1" customHeight="1"/>
    <row r="7188" ht="15" hidden="1" customHeight="1"/>
    <row r="7189" ht="15" hidden="1" customHeight="1"/>
    <row r="7190" ht="15" hidden="1" customHeight="1"/>
    <row r="7191" ht="15" hidden="1" customHeight="1"/>
    <row r="7192" ht="15" hidden="1" customHeight="1"/>
    <row r="7193" ht="15" hidden="1" customHeight="1"/>
    <row r="7194" ht="15" hidden="1" customHeight="1"/>
    <row r="7195" ht="15" hidden="1" customHeight="1"/>
    <row r="7196" ht="15" hidden="1" customHeight="1"/>
    <row r="7197" ht="15" hidden="1" customHeight="1"/>
    <row r="7198" ht="15" hidden="1" customHeight="1"/>
    <row r="7199" ht="15" hidden="1" customHeight="1"/>
    <row r="7200" ht="15" hidden="1" customHeight="1"/>
    <row r="7201" ht="15" hidden="1" customHeight="1"/>
    <row r="7202" ht="15" hidden="1" customHeight="1"/>
    <row r="7203" ht="15" hidden="1" customHeight="1"/>
    <row r="7204" ht="15" hidden="1" customHeight="1"/>
    <row r="7205" ht="15" hidden="1" customHeight="1"/>
    <row r="7206" ht="15" hidden="1" customHeight="1"/>
    <row r="7207" ht="15" hidden="1" customHeight="1"/>
    <row r="7208" ht="15" hidden="1" customHeight="1"/>
    <row r="7209" ht="15" hidden="1" customHeight="1"/>
    <row r="7210" ht="15" hidden="1" customHeight="1"/>
    <row r="7211" ht="15" hidden="1" customHeight="1"/>
    <row r="7212" ht="15" hidden="1" customHeight="1"/>
    <row r="7213" ht="15" hidden="1" customHeight="1"/>
    <row r="7214" ht="15" hidden="1" customHeight="1"/>
    <row r="7215" ht="15" hidden="1" customHeight="1"/>
    <row r="7216" ht="15" hidden="1" customHeight="1"/>
    <row r="7217" ht="15" hidden="1" customHeight="1"/>
    <row r="7218" ht="15" hidden="1" customHeight="1"/>
    <row r="7219" ht="15" hidden="1" customHeight="1"/>
    <row r="7220" ht="15" hidden="1" customHeight="1"/>
    <row r="7221" ht="15" hidden="1" customHeight="1"/>
    <row r="7222" ht="15" hidden="1" customHeight="1"/>
    <row r="7223" ht="15" hidden="1" customHeight="1"/>
    <row r="7224" ht="15" hidden="1" customHeight="1"/>
    <row r="7225" ht="15" hidden="1" customHeight="1"/>
    <row r="7226" ht="15" hidden="1" customHeight="1"/>
    <row r="7227" ht="15" hidden="1" customHeight="1"/>
    <row r="7228" ht="15" hidden="1" customHeight="1"/>
    <row r="7229" ht="15" hidden="1" customHeight="1"/>
    <row r="7230" ht="15" hidden="1" customHeight="1"/>
    <row r="7231" ht="15" hidden="1" customHeight="1"/>
    <row r="7232" ht="15" hidden="1" customHeight="1"/>
    <row r="7233" ht="15" hidden="1" customHeight="1"/>
    <row r="7234" ht="15" hidden="1" customHeight="1"/>
    <row r="7235" ht="15" hidden="1" customHeight="1"/>
    <row r="7236" ht="15" hidden="1" customHeight="1"/>
    <row r="7237" ht="15" hidden="1" customHeight="1"/>
    <row r="7238" ht="15" hidden="1" customHeight="1"/>
    <row r="7239" ht="15" hidden="1" customHeight="1"/>
    <row r="7240" ht="15" hidden="1" customHeight="1"/>
    <row r="7241" ht="15" hidden="1" customHeight="1"/>
    <row r="7242" ht="15" hidden="1" customHeight="1"/>
    <row r="7243" ht="15" hidden="1" customHeight="1"/>
    <row r="7244" ht="15" hidden="1" customHeight="1"/>
    <row r="7245" ht="15" hidden="1" customHeight="1"/>
    <row r="7246" ht="15" hidden="1" customHeight="1"/>
    <row r="7247" ht="15" hidden="1" customHeight="1"/>
    <row r="7248" ht="15" hidden="1" customHeight="1"/>
    <row r="7249" ht="15" hidden="1" customHeight="1"/>
    <row r="7250" ht="15" hidden="1" customHeight="1"/>
    <row r="7251" ht="15" hidden="1" customHeight="1"/>
    <row r="7252" ht="15" hidden="1" customHeight="1"/>
    <row r="7253" ht="15" hidden="1" customHeight="1"/>
    <row r="7254" ht="15" hidden="1" customHeight="1"/>
    <row r="7255" ht="15" hidden="1" customHeight="1"/>
    <row r="7256" ht="15" hidden="1" customHeight="1"/>
    <row r="7257" ht="15" hidden="1" customHeight="1"/>
    <row r="7258" ht="15" hidden="1" customHeight="1"/>
    <row r="7259" ht="15" hidden="1" customHeight="1"/>
    <row r="7260" ht="15" hidden="1" customHeight="1"/>
    <row r="7261" ht="15" hidden="1" customHeight="1"/>
    <row r="7262" ht="15" hidden="1" customHeight="1"/>
    <row r="7263" ht="15" hidden="1" customHeight="1"/>
    <row r="7264" ht="15" hidden="1" customHeight="1"/>
    <row r="7265" ht="15" hidden="1" customHeight="1"/>
    <row r="7266" ht="15" hidden="1" customHeight="1"/>
    <row r="7267" ht="15" hidden="1" customHeight="1"/>
    <row r="7268" ht="15" hidden="1" customHeight="1"/>
    <row r="7269" ht="15" hidden="1" customHeight="1"/>
    <row r="7270" ht="15" hidden="1" customHeight="1"/>
    <row r="7271" ht="15" hidden="1" customHeight="1"/>
    <row r="7272" ht="15" hidden="1" customHeight="1"/>
    <row r="7273" ht="15" hidden="1" customHeight="1"/>
    <row r="7274" ht="15" hidden="1" customHeight="1"/>
    <row r="7275" ht="15" hidden="1" customHeight="1"/>
    <row r="7276" ht="15" hidden="1" customHeight="1"/>
    <row r="7277" ht="15" hidden="1" customHeight="1"/>
    <row r="7278" ht="15" hidden="1" customHeight="1"/>
    <row r="7279" ht="15" hidden="1" customHeight="1"/>
    <row r="7280" ht="15" hidden="1" customHeight="1"/>
    <row r="7281" ht="15" hidden="1" customHeight="1"/>
    <row r="7282" ht="15" hidden="1" customHeight="1"/>
    <row r="7283" ht="15" hidden="1" customHeight="1"/>
    <row r="7284" ht="15" hidden="1" customHeight="1"/>
    <row r="7285" ht="15" hidden="1" customHeight="1"/>
    <row r="7286" ht="15" hidden="1" customHeight="1"/>
    <row r="7287" ht="15" hidden="1" customHeight="1"/>
    <row r="7288" ht="15" hidden="1" customHeight="1"/>
    <row r="7289" ht="15" hidden="1" customHeight="1"/>
    <row r="7290" ht="15" hidden="1" customHeight="1"/>
    <row r="7291" ht="15" hidden="1" customHeight="1"/>
    <row r="7292" ht="15" hidden="1" customHeight="1"/>
    <row r="7293" ht="15" hidden="1" customHeight="1"/>
    <row r="7294" ht="15" hidden="1" customHeight="1"/>
    <row r="7295" ht="15" hidden="1" customHeight="1"/>
    <row r="7296" ht="15" hidden="1" customHeight="1"/>
    <row r="7297" ht="15" hidden="1" customHeight="1"/>
    <row r="7298" ht="15" hidden="1" customHeight="1"/>
    <row r="7299" ht="15" hidden="1" customHeight="1"/>
    <row r="7300" ht="15" hidden="1" customHeight="1"/>
    <row r="7301" ht="15" hidden="1" customHeight="1"/>
    <row r="7302" ht="15" hidden="1" customHeight="1"/>
    <row r="7303" ht="15" hidden="1" customHeight="1"/>
    <row r="7304" ht="15" hidden="1" customHeight="1"/>
    <row r="7305" ht="15" hidden="1" customHeight="1"/>
    <row r="7306" ht="15" hidden="1" customHeight="1"/>
    <row r="7307" ht="15" hidden="1" customHeight="1"/>
    <row r="7308" ht="15" hidden="1" customHeight="1"/>
    <row r="7309" ht="15" hidden="1" customHeight="1"/>
    <row r="7310" ht="15" hidden="1" customHeight="1"/>
    <row r="7311" ht="15" hidden="1" customHeight="1"/>
    <row r="7312" ht="15" hidden="1" customHeight="1"/>
    <row r="7313" ht="15" hidden="1" customHeight="1"/>
    <row r="7314" ht="15" hidden="1" customHeight="1"/>
    <row r="7315" ht="15" hidden="1" customHeight="1"/>
    <row r="7316" ht="15" hidden="1" customHeight="1"/>
    <row r="7317" ht="15" hidden="1" customHeight="1"/>
    <row r="7318" ht="15" hidden="1" customHeight="1"/>
    <row r="7319" ht="15" hidden="1" customHeight="1"/>
    <row r="7320" ht="15" hidden="1" customHeight="1"/>
    <row r="7321" ht="15" hidden="1" customHeight="1"/>
    <row r="7322" ht="15" hidden="1" customHeight="1"/>
    <row r="7323" ht="15" hidden="1" customHeight="1"/>
    <row r="7324" ht="15" hidden="1" customHeight="1"/>
    <row r="7325" ht="15" hidden="1" customHeight="1"/>
    <row r="7326" ht="15" hidden="1" customHeight="1"/>
    <row r="7327" ht="15" hidden="1" customHeight="1"/>
    <row r="7328" ht="15" hidden="1" customHeight="1"/>
    <row r="7329" ht="15" hidden="1" customHeight="1"/>
    <row r="7330" ht="15" hidden="1" customHeight="1"/>
    <row r="7331" ht="15" hidden="1" customHeight="1"/>
    <row r="7332" ht="15" hidden="1" customHeight="1"/>
    <row r="7333" ht="15" hidden="1" customHeight="1"/>
    <row r="7334" ht="15" hidden="1" customHeight="1"/>
    <row r="7335" ht="15" hidden="1" customHeight="1"/>
    <row r="7336" ht="15" hidden="1" customHeight="1"/>
    <row r="7337" ht="15" hidden="1" customHeight="1"/>
    <row r="7338" ht="15" hidden="1" customHeight="1"/>
    <row r="7339" ht="15" hidden="1" customHeight="1"/>
    <row r="7340" ht="15" hidden="1" customHeight="1"/>
    <row r="7341" ht="15" hidden="1" customHeight="1"/>
    <row r="7342" ht="15" hidden="1" customHeight="1"/>
    <row r="7343" ht="15" hidden="1" customHeight="1"/>
    <row r="7344" ht="15" hidden="1" customHeight="1"/>
    <row r="7345" ht="15" hidden="1" customHeight="1"/>
    <row r="7346" ht="15" hidden="1" customHeight="1"/>
    <row r="7347" ht="15" hidden="1" customHeight="1"/>
    <row r="7348" ht="15" hidden="1" customHeight="1"/>
    <row r="7349" ht="15" hidden="1" customHeight="1"/>
    <row r="7350" ht="15" hidden="1" customHeight="1"/>
    <row r="7351" ht="15" hidden="1" customHeight="1"/>
    <row r="7352" ht="15" hidden="1" customHeight="1"/>
    <row r="7353" ht="15" hidden="1" customHeight="1"/>
    <row r="7354" ht="15" hidden="1" customHeight="1"/>
    <row r="7355" ht="15" hidden="1" customHeight="1"/>
    <row r="7356" ht="15" hidden="1" customHeight="1"/>
    <row r="7357" ht="15" hidden="1" customHeight="1"/>
    <row r="7358" ht="15" hidden="1" customHeight="1"/>
    <row r="7359" ht="15" hidden="1" customHeight="1"/>
    <row r="7360" ht="15" hidden="1" customHeight="1"/>
    <row r="7361" ht="15" hidden="1" customHeight="1"/>
    <row r="7362" ht="15" hidden="1" customHeight="1"/>
    <row r="7363" ht="15" hidden="1" customHeight="1"/>
    <row r="7364" ht="15" hidden="1" customHeight="1"/>
    <row r="7365" ht="15" hidden="1" customHeight="1"/>
    <row r="7366" ht="15" hidden="1" customHeight="1"/>
    <row r="7367" ht="15" hidden="1" customHeight="1"/>
    <row r="7368" ht="15" hidden="1" customHeight="1"/>
    <row r="7369" ht="15" hidden="1" customHeight="1"/>
    <row r="7370" ht="15" hidden="1" customHeight="1"/>
    <row r="7371" ht="15" hidden="1" customHeight="1"/>
    <row r="7372" ht="15" hidden="1" customHeight="1"/>
    <row r="7373" ht="15" hidden="1" customHeight="1"/>
    <row r="7374" ht="15" hidden="1" customHeight="1"/>
    <row r="7375" ht="15" hidden="1" customHeight="1"/>
    <row r="7376" ht="15" hidden="1" customHeight="1"/>
    <row r="7377" ht="15" hidden="1" customHeight="1"/>
    <row r="7378" ht="15" hidden="1" customHeight="1"/>
    <row r="7379" ht="15" hidden="1" customHeight="1"/>
    <row r="7380" ht="15" hidden="1" customHeight="1"/>
    <row r="7381" ht="15" hidden="1" customHeight="1"/>
    <row r="7382" ht="15" hidden="1" customHeight="1"/>
    <row r="7383" ht="15" hidden="1" customHeight="1"/>
    <row r="7384" ht="15" hidden="1" customHeight="1"/>
    <row r="7385" ht="15" hidden="1" customHeight="1"/>
    <row r="7386" ht="15" hidden="1" customHeight="1"/>
    <row r="7387" ht="15" hidden="1" customHeight="1"/>
    <row r="7388" ht="15" hidden="1" customHeight="1"/>
    <row r="7389" ht="15" hidden="1" customHeight="1"/>
    <row r="7390" ht="15" hidden="1" customHeight="1"/>
    <row r="7391" ht="15" hidden="1" customHeight="1"/>
    <row r="7392" ht="15" hidden="1" customHeight="1"/>
    <row r="7393" ht="15" hidden="1" customHeight="1"/>
    <row r="7394" ht="15" hidden="1" customHeight="1"/>
    <row r="7395" ht="15" hidden="1" customHeight="1"/>
    <row r="7396" ht="15" hidden="1" customHeight="1"/>
    <row r="7397" ht="15" hidden="1" customHeight="1"/>
    <row r="7398" ht="15" hidden="1" customHeight="1"/>
    <row r="7399" ht="15" hidden="1" customHeight="1"/>
    <row r="7400" ht="15" hidden="1" customHeight="1"/>
    <row r="7401" ht="15" hidden="1" customHeight="1"/>
    <row r="7402" ht="15" hidden="1" customHeight="1"/>
    <row r="7403" ht="15" hidden="1" customHeight="1"/>
    <row r="7404" ht="15" hidden="1" customHeight="1"/>
    <row r="7405" ht="15" hidden="1" customHeight="1"/>
    <row r="7406" ht="15" hidden="1" customHeight="1"/>
    <row r="7407" ht="15" hidden="1" customHeight="1"/>
    <row r="7408" ht="15" hidden="1" customHeight="1"/>
    <row r="7409" ht="15" hidden="1" customHeight="1"/>
    <row r="7410" ht="15" hidden="1" customHeight="1"/>
    <row r="7411" ht="15" hidden="1" customHeight="1"/>
    <row r="7412" ht="15" hidden="1" customHeight="1"/>
    <row r="7413" ht="15" hidden="1" customHeight="1"/>
    <row r="7414" ht="15" hidden="1" customHeight="1"/>
    <row r="7415" ht="15" hidden="1" customHeight="1"/>
    <row r="7416" ht="15" hidden="1" customHeight="1"/>
    <row r="7417" ht="15" hidden="1" customHeight="1"/>
    <row r="7418" ht="15" hidden="1" customHeight="1"/>
    <row r="7419" ht="15" hidden="1" customHeight="1"/>
    <row r="7420" ht="15" hidden="1" customHeight="1"/>
    <row r="7421" ht="15" hidden="1" customHeight="1"/>
    <row r="7422" ht="15" hidden="1" customHeight="1"/>
    <row r="7423" ht="15" hidden="1" customHeight="1"/>
    <row r="7424" ht="15" hidden="1" customHeight="1"/>
    <row r="7425" ht="15" hidden="1" customHeight="1"/>
    <row r="7426" ht="15" hidden="1" customHeight="1"/>
    <row r="7427" ht="15" hidden="1" customHeight="1"/>
    <row r="7428" ht="15" hidden="1" customHeight="1"/>
    <row r="7429" ht="15" hidden="1" customHeight="1"/>
    <row r="7430" ht="15" hidden="1" customHeight="1"/>
    <row r="7431" ht="15" hidden="1" customHeight="1"/>
    <row r="7432" ht="15" hidden="1" customHeight="1"/>
    <row r="7433" ht="15" hidden="1" customHeight="1"/>
    <row r="7434" ht="15" hidden="1" customHeight="1"/>
    <row r="7435" ht="15" hidden="1" customHeight="1"/>
    <row r="7436" ht="15" hidden="1" customHeight="1"/>
    <row r="7437" ht="15" hidden="1" customHeight="1"/>
    <row r="7438" ht="15" hidden="1" customHeight="1"/>
    <row r="7439" ht="15" hidden="1" customHeight="1"/>
    <row r="7440" ht="15" hidden="1" customHeight="1"/>
    <row r="7441" ht="15" hidden="1" customHeight="1"/>
    <row r="7442" ht="15" hidden="1" customHeight="1"/>
    <row r="7443" ht="15" hidden="1" customHeight="1"/>
    <row r="7444" ht="15" hidden="1" customHeight="1"/>
    <row r="7445" ht="15" hidden="1" customHeight="1"/>
    <row r="7446" ht="15" hidden="1" customHeight="1"/>
    <row r="7447" ht="15" hidden="1" customHeight="1"/>
    <row r="7448" ht="15" hidden="1" customHeight="1"/>
    <row r="7449" ht="15" hidden="1" customHeight="1"/>
    <row r="7450" ht="15" hidden="1" customHeight="1"/>
    <row r="7451" ht="15" hidden="1" customHeight="1"/>
    <row r="7452" ht="15" hidden="1" customHeight="1"/>
    <row r="7453" ht="15" hidden="1" customHeight="1"/>
    <row r="7454" ht="15" hidden="1" customHeight="1"/>
    <row r="7455" ht="15" hidden="1" customHeight="1"/>
    <row r="7456" ht="15" hidden="1" customHeight="1"/>
    <row r="7457" ht="15" hidden="1" customHeight="1"/>
    <row r="7458" ht="15" hidden="1" customHeight="1"/>
    <row r="7459" ht="15" hidden="1" customHeight="1"/>
    <row r="7460" ht="15" hidden="1" customHeight="1"/>
    <row r="7461" ht="15" hidden="1" customHeight="1"/>
    <row r="7462" ht="15" hidden="1" customHeight="1"/>
    <row r="7463" ht="15" hidden="1" customHeight="1"/>
    <row r="7464" ht="15" hidden="1" customHeight="1"/>
    <row r="7465" ht="15" hidden="1" customHeight="1"/>
    <row r="7466" ht="15" hidden="1" customHeight="1"/>
    <row r="7467" ht="15" hidden="1" customHeight="1"/>
    <row r="7468" ht="15" hidden="1" customHeight="1"/>
    <row r="7469" ht="15" hidden="1" customHeight="1"/>
    <row r="7470" ht="15" hidden="1" customHeight="1"/>
    <row r="7471" ht="15" hidden="1" customHeight="1"/>
    <row r="7472" ht="15" hidden="1" customHeight="1"/>
    <row r="7473" ht="15" hidden="1" customHeight="1"/>
    <row r="7474" ht="15" hidden="1" customHeight="1"/>
    <row r="7475" ht="15" hidden="1" customHeight="1"/>
    <row r="7476" ht="15" hidden="1" customHeight="1"/>
    <row r="7477" ht="15" hidden="1" customHeight="1"/>
    <row r="7478" ht="15" hidden="1" customHeight="1"/>
    <row r="7479" ht="15" hidden="1" customHeight="1"/>
    <row r="7480" ht="15" hidden="1" customHeight="1"/>
    <row r="7481" ht="15" hidden="1" customHeight="1"/>
    <row r="7482" ht="15" hidden="1" customHeight="1"/>
    <row r="7483" ht="15" hidden="1" customHeight="1"/>
    <row r="7484" ht="15" hidden="1" customHeight="1"/>
    <row r="7485" ht="15" hidden="1" customHeight="1"/>
    <row r="7486" ht="15" hidden="1" customHeight="1"/>
    <row r="7487" ht="15" hidden="1" customHeight="1"/>
    <row r="7488" ht="15" hidden="1" customHeight="1"/>
    <row r="7489" ht="15" hidden="1" customHeight="1"/>
    <row r="7490" ht="15" hidden="1" customHeight="1"/>
    <row r="7491" ht="15" hidden="1" customHeight="1"/>
    <row r="7492" ht="15" hidden="1" customHeight="1"/>
    <row r="7493" ht="15" hidden="1" customHeight="1"/>
    <row r="7494" ht="15" hidden="1" customHeight="1"/>
    <row r="7495" ht="15" hidden="1" customHeight="1"/>
    <row r="7496" ht="15" hidden="1" customHeight="1"/>
    <row r="7497" ht="15" hidden="1" customHeight="1"/>
    <row r="7498" ht="15" hidden="1" customHeight="1"/>
    <row r="7499" ht="15" hidden="1" customHeight="1"/>
    <row r="7500" ht="15" hidden="1" customHeight="1"/>
    <row r="7501" ht="15" hidden="1" customHeight="1"/>
    <row r="7502" ht="15" hidden="1" customHeight="1"/>
    <row r="7503" ht="15" hidden="1" customHeight="1"/>
    <row r="7504" ht="15" hidden="1" customHeight="1"/>
    <row r="7505" ht="15" hidden="1" customHeight="1"/>
    <row r="7506" ht="15" hidden="1" customHeight="1"/>
    <row r="7507" ht="15" hidden="1" customHeight="1"/>
    <row r="7508" ht="15" hidden="1" customHeight="1"/>
    <row r="7509" ht="15" hidden="1" customHeight="1"/>
    <row r="7510" ht="15" hidden="1" customHeight="1"/>
    <row r="7511" ht="15" hidden="1" customHeight="1"/>
    <row r="7512" ht="15" hidden="1" customHeight="1"/>
    <row r="7513" ht="15" hidden="1" customHeight="1"/>
    <row r="7514" ht="15" hidden="1" customHeight="1"/>
    <row r="7515" ht="15" hidden="1" customHeight="1"/>
    <row r="7516" ht="15" hidden="1" customHeight="1"/>
    <row r="7517" ht="15" hidden="1" customHeight="1"/>
    <row r="7518" ht="15" hidden="1" customHeight="1"/>
    <row r="7519" ht="15" hidden="1" customHeight="1"/>
    <row r="7520" ht="15" hidden="1" customHeight="1"/>
    <row r="7521" ht="15" hidden="1" customHeight="1"/>
    <row r="7522" ht="15" hidden="1" customHeight="1"/>
    <row r="7523" ht="15" hidden="1" customHeight="1"/>
    <row r="7524" ht="15" hidden="1" customHeight="1"/>
    <row r="7525" ht="15" hidden="1" customHeight="1"/>
    <row r="7526" ht="15" hidden="1" customHeight="1"/>
    <row r="7527" ht="15" hidden="1" customHeight="1"/>
    <row r="7528" ht="15" hidden="1" customHeight="1"/>
    <row r="7529" ht="15" hidden="1" customHeight="1"/>
    <row r="7530" ht="15" hidden="1" customHeight="1"/>
    <row r="7531" ht="15" hidden="1" customHeight="1"/>
    <row r="7532" ht="15" hidden="1" customHeight="1"/>
    <row r="7533" ht="15" hidden="1" customHeight="1"/>
    <row r="7534" ht="15" hidden="1" customHeight="1"/>
    <row r="7535" ht="15" hidden="1" customHeight="1"/>
    <row r="7536" ht="15" hidden="1" customHeight="1"/>
    <row r="7537" ht="15" hidden="1" customHeight="1"/>
    <row r="7538" ht="15" hidden="1" customHeight="1"/>
    <row r="7539" ht="15" hidden="1" customHeight="1"/>
    <row r="7540" ht="15" hidden="1" customHeight="1"/>
    <row r="7541" ht="15" hidden="1" customHeight="1"/>
    <row r="7542" ht="15" hidden="1" customHeight="1"/>
    <row r="7543" ht="15" hidden="1" customHeight="1"/>
    <row r="7544" ht="15" hidden="1" customHeight="1"/>
    <row r="7545" ht="15" hidden="1" customHeight="1"/>
    <row r="7546" ht="15" hidden="1" customHeight="1"/>
    <row r="7547" ht="15" hidden="1" customHeight="1"/>
    <row r="7548" ht="15" hidden="1" customHeight="1"/>
    <row r="7549" ht="15" hidden="1" customHeight="1"/>
    <row r="7550" ht="15" hidden="1" customHeight="1"/>
    <row r="7551" ht="15" hidden="1" customHeight="1"/>
    <row r="7552" ht="15" hidden="1" customHeight="1"/>
    <row r="7553" ht="15" hidden="1" customHeight="1"/>
    <row r="7554" ht="15" hidden="1" customHeight="1"/>
    <row r="7555" ht="15" hidden="1" customHeight="1"/>
    <row r="7556" ht="15" hidden="1" customHeight="1"/>
    <row r="7557" ht="15" hidden="1" customHeight="1"/>
    <row r="7558" ht="15" hidden="1" customHeight="1"/>
    <row r="7559" ht="15" hidden="1" customHeight="1"/>
    <row r="7560" ht="15" hidden="1" customHeight="1"/>
    <row r="7561" ht="15" hidden="1" customHeight="1"/>
    <row r="7562" ht="15" hidden="1" customHeight="1"/>
    <row r="7563" ht="15" hidden="1" customHeight="1"/>
    <row r="7564" ht="15" hidden="1" customHeight="1"/>
    <row r="7565" ht="15" hidden="1" customHeight="1"/>
    <row r="7566" ht="15" hidden="1" customHeight="1"/>
    <row r="7567" ht="15" hidden="1" customHeight="1"/>
    <row r="7568" ht="15" hidden="1" customHeight="1"/>
    <row r="7569" ht="15" hidden="1" customHeight="1"/>
    <row r="7570" ht="15" hidden="1" customHeight="1"/>
    <row r="7571" ht="15" hidden="1" customHeight="1"/>
    <row r="7572" ht="15" hidden="1" customHeight="1"/>
    <row r="7573" ht="15" hidden="1" customHeight="1"/>
    <row r="7574" ht="15" hidden="1" customHeight="1"/>
    <row r="7575" ht="15" hidden="1" customHeight="1"/>
    <row r="7576" ht="15" hidden="1" customHeight="1"/>
    <row r="7577" ht="15" hidden="1" customHeight="1"/>
    <row r="7578" ht="15" hidden="1" customHeight="1"/>
    <row r="7579" ht="15" hidden="1" customHeight="1"/>
    <row r="7580" ht="15" hidden="1" customHeight="1"/>
    <row r="7581" ht="15" hidden="1" customHeight="1"/>
    <row r="7582" ht="15" hidden="1" customHeight="1"/>
    <row r="7583" ht="15" hidden="1" customHeight="1"/>
    <row r="7584" ht="15" hidden="1" customHeight="1"/>
    <row r="7585" ht="15" hidden="1" customHeight="1"/>
    <row r="7586" ht="15" hidden="1" customHeight="1"/>
    <row r="7587" ht="15" hidden="1" customHeight="1"/>
    <row r="7588" ht="15" hidden="1" customHeight="1"/>
    <row r="7589" ht="15" hidden="1" customHeight="1"/>
    <row r="7590" ht="15" hidden="1" customHeight="1"/>
    <row r="7591" ht="15" hidden="1" customHeight="1"/>
    <row r="7592" ht="15" hidden="1" customHeight="1"/>
    <row r="7593" ht="15" hidden="1" customHeight="1"/>
    <row r="7594" ht="15" hidden="1" customHeight="1"/>
    <row r="7595" ht="15" hidden="1" customHeight="1"/>
    <row r="7596" ht="15" hidden="1" customHeight="1"/>
    <row r="7597" ht="15" hidden="1" customHeight="1"/>
    <row r="7598" ht="15" hidden="1" customHeight="1"/>
    <row r="7599" ht="15" hidden="1" customHeight="1"/>
    <row r="7600" ht="15" hidden="1" customHeight="1"/>
    <row r="7601" ht="15" hidden="1" customHeight="1"/>
    <row r="7602" ht="15" hidden="1" customHeight="1"/>
    <row r="7603" ht="15" hidden="1" customHeight="1"/>
    <row r="7604" ht="15" hidden="1" customHeight="1"/>
    <row r="7605" ht="15" hidden="1" customHeight="1"/>
    <row r="7606" ht="15" hidden="1" customHeight="1"/>
    <row r="7607" ht="15" hidden="1" customHeight="1"/>
    <row r="7608" ht="15" hidden="1" customHeight="1"/>
    <row r="7609" ht="15" hidden="1" customHeight="1"/>
    <row r="7610" ht="15" hidden="1" customHeight="1"/>
    <row r="7611" ht="15" hidden="1" customHeight="1"/>
    <row r="7612" ht="15" hidden="1" customHeight="1"/>
    <row r="7613" ht="15" hidden="1" customHeight="1"/>
    <row r="7614" ht="15" hidden="1" customHeight="1"/>
    <row r="7615" ht="15" hidden="1" customHeight="1"/>
    <row r="7616" ht="15" hidden="1" customHeight="1"/>
    <row r="7617" ht="15" hidden="1" customHeight="1"/>
    <row r="7618" ht="15" hidden="1" customHeight="1"/>
    <row r="7619" ht="15" hidden="1" customHeight="1"/>
    <row r="7620" ht="15" hidden="1" customHeight="1"/>
    <row r="7621" ht="15" hidden="1" customHeight="1"/>
    <row r="7622" ht="15" hidden="1" customHeight="1"/>
    <row r="7623" ht="15" hidden="1" customHeight="1"/>
    <row r="7624" ht="15" hidden="1" customHeight="1"/>
    <row r="7625" ht="15" hidden="1" customHeight="1"/>
    <row r="7626" ht="15" hidden="1" customHeight="1"/>
    <row r="7627" ht="15" hidden="1" customHeight="1"/>
    <row r="7628" ht="15" hidden="1" customHeight="1"/>
    <row r="7629" ht="15" hidden="1" customHeight="1"/>
    <row r="7630" ht="15" hidden="1" customHeight="1"/>
    <row r="7631" ht="15" hidden="1" customHeight="1"/>
    <row r="7632" ht="15" hidden="1" customHeight="1"/>
    <row r="7633" ht="15" hidden="1" customHeight="1"/>
    <row r="7634" ht="15" hidden="1" customHeight="1"/>
    <row r="7635" ht="15" hidden="1" customHeight="1"/>
    <row r="7636" ht="15" hidden="1" customHeight="1"/>
    <row r="7637" ht="15" hidden="1" customHeight="1"/>
    <row r="7638" ht="15" hidden="1" customHeight="1"/>
    <row r="7639" ht="15" hidden="1" customHeight="1"/>
    <row r="7640" ht="15" hidden="1" customHeight="1"/>
    <row r="7641" ht="15" hidden="1" customHeight="1"/>
    <row r="7642" ht="15" hidden="1" customHeight="1"/>
    <row r="7643" ht="15" hidden="1" customHeight="1"/>
    <row r="7644" ht="15" hidden="1" customHeight="1"/>
    <row r="7645" ht="15" hidden="1" customHeight="1"/>
    <row r="7646" ht="15" hidden="1" customHeight="1"/>
    <row r="7647" ht="15" hidden="1" customHeight="1"/>
    <row r="7648" ht="15" hidden="1" customHeight="1"/>
    <row r="7649" ht="15" hidden="1" customHeight="1"/>
    <row r="7650" ht="15" hidden="1" customHeight="1"/>
    <row r="7651" ht="15" hidden="1" customHeight="1"/>
    <row r="7652" ht="15" hidden="1" customHeight="1"/>
    <row r="7653" ht="15" hidden="1" customHeight="1"/>
    <row r="7654" ht="15" hidden="1" customHeight="1"/>
    <row r="7655" ht="15" hidden="1" customHeight="1"/>
    <row r="7656" ht="15" hidden="1" customHeight="1"/>
    <row r="7657" ht="15" hidden="1" customHeight="1"/>
    <row r="7658" ht="15" hidden="1" customHeight="1"/>
    <row r="7659" ht="15" hidden="1" customHeight="1"/>
    <row r="7660" ht="15" hidden="1" customHeight="1"/>
    <row r="7661" ht="15" hidden="1" customHeight="1"/>
    <row r="7662" ht="15" hidden="1" customHeight="1"/>
    <row r="7663" ht="15" hidden="1" customHeight="1"/>
    <row r="7664" ht="15" hidden="1" customHeight="1"/>
    <row r="7665" ht="15" hidden="1" customHeight="1"/>
    <row r="7666" ht="15" hidden="1" customHeight="1"/>
    <row r="7667" ht="15" hidden="1" customHeight="1"/>
    <row r="7668" ht="15" hidden="1" customHeight="1"/>
    <row r="7669" ht="15" hidden="1" customHeight="1"/>
    <row r="7670" ht="15" hidden="1" customHeight="1"/>
    <row r="7671" ht="15" hidden="1" customHeight="1"/>
    <row r="7672" ht="15" hidden="1" customHeight="1"/>
    <row r="7673" ht="15" hidden="1" customHeight="1"/>
    <row r="7674" ht="15" hidden="1" customHeight="1"/>
    <row r="7675" ht="15" hidden="1" customHeight="1"/>
    <row r="7676" ht="15" hidden="1" customHeight="1"/>
    <row r="7677" ht="15" hidden="1" customHeight="1"/>
    <row r="7678" ht="15" hidden="1" customHeight="1"/>
    <row r="7679" ht="15" hidden="1" customHeight="1"/>
    <row r="7680" ht="15" hidden="1" customHeight="1"/>
    <row r="7681" ht="15" hidden="1" customHeight="1"/>
    <row r="7682" ht="15" hidden="1" customHeight="1"/>
    <row r="7683" ht="15" hidden="1" customHeight="1"/>
    <row r="7684" ht="15" hidden="1" customHeight="1"/>
    <row r="7685" ht="15" hidden="1" customHeight="1"/>
    <row r="7686" ht="15" hidden="1" customHeight="1"/>
    <row r="7687" ht="15" hidden="1" customHeight="1"/>
    <row r="7688" ht="15" hidden="1" customHeight="1"/>
    <row r="7689" ht="15" hidden="1" customHeight="1"/>
    <row r="7690" ht="15" hidden="1" customHeight="1"/>
    <row r="7691" ht="15" hidden="1" customHeight="1"/>
    <row r="7692" ht="15" hidden="1" customHeight="1"/>
    <row r="7693" ht="15" hidden="1" customHeight="1"/>
    <row r="7694" ht="15" hidden="1" customHeight="1"/>
    <row r="7695" ht="15" hidden="1" customHeight="1"/>
    <row r="7696" ht="15" hidden="1" customHeight="1"/>
    <row r="7697" ht="15" hidden="1" customHeight="1"/>
    <row r="7698" ht="15" hidden="1" customHeight="1"/>
    <row r="7699" ht="15" hidden="1" customHeight="1"/>
    <row r="7700" ht="15" hidden="1" customHeight="1"/>
    <row r="7701" ht="15" hidden="1" customHeight="1"/>
    <row r="7702" ht="15" hidden="1" customHeight="1"/>
    <row r="7703" ht="15" hidden="1" customHeight="1"/>
    <row r="7704" ht="15" hidden="1" customHeight="1"/>
    <row r="7705" ht="15" hidden="1" customHeight="1"/>
    <row r="7706" ht="15" hidden="1" customHeight="1"/>
    <row r="7707" ht="15" hidden="1" customHeight="1"/>
    <row r="7708" ht="15" hidden="1" customHeight="1"/>
    <row r="7709" ht="15" hidden="1" customHeight="1"/>
    <row r="7710" ht="15" hidden="1" customHeight="1"/>
    <row r="7711" ht="15" hidden="1" customHeight="1"/>
    <row r="7712" ht="15" hidden="1" customHeight="1"/>
    <row r="7713" ht="15" hidden="1" customHeight="1"/>
    <row r="7714" ht="15" hidden="1" customHeight="1"/>
    <row r="7715" ht="15" hidden="1" customHeight="1"/>
    <row r="7716" ht="15" hidden="1" customHeight="1"/>
    <row r="7717" ht="15" hidden="1" customHeight="1"/>
    <row r="7718" ht="15" hidden="1" customHeight="1"/>
    <row r="7719" ht="15" hidden="1" customHeight="1"/>
    <row r="7720" ht="15" hidden="1" customHeight="1"/>
    <row r="7721" ht="15" hidden="1" customHeight="1"/>
    <row r="7722" ht="15" hidden="1" customHeight="1"/>
    <row r="7723" ht="15" hidden="1" customHeight="1"/>
    <row r="7724" ht="15" hidden="1" customHeight="1"/>
    <row r="7725" ht="15" hidden="1" customHeight="1"/>
    <row r="7726" ht="15" hidden="1" customHeight="1"/>
    <row r="7727" ht="15" hidden="1" customHeight="1"/>
    <row r="7728" ht="15" hidden="1" customHeight="1"/>
    <row r="7729" ht="15" hidden="1" customHeight="1"/>
    <row r="7730" ht="15" hidden="1" customHeight="1"/>
    <row r="7731" ht="15" hidden="1" customHeight="1"/>
    <row r="7732" ht="15" hidden="1" customHeight="1"/>
    <row r="7733" ht="15" hidden="1" customHeight="1"/>
    <row r="7734" ht="15" hidden="1" customHeight="1"/>
    <row r="7735" ht="15" hidden="1" customHeight="1"/>
    <row r="7736" ht="15" hidden="1" customHeight="1"/>
    <row r="7737" ht="15" hidden="1" customHeight="1"/>
    <row r="7738" ht="15" hidden="1" customHeight="1"/>
    <row r="7739" ht="15" hidden="1" customHeight="1"/>
    <row r="7740" ht="15" hidden="1" customHeight="1"/>
    <row r="7741" ht="15" hidden="1" customHeight="1"/>
    <row r="7742" ht="15" hidden="1" customHeight="1"/>
    <row r="7743" ht="15" hidden="1" customHeight="1"/>
    <row r="7744" ht="15" hidden="1" customHeight="1"/>
    <row r="7745" ht="15" hidden="1" customHeight="1"/>
    <row r="7746" ht="15" hidden="1" customHeight="1"/>
    <row r="7747" ht="15" hidden="1" customHeight="1"/>
    <row r="7748" ht="15" hidden="1" customHeight="1"/>
    <row r="7749" ht="15" hidden="1" customHeight="1"/>
    <row r="7750" ht="15" hidden="1" customHeight="1"/>
    <row r="7751" ht="15" hidden="1" customHeight="1"/>
    <row r="7752" ht="15" hidden="1" customHeight="1"/>
    <row r="7753" ht="15" hidden="1" customHeight="1"/>
    <row r="7754" ht="15" hidden="1" customHeight="1"/>
    <row r="7755" ht="15" hidden="1" customHeight="1"/>
    <row r="7756" ht="15" hidden="1" customHeight="1"/>
    <row r="7757" ht="15" hidden="1" customHeight="1"/>
    <row r="7758" ht="15" hidden="1" customHeight="1"/>
    <row r="7759" ht="15" hidden="1" customHeight="1"/>
    <row r="7760" ht="15" hidden="1" customHeight="1"/>
    <row r="7761" ht="15" hidden="1" customHeight="1"/>
    <row r="7762" ht="15" hidden="1" customHeight="1"/>
    <row r="7763" ht="15" hidden="1" customHeight="1"/>
    <row r="7764" ht="15" hidden="1" customHeight="1"/>
    <row r="7765" ht="15" hidden="1" customHeight="1"/>
    <row r="7766" ht="15" hidden="1" customHeight="1"/>
    <row r="7767" ht="15" hidden="1" customHeight="1"/>
    <row r="7768" ht="15" hidden="1" customHeight="1"/>
    <row r="7769" ht="15" hidden="1" customHeight="1"/>
    <row r="7770" ht="15" hidden="1" customHeight="1"/>
    <row r="7771" ht="15" hidden="1" customHeight="1"/>
    <row r="7772" ht="15" hidden="1" customHeight="1"/>
    <row r="7773" ht="15" hidden="1" customHeight="1"/>
    <row r="7774" ht="15" hidden="1" customHeight="1"/>
    <row r="7775" ht="15" hidden="1" customHeight="1"/>
    <row r="7776" ht="15" hidden="1" customHeight="1"/>
    <row r="7777" ht="15" hidden="1" customHeight="1"/>
    <row r="7778" ht="15" hidden="1" customHeight="1"/>
    <row r="7779" ht="15" hidden="1" customHeight="1"/>
    <row r="7780" ht="15" hidden="1" customHeight="1"/>
    <row r="7781" ht="15" hidden="1" customHeight="1"/>
    <row r="7782" ht="15" hidden="1" customHeight="1"/>
    <row r="7783" ht="15" hidden="1" customHeight="1"/>
    <row r="7784" ht="15" hidden="1" customHeight="1"/>
    <row r="7785" ht="15" hidden="1" customHeight="1"/>
    <row r="7786" ht="15" hidden="1" customHeight="1"/>
    <row r="7787" ht="15" hidden="1" customHeight="1"/>
    <row r="7788" ht="15" hidden="1" customHeight="1"/>
    <row r="7789" ht="15" hidden="1" customHeight="1"/>
    <row r="7790" ht="15" hidden="1" customHeight="1"/>
    <row r="7791" ht="15" hidden="1" customHeight="1"/>
    <row r="7792" ht="15" hidden="1" customHeight="1"/>
    <row r="7793" ht="15" hidden="1" customHeight="1"/>
    <row r="7794" ht="15" hidden="1" customHeight="1"/>
    <row r="7795" ht="15" hidden="1" customHeight="1"/>
    <row r="7796" ht="15" hidden="1" customHeight="1"/>
    <row r="7797" ht="15" hidden="1" customHeight="1"/>
    <row r="7798" ht="15" hidden="1" customHeight="1"/>
    <row r="7799" ht="15" hidden="1" customHeight="1"/>
    <row r="7800" ht="15" hidden="1" customHeight="1"/>
    <row r="7801" ht="15" hidden="1" customHeight="1"/>
    <row r="7802" ht="15" hidden="1" customHeight="1"/>
    <row r="7803" ht="15" hidden="1" customHeight="1"/>
    <row r="7804" ht="15" hidden="1" customHeight="1"/>
    <row r="7805" ht="15" hidden="1" customHeight="1"/>
    <row r="7806" ht="15" hidden="1" customHeight="1"/>
    <row r="7807" ht="15" hidden="1" customHeight="1"/>
    <row r="7808" ht="15" hidden="1" customHeight="1"/>
    <row r="7809" ht="15" hidden="1" customHeight="1"/>
    <row r="7810" ht="15" hidden="1" customHeight="1"/>
    <row r="7811" ht="15" hidden="1" customHeight="1"/>
    <row r="7812" ht="15" hidden="1" customHeight="1"/>
    <row r="7813" ht="15" hidden="1" customHeight="1"/>
    <row r="7814" ht="15" hidden="1" customHeight="1"/>
    <row r="7815" ht="15" hidden="1" customHeight="1"/>
    <row r="7816" ht="15" hidden="1" customHeight="1"/>
    <row r="7817" ht="15" hidden="1" customHeight="1"/>
    <row r="7818" ht="15" hidden="1" customHeight="1"/>
    <row r="7819" ht="15" hidden="1" customHeight="1"/>
    <row r="7820" ht="15" hidden="1" customHeight="1"/>
    <row r="7821" ht="15" hidden="1" customHeight="1"/>
    <row r="7822" ht="15" hidden="1" customHeight="1"/>
    <row r="7823" ht="15" hidden="1" customHeight="1"/>
    <row r="7824" ht="15" hidden="1" customHeight="1"/>
    <row r="7825" ht="15" hidden="1" customHeight="1"/>
    <row r="7826" ht="15" hidden="1" customHeight="1"/>
    <row r="7827" ht="15" hidden="1" customHeight="1"/>
    <row r="7828" ht="15" hidden="1" customHeight="1"/>
    <row r="7829" ht="15" hidden="1" customHeight="1"/>
    <row r="7830" ht="15" hidden="1" customHeight="1"/>
    <row r="7831" ht="15" hidden="1" customHeight="1"/>
    <row r="7832" ht="15" hidden="1" customHeight="1"/>
    <row r="7833" ht="15" hidden="1" customHeight="1"/>
    <row r="7834" ht="15" hidden="1" customHeight="1"/>
    <row r="7835" ht="15" hidden="1" customHeight="1"/>
    <row r="7836" ht="15" hidden="1" customHeight="1"/>
    <row r="7837" ht="15" hidden="1" customHeight="1"/>
    <row r="7838" ht="15" hidden="1" customHeight="1"/>
    <row r="7839" ht="15" hidden="1" customHeight="1"/>
    <row r="7840" ht="15" hidden="1" customHeight="1"/>
    <row r="7841" ht="15" hidden="1" customHeight="1"/>
    <row r="7842" ht="15" hidden="1" customHeight="1"/>
    <row r="7843" ht="15" hidden="1" customHeight="1"/>
    <row r="7844" ht="15" hidden="1" customHeight="1"/>
    <row r="7845" ht="15" hidden="1" customHeight="1"/>
    <row r="7846" ht="15" hidden="1" customHeight="1"/>
    <row r="7847" ht="15" hidden="1" customHeight="1"/>
    <row r="7848" ht="15" hidden="1" customHeight="1"/>
    <row r="7849" ht="15" hidden="1" customHeight="1"/>
    <row r="7850" ht="15" hidden="1" customHeight="1"/>
    <row r="7851" ht="15" hidden="1" customHeight="1"/>
    <row r="7852" ht="15" hidden="1" customHeight="1"/>
    <row r="7853" ht="15" hidden="1" customHeight="1"/>
    <row r="7854" ht="15" hidden="1" customHeight="1"/>
    <row r="7855" ht="15" hidden="1" customHeight="1"/>
    <row r="7856" ht="15" hidden="1" customHeight="1"/>
    <row r="7857" ht="15" hidden="1" customHeight="1"/>
    <row r="7858" ht="15" hidden="1" customHeight="1"/>
    <row r="7859" ht="15" hidden="1" customHeight="1"/>
    <row r="7860" ht="15" hidden="1" customHeight="1"/>
    <row r="7861" ht="15" hidden="1" customHeight="1"/>
    <row r="7862" ht="15" hidden="1" customHeight="1"/>
    <row r="7863" ht="15" hidden="1" customHeight="1"/>
    <row r="7864" ht="15" hidden="1" customHeight="1"/>
    <row r="7865" ht="15" hidden="1" customHeight="1"/>
    <row r="7866" ht="15" hidden="1" customHeight="1"/>
    <row r="7867" ht="15" hidden="1" customHeight="1"/>
    <row r="7868" ht="15" hidden="1" customHeight="1"/>
    <row r="7869" ht="15" hidden="1" customHeight="1"/>
    <row r="7870" ht="15" hidden="1" customHeight="1"/>
    <row r="7871" ht="15" hidden="1" customHeight="1"/>
    <row r="7872" ht="15" hidden="1" customHeight="1"/>
    <row r="7873" ht="15" hidden="1" customHeight="1"/>
    <row r="7874" ht="15" hidden="1" customHeight="1"/>
    <row r="7875" ht="15" hidden="1" customHeight="1"/>
    <row r="7876" ht="15" hidden="1" customHeight="1"/>
    <row r="7877" ht="15" hidden="1" customHeight="1"/>
    <row r="7878" ht="15" hidden="1" customHeight="1"/>
    <row r="7879" ht="15" hidden="1" customHeight="1"/>
    <row r="7880" ht="15" hidden="1" customHeight="1"/>
    <row r="7881" ht="15" hidden="1" customHeight="1"/>
    <row r="7882" ht="15" hidden="1" customHeight="1"/>
    <row r="7883" ht="15" hidden="1" customHeight="1"/>
    <row r="7884" ht="15" hidden="1" customHeight="1"/>
    <row r="7885" ht="15" hidden="1" customHeight="1"/>
    <row r="7886" ht="15" hidden="1" customHeight="1"/>
    <row r="7887" ht="15" hidden="1" customHeight="1"/>
    <row r="7888" ht="15" hidden="1" customHeight="1"/>
    <row r="7889" ht="15" hidden="1" customHeight="1"/>
    <row r="7890" ht="15" hidden="1" customHeight="1"/>
    <row r="7891" ht="15" hidden="1" customHeight="1"/>
    <row r="7892" ht="15" hidden="1" customHeight="1"/>
    <row r="7893" ht="15" hidden="1" customHeight="1"/>
    <row r="7894" ht="15" hidden="1" customHeight="1"/>
    <row r="7895" ht="15" hidden="1" customHeight="1"/>
    <row r="7896" ht="15" hidden="1" customHeight="1"/>
    <row r="7897" ht="15" hidden="1" customHeight="1"/>
    <row r="7898" ht="15" hidden="1" customHeight="1"/>
    <row r="7899" ht="15" hidden="1" customHeight="1"/>
    <row r="7900" ht="15" hidden="1" customHeight="1"/>
    <row r="7901" ht="15" hidden="1" customHeight="1"/>
    <row r="7902" ht="15" hidden="1" customHeight="1"/>
    <row r="7903" ht="15" hidden="1" customHeight="1"/>
    <row r="7904" ht="15" hidden="1" customHeight="1"/>
    <row r="7905" ht="15" hidden="1" customHeight="1"/>
    <row r="7906" ht="15" hidden="1" customHeight="1"/>
    <row r="7907" ht="15" hidden="1" customHeight="1"/>
    <row r="7908" ht="15" hidden="1" customHeight="1"/>
    <row r="7909" ht="15" hidden="1" customHeight="1"/>
    <row r="7910" ht="15" hidden="1" customHeight="1"/>
    <row r="7911" ht="15" hidden="1" customHeight="1"/>
    <row r="7912" ht="15" hidden="1" customHeight="1"/>
    <row r="7913" ht="15" hidden="1" customHeight="1"/>
    <row r="7914" ht="15" hidden="1" customHeight="1"/>
    <row r="7915" ht="15" hidden="1" customHeight="1"/>
    <row r="7916" ht="15" hidden="1" customHeight="1"/>
    <row r="7917" ht="15" hidden="1" customHeight="1"/>
    <row r="7918" ht="15" hidden="1" customHeight="1"/>
    <row r="7919" ht="15" hidden="1" customHeight="1"/>
    <row r="7920" ht="15" hidden="1" customHeight="1"/>
    <row r="7921" ht="15" hidden="1" customHeight="1"/>
    <row r="7922" ht="15" hidden="1" customHeight="1"/>
    <row r="7923" ht="15" hidden="1" customHeight="1"/>
    <row r="7924" ht="15" hidden="1" customHeight="1"/>
    <row r="7925" ht="15" hidden="1" customHeight="1"/>
    <row r="7926" ht="15" hidden="1" customHeight="1"/>
    <row r="7927" ht="15" hidden="1" customHeight="1"/>
    <row r="7928" ht="15" hidden="1" customHeight="1"/>
    <row r="7929" ht="15" hidden="1" customHeight="1"/>
    <row r="7930" ht="15" hidden="1" customHeight="1"/>
    <row r="7931" ht="15" hidden="1" customHeight="1"/>
    <row r="7932" ht="15" hidden="1" customHeight="1"/>
    <row r="7933" ht="15" hidden="1" customHeight="1"/>
    <row r="7934" ht="15" hidden="1" customHeight="1"/>
    <row r="7935" ht="15" hidden="1" customHeight="1"/>
    <row r="7936" ht="15" hidden="1" customHeight="1"/>
    <row r="7937" ht="15" hidden="1" customHeight="1"/>
    <row r="7938" ht="15" hidden="1" customHeight="1"/>
    <row r="7939" ht="15" hidden="1" customHeight="1"/>
    <row r="7940" ht="15" hidden="1" customHeight="1"/>
    <row r="7941" ht="15" hidden="1" customHeight="1"/>
    <row r="7942" ht="15" hidden="1" customHeight="1"/>
    <row r="7943" ht="15" hidden="1" customHeight="1"/>
    <row r="7944" ht="15" hidden="1" customHeight="1"/>
    <row r="7945" ht="15" hidden="1" customHeight="1"/>
    <row r="7946" ht="15" hidden="1" customHeight="1"/>
    <row r="7947" ht="15" hidden="1" customHeight="1"/>
    <row r="7948" ht="15" hidden="1" customHeight="1"/>
    <row r="7949" ht="15" hidden="1" customHeight="1"/>
    <row r="7950" ht="15" hidden="1" customHeight="1"/>
    <row r="7951" ht="15" hidden="1" customHeight="1"/>
    <row r="7952" ht="15" hidden="1" customHeight="1"/>
    <row r="7953" ht="15" hidden="1" customHeight="1"/>
    <row r="7954" ht="15" hidden="1" customHeight="1"/>
    <row r="7955" ht="15" hidden="1" customHeight="1"/>
    <row r="7956" ht="15" hidden="1" customHeight="1"/>
    <row r="7957" ht="15" hidden="1" customHeight="1"/>
    <row r="7958" ht="15" hidden="1" customHeight="1"/>
    <row r="7959" ht="15" hidden="1" customHeight="1"/>
    <row r="7960" ht="15" hidden="1" customHeight="1"/>
    <row r="7961" ht="15" hidden="1" customHeight="1"/>
    <row r="7962" ht="15" hidden="1" customHeight="1"/>
    <row r="7963" ht="15" hidden="1" customHeight="1"/>
    <row r="7964" ht="15" hidden="1" customHeight="1"/>
    <row r="7965" ht="15" hidden="1" customHeight="1"/>
    <row r="7966" ht="15" hidden="1" customHeight="1"/>
    <row r="7967" ht="15" hidden="1" customHeight="1"/>
    <row r="7968" ht="15" hidden="1" customHeight="1"/>
    <row r="7969" ht="15" hidden="1" customHeight="1"/>
    <row r="7970" ht="15" hidden="1" customHeight="1"/>
    <row r="7971" ht="15" hidden="1" customHeight="1"/>
    <row r="7972" ht="15" hidden="1" customHeight="1"/>
    <row r="7973" ht="15" hidden="1" customHeight="1"/>
    <row r="7974" ht="15" hidden="1" customHeight="1"/>
    <row r="7975" ht="15" hidden="1" customHeight="1"/>
    <row r="7976" ht="15" hidden="1" customHeight="1"/>
    <row r="7977" ht="15" hidden="1" customHeight="1"/>
    <row r="7978" ht="15" hidden="1" customHeight="1"/>
    <row r="7979" ht="15" hidden="1" customHeight="1"/>
    <row r="7980" ht="15" hidden="1" customHeight="1"/>
    <row r="7981" ht="15" hidden="1" customHeight="1"/>
    <row r="7982" ht="15" hidden="1" customHeight="1"/>
    <row r="7983" ht="15" hidden="1" customHeight="1"/>
    <row r="7984" ht="15" hidden="1" customHeight="1"/>
    <row r="7985" ht="15" hidden="1" customHeight="1"/>
    <row r="7986" ht="15" hidden="1" customHeight="1"/>
    <row r="7987" ht="15" hidden="1" customHeight="1"/>
    <row r="7988" ht="15" hidden="1" customHeight="1"/>
    <row r="7989" ht="15" hidden="1" customHeight="1"/>
    <row r="7990" ht="15" hidden="1" customHeight="1"/>
    <row r="7991" ht="15" hidden="1" customHeight="1"/>
    <row r="7992" ht="15" hidden="1" customHeight="1"/>
    <row r="7993" ht="15" hidden="1" customHeight="1"/>
    <row r="7994" ht="15" hidden="1" customHeight="1"/>
    <row r="7995" ht="15" hidden="1" customHeight="1"/>
    <row r="7996" ht="15" hidden="1" customHeight="1"/>
    <row r="7997" ht="15" hidden="1" customHeight="1"/>
    <row r="7998" ht="15" hidden="1" customHeight="1"/>
    <row r="7999" ht="15" hidden="1" customHeight="1"/>
    <row r="8000" ht="15" hidden="1" customHeight="1"/>
    <row r="8001" ht="15" hidden="1" customHeight="1"/>
    <row r="8002" ht="15" hidden="1" customHeight="1"/>
    <row r="8003" ht="15" hidden="1" customHeight="1"/>
    <row r="8004" ht="15" hidden="1" customHeight="1"/>
    <row r="8005" ht="15" hidden="1" customHeight="1"/>
    <row r="8006" ht="15" hidden="1" customHeight="1"/>
    <row r="8007" ht="15" hidden="1" customHeight="1"/>
    <row r="8008" ht="15" hidden="1" customHeight="1"/>
    <row r="8009" ht="15" hidden="1" customHeight="1"/>
    <row r="8010" ht="15" hidden="1" customHeight="1"/>
    <row r="8011" ht="15" hidden="1" customHeight="1"/>
    <row r="8012" ht="15" hidden="1" customHeight="1"/>
    <row r="8013" ht="15" hidden="1" customHeight="1"/>
    <row r="8014" ht="15" hidden="1" customHeight="1"/>
    <row r="8015" ht="15" hidden="1" customHeight="1"/>
    <row r="8016" ht="15" hidden="1" customHeight="1"/>
    <row r="8017" ht="15" hidden="1" customHeight="1"/>
    <row r="8018" ht="15" hidden="1" customHeight="1"/>
    <row r="8019" ht="15" hidden="1" customHeight="1"/>
    <row r="8020" ht="15" hidden="1" customHeight="1"/>
    <row r="8021" ht="15" hidden="1" customHeight="1"/>
    <row r="8022" ht="15" hidden="1" customHeight="1"/>
    <row r="8023" ht="15" hidden="1" customHeight="1"/>
    <row r="8024" ht="15" hidden="1" customHeight="1"/>
    <row r="8025" ht="15" hidden="1" customHeight="1"/>
    <row r="8026" ht="15" hidden="1" customHeight="1"/>
    <row r="8027" ht="15" hidden="1" customHeight="1"/>
    <row r="8028" ht="15" hidden="1" customHeight="1"/>
    <row r="8029" ht="15" hidden="1" customHeight="1"/>
    <row r="8030" ht="15" hidden="1" customHeight="1"/>
    <row r="8031" ht="15" hidden="1" customHeight="1"/>
    <row r="8032" ht="15" hidden="1" customHeight="1"/>
    <row r="8033" ht="15" hidden="1" customHeight="1"/>
    <row r="8034" ht="15" hidden="1" customHeight="1"/>
    <row r="8035" ht="15" hidden="1" customHeight="1"/>
    <row r="8036" ht="15" hidden="1" customHeight="1"/>
    <row r="8037" ht="15" hidden="1" customHeight="1"/>
    <row r="8038" ht="15" hidden="1" customHeight="1"/>
    <row r="8039" ht="15" hidden="1" customHeight="1"/>
    <row r="8040" ht="15" hidden="1" customHeight="1"/>
    <row r="8041" ht="15" hidden="1" customHeight="1"/>
    <row r="8042" ht="15" hidden="1" customHeight="1"/>
    <row r="8043" ht="15" hidden="1" customHeight="1"/>
    <row r="8044" ht="15" hidden="1" customHeight="1"/>
    <row r="8045" ht="15" hidden="1" customHeight="1"/>
    <row r="8046" ht="15" hidden="1" customHeight="1"/>
    <row r="8047" ht="15" hidden="1" customHeight="1"/>
    <row r="8048" ht="15" hidden="1" customHeight="1"/>
    <row r="8049" ht="15" hidden="1" customHeight="1"/>
    <row r="8050" ht="15" hidden="1" customHeight="1"/>
    <row r="8051" ht="15" hidden="1" customHeight="1"/>
    <row r="8052" ht="15" hidden="1" customHeight="1"/>
    <row r="8053" ht="15" hidden="1" customHeight="1"/>
    <row r="8054" ht="15" hidden="1" customHeight="1"/>
    <row r="8055" ht="15" hidden="1" customHeight="1"/>
    <row r="8056" ht="15" hidden="1" customHeight="1"/>
    <row r="8057" ht="15" hidden="1" customHeight="1"/>
    <row r="8058" ht="15" hidden="1" customHeight="1"/>
    <row r="8059" ht="15" hidden="1" customHeight="1"/>
    <row r="8060" ht="15" hidden="1" customHeight="1"/>
    <row r="8061" ht="15" hidden="1" customHeight="1"/>
    <row r="8062" ht="15" hidden="1" customHeight="1"/>
    <row r="8063" ht="15" hidden="1" customHeight="1"/>
    <row r="8064" ht="15" hidden="1" customHeight="1"/>
    <row r="8065" ht="15" hidden="1" customHeight="1"/>
    <row r="8066" ht="15" hidden="1" customHeight="1"/>
    <row r="8067" ht="15" hidden="1" customHeight="1"/>
    <row r="8068" ht="15" hidden="1" customHeight="1"/>
    <row r="8069" ht="15" hidden="1" customHeight="1"/>
    <row r="8070" ht="15" hidden="1" customHeight="1"/>
    <row r="8071" ht="15" hidden="1" customHeight="1"/>
    <row r="8072" ht="15" hidden="1" customHeight="1"/>
    <row r="8073" ht="15" hidden="1" customHeight="1"/>
    <row r="8074" ht="15" hidden="1" customHeight="1"/>
    <row r="8075" ht="15" hidden="1" customHeight="1"/>
    <row r="8076" ht="15" hidden="1" customHeight="1"/>
    <row r="8077" ht="15" hidden="1" customHeight="1"/>
    <row r="8078" ht="15" hidden="1" customHeight="1"/>
    <row r="8079" ht="15" hidden="1" customHeight="1"/>
    <row r="8080" ht="15" hidden="1" customHeight="1"/>
    <row r="8081" ht="15" hidden="1" customHeight="1"/>
    <row r="8082" ht="15" hidden="1" customHeight="1"/>
    <row r="8083" ht="15" hidden="1" customHeight="1"/>
    <row r="8084" ht="15" hidden="1" customHeight="1"/>
    <row r="8085" ht="15" hidden="1" customHeight="1"/>
    <row r="8086" ht="15" hidden="1" customHeight="1"/>
    <row r="8087" ht="15" hidden="1" customHeight="1"/>
    <row r="8088" ht="15" hidden="1" customHeight="1"/>
    <row r="8089" ht="15" hidden="1" customHeight="1"/>
    <row r="8090" ht="15" hidden="1" customHeight="1"/>
    <row r="8091" ht="15" hidden="1" customHeight="1"/>
    <row r="8092" ht="15" hidden="1" customHeight="1"/>
    <row r="8093" ht="15" hidden="1" customHeight="1"/>
    <row r="8094" ht="15" hidden="1" customHeight="1"/>
    <row r="8095" ht="15" hidden="1" customHeight="1"/>
    <row r="8096" ht="15" hidden="1" customHeight="1"/>
    <row r="8097" ht="15" hidden="1" customHeight="1"/>
    <row r="8098" ht="15" hidden="1" customHeight="1"/>
    <row r="8099" ht="15" hidden="1" customHeight="1"/>
    <row r="8100" ht="15" hidden="1" customHeight="1"/>
    <row r="8101" ht="15" hidden="1" customHeight="1"/>
    <row r="8102" ht="15" hidden="1" customHeight="1"/>
    <row r="8103" ht="15" hidden="1" customHeight="1"/>
    <row r="8104" ht="15" hidden="1" customHeight="1"/>
    <row r="8105" ht="15" hidden="1" customHeight="1"/>
    <row r="8106" ht="15" hidden="1" customHeight="1"/>
    <row r="8107" ht="15" hidden="1" customHeight="1"/>
    <row r="8108" ht="15" hidden="1" customHeight="1"/>
    <row r="8109" ht="15" hidden="1" customHeight="1"/>
    <row r="8110" ht="15" hidden="1" customHeight="1"/>
    <row r="8111" ht="15" hidden="1" customHeight="1"/>
    <row r="8112" ht="15" hidden="1" customHeight="1"/>
    <row r="8113" ht="15" hidden="1" customHeight="1"/>
    <row r="8114" ht="15" hidden="1" customHeight="1"/>
    <row r="8115" ht="15" hidden="1" customHeight="1"/>
    <row r="8116" ht="15" hidden="1" customHeight="1"/>
    <row r="8117" ht="15" hidden="1" customHeight="1"/>
    <row r="8118" ht="15" hidden="1" customHeight="1"/>
    <row r="8119" ht="15" hidden="1" customHeight="1"/>
    <row r="8120" ht="15" hidden="1" customHeight="1"/>
    <row r="8121" ht="15" hidden="1" customHeight="1"/>
    <row r="8122" ht="15" hidden="1" customHeight="1"/>
    <row r="8123" ht="15" hidden="1" customHeight="1"/>
    <row r="8124" ht="15" hidden="1" customHeight="1"/>
    <row r="8125" ht="15" hidden="1" customHeight="1"/>
    <row r="8126" ht="15" hidden="1" customHeight="1"/>
    <row r="8127" ht="15" hidden="1" customHeight="1"/>
    <row r="8128" ht="15" hidden="1" customHeight="1"/>
    <row r="8129" ht="15" hidden="1" customHeight="1"/>
    <row r="8130" ht="15" hidden="1" customHeight="1"/>
    <row r="8131" ht="15" hidden="1" customHeight="1"/>
    <row r="8132" ht="15" hidden="1" customHeight="1"/>
    <row r="8133" ht="15" hidden="1" customHeight="1"/>
    <row r="8134" ht="15" hidden="1" customHeight="1"/>
    <row r="8135" ht="15" hidden="1" customHeight="1"/>
    <row r="8136" ht="15" hidden="1" customHeight="1"/>
    <row r="8137" ht="15" hidden="1" customHeight="1"/>
    <row r="8138" ht="15" hidden="1" customHeight="1"/>
    <row r="8139" ht="15" hidden="1" customHeight="1"/>
    <row r="8140" ht="15" hidden="1" customHeight="1"/>
    <row r="8141" ht="15" hidden="1" customHeight="1"/>
    <row r="8142" ht="15" hidden="1" customHeight="1"/>
    <row r="8143" ht="15" hidden="1" customHeight="1"/>
    <row r="8144" ht="15" hidden="1" customHeight="1"/>
    <row r="8145" ht="15" hidden="1" customHeight="1"/>
    <row r="8146" ht="15" hidden="1" customHeight="1"/>
    <row r="8147" ht="15" hidden="1" customHeight="1"/>
    <row r="8148" ht="15" hidden="1" customHeight="1"/>
    <row r="8149" ht="15" hidden="1" customHeight="1"/>
    <row r="8150" ht="15" hidden="1" customHeight="1"/>
    <row r="8151" ht="15" hidden="1" customHeight="1"/>
    <row r="8152" ht="15" hidden="1" customHeight="1"/>
    <row r="8153" ht="15" hidden="1" customHeight="1"/>
    <row r="8154" ht="15" hidden="1" customHeight="1"/>
    <row r="8155" ht="15" hidden="1" customHeight="1"/>
    <row r="8156" ht="15" hidden="1" customHeight="1"/>
    <row r="8157" ht="15" hidden="1" customHeight="1"/>
    <row r="8158" ht="15" hidden="1" customHeight="1"/>
    <row r="8159" ht="15" hidden="1" customHeight="1"/>
    <row r="8160" ht="15" hidden="1" customHeight="1"/>
    <row r="8161" ht="15" hidden="1" customHeight="1"/>
    <row r="8162" ht="15" hidden="1" customHeight="1"/>
    <row r="8163" ht="15" hidden="1" customHeight="1"/>
    <row r="8164" ht="15" hidden="1" customHeight="1"/>
    <row r="8165" ht="15" hidden="1" customHeight="1"/>
    <row r="8166" ht="15" hidden="1" customHeight="1"/>
    <row r="8167" ht="15" hidden="1" customHeight="1"/>
    <row r="8168" ht="15" hidden="1" customHeight="1"/>
    <row r="8169" ht="15" hidden="1" customHeight="1"/>
    <row r="8170" ht="15" hidden="1" customHeight="1"/>
    <row r="8171" ht="15" hidden="1" customHeight="1"/>
    <row r="8172" ht="15" hidden="1" customHeight="1"/>
    <row r="8173" ht="15" hidden="1" customHeight="1"/>
    <row r="8174" ht="15" hidden="1" customHeight="1"/>
    <row r="8175" ht="15" hidden="1" customHeight="1"/>
    <row r="8176" ht="15" hidden="1" customHeight="1"/>
    <row r="8177" ht="15" hidden="1" customHeight="1"/>
    <row r="8178" ht="15" hidden="1" customHeight="1"/>
    <row r="8179" ht="15" hidden="1" customHeight="1"/>
    <row r="8180" ht="15" hidden="1" customHeight="1"/>
    <row r="8181" ht="15" hidden="1" customHeight="1"/>
    <row r="8182" ht="15" hidden="1" customHeight="1"/>
    <row r="8183" ht="15" hidden="1" customHeight="1"/>
    <row r="8184" ht="15" hidden="1" customHeight="1"/>
    <row r="8185" ht="15" hidden="1" customHeight="1"/>
    <row r="8186" ht="15" hidden="1" customHeight="1"/>
    <row r="8187" ht="15" hidden="1" customHeight="1"/>
    <row r="8188" ht="15" hidden="1" customHeight="1"/>
    <row r="8189" ht="15" hidden="1" customHeight="1"/>
    <row r="8190" ht="15" hidden="1" customHeight="1"/>
    <row r="8191" ht="15" hidden="1" customHeight="1"/>
    <row r="8192" ht="15" hidden="1" customHeight="1"/>
    <row r="8193" ht="15" hidden="1" customHeight="1"/>
    <row r="8194" ht="15" hidden="1" customHeight="1"/>
    <row r="8195" ht="15" hidden="1" customHeight="1"/>
    <row r="8196" ht="15" hidden="1" customHeight="1"/>
    <row r="8197" ht="15" hidden="1" customHeight="1"/>
    <row r="8198" ht="15" hidden="1" customHeight="1"/>
    <row r="8199" ht="15" hidden="1" customHeight="1"/>
    <row r="8200" ht="15" hidden="1" customHeight="1"/>
    <row r="8201" ht="15" hidden="1" customHeight="1"/>
    <row r="8202" ht="15" hidden="1" customHeight="1"/>
    <row r="8203" ht="15" hidden="1" customHeight="1"/>
    <row r="8204" ht="15" hidden="1" customHeight="1"/>
    <row r="8205" ht="15" hidden="1" customHeight="1"/>
    <row r="8206" ht="15" hidden="1" customHeight="1"/>
    <row r="8207" ht="15" hidden="1" customHeight="1"/>
    <row r="8208" ht="15" hidden="1" customHeight="1"/>
    <row r="8209" ht="15" hidden="1" customHeight="1"/>
    <row r="8210" ht="15" hidden="1" customHeight="1"/>
    <row r="8211" ht="15" hidden="1" customHeight="1"/>
    <row r="8212" ht="15" hidden="1" customHeight="1"/>
    <row r="8213" ht="15" hidden="1" customHeight="1"/>
    <row r="8214" ht="15" hidden="1" customHeight="1"/>
    <row r="8215" ht="15" hidden="1" customHeight="1"/>
    <row r="8216" ht="15" hidden="1" customHeight="1"/>
    <row r="8217" ht="15" hidden="1" customHeight="1"/>
    <row r="8218" ht="15" hidden="1" customHeight="1"/>
    <row r="8219" ht="15" hidden="1" customHeight="1"/>
    <row r="8220" ht="15" hidden="1" customHeight="1"/>
    <row r="8221" ht="15" hidden="1" customHeight="1"/>
    <row r="8222" ht="15" hidden="1" customHeight="1"/>
    <row r="8223" ht="15" hidden="1" customHeight="1"/>
    <row r="8224" ht="15" hidden="1" customHeight="1"/>
    <row r="8225" ht="15" hidden="1" customHeight="1"/>
    <row r="8226" ht="15" hidden="1" customHeight="1"/>
    <row r="8227" ht="15" hidden="1" customHeight="1"/>
    <row r="8228" ht="15" hidden="1" customHeight="1"/>
    <row r="8229" ht="15" hidden="1" customHeight="1"/>
    <row r="8230" ht="15" hidden="1" customHeight="1"/>
    <row r="8231" ht="15" hidden="1" customHeight="1"/>
    <row r="8232" ht="15" hidden="1" customHeight="1"/>
    <row r="8233" ht="15" hidden="1" customHeight="1"/>
    <row r="8234" ht="15" hidden="1" customHeight="1"/>
    <row r="8235" ht="15" hidden="1" customHeight="1"/>
    <row r="8236" ht="15" hidden="1" customHeight="1"/>
    <row r="8237" ht="15" hidden="1" customHeight="1"/>
    <row r="8238" ht="15" hidden="1" customHeight="1"/>
    <row r="8239" ht="15" hidden="1" customHeight="1"/>
    <row r="8240" ht="15" hidden="1" customHeight="1"/>
    <row r="8241" ht="15" hidden="1" customHeight="1"/>
    <row r="8242" ht="15" hidden="1" customHeight="1"/>
    <row r="8243" ht="15" hidden="1" customHeight="1"/>
    <row r="8244" ht="15" hidden="1" customHeight="1"/>
    <row r="8245" ht="15" hidden="1" customHeight="1"/>
    <row r="8246" ht="15" hidden="1" customHeight="1"/>
    <row r="8247" ht="15" hidden="1" customHeight="1"/>
    <row r="8248" ht="15" hidden="1" customHeight="1"/>
    <row r="8249" ht="15" hidden="1" customHeight="1"/>
    <row r="8250" ht="15" hidden="1" customHeight="1"/>
    <row r="8251" ht="15" hidden="1" customHeight="1"/>
    <row r="8252" ht="15" hidden="1" customHeight="1"/>
    <row r="8253" ht="15" hidden="1" customHeight="1"/>
    <row r="8254" ht="15" hidden="1" customHeight="1"/>
    <row r="8255" ht="15" hidden="1" customHeight="1"/>
    <row r="8256" ht="15" hidden="1" customHeight="1"/>
    <row r="8257" ht="15" hidden="1" customHeight="1"/>
    <row r="8258" ht="15" hidden="1" customHeight="1"/>
    <row r="8259" ht="15" hidden="1" customHeight="1"/>
    <row r="8260" ht="15" hidden="1" customHeight="1"/>
    <row r="8261" ht="15" hidden="1" customHeight="1"/>
    <row r="8262" ht="15" hidden="1" customHeight="1"/>
    <row r="8263" ht="15" hidden="1" customHeight="1"/>
    <row r="8264" ht="15" hidden="1" customHeight="1"/>
    <row r="8265" ht="15" hidden="1" customHeight="1"/>
    <row r="8266" ht="15" hidden="1" customHeight="1"/>
    <row r="8267" ht="15" hidden="1" customHeight="1"/>
    <row r="8268" ht="15" hidden="1" customHeight="1"/>
    <row r="8269" ht="15" hidden="1" customHeight="1"/>
    <row r="8270" ht="15" hidden="1" customHeight="1"/>
    <row r="8271" ht="15" hidden="1" customHeight="1"/>
    <row r="8272" ht="15" hidden="1" customHeight="1"/>
    <row r="8273" ht="15" hidden="1" customHeight="1"/>
    <row r="8274" ht="15" hidden="1" customHeight="1"/>
    <row r="8275" ht="15" hidden="1" customHeight="1"/>
    <row r="8276" ht="15" hidden="1" customHeight="1"/>
    <row r="8277" ht="15" hidden="1" customHeight="1"/>
    <row r="8278" ht="15" hidden="1" customHeight="1"/>
    <row r="8279" ht="15" hidden="1" customHeight="1"/>
    <row r="8280" ht="15" hidden="1" customHeight="1"/>
    <row r="8281" ht="15" hidden="1" customHeight="1"/>
    <row r="8282" ht="15" hidden="1" customHeight="1"/>
    <row r="8283" ht="15" hidden="1" customHeight="1"/>
    <row r="8284" ht="15" hidden="1" customHeight="1"/>
    <row r="8285" ht="15" hidden="1" customHeight="1"/>
    <row r="8286" ht="15" hidden="1" customHeight="1"/>
    <row r="8287" ht="15" hidden="1" customHeight="1"/>
    <row r="8288" ht="15" hidden="1" customHeight="1"/>
    <row r="8289" ht="15" hidden="1" customHeight="1"/>
    <row r="8290" ht="15" hidden="1" customHeight="1"/>
    <row r="8291" ht="15" hidden="1" customHeight="1"/>
    <row r="8292" ht="15" hidden="1" customHeight="1"/>
    <row r="8293" ht="15" hidden="1" customHeight="1"/>
    <row r="8294" ht="15" hidden="1" customHeight="1"/>
    <row r="8295" ht="15" hidden="1" customHeight="1"/>
    <row r="8296" ht="15" hidden="1" customHeight="1"/>
    <row r="8297" ht="15" hidden="1" customHeight="1"/>
    <row r="8298" ht="15" hidden="1" customHeight="1"/>
    <row r="8299" ht="15" hidden="1" customHeight="1"/>
    <row r="8300" ht="15" hidden="1" customHeight="1"/>
    <row r="8301" ht="15" hidden="1" customHeight="1"/>
    <row r="8302" ht="15" hidden="1" customHeight="1"/>
    <row r="8303" ht="15" hidden="1" customHeight="1"/>
    <row r="8304" ht="15" hidden="1" customHeight="1"/>
    <row r="8305" ht="15" hidden="1" customHeight="1"/>
    <row r="8306" ht="15" hidden="1" customHeight="1"/>
    <row r="8307" ht="15" hidden="1" customHeight="1"/>
    <row r="8308" ht="15" hidden="1" customHeight="1"/>
    <row r="8309" ht="15" hidden="1" customHeight="1"/>
    <row r="8310" ht="15" hidden="1" customHeight="1"/>
    <row r="8311" ht="15" hidden="1" customHeight="1"/>
    <row r="8312" ht="15" hidden="1" customHeight="1"/>
    <row r="8313" ht="15" hidden="1" customHeight="1"/>
    <row r="8314" ht="15" hidden="1" customHeight="1"/>
    <row r="8315" ht="15" hidden="1" customHeight="1"/>
    <row r="8316" ht="15" hidden="1" customHeight="1"/>
    <row r="8317" ht="15" hidden="1" customHeight="1"/>
    <row r="8318" ht="15" hidden="1" customHeight="1"/>
    <row r="8319" ht="15" hidden="1" customHeight="1"/>
    <row r="8320" ht="15" hidden="1" customHeight="1"/>
    <row r="8321" ht="15" hidden="1" customHeight="1"/>
    <row r="8322" ht="15" hidden="1" customHeight="1"/>
    <row r="8323" ht="15" hidden="1" customHeight="1"/>
    <row r="8324" ht="15" hidden="1" customHeight="1"/>
    <row r="8325" ht="15" hidden="1" customHeight="1"/>
    <row r="8326" ht="15" hidden="1" customHeight="1"/>
    <row r="8327" ht="15" hidden="1" customHeight="1"/>
    <row r="8328" ht="15" hidden="1" customHeight="1"/>
    <row r="8329" ht="15" hidden="1" customHeight="1"/>
    <row r="8330" ht="15" hidden="1" customHeight="1"/>
    <row r="8331" ht="15" hidden="1" customHeight="1"/>
    <row r="8332" ht="15" hidden="1" customHeight="1"/>
    <row r="8333" ht="15" hidden="1" customHeight="1"/>
    <row r="8334" ht="15" hidden="1" customHeight="1"/>
    <row r="8335" ht="15" hidden="1" customHeight="1"/>
    <row r="8336" ht="15" hidden="1" customHeight="1"/>
    <row r="8337" ht="15" hidden="1" customHeight="1"/>
    <row r="8338" ht="15" hidden="1" customHeight="1"/>
    <row r="8339" ht="15" hidden="1" customHeight="1"/>
    <row r="8340" ht="15" hidden="1" customHeight="1"/>
    <row r="8341" ht="15" hidden="1" customHeight="1"/>
    <row r="8342" ht="15" hidden="1" customHeight="1"/>
    <row r="8343" ht="15" hidden="1" customHeight="1"/>
    <row r="8344" ht="15" hidden="1" customHeight="1"/>
    <row r="8345" ht="15" hidden="1" customHeight="1"/>
    <row r="8346" ht="15" hidden="1" customHeight="1"/>
    <row r="8347" ht="15" hidden="1" customHeight="1"/>
    <row r="8348" ht="15" hidden="1" customHeight="1"/>
    <row r="8349" ht="15" hidden="1" customHeight="1"/>
    <row r="8350" ht="15" hidden="1" customHeight="1"/>
    <row r="8351" ht="15" hidden="1" customHeight="1"/>
    <row r="8352" ht="15" hidden="1" customHeight="1"/>
    <row r="8353" ht="15" hidden="1" customHeight="1"/>
    <row r="8354" ht="15" hidden="1" customHeight="1"/>
    <row r="8355" ht="15" hidden="1" customHeight="1"/>
    <row r="8356" ht="15" hidden="1" customHeight="1"/>
    <row r="8357" ht="15" hidden="1" customHeight="1"/>
    <row r="8358" ht="15" hidden="1" customHeight="1"/>
    <row r="8359" ht="15" hidden="1" customHeight="1"/>
    <row r="8360" ht="15" hidden="1" customHeight="1"/>
    <row r="8361" ht="15" hidden="1" customHeight="1"/>
    <row r="8362" ht="15" hidden="1" customHeight="1"/>
    <row r="8363" ht="15" hidden="1" customHeight="1"/>
    <row r="8364" ht="15" hidden="1" customHeight="1"/>
    <row r="8365" ht="15" hidden="1" customHeight="1"/>
    <row r="8366" ht="15" hidden="1" customHeight="1"/>
    <row r="8367" ht="15" hidden="1" customHeight="1"/>
    <row r="8368" ht="15" hidden="1" customHeight="1"/>
    <row r="8369" ht="15" hidden="1" customHeight="1"/>
    <row r="8370" ht="15" hidden="1" customHeight="1"/>
    <row r="8371" ht="15" hidden="1" customHeight="1"/>
    <row r="8372" ht="15" hidden="1" customHeight="1"/>
    <row r="8373" ht="15" hidden="1" customHeight="1"/>
    <row r="8374" ht="15" hidden="1" customHeight="1"/>
    <row r="8375" ht="15" hidden="1" customHeight="1"/>
    <row r="8376" ht="15" hidden="1" customHeight="1"/>
    <row r="8377" ht="15" hidden="1" customHeight="1"/>
    <row r="8378" ht="15" hidden="1" customHeight="1"/>
    <row r="8379" ht="15" hidden="1" customHeight="1"/>
    <row r="8380" ht="15" hidden="1" customHeight="1"/>
    <row r="8381" ht="15" hidden="1" customHeight="1"/>
    <row r="8382" ht="15" hidden="1" customHeight="1"/>
    <row r="8383" ht="15" hidden="1" customHeight="1"/>
    <row r="8384" ht="15" hidden="1" customHeight="1"/>
    <row r="8385" ht="15" hidden="1" customHeight="1"/>
    <row r="8386" ht="15" hidden="1" customHeight="1"/>
    <row r="8387" ht="15" hidden="1" customHeight="1"/>
    <row r="8388" ht="15" hidden="1" customHeight="1"/>
    <row r="8389" ht="15" hidden="1" customHeight="1"/>
    <row r="8390" ht="15" hidden="1" customHeight="1"/>
    <row r="8391" ht="15" hidden="1" customHeight="1"/>
    <row r="8392" ht="15" hidden="1" customHeight="1"/>
    <row r="8393" ht="15" hidden="1" customHeight="1"/>
    <row r="8394" ht="15" hidden="1" customHeight="1"/>
    <row r="8395" ht="15" hidden="1" customHeight="1"/>
    <row r="8396" ht="15" hidden="1" customHeight="1"/>
    <row r="8397" ht="15" hidden="1" customHeight="1"/>
    <row r="8398" ht="15" hidden="1" customHeight="1"/>
    <row r="8399" ht="15" hidden="1" customHeight="1"/>
    <row r="8400" ht="15" hidden="1" customHeight="1"/>
    <row r="8401" ht="15" hidden="1" customHeight="1"/>
    <row r="8402" ht="15" hidden="1" customHeight="1"/>
    <row r="8403" ht="15" hidden="1" customHeight="1"/>
    <row r="8404" ht="15" hidden="1" customHeight="1"/>
    <row r="8405" ht="15" hidden="1" customHeight="1"/>
    <row r="8406" ht="15" hidden="1" customHeight="1"/>
    <row r="8407" ht="15" hidden="1" customHeight="1"/>
    <row r="8408" ht="15" hidden="1" customHeight="1"/>
    <row r="8409" ht="15" hidden="1" customHeight="1"/>
    <row r="8410" ht="15" hidden="1" customHeight="1"/>
    <row r="8411" ht="15" hidden="1" customHeight="1"/>
    <row r="8412" ht="15" hidden="1" customHeight="1"/>
    <row r="8413" ht="15" hidden="1" customHeight="1"/>
    <row r="8414" ht="15" hidden="1" customHeight="1"/>
    <row r="8415" ht="15" hidden="1" customHeight="1"/>
    <row r="8416" ht="15" hidden="1" customHeight="1"/>
    <row r="8417" ht="15" hidden="1" customHeight="1"/>
    <row r="8418" ht="15" hidden="1" customHeight="1"/>
    <row r="8419" ht="15" hidden="1" customHeight="1"/>
    <row r="8420" ht="15" hidden="1" customHeight="1"/>
    <row r="8421" ht="15" hidden="1" customHeight="1"/>
    <row r="8422" ht="15" hidden="1" customHeight="1"/>
    <row r="8423" ht="15" hidden="1" customHeight="1"/>
    <row r="8424" ht="15" hidden="1" customHeight="1"/>
    <row r="8425" ht="15" hidden="1" customHeight="1"/>
    <row r="8426" ht="15" hidden="1" customHeight="1"/>
    <row r="8427" ht="15" hidden="1" customHeight="1"/>
    <row r="8428" ht="15" hidden="1" customHeight="1"/>
    <row r="8429" ht="15" hidden="1" customHeight="1"/>
    <row r="8430" ht="15" hidden="1" customHeight="1"/>
    <row r="8431" ht="15" hidden="1" customHeight="1"/>
    <row r="8432" ht="15" hidden="1" customHeight="1"/>
    <row r="8433" ht="15" hidden="1" customHeight="1"/>
    <row r="8434" ht="15" hidden="1" customHeight="1"/>
    <row r="8435" ht="15" hidden="1" customHeight="1"/>
    <row r="8436" ht="15" hidden="1" customHeight="1"/>
    <row r="8437" ht="15" hidden="1" customHeight="1"/>
    <row r="8438" ht="15" hidden="1" customHeight="1"/>
    <row r="8439" ht="15" hidden="1" customHeight="1"/>
    <row r="8440" ht="15" hidden="1" customHeight="1"/>
    <row r="8441" ht="15" hidden="1" customHeight="1"/>
    <row r="8442" ht="15" hidden="1" customHeight="1"/>
    <row r="8443" ht="15" hidden="1" customHeight="1"/>
    <row r="8444" ht="15" hidden="1" customHeight="1"/>
    <row r="8445" ht="15" hidden="1" customHeight="1"/>
    <row r="8446" ht="15" hidden="1" customHeight="1"/>
    <row r="8447" ht="15" hidden="1" customHeight="1"/>
    <row r="8448" ht="15" hidden="1" customHeight="1"/>
    <row r="8449" ht="15" hidden="1" customHeight="1"/>
    <row r="8450" ht="15" hidden="1" customHeight="1"/>
    <row r="8451" ht="15" hidden="1" customHeight="1"/>
    <row r="8452" ht="15" hidden="1" customHeight="1"/>
    <row r="8453" ht="15" hidden="1" customHeight="1"/>
    <row r="8454" ht="15" hidden="1" customHeight="1"/>
    <row r="8455" ht="15" hidden="1" customHeight="1"/>
    <row r="8456" ht="15" hidden="1" customHeight="1"/>
    <row r="8457" ht="15" hidden="1" customHeight="1"/>
    <row r="8458" ht="15" hidden="1" customHeight="1"/>
    <row r="8459" ht="15" hidden="1" customHeight="1"/>
    <row r="8460" ht="15" hidden="1" customHeight="1"/>
    <row r="8461" ht="15" hidden="1" customHeight="1"/>
    <row r="8462" ht="15" hidden="1" customHeight="1"/>
    <row r="8463" ht="15" hidden="1" customHeight="1"/>
    <row r="8464" ht="15" hidden="1" customHeight="1"/>
    <row r="8465" ht="15" hidden="1" customHeight="1"/>
    <row r="8466" ht="15" hidden="1" customHeight="1"/>
    <row r="8467" ht="15" hidden="1" customHeight="1"/>
    <row r="8468" ht="15" hidden="1" customHeight="1"/>
    <row r="8469" ht="15" hidden="1" customHeight="1"/>
    <row r="8470" ht="15" hidden="1" customHeight="1"/>
    <row r="8471" ht="15" hidden="1" customHeight="1"/>
    <row r="8472" ht="15" hidden="1" customHeight="1"/>
    <row r="8473" ht="15" hidden="1" customHeight="1"/>
    <row r="8474" ht="15" hidden="1" customHeight="1"/>
    <row r="8475" ht="15" hidden="1" customHeight="1"/>
    <row r="8476" ht="15" hidden="1" customHeight="1"/>
    <row r="8477" ht="15" hidden="1" customHeight="1"/>
    <row r="8478" ht="15" hidden="1" customHeight="1"/>
    <row r="8479" ht="15" hidden="1" customHeight="1"/>
    <row r="8480" ht="15" hidden="1" customHeight="1"/>
    <row r="8481" ht="15" hidden="1" customHeight="1"/>
    <row r="8482" ht="15" hidden="1" customHeight="1"/>
    <row r="8483" ht="15" hidden="1" customHeight="1"/>
    <row r="8484" ht="15" hidden="1" customHeight="1"/>
    <row r="8485" ht="15" hidden="1" customHeight="1"/>
    <row r="8486" ht="15" hidden="1" customHeight="1"/>
    <row r="8487" ht="15" hidden="1" customHeight="1"/>
    <row r="8488" ht="15" hidden="1" customHeight="1"/>
    <row r="8489" ht="15" hidden="1" customHeight="1"/>
    <row r="8490" ht="15" hidden="1" customHeight="1"/>
    <row r="8491" ht="15" hidden="1" customHeight="1"/>
    <row r="8492" ht="15" hidden="1" customHeight="1"/>
    <row r="8493" ht="15" hidden="1" customHeight="1"/>
    <row r="8494" ht="15" hidden="1" customHeight="1"/>
    <row r="8495" ht="15" hidden="1" customHeight="1"/>
    <row r="8496" ht="15" hidden="1" customHeight="1"/>
    <row r="8497" ht="15" hidden="1" customHeight="1"/>
    <row r="8498" ht="15" hidden="1" customHeight="1"/>
    <row r="8499" ht="15" hidden="1" customHeight="1"/>
    <row r="8500" ht="15" hidden="1" customHeight="1"/>
    <row r="8501" ht="15" hidden="1" customHeight="1"/>
    <row r="8502" ht="15" hidden="1" customHeight="1"/>
    <row r="8503" ht="15" hidden="1" customHeight="1"/>
    <row r="8504" ht="15" hidden="1" customHeight="1"/>
    <row r="8505" ht="15" hidden="1" customHeight="1"/>
    <row r="8506" ht="15" hidden="1" customHeight="1"/>
    <row r="8507" ht="15" hidden="1" customHeight="1"/>
    <row r="8508" ht="15" hidden="1" customHeight="1"/>
    <row r="8509" ht="15" hidden="1" customHeight="1"/>
    <row r="8510" ht="15" hidden="1" customHeight="1"/>
    <row r="8511" ht="15" hidden="1" customHeight="1"/>
    <row r="8512" ht="15" hidden="1" customHeight="1"/>
    <row r="8513" ht="15" hidden="1" customHeight="1"/>
    <row r="8514" ht="15" hidden="1" customHeight="1"/>
    <row r="8515" ht="15" hidden="1" customHeight="1"/>
    <row r="8516" ht="15" hidden="1" customHeight="1"/>
    <row r="8517" ht="15" hidden="1" customHeight="1"/>
    <row r="8518" ht="15" hidden="1" customHeight="1"/>
    <row r="8519" ht="15" hidden="1" customHeight="1"/>
    <row r="8520" ht="15" hidden="1" customHeight="1"/>
    <row r="8521" ht="15" hidden="1" customHeight="1"/>
    <row r="8522" ht="15" hidden="1" customHeight="1"/>
    <row r="8523" ht="15" hidden="1" customHeight="1"/>
    <row r="8524" ht="15" hidden="1" customHeight="1"/>
    <row r="8525" ht="15" hidden="1" customHeight="1"/>
    <row r="8526" ht="15" hidden="1" customHeight="1"/>
    <row r="8527" ht="15" hidden="1" customHeight="1"/>
    <row r="8528" ht="15" hidden="1" customHeight="1"/>
    <row r="8529" ht="15" hidden="1" customHeight="1"/>
    <row r="8530" ht="15" hidden="1" customHeight="1"/>
    <row r="8531" ht="15" hidden="1" customHeight="1"/>
    <row r="8532" ht="15" hidden="1" customHeight="1"/>
    <row r="8533" ht="15" hidden="1" customHeight="1"/>
    <row r="8534" ht="15" hidden="1" customHeight="1"/>
    <row r="8535" ht="15" hidden="1" customHeight="1"/>
    <row r="8536" ht="15" hidden="1" customHeight="1"/>
    <row r="8537" ht="15" hidden="1" customHeight="1"/>
    <row r="8538" ht="15" hidden="1" customHeight="1"/>
    <row r="8539" ht="15" hidden="1" customHeight="1"/>
    <row r="8540" ht="15" hidden="1" customHeight="1"/>
    <row r="8541" ht="15" hidden="1" customHeight="1"/>
    <row r="8542" ht="15" hidden="1" customHeight="1"/>
    <row r="8543" ht="15" hidden="1" customHeight="1"/>
    <row r="8544" ht="15" hidden="1" customHeight="1"/>
    <row r="8545" ht="15" hidden="1" customHeight="1"/>
    <row r="8546" ht="15" hidden="1" customHeight="1"/>
    <row r="8547" ht="15" hidden="1" customHeight="1"/>
    <row r="8548" ht="15" hidden="1" customHeight="1"/>
    <row r="8549" ht="15" hidden="1" customHeight="1"/>
    <row r="8550" ht="15" hidden="1" customHeight="1"/>
    <row r="8551" ht="15" hidden="1" customHeight="1"/>
    <row r="8552" ht="15" hidden="1" customHeight="1"/>
    <row r="8553" ht="15" hidden="1" customHeight="1"/>
    <row r="8554" ht="15" hidden="1" customHeight="1"/>
    <row r="8555" ht="15" hidden="1" customHeight="1"/>
    <row r="8556" ht="15" hidden="1" customHeight="1"/>
    <row r="8557" ht="15" hidden="1" customHeight="1"/>
    <row r="8558" ht="15" hidden="1" customHeight="1"/>
    <row r="8559" ht="15" hidden="1" customHeight="1"/>
    <row r="8560" ht="15" hidden="1" customHeight="1"/>
    <row r="8561" ht="15" hidden="1" customHeight="1"/>
    <row r="8562" ht="15" hidden="1" customHeight="1"/>
    <row r="8563" ht="15" hidden="1" customHeight="1"/>
    <row r="8564" ht="15" hidden="1" customHeight="1"/>
    <row r="8565" ht="15" hidden="1" customHeight="1"/>
    <row r="8566" ht="15" hidden="1" customHeight="1"/>
    <row r="8567" ht="15" hidden="1" customHeight="1"/>
    <row r="8568" ht="15" hidden="1" customHeight="1"/>
    <row r="8569" ht="15" hidden="1" customHeight="1"/>
    <row r="8570" ht="15" hidden="1" customHeight="1"/>
    <row r="8571" ht="15" hidden="1" customHeight="1"/>
    <row r="8572" ht="15" hidden="1" customHeight="1"/>
    <row r="8573" ht="15" hidden="1" customHeight="1"/>
    <row r="8574" ht="15" hidden="1" customHeight="1"/>
    <row r="8575" ht="15" hidden="1" customHeight="1"/>
    <row r="8576" ht="15" hidden="1" customHeight="1"/>
    <row r="8577" ht="15" hidden="1" customHeight="1"/>
    <row r="8578" ht="15" hidden="1" customHeight="1"/>
    <row r="8579" ht="15" hidden="1" customHeight="1"/>
    <row r="8580" ht="15" hidden="1" customHeight="1"/>
    <row r="8581" ht="15" hidden="1" customHeight="1"/>
    <row r="8582" ht="15" hidden="1" customHeight="1"/>
    <row r="8583" ht="15" hidden="1" customHeight="1"/>
    <row r="8584" ht="15" hidden="1" customHeight="1"/>
    <row r="8585" ht="15" hidden="1" customHeight="1"/>
    <row r="8586" ht="15" hidden="1" customHeight="1"/>
    <row r="8587" ht="15" hidden="1" customHeight="1"/>
    <row r="8588" ht="15" hidden="1" customHeight="1"/>
    <row r="8589" ht="15" hidden="1" customHeight="1"/>
    <row r="8590" ht="15" hidden="1" customHeight="1"/>
    <row r="8591" ht="15" hidden="1" customHeight="1"/>
    <row r="8592" ht="15" hidden="1" customHeight="1"/>
    <row r="8593" ht="15" hidden="1" customHeight="1"/>
    <row r="8594" ht="15" hidden="1" customHeight="1"/>
    <row r="8595" ht="15" hidden="1" customHeight="1"/>
    <row r="8596" ht="15" hidden="1" customHeight="1"/>
    <row r="8597" ht="15" hidden="1" customHeight="1"/>
    <row r="8598" ht="15" hidden="1" customHeight="1"/>
    <row r="8599" ht="15" hidden="1" customHeight="1"/>
    <row r="8600" ht="15" hidden="1" customHeight="1"/>
    <row r="8601" ht="15" hidden="1" customHeight="1"/>
    <row r="8602" ht="15" hidden="1" customHeight="1"/>
    <row r="8603" ht="15" hidden="1" customHeight="1"/>
    <row r="8604" ht="15" hidden="1" customHeight="1"/>
    <row r="8605" ht="15" hidden="1" customHeight="1"/>
    <row r="8606" ht="15" hidden="1" customHeight="1"/>
    <row r="8607" ht="15" hidden="1" customHeight="1"/>
    <row r="8608" ht="15" hidden="1" customHeight="1"/>
    <row r="8609" ht="15" hidden="1" customHeight="1"/>
    <row r="8610" ht="15" hidden="1" customHeight="1"/>
    <row r="8611" ht="15" hidden="1" customHeight="1"/>
    <row r="8612" ht="15" hidden="1" customHeight="1"/>
    <row r="8613" ht="15" hidden="1" customHeight="1"/>
    <row r="8614" ht="15" hidden="1" customHeight="1"/>
    <row r="8615" ht="15" hidden="1" customHeight="1"/>
    <row r="8616" ht="15" hidden="1" customHeight="1"/>
    <row r="8617" ht="15" hidden="1" customHeight="1"/>
    <row r="8618" ht="15" hidden="1" customHeight="1"/>
    <row r="8619" ht="15" hidden="1" customHeight="1"/>
    <row r="8620" ht="15" hidden="1" customHeight="1"/>
    <row r="8621" ht="15" hidden="1" customHeight="1"/>
    <row r="8622" ht="15" hidden="1" customHeight="1"/>
    <row r="8623" ht="15" hidden="1" customHeight="1"/>
    <row r="8624" ht="15" hidden="1" customHeight="1"/>
    <row r="8625" ht="15" hidden="1" customHeight="1"/>
    <row r="8626" ht="15" hidden="1" customHeight="1"/>
    <row r="8627" ht="15" hidden="1" customHeight="1"/>
    <row r="8628" ht="15" hidden="1" customHeight="1"/>
    <row r="8629" ht="15" hidden="1" customHeight="1"/>
    <row r="8630" ht="15" hidden="1" customHeight="1"/>
    <row r="8631" ht="15" hidden="1" customHeight="1"/>
    <row r="8632" ht="15" hidden="1" customHeight="1"/>
    <row r="8633" ht="15" hidden="1" customHeight="1"/>
    <row r="8634" ht="15" hidden="1" customHeight="1"/>
    <row r="8635" ht="15" hidden="1" customHeight="1"/>
    <row r="8636" ht="15" hidden="1" customHeight="1"/>
    <row r="8637" ht="15" hidden="1" customHeight="1"/>
    <row r="8638" ht="15" hidden="1" customHeight="1"/>
    <row r="8639" ht="15" hidden="1" customHeight="1"/>
    <row r="8640" ht="15" hidden="1" customHeight="1"/>
    <row r="8641" ht="15" hidden="1" customHeight="1"/>
    <row r="8642" ht="15" hidden="1" customHeight="1"/>
    <row r="8643" ht="15" hidden="1" customHeight="1"/>
    <row r="8644" ht="15" hidden="1" customHeight="1"/>
    <row r="8645" ht="15" hidden="1" customHeight="1"/>
    <row r="8646" ht="15" hidden="1" customHeight="1"/>
    <row r="8647" ht="15" hidden="1" customHeight="1"/>
    <row r="8648" ht="15" hidden="1" customHeight="1"/>
    <row r="8649" ht="15" hidden="1" customHeight="1"/>
    <row r="8650" ht="15" hidden="1" customHeight="1"/>
    <row r="8651" ht="15" hidden="1" customHeight="1"/>
    <row r="8652" ht="15" hidden="1" customHeight="1"/>
    <row r="8653" ht="15" hidden="1" customHeight="1"/>
    <row r="8654" ht="15" hidden="1" customHeight="1"/>
    <row r="8655" ht="15" hidden="1" customHeight="1"/>
    <row r="8656" ht="15" hidden="1" customHeight="1"/>
    <row r="8657" ht="15" hidden="1" customHeight="1"/>
    <row r="8658" ht="15" hidden="1" customHeight="1"/>
    <row r="8659" ht="15" hidden="1" customHeight="1"/>
    <row r="8660" ht="15" hidden="1" customHeight="1"/>
    <row r="8661" ht="15" hidden="1" customHeight="1"/>
    <row r="8662" ht="15" hidden="1" customHeight="1"/>
    <row r="8663" ht="15" hidden="1" customHeight="1"/>
    <row r="8664" ht="15" hidden="1" customHeight="1"/>
    <row r="8665" ht="15" hidden="1" customHeight="1"/>
    <row r="8666" ht="15" hidden="1" customHeight="1"/>
    <row r="8667" ht="15" hidden="1" customHeight="1"/>
    <row r="8668" ht="15" hidden="1" customHeight="1"/>
    <row r="8669" ht="15" hidden="1" customHeight="1"/>
    <row r="8670" ht="15" hidden="1" customHeight="1"/>
    <row r="8671" ht="15" hidden="1" customHeight="1"/>
    <row r="8672" ht="15" hidden="1" customHeight="1"/>
    <row r="8673" ht="15" hidden="1" customHeight="1"/>
    <row r="8674" ht="15" hidden="1" customHeight="1"/>
    <row r="8675" ht="15" hidden="1" customHeight="1"/>
    <row r="8676" ht="15" hidden="1" customHeight="1"/>
    <row r="8677" ht="15" hidden="1" customHeight="1"/>
    <row r="8678" ht="15" hidden="1" customHeight="1"/>
    <row r="8679" ht="15" hidden="1" customHeight="1"/>
    <row r="8680" ht="15" hidden="1" customHeight="1"/>
    <row r="8681" ht="15" hidden="1" customHeight="1"/>
    <row r="8682" ht="15" hidden="1" customHeight="1"/>
    <row r="8683" ht="15" hidden="1" customHeight="1"/>
    <row r="8684" ht="15" hidden="1" customHeight="1"/>
    <row r="8685" ht="15" hidden="1" customHeight="1"/>
    <row r="8686" ht="15" hidden="1" customHeight="1"/>
    <row r="8687" ht="15" hidden="1" customHeight="1"/>
    <row r="8688" ht="15" hidden="1" customHeight="1"/>
    <row r="8689" ht="15" hidden="1" customHeight="1"/>
    <row r="8690" ht="15" hidden="1" customHeight="1"/>
    <row r="8691" ht="15" hidden="1" customHeight="1"/>
    <row r="8692" ht="15" hidden="1" customHeight="1"/>
    <row r="8693" ht="15" hidden="1" customHeight="1"/>
    <row r="8694" ht="15" hidden="1" customHeight="1"/>
    <row r="8695" ht="15" hidden="1" customHeight="1"/>
    <row r="8696" ht="15" hidden="1" customHeight="1"/>
    <row r="8697" ht="15" hidden="1" customHeight="1"/>
    <row r="8698" ht="15" hidden="1" customHeight="1"/>
    <row r="8699" ht="15" hidden="1" customHeight="1"/>
    <row r="8700" ht="15" hidden="1" customHeight="1"/>
    <row r="8701" ht="15" hidden="1" customHeight="1"/>
    <row r="8702" ht="15" hidden="1" customHeight="1"/>
    <row r="8703" ht="15" hidden="1" customHeight="1"/>
    <row r="8704" ht="15" hidden="1" customHeight="1"/>
    <row r="8705" ht="15" hidden="1" customHeight="1"/>
    <row r="8706" ht="15" hidden="1" customHeight="1"/>
    <row r="8707" ht="15" hidden="1" customHeight="1"/>
    <row r="8708" ht="15" hidden="1" customHeight="1"/>
    <row r="8709" ht="15" hidden="1" customHeight="1"/>
    <row r="8710" ht="15" hidden="1" customHeight="1"/>
    <row r="8711" ht="15" hidden="1" customHeight="1"/>
    <row r="8712" ht="15" hidden="1" customHeight="1"/>
    <row r="8713" ht="15" hidden="1" customHeight="1"/>
    <row r="8714" ht="15" hidden="1" customHeight="1"/>
    <row r="8715" ht="15" hidden="1" customHeight="1"/>
    <row r="8716" ht="15" hidden="1" customHeight="1"/>
    <row r="8717" ht="15" hidden="1" customHeight="1"/>
    <row r="8718" ht="15" hidden="1" customHeight="1"/>
    <row r="8719" ht="15" hidden="1" customHeight="1"/>
    <row r="8720" ht="15" hidden="1" customHeight="1"/>
    <row r="8721" ht="15" hidden="1" customHeight="1"/>
    <row r="8722" ht="15" hidden="1" customHeight="1"/>
    <row r="8723" ht="15" hidden="1" customHeight="1"/>
    <row r="8724" ht="15" hidden="1" customHeight="1"/>
    <row r="8725" ht="15" hidden="1" customHeight="1"/>
    <row r="8726" ht="15" hidden="1" customHeight="1"/>
    <row r="8727" ht="15" hidden="1" customHeight="1"/>
    <row r="8728" ht="15" hidden="1" customHeight="1"/>
    <row r="8729" ht="15" hidden="1" customHeight="1"/>
    <row r="8730" ht="15" hidden="1" customHeight="1"/>
    <row r="8731" ht="15" hidden="1" customHeight="1"/>
    <row r="8732" ht="15" hidden="1" customHeight="1"/>
    <row r="8733" ht="15" hidden="1" customHeight="1"/>
    <row r="8734" ht="15" hidden="1" customHeight="1"/>
    <row r="8735" ht="15" hidden="1" customHeight="1"/>
    <row r="8736" ht="15" hidden="1" customHeight="1"/>
    <row r="8737" ht="15" hidden="1" customHeight="1"/>
    <row r="8738" ht="15" hidden="1" customHeight="1"/>
    <row r="8739" ht="15" hidden="1" customHeight="1"/>
    <row r="8740" ht="15" hidden="1" customHeight="1"/>
    <row r="8741" ht="15" hidden="1" customHeight="1"/>
    <row r="8742" ht="15" hidden="1" customHeight="1"/>
    <row r="8743" ht="15" hidden="1" customHeight="1"/>
    <row r="8744" ht="15" hidden="1" customHeight="1"/>
    <row r="8745" ht="15" hidden="1" customHeight="1"/>
    <row r="8746" ht="15" hidden="1" customHeight="1"/>
    <row r="8747" ht="15" hidden="1" customHeight="1"/>
    <row r="8748" ht="15" hidden="1" customHeight="1"/>
    <row r="8749" ht="15" hidden="1" customHeight="1"/>
    <row r="8750" ht="15" hidden="1" customHeight="1"/>
    <row r="8751" ht="15" hidden="1" customHeight="1"/>
    <row r="8752" ht="15" hidden="1" customHeight="1"/>
    <row r="8753" ht="15" hidden="1" customHeight="1"/>
    <row r="8754" ht="15" hidden="1" customHeight="1"/>
    <row r="8755" ht="15" hidden="1" customHeight="1"/>
    <row r="8756" ht="15" hidden="1" customHeight="1"/>
    <row r="8757" ht="15" hidden="1" customHeight="1"/>
    <row r="8758" ht="15" hidden="1" customHeight="1"/>
    <row r="8759" ht="15" hidden="1" customHeight="1"/>
    <row r="8760" ht="15" hidden="1" customHeight="1"/>
    <row r="8761" ht="15" hidden="1" customHeight="1"/>
    <row r="8762" ht="15" hidden="1" customHeight="1"/>
    <row r="8763" ht="15" hidden="1" customHeight="1"/>
    <row r="8764" ht="15" hidden="1" customHeight="1"/>
    <row r="8765" ht="15" hidden="1" customHeight="1"/>
    <row r="8766" ht="15" hidden="1" customHeight="1"/>
    <row r="8767" ht="15" hidden="1" customHeight="1"/>
    <row r="8768" ht="15" hidden="1" customHeight="1"/>
    <row r="8769" ht="15" hidden="1" customHeight="1"/>
    <row r="8770" ht="15" hidden="1" customHeight="1"/>
    <row r="8771" ht="15" hidden="1" customHeight="1"/>
    <row r="8772" ht="15" hidden="1" customHeight="1"/>
    <row r="8773" ht="15" hidden="1" customHeight="1"/>
    <row r="8774" ht="15" hidden="1" customHeight="1"/>
    <row r="8775" ht="15" hidden="1" customHeight="1"/>
    <row r="8776" ht="15" hidden="1" customHeight="1"/>
    <row r="8777" ht="15" hidden="1" customHeight="1"/>
    <row r="8778" ht="15" hidden="1" customHeight="1"/>
    <row r="8779" ht="15" hidden="1" customHeight="1"/>
    <row r="8780" ht="15" hidden="1" customHeight="1"/>
    <row r="8781" ht="15" hidden="1" customHeight="1"/>
    <row r="8782" ht="15" hidden="1" customHeight="1"/>
    <row r="8783" ht="15" hidden="1" customHeight="1"/>
    <row r="8784" ht="15" hidden="1" customHeight="1"/>
    <row r="8785" ht="15" hidden="1" customHeight="1"/>
    <row r="8786" ht="15" hidden="1" customHeight="1"/>
    <row r="8787" ht="15" hidden="1" customHeight="1"/>
    <row r="8788" ht="15" hidden="1" customHeight="1"/>
    <row r="8789" ht="15" hidden="1" customHeight="1"/>
    <row r="8790" ht="15" hidden="1" customHeight="1"/>
    <row r="8791" ht="15" hidden="1" customHeight="1"/>
    <row r="8792" ht="15" hidden="1" customHeight="1"/>
    <row r="8793" ht="15" hidden="1" customHeight="1"/>
    <row r="8794" ht="15" hidden="1" customHeight="1"/>
    <row r="8795" ht="15" hidden="1" customHeight="1"/>
    <row r="8796" ht="15" hidden="1" customHeight="1"/>
    <row r="8797" ht="15" hidden="1" customHeight="1"/>
    <row r="8798" ht="15" hidden="1" customHeight="1"/>
    <row r="8799" ht="15" hidden="1" customHeight="1"/>
    <row r="8800" ht="15" hidden="1" customHeight="1"/>
    <row r="8801" ht="15" hidden="1" customHeight="1"/>
    <row r="8802" ht="15" hidden="1" customHeight="1"/>
    <row r="8803" ht="15" hidden="1" customHeight="1"/>
    <row r="8804" ht="15" hidden="1" customHeight="1"/>
    <row r="8805" ht="15" hidden="1" customHeight="1"/>
    <row r="8806" ht="15" hidden="1" customHeight="1"/>
    <row r="8807" ht="15" hidden="1" customHeight="1"/>
    <row r="8808" ht="15" hidden="1" customHeight="1"/>
    <row r="8809" ht="15" hidden="1" customHeight="1"/>
    <row r="8810" ht="15" hidden="1" customHeight="1"/>
    <row r="8811" ht="15" hidden="1" customHeight="1"/>
    <row r="8812" ht="15" hidden="1" customHeight="1"/>
    <row r="8813" ht="15" hidden="1" customHeight="1"/>
    <row r="8814" ht="15" hidden="1" customHeight="1"/>
    <row r="8815" ht="15" hidden="1" customHeight="1"/>
    <row r="8816" ht="15" hidden="1" customHeight="1"/>
    <row r="8817" ht="15" hidden="1" customHeight="1"/>
    <row r="8818" ht="15" hidden="1" customHeight="1"/>
    <row r="8819" ht="15" hidden="1" customHeight="1"/>
    <row r="8820" ht="15" hidden="1" customHeight="1"/>
    <row r="8821" ht="15" hidden="1" customHeight="1"/>
    <row r="8822" ht="15" hidden="1" customHeight="1"/>
    <row r="8823" ht="15" hidden="1" customHeight="1"/>
    <row r="8824" ht="15" hidden="1" customHeight="1"/>
    <row r="8825" ht="15" hidden="1" customHeight="1"/>
    <row r="8826" ht="15" hidden="1" customHeight="1"/>
    <row r="8827" ht="15" hidden="1" customHeight="1"/>
    <row r="8828" ht="15" hidden="1" customHeight="1"/>
    <row r="8829" ht="15" hidden="1" customHeight="1"/>
    <row r="8830" ht="15" hidden="1" customHeight="1"/>
    <row r="8831" ht="15" hidden="1" customHeight="1"/>
    <row r="8832" ht="15" hidden="1" customHeight="1"/>
    <row r="8833" ht="15" hidden="1" customHeight="1"/>
    <row r="8834" ht="15" hidden="1" customHeight="1"/>
    <row r="8835" ht="15" hidden="1" customHeight="1"/>
    <row r="8836" ht="15" hidden="1" customHeight="1"/>
    <row r="8837" ht="15" hidden="1" customHeight="1"/>
    <row r="8838" ht="15" hidden="1" customHeight="1"/>
    <row r="8839" ht="15" hidden="1" customHeight="1"/>
    <row r="8840" ht="15" hidden="1" customHeight="1"/>
    <row r="8841" ht="15" hidden="1" customHeight="1"/>
    <row r="8842" ht="15" hidden="1" customHeight="1"/>
    <row r="8843" ht="15" hidden="1" customHeight="1"/>
    <row r="8844" ht="15" hidden="1" customHeight="1"/>
    <row r="8845" ht="15" hidden="1" customHeight="1"/>
    <row r="8846" ht="15" hidden="1" customHeight="1"/>
    <row r="8847" ht="15" hidden="1" customHeight="1"/>
    <row r="8848" ht="15" hidden="1" customHeight="1"/>
    <row r="8849" ht="15" hidden="1" customHeight="1"/>
    <row r="8850" ht="15" hidden="1" customHeight="1"/>
    <row r="8851" ht="15" hidden="1" customHeight="1"/>
    <row r="8852" ht="15" hidden="1" customHeight="1"/>
    <row r="8853" ht="15" hidden="1" customHeight="1"/>
    <row r="8854" ht="15" hidden="1" customHeight="1"/>
    <row r="8855" ht="15" hidden="1" customHeight="1"/>
    <row r="8856" ht="15" hidden="1" customHeight="1"/>
    <row r="8857" ht="15" hidden="1" customHeight="1"/>
    <row r="8858" ht="15" hidden="1" customHeight="1"/>
    <row r="8859" ht="15" hidden="1" customHeight="1"/>
    <row r="8860" ht="15" hidden="1" customHeight="1"/>
    <row r="8861" ht="15" hidden="1" customHeight="1"/>
    <row r="8862" ht="15" hidden="1" customHeight="1"/>
    <row r="8863" ht="15" hidden="1" customHeight="1"/>
    <row r="8864" ht="15" hidden="1" customHeight="1"/>
    <row r="8865" ht="15" hidden="1" customHeight="1"/>
    <row r="8866" ht="15" hidden="1" customHeight="1"/>
    <row r="8867" ht="15" hidden="1" customHeight="1"/>
    <row r="8868" ht="15" hidden="1" customHeight="1"/>
    <row r="8869" ht="15" hidden="1" customHeight="1"/>
    <row r="8870" ht="15" hidden="1" customHeight="1"/>
    <row r="8871" ht="15" hidden="1" customHeight="1"/>
    <row r="8872" ht="15" hidden="1" customHeight="1"/>
    <row r="8873" ht="15" hidden="1" customHeight="1"/>
    <row r="8874" ht="15" hidden="1" customHeight="1"/>
    <row r="8875" ht="15" hidden="1" customHeight="1"/>
    <row r="8876" ht="15" hidden="1" customHeight="1"/>
    <row r="8877" ht="15" hidden="1" customHeight="1"/>
    <row r="8878" ht="15" hidden="1" customHeight="1"/>
    <row r="8879" ht="15" hidden="1" customHeight="1"/>
    <row r="8880" ht="15" hidden="1" customHeight="1"/>
    <row r="8881" ht="15" hidden="1" customHeight="1"/>
    <row r="8882" ht="15" hidden="1" customHeight="1"/>
    <row r="8883" ht="15" hidden="1" customHeight="1"/>
    <row r="8884" ht="15" hidden="1" customHeight="1"/>
    <row r="8885" ht="15" hidden="1" customHeight="1"/>
    <row r="8886" ht="15" hidden="1" customHeight="1"/>
    <row r="8887" ht="15" hidden="1" customHeight="1"/>
    <row r="8888" ht="15" hidden="1" customHeight="1"/>
    <row r="8889" ht="15" hidden="1" customHeight="1"/>
    <row r="8890" ht="15" hidden="1" customHeight="1"/>
    <row r="8891" ht="15" hidden="1" customHeight="1"/>
    <row r="8892" ht="15" hidden="1" customHeight="1"/>
    <row r="8893" ht="15" hidden="1" customHeight="1"/>
    <row r="8894" ht="15" hidden="1" customHeight="1"/>
    <row r="8895" ht="15" hidden="1" customHeight="1"/>
    <row r="8896" ht="15" hidden="1" customHeight="1"/>
    <row r="8897" ht="15" hidden="1" customHeight="1"/>
    <row r="8898" ht="15" hidden="1" customHeight="1"/>
    <row r="8899" ht="15" hidden="1" customHeight="1"/>
    <row r="8900" ht="15" hidden="1" customHeight="1"/>
    <row r="8901" ht="15" hidden="1" customHeight="1"/>
    <row r="8902" ht="15" hidden="1" customHeight="1"/>
    <row r="8903" ht="15" hidden="1" customHeight="1"/>
    <row r="8904" ht="15" hidden="1" customHeight="1"/>
    <row r="8905" ht="15" hidden="1" customHeight="1"/>
    <row r="8906" ht="15" hidden="1" customHeight="1"/>
    <row r="8907" ht="15" hidden="1" customHeight="1"/>
    <row r="8908" ht="15" hidden="1" customHeight="1"/>
    <row r="8909" ht="15" hidden="1" customHeight="1"/>
    <row r="8910" ht="15" hidden="1" customHeight="1"/>
    <row r="8911" ht="15" hidden="1" customHeight="1"/>
    <row r="8912" ht="15" hidden="1" customHeight="1"/>
    <row r="8913" ht="15" hidden="1" customHeight="1"/>
    <row r="8914" ht="15" hidden="1" customHeight="1"/>
    <row r="8915" ht="15" hidden="1" customHeight="1"/>
    <row r="8916" ht="15" hidden="1" customHeight="1"/>
    <row r="8917" ht="15" hidden="1" customHeight="1"/>
    <row r="8918" ht="15" hidden="1" customHeight="1"/>
    <row r="8919" ht="15" hidden="1" customHeight="1"/>
    <row r="8920" ht="15" hidden="1" customHeight="1"/>
    <row r="8921" ht="15" hidden="1" customHeight="1"/>
    <row r="8922" ht="15" hidden="1" customHeight="1"/>
    <row r="8923" ht="15" hidden="1" customHeight="1"/>
    <row r="8924" ht="15" hidden="1" customHeight="1"/>
    <row r="8925" ht="15" hidden="1" customHeight="1"/>
    <row r="8926" ht="15" hidden="1" customHeight="1"/>
    <row r="8927" ht="15" hidden="1" customHeight="1"/>
    <row r="8928" ht="15" hidden="1" customHeight="1"/>
    <row r="8929" ht="15" hidden="1" customHeight="1"/>
    <row r="8930" ht="15" hidden="1" customHeight="1"/>
    <row r="8931" ht="15" hidden="1" customHeight="1"/>
    <row r="8932" ht="15" hidden="1" customHeight="1"/>
    <row r="8933" ht="15" hidden="1" customHeight="1"/>
    <row r="8934" ht="15" hidden="1" customHeight="1"/>
    <row r="8935" ht="15" hidden="1" customHeight="1"/>
    <row r="8936" ht="15" hidden="1" customHeight="1"/>
    <row r="8937" ht="15" hidden="1" customHeight="1"/>
    <row r="8938" ht="15" hidden="1" customHeight="1"/>
    <row r="8939" ht="15" hidden="1" customHeight="1"/>
    <row r="8940" ht="15" hidden="1" customHeight="1"/>
    <row r="8941" ht="15" hidden="1" customHeight="1"/>
    <row r="8942" ht="15" hidden="1" customHeight="1"/>
    <row r="8943" ht="15" hidden="1" customHeight="1"/>
    <row r="8944" ht="15" hidden="1" customHeight="1"/>
    <row r="8945" ht="15" hidden="1" customHeight="1"/>
    <row r="8946" ht="15" hidden="1" customHeight="1"/>
    <row r="8947" ht="15" hidden="1" customHeight="1"/>
    <row r="8948" ht="15" hidden="1" customHeight="1"/>
    <row r="8949" ht="15" hidden="1" customHeight="1"/>
    <row r="8950" ht="15" hidden="1" customHeight="1"/>
    <row r="8951" ht="15" hidden="1" customHeight="1"/>
    <row r="8952" ht="15" hidden="1" customHeight="1"/>
    <row r="8953" ht="15" hidden="1" customHeight="1"/>
    <row r="8954" ht="15" hidden="1" customHeight="1"/>
    <row r="8955" ht="15" hidden="1" customHeight="1"/>
    <row r="8956" ht="15" hidden="1" customHeight="1"/>
    <row r="8957" ht="15" hidden="1" customHeight="1"/>
    <row r="8958" ht="15" hidden="1" customHeight="1"/>
    <row r="8959" ht="15" hidden="1" customHeight="1"/>
    <row r="8960" ht="15" hidden="1" customHeight="1"/>
    <row r="8961" ht="15" hidden="1" customHeight="1"/>
    <row r="8962" ht="15" hidden="1" customHeight="1"/>
    <row r="8963" ht="15" hidden="1" customHeight="1"/>
    <row r="8964" ht="15" hidden="1" customHeight="1"/>
    <row r="8965" ht="15" hidden="1" customHeight="1"/>
    <row r="8966" ht="15" hidden="1" customHeight="1"/>
    <row r="8967" ht="15" hidden="1" customHeight="1"/>
    <row r="8968" ht="15" hidden="1" customHeight="1"/>
    <row r="8969" ht="15" hidden="1" customHeight="1"/>
    <row r="8970" ht="15" hidden="1" customHeight="1"/>
    <row r="8971" ht="15" hidden="1" customHeight="1"/>
    <row r="8972" ht="15" hidden="1" customHeight="1"/>
    <row r="8973" ht="15" hidden="1" customHeight="1"/>
    <row r="8974" ht="15" hidden="1" customHeight="1"/>
    <row r="8975" ht="15" hidden="1" customHeight="1"/>
    <row r="8976" ht="15" hidden="1" customHeight="1"/>
    <row r="8977" ht="15" hidden="1" customHeight="1"/>
    <row r="8978" ht="15" hidden="1" customHeight="1"/>
    <row r="8979" ht="15" hidden="1" customHeight="1"/>
    <row r="8980" ht="15" hidden="1" customHeight="1"/>
    <row r="8981" ht="15" hidden="1" customHeight="1"/>
    <row r="8982" ht="15" hidden="1" customHeight="1"/>
    <row r="8983" ht="15" hidden="1" customHeight="1"/>
    <row r="8984" ht="15" hidden="1" customHeight="1"/>
    <row r="8985" ht="15" hidden="1" customHeight="1"/>
    <row r="8986" ht="15" hidden="1" customHeight="1"/>
    <row r="8987" ht="15" hidden="1" customHeight="1"/>
    <row r="8988" ht="15" hidden="1" customHeight="1"/>
    <row r="8989" ht="15" hidden="1" customHeight="1"/>
    <row r="8990" ht="15" hidden="1" customHeight="1"/>
    <row r="8991" ht="15" hidden="1" customHeight="1"/>
    <row r="8992" ht="15" hidden="1" customHeight="1"/>
    <row r="8993" ht="15" hidden="1" customHeight="1"/>
    <row r="8994" ht="15" hidden="1" customHeight="1"/>
    <row r="8995" ht="15" hidden="1" customHeight="1"/>
    <row r="8996" ht="15" hidden="1" customHeight="1"/>
    <row r="8997" ht="15" hidden="1" customHeight="1"/>
    <row r="8998" ht="15" hidden="1" customHeight="1"/>
    <row r="8999" ht="15" hidden="1" customHeight="1"/>
    <row r="9000" ht="15" hidden="1" customHeight="1"/>
    <row r="9001" ht="15" hidden="1" customHeight="1"/>
    <row r="9002" ht="15" hidden="1" customHeight="1"/>
    <row r="9003" ht="15" hidden="1" customHeight="1"/>
    <row r="9004" ht="15" hidden="1" customHeight="1"/>
    <row r="9005" ht="15" hidden="1" customHeight="1"/>
    <row r="9006" ht="15" hidden="1" customHeight="1"/>
    <row r="9007" ht="15" hidden="1" customHeight="1"/>
    <row r="9008" ht="15" hidden="1" customHeight="1"/>
    <row r="9009" ht="15" hidden="1" customHeight="1"/>
    <row r="9010" ht="15" hidden="1" customHeight="1"/>
    <row r="9011" ht="15" hidden="1" customHeight="1"/>
    <row r="9012" ht="15" hidden="1" customHeight="1"/>
    <row r="9013" ht="15" hidden="1" customHeight="1"/>
    <row r="9014" ht="15" hidden="1" customHeight="1"/>
    <row r="9015" ht="15" hidden="1" customHeight="1"/>
    <row r="9016" ht="15" hidden="1" customHeight="1"/>
    <row r="9017" ht="15" hidden="1" customHeight="1"/>
    <row r="9018" ht="15" hidden="1" customHeight="1"/>
    <row r="9019" ht="15" hidden="1" customHeight="1"/>
    <row r="9020" ht="15" hidden="1" customHeight="1"/>
    <row r="9021" ht="15" hidden="1" customHeight="1"/>
    <row r="9022" ht="15" hidden="1" customHeight="1"/>
    <row r="9023" ht="15" hidden="1" customHeight="1"/>
    <row r="9024" ht="15" hidden="1" customHeight="1"/>
    <row r="9025" ht="15" hidden="1" customHeight="1"/>
    <row r="9026" ht="15" hidden="1" customHeight="1"/>
    <row r="9027" ht="15" hidden="1" customHeight="1"/>
    <row r="9028" ht="15" hidden="1" customHeight="1"/>
    <row r="9029" ht="15" hidden="1" customHeight="1"/>
    <row r="9030" ht="15" hidden="1" customHeight="1"/>
    <row r="9031" ht="15" hidden="1" customHeight="1"/>
    <row r="9032" ht="15" hidden="1" customHeight="1"/>
    <row r="9033" ht="15" hidden="1" customHeight="1"/>
    <row r="9034" ht="15" hidden="1" customHeight="1"/>
    <row r="9035" ht="15" hidden="1" customHeight="1"/>
    <row r="9036" ht="15" hidden="1" customHeight="1"/>
    <row r="9037" ht="15" hidden="1" customHeight="1"/>
    <row r="9038" ht="15" hidden="1" customHeight="1"/>
    <row r="9039" ht="15" hidden="1" customHeight="1"/>
    <row r="9040" ht="15" hidden="1" customHeight="1"/>
    <row r="9041" ht="15" hidden="1" customHeight="1"/>
    <row r="9042" ht="15" hidden="1" customHeight="1"/>
    <row r="9043" ht="15" hidden="1" customHeight="1"/>
    <row r="9044" ht="15" hidden="1" customHeight="1"/>
    <row r="9045" ht="15" hidden="1" customHeight="1"/>
    <row r="9046" ht="15" hidden="1" customHeight="1"/>
    <row r="9047" ht="15" hidden="1" customHeight="1"/>
    <row r="9048" ht="15" hidden="1" customHeight="1"/>
    <row r="9049" ht="15" hidden="1" customHeight="1"/>
    <row r="9050" ht="15" hidden="1" customHeight="1"/>
    <row r="9051" ht="15" hidden="1" customHeight="1"/>
    <row r="9052" ht="15" hidden="1" customHeight="1"/>
    <row r="9053" ht="15" hidden="1" customHeight="1"/>
    <row r="9054" ht="15" hidden="1" customHeight="1"/>
    <row r="9055" ht="15" hidden="1" customHeight="1"/>
    <row r="9056" ht="15" hidden="1" customHeight="1"/>
    <row r="9057" ht="15" hidden="1" customHeight="1"/>
    <row r="9058" ht="15" hidden="1" customHeight="1"/>
    <row r="9059" ht="15" hidden="1" customHeight="1"/>
    <row r="9060" ht="15" hidden="1" customHeight="1"/>
    <row r="9061" ht="15" hidden="1" customHeight="1"/>
    <row r="9062" ht="15" hidden="1" customHeight="1"/>
    <row r="9063" ht="15" hidden="1" customHeight="1"/>
    <row r="9064" ht="15" hidden="1" customHeight="1"/>
    <row r="9065" ht="15" hidden="1" customHeight="1"/>
    <row r="9066" ht="15" hidden="1" customHeight="1"/>
    <row r="9067" ht="15" hidden="1" customHeight="1"/>
    <row r="9068" ht="15" hidden="1" customHeight="1"/>
    <row r="9069" ht="15" hidden="1" customHeight="1"/>
    <row r="9070" ht="15" hidden="1" customHeight="1"/>
    <row r="9071" ht="15" hidden="1" customHeight="1"/>
    <row r="9072" ht="15" hidden="1" customHeight="1"/>
    <row r="9073" ht="15" hidden="1" customHeight="1"/>
    <row r="9074" ht="15" hidden="1" customHeight="1"/>
    <row r="9075" ht="15" hidden="1" customHeight="1"/>
    <row r="9076" ht="15" hidden="1" customHeight="1"/>
    <row r="9077" ht="15" hidden="1" customHeight="1"/>
    <row r="9078" ht="15" hidden="1" customHeight="1"/>
    <row r="9079" ht="15" hidden="1" customHeight="1"/>
    <row r="9080" ht="15" hidden="1" customHeight="1"/>
    <row r="9081" ht="15" hidden="1" customHeight="1"/>
    <row r="9082" ht="15" hidden="1" customHeight="1"/>
    <row r="9083" ht="15" hidden="1" customHeight="1"/>
    <row r="9084" ht="15" hidden="1" customHeight="1"/>
    <row r="9085" ht="15" hidden="1" customHeight="1"/>
    <row r="9086" ht="15" hidden="1" customHeight="1"/>
    <row r="9087" ht="15" hidden="1" customHeight="1"/>
    <row r="9088" ht="15" hidden="1" customHeight="1"/>
    <row r="9089" ht="15" hidden="1" customHeight="1"/>
    <row r="9090" ht="15" hidden="1" customHeight="1"/>
    <row r="9091" ht="15" hidden="1" customHeight="1"/>
    <row r="9092" ht="15" hidden="1" customHeight="1"/>
    <row r="9093" ht="15" hidden="1" customHeight="1"/>
    <row r="9094" ht="15" hidden="1" customHeight="1"/>
    <row r="9095" ht="15" hidden="1" customHeight="1"/>
    <row r="9096" ht="15" hidden="1" customHeight="1"/>
    <row r="9097" ht="15" hidden="1" customHeight="1"/>
    <row r="9098" ht="15" hidden="1" customHeight="1"/>
    <row r="9099" ht="15" hidden="1" customHeight="1"/>
    <row r="9100" ht="15" hidden="1" customHeight="1"/>
    <row r="9101" ht="15" hidden="1" customHeight="1"/>
    <row r="9102" ht="15" hidden="1" customHeight="1"/>
    <row r="9103" ht="15" hidden="1" customHeight="1"/>
    <row r="9104" ht="15" hidden="1" customHeight="1"/>
    <row r="9105" ht="15" hidden="1" customHeight="1"/>
    <row r="9106" ht="15" hidden="1" customHeight="1"/>
    <row r="9107" ht="15" hidden="1" customHeight="1"/>
    <row r="9108" ht="15" hidden="1" customHeight="1"/>
    <row r="9109" ht="15" hidden="1" customHeight="1"/>
    <row r="9110" ht="15" hidden="1" customHeight="1"/>
    <row r="9111" ht="15" hidden="1" customHeight="1"/>
    <row r="9112" ht="15" hidden="1" customHeight="1"/>
    <row r="9113" ht="15" hidden="1" customHeight="1"/>
    <row r="9114" ht="15" hidden="1" customHeight="1"/>
    <row r="9115" ht="15" hidden="1" customHeight="1"/>
    <row r="9116" ht="15" hidden="1" customHeight="1"/>
    <row r="9117" ht="15" hidden="1" customHeight="1"/>
    <row r="9118" ht="15" hidden="1" customHeight="1"/>
    <row r="9119" ht="15" hidden="1" customHeight="1"/>
    <row r="9120" ht="15" hidden="1" customHeight="1"/>
    <row r="9121" ht="15" hidden="1" customHeight="1"/>
    <row r="9122" ht="15" hidden="1" customHeight="1"/>
    <row r="9123" ht="15" hidden="1" customHeight="1"/>
    <row r="9124" ht="15" hidden="1" customHeight="1"/>
    <row r="9125" ht="15" hidden="1" customHeight="1"/>
    <row r="9126" ht="15" hidden="1" customHeight="1"/>
    <row r="9127" ht="15" hidden="1" customHeight="1"/>
    <row r="9128" ht="15" hidden="1" customHeight="1"/>
    <row r="9129" ht="15" hidden="1" customHeight="1"/>
    <row r="9130" ht="15" hidden="1" customHeight="1"/>
    <row r="9131" ht="15" hidden="1" customHeight="1"/>
    <row r="9132" ht="15" hidden="1" customHeight="1"/>
    <row r="9133" ht="15" hidden="1" customHeight="1"/>
    <row r="9134" ht="15" hidden="1" customHeight="1"/>
    <row r="9135" ht="15" hidden="1" customHeight="1"/>
    <row r="9136" ht="15" hidden="1" customHeight="1"/>
    <row r="9137" ht="15" hidden="1" customHeight="1"/>
    <row r="9138" ht="15" hidden="1" customHeight="1"/>
    <row r="9139" ht="15" hidden="1" customHeight="1"/>
    <row r="9140" ht="15" hidden="1" customHeight="1"/>
    <row r="9141" ht="15" hidden="1" customHeight="1"/>
    <row r="9142" ht="15" hidden="1" customHeight="1"/>
    <row r="9143" ht="15" hidden="1" customHeight="1"/>
    <row r="9144" ht="15" hidden="1" customHeight="1"/>
    <row r="9145" ht="15" hidden="1" customHeight="1"/>
    <row r="9146" ht="15" hidden="1" customHeight="1"/>
    <row r="9147" ht="15" hidden="1" customHeight="1"/>
    <row r="9148" ht="15" hidden="1" customHeight="1"/>
    <row r="9149" ht="15" hidden="1" customHeight="1"/>
    <row r="9150" ht="15" hidden="1" customHeight="1"/>
    <row r="9151" ht="15" hidden="1" customHeight="1"/>
    <row r="9152" ht="15" hidden="1" customHeight="1"/>
    <row r="9153" ht="15" hidden="1" customHeight="1"/>
    <row r="9154" ht="15" hidden="1" customHeight="1"/>
    <row r="9155" ht="15" hidden="1" customHeight="1"/>
    <row r="9156" ht="15" hidden="1" customHeight="1"/>
    <row r="9157" ht="15" hidden="1" customHeight="1"/>
    <row r="9158" ht="15" hidden="1" customHeight="1"/>
    <row r="9159" ht="15" hidden="1" customHeight="1"/>
    <row r="9160" ht="15" hidden="1" customHeight="1"/>
    <row r="9161" ht="15" hidden="1" customHeight="1"/>
    <row r="9162" ht="15" hidden="1" customHeight="1"/>
    <row r="9163" ht="15" hidden="1" customHeight="1"/>
    <row r="9164" ht="15" hidden="1" customHeight="1"/>
    <row r="9165" ht="15" hidden="1" customHeight="1"/>
    <row r="9166" ht="15" hidden="1" customHeight="1"/>
    <row r="9167" ht="15" hidden="1" customHeight="1"/>
    <row r="9168" ht="15" hidden="1" customHeight="1"/>
    <row r="9169" ht="15" hidden="1" customHeight="1"/>
    <row r="9170" ht="15" hidden="1" customHeight="1"/>
    <row r="9171" ht="15" hidden="1" customHeight="1"/>
    <row r="9172" ht="15" hidden="1" customHeight="1"/>
    <row r="9173" ht="15" hidden="1" customHeight="1"/>
    <row r="9174" ht="15" hidden="1" customHeight="1"/>
    <row r="9175" ht="15" hidden="1" customHeight="1"/>
    <row r="9176" ht="15" hidden="1" customHeight="1"/>
    <row r="9177" ht="15" hidden="1" customHeight="1"/>
    <row r="9178" ht="15" hidden="1" customHeight="1"/>
    <row r="9179" ht="15" hidden="1" customHeight="1"/>
    <row r="9180" ht="15" hidden="1" customHeight="1"/>
    <row r="9181" ht="15" hidden="1" customHeight="1"/>
    <row r="9182" ht="15" hidden="1" customHeight="1"/>
    <row r="9183" ht="15" hidden="1" customHeight="1"/>
    <row r="9184" ht="15" hidden="1" customHeight="1"/>
    <row r="9185" ht="15" hidden="1" customHeight="1"/>
    <row r="9186" ht="15" hidden="1" customHeight="1"/>
    <row r="9187" ht="15" hidden="1" customHeight="1"/>
    <row r="9188" ht="15" hidden="1" customHeight="1"/>
    <row r="9189" ht="15" hidden="1" customHeight="1"/>
    <row r="9190" ht="15" hidden="1" customHeight="1"/>
    <row r="9191" ht="15" hidden="1" customHeight="1"/>
    <row r="9192" ht="15" hidden="1" customHeight="1"/>
    <row r="9193" ht="15" hidden="1" customHeight="1"/>
    <row r="9194" ht="15" hidden="1" customHeight="1"/>
    <row r="9195" ht="15" hidden="1" customHeight="1"/>
    <row r="9196" ht="15" hidden="1" customHeight="1"/>
    <row r="9197" ht="15" hidden="1" customHeight="1"/>
    <row r="9198" ht="15" hidden="1" customHeight="1"/>
    <row r="9199" ht="15" hidden="1" customHeight="1"/>
    <row r="9200" ht="15" hidden="1" customHeight="1"/>
    <row r="9201" ht="15" hidden="1" customHeight="1"/>
    <row r="9202" ht="15" hidden="1" customHeight="1"/>
    <row r="9203" ht="15" hidden="1" customHeight="1"/>
    <row r="9204" ht="15" hidden="1" customHeight="1"/>
    <row r="9205" ht="15" hidden="1" customHeight="1"/>
    <row r="9206" ht="15" hidden="1" customHeight="1"/>
    <row r="9207" ht="15" hidden="1" customHeight="1"/>
    <row r="9208" ht="15" hidden="1" customHeight="1"/>
    <row r="9209" ht="15" hidden="1" customHeight="1"/>
    <row r="9210" ht="15" hidden="1" customHeight="1"/>
    <row r="9211" ht="15" hidden="1" customHeight="1"/>
    <row r="9212" ht="15" hidden="1" customHeight="1"/>
    <row r="9213" ht="15" hidden="1" customHeight="1"/>
    <row r="9214" ht="15" hidden="1" customHeight="1"/>
    <row r="9215" ht="15" hidden="1" customHeight="1"/>
    <row r="9216" ht="15" hidden="1" customHeight="1"/>
    <row r="9217" ht="15" hidden="1" customHeight="1"/>
    <row r="9218" ht="15" hidden="1" customHeight="1"/>
    <row r="9219" ht="15" hidden="1" customHeight="1"/>
    <row r="9220" ht="15" hidden="1" customHeight="1"/>
    <row r="9221" ht="15" hidden="1" customHeight="1"/>
    <row r="9222" ht="15" hidden="1" customHeight="1"/>
    <row r="9223" ht="15" hidden="1" customHeight="1"/>
    <row r="9224" ht="15" hidden="1" customHeight="1"/>
    <row r="9225" ht="15" hidden="1" customHeight="1"/>
    <row r="9226" ht="15" hidden="1" customHeight="1"/>
    <row r="9227" ht="15" hidden="1" customHeight="1"/>
    <row r="9228" ht="15" hidden="1" customHeight="1"/>
    <row r="9229" ht="15" hidden="1" customHeight="1"/>
    <row r="9230" ht="15" hidden="1" customHeight="1"/>
    <row r="9231" ht="15" hidden="1" customHeight="1"/>
    <row r="9232" ht="15" hidden="1" customHeight="1"/>
    <row r="9233" ht="15" hidden="1" customHeight="1"/>
    <row r="9234" ht="15" hidden="1" customHeight="1"/>
    <row r="9235" ht="15" hidden="1" customHeight="1"/>
    <row r="9236" ht="15" hidden="1" customHeight="1"/>
    <row r="9237" ht="15" hidden="1" customHeight="1"/>
    <row r="9238" ht="15" hidden="1" customHeight="1"/>
    <row r="9239" ht="15" hidden="1" customHeight="1"/>
    <row r="9240" ht="15" hidden="1" customHeight="1"/>
    <row r="9241" ht="15" hidden="1" customHeight="1"/>
    <row r="9242" ht="15" hidden="1" customHeight="1"/>
    <row r="9243" ht="15" hidden="1" customHeight="1"/>
    <row r="9244" ht="15" hidden="1" customHeight="1"/>
    <row r="9245" ht="15" hidden="1" customHeight="1"/>
    <row r="9246" ht="15" hidden="1" customHeight="1"/>
    <row r="9247" ht="15" hidden="1" customHeight="1"/>
    <row r="9248" ht="15" hidden="1" customHeight="1"/>
    <row r="9249" ht="15" hidden="1" customHeight="1"/>
    <row r="9250" ht="15" hidden="1" customHeight="1"/>
    <row r="9251" ht="15" hidden="1" customHeight="1"/>
    <row r="9252" ht="15" hidden="1" customHeight="1"/>
    <row r="9253" ht="15" hidden="1" customHeight="1"/>
    <row r="9254" ht="15" hidden="1" customHeight="1"/>
    <row r="9255" ht="15" hidden="1" customHeight="1"/>
    <row r="9256" ht="15" hidden="1" customHeight="1"/>
    <row r="9257" ht="15" hidden="1" customHeight="1"/>
    <row r="9258" ht="15" hidden="1" customHeight="1"/>
    <row r="9259" ht="15" hidden="1" customHeight="1"/>
    <row r="9260" ht="15" hidden="1" customHeight="1"/>
    <row r="9261" ht="15" hidden="1" customHeight="1"/>
    <row r="9262" ht="15" hidden="1" customHeight="1"/>
    <row r="9263" ht="15" hidden="1" customHeight="1"/>
    <row r="9264" ht="15" hidden="1" customHeight="1"/>
    <row r="9265" ht="15" hidden="1" customHeight="1"/>
    <row r="9266" ht="15" hidden="1" customHeight="1"/>
    <row r="9267" ht="15" hidden="1" customHeight="1"/>
    <row r="9268" ht="15" hidden="1" customHeight="1"/>
    <row r="9269" ht="15" hidden="1" customHeight="1"/>
    <row r="9270" ht="15" hidden="1" customHeight="1"/>
    <row r="9271" ht="15" hidden="1" customHeight="1"/>
    <row r="9272" ht="15" hidden="1" customHeight="1"/>
    <row r="9273" ht="15" hidden="1" customHeight="1"/>
    <row r="9274" ht="15" hidden="1" customHeight="1"/>
    <row r="9275" ht="15" hidden="1" customHeight="1"/>
    <row r="9276" ht="15" hidden="1" customHeight="1"/>
    <row r="9277" ht="15" hidden="1" customHeight="1"/>
    <row r="9278" ht="15" hidden="1" customHeight="1"/>
    <row r="9279" ht="15" hidden="1" customHeight="1"/>
    <row r="9280" ht="15" hidden="1" customHeight="1"/>
    <row r="9281" ht="15" hidden="1" customHeight="1"/>
    <row r="9282" ht="15" hidden="1" customHeight="1"/>
    <row r="9283" ht="15" hidden="1" customHeight="1"/>
    <row r="9284" ht="15" hidden="1" customHeight="1"/>
    <row r="9285" ht="15" hidden="1" customHeight="1"/>
    <row r="9286" ht="15" hidden="1" customHeight="1"/>
    <row r="9287" ht="15" hidden="1" customHeight="1"/>
    <row r="9288" ht="15" hidden="1" customHeight="1"/>
    <row r="9289" ht="15" hidden="1" customHeight="1"/>
    <row r="9290" ht="15" hidden="1" customHeight="1"/>
    <row r="9291" ht="15" hidden="1" customHeight="1"/>
    <row r="9292" ht="15" hidden="1" customHeight="1"/>
    <row r="9293" ht="15" hidden="1" customHeight="1"/>
    <row r="9294" ht="15" hidden="1" customHeight="1"/>
    <row r="9295" ht="15" hidden="1" customHeight="1"/>
    <row r="9296" ht="15" hidden="1" customHeight="1"/>
    <row r="9297" ht="15" hidden="1" customHeight="1"/>
    <row r="9298" ht="15" hidden="1" customHeight="1"/>
    <row r="9299" ht="15" hidden="1" customHeight="1"/>
    <row r="9300" ht="15" hidden="1" customHeight="1"/>
    <row r="9301" ht="15" hidden="1" customHeight="1"/>
    <row r="9302" ht="15" hidden="1" customHeight="1"/>
    <row r="9303" ht="15" hidden="1" customHeight="1"/>
    <row r="9304" ht="15" hidden="1" customHeight="1"/>
    <row r="9305" ht="15" hidden="1" customHeight="1"/>
    <row r="9306" ht="15" hidden="1" customHeight="1"/>
    <row r="9307" ht="15" hidden="1" customHeight="1"/>
    <row r="9308" ht="15" hidden="1" customHeight="1"/>
    <row r="9309" ht="15" hidden="1" customHeight="1"/>
    <row r="9310" ht="15" hidden="1" customHeight="1"/>
    <row r="9311" ht="15" hidden="1" customHeight="1"/>
    <row r="9312" ht="15" hidden="1" customHeight="1"/>
    <row r="9313" ht="15" hidden="1" customHeight="1"/>
    <row r="9314" ht="15" hidden="1" customHeight="1"/>
    <row r="9315" ht="15" hidden="1" customHeight="1"/>
    <row r="9316" ht="15" hidden="1" customHeight="1"/>
    <row r="9317" ht="15" hidden="1" customHeight="1"/>
    <row r="9318" ht="15" hidden="1" customHeight="1"/>
    <row r="9319" ht="15" hidden="1" customHeight="1"/>
    <row r="9320" ht="15" hidden="1" customHeight="1"/>
    <row r="9321" ht="15" hidden="1" customHeight="1"/>
    <row r="9322" ht="15" hidden="1" customHeight="1"/>
    <row r="9323" ht="15" hidden="1" customHeight="1"/>
    <row r="9324" ht="15" hidden="1" customHeight="1"/>
    <row r="9325" ht="15" hidden="1" customHeight="1"/>
    <row r="9326" ht="15" hidden="1" customHeight="1"/>
    <row r="9327" ht="15" hidden="1" customHeight="1"/>
    <row r="9328" ht="15" hidden="1" customHeight="1"/>
    <row r="9329" ht="15" hidden="1" customHeight="1"/>
    <row r="9330" ht="15" hidden="1" customHeight="1"/>
    <row r="9331" ht="15" hidden="1" customHeight="1"/>
    <row r="9332" ht="15" hidden="1" customHeight="1"/>
    <row r="9333" ht="15" hidden="1" customHeight="1"/>
    <row r="9334" ht="15" hidden="1" customHeight="1"/>
    <row r="9335" ht="15" hidden="1" customHeight="1"/>
    <row r="9336" ht="15" hidden="1" customHeight="1"/>
    <row r="9337" ht="15" hidden="1" customHeight="1"/>
    <row r="9338" ht="15" hidden="1" customHeight="1"/>
    <row r="9339" ht="15" hidden="1" customHeight="1"/>
    <row r="9340" ht="15" hidden="1" customHeight="1"/>
    <row r="9341" ht="15" hidden="1" customHeight="1"/>
    <row r="9342" ht="15" hidden="1" customHeight="1"/>
    <row r="9343" ht="15" hidden="1" customHeight="1"/>
    <row r="9344" ht="15" hidden="1" customHeight="1"/>
    <row r="9345" ht="15" hidden="1" customHeight="1"/>
    <row r="9346" ht="15" hidden="1" customHeight="1"/>
    <row r="9347" ht="15" hidden="1" customHeight="1"/>
    <row r="9348" ht="15" hidden="1" customHeight="1"/>
    <row r="9349" ht="15" hidden="1" customHeight="1"/>
    <row r="9350" ht="15" hidden="1" customHeight="1"/>
    <row r="9351" ht="15" hidden="1" customHeight="1"/>
    <row r="9352" ht="15" hidden="1" customHeight="1"/>
    <row r="9353" ht="15" hidden="1" customHeight="1"/>
    <row r="9354" ht="15" hidden="1" customHeight="1"/>
    <row r="9355" ht="15" hidden="1" customHeight="1"/>
    <row r="9356" ht="15" hidden="1" customHeight="1"/>
    <row r="9357" ht="15" hidden="1" customHeight="1"/>
    <row r="9358" ht="15" hidden="1" customHeight="1"/>
    <row r="9359" ht="15" hidden="1" customHeight="1"/>
    <row r="9360" ht="15" hidden="1" customHeight="1"/>
    <row r="9361" ht="15" hidden="1" customHeight="1"/>
    <row r="9362" ht="15" hidden="1" customHeight="1"/>
    <row r="9363" ht="15" hidden="1" customHeight="1"/>
    <row r="9364" ht="15" hidden="1" customHeight="1"/>
    <row r="9365" ht="15" hidden="1" customHeight="1"/>
    <row r="9366" ht="15" hidden="1" customHeight="1"/>
    <row r="9367" ht="15" hidden="1" customHeight="1"/>
    <row r="9368" ht="15" hidden="1" customHeight="1"/>
    <row r="9369" ht="15" hidden="1" customHeight="1"/>
    <row r="9370" ht="15" hidden="1" customHeight="1"/>
    <row r="9371" ht="15" hidden="1" customHeight="1"/>
    <row r="9372" ht="15" hidden="1" customHeight="1"/>
    <row r="9373" ht="15" hidden="1" customHeight="1"/>
    <row r="9374" ht="15" hidden="1" customHeight="1"/>
    <row r="9375" ht="15" hidden="1" customHeight="1"/>
    <row r="9376" ht="15" hidden="1" customHeight="1"/>
    <row r="9377" ht="15" hidden="1" customHeight="1"/>
    <row r="9378" ht="15" hidden="1" customHeight="1"/>
    <row r="9379" ht="15" hidden="1" customHeight="1"/>
    <row r="9380" ht="15" hidden="1" customHeight="1"/>
    <row r="9381" ht="15" hidden="1" customHeight="1"/>
    <row r="9382" ht="15" hidden="1" customHeight="1"/>
    <row r="9383" ht="15" hidden="1" customHeight="1"/>
    <row r="9384" ht="15" hidden="1" customHeight="1"/>
    <row r="9385" ht="15" hidden="1" customHeight="1"/>
    <row r="9386" ht="15" hidden="1" customHeight="1"/>
    <row r="9387" ht="15" hidden="1" customHeight="1"/>
    <row r="9388" ht="15" hidden="1" customHeight="1"/>
    <row r="9389" ht="15" hidden="1" customHeight="1"/>
    <row r="9390" ht="15" hidden="1" customHeight="1"/>
    <row r="9391" ht="15" hidden="1" customHeight="1"/>
    <row r="9392" ht="15" hidden="1" customHeight="1"/>
    <row r="9393" ht="15" hidden="1" customHeight="1"/>
    <row r="9394" ht="15" hidden="1" customHeight="1"/>
    <row r="9395" ht="15" hidden="1" customHeight="1"/>
    <row r="9396" ht="15" hidden="1" customHeight="1"/>
    <row r="9397" ht="15" hidden="1" customHeight="1"/>
    <row r="9398" ht="15" hidden="1" customHeight="1"/>
    <row r="9399" ht="15" hidden="1" customHeight="1"/>
    <row r="9400" ht="15" hidden="1" customHeight="1"/>
    <row r="9401" ht="15" hidden="1" customHeight="1"/>
    <row r="9402" ht="15" hidden="1" customHeight="1"/>
    <row r="9403" ht="15" hidden="1" customHeight="1"/>
    <row r="9404" ht="15" hidden="1" customHeight="1"/>
    <row r="9405" ht="15" hidden="1" customHeight="1"/>
    <row r="9406" ht="15" hidden="1" customHeight="1"/>
    <row r="9407" ht="15" hidden="1" customHeight="1"/>
    <row r="9408" ht="15" hidden="1" customHeight="1"/>
    <row r="9409" ht="15" hidden="1" customHeight="1"/>
    <row r="9410" ht="15" hidden="1" customHeight="1"/>
    <row r="9411" ht="15" hidden="1" customHeight="1"/>
    <row r="9412" ht="15" hidden="1" customHeight="1"/>
    <row r="9413" ht="15" hidden="1" customHeight="1"/>
    <row r="9414" ht="15" hidden="1" customHeight="1"/>
    <row r="9415" ht="15" hidden="1" customHeight="1"/>
    <row r="9416" ht="15" hidden="1" customHeight="1"/>
    <row r="9417" ht="15" hidden="1" customHeight="1"/>
    <row r="9418" ht="15" hidden="1" customHeight="1"/>
    <row r="9419" ht="15" hidden="1" customHeight="1"/>
    <row r="9420" ht="15" hidden="1" customHeight="1"/>
    <row r="9421" ht="15" hidden="1" customHeight="1"/>
    <row r="9422" ht="15" hidden="1" customHeight="1"/>
    <row r="9423" ht="15" hidden="1" customHeight="1"/>
    <row r="9424" ht="15" hidden="1" customHeight="1"/>
    <row r="9425" ht="15" hidden="1" customHeight="1"/>
    <row r="9426" ht="15" hidden="1" customHeight="1"/>
    <row r="9427" ht="15" hidden="1" customHeight="1"/>
    <row r="9428" ht="15" hidden="1" customHeight="1"/>
    <row r="9429" ht="15" hidden="1" customHeight="1"/>
    <row r="9430" ht="15" hidden="1" customHeight="1"/>
    <row r="9431" ht="15" hidden="1" customHeight="1"/>
    <row r="9432" ht="15" hidden="1" customHeight="1"/>
    <row r="9433" ht="15" hidden="1" customHeight="1"/>
    <row r="9434" ht="15" hidden="1" customHeight="1"/>
    <row r="9435" ht="15" hidden="1" customHeight="1"/>
    <row r="9436" ht="15" hidden="1" customHeight="1"/>
    <row r="9437" ht="15" hidden="1" customHeight="1"/>
    <row r="9438" ht="15" hidden="1" customHeight="1"/>
    <row r="9439" ht="15" hidden="1" customHeight="1"/>
    <row r="9440" ht="15" hidden="1" customHeight="1"/>
    <row r="9441" ht="15" hidden="1" customHeight="1"/>
    <row r="9442" ht="15" hidden="1" customHeight="1"/>
    <row r="9443" ht="15" hidden="1" customHeight="1"/>
    <row r="9444" ht="15" hidden="1" customHeight="1"/>
    <row r="9445" ht="15" hidden="1" customHeight="1"/>
    <row r="9446" ht="15" hidden="1" customHeight="1"/>
    <row r="9447" ht="15" hidden="1" customHeight="1"/>
    <row r="9448" ht="15" hidden="1" customHeight="1"/>
    <row r="9449" ht="15" hidden="1" customHeight="1"/>
    <row r="9450" ht="15" hidden="1" customHeight="1"/>
    <row r="9451" ht="15" hidden="1" customHeight="1"/>
    <row r="9452" ht="15" hidden="1" customHeight="1"/>
    <row r="9453" ht="15" hidden="1" customHeight="1"/>
    <row r="9454" ht="15" hidden="1" customHeight="1"/>
    <row r="9455" ht="15" hidden="1" customHeight="1"/>
    <row r="9456" ht="15" hidden="1" customHeight="1"/>
    <row r="9457" ht="15" hidden="1" customHeight="1"/>
    <row r="9458" ht="15" hidden="1" customHeight="1"/>
    <row r="9459" ht="15" hidden="1" customHeight="1"/>
    <row r="9460" ht="15" hidden="1" customHeight="1"/>
    <row r="9461" ht="15" hidden="1" customHeight="1"/>
    <row r="9462" ht="15" hidden="1" customHeight="1"/>
    <row r="9463" ht="15" hidden="1" customHeight="1"/>
    <row r="9464" ht="15" hidden="1" customHeight="1"/>
    <row r="9465" ht="15" hidden="1" customHeight="1"/>
    <row r="9466" ht="15" hidden="1" customHeight="1"/>
    <row r="9467" ht="15" hidden="1" customHeight="1"/>
    <row r="9468" ht="15" hidden="1" customHeight="1"/>
    <row r="9469" ht="15" hidden="1" customHeight="1"/>
    <row r="9470" ht="15" hidden="1" customHeight="1"/>
    <row r="9471" ht="15" hidden="1" customHeight="1"/>
    <row r="9472" ht="15" hidden="1" customHeight="1"/>
    <row r="9473" ht="15" hidden="1" customHeight="1"/>
    <row r="9474" ht="15" hidden="1" customHeight="1"/>
    <row r="9475" ht="15" hidden="1" customHeight="1"/>
    <row r="9476" ht="15" hidden="1" customHeight="1"/>
    <row r="9477" ht="15" hidden="1" customHeight="1"/>
    <row r="9478" ht="15" hidden="1" customHeight="1"/>
    <row r="9479" ht="15" hidden="1" customHeight="1"/>
    <row r="9480" ht="15" hidden="1" customHeight="1"/>
    <row r="9481" ht="15" hidden="1" customHeight="1"/>
    <row r="9482" ht="15" hidden="1" customHeight="1"/>
    <row r="9483" ht="15" hidden="1" customHeight="1"/>
    <row r="9484" ht="15" hidden="1" customHeight="1"/>
    <row r="9485" ht="15" hidden="1" customHeight="1"/>
    <row r="9486" ht="15" hidden="1" customHeight="1"/>
    <row r="9487" ht="15" hidden="1" customHeight="1"/>
    <row r="9488" ht="15" hidden="1" customHeight="1"/>
    <row r="9489" ht="15" hidden="1" customHeight="1"/>
    <row r="9490" ht="15" hidden="1" customHeight="1"/>
    <row r="9491" ht="15" hidden="1" customHeight="1"/>
    <row r="9492" ht="15" hidden="1" customHeight="1"/>
    <row r="9493" ht="15" hidden="1" customHeight="1"/>
    <row r="9494" ht="15" hidden="1" customHeight="1"/>
    <row r="9495" ht="15" hidden="1" customHeight="1"/>
    <row r="9496" ht="15" hidden="1" customHeight="1"/>
    <row r="9497" ht="15" hidden="1" customHeight="1"/>
    <row r="9498" ht="15" hidden="1" customHeight="1"/>
    <row r="9499" ht="15" hidden="1" customHeight="1"/>
    <row r="9500" ht="15" hidden="1" customHeight="1"/>
    <row r="9501" ht="15" hidden="1" customHeight="1"/>
    <row r="9502" ht="15" hidden="1" customHeight="1"/>
    <row r="9503" ht="15" hidden="1" customHeight="1"/>
    <row r="9504" ht="15" hidden="1" customHeight="1"/>
    <row r="9505" ht="15" hidden="1" customHeight="1"/>
    <row r="9506" ht="15" hidden="1" customHeight="1"/>
    <row r="9507" ht="15" hidden="1" customHeight="1"/>
    <row r="9508" ht="15" hidden="1" customHeight="1"/>
    <row r="9509" ht="15" hidden="1" customHeight="1"/>
    <row r="9510" ht="15" hidden="1" customHeight="1"/>
    <row r="9511" ht="15" hidden="1" customHeight="1"/>
    <row r="9512" ht="15" hidden="1" customHeight="1"/>
    <row r="9513" ht="15" hidden="1" customHeight="1"/>
    <row r="9514" ht="15" hidden="1" customHeight="1"/>
    <row r="9515" ht="15" hidden="1" customHeight="1"/>
    <row r="9516" ht="15" hidden="1" customHeight="1"/>
    <row r="9517" ht="15" hidden="1" customHeight="1"/>
    <row r="9518" ht="15" hidden="1" customHeight="1"/>
    <row r="9519" ht="15" hidden="1" customHeight="1"/>
    <row r="9520" ht="15" hidden="1" customHeight="1"/>
    <row r="9521" ht="15" hidden="1" customHeight="1"/>
    <row r="9522" ht="15" hidden="1" customHeight="1"/>
    <row r="9523" ht="15" hidden="1" customHeight="1"/>
    <row r="9524" ht="15" hidden="1" customHeight="1"/>
    <row r="9525" ht="15" hidden="1" customHeight="1"/>
    <row r="9526" ht="15" hidden="1" customHeight="1"/>
    <row r="9527" ht="15" hidden="1" customHeight="1"/>
    <row r="9528" ht="15" hidden="1" customHeight="1"/>
    <row r="9529" ht="15" hidden="1" customHeight="1"/>
    <row r="9530" ht="15" hidden="1" customHeight="1"/>
    <row r="9531" ht="15" hidden="1" customHeight="1"/>
    <row r="9532" ht="15" hidden="1" customHeight="1"/>
    <row r="9533" ht="15" hidden="1" customHeight="1"/>
    <row r="9534" ht="15" hidden="1" customHeight="1"/>
    <row r="9535" ht="15" hidden="1" customHeight="1"/>
    <row r="9536" ht="15" hidden="1" customHeight="1"/>
    <row r="9537" ht="15" hidden="1" customHeight="1"/>
    <row r="9538" ht="15" hidden="1" customHeight="1"/>
    <row r="9539" ht="15" hidden="1" customHeight="1"/>
    <row r="9540" ht="15" hidden="1" customHeight="1"/>
    <row r="9541" ht="15" hidden="1" customHeight="1"/>
    <row r="9542" ht="15" hidden="1" customHeight="1"/>
    <row r="9543" ht="15" hidden="1" customHeight="1"/>
    <row r="9544" ht="15" hidden="1" customHeight="1"/>
    <row r="9545" ht="15" hidden="1" customHeight="1"/>
    <row r="9546" ht="15" hidden="1" customHeight="1"/>
    <row r="9547" ht="15" hidden="1" customHeight="1"/>
    <row r="9548" ht="15" hidden="1" customHeight="1"/>
    <row r="9549" ht="15" hidden="1" customHeight="1"/>
    <row r="9550" ht="15" hidden="1" customHeight="1"/>
    <row r="9551" ht="15" hidden="1" customHeight="1"/>
    <row r="9552" ht="15" hidden="1" customHeight="1"/>
    <row r="9553" ht="15" hidden="1" customHeight="1"/>
    <row r="9554" ht="15" hidden="1" customHeight="1"/>
    <row r="9555" ht="15" hidden="1" customHeight="1"/>
    <row r="9556" ht="15" hidden="1" customHeight="1"/>
    <row r="9557" ht="15" hidden="1" customHeight="1"/>
    <row r="9558" ht="15" hidden="1" customHeight="1"/>
    <row r="9559" ht="15" hidden="1" customHeight="1"/>
    <row r="9560" ht="15" hidden="1" customHeight="1"/>
    <row r="9561" ht="15" hidden="1" customHeight="1"/>
    <row r="9562" ht="15" hidden="1" customHeight="1"/>
    <row r="9563" ht="15" hidden="1" customHeight="1"/>
    <row r="9564" ht="15" hidden="1" customHeight="1"/>
    <row r="9565" ht="15" hidden="1" customHeight="1"/>
    <row r="9566" ht="15" hidden="1" customHeight="1"/>
    <row r="9567" ht="15" hidden="1" customHeight="1"/>
    <row r="9568" ht="15" hidden="1" customHeight="1"/>
    <row r="9569" ht="15" hidden="1" customHeight="1"/>
    <row r="9570" ht="15" hidden="1" customHeight="1"/>
    <row r="9571" ht="15" hidden="1" customHeight="1"/>
    <row r="9572" ht="15" hidden="1" customHeight="1"/>
    <row r="9573" ht="15" hidden="1" customHeight="1"/>
    <row r="9574" ht="15" hidden="1" customHeight="1"/>
    <row r="9575" ht="15" hidden="1" customHeight="1"/>
    <row r="9576" ht="15" hidden="1" customHeight="1"/>
    <row r="9577" ht="15" hidden="1" customHeight="1"/>
    <row r="9578" ht="15" hidden="1" customHeight="1"/>
    <row r="9579" ht="15" hidden="1" customHeight="1"/>
    <row r="9580" ht="15" hidden="1" customHeight="1"/>
    <row r="9581" ht="15" hidden="1" customHeight="1"/>
    <row r="9582" ht="15" hidden="1" customHeight="1"/>
    <row r="9583" ht="15" hidden="1" customHeight="1"/>
    <row r="9584" ht="15" hidden="1" customHeight="1"/>
    <row r="9585" ht="15" hidden="1" customHeight="1"/>
    <row r="9586" ht="15" hidden="1" customHeight="1"/>
    <row r="9587" ht="15" hidden="1" customHeight="1"/>
    <row r="9588" ht="15" hidden="1" customHeight="1"/>
    <row r="9589" ht="15" hidden="1" customHeight="1"/>
    <row r="9590" ht="15" hidden="1" customHeight="1"/>
    <row r="9591" ht="15" hidden="1" customHeight="1"/>
    <row r="9592" ht="15" hidden="1" customHeight="1"/>
    <row r="9593" ht="15" hidden="1" customHeight="1"/>
    <row r="9594" ht="15" hidden="1" customHeight="1"/>
    <row r="9595" ht="15" hidden="1" customHeight="1"/>
    <row r="9596" ht="15" hidden="1" customHeight="1"/>
    <row r="9597" ht="15" hidden="1" customHeight="1"/>
    <row r="9598" ht="15" hidden="1" customHeight="1"/>
    <row r="9599" ht="15" hidden="1" customHeight="1"/>
    <row r="9600" ht="15" hidden="1" customHeight="1"/>
    <row r="9601" ht="15" hidden="1" customHeight="1"/>
    <row r="9602" ht="15" hidden="1" customHeight="1"/>
    <row r="9603" ht="15" hidden="1" customHeight="1"/>
    <row r="9604" ht="15" hidden="1" customHeight="1"/>
    <row r="9605" ht="15" hidden="1" customHeight="1"/>
    <row r="9606" ht="15" hidden="1" customHeight="1"/>
    <row r="9607" ht="15" hidden="1" customHeight="1"/>
    <row r="9608" ht="15" hidden="1" customHeight="1"/>
    <row r="9609" ht="15" hidden="1" customHeight="1"/>
    <row r="9610" ht="15" hidden="1" customHeight="1"/>
    <row r="9611" ht="15" hidden="1" customHeight="1"/>
    <row r="9612" ht="15" hidden="1" customHeight="1"/>
    <row r="9613" ht="15" hidden="1" customHeight="1"/>
    <row r="9614" ht="15" hidden="1" customHeight="1"/>
    <row r="9615" ht="15" hidden="1" customHeight="1"/>
    <row r="9616" ht="15" hidden="1" customHeight="1"/>
    <row r="9617" ht="15" hidden="1" customHeight="1"/>
    <row r="9618" ht="15" hidden="1" customHeight="1"/>
    <row r="9619" ht="15" hidden="1" customHeight="1"/>
    <row r="9620" ht="15" hidden="1" customHeight="1"/>
    <row r="9621" ht="15" hidden="1" customHeight="1"/>
    <row r="9622" ht="15" hidden="1" customHeight="1"/>
    <row r="9623" ht="15" hidden="1" customHeight="1"/>
    <row r="9624" ht="15" hidden="1" customHeight="1"/>
    <row r="9625" ht="15" hidden="1" customHeight="1"/>
    <row r="9626" ht="15" hidden="1" customHeight="1"/>
    <row r="9627" ht="15" hidden="1" customHeight="1"/>
    <row r="9628" ht="15" hidden="1" customHeight="1"/>
    <row r="9629" ht="15" hidden="1" customHeight="1"/>
    <row r="9630" ht="15" hidden="1" customHeight="1"/>
    <row r="9631" ht="15" hidden="1" customHeight="1"/>
    <row r="9632" ht="15" hidden="1" customHeight="1"/>
    <row r="9633" ht="15" hidden="1" customHeight="1"/>
    <row r="9634" ht="15" hidden="1" customHeight="1"/>
    <row r="9635" ht="15" hidden="1" customHeight="1"/>
    <row r="9636" ht="15" hidden="1" customHeight="1"/>
    <row r="9637" ht="15" hidden="1" customHeight="1"/>
    <row r="9638" ht="15" hidden="1" customHeight="1"/>
    <row r="9639" ht="15" hidden="1" customHeight="1"/>
    <row r="9640" ht="15" hidden="1" customHeight="1"/>
    <row r="9641" ht="15" hidden="1" customHeight="1"/>
    <row r="9642" ht="15" hidden="1" customHeight="1"/>
    <row r="9643" ht="15" hidden="1" customHeight="1"/>
    <row r="9644" ht="15" hidden="1" customHeight="1"/>
    <row r="9645" ht="15" hidden="1" customHeight="1"/>
    <row r="9646" ht="15" hidden="1" customHeight="1"/>
    <row r="9647" ht="15" hidden="1" customHeight="1"/>
    <row r="9648" ht="15" hidden="1" customHeight="1"/>
    <row r="9649" ht="15" hidden="1" customHeight="1"/>
    <row r="9650" ht="15" hidden="1" customHeight="1"/>
    <row r="9651" ht="15" hidden="1" customHeight="1"/>
    <row r="9652" ht="15" hidden="1" customHeight="1"/>
    <row r="9653" ht="15" hidden="1" customHeight="1"/>
    <row r="9654" ht="15" hidden="1" customHeight="1"/>
    <row r="9655" ht="15" hidden="1" customHeight="1"/>
    <row r="9656" ht="15" hidden="1" customHeight="1"/>
    <row r="9657" ht="15" hidden="1" customHeight="1"/>
    <row r="9658" ht="15" hidden="1" customHeight="1"/>
    <row r="9659" ht="15" hidden="1" customHeight="1"/>
    <row r="9660" ht="15" hidden="1" customHeight="1"/>
    <row r="9661" ht="15" hidden="1" customHeight="1"/>
    <row r="9662" ht="15" hidden="1" customHeight="1"/>
    <row r="9663" ht="15" hidden="1" customHeight="1"/>
    <row r="9664" ht="15" hidden="1" customHeight="1"/>
    <row r="9665" ht="15" hidden="1" customHeight="1"/>
    <row r="9666" ht="15" hidden="1" customHeight="1"/>
    <row r="9667" ht="15" hidden="1" customHeight="1"/>
    <row r="9668" ht="15" hidden="1" customHeight="1"/>
    <row r="9669" ht="15" hidden="1" customHeight="1"/>
    <row r="9670" ht="15" hidden="1" customHeight="1"/>
    <row r="9671" ht="15" hidden="1" customHeight="1"/>
    <row r="9672" ht="15" hidden="1" customHeight="1"/>
    <row r="9673" ht="15" hidden="1" customHeight="1"/>
    <row r="9674" ht="15" hidden="1" customHeight="1"/>
    <row r="9675" ht="15" hidden="1" customHeight="1"/>
    <row r="9676" ht="15" hidden="1" customHeight="1"/>
    <row r="9677" ht="15" hidden="1" customHeight="1"/>
    <row r="9678" ht="15" hidden="1" customHeight="1"/>
    <row r="9679" ht="15" hidden="1" customHeight="1"/>
    <row r="9680" ht="15" hidden="1" customHeight="1"/>
    <row r="9681" ht="15" hidden="1" customHeight="1"/>
    <row r="9682" ht="15" hidden="1" customHeight="1"/>
    <row r="9683" ht="15" hidden="1" customHeight="1"/>
    <row r="9684" ht="15" hidden="1" customHeight="1"/>
    <row r="9685" ht="15" hidden="1" customHeight="1"/>
    <row r="9686" ht="15" hidden="1" customHeight="1"/>
    <row r="9687" ht="15" hidden="1" customHeight="1"/>
    <row r="9688" ht="15" hidden="1" customHeight="1"/>
    <row r="9689" ht="15" hidden="1" customHeight="1"/>
    <row r="9690" ht="15" hidden="1" customHeight="1"/>
    <row r="9691" ht="15" hidden="1" customHeight="1"/>
    <row r="9692" ht="15" hidden="1" customHeight="1"/>
    <row r="9693" ht="15" hidden="1" customHeight="1"/>
    <row r="9694" ht="15" hidden="1" customHeight="1"/>
    <row r="9695" ht="15" hidden="1" customHeight="1"/>
    <row r="9696" ht="15" hidden="1" customHeight="1"/>
    <row r="9697" ht="15" hidden="1" customHeight="1"/>
    <row r="9698" ht="15" hidden="1" customHeight="1"/>
    <row r="9699" ht="15" hidden="1" customHeight="1"/>
    <row r="9700" ht="15" hidden="1" customHeight="1"/>
    <row r="9701" ht="15" hidden="1" customHeight="1"/>
    <row r="9702" ht="15" hidden="1" customHeight="1"/>
    <row r="9703" ht="15" hidden="1" customHeight="1"/>
    <row r="9704" ht="15" hidden="1" customHeight="1"/>
    <row r="9705" ht="15" hidden="1" customHeight="1"/>
    <row r="9706" ht="15" hidden="1" customHeight="1"/>
    <row r="9707" ht="15" hidden="1" customHeight="1"/>
    <row r="9708" ht="15" hidden="1" customHeight="1"/>
    <row r="9709" ht="15" hidden="1" customHeight="1"/>
    <row r="9710" ht="15" hidden="1" customHeight="1"/>
    <row r="9711" ht="15" hidden="1" customHeight="1"/>
    <row r="9712" ht="15" hidden="1" customHeight="1"/>
    <row r="9713" ht="15" hidden="1" customHeight="1"/>
    <row r="9714" ht="15" hidden="1" customHeight="1"/>
    <row r="9715" ht="15" hidden="1" customHeight="1"/>
    <row r="9716" ht="15" hidden="1" customHeight="1"/>
    <row r="9717" ht="15" hidden="1" customHeight="1"/>
    <row r="9718" ht="15" hidden="1" customHeight="1"/>
    <row r="9719" ht="15" hidden="1" customHeight="1"/>
    <row r="9720" ht="15" hidden="1" customHeight="1"/>
    <row r="9721" ht="15" hidden="1" customHeight="1"/>
    <row r="9722" ht="15" hidden="1" customHeight="1"/>
    <row r="9723" ht="15" hidden="1" customHeight="1"/>
    <row r="9724" ht="15" hidden="1" customHeight="1"/>
    <row r="9725" ht="15" hidden="1" customHeight="1"/>
    <row r="9726" ht="15" hidden="1" customHeight="1"/>
    <row r="9727" ht="15" hidden="1" customHeight="1"/>
    <row r="9728" ht="15" hidden="1" customHeight="1"/>
    <row r="9729" ht="15" hidden="1" customHeight="1"/>
    <row r="9730" ht="15" hidden="1" customHeight="1"/>
    <row r="9731" ht="15" hidden="1" customHeight="1"/>
    <row r="9732" ht="15" hidden="1" customHeight="1"/>
    <row r="9733" ht="15" hidden="1" customHeight="1"/>
    <row r="9734" ht="15" hidden="1" customHeight="1"/>
    <row r="9735" ht="15" hidden="1" customHeight="1"/>
    <row r="9736" ht="15" hidden="1" customHeight="1"/>
    <row r="9737" ht="15" hidden="1" customHeight="1"/>
    <row r="9738" ht="15" hidden="1" customHeight="1"/>
    <row r="9739" ht="15" hidden="1" customHeight="1"/>
    <row r="9740" ht="15" hidden="1" customHeight="1"/>
    <row r="9741" ht="15" hidden="1" customHeight="1"/>
    <row r="9742" ht="15" hidden="1" customHeight="1"/>
    <row r="9743" ht="15" hidden="1" customHeight="1"/>
    <row r="9744" ht="15" hidden="1" customHeight="1"/>
    <row r="9745" ht="15" hidden="1" customHeight="1"/>
    <row r="9746" ht="15" hidden="1" customHeight="1"/>
    <row r="9747" ht="15" hidden="1" customHeight="1"/>
    <row r="9748" ht="15" hidden="1" customHeight="1"/>
    <row r="9749" ht="15" hidden="1" customHeight="1"/>
    <row r="9750" ht="15" hidden="1" customHeight="1"/>
    <row r="9751" ht="15" hidden="1" customHeight="1"/>
    <row r="9752" ht="15" hidden="1" customHeight="1"/>
    <row r="9753" ht="15" hidden="1" customHeight="1"/>
    <row r="9754" ht="15" hidden="1" customHeight="1"/>
    <row r="9755" ht="15" hidden="1" customHeight="1"/>
    <row r="9756" ht="15" hidden="1" customHeight="1"/>
    <row r="9757" ht="15" hidden="1" customHeight="1"/>
    <row r="9758" ht="15" hidden="1" customHeight="1"/>
    <row r="9759" ht="15" hidden="1" customHeight="1"/>
    <row r="9760" ht="15" hidden="1" customHeight="1"/>
    <row r="9761" ht="15" hidden="1" customHeight="1"/>
    <row r="9762" ht="15" hidden="1" customHeight="1"/>
    <row r="9763" ht="15" hidden="1" customHeight="1"/>
    <row r="9764" ht="15" hidden="1" customHeight="1"/>
    <row r="9765" ht="15" hidden="1" customHeight="1"/>
    <row r="9766" ht="15" hidden="1" customHeight="1"/>
    <row r="9767" ht="15" hidden="1" customHeight="1"/>
    <row r="9768" ht="15" hidden="1" customHeight="1"/>
    <row r="9769" ht="15" hidden="1" customHeight="1"/>
    <row r="9770" ht="15" hidden="1" customHeight="1"/>
    <row r="9771" ht="15" hidden="1" customHeight="1"/>
    <row r="9772" ht="15" hidden="1" customHeight="1"/>
    <row r="9773" ht="15" hidden="1" customHeight="1"/>
    <row r="9774" ht="15" hidden="1" customHeight="1"/>
    <row r="9775" ht="15" hidden="1" customHeight="1"/>
    <row r="9776" ht="15" hidden="1" customHeight="1"/>
    <row r="9777" ht="15" hidden="1" customHeight="1"/>
    <row r="9778" ht="15" hidden="1" customHeight="1"/>
    <row r="9779" ht="15" hidden="1" customHeight="1"/>
    <row r="9780" ht="15" hidden="1" customHeight="1"/>
    <row r="9781" ht="15" hidden="1" customHeight="1"/>
    <row r="9782" ht="15" hidden="1" customHeight="1"/>
    <row r="9783" ht="15" hidden="1" customHeight="1"/>
    <row r="9784" ht="15" hidden="1" customHeight="1"/>
    <row r="9785" ht="15" hidden="1" customHeight="1"/>
    <row r="9786" ht="15" hidden="1" customHeight="1"/>
    <row r="9787" ht="15" hidden="1" customHeight="1"/>
    <row r="9788" ht="15" hidden="1" customHeight="1"/>
    <row r="9789" ht="15" hidden="1" customHeight="1"/>
    <row r="9790" ht="15" hidden="1" customHeight="1"/>
    <row r="9791" ht="15" hidden="1" customHeight="1"/>
    <row r="9792" ht="15" hidden="1" customHeight="1"/>
    <row r="9793" ht="15" hidden="1" customHeight="1"/>
    <row r="9794" ht="15" hidden="1" customHeight="1"/>
    <row r="9795" ht="15" hidden="1" customHeight="1"/>
    <row r="9796" ht="15" hidden="1" customHeight="1"/>
    <row r="9797" ht="15" hidden="1" customHeight="1"/>
    <row r="9798" ht="15" hidden="1" customHeight="1"/>
    <row r="9799" ht="15" hidden="1" customHeight="1"/>
    <row r="9800" ht="15" hidden="1" customHeight="1"/>
    <row r="9801" ht="15" hidden="1" customHeight="1"/>
    <row r="9802" ht="15" hidden="1" customHeight="1"/>
    <row r="9803" ht="15" hidden="1" customHeight="1"/>
    <row r="9804" ht="15" hidden="1" customHeight="1"/>
    <row r="9805" ht="15" hidden="1" customHeight="1"/>
    <row r="9806" ht="15" hidden="1" customHeight="1"/>
    <row r="9807" ht="15" hidden="1" customHeight="1"/>
    <row r="9808" ht="15" hidden="1" customHeight="1"/>
    <row r="9809" ht="15" hidden="1" customHeight="1"/>
    <row r="9810" ht="15" hidden="1" customHeight="1"/>
    <row r="9811" ht="15" hidden="1" customHeight="1"/>
    <row r="9812" ht="15" hidden="1" customHeight="1"/>
    <row r="9813" ht="15" hidden="1" customHeight="1"/>
    <row r="9814" ht="15" hidden="1" customHeight="1"/>
    <row r="9815" ht="15" hidden="1" customHeight="1"/>
    <row r="9816" ht="15" hidden="1" customHeight="1"/>
    <row r="9817" ht="15" hidden="1" customHeight="1"/>
    <row r="9818" ht="15" hidden="1" customHeight="1"/>
    <row r="9819" ht="15" hidden="1" customHeight="1"/>
    <row r="9820" ht="15" hidden="1" customHeight="1"/>
    <row r="9821" ht="15" hidden="1" customHeight="1"/>
    <row r="9822" ht="15" hidden="1" customHeight="1"/>
    <row r="9823" ht="15" hidden="1" customHeight="1"/>
    <row r="9824" ht="15" hidden="1" customHeight="1"/>
    <row r="9825" ht="15" hidden="1" customHeight="1"/>
    <row r="9826" ht="15" hidden="1" customHeight="1"/>
    <row r="9827" ht="15" hidden="1" customHeight="1"/>
    <row r="9828" ht="15" hidden="1" customHeight="1"/>
    <row r="9829" ht="15" hidden="1" customHeight="1"/>
    <row r="9830" ht="15" hidden="1" customHeight="1"/>
    <row r="9831" ht="15" hidden="1" customHeight="1"/>
    <row r="9832" ht="15" hidden="1" customHeight="1"/>
    <row r="9833" ht="15" hidden="1" customHeight="1"/>
    <row r="9834" ht="15" hidden="1" customHeight="1"/>
    <row r="9835" ht="15" hidden="1" customHeight="1"/>
    <row r="9836" ht="15" hidden="1" customHeight="1"/>
    <row r="9837" ht="15" hidden="1" customHeight="1"/>
    <row r="9838" ht="15" hidden="1" customHeight="1"/>
    <row r="9839" ht="15" hidden="1" customHeight="1"/>
    <row r="9840" ht="15" hidden="1" customHeight="1"/>
    <row r="9841" ht="15" hidden="1" customHeight="1"/>
    <row r="9842" ht="15" hidden="1" customHeight="1"/>
    <row r="9843" ht="15" hidden="1" customHeight="1"/>
    <row r="9844" ht="15" hidden="1" customHeight="1"/>
    <row r="9845" ht="15" hidden="1" customHeight="1"/>
    <row r="9846" ht="15" hidden="1" customHeight="1"/>
    <row r="9847" ht="15" hidden="1" customHeight="1"/>
    <row r="9848" ht="15" hidden="1" customHeight="1"/>
    <row r="9849" ht="15" hidden="1" customHeight="1"/>
    <row r="9850" ht="15" hidden="1" customHeight="1"/>
    <row r="9851" ht="15" hidden="1" customHeight="1"/>
    <row r="9852" ht="15" hidden="1" customHeight="1"/>
    <row r="9853" ht="15" hidden="1" customHeight="1"/>
    <row r="9854" ht="15" hidden="1" customHeight="1"/>
    <row r="9855" ht="15" hidden="1" customHeight="1"/>
    <row r="9856" ht="15" hidden="1" customHeight="1"/>
    <row r="9857" ht="15" hidden="1" customHeight="1"/>
    <row r="9858" ht="15" hidden="1" customHeight="1"/>
    <row r="9859" ht="15" hidden="1" customHeight="1"/>
    <row r="9860" ht="15" hidden="1" customHeight="1"/>
    <row r="9861" ht="15" hidden="1" customHeight="1"/>
    <row r="9862" ht="15" hidden="1" customHeight="1"/>
    <row r="9863" ht="15" hidden="1" customHeight="1"/>
    <row r="9864" ht="15" hidden="1" customHeight="1"/>
    <row r="9865" ht="15" hidden="1" customHeight="1"/>
    <row r="9866" ht="15" hidden="1" customHeight="1"/>
    <row r="9867" ht="15" hidden="1" customHeight="1"/>
    <row r="9868" ht="15" hidden="1" customHeight="1"/>
    <row r="9869" ht="15" hidden="1" customHeight="1"/>
    <row r="9870" ht="15" hidden="1" customHeight="1"/>
    <row r="9871" ht="15" hidden="1" customHeight="1"/>
    <row r="9872" ht="15" hidden="1" customHeight="1"/>
    <row r="9873" ht="15" hidden="1" customHeight="1"/>
    <row r="9874" ht="15" hidden="1" customHeight="1"/>
    <row r="9875" ht="15" hidden="1" customHeight="1"/>
    <row r="9876" ht="15" hidden="1" customHeight="1"/>
    <row r="9877" ht="15" hidden="1" customHeight="1"/>
    <row r="9878" ht="15" hidden="1" customHeight="1"/>
    <row r="9879" ht="15" hidden="1" customHeight="1"/>
    <row r="9880" ht="15" hidden="1" customHeight="1"/>
    <row r="9881" ht="15" hidden="1" customHeight="1"/>
    <row r="9882" ht="15" hidden="1" customHeight="1"/>
    <row r="9883" ht="15" hidden="1" customHeight="1"/>
    <row r="9884" ht="15" hidden="1" customHeight="1"/>
    <row r="9885" ht="15" hidden="1" customHeight="1"/>
    <row r="9886" ht="15" hidden="1" customHeight="1"/>
    <row r="9887" ht="15" hidden="1" customHeight="1"/>
    <row r="9888" ht="15" hidden="1" customHeight="1"/>
    <row r="9889" ht="15" hidden="1" customHeight="1"/>
    <row r="9890" ht="15" hidden="1" customHeight="1"/>
    <row r="9891" ht="15" hidden="1" customHeight="1"/>
    <row r="9892" ht="15" hidden="1" customHeight="1"/>
    <row r="9893" ht="15" hidden="1" customHeight="1"/>
    <row r="9894" ht="15" hidden="1" customHeight="1"/>
    <row r="9895" ht="15" hidden="1" customHeight="1"/>
    <row r="9896" ht="15" hidden="1" customHeight="1"/>
    <row r="9897" ht="15" hidden="1" customHeight="1"/>
    <row r="9898" ht="15" hidden="1" customHeight="1"/>
    <row r="9899" ht="15" hidden="1" customHeight="1"/>
    <row r="9900" ht="15" hidden="1" customHeight="1"/>
    <row r="9901" ht="15" hidden="1" customHeight="1"/>
    <row r="9902" ht="15" hidden="1" customHeight="1"/>
    <row r="9903" ht="15" hidden="1" customHeight="1"/>
    <row r="9904" ht="15" hidden="1" customHeight="1"/>
    <row r="9905" ht="15" hidden="1" customHeight="1"/>
    <row r="9906" ht="15" hidden="1" customHeight="1"/>
    <row r="9907" ht="15" hidden="1" customHeight="1"/>
    <row r="9908" ht="15" hidden="1" customHeight="1"/>
    <row r="9909" ht="15" hidden="1" customHeight="1"/>
    <row r="9910" ht="15" hidden="1" customHeight="1"/>
    <row r="9911" ht="15" hidden="1" customHeight="1"/>
    <row r="9912" ht="15" hidden="1" customHeight="1"/>
    <row r="9913" ht="15" hidden="1" customHeight="1"/>
    <row r="9914" ht="15" hidden="1" customHeight="1"/>
    <row r="9915" ht="15" hidden="1" customHeight="1"/>
    <row r="9916" ht="15" hidden="1" customHeight="1"/>
    <row r="9917" ht="15" hidden="1" customHeight="1"/>
    <row r="9918" ht="15" hidden="1" customHeight="1"/>
    <row r="9919" ht="15" hidden="1" customHeight="1"/>
    <row r="9920" ht="15" hidden="1" customHeight="1"/>
    <row r="9921" ht="15" hidden="1" customHeight="1"/>
    <row r="9922" ht="15" hidden="1" customHeight="1"/>
    <row r="9923" ht="15" hidden="1" customHeight="1"/>
    <row r="9924" ht="15" hidden="1" customHeight="1"/>
    <row r="9925" ht="15" hidden="1" customHeight="1"/>
    <row r="9926" ht="15" hidden="1" customHeight="1"/>
    <row r="9927" ht="15" hidden="1" customHeight="1"/>
    <row r="9928" ht="15" hidden="1" customHeight="1"/>
    <row r="9929" ht="15" hidden="1" customHeight="1"/>
    <row r="9930" ht="15" hidden="1" customHeight="1"/>
    <row r="9931" ht="15" hidden="1" customHeight="1"/>
    <row r="9932" ht="15" hidden="1" customHeight="1"/>
    <row r="9933" ht="15" hidden="1" customHeight="1"/>
    <row r="9934" ht="15" hidden="1" customHeight="1"/>
    <row r="9935" ht="15" hidden="1" customHeight="1"/>
    <row r="9936" ht="15" hidden="1" customHeight="1"/>
    <row r="9937" ht="15" hidden="1" customHeight="1"/>
    <row r="9938" ht="15" hidden="1" customHeight="1"/>
    <row r="9939" ht="15" hidden="1" customHeight="1"/>
    <row r="9940" ht="15" hidden="1" customHeight="1"/>
    <row r="9941" ht="15" hidden="1" customHeight="1"/>
    <row r="9942" ht="15" hidden="1" customHeight="1"/>
    <row r="9943" ht="15" hidden="1" customHeight="1"/>
    <row r="9944" ht="15" hidden="1" customHeight="1"/>
    <row r="9945" ht="15" hidden="1" customHeight="1"/>
    <row r="9946" ht="15" hidden="1" customHeight="1"/>
    <row r="9947" ht="15" hidden="1" customHeight="1"/>
    <row r="9948" ht="15" hidden="1" customHeight="1"/>
    <row r="9949" ht="15" hidden="1" customHeight="1"/>
    <row r="9950" ht="15" hidden="1" customHeight="1"/>
    <row r="9951" ht="15" hidden="1" customHeight="1"/>
    <row r="9952" ht="15" hidden="1" customHeight="1"/>
    <row r="9953" ht="15" hidden="1" customHeight="1"/>
    <row r="9954" ht="15" hidden="1" customHeight="1"/>
    <row r="9955" ht="15" hidden="1" customHeight="1"/>
    <row r="9956" ht="15" hidden="1" customHeight="1"/>
    <row r="9957" ht="15" hidden="1" customHeight="1"/>
    <row r="9958" ht="15" hidden="1" customHeight="1"/>
    <row r="9959" ht="15" hidden="1" customHeight="1"/>
    <row r="9960" ht="15" hidden="1" customHeight="1"/>
    <row r="9961" ht="15" hidden="1" customHeight="1"/>
    <row r="9962" ht="15" hidden="1" customHeight="1"/>
    <row r="9963" ht="15" hidden="1" customHeight="1"/>
    <row r="9964" ht="15" hidden="1" customHeight="1"/>
    <row r="9965" ht="15" hidden="1" customHeight="1"/>
    <row r="9966" ht="15" hidden="1" customHeight="1"/>
    <row r="9967" ht="15" hidden="1" customHeight="1"/>
    <row r="9968" ht="15" hidden="1" customHeight="1"/>
    <row r="9969" ht="15" hidden="1" customHeight="1"/>
    <row r="9970" ht="15" hidden="1" customHeight="1"/>
    <row r="9971" ht="15" hidden="1" customHeight="1"/>
    <row r="9972" ht="15" hidden="1" customHeight="1"/>
    <row r="9973" ht="15" hidden="1" customHeight="1"/>
    <row r="9974" ht="15" hidden="1" customHeight="1"/>
    <row r="9975" ht="15" hidden="1" customHeight="1"/>
    <row r="9976" ht="15" hidden="1" customHeight="1"/>
    <row r="9977" ht="15" hidden="1" customHeight="1"/>
    <row r="9978" ht="15" hidden="1" customHeight="1"/>
    <row r="9979" ht="15" hidden="1" customHeight="1"/>
    <row r="9980" ht="15" hidden="1" customHeight="1"/>
    <row r="9981" ht="15" hidden="1" customHeight="1"/>
    <row r="9982" ht="15" hidden="1" customHeight="1"/>
    <row r="9983" ht="15" hidden="1" customHeight="1"/>
    <row r="9984" ht="15" hidden="1" customHeight="1"/>
    <row r="9985" ht="15" hidden="1" customHeight="1"/>
    <row r="9986" ht="15" hidden="1" customHeight="1"/>
    <row r="9987" ht="15" hidden="1" customHeight="1"/>
    <row r="9988" ht="15" hidden="1" customHeight="1"/>
    <row r="9989" ht="15" hidden="1" customHeight="1"/>
    <row r="9990" ht="15" hidden="1" customHeight="1"/>
    <row r="9991" ht="15" hidden="1" customHeight="1"/>
    <row r="9992" ht="15" hidden="1" customHeight="1"/>
    <row r="9993" ht="15" hidden="1" customHeight="1"/>
    <row r="9994" ht="15" hidden="1" customHeight="1"/>
    <row r="9995" ht="15" hidden="1" customHeight="1"/>
    <row r="9996" ht="15" hidden="1" customHeight="1"/>
    <row r="9997" ht="15" hidden="1" customHeight="1"/>
    <row r="9998" ht="15" hidden="1" customHeight="1"/>
    <row r="9999" ht="15" hidden="1" customHeight="1"/>
    <row r="10000" ht="15" hidden="1" customHeight="1"/>
    <row r="10001" ht="15" hidden="1" customHeight="1"/>
    <row r="10002" ht="15" hidden="1" customHeight="1"/>
    <row r="10003" ht="15" hidden="1" customHeight="1"/>
    <row r="10004" ht="15" hidden="1" customHeight="1"/>
    <row r="10005" ht="15" hidden="1" customHeight="1"/>
    <row r="10006" ht="15" hidden="1" customHeight="1"/>
    <row r="10007" ht="15" hidden="1" customHeight="1"/>
    <row r="10008" ht="15" hidden="1" customHeight="1"/>
    <row r="10009" ht="15" hidden="1" customHeight="1"/>
    <row r="10010" ht="15" hidden="1" customHeight="1"/>
    <row r="10011" ht="15" hidden="1" customHeight="1"/>
    <row r="10012" ht="15" hidden="1" customHeight="1"/>
    <row r="10013" ht="15" hidden="1" customHeight="1"/>
    <row r="10014" ht="15" hidden="1" customHeight="1"/>
    <row r="10015" ht="15" hidden="1" customHeight="1"/>
    <row r="10016" ht="15" hidden="1" customHeight="1"/>
    <row r="10017" ht="15" hidden="1" customHeight="1"/>
    <row r="10018" ht="15" hidden="1" customHeight="1"/>
    <row r="10019" ht="15" hidden="1" customHeight="1"/>
    <row r="10020" ht="15" hidden="1" customHeight="1"/>
    <row r="10021" ht="15" hidden="1" customHeight="1"/>
    <row r="10022" ht="15" hidden="1" customHeight="1"/>
    <row r="10023" ht="15" hidden="1" customHeight="1"/>
    <row r="10024" ht="15" hidden="1" customHeight="1"/>
    <row r="10025" ht="15" hidden="1" customHeight="1"/>
    <row r="10026" ht="15" hidden="1" customHeight="1"/>
    <row r="10027" ht="15" hidden="1" customHeight="1"/>
    <row r="10028" ht="15" hidden="1" customHeight="1"/>
    <row r="10029" ht="15" hidden="1" customHeight="1"/>
    <row r="10030" ht="15" hidden="1" customHeight="1"/>
    <row r="10031" ht="15" hidden="1" customHeight="1"/>
    <row r="10032" ht="15" hidden="1" customHeight="1"/>
    <row r="10033" ht="15" hidden="1" customHeight="1"/>
    <row r="10034" ht="15" hidden="1" customHeight="1"/>
    <row r="10035" ht="15" hidden="1" customHeight="1"/>
    <row r="10036" ht="15" hidden="1" customHeight="1"/>
    <row r="10037" ht="15" hidden="1" customHeight="1"/>
    <row r="10038" ht="15" hidden="1" customHeight="1"/>
    <row r="10039" ht="15" hidden="1" customHeight="1"/>
    <row r="10040" ht="15" hidden="1" customHeight="1"/>
    <row r="10041" ht="15" hidden="1" customHeight="1"/>
    <row r="10042" ht="15" hidden="1" customHeight="1"/>
    <row r="10043" ht="15" hidden="1" customHeight="1"/>
    <row r="10044" ht="15" hidden="1" customHeight="1"/>
    <row r="10045" ht="15" hidden="1" customHeight="1"/>
    <row r="10046" ht="15" hidden="1" customHeight="1"/>
    <row r="10047" ht="15" hidden="1" customHeight="1"/>
    <row r="10048" ht="15" hidden="1" customHeight="1"/>
    <row r="10049" ht="15" hidden="1" customHeight="1"/>
    <row r="10050" ht="15" hidden="1" customHeight="1"/>
    <row r="10051" ht="15" hidden="1" customHeight="1"/>
    <row r="10052" ht="15" hidden="1" customHeight="1"/>
    <row r="10053" ht="15" hidden="1" customHeight="1"/>
    <row r="10054" ht="15" hidden="1" customHeight="1"/>
    <row r="10055" ht="15" hidden="1" customHeight="1"/>
    <row r="10056" ht="15" hidden="1" customHeight="1"/>
    <row r="10057" ht="15" hidden="1" customHeight="1"/>
    <row r="10058" ht="15" hidden="1" customHeight="1"/>
    <row r="10059" ht="15" hidden="1" customHeight="1"/>
    <row r="10060" ht="15" hidden="1" customHeight="1"/>
    <row r="10061" ht="15" hidden="1" customHeight="1"/>
    <row r="10062" ht="15" hidden="1" customHeight="1"/>
    <row r="10063" ht="15" hidden="1" customHeight="1"/>
    <row r="10064" ht="15" hidden="1" customHeight="1"/>
    <row r="10065" ht="15" hidden="1" customHeight="1"/>
    <row r="10066" ht="15" hidden="1" customHeight="1"/>
    <row r="10067" ht="15" hidden="1" customHeight="1"/>
    <row r="10068" ht="15" hidden="1" customHeight="1"/>
    <row r="10069" ht="15" hidden="1" customHeight="1"/>
    <row r="10070" ht="15" hidden="1" customHeight="1"/>
    <row r="10071" ht="15" hidden="1" customHeight="1"/>
    <row r="10072" ht="15" hidden="1" customHeight="1"/>
    <row r="10073" ht="15" hidden="1" customHeight="1"/>
    <row r="10074" ht="15" hidden="1" customHeight="1"/>
    <row r="10075" ht="15" hidden="1" customHeight="1"/>
    <row r="10076" ht="15" hidden="1" customHeight="1"/>
    <row r="10077" ht="15" hidden="1" customHeight="1"/>
    <row r="10078" ht="15" hidden="1" customHeight="1"/>
    <row r="10079" ht="15" hidden="1" customHeight="1"/>
    <row r="10080" ht="15" hidden="1" customHeight="1"/>
    <row r="10081" ht="15" hidden="1" customHeight="1"/>
    <row r="10082" ht="15" hidden="1" customHeight="1"/>
    <row r="10083" ht="15" hidden="1" customHeight="1"/>
    <row r="10084" ht="15" hidden="1" customHeight="1"/>
    <row r="10085" ht="15" hidden="1" customHeight="1"/>
    <row r="10086" ht="15" hidden="1" customHeight="1"/>
    <row r="10087" ht="15" hidden="1" customHeight="1"/>
    <row r="10088" ht="15" hidden="1" customHeight="1"/>
    <row r="10089" ht="15" hidden="1" customHeight="1"/>
    <row r="10090" ht="15" hidden="1" customHeight="1"/>
    <row r="10091" ht="15" hidden="1" customHeight="1"/>
    <row r="10092" ht="15" hidden="1" customHeight="1"/>
    <row r="10093" ht="15" hidden="1" customHeight="1"/>
    <row r="10094" ht="15" hidden="1" customHeight="1"/>
    <row r="10095" ht="15" hidden="1" customHeight="1"/>
    <row r="10096" ht="15" hidden="1" customHeight="1"/>
    <row r="10097" ht="15" hidden="1" customHeight="1"/>
    <row r="10098" ht="15" hidden="1" customHeight="1"/>
    <row r="10099" ht="15" hidden="1" customHeight="1"/>
    <row r="10100" ht="15" hidden="1" customHeight="1"/>
    <row r="10101" ht="15" hidden="1" customHeight="1"/>
    <row r="10102" ht="15" hidden="1" customHeight="1"/>
    <row r="10103" ht="15" hidden="1" customHeight="1"/>
    <row r="10104" ht="15" hidden="1" customHeight="1"/>
    <row r="10105" ht="15" hidden="1" customHeight="1"/>
    <row r="10106" ht="15" hidden="1" customHeight="1"/>
    <row r="10107" ht="15" hidden="1" customHeight="1"/>
    <row r="10108" ht="15" hidden="1" customHeight="1"/>
    <row r="10109" ht="15" hidden="1" customHeight="1"/>
    <row r="10110" ht="15" hidden="1" customHeight="1"/>
    <row r="10111" ht="15" hidden="1" customHeight="1"/>
    <row r="10112" ht="15" hidden="1" customHeight="1"/>
    <row r="10113" ht="15" hidden="1" customHeight="1"/>
    <row r="10114" ht="15" hidden="1" customHeight="1"/>
    <row r="10115" ht="15" hidden="1" customHeight="1"/>
    <row r="10116" ht="15" hidden="1" customHeight="1"/>
    <row r="10117" ht="15" hidden="1" customHeight="1"/>
    <row r="10118" ht="15" hidden="1" customHeight="1"/>
    <row r="10119" ht="15" hidden="1" customHeight="1"/>
    <row r="10120" ht="15" hidden="1" customHeight="1"/>
    <row r="10121" ht="15" hidden="1" customHeight="1"/>
    <row r="10122" ht="15" hidden="1" customHeight="1"/>
    <row r="10123" ht="15" hidden="1" customHeight="1"/>
    <row r="10124" ht="15" hidden="1" customHeight="1"/>
    <row r="10125" ht="15" hidden="1" customHeight="1"/>
    <row r="10126" ht="15" hidden="1" customHeight="1"/>
    <row r="10127" ht="15" hidden="1" customHeight="1"/>
    <row r="10128" ht="15" hidden="1" customHeight="1"/>
    <row r="10129" ht="15" hidden="1" customHeight="1"/>
    <row r="10130" ht="15" hidden="1" customHeight="1"/>
    <row r="10131" ht="15" hidden="1" customHeight="1"/>
    <row r="10132" ht="15" hidden="1" customHeight="1"/>
    <row r="10133" ht="15" hidden="1" customHeight="1"/>
    <row r="10134" ht="15" hidden="1" customHeight="1"/>
    <row r="10135" ht="15" hidden="1" customHeight="1"/>
    <row r="10136" ht="15" hidden="1" customHeight="1"/>
    <row r="10137" ht="15" hidden="1" customHeight="1"/>
    <row r="10138" ht="15" hidden="1" customHeight="1"/>
    <row r="10139" ht="15" hidden="1" customHeight="1"/>
    <row r="10140" ht="15" hidden="1" customHeight="1"/>
    <row r="10141" ht="15" hidden="1" customHeight="1"/>
    <row r="10142" ht="15" hidden="1" customHeight="1"/>
    <row r="10143" ht="15" hidden="1" customHeight="1"/>
    <row r="10144" ht="15" hidden="1" customHeight="1"/>
    <row r="10145" ht="15" hidden="1" customHeight="1"/>
    <row r="10146" ht="15" hidden="1" customHeight="1"/>
    <row r="10147" ht="15" hidden="1" customHeight="1"/>
    <row r="10148" ht="15" hidden="1" customHeight="1"/>
    <row r="10149" ht="15" hidden="1" customHeight="1"/>
    <row r="10150" ht="15" hidden="1" customHeight="1"/>
    <row r="10151" ht="15" hidden="1" customHeight="1"/>
    <row r="10152" ht="15" hidden="1" customHeight="1"/>
    <row r="10153" ht="15" hidden="1" customHeight="1"/>
    <row r="10154" ht="15" hidden="1" customHeight="1"/>
    <row r="10155" ht="15" hidden="1" customHeight="1"/>
    <row r="10156" ht="15" hidden="1" customHeight="1"/>
    <row r="10157" ht="15" hidden="1" customHeight="1"/>
    <row r="10158" ht="15" hidden="1" customHeight="1"/>
    <row r="10159" ht="15" hidden="1" customHeight="1"/>
    <row r="10160" ht="15" hidden="1" customHeight="1"/>
    <row r="10161" ht="15" hidden="1" customHeight="1"/>
    <row r="10162" ht="15" hidden="1" customHeight="1"/>
    <row r="10163" ht="15" hidden="1" customHeight="1"/>
    <row r="10164" ht="15" hidden="1" customHeight="1"/>
    <row r="10165" ht="15" hidden="1" customHeight="1"/>
    <row r="10166" ht="15" hidden="1" customHeight="1"/>
    <row r="10167" ht="15" hidden="1" customHeight="1"/>
    <row r="10168" ht="15" hidden="1" customHeight="1"/>
    <row r="10169" ht="15" hidden="1" customHeight="1"/>
    <row r="10170" ht="15" hidden="1" customHeight="1"/>
    <row r="10171" ht="15" hidden="1" customHeight="1"/>
    <row r="10172" ht="15" hidden="1" customHeight="1"/>
    <row r="10173" ht="15" hidden="1" customHeight="1"/>
    <row r="10174" ht="15" hidden="1" customHeight="1"/>
    <row r="10175" ht="15" hidden="1" customHeight="1"/>
    <row r="10176" ht="15" hidden="1" customHeight="1"/>
    <row r="10177" ht="15" hidden="1" customHeight="1"/>
    <row r="10178" ht="15" hidden="1" customHeight="1"/>
    <row r="10179" ht="15" hidden="1" customHeight="1"/>
    <row r="10180" ht="15" hidden="1" customHeight="1"/>
    <row r="10181" ht="15" hidden="1" customHeight="1"/>
    <row r="10182" ht="15" hidden="1" customHeight="1"/>
    <row r="10183" ht="15" hidden="1" customHeight="1"/>
    <row r="10184" ht="15" hidden="1" customHeight="1"/>
    <row r="10185" ht="15" hidden="1" customHeight="1"/>
    <row r="10186" ht="15" hidden="1" customHeight="1"/>
    <row r="10187" ht="15" hidden="1" customHeight="1"/>
    <row r="10188" ht="15" hidden="1" customHeight="1"/>
    <row r="10189" ht="15" hidden="1" customHeight="1"/>
    <row r="10190" ht="15" hidden="1" customHeight="1"/>
    <row r="10191" ht="15" hidden="1" customHeight="1"/>
    <row r="10192" ht="15" hidden="1" customHeight="1"/>
    <row r="10193" ht="15" hidden="1" customHeight="1"/>
    <row r="10194" ht="15" hidden="1" customHeight="1"/>
    <row r="10195" ht="15" hidden="1" customHeight="1"/>
    <row r="10196" ht="15" hidden="1" customHeight="1"/>
    <row r="10197" ht="15" hidden="1" customHeight="1"/>
    <row r="10198" ht="15" hidden="1" customHeight="1"/>
    <row r="10199" ht="15" hidden="1" customHeight="1"/>
    <row r="10200" ht="15" hidden="1" customHeight="1"/>
    <row r="10201" ht="15" hidden="1" customHeight="1"/>
    <row r="10202" ht="15" hidden="1" customHeight="1"/>
    <row r="10203" ht="15" hidden="1" customHeight="1"/>
    <row r="10204" ht="15" hidden="1" customHeight="1"/>
    <row r="10205" ht="15" hidden="1" customHeight="1"/>
    <row r="10206" ht="15" hidden="1" customHeight="1"/>
    <row r="10207" ht="15" hidden="1" customHeight="1"/>
    <row r="10208" ht="15" hidden="1" customHeight="1"/>
    <row r="10209" ht="15" hidden="1" customHeight="1"/>
    <row r="10210" ht="15" hidden="1" customHeight="1"/>
    <row r="10211" ht="15" hidden="1" customHeight="1"/>
    <row r="10212" ht="15" hidden="1" customHeight="1"/>
    <row r="10213" ht="15" hidden="1" customHeight="1"/>
    <row r="10214" ht="15" hidden="1" customHeight="1"/>
    <row r="10215" ht="15" hidden="1" customHeight="1"/>
    <row r="10216" ht="15" hidden="1" customHeight="1"/>
    <row r="10217" ht="15" hidden="1" customHeight="1"/>
    <row r="10218" ht="15" hidden="1" customHeight="1"/>
    <row r="10219" ht="15" hidden="1" customHeight="1"/>
    <row r="10220" ht="15" hidden="1" customHeight="1"/>
    <row r="10221" ht="15" hidden="1" customHeight="1"/>
    <row r="10222" ht="15" hidden="1" customHeight="1"/>
    <row r="10223" ht="15" hidden="1" customHeight="1"/>
    <row r="10224" ht="15" hidden="1" customHeight="1"/>
    <row r="10225" ht="15" hidden="1" customHeight="1"/>
    <row r="10226" ht="15" hidden="1" customHeight="1"/>
    <row r="10227" ht="15" hidden="1" customHeight="1"/>
    <row r="10228" ht="15" hidden="1" customHeight="1"/>
    <row r="10229" ht="15" hidden="1" customHeight="1"/>
    <row r="10230" ht="15" hidden="1" customHeight="1"/>
    <row r="10231" ht="15" hidden="1" customHeight="1"/>
    <row r="10232" ht="15" hidden="1" customHeight="1"/>
    <row r="10233" ht="15" hidden="1" customHeight="1"/>
    <row r="10234" ht="15" hidden="1" customHeight="1"/>
    <row r="10235" ht="15" hidden="1" customHeight="1"/>
    <row r="10236" ht="15" hidden="1" customHeight="1"/>
    <row r="10237" ht="15" hidden="1" customHeight="1"/>
    <row r="10238" ht="15" hidden="1" customHeight="1"/>
    <row r="10239" ht="15" hidden="1" customHeight="1"/>
    <row r="10240" ht="15" hidden="1" customHeight="1"/>
    <row r="10241" ht="15" hidden="1" customHeight="1"/>
    <row r="10242" ht="15" hidden="1" customHeight="1"/>
    <row r="10243" ht="15" hidden="1" customHeight="1"/>
    <row r="10244" ht="15" hidden="1" customHeight="1"/>
    <row r="10245" ht="15" hidden="1" customHeight="1"/>
    <row r="10246" ht="15" hidden="1" customHeight="1"/>
    <row r="10247" ht="15" hidden="1" customHeight="1"/>
    <row r="10248" ht="15" hidden="1" customHeight="1"/>
    <row r="10249" ht="15" hidden="1" customHeight="1"/>
    <row r="10250" ht="15" hidden="1" customHeight="1"/>
    <row r="10251" ht="15" hidden="1" customHeight="1"/>
    <row r="10252" ht="15" hidden="1" customHeight="1"/>
    <row r="10253" ht="15" hidden="1" customHeight="1"/>
    <row r="10254" ht="15" hidden="1" customHeight="1"/>
    <row r="10255" ht="15" hidden="1" customHeight="1"/>
    <row r="10256" ht="15" hidden="1" customHeight="1"/>
    <row r="10257" ht="15" hidden="1" customHeight="1"/>
    <row r="10258" ht="15" hidden="1" customHeight="1"/>
    <row r="10259" ht="15" hidden="1" customHeight="1"/>
    <row r="10260" ht="15" hidden="1" customHeight="1"/>
    <row r="10261" ht="15" hidden="1" customHeight="1"/>
    <row r="10262" ht="15" hidden="1" customHeight="1"/>
    <row r="10263" ht="15" hidden="1" customHeight="1"/>
    <row r="10264" ht="15" hidden="1" customHeight="1"/>
    <row r="10265" ht="15" hidden="1" customHeight="1"/>
    <row r="10266" ht="15" hidden="1" customHeight="1"/>
    <row r="10267" ht="15" hidden="1" customHeight="1"/>
    <row r="10268" ht="15" hidden="1" customHeight="1"/>
    <row r="10269" ht="15" hidden="1" customHeight="1"/>
    <row r="10270" ht="15" hidden="1" customHeight="1"/>
    <row r="10271" ht="15" hidden="1" customHeight="1"/>
    <row r="10272" ht="15" hidden="1" customHeight="1"/>
    <row r="10273" ht="15" hidden="1" customHeight="1"/>
    <row r="10274" ht="15" hidden="1" customHeight="1"/>
    <row r="10275" ht="15" hidden="1" customHeight="1"/>
    <row r="10276" ht="15" hidden="1" customHeight="1"/>
    <row r="10277" ht="15" hidden="1" customHeight="1"/>
    <row r="10278" ht="15" hidden="1" customHeight="1"/>
    <row r="10279" ht="15" hidden="1" customHeight="1"/>
    <row r="10280" ht="15" hidden="1" customHeight="1"/>
    <row r="10281" ht="15" hidden="1" customHeight="1"/>
    <row r="10282" ht="15" hidden="1" customHeight="1"/>
    <row r="10283" ht="15" hidden="1" customHeight="1"/>
    <row r="10284" ht="15" hidden="1" customHeight="1"/>
    <row r="10285" ht="15" hidden="1" customHeight="1"/>
    <row r="10286" ht="15" hidden="1" customHeight="1"/>
    <row r="10287" ht="15" hidden="1" customHeight="1"/>
    <row r="10288" ht="15" hidden="1" customHeight="1"/>
    <row r="10289" ht="15" hidden="1" customHeight="1"/>
    <row r="10290" ht="15" hidden="1" customHeight="1"/>
    <row r="10291" ht="15" hidden="1" customHeight="1"/>
    <row r="10292" ht="15" hidden="1" customHeight="1"/>
    <row r="10293" ht="15" hidden="1" customHeight="1"/>
    <row r="10294" ht="15" hidden="1" customHeight="1"/>
    <row r="10295" ht="15" hidden="1" customHeight="1"/>
    <row r="10296" ht="15" hidden="1" customHeight="1"/>
    <row r="10297" ht="15" hidden="1" customHeight="1"/>
    <row r="10298" ht="15" hidden="1" customHeight="1"/>
    <row r="10299" ht="15" hidden="1" customHeight="1"/>
    <row r="10300" ht="15" hidden="1" customHeight="1"/>
    <row r="10301" ht="15" hidden="1" customHeight="1"/>
    <row r="10302" ht="15" hidden="1" customHeight="1"/>
    <row r="10303" ht="15" hidden="1" customHeight="1"/>
    <row r="10304" ht="15" hidden="1" customHeight="1"/>
    <row r="10305" ht="15" hidden="1" customHeight="1"/>
    <row r="10306" ht="15" hidden="1" customHeight="1"/>
    <row r="10307" ht="15" hidden="1" customHeight="1"/>
    <row r="10308" ht="15" hidden="1" customHeight="1"/>
    <row r="10309" ht="15" hidden="1" customHeight="1"/>
    <row r="10310" ht="15" hidden="1" customHeight="1"/>
    <row r="10311" ht="15" hidden="1" customHeight="1"/>
    <row r="10312" ht="15" hidden="1" customHeight="1"/>
    <row r="10313" ht="15" hidden="1" customHeight="1"/>
    <row r="10314" ht="15" hidden="1" customHeight="1"/>
    <row r="10315" ht="15" hidden="1" customHeight="1"/>
    <row r="10316" ht="15" hidden="1" customHeight="1"/>
    <row r="10317" ht="15" hidden="1" customHeight="1"/>
    <row r="10318" ht="15" hidden="1" customHeight="1"/>
    <row r="10319" ht="15" hidden="1" customHeight="1"/>
    <row r="10320" ht="15" hidden="1" customHeight="1"/>
    <row r="10321" ht="15" hidden="1" customHeight="1"/>
    <row r="10322" ht="15" hidden="1" customHeight="1"/>
    <row r="10323" ht="15" hidden="1" customHeight="1"/>
    <row r="10324" ht="15" hidden="1" customHeight="1"/>
    <row r="10325" ht="15" hidden="1" customHeight="1"/>
    <row r="10326" ht="15" hidden="1" customHeight="1"/>
    <row r="10327" ht="15" hidden="1" customHeight="1"/>
    <row r="10328" ht="15" hidden="1" customHeight="1"/>
    <row r="10329" ht="15" hidden="1" customHeight="1"/>
    <row r="10330" ht="15" hidden="1" customHeight="1"/>
    <row r="10331" ht="15" hidden="1" customHeight="1"/>
    <row r="10332" ht="15" hidden="1" customHeight="1"/>
    <row r="10333" ht="15" hidden="1" customHeight="1"/>
    <row r="10334" ht="15" hidden="1" customHeight="1"/>
    <row r="10335" ht="15" hidden="1" customHeight="1"/>
    <row r="10336" ht="15" hidden="1" customHeight="1"/>
    <row r="10337" ht="15" hidden="1" customHeight="1"/>
    <row r="10338" ht="15" hidden="1" customHeight="1"/>
    <row r="10339" ht="15" hidden="1" customHeight="1"/>
    <row r="10340" ht="15" hidden="1" customHeight="1"/>
    <row r="10341" ht="15" hidden="1" customHeight="1"/>
    <row r="10342" ht="15" hidden="1" customHeight="1"/>
    <row r="10343" ht="15" hidden="1" customHeight="1"/>
    <row r="10344" ht="15" hidden="1" customHeight="1"/>
    <row r="10345" ht="15" hidden="1" customHeight="1"/>
    <row r="10346" ht="15" hidden="1" customHeight="1"/>
    <row r="10347" ht="15" hidden="1" customHeight="1"/>
    <row r="10348" ht="15" hidden="1" customHeight="1"/>
    <row r="10349" ht="15" hidden="1" customHeight="1"/>
    <row r="10350" ht="15" hidden="1" customHeight="1"/>
    <row r="10351" ht="15" hidden="1" customHeight="1"/>
    <row r="10352" ht="15" hidden="1" customHeight="1"/>
    <row r="10353" ht="15" hidden="1" customHeight="1"/>
    <row r="10354" ht="15" hidden="1" customHeight="1"/>
    <row r="10355" ht="15" hidden="1" customHeight="1"/>
    <row r="10356" ht="15" hidden="1" customHeight="1"/>
    <row r="10357" ht="15" hidden="1" customHeight="1"/>
    <row r="10358" ht="15" hidden="1" customHeight="1"/>
    <row r="10359" ht="15" hidden="1" customHeight="1"/>
    <row r="10360" ht="15" hidden="1" customHeight="1"/>
    <row r="10361" ht="15" hidden="1" customHeight="1"/>
    <row r="10362" ht="15" hidden="1" customHeight="1"/>
    <row r="10363" ht="15" hidden="1" customHeight="1"/>
    <row r="10364" ht="15" hidden="1" customHeight="1"/>
    <row r="10365" ht="15" hidden="1" customHeight="1"/>
    <row r="10366" ht="15" hidden="1" customHeight="1"/>
    <row r="10367" ht="15" hidden="1" customHeight="1"/>
    <row r="10368" ht="15" hidden="1" customHeight="1"/>
    <row r="10369" ht="15" hidden="1" customHeight="1"/>
    <row r="10370" ht="15" hidden="1" customHeight="1"/>
    <row r="10371" ht="15" hidden="1" customHeight="1"/>
    <row r="10372" ht="15" hidden="1" customHeight="1"/>
    <row r="10373" ht="15" hidden="1" customHeight="1"/>
    <row r="10374" ht="15" hidden="1" customHeight="1"/>
    <row r="10375" ht="15" hidden="1" customHeight="1"/>
    <row r="10376" ht="15" hidden="1" customHeight="1"/>
    <row r="10377" ht="15" hidden="1" customHeight="1"/>
    <row r="10378" ht="15" hidden="1" customHeight="1"/>
    <row r="10379" ht="15" hidden="1" customHeight="1"/>
    <row r="10380" ht="15" hidden="1" customHeight="1"/>
    <row r="10381" ht="15" hidden="1" customHeight="1"/>
    <row r="10382" ht="15" hidden="1" customHeight="1"/>
    <row r="10383" ht="15" hidden="1" customHeight="1"/>
    <row r="10384" ht="15" hidden="1" customHeight="1"/>
    <row r="10385" ht="15" hidden="1" customHeight="1"/>
    <row r="10386" ht="15" hidden="1" customHeight="1"/>
    <row r="10387" ht="15" hidden="1" customHeight="1"/>
    <row r="10388" ht="15" hidden="1" customHeight="1"/>
    <row r="10389" ht="15" hidden="1" customHeight="1"/>
    <row r="10390" ht="15" hidden="1" customHeight="1"/>
    <row r="10391" ht="15" hidden="1" customHeight="1"/>
    <row r="10392" ht="15" hidden="1" customHeight="1"/>
    <row r="10393" ht="15" hidden="1" customHeight="1"/>
    <row r="10394" ht="15" hidden="1" customHeight="1"/>
    <row r="10395" ht="15" hidden="1" customHeight="1"/>
    <row r="10396" ht="15" hidden="1" customHeight="1"/>
    <row r="10397" ht="15" hidden="1" customHeight="1"/>
    <row r="10398" ht="15" hidden="1" customHeight="1"/>
    <row r="10399" ht="15" hidden="1" customHeight="1"/>
    <row r="10400" ht="15" hidden="1" customHeight="1"/>
    <row r="10401" ht="15" hidden="1" customHeight="1"/>
    <row r="10402" ht="15" hidden="1" customHeight="1"/>
    <row r="10403" ht="15" hidden="1" customHeight="1"/>
    <row r="10404" ht="15" hidden="1" customHeight="1"/>
    <row r="10405" ht="15" hidden="1" customHeight="1"/>
    <row r="10406" ht="15" hidden="1" customHeight="1"/>
    <row r="10407" ht="15" hidden="1" customHeight="1"/>
    <row r="10408" ht="15" hidden="1" customHeight="1"/>
    <row r="10409" ht="15" hidden="1" customHeight="1"/>
    <row r="10410" ht="15" hidden="1" customHeight="1"/>
    <row r="10411" ht="15" hidden="1" customHeight="1"/>
    <row r="10412" ht="15" hidden="1" customHeight="1"/>
    <row r="10413" ht="15" hidden="1" customHeight="1"/>
    <row r="10414" ht="15" hidden="1" customHeight="1"/>
    <row r="10415" ht="15" hidden="1" customHeight="1"/>
    <row r="10416" ht="15" hidden="1" customHeight="1"/>
    <row r="10417" ht="15" hidden="1" customHeight="1"/>
    <row r="10418" ht="15" hidden="1" customHeight="1"/>
    <row r="10419" ht="15" hidden="1" customHeight="1"/>
    <row r="10420" ht="15" hidden="1" customHeight="1"/>
    <row r="10421" ht="15" hidden="1" customHeight="1"/>
    <row r="10422" ht="15" hidden="1" customHeight="1"/>
    <row r="10423" ht="15" hidden="1" customHeight="1"/>
    <row r="10424" ht="15" hidden="1" customHeight="1"/>
    <row r="10425" ht="15" hidden="1" customHeight="1"/>
    <row r="10426" ht="15" hidden="1" customHeight="1"/>
    <row r="10427" ht="15" hidden="1" customHeight="1"/>
    <row r="10428" ht="15" hidden="1" customHeight="1"/>
    <row r="10429" ht="15" hidden="1" customHeight="1"/>
    <row r="10430" ht="15" hidden="1" customHeight="1"/>
    <row r="10431" ht="15" hidden="1" customHeight="1"/>
    <row r="10432" ht="15" hidden="1" customHeight="1"/>
    <row r="10433" ht="15" hidden="1" customHeight="1"/>
    <row r="10434" ht="15" hidden="1" customHeight="1"/>
    <row r="10435" ht="15" hidden="1" customHeight="1"/>
    <row r="10436" ht="15" hidden="1" customHeight="1"/>
    <row r="10437" ht="15" hidden="1" customHeight="1"/>
    <row r="10438" ht="15" hidden="1" customHeight="1"/>
    <row r="10439" ht="15" hidden="1" customHeight="1"/>
    <row r="10440" ht="15" hidden="1" customHeight="1"/>
    <row r="10441" ht="15" hidden="1" customHeight="1"/>
    <row r="10442" ht="15" hidden="1" customHeight="1"/>
    <row r="10443" ht="15" hidden="1" customHeight="1"/>
    <row r="10444" ht="15" hidden="1" customHeight="1"/>
    <row r="10445" ht="15" hidden="1" customHeight="1"/>
    <row r="10446" ht="15" hidden="1" customHeight="1"/>
    <row r="10447" ht="15" hidden="1" customHeight="1"/>
    <row r="10448" ht="15" hidden="1" customHeight="1"/>
    <row r="10449" ht="15" hidden="1" customHeight="1"/>
    <row r="10450" ht="15" hidden="1" customHeight="1"/>
    <row r="10451" ht="15" hidden="1" customHeight="1"/>
    <row r="10452" ht="15" hidden="1" customHeight="1"/>
    <row r="10453" ht="15" hidden="1" customHeight="1"/>
    <row r="10454" ht="15" hidden="1" customHeight="1"/>
    <row r="10455" ht="15" hidden="1" customHeight="1"/>
    <row r="10456" ht="15" hidden="1" customHeight="1"/>
    <row r="10457" ht="15" hidden="1" customHeight="1"/>
    <row r="10458" ht="15" hidden="1" customHeight="1"/>
    <row r="10459" ht="15" hidden="1" customHeight="1"/>
    <row r="10460" ht="15" hidden="1" customHeight="1"/>
    <row r="10461" ht="15" hidden="1" customHeight="1"/>
    <row r="10462" ht="15" hidden="1" customHeight="1"/>
    <row r="10463" ht="15" hidden="1" customHeight="1"/>
    <row r="10464" ht="15" hidden="1" customHeight="1"/>
    <row r="10465" ht="15" hidden="1" customHeight="1"/>
    <row r="10466" ht="15" hidden="1" customHeight="1"/>
    <row r="10467" ht="15" hidden="1" customHeight="1"/>
    <row r="10468" ht="15" hidden="1" customHeight="1"/>
    <row r="10469" ht="15" hidden="1" customHeight="1"/>
    <row r="10470" ht="15" hidden="1" customHeight="1"/>
    <row r="10471" ht="15" hidden="1" customHeight="1"/>
    <row r="10472" ht="15" hidden="1" customHeight="1"/>
    <row r="10473" ht="15" hidden="1" customHeight="1"/>
    <row r="10474" ht="15" hidden="1" customHeight="1"/>
    <row r="10475" ht="15" hidden="1" customHeight="1"/>
    <row r="10476" ht="15" hidden="1" customHeight="1"/>
    <row r="10477" ht="15" hidden="1" customHeight="1"/>
    <row r="10478" ht="15" hidden="1" customHeight="1"/>
    <row r="10479" ht="15" hidden="1" customHeight="1"/>
    <row r="10480" ht="15" hidden="1" customHeight="1"/>
    <row r="10481" ht="15" hidden="1" customHeight="1"/>
    <row r="10482" ht="15" hidden="1" customHeight="1"/>
    <row r="10483" ht="15" hidden="1" customHeight="1"/>
    <row r="10484" ht="15" hidden="1" customHeight="1"/>
    <row r="10485" ht="15" hidden="1" customHeight="1"/>
    <row r="10486" ht="15" hidden="1" customHeight="1"/>
    <row r="10487" ht="15" hidden="1" customHeight="1"/>
    <row r="10488" ht="15" hidden="1" customHeight="1"/>
    <row r="10489" ht="15" hidden="1" customHeight="1"/>
    <row r="10490" ht="15" hidden="1" customHeight="1"/>
    <row r="10491" ht="15" hidden="1" customHeight="1"/>
    <row r="10492" ht="15" hidden="1" customHeight="1"/>
    <row r="10493" ht="15" hidden="1" customHeight="1"/>
    <row r="10494" ht="15" hidden="1" customHeight="1"/>
    <row r="10495" ht="15" hidden="1" customHeight="1"/>
    <row r="10496" ht="15" hidden="1" customHeight="1"/>
    <row r="10497" ht="15" hidden="1" customHeight="1"/>
    <row r="10498" ht="15" hidden="1" customHeight="1"/>
    <row r="10499" ht="15" hidden="1" customHeight="1"/>
    <row r="10500" ht="15" hidden="1" customHeight="1"/>
    <row r="10501" ht="15" hidden="1" customHeight="1"/>
    <row r="10502" ht="15" hidden="1" customHeight="1"/>
    <row r="10503" ht="15" hidden="1" customHeight="1"/>
    <row r="10504" ht="15" hidden="1" customHeight="1"/>
    <row r="10505" ht="15" hidden="1" customHeight="1"/>
    <row r="10506" ht="15" hidden="1" customHeight="1"/>
    <row r="10507" ht="15" hidden="1" customHeight="1"/>
    <row r="10508" ht="15" hidden="1" customHeight="1"/>
    <row r="10509" ht="15" hidden="1" customHeight="1"/>
    <row r="10510" ht="15" hidden="1" customHeight="1"/>
    <row r="10511" ht="15" hidden="1" customHeight="1"/>
    <row r="10512" ht="15" hidden="1" customHeight="1"/>
    <row r="10513" ht="15" hidden="1" customHeight="1"/>
    <row r="10514" ht="15" hidden="1" customHeight="1"/>
    <row r="10515" ht="15" hidden="1" customHeight="1"/>
    <row r="10516" ht="15" hidden="1" customHeight="1"/>
    <row r="10517" ht="15" hidden="1" customHeight="1"/>
    <row r="10518" ht="15" hidden="1" customHeight="1"/>
    <row r="10519" ht="15" hidden="1" customHeight="1"/>
    <row r="10520" ht="15" hidden="1" customHeight="1"/>
    <row r="10521" ht="15" hidden="1" customHeight="1"/>
    <row r="10522" ht="15" hidden="1" customHeight="1"/>
    <row r="10523" ht="15" hidden="1" customHeight="1"/>
    <row r="10524" ht="15" hidden="1" customHeight="1"/>
    <row r="10525" ht="15" hidden="1" customHeight="1"/>
    <row r="10526" ht="15" hidden="1" customHeight="1"/>
    <row r="10527" ht="15" hidden="1" customHeight="1"/>
    <row r="10528" ht="15" hidden="1" customHeight="1"/>
    <row r="10529" ht="15" hidden="1" customHeight="1"/>
    <row r="10530" ht="15" hidden="1" customHeight="1"/>
    <row r="10531" ht="15" hidden="1" customHeight="1"/>
    <row r="10532" ht="15" hidden="1" customHeight="1"/>
    <row r="10533" ht="15" hidden="1" customHeight="1"/>
    <row r="10534" ht="15" hidden="1" customHeight="1"/>
    <row r="10535" ht="15" hidden="1" customHeight="1"/>
    <row r="10536" ht="15" hidden="1" customHeight="1"/>
    <row r="10537" ht="15" hidden="1" customHeight="1"/>
    <row r="10538" ht="15" hidden="1" customHeight="1"/>
    <row r="10539" ht="15" hidden="1" customHeight="1"/>
    <row r="10540" ht="15" hidden="1" customHeight="1"/>
    <row r="10541" ht="15" hidden="1" customHeight="1"/>
    <row r="10542" ht="15" hidden="1" customHeight="1"/>
    <row r="10543" ht="15" hidden="1" customHeight="1"/>
    <row r="10544" ht="15" hidden="1" customHeight="1"/>
    <row r="10545" ht="15" hidden="1" customHeight="1"/>
    <row r="10546" ht="15" hidden="1" customHeight="1"/>
    <row r="10547" ht="15" hidden="1" customHeight="1"/>
    <row r="10548" ht="15" hidden="1" customHeight="1"/>
    <row r="10549" ht="15" hidden="1" customHeight="1"/>
    <row r="10550" ht="15" hidden="1" customHeight="1"/>
    <row r="10551" ht="15" hidden="1" customHeight="1"/>
    <row r="10552" ht="15" hidden="1" customHeight="1"/>
    <row r="10553" ht="15" hidden="1" customHeight="1"/>
    <row r="10554" ht="15" hidden="1" customHeight="1"/>
    <row r="10555" ht="15" hidden="1" customHeight="1"/>
    <row r="10556" ht="15" hidden="1" customHeight="1"/>
    <row r="10557" ht="15" hidden="1" customHeight="1"/>
    <row r="10558" ht="15" hidden="1" customHeight="1"/>
    <row r="10559" ht="15" hidden="1" customHeight="1"/>
    <row r="10560" ht="15" hidden="1" customHeight="1"/>
    <row r="10561" ht="15" hidden="1" customHeight="1"/>
    <row r="10562" ht="15" hidden="1" customHeight="1"/>
    <row r="10563" ht="15" hidden="1" customHeight="1"/>
    <row r="10564" ht="15" hidden="1" customHeight="1"/>
    <row r="10565" ht="15" hidden="1" customHeight="1"/>
    <row r="10566" ht="15" hidden="1" customHeight="1"/>
    <row r="10567" ht="15" hidden="1" customHeight="1"/>
    <row r="10568" ht="15" hidden="1" customHeight="1"/>
    <row r="10569" ht="15" hidden="1" customHeight="1"/>
    <row r="10570" ht="15" hidden="1" customHeight="1"/>
    <row r="10571" ht="15" hidden="1" customHeight="1"/>
    <row r="10572" ht="15" hidden="1" customHeight="1"/>
    <row r="10573" ht="15" hidden="1" customHeight="1"/>
    <row r="10574" ht="15" hidden="1" customHeight="1"/>
    <row r="10575" ht="15" hidden="1" customHeight="1"/>
    <row r="10576" ht="15" hidden="1" customHeight="1"/>
    <row r="10577" ht="15" hidden="1" customHeight="1"/>
    <row r="10578" ht="15" hidden="1" customHeight="1"/>
    <row r="10579" ht="15" hidden="1" customHeight="1"/>
    <row r="10580" ht="15" hidden="1" customHeight="1"/>
    <row r="10581" ht="15" hidden="1" customHeight="1"/>
    <row r="10582" ht="15" hidden="1" customHeight="1"/>
    <row r="10583" ht="15" hidden="1" customHeight="1"/>
    <row r="10584" ht="15" hidden="1" customHeight="1"/>
    <row r="10585" ht="15" hidden="1" customHeight="1"/>
    <row r="10586" ht="15" hidden="1" customHeight="1"/>
    <row r="10587" ht="15" hidden="1" customHeight="1"/>
    <row r="10588" ht="15" hidden="1" customHeight="1"/>
    <row r="10589" ht="15" hidden="1" customHeight="1"/>
    <row r="10590" ht="15" hidden="1" customHeight="1"/>
    <row r="10591" ht="15" hidden="1" customHeight="1"/>
    <row r="10592" ht="15" hidden="1" customHeight="1"/>
    <row r="10593" ht="15" hidden="1" customHeight="1"/>
    <row r="10594" ht="15" hidden="1" customHeight="1"/>
    <row r="10595" ht="15" hidden="1" customHeight="1"/>
    <row r="10596" ht="15" hidden="1" customHeight="1"/>
    <row r="10597" ht="15" hidden="1" customHeight="1"/>
    <row r="10598" ht="15" hidden="1" customHeight="1"/>
    <row r="10599" ht="15" hidden="1" customHeight="1"/>
    <row r="10600" ht="15" hidden="1" customHeight="1"/>
    <row r="10601" ht="15" hidden="1" customHeight="1"/>
    <row r="10602" ht="15" hidden="1" customHeight="1"/>
    <row r="10603" ht="15" hidden="1" customHeight="1"/>
    <row r="10604" ht="15" hidden="1" customHeight="1"/>
    <row r="10605" ht="15" hidden="1" customHeight="1"/>
    <row r="10606" ht="15" hidden="1" customHeight="1"/>
    <row r="10607" ht="15" hidden="1" customHeight="1"/>
    <row r="10608" ht="15" hidden="1" customHeight="1"/>
    <row r="10609" ht="15" hidden="1" customHeight="1"/>
    <row r="10610" ht="15" hidden="1" customHeight="1"/>
    <row r="10611" ht="15" hidden="1" customHeight="1"/>
    <row r="10612" ht="15" hidden="1" customHeight="1"/>
    <row r="10613" ht="15" hidden="1" customHeight="1"/>
    <row r="10614" ht="15" hidden="1" customHeight="1"/>
    <row r="10615" ht="15" hidden="1" customHeight="1"/>
    <row r="10616" ht="15" hidden="1" customHeight="1"/>
    <row r="10617" ht="15" hidden="1" customHeight="1"/>
    <row r="10618" ht="15" hidden="1" customHeight="1"/>
    <row r="10619" ht="15" hidden="1" customHeight="1"/>
    <row r="10620" ht="15" hidden="1" customHeight="1"/>
    <row r="10621" ht="15" hidden="1" customHeight="1"/>
    <row r="10622" ht="15" hidden="1" customHeight="1"/>
    <row r="10623" ht="15" hidden="1" customHeight="1"/>
    <row r="10624" ht="15" hidden="1" customHeight="1"/>
    <row r="10625" ht="15" hidden="1" customHeight="1"/>
    <row r="10626" ht="15" hidden="1" customHeight="1"/>
    <row r="10627" ht="15" hidden="1" customHeight="1"/>
    <row r="10628" ht="15" hidden="1" customHeight="1"/>
    <row r="10629" ht="15" hidden="1" customHeight="1"/>
    <row r="10630" ht="15" hidden="1" customHeight="1"/>
    <row r="10631" ht="15" hidden="1" customHeight="1"/>
    <row r="10632" ht="15" hidden="1" customHeight="1"/>
    <row r="10633" ht="15" hidden="1" customHeight="1"/>
    <row r="10634" ht="15" hidden="1" customHeight="1"/>
    <row r="10635" ht="15" hidden="1" customHeight="1"/>
    <row r="10636" ht="15" hidden="1" customHeight="1"/>
    <row r="10637" ht="15" hidden="1" customHeight="1"/>
    <row r="10638" ht="15" hidden="1" customHeight="1"/>
    <row r="10639" ht="15" hidden="1" customHeight="1"/>
    <row r="10640" ht="15" hidden="1" customHeight="1"/>
    <row r="10641" ht="15" hidden="1" customHeight="1"/>
    <row r="10642" ht="15" hidden="1" customHeight="1"/>
    <row r="10643" ht="15" hidden="1" customHeight="1"/>
    <row r="10644" ht="15" hidden="1" customHeight="1"/>
    <row r="10645" ht="15" hidden="1" customHeight="1"/>
    <row r="10646" ht="15" hidden="1" customHeight="1"/>
    <row r="10647" ht="15" hidden="1" customHeight="1"/>
    <row r="10648" ht="15" hidden="1" customHeight="1"/>
    <row r="10649" ht="15" hidden="1" customHeight="1"/>
    <row r="10650" ht="15" hidden="1" customHeight="1"/>
    <row r="10651" ht="15" hidden="1" customHeight="1"/>
    <row r="10652" ht="15" hidden="1" customHeight="1"/>
    <row r="10653" ht="15" hidden="1" customHeight="1"/>
    <row r="10654" ht="15" hidden="1" customHeight="1"/>
    <row r="10655" ht="15" hidden="1" customHeight="1"/>
    <row r="10656" ht="15" hidden="1" customHeight="1"/>
    <row r="10657" ht="15" hidden="1" customHeight="1"/>
    <row r="10658" ht="15" hidden="1" customHeight="1"/>
    <row r="10659" ht="15" hidden="1" customHeight="1"/>
    <row r="10660" ht="15" hidden="1" customHeight="1"/>
    <row r="10661" ht="15" hidden="1" customHeight="1"/>
    <row r="10662" ht="15" hidden="1" customHeight="1"/>
    <row r="10663" ht="15" hidden="1" customHeight="1"/>
    <row r="10664" ht="15" hidden="1" customHeight="1"/>
    <row r="10665" ht="15" hidden="1" customHeight="1"/>
    <row r="10666" ht="15" hidden="1" customHeight="1"/>
    <row r="10667" ht="15" hidden="1" customHeight="1"/>
    <row r="10668" ht="15" hidden="1" customHeight="1"/>
    <row r="10669" ht="15" hidden="1" customHeight="1"/>
    <row r="10670" ht="15" hidden="1" customHeight="1"/>
    <row r="10671" ht="15" hidden="1" customHeight="1"/>
    <row r="10672" ht="15" hidden="1" customHeight="1"/>
    <row r="10673" ht="15" hidden="1" customHeight="1"/>
    <row r="10674" ht="15" hidden="1" customHeight="1"/>
    <row r="10675" ht="15" hidden="1" customHeight="1"/>
    <row r="10676" ht="15" hidden="1" customHeight="1"/>
    <row r="10677" ht="15" hidden="1" customHeight="1"/>
    <row r="10678" ht="15" hidden="1" customHeight="1"/>
    <row r="10679" ht="15" hidden="1" customHeight="1"/>
    <row r="10680" ht="15" hidden="1" customHeight="1"/>
    <row r="10681" ht="15" hidden="1" customHeight="1"/>
    <row r="10682" ht="15" hidden="1" customHeight="1"/>
    <row r="10683" ht="15" hidden="1" customHeight="1"/>
    <row r="10684" ht="15" hidden="1" customHeight="1"/>
    <row r="10685" ht="15" hidden="1" customHeight="1"/>
    <row r="10686" ht="15" hidden="1" customHeight="1"/>
    <row r="10687" ht="15" hidden="1" customHeight="1"/>
    <row r="10688" ht="15" hidden="1" customHeight="1"/>
    <row r="10689" ht="15" hidden="1" customHeight="1"/>
    <row r="10690" ht="15" hidden="1" customHeight="1"/>
    <row r="10691" ht="15" hidden="1" customHeight="1"/>
    <row r="10692" ht="15" hidden="1" customHeight="1"/>
    <row r="10693" ht="15" hidden="1" customHeight="1"/>
    <row r="10694" ht="15" hidden="1" customHeight="1"/>
    <row r="10695" ht="15" hidden="1" customHeight="1"/>
    <row r="10696" ht="15" hidden="1" customHeight="1"/>
    <row r="10697" ht="15" hidden="1" customHeight="1"/>
    <row r="10698" ht="15" hidden="1" customHeight="1"/>
    <row r="10699" ht="15" hidden="1" customHeight="1"/>
    <row r="10700" ht="15" hidden="1" customHeight="1"/>
    <row r="10701" ht="15" hidden="1" customHeight="1"/>
    <row r="10702" ht="15" hidden="1" customHeight="1"/>
    <row r="10703" ht="15" hidden="1" customHeight="1"/>
    <row r="10704" ht="15" hidden="1" customHeight="1"/>
    <row r="10705" ht="15" hidden="1" customHeight="1"/>
    <row r="10706" ht="15" hidden="1" customHeight="1"/>
    <row r="10707" ht="15" hidden="1" customHeight="1"/>
    <row r="10708" ht="15" hidden="1" customHeight="1"/>
    <row r="10709" ht="15" hidden="1" customHeight="1"/>
    <row r="10710" ht="15" hidden="1" customHeight="1"/>
    <row r="10711" ht="15" hidden="1" customHeight="1"/>
    <row r="10712" ht="15" hidden="1" customHeight="1"/>
    <row r="10713" ht="15" hidden="1" customHeight="1"/>
    <row r="10714" ht="15" hidden="1" customHeight="1"/>
    <row r="10715" ht="15" hidden="1" customHeight="1"/>
    <row r="10716" ht="15" hidden="1" customHeight="1"/>
    <row r="10717" ht="15" hidden="1" customHeight="1"/>
    <row r="10718" ht="15" hidden="1" customHeight="1"/>
    <row r="10719" ht="15" hidden="1" customHeight="1"/>
    <row r="10720" ht="15" hidden="1" customHeight="1"/>
    <row r="10721" ht="15" hidden="1" customHeight="1"/>
    <row r="10722" ht="15" hidden="1" customHeight="1"/>
    <row r="10723" ht="15" hidden="1" customHeight="1"/>
    <row r="10724" ht="15" hidden="1" customHeight="1"/>
    <row r="10725" ht="15" hidden="1" customHeight="1"/>
    <row r="10726" ht="15" hidden="1" customHeight="1"/>
    <row r="10727" ht="15" hidden="1" customHeight="1"/>
    <row r="10728" ht="15" hidden="1" customHeight="1"/>
    <row r="10729" ht="15" hidden="1" customHeight="1"/>
    <row r="10730" ht="15" hidden="1" customHeight="1"/>
    <row r="10731" ht="15" hidden="1" customHeight="1"/>
    <row r="10732" ht="15" hidden="1" customHeight="1"/>
    <row r="10733" ht="15" hidden="1" customHeight="1"/>
    <row r="10734" ht="15" hidden="1" customHeight="1"/>
    <row r="10735" ht="15" hidden="1" customHeight="1"/>
    <row r="10736" ht="15" hidden="1" customHeight="1"/>
    <row r="10737" ht="15" hidden="1" customHeight="1"/>
    <row r="10738" ht="15" hidden="1" customHeight="1"/>
    <row r="10739" ht="15" hidden="1" customHeight="1"/>
    <row r="10740" ht="15" hidden="1" customHeight="1"/>
    <row r="10741" ht="15" hidden="1" customHeight="1"/>
    <row r="10742" ht="15" hidden="1" customHeight="1"/>
    <row r="10743" ht="15" hidden="1" customHeight="1"/>
    <row r="10744" ht="15" hidden="1" customHeight="1"/>
    <row r="10745" ht="15" hidden="1" customHeight="1"/>
    <row r="10746" ht="15" hidden="1" customHeight="1"/>
    <row r="10747" ht="15" hidden="1" customHeight="1"/>
    <row r="10748" ht="15" hidden="1" customHeight="1"/>
    <row r="10749" ht="15" hidden="1" customHeight="1"/>
    <row r="10750" ht="15" hidden="1" customHeight="1"/>
    <row r="10751" ht="15" hidden="1" customHeight="1"/>
    <row r="10752" ht="15" hidden="1" customHeight="1"/>
    <row r="10753" ht="15" hidden="1" customHeight="1"/>
    <row r="10754" ht="15" hidden="1" customHeight="1"/>
    <row r="10755" ht="15" hidden="1" customHeight="1"/>
    <row r="10756" ht="15" hidden="1" customHeight="1"/>
    <row r="10757" ht="15" hidden="1" customHeight="1"/>
    <row r="10758" ht="15" hidden="1" customHeight="1"/>
    <row r="10759" ht="15" hidden="1" customHeight="1"/>
    <row r="10760" ht="15" hidden="1" customHeight="1"/>
    <row r="10761" ht="15" hidden="1" customHeight="1"/>
    <row r="10762" ht="15" hidden="1" customHeight="1"/>
    <row r="10763" ht="15" hidden="1" customHeight="1"/>
    <row r="10764" ht="15" hidden="1" customHeight="1"/>
    <row r="10765" ht="15" hidden="1" customHeight="1"/>
    <row r="10766" ht="15" hidden="1" customHeight="1"/>
    <row r="10767" ht="15" hidden="1" customHeight="1"/>
    <row r="10768" ht="15" hidden="1" customHeight="1"/>
    <row r="10769" ht="15" hidden="1" customHeight="1"/>
    <row r="10770" ht="15" hidden="1" customHeight="1"/>
    <row r="10771" ht="15" hidden="1" customHeight="1"/>
    <row r="10772" ht="15" hidden="1" customHeight="1"/>
    <row r="10773" ht="15" hidden="1" customHeight="1"/>
    <row r="10774" ht="15" hidden="1" customHeight="1"/>
    <row r="10775" ht="15" hidden="1" customHeight="1"/>
    <row r="10776" ht="15" hidden="1" customHeight="1"/>
    <row r="10777" ht="15" hidden="1" customHeight="1"/>
    <row r="10778" ht="15" hidden="1" customHeight="1"/>
    <row r="10779" ht="15" hidden="1" customHeight="1"/>
    <row r="10780" ht="15" hidden="1" customHeight="1"/>
    <row r="10781" ht="15" hidden="1" customHeight="1"/>
    <row r="10782" ht="15" hidden="1" customHeight="1"/>
    <row r="10783" ht="15" hidden="1" customHeight="1"/>
    <row r="10784" ht="15" hidden="1" customHeight="1"/>
    <row r="10785" ht="15" hidden="1" customHeight="1"/>
    <row r="10786" ht="15" hidden="1" customHeight="1"/>
    <row r="10787" ht="15" hidden="1" customHeight="1"/>
    <row r="10788" ht="15" hidden="1" customHeight="1"/>
    <row r="10789" ht="15" hidden="1" customHeight="1"/>
    <row r="10790" ht="15" hidden="1" customHeight="1"/>
    <row r="10791" ht="15" hidden="1" customHeight="1"/>
    <row r="10792" ht="15" hidden="1" customHeight="1"/>
    <row r="10793" ht="15" hidden="1" customHeight="1"/>
    <row r="10794" ht="15" hidden="1" customHeight="1"/>
    <row r="10795" ht="15" hidden="1" customHeight="1"/>
    <row r="10796" ht="15" hidden="1" customHeight="1"/>
    <row r="10797" ht="15" hidden="1" customHeight="1"/>
    <row r="10798" ht="15" hidden="1" customHeight="1"/>
    <row r="10799" ht="15" hidden="1" customHeight="1"/>
    <row r="10800" ht="15" hidden="1" customHeight="1"/>
    <row r="10801" ht="15" hidden="1" customHeight="1"/>
    <row r="10802" ht="15" hidden="1" customHeight="1"/>
    <row r="10803" ht="15" hidden="1" customHeight="1"/>
    <row r="10804" ht="15" hidden="1" customHeight="1"/>
    <row r="10805" ht="15" hidden="1" customHeight="1"/>
    <row r="10806" ht="15" hidden="1" customHeight="1"/>
    <row r="10807" ht="15" hidden="1" customHeight="1"/>
    <row r="10808" ht="15" hidden="1" customHeight="1"/>
    <row r="10809" ht="15" hidden="1" customHeight="1"/>
    <row r="10810" ht="15" hidden="1" customHeight="1"/>
    <row r="10811" ht="15" hidden="1" customHeight="1"/>
    <row r="10812" ht="15" hidden="1" customHeight="1"/>
    <row r="10813" ht="15" hidden="1" customHeight="1"/>
    <row r="10814" ht="15" hidden="1" customHeight="1"/>
    <row r="10815" ht="15" hidden="1" customHeight="1"/>
    <row r="10816" ht="15" hidden="1" customHeight="1"/>
    <row r="10817" ht="15" hidden="1" customHeight="1"/>
    <row r="10818" ht="15" hidden="1" customHeight="1"/>
    <row r="10819" ht="15" hidden="1" customHeight="1"/>
    <row r="10820" ht="15" hidden="1" customHeight="1"/>
    <row r="10821" ht="15" hidden="1" customHeight="1"/>
    <row r="10822" ht="15" hidden="1" customHeight="1"/>
    <row r="10823" ht="15" hidden="1" customHeight="1"/>
    <row r="10824" ht="15" hidden="1" customHeight="1"/>
    <row r="10825" ht="15" hidden="1" customHeight="1"/>
    <row r="10826" ht="15" hidden="1" customHeight="1"/>
    <row r="10827" ht="15" hidden="1" customHeight="1"/>
    <row r="10828" ht="15" hidden="1" customHeight="1"/>
    <row r="10829" ht="15" hidden="1" customHeight="1"/>
    <row r="10830" ht="15" hidden="1" customHeight="1"/>
    <row r="10831" ht="15" hidden="1" customHeight="1"/>
    <row r="10832" ht="15" hidden="1" customHeight="1"/>
    <row r="10833" ht="15" hidden="1" customHeight="1"/>
    <row r="10834" ht="15" hidden="1" customHeight="1"/>
    <row r="10835" ht="15" hidden="1" customHeight="1"/>
    <row r="10836" ht="15" hidden="1" customHeight="1"/>
    <row r="10837" ht="15" hidden="1" customHeight="1"/>
    <row r="10838" ht="15" hidden="1" customHeight="1"/>
    <row r="10839" ht="15" hidden="1" customHeight="1"/>
    <row r="10840" ht="15" hidden="1" customHeight="1"/>
    <row r="10841" ht="15" hidden="1" customHeight="1"/>
    <row r="10842" ht="15" hidden="1" customHeight="1"/>
    <row r="10843" ht="15" hidden="1" customHeight="1"/>
    <row r="10844" ht="15" hidden="1" customHeight="1"/>
    <row r="10845" ht="15" hidden="1" customHeight="1"/>
    <row r="10846" ht="15" hidden="1" customHeight="1"/>
    <row r="10847" ht="15" hidden="1" customHeight="1"/>
    <row r="10848" ht="15" hidden="1" customHeight="1"/>
    <row r="10849" ht="15" hidden="1" customHeight="1"/>
    <row r="10850" ht="15" hidden="1" customHeight="1"/>
    <row r="10851" ht="15" hidden="1" customHeight="1"/>
    <row r="10852" ht="15" hidden="1" customHeight="1"/>
    <row r="10853" ht="15" hidden="1" customHeight="1"/>
    <row r="10854" ht="15" hidden="1" customHeight="1"/>
    <row r="10855" ht="15" hidden="1" customHeight="1"/>
    <row r="10856" ht="15" hidden="1" customHeight="1"/>
    <row r="10857" ht="15" hidden="1" customHeight="1"/>
    <row r="10858" ht="15" hidden="1" customHeight="1"/>
    <row r="10859" ht="15" hidden="1" customHeight="1"/>
    <row r="10860" ht="15" hidden="1" customHeight="1"/>
    <row r="10861" ht="15" hidden="1" customHeight="1"/>
    <row r="10862" ht="15" hidden="1" customHeight="1"/>
    <row r="10863" ht="15" hidden="1" customHeight="1"/>
    <row r="10864" ht="15" hidden="1" customHeight="1"/>
    <row r="10865" ht="15" hidden="1" customHeight="1"/>
    <row r="10866" ht="15" hidden="1" customHeight="1"/>
    <row r="10867" ht="15" hidden="1" customHeight="1"/>
    <row r="10868" ht="15" hidden="1" customHeight="1"/>
    <row r="10869" ht="15" hidden="1" customHeight="1"/>
    <row r="10870" ht="15" hidden="1" customHeight="1"/>
    <row r="10871" ht="15" hidden="1" customHeight="1"/>
    <row r="10872" ht="15" hidden="1" customHeight="1"/>
    <row r="10873" ht="15" hidden="1" customHeight="1"/>
    <row r="10874" ht="15" hidden="1" customHeight="1"/>
    <row r="10875" ht="15" hidden="1" customHeight="1"/>
    <row r="10876" ht="15" hidden="1" customHeight="1"/>
    <row r="10877" ht="15" hidden="1" customHeight="1"/>
    <row r="10878" ht="15" hidden="1" customHeight="1"/>
    <row r="10879" ht="15" hidden="1" customHeight="1"/>
    <row r="10880" ht="15" hidden="1" customHeight="1"/>
    <row r="10881" ht="15" hidden="1" customHeight="1"/>
    <row r="10882" ht="15" hidden="1" customHeight="1"/>
    <row r="10883" ht="15" hidden="1" customHeight="1"/>
    <row r="10884" ht="15" hidden="1" customHeight="1"/>
    <row r="10885" ht="15" hidden="1" customHeight="1"/>
    <row r="10886" ht="15" hidden="1" customHeight="1"/>
    <row r="10887" ht="15" hidden="1" customHeight="1"/>
    <row r="10888" ht="15" hidden="1" customHeight="1"/>
    <row r="10889" ht="15" hidden="1" customHeight="1"/>
    <row r="10890" ht="15" hidden="1" customHeight="1"/>
    <row r="10891" ht="15" hidden="1" customHeight="1"/>
    <row r="10892" ht="15" hidden="1" customHeight="1"/>
    <row r="10893" ht="15" hidden="1" customHeight="1"/>
    <row r="10894" ht="15" hidden="1" customHeight="1"/>
    <row r="10895" ht="15" hidden="1" customHeight="1"/>
    <row r="10896" ht="15" hidden="1" customHeight="1"/>
    <row r="10897" ht="15" hidden="1" customHeight="1"/>
    <row r="10898" ht="15" hidden="1" customHeight="1"/>
    <row r="10899" ht="15" hidden="1" customHeight="1"/>
    <row r="10900" ht="15" hidden="1" customHeight="1"/>
    <row r="10901" ht="15" hidden="1" customHeight="1"/>
    <row r="10902" ht="15" hidden="1" customHeight="1"/>
    <row r="10903" ht="15" hidden="1" customHeight="1"/>
    <row r="10904" ht="15" hidden="1" customHeight="1"/>
    <row r="10905" ht="15" hidden="1" customHeight="1"/>
    <row r="10906" ht="15" hidden="1" customHeight="1"/>
    <row r="10907" ht="15" hidden="1" customHeight="1"/>
    <row r="10908" ht="15" hidden="1" customHeight="1"/>
    <row r="10909" ht="15" hidden="1" customHeight="1"/>
    <row r="10910" ht="15" hidden="1" customHeight="1"/>
    <row r="10911" ht="15" hidden="1" customHeight="1"/>
    <row r="10912" ht="15" hidden="1" customHeight="1"/>
    <row r="10913" ht="15" hidden="1" customHeight="1"/>
    <row r="10914" ht="15" hidden="1" customHeight="1"/>
    <row r="10915" ht="15" hidden="1" customHeight="1"/>
    <row r="10916" ht="15" hidden="1" customHeight="1"/>
    <row r="10917" ht="15" hidden="1" customHeight="1"/>
    <row r="10918" ht="15" hidden="1" customHeight="1"/>
    <row r="10919" ht="15" hidden="1" customHeight="1"/>
    <row r="10920" ht="15" hidden="1" customHeight="1"/>
    <row r="10921" ht="15" hidden="1" customHeight="1"/>
    <row r="10922" ht="15" hidden="1" customHeight="1"/>
    <row r="10923" ht="15" hidden="1" customHeight="1"/>
    <row r="10924" ht="15" hidden="1" customHeight="1"/>
    <row r="10925" ht="15" hidden="1" customHeight="1"/>
    <row r="10926" ht="15" hidden="1" customHeight="1"/>
    <row r="10927" ht="15" hidden="1" customHeight="1"/>
    <row r="10928" ht="15" hidden="1" customHeight="1"/>
    <row r="10929" ht="15" hidden="1" customHeight="1"/>
    <row r="10930" ht="15" hidden="1" customHeight="1"/>
    <row r="10931" ht="15" hidden="1" customHeight="1"/>
    <row r="10932" ht="15" hidden="1" customHeight="1"/>
    <row r="10933" ht="15" hidden="1" customHeight="1"/>
    <row r="10934" ht="15" hidden="1" customHeight="1"/>
    <row r="10935" ht="15" hidden="1" customHeight="1"/>
    <row r="10936" ht="15" hidden="1" customHeight="1"/>
    <row r="10937" ht="15" hidden="1" customHeight="1"/>
    <row r="10938" ht="15" hidden="1" customHeight="1"/>
    <row r="10939" ht="15" hidden="1" customHeight="1"/>
    <row r="10940" ht="15" hidden="1" customHeight="1"/>
    <row r="10941" ht="15" hidden="1" customHeight="1"/>
    <row r="10942" ht="15" hidden="1" customHeight="1"/>
    <row r="10943" ht="15" hidden="1" customHeight="1"/>
    <row r="10944" ht="15" hidden="1" customHeight="1"/>
    <row r="10945" ht="15" hidden="1" customHeight="1"/>
    <row r="10946" ht="15" hidden="1" customHeight="1"/>
    <row r="10947" ht="15" hidden="1" customHeight="1"/>
    <row r="10948" ht="15" hidden="1" customHeight="1"/>
    <row r="10949" ht="15" hidden="1" customHeight="1"/>
    <row r="10950" ht="15" hidden="1" customHeight="1"/>
    <row r="10951" ht="15" hidden="1" customHeight="1"/>
    <row r="10952" ht="15" hidden="1" customHeight="1"/>
    <row r="10953" ht="15" hidden="1" customHeight="1"/>
    <row r="10954" ht="15" hidden="1" customHeight="1"/>
    <row r="10955" ht="15" hidden="1" customHeight="1"/>
    <row r="10956" ht="15" hidden="1" customHeight="1"/>
    <row r="10957" ht="15" hidden="1" customHeight="1"/>
    <row r="10958" ht="15" hidden="1" customHeight="1"/>
    <row r="10959" ht="15" hidden="1" customHeight="1"/>
    <row r="10960" ht="15" hidden="1" customHeight="1"/>
    <row r="10961" ht="15" hidden="1" customHeight="1"/>
    <row r="10962" ht="15" hidden="1" customHeight="1"/>
    <row r="10963" ht="15" hidden="1" customHeight="1"/>
    <row r="10964" ht="15" hidden="1" customHeight="1"/>
    <row r="10965" ht="15" hidden="1" customHeight="1"/>
    <row r="10966" ht="15" hidden="1" customHeight="1"/>
    <row r="10967" ht="15" hidden="1" customHeight="1"/>
    <row r="10968" ht="15" hidden="1" customHeight="1"/>
    <row r="10969" ht="15" hidden="1" customHeight="1"/>
    <row r="10970" ht="15" hidden="1" customHeight="1"/>
    <row r="10971" ht="15" hidden="1" customHeight="1"/>
    <row r="10972" ht="15" hidden="1" customHeight="1"/>
    <row r="10973" ht="15" hidden="1" customHeight="1"/>
    <row r="10974" ht="15" hidden="1" customHeight="1"/>
    <row r="10975" ht="15" hidden="1" customHeight="1"/>
    <row r="10976" ht="15" hidden="1" customHeight="1"/>
    <row r="10977" ht="15" hidden="1" customHeight="1"/>
    <row r="10978" ht="15" hidden="1" customHeight="1"/>
    <row r="10979" ht="15" hidden="1" customHeight="1"/>
    <row r="10980" ht="15" hidden="1" customHeight="1"/>
    <row r="10981" ht="15" hidden="1" customHeight="1"/>
    <row r="10982" ht="15" hidden="1" customHeight="1"/>
    <row r="10983" ht="15" hidden="1" customHeight="1"/>
    <row r="10984" ht="15" hidden="1" customHeight="1"/>
    <row r="10985" ht="15" hidden="1" customHeight="1"/>
    <row r="10986" ht="15" hidden="1" customHeight="1"/>
    <row r="10987" ht="15" hidden="1" customHeight="1"/>
    <row r="10988" ht="15" hidden="1" customHeight="1"/>
    <row r="10989" ht="15" hidden="1" customHeight="1"/>
    <row r="10990" ht="15" hidden="1" customHeight="1"/>
    <row r="10991" ht="15" hidden="1" customHeight="1"/>
    <row r="10992" ht="15" hidden="1" customHeight="1"/>
    <row r="10993" ht="15" hidden="1" customHeight="1"/>
    <row r="10994" ht="15" hidden="1" customHeight="1"/>
    <row r="10995" ht="15" hidden="1" customHeight="1"/>
    <row r="10996" ht="15" hidden="1" customHeight="1"/>
    <row r="10997" ht="15" hidden="1" customHeight="1"/>
    <row r="10998" ht="15" hidden="1" customHeight="1"/>
    <row r="10999" ht="15" hidden="1" customHeight="1"/>
    <row r="11000" ht="15" hidden="1" customHeight="1"/>
    <row r="11001" ht="15" hidden="1" customHeight="1"/>
    <row r="11002" ht="15" hidden="1" customHeight="1"/>
    <row r="11003" ht="15" hidden="1" customHeight="1"/>
    <row r="11004" ht="15" hidden="1" customHeight="1"/>
    <row r="11005" ht="15" hidden="1" customHeight="1"/>
    <row r="11006" ht="15" hidden="1" customHeight="1"/>
    <row r="11007" ht="15" hidden="1" customHeight="1"/>
    <row r="11008" ht="15" hidden="1" customHeight="1"/>
    <row r="11009" ht="15" hidden="1" customHeight="1"/>
    <row r="11010" ht="15" hidden="1" customHeight="1"/>
    <row r="11011" ht="15" hidden="1" customHeight="1"/>
    <row r="11012" ht="15" hidden="1" customHeight="1"/>
    <row r="11013" ht="15" hidden="1" customHeight="1"/>
    <row r="11014" ht="15" hidden="1" customHeight="1"/>
    <row r="11015" ht="15" hidden="1" customHeight="1"/>
    <row r="11016" ht="15" hidden="1" customHeight="1"/>
    <row r="11017" ht="15" hidden="1" customHeight="1"/>
    <row r="11018" ht="15" hidden="1" customHeight="1"/>
    <row r="11019" ht="15" hidden="1" customHeight="1"/>
    <row r="11020" ht="15" hidden="1" customHeight="1"/>
    <row r="11021" ht="15" hidden="1" customHeight="1"/>
    <row r="11022" ht="15" hidden="1" customHeight="1"/>
    <row r="11023" ht="15" hidden="1" customHeight="1"/>
    <row r="11024" ht="15" hidden="1" customHeight="1"/>
    <row r="11025" ht="15" hidden="1" customHeight="1"/>
    <row r="11026" ht="15" hidden="1" customHeight="1"/>
    <row r="11027" ht="15" hidden="1" customHeight="1"/>
    <row r="11028" ht="15" hidden="1" customHeight="1"/>
    <row r="11029" ht="15" hidden="1" customHeight="1"/>
    <row r="11030" ht="15" hidden="1" customHeight="1"/>
    <row r="11031" ht="15" hidden="1" customHeight="1"/>
    <row r="11032" ht="15" hidden="1" customHeight="1"/>
    <row r="11033" ht="15" hidden="1" customHeight="1"/>
    <row r="11034" ht="15" hidden="1" customHeight="1"/>
    <row r="11035" ht="15" hidden="1" customHeight="1"/>
    <row r="11036" ht="15" hidden="1" customHeight="1"/>
    <row r="11037" ht="15" hidden="1" customHeight="1"/>
    <row r="11038" ht="15" hidden="1" customHeight="1"/>
    <row r="11039" ht="15" hidden="1" customHeight="1"/>
    <row r="11040" ht="15" hidden="1" customHeight="1"/>
    <row r="11041" ht="15" hidden="1" customHeight="1"/>
    <row r="11042" ht="15" hidden="1" customHeight="1"/>
    <row r="11043" ht="15" hidden="1" customHeight="1"/>
    <row r="11044" ht="15" hidden="1" customHeight="1"/>
    <row r="11045" ht="15" hidden="1" customHeight="1"/>
    <row r="11046" ht="15" hidden="1" customHeight="1"/>
    <row r="11047" ht="15" hidden="1" customHeight="1"/>
    <row r="11048" ht="15" hidden="1" customHeight="1"/>
    <row r="11049" ht="15" hidden="1" customHeight="1"/>
    <row r="11050" ht="15" hidden="1" customHeight="1"/>
    <row r="11051" ht="15" hidden="1" customHeight="1"/>
    <row r="11052" ht="15" hidden="1" customHeight="1"/>
    <row r="11053" ht="15" hidden="1" customHeight="1"/>
    <row r="11054" ht="15" hidden="1" customHeight="1"/>
    <row r="11055" ht="15" hidden="1" customHeight="1"/>
    <row r="11056" ht="15" hidden="1" customHeight="1"/>
    <row r="11057" ht="15" hidden="1" customHeight="1"/>
    <row r="11058" ht="15" hidden="1" customHeight="1"/>
    <row r="11059" ht="15" hidden="1" customHeight="1"/>
    <row r="11060" ht="15" hidden="1" customHeight="1"/>
    <row r="11061" ht="15" hidden="1" customHeight="1"/>
    <row r="11062" ht="15" hidden="1" customHeight="1"/>
    <row r="11063" ht="15" hidden="1" customHeight="1"/>
    <row r="11064" ht="15" hidden="1" customHeight="1"/>
    <row r="11065" ht="15" hidden="1" customHeight="1"/>
    <row r="11066" ht="15" hidden="1" customHeight="1"/>
    <row r="11067" ht="15" hidden="1" customHeight="1"/>
    <row r="11068" ht="15" hidden="1" customHeight="1"/>
    <row r="11069" ht="15" hidden="1" customHeight="1"/>
    <row r="11070" ht="15" hidden="1" customHeight="1"/>
    <row r="11071" ht="15" hidden="1" customHeight="1"/>
    <row r="11072" ht="15" hidden="1" customHeight="1"/>
    <row r="11073" ht="15" hidden="1" customHeight="1"/>
    <row r="11074" ht="15" hidden="1" customHeight="1"/>
    <row r="11075" ht="15" hidden="1" customHeight="1"/>
    <row r="11076" ht="15" hidden="1" customHeight="1"/>
    <row r="11077" ht="15" hidden="1" customHeight="1"/>
    <row r="11078" ht="15" hidden="1" customHeight="1"/>
    <row r="11079" ht="15" hidden="1" customHeight="1"/>
    <row r="11080" ht="15" hidden="1" customHeight="1"/>
    <row r="11081" ht="15" hidden="1" customHeight="1"/>
    <row r="11082" ht="15" hidden="1" customHeight="1"/>
    <row r="11083" ht="15" hidden="1" customHeight="1"/>
    <row r="11084" ht="15" hidden="1" customHeight="1"/>
    <row r="11085" ht="15" hidden="1" customHeight="1"/>
    <row r="11086" ht="15" hidden="1" customHeight="1"/>
    <row r="11087" ht="15" hidden="1" customHeight="1"/>
    <row r="11088" ht="15" hidden="1" customHeight="1"/>
    <row r="11089" ht="15" hidden="1" customHeight="1"/>
    <row r="11090" ht="15" hidden="1" customHeight="1"/>
    <row r="11091" ht="15" hidden="1" customHeight="1"/>
    <row r="11092" ht="15" hidden="1" customHeight="1"/>
    <row r="11093" ht="15" hidden="1" customHeight="1"/>
    <row r="11094" ht="15" hidden="1" customHeight="1"/>
    <row r="11095" ht="15" hidden="1" customHeight="1"/>
    <row r="11096" ht="15" hidden="1" customHeight="1"/>
    <row r="11097" ht="15" hidden="1" customHeight="1"/>
    <row r="11098" ht="15" hidden="1" customHeight="1"/>
    <row r="11099" ht="15" hidden="1" customHeight="1"/>
    <row r="11100" ht="15" hidden="1" customHeight="1"/>
    <row r="11101" ht="15" hidden="1" customHeight="1"/>
    <row r="11102" ht="15" hidden="1" customHeight="1"/>
    <row r="11103" ht="15" hidden="1" customHeight="1"/>
    <row r="11104" ht="15" hidden="1" customHeight="1"/>
    <row r="11105" ht="15" hidden="1" customHeight="1"/>
    <row r="11106" ht="15" hidden="1" customHeight="1"/>
    <row r="11107" ht="15" hidden="1" customHeight="1"/>
    <row r="11108" ht="15" hidden="1" customHeight="1"/>
    <row r="11109" ht="15" hidden="1" customHeight="1"/>
    <row r="11110" ht="15" hidden="1" customHeight="1"/>
    <row r="11111" ht="15" hidden="1" customHeight="1"/>
    <row r="11112" ht="15" hidden="1" customHeight="1"/>
    <row r="11113" ht="15" hidden="1" customHeight="1"/>
    <row r="11114" ht="15" hidden="1" customHeight="1"/>
    <row r="11115" ht="15" hidden="1" customHeight="1"/>
    <row r="11116" ht="15" hidden="1" customHeight="1"/>
    <row r="11117" ht="15" hidden="1" customHeight="1"/>
    <row r="11118" ht="15" hidden="1" customHeight="1"/>
    <row r="11119" ht="15" hidden="1" customHeight="1"/>
    <row r="11120" ht="15" hidden="1" customHeight="1"/>
    <row r="11121" ht="15" hidden="1" customHeight="1"/>
    <row r="11122" ht="15" hidden="1" customHeight="1"/>
    <row r="11123" ht="15" hidden="1" customHeight="1"/>
    <row r="11124" ht="15" hidden="1" customHeight="1"/>
    <row r="11125" ht="15" hidden="1" customHeight="1"/>
    <row r="11126" ht="15" hidden="1" customHeight="1"/>
    <row r="11127" ht="15" hidden="1" customHeight="1"/>
    <row r="11128" ht="15" hidden="1" customHeight="1"/>
    <row r="11129" ht="15" hidden="1" customHeight="1"/>
    <row r="11130" ht="15" hidden="1" customHeight="1"/>
    <row r="11131" ht="15" hidden="1" customHeight="1"/>
    <row r="11132" ht="15" hidden="1" customHeight="1"/>
    <row r="11133" ht="15" hidden="1" customHeight="1"/>
    <row r="11134" ht="15" hidden="1" customHeight="1"/>
    <row r="11135" ht="15" hidden="1" customHeight="1"/>
    <row r="11136" ht="15" hidden="1" customHeight="1"/>
    <row r="11137" ht="15" hidden="1" customHeight="1"/>
    <row r="11138" ht="15" hidden="1" customHeight="1"/>
    <row r="11139" ht="15" hidden="1" customHeight="1"/>
    <row r="11140" ht="15" hidden="1" customHeight="1"/>
    <row r="11141" ht="15" hidden="1" customHeight="1"/>
    <row r="11142" ht="15" hidden="1" customHeight="1"/>
    <row r="11143" ht="15" hidden="1" customHeight="1"/>
    <row r="11144" ht="15" hidden="1" customHeight="1"/>
    <row r="11145" ht="15" hidden="1" customHeight="1"/>
    <row r="11146" ht="15" hidden="1" customHeight="1"/>
    <row r="11147" ht="15" hidden="1" customHeight="1"/>
    <row r="11148" ht="15" hidden="1" customHeight="1"/>
    <row r="11149" ht="15" hidden="1" customHeight="1"/>
    <row r="11150" ht="15" hidden="1" customHeight="1"/>
    <row r="11151" ht="15" hidden="1" customHeight="1"/>
    <row r="11152" ht="15" hidden="1" customHeight="1"/>
    <row r="11153" ht="15" hidden="1" customHeight="1"/>
    <row r="11154" ht="15" hidden="1" customHeight="1"/>
    <row r="11155" ht="15" hidden="1" customHeight="1"/>
    <row r="11156" ht="15" hidden="1" customHeight="1"/>
    <row r="11157" ht="15" hidden="1" customHeight="1"/>
    <row r="11158" ht="15" hidden="1" customHeight="1"/>
    <row r="11159" ht="15" hidden="1" customHeight="1"/>
    <row r="11160" ht="15" hidden="1" customHeight="1"/>
    <row r="11161" ht="15" hidden="1" customHeight="1"/>
    <row r="11162" ht="15" hidden="1" customHeight="1"/>
    <row r="11163" ht="15" hidden="1" customHeight="1"/>
    <row r="11164" ht="15" hidden="1" customHeight="1"/>
    <row r="11165" ht="15" hidden="1" customHeight="1"/>
    <row r="11166" ht="15" hidden="1" customHeight="1"/>
    <row r="11167" ht="15" hidden="1" customHeight="1"/>
    <row r="11168" ht="15" hidden="1" customHeight="1"/>
    <row r="11169" ht="15" hidden="1" customHeight="1"/>
    <row r="11170" ht="15" hidden="1" customHeight="1"/>
    <row r="11171" ht="15" hidden="1" customHeight="1"/>
    <row r="11172" ht="15" hidden="1" customHeight="1"/>
    <row r="11173" ht="15" hidden="1" customHeight="1"/>
    <row r="11174" ht="15" hidden="1" customHeight="1"/>
    <row r="11175" ht="15" hidden="1" customHeight="1"/>
    <row r="11176" ht="15" hidden="1" customHeight="1"/>
    <row r="11177" ht="15" hidden="1" customHeight="1"/>
    <row r="11178" ht="15" hidden="1" customHeight="1"/>
    <row r="11179" ht="15" hidden="1" customHeight="1"/>
    <row r="11180" ht="15" hidden="1" customHeight="1"/>
    <row r="11181" ht="15" hidden="1" customHeight="1"/>
    <row r="11182" ht="15" hidden="1" customHeight="1"/>
    <row r="11183" ht="15" hidden="1" customHeight="1"/>
    <row r="11184" ht="15" hidden="1" customHeight="1"/>
    <row r="11185" ht="15" hidden="1" customHeight="1"/>
    <row r="11186" ht="15" hidden="1" customHeight="1"/>
    <row r="11187" ht="15" hidden="1" customHeight="1"/>
    <row r="11188" ht="15" hidden="1" customHeight="1"/>
    <row r="11189" ht="15" hidden="1" customHeight="1"/>
    <row r="11190" ht="15" hidden="1" customHeight="1"/>
    <row r="11191" ht="15" hidden="1" customHeight="1"/>
    <row r="11192" ht="15" hidden="1" customHeight="1"/>
    <row r="11193" ht="15" hidden="1" customHeight="1"/>
    <row r="11194" ht="15" hidden="1" customHeight="1"/>
    <row r="11195" ht="15" hidden="1" customHeight="1"/>
    <row r="11196" ht="15" hidden="1" customHeight="1"/>
    <row r="11197" ht="15" hidden="1" customHeight="1"/>
    <row r="11198" ht="15" hidden="1" customHeight="1"/>
    <row r="11199" ht="15" hidden="1" customHeight="1"/>
    <row r="11200" ht="15" hidden="1" customHeight="1"/>
    <row r="11201" ht="15" hidden="1" customHeight="1"/>
    <row r="11202" ht="15" hidden="1" customHeight="1"/>
    <row r="11203" ht="15" hidden="1" customHeight="1"/>
    <row r="11204" ht="15" hidden="1" customHeight="1"/>
    <row r="11205" ht="15" hidden="1" customHeight="1"/>
    <row r="11206" ht="15" hidden="1" customHeight="1"/>
    <row r="11207" ht="15" hidden="1" customHeight="1"/>
    <row r="11208" ht="15" hidden="1" customHeight="1"/>
    <row r="11209" ht="15" hidden="1" customHeight="1"/>
    <row r="11210" ht="15" hidden="1" customHeight="1"/>
    <row r="11211" ht="15" hidden="1" customHeight="1"/>
    <row r="11212" ht="15" hidden="1" customHeight="1"/>
    <row r="11213" ht="15" hidden="1" customHeight="1"/>
    <row r="11214" ht="15" hidden="1" customHeight="1"/>
    <row r="11215" ht="15" hidden="1" customHeight="1"/>
    <row r="11216" ht="15" hidden="1" customHeight="1"/>
    <row r="11217" ht="15" hidden="1" customHeight="1"/>
    <row r="11218" ht="15" hidden="1" customHeight="1"/>
    <row r="11219" ht="15" hidden="1" customHeight="1"/>
    <row r="11220" ht="15" hidden="1" customHeight="1"/>
    <row r="11221" ht="15" hidden="1" customHeight="1"/>
    <row r="11222" ht="15" hidden="1" customHeight="1"/>
    <row r="11223" ht="15" hidden="1" customHeight="1"/>
    <row r="11224" ht="15" hidden="1" customHeight="1"/>
    <row r="11225" ht="15" hidden="1" customHeight="1"/>
    <row r="11226" ht="15" hidden="1" customHeight="1"/>
    <row r="11227" ht="15" hidden="1" customHeight="1"/>
    <row r="11228" ht="15" hidden="1" customHeight="1"/>
    <row r="11229" ht="15" hidden="1" customHeight="1"/>
    <row r="11230" ht="15" hidden="1" customHeight="1"/>
    <row r="11231" ht="15" hidden="1" customHeight="1"/>
    <row r="11232" ht="15" hidden="1" customHeight="1"/>
    <row r="11233" ht="15" hidden="1" customHeight="1"/>
    <row r="11234" ht="15" hidden="1" customHeight="1"/>
    <row r="11235" ht="15" hidden="1" customHeight="1"/>
    <row r="11236" ht="15" hidden="1" customHeight="1"/>
    <row r="11237" ht="15" hidden="1" customHeight="1"/>
    <row r="11238" ht="15" hidden="1" customHeight="1"/>
    <row r="11239" ht="15" hidden="1" customHeight="1"/>
    <row r="11240" ht="15" hidden="1" customHeight="1"/>
    <row r="11241" ht="15" hidden="1" customHeight="1"/>
    <row r="11242" ht="15" hidden="1" customHeight="1"/>
    <row r="11243" ht="15" hidden="1" customHeight="1"/>
    <row r="11244" ht="15" hidden="1" customHeight="1"/>
    <row r="11245" ht="15" hidden="1" customHeight="1"/>
    <row r="11246" ht="15" hidden="1" customHeight="1"/>
    <row r="11247" ht="15" hidden="1" customHeight="1"/>
    <row r="11248" ht="15" hidden="1" customHeight="1"/>
    <row r="11249" ht="15" hidden="1" customHeight="1"/>
    <row r="11250" ht="15" hidden="1" customHeight="1"/>
    <row r="11251" ht="15" hidden="1" customHeight="1"/>
    <row r="11252" ht="15" hidden="1" customHeight="1"/>
    <row r="11253" ht="15" hidden="1" customHeight="1"/>
    <row r="11254" ht="15" hidden="1" customHeight="1"/>
    <row r="11255" ht="15" hidden="1" customHeight="1"/>
    <row r="11256" ht="15" hidden="1" customHeight="1"/>
    <row r="11257" ht="15" hidden="1" customHeight="1"/>
    <row r="11258" ht="15" hidden="1" customHeight="1"/>
    <row r="11259" ht="15" hidden="1" customHeight="1"/>
    <row r="11260" ht="15" hidden="1" customHeight="1"/>
    <row r="11261" ht="15" hidden="1" customHeight="1"/>
    <row r="11262" ht="15" hidden="1" customHeight="1"/>
    <row r="11263" ht="15" hidden="1" customHeight="1"/>
    <row r="11264" ht="15" hidden="1" customHeight="1"/>
    <row r="11265" ht="15" hidden="1" customHeight="1"/>
    <row r="11266" ht="15" hidden="1" customHeight="1"/>
    <row r="11267" ht="15" hidden="1" customHeight="1"/>
    <row r="11268" ht="15" hidden="1" customHeight="1"/>
    <row r="11269" ht="15" hidden="1" customHeight="1"/>
    <row r="11270" ht="15" hidden="1" customHeight="1"/>
    <row r="11271" ht="15" hidden="1" customHeight="1"/>
    <row r="11272" ht="15" hidden="1" customHeight="1"/>
    <row r="11273" ht="15" hidden="1" customHeight="1"/>
    <row r="11274" ht="15" hidden="1" customHeight="1"/>
    <row r="11275" ht="15" hidden="1" customHeight="1"/>
    <row r="11276" ht="15" hidden="1" customHeight="1"/>
    <row r="11277" ht="15" hidden="1" customHeight="1"/>
    <row r="11278" ht="15" hidden="1" customHeight="1"/>
    <row r="11279" ht="15" hidden="1" customHeight="1"/>
    <row r="11280" ht="15" hidden="1" customHeight="1"/>
    <row r="11281" ht="15" hidden="1" customHeight="1"/>
    <row r="11282" ht="15" hidden="1" customHeight="1"/>
    <row r="11283" ht="15" hidden="1" customHeight="1"/>
    <row r="11284" ht="15" hidden="1" customHeight="1"/>
    <row r="11285" ht="15" hidden="1" customHeight="1"/>
    <row r="11286" ht="15" hidden="1" customHeight="1"/>
    <row r="11287" ht="15" hidden="1" customHeight="1"/>
    <row r="11288" ht="15" hidden="1" customHeight="1"/>
    <row r="11289" ht="15" hidden="1" customHeight="1"/>
    <row r="11290" ht="15" hidden="1" customHeight="1"/>
    <row r="11291" ht="15" hidden="1" customHeight="1"/>
    <row r="11292" ht="15" hidden="1" customHeight="1"/>
    <row r="11293" ht="15" hidden="1" customHeight="1"/>
    <row r="11294" ht="15" hidden="1" customHeight="1"/>
    <row r="11295" ht="15" hidden="1" customHeight="1"/>
    <row r="11296" ht="15" hidden="1" customHeight="1"/>
    <row r="11297" ht="15" hidden="1" customHeight="1"/>
    <row r="11298" ht="15" hidden="1" customHeight="1"/>
    <row r="11299" ht="15" hidden="1" customHeight="1"/>
    <row r="11300" ht="15" hidden="1" customHeight="1"/>
    <row r="11301" ht="15" hidden="1" customHeight="1"/>
    <row r="11302" ht="15" hidden="1" customHeight="1"/>
    <row r="11303" ht="15" hidden="1" customHeight="1"/>
    <row r="11304" ht="15" hidden="1" customHeight="1"/>
    <row r="11305" ht="15" hidden="1" customHeight="1"/>
    <row r="11306" ht="15" hidden="1" customHeight="1"/>
    <row r="11307" ht="15" hidden="1" customHeight="1"/>
    <row r="11308" ht="15" hidden="1" customHeight="1"/>
    <row r="11309" ht="15" hidden="1" customHeight="1"/>
    <row r="11310" ht="15" hidden="1" customHeight="1"/>
    <row r="11311" ht="15" hidden="1" customHeight="1"/>
    <row r="11312" ht="15" hidden="1" customHeight="1"/>
    <row r="11313" ht="15" hidden="1" customHeight="1"/>
    <row r="11314" ht="15" hidden="1" customHeight="1"/>
    <row r="11315" ht="15" hidden="1" customHeight="1"/>
    <row r="11316" ht="15" hidden="1" customHeight="1"/>
    <row r="11317" ht="15" hidden="1" customHeight="1"/>
    <row r="11318" ht="15" hidden="1" customHeight="1"/>
    <row r="11319" ht="15" hidden="1" customHeight="1"/>
    <row r="11320" ht="15" hidden="1" customHeight="1"/>
    <row r="11321" ht="15" hidden="1" customHeight="1"/>
    <row r="11322" ht="15" hidden="1" customHeight="1"/>
    <row r="11323" ht="15" hidden="1" customHeight="1"/>
    <row r="11324" ht="15" hidden="1" customHeight="1"/>
    <row r="11325" ht="15" hidden="1" customHeight="1"/>
    <row r="11326" ht="15" hidden="1" customHeight="1"/>
    <row r="11327" ht="15" hidden="1" customHeight="1"/>
    <row r="11328" ht="15" hidden="1" customHeight="1"/>
    <row r="11329" ht="15" hidden="1" customHeight="1"/>
    <row r="11330" ht="15" hidden="1" customHeight="1"/>
    <row r="11331" ht="15" hidden="1" customHeight="1"/>
    <row r="11332" ht="15" hidden="1" customHeight="1"/>
    <row r="11333" ht="15" hidden="1" customHeight="1"/>
    <row r="11334" ht="15" hidden="1" customHeight="1"/>
    <row r="11335" ht="15" hidden="1" customHeight="1"/>
    <row r="11336" ht="15" hidden="1" customHeight="1"/>
    <row r="11337" ht="15" hidden="1" customHeight="1"/>
    <row r="11338" ht="15" hidden="1" customHeight="1"/>
    <row r="11339" ht="15" hidden="1" customHeight="1"/>
    <row r="11340" ht="15" hidden="1" customHeight="1"/>
    <row r="11341" ht="15" hidden="1" customHeight="1"/>
    <row r="11342" ht="15" hidden="1" customHeight="1"/>
    <row r="11343" ht="15" hidden="1" customHeight="1"/>
    <row r="11344" ht="15" hidden="1" customHeight="1"/>
    <row r="11345" ht="15" hidden="1" customHeight="1"/>
    <row r="11346" ht="15" hidden="1" customHeight="1"/>
    <row r="11347" ht="15" hidden="1" customHeight="1"/>
    <row r="11348" ht="15" hidden="1" customHeight="1"/>
    <row r="11349" ht="15" hidden="1" customHeight="1"/>
    <row r="11350" ht="15" hidden="1" customHeight="1"/>
    <row r="11351" ht="15" hidden="1" customHeight="1"/>
    <row r="11352" ht="15" hidden="1" customHeight="1"/>
    <row r="11353" ht="15" hidden="1" customHeight="1"/>
    <row r="11354" ht="15" hidden="1" customHeight="1"/>
    <row r="11355" ht="15" hidden="1" customHeight="1"/>
    <row r="11356" ht="15" hidden="1" customHeight="1"/>
    <row r="11357" ht="15" hidden="1" customHeight="1"/>
    <row r="11358" ht="15" hidden="1" customHeight="1"/>
    <row r="11359" ht="15" hidden="1" customHeight="1"/>
    <row r="11360" ht="15" hidden="1" customHeight="1"/>
    <row r="11361" ht="15" hidden="1" customHeight="1"/>
    <row r="11362" ht="15" hidden="1" customHeight="1"/>
    <row r="11363" ht="15" hidden="1" customHeight="1"/>
    <row r="11364" ht="15" hidden="1" customHeight="1"/>
    <row r="11365" ht="15" hidden="1" customHeight="1"/>
    <row r="11366" ht="15" hidden="1" customHeight="1"/>
    <row r="11367" ht="15" hidden="1" customHeight="1"/>
    <row r="11368" ht="15" hidden="1" customHeight="1"/>
    <row r="11369" ht="15" hidden="1" customHeight="1"/>
    <row r="11370" ht="15" hidden="1" customHeight="1"/>
    <row r="11371" ht="15" hidden="1" customHeight="1"/>
    <row r="11372" ht="15" hidden="1" customHeight="1"/>
    <row r="11373" ht="15" hidden="1" customHeight="1"/>
    <row r="11374" ht="15" hidden="1" customHeight="1"/>
    <row r="11375" ht="15" hidden="1" customHeight="1"/>
    <row r="11376" ht="15" hidden="1" customHeight="1"/>
    <row r="11377" ht="15" hidden="1" customHeight="1"/>
    <row r="11378" ht="15" hidden="1" customHeight="1"/>
    <row r="11379" ht="15" hidden="1" customHeight="1"/>
    <row r="11380" ht="15" hidden="1" customHeight="1"/>
    <row r="11381" ht="15" hidden="1" customHeight="1"/>
    <row r="11382" ht="15" hidden="1" customHeight="1"/>
    <row r="11383" ht="15" hidden="1" customHeight="1"/>
    <row r="11384" ht="15" hidden="1" customHeight="1"/>
    <row r="11385" ht="15" hidden="1" customHeight="1"/>
    <row r="11386" ht="15" hidden="1" customHeight="1"/>
    <row r="11387" ht="15" hidden="1" customHeight="1"/>
    <row r="11388" ht="15" hidden="1" customHeight="1"/>
    <row r="11389" ht="15" hidden="1" customHeight="1"/>
    <row r="11390" ht="15" hidden="1" customHeight="1"/>
    <row r="11391" ht="15" hidden="1" customHeight="1"/>
    <row r="11392" ht="15" hidden="1" customHeight="1"/>
    <row r="11393" ht="15" hidden="1" customHeight="1"/>
    <row r="11394" ht="15" hidden="1" customHeight="1"/>
    <row r="11395" ht="15" hidden="1" customHeight="1"/>
    <row r="11396" ht="15" hidden="1" customHeight="1"/>
    <row r="11397" ht="15" hidden="1" customHeight="1"/>
    <row r="11398" ht="15" hidden="1" customHeight="1"/>
    <row r="11399" ht="15" hidden="1" customHeight="1"/>
    <row r="11400" ht="15" hidden="1" customHeight="1"/>
    <row r="11401" ht="15" hidden="1" customHeight="1"/>
    <row r="11402" ht="15" hidden="1" customHeight="1"/>
    <row r="11403" ht="15" hidden="1" customHeight="1"/>
    <row r="11404" ht="15" hidden="1" customHeight="1"/>
    <row r="11405" ht="15" hidden="1" customHeight="1"/>
    <row r="11406" ht="15" hidden="1" customHeight="1"/>
    <row r="11407" ht="15" hidden="1" customHeight="1"/>
    <row r="11408" ht="15" hidden="1" customHeight="1"/>
    <row r="11409" ht="15" hidden="1" customHeight="1"/>
    <row r="11410" ht="15" hidden="1" customHeight="1"/>
    <row r="11411" ht="15" hidden="1" customHeight="1"/>
    <row r="11412" ht="15" hidden="1" customHeight="1"/>
    <row r="11413" ht="15" hidden="1" customHeight="1"/>
    <row r="11414" ht="15" hidden="1" customHeight="1"/>
    <row r="11415" ht="15" hidden="1" customHeight="1"/>
    <row r="11416" ht="15" hidden="1" customHeight="1"/>
    <row r="11417" ht="15" hidden="1" customHeight="1"/>
    <row r="11418" ht="15" hidden="1" customHeight="1"/>
    <row r="11419" ht="15" hidden="1" customHeight="1"/>
    <row r="11420" ht="15" hidden="1" customHeight="1"/>
    <row r="11421" ht="15" hidden="1" customHeight="1"/>
    <row r="11422" ht="15" hidden="1" customHeight="1"/>
    <row r="11423" ht="15" hidden="1" customHeight="1"/>
    <row r="11424" ht="15" hidden="1" customHeight="1"/>
    <row r="11425" ht="15" hidden="1" customHeight="1"/>
    <row r="11426" ht="15" hidden="1" customHeight="1"/>
    <row r="11427" ht="15" hidden="1" customHeight="1"/>
    <row r="11428" ht="15" hidden="1" customHeight="1"/>
    <row r="11429" ht="15" hidden="1" customHeight="1"/>
    <row r="11430" ht="15" hidden="1" customHeight="1"/>
    <row r="11431" ht="15" hidden="1" customHeight="1"/>
    <row r="11432" ht="15" hidden="1" customHeight="1"/>
    <row r="11433" ht="15" hidden="1" customHeight="1"/>
    <row r="11434" ht="15" hidden="1" customHeight="1"/>
    <row r="11435" ht="15" hidden="1" customHeight="1"/>
    <row r="11436" ht="15" hidden="1" customHeight="1"/>
    <row r="11437" ht="15" hidden="1" customHeight="1"/>
    <row r="11438" ht="15" hidden="1" customHeight="1"/>
    <row r="11439" ht="15" hidden="1" customHeight="1"/>
    <row r="11440" ht="15" hidden="1" customHeight="1"/>
    <row r="11441" ht="15" hidden="1" customHeight="1"/>
    <row r="11442" ht="15" hidden="1" customHeight="1"/>
    <row r="11443" ht="15" hidden="1" customHeight="1"/>
    <row r="11444" ht="15" hidden="1" customHeight="1"/>
    <row r="11445" ht="15" hidden="1" customHeight="1"/>
    <row r="11446" ht="15" hidden="1" customHeight="1"/>
    <row r="11447" ht="15" hidden="1" customHeight="1"/>
    <row r="11448" ht="15" hidden="1" customHeight="1"/>
    <row r="11449" ht="15" hidden="1" customHeight="1"/>
    <row r="11450" ht="15" hidden="1" customHeight="1"/>
    <row r="11451" ht="15" hidden="1" customHeight="1"/>
    <row r="11452" ht="15" hidden="1" customHeight="1"/>
    <row r="11453" ht="15" hidden="1" customHeight="1"/>
    <row r="11454" ht="15" hidden="1" customHeight="1"/>
    <row r="11455" ht="15" hidden="1" customHeight="1"/>
    <row r="11456" ht="15" hidden="1" customHeight="1"/>
    <row r="11457" ht="15" hidden="1" customHeight="1"/>
    <row r="11458" ht="15" hidden="1" customHeight="1"/>
    <row r="11459" ht="15" hidden="1" customHeight="1"/>
    <row r="11460" ht="15" hidden="1" customHeight="1"/>
    <row r="11461" ht="15" hidden="1" customHeight="1"/>
    <row r="11462" ht="15" hidden="1" customHeight="1"/>
    <row r="11463" ht="15" hidden="1" customHeight="1"/>
    <row r="11464" ht="15" hidden="1" customHeight="1"/>
    <row r="11465" ht="15" hidden="1" customHeight="1"/>
    <row r="11466" ht="15" hidden="1" customHeight="1"/>
    <row r="11467" ht="15" hidden="1" customHeight="1"/>
    <row r="11468" ht="15" hidden="1" customHeight="1"/>
    <row r="11469" ht="15" hidden="1" customHeight="1"/>
    <row r="11470" ht="15" hidden="1" customHeight="1"/>
    <row r="11471" ht="15" hidden="1" customHeight="1"/>
    <row r="11472" ht="15" hidden="1" customHeight="1"/>
    <row r="11473" ht="15" hidden="1" customHeight="1"/>
    <row r="11474" ht="15" hidden="1" customHeight="1"/>
    <row r="11475" ht="15" hidden="1" customHeight="1"/>
    <row r="11476" ht="15" hidden="1" customHeight="1"/>
    <row r="11477" ht="15" hidden="1" customHeight="1"/>
    <row r="11478" ht="15" hidden="1" customHeight="1"/>
    <row r="11479" ht="15" hidden="1" customHeight="1"/>
    <row r="11480" ht="15" hidden="1" customHeight="1"/>
    <row r="11481" ht="15" hidden="1" customHeight="1"/>
    <row r="11482" ht="15" hidden="1" customHeight="1"/>
    <row r="11483" ht="15" hidden="1" customHeight="1"/>
    <row r="11484" ht="15" hidden="1" customHeight="1"/>
    <row r="11485" ht="15" hidden="1" customHeight="1"/>
    <row r="11486" ht="15" hidden="1" customHeight="1"/>
    <row r="11487" ht="15" hidden="1" customHeight="1"/>
    <row r="11488" ht="15" hidden="1" customHeight="1"/>
    <row r="11489" ht="15" hidden="1" customHeight="1"/>
    <row r="11490" ht="15" hidden="1" customHeight="1"/>
    <row r="11491" ht="15" hidden="1" customHeight="1"/>
    <row r="11492" ht="15" hidden="1" customHeight="1"/>
    <row r="11493" ht="15" hidden="1" customHeight="1"/>
    <row r="11494" ht="15" hidden="1" customHeight="1"/>
    <row r="11495" ht="15" hidden="1" customHeight="1"/>
    <row r="11496" ht="15" hidden="1" customHeight="1"/>
    <row r="11497" ht="15" hidden="1" customHeight="1"/>
    <row r="11498" ht="15" hidden="1" customHeight="1"/>
    <row r="11499" ht="15" hidden="1" customHeight="1"/>
    <row r="11500" ht="15" hidden="1" customHeight="1"/>
    <row r="11501" ht="15" hidden="1" customHeight="1"/>
    <row r="11502" ht="15" hidden="1" customHeight="1"/>
    <row r="11503" ht="15" hidden="1" customHeight="1"/>
    <row r="11504" ht="15" hidden="1" customHeight="1"/>
    <row r="11505" ht="15" hidden="1" customHeight="1"/>
    <row r="11506" ht="15" hidden="1" customHeight="1"/>
    <row r="11507" ht="15" hidden="1" customHeight="1"/>
    <row r="11508" ht="15" hidden="1" customHeight="1"/>
    <row r="11509" ht="15" hidden="1" customHeight="1"/>
    <row r="11510" ht="15" hidden="1" customHeight="1"/>
    <row r="11511" ht="15" hidden="1" customHeight="1"/>
    <row r="11512" ht="15" hidden="1" customHeight="1"/>
    <row r="11513" ht="15" hidden="1" customHeight="1"/>
    <row r="11514" ht="15" hidden="1" customHeight="1"/>
    <row r="11515" ht="15" hidden="1" customHeight="1"/>
    <row r="11516" ht="15" hidden="1" customHeight="1"/>
    <row r="11517" ht="15" hidden="1" customHeight="1"/>
    <row r="11518" ht="15" hidden="1" customHeight="1"/>
    <row r="11519" ht="15" hidden="1" customHeight="1"/>
    <row r="11520" ht="15" hidden="1" customHeight="1"/>
    <row r="11521" ht="15" hidden="1" customHeight="1"/>
    <row r="11522" ht="15" hidden="1" customHeight="1"/>
    <row r="11523" ht="15" hidden="1" customHeight="1"/>
    <row r="11524" ht="15" hidden="1" customHeight="1"/>
    <row r="11525" ht="15" hidden="1" customHeight="1"/>
    <row r="11526" ht="15" hidden="1" customHeight="1"/>
    <row r="11527" ht="15" hidden="1" customHeight="1"/>
    <row r="11528" ht="15" hidden="1" customHeight="1"/>
    <row r="11529" ht="15" hidden="1" customHeight="1"/>
    <row r="11530" ht="15" hidden="1" customHeight="1"/>
    <row r="11531" ht="15" hidden="1" customHeight="1"/>
    <row r="11532" ht="15" hidden="1" customHeight="1"/>
    <row r="11533" ht="15" hidden="1" customHeight="1"/>
    <row r="11534" ht="15" hidden="1" customHeight="1"/>
    <row r="11535" ht="15" hidden="1" customHeight="1"/>
    <row r="11536" ht="15" hidden="1" customHeight="1"/>
    <row r="11537" ht="15" hidden="1" customHeight="1"/>
    <row r="11538" ht="15" hidden="1" customHeight="1"/>
    <row r="11539" ht="15" hidden="1" customHeight="1"/>
    <row r="11540" ht="15" hidden="1" customHeight="1"/>
    <row r="11541" ht="15" hidden="1" customHeight="1"/>
    <row r="11542" ht="15" hidden="1" customHeight="1"/>
    <row r="11543" ht="15" hidden="1" customHeight="1"/>
    <row r="11544" ht="15" hidden="1" customHeight="1"/>
    <row r="11545" ht="15" hidden="1" customHeight="1"/>
    <row r="11546" ht="15" hidden="1" customHeight="1"/>
    <row r="11547" ht="15" hidden="1" customHeight="1"/>
    <row r="11548" ht="15" hidden="1" customHeight="1"/>
    <row r="11549" ht="15" hidden="1" customHeight="1"/>
    <row r="11550" ht="15" hidden="1" customHeight="1"/>
    <row r="11551" ht="15" hidden="1" customHeight="1"/>
    <row r="11552" ht="15" hidden="1" customHeight="1"/>
    <row r="11553" ht="15" hidden="1" customHeight="1"/>
    <row r="11554" ht="15" hidden="1" customHeight="1"/>
    <row r="11555" ht="15" hidden="1" customHeight="1"/>
    <row r="11556" ht="15" hidden="1" customHeight="1"/>
    <row r="11557" ht="15" hidden="1" customHeight="1"/>
    <row r="11558" ht="15" hidden="1" customHeight="1"/>
    <row r="11559" ht="15" hidden="1" customHeight="1"/>
    <row r="11560" ht="15" hidden="1" customHeight="1"/>
    <row r="11561" ht="15" hidden="1" customHeight="1"/>
    <row r="11562" ht="15" hidden="1" customHeight="1"/>
    <row r="11563" ht="15" hidden="1" customHeight="1"/>
    <row r="11564" ht="15" hidden="1" customHeight="1"/>
    <row r="11565" ht="15" hidden="1" customHeight="1"/>
    <row r="11566" ht="15" hidden="1" customHeight="1"/>
    <row r="11567" ht="15" hidden="1" customHeight="1"/>
    <row r="11568" ht="15" hidden="1" customHeight="1"/>
    <row r="11569" ht="15" hidden="1" customHeight="1"/>
    <row r="11570" ht="15" hidden="1" customHeight="1"/>
    <row r="11571" ht="15" hidden="1" customHeight="1"/>
    <row r="11572" ht="15" hidden="1" customHeight="1"/>
    <row r="11573" ht="15" hidden="1" customHeight="1"/>
    <row r="11574" ht="15" hidden="1" customHeight="1"/>
    <row r="11575" ht="15" hidden="1" customHeight="1"/>
    <row r="11576" ht="15" hidden="1" customHeight="1"/>
    <row r="11577" ht="15" hidden="1" customHeight="1"/>
    <row r="11578" ht="15" hidden="1" customHeight="1"/>
    <row r="11579" ht="15" hidden="1" customHeight="1"/>
    <row r="11580" ht="15" hidden="1" customHeight="1"/>
    <row r="11581" ht="15" hidden="1" customHeight="1"/>
    <row r="11582" ht="15" hidden="1" customHeight="1"/>
    <row r="11583" ht="15" hidden="1" customHeight="1"/>
    <row r="11584" ht="15" hidden="1" customHeight="1"/>
    <row r="11585" ht="15" hidden="1" customHeight="1"/>
    <row r="11586" ht="15" hidden="1" customHeight="1"/>
    <row r="11587" ht="15" hidden="1" customHeight="1"/>
    <row r="11588" ht="15" hidden="1" customHeight="1"/>
    <row r="11589" ht="15" hidden="1" customHeight="1"/>
    <row r="11590" ht="15" hidden="1" customHeight="1"/>
    <row r="11591" ht="15" hidden="1" customHeight="1"/>
    <row r="11592" ht="15" hidden="1" customHeight="1"/>
    <row r="11593" ht="15" hidden="1" customHeight="1"/>
    <row r="11594" ht="15" hidden="1" customHeight="1"/>
    <row r="11595" ht="15" hidden="1" customHeight="1"/>
    <row r="11596" ht="15" hidden="1" customHeight="1"/>
    <row r="11597" ht="15" hidden="1" customHeight="1"/>
    <row r="11598" ht="15" hidden="1" customHeight="1"/>
    <row r="11599" ht="15" hidden="1" customHeight="1"/>
    <row r="11600" ht="15" hidden="1" customHeight="1"/>
    <row r="11601" ht="15" hidden="1" customHeight="1"/>
    <row r="11602" ht="15" hidden="1" customHeight="1"/>
    <row r="11603" ht="15" hidden="1" customHeight="1"/>
    <row r="11604" ht="15" hidden="1" customHeight="1"/>
    <row r="11605" ht="15" hidden="1" customHeight="1"/>
    <row r="11606" ht="15" hidden="1" customHeight="1"/>
    <row r="11607" ht="15" hidden="1" customHeight="1"/>
    <row r="11608" ht="15" hidden="1" customHeight="1"/>
    <row r="11609" ht="15" hidden="1" customHeight="1"/>
    <row r="11610" ht="15" hidden="1" customHeight="1"/>
    <row r="11611" ht="15" hidden="1" customHeight="1"/>
    <row r="11612" ht="15" hidden="1" customHeight="1"/>
    <row r="11613" ht="15" hidden="1" customHeight="1"/>
    <row r="11614" ht="15" hidden="1" customHeight="1"/>
    <row r="11615" ht="15" hidden="1" customHeight="1"/>
    <row r="11616" ht="15" hidden="1" customHeight="1"/>
    <row r="11617" ht="15" hidden="1" customHeight="1"/>
    <row r="11618" ht="15" hidden="1" customHeight="1"/>
    <row r="11619" ht="15" hidden="1" customHeight="1"/>
    <row r="11620" ht="15" hidden="1" customHeight="1"/>
    <row r="11621" ht="15" hidden="1" customHeight="1"/>
    <row r="11622" ht="15" hidden="1" customHeight="1"/>
    <row r="11623" ht="15" hidden="1" customHeight="1"/>
    <row r="11624" ht="15" hidden="1" customHeight="1"/>
    <row r="11625" ht="15" hidden="1" customHeight="1"/>
    <row r="11626" ht="15" hidden="1" customHeight="1"/>
    <row r="11627" ht="15" hidden="1" customHeight="1"/>
    <row r="11628" ht="15" hidden="1" customHeight="1"/>
    <row r="11629" ht="15" hidden="1" customHeight="1"/>
    <row r="11630" ht="15" hidden="1" customHeight="1"/>
    <row r="11631" ht="15" hidden="1" customHeight="1"/>
    <row r="11632" ht="15" hidden="1" customHeight="1"/>
    <row r="11633" ht="15" hidden="1" customHeight="1"/>
    <row r="11634" ht="15" hidden="1" customHeight="1"/>
    <row r="11635" ht="15" hidden="1" customHeight="1"/>
    <row r="11636" ht="15" hidden="1" customHeight="1"/>
    <row r="11637" ht="15" hidden="1" customHeight="1"/>
    <row r="11638" ht="15" hidden="1" customHeight="1"/>
    <row r="11639" ht="15" hidden="1" customHeight="1"/>
    <row r="11640" ht="15" hidden="1" customHeight="1"/>
    <row r="11641" ht="15" hidden="1" customHeight="1"/>
    <row r="11642" ht="15" hidden="1" customHeight="1"/>
    <row r="11643" ht="15" hidden="1" customHeight="1"/>
    <row r="11644" ht="15" hidden="1" customHeight="1"/>
    <row r="11645" ht="15" hidden="1" customHeight="1"/>
    <row r="11646" ht="15" hidden="1" customHeight="1"/>
    <row r="11647" ht="15" hidden="1" customHeight="1"/>
    <row r="11648" ht="15" hidden="1" customHeight="1"/>
    <row r="11649" ht="15" hidden="1" customHeight="1"/>
    <row r="11650" ht="15" hidden="1" customHeight="1"/>
    <row r="11651" ht="15" hidden="1" customHeight="1"/>
    <row r="11652" ht="15" hidden="1" customHeight="1"/>
    <row r="11653" ht="15" hidden="1" customHeight="1"/>
    <row r="11654" ht="15" hidden="1" customHeight="1"/>
    <row r="11655" ht="15" hidden="1" customHeight="1"/>
    <row r="11656" ht="15" hidden="1" customHeight="1"/>
    <row r="11657" ht="15" hidden="1" customHeight="1"/>
    <row r="11658" ht="15" hidden="1" customHeight="1"/>
    <row r="11659" ht="15" hidden="1" customHeight="1"/>
    <row r="11660" ht="15" hidden="1" customHeight="1"/>
    <row r="11661" ht="15" hidden="1" customHeight="1"/>
    <row r="11662" ht="15" hidden="1" customHeight="1"/>
    <row r="11663" ht="15" hidden="1" customHeight="1"/>
    <row r="11664" ht="15" hidden="1" customHeight="1"/>
    <row r="11665" ht="15" hidden="1" customHeight="1"/>
    <row r="11666" ht="15" hidden="1" customHeight="1"/>
    <row r="11667" ht="15" hidden="1" customHeight="1"/>
    <row r="11668" ht="15" hidden="1" customHeight="1"/>
    <row r="11669" ht="15" hidden="1" customHeight="1"/>
    <row r="11670" ht="15" hidden="1" customHeight="1"/>
    <row r="11671" ht="15" hidden="1" customHeight="1"/>
    <row r="11672" ht="15" hidden="1" customHeight="1"/>
    <row r="11673" ht="15" hidden="1" customHeight="1"/>
    <row r="11674" ht="15" hidden="1" customHeight="1"/>
    <row r="11675" ht="15" hidden="1" customHeight="1"/>
    <row r="11676" ht="15" hidden="1" customHeight="1"/>
    <row r="11677" ht="15" hidden="1" customHeight="1"/>
    <row r="11678" ht="15" hidden="1" customHeight="1"/>
    <row r="11679" ht="15" hidden="1" customHeight="1"/>
    <row r="11680" ht="15" hidden="1" customHeight="1"/>
    <row r="11681" ht="15" hidden="1" customHeight="1"/>
    <row r="11682" ht="15" hidden="1" customHeight="1"/>
    <row r="11683" ht="15" hidden="1" customHeight="1"/>
    <row r="11684" ht="15" hidden="1" customHeight="1"/>
    <row r="11685" ht="15" hidden="1" customHeight="1"/>
    <row r="11686" ht="15" hidden="1" customHeight="1"/>
    <row r="11687" ht="15" hidden="1" customHeight="1"/>
    <row r="11688" ht="15" hidden="1" customHeight="1"/>
    <row r="11689" ht="15" hidden="1" customHeight="1"/>
    <row r="11690" ht="15" hidden="1" customHeight="1"/>
    <row r="11691" ht="15" hidden="1" customHeight="1"/>
    <row r="11692" ht="15" hidden="1" customHeight="1"/>
    <row r="11693" ht="15" hidden="1" customHeight="1"/>
    <row r="11694" ht="15" hidden="1" customHeight="1"/>
    <row r="11695" ht="15" hidden="1" customHeight="1"/>
    <row r="11696" ht="15" hidden="1" customHeight="1"/>
    <row r="11697" ht="15" hidden="1" customHeight="1"/>
    <row r="11698" ht="15" hidden="1" customHeight="1"/>
    <row r="11699" ht="15" hidden="1" customHeight="1"/>
    <row r="11700" ht="15" hidden="1" customHeight="1"/>
    <row r="11701" ht="15" hidden="1" customHeight="1"/>
    <row r="11702" ht="15" hidden="1" customHeight="1"/>
    <row r="11703" ht="15" hidden="1" customHeight="1"/>
    <row r="11704" ht="15" hidden="1" customHeight="1"/>
    <row r="11705" ht="15" hidden="1" customHeight="1"/>
    <row r="11706" ht="15" hidden="1" customHeight="1"/>
    <row r="11707" ht="15" hidden="1" customHeight="1"/>
    <row r="11708" ht="15" hidden="1" customHeight="1"/>
    <row r="11709" ht="15" hidden="1" customHeight="1"/>
    <row r="11710" ht="15" hidden="1" customHeight="1"/>
    <row r="11711" ht="15" hidden="1" customHeight="1"/>
    <row r="11712" ht="15" hidden="1" customHeight="1"/>
    <row r="11713" ht="15" hidden="1" customHeight="1"/>
    <row r="11714" ht="15" hidden="1" customHeight="1"/>
    <row r="11715" ht="15" hidden="1" customHeight="1"/>
    <row r="11716" ht="15" hidden="1" customHeight="1"/>
    <row r="11717" ht="15" hidden="1" customHeight="1"/>
    <row r="11718" ht="15" hidden="1" customHeight="1"/>
    <row r="11719" ht="15" hidden="1" customHeight="1"/>
    <row r="11720" ht="15" hidden="1" customHeight="1"/>
    <row r="11721" ht="15" hidden="1" customHeight="1"/>
    <row r="11722" ht="15" hidden="1" customHeight="1"/>
    <row r="11723" ht="15" hidden="1" customHeight="1"/>
    <row r="11724" ht="15" hidden="1" customHeight="1"/>
    <row r="11725" ht="15" hidden="1" customHeight="1"/>
    <row r="11726" ht="15" hidden="1" customHeight="1"/>
    <row r="11727" ht="15" hidden="1" customHeight="1"/>
    <row r="11728" ht="15" hidden="1" customHeight="1"/>
    <row r="11729" ht="15" hidden="1" customHeight="1"/>
    <row r="11730" ht="15" hidden="1" customHeight="1"/>
    <row r="11731" ht="15" hidden="1" customHeight="1"/>
    <row r="11732" ht="15" hidden="1" customHeight="1"/>
    <row r="11733" ht="15" hidden="1" customHeight="1"/>
    <row r="11734" ht="15" hidden="1" customHeight="1"/>
    <row r="11735" ht="15" hidden="1" customHeight="1"/>
    <row r="11736" ht="15" hidden="1" customHeight="1"/>
    <row r="11737" ht="15" hidden="1" customHeight="1"/>
    <row r="11738" ht="15" hidden="1" customHeight="1"/>
    <row r="11739" ht="15" hidden="1" customHeight="1"/>
    <row r="11740" ht="15" hidden="1" customHeight="1"/>
    <row r="11741" ht="15" hidden="1" customHeight="1"/>
    <row r="11742" ht="15" hidden="1" customHeight="1"/>
    <row r="11743" ht="15" hidden="1" customHeight="1"/>
    <row r="11744" ht="15" hidden="1" customHeight="1"/>
    <row r="11745" ht="15" hidden="1" customHeight="1"/>
    <row r="11746" ht="15" hidden="1" customHeight="1"/>
    <row r="11747" ht="15" hidden="1" customHeight="1"/>
    <row r="11748" ht="15" hidden="1" customHeight="1"/>
    <row r="11749" ht="15" hidden="1" customHeight="1"/>
    <row r="11750" ht="15" hidden="1" customHeight="1"/>
    <row r="11751" ht="15" hidden="1" customHeight="1"/>
    <row r="11752" ht="15" hidden="1" customHeight="1"/>
    <row r="11753" ht="15" hidden="1" customHeight="1"/>
    <row r="11754" ht="15" hidden="1" customHeight="1"/>
    <row r="11755" ht="15" hidden="1" customHeight="1"/>
    <row r="11756" ht="15" hidden="1" customHeight="1"/>
    <row r="11757" ht="15" hidden="1" customHeight="1"/>
    <row r="11758" ht="15" hidden="1" customHeight="1"/>
    <row r="11759" ht="15" hidden="1" customHeight="1"/>
    <row r="11760" ht="15" hidden="1" customHeight="1"/>
    <row r="11761" ht="15" hidden="1" customHeight="1"/>
    <row r="11762" ht="15" hidden="1" customHeight="1"/>
    <row r="11763" ht="15" hidden="1" customHeight="1"/>
    <row r="11764" ht="15" hidden="1" customHeight="1"/>
    <row r="11765" ht="15" hidden="1" customHeight="1"/>
    <row r="11766" ht="15" hidden="1" customHeight="1"/>
    <row r="11767" ht="15" hidden="1" customHeight="1"/>
    <row r="11768" ht="15" hidden="1" customHeight="1"/>
    <row r="11769" ht="15" hidden="1" customHeight="1"/>
    <row r="11770" ht="15" hidden="1" customHeight="1"/>
    <row r="11771" ht="15" hidden="1" customHeight="1"/>
    <row r="11772" ht="15" hidden="1" customHeight="1"/>
    <row r="11773" ht="15" hidden="1" customHeight="1"/>
    <row r="11774" ht="15" hidden="1" customHeight="1"/>
    <row r="11775" ht="15" hidden="1" customHeight="1"/>
    <row r="11776" ht="15" hidden="1" customHeight="1"/>
    <row r="11777" ht="15" hidden="1" customHeight="1"/>
    <row r="11778" ht="15" hidden="1" customHeight="1"/>
    <row r="11779" ht="15" hidden="1" customHeight="1"/>
    <row r="11780" ht="15" hidden="1" customHeight="1"/>
    <row r="11781" ht="15" hidden="1" customHeight="1"/>
    <row r="11782" ht="15" hidden="1" customHeight="1"/>
    <row r="11783" ht="15" hidden="1" customHeight="1"/>
    <row r="11784" ht="15" hidden="1" customHeight="1"/>
    <row r="11785" ht="15" hidden="1" customHeight="1"/>
    <row r="11786" ht="15" hidden="1" customHeight="1"/>
    <row r="11787" ht="15" hidden="1" customHeight="1"/>
    <row r="11788" ht="15" hidden="1" customHeight="1"/>
    <row r="11789" ht="15" hidden="1" customHeight="1"/>
    <row r="11790" ht="15" hidden="1" customHeight="1"/>
    <row r="11791" ht="15" hidden="1" customHeight="1"/>
    <row r="11792" ht="15" hidden="1" customHeight="1"/>
    <row r="11793" ht="15" hidden="1" customHeight="1"/>
    <row r="11794" ht="15" hidden="1" customHeight="1"/>
    <row r="11795" ht="15" hidden="1" customHeight="1"/>
    <row r="11796" ht="15" hidden="1" customHeight="1"/>
    <row r="11797" ht="15" hidden="1" customHeight="1"/>
    <row r="11798" ht="15" hidden="1" customHeight="1"/>
    <row r="11799" ht="15" hidden="1" customHeight="1"/>
    <row r="11800" ht="15" hidden="1" customHeight="1"/>
    <row r="11801" ht="15" hidden="1" customHeight="1"/>
    <row r="11802" ht="15" hidden="1" customHeight="1"/>
    <row r="11803" ht="15" hidden="1" customHeight="1"/>
    <row r="11804" ht="15" hidden="1" customHeight="1"/>
    <row r="11805" ht="15" hidden="1" customHeight="1"/>
    <row r="11806" ht="15" hidden="1" customHeight="1"/>
    <row r="11807" ht="15" hidden="1" customHeight="1"/>
    <row r="11808" ht="15" hidden="1" customHeight="1"/>
    <row r="11809" ht="15" hidden="1" customHeight="1"/>
    <row r="11810" ht="15" hidden="1" customHeight="1"/>
    <row r="11811" ht="15" hidden="1" customHeight="1"/>
    <row r="11812" ht="15" hidden="1" customHeight="1"/>
    <row r="11813" ht="15" hidden="1" customHeight="1"/>
    <row r="11814" ht="15" hidden="1" customHeight="1"/>
    <row r="11815" ht="15" hidden="1" customHeight="1"/>
    <row r="11816" ht="15" hidden="1" customHeight="1"/>
    <row r="11817" ht="15" hidden="1" customHeight="1"/>
    <row r="11818" ht="15" hidden="1" customHeight="1"/>
    <row r="11819" ht="15" hidden="1" customHeight="1"/>
    <row r="11820" ht="15" hidden="1" customHeight="1"/>
    <row r="11821" ht="15" hidden="1" customHeight="1"/>
    <row r="11822" ht="15" hidden="1" customHeight="1"/>
    <row r="11823" ht="15" hidden="1" customHeight="1"/>
    <row r="11824" ht="15" hidden="1" customHeight="1"/>
    <row r="11825" ht="15" hidden="1" customHeight="1"/>
    <row r="11826" ht="15" hidden="1" customHeight="1"/>
    <row r="11827" ht="15" hidden="1" customHeight="1"/>
    <row r="11828" ht="15" hidden="1" customHeight="1"/>
    <row r="11829" ht="15" hidden="1" customHeight="1"/>
    <row r="11830" ht="15" hidden="1" customHeight="1"/>
    <row r="11831" ht="15" hidden="1" customHeight="1"/>
    <row r="11832" ht="15" hidden="1" customHeight="1"/>
    <row r="11833" ht="15" hidden="1" customHeight="1"/>
    <row r="11834" ht="15" hidden="1" customHeight="1"/>
    <row r="11835" ht="15" hidden="1" customHeight="1"/>
    <row r="11836" ht="15" hidden="1" customHeight="1"/>
    <row r="11837" ht="15" hidden="1" customHeight="1"/>
    <row r="11838" ht="15" hidden="1" customHeight="1"/>
    <row r="11839" ht="15" hidden="1" customHeight="1"/>
    <row r="11840" ht="15" hidden="1" customHeight="1"/>
    <row r="11841" ht="15" hidden="1" customHeight="1"/>
    <row r="11842" ht="15" hidden="1" customHeight="1"/>
    <row r="11843" ht="15" hidden="1" customHeight="1"/>
    <row r="11844" ht="15" hidden="1" customHeight="1"/>
    <row r="11845" ht="15" hidden="1" customHeight="1"/>
    <row r="11846" ht="15" hidden="1" customHeight="1"/>
    <row r="11847" ht="15" hidden="1" customHeight="1"/>
    <row r="11848" ht="15" hidden="1" customHeight="1"/>
    <row r="11849" ht="15" hidden="1" customHeight="1"/>
    <row r="11850" ht="15" hidden="1" customHeight="1"/>
    <row r="11851" ht="15" hidden="1" customHeight="1"/>
    <row r="11852" ht="15" hidden="1" customHeight="1"/>
    <row r="11853" ht="15" hidden="1" customHeight="1"/>
    <row r="11854" ht="15" hidden="1" customHeight="1"/>
    <row r="11855" ht="15" hidden="1" customHeight="1"/>
    <row r="11856" ht="15" hidden="1" customHeight="1"/>
    <row r="11857" ht="15" hidden="1" customHeight="1"/>
    <row r="11858" ht="15" hidden="1" customHeight="1"/>
    <row r="11859" ht="15" hidden="1" customHeight="1"/>
    <row r="11860" ht="15" hidden="1" customHeight="1"/>
    <row r="11861" ht="15" hidden="1" customHeight="1"/>
    <row r="11862" ht="15" hidden="1" customHeight="1"/>
    <row r="11863" ht="15" hidden="1" customHeight="1"/>
    <row r="11864" ht="15" hidden="1" customHeight="1"/>
    <row r="11865" ht="15" hidden="1" customHeight="1"/>
    <row r="11866" ht="15" hidden="1" customHeight="1"/>
    <row r="11867" ht="15" hidden="1" customHeight="1"/>
    <row r="11868" ht="15" hidden="1" customHeight="1"/>
    <row r="11869" ht="15" hidden="1" customHeight="1"/>
    <row r="11870" ht="15" hidden="1" customHeight="1"/>
    <row r="11871" ht="15" hidden="1" customHeight="1"/>
    <row r="11872" ht="15" hidden="1" customHeight="1"/>
    <row r="11873" ht="15" hidden="1" customHeight="1"/>
    <row r="11874" ht="15" hidden="1" customHeight="1"/>
    <row r="11875" ht="15" hidden="1" customHeight="1"/>
    <row r="11876" ht="15" hidden="1" customHeight="1"/>
    <row r="11877" ht="15" hidden="1" customHeight="1"/>
    <row r="11878" ht="15" hidden="1" customHeight="1"/>
    <row r="11879" ht="15" hidden="1" customHeight="1"/>
    <row r="11880" ht="15" hidden="1" customHeight="1"/>
    <row r="11881" ht="15" hidden="1" customHeight="1"/>
    <row r="11882" ht="15" hidden="1" customHeight="1"/>
    <row r="11883" ht="15" hidden="1" customHeight="1"/>
    <row r="11884" ht="15" hidden="1" customHeight="1"/>
    <row r="11885" ht="15" hidden="1" customHeight="1"/>
    <row r="11886" ht="15" hidden="1" customHeight="1"/>
    <row r="11887" ht="15" hidden="1" customHeight="1"/>
    <row r="11888" ht="15" hidden="1" customHeight="1"/>
    <row r="11889" ht="15" hidden="1" customHeight="1"/>
    <row r="11890" ht="15" hidden="1" customHeight="1"/>
    <row r="11891" ht="15" hidden="1" customHeight="1"/>
    <row r="11892" ht="15" hidden="1" customHeight="1"/>
    <row r="11893" ht="15" hidden="1" customHeight="1"/>
    <row r="11894" ht="15" hidden="1" customHeight="1"/>
    <row r="11895" ht="15" hidden="1" customHeight="1"/>
    <row r="11896" ht="15" hidden="1" customHeight="1"/>
    <row r="11897" ht="15" hidden="1" customHeight="1"/>
    <row r="11898" ht="15" hidden="1" customHeight="1"/>
    <row r="11899" ht="15" hidden="1" customHeight="1"/>
    <row r="11900" ht="15" hidden="1" customHeight="1"/>
    <row r="11901" ht="15" hidden="1" customHeight="1"/>
    <row r="11902" ht="15" hidden="1" customHeight="1"/>
    <row r="11903" ht="15" hidden="1" customHeight="1"/>
    <row r="11904" ht="15" hidden="1" customHeight="1"/>
    <row r="11905" ht="15" hidden="1" customHeight="1"/>
    <row r="11906" ht="15" hidden="1" customHeight="1"/>
    <row r="11907" ht="15" hidden="1" customHeight="1"/>
    <row r="11908" ht="15" hidden="1" customHeight="1"/>
    <row r="11909" ht="15" hidden="1" customHeight="1"/>
    <row r="11910" ht="15" hidden="1" customHeight="1"/>
    <row r="11911" ht="15" hidden="1" customHeight="1"/>
    <row r="11912" ht="15" hidden="1" customHeight="1"/>
    <row r="11913" ht="15" hidden="1" customHeight="1"/>
    <row r="11914" ht="15" hidden="1" customHeight="1"/>
    <row r="11915" ht="15" hidden="1" customHeight="1"/>
    <row r="11916" ht="15" hidden="1" customHeight="1"/>
    <row r="11917" ht="15" hidden="1" customHeight="1"/>
    <row r="11918" ht="15" hidden="1" customHeight="1"/>
    <row r="11919" ht="15" hidden="1" customHeight="1"/>
    <row r="11920" ht="15" hidden="1" customHeight="1"/>
    <row r="11921" ht="15" hidden="1" customHeight="1"/>
    <row r="11922" ht="15" hidden="1" customHeight="1"/>
    <row r="11923" ht="15" hidden="1" customHeight="1"/>
    <row r="11924" ht="15" hidden="1" customHeight="1"/>
    <row r="11925" ht="15" hidden="1" customHeight="1"/>
    <row r="11926" ht="15" hidden="1" customHeight="1"/>
  </sheetData>
  <conditionalFormatting sqref="N4:HM365">
    <cfRule type="colorScale" priority="1">
      <colorScale>
        <cfvo type="min"/>
        <cfvo type="percentile" val="50"/>
        <cfvo type="max"/>
        <color rgb="FFFF0000"/>
        <color rgb="FFFFEB84"/>
        <color rgb="FF00B050"/>
      </colorScale>
    </cfRule>
  </conditionalFormatting>
  <pageMargins left="0.7" right="0.7" top="0.75" bottom="0.75" header="0.3" footer="0.3"/>
  <pageSetup orientation="portrait" horizontalDpi="4294967292"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09E047C-0717-465E-9796-4A102CB8B0C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vt:i4>
      </vt:variant>
    </vt:vector>
  </HeadingPairs>
  <TitlesOfParts>
    <vt:vector size="15" baseType="lpstr">
      <vt:lpstr>exped</vt:lpstr>
      <vt:lpstr>Emp</vt:lpstr>
      <vt:lpstr>Cond Formating exercise</vt:lpstr>
      <vt:lpstr>Sales Descriptive Analytic</vt:lpstr>
      <vt:lpstr>Diagnostics Analytics </vt:lpstr>
      <vt:lpstr>Predictive analytics Forcast</vt:lpstr>
      <vt:lpstr>Employee Performance</vt:lpstr>
      <vt:lpstr>Waterfall_Data</vt:lpstr>
      <vt:lpstr>Budget_vs_Actual</vt:lpstr>
      <vt:lpstr>Fedback Point data</vt:lpstr>
      <vt:lpstr>State Wise data</vt:lpstr>
      <vt:lpstr>Geographic_Heat_Map</vt:lpstr>
      <vt:lpstr>WorldMap</vt:lpstr>
      <vt:lpstr>Data</vt:lpstr>
      <vt:lpstr>Database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dc:creator>
  <cp:lastModifiedBy>Naveen Mishra</cp:lastModifiedBy>
  <dcterms:created xsi:type="dcterms:W3CDTF">2022-12-21T04:13:40Z</dcterms:created>
  <dcterms:modified xsi:type="dcterms:W3CDTF">2026-02-04T04:19:36Z</dcterms:modified>
</cp:coreProperties>
</file>